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omments10.xml" ContentType="application/vnd.openxmlformats-officedocument.spreadsheetml.comments+xml"/>
  <Override PartName="/xl/comments11.xml" ContentType="application/vnd.openxmlformats-officedocument.spreadsheetml.comments+xml"/>
  <Override PartName="/xl/comments12.xml" ContentType="application/vnd.openxmlformats-officedocument.spreadsheetml.comments+xml"/>
  <Override PartName="/xl/comments13.xml" ContentType="application/vnd.openxmlformats-officedocument.spreadsheetml.comments+xml"/>
  <Override PartName="/xl/comments14.xml" ContentType="application/vnd.openxmlformats-officedocument.spreadsheetml.comments+xml"/>
  <Override PartName="/xl/comments15.xml" ContentType="application/vnd.openxmlformats-officedocument.spreadsheetml.comments+xml"/>
  <Override PartName="/xl/comments16.xml" ContentType="application/vnd.openxmlformats-officedocument.spreadsheetml.comments+xml"/>
  <Override PartName="/xl/comments1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ulius Steensberg\OneDrive\Desktop\GitHub\Bachelor_Git\TIMES-DE\SuppXLS\"/>
    </mc:Choice>
  </mc:AlternateContent>
  <xr:revisionPtr revIDLastSave="0" documentId="13_ncr:1_{4AD71971-E919-4D1C-8ADE-17B9AE933087}" xr6:coauthVersionLast="47" xr6:coauthVersionMax="47" xr10:uidLastSave="{00000000-0000-0000-0000-000000000000}"/>
  <bookViews>
    <workbookView xWindow="-110" yWindow="-110" windowWidth="19420" windowHeight="10420" tabRatio="928" firstSheet="1" activeTab="1" xr2:uid="{00000000-000D-0000-FFFF-FFFF00000000}"/>
  </bookViews>
  <sheets>
    <sheet name="LOG" sheetId="36" r:id="rId1"/>
    <sheet name="Growth rate" sheetId="41" r:id="rId2"/>
    <sheet name="BY_RES_Demand_Drivers" sheetId="44" r:id="rId3"/>
    <sheet name="DEM_Residential" sheetId="45" r:id="rId4"/>
    <sheet name="data_GDP" sheetId="65" r:id="rId5"/>
    <sheet name="data_Pop" sheetId="64" r:id="rId6"/>
    <sheet name="Worldbank" sheetId="43" r:id="rId7"/>
    <sheet name="BY_TRA_Demand_Drivers" sheetId="40" r:id="rId8"/>
    <sheet name="BY_COM_Demand_Drivers" sheetId="60" r:id="rId9"/>
    <sheet name="BY_AGR_Demand_Drivers" sheetId="62" r:id="rId10"/>
    <sheet name="BY_IND_Demand_Drivers" sheetId="46" r:id="rId11"/>
    <sheet name="DEM_Transport" sheetId="42" r:id="rId12"/>
    <sheet name="DEM_Commercial" sheetId="61" r:id="rId13"/>
    <sheet name="DEM_Agriculture" sheetId="63" r:id="rId14"/>
    <sheet name="DEM_Iron&amp;Steel" sheetId="47" r:id="rId15"/>
    <sheet name="DEM_Chemicals" sheetId="48" r:id="rId16"/>
    <sheet name="DEM_Aluminium" sheetId="49" r:id="rId17"/>
    <sheet name="DEM_Glass&amp;Cement" sheetId="50" r:id="rId18"/>
    <sheet name="DEM_Transport (2)" sheetId="51" r:id="rId19"/>
    <sheet name="DEM_Machinery" sheetId="52" r:id="rId20"/>
    <sheet name="DEM_Mining" sheetId="53" r:id="rId21"/>
    <sheet name="DEM_Food" sheetId="54" r:id="rId22"/>
    <sheet name="DEM_Paper" sheetId="55" r:id="rId23"/>
    <sheet name="DEM_Wood" sheetId="56" r:id="rId24"/>
    <sheet name="DEM_Textile" sheetId="57" r:id="rId25"/>
    <sheet name="DEM_Construction" sheetId="58" r:id="rId26"/>
    <sheet name="DEM_Other" sheetId="59" r:id="rId27"/>
  </sheets>
  <externalReferences>
    <externalReference r:id="rId28"/>
    <externalReference r:id="rId29"/>
    <externalReference r:id="rId30"/>
    <externalReference r:id="rId31"/>
  </externalReferences>
  <definedNames>
    <definedName name="_xlnm._FilterDatabase" localSheetId="6" hidden="1">Worldbank!$A$5:$BM$1448</definedName>
    <definedName name="dkkPerEUR">'[1]Centrale data'!$C$34</definedName>
    <definedName name="FID_1">[2]AGR_Fuels!$A$2</definedName>
    <definedName name="rSØK">'[1]Centrale data'!$C$32</definedName>
    <definedName name="x">[3]AGR_Fuels!$A$2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Z6" i="41" l="1"/>
  <c r="Z7" i="41"/>
  <c r="Z5" i="41"/>
  <c r="Z4" i="41"/>
  <c r="Z13" i="41"/>
  <c r="Z14" i="41"/>
  <c r="Z15" i="41"/>
  <c r="Z16" i="41"/>
  <c r="Z17" i="41"/>
  <c r="Z18" i="41"/>
  <c r="Z19" i="41"/>
  <c r="Z20" i="41"/>
  <c r="Z12" i="41"/>
  <c r="AH14" i="41" l="1" a="1"/>
  <c r="AH14" i="41" s="1"/>
  <c r="AH8" i="41" a="1"/>
  <c r="AH8" i="41" s="1"/>
  <c r="AC17" i="41" a="1"/>
  <c r="AC17" i="41" s="1"/>
  <c r="Z21" i="41" l="1"/>
  <c r="Z26" i="41" l="1"/>
  <c r="Z25" i="41"/>
  <c r="Z8" i="41"/>
  <c r="Y9" i="41" s="1"/>
  <c r="D3" i="41" l="1"/>
  <c r="F4" i="48" l="1"/>
  <c r="E577" i="63"/>
  <c r="E576" i="63"/>
  <c r="E575" i="63"/>
  <c r="E574" i="63"/>
  <c r="E573" i="63"/>
  <c r="E572" i="63"/>
  <c r="E571" i="63"/>
  <c r="E570" i="63"/>
  <c r="E569" i="63"/>
  <c r="E568" i="63"/>
  <c r="E567" i="63"/>
  <c r="E566" i="63"/>
  <c r="E565" i="63"/>
  <c r="E564" i="63"/>
  <c r="E563" i="63"/>
  <c r="E562" i="63"/>
  <c r="E561" i="63"/>
  <c r="E560" i="63"/>
  <c r="E559" i="63"/>
  <c r="E558" i="63"/>
  <c r="E557" i="63"/>
  <c r="E556" i="63"/>
  <c r="E555" i="63"/>
  <c r="E554" i="63"/>
  <c r="E553" i="63"/>
  <c r="E552" i="63"/>
  <c r="E551" i="63"/>
  <c r="E550" i="63"/>
  <c r="E549" i="63"/>
  <c r="E548" i="63"/>
  <c r="E547" i="63"/>
  <c r="E546" i="63"/>
  <c r="E545" i="63"/>
  <c r="E544" i="63"/>
  <c r="E543" i="63"/>
  <c r="E542" i="63"/>
  <c r="E541" i="63"/>
  <c r="E540" i="63"/>
  <c r="E539" i="63"/>
  <c r="E538" i="63"/>
  <c r="E537" i="63"/>
  <c r="E536" i="63"/>
  <c r="E535" i="63"/>
  <c r="E534" i="63"/>
  <c r="E533" i="63"/>
  <c r="E532" i="63"/>
  <c r="E531" i="63"/>
  <c r="E530" i="63"/>
  <c r="E529" i="63"/>
  <c r="E528" i="63"/>
  <c r="E527" i="63"/>
  <c r="E526" i="63"/>
  <c r="E525" i="63"/>
  <c r="E524" i="63"/>
  <c r="E523" i="63"/>
  <c r="E522" i="63"/>
  <c r="E521" i="63"/>
  <c r="E520" i="63"/>
  <c r="E519" i="63"/>
  <c r="E518" i="63"/>
  <c r="E517" i="63"/>
  <c r="E516" i="63"/>
  <c r="E515" i="63"/>
  <c r="E514" i="63"/>
  <c r="E513" i="63"/>
  <c r="E512" i="63"/>
  <c r="E511" i="63"/>
  <c r="E510" i="63"/>
  <c r="E509" i="63"/>
  <c r="E508" i="63"/>
  <c r="E507" i="63"/>
  <c r="E506" i="63"/>
  <c r="E505" i="63"/>
  <c r="E504" i="63"/>
  <c r="E503" i="63"/>
  <c r="E502" i="63"/>
  <c r="E501" i="63"/>
  <c r="E500" i="63"/>
  <c r="E499" i="63"/>
  <c r="E498" i="63"/>
  <c r="E497" i="63"/>
  <c r="E496" i="63"/>
  <c r="E495" i="63"/>
  <c r="E494" i="63"/>
  <c r="E493" i="63"/>
  <c r="E492" i="63"/>
  <c r="E491" i="63"/>
  <c r="E490" i="63"/>
  <c r="E489" i="63"/>
  <c r="E488" i="63"/>
  <c r="E487" i="63"/>
  <c r="E486" i="63"/>
  <c r="E485" i="63"/>
  <c r="E484" i="63"/>
  <c r="E483" i="63"/>
  <c r="E482" i="63"/>
  <c r="E481" i="63"/>
  <c r="E480" i="63"/>
  <c r="E479" i="63"/>
  <c r="E478" i="63"/>
  <c r="E477" i="63"/>
  <c r="E476" i="63"/>
  <c r="E475" i="63"/>
  <c r="E474" i="63"/>
  <c r="E473" i="63"/>
  <c r="E472" i="63"/>
  <c r="E471" i="63"/>
  <c r="E470" i="63"/>
  <c r="E469" i="63"/>
  <c r="E468" i="63"/>
  <c r="E467" i="63"/>
  <c r="E466" i="63"/>
  <c r="E465" i="63"/>
  <c r="E464" i="63"/>
  <c r="E463" i="63"/>
  <c r="E462" i="63"/>
  <c r="E461" i="63"/>
  <c r="E460" i="63"/>
  <c r="E459" i="63"/>
  <c r="E458" i="63"/>
  <c r="E457" i="63"/>
  <c r="E456" i="63"/>
  <c r="E455" i="63"/>
  <c r="E454" i="63"/>
  <c r="E453" i="63"/>
  <c r="E452" i="63"/>
  <c r="E451" i="63"/>
  <c r="E450" i="63"/>
  <c r="E449" i="63"/>
  <c r="E448" i="63"/>
  <c r="E447" i="63"/>
  <c r="E446" i="63"/>
  <c r="E445" i="63"/>
  <c r="E444" i="63"/>
  <c r="E443" i="63"/>
  <c r="E442" i="63"/>
  <c r="E441" i="63"/>
  <c r="E440" i="63"/>
  <c r="E439" i="63"/>
  <c r="E438" i="63"/>
  <c r="E437" i="63"/>
  <c r="E436" i="63"/>
  <c r="E435" i="63"/>
  <c r="E434" i="63"/>
  <c r="E433" i="63"/>
  <c r="E432" i="63"/>
  <c r="E431" i="63"/>
  <c r="E430" i="63"/>
  <c r="E429" i="63"/>
  <c r="E428" i="63"/>
  <c r="E427" i="63"/>
  <c r="E426" i="63"/>
  <c r="E425" i="63"/>
  <c r="E424" i="63"/>
  <c r="E423" i="63"/>
  <c r="E422" i="63"/>
  <c r="E421" i="63"/>
  <c r="E420" i="63"/>
  <c r="E419" i="63"/>
  <c r="E418" i="63"/>
  <c r="E417" i="63"/>
  <c r="E416" i="63"/>
  <c r="E415" i="63"/>
  <c r="E414" i="63"/>
  <c r="E413" i="63"/>
  <c r="E412" i="63"/>
  <c r="E411" i="63"/>
  <c r="E410" i="63"/>
  <c r="E409" i="63"/>
  <c r="E408" i="63"/>
  <c r="E407" i="63"/>
  <c r="E406" i="63"/>
  <c r="E405" i="63"/>
  <c r="E404" i="63"/>
  <c r="E403" i="63"/>
  <c r="E402" i="63"/>
  <c r="E401" i="63"/>
  <c r="E400" i="63"/>
  <c r="E399" i="63"/>
  <c r="E398" i="63"/>
  <c r="E397" i="63"/>
  <c r="E396" i="63"/>
  <c r="E395" i="63"/>
  <c r="E394" i="63"/>
  <c r="E393" i="63"/>
  <c r="E392" i="63"/>
  <c r="E391" i="63"/>
  <c r="E390" i="63"/>
  <c r="E389" i="63"/>
  <c r="E388" i="63"/>
  <c r="E387" i="63"/>
  <c r="E386" i="63"/>
  <c r="E385" i="63"/>
  <c r="E384" i="63"/>
  <c r="E383" i="63"/>
  <c r="E382" i="63"/>
  <c r="E381" i="63"/>
  <c r="E380" i="63"/>
  <c r="E379" i="63"/>
  <c r="E378" i="63"/>
  <c r="E377" i="63"/>
  <c r="E376" i="63"/>
  <c r="E375" i="63"/>
  <c r="E374" i="63"/>
  <c r="E373" i="63"/>
  <c r="E372" i="63"/>
  <c r="E371" i="63"/>
  <c r="E370" i="63"/>
  <c r="E369" i="63"/>
  <c r="E368" i="63"/>
  <c r="E367" i="63"/>
  <c r="E366" i="63"/>
  <c r="E365" i="63"/>
  <c r="E364" i="63"/>
  <c r="E363" i="63"/>
  <c r="E362" i="63"/>
  <c r="E361" i="63"/>
  <c r="E360" i="63"/>
  <c r="E359" i="63"/>
  <c r="E358" i="63"/>
  <c r="E357" i="63"/>
  <c r="E356" i="63"/>
  <c r="E355" i="63"/>
  <c r="E354" i="63"/>
  <c r="E353" i="63"/>
  <c r="E352" i="63"/>
  <c r="E351" i="63"/>
  <c r="E350" i="63"/>
  <c r="E349" i="63"/>
  <c r="E348" i="63"/>
  <c r="E347" i="63"/>
  <c r="E346" i="63"/>
  <c r="E345" i="63"/>
  <c r="E344" i="63"/>
  <c r="E343" i="63"/>
  <c r="E342" i="63"/>
  <c r="E341" i="63"/>
  <c r="E340" i="63"/>
  <c r="E339" i="63"/>
  <c r="E338" i="63"/>
  <c r="E337" i="63"/>
  <c r="E336" i="63"/>
  <c r="E335" i="63"/>
  <c r="E334" i="63"/>
  <c r="E333" i="63"/>
  <c r="E332" i="63"/>
  <c r="E331" i="63"/>
  <c r="E330" i="63"/>
  <c r="E329" i="63"/>
  <c r="E328" i="63"/>
  <c r="E327" i="63"/>
  <c r="E326" i="63"/>
  <c r="E325" i="63"/>
  <c r="E324" i="63"/>
  <c r="E323" i="63"/>
  <c r="E322" i="63"/>
  <c r="E321" i="63"/>
  <c r="E320" i="63"/>
  <c r="E319" i="63"/>
  <c r="E318" i="63"/>
  <c r="E317" i="63"/>
  <c r="E316" i="63"/>
  <c r="E315" i="63"/>
  <c r="E314" i="63"/>
  <c r="E313" i="63"/>
  <c r="E312" i="63"/>
  <c r="E311" i="63"/>
  <c r="E310" i="63"/>
  <c r="E309" i="63"/>
  <c r="E308" i="63"/>
  <c r="E307" i="63"/>
  <c r="E306" i="63"/>
  <c r="E305" i="63"/>
  <c r="E304" i="63"/>
  <c r="E303" i="63"/>
  <c r="E302" i="63"/>
  <c r="E301" i="63"/>
  <c r="E300" i="63"/>
  <c r="E299" i="63"/>
  <c r="E298" i="63"/>
  <c r="E297" i="63"/>
  <c r="E296" i="63"/>
  <c r="E295" i="63"/>
  <c r="E294" i="63"/>
  <c r="E293" i="63"/>
  <c r="E292" i="63"/>
  <c r="E291" i="63"/>
  <c r="E290" i="63"/>
  <c r="E289" i="63"/>
  <c r="E288" i="63"/>
  <c r="E287" i="63"/>
  <c r="E286" i="63"/>
  <c r="E285" i="63"/>
  <c r="E284" i="63"/>
  <c r="E283" i="63"/>
  <c r="E282" i="63"/>
  <c r="E281" i="63"/>
  <c r="E280" i="63"/>
  <c r="E279" i="63"/>
  <c r="E278" i="63"/>
  <c r="E277" i="63"/>
  <c r="E276" i="63"/>
  <c r="E275" i="63"/>
  <c r="E274" i="63"/>
  <c r="E273" i="63"/>
  <c r="E272" i="63"/>
  <c r="E271" i="63"/>
  <c r="E270" i="63"/>
  <c r="E269" i="63"/>
  <c r="E268" i="63"/>
  <c r="E267" i="63"/>
  <c r="E266" i="63"/>
  <c r="E265" i="63"/>
  <c r="E264" i="63"/>
  <c r="E263" i="63"/>
  <c r="E262" i="63"/>
  <c r="E261" i="63"/>
  <c r="E260" i="63"/>
  <c r="E259" i="63"/>
  <c r="E258" i="63"/>
  <c r="E257" i="63"/>
  <c r="E256" i="63"/>
  <c r="E255" i="63"/>
  <c r="E254" i="63"/>
  <c r="E253" i="63"/>
  <c r="E252" i="63"/>
  <c r="E251" i="63"/>
  <c r="E250" i="63"/>
  <c r="E249" i="63"/>
  <c r="E248" i="63"/>
  <c r="E247" i="63"/>
  <c r="E246" i="63"/>
  <c r="E245" i="63"/>
  <c r="E244" i="63"/>
  <c r="E243" i="63"/>
  <c r="E242" i="63"/>
  <c r="E241" i="63"/>
  <c r="E240" i="63"/>
  <c r="E239" i="63"/>
  <c r="E238" i="63"/>
  <c r="E237" i="63"/>
  <c r="E236" i="63"/>
  <c r="E235" i="63"/>
  <c r="E234" i="63"/>
  <c r="E233" i="63"/>
  <c r="E232" i="63"/>
  <c r="E231" i="63"/>
  <c r="E230" i="63"/>
  <c r="E229" i="63"/>
  <c r="E228" i="63"/>
  <c r="E227" i="63"/>
  <c r="E226" i="63"/>
  <c r="E225" i="63"/>
  <c r="E224" i="63"/>
  <c r="E223" i="63"/>
  <c r="E222" i="63"/>
  <c r="E221" i="63"/>
  <c r="E220" i="63"/>
  <c r="E219" i="63"/>
  <c r="E218" i="63"/>
  <c r="E217" i="63"/>
  <c r="E216" i="63"/>
  <c r="E215" i="63"/>
  <c r="E214" i="63"/>
  <c r="E213" i="63"/>
  <c r="E212" i="63"/>
  <c r="E211" i="63"/>
  <c r="E210" i="63"/>
  <c r="E209" i="63"/>
  <c r="E208" i="63"/>
  <c r="E207" i="63"/>
  <c r="E206" i="63"/>
  <c r="E205" i="63"/>
  <c r="E204" i="63"/>
  <c r="E203" i="63"/>
  <c r="E202" i="63"/>
  <c r="E201" i="63"/>
  <c r="E200" i="63"/>
  <c r="E199" i="63"/>
  <c r="E198" i="63"/>
  <c r="E197" i="63"/>
  <c r="E196" i="63"/>
  <c r="E195" i="63"/>
  <c r="E194" i="63"/>
  <c r="E193" i="63"/>
  <c r="E192" i="63"/>
  <c r="E191" i="63"/>
  <c r="E190" i="63"/>
  <c r="E189" i="63"/>
  <c r="E188" i="63"/>
  <c r="E187" i="63"/>
  <c r="E186" i="63"/>
  <c r="E185" i="63"/>
  <c r="E184" i="63"/>
  <c r="E183" i="63"/>
  <c r="E182" i="63"/>
  <c r="E181" i="63"/>
  <c r="E180" i="63"/>
  <c r="E179" i="63"/>
  <c r="E178" i="63"/>
  <c r="E177" i="63"/>
  <c r="E176" i="63"/>
  <c r="E175" i="63"/>
  <c r="E174" i="63"/>
  <c r="E173" i="63"/>
  <c r="E172" i="63"/>
  <c r="E171" i="63"/>
  <c r="E170" i="63"/>
  <c r="E169" i="63"/>
  <c r="E168" i="63"/>
  <c r="E167" i="63"/>
  <c r="E166" i="63"/>
  <c r="E165" i="63"/>
  <c r="E164" i="63"/>
  <c r="E163" i="63"/>
  <c r="E162" i="63"/>
  <c r="E161" i="63"/>
  <c r="E160" i="63"/>
  <c r="E159" i="63"/>
  <c r="E158" i="63"/>
  <c r="E157" i="63"/>
  <c r="E156" i="63"/>
  <c r="E155" i="63"/>
  <c r="E154" i="63"/>
  <c r="E153" i="63"/>
  <c r="E152" i="63"/>
  <c r="E151" i="63"/>
  <c r="E150" i="63"/>
  <c r="E149" i="63"/>
  <c r="E148" i="63"/>
  <c r="E147" i="63"/>
  <c r="E146" i="63"/>
  <c r="E145" i="63"/>
  <c r="E144" i="63"/>
  <c r="E143" i="63"/>
  <c r="E142" i="63"/>
  <c r="E141" i="63"/>
  <c r="E140" i="63"/>
  <c r="E139" i="63"/>
  <c r="E138" i="63"/>
  <c r="E137" i="63"/>
  <c r="E136" i="63"/>
  <c r="E135" i="63"/>
  <c r="E134" i="63"/>
  <c r="E133" i="63"/>
  <c r="E132" i="63"/>
  <c r="E131" i="63"/>
  <c r="E130" i="63"/>
  <c r="E129" i="63"/>
  <c r="E128" i="63"/>
  <c r="E127" i="63"/>
  <c r="E126" i="63"/>
  <c r="E125" i="63"/>
  <c r="E124" i="63"/>
  <c r="E123" i="63"/>
  <c r="E122" i="63"/>
  <c r="E121" i="63"/>
  <c r="E120" i="63"/>
  <c r="E119" i="63"/>
  <c r="E118" i="63"/>
  <c r="E117" i="63"/>
  <c r="E116" i="63"/>
  <c r="E115" i="63"/>
  <c r="E114" i="63"/>
  <c r="E113" i="63"/>
  <c r="E112" i="63"/>
  <c r="E111" i="63"/>
  <c r="E110" i="63"/>
  <c r="E109" i="63"/>
  <c r="E108" i="63"/>
  <c r="E107" i="63"/>
  <c r="E106" i="63"/>
  <c r="E105" i="63"/>
  <c r="E104" i="63"/>
  <c r="E103" i="63"/>
  <c r="E102" i="63"/>
  <c r="E101" i="63"/>
  <c r="E100" i="63"/>
  <c r="E99" i="63"/>
  <c r="E98" i="63"/>
  <c r="E97" i="63"/>
  <c r="E96" i="63"/>
  <c r="E95" i="63"/>
  <c r="E94" i="63"/>
  <c r="E93" i="63"/>
  <c r="E92" i="63"/>
  <c r="E91" i="63"/>
  <c r="E90" i="63"/>
  <c r="E89" i="63"/>
  <c r="E88" i="63"/>
  <c r="E87" i="63"/>
  <c r="E86" i="63"/>
  <c r="E85" i="63"/>
  <c r="E84" i="63"/>
  <c r="E83" i="63"/>
  <c r="E82" i="63"/>
  <c r="E81" i="63"/>
  <c r="E80" i="63"/>
  <c r="E79" i="63"/>
  <c r="E78" i="63"/>
  <c r="E77" i="63"/>
  <c r="E76" i="63"/>
  <c r="E75" i="63"/>
  <c r="E74" i="63"/>
  <c r="E73" i="63"/>
  <c r="E72" i="63"/>
  <c r="E71" i="63"/>
  <c r="E70" i="63"/>
  <c r="E69" i="63"/>
  <c r="E68" i="63"/>
  <c r="E67" i="63"/>
  <c r="E66" i="63"/>
  <c r="E65" i="63"/>
  <c r="E64" i="63"/>
  <c r="E63" i="63"/>
  <c r="E62" i="63"/>
  <c r="E61" i="63"/>
  <c r="E60" i="63"/>
  <c r="E59" i="63"/>
  <c r="E58" i="63"/>
  <c r="E57" i="63"/>
  <c r="E56" i="63"/>
  <c r="E55" i="63"/>
  <c r="E54" i="63"/>
  <c r="E53" i="63"/>
  <c r="E52" i="63"/>
  <c r="E51" i="63"/>
  <c r="E50" i="63"/>
  <c r="E49" i="63"/>
  <c r="E48" i="63"/>
  <c r="E47" i="63"/>
  <c r="E46" i="63"/>
  <c r="E45" i="63"/>
  <c r="E44" i="63"/>
  <c r="E43" i="63"/>
  <c r="E42" i="63"/>
  <c r="E41" i="63"/>
  <c r="E40" i="63"/>
  <c r="E39" i="63"/>
  <c r="E38" i="63"/>
  <c r="E37" i="63"/>
  <c r="E36" i="63"/>
  <c r="E35" i="63"/>
  <c r="E34" i="63"/>
  <c r="E33" i="63"/>
  <c r="E32" i="63"/>
  <c r="E31" i="63"/>
  <c r="E30" i="63"/>
  <c r="E29" i="63"/>
  <c r="E28" i="63"/>
  <c r="E27" i="63"/>
  <c r="E26" i="63"/>
  <c r="E25" i="63"/>
  <c r="E24" i="63"/>
  <c r="E23" i="63"/>
  <c r="E22" i="63"/>
  <c r="E21" i="63"/>
  <c r="E20" i="63"/>
  <c r="E19" i="63"/>
  <c r="E18" i="63"/>
  <c r="E17" i="63"/>
  <c r="E16" i="63"/>
  <c r="E15" i="63"/>
  <c r="E14" i="63"/>
  <c r="E13" i="63"/>
  <c r="E12" i="63"/>
  <c r="E11" i="63"/>
  <c r="E10" i="63"/>
  <c r="E9" i="63"/>
  <c r="E8" i="63"/>
  <c r="E7" i="63"/>
  <c r="E6" i="63"/>
  <c r="E5" i="63"/>
  <c r="E4" i="63"/>
  <c r="A15" i="60" l="1"/>
  <c r="J15" i="60" s="1"/>
  <c r="A14" i="60"/>
  <c r="J14" i="60" s="1"/>
  <c r="A13" i="60"/>
  <c r="J13" i="60" s="1"/>
  <c r="J12" i="60"/>
  <c r="E623" i="61" s="1"/>
  <c r="J11" i="60"/>
  <c r="E570" i="61" s="1"/>
  <c r="J10" i="60"/>
  <c r="E493" i="61" s="1"/>
  <c r="J9" i="60"/>
  <c r="E411" i="61" s="1"/>
  <c r="J8" i="60"/>
  <c r="E303" i="61" s="1"/>
  <c r="J7" i="60"/>
  <c r="E245" i="61" s="1"/>
  <c r="J6" i="60"/>
  <c r="E166" i="61" s="1"/>
  <c r="J5" i="60"/>
  <c r="E82" i="61" s="1"/>
  <c r="E7" i="61" l="1"/>
  <c r="E15" i="61"/>
  <c r="E27" i="61"/>
  <c r="E35" i="61"/>
  <c r="E43" i="61"/>
  <c r="E55" i="61"/>
  <c r="E63" i="61"/>
  <c r="E71" i="61"/>
  <c r="E83" i="61"/>
  <c r="E91" i="61"/>
  <c r="E99" i="61"/>
  <c r="E111" i="61"/>
  <c r="E119" i="61"/>
  <c r="E133" i="61"/>
  <c r="E147" i="61"/>
  <c r="E161" i="61"/>
  <c r="E202" i="61"/>
  <c r="E231" i="61"/>
  <c r="E260" i="61"/>
  <c r="E289" i="61"/>
  <c r="E318" i="61"/>
  <c r="E341" i="61"/>
  <c r="E373" i="61"/>
  <c r="E398" i="61"/>
  <c r="E417" i="61"/>
  <c r="E446" i="61"/>
  <c r="E474" i="61"/>
  <c r="E500" i="61"/>
  <c r="E563" i="61"/>
  <c r="E586" i="61"/>
  <c r="E8" i="61"/>
  <c r="E20" i="61"/>
  <c r="E28" i="61"/>
  <c r="E36" i="61"/>
  <c r="E48" i="61"/>
  <c r="E56" i="61"/>
  <c r="E64" i="61"/>
  <c r="E76" i="61"/>
  <c r="E84" i="61"/>
  <c r="E92" i="61"/>
  <c r="E104" i="61"/>
  <c r="E112" i="61"/>
  <c r="E125" i="61"/>
  <c r="E139" i="61"/>
  <c r="E153" i="61"/>
  <c r="E167" i="61"/>
  <c r="E209" i="61"/>
  <c r="E238" i="61"/>
  <c r="E267" i="61"/>
  <c r="E296" i="61"/>
  <c r="E323" i="61"/>
  <c r="E353" i="61"/>
  <c r="E381" i="61"/>
  <c r="E400" i="61"/>
  <c r="E425" i="61"/>
  <c r="E455" i="61"/>
  <c r="E477" i="61"/>
  <c r="E514" i="61"/>
  <c r="E571" i="61"/>
  <c r="E602" i="61"/>
  <c r="E13" i="61"/>
  <c r="E21" i="61"/>
  <c r="E29" i="61"/>
  <c r="E41" i="61"/>
  <c r="E49" i="61"/>
  <c r="E57" i="61"/>
  <c r="E69" i="61"/>
  <c r="E77" i="61"/>
  <c r="E85" i="61"/>
  <c r="E97" i="61"/>
  <c r="E105" i="61"/>
  <c r="E113" i="61"/>
  <c r="E126" i="61"/>
  <c r="E140" i="61"/>
  <c r="E154" i="61"/>
  <c r="E195" i="61"/>
  <c r="E221" i="61"/>
  <c r="E250" i="61"/>
  <c r="E279" i="61"/>
  <c r="E308" i="61"/>
  <c r="E326" i="61"/>
  <c r="E356" i="61"/>
  <c r="E387" i="61"/>
  <c r="E404" i="61"/>
  <c r="E437" i="61"/>
  <c r="E462" i="61"/>
  <c r="E484" i="61"/>
  <c r="E524" i="61"/>
  <c r="E577" i="61"/>
  <c r="E610" i="61"/>
  <c r="E6" i="61"/>
  <c r="E14" i="61"/>
  <c r="E22" i="61"/>
  <c r="E34" i="61"/>
  <c r="E42" i="61"/>
  <c r="E50" i="61"/>
  <c r="E62" i="61"/>
  <c r="E70" i="61"/>
  <c r="E78" i="61"/>
  <c r="E90" i="61"/>
  <c r="E98" i="61"/>
  <c r="E106" i="61"/>
  <c r="E118" i="61"/>
  <c r="E132" i="61"/>
  <c r="E146" i="61"/>
  <c r="E160" i="61"/>
  <c r="E199" i="61"/>
  <c r="E224" i="61"/>
  <c r="E253" i="61"/>
  <c r="E282" i="61"/>
  <c r="E311" i="61"/>
  <c r="E338" i="61"/>
  <c r="E364" i="61"/>
  <c r="E390" i="61"/>
  <c r="E408" i="61"/>
  <c r="E441" i="61"/>
  <c r="E467" i="61"/>
  <c r="E487" i="61"/>
  <c r="E538" i="61"/>
  <c r="E578" i="61"/>
  <c r="E624" i="61"/>
  <c r="E737" i="61"/>
  <c r="E730" i="61"/>
  <c r="E723" i="61"/>
  <c r="E716" i="61"/>
  <c r="E709" i="61"/>
  <c r="E702" i="61"/>
  <c r="E695" i="61"/>
  <c r="E688" i="61"/>
  <c r="E681" i="61"/>
  <c r="E674" i="61"/>
  <c r="E667" i="61"/>
  <c r="E660" i="61"/>
  <c r="E741" i="61"/>
  <c r="E734" i="61"/>
  <c r="E727" i="61"/>
  <c r="E720" i="61"/>
  <c r="E713" i="61"/>
  <c r="E706" i="61"/>
  <c r="E699" i="61"/>
  <c r="E692" i="61"/>
  <c r="E685" i="61"/>
  <c r="E678" i="61"/>
  <c r="E671" i="61"/>
  <c r="E664" i="61"/>
  <c r="E738" i="61"/>
  <c r="E687" i="61"/>
  <c r="E677" i="61"/>
  <c r="E726" i="61"/>
  <c r="E696" i="61"/>
  <c r="E686" i="61"/>
  <c r="E676" i="61"/>
  <c r="E725" i="61"/>
  <c r="E705" i="61"/>
  <c r="E666" i="61"/>
  <c r="E715" i="61"/>
  <c r="E736" i="61"/>
  <c r="E704" i="61"/>
  <c r="E675" i="61"/>
  <c r="E665" i="61"/>
  <c r="E714" i="61"/>
  <c r="E735" i="61"/>
  <c r="E724" i="61"/>
  <c r="E694" i="61"/>
  <c r="E684" i="61"/>
  <c r="E703" i="61"/>
  <c r="E693" i="61"/>
  <c r="E683" i="61"/>
  <c r="E733" i="61"/>
  <c r="E712" i="61"/>
  <c r="E673" i="61"/>
  <c r="E663" i="61"/>
  <c r="E732" i="61"/>
  <c r="E722" i="61"/>
  <c r="E711" i="61"/>
  <c r="E682" i="61"/>
  <c r="E672" i="61"/>
  <c r="E662" i="61"/>
  <c r="E721" i="61"/>
  <c r="E701" i="61"/>
  <c r="E691" i="61"/>
  <c r="E731" i="61"/>
  <c r="E710" i="61"/>
  <c r="E700" i="61"/>
  <c r="E690" i="61"/>
  <c r="E661" i="61"/>
  <c r="E680" i="61"/>
  <c r="E670" i="61"/>
  <c r="E719" i="61"/>
  <c r="E740" i="61"/>
  <c r="E689" i="61"/>
  <c r="E679" i="61"/>
  <c r="E669" i="61"/>
  <c r="E668" i="61"/>
  <c r="E717" i="61"/>
  <c r="E708" i="61"/>
  <c r="E707" i="61"/>
  <c r="E698" i="61"/>
  <c r="E697" i="61"/>
  <c r="E739" i="61"/>
  <c r="E729" i="61"/>
  <c r="E728" i="61"/>
  <c r="E821" i="61"/>
  <c r="E814" i="61"/>
  <c r="E807" i="61"/>
  <c r="E800" i="61"/>
  <c r="E793" i="61"/>
  <c r="E786" i="61"/>
  <c r="E779" i="61"/>
  <c r="E772" i="61"/>
  <c r="E765" i="61"/>
  <c r="E758" i="61"/>
  <c r="E751" i="61"/>
  <c r="E744" i="61"/>
  <c r="E819" i="61"/>
  <c r="E812" i="61"/>
  <c r="E805" i="61"/>
  <c r="E798" i="61"/>
  <c r="E791" i="61"/>
  <c r="E784" i="61"/>
  <c r="E777" i="61"/>
  <c r="E770" i="61"/>
  <c r="E763" i="61"/>
  <c r="E756" i="61"/>
  <c r="E749" i="61"/>
  <c r="E742" i="61"/>
  <c r="E818" i="61"/>
  <c r="E811" i="61"/>
  <c r="E804" i="61"/>
  <c r="E797" i="61"/>
  <c r="E790" i="61"/>
  <c r="E783" i="61"/>
  <c r="E776" i="61"/>
  <c r="E769" i="61"/>
  <c r="E762" i="61"/>
  <c r="E755" i="61"/>
  <c r="E748" i="61"/>
  <c r="E795" i="61"/>
  <c r="E750" i="61"/>
  <c r="E760" i="61"/>
  <c r="E817" i="61"/>
  <c r="E806" i="61"/>
  <c r="E794" i="61"/>
  <c r="E782" i="61"/>
  <c r="E816" i="61"/>
  <c r="E771" i="61"/>
  <c r="E759" i="61"/>
  <c r="E747" i="61"/>
  <c r="E781" i="61"/>
  <c r="E746" i="61"/>
  <c r="E815" i="61"/>
  <c r="E803" i="61"/>
  <c r="E792" i="61"/>
  <c r="E780" i="61"/>
  <c r="E768" i="61"/>
  <c r="E802" i="61"/>
  <c r="E757" i="61"/>
  <c r="E745" i="61"/>
  <c r="E767" i="61"/>
  <c r="E813" i="61"/>
  <c r="E801" i="61"/>
  <c r="E789" i="61"/>
  <c r="E823" i="61"/>
  <c r="E778" i="61"/>
  <c r="E766" i="61"/>
  <c r="E754" i="61"/>
  <c r="E788" i="61"/>
  <c r="E743" i="61"/>
  <c r="E753" i="61"/>
  <c r="E822" i="61"/>
  <c r="E810" i="61"/>
  <c r="E799" i="61"/>
  <c r="E787" i="61"/>
  <c r="E775" i="61"/>
  <c r="E809" i="61"/>
  <c r="E764" i="61"/>
  <c r="E752" i="61"/>
  <c r="E785" i="61"/>
  <c r="E774" i="61"/>
  <c r="E773" i="61"/>
  <c r="E761" i="61"/>
  <c r="E820" i="61"/>
  <c r="E808" i="61"/>
  <c r="E796" i="61"/>
  <c r="E905" i="61"/>
  <c r="E898" i="61"/>
  <c r="E891" i="61"/>
  <c r="E884" i="61"/>
  <c r="E877" i="61"/>
  <c r="E870" i="61"/>
  <c r="E863" i="61"/>
  <c r="E856" i="61"/>
  <c r="E849" i="61"/>
  <c r="E842" i="61"/>
  <c r="E835" i="61"/>
  <c r="E828" i="61"/>
  <c r="E903" i="61"/>
  <c r="E896" i="61"/>
  <c r="E889" i="61"/>
  <c r="E882" i="61"/>
  <c r="E875" i="61"/>
  <c r="E868" i="61"/>
  <c r="E861" i="61"/>
  <c r="E854" i="61"/>
  <c r="E847" i="61"/>
  <c r="E840" i="61"/>
  <c r="E833" i="61"/>
  <c r="E826" i="61"/>
  <c r="E902" i="61"/>
  <c r="E895" i="61"/>
  <c r="E888" i="61"/>
  <c r="E881" i="61"/>
  <c r="E874" i="61"/>
  <c r="E867" i="61"/>
  <c r="E860" i="61"/>
  <c r="E853" i="61"/>
  <c r="E846" i="61"/>
  <c r="E839" i="61"/>
  <c r="E832" i="61"/>
  <c r="E825" i="61"/>
  <c r="E879" i="61"/>
  <c r="E830" i="61"/>
  <c r="E892" i="61"/>
  <c r="E855" i="61"/>
  <c r="E866" i="61"/>
  <c r="E878" i="61"/>
  <c r="E829" i="61"/>
  <c r="E865" i="61"/>
  <c r="E904" i="61"/>
  <c r="E841" i="61"/>
  <c r="E852" i="61"/>
  <c r="E890" i="61"/>
  <c r="E864" i="61"/>
  <c r="E851" i="61"/>
  <c r="E876" i="61"/>
  <c r="E827" i="61"/>
  <c r="E901" i="61"/>
  <c r="E838" i="61"/>
  <c r="E900" i="61"/>
  <c r="E850" i="61"/>
  <c r="E887" i="61"/>
  <c r="E837" i="61"/>
  <c r="E886" i="61"/>
  <c r="E862" i="61"/>
  <c r="E899" i="61"/>
  <c r="E873" i="61"/>
  <c r="E824" i="61"/>
  <c r="E836" i="61"/>
  <c r="E885" i="61"/>
  <c r="E872" i="61"/>
  <c r="E848" i="61"/>
  <c r="E859" i="61"/>
  <c r="E871" i="61"/>
  <c r="E897" i="61"/>
  <c r="E858" i="61"/>
  <c r="E834" i="61"/>
  <c r="E883" i="61"/>
  <c r="E845" i="61"/>
  <c r="E857" i="61"/>
  <c r="E844" i="61"/>
  <c r="E894" i="61"/>
  <c r="E869" i="61"/>
  <c r="E893" i="61"/>
  <c r="E880" i="61"/>
  <c r="E843" i="61"/>
  <c r="E831" i="61"/>
  <c r="E718" i="61"/>
  <c r="E174" i="61"/>
  <c r="E181" i="61"/>
  <c r="E188" i="61"/>
  <c r="E217" i="61"/>
  <c r="E246" i="61"/>
  <c r="E275" i="61"/>
  <c r="E304" i="61"/>
  <c r="E319" i="61"/>
  <c r="E334" i="61"/>
  <c r="E349" i="61"/>
  <c r="E456" i="61"/>
  <c r="E210" i="61"/>
  <c r="E239" i="61"/>
  <c r="E268" i="61"/>
  <c r="E297" i="61"/>
  <c r="E365" i="61"/>
  <c r="E382" i="61"/>
  <c r="E409" i="61"/>
  <c r="E426" i="61"/>
  <c r="E468" i="61"/>
  <c r="E490" i="61"/>
  <c r="E501" i="61"/>
  <c r="E564" i="61"/>
  <c r="E203" i="61"/>
  <c r="E232" i="61"/>
  <c r="E261" i="61"/>
  <c r="E290" i="61"/>
  <c r="E312" i="61"/>
  <c r="E327" i="61"/>
  <c r="E342" i="61"/>
  <c r="E357" i="61"/>
  <c r="E447" i="61"/>
  <c r="E539" i="61"/>
  <c r="E553" i="61"/>
  <c r="E640" i="61"/>
  <c r="E196" i="61"/>
  <c r="E225" i="61"/>
  <c r="E254" i="61"/>
  <c r="E283" i="61"/>
  <c r="E305" i="61"/>
  <c r="E374" i="61"/>
  <c r="E401" i="61"/>
  <c r="E418" i="61"/>
  <c r="E427" i="61"/>
  <c r="E438" i="61"/>
  <c r="E459" i="61"/>
  <c r="E515" i="61"/>
  <c r="E526" i="61"/>
  <c r="E565" i="61"/>
  <c r="E579" i="61"/>
  <c r="E615" i="61"/>
  <c r="E168" i="61"/>
  <c r="E175" i="61"/>
  <c r="E182" i="61"/>
  <c r="E189" i="61"/>
  <c r="E218" i="61"/>
  <c r="E247" i="61"/>
  <c r="E276" i="61"/>
  <c r="E298" i="61"/>
  <c r="E320" i="61"/>
  <c r="E335" i="61"/>
  <c r="E350" i="61"/>
  <c r="E479" i="61"/>
  <c r="E491" i="61"/>
  <c r="E529" i="61"/>
  <c r="E211" i="61"/>
  <c r="E240" i="61"/>
  <c r="E269" i="61"/>
  <c r="E291" i="61"/>
  <c r="E358" i="61"/>
  <c r="E366" i="61"/>
  <c r="E383" i="61"/>
  <c r="E393" i="61"/>
  <c r="E410" i="61"/>
  <c r="E469" i="61"/>
  <c r="E540" i="61"/>
  <c r="E554" i="61"/>
  <c r="E568" i="61"/>
  <c r="E595" i="61"/>
  <c r="E204" i="61"/>
  <c r="E233" i="61"/>
  <c r="E262" i="61"/>
  <c r="E284" i="61"/>
  <c r="E313" i="61"/>
  <c r="E328" i="61"/>
  <c r="E343" i="61"/>
  <c r="E448" i="61"/>
  <c r="E642" i="61"/>
  <c r="E197" i="61"/>
  <c r="E226" i="61"/>
  <c r="E255" i="61"/>
  <c r="E277" i="61"/>
  <c r="E306" i="61"/>
  <c r="E351" i="61"/>
  <c r="E375" i="61"/>
  <c r="E402" i="61"/>
  <c r="E419" i="61"/>
  <c r="E439" i="61"/>
  <c r="E460" i="61"/>
  <c r="E516" i="61"/>
  <c r="E616" i="61"/>
  <c r="E120" i="61"/>
  <c r="E127" i="61"/>
  <c r="E134" i="61"/>
  <c r="E141" i="61"/>
  <c r="E148" i="61"/>
  <c r="E155" i="61"/>
  <c r="E162" i="61"/>
  <c r="E169" i="61"/>
  <c r="E176" i="61"/>
  <c r="E183" i="61"/>
  <c r="E190" i="61"/>
  <c r="E219" i="61"/>
  <c r="E248" i="61"/>
  <c r="E270" i="61"/>
  <c r="E299" i="61"/>
  <c r="E321" i="61"/>
  <c r="E336" i="61"/>
  <c r="E385" i="61"/>
  <c r="E430" i="61"/>
  <c r="E470" i="61"/>
  <c r="E482" i="61"/>
  <c r="E530" i="61"/>
  <c r="E212" i="61"/>
  <c r="E241" i="61"/>
  <c r="E263" i="61"/>
  <c r="E292" i="61"/>
  <c r="E344" i="61"/>
  <c r="E359" i="61"/>
  <c r="E367" i="61"/>
  <c r="E394" i="61"/>
  <c r="E542" i="61"/>
  <c r="E584" i="61"/>
  <c r="E392" i="61"/>
  <c r="E363" i="61"/>
  <c r="E399" i="61"/>
  <c r="E370" i="61"/>
  <c r="E406" i="61"/>
  <c r="E377" i="61"/>
  <c r="E413" i="61"/>
  <c r="E384" i="61"/>
  <c r="E391" i="61"/>
  <c r="E362" i="61"/>
  <c r="E333" i="61"/>
  <c r="E205" i="61"/>
  <c r="E234" i="61"/>
  <c r="E256" i="61"/>
  <c r="E285" i="61"/>
  <c r="E314" i="61"/>
  <c r="E329" i="61"/>
  <c r="E492" i="61"/>
  <c r="E485" i="61"/>
  <c r="E478" i="61"/>
  <c r="E471" i="61"/>
  <c r="E464" i="61"/>
  <c r="E457" i="61"/>
  <c r="E450" i="61"/>
  <c r="E443" i="61"/>
  <c r="E436" i="61"/>
  <c r="E429" i="61"/>
  <c r="E414" i="61"/>
  <c r="E489" i="61"/>
  <c r="E466" i="61"/>
  <c r="E451" i="61"/>
  <c r="E421" i="61"/>
  <c r="E481" i="61"/>
  <c r="E428" i="61"/>
  <c r="E473" i="61"/>
  <c r="E458" i="61"/>
  <c r="E435" i="61"/>
  <c r="E420" i="61"/>
  <c r="E488" i="61"/>
  <c r="E465" i="61"/>
  <c r="E480" i="61"/>
  <c r="E442" i="61"/>
  <c r="E495" i="61"/>
  <c r="E449" i="61"/>
  <c r="E198" i="61"/>
  <c r="E227" i="61"/>
  <c r="E249" i="61"/>
  <c r="E278" i="61"/>
  <c r="E307" i="61"/>
  <c r="E337" i="61"/>
  <c r="E352" i="61"/>
  <c r="E376" i="61"/>
  <c r="E386" i="61"/>
  <c r="E403" i="61"/>
  <c r="E440" i="61"/>
  <c r="E461" i="61"/>
  <c r="E517" i="61"/>
  <c r="E556" i="61"/>
  <c r="E600" i="61"/>
  <c r="E649" i="61"/>
  <c r="E576" i="61"/>
  <c r="E569" i="61"/>
  <c r="E562" i="61"/>
  <c r="E555" i="61"/>
  <c r="E548" i="61"/>
  <c r="E541" i="61"/>
  <c r="E534" i="61"/>
  <c r="E527" i="61"/>
  <c r="E520" i="61"/>
  <c r="E513" i="61"/>
  <c r="E506" i="61"/>
  <c r="E499" i="61"/>
  <c r="E552" i="61"/>
  <c r="E521" i="61"/>
  <c r="E505" i="61"/>
  <c r="E497" i="61"/>
  <c r="E544" i="61"/>
  <c r="E575" i="61"/>
  <c r="E567" i="61"/>
  <c r="E536" i="61"/>
  <c r="E559" i="61"/>
  <c r="E528" i="61"/>
  <c r="E512" i="61"/>
  <c r="E504" i="61"/>
  <c r="E551" i="61"/>
  <c r="E496" i="61"/>
  <c r="E574" i="61"/>
  <c r="E543" i="61"/>
  <c r="E566" i="61"/>
  <c r="E535" i="61"/>
  <c r="E519" i="61"/>
  <c r="E511" i="61"/>
  <c r="E558" i="61"/>
  <c r="E503" i="61"/>
  <c r="E550" i="61"/>
  <c r="E557" i="61"/>
  <c r="E502" i="61"/>
  <c r="E549" i="61"/>
  <c r="E533" i="61"/>
  <c r="E525" i="61"/>
  <c r="E9" i="61"/>
  <c r="E16" i="61"/>
  <c r="E23" i="61"/>
  <c r="E30" i="61"/>
  <c r="E37" i="61"/>
  <c r="E44" i="61"/>
  <c r="E51" i="61"/>
  <c r="E58" i="61"/>
  <c r="E65" i="61"/>
  <c r="E72" i="61"/>
  <c r="E79" i="61"/>
  <c r="E86" i="61"/>
  <c r="E93" i="61"/>
  <c r="E100" i="61"/>
  <c r="E107" i="61"/>
  <c r="E114" i="61"/>
  <c r="E121" i="61"/>
  <c r="E128" i="61"/>
  <c r="E135" i="61"/>
  <c r="E142" i="61"/>
  <c r="E149" i="61"/>
  <c r="E156" i="61"/>
  <c r="E163" i="61"/>
  <c r="E170" i="61"/>
  <c r="E177" i="61"/>
  <c r="E184" i="61"/>
  <c r="E191" i="61"/>
  <c r="E220" i="61"/>
  <c r="E242" i="61"/>
  <c r="E271" i="61"/>
  <c r="E300" i="61"/>
  <c r="E322" i="61"/>
  <c r="E431" i="61"/>
  <c r="E483" i="61"/>
  <c r="E507" i="61"/>
  <c r="E531" i="61"/>
  <c r="E545" i="61"/>
  <c r="E653" i="61"/>
  <c r="E646" i="61"/>
  <c r="E639" i="61"/>
  <c r="E632" i="61"/>
  <c r="E625" i="61"/>
  <c r="E618" i="61"/>
  <c r="E611" i="61"/>
  <c r="E604" i="61"/>
  <c r="E597" i="61"/>
  <c r="E590" i="61"/>
  <c r="E583" i="61"/>
  <c r="E657" i="61"/>
  <c r="E650" i="61"/>
  <c r="E643" i="61"/>
  <c r="E636" i="61"/>
  <c r="E629" i="61"/>
  <c r="E622" i="61"/>
  <c r="E648" i="61"/>
  <c r="E631" i="61"/>
  <c r="E607" i="61"/>
  <c r="E599" i="61"/>
  <c r="E591" i="61"/>
  <c r="E630" i="61"/>
  <c r="E614" i="61"/>
  <c r="E656" i="61"/>
  <c r="E647" i="61"/>
  <c r="E638" i="61"/>
  <c r="E606" i="61"/>
  <c r="E598" i="61"/>
  <c r="E582" i="61"/>
  <c r="E621" i="61"/>
  <c r="E655" i="61"/>
  <c r="E637" i="61"/>
  <c r="E613" i="61"/>
  <c r="E605" i="61"/>
  <c r="E589" i="61"/>
  <c r="E581" i="61"/>
  <c r="E645" i="61"/>
  <c r="E628" i="61"/>
  <c r="E620" i="61"/>
  <c r="E654" i="61"/>
  <c r="E612" i="61"/>
  <c r="E596" i="61"/>
  <c r="E588" i="61"/>
  <c r="E644" i="61"/>
  <c r="E580" i="61"/>
  <c r="E635" i="61"/>
  <c r="E627" i="61"/>
  <c r="E619" i="61"/>
  <c r="E603" i="61"/>
  <c r="E652" i="61"/>
  <c r="E634" i="61"/>
  <c r="E626" i="61"/>
  <c r="E594" i="61"/>
  <c r="E617" i="61"/>
  <c r="E609" i="61"/>
  <c r="E601" i="61"/>
  <c r="E641" i="61"/>
  <c r="E633" i="61"/>
  <c r="E593" i="61"/>
  <c r="E213" i="61"/>
  <c r="E235" i="61"/>
  <c r="E264" i="61"/>
  <c r="E293" i="61"/>
  <c r="E330" i="61"/>
  <c r="E345" i="61"/>
  <c r="E360" i="61"/>
  <c r="E368" i="61"/>
  <c r="E395" i="61"/>
  <c r="E412" i="61"/>
  <c r="E422" i="61"/>
  <c r="E452" i="61"/>
  <c r="E585" i="61"/>
  <c r="E206" i="61"/>
  <c r="E228" i="61"/>
  <c r="E257" i="61"/>
  <c r="E286" i="61"/>
  <c r="E315" i="61"/>
  <c r="E378" i="61"/>
  <c r="E472" i="61"/>
  <c r="E494" i="61"/>
  <c r="E518" i="61"/>
  <c r="E651" i="61"/>
  <c r="E10" i="61"/>
  <c r="E17" i="61"/>
  <c r="E31" i="61"/>
  <c r="E38" i="61"/>
  <c r="E45" i="61"/>
  <c r="E52" i="61"/>
  <c r="E59" i="61"/>
  <c r="E66" i="61"/>
  <c r="E73" i="61"/>
  <c r="E80" i="61"/>
  <c r="E87" i="61"/>
  <c r="E94" i="61"/>
  <c r="E101" i="61"/>
  <c r="E108" i="61"/>
  <c r="E115" i="61"/>
  <c r="E122" i="61"/>
  <c r="E129" i="61"/>
  <c r="E136" i="61"/>
  <c r="E143" i="61"/>
  <c r="E150" i="61"/>
  <c r="E157" i="61"/>
  <c r="E164" i="61"/>
  <c r="E171" i="61"/>
  <c r="E178" i="61"/>
  <c r="E185" i="61"/>
  <c r="E214" i="61"/>
  <c r="E243" i="61"/>
  <c r="E272" i="61"/>
  <c r="E301" i="61"/>
  <c r="E432" i="61"/>
  <c r="E508" i="61"/>
  <c r="E532" i="61"/>
  <c r="E546" i="61"/>
  <c r="E560" i="61"/>
  <c r="E24" i="61"/>
  <c r="E192" i="61"/>
  <c r="E207" i="61"/>
  <c r="E236" i="61"/>
  <c r="E265" i="61"/>
  <c r="E294" i="61"/>
  <c r="E316" i="61"/>
  <c r="E331" i="61"/>
  <c r="E346" i="61"/>
  <c r="E361" i="61"/>
  <c r="E369" i="61"/>
  <c r="E379" i="61"/>
  <c r="E396" i="61"/>
  <c r="E423" i="61"/>
  <c r="E453" i="61"/>
  <c r="E658" i="61"/>
  <c r="E200" i="61"/>
  <c r="E229" i="61"/>
  <c r="E258" i="61"/>
  <c r="E287" i="61"/>
  <c r="E444" i="61"/>
  <c r="E463" i="61"/>
  <c r="E522" i="61"/>
  <c r="E587" i="61"/>
  <c r="E193" i="61"/>
  <c r="E222" i="61"/>
  <c r="E251" i="61"/>
  <c r="E280" i="61"/>
  <c r="E309" i="61"/>
  <c r="E324" i="61"/>
  <c r="E339" i="61"/>
  <c r="E354" i="61"/>
  <c r="E388" i="61"/>
  <c r="E405" i="61"/>
  <c r="E415" i="61"/>
  <c r="E475" i="61"/>
  <c r="E498" i="61"/>
  <c r="E547" i="61"/>
  <c r="E561" i="61"/>
  <c r="E572" i="61"/>
  <c r="E659" i="61"/>
  <c r="E4" i="61"/>
  <c r="E11" i="61"/>
  <c r="E18" i="61"/>
  <c r="E25" i="61"/>
  <c r="E32" i="61"/>
  <c r="E39" i="61"/>
  <c r="E46" i="61"/>
  <c r="E53" i="61"/>
  <c r="E60" i="61"/>
  <c r="E67" i="61"/>
  <c r="E74" i="61"/>
  <c r="E81" i="61"/>
  <c r="E88" i="61"/>
  <c r="E95" i="61"/>
  <c r="E102" i="61"/>
  <c r="E109" i="61"/>
  <c r="E116" i="61"/>
  <c r="E123" i="61"/>
  <c r="E130" i="61"/>
  <c r="E137" i="61"/>
  <c r="E144" i="61"/>
  <c r="E151" i="61"/>
  <c r="E158" i="61"/>
  <c r="E165" i="61"/>
  <c r="E172" i="61"/>
  <c r="E179" i="61"/>
  <c r="E186" i="61"/>
  <c r="E215" i="61"/>
  <c r="E244" i="61"/>
  <c r="E273" i="61"/>
  <c r="E302" i="61"/>
  <c r="E371" i="61"/>
  <c r="E433" i="61"/>
  <c r="E509" i="61"/>
  <c r="E208" i="61"/>
  <c r="E237" i="61"/>
  <c r="E266" i="61"/>
  <c r="E295" i="61"/>
  <c r="E317" i="61"/>
  <c r="E332" i="61"/>
  <c r="E347" i="61"/>
  <c r="E380" i="61"/>
  <c r="E397" i="61"/>
  <c r="E407" i="61"/>
  <c r="E424" i="61"/>
  <c r="E454" i="61"/>
  <c r="E486" i="61"/>
  <c r="E573" i="61"/>
  <c r="E201" i="61"/>
  <c r="E230" i="61"/>
  <c r="E259" i="61"/>
  <c r="E288" i="61"/>
  <c r="E355" i="61"/>
  <c r="E445" i="61"/>
  <c r="E523" i="61"/>
  <c r="E537" i="61"/>
  <c r="E194" i="61"/>
  <c r="E223" i="61"/>
  <c r="E252" i="61"/>
  <c r="E281" i="61"/>
  <c r="E310" i="61"/>
  <c r="E325" i="61"/>
  <c r="E340" i="61"/>
  <c r="E372" i="61"/>
  <c r="E389" i="61"/>
  <c r="E416" i="61"/>
  <c r="E434" i="61"/>
  <c r="E476" i="61"/>
  <c r="E510" i="61"/>
  <c r="E5" i="61"/>
  <c r="E12" i="61"/>
  <c r="E19" i="61"/>
  <c r="E26" i="61"/>
  <c r="E33" i="61"/>
  <c r="E40" i="61"/>
  <c r="E47" i="61"/>
  <c r="E54" i="61"/>
  <c r="E61" i="61"/>
  <c r="E68" i="61"/>
  <c r="E75" i="61"/>
  <c r="E89" i="61"/>
  <c r="E96" i="61"/>
  <c r="E103" i="61"/>
  <c r="E110" i="61"/>
  <c r="E117" i="61"/>
  <c r="E124" i="61"/>
  <c r="E131" i="61"/>
  <c r="E138" i="61"/>
  <c r="E145" i="61"/>
  <c r="E152" i="61"/>
  <c r="E159" i="61"/>
  <c r="E173" i="61"/>
  <c r="E180" i="61"/>
  <c r="E187" i="61"/>
  <c r="E216" i="61"/>
  <c r="E274" i="61"/>
  <c r="E348" i="61"/>
  <c r="E592" i="61"/>
  <c r="E608" i="61"/>
  <c r="A167" i="59" l="1"/>
  <c r="F167" i="59" s="1"/>
  <c r="A166" i="59"/>
  <c r="A165" i="59"/>
  <c r="A247" i="59" s="1"/>
  <c r="A164" i="59"/>
  <c r="A246" i="59" s="1"/>
  <c r="A328" i="59" s="1"/>
  <c r="A410" i="59" s="1"/>
  <c r="A163" i="59"/>
  <c r="F163" i="59" s="1"/>
  <c r="A162" i="59"/>
  <c r="A161" i="59"/>
  <c r="A243" i="59" s="1"/>
  <c r="A325" i="59" s="1"/>
  <c r="A160" i="59"/>
  <c r="A159" i="59"/>
  <c r="A241" i="59" s="1"/>
  <c r="A158" i="59"/>
  <c r="A240" i="59" s="1"/>
  <c r="F240" i="59" s="1"/>
  <c r="A157" i="59"/>
  <c r="F157" i="59" s="1"/>
  <c r="A156" i="59"/>
  <c r="F156" i="59" s="1"/>
  <c r="A155" i="59"/>
  <c r="A237" i="59" s="1"/>
  <c r="A154" i="59"/>
  <c r="A236" i="59" s="1"/>
  <c r="F236" i="59" s="1"/>
  <c r="A153" i="59"/>
  <c r="A152" i="59"/>
  <c r="F152" i="59" s="1"/>
  <c r="A151" i="59"/>
  <c r="A233" i="59" s="1"/>
  <c r="A150" i="59"/>
  <c r="A149" i="59"/>
  <c r="A231" i="59" s="1"/>
  <c r="A313" i="59" s="1"/>
  <c r="A148" i="59"/>
  <c r="A230" i="59" s="1"/>
  <c r="A147" i="59"/>
  <c r="A146" i="59"/>
  <c r="A145" i="59"/>
  <c r="A227" i="59" s="1"/>
  <c r="A144" i="59"/>
  <c r="A143" i="59"/>
  <c r="A225" i="59" s="1"/>
  <c r="A307" i="59" s="1"/>
  <c r="A142" i="59"/>
  <c r="A224" i="59" s="1"/>
  <c r="A306" i="59" s="1"/>
  <c r="A141" i="59"/>
  <c r="A223" i="59" s="1"/>
  <c r="F223" i="59" s="1"/>
  <c r="A140" i="59"/>
  <c r="A222" i="59" s="1"/>
  <c r="A139" i="59"/>
  <c r="F139" i="59" s="1"/>
  <c r="A138" i="59"/>
  <c r="A220" i="59" s="1"/>
  <c r="A137" i="59"/>
  <c r="A136" i="59"/>
  <c r="A218" i="59" s="1"/>
  <c r="A300" i="59" s="1"/>
  <c r="A382" i="59" s="1"/>
  <c r="A135" i="59"/>
  <c r="A217" i="59" s="1"/>
  <c r="A299" i="59" s="1"/>
  <c r="A134" i="59"/>
  <c r="A216" i="59" s="1"/>
  <c r="A133" i="59"/>
  <c r="A215" i="59" s="1"/>
  <c r="A297" i="59" s="1"/>
  <c r="A132" i="59"/>
  <c r="A214" i="59" s="1"/>
  <c r="A131" i="59"/>
  <c r="A130" i="59"/>
  <c r="A212" i="59" s="1"/>
  <c r="F212" i="59" s="1"/>
  <c r="A129" i="59"/>
  <c r="A211" i="59" s="1"/>
  <c r="A128" i="59"/>
  <c r="A210" i="59" s="1"/>
  <c r="A292" i="59" s="1"/>
  <c r="A127" i="59"/>
  <c r="F127" i="59" s="1"/>
  <c r="A126" i="59"/>
  <c r="A208" i="59" s="1"/>
  <c r="F208" i="59" s="1"/>
  <c r="A125" i="59"/>
  <c r="A207" i="59" s="1"/>
  <c r="A124" i="59"/>
  <c r="A206" i="59" s="1"/>
  <c r="A123" i="59"/>
  <c r="F123" i="59" s="1"/>
  <c r="A122" i="59"/>
  <c r="A204" i="59" s="1"/>
  <c r="A121" i="59"/>
  <c r="A203" i="59" s="1"/>
  <c r="A120" i="59"/>
  <c r="A202" i="59" s="1"/>
  <c r="A119" i="59"/>
  <c r="A118" i="59"/>
  <c r="A200" i="59" s="1"/>
  <c r="A117" i="59"/>
  <c r="A116" i="59"/>
  <c r="A115" i="59"/>
  <c r="A114" i="59"/>
  <c r="A196" i="59" s="1"/>
  <c r="A113" i="59"/>
  <c r="A195" i="59" s="1"/>
  <c r="A112" i="59"/>
  <c r="A194" i="59" s="1"/>
  <c r="A111" i="59"/>
  <c r="A110" i="59"/>
  <c r="A192" i="59" s="1"/>
  <c r="A109" i="59"/>
  <c r="A191" i="59" s="1"/>
  <c r="A108" i="59"/>
  <c r="A107" i="59"/>
  <c r="A189" i="59" s="1"/>
  <c r="A271" i="59" s="1"/>
  <c r="A106" i="59"/>
  <c r="A188" i="59" s="1"/>
  <c r="A105" i="59"/>
  <c r="A187" i="59" s="1"/>
  <c r="A104" i="59"/>
  <c r="A186" i="59" s="1"/>
  <c r="A103" i="59"/>
  <c r="A102" i="59"/>
  <c r="A184" i="59" s="1"/>
  <c r="A101" i="59"/>
  <c r="A100" i="59"/>
  <c r="A182" i="59" s="1"/>
  <c r="A264" i="59" s="1"/>
  <c r="F264" i="59" s="1"/>
  <c r="A99" i="59"/>
  <c r="A181" i="59" s="1"/>
  <c r="A98" i="59"/>
  <c r="A180" i="59" s="1"/>
  <c r="F180" i="59" s="1"/>
  <c r="A97" i="59"/>
  <c r="A179" i="59" s="1"/>
  <c r="A96" i="59"/>
  <c r="A95" i="59"/>
  <c r="A177" i="59" s="1"/>
  <c r="A94" i="59"/>
  <c r="F94" i="59" s="1"/>
  <c r="A93" i="59"/>
  <c r="A92" i="59"/>
  <c r="F92" i="59" s="1"/>
  <c r="A91" i="59"/>
  <c r="A173" i="59" s="1"/>
  <c r="A90" i="59"/>
  <c r="A172" i="59" s="1"/>
  <c r="A89" i="59"/>
  <c r="A171" i="59" s="1"/>
  <c r="A88" i="59"/>
  <c r="A87" i="59"/>
  <c r="A169" i="59" s="1"/>
  <c r="A86" i="59"/>
  <c r="A168" i="59" s="1"/>
  <c r="F85" i="59"/>
  <c r="F84" i="59"/>
  <c r="F83" i="59"/>
  <c r="F82" i="59"/>
  <c r="F81" i="59"/>
  <c r="F80" i="59"/>
  <c r="F79" i="59"/>
  <c r="F78" i="59"/>
  <c r="F77" i="59"/>
  <c r="F76" i="59"/>
  <c r="F75" i="59"/>
  <c r="F74" i="59"/>
  <c r="F73" i="59"/>
  <c r="F72" i="59"/>
  <c r="F71" i="59"/>
  <c r="F70" i="59"/>
  <c r="F69" i="59"/>
  <c r="F68" i="59"/>
  <c r="F67" i="59"/>
  <c r="F66" i="59"/>
  <c r="F65" i="59"/>
  <c r="F64" i="59"/>
  <c r="F63" i="59"/>
  <c r="F62" i="59"/>
  <c r="F61" i="59"/>
  <c r="F60" i="59"/>
  <c r="F59" i="59"/>
  <c r="F58" i="59"/>
  <c r="F57" i="59"/>
  <c r="F56" i="59"/>
  <c r="F55" i="59"/>
  <c r="F54" i="59"/>
  <c r="F53" i="59"/>
  <c r="F52" i="59"/>
  <c r="F51" i="59"/>
  <c r="F50" i="59"/>
  <c r="F49" i="59"/>
  <c r="F48" i="59"/>
  <c r="F47" i="59"/>
  <c r="F46" i="59"/>
  <c r="F45" i="59"/>
  <c r="F44" i="59"/>
  <c r="F43" i="59"/>
  <c r="F42" i="59"/>
  <c r="F41" i="59"/>
  <c r="F40" i="59"/>
  <c r="F39" i="59"/>
  <c r="F38" i="59"/>
  <c r="F37" i="59"/>
  <c r="F36" i="59"/>
  <c r="F35" i="59"/>
  <c r="F34" i="59"/>
  <c r="F33" i="59"/>
  <c r="F32" i="59"/>
  <c r="F31" i="59"/>
  <c r="F30" i="59"/>
  <c r="F29" i="59"/>
  <c r="F28" i="59"/>
  <c r="F27" i="59"/>
  <c r="F26" i="59"/>
  <c r="F25" i="59"/>
  <c r="F24" i="59"/>
  <c r="F23" i="59"/>
  <c r="F22" i="59"/>
  <c r="F21" i="59"/>
  <c r="F20" i="59"/>
  <c r="F19" i="59"/>
  <c r="F18" i="59"/>
  <c r="F17" i="59"/>
  <c r="F16" i="59"/>
  <c r="F15" i="59"/>
  <c r="F14" i="59"/>
  <c r="F13" i="59"/>
  <c r="F12" i="59"/>
  <c r="F11" i="59"/>
  <c r="F10" i="59"/>
  <c r="F9" i="59"/>
  <c r="F8" i="59"/>
  <c r="F7" i="59"/>
  <c r="F6" i="59"/>
  <c r="F5" i="59"/>
  <c r="F4" i="59"/>
  <c r="A167" i="58"/>
  <c r="A166" i="58"/>
  <c r="A165" i="58"/>
  <c r="A247" i="58" s="1"/>
  <c r="F247" i="58" s="1"/>
  <c r="A164" i="58"/>
  <c r="A246" i="58" s="1"/>
  <c r="A163" i="58"/>
  <c r="F163" i="58" s="1"/>
  <c r="A162" i="58"/>
  <c r="F162" i="58" s="1"/>
  <c r="A161" i="58"/>
  <c r="F161" i="58" s="1"/>
  <c r="A160" i="58"/>
  <c r="A242" i="58" s="1"/>
  <c r="A159" i="58"/>
  <c r="A158" i="58"/>
  <c r="A240" i="58" s="1"/>
  <c r="A157" i="58"/>
  <c r="F157" i="58" s="1"/>
  <c r="A156" i="58"/>
  <c r="A238" i="58" s="1"/>
  <c r="A155" i="58"/>
  <c r="F155" i="58" s="1"/>
  <c r="A154" i="58"/>
  <c r="A236" i="58" s="1"/>
  <c r="A153" i="58"/>
  <c r="F153" i="58" s="1"/>
  <c r="A152" i="58"/>
  <c r="A151" i="58"/>
  <c r="A150" i="58"/>
  <c r="A149" i="58"/>
  <c r="A148" i="58"/>
  <c r="A230" i="58" s="1"/>
  <c r="A147" i="58"/>
  <c r="A229" i="58" s="1"/>
  <c r="A146" i="58"/>
  <c r="F146" i="58" s="1"/>
  <c r="A145" i="58"/>
  <c r="A144" i="58"/>
  <c r="F144" i="58" s="1"/>
  <c r="A143" i="58"/>
  <c r="A142" i="58"/>
  <c r="A224" i="58" s="1"/>
  <c r="A141" i="58"/>
  <c r="A223" i="58" s="1"/>
  <c r="A140" i="58"/>
  <c r="A222" i="58" s="1"/>
  <c r="A304" i="58" s="1"/>
  <c r="A139" i="58"/>
  <c r="A138" i="58"/>
  <c r="A220" i="58" s="1"/>
  <c r="F220" i="58" s="1"/>
  <c r="A137" i="58"/>
  <c r="A219" i="58" s="1"/>
  <c r="A301" i="58" s="1"/>
  <c r="A136" i="58"/>
  <c r="A218" i="58" s="1"/>
  <c r="A135" i="58"/>
  <c r="A134" i="58"/>
  <c r="A216" i="58" s="1"/>
  <c r="A133" i="58"/>
  <c r="A215" i="58" s="1"/>
  <c r="F215" i="58" s="1"/>
  <c r="A132" i="58"/>
  <c r="A214" i="58" s="1"/>
  <c r="A131" i="58"/>
  <c r="F131" i="58" s="1"/>
  <c r="A130" i="58"/>
  <c r="A212" i="58" s="1"/>
  <c r="A129" i="58"/>
  <c r="A128" i="58"/>
  <c r="F128" i="58" s="1"/>
  <c r="A127" i="58"/>
  <c r="A209" i="58" s="1"/>
  <c r="A291" i="58" s="1"/>
  <c r="A126" i="58"/>
  <c r="A208" i="58" s="1"/>
  <c r="A125" i="58"/>
  <c r="A207" i="58" s="1"/>
  <c r="A124" i="58"/>
  <c r="A206" i="58" s="1"/>
  <c r="A123" i="58"/>
  <c r="A122" i="58"/>
  <c r="A204" i="58" s="1"/>
  <c r="F204" i="58" s="1"/>
  <c r="A121" i="58"/>
  <c r="A120" i="58"/>
  <c r="A119" i="58"/>
  <c r="A118" i="58"/>
  <c r="A117" i="58"/>
  <c r="F117" i="58" s="1"/>
  <c r="A116" i="58"/>
  <c r="A115" i="58"/>
  <c r="F115" i="58" s="1"/>
  <c r="A114" i="58"/>
  <c r="A196" i="58" s="1"/>
  <c r="A113" i="58"/>
  <c r="A112" i="58"/>
  <c r="A194" i="58" s="1"/>
  <c r="A111" i="58"/>
  <c r="A193" i="58" s="1"/>
  <c r="A275" i="58" s="1"/>
  <c r="A110" i="58"/>
  <c r="F110" i="58" s="1"/>
  <c r="A109" i="58"/>
  <c r="A191" i="58" s="1"/>
  <c r="A273" i="58" s="1"/>
  <c r="A108" i="58"/>
  <c r="A107" i="58"/>
  <c r="A189" i="58" s="1"/>
  <c r="A271" i="58" s="1"/>
  <c r="A106" i="58"/>
  <c r="A105" i="58"/>
  <c r="A187" i="58" s="1"/>
  <c r="A104" i="58"/>
  <c r="A186" i="58" s="1"/>
  <c r="A103" i="58"/>
  <c r="A102" i="58"/>
  <c r="A184" i="58" s="1"/>
  <c r="A266" i="58" s="1"/>
  <c r="A348" i="58" s="1"/>
  <c r="A101" i="58"/>
  <c r="A183" i="58" s="1"/>
  <c r="A100" i="58"/>
  <c r="A99" i="58"/>
  <c r="A181" i="58" s="1"/>
  <c r="A263" i="58" s="1"/>
  <c r="A98" i="58"/>
  <c r="A97" i="58"/>
  <c r="F97" i="58" s="1"/>
  <c r="A96" i="58"/>
  <c r="A178" i="58" s="1"/>
  <c r="A95" i="58"/>
  <c r="F95" i="58" s="1"/>
  <c r="A94" i="58"/>
  <c r="A93" i="58"/>
  <c r="A92" i="58"/>
  <c r="A174" i="58" s="1"/>
  <c r="A91" i="58"/>
  <c r="A90" i="58"/>
  <c r="A89" i="58"/>
  <c r="A88" i="58"/>
  <c r="F88" i="58" s="1"/>
  <c r="A87" i="58"/>
  <c r="A86" i="58"/>
  <c r="F85" i="58"/>
  <c r="F84" i="58"/>
  <c r="F83" i="58"/>
  <c r="F82" i="58"/>
  <c r="F81" i="58"/>
  <c r="F80" i="58"/>
  <c r="F79" i="58"/>
  <c r="F78" i="58"/>
  <c r="F77" i="58"/>
  <c r="F76" i="58"/>
  <c r="F75" i="58"/>
  <c r="F74" i="58"/>
  <c r="F73" i="58"/>
  <c r="F72" i="58"/>
  <c r="F71" i="58"/>
  <c r="F70" i="58"/>
  <c r="F69" i="58"/>
  <c r="F68" i="58"/>
  <c r="F67" i="58"/>
  <c r="F66" i="58"/>
  <c r="F65" i="58"/>
  <c r="F64" i="58"/>
  <c r="F63" i="58"/>
  <c r="F62" i="58"/>
  <c r="F61" i="58"/>
  <c r="F60" i="58"/>
  <c r="F59" i="58"/>
  <c r="F58" i="58"/>
  <c r="F57" i="58"/>
  <c r="F56" i="58"/>
  <c r="F55" i="58"/>
  <c r="F54" i="58"/>
  <c r="F53" i="58"/>
  <c r="F52" i="58"/>
  <c r="F51" i="58"/>
  <c r="F50" i="58"/>
  <c r="F49" i="58"/>
  <c r="F48" i="58"/>
  <c r="F47" i="58"/>
  <c r="F46" i="58"/>
  <c r="F45" i="58"/>
  <c r="F44" i="58"/>
  <c r="F43" i="58"/>
  <c r="F42" i="58"/>
  <c r="F41" i="58"/>
  <c r="F40" i="58"/>
  <c r="F39" i="58"/>
  <c r="F38" i="58"/>
  <c r="F37" i="58"/>
  <c r="F36" i="58"/>
  <c r="F35" i="58"/>
  <c r="F34" i="58"/>
  <c r="F33" i="58"/>
  <c r="F32" i="58"/>
  <c r="F31" i="58"/>
  <c r="F30" i="58"/>
  <c r="F29" i="58"/>
  <c r="F28" i="58"/>
  <c r="F27" i="58"/>
  <c r="F26" i="58"/>
  <c r="F25" i="58"/>
  <c r="F24" i="58"/>
  <c r="F23" i="58"/>
  <c r="F22" i="58"/>
  <c r="F21" i="58"/>
  <c r="F20" i="58"/>
  <c r="F19" i="58"/>
  <c r="F18" i="58"/>
  <c r="F17" i="58"/>
  <c r="F16" i="58"/>
  <c r="F15" i="58"/>
  <c r="F14" i="58"/>
  <c r="F13" i="58"/>
  <c r="F12" i="58"/>
  <c r="F11" i="58"/>
  <c r="F10" i="58"/>
  <c r="F9" i="58"/>
  <c r="F8" i="58"/>
  <c r="F7" i="58"/>
  <c r="F6" i="58"/>
  <c r="F5" i="58"/>
  <c r="F4" i="58"/>
  <c r="A167" i="57"/>
  <c r="F167" i="57" s="1"/>
  <c r="A166" i="57"/>
  <c r="A165" i="57"/>
  <c r="A164" i="57"/>
  <c r="A246" i="57" s="1"/>
  <c r="F246" i="57" s="1"/>
  <c r="A163" i="57"/>
  <c r="A245" i="57" s="1"/>
  <c r="A162" i="57"/>
  <c r="F162" i="57" s="1"/>
  <c r="A161" i="57"/>
  <c r="A160" i="57"/>
  <c r="A242" i="57" s="1"/>
  <c r="A159" i="57"/>
  <c r="F159" i="57" s="1"/>
  <c r="A158" i="57"/>
  <c r="A157" i="57"/>
  <c r="A156" i="57"/>
  <c r="A155" i="57"/>
  <c r="A237" i="57" s="1"/>
  <c r="A319" i="57" s="1"/>
  <c r="A154" i="57"/>
  <c r="A153" i="57"/>
  <c r="A235" i="57" s="1"/>
  <c r="A152" i="57"/>
  <c r="F152" i="57" s="1"/>
  <c r="A151" i="57"/>
  <c r="A150" i="57"/>
  <c r="F150" i="57" s="1"/>
  <c r="A149" i="57"/>
  <c r="A231" i="57" s="1"/>
  <c r="F231" i="57" s="1"/>
  <c r="A148" i="57"/>
  <c r="A147" i="57"/>
  <c r="A146" i="57"/>
  <c r="A228" i="57" s="1"/>
  <c r="A310" i="57" s="1"/>
  <c r="A145" i="57"/>
  <c r="A227" i="57" s="1"/>
  <c r="A309" i="57" s="1"/>
  <c r="A144" i="57"/>
  <c r="A143" i="57"/>
  <c r="F143" i="57" s="1"/>
  <c r="A142" i="57"/>
  <c r="A224" i="57" s="1"/>
  <c r="A306" i="57" s="1"/>
  <c r="A141" i="57"/>
  <c r="A223" i="57" s="1"/>
  <c r="A140" i="57"/>
  <c r="F140" i="57" s="1"/>
  <c r="A139" i="57"/>
  <c r="A221" i="57" s="1"/>
  <c r="A138" i="57"/>
  <c r="A137" i="57"/>
  <c r="A219" i="57" s="1"/>
  <c r="A301" i="57" s="1"/>
  <c r="F301" i="57" s="1"/>
  <c r="A136" i="57"/>
  <c r="A218" i="57" s="1"/>
  <c r="A135" i="57"/>
  <c r="A134" i="57"/>
  <c r="F134" i="57" s="1"/>
  <c r="A133" i="57"/>
  <c r="A215" i="57" s="1"/>
  <c r="A132" i="57"/>
  <c r="F132" i="57" s="1"/>
  <c r="A131" i="57"/>
  <c r="A130" i="57"/>
  <c r="F130" i="57" s="1"/>
  <c r="A129" i="57"/>
  <c r="A211" i="57" s="1"/>
  <c r="A128" i="57"/>
  <c r="A210" i="57" s="1"/>
  <c r="A292" i="57" s="1"/>
  <c r="A127" i="57"/>
  <c r="A209" i="57" s="1"/>
  <c r="A126" i="57"/>
  <c r="A208" i="57" s="1"/>
  <c r="A125" i="57"/>
  <c r="F125" i="57" s="1"/>
  <c r="A124" i="57"/>
  <c r="A206" i="57" s="1"/>
  <c r="F206" i="57" s="1"/>
  <c r="A123" i="57"/>
  <c r="A122" i="57"/>
  <c r="A121" i="57"/>
  <c r="A120" i="57"/>
  <c r="A119" i="57"/>
  <c r="F119" i="57" s="1"/>
  <c r="A118" i="57"/>
  <c r="A117" i="57"/>
  <c r="A199" i="57" s="1"/>
  <c r="A281" i="57" s="1"/>
  <c r="A363" i="57" s="1"/>
  <c r="F363" i="57" s="1"/>
  <c r="A116" i="57"/>
  <c r="A198" i="57" s="1"/>
  <c r="A115" i="57"/>
  <c r="A197" i="57" s="1"/>
  <c r="A114" i="57"/>
  <c r="A196" i="57" s="1"/>
  <c r="A113" i="57"/>
  <c r="A195" i="57" s="1"/>
  <c r="F195" i="57" s="1"/>
  <c r="A112" i="57"/>
  <c r="A194" i="57" s="1"/>
  <c r="A111" i="57"/>
  <c r="F111" i="57" s="1"/>
  <c r="A110" i="57"/>
  <c r="A109" i="57"/>
  <c r="A191" i="57" s="1"/>
  <c r="A108" i="57"/>
  <c r="F108" i="57" s="1"/>
  <c r="A107" i="57"/>
  <c r="A106" i="57"/>
  <c r="A188" i="57" s="1"/>
  <c r="A105" i="57"/>
  <c r="A104" i="57"/>
  <c r="A103" i="57"/>
  <c r="A185" i="57" s="1"/>
  <c r="A102" i="57"/>
  <c r="F102" i="57" s="1"/>
  <c r="A101" i="57"/>
  <c r="A100" i="57"/>
  <c r="A182" i="57" s="1"/>
  <c r="A99" i="57"/>
  <c r="A181" i="57" s="1"/>
  <c r="A263" i="57" s="1"/>
  <c r="F263" i="57" s="1"/>
  <c r="A98" i="57"/>
  <c r="A180" i="57" s="1"/>
  <c r="A97" i="57"/>
  <c r="A179" i="57" s="1"/>
  <c r="F179" i="57" s="1"/>
  <c r="A96" i="57"/>
  <c r="A95" i="57"/>
  <c r="A177" i="57" s="1"/>
  <c r="A94" i="57"/>
  <c r="F94" i="57" s="1"/>
  <c r="A93" i="57"/>
  <c r="A92" i="57"/>
  <c r="A174" i="57" s="1"/>
  <c r="A91" i="57"/>
  <c r="A90" i="57"/>
  <c r="A172" i="57" s="1"/>
  <c r="A89" i="57"/>
  <c r="A88" i="57"/>
  <c r="F88" i="57" s="1"/>
  <c r="A87" i="57"/>
  <c r="A169" i="57" s="1"/>
  <c r="A251" i="57" s="1"/>
  <c r="A86" i="57"/>
  <c r="F86" i="57" s="1"/>
  <c r="F85" i="57"/>
  <c r="F84" i="57"/>
  <c r="F83" i="57"/>
  <c r="F82" i="57"/>
  <c r="F81" i="57"/>
  <c r="F80" i="57"/>
  <c r="F79" i="57"/>
  <c r="F78" i="57"/>
  <c r="F77" i="57"/>
  <c r="F76" i="57"/>
  <c r="F75" i="57"/>
  <c r="F74" i="57"/>
  <c r="F73" i="57"/>
  <c r="F72" i="57"/>
  <c r="F71" i="57"/>
  <c r="F70" i="57"/>
  <c r="F69" i="57"/>
  <c r="F68" i="57"/>
  <c r="F67" i="57"/>
  <c r="F66" i="57"/>
  <c r="F65" i="57"/>
  <c r="F64" i="57"/>
  <c r="F63" i="57"/>
  <c r="F62" i="57"/>
  <c r="F61" i="57"/>
  <c r="F60" i="57"/>
  <c r="F59" i="57"/>
  <c r="F58" i="57"/>
  <c r="F57" i="57"/>
  <c r="F56" i="57"/>
  <c r="F55" i="57"/>
  <c r="F54" i="57"/>
  <c r="F53" i="57"/>
  <c r="F52" i="57"/>
  <c r="F51" i="57"/>
  <c r="F50" i="57"/>
  <c r="F49" i="57"/>
  <c r="F48" i="57"/>
  <c r="F47" i="57"/>
  <c r="F46" i="57"/>
  <c r="F45" i="57"/>
  <c r="F44" i="57"/>
  <c r="F43" i="57"/>
  <c r="F42" i="57"/>
  <c r="F41" i="57"/>
  <c r="F40" i="57"/>
  <c r="F39" i="57"/>
  <c r="F38" i="57"/>
  <c r="F37" i="57"/>
  <c r="F36" i="57"/>
  <c r="F35" i="57"/>
  <c r="F34" i="57"/>
  <c r="F33" i="57"/>
  <c r="F32" i="57"/>
  <c r="F31" i="57"/>
  <c r="F30" i="57"/>
  <c r="F29" i="57"/>
  <c r="F28" i="57"/>
  <c r="F27" i="57"/>
  <c r="F26" i="57"/>
  <c r="F25" i="57"/>
  <c r="F24" i="57"/>
  <c r="F23" i="57"/>
  <c r="F22" i="57"/>
  <c r="F21" i="57"/>
  <c r="F20" i="57"/>
  <c r="F19" i="57"/>
  <c r="F18" i="57"/>
  <c r="F17" i="57"/>
  <c r="F16" i="57"/>
  <c r="F15" i="57"/>
  <c r="F14" i="57"/>
  <c r="F13" i="57"/>
  <c r="F12" i="57"/>
  <c r="F11" i="57"/>
  <c r="F10" i="57"/>
  <c r="F9" i="57"/>
  <c r="F8" i="57"/>
  <c r="F7" i="57"/>
  <c r="F6" i="57"/>
  <c r="F5" i="57"/>
  <c r="F4" i="57"/>
  <c r="A167" i="56"/>
  <c r="A249" i="56" s="1"/>
  <c r="A166" i="56"/>
  <c r="F166" i="56" s="1"/>
  <c r="A165" i="56"/>
  <c r="A247" i="56" s="1"/>
  <c r="A164" i="56"/>
  <c r="A246" i="56" s="1"/>
  <c r="A328" i="56" s="1"/>
  <c r="A163" i="56"/>
  <c r="A245" i="56" s="1"/>
  <c r="A162" i="56"/>
  <c r="F162" i="56" s="1"/>
  <c r="A161" i="56"/>
  <c r="A243" i="56" s="1"/>
  <c r="A160" i="56"/>
  <c r="A159" i="56"/>
  <c r="F159" i="56" s="1"/>
  <c r="A158" i="56"/>
  <c r="A240" i="56" s="1"/>
  <c r="A322" i="56" s="1"/>
  <c r="A157" i="56"/>
  <c r="A156" i="56"/>
  <c r="A155" i="56"/>
  <c r="A237" i="56" s="1"/>
  <c r="A154" i="56"/>
  <c r="A236" i="56" s="1"/>
  <c r="A318" i="56" s="1"/>
  <c r="A153" i="56"/>
  <c r="A235" i="56" s="1"/>
  <c r="A152" i="56"/>
  <c r="F152" i="56" s="1"/>
  <c r="A151" i="56"/>
  <c r="A150" i="56"/>
  <c r="F150" i="56" s="1"/>
  <c r="A149" i="56"/>
  <c r="A231" i="56" s="1"/>
  <c r="A148" i="56"/>
  <c r="A147" i="56"/>
  <c r="A229" i="56" s="1"/>
  <c r="A146" i="56"/>
  <c r="A228" i="56" s="1"/>
  <c r="A310" i="56" s="1"/>
  <c r="A145" i="56"/>
  <c r="F145" i="56" s="1"/>
  <c r="A144" i="56"/>
  <c r="A226" i="56" s="1"/>
  <c r="A143" i="56"/>
  <c r="A225" i="56" s="1"/>
  <c r="A307" i="56" s="1"/>
  <c r="A142" i="56"/>
  <c r="A224" i="56" s="1"/>
  <c r="A141" i="56"/>
  <c r="A140" i="56"/>
  <c r="A139" i="56"/>
  <c r="A221" i="56" s="1"/>
  <c r="F221" i="56" s="1"/>
  <c r="A138" i="56"/>
  <c r="A137" i="56"/>
  <c r="A219" i="56" s="1"/>
  <c r="A136" i="56"/>
  <c r="A135" i="56"/>
  <c r="F135" i="56" s="1"/>
  <c r="A134" i="56"/>
  <c r="A216" i="56" s="1"/>
  <c r="A133" i="56"/>
  <c r="A215" i="56" s="1"/>
  <c r="A297" i="56" s="1"/>
  <c r="A132" i="56"/>
  <c r="A131" i="56"/>
  <c r="A213" i="56" s="1"/>
  <c r="F213" i="56" s="1"/>
  <c r="A130" i="56"/>
  <c r="A212" i="56" s="1"/>
  <c r="A129" i="56"/>
  <c r="F129" i="56" s="1"/>
  <c r="A128" i="56"/>
  <c r="A210" i="56" s="1"/>
  <c r="F210" i="56" s="1"/>
  <c r="A127" i="56"/>
  <c r="F127" i="56" s="1"/>
  <c r="A126" i="56"/>
  <c r="A125" i="56"/>
  <c r="A124" i="56"/>
  <c r="A206" i="56" s="1"/>
  <c r="F206" i="56" s="1"/>
  <c r="A123" i="56"/>
  <c r="A205" i="56" s="1"/>
  <c r="A122" i="56"/>
  <c r="F122" i="56" s="1"/>
  <c r="A121" i="56"/>
  <c r="A120" i="56"/>
  <c r="A119" i="56"/>
  <c r="F119" i="56" s="1"/>
  <c r="A118" i="56"/>
  <c r="A117" i="56"/>
  <c r="A116" i="56"/>
  <c r="A198" i="56" s="1"/>
  <c r="F198" i="56" s="1"/>
  <c r="A115" i="56"/>
  <c r="A197" i="56" s="1"/>
  <c r="A279" i="56" s="1"/>
  <c r="A361" i="56" s="1"/>
  <c r="F361" i="56" s="1"/>
  <c r="A114" i="56"/>
  <c r="F114" i="56" s="1"/>
  <c r="A113" i="56"/>
  <c r="A112" i="56"/>
  <c r="A111" i="56"/>
  <c r="A193" i="56" s="1"/>
  <c r="A275" i="56" s="1"/>
  <c r="F275" i="56" s="1"/>
  <c r="A110" i="56"/>
  <c r="F110" i="56" s="1"/>
  <c r="A109" i="56"/>
  <c r="A108" i="56"/>
  <c r="A190" i="56" s="1"/>
  <c r="A107" i="56"/>
  <c r="A106" i="56"/>
  <c r="A188" i="56" s="1"/>
  <c r="F188" i="56" s="1"/>
  <c r="A105" i="56"/>
  <c r="A187" i="56" s="1"/>
  <c r="A104" i="56"/>
  <c r="A103" i="56"/>
  <c r="A185" i="56" s="1"/>
  <c r="A267" i="56" s="1"/>
  <c r="A102" i="56"/>
  <c r="A184" i="56" s="1"/>
  <c r="A266" i="56" s="1"/>
  <c r="A101" i="56"/>
  <c r="A100" i="56"/>
  <c r="A182" i="56" s="1"/>
  <c r="A99" i="56"/>
  <c r="F99" i="56" s="1"/>
  <c r="A98" i="56"/>
  <c r="A180" i="56" s="1"/>
  <c r="A97" i="56"/>
  <c r="A96" i="56"/>
  <c r="A95" i="56"/>
  <c r="F95" i="56" s="1"/>
  <c r="A94" i="56"/>
  <c r="A93" i="56"/>
  <c r="F93" i="56" s="1"/>
  <c r="A92" i="56"/>
  <c r="A91" i="56"/>
  <c r="A173" i="56" s="1"/>
  <c r="A90" i="56"/>
  <c r="A89" i="56"/>
  <c r="A171" i="56" s="1"/>
  <c r="A88" i="56"/>
  <c r="A87" i="56"/>
  <c r="A86" i="56"/>
  <c r="A168" i="56" s="1"/>
  <c r="F85" i="56"/>
  <c r="F84" i="56"/>
  <c r="F83" i="56"/>
  <c r="F82" i="56"/>
  <c r="F81" i="56"/>
  <c r="F80" i="56"/>
  <c r="F79" i="56"/>
  <c r="F78" i="56"/>
  <c r="F77" i="56"/>
  <c r="F76" i="56"/>
  <c r="F75" i="56"/>
  <c r="F74" i="56"/>
  <c r="F73" i="56"/>
  <c r="F72" i="56"/>
  <c r="F71" i="56"/>
  <c r="F70" i="56"/>
  <c r="F69" i="56"/>
  <c r="F68" i="56"/>
  <c r="F67" i="56"/>
  <c r="F66" i="56"/>
  <c r="F65" i="56"/>
  <c r="F64" i="56"/>
  <c r="F63" i="56"/>
  <c r="F62" i="56"/>
  <c r="F61" i="56"/>
  <c r="F60" i="56"/>
  <c r="F59" i="56"/>
  <c r="F58" i="56"/>
  <c r="F57" i="56"/>
  <c r="F56" i="56"/>
  <c r="F55" i="56"/>
  <c r="F54" i="56"/>
  <c r="F53" i="56"/>
  <c r="F52" i="56"/>
  <c r="F51" i="56"/>
  <c r="F50" i="56"/>
  <c r="F49" i="56"/>
  <c r="F48" i="56"/>
  <c r="F47" i="56"/>
  <c r="F46" i="56"/>
  <c r="F45" i="56"/>
  <c r="F44" i="56"/>
  <c r="F43" i="56"/>
  <c r="F42" i="56"/>
  <c r="F41" i="56"/>
  <c r="F40" i="56"/>
  <c r="F39" i="56"/>
  <c r="F38" i="56"/>
  <c r="F37" i="56"/>
  <c r="F36" i="56"/>
  <c r="F35" i="56"/>
  <c r="F34" i="56"/>
  <c r="F33" i="56"/>
  <c r="F32" i="56"/>
  <c r="F31" i="56"/>
  <c r="F30" i="56"/>
  <c r="F29" i="56"/>
  <c r="F28" i="56"/>
  <c r="F27" i="56"/>
  <c r="F26" i="56"/>
  <c r="F25" i="56"/>
  <c r="F24" i="56"/>
  <c r="F23" i="56"/>
  <c r="F22" i="56"/>
  <c r="F21" i="56"/>
  <c r="F20" i="56"/>
  <c r="F19" i="56"/>
  <c r="F18" i="56"/>
  <c r="F17" i="56"/>
  <c r="F16" i="56"/>
  <c r="F15" i="56"/>
  <c r="F14" i="56"/>
  <c r="F13" i="56"/>
  <c r="F12" i="56"/>
  <c r="F11" i="56"/>
  <c r="F10" i="56"/>
  <c r="F9" i="56"/>
  <c r="F8" i="56"/>
  <c r="F7" i="56"/>
  <c r="F6" i="56"/>
  <c r="F5" i="56"/>
  <c r="F4" i="56"/>
  <c r="A167" i="55"/>
  <c r="A249" i="55" s="1"/>
  <c r="A331" i="55" s="1"/>
  <c r="A413" i="55" s="1"/>
  <c r="A166" i="55"/>
  <c r="A248" i="55" s="1"/>
  <c r="A330" i="55" s="1"/>
  <c r="A165" i="55"/>
  <c r="A247" i="55" s="1"/>
  <c r="A329" i="55" s="1"/>
  <c r="A411" i="55" s="1"/>
  <c r="A164" i="55"/>
  <c r="F164" i="55" s="1"/>
  <c r="A163" i="55"/>
  <c r="A245" i="55" s="1"/>
  <c r="A162" i="55"/>
  <c r="A244" i="55" s="1"/>
  <c r="A161" i="55"/>
  <c r="A160" i="55"/>
  <c r="A159" i="55"/>
  <c r="A241" i="55" s="1"/>
  <c r="A323" i="55" s="1"/>
  <c r="F323" i="55" s="1"/>
  <c r="A158" i="55"/>
  <c r="A240" i="55" s="1"/>
  <c r="A322" i="55" s="1"/>
  <c r="A157" i="55"/>
  <c r="A239" i="55" s="1"/>
  <c r="A156" i="55"/>
  <c r="A238" i="55" s="1"/>
  <c r="A155" i="55"/>
  <c r="A154" i="55"/>
  <c r="A153" i="55"/>
  <c r="F153" i="55" s="1"/>
  <c r="A152" i="55"/>
  <c r="A234" i="55" s="1"/>
  <c r="A151" i="55"/>
  <c r="A233" i="55" s="1"/>
  <c r="F233" i="55" s="1"/>
  <c r="A150" i="55"/>
  <c r="A149" i="55"/>
  <c r="F149" i="55" s="1"/>
  <c r="A148" i="55"/>
  <c r="A147" i="55"/>
  <c r="A146" i="55"/>
  <c r="A145" i="55"/>
  <c r="A227" i="55" s="1"/>
  <c r="F227" i="55" s="1"/>
  <c r="A144" i="55"/>
  <c r="F144" i="55" s="1"/>
  <c r="A143" i="55"/>
  <c r="A225" i="55" s="1"/>
  <c r="A307" i="55" s="1"/>
  <c r="A142" i="55"/>
  <c r="F142" i="55" s="1"/>
  <c r="A141" i="55"/>
  <c r="A223" i="55" s="1"/>
  <c r="A140" i="55"/>
  <c r="A222" i="55" s="1"/>
  <c r="F222" i="55" s="1"/>
  <c r="A139" i="55"/>
  <c r="A221" i="55" s="1"/>
  <c r="A138" i="55"/>
  <c r="F138" i="55" s="1"/>
  <c r="A137" i="55"/>
  <c r="A136" i="55"/>
  <c r="A218" i="55" s="1"/>
  <c r="A135" i="55"/>
  <c r="F135" i="55" s="1"/>
  <c r="A134" i="55"/>
  <c r="A133" i="55"/>
  <c r="A132" i="55"/>
  <c r="A131" i="55"/>
  <c r="F131" i="55" s="1"/>
  <c r="A130" i="55"/>
  <c r="A212" i="55" s="1"/>
  <c r="A129" i="55"/>
  <c r="F129" i="55" s="1"/>
  <c r="A128" i="55"/>
  <c r="A127" i="55"/>
  <c r="A209" i="55" s="1"/>
  <c r="A126" i="55"/>
  <c r="A208" i="55" s="1"/>
  <c r="A125" i="55"/>
  <c r="A207" i="55" s="1"/>
  <c r="A124" i="55"/>
  <c r="A206" i="55" s="1"/>
  <c r="A123" i="55"/>
  <c r="A205" i="55" s="1"/>
  <c r="A122" i="55"/>
  <c r="A121" i="55"/>
  <c r="A120" i="55"/>
  <c r="A202" i="55" s="1"/>
  <c r="A119" i="55"/>
  <c r="A118" i="55"/>
  <c r="F118" i="55" s="1"/>
  <c r="A117" i="55"/>
  <c r="A116" i="55"/>
  <c r="A115" i="55"/>
  <c r="A197" i="55" s="1"/>
  <c r="A279" i="55" s="1"/>
  <c r="A114" i="55"/>
  <c r="A113" i="55"/>
  <c r="F113" i="55" s="1"/>
  <c r="A112" i="55"/>
  <c r="A111" i="55"/>
  <c r="A193" i="55" s="1"/>
  <c r="A110" i="55"/>
  <c r="A192" i="55" s="1"/>
  <c r="A109" i="55"/>
  <c r="A108" i="55"/>
  <c r="A107" i="55"/>
  <c r="F107" i="55" s="1"/>
  <c r="A106" i="55"/>
  <c r="A105" i="55"/>
  <c r="F105" i="55" s="1"/>
  <c r="A104" i="55"/>
  <c r="A186" i="55" s="1"/>
  <c r="A103" i="55"/>
  <c r="A185" i="55" s="1"/>
  <c r="A267" i="55" s="1"/>
  <c r="A102" i="55"/>
  <c r="A101" i="55"/>
  <c r="A183" i="55" s="1"/>
  <c r="F183" i="55" s="1"/>
  <c r="A100" i="55"/>
  <c r="F100" i="55" s="1"/>
  <c r="A99" i="55"/>
  <c r="A98" i="55"/>
  <c r="A180" i="55" s="1"/>
  <c r="A262" i="55" s="1"/>
  <c r="A97" i="55"/>
  <c r="A96" i="55"/>
  <c r="A178" i="55" s="1"/>
  <c r="A260" i="55" s="1"/>
  <c r="A342" i="55" s="1"/>
  <c r="A95" i="55"/>
  <c r="F95" i="55" s="1"/>
  <c r="A94" i="55"/>
  <c r="A176" i="55" s="1"/>
  <c r="A93" i="55"/>
  <c r="F93" i="55" s="1"/>
  <c r="A92" i="55"/>
  <c r="A174" i="55" s="1"/>
  <c r="A91" i="55"/>
  <c r="A173" i="55" s="1"/>
  <c r="A255" i="55" s="1"/>
  <c r="F255" i="55" s="1"/>
  <c r="A90" i="55"/>
  <c r="A89" i="55"/>
  <c r="A171" i="55" s="1"/>
  <c r="A88" i="55"/>
  <c r="A170" i="55" s="1"/>
  <c r="A87" i="55"/>
  <c r="A86" i="55"/>
  <c r="F85" i="55"/>
  <c r="F84" i="55"/>
  <c r="F83" i="55"/>
  <c r="F82" i="55"/>
  <c r="F81" i="55"/>
  <c r="F80" i="55"/>
  <c r="F79" i="55"/>
  <c r="F78" i="55"/>
  <c r="F77" i="55"/>
  <c r="F76" i="55"/>
  <c r="F75" i="55"/>
  <c r="F74" i="55"/>
  <c r="F73" i="55"/>
  <c r="F72" i="55"/>
  <c r="F71" i="55"/>
  <c r="F70" i="55"/>
  <c r="F69" i="55"/>
  <c r="F68" i="55"/>
  <c r="F67" i="55"/>
  <c r="F66" i="55"/>
  <c r="F65" i="55"/>
  <c r="F64" i="55"/>
  <c r="F63" i="55"/>
  <c r="F62" i="55"/>
  <c r="F61" i="55"/>
  <c r="F60" i="55"/>
  <c r="F59" i="55"/>
  <c r="F58" i="55"/>
  <c r="F57" i="55"/>
  <c r="F56" i="55"/>
  <c r="F55" i="55"/>
  <c r="F54" i="55"/>
  <c r="F53" i="55"/>
  <c r="F52" i="55"/>
  <c r="F51" i="55"/>
  <c r="F50" i="55"/>
  <c r="F49" i="55"/>
  <c r="F48" i="55"/>
  <c r="F47" i="55"/>
  <c r="F46" i="55"/>
  <c r="F45" i="55"/>
  <c r="F44" i="55"/>
  <c r="F43" i="55"/>
  <c r="F42" i="55"/>
  <c r="F41" i="55"/>
  <c r="F40" i="55"/>
  <c r="F39" i="55"/>
  <c r="F38" i="55"/>
  <c r="F37" i="55"/>
  <c r="F36" i="55"/>
  <c r="F35" i="55"/>
  <c r="F34" i="55"/>
  <c r="F33" i="55"/>
  <c r="F32" i="55"/>
  <c r="F31" i="55"/>
  <c r="F30" i="55"/>
  <c r="F29" i="55"/>
  <c r="F28" i="55"/>
  <c r="F27" i="55"/>
  <c r="F26" i="55"/>
  <c r="F25" i="55"/>
  <c r="F24" i="55"/>
  <c r="F23" i="55"/>
  <c r="F22" i="55"/>
  <c r="F21" i="55"/>
  <c r="F20" i="55"/>
  <c r="F19" i="55"/>
  <c r="F18" i="55"/>
  <c r="F17" i="55"/>
  <c r="F16" i="55"/>
  <c r="F15" i="55"/>
  <c r="F14" i="55"/>
  <c r="F13" i="55"/>
  <c r="F12" i="55"/>
  <c r="F11" i="55"/>
  <c r="F10" i="55"/>
  <c r="F9" i="55"/>
  <c r="F8" i="55"/>
  <c r="F7" i="55"/>
  <c r="F6" i="55"/>
  <c r="F5" i="55"/>
  <c r="F4" i="55"/>
  <c r="A167" i="54"/>
  <c r="A166" i="54"/>
  <c r="A248" i="54" s="1"/>
  <c r="F248" i="54" s="1"/>
  <c r="A165" i="54"/>
  <c r="F165" i="54" s="1"/>
  <c r="A164" i="54"/>
  <c r="F164" i="54" s="1"/>
  <c r="A163" i="54"/>
  <c r="A162" i="54"/>
  <c r="A161" i="54"/>
  <c r="A160" i="54"/>
  <c r="A159" i="54"/>
  <c r="A158" i="54"/>
  <c r="A157" i="54"/>
  <c r="F157" i="54" s="1"/>
  <c r="A156" i="54"/>
  <c r="F156" i="54" s="1"/>
  <c r="A155" i="54"/>
  <c r="A154" i="54"/>
  <c r="A236" i="54" s="1"/>
  <c r="A318" i="54" s="1"/>
  <c r="A400" i="54" s="1"/>
  <c r="A153" i="54"/>
  <c r="F153" i="54" s="1"/>
  <c r="A152" i="54"/>
  <c r="A151" i="54"/>
  <c r="A150" i="54"/>
  <c r="F150" i="54" s="1"/>
  <c r="A149" i="54"/>
  <c r="A231" i="54" s="1"/>
  <c r="A148" i="54"/>
  <c r="A147" i="54"/>
  <c r="A229" i="54" s="1"/>
  <c r="A146" i="54"/>
  <c r="A228" i="54" s="1"/>
  <c r="A310" i="54" s="1"/>
  <c r="A392" i="54" s="1"/>
  <c r="A474" i="54" s="1"/>
  <c r="A145" i="54"/>
  <c r="A227" i="54" s="1"/>
  <c r="A144" i="54"/>
  <c r="A143" i="54"/>
  <c r="A142" i="54"/>
  <c r="A224" i="54" s="1"/>
  <c r="F224" i="54" s="1"/>
  <c r="A141" i="54"/>
  <c r="A223" i="54" s="1"/>
  <c r="A140" i="54"/>
  <c r="A139" i="54"/>
  <c r="F139" i="54" s="1"/>
  <c r="A138" i="54"/>
  <c r="A137" i="54"/>
  <c r="A219" i="54" s="1"/>
  <c r="A301" i="54" s="1"/>
  <c r="A383" i="54" s="1"/>
  <c r="A136" i="54"/>
  <c r="A218" i="54" s="1"/>
  <c r="F218" i="54" s="1"/>
  <c r="A135" i="54"/>
  <c r="F135" i="54" s="1"/>
  <c r="A134" i="54"/>
  <c r="A216" i="54" s="1"/>
  <c r="F216" i="54" s="1"/>
  <c r="A133" i="54"/>
  <c r="F133" i="54" s="1"/>
  <c r="A132" i="54"/>
  <c r="A131" i="54"/>
  <c r="A130" i="54"/>
  <c r="A212" i="54" s="1"/>
  <c r="F212" i="54" s="1"/>
  <c r="A129" i="54"/>
  <c r="A211" i="54" s="1"/>
  <c r="A128" i="54"/>
  <c r="F128" i="54" s="1"/>
  <c r="A127" i="54"/>
  <c r="A209" i="54" s="1"/>
  <c r="F209" i="54" s="1"/>
  <c r="A126" i="54"/>
  <c r="A208" i="54" s="1"/>
  <c r="A125" i="54"/>
  <c r="A124" i="54"/>
  <c r="A206" i="54" s="1"/>
  <c r="F206" i="54" s="1"/>
  <c r="A123" i="54"/>
  <c r="A122" i="54"/>
  <c r="A121" i="54"/>
  <c r="F121" i="54" s="1"/>
  <c r="A120" i="54"/>
  <c r="A202" i="54" s="1"/>
  <c r="A119" i="54"/>
  <c r="A201" i="54" s="1"/>
  <c r="A118" i="54"/>
  <c r="F118" i="54" s="1"/>
  <c r="A117" i="54"/>
  <c r="A199" i="54" s="1"/>
  <c r="A116" i="54"/>
  <c r="A198" i="54" s="1"/>
  <c r="A115" i="54"/>
  <c r="A114" i="54"/>
  <c r="A196" i="54" s="1"/>
  <c r="A278" i="54" s="1"/>
  <c r="A113" i="54"/>
  <c r="A195" i="54" s="1"/>
  <c r="F195" i="54" s="1"/>
  <c r="A112" i="54"/>
  <c r="A194" i="54" s="1"/>
  <c r="A111" i="54"/>
  <c r="F111" i="54" s="1"/>
  <c r="A110" i="54"/>
  <c r="A192" i="54" s="1"/>
  <c r="A109" i="54"/>
  <c r="A108" i="54"/>
  <c r="A190" i="54" s="1"/>
  <c r="F190" i="54" s="1"/>
  <c r="A107" i="54"/>
  <c r="A106" i="54"/>
  <c r="A105" i="54"/>
  <c r="A104" i="54"/>
  <c r="F104" i="54" s="1"/>
  <c r="A103" i="54"/>
  <c r="A102" i="54"/>
  <c r="F102" i="54" s="1"/>
  <c r="A101" i="54"/>
  <c r="F101" i="54" s="1"/>
  <c r="A100" i="54"/>
  <c r="F100" i="54" s="1"/>
  <c r="A99" i="54"/>
  <c r="F99" i="54" s="1"/>
  <c r="A98" i="54"/>
  <c r="A97" i="54"/>
  <c r="A96" i="54"/>
  <c r="A95" i="54"/>
  <c r="A177" i="54" s="1"/>
  <c r="A94" i="54"/>
  <c r="A176" i="54" s="1"/>
  <c r="A93" i="54"/>
  <c r="F93" i="54" s="1"/>
  <c r="A92" i="54"/>
  <c r="A174" i="54" s="1"/>
  <c r="A91" i="54"/>
  <c r="A173" i="54" s="1"/>
  <c r="A90" i="54"/>
  <c r="A172" i="54" s="1"/>
  <c r="A254" i="54" s="1"/>
  <c r="A336" i="54" s="1"/>
  <c r="A89" i="54"/>
  <c r="A171" i="54" s="1"/>
  <c r="A88" i="54"/>
  <c r="A87" i="54"/>
  <c r="A86" i="54"/>
  <c r="A168" i="54" s="1"/>
  <c r="F85" i="54"/>
  <c r="F84" i="54"/>
  <c r="F83" i="54"/>
  <c r="F82" i="54"/>
  <c r="F81" i="54"/>
  <c r="F80" i="54"/>
  <c r="F79" i="54"/>
  <c r="F78" i="54"/>
  <c r="F77" i="54"/>
  <c r="F76" i="54"/>
  <c r="F75" i="54"/>
  <c r="F74" i="54"/>
  <c r="F73" i="54"/>
  <c r="F72" i="54"/>
  <c r="F71" i="54"/>
  <c r="F70" i="54"/>
  <c r="F69" i="54"/>
  <c r="F68" i="54"/>
  <c r="F67" i="54"/>
  <c r="F66" i="54"/>
  <c r="F65" i="54"/>
  <c r="F64" i="54"/>
  <c r="F63" i="54"/>
  <c r="F62" i="54"/>
  <c r="F61" i="54"/>
  <c r="F60" i="54"/>
  <c r="F59" i="54"/>
  <c r="F58" i="54"/>
  <c r="F57" i="54"/>
  <c r="F56" i="54"/>
  <c r="F55" i="54"/>
  <c r="F54" i="54"/>
  <c r="F53" i="54"/>
  <c r="F52" i="54"/>
  <c r="F51" i="54"/>
  <c r="F50" i="54"/>
  <c r="F49" i="54"/>
  <c r="F48" i="54"/>
  <c r="F47" i="54"/>
  <c r="F46" i="54"/>
  <c r="F45" i="54"/>
  <c r="F44" i="54"/>
  <c r="F43" i="54"/>
  <c r="F42" i="54"/>
  <c r="F41" i="54"/>
  <c r="F40" i="54"/>
  <c r="F39" i="54"/>
  <c r="F38" i="54"/>
  <c r="F37" i="54"/>
  <c r="F36" i="54"/>
  <c r="F35" i="54"/>
  <c r="F34" i="54"/>
  <c r="F33" i="54"/>
  <c r="F32" i="54"/>
  <c r="F31" i="54"/>
  <c r="F30" i="54"/>
  <c r="F29" i="54"/>
  <c r="F28" i="54"/>
  <c r="F27" i="54"/>
  <c r="F26" i="54"/>
  <c r="F25" i="54"/>
  <c r="F24" i="54"/>
  <c r="F23" i="54"/>
  <c r="F22" i="54"/>
  <c r="F21" i="54"/>
  <c r="F20" i="54"/>
  <c r="F19" i="54"/>
  <c r="F18" i="54"/>
  <c r="F17" i="54"/>
  <c r="F16" i="54"/>
  <c r="F15" i="54"/>
  <c r="F14" i="54"/>
  <c r="F13" i="54"/>
  <c r="F12" i="54"/>
  <c r="F11" i="54"/>
  <c r="F10" i="54"/>
  <c r="F9" i="54"/>
  <c r="F8" i="54"/>
  <c r="F7" i="54"/>
  <c r="F6" i="54"/>
  <c r="F5" i="54"/>
  <c r="F4" i="54"/>
  <c r="A167" i="53"/>
  <c r="A166" i="53"/>
  <c r="A165" i="53"/>
  <c r="F165" i="53" s="1"/>
  <c r="A164" i="53"/>
  <c r="A246" i="53" s="1"/>
  <c r="A163" i="53"/>
  <c r="A162" i="53"/>
  <c r="A244" i="53" s="1"/>
  <c r="A161" i="53"/>
  <c r="A160" i="53"/>
  <c r="A159" i="53"/>
  <c r="F159" i="53" s="1"/>
  <c r="A158" i="53"/>
  <c r="A240" i="53" s="1"/>
  <c r="A157" i="53"/>
  <c r="A239" i="53" s="1"/>
  <c r="F239" i="53" s="1"/>
  <c r="A156" i="53"/>
  <c r="A155" i="53"/>
  <c r="F155" i="53" s="1"/>
  <c r="A154" i="53"/>
  <c r="F154" i="53" s="1"/>
  <c r="A153" i="53"/>
  <c r="A235" i="53" s="1"/>
  <c r="A152" i="53"/>
  <c r="F152" i="53" s="1"/>
  <c r="A151" i="53"/>
  <c r="F151" i="53" s="1"/>
  <c r="A150" i="53"/>
  <c r="A149" i="53"/>
  <c r="A148" i="53"/>
  <c r="F148" i="53" s="1"/>
  <c r="A147" i="53"/>
  <c r="A229" i="53" s="1"/>
  <c r="A146" i="53"/>
  <c r="A228" i="53" s="1"/>
  <c r="A310" i="53" s="1"/>
  <c r="A145" i="53"/>
  <c r="A144" i="53"/>
  <c r="A143" i="53"/>
  <c r="A142" i="53"/>
  <c r="A224" i="53" s="1"/>
  <c r="A141" i="53"/>
  <c r="A223" i="53" s="1"/>
  <c r="F223" i="53" s="1"/>
  <c r="A140" i="53"/>
  <c r="F140" i="53" s="1"/>
  <c r="A139" i="53"/>
  <c r="F139" i="53" s="1"/>
  <c r="A138" i="53"/>
  <c r="F138" i="53" s="1"/>
  <c r="A137" i="53"/>
  <c r="A136" i="53"/>
  <c r="A218" i="53" s="1"/>
  <c r="A135" i="53"/>
  <c r="F135" i="53" s="1"/>
  <c r="A134" i="53"/>
  <c r="F134" i="53" s="1"/>
  <c r="A133" i="53"/>
  <c r="A132" i="53"/>
  <c r="A131" i="53"/>
  <c r="F131" i="53" s="1"/>
  <c r="A130" i="53"/>
  <c r="A212" i="53" s="1"/>
  <c r="A129" i="53"/>
  <c r="A211" i="53" s="1"/>
  <c r="A128" i="53"/>
  <c r="A127" i="53"/>
  <c r="A209" i="53" s="1"/>
  <c r="A291" i="53" s="1"/>
  <c r="A373" i="53" s="1"/>
  <c r="A126" i="53"/>
  <c r="F126" i="53" s="1"/>
  <c r="A125" i="53"/>
  <c r="A124" i="53"/>
  <c r="A123" i="53"/>
  <c r="A205" i="53" s="1"/>
  <c r="A122" i="53"/>
  <c r="A121" i="53"/>
  <c r="A120" i="53"/>
  <c r="A119" i="53"/>
  <c r="F119" i="53" s="1"/>
  <c r="A118" i="53"/>
  <c r="A117" i="53"/>
  <c r="A199" i="53" s="1"/>
  <c r="A116" i="53"/>
  <c r="A115" i="53"/>
  <c r="A114" i="53"/>
  <c r="A113" i="53"/>
  <c r="A195" i="53" s="1"/>
  <c r="A277" i="53" s="1"/>
  <c r="A359" i="53" s="1"/>
  <c r="A112" i="53"/>
  <c r="A111" i="53"/>
  <c r="A110" i="53"/>
  <c r="F110" i="53" s="1"/>
  <c r="A109" i="53"/>
  <c r="A108" i="53"/>
  <c r="F108" i="53" s="1"/>
  <c r="A107" i="53"/>
  <c r="A106" i="53"/>
  <c r="A188" i="53" s="1"/>
  <c r="F188" i="53" s="1"/>
  <c r="A105" i="53"/>
  <c r="A104" i="53"/>
  <c r="F104" i="53" s="1"/>
  <c r="A103" i="53"/>
  <c r="A185" i="53" s="1"/>
  <c r="A102" i="53"/>
  <c r="A101" i="53"/>
  <c r="A100" i="53"/>
  <c r="A99" i="53"/>
  <c r="A181" i="53" s="1"/>
  <c r="A263" i="53" s="1"/>
  <c r="A345" i="53" s="1"/>
  <c r="A98" i="53"/>
  <c r="A180" i="53" s="1"/>
  <c r="F180" i="53" s="1"/>
  <c r="A97" i="53"/>
  <c r="A96" i="53"/>
  <c r="A95" i="53"/>
  <c r="F95" i="53" s="1"/>
  <c r="A94" i="53"/>
  <c r="A93" i="53"/>
  <c r="F93" i="53" s="1"/>
  <c r="A92" i="53"/>
  <c r="F92" i="53" s="1"/>
  <c r="A91" i="53"/>
  <c r="F91" i="53" s="1"/>
  <c r="A90" i="53"/>
  <c r="F90" i="53" s="1"/>
  <c r="A89" i="53"/>
  <c r="A88" i="53"/>
  <c r="A87" i="53"/>
  <c r="A169" i="53" s="1"/>
  <c r="A251" i="53" s="1"/>
  <c r="A333" i="53" s="1"/>
  <c r="A86" i="53"/>
  <c r="F85" i="53"/>
  <c r="F84" i="53"/>
  <c r="F83" i="53"/>
  <c r="F82" i="53"/>
  <c r="F81" i="53"/>
  <c r="F80" i="53"/>
  <c r="F79" i="53"/>
  <c r="F78" i="53"/>
  <c r="F77" i="53"/>
  <c r="F76" i="53"/>
  <c r="F75" i="53"/>
  <c r="F74" i="53"/>
  <c r="F73" i="53"/>
  <c r="F72" i="53"/>
  <c r="F71" i="53"/>
  <c r="F70" i="53"/>
  <c r="F69" i="53"/>
  <c r="F68" i="53"/>
  <c r="F67" i="53"/>
  <c r="F66" i="53"/>
  <c r="F65" i="53"/>
  <c r="F64" i="53"/>
  <c r="F63" i="53"/>
  <c r="F62" i="53"/>
  <c r="F61" i="53"/>
  <c r="F60" i="53"/>
  <c r="F59" i="53"/>
  <c r="F58" i="53"/>
  <c r="F57" i="53"/>
  <c r="F56" i="53"/>
  <c r="F55" i="53"/>
  <c r="F54" i="53"/>
  <c r="F53" i="53"/>
  <c r="F52" i="53"/>
  <c r="F51" i="53"/>
  <c r="F50" i="53"/>
  <c r="F49" i="53"/>
  <c r="F48" i="53"/>
  <c r="F47" i="53"/>
  <c r="F46" i="53"/>
  <c r="F45" i="53"/>
  <c r="F44" i="53"/>
  <c r="F43" i="53"/>
  <c r="F42" i="53"/>
  <c r="F41" i="53"/>
  <c r="F40" i="53"/>
  <c r="F39" i="53"/>
  <c r="F38" i="53"/>
  <c r="F37" i="53"/>
  <c r="F36" i="53"/>
  <c r="F35" i="53"/>
  <c r="F34" i="53"/>
  <c r="F33" i="53"/>
  <c r="F32" i="53"/>
  <c r="F31" i="53"/>
  <c r="F30" i="53"/>
  <c r="F29" i="53"/>
  <c r="F28" i="53"/>
  <c r="F27" i="53"/>
  <c r="F26" i="53"/>
  <c r="F25" i="53"/>
  <c r="F24" i="53"/>
  <c r="F23" i="53"/>
  <c r="F22" i="53"/>
  <c r="F21" i="53"/>
  <c r="F20" i="53"/>
  <c r="F19" i="53"/>
  <c r="F18" i="53"/>
  <c r="F17" i="53"/>
  <c r="F16" i="53"/>
  <c r="F15" i="53"/>
  <c r="F14" i="53"/>
  <c r="F13" i="53"/>
  <c r="F12" i="53"/>
  <c r="F11" i="53"/>
  <c r="F10" i="53"/>
  <c r="F9" i="53"/>
  <c r="F8" i="53"/>
  <c r="F7" i="53"/>
  <c r="F6" i="53"/>
  <c r="F5" i="53"/>
  <c r="F4" i="53"/>
  <c r="A167" i="52"/>
  <c r="F167" i="52" s="1"/>
  <c r="A166" i="52"/>
  <c r="A165" i="52"/>
  <c r="A247" i="52" s="1"/>
  <c r="A164" i="52"/>
  <c r="A246" i="52" s="1"/>
  <c r="A163" i="52"/>
  <c r="A162" i="52"/>
  <c r="A161" i="52"/>
  <c r="A243" i="52" s="1"/>
  <c r="A160" i="52"/>
  <c r="A159" i="52"/>
  <c r="A241" i="52" s="1"/>
  <c r="A323" i="52" s="1"/>
  <c r="A405" i="52" s="1"/>
  <c r="A487" i="52" s="1"/>
  <c r="A158" i="52"/>
  <c r="A240" i="52" s="1"/>
  <c r="A322" i="52" s="1"/>
  <c r="A157" i="52"/>
  <c r="A156" i="52"/>
  <c r="A155" i="52"/>
  <c r="A237" i="52" s="1"/>
  <c r="A154" i="52"/>
  <c r="A236" i="52" s="1"/>
  <c r="F236" i="52" s="1"/>
  <c r="A153" i="52"/>
  <c r="A152" i="52"/>
  <c r="A151" i="52"/>
  <c r="A150" i="52"/>
  <c r="A149" i="52"/>
  <c r="A231" i="52" s="1"/>
  <c r="A148" i="52"/>
  <c r="A147" i="52"/>
  <c r="A146" i="52"/>
  <c r="A145" i="52"/>
  <c r="A144" i="52"/>
  <c r="A143" i="52"/>
  <c r="A142" i="52"/>
  <c r="A224" i="52" s="1"/>
  <c r="A141" i="52"/>
  <c r="A140" i="52"/>
  <c r="F140" i="52" s="1"/>
  <c r="A139" i="52"/>
  <c r="A138" i="52"/>
  <c r="A137" i="52"/>
  <c r="A136" i="52"/>
  <c r="A218" i="52" s="1"/>
  <c r="A300" i="52" s="1"/>
  <c r="A382" i="52" s="1"/>
  <c r="A135" i="52"/>
  <c r="A134" i="52"/>
  <c r="F134" i="52" s="1"/>
  <c r="A133" i="52"/>
  <c r="F133" i="52" s="1"/>
  <c r="A132" i="52"/>
  <c r="A214" i="52" s="1"/>
  <c r="A131" i="52"/>
  <c r="A130" i="52"/>
  <c r="F130" i="52" s="1"/>
  <c r="A129" i="52"/>
  <c r="A128" i="52"/>
  <c r="F128" i="52" s="1"/>
  <c r="A127" i="52"/>
  <c r="A126" i="52"/>
  <c r="A208" i="52" s="1"/>
  <c r="A125" i="52"/>
  <c r="A207" i="52" s="1"/>
  <c r="A289" i="52" s="1"/>
  <c r="A124" i="52"/>
  <c r="F124" i="52" s="1"/>
  <c r="A123" i="52"/>
  <c r="F123" i="52" s="1"/>
  <c r="A122" i="52"/>
  <c r="A121" i="52"/>
  <c r="A203" i="52" s="1"/>
  <c r="A120" i="52"/>
  <c r="A202" i="52" s="1"/>
  <c r="A284" i="52" s="1"/>
  <c r="A119" i="52"/>
  <c r="A201" i="52" s="1"/>
  <c r="A118" i="52"/>
  <c r="F118" i="52" s="1"/>
  <c r="A117" i="52"/>
  <c r="A116" i="52"/>
  <c r="F116" i="52" s="1"/>
  <c r="A115" i="52"/>
  <c r="F115" i="52" s="1"/>
  <c r="A114" i="52"/>
  <c r="A113" i="52"/>
  <c r="A112" i="52"/>
  <c r="A194" i="52" s="1"/>
  <c r="A111" i="52"/>
  <c r="A110" i="52"/>
  <c r="A109" i="52"/>
  <c r="A108" i="52"/>
  <c r="F108" i="52" s="1"/>
  <c r="A107" i="52"/>
  <c r="A106" i="52"/>
  <c r="F106" i="52" s="1"/>
  <c r="A105" i="52"/>
  <c r="A104" i="52"/>
  <c r="A186" i="52" s="1"/>
  <c r="A268" i="52" s="1"/>
  <c r="A350" i="52" s="1"/>
  <c r="A432" i="52" s="1"/>
  <c r="A103" i="52"/>
  <c r="F103" i="52" s="1"/>
  <c r="A102" i="52"/>
  <c r="F102" i="52" s="1"/>
  <c r="A101" i="52"/>
  <c r="A100" i="52"/>
  <c r="A99" i="52"/>
  <c r="A98" i="52"/>
  <c r="A97" i="52"/>
  <c r="A179" i="52" s="1"/>
  <c r="A96" i="52"/>
  <c r="A178" i="52" s="1"/>
  <c r="A95" i="52"/>
  <c r="F95" i="52" s="1"/>
  <c r="A94" i="52"/>
  <c r="A176" i="52" s="1"/>
  <c r="A93" i="52"/>
  <c r="A92" i="52"/>
  <c r="F92" i="52" s="1"/>
  <c r="A91" i="52"/>
  <c r="A173" i="52" s="1"/>
  <c r="A255" i="52" s="1"/>
  <c r="A90" i="52"/>
  <c r="F90" i="52" s="1"/>
  <c r="A89" i="52"/>
  <c r="F89" i="52" s="1"/>
  <c r="A88" i="52"/>
  <c r="A87" i="52"/>
  <c r="A86" i="52"/>
  <c r="A168" i="52" s="1"/>
  <c r="F85" i="52"/>
  <c r="F84" i="52"/>
  <c r="F83" i="52"/>
  <c r="F82" i="52"/>
  <c r="F81" i="52"/>
  <c r="F80" i="52"/>
  <c r="F79" i="52"/>
  <c r="F78" i="52"/>
  <c r="F77" i="52"/>
  <c r="F76" i="52"/>
  <c r="F75" i="52"/>
  <c r="F74" i="52"/>
  <c r="F73" i="52"/>
  <c r="F72" i="52"/>
  <c r="F71" i="52"/>
  <c r="F70" i="52"/>
  <c r="F69" i="52"/>
  <c r="F68" i="52"/>
  <c r="F67" i="52"/>
  <c r="F66" i="52"/>
  <c r="F65" i="52"/>
  <c r="F64" i="52"/>
  <c r="F63" i="52"/>
  <c r="F62" i="52"/>
  <c r="F61" i="52"/>
  <c r="F60" i="52"/>
  <c r="F59" i="52"/>
  <c r="F58" i="52"/>
  <c r="F57" i="52"/>
  <c r="F56" i="52"/>
  <c r="F55" i="52"/>
  <c r="F54" i="52"/>
  <c r="F53" i="52"/>
  <c r="F52" i="52"/>
  <c r="F51" i="52"/>
  <c r="F50" i="52"/>
  <c r="F49" i="52"/>
  <c r="F48" i="52"/>
  <c r="F47" i="52"/>
  <c r="F46" i="52"/>
  <c r="F45" i="52"/>
  <c r="F44" i="52"/>
  <c r="F43" i="52"/>
  <c r="F42" i="52"/>
  <c r="F41" i="52"/>
  <c r="F40" i="52"/>
  <c r="F39" i="52"/>
  <c r="F38" i="52"/>
  <c r="F37" i="52"/>
  <c r="F36" i="52"/>
  <c r="F35" i="52"/>
  <c r="F34" i="52"/>
  <c r="F33" i="52"/>
  <c r="F32" i="52"/>
  <c r="F31" i="52"/>
  <c r="F30" i="52"/>
  <c r="F29" i="52"/>
  <c r="F28" i="52"/>
  <c r="F27" i="52"/>
  <c r="F26" i="52"/>
  <c r="F25" i="52"/>
  <c r="F24" i="52"/>
  <c r="F23" i="52"/>
  <c r="F22" i="52"/>
  <c r="F21" i="52"/>
  <c r="F20" i="52"/>
  <c r="F19" i="52"/>
  <c r="F18" i="52"/>
  <c r="F17" i="52"/>
  <c r="F16" i="52"/>
  <c r="F15" i="52"/>
  <c r="F14" i="52"/>
  <c r="F13" i="52"/>
  <c r="F12" i="52"/>
  <c r="F11" i="52"/>
  <c r="F10" i="52"/>
  <c r="F9" i="52"/>
  <c r="F8" i="52"/>
  <c r="F7" i="52"/>
  <c r="F6" i="52"/>
  <c r="F5" i="52"/>
  <c r="F4" i="52"/>
  <c r="A167" i="51"/>
  <c r="A166" i="51"/>
  <c r="F166" i="51" s="1"/>
  <c r="A165" i="51"/>
  <c r="F165" i="51" s="1"/>
  <c r="A164" i="51"/>
  <c r="A163" i="51"/>
  <c r="F163" i="51" s="1"/>
  <c r="A162" i="51"/>
  <c r="F162" i="51" s="1"/>
  <c r="A161" i="51"/>
  <c r="F161" i="51" s="1"/>
  <c r="A160" i="51"/>
  <c r="A242" i="51" s="1"/>
  <c r="F242" i="51" s="1"/>
  <c r="A159" i="51"/>
  <c r="A158" i="51"/>
  <c r="A157" i="51"/>
  <c r="F157" i="51" s="1"/>
  <c r="A156" i="51"/>
  <c r="A238" i="51" s="1"/>
  <c r="A155" i="51"/>
  <c r="A237" i="51" s="1"/>
  <c r="A154" i="51"/>
  <c r="F154" i="51" s="1"/>
  <c r="A153" i="51"/>
  <c r="F153" i="51" s="1"/>
  <c r="A152" i="51"/>
  <c r="A151" i="51"/>
  <c r="F151" i="51" s="1"/>
  <c r="A150" i="51"/>
  <c r="A149" i="51"/>
  <c r="F149" i="51" s="1"/>
  <c r="A148" i="51"/>
  <c r="F148" i="51" s="1"/>
  <c r="A147" i="51"/>
  <c r="A146" i="51"/>
  <c r="A145" i="51"/>
  <c r="A227" i="51" s="1"/>
  <c r="A144" i="51"/>
  <c r="A143" i="51"/>
  <c r="A225" i="51" s="1"/>
  <c r="A142" i="51"/>
  <c r="A224" i="51" s="1"/>
  <c r="A306" i="51" s="1"/>
  <c r="A141" i="51"/>
  <c r="A140" i="51"/>
  <c r="F140" i="51" s="1"/>
  <c r="A139" i="51"/>
  <c r="F139" i="51" s="1"/>
  <c r="A138" i="51"/>
  <c r="A220" i="51" s="1"/>
  <c r="A137" i="51"/>
  <c r="A136" i="51"/>
  <c r="A218" i="51" s="1"/>
  <c r="F218" i="51" s="1"/>
  <c r="A135" i="51"/>
  <c r="A217" i="51" s="1"/>
  <c r="F217" i="51" s="1"/>
  <c r="A134" i="51"/>
  <c r="A133" i="51"/>
  <c r="A215" i="51" s="1"/>
  <c r="F215" i="51" s="1"/>
  <c r="A132" i="51"/>
  <c r="F132" i="51" s="1"/>
  <c r="A131" i="51"/>
  <c r="A130" i="51"/>
  <c r="F130" i="51" s="1"/>
  <c r="A129" i="51"/>
  <c r="A211" i="51" s="1"/>
  <c r="A128" i="51"/>
  <c r="A210" i="51" s="1"/>
  <c r="F210" i="51" s="1"/>
  <c r="A127" i="51"/>
  <c r="F127" i="51" s="1"/>
  <c r="A126" i="51"/>
  <c r="A125" i="51"/>
  <c r="A124" i="51"/>
  <c r="A206" i="51" s="1"/>
  <c r="F206" i="51" s="1"/>
  <c r="A123" i="51"/>
  <c r="A122" i="51"/>
  <c r="A204" i="51" s="1"/>
  <c r="A121" i="51"/>
  <c r="A120" i="51"/>
  <c r="A119" i="51"/>
  <c r="F119" i="51" s="1"/>
  <c r="A118" i="51"/>
  <c r="F118" i="51" s="1"/>
  <c r="A117" i="51"/>
  <c r="A199" i="51" s="1"/>
  <c r="A116" i="51"/>
  <c r="A198" i="51" s="1"/>
  <c r="A115" i="51"/>
  <c r="F115" i="51" s="1"/>
  <c r="A114" i="51"/>
  <c r="A113" i="51"/>
  <c r="A195" i="51" s="1"/>
  <c r="A112" i="51"/>
  <c r="A111" i="51"/>
  <c r="A110" i="51"/>
  <c r="A109" i="51"/>
  <c r="A108" i="51"/>
  <c r="A190" i="51" s="1"/>
  <c r="A272" i="51" s="1"/>
  <c r="A107" i="51"/>
  <c r="A189" i="51" s="1"/>
  <c r="A106" i="51"/>
  <c r="A105" i="51"/>
  <c r="A104" i="51"/>
  <c r="A186" i="51" s="1"/>
  <c r="A268" i="51" s="1"/>
  <c r="A103" i="51"/>
  <c r="A185" i="51" s="1"/>
  <c r="A102" i="51"/>
  <c r="A101" i="51"/>
  <c r="A100" i="51"/>
  <c r="F100" i="51" s="1"/>
  <c r="A99" i="51"/>
  <c r="A181" i="51" s="1"/>
  <c r="A98" i="51"/>
  <c r="A97" i="51"/>
  <c r="A179" i="51" s="1"/>
  <c r="A96" i="51"/>
  <c r="A95" i="51"/>
  <c r="A177" i="51" s="1"/>
  <c r="F177" i="51" s="1"/>
  <c r="A94" i="51"/>
  <c r="A176" i="51" s="1"/>
  <c r="A93" i="51"/>
  <c r="A175" i="51" s="1"/>
  <c r="A92" i="51"/>
  <c r="F92" i="51" s="1"/>
  <c r="A91" i="51"/>
  <c r="F91" i="51" s="1"/>
  <c r="A90" i="51"/>
  <c r="A89" i="51"/>
  <c r="A171" i="51" s="1"/>
  <c r="A88" i="51"/>
  <c r="A87" i="51"/>
  <c r="A169" i="51" s="1"/>
  <c r="F169" i="51" s="1"/>
  <c r="A86" i="51"/>
  <c r="F85" i="51"/>
  <c r="F84" i="51"/>
  <c r="F83" i="51"/>
  <c r="F82" i="51"/>
  <c r="F81" i="51"/>
  <c r="F80" i="51"/>
  <c r="F79" i="51"/>
  <c r="F78" i="51"/>
  <c r="F77" i="51"/>
  <c r="F76" i="51"/>
  <c r="F75" i="51"/>
  <c r="F74" i="51"/>
  <c r="F73" i="51"/>
  <c r="F72" i="51"/>
  <c r="F71" i="51"/>
  <c r="F70" i="51"/>
  <c r="F69" i="51"/>
  <c r="F68" i="51"/>
  <c r="F67" i="51"/>
  <c r="F66" i="51"/>
  <c r="F65" i="51"/>
  <c r="F64" i="51"/>
  <c r="F63" i="51"/>
  <c r="F62" i="51"/>
  <c r="F61" i="51"/>
  <c r="F60" i="51"/>
  <c r="F59" i="51"/>
  <c r="F58" i="51"/>
  <c r="F57" i="51"/>
  <c r="F56" i="51"/>
  <c r="F55" i="51"/>
  <c r="F54" i="51"/>
  <c r="F53" i="51"/>
  <c r="F52" i="51"/>
  <c r="F51" i="51"/>
  <c r="F50" i="51"/>
  <c r="F49" i="51"/>
  <c r="F48" i="51"/>
  <c r="F47" i="51"/>
  <c r="F46" i="51"/>
  <c r="F45" i="51"/>
  <c r="F44" i="51"/>
  <c r="F43" i="51"/>
  <c r="F42" i="51"/>
  <c r="F41" i="51"/>
  <c r="F40" i="51"/>
  <c r="F39" i="51"/>
  <c r="F38" i="51"/>
  <c r="F37" i="51"/>
  <c r="F36" i="51"/>
  <c r="F35" i="51"/>
  <c r="F34" i="51"/>
  <c r="F33" i="51"/>
  <c r="F32" i="51"/>
  <c r="F31" i="51"/>
  <c r="F30" i="51"/>
  <c r="F29" i="51"/>
  <c r="F28" i="51"/>
  <c r="F27" i="51"/>
  <c r="F26" i="51"/>
  <c r="F25" i="51"/>
  <c r="F24" i="51"/>
  <c r="F23" i="51"/>
  <c r="F22" i="51"/>
  <c r="F21" i="51"/>
  <c r="F20" i="51"/>
  <c r="F19" i="51"/>
  <c r="F18" i="51"/>
  <c r="F17" i="51"/>
  <c r="F16" i="51"/>
  <c r="F15" i="51"/>
  <c r="F14" i="51"/>
  <c r="F13" i="51"/>
  <c r="F12" i="51"/>
  <c r="F11" i="51"/>
  <c r="F10" i="51"/>
  <c r="F9" i="51"/>
  <c r="F8" i="51"/>
  <c r="F7" i="51"/>
  <c r="F6" i="51"/>
  <c r="F5" i="51"/>
  <c r="F4" i="51"/>
  <c r="A167" i="50"/>
  <c r="A166" i="50"/>
  <c r="A248" i="50" s="1"/>
  <c r="F248" i="50" s="1"/>
  <c r="A165" i="50"/>
  <c r="A247" i="50" s="1"/>
  <c r="F247" i="50" s="1"/>
  <c r="A164" i="50"/>
  <c r="F164" i="50" s="1"/>
  <c r="A163" i="50"/>
  <c r="F163" i="50" s="1"/>
  <c r="A162" i="50"/>
  <c r="F162" i="50" s="1"/>
  <c r="A161" i="50"/>
  <c r="A243" i="50" s="1"/>
  <c r="A325" i="50" s="1"/>
  <c r="A160" i="50"/>
  <c r="F160" i="50" s="1"/>
  <c r="A159" i="50"/>
  <c r="F159" i="50" s="1"/>
  <c r="A158" i="50"/>
  <c r="A157" i="50"/>
  <c r="F157" i="50" s="1"/>
  <c r="A156" i="50"/>
  <c r="A155" i="50"/>
  <c r="A237" i="50" s="1"/>
  <c r="F237" i="50" s="1"/>
  <c r="A154" i="50"/>
  <c r="A153" i="50"/>
  <c r="A152" i="50"/>
  <c r="A234" i="50" s="1"/>
  <c r="A151" i="50"/>
  <c r="F151" i="50" s="1"/>
  <c r="A150" i="50"/>
  <c r="A149" i="50"/>
  <c r="A231" i="50" s="1"/>
  <c r="F231" i="50" s="1"/>
  <c r="A148" i="50"/>
  <c r="A230" i="50" s="1"/>
  <c r="A147" i="50"/>
  <c r="A146" i="50"/>
  <c r="F146" i="50" s="1"/>
  <c r="A145" i="50"/>
  <c r="F145" i="50" s="1"/>
  <c r="A144" i="50"/>
  <c r="A226" i="50" s="1"/>
  <c r="A308" i="50" s="1"/>
  <c r="A143" i="50"/>
  <c r="A225" i="50" s="1"/>
  <c r="A142" i="50"/>
  <c r="A224" i="50" s="1"/>
  <c r="F224" i="50" s="1"/>
  <c r="A141" i="50"/>
  <c r="A140" i="50"/>
  <c r="A222" i="50" s="1"/>
  <c r="A139" i="50"/>
  <c r="A138" i="50"/>
  <c r="F138" i="50" s="1"/>
  <c r="A137" i="50"/>
  <c r="A136" i="50"/>
  <c r="F136" i="50" s="1"/>
  <c r="A135" i="50"/>
  <c r="A217" i="50" s="1"/>
  <c r="A299" i="50" s="1"/>
  <c r="A381" i="50" s="1"/>
  <c r="A134" i="50"/>
  <c r="A133" i="50"/>
  <c r="A132" i="50"/>
  <c r="A214" i="50" s="1"/>
  <c r="A131" i="50"/>
  <c r="F131" i="50" s="1"/>
  <c r="A130" i="50"/>
  <c r="F130" i="50" s="1"/>
  <c r="A129" i="50"/>
  <c r="A211" i="50" s="1"/>
  <c r="A128" i="50"/>
  <c r="F128" i="50" s="1"/>
  <c r="A127" i="50"/>
  <c r="A209" i="50" s="1"/>
  <c r="A126" i="50"/>
  <c r="A125" i="50"/>
  <c r="F125" i="50" s="1"/>
  <c r="A124" i="50"/>
  <c r="A206" i="50" s="1"/>
  <c r="A123" i="50"/>
  <c r="A205" i="50" s="1"/>
  <c r="A122" i="50"/>
  <c r="F122" i="50" s="1"/>
  <c r="A121" i="50"/>
  <c r="A120" i="50"/>
  <c r="F120" i="50" s="1"/>
  <c r="A119" i="50"/>
  <c r="A118" i="50"/>
  <c r="A200" i="50" s="1"/>
  <c r="A117" i="50"/>
  <c r="A199" i="50" s="1"/>
  <c r="A116" i="50"/>
  <c r="A198" i="50" s="1"/>
  <c r="A280" i="50" s="1"/>
  <c r="F280" i="50" s="1"/>
  <c r="A115" i="50"/>
  <c r="A197" i="50" s="1"/>
  <c r="A114" i="50"/>
  <c r="A113" i="50"/>
  <c r="A195" i="50" s="1"/>
  <c r="F195" i="50" s="1"/>
  <c r="A112" i="50"/>
  <c r="A194" i="50" s="1"/>
  <c r="A111" i="50"/>
  <c r="A193" i="50" s="1"/>
  <c r="F193" i="50" s="1"/>
  <c r="A110" i="50"/>
  <c r="A109" i="50"/>
  <c r="F109" i="50" s="1"/>
  <c r="A108" i="50"/>
  <c r="A190" i="50" s="1"/>
  <c r="A107" i="50"/>
  <c r="A189" i="50" s="1"/>
  <c r="A106" i="50"/>
  <c r="A188" i="50" s="1"/>
  <c r="A270" i="50" s="1"/>
  <c r="A105" i="50"/>
  <c r="A104" i="50"/>
  <c r="A186" i="50" s="1"/>
  <c r="A103" i="50"/>
  <c r="A102" i="50"/>
  <c r="F102" i="50" s="1"/>
  <c r="A101" i="50"/>
  <c r="A100" i="50"/>
  <c r="A99" i="50"/>
  <c r="A181" i="50" s="1"/>
  <c r="A98" i="50"/>
  <c r="A180" i="50" s="1"/>
  <c r="F180" i="50" s="1"/>
  <c r="A97" i="50"/>
  <c r="A96" i="50"/>
  <c r="A178" i="50" s="1"/>
  <c r="A95" i="50"/>
  <c r="A177" i="50" s="1"/>
  <c r="A94" i="50"/>
  <c r="F94" i="50" s="1"/>
  <c r="A93" i="50"/>
  <c r="A175" i="50" s="1"/>
  <c r="A257" i="50" s="1"/>
  <c r="A92" i="50"/>
  <c r="A174" i="50" s="1"/>
  <c r="F174" i="50" s="1"/>
  <c r="A91" i="50"/>
  <c r="A90" i="50"/>
  <c r="A172" i="50" s="1"/>
  <c r="A254" i="50" s="1"/>
  <c r="A89" i="50"/>
  <c r="A88" i="50"/>
  <c r="A170" i="50" s="1"/>
  <c r="F170" i="50" s="1"/>
  <c r="A87" i="50"/>
  <c r="A169" i="50" s="1"/>
  <c r="A86" i="50"/>
  <c r="F85" i="50"/>
  <c r="F84" i="50"/>
  <c r="F83" i="50"/>
  <c r="F82" i="50"/>
  <c r="F81" i="50"/>
  <c r="F80" i="50"/>
  <c r="F79" i="50"/>
  <c r="F78" i="50"/>
  <c r="F77" i="50"/>
  <c r="F76" i="50"/>
  <c r="F75" i="50"/>
  <c r="F74" i="50"/>
  <c r="F73" i="50"/>
  <c r="F72" i="50"/>
  <c r="F71" i="50"/>
  <c r="F70" i="50"/>
  <c r="F69" i="50"/>
  <c r="F68" i="50"/>
  <c r="F67" i="50"/>
  <c r="F66" i="50"/>
  <c r="F65" i="50"/>
  <c r="F64" i="50"/>
  <c r="F63" i="50"/>
  <c r="F62" i="50"/>
  <c r="F61" i="50"/>
  <c r="F60" i="50"/>
  <c r="F59" i="50"/>
  <c r="F58" i="50"/>
  <c r="F57" i="50"/>
  <c r="F56" i="50"/>
  <c r="F55" i="50"/>
  <c r="F54" i="50"/>
  <c r="F53" i="50"/>
  <c r="F52" i="50"/>
  <c r="F51" i="50"/>
  <c r="F50" i="50"/>
  <c r="F49" i="50"/>
  <c r="F48" i="50"/>
  <c r="F47" i="50"/>
  <c r="F46" i="50"/>
  <c r="F45" i="50"/>
  <c r="F44" i="50"/>
  <c r="F43" i="50"/>
  <c r="F42" i="50"/>
  <c r="F41" i="50"/>
  <c r="F40" i="50"/>
  <c r="F39" i="50"/>
  <c r="F38" i="50"/>
  <c r="F37" i="50"/>
  <c r="F36" i="50"/>
  <c r="F35" i="50"/>
  <c r="F34" i="50"/>
  <c r="F33" i="50"/>
  <c r="F32" i="50"/>
  <c r="F31" i="50"/>
  <c r="F30" i="50"/>
  <c r="F29" i="50"/>
  <c r="F28" i="50"/>
  <c r="F27" i="50"/>
  <c r="F26" i="50"/>
  <c r="F25" i="50"/>
  <c r="F24" i="50"/>
  <c r="F23" i="50"/>
  <c r="F22" i="50"/>
  <c r="F21" i="50"/>
  <c r="F20" i="50"/>
  <c r="F19" i="50"/>
  <c r="F18" i="50"/>
  <c r="F17" i="50"/>
  <c r="F16" i="50"/>
  <c r="F15" i="50"/>
  <c r="F14" i="50"/>
  <c r="F13" i="50"/>
  <c r="F12" i="50"/>
  <c r="F11" i="50"/>
  <c r="F10" i="50"/>
  <c r="F9" i="50"/>
  <c r="F8" i="50"/>
  <c r="F7" i="50"/>
  <c r="F6" i="50"/>
  <c r="F5" i="50"/>
  <c r="F4" i="50"/>
  <c r="A167" i="49"/>
  <c r="A166" i="49"/>
  <c r="A248" i="49" s="1"/>
  <c r="A330" i="49" s="1"/>
  <c r="A165" i="49"/>
  <c r="A247" i="49" s="1"/>
  <c r="A164" i="49"/>
  <c r="A246" i="49" s="1"/>
  <c r="F246" i="49" s="1"/>
  <c r="A163" i="49"/>
  <c r="A245" i="49" s="1"/>
  <c r="A327" i="49" s="1"/>
  <c r="F327" i="49" s="1"/>
  <c r="A162" i="49"/>
  <c r="A161" i="49"/>
  <c r="A160" i="49"/>
  <c r="F160" i="49" s="1"/>
  <c r="A159" i="49"/>
  <c r="F159" i="49" s="1"/>
  <c r="A158" i="49"/>
  <c r="A240" i="49" s="1"/>
  <c r="A157" i="49"/>
  <c r="F157" i="49" s="1"/>
  <c r="A156" i="49"/>
  <c r="A238" i="49" s="1"/>
  <c r="A155" i="49"/>
  <c r="A237" i="49" s="1"/>
  <c r="A154" i="49"/>
  <c r="F154" i="49" s="1"/>
  <c r="A153" i="49"/>
  <c r="A235" i="49" s="1"/>
  <c r="A152" i="49"/>
  <c r="A151" i="49"/>
  <c r="A233" i="49" s="1"/>
  <c r="A150" i="49"/>
  <c r="A149" i="49"/>
  <c r="F149" i="49" s="1"/>
  <c r="A148" i="49"/>
  <c r="F148" i="49" s="1"/>
  <c r="A147" i="49"/>
  <c r="A229" i="49" s="1"/>
  <c r="A311" i="49" s="1"/>
  <c r="A146" i="49"/>
  <c r="A145" i="49"/>
  <c r="F145" i="49" s="1"/>
  <c r="A144" i="49"/>
  <c r="A226" i="49" s="1"/>
  <c r="F226" i="49" s="1"/>
  <c r="A143" i="49"/>
  <c r="A225" i="49" s="1"/>
  <c r="A142" i="49"/>
  <c r="F142" i="49" s="1"/>
  <c r="A141" i="49"/>
  <c r="F141" i="49" s="1"/>
  <c r="A140" i="49"/>
  <c r="A139" i="49"/>
  <c r="A138" i="49"/>
  <c r="A220" i="49" s="1"/>
  <c r="A302" i="49" s="1"/>
  <c r="A137" i="49"/>
  <c r="A219" i="49" s="1"/>
  <c r="F219" i="49" s="1"/>
  <c r="A136" i="49"/>
  <c r="F136" i="49" s="1"/>
  <c r="A135" i="49"/>
  <c r="A134" i="49"/>
  <c r="A133" i="49"/>
  <c r="A132" i="49"/>
  <c r="A131" i="49"/>
  <c r="F131" i="49" s="1"/>
  <c r="A130" i="49"/>
  <c r="A129" i="49"/>
  <c r="A128" i="49"/>
  <c r="F128" i="49" s="1"/>
  <c r="A127" i="49"/>
  <c r="F127" i="49" s="1"/>
  <c r="A126" i="49"/>
  <c r="A125" i="49"/>
  <c r="A207" i="49" s="1"/>
  <c r="A124" i="49"/>
  <c r="A123" i="49"/>
  <c r="A122" i="49"/>
  <c r="A121" i="49"/>
  <c r="F121" i="49" s="1"/>
  <c r="A120" i="49"/>
  <c r="A119" i="49"/>
  <c r="A201" i="49" s="1"/>
  <c r="A118" i="49"/>
  <c r="A117" i="49"/>
  <c r="A116" i="49"/>
  <c r="A198" i="49" s="1"/>
  <c r="A115" i="49"/>
  <c r="A197" i="49" s="1"/>
  <c r="A114" i="49"/>
  <c r="A113" i="49"/>
  <c r="A112" i="49"/>
  <c r="A194" i="49" s="1"/>
  <c r="A111" i="49"/>
  <c r="A110" i="49"/>
  <c r="A109" i="49"/>
  <c r="A191" i="49" s="1"/>
  <c r="A108" i="49"/>
  <c r="A190" i="49" s="1"/>
  <c r="A272" i="49" s="1"/>
  <c r="A107" i="49"/>
  <c r="A106" i="49"/>
  <c r="A188" i="49" s="1"/>
  <c r="A105" i="49"/>
  <c r="A187" i="49" s="1"/>
  <c r="A104" i="49"/>
  <c r="A186" i="49" s="1"/>
  <c r="A103" i="49"/>
  <c r="A185" i="49" s="1"/>
  <c r="A267" i="49" s="1"/>
  <c r="F267" i="49" s="1"/>
  <c r="A102" i="49"/>
  <c r="A101" i="49"/>
  <c r="A183" i="49" s="1"/>
  <c r="A100" i="49"/>
  <c r="A182" i="49" s="1"/>
  <c r="A99" i="49"/>
  <c r="A181" i="49" s="1"/>
  <c r="A263" i="49" s="1"/>
  <c r="A345" i="49" s="1"/>
  <c r="A98" i="49"/>
  <c r="F98" i="49" s="1"/>
  <c r="A97" i="49"/>
  <c r="A179" i="49" s="1"/>
  <c r="F179" i="49" s="1"/>
  <c r="A96" i="49"/>
  <c r="F96" i="49" s="1"/>
  <c r="A95" i="49"/>
  <c r="F95" i="49" s="1"/>
  <c r="A94" i="49"/>
  <c r="F94" i="49" s="1"/>
  <c r="A93" i="49"/>
  <c r="A92" i="49"/>
  <c r="A174" i="49" s="1"/>
  <c r="A91" i="49"/>
  <c r="A173" i="49" s="1"/>
  <c r="A90" i="49"/>
  <c r="A172" i="49" s="1"/>
  <c r="F172" i="49" s="1"/>
  <c r="A89" i="49"/>
  <c r="A88" i="49"/>
  <c r="A170" i="49" s="1"/>
  <c r="F170" i="49" s="1"/>
  <c r="A87" i="49"/>
  <c r="A86" i="49"/>
  <c r="F85" i="49"/>
  <c r="F84" i="49"/>
  <c r="F83" i="49"/>
  <c r="F82" i="49"/>
  <c r="F81" i="49"/>
  <c r="F80" i="49"/>
  <c r="F79" i="49"/>
  <c r="F78" i="49"/>
  <c r="F77" i="49"/>
  <c r="F76" i="49"/>
  <c r="F75" i="49"/>
  <c r="F74" i="49"/>
  <c r="F73" i="49"/>
  <c r="F72" i="49"/>
  <c r="F71" i="49"/>
  <c r="F70" i="49"/>
  <c r="F69" i="49"/>
  <c r="F68" i="49"/>
  <c r="F67" i="49"/>
  <c r="F66" i="49"/>
  <c r="F65" i="49"/>
  <c r="F64" i="49"/>
  <c r="F63" i="49"/>
  <c r="F62" i="49"/>
  <c r="F61" i="49"/>
  <c r="F60" i="49"/>
  <c r="F59" i="49"/>
  <c r="F58" i="49"/>
  <c r="F57" i="49"/>
  <c r="F56" i="49"/>
  <c r="F55" i="49"/>
  <c r="F54" i="49"/>
  <c r="F53" i="49"/>
  <c r="F52" i="49"/>
  <c r="F51" i="49"/>
  <c r="F50" i="49"/>
  <c r="F49" i="49"/>
  <c r="F48" i="49"/>
  <c r="F47" i="49"/>
  <c r="F46" i="49"/>
  <c r="F45" i="49"/>
  <c r="F44" i="49"/>
  <c r="F43" i="49"/>
  <c r="F42" i="49"/>
  <c r="F41" i="49"/>
  <c r="F40" i="49"/>
  <c r="F39" i="49"/>
  <c r="F38" i="49"/>
  <c r="F37" i="49"/>
  <c r="F36" i="49"/>
  <c r="F35" i="49"/>
  <c r="F34" i="49"/>
  <c r="F33" i="49"/>
  <c r="F32" i="49"/>
  <c r="F31" i="49"/>
  <c r="F30" i="49"/>
  <c r="F29" i="49"/>
  <c r="F28" i="49"/>
  <c r="F27" i="49"/>
  <c r="F26" i="49"/>
  <c r="F25" i="49"/>
  <c r="F24" i="49"/>
  <c r="F23" i="49"/>
  <c r="F22" i="49"/>
  <c r="F21" i="49"/>
  <c r="F20" i="49"/>
  <c r="F19" i="49"/>
  <c r="F18" i="49"/>
  <c r="F17" i="49"/>
  <c r="F16" i="49"/>
  <c r="F15" i="49"/>
  <c r="F14" i="49"/>
  <c r="F13" i="49"/>
  <c r="F12" i="49"/>
  <c r="F11" i="49"/>
  <c r="F10" i="49"/>
  <c r="F9" i="49"/>
  <c r="F8" i="49"/>
  <c r="F7" i="49"/>
  <c r="F6" i="49"/>
  <c r="F5" i="49"/>
  <c r="F4" i="49"/>
  <c r="A167" i="48"/>
  <c r="F167" i="48" s="1"/>
  <c r="A166" i="48"/>
  <c r="A248" i="48" s="1"/>
  <c r="A165" i="48"/>
  <c r="A164" i="48"/>
  <c r="F164" i="48" s="1"/>
  <c r="A163" i="48"/>
  <c r="A245" i="48" s="1"/>
  <c r="A162" i="48"/>
  <c r="F162" i="48" s="1"/>
  <c r="A161" i="48"/>
  <c r="A160" i="48"/>
  <c r="F160" i="48" s="1"/>
  <c r="A159" i="48"/>
  <c r="A158" i="48"/>
  <c r="A157" i="48"/>
  <c r="A156" i="48"/>
  <c r="A155" i="48"/>
  <c r="A154" i="48"/>
  <c r="A153" i="48"/>
  <c r="A152" i="48"/>
  <c r="A234" i="48" s="1"/>
  <c r="A151" i="48"/>
  <c r="A233" i="48" s="1"/>
  <c r="A150" i="48"/>
  <c r="A232" i="48" s="1"/>
  <c r="A149" i="48"/>
  <c r="F149" i="48" s="1"/>
  <c r="A148" i="48"/>
  <c r="A147" i="48"/>
  <c r="A146" i="48"/>
  <c r="F146" i="48" s="1"/>
  <c r="A145" i="48"/>
  <c r="A144" i="48"/>
  <c r="A143" i="48"/>
  <c r="F143" i="48" s="1"/>
  <c r="A142" i="48"/>
  <c r="A224" i="48" s="1"/>
  <c r="A141" i="48"/>
  <c r="A223" i="48" s="1"/>
  <c r="A305" i="48" s="1"/>
  <c r="A140" i="48"/>
  <c r="A139" i="48"/>
  <c r="A138" i="48"/>
  <c r="A220" i="48" s="1"/>
  <c r="F220" i="48" s="1"/>
  <c r="A137" i="48"/>
  <c r="A219" i="48" s="1"/>
  <c r="A136" i="48"/>
  <c r="A218" i="48" s="1"/>
  <c r="A135" i="48"/>
  <c r="A134" i="48"/>
  <c r="A133" i="48"/>
  <c r="A132" i="48"/>
  <c r="A131" i="48"/>
  <c r="A130" i="48"/>
  <c r="A129" i="48"/>
  <c r="F129" i="48" s="1"/>
  <c r="A128" i="48"/>
  <c r="A127" i="48"/>
  <c r="A126" i="48"/>
  <c r="A208" i="48" s="1"/>
  <c r="F208" i="48" s="1"/>
  <c r="A125" i="48"/>
  <c r="A207" i="48" s="1"/>
  <c r="A124" i="48"/>
  <c r="A123" i="48"/>
  <c r="A205" i="48" s="1"/>
  <c r="A122" i="48"/>
  <c r="A121" i="48"/>
  <c r="A203" i="48" s="1"/>
  <c r="A120" i="48"/>
  <c r="A119" i="48"/>
  <c r="F119" i="48" s="1"/>
  <c r="A118" i="48"/>
  <c r="F118" i="48" s="1"/>
  <c r="A117" i="48"/>
  <c r="A199" i="48" s="1"/>
  <c r="F199" i="48" s="1"/>
  <c r="A116" i="48"/>
  <c r="A198" i="48" s="1"/>
  <c r="A280" i="48" s="1"/>
  <c r="F280" i="48" s="1"/>
  <c r="A115" i="48"/>
  <c r="A197" i="48" s="1"/>
  <c r="A114" i="48"/>
  <c r="A113" i="48"/>
  <c r="A112" i="48"/>
  <c r="F112" i="48" s="1"/>
  <c r="A111" i="48"/>
  <c r="A193" i="48" s="1"/>
  <c r="A275" i="48" s="1"/>
  <c r="A110" i="48"/>
  <c r="A109" i="48"/>
  <c r="A191" i="48" s="1"/>
  <c r="A273" i="48" s="1"/>
  <c r="A108" i="48"/>
  <c r="A190" i="48" s="1"/>
  <c r="A107" i="48"/>
  <c r="F107" i="48" s="1"/>
  <c r="A106" i="48"/>
  <c r="A188" i="48" s="1"/>
  <c r="A105" i="48"/>
  <c r="A187" i="48" s="1"/>
  <c r="A269" i="48" s="1"/>
  <c r="F269" i="48" s="1"/>
  <c r="A104" i="48"/>
  <c r="A103" i="48"/>
  <c r="F103" i="48" s="1"/>
  <c r="A102" i="48"/>
  <c r="F102" i="48" s="1"/>
  <c r="A101" i="48"/>
  <c r="F101" i="48" s="1"/>
  <c r="A100" i="48"/>
  <c r="F100" i="48" s="1"/>
  <c r="A99" i="48"/>
  <c r="A98" i="48"/>
  <c r="A97" i="48"/>
  <c r="A179" i="48" s="1"/>
  <c r="A96" i="48"/>
  <c r="F96" i="48" s="1"/>
  <c r="A95" i="48"/>
  <c r="A177" i="48" s="1"/>
  <c r="A259" i="48" s="1"/>
  <c r="A94" i="48"/>
  <c r="A93" i="48"/>
  <c r="A175" i="48" s="1"/>
  <c r="A92" i="48"/>
  <c r="A174" i="48" s="1"/>
  <c r="A256" i="48" s="1"/>
  <c r="F256" i="48" s="1"/>
  <c r="A91" i="48"/>
  <c r="A90" i="48"/>
  <c r="F90" i="48" s="1"/>
  <c r="A89" i="48"/>
  <c r="A171" i="48" s="1"/>
  <c r="A88" i="48"/>
  <c r="A170" i="48" s="1"/>
  <c r="F170" i="48" s="1"/>
  <c r="A87" i="48"/>
  <c r="A86" i="48"/>
  <c r="F85" i="48"/>
  <c r="F84" i="48"/>
  <c r="F83" i="48"/>
  <c r="F82" i="48"/>
  <c r="F81" i="48"/>
  <c r="F80" i="48"/>
  <c r="F79" i="48"/>
  <c r="F78" i="48"/>
  <c r="F77" i="48"/>
  <c r="F76" i="48"/>
  <c r="F75" i="48"/>
  <c r="F74" i="48"/>
  <c r="F73" i="48"/>
  <c r="F72" i="48"/>
  <c r="F71" i="48"/>
  <c r="F70" i="48"/>
  <c r="F69" i="48"/>
  <c r="F68" i="48"/>
  <c r="F67" i="48"/>
  <c r="F66" i="48"/>
  <c r="F65" i="48"/>
  <c r="F64" i="48"/>
  <c r="F63" i="48"/>
  <c r="F62" i="48"/>
  <c r="F61" i="48"/>
  <c r="F60" i="48"/>
  <c r="F59" i="48"/>
  <c r="F58" i="48"/>
  <c r="F57" i="48"/>
  <c r="F56" i="48"/>
  <c r="F55" i="48"/>
  <c r="F54" i="48"/>
  <c r="F53" i="48"/>
  <c r="F52" i="48"/>
  <c r="F51" i="48"/>
  <c r="F50" i="48"/>
  <c r="F49" i="48"/>
  <c r="F48" i="48"/>
  <c r="F47" i="48"/>
  <c r="F46" i="48"/>
  <c r="F45" i="48"/>
  <c r="F44" i="48"/>
  <c r="F43" i="48"/>
  <c r="F42" i="48"/>
  <c r="F41" i="48"/>
  <c r="F40" i="48"/>
  <c r="F39" i="48"/>
  <c r="F38" i="48"/>
  <c r="F37" i="48"/>
  <c r="F36" i="48"/>
  <c r="F35" i="48"/>
  <c r="F34" i="48"/>
  <c r="F33" i="48"/>
  <c r="F32" i="48"/>
  <c r="F31" i="48"/>
  <c r="F30" i="48"/>
  <c r="F29" i="48"/>
  <c r="F28" i="48"/>
  <c r="F27" i="48"/>
  <c r="F26" i="48"/>
  <c r="F25" i="48"/>
  <c r="F24" i="48"/>
  <c r="F23" i="48"/>
  <c r="F22" i="48"/>
  <c r="F21" i="48"/>
  <c r="F20" i="48"/>
  <c r="F19" i="48"/>
  <c r="F18" i="48"/>
  <c r="F17" i="48"/>
  <c r="F16" i="48"/>
  <c r="F15" i="48"/>
  <c r="F14" i="48"/>
  <c r="F13" i="48"/>
  <c r="F12" i="48"/>
  <c r="F11" i="48"/>
  <c r="F10" i="48"/>
  <c r="F9" i="48"/>
  <c r="F8" i="48"/>
  <c r="F7" i="48"/>
  <c r="F6" i="48"/>
  <c r="F5" i="48"/>
  <c r="A167" i="47"/>
  <c r="A249" i="47" s="1"/>
  <c r="A331" i="47" s="1"/>
  <c r="A166" i="47"/>
  <c r="F166" i="47" s="1"/>
  <c r="A165" i="47"/>
  <c r="A164" i="47"/>
  <c r="A246" i="47" s="1"/>
  <c r="A328" i="47" s="1"/>
  <c r="A163" i="47"/>
  <c r="F163" i="47" s="1"/>
  <c r="A162" i="47"/>
  <c r="F162" i="47" s="1"/>
  <c r="A161" i="47"/>
  <c r="A160" i="47"/>
  <c r="A159" i="47"/>
  <c r="F159" i="47" s="1"/>
  <c r="A158" i="47"/>
  <c r="A240" i="47" s="1"/>
  <c r="A157" i="47"/>
  <c r="A156" i="47"/>
  <c r="A155" i="47"/>
  <c r="A154" i="47"/>
  <c r="F154" i="47" s="1"/>
  <c r="A153" i="47"/>
  <c r="F153" i="47" s="1"/>
  <c r="A152" i="47"/>
  <c r="F152" i="47" s="1"/>
  <c r="A151" i="47"/>
  <c r="A150" i="47"/>
  <c r="F150" i="47" s="1"/>
  <c r="A149" i="47"/>
  <c r="A148" i="47"/>
  <c r="A230" i="47" s="1"/>
  <c r="A312" i="47" s="1"/>
  <c r="A147" i="47"/>
  <c r="F147" i="47" s="1"/>
  <c r="A146" i="47"/>
  <c r="F146" i="47" s="1"/>
  <c r="A145" i="47"/>
  <c r="A144" i="47"/>
  <c r="F144" i="47" s="1"/>
  <c r="A143" i="47"/>
  <c r="A225" i="47" s="1"/>
  <c r="A142" i="47"/>
  <c r="A141" i="47"/>
  <c r="F141" i="47" s="1"/>
  <c r="A140" i="47"/>
  <c r="A222" i="47" s="1"/>
  <c r="F222" i="47" s="1"/>
  <c r="A139" i="47"/>
  <c r="F139" i="47" s="1"/>
  <c r="A138" i="47"/>
  <c r="F138" i="47" s="1"/>
  <c r="A137" i="47"/>
  <c r="F137" i="47" s="1"/>
  <c r="A136" i="47"/>
  <c r="F136" i="47" s="1"/>
  <c r="A135" i="47"/>
  <c r="F135" i="47" s="1"/>
  <c r="A134" i="47"/>
  <c r="A216" i="47" s="1"/>
  <c r="A133" i="47"/>
  <c r="A215" i="47" s="1"/>
  <c r="A297" i="47" s="1"/>
  <c r="A379" i="47" s="1"/>
  <c r="A461" i="47" s="1"/>
  <c r="F461" i="47" s="1"/>
  <c r="A132" i="47"/>
  <c r="A214" i="47" s="1"/>
  <c r="F214" i="47" s="1"/>
  <c r="A131" i="47"/>
  <c r="A130" i="47"/>
  <c r="A212" i="47" s="1"/>
  <c r="A129" i="47"/>
  <c r="A128" i="47"/>
  <c r="F128" i="47" s="1"/>
  <c r="A127" i="47"/>
  <c r="A209" i="47" s="1"/>
  <c r="A126" i="47"/>
  <c r="A125" i="47"/>
  <c r="A207" i="47" s="1"/>
  <c r="A124" i="47"/>
  <c r="F124" i="47" s="1"/>
  <c r="A123" i="47"/>
  <c r="F123" i="47" s="1"/>
  <c r="A122" i="47"/>
  <c r="F122" i="47" s="1"/>
  <c r="A121" i="47"/>
  <c r="A120" i="47"/>
  <c r="A202" i="47" s="1"/>
  <c r="A284" i="47" s="1"/>
  <c r="F284" i="47" s="1"/>
  <c r="A119" i="47"/>
  <c r="A201" i="47" s="1"/>
  <c r="A118" i="47"/>
  <c r="A200" i="47" s="1"/>
  <c r="F200" i="47" s="1"/>
  <c r="A117" i="47"/>
  <c r="F117" i="47" s="1"/>
  <c r="A116" i="47"/>
  <c r="F116" i="47" s="1"/>
  <c r="A115" i="47"/>
  <c r="A114" i="47"/>
  <c r="F114" i="47" s="1"/>
  <c r="A113" i="47"/>
  <c r="F113" i="47" s="1"/>
  <c r="A112" i="47"/>
  <c r="A194" i="47" s="1"/>
  <c r="F194" i="47" s="1"/>
  <c r="A111" i="47"/>
  <c r="A193" i="47" s="1"/>
  <c r="A110" i="47"/>
  <c r="F110" i="47" s="1"/>
  <c r="A109" i="47"/>
  <c r="A108" i="47"/>
  <c r="A107" i="47"/>
  <c r="F107" i="47" s="1"/>
  <c r="A106" i="47"/>
  <c r="A188" i="47" s="1"/>
  <c r="A105" i="47"/>
  <c r="A187" i="47" s="1"/>
  <c r="A269" i="47" s="1"/>
  <c r="A104" i="47"/>
  <c r="A186" i="47" s="1"/>
  <c r="F186" i="47" s="1"/>
  <c r="A103" i="47"/>
  <c r="A185" i="47" s="1"/>
  <c r="A102" i="47"/>
  <c r="F102" i="47" s="1"/>
  <c r="A101" i="47"/>
  <c r="A100" i="47"/>
  <c r="F100" i="47" s="1"/>
  <c r="A99" i="47"/>
  <c r="F99" i="47" s="1"/>
  <c r="A98" i="47"/>
  <c r="F98" i="47" s="1"/>
  <c r="A97" i="47"/>
  <c r="A179" i="47" s="1"/>
  <c r="A96" i="47"/>
  <c r="F96" i="47" s="1"/>
  <c r="A95" i="47"/>
  <c r="F95" i="47" s="1"/>
  <c r="A94" i="47"/>
  <c r="A176" i="47" s="1"/>
  <c r="A258" i="47" s="1"/>
  <c r="A93" i="47"/>
  <c r="A92" i="47"/>
  <c r="A91" i="47"/>
  <c r="A173" i="47" s="1"/>
  <c r="A255" i="47" s="1"/>
  <c r="A90" i="47"/>
  <c r="F90" i="47" s="1"/>
  <c r="A89" i="47"/>
  <c r="F89" i="47" s="1"/>
  <c r="A88" i="47"/>
  <c r="A87" i="47"/>
  <c r="F87" i="47" s="1"/>
  <c r="A86" i="47"/>
  <c r="F86" i="47" s="1"/>
  <c r="F85" i="47"/>
  <c r="F84" i="47"/>
  <c r="F83" i="47"/>
  <c r="F82" i="47"/>
  <c r="F81" i="47"/>
  <c r="F80" i="47"/>
  <c r="F79" i="47"/>
  <c r="F78" i="47"/>
  <c r="F77" i="47"/>
  <c r="F76" i="47"/>
  <c r="F75" i="47"/>
  <c r="F74" i="47"/>
  <c r="F73" i="47"/>
  <c r="F72" i="47"/>
  <c r="F71" i="47"/>
  <c r="F70" i="47"/>
  <c r="F69" i="47"/>
  <c r="F68" i="47"/>
  <c r="F67" i="47"/>
  <c r="F66" i="47"/>
  <c r="F65" i="47"/>
  <c r="F64" i="47"/>
  <c r="F63" i="47"/>
  <c r="F62" i="47"/>
  <c r="F61" i="47"/>
  <c r="F60" i="47"/>
  <c r="F59" i="47"/>
  <c r="F58" i="47"/>
  <c r="F57" i="47"/>
  <c r="F56" i="47"/>
  <c r="F55" i="47"/>
  <c r="F54" i="47"/>
  <c r="F53" i="47"/>
  <c r="F52" i="47"/>
  <c r="F51" i="47"/>
  <c r="F50" i="47"/>
  <c r="F49" i="47"/>
  <c r="F48" i="47"/>
  <c r="F47" i="47"/>
  <c r="F46" i="47"/>
  <c r="F45" i="47"/>
  <c r="F44" i="47"/>
  <c r="F43" i="47"/>
  <c r="F42" i="47"/>
  <c r="F41" i="47"/>
  <c r="F40" i="47"/>
  <c r="F39" i="47"/>
  <c r="F38" i="47"/>
  <c r="F37" i="47"/>
  <c r="F36" i="47"/>
  <c r="F35" i="47"/>
  <c r="F34" i="47"/>
  <c r="F33" i="47"/>
  <c r="F32" i="47"/>
  <c r="F31" i="47"/>
  <c r="F30" i="47"/>
  <c r="F29" i="47"/>
  <c r="F28" i="47"/>
  <c r="F27" i="47"/>
  <c r="F26" i="47"/>
  <c r="F25" i="47"/>
  <c r="F24" i="47"/>
  <c r="F23" i="47"/>
  <c r="F22" i="47"/>
  <c r="F21" i="47"/>
  <c r="F20" i="47"/>
  <c r="F19" i="47"/>
  <c r="F18" i="47"/>
  <c r="F17" i="47"/>
  <c r="F16" i="47"/>
  <c r="F15" i="47"/>
  <c r="F14" i="47"/>
  <c r="F13" i="47"/>
  <c r="F12" i="47"/>
  <c r="F11" i="47"/>
  <c r="F10" i="47"/>
  <c r="F9" i="47"/>
  <c r="F8" i="47"/>
  <c r="F7" i="47"/>
  <c r="F6" i="47"/>
  <c r="F5" i="47"/>
  <c r="F4" i="47"/>
  <c r="K95" i="46"/>
  <c r="K94" i="46"/>
  <c r="K93" i="46"/>
  <c r="K92" i="46"/>
  <c r="K91" i="46"/>
  <c r="K90" i="46"/>
  <c r="K89" i="46"/>
  <c r="K88" i="46"/>
  <c r="K87" i="46"/>
  <c r="K86" i="46"/>
  <c r="K85" i="46"/>
  <c r="K84" i="46"/>
  <c r="K83" i="46"/>
  <c r="K82" i="46"/>
  <c r="K81" i="46"/>
  <c r="K80" i="46"/>
  <c r="K79" i="46"/>
  <c r="K78" i="46"/>
  <c r="K77" i="46"/>
  <c r="K76" i="46"/>
  <c r="K75" i="46"/>
  <c r="K74" i="46"/>
  <c r="K73" i="46"/>
  <c r="K72" i="46"/>
  <c r="K71" i="46"/>
  <c r="K70" i="46"/>
  <c r="K69" i="46"/>
  <c r="K68" i="46"/>
  <c r="K67" i="46"/>
  <c r="K66" i="46"/>
  <c r="K65" i="46"/>
  <c r="K64" i="46"/>
  <c r="K63" i="46"/>
  <c r="K62" i="46"/>
  <c r="K61" i="46"/>
  <c r="K60" i="46"/>
  <c r="K59" i="46"/>
  <c r="K58" i="46"/>
  <c r="K57" i="46"/>
  <c r="K56" i="46"/>
  <c r="K55" i="46"/>
  <c r="K54" i="46"/>
  <c r="K53" i="46"/>
  <c r="K52" i="46"/>
  <c r="K51" i="46"/>
  <c r="K50" i="46"/>
  <c r="K49" i="46"/>
  <c r="K48" i="46"/>
  <c r="K47" i="46"/>
  <c r="K46" i="46"/>
  <c r="K45" i="46"/>
  <c r="K44" i="46"/>
  <c r="K43" i="46"/>
  <c r="K42" i="46"/>
  <c r="K41" i="46"/>
  <c r="K40" i="46"/>
  <c r="K39" i="46"/>
  <c r="K38" i="46"/>
  <c r="K37" i="46"/>
  <c r="K36" i="46"/>
  <c r="K35" i="46"/>
  <c r="K34" i="46"/>
  <c r="K33" i="46"/>
  <c r="K32" i="46"/>
  <c r="K31" i="46"/>
  <c r="K30" i="46"/>
  <c r="K29" i="46"/>
  <c r="K28" i="46"/>
  <c r="K27" i="46"/>
  <c r="K26" i="46"/>
  <c r="K25" i="46"/>
  <c r="K24" i="46"/>
  <c r="K23" i="46"/>
  <c r="K22" i="46"/>
  <c r="K21" i="46"/>
  <c r="K20" i="46"/>
  <c r="K19" i="46"/>
  <c r="K18" i="46"/>
  <c r="K17" i="46"/>
  <c r="K16" i="46"/>
  <c r="K15" i="46"/>
  <c r="K14" i="46"/>
  <c r="K13" i="46"/>
  <c r="K12" i="46"/>
  <c r="K11" i="46"/>
  <c r="K10" i="46"/>
  <c r="K9" i="46"/>
  <c r="K8" i="46"/>
  <c r="K7" i="46"/>
  <c r="K6" i="46"/>
  <c r="K5" i="46"/>
  <c r="F91" i="56" l="1"/>
  <c r="F106" i="56"/>
  <c r="F130" i="53"/>
  <c r="F156" i="49"/>
  <c r="F133" i="58"/>
  <c r="F87" i="51"/>
  <c r="F133" i="59"/>
  <c r="F139" i="56"/>
  <c r="F146" i="56"/>
  <c r="F112" i="58"/>
  <c r="F124" i="55"/>
  <c r="F143" i="55"/>
  <c r="F158" i="56"/>
  <c r="F86" i="59"/>
  <c r="F165" i="59"/>
  <c r="F121" i="59"/>
  <c r="F132" i="59"/>
  <c r="F102" i="58"/>
  <c r="F104" i="58"/>
  <c r="A222" i="57"/>
  <c r="A304" i="57" s="1"/>
  <c r="F304" i="57" s="1"/>
  <c r="A328" i="57"/>
  <c r="F328" i="57" s="1"/>
  <c r="F98" i="57"/>
  <c r="F130" i="56"/>
  <c r="A195" i="55"/>
  <c r="F195" i="55" s="1"/>
  <c r="F92" i="55"/>
  <c r="F126" i="54"/>
  <c r="A247" i="54"/>
  <c r="A329" i="54" s="1"/>
  <c r="A411" i="54" s="1"/>
  <c r="F119" i="54"/>
  <c r="F116" i="54"/>
  <c r="F136" i="52"/>
  <c r="F94" i="52"/>
  <c r="F136" i="51"/>
  <c r="F97" i="48"/>
  <c r="F92" i="48"/>
  <c r="F163" i="48"/>
  <c r="F119" i="47"/>
  <c r="A228" i="47"/>
  <c r="A310" i="47" s="1"/>
  <c r="F310" i="47" s="1"/>
  <c r="A231" i="48"/>
  <c r="F231" i="48" s="1"/>
  <c r="A210" i="49"/>
  <c r="F210" i="49" s="1"/>
  <c r="A261" i="49"/>
  <c r="A343" i="49" s="1"/>
  <c r="F343" i="49" s="1"/>
  <c r="A191" i="50"/>
  <c r="A362" i="50"/>
  <c r="F362" i="50" s="1"/>
  <c r="A173" i="51"/>
  <c r="A255" i="51" s="1"/>
  <c r="A300" i="51"/>
  <c r="A382" i="51" s="1"/>
  <c r="F173" i="52"/>
  <c r="A222" i="52"/>
  <c r="F222" i="52" s="1"/>
  <c r="A217" i="53"/>
  <c r="F217" i="53" s="1"/>
  <c r="F196" i="54"/>
  <c r="F254" i="54"/>
  <c r="F120" i="55"/>
  <c r="F126" i="55"/>
  <c r="F159" i="55"/>
  <c r="F162" i="55"/>
  <c r="F165" i="55"/>
  <c r="A246" i="55"/>
  <c r="F246" i="55" s="1"/>
  <c r="F116" i="56"/>
  <c r="A196" i="56"/>
  <c r="A278" i="56" s="1"/>
  <c r="A170" i="57"/>
  <c r="A252" i="57" s="1"/>
  <c r="A334" i="57" s="1"/>
  <c r="A416" i="57" s="1"/>
  <c r="F124" i="58"/>
  <c r="A229" i="47"/>
  <c r="A311" i="47" s="1"/>
  <c r="A393" i="47" s="1"/>
  <c r="A475" i="47" s="1"/>
  <c r="A557" i="47" s="1"/>
  <c r="F557" i="47" s="1"/>
  <c r="A242" i="48"/>
  <c r="F242" i="48" s="1"/>
  <c r="A218" i="49"/>
  <c r="A300" i="49" s="1"/>
  <c r="A202" i="50"/>
  <c r="F202" i="50" s="1"/>
  <c r="A174" i="51"/>
  <c r="A256" i="51" s="1"/>
  <c r="A338" i="51" s="1"/>
  <c r="A174" i="52"/>
  <c r="A256" i="52" s="1"/>
  <c r="F146" i="53"/>
  <c r="A200" i="54"/>
  <c r="F200" i="54" s="1"/>
  <c r="A226" i="58"/>
  <c r="F226" i="58" s="1"/>
  <c r="F132" i="47"/>
  <c r="A184" i="47"/>
  <c r="F184" i="47" s="1"/>
  <c r="A234" i="47"/>
  <c r="A316" i="47" s="1"/>
  <c r="F316" i="47" s="1"/>
  <c r="A183" i="48"/>
  <c r="F183" i="48" s="1"/>
  <c r="A244" i="48"/>
  <c r="F244" i="48" s="1"/>
  <c r="F97" i="49"/>
  <c r="A223" i="49"/>
  <c r="F223" i="49" s="1"/>
  <c r="F104" i="50"/>
  <c r="F111" i="50"/>
  <c r="F226" i="50"/>
  <c r="F154" i="52"/>
  <c r="A216" i="52"/>
  <c r="F216" i="52" s="1"/>
  <c r="A270" i="53"/>
  <c r="F270" i="53" s="1"/>
  <c r="F139" i="55"/>
  <c r="F135" i="59"/>
  <c r="A194" i="48"/>
  <c r="A276" i="48" s="1"/>
  <c r="F276" i="48" s="1"/>
  <c r="A249" i="48"/>
  <c r="A331" i="48" s="1"/>
  <c r="A209" i="49"/>
  <c r="F209" i="49" s="1"/>
  <c r="A254" i="49"/>
  <c r="F254" i="49" s="1"/>
  <c r="A233" i="50"/>
  <c r="A315" i="50" s="1"/>
  <c r="A231" i="51"/>
  <c r="F231" i="51" s="1"/>
  <c r="F218" i="52"/>
  <c r="A216" i="53"/>
  <c r="A298" i="53" s="1"/>
  <c r="A305" i="53"/>
  <c r="F305" i="53" s="1"/>
  <c r="F114" i="54"/>
  <c r="A353" i="59"/>
  <c r="A435" i="59" s="1"/>
  <c r="F271" i="59"/>
  <c r="F100" i="59"/>
  <c r="F107" i="59"/>
  <c r="F113" i="59"/>
  <c r="F126" i="59"/>
  <c r="F97" i="59"/>
  <c r="F122" i="59"/>
  <c r="F140" i="59"/>
  <c r="F145" i="59"/>
  <c r="F98" i="59"/>
  <c r="F141" i="59"/>
  <c r="A221" i="59"/>
  <c r="A303" i="59" s="1"/>
  <c r="A385" i="59" s="1"/>
  <c r="F112" i="59"/>
  <c r="F136" i="59"/>
  <c r="F148" i="59"/>
  <c r="A245" i="58"/>
  <c r="A327" i="58" s="1"/>
  <c r="F107" i="58"/>
  <c r="F140" i="58"/>
  <c r="F191" i="58"/>
  <c r="F109" i="58"/>
  <c r="F136" i="58"/>
  <c r="F142" i="58"/>
  <c r="F164" i="58"/>
  <c r="A302" i="58"/>
  <c r="A384" i="58" s="1"/>
  <c r="A466" i="58" s="1"/>
  <c r="F114" i="58"/>
  <c r="F96" i="58"/>
  <c r="F148" i="58"/>
  <c r="A177" i="58"/>
  <c r="A259" i="58" s="1"/>
  <c r="A341" i="58" s="1"/>
  <c r="A423" i="58" s="1"/>
  <c r="F137" i="57"/>
  <c r="F169" i="57"/>
  <c r="A277" i="57"/>
  <c r="F277" i="57" s="1"/>
  <c r="F228" i="57"/>
  <c r="F103" i="57"/>
  <c r="F155" i="57"/>
  <c r="A184" i="57"/>
  <c r="A266" i="57" s="1"/>
  <c r="F266" i="57" s="1"/>
  <c r="A232" i="57"/>
  <c r="A314" i="57" s="1"/>
  <c r="A345" i="57"/>
  <c r="A427" i="57" s="1"/>
  <c r="F427" i="57" s="1"/>
  <c r="F97" i="57"/>
  <c r="F199" i="57"/>
  <c r="A234" i="57"/>
  <c r="F234" i="57" s="1"/>
  <c r="A445" i="57"/>
  <c r="F445" i="57" s="1"/>
  <c r="A201" i="57"/>
  <c r="A283" i="57" s="1"/>
  <c r="F283" i="57" s="1"/>
  <c r="F87" i="57"/>
  <c r="F99" i="57"/>
  <c r="F113" i="57"/>
  <c r="F136" i="57"/>
  <c r="A207" i="57"/>
  <c r="F207" i="57" s="1"/>
  <c r="A241" i="57"/>
  <c r="A323" i="57" s="1"/>
  <c r="A294" i="56"/>
  <c r="A376" i="56" s="1"/>
  <c r="F212" i="56"/>
  <c r="F228" i="56"/>
  <c r="F193" i="56"/>
  <c r="A227" i="56"/>
  <c r="F227" i="56" s="1"/>
  <c r="A288" i="56"/>
  <c r="F288" i="56" s="1"/>
  <c r="F111" i="56"/>
  <c r="F131" i="56"/>
  <c r="F137" i="56"/>
  <c r="F143" i="56"/>
  <c r="F154" i="56"/>
  <c r="A175" i="56"/>
  <c r="A257" i="56" s="1"/>
  <c r="A209" i="56"/>
  <c r="F209" i="56" s="1"/>
  <c r="A232" i="56"/>
  <c r="F232" i="56" s="1"/>
  <c r="A177" i="56"/>
  <c r="A259" i="56" s="1"/>
  <c r="F240" i="56"/>
  <c r="F89" i="56"/>
  <c r="F144" i="56"/>
  <c r="F149" i="56"/>
  <c r="A181" i="56"/>
  <c r="F181" i="56" s="1"/>
  <c r="A241" i="56"/>
  <c r="F241" i="56" s="1"/>
  <c r="F133" i="56"/>
  <c r="F185" i="56"/>
  <c r="A244" i="56"/>
  <c r="F244" i="56" s="1"/>
  <c r="F105" i="56"/>
  <c r="F124" i="56"/>
  <c r="F167" i="56"/>
  <c r="F103" i="56"/>
  <c r="F108" i="56"/>
  <c r="A192" i="56"/>
  <c r="F192" i="56" s="1"/>
  <c r="F225" i="56"/>
  <c r="A187" i="55"/>
  <c r="F187" i="55" s="1"/>
  <c r="F166" i="55"/>
  <c r="A200" i="55"/>
  <c r="F200" i="55" s="1"/>
  <c r="F249" i="55"/>
  <c r="F103" i="55"/>
  <c r="A213" i="55"/>
  <c r="F213" i="55" s="1"/>
  <c r="F260" i="55"/>
  <c r="F157" i="55"/>
  <c r="A220" i="55"/>
  <c r="F220" i="55" s="1"/>
  <c r="A189" i="55"/>
  <c r="F248" i="55"/>
  <c r="F111" i="55"/>
  <c r="F151" i="55"/>
  <c r="F178" i="55"/>
  <c r="F125" i="55"/>
  <c r="A231" i="55"/>
  <c r="F231" i="55" s="1"/>
  <c r="F117" i="54"/>
  <c r="F127" i="54"/>
  <c r="F134" i="54"/>
  <c r="F154" i="54"/>
  <c r="A183" i="54"/>
  <c r="F183" i="54" s="1"/>
  <c r="A239" i="54"/>
  <c r="A321" i="54" s="1"/>
  <c r="A403" i="54" s="1"/>
  <c r="F89" i="54"/>
  <c r="F90" i="54"/>
  <c r="A300" i="54"/>
  <c r="A382" i="54" s="1"/>
  <c r="F149" i="54"/>
  <c r="F137" i="54"/>
  <c r="F166" i="54"/>
  <c r="A232" i="54"/>
  <c r="F232" i="54" s="1"/>
  <c r="A235" i="54"/>
  <c r="F235" i="54" s="1"/>
  <c r="F136" i="54"/>
  <c r="F92" i="54"/>
  <c r="A182" i="54"/>
  <c r="F182" i="54" s="1"/>
  <c r="A238" i="54"/>
  <c r="A322" i="53"/>
  <c r="F322" i="53" s="1"/>
  <c r="F240" i="53"/>
  <c r="F136" i="53"/>
  <c r="F142" i="53"/>
  <c r="A241" i="53"/>
  <c r="F241" i="53" s="1"/>
  <c r="F169" i="53"/>
  <c r="F228" i="53"/>
  <c r="F158" i="53"/>
  <c r="A172" i="53"/>
  <c r="F172" i="53" s="1"/>
  <c r="A230" i="53"/>
  <c r="F230" i="53" s="1"/>
  <c r="A247" i="53"/>
  <c r="A329" i="53" s="1"/>
  <c r="F329" i="53" s="1"/>
  <c r="F141" i="53"/>
  <c r="A174" i="53"/>
  <c r="F174" i="53" s="1"/>
  <c r="F106" i="53"/>
  <c r="F113" i="53"/>
  <c r="A186" i="53"/>
  <c r="F186" i="53" s="1"/>
  <c r="F158" i="52"/>
  <c r="F268" i="52"/>
  <c r="F86" i="52"/>
  <c r="F142" i="52"/>
  <c r="A172" i="52"/>
  <c r="F172" i="52" s="1"/>
  <c r="F207" i="52"/>
  <c r="A249" i="52"/>
  <c r="F249" i="52" s="1"/>
  <c r="F104" i="52"/>
  <c r="F119" i="52"/>
  <c r="F125" i="52"/>
  <c r="F132" i="52"/>
  <c r="F159" i="52"/>
  <c r="A185" i="52"/>
  <c r="F350" i="52"/>
  <c r="F186" i="52"/>
  <c r="F405" i="52"/>
  <c r="F120" i="52"/>
  <c r="A200" i="52"/>
  <c r="A282" i="52" s="1"/>
  <c r="A184" i="52"/>
  <c r="A266" i="52" s="1"/>
  <c r="F161" i="52"/>
  <c r="A171" i="52"/>
  <c r="A205" i="52"/>
  <c r="F205" i="52" s="1"/>
  <c r="F95" i="51"/>
  <c r="F133" i="51"/>
  <c r="A324" i="51"/>
  <c r="A214" i="51"/>
  <c r="F214" i="51" s="1"/>
  <c r="A299" i="51"/>
  <c r="A381" i="51" s="1"/>
  <c r="F190" i="51"/>
  <c r="F156" i="51"/>
  <c r="A201" i="51"/>
  <c r="A283" i="51" s="1"/>
  <c r="A365" i="51" s="1"/>
  <c r="A244" i="51"/>
  <c r="A326" i="51" s="1"/>
  <c r="A408" i="51" s="1"/>
  <c r="F89" i="51"/>
  <c r="F138" i="51"/>
  <c r="F113" i="51"/>
  <c r="A209" i="51"/>
  <c r="F209" i="51" s="1"/>
  <c r="A245" i="51"/>
  <c r="A327" i="51" s="1"/>
  <c r="F160" i="51"/>
  <c r="A236" i="51"/>
  <c r="A318" i="51" s="1"/>
  <c r="A212" i="51"/>
  <c r="A294" i="51" s="1"/>
  <c r="A297" i="51"/>
  <c r="A379" i="51" s="1"/>
  <c r="F99" i="50"/>
  <c r="F116" i="50"/>
  <c r="F175" i="50"/>
  <c r="A220" i="50"/>
  <c r="A302" i="50" s="1"/>
  <c r="A384" i="50" s="1"/>
  <c r="F384" i="50" s="1"/>
  <c r="A306" i="50"/>
  <c r="A388" i="50" s="1"/>
  <c r="F388" i="50" s="1"/>
  <c r="F140" i="50"/>
  <c r="F243" i="50"/>
  <c r="F127" i="50"/>
  <c r="F149" i="50"/>
  <c r="A204" i="50"/>
  <c r="F204" i="50" s="1"/>
  <c r="A244" i="50"/>
  <c r="A207" i="50"/>
  <c r="F207" i="50" s="1"/>
  <c r="A245" i="50"/>
  <c r="F245" i="50" s="1"/>
  <c r="F115" i="50"/>
  <c r="A256" i="50"/>
  <c r="F256" i="50" s="1"/>
  <c r="A210" i="50"/>
  <c r="F210" i="50" s="1"/>
  <c r="A275" i="50"/>
  <c r="A357" i="50" s="1"/>
  <c r="F158" i="49"/>
  <c r="F105" i="49"/>
  <c r="F190" i="49"/>
  <c r="A252" i="49"/>
  <c r="F252" i="49" s="1"/>
  <c r="F103" i="49"/>
  <c r="F147" i="49"/>
  <c r="F153" i="49"/>
  <c r="A227" i="49"/>
  <c r="A309" i="49" s="1"/>
  <c r="F151" i="49"/>
  <c r="A242" i="49"/>
  <c r="A324" i="49" s="1"/>
  <c r="A406" i="49" s="1"/>
  <c r="F163" i="49"/>
  <c r="A177" i="49"/>
  <c r="F177" i="49" s="1"/>
  <c r="F108" i="48"/>
  <c r="F137" i="48"/>
  <c r="F174" i="48"/>
  <c r="A228" i="48"/>
  <c r="F228" i="48" s="1"/>
  <c r="F166" i="48"/>
  <c r="A201" i="48"/>
  <c r="A283" i="48" s="1"/>
  <c r="A365" i="48" s="1"/>
  <c r="F365" i="48" s="1"/>
  <c r="F121" i="48"/>
  <c r="F152" i="48"/>
  <c r="A281" i="48"/>
  <c r="A363" i="48" s="1"/>
  <c r="F111" i="48"/>
  <c r="A172" i="48"/>
  <c r="A254" i="48" s="1"/>
  <c r="A336" i="48" s="1"/>
  <c r="A225" i="48"/>
  <c r="A307" i="48" s="1"/>
  <c r="A362" i="48"/>
  <c r="F362" i="48" s="1"/>
  <c r="A172" i="47"/>
  <c r="F172" i="47" s="1"/>
  <c r="A221" i="47"/>
  <c r="A303" i="47" s="1"/>
  <c r="F303" i="47" s="1"/>
  <c r="F167" i="47"/>
  <c r="A205" i="47"/>
  <c r="F205" i="47" s="1"/>
  <c r="A248" i="47"/>
  <c r="A330" i="47" s="1"/>
  <c r="A181" i="47"/>
  <c r="A263" i="47" s="1"/>
  <c r="F263" i="47" s="1"/>
  <c r="F106" i="47"/>
  <c r="A204" i="47"/>
  <c r="A286" i="47" s="1"/>
  <c r="F286" i="47" s="1"/>
  <c r="A169" i="47"/>
  <c r="F169" i="47" s="1"/>
  <c r="A206" i="47"/>
  <c r="A288" i="47" s="1"/>
  <c r="A370" i="47" s="1"/>
  <c r="A232" i="47"/>
  <c r="F232" i="47" s="1"/>
  <c r="F97" i="47"/>
  <c r="F118" i="47"/>
  <c r="A171" i="47"/>
  <c r="A253" i="47" s="1"/>
  <c r="A335" i="47" s="1"/>
  <c r="A219" i="47"/>
  <c r="A301" i="47" s="1"/>
  <c r="F301" i="47" s="1"/>
  <c r="A296" i="47"/>
  <c r="F296" i="47" s="1"/>
  <c r="A268" i="59"/>
  <c r="F186" i="59"/>
  <c r="F204" i="59"/>
  <c r="A286" i="59"/>
  <c r="F286" i="59" s="1"/>
  <c r="F104" i="59"/>
  <c r="F138" i="59"/>
  <c r="F143" i="59"/>
  <c r="F154" i="59"/>
  <c r="F159" i="59"/>
  <c r="F91" i="59"/>
  <c r="F118" i="59"/>
  <c r="F128" i="59"/>
  <c r="F215" i="59"/>
  <c r="F87" i="59"/>
  <c r="F99" i="59"/>
  <c r="F114" i="59"/>
  <c r="F120" i="59"/>
  <c r="F125" i="59"/>
  <c r="F134" i="59"/>
  <c r="F149" i="59"/>
  <c r="F231" i="59"/>
  <c r="A294" i="59"/>
  <c r="A376" i="59" s="1"/>
  <c r="A458" i="59" s="1"/>
  <c r="F129" i="59"/>
  <c r="F105" i="59"/>
  <c r="F110" i="59"/>
  <c r="F130" i="59"/>
  <c r="F155" i="59"/>
  <c r="F189" i="59"/>
  <c r="A238" i="59"/>
  <c r="A174" i="59"/>
  <c r="A256" i="59" s="1"/>
  <c r="F151" i="59"/>
  <c r="A176" i="59"/>
  <c r="F176" i="59" s="1"/>
  <c r="A245" i="59"/>
  <c r="A327" i="59" s="1"/>
  <c r="A409" i="59" s="1"/>
  <c r="F409" i="59" s="1"/>
  <c r="F109" i="59"/>
  <c r="A249" i="59"/>
  <c r="F184" i="58"/>
  <c r="F266" i="58"/>
  <c r="F91" i="58"/>
  <c r="A173" i="58"/>
  <c r="F173" i="58" s="1"/>
  <c r="F186" i="58"/>
  <c r="A268" i="58"/>
  <c r="A350" i="58" s="1"/>
  <c r="F126" i="58"/>
  <c r="F137" i="58"/>
  <c r="F154" i="58"/>
  <c r="F160" i="58"/>
  <c r="F193" i="58"/>
  <c r="A249" i="58"/>
  <c r="A331" i="58" s="1"/>
  <c r="F167" i="58"/>
  <c r="A237" i="58"/>
  <c r="A319" i="58" s="1"/>
  <c r="A329" i="58"/>
  <c r="F122" i="58"/>
  <c r="F138" i="58"/>
  <c r="F143" i="58"/>
  <c r="A225" i="58"/>
  <c r="A213" i="58"/>
  <c r="F213" i="58" s="1"/>
  <c r="F119" i="58"/>
  <c r="A201" i="58"/>
  <c r="F159" i="58"/>
  <c r="A241" i="58"/>
  <c r="A323" i="58" s="1"/>
  <c r="A190" i="58"/>
  <c r="F108" i="58"/>
  <c r="A290" i="58"/>
  <c r="A372" i="58" s="1"/>
  <c r="F208" i="58"/>
  <c r="F132" i="58"/>
  <c r="F141" i="58"/>
  <c r="F147" i="58"/>
  <c r="F165" i="58"/>
  <c r="F105" i="58"/>
  <c r="F134" i="58"/>
  <c r="F89" i="58"/>
  <c r="A171" i="58"/>
  <c r="A253" i="58" s="1"/>
  <c r="F101" i="58"/>
  <c r="F106" i="58"/>
  <c r="A188" i="58"/>
  <c r="F188" i="58" s="1"/>
  <c r="F111" i="58"/>
  <c r="F135" i="58"/>
  <c r="A217" i="58"/>
  <c r="A239" i="58"/>
  <c r="A279" i="57"/>
  <c r="F279" i="57" s="1"/>
  <c r="F197" i="57"/>
  <c r="F172" i="57"/>
  <c r="A254" i="57"/>
  <c r="F254" i="57" s="1"/>
  <c r="F215" i="57"/>
  <c r="A297" i="57"/>
  <c r="F115" i="57"/>
  <c r="F127" i="57"/>
  <c r="A386" i="57"/>
  <c r="F386" i="57" s="1"/>
  <c r="F109" i="57"/>
  <c r="F142" i="57"/>
  <c r="F148" i="57"/>
  <c r="A230" i="57"/>
  <c r="F230" i="57" s="1"/>
  <c r="F160" i="57"/>
  <c r="F181" i="57"/>
  <c r="A300" i="57"/>
  <c r="F300" i="57" s="1"/>
  <c r="F218" i="57"/>
  <c r="F95" i="57"/>
  <c r="F90" i="57"/>
  <c r="A276" i="57"/>
  <c r="F276" i="57" s="1"/>
  <c r="F194" i="57"/>
  <c r="F116" i="57"/>
  <c r="F128" i="57"/>
  <c r="F139" i="57"/>
  <c r="F145" i="57"/>
  <c r="F163" i="57"/>
  <c r="A190" i="57"/>
  <c r="F190" i="57" s="1"/>
  <c r="F224" i="57"/>
  <c r="A288" i="57"/>
  <c r="F112" i="57"/>
  <c r="A193" i="57"/>
  <c r="A275" i="57" s="1"/>
  <c r="A212" i="57"/>
  <c r="A225" i="57"/>
  <c r="A244" i="57"/>
  <c r="A326" i="57" s="1"/>
  <c r="F326" i="57" s="1"/>
  <c r="A392" i="57"/>
  <c r="F310" i="57"/>
  <c r="F174" i="57"/>
  <c r="A256" i="57"/>
  <c r="F256" i="57" s="1"/>
  <c r="F117" i="57"/>
  <c r="F124" i="57"/>
  <c r="F129" i="57"/>
  <c r="F146" i="57"/>
  <c r="F153" i="57"/>
  <c r="F164" i="57"/>
  <c r="A176" i="57"/>
  <c r="A214" i="57"/>
  <c r="F214" i="57" s="1"/>
  <c r="F100" i="57"/>
  <c r="F106" i="57"/>
  <c r="F133" i="57"/>
  <c r="A239" i="57"/>
  <c r="F157" i="57"/>
  <c r="A249" i="57"/>
  <c r="A383" i="57"/>
  <c r="F383" i="57" s="1"/>
  <c r="A272" i="56"/>
  <c r="F190" i="56"/>
  <c r="A357" i="56"/>
  <c r="A255" i="56"/>
  <c r="A337" i="56" s="1"/>
  <c r="F173" i="56"/>
  <c r="F182" i="56"/>
  <c r="A264" i="56"/>
  <c r="A346" i="56" s="1"/>
  <c r="A253" i="56"/>
  <c r="F253" i="56" s="1"/>
  <c r="F171" i="56"/>
  <c r="F101" i="56"/>
  <c r="A183" i="56"/>
  <c r="F183" i="56" s="1"/>
  <c r="A208" i="56"/>
  <c r="F126" i="56"/>
  <c r="F136" i="56"/>
  <c r="A218" i="56"/>
  <c r="A280" i="56"/>
  <c r="F280" i="56" s="1"/>
  <c r="F107" i="56"/>
  <c r="A189" i="56"/>
  <c r="F189" i="56" s="1"/>
  <c r="F120" i="56"/>
  <c r="A202" i="56"/>
  <c r="F97" i="56"/>
  <c r="A179" i="56"/>
  <c r="F179" i="56" s="1"/>
  <c r="A349" i="56"/>
  <c r="F349" i="56" s="1"/>
  <c r="F267" i="56"/>
  <c r="A203" i="56"/>
  <c r="F121" i="56"/>
  <c r="A379" i="56"/>
  <c r="F379" i="56" s="1"/>
  <c r="F297" i="56"/>
  <c r="A308" i="56"/>
  <c r="F226" i="56"/>
  <c r="F215" i="56"/>
  <c r="F246" i="56"/>
  <c r="A217" i="56"/>
  <c r="F217" i="56" s="1"/>
  <c r="F98" i="56"/>
  <c r="A191" i="56"/>
  <c r="F191" i="56" s="1"/>
  <c r="F109" i="56"/>
  <c r="A239" i="56"/>
  <c r="F239" i="56" s="1"/>
  <c r="F157" i="56"/>
  <c r="F87" i="56"/>
  <c r="A169" i="56"/>
  <c r="A251" i="56" s="1"/>
  <c r="A333" i="56" s="1"/>
  <c r="F123" i="56"/>
  <c r="F134" i="56"/>
  <c r="A233" i="56"/>
  <c r="A315" i="56" s="1"/>
  <c r="F151" i="56"/>
  <c r="F163" i="56"/>
  <c r="A170" i="56"/>
  <c r="A252" i="56" s="1"/>
  <c r="F252" i="56" s="1"/>
  <c r="F88" i="56"/>
  <c r="A223" i="56"/>
  <c r="F141" i="56"/>
  <c r="A211" i="56"/>
  <c r="F211" i="56" s="1"/>
  <c r="F330" i="55"/>
  <c r="A412" i="55"/>
  <c r="A494" i="55" s="1"/>
  <c r="A576" i="55" s="1"/>
  <c r="F576" i="55" s="1"/>
  <c r="A253" i="55"/>
  <c r="F171" i="55"/>
  <c r="F192" i="55"/>
  <c r="A274" i="55"/>
  <c r="F274" i="55" s="1"/>
  <c r="F115" i="55"/>
  <c r="F167" i="55"/>
  <c r="F89" i="55"/>
  <c r="F94" i="55"/>
  <c r="F206" i="55"/>
  <c r="A288" i="55"/>
  <c r="F288" i="55" s="1"/>
  <c r="F147" i="55"/>
  <c r="A229" i="55"/>
  <c r="F229" i="55" s="1"/>
  <c r="F185" i="55"/>
  <c r="A211" i="55"/>
  <c r="A235" i="55"/>
  <c r="A317" i="55" s="1"/>
  <c r="A399" i="55" s="1"/>
  <c r="F101" i="55"/>
  <c r="A194" i="55"/>
  <c r="F112" i="55"/>
  <c r="F173" i="55"/>
  <c r="A217" i="55"/>
  <c r="F98" i="55"/>
  <c r="A268" i="55"/>
  <c r="A350" i="55" s="1"/>
  <c r="F186" i="55"/>
  <c r="F209" i="55"/>
  <c r="A291" i="55"/>
  <c r="F145" i="55"/>
  <c r="F180" i="55"/>
  <c r="A309" i="55"/>
  <c r="F309" i="55" s="1"/>
  <c r="F176" i="55"/>
  <c r="A258" i="55"/>
  <c r="F258" i="55" s="1"/>
  <c r="F104" i="55"/>
  <c r="F110" i="55"/>
  <c r="F140" i="55"/>
  <c r="F152" i="55"/>
  <c r="F158" i="55"/>
  <c r="F163" i="55"/>
  <c r="F331" i="55"/>
  <c r="F86" i="55"/>
  <c r="A168" i="55"/>
  <c r="F91" i="55"/>
  <c r="F96" i="55"/>
  <c r="F150" i="55"/>
  <c r="A232" i="55"/>
  <c r="F232" i="55" s="1"/>
  <c r="F161" i="55"/>
  <c r="A243" i="55"/>
  <c r="F174" i="55"/>
  <c r="A256" i="55"/>
  <c r="F256" i="55" s="1"/>
  <c r="F88" i="55"/>
  <c r="A169" i="55"/>
  <c r="A251" i="55" s="1"/>
  <c r="F251" i="55" s="1"/>
  <c r="F87" i="55"/>
  <c r="A303" i="55"/>
  <c r="F221" i="55"/>
  <c r="F239" i="55"/>
  <c r="A321" i="55"/>
  <c r="A403" i="55" s="1"/>
  <c r="A175" i="55"/>
  <c r="A257" i="55" s="1"/>
  <c r="A405" i="55"/>
  <c r="A487" i="55" s="1"/>
  <c r="A569" i="55" s="1"/>
  <c r="F569" i="55" s="1"/>
  <c r="F119" i="55"/>
  <c r="A201" i="55"/>
  <c r="F201" i="55" s="1"/>
  <c r="F329" i="55"/>
  <c r="F223" i="54"/>
  <c r="A305" i="54"/>
  <c r="A387" i="54" s="1"/>
  <c r="F227" i="54"/>
  <c r="A309" i="54"/>
  <c r="A391" i="54" s="1"/>
  <c r="A184" i="54"/>
  <c r="F184" i="54" s="1"/>
  <c r="A298" i="54"/>
  <c r="F94" i="54"/>
  <c r="F108" i="54"/>
  <c r="F113" i="54"/>
  <c r="A205" i="54"/>
  <c r="F123" i="54"/>
  <c r="A203" i="54"/>
  <c r="A277" i="54"/>
  <c r="A359" i="54" s="1"/>
  <c r="F124" i="54"/>
  <c r="F145" i="54"/>
  <c r="A288" i="54"/>
  <c r="A370" i="54" s="1"/>
  <c r="F174" i="54"/>
  <c r="A256" i="54"/>
  <c r="A338" i="54" s="1"/>
  <c r="A280" i="54"/>
  <c r="A362" i="54" s="1"/>
  <c r="F198" i="54"/>
  <c r="F120" i="54"/>
  <c r="F130" i="54"/>
  <c r="F141" i="54"/>
  <c r="F146" i="54"/>
  <c r="A193" i="54"/>
  <c r="F193" i="54" s="1"/>
  <c r="A217" i="54"/>
  <c r="F129" i="54"/>
  <c r="F208" i="54"/>
  <c r="A290" i="54"/>
  <c r="A372" i="54" s="1"/>
  <c r="F229" i="54"/>
  <c r="A311" i="54"/>
  <c r="F107" i="54"/>
  <c r="A189" i="54"/>
  <c r="F189" i="54" s="1"/>
  <c r="F112" i="54"/>
  <c r="F142" i="54"/>
  <c r="F147" i="54"/>
  <c r="A249" i="54"/>
  <c r="F249" i="54" s="1"/>
  <c r="F167" i="54"/>
  <c r="F219" i="54"/>
  <c r="A293" i="54"/>
  <c r="F293" i="54" s="1"/>
  <c r="F211" i="54"/>
  <c r="F163" i="54"/>
  <c r="A245" i="54"/>
  <c r="A360" i="54"/>
  <c r="F278" i="54"/>
  <c r="F173" i="54"/>
  <c r="A255" i="54"/>
  <c r="F255" i="54" s="1"/>
  <c r="F86" i="54"/>
  <c r="F91" i="54"/>
  <c r="F97" i="54"/>
  <c r="A179" i="54"/>
  <c r="F179" i="54" s="1"/>
  <c r="F110" i="54"/>
  <c r="F115" i="54"/>
  <c r="A197" i="54"/>
  <c r="A279" i="54" s="1"/>
  <c r="F202" i="54"/>
  <c r="A284" i="54"/>
  <c r="A366" i="54" s="1"/>
  <c r="A258" i="54"/>
  <c r="F258" i="54" s="1"/>
  <c r="F176" i="54"/>
  <c r="A230" i="54"/>
  <c r="F148" i="54"/>
  <c r="A210" i="54"/>
  <c r="F210" i="54" s="1"/>
  <c r="A246" i="54"/>
  <c r="A330" i="54"/>
  <c r="A412" i="54" s="1"/>
  <c r="F412" i="54" s="1"/>
  <c r="A202" i="53"/>
  <c r="F202" i="53" s="1"/>
  <c r="F120" i="53"/>
  <c r="F156" i="53"/>
  <c r="A238" i="53"/>
  <c r="A320" i="53" s="1"/>
  <c r="A402" i="53" s="1"/>
  <c r="F107" i="53"/>
  <c r="A189" i="53"/>
  <c r="F114" i="53"/>
  <c r="A196" i="53"/>
  <c r="A208" i="53"/>
  <c r="F208" i="53" s="1"/>
  <c r="A184" i="53"/>
  <c r="F102" i="53"/>
  <c r="A173" i="53"/>
  <c r="F173" i="53" s="1"/>
  <c r="F157" i="53"/>
  <c r="F98" i="53"/>
  <c r="F103" i="53"/>
  <c r="F164" i="53"/>
  <c r="A175" i="53"/>
  <c r="A220" i="53"/>
  <c r="A234" i="53"/>
  <c r="F263" i="53"/>
  <c r="A321" i="53"/>
  <c r="F321" i="53" s="1"/>
  <c r="A293" i="53"/>
  <c r="F211" i="53"/>
  <c r="A177" i="53"/>
  <c r="F177" i="53" s="1"/>
  <c r="A237" i="53"/>
  <c r="F127" i="53"/>
  <c r="A190" i="53"/>
  <c r="A272" i="53" s="1"/>
  <c r="A233" i="53"/>
  <c r="A315" i="53" s="1"/>
  <c r="F87" i="53"/>
  <c r="F99" i="53"/>
  <c r="F117" i="53"/>
  <c r="F123" i="53"/>
  <c r="F129" i="53"/>
  <c r="F153" i="53"/>
  <c r="F181" i="53"/>
  <c r="A221" i="53"/>
  <c r="F359" i="53"/>
  <c r="A441" i="53"/>
  <c r="F441" i="53" s="1"/>
  <c r="F147" i="53"/>
  <c r="A201" i="53"/>
  <c r="A283" i="53" s="1"/>
  <c r="A222" i="53"/>
  <c r="F222" i="53" s="1"/>
  <c r="F291" i="53"/>
  <c r="F144" i="53"/>
  <c r="A226" i="53"/>
  <c r="F226" i="53" s="1"/>
  <c r="F161" i="53"/>
  <c r="A243" i="53"/>
  <c r="F243" i="53" s="1"/>
  <c r="F168" i="52"/>
  <c r="A250" i="52"/>
  <c r="F231" i="52"/>
  <c r="A313" i="52"/>
  <c r="F313" i="52" s="1"/>
  <c r="A198" i="52"/>
  <c r="F198" i="52" s="1"/>
  <c r="F150" i="52"/>
  <c r="A232" i="52"/>
  <c r="F88" i="52"/>
  <c r="A170" i="52"/>
  <c r="F170" i="52" s="1"/>
  <c r="A290" i="52"/>
  <c r="F208" i="52"/>
  <c r="A244" i="52"/>
  <c r="F162" i="52"/>
  <c r="F110" i="52"/>
  <c r="A192" i="52"/>
  <c r="F192" i="52" s="1"/>
  <c r="A245" i="52"/>
  <c r="F163" i="52"/>
  <c r="A260" i="52"/>
  <c r="F260" i="52" s="1"/>
  <c r="F178" i="52"/>
  <c r="F111" i="52"/>
  <c r="A193" i="52"/>
  <c r="A275" i="52" s="1"/>
  <c r="F144" i="52"/>
  <c r="A226" i="52"/>
  <c r="A308" i="52" s="1"/>
  <c r="F308" i="52" s="1"/>
  <c r="A234" i="52"/>
  <c r="A316" i="52" s="1"/>
  <c r="F152" i="52"/>
  <c r="F240" i="52"/>
  <c r="F194" i="52"/>
  <c r="A276" i="52"/>
  <c r="F276" i="52" s="1"/>
  <c r="A296" i="52"/>
  <c r="F214" i="52"/>
  <c r="A215" i="52"/>
  <c r="F121" i="52"/>
  <c r="A180" i="52"/>
  <c r="F98" i="52"/>
  <c r="A187" i="52"/>
  <c r="F187" i="52" s="1"/>
  <c r="F105" i="52"/>
  <c r="A221" i="52"/>
  <c r="F139" i="52"/>
  <c r="F97" i="52"/>
  <c r="A196" i="52"/>
  <c r="F114" i="52"/>
  <c r="A371" i="52"/>
  <c r="F371" i="52" s="1"/>
  <c r="F289" i="52"/>
  <c r="F149" i="52"/>
  <c r="F155" i="52"/>
  <c r="A212" i="52"/>
  <c r="F212" i="52" s="1"/>
  <c r="F243" i="52"/>
  <c r="A325" i="52"/>
  <c r="A407" i="52" s="1"/>
  <c r="F164" i="52"/>
  <c r="A188" i="52"/>
  <c r="F188" i="52" s="1"/>
  <c r="F91" i="52"/>
  <c r="F96" i="52"/>
  <c r="F112" i="52"/>
  <c r="A210" i="52"/>
  <c r="A228" i="52"/>
  <c r="A310" i="52" s="1"/>
  <c r="F146" i="52"/>
  <c r="F237" i="52"/>
  <c r="A319" i="52"/>
  <c r="A401" i="52" s="1"/>
  <c r="A258" i="51"/>
  <c r="F258" i="51" s="1"/>
  <c r="F176" i="51"/>
  <c r="A354" i="51"/>
  <c r="A436" i="51" s="1"/>
  <c r="A518" i="51" s="1"/>
  <c r="F518" i="51" s="1"/>
  <c r="F272" i="51"/>
  <c r="F122" i="51"/>
  <c r="F128" i="51"/>
  <c r="A309" i="51"/>
  <c r="F227" i="51"/>
  <c r="A197" i="51"/>
  <c r="A279" i="51" s="1"/>
  <c r="F279" i="51" s="1"/>
  <c r="F145" i="51"/>
  <c r="A222" i="51"/>
  <c r="F135" i="51"/>
  <c r="F94" i="51"/>
  <c r="F99" i="51"/>
  <c r="A196" i="51"/>
  <c r="F196" i="51" s="1"/>
  <c r="F114" i="51"/>
  <c r="F143" i="51"/>
  <c r="A292" i="51"/>
  <c r="F97" i="51"/>
  <c r="F124" i="51"/>
  <c r="A233" i="51"/>
  <c r="F233" i="51" s="1"/>
  <c r="A251" i="51"/>
  <c r="A333" i="51" s="1"/>
  <c r="F159" i="51"/>
  <c r="A241" i="51"/>
  <c r="F241" i="51" s="1"/>
  <c r="A293" i="51"/>
  <c r="F293" i="51" s="1"/>
  <c r="F211" i="51"/>
  <c r="F129" i="51"/>
  <c r="A248" i="51"/>
  <c r="A253" i="51"/>
  <c r="F253" i="51" s="1"/>
  <c r="F171" i="51"/>
  <c r="F93" i="51"/>
  <c r="A235" i="51"/>
  <c r="F235" i="51" s="1"/>
  <c r="F101" i="51"/>
  <c r="A183" i="51"/>
  <c r="A221" i="51"/>
  <c r="F221" i="51" s="1"/>
  <c r="F117" i="51"/>
  <c r="A288" i="51"/>
  <c r="F142" i="51"/>
  <c r="F155" i="51"/>
  <c r="A243" i="51"/>
  <c r="F243" i="51" s="1"/>
  <c r="A182" i="51"/>
  <c r="A264" i="51" s="1"/>
  <c r="F120" i="51"/>
  <c r="A202" i="51"/>
  <c r="A284" i="51" s="1"/>
  <c r="F147" i="51"/>
  <c r="A229" i="51"/>
  <c r="A311" i="51" s="1"/>
  <c r="F224" i="51"/>
  <c r="F177" i="50"/>
  <c r="A259" i="50"/>
  <c r="A341" i="50" s="1"/>
  <c r="F190" i="50"/>
  <c r="A272" i="50"/>
  <c r="F272" i="50" s="1"/>
  <c r="F88" i="50"/>
  <c r="F100" i="50"/>
  <c r="A182" i="50"/>
  <c r="A264" i="50" s="1"/>
  <c r="F129" i="50"/>
  <c r="F135" i="50"/>
  <c r="A223" i="50"/>
  <c r="F141" i="50"/>
  <c r="F95" i="50"/>
  <c r="F107" i="50"/>
  <c r="F112" i="50"/>
  <c r="A252" i="50"/>
  <c r="F87" i="50"/>
  <c r="F181" i="50"/>
  <c r="A263" i="50"/>
  <c r="A304" i="50"/>
  <c r="A386" i="50" s="1"/>
  <c r="F222" i="50"/>
  <c r="F144" i="50"/>
  <c r="A238" i="50"/>
  <c r="F238" i="50" s="1"/>
  <c r="F156" i="50"/>
  <c r="A242" i="50"/>
  <c r="A330" i="50"/>
  <c r="F330" i="50" s="1"/>
  <c r="F205" i="50"/>
  <c r="A287" i="50"/>
  <c r="A293" i="50"/>
  <c r="F293" i="50" s="1"/>
  <c r="F211" i="50"/>
  <c r="F381" i="50"/>
  <c r="A463" i="50"/>
  <c r="A545" i="50" s="1"/>
  <c r="F545" i="50" s="1"/>
  <c r="F165" i="50"/>
  <c r="F254" i="50"/>
  <c r="A336" i="50"/>
  <c r="A418" i="50" s="1"/>
  <c r="F142" i="50"/>
  <c r="F152" i="50"/>
  <c r="A227" i="50"/>
  <c r="F90" i="50"/>
  <c r="F96" i="50"/>
  <c r="F108" i="50"/>
  <c r="F114" i="50"/>
  <c r="A196" i="50"/>
  <c r="A278" i="50" s="1"/>
  <c r="F214" i="50"/>
  <c r="A296" i="50"/>
  <c r="F148" i="50"/>
  <c r="F166" i="50"/>
  <c r="F178" i="50"/>
  <c r="A260" i="50"/>
  <c r="F260" i="50" s="1"/>
  <c r="F118" i="50"/>
  <c r="F132" i="50"/>
  <c r="F143" i="50"/>
  <c r="F161" i="50"/>
  <c r="F217" i="50"/>
  <c r="A277" i="50"/>
  <c r="A359" i="50" s="1"/>
  <c r="A441" i="50" s="1"/>
  <c r="F123" i="50"/>
  <c r="A176" i="50"/>
  <c r="A258" i="50" s="1"/>
  <c r="A251" i="50"/>
  <c r="F169" i="50"/>
  <c r="F133" i="50"/>
  <c r="A215" i="50"/>
  <c r="A297" i="50" s="1"/>
  <c r="F308" i="50"/>
  <c r="A390" i="50"/>
  <c r="F172" i="50"/>
  <c r="A218" i="50"/>
  <c r="A329" i="50"/>
  <c r="A239" i="50"/>
  <c r="A246" i="50"/>
  <c r="F246" i="50" s="1"/>
  <c r="A273" i="49"/>
  <c r="F191" i="49"/>
  <c r="A317" i="49"/>
  <c r="A399" i="49" s="1"/>
  <c r="F235" i="49"/>
  <c r="A319" i="49"/>
  <c r="F319" i="49" s="1"/>
  <c r="F237" i="49"/>
  <c r="A256" i="49"/>
  <c r="F256" i="49" s="1"/>
  <c r="F174" i="49"/>
  <c r="A264" i="49"/>
  <c r="A346" i="49" s="1"/>
  <c r="F182" i="49"/>
  <c r="A265" i="49"/>
  <c r="A347" i="49" s="1"/>
  <c r="F347" i="49" s="1"/>
  <c r="F183" i="49"/>
  <c r="F92" i="49"/>
  <c r="F125" i="49"/>
  <c r="F99" i="49"/>
  <c r="F109" i="49"/>
  <c r="F155" i="49"/>
  <c r="A180" i="49"/>
  <c r="F91" i="49"/>
  <c r="F101" i="49"/>
  <c r="F112" i="49"/>
  <c r="A200" i="49"/>
  <c r="F200" i="49" s="1"/>
  <c r="F118" i="49"/>
  <c r="A203" i="49"/>
  <c r="A328" i="49"/>
  <c r="F328" i="49" s="1"/>
  <c r="F164" i="49"/>
  <c r="F185" i="49"/>
  <c r="A241" i="49"/>
  <c r="A349" i="49"/>
  <c r="F349" i="49" s="1"/>
  <c r="F104" i="49"/>
  <c r="F138" i="49"/>
  <c r="F144" i="49"/>
  <c r="F181" i="49"/>
  <c r="A213" i="49"/>
  <c r="A230" i="49"/>
  <c r="A312" i="49" s="1"/>
  <c r="F245" i="49"/>
  <c r="F263" i="49"/>
  <c r="F86" i="49"/>
  <c r="A168" i="49"/>
  <c r="A195" i="49"/>
  <c r="F113" i="49"/>
  <c r="A289" i="49"/>
  <c r="F289" i="49" s="1"/>
  <c r="F207" i="49"/>
  <c r="A224" i="49"/>
  <c r="A268" i="49"/>
  <c r="F268" i="49" s="1"/>
  <c r="F186" i="49"/>
  <c r="F115" i="49"/>
  <c r="A301" i="49"/>
  <c r="F301" i="49" s="1"/>
  <c r="F90" i="49"/>
  <c r="F100" i="49"/>
  <c r="F116" i="49"/>
  <c r="F167" i="49"/>
  <c r="A249" i="49"/>
  <c r="A409" i="49"/>
  <c r="F119" i="49"/>
  <c r="F345" i="49"/>
  <c r="A427" i="49"/>
  <c r="F137" i="49"/>
  <c r="F143" i="49"/>
  <c r="F165" i="49"/>
  <c r="A228" i="49"/>
  <c r="F146" i="49"/>
  <c r="F220" i="49"/>
  <c r="A257" i="48"/>
  <c r="A339" i="48" s="1"/>
  <c r="F175" i="48"/>
  <c r="F88" i="48"/>
  <c r="F158" i="48"/>
  <c r="A240" i="48"/>
  <c r="A322" i="48" s="1"/>
  <c r="F89" i="48"/>
  <c r="A252" i="48"/>
  <c r="F252" i="48" s="1"/>
  <c r="A192" i="48"/>
  <c r="F192" i="48" s="1"/>
  <c r="F110" i="48"/>
  <c r="F98" i="48"/>
  <c r="A180" i="48"/>
  <c r="A262" i="48" s="1"/>
  <c r="F262" i="48" s="1"/>
  <c r="F105" i="48"/>
  <c r="F156" i="48"/>
  <c r="A238" i="48"/>
  <c r="A320" i="48" s="1"/>
  <c r="A200" i="48"/>
  <c r="A282" i="48" s="1"/>
  <c r="A315" i="48"/>
  <c r="F315" i="48" s="1"/>
  <c r="F233" i="48"/>
  <c r="A246" i="48"/>
  <c r="F132" i="48"/>
  <c r="A214" i="48"/>
  <c r="A296" i="48" s="1"/>
  <c r="A341" i="48"/>
  <c r="F341" i="48" s="1"/>
  <c r="F259" i="48"/>
  <c r="F114" i="48"/>
  <c r="A196" i="48"/>
  <c r="A355" i="48"/>
  <c r="F355" i="48" s="1"/>
  <c r="F273" i="48"/>
  <c r="A181" i="48"/>
  <c r="F181" i="48" s="1"/>
  <c r="F99" i="48"/>
  <c r="F151" i="48"/>
  <c r="A285" i="48"/>
  <c r="F285" i="48" s="1"/>
  <c r="F203" i="48"/>
  <c r="F125" i="48"/>
  <c r="F109" i="48"/>
  <c r="F115" i="48"/>
  <c r="F191" i="48"/>
  <c r="F93" i="48"/>
  <c r="F138" i="48"/>
  <c r="A302" i="48"/>
  <c r="A384" i="48" s="1"/>
  <c r="F91" i="48"/>
  <c r="A173" i="48"/>
  <c r="F173" i="48" s="1"/>
  <c r="A178" i="48"/>
  <c r="F117" i="48"/>
  <c r="F122" i="48"/>
  <c r="A204" i="48"/>
  <c r="A286" i="48" s="1"/>
  <c r="A300" i="48"/>
  <c r="F300" i="48" s="1"/>
  <c r="F218" i="48"/>
  <c r="F141" i="48"/>
  <c r="F198" i="48"/>
  <c r="F223" i="48"/>
  <c r="F95" i="48"/>
  <c r="F106" i="48"/>
  <c r="F116" i="48"/>
  <c r="F126" i="48"/>
  <c r="A216" i="48"/>
  <c r="F216" i="48" s="1"/>
  <c r="F134" i="48"/>
  <c r="F147" i="48"/>
  <c r="A229" i="48"/>
  <c r="A311" i="48" s="1"/>
  <c r="A330" i="48"/>
  <c r="A412" i="48" s="1"/>
  <c r="F248" i="48"/>
  <c r="F177" i="48"/>
  <c r="A338" i="48"/>
  <c r="F338" i="48" s="1"/>
  <c r="A174" i="47"/>
  <c r="F174" i="47" s="1"/>
  <c r="F92" i="47"/>
  <c r="F156" i="47"/>
  <c r="A238" i="47"/>
  <c r="A320" i="47" s="1"/>
  <c r="F320" i="47" s="1"/>
  <c r="A170" i="47"/>
  <c r="F170" i="47" s="1"/>
  <c r="F88" i="47"/>
  <c r="A213" i="47"/>
  <c r="F213" i="47" s="1"/>
  <c r="F131" i="47"/>
  <c r="A337" i="47"/>
  <c r="F255" i="47"/>
  <c r="A197" i="47"/>
  <c r="F115" i="47"/>
  <c r="F201" i="47"/>
  <c r="A283" i="47"/>
  <c r="A208" i="47"/>
  <c r="F208" i="47" s="1"/>
  <c r="F126" i="47"/>
  <c r="A291" i="47"/>
  <c r="F291" i="47" s="1"/>
  <c r="F209" i="47"/>
  <c r="A190" i="47"/>
  <c r="A272" i="47" s="1"/>
  <c r="F272" i="47" s="1"/>
  <c r="F108" i="47"/>
  <c r="A227" i="47"/>
  <c r="F145" i="47"/>
  <c r="F164" i="47"/>
  <c r="A242" i="47"/>
  <c r="F160" i="47"/>
  <c r="A199" i="47"/>
  <c r="F91" i="47"/>
  <c r="F130" i="47"/>
  <c r="F148" i="47"/>
  <c r="A237" i="47"/>
  <c r="F155" i="47"/>
  <c r="A243" i="47"/>
  <c r="F161" i="47"/>
  <c r="A180" i="47"/>
  <c r="A217" i="47"/>
  <c r="A299" i="47" s="1"/>
  <c r="F299" i="47" s="1"/>
  <c r="A268" i="47"/>
  <c r="F268" i="47" s="1"/>
  <c r="A413" i="47"/>
  <c r="F331" i="47"/>
  <c r="F103" i="47"/>
  <c r="F109" i="47"/>
  <c r="A191" i="47"/>
  <c r="F120" i="47"/>
  <c r="A233" i="47"/>
  <c r="A315" i="47" s="1"/>
  <c r="F151" i="47"/>
  <c r="A220" i="47"/>
  <c r="A302" i="47" s="1"/>
  <c r="F302" i="47" s="1"/>
  <c r="F249" i="47"/>
  <c r="F127" i="47"/>
  <c r="F158" i="47"/>
  <c r="F94" i="47"/>
  <c r="A247" i="47"/>
  <c r="A329" i="47" s="1"/>
  <c r="F165" i="47"/>
  <c r="A192" i="47"/>
  <c r="A241" i="47"/>
  <c r="A323" i="47" s="1"/>
  <c r="A340" i="47"/>
  <c r="F258" i="47"/>
  <c r="F173" i="47"/>
  <c r="F142" i="47"/>
  <c r="A224" i="47"/>
  <c r="F224" i="47" s="1"/>
  <c r="F176" i="47"/>
  <c r="A196" i="47"/>
  <c r="A278" i="47" s="1"/>
  <c r="F278" i="47" s="1"/>
  <c r="A178" i="47"/>
  <c r="A245" i="47"/>
  <c r="F275" i="48"/>
  <c r="A357" i="48"/>
  <c r="A270" i="47"/>
  <c r="F188" i="47"/>
  <c r="F269" i="47"/>
  <c r="A351" i="47"/>
  <c r="A298" i="47"/>
  <c r="F216" i="47"/>
  <c r="F312" i="47"/>
  <c r="A394" i="47"/>
  <c r="F179" i="47"/>
  <c r="A261" i="47"/>
  <c r="F207" i="47"/>
  <c r="A289" i="47"/>
  <c r="F193" i="47"/>
  <c r="A275" i="47"/>
  <c r="F379" i="47"/>
  <c r="F187" i="47"/>
  <c r="F202" i="47"/>
  <c r="A218" i="47"/>
  <c r="A226" i="47"/>
  <c r="F86" i="48"/>
  <c r="A168" i="48"/>
  <c r="F134" i="47"/>
  <c r="A282" i="47"/>
  <c r="A543" i="47"/>
  <c r="F543" i="47" s="1"/>
  <c r="F139" i="48"/>
  <c r="A221" i="48"/>
  <c r="A222" i="48"/>
  <c r="F140" i="48"/>
  <c r="F125" i="47"/>
  <c r="F111" i="47"/>
  <c r="A189" i="47"/>
  <c r="A387" i="48"/>
  <c r="F305" i="48"/>
  <c r="F104" i="47"/>
  <c r="F128" i="48"/>
  <c r="A210" i="48"/>
  <c r="A384" i="49"/>
  <c r="F302" i="49"/>
  <c r="A235" i="47"/>
  <c r="F212" i="47"/>
  <c r="A294" i="47"/>
  <c r="A182" i="47"/>
  <c r="A366" i="47"/>
  <c r="A247" i="48"/>
  <c r="F165" i="48"/>
  <c r="A261" i="48"/>
  <c r="F179" i="48"/>
  <c r="A236" i="47"/>
  <c r="A244" i="47"/>
  <c r="F154" i="48"/>
  <c r="A236" i="48"/>
  <c r="A204" i="49"/>
  <c r="F122" i="49"/>
  <c r="F105" i="47"/>
  <c r="F112" i="47"/>
  <c r="A198" i="47"/>
  <c r="A276" i="47"/>
  <c r="F130" i="48"/>
  <c r="A212" i="48"/>
  <c r="F224" i="48"/>
  <c r="A306" i="48"/>
  <c r="F155" i="48"/>
  <c r="A237" i="48"/>
  <c r="F133" i="47"/>
  <c r="F140" i="47"/>
  <c r="A168" i="47"/>
  <c r="F142" i="48"/>
  <c r="A182" i="48"/>
  <c r="A213" i="48"/>
  <c r="F131" i="48"/>
  <c r="F157" i="48"/>
  <c r="A239" i="48"/>
  <c r="F145" i="48"/>
  <c r="A227" i="48"/>
  <c r="A184" i="48"/>
  <c r="F133" i="48"/>
  <c r="A215" i="48"/>
  <c r="A253" i="48"/>
  <c r="F171" i="48"/>
  <c r="A185" i="48"/>
  <c r="A226" i="48"/>
  <c r="F144" i="48"/>
  <c r="A177" i="47"/>
  <c r="A378" i="47"/>
  <c r="F159" i="48"/>
  <c r="A241" i="48"/>
  <c r="A202" i="48"/>
  <c r="F120" i="48"/>
  <c r="F215" i="47"/>
  <c r="F230" i="47"/>
  <c r="A410" i="47"/>
  <c r="F328" i="47"/>
  <c r="F93" i="47"/>
  <c r="A175" i="47"/>
  <c r="A223" i="47"/>
  <c r="F246" i="47"/>
  <c r="F121" i="47"/>
  <c r="A203" i="47"/>
  <c r="F149" i="47"/>
  <c r="A231" i="47"/>
  <c r="A183" i="47"/>
  <c r="F101" i="47"/>
  <c r="A267" i="47"/>
  <c r="F185" i="47"/>
  <c r="A189" i="48"/>
  <c r="A211" i="47"/>
  <c r="F129" i="47"/>
  <c r="A307" i="47"/>
  <c r="F225" i="47"/>
  <c r="A272" i="48"/>
  <c r="F190" i="48"/>
  <c r="F143" i="47"/>
  <c r="A239" i="47"/>
  <c r="F157" i="47"/>
  <c r="F113" i="48"/>
  <c r="A195" i="48"/>
  <c r="A217" i="48"/>
  <c r="F135" i="48"/>
  <c r="A230" i="48"/>
  <c r="F148" i="48"/>
  <c r="A304" i="47"/>
  <c r="A210" i="47"/>
  <c r="A279" i="48"/>
  <c r="F197" i="48"/>
  <c r="F124" i="48"/>
  <c r="A206" i="48"/>
  <c r="F193" i="48"/>
  <c r="A301" i="48"/>
  <c r="F219" i="48"/>
  <c r="F240" i="47"/>
  <c r="A322" i="47"/>
  <c r="A195" i="47"/>
  <c r="F104" i="48"/>
  <c r="A186" i="48"/>
  <c r="A289" i="48"/>
  <c r="F207" i="48"/>
  <c r="F297" i="47"/>
  <c r="F94" i="48"/>
  <c r="A176" i="48"/>
  <c r="F232" i="48"/>
  <c r="A314" i="48"/>
  <c r="A217" i="49"/>
  <c r="F135" i="49"/>
  <c r="F311" i="49"/>
  <c r="A393" i="49"/>
  <c r="A351" i="48"/>
  <c r="F134" i="49"/>
  <c r="A216" i="49"/>
  <c r="F238" i="49"/>
  <c r="A320" i="49"/>
  <c r="A239" i="49"/>
  <c r="A176" i="49"/>
  <c r="A287" i="48"/>
  <c r="F205" i="48"/>
  <c r="F123" i="48"/>
  <c r="A305" i="49"/>
  <c r="F87" i="48"/>
  <c r="A169" i="48"/>
  <c r="A211" i="48"/>
  <c r="A175" i="49"/>
  <c r="F93" i="49"/>
  <c r="A208" i="49"/>
  <c r="F126" i="49"/>
  <c r="F330" i="49"/>
  <c r="A412" i="49"/>
  <c r="F166" i="49"/>
  <c r="F194" i="49"/>
  <c r="A276" i="49"/>
  <c r="A322" i="49"/>
  <c r="F240" i="49"/>
  <c r="F198" i="49"/>
  <c r="A280" i="49"/>
  <c r="F139" i="49"/>
  <c r="A221" i="49"/>
  <c r="A222" i="49"/>
  <c r="F140" i="49"/>
  <c r="F188" i="49"/>
  <c r="A270" i="49"/>
  <c r="F229" i="49"/>
  <c r="A209" i="48"/>
  <c r="F127" i="48"/>
  <c r="F136" i="48"/>
  <c r="A316" i="48"/>
  <c r="F234" i="48"/>
  <c r="F245" i="48"/>
  <c r="A327" i="48"/>
  <c r="A169" i="49"/>
  <c r="F87" i="49"/>
  <c r="F106" i="49"/>
  <c r="F129" i="49"/>
  <c r="A211" i="49"/>
  <c r="A189" i="49"/>
  <c r="F107" i="49"/>
  <c r="A232" i="49"/>
  <c r="F150" i="49"/>
  <c r="F161" i="48"/>
  <c r="A243" i="48"/>
  <c r="A354" i="49"/>
  <c r="F272" i="49"/>
  <c r="A231" i="49"/>
  <c r="F248" i="49"/>
  <c r="A235" i="48"/>
  <c r="F153" i="48"/>
  <c r="F88" i="49"/>
  <c r="F108" i="49"/>
  <c r="A202" i="49"/>
  <c r="F120" i="49"/>
  <c r="F187" i="48"/>
  <c r="F89" i="49"/>
  <c r="A171" i="49"/>
  <c r="A234" i="49"/>
  <c r="F152" i="49"/>
  <c r="F162" i="49"/>
  <c r="A244" i="49"/>
  <c r="F188" i="48"/>
  <c r="A270" i="48"/>
  <c r="A290" i="48"/>
  <c r="F110" i="49"/>
  <c r="A192" i="49"/>
  <c r="A214" i="49"/>
  <c r="F132" i="49"/>
  <c r="A307" i="49"/>
  <c r="F225" i="49"/>
  <c r="F173" i="49"/>
  <c r="A255" i="49"/>
  <c r="F111" i="49"/>
  <c r="A193" i="49"/>
  <c r="A232" i="50"/>
  <c r="F150" i="50"/>
  <c r="A315" i="49"/>
  <c r="F233" i="49"/>
  <c r="A178" i="49"/>
  <c r="F114" i="49"/>
  <c r="A196" i="49"/>
  <c r="F150" i="48"/>
  <c r="A206" i="49"/>
  <c r="F124" i="49"/>
  <c r="A243" i="49"/>
  <c r="F161" i="49"/>
  <c r="A283" i="49"/>
  <c r="F201" i="49"/>
  <c r="A199" i="49"/>
  <c r="F117" i="49"/>
  <c r="A236" i="49"/>
  <c r="F247" i="49"/>
  <c r="A329" i="49"/>
  <c r="F117" i="50"/>
  <c r="A279" i="49"/>
  <c r="F197" i="49"/>
  <c r="A215" i="49"/>
  <c r="F133" i="49"/>
  <c r="A168" i="50"/>
  <c r="F86" i="50"/>
  <c r="F97" i="50"/>
  <c r="A179" i="50"/>
  <c r="F110" i="50"/>
  <c r="A192" i="50"/>
  <c r="A271" i="50"/>
  <c r="F189" i="50"/>
  <c r="A262" i="50"/>
  <c r="F98" i="50"/>
  <c r="A273" i="50"/>
  <c r="F191" i="50"/>
  <c r="A219" i="50"/>
  <c r="F137" i="50"/>
  <c r="F187" i="49"/>
  <c r="A269" i="49"/>
  <c r="A240" i="50"/>
  <c r="F158" i="50"/>
  <c r="F126" i="50"/>
  <c r="A208" i="50"/>
  <c r="F123" i="49"/>
  <c r="A205" i="49"/>
  <c r="F91" i="50"/>
  <c r="A173" i="50"/>
  <c r="F199" i="50"/>
  <c r="A281" i="50"/>
  <c r="A171" i="50"/>
  <c r="F89" i="50"/>
  <c r="F155" i="50"/>
  <c r="A319" i="50"/>
  <c r="A308" i="49"/>
  <c r="A183" i="50"/>
  <c r="F101" i="50"/>
  <c r="F147" i="50"/>
  <c r="A229" i="50"/>
  <c r="F121" i="50"/>
  <c r="A203" i="50"/>
  <c r="F230" i="50"/>
  <c r="A312" i="50"/>
  <c r="F257" i="50"/>
  <c r="A339" i="50"/>
  <c r="A184" i="49"/>
  <c r="F102" i="49"/>
  <c r="F103" i="50"/>
  <c r="A185" i="50"/>
  <c r="A180" i="51"/>
  <c r="F98" i="51"/>
  <c r="A282" i="50"/>
  <c r="F200" i="50"/>
  <c r="F181" i="51"/>
  <c r="A263" i="51"/>
  <c r="A184" i="50"/>
  <c r="A212" i="49"/>
  <c r="F130" i="49"/>
  <c r="F186" i="50"/>
  <c r="A268" i="50"/>
  <c r="A187" i="50"/>
  <c r="F105" i="50"/>
  <c r="F206" i="50"/>
  <c r="A288" i="50"/>
  <c r="F270" i="50"/>
  <c r="A352" i="50"/>
  <c r="F124" i="50"/>
  <c r="A307" i="50"/>
  <c r="F225" i="50"/>
  <c r="A279" i="50"/>
  <c r="F197" i="50"/>
  <c r="A172" i="51"/>
  <c r="F90" i="51"/>
  <c r="A213" i="51"/>
  <c r="F131" i="51"/>
  <c r="F134" i="50"/>
  <c r="A216" i="50"/>
  <c r="A212" i="50"/>
  <c r="F188" i="50"/>
  <c r="A213" i="50"/>
  <c r="A407" i="50"/>
  <c r="F325" i="50"/>
  <c r="A193" i="51"/>
  <c r="F111" i="51"/>
  <c r="F204" i="51"/>
  <c r="A286" i="51"/>
  <c r="F112" i="51"/>
  <c r="A194" i="51"/>
  <c r="F106" i="50"/>
  <c r="A276" i="50"/>
  <c r="F194" i="50"/>
  <c r="A326" i="50"/>
  <c r="F244" i="50"/>
  <c r="F139" i="50"/>
  <c r="A221" i="50"/>
  <c r="F154" i="50"/>
  <c r="A236" i="50"/>
  <c r="A319" i="51"/>
  <c r="F237" i="51"/>
  <c r="F299" i="50"/>
  <c r="A241" i="50"/>
  <c r="F195" i="51"/>
  <c r="A277" i="51"/>
  <c r="A226" i="51"/>
  <c r="F144" i="51"/>
  <c r="F209" i="50"/>
  <c r="A291" i="50"/>
  <c r="F186" i="51"/>
  <c r="A239" i="51"/>
  <c r="F123" i="51"/>
  <c r="A205" i="51"/>
  <c r="F158" i="51"/>
  <c r="A240" i="51"/>
  <c r="A184" i="51"/>
  <c r="F102" i="51"/>
  <c r="F234" i="50"/>
  <c r="A316" i="50"/>
  <c r="A216" i="51"/>
  <c r="F134" i="51"/>
  <c r="A228" i="51"/>
  <c r="F146" i="51"/>
  <c r="F185" i="51"/>
  <c r="A267" i="51"/>
  <c r="F103" i="51"/>
  <c r="A280" i="51"/>
  <c r="F198" i="51"/>
  <c r="F143" i="52"/>
  <c r="A225" i="52"/>
  <c r="F175" i="51"/>
  <c r="A257" i="51"/>
  <c r="F116" i="51"/>
  <c r="F225" i="51"/>
  <c r="A307" i="51"/>
  <c r="A350" i="51"/>
  <c r="F268" i="51"/>
  <c r="F104" i="51"/>
  <c r="F105" i="51"/>
  <c r="A187" i="51"/>
  <c r="F126" i="51"/>
  <c r="A208" i="51"/>
  <c r="A219" i="51"/>
  <c r="F137" i="51"/>
  <c r="A228" i="50"/>
  <c r="A232" i="51"/>
  <c r="F150" i="51"/>
  <c r="F92" i="50"/>
  <c r="F220" i="51"/>
  <c r="A302" i="51"/>
  <c r="A168" i="51"/>
  <c r="F86" i="51"/>
  <c r="A271" i="51"/>
  <c r="F189" i="51"/>
  <c r="A230" i="51"/>
  <c r="A313" i="50"/>
  <c r="F107" i="51"/>
  <c r="F93" i="50"/>
  <c r="F113" i="50"/>
  <c r="F153" i="50"/>
  <c r="A235" i="50"/>
  <c r="F198" i="50"/>
  <c r="A234" i="51"/>
  <c r="F152" i="51"/>
  <c r="F88" i="51"/>
  <c r="A170" i="51"/>
  <c r="F164" i="51"/>
  <c r="A246" i="51"/>
  <c r="A223" i="51"/>
  <c r="F141" i="51"/>
  <c r="F179" i="51"/>
  <c r="A261" i="51"/>
  <c r="A192" i="51"/>
  <c r="F110" i="51"/>
  <c r="A227" i="53"/>
  <c r="F145" i="53"/>
  <c r="A201" i="50"/>
  <c r="F119" i="50"/>
  <c r="A203" i="51"/>
  <c r="F121" i="51"/>
  <c r="A259" i="51"/>
  <c r="A169" i="52"/>
  <c r="F87" i="52"/>
  <c r="A213" i="52"/>
  <c r="F131" i="52"/>
  <c r="A227" i="52"/>
  <c r="F145" i="52"/>
  <c r="A306" i="52"/>
  <c r="F224" i="52"/>
  <c r="A242" i="52"/>
  <c r="F160" i="52"/>
  <c r="A285" i="52"/>
  <c r="F203" i="52"/>
  <c r="F148" i="52"/>
  <c r="A230" i="52"/>
  <c r="A200" i="51"/>
  <c r="A337" i="52"/>
  <c r="F255" i="52"/>
  <c r="A283" i="52"/>
  <c r="F201" i="52"/>
  <c r="F137" i="52"/>
  <c r="A219" i="52"/>
  <c r="A249" i="50"/>
  <c r="F167" i="50"/>
  <c r="A178" i="51"/>
  <c r="F96" i="51"/>
  <c r="F106" i="51"/>
  <c r="A188" i="51"/>
  <c r="A281" i="51"/>
  <c r="F199" i="51"/>
  <c r="F125" i="51"/>
  <c r="A207" i="51"/>
  <c r="A388" i="51"/>
  <c r="F306" i="51"/>
  <c r="A235" i="52"/>
  <c r="F153" i="52"/>
  <c r="A175" i="52"/>
  <c r="F93" i="52"/>
  <c r="F109" i="51"/>
  <c r="A191" i="51"/>
  <c r="F167" i="51"/>
  <c r="A249" i="51"/>
  <c r="A258" i="52"/>
  <c r="F176" i="52"/>
  <c r="F141" i="52"/>
  <c r="A223" i="52"/>
  <c r="A569" i="52"/>
  <c r="F569" i="52" s="1"/>
  <c r="F487" i="52"/>
  <c r="A199" i="52"/>
  <c r="F117" i="52"/>
  <c r="F113" i="52"/>
  <c r="A195" i="52"/>
  <c r="F122" i="52"/>
  <c r="A204" i="52"/>
  <c r="A204" i="53"/>
  <c r="F122" i="53"/>
  <c r="A190" i="52"/>
  <c r="A191" i="53"/>
  <c r="F109" i="53"/>
  <c r="A238" i="52"/>
  <c r="F156" i="52"/>
  <c r="A206" i="52"/>
  <c r="A329" i="52"/>
  <c r="F247" i="52"/>
  <c r="A261" i="52"/>
  <c r="F179" i="52"/>
  <c r="A328" i="52"/>
  <c r="F246" i="52"/>
  <c r="A318" i="52"/>
  <c r="F238" i="51"/>
  <c r="A320" i="51"/>
  <c r="A217" i="52"/>
  <c r="F135" i="52"/>
  <c r="F165" i="52"/>
  <c r="F300" i="52"/>
  <c r="F432" i="52"/>
  <c r="A514" i="52"/>
  <c r="F514" i="52" s="1"/>
  <c r="F108" i="51"/>
  <c r="A464" i="52"/>
  <c r="F382" i="52"/>
  <c r="A239" i="52"/>
  <c r="F157" i="52"/>
  <c r="F166" i="52"/>
  <c r="A248" i="52"/>
  <c r="A189" i="52"/>
  <c r="F107" i="52"/>
  <c r="A229" i="52"/>
  <c r="F147" i="52"/>
  <c r="A247" i="51"/>
  <c r="A181" i="52"/>
  <c r="F99" i="52"/>
  <c r="A209" i="52"/>
  <c r="F127" i="52"/>
  <c r="F323" i="52"/>
  <c r="A182" i="52"/>
  <c r="F100" i="52"/>
  <c r="A281" i="53"/>
  <c r="F199" i="53"/>
  <c r="F138" i="52"/>
  <c r="A220" i="52"/>
  <c r="A197" i="52"/>
  <c r="F101" i="52"/>
  <c r="A183" i="52"/>
  <c r="A191" i="52"/>
  <c r="F109" i="52"/>
  <c r="A211" i="52"/>
  <c r="F129" i="52"/>
  <c r="F241" i="52"/>
  <c r="F284" i="52"/>
  <c r="A366" i="52"/>
  <c r="F151" i="52"/>
  <c r="A233" i="52"/>
  <c r="F124" i="53"/>
  <c r="A206" i="53"/>
  <c r="F111" i="53"/>
  <c r="A193" i="53"/>
  <c r="F218" i="53"/>
  <c r="A300" i="53"/>
  <c r="F97" i="53"/>
  <c r="A179" i="53"/>
  <c r="F125" i="53"/>
  <c r="A207" i="53"/>
  <c r="A168" i="53"/>
  <c r="F86" i="53"/>
  <c r="A182" i="53"/>
  <c r="F100" i="53"/>
  <c r="A326" i="53"/>
  <c r="F244" i="53"/>
  <c r="F126" i="52"/>
  <c r="F202" i="52"/>
  <c r="F162" i="53"/>
  <c r="A170" i="53"/>
  <c r="F88" i="53"/>
  <c r="A197" i="53"/>
  <c r="F115" i="53"/>
  <c r="F116" i="53"/>
  <c r="A198" i="53"/>
  <c r="A245" i="53"/>
  <c r="F163" i="53"/>
  <c r="A177" i="52"/>
  <c r="F132" i="53"/>
  <c r="A214" i="53"/>
  <c r="F133" i="53"/>
  <c r="A215" i="53"/>
  <c r="F322" i="52"/>
  <c r="A404" i="52"/>
  <c r="F166" i="53"/>
  <c r="A248" i="53"/>
  <c r="F185" i="53"/>
  <c r="A267" i="53"/>
  <c r="A219" i="53"/>
  <c r="F137" i="53"/>
  <c r="F229" i="53"/>
  <c r="A311" i="53"/>
  <c r="A187" i="53"/>
  <c r="F105" i="53"/>
  <c r="F103" i="54"/>
  <c r="A185" i="54"/>
  <c r="F128" i="53"/>
  <c r="A210" i="53"/>
  <c r="A176" i="53"/>
  <c r="F94" i="53"/>
  <c r="F105" i="54"/>
  <c r="A187" i="54"/>
  <c r="F150" i="53"/>
  <c r="A232" i="53"/>
  <c r="F160" i="53"/>
  <c r="A242" i="53"/>
  <c r="A200" i="53"/>
  <c r="F118" i="53"/>
  <c r="F96" i="53"/>
  <c r="A178" i="53"/>
  <c r="A287" i="53"/>
  <c r="F205" i="53"/>
  <c r="A317" i="53"/>
  <c r="F235" i="53"/>
  <c r="F373" i="53"/>
  <c r="A455" i="53"/>
  <c r="F209" i="53"/>
  <c r="A249" i="53"/>
  <c r="F167" i="53"/>
  <c r="A294" i="53"/>
  <c r="F212" i="53"/>
  <c r="F89" i="53"/>
  <c r="A171" i="53"/>
  <c r="F149" i="53"/>
  <c r="A231" i="53"/>
  <c r="A243" i="54"/>
  <c r="F161" i="54"/>
  <c r="A203" i="53"/>
  <c r="F121" i="53"/>
  <c r="A213" i="53"/>
  <c r="A392" i="53"/>
  <c r="F310" i="53"/>
  <c r="A220" i="54"/>
  <c r="F138" i="54"/>
  <c r="A183" i="53"/>
  <c r="F101" i="53"/>
  <c r="A194" i="53"/>
  <c r="F112" i="53"/>
  <c r="F246" i="53"/>
  <c r="A328" i="53"/>
  <c r="A306" i="53"/>
  <c r="F224" i="53"/>
  <c r="A188" i="54"/>
  <c r="F106" i="54"/>
  <c r="F140" i="54"/>
  <c r="A222" i="54"/>
  <c r="F151" i="54"/>
  <c r="A233" i="54"/>
  <c r="A225" i="53"/>
  <c r="F143" i="53"/>
  <c r="F96" i="54"/>
  <c r="A178" i="54"/>
  <c r="F195" i="53"/>
  <c r="F109" i="54"/>
  <c r="A191" i="54"/>
  <c r="F132" i="54"/>
  <c r="A214" i="54"/>
  <c r="F251" i="53"/>
  <c r="F87" i="54"/>
  <c r="A169" i="54"/>
  <c r="A225" i="54"/>
  <c r="F143" i="54"/>
  <c r="F333" i="53"/>
  <c r="A415" i="53"/>
  <c r="A170" i="54"/>
  <c r="F88" i="54"/>
  <c r="A250" i="54"/>
  <c r="F168" i="54"/>
  <c r="A236" i="53"/>
  <c r="F277" i="53"/>
  <c r="F345" i="53"/>
  <c r="A427" i="53"/>
  <c r="A237" i="54"/>
  <c r="F155" i="54"/>
  <c r="F122" i="54"/>
  <c r="A204" i="54"/>
  <c r="A262" i="53"/>
  <c r="F199" i="54"/>
  <c r="A281" i="54"/>
  <c r="F159" i="54"/>
  <c r="A241" i="54"/>
  <c r="A192" i="53"/>
  <c r="A276" i="54"/>
  <c r="F194" i="54"/>
  <c r="A186" i="54"/>
  <c r="A272" i="54"/>
  <c r="A214" i="55"/>
  <c r="F132" i="55"/>
  <c r="F177" i="54"/>
  <c r="A259" i="54"/>
  <c r="A213" i="54"/>
  <c r="F131" i="54"/>
  <c r="A221" i="54"/>
  <c r="F134" i="55"/>
  <c r="A216" i="55"/>
  <c r="F95" i="54"/>
  <c r="F318" i="54"/>
  <c r="A240" i="54"/>
  <c r="F158" i="54"/>
  <c r="F245" i="55"/>
  <c r="A327" i="55"/>
  <c r="A190" i="55"/>
  <c r="F108" i="55"/>
  <c r="F125" i="54"/>
  <c r="A207" i="54"/>
  <c r="F192" i="54"/>
  <c r="A274" i="54"/>
  <c r="A418" i="54"/>
  <c r="F336" i="54"/>
  <c r="F98" i="54"/>
  <c r="A180" i="54"/>
  <c r="F160" i="54"/>
  <c r="A242" i="54"/>
  <c r="F400" i="54"/>
  <c r="A482" i="54"/>
  <c r="F236" i="54"/>
  <c r="A294" i="54"/>
  <c r="A226" i="54"/>
  <c r="F144" i="54"/>
  <c r="F152" i="54"/>
  <c r="A234" i="54"/>
  <c r="F162" i="54"/>
  <c r="A244" i="54"/>
  <c r="F310" i="54"/>
  <c r="F392" i="54"/>
  <c r="F201" i="54"/>
  <c r="A283" i="54"/>
  <c r="F474" i="54"/>
  <c r="A556" i="54"/>
  <c r="F556" i="54" s="1"/>
  <c r="F383" i="54"/>
  <c r="A465" i="54"/>
  <c r="F228" i="54"/>
  <c r="A294" i="55"/>
  <c r="F212" i="55"/>
  <c r="A305" i="55"/>
  <c r="F223" i="55"/>
  <c r="A344" i="55"/>
  <c r="F262" i="55"/>
  <c r="A313" i="54"/>
  <c r="F231" i="54"/>
  <c r="F172" i="54"/>
  <c r="F301" i="54"/>
  <c r="A179" i="55"/>
  <c r="F97" i="55"/>
  <c r="F130" i="55"/>
  <c r="A181" i="54"/>
  <c r="A181" i="55"/>
  <c r="F99" i="55"/>
  <c r="A191" i="55"/>
  <c r="F109" i="55"/>
  <c r="A215" i="55"/>
  <c r="F133" i="55"/>
  <c r="F121" i="55"/>
  <c r="A203" i="55"/>
  <c r="A215" i="54"/>
  <c r="F205" i="55"/>
  <c r="A287" i="55"/>
  <c r="F123" i="55"/>
  <c r="F218" i="55"/>
  <c r="A300" i="55"/>
  <c r="A306" i="54"/>
  <c r="A196" i="55"/>
  <c r="F114" i="55"/>
  <c r="A361" i="55"/>
  <c r="F279" i="55"/>
  <c r="A291" i="54"/>
  <c r="F116" i="55"/>
  <c r="A198" i="55"/>
  <c r="A177" i="55"/>
  <c r="F171" i="54"/>
  <c r="A253" i="54"/>
  <c r="F128" i="55"/>
  <c r="A210" i="55"/>
  <c r="A188" i="55"/>
  <c r="F106" i="55"/>
  <c r="F117" i="55"/>
  <c r="A199" i="55"/>
  <c r="F322" i="55"/>
  <c r="A404" i="55"/>
  <c r="A493" i="55"/>
  <c r="F411" i="55"/>
  <c r="F90" i="55"/>
  <c r="A172" i="55"/>
  <c r="A316" i="55"/>
  <c r="F234" i="55"/>
  <c r="F247" i="55"/>
  <c r="F94" i="56"/>
  <c r="A176" i="56"/>
  <c r="F141" i="55"/>
  <c r="F487" i="55"/>
  <c r="A224" i="55"/>
  <c r="A495" i="55"/>
  <c r="F413" i="55"/>
  <c r="A265" i="55"/>
  <c r="A389" i="55"/>
  <c r="F307" i="55"/>
  <c r="F208" i="55"/>
  <c r="A290" i="55"/>
  <c r="F225" i="55"/>
  <c r="A242" i="55"/>
  <c r="F160" i="55"/>
  <c r="A226" i="55"/>
  <c r="A184" i="55"/>
  <c r="F102" i="55"/>
  <c r="F127" i="55"/>
  <c r="F136" i="55"/>
  <c r="F170" i="55"/>
  <c r="A252" i="55"/>
  <c r="F240" i="55"/>
  <c r="A219" i="55"/>
  <c r="F137" i="55"/>
  <c r="F244" i="55"/>
  <c r="A326" i="55"/>
  <c r="A337" i="55"/>
  <c r="F202" i="55"/>
  <c r="A284" i="55"/>
  <c r="F146" i="55"/>
  <c r="A228" i="55"/>
  <c r="A182" i="55"/>
  <c r="A275" i="55"/>
  <c r="F193" i="55"/>
  <c r="F241" i="55"/>
  <c r="F155" i="55"/>
  <c r="A237" i="55"/>
  <c r="F342" i="55"/>
  <c r="A424" i="55"/>
  <c r="F148" i="55"/>
  <c r="A230" i="55"/>
  <c r="F238" i="55"/>
  <c r="A320" i="55"/>
  <c r="F122" i="55"/>
  <c r="A204" i="55"/>
  <c r="F156" i="55"/>
  <c r="A349" i="55"/>
  <c r="F267" i="55"/>
  <c r="F207" i="55"/>
  <c r="A289" i="55"/>
  <c r="F118" i="56"/>
  <c r="A200" i="56"/>
  <c r="A175" i="54"/>
  <c r="F96" i="56"/>
  <c r="A178" i="56"/>
  <c r="A304" i="55"/>
  <c r="F197" i="55"/>
  <c r="A311" i="56"/>
  <c r="F229" i="56"/>
  <c r="A230" i="56"/>
  <c r="F148" i="56"/>
  <c r="F90" i="56"/>
  <c r="A172" i="56"/>
  <c r="F117" i="56"/>
  <c r="A199" i="56"/>
  <c r="F138" i="56"/>
  <c r="A220" i="56"/>
  <c r="A298" i="56"/>
  <c r="F216" i="56"/>
  <c r="A236" i="55"/>
  <c r="F154" i="55"/>
  <c r="A313" i="56"/>
  <c r="F231" i="56"/>
  <c r="A262" i="56"/>
  <c r="F180" i="56"/>
  <c r="A222" i="56"/>
  <c r="F140" i="56"/>
  <c r="F160" i="56"/>
  <c r="A242" i="56"/>
  <c r="A303" i="56"/>
  <c r="F307" i="56"/>
  <c r="A389" i="56"/>
  <c r="A306" i="56"/>
  <c r="F224" i="56"/>
  <c r="F245" i="56"/>
  <c r="A327" i="56"/>
  <c r="A317" i="56"/>
  <c r="F235" i="56"/>
  <c r="F184" i="56"/>
  <c r="A287" i="56"/>
  <c r="F205" i="56"/>
  <c r="F153" i="56"/>
  <c r="A410" i="56"/>
  <c r="F328" i="56"/>
  <c r="A270" i="56"/>
  <c r="A348" i="56"/>
  <c r="F266" i="56"/>
  <c r="F112" i="56"/>
  <c r="A194" i="56"/>
  <c r="A329" i="56"/>
  <c r="F247" i="56"/>
  <c r="A315" i="55"/>
  <c r="F102" i="56"/>
  <c r="F165" i="56"/>
  <c r="A174" i="56"/>
  <c r="F92" i="56"/>
  <c r="A195" i="56"/>
  <c r="F113" i="56"/>
  <c r="F318" i="56"/>
  <c r="A400" i="56"/>
  <c r="A207" i="56"/>
  <c r="F125" i="56"/>
  <c r="F237" i="56"/>
  <c r="A319" i="56"/>
  <c r="F104" i="56"/>
  <c r="A186" i="56"/>
  <c r="F156" i="56"/>
  <c r="A238" i="56"/>
  <c r="F322" i="56"/>
  <c r="A404" i="56"/>
  <c r="A326" i="56"/>
  <c r="F187" i="56"/>
  <c r="A269" i="56"/>
  <c r="A301" i="56"/>
  <c r="F219" i="56"/>
  <c r="A248" i="56"/>
  <c r="F168" i="56"/>
  <c r="A250" i="56"/>
  <c r="A204" i="56"/>
  <c r="F86" i="56"/>
  <c r="F128" i="56"/>
  <c r="F147" i="56"/>
  <c r="A325" i="56"/>
  <c r="F243" i="56"/>
  <c r="F100" i="56"/>
  <c r="F161" i="56"/>
  <c r="A234" i="56"/>
  <c r="A331" i="56"/>
  <c r="F249" i="56"/>
  <c r="F197" i="56"/>
  <c r="A443" i="56"/>
  <c r="F115" i="56"/>
  <c r="F142" i="56"/>
  <c r="F155" i="56"/>
  <c r="F236" i="56"/>
  <c r="A292" i="56"/>
  <c r="F164" i="56"/>
  <c r="F310" i="56"/>
  <c r="A392" i="56"/>
  <c r="A201" i="56"/>
  <c r="A214" i="56"/>
  <c r="F132" i="56"/>
  <c r="A295" i="56"/>
  <c r="F279" i="56"/>
  <c r="F96" i="57"/>
  <c r="A178" i="57"/>
  <c r="A248" i="57"/>
  <c r="F166" i="57"/>
  <c r="F121" i="57"/>
  <c r="A203" i="57"/>
  <c r="F154" i="57"/>
  <c r="A236" i="57"/>
  <c r="A171" i="57"/>
  <c r="F89" i="57"/>
  <c r="A264" i="57"/>
  <c r="F182" i="57"/>
  <c r="A238" i="57"/>
  <c r="F156" i="57"/>
  <c r="A183" i="57"/>
  <c r="F101" i="57"/>
  <c r="A226" i="57"/>
  <c r="F144" i="57"/>
  <c r="A240" i="57"/>
  <c r="F158" i="57"/>
  <c r="F209" i="57"/>
  <c r="A291" i="57"/>
  <c r="F135" i="57"/>
  <c r="A217" i="57"/>
  <c r="A391" i="57"/>
  <c r="F309" i="57"/>
  <c r="F208" i="57"/>
  <c r="A290" i="57"/>
  <c r="F92" i="57"/>
  <c r="F185" i="57"/>
  <c r="A267" i="57"/>
  <c r="F126" i="57"/>
  <c r="A175" i="57"/>
  <c r="F93" i="57"/>
  <c r="F198" i="57"/>
  <c r="A280" i="57"/>
  <c r="A189" i="57"/>
  <c r="F107" i="57"/>
  <c r="F188" i="57"/>
  <c r="A270" i="57"/>
  <c r="F118" i="57"/>
  <c r="A200" i="57"/>
  <c r="A273" i="57"/>
  <c r="F191" i="57"/>
  <c r="A401" i="57"/>
  <c r="F319" i="57"/>
  <c r="A313" i="57"/>
  <c r="A202" i="57"/>
  <c r="F120" i="57"/>
  <c r="F147" i="57"/>
  <c r="A229" i="57"/>
  <c r="A293" i="57"/>
  <c r="F211" i="57"/>
  <c r="F242" i="57"/>
  <c r="A324" i="57"/>
  <c r="F104" i="57"/>
  <c r="A186" i="57"/>
  <c r="F122" i="57"/>
  <c r="A204" i="57"/>
  <c r="F149" i="57"/>
  <c r="A243" i="57"/>
  <c r="F161" i="57"/>
  <c r="A259" i="57"/>
  <c r="F177" i="57"/>
  <c r="F105" i="57"/>
  <c r="A187" i="57"/>
  <c r="F131" i="57"/>
  <c r="A213" i="57"/>
  <c r="A233" i="57"/>
  <c r="F151" i="57"/>
  <c r="F221" i="57"/>
  <c r="A303" i="57"/>
  <c r="F196" i="57"/>
  <c r="A278" i="57"/>
  <c r="F123" i="57"/>
  <c r="A205" i="57"/>
  <c r="A333" i="57"/>
  <c r="F251" i="57"/>
  <c r="F114" i="57"/>
  <c r="A327" i="57"/>
  <c r="F245" i="57"/>
  <c r="F180" i="57"/>
  <c r="A262" i="57"/>
  <c r="A305" i="57"/>
  <c r="F223" i="57"/>
  <c r="F141" i="57"/>
  <c r="A388" i="57"/>
  <c r="F306" i="57"/>
  <c r="A192" i="57"/>
  <c r="F110" i="57"/>
  <c r="A247" i="57"/>
  <c r="F165" i="57"/>
  <c r="F183" i="58"/>
  <c r="A265" i="58"/>
  <c r="F237" i="57"/>
  <c r="A216" i="57"/>
  <c r="A168" i="57"/>
  <c r="A261" i="57"/>
  <c r="F91" i="57"/>
  <c r="A173" i="57"/>
  <c r="F235" i="57"/>
  <c r="A317" i="57"/>
  <c r="A374" i="57"/>
  <c r="F292" i="57"/>
  <c r="A358" i="57"/>
  <c r="A220" i="57"/>
  <c r="F138" i="57"/>
  <c r="F210" i="57"/>
  <c r="A202" i="58"/>
  <c r="F120" i="58"/>
  <c r="F281" i="57"/>
  <c r="F86" i="58"/>
  <c r="A168" i="58"/>
  <c r="F152" i="58"/>
  <c r="A234" i="58"/>
  <c r="F218" i="58"/>
  <c r="A300" i="58"/>
  <c r="F227" i="57"/>
  <c r="F219" i="57"/>
  <c r="F90" i="58"/>
  <c r="A172" i="58"/>
  <c r="F100" i="58"/>
  <c r="A182" i="58"/>
  <c r="A203" i="58"/>
  <c r="F121" i="58"/>
  <c r="F189" i="58"/>
  <c r="F174" i="58"/>
  <c r="A256" i="58"/>
  <c r="F92" i="58"/>
  <c r="A175" i="58"/>
  <c r="F93" i="58"/>
  <c r="A298" i="58"/>
  <c r="F216" i="58"/>
  <c r="A248" i="58"/>
  <c r="F166" i="58"/>
  <c r="A205" i="58"/>
  <c r="F123" i="58"/>
  <c r="A192" i="58"/>
  <c r="A176" i="58"/>
  <c r="F94" i="58"/>
  <c r="F103" i="58"/>
  <c r="A185" i="58"/>
  <c r="A276" i="58"/>
  <c r="F194" i="58"/>
  <c r="F206" i="58"/>
  <c r="A288" i="58"/>
  <c r="A311" i="58"/>
  <c r="F229" i="58"/>
  <c r="A320" i="58"/>
  <c r="F238" i="58"/>
  <c r="A289" i="58"/>
  <c r="F207" i="58"/>
  <c r="F156" i="58"/>
  <c r="F230" i="58"/>
  <c r="A312" i="58"/>
  <c r="A199" i="58"/>
  <c r="F145" i="58"/>
  <c r="A227" i="58"/>
  <c r="F187" i="58"/>
  <c r="A269" i="58"/>
  <c r="F196" i="58"/>
  <c r="A278" i="58"/>
  <c r="A373" i="58"/>
  <c r="F291" i="58"/>
  <c r="F87" i="58"/>
  <c r="A169" i="58"/>
  <c r="F127" i="58"/>
  <c r="A198" i="58"/>
  <c r="F116" i="58"/>
  <c r="F209" i="58"/>
  <c r="F98" i="58"/>
  <c r="A180" i="58"/>
  <c r="F129" i="58"/>
  <c r="A211" i="58"/>
  <c r="A353" i="58"/>
  <c r="F271" i="58"/>
  <c r="A210" i="58"/>
  <c r="A345" i="58"/>
  <c r="F263" i="58"/>
  <c r="F118" i="58"/>
  <c r="A200" i="58"/>
  <c r="A231" i="58"/>
  <c r="F149" i="58"/>
  <c r="F181" i="58"/>
  <c r="F99" i="58"/>
  <c r="A305" i="58"/>
  <c r="F223" i="58"/>
  <c r="F219" i="58"/>
  <c r="F113" i="58"/>
  <c r="A195" i="58"/>
  <c r="F246" i="58"/>
  <c r="A328" i="58"/>
  <c r="A324" i="58"/>
  <c r="F242" i="58"/>
  <c r="A297" i="58"/>
  <c r="A243" i="58"/>
  <c r="A232" i="58"/>
  <c r="F150" i="58"/>
  <c r="A322" i="58"/>
  <c r="F240" i="58"/>
  <c r="F222" i="58"/>
  <c r="F158" i="58"/>
  <c r="A244" i="58"/>
  <c r="A270" i="58"/>
  <c r="F151" i="58"/>
  <c r="A233" i="58"/>
  <c r="F212" i="58"/>
  <c r="A294" i="58"/>
  <c r="F348" i="58"/>
  <c r="A430" i="58"/>
  <c r="F130" i="58"/>
  <c r="A383" i="58"/>
  <c r="F301" i="58"/>
  <c r="A235" i="58"/>
  <c r="A296" i="58"/>
  <c r="F214" i="58"/>
  <c r="A306" i="58"/>
  <c r="F224" i="58"/>
  <c r="A286" i="58"/>
  <c r="A318" i="58"/>
  <c r="F236" i="58"/>
  <c r="A355" i="58"/>
  <c r="F273" i="58"/>
  <c r="A260" i="58"/>
  <c r="F178" i="58"/>
  <c r="F139" i="58"/>
  <c r="A221" i="58"/>
  <c r="A197" i="58"/>
  <c r="F125" i="58"/>
  <c r="A170" i="58"/>
  <c r="A179" i="58"/>
  <c r="A228" i="58"/>
  <c r="A357" i="58"/>
  <c r="F275" i="58"/>
  <c r="A386" i="58"/>
  <c r="F304" i="58"/>
  <c r="A269" i="59"/>
  <c r="F187" i="59"/>
  <c r="A289" i="59"/>
  <c r="F207" i="59"/>
  <c r="A270" i="59"/>
  <c r="F188" i="59"/>
  <c r="F106" i="59"/>
  <c r="A309" i="59"/>
  <c r="F227" i="59"/>
  <c r="F96" i="59"/>
  <c r="A178" i="59"/>
  <c r="A261" i="59"/>
  <c r="F179" i="59"/>
  <c r="F206" i="59"/>
  <c r="A288" i="59"/>
  <c r="F124" i="59"/>
  <c r="F88" i="59"/>
  <c r="A170" i="59"/>
  <c r="A263" i="59"/>
  <c r="F181" i="59"/>
  <c r="A253" i="59"/>
  <c r="F171" i="59"/>
  <c r="F89" i="59"/>
  <c r="A278" i="59"/>
  <c r="F196" i="59"/>
  <c r="A254" i="59"/>
  <c r="F172" i="59"/>
  <c r="F90" i="59"/>
  <c r="A197" i="59"/>
  <c r="F115" i="59"/>
  <c r="F116" i="59"/>
  <c r="A198" i="59"/>
  <c r="F146" i="59"/>
  <c r="A228" i="59"/>
  <c r="F241" i="59"/>
  <c r="A323" i="59"/>
  <c r="A229" i="59"/>
  <c r="F147" i="59"/>
  <c r="A242" i="59"/>
  <c r="F160" i="59"/>
  <c r="F325" i="59"/>
  <c r="A407" i="59"/>
  <c r="A255" i="59"/>
  <c r="F173" i="59"/>
  <c r="F230" i="59"/>
  <c r="A312" i="59"/>
  <c r="A219" i="59"/>
  <c r="F137" i="59"/>
  <c r="F119" i="59"/>
  <c r="A201" i="59"/>
  <c r="F313" i="59"/>
  <c r="A395" i="59"/>
  <c r="A302" i="59"/>
  <c r="F220" i="59"/>
  <c r="A274" i="59"/>
  <c r="F192" i="59"/>
  <c r="A284" i="59"/>
  <c r="F202" i="59"/>
  <c r="A293" i="59"/>
  <c r="F211" i="59"/>
  <c r="A266" i="59"/>
  <c r="F184" i="59"/>
  <c r="F102" i="59"/>
  <c r="F111" i="59"/>
  <c r="A193" i="59"/>
  <c r="F168" i="59"/>
  <c r="A250" i="59"/>
  <c r="F194" i="59"/>
  <c r="A276" i="59"/>
  <c r="F103" i="59"/>
  <c r="A185" i="59"/>
  <c r="A259" i="59"/>
  <c r="F177" i="59"/>
  <c r="A209" i="59"/>
  <c r="F95" i="59"/>
  <c r="F169" i="59"/>
  <c r="A251" i="59"/>
  <c r="F195" i="59"/>
  <c r="A277" i="59"/>
  <c r="A296" i="59"/>
  <c r="F214" i="59"/>
  <c r="F222" i="59"/>
  <c r="A304" i="59"/>
  <c r="A232" i="59"/>
  <c r="F150" i="59"/>
  <c r="F162" i="59"/>
  <c r="A244" i="59"/>
  <c r="A213" i="59"/>
  <c r="F131" i="59"/>
  <c r="F233" i="59"/>
  <c r="A315" i="59"/>
  <c r="F217" i="59"/>
  <c r="A235" i="59"/>
  <c r="F153" i="59"/>
  <c r="F93" i="59"/>
  <c r="A175" i="59"/>
  <c r="F108" i="59"/>
  <c r="A190" i="59"/>
  <c r="A388" i="59"/>
  <c r="F306" i="59"/>
  <c r="F117" i="59"/>
  <c r="A199" i="59"/>
  <c r="F297" i="59"/>
  <c r="A379" i="59"/>
  <c r="F142" i="59"/>
  <c r="F224" i="59"/>
  <c r="F101" i="59"/>
  <c r="A183" i="59"/>
  <c r="A298" i="59"/>
  <c r="F216" i="59"/>
  <c r="F307" i="59"/>
  <c r="A389" i="59"/>
  <c r="A248" i="59"/>
  <c r="F166" i="59"/>
  <c r="A273" i="59"/>
  <c r="F191" i="59"/>
  <c r="F200" i="59"/>
  <c r="A282" i="59"/>
  <c r="A319" i="59"/>
  <c r="F237" i="59"/>
  <c r="A285" i="59"/>
  <c r="F203" i="59"/>
  <c r="F299" i="59"/>
  <c r="A381" i="59"/>
  <c r="A226" i="59"/>
  <c r="F144" i="59"/>
  <c r="F247" i="59"/>
  <c r="A329" i="59"/>
  <c r="A464" i="59"/>
  <c r="F382" i="59"/>
  <c r="F243" i="59"/>
  <c r="A322" i="59"/>
  <c r="A305" i="59"/>
  <c r="F292" i="59"/>
  <c r="A374" i="59"/>
  <c r="F210" i="59"/>
  <c r="F161" i="59"/>
  <c r="F218" i="59"/>
  <c r="F225" i="59"/>
  <c r="A239" i="59"/>
  <c r="F246" i="59"/>
  <c r="A346" i="59"/>
  <c r="A205" i="59"/>
  <c r="A290" i="59"/>
  <c r="A318" i="59"/>
  <c r="F300" i="59"/>
  <c r="F328" i="59"/>
  <c r="A492" i="59"/>
  <c r="F410" i="59"/>
  <c r="A262" i="59"/>
  <c r="F158" i="59"/>
  <c r="F164" i="59"/>
  <c r="F182" i="59"/>
  <c r="A234" i="59"/>
  <c r="A338" i="55" l="1"/>
  <c r="A323" i="53"/>
  <c r="F297" i="51"/>
  <c r="F302" i="58"/>
  <c r="F384" i="58"/>
  <c r="F290" i="58"/>
  <c r="F245" i="58"/>
  <c r="A359" i="57"/>
  <c r="A441" i="57" s="1"/>
  <c r="F441" i="57" s="1"/>
  <c r="A410" i="57"/>
  <c r="F321" i="55"/>
  <c r="F376" i="59"/>
  <c r="A316" i="57"/>
  <c r="F316" i="57" s="1"/>
  <c r="F241" i="57"/>
  <c r="F170" i="56"/>
  <c r="A293" i="56"/>
  <c r="A375" i="56" s="1"/>
  <c r="F256" i="51"/>
  <c r="F227" i="49"/>
  <c r="A368" i="59"/>
  <c r="F368" i="59" s="1"/>
  <c r="A328" i="55"/>
  <c r="F328" i="55" s="1"/>
  <c r="A302" i="55"/>
  <c r="F302" i="55" s="1"/>
  <c r="A291" i="49"/>
  <c r="F291" i="49" s="1"/>
  <c r="F190" i="53"/>
  <c r="A321" i="56"/>
  <c r="F321" i="56" s="1"/>
  <c r="A350" i="49"/>
  <c r="A432" i="49" s="1"/>
  <c r="F311" i="47"/>
  <c r="A527" i="57"/>
  <c r="F527" i="57" s="1"/>
  <c r="A312" i="57"/>
  <c r="A394" i="57" s="1"/>
  <c r="F294" i="56"/>
  <c r="A333" i="55"/>
  <c r="F333" i="55" s="1"/>
  <c r="A304" i="52"/>
  <c r="F304" i="52" s="1"/>
  <c r="A453" i="52"/>
  <c r="A535" i="52" s="1"/>
  <c r="F535" i="52" s="1"/>
  <c r="A328" i="50"/>
  <c r="A410" i="50" s="1"/>
  <c r="A313" i="48"/>
  <c r="F313" i="48" s="1"/>
  <c r="A274" i="48"/>
  <c r="A356" i="48" s="1"/>
  <c r="A306" i="47"/>
  <c r="A388" i="47" s="1"/>
  <c r="F353" i="59"/>
  <c r="F241" i="58"/>
  <c r="F237" i="58"/>
  <c r="A272" i="57"/>
  <c r="F272" i="57" s="1"/>
  <c r="A313" i="55"/>
  <c r="A395" i="55" s="1"/>
  <c r="F169" i="55"/>
  <c r="A370" i="55"/>
  <c r="F370" i="55" s="1"/>
  <c r="F300" i="54"/>
  <c r="F197" i="54"/>
  <c r="A268" i="53"/>
  <c r="A350" i="53" s="1"/>
  <c r="A299" i="53"/>
  <c r="A381" i="53" s="1"/>
  <c r="A256" i="53"/>
  <c r="F256" i="53" s="1"/>
  <c r="F326" i="51"/>
  <c r="F244" i="51"/>
  <c r="F283" i="51"/>
  <c r="F233" i="50"/>
  <c r="A292" i="50"/>
  <c r="F292" i="50" s="1"/>
  <c r="F261" i="49"/>
  <c r="F200" i="48"/>
  <c r="A334" i="48"/>
  <c r="F334" i="48" s="1"/>
  <c r="A265" i="48"/>
  <c r="A347" i="48" s="1"/>
  <c r="F347" i="48" s="1"/>
  <c r="A266" i="47"/>
  <c r="A348" i="47" s="1"/>
  <c r="A314" i="47"/>
  <c r="A396" i="47" s="1"/>
  <c r="F238" i="48"/>
  <c r="F303" i="59"/>
  <c r="F268" i="55"/>
  <c r="A340" i="55"/>
  <c r="A422" i="55" s="1"/>
  <c r="A255" i="53"/>
  <c r="A337" i="53" s="1"/>
  <c r="F238" i="53"/>
  <c r="A298" i="52"/>
  <c r="A380" i="52" s="1"/>
  <c r="F354" i="51"/>
  <c r="F212" i="51"/>
  <c r="F182" i="51"/>
  <c r="A286" i="50"/>
  <c r="F286" i="50" s="1"/>
  <c r="A284" i="50"/>
  <c r="A366" i="50" s="1"/>
  <c r="F330" i="48"/>
  <c r="F233" i="47"/>
  <c r="A256" i="47"/>
  <c r="A338" i="47" s="1"/>
  <c r="F219" i="47"/>
  <c r="A398" i="47"/>
  <c r="A480" i="47" s="1"/>
  <c r="F234" i="47"/>
  <c r="A381" i="47"/>
  <c r="A463" i="47" s="1"/>
  <c r="A350" i="47"/>
  <c r="A432" i="47" s="1"/>
  <c r="F174" i="59"/>
  <c r="F294" i="59"/>
  <c r="F184" i="57"/>
  <c r="F193" i="57"/>
  <c r="A348" i="57"/>
  <c r="A430" i="57" s="1"/>
  <c r="F264" i="56"/>
  <c r="F196" i="56"/>
  <c r="A282" i="55"/>
  <c r="A364" i="55" s="1"/>
  <c r="A277" i="55"/>
  <c r="A359" i="55" s="1"/>
  <c r="A275" i="54"/>
  <c r="A357" i="54" s="1"/>
  <c r="A352" i="53"/>
  <c r="A434" i="53" s="1"/>
  <c r="A395" i="52"/>
  <c r="F395" i="52" s="1"/>
  <c r="F193" i="52"/>
  <c r="A358" i="52"/>
  <c r="F358" i="52" s="1"/>
  <c r="F174" i="52"/>
  <c r="A375" i="51"/>
  <c r="A457" i="51" s="1"/>
  <c r="A313" i="51"/>
  <c r="A395" i="51" s="1"/>
  <c r="A342" i="50"/>
  <c r="A424" i="50" s="1"/>
  <c r="A444" i="50"/>
  <c r="F444" i="50" s="1"/>
  <c r="F275" i="50"/>
  <c r="A425" i="49"/>
  <c r="F425" i="49" s="1"/>
  <c r="A410" i="49"/>
  <c r="A492" i="49" s="1"/>
  <c r="A429" i="49"/>
  <c r="A511" i="49" s="1"/>
  <c r="F511" i="49" s="1"/>
  <c r="A326" i="48"/>
  <c r="F326" i="48" s="1"/>
  <c r="F172" i="48"/>
  <c r="F254" i="48"/>
  <c r="F345" i="57"/>
  <c r="A289" i="57"/>
  <c r="F289" i="57" s="1"/>
  <c r="A461" i="56"/>
  <c r="F461" i="56" s="1"/>
  <c r="F233" i="56"/>
  <c r="A265" i="56"/>
  <c r="A347" i="56" s="1"/>
  <c r="A273" i="56"/>
  <c r="A355" i="56" s="1"/>
  <c r="F412" i="55"/>
  <c r="F494" i="55"/>
  <c r="F405" i="55"/>
  <c r="F239" i="54"/>
  <c r="A266" i="54"/>
  <c r="F266" i="54" s="1"/>
  <c r="F277" i="54"/>
  <c r="A403" i="53"/>
  <c r="A485" i="53" s="1"/>
  <c r="F320" i="53"/>
  <c r="A387" i="53"/>
  <c r="A469" i="53" s="1"/>
  <c r="F325" i="52"/>
  <c r="A294" i="52"/>
  <c r="F294" i="52" s="1"/>
  <c r="A254" i="52"/>
  <c r="F254" i="52" s="1"/>
  <c r="F202" i="51"/>
  <c r="F196" i="50"/>
  <c r="A466" i="50"/>
  <c r="A548" i="50" s="1"/>
  <c r="F548" i="50" s="1"/>
  <c r="F302" i="50"/>
  <c r="A259" i="49"/>
  <c r="F259" i="49" s="1"/>
  <c r="F247" i="47"/>
  <c r="F204" i="47"/>
  <c r="F221" i="47"/>
  <c r="F475" i="47"/>
  <c r="F221" i="59"/>
  <c r="A308" i="58"/>
  <c r="F308" i="58" s="1"/>
  <c r="A295" i="58"/>
  <c r="F295" i="58" s="1"/>
  <c r="F268" i="58"/>
  <c r="F171" i="58"/>
  <c r="F222" i="57"/>
  <c r="A361" i="57"/>
  <c r="A443" i="57" s="1"/>
  <c r="A509" i="57"/>
  <c r="F509" i="57" s="1"/>
  <c r="A382" i="57"/>
  <c r="F382" i="57" s="1"/>
  <c r="A291" i="56"/>
  <c r="F291" i="56" s="1"/>
  <c r="A362" i="56"/>
  <c r="A444" i="56" s="1"/>
  <c r="A274" i="56"/>
  <c r="A356" i="56" s="1"/>
  <c r="A314" i="56"/>
  <c r="F314" i="56" s="1"/>
  <c r="A311" i="55"/>
  <c r="A393" i="55" s="1"/>
  <c r="A317" i="54"/>
  <c r="A399" i="54" s="1"/>
  <c r="A481" i="54" s="1"/>
  <c r="F284" i="54"/>
  <c r="F305" i="54"/>
  <c r="F329" i="54"/>
  <c r="A282" i="54"/>
  <c r="F282" i="54" s="1"/>
  <c r="A337" i="54"/>
  <c r="A419" i="54" s="1"/>
  <c r="A494" i="54"/>
  <c r="A576" i="54" s="1"/>
  <c r="F576" i="54" s="1"/>
  <c r="A375" i="54"/>
  <c r="A457" i="54" s="1"/>
  <c r="F330" i="54"/>
  <c r="A271" i="54"/>
  <c r="F271" i="54" s="1"/>
  <c r="F247" i="54"/>
  <c r="F321" i="54"/>
  <c r="F247" i="53"/>
  <c r="A270" i="52"/>
  <c r="A352" i="52" s="1"/>
  <c r="F200" i="52"/>
  <c r="A252" i="52"/>
  <c r="A334" i="52" s="1"/>
  <c r="F234" i="52"/>
  <c r="F229" i="51"/>
  <c r="F173" i="51"/>
  <c r="F300" i="51"/>
  <c r="A296" i="51"/>
  <c r="F296" i="51" s="1"/>
  <c r="F251" i="51"/>
  <c r="A289" i="50"/>
  <c r="F289" i="50" s="1"/>
  <c r="F463" i="50"/>
  <c r="F220" i="50"/>
  <c r="A334" i="49"/>
  <c r="F334" i="49" s="1"/>
  <c r="F230" i="49"/>
  <c r="F242" i="49"/>
  <c r="F324" i="49"/>
  <c r="A401" i="49"/>
  <c r="A483" i="49" s="1"/>
  <c r="A358" i="48"/>
  <c r="A440" i="48" s="1"/>
  <c r="A324" i="48"/>
  <c r="A406" i="48" s="1"/>
  <c r="A437" i="48"/>
  <c r="A519" i="48" s="1"/>
  <c r="F519" i="48" s="1"/>
  <c r="A344" i="48"/>
  <c r="A426" i="48" s="1"/>
  <c r="F249" i="48"/>
  <c r="F229" i="48"/>
  <c r="F194" i="48"/>
  <c r="A392" i="47"/>
  <c r="A474" i="47" s="1"/>
  <c r="A385" i="47"/>
  <c r="A467" i="47" s="1"/>
  <c r="A368" i="47"/>
  <c r="F368" i="47" s="1"/>
  <c r="A254" i="47"/>
  <c r="F254" i="47" s="1"/>
  <c r="F393" i="47"/>
  <c r="F288" i="47"/>
  <c r="A251" i="47"/>
  <c r="A333" i="47" s="1"/>
  <c r="A295" i="47"/>
  <c r="A377" i="47" s="1"/>
  <c r="F228" i="47"/>
  <c r="F229" i="47"/>
  <c r="F206" i="47"/>
  <c r="F265" i="49"/>
  <c r="F240" i="48"/>
  <c r="F170" i="57"/>
  <c r="F257" i="48"/>
  <c r="A420" i="48"/>
  <c r="A502" i="48" s="1"/>
  <c r="F502" i="48" s="1"/>
  <c r="F201" i="51"/>
  <c r="F177" i="58"/>
  <c r="F259" i="58"/>
  <c r="F317" i="49"/>
  <c r="F236" i="51"/>
  <c r="A269" i="55"/>
  <c r="F327" i="59"/>
  <c r="F245" i="59"/>
  <c r="F232" i="57"/>
  <c r="F334" i="57"/>
  <c r="F252" i="57"/>
  <c r="A336" i="57"/>
  <c r="A418" i="57" s="1"/>
  <c r="F244" i="57"/>
  <c r="A408" i="57"/>
  <c r="A490" i="57" s="1"/>
  <c r="F257" i="56"/>
  <c r="A339" i="56"/>
  <c r="A421" i="56" s="1"/>
  <c r="F251" i="56"/>
  <c r="A261" i="56"/>
  <c r="A343" i="56" s="1"/>
  <c r="A309" i="56"/>
  <c r="F309" i="56" s="1"/>
  <c r="F255" i="56"/>
  <c r="A431" i="56"/>
  <c r="F431" i="56" s="1"/>
  <c r="A334" i="56"/>
  <c r="A416" i="56" s="1"/>
  <c r="A263" i="56"/>
  <c r="F263" i="56" s="1"/>
  <c r="F175" i="56"/>
  <c r="A323" i="56"/>
  <c r="F323" i="56" s="1"/>
  <c r="A264" i="54"/>
  <c r="F264" i="54" s="1"/>
  <c r="A261" i="54"/>
  <c r="A343" i="54" s="1"/>
  <c r="F309" i="54"/>
  <c r="F280" i="54"/>
  <c r="A254" i="53"/>
  <c r="A336" i="53" s="1"/>
  <c r="F216" i="53"/>
  <c r="F233" i="53"/>
  <c r="A259" i="53"/>
  <c r="F259" i="53" s="1"/>
  <c r="A404" i="53"/>
  <c r="A486" i="53" s="1"/>
  <c r="A312" i="53"/>
  <c r="A394" i="53" s="1"/>
  <c r="F184" i="52"/>
  <c r="A376" i="51"/>
  <c r="A458" i="51" s="1"/>
  <c r="F294" i="51"/>
  <c r="F174" i="51"/>
  <c r="A317" i="51"/>
  <c r="F317" i="51" s="1"/>
  <c r="F215" i="50"/>
  <c r="F259" i="50"/>
  <c r="A320" i="50"/>
  <c r="A402" i="50" s="1"/>
  <c r="A431" i="49"/>
  <c r="F431" i="49" s="1"/>
  <c r="A292" i="49"/>
  <c r="A336" i="49"/>
  <c r="F336" i="49" s="1"/>
  <c r="F218" i="49"/>
  <c r="F281" i="48"/>
  <c r="F302" i="48"/>
  <c r="A258" i="59"/>
  <c r="A340" i="59" s="1"/>
  <c r="F249" i="58"/>
  <c r="F201" i="57"/>
  <c r="A468" i="57"/>
  <c r="A550" i="57" s="1"/>
  <c r="F550" i="57" s="1"/>
  <c r="A338" i="57"/>
  <c r="A420" i="57" s="1"/>
  <c r="A365" i="57"/>
  <c r="A447" i="57" s="1"/>
  <c r="A296" i="57"/>
  <c r="A378" i="57" s="1"/>
  <c r="F177" i="56"/>
  <c r="A370" i="56"/>
  <c r="A452" i="56" s="1"/>
  <c r="A356" i="55"/>
  <c r="F356" i="55" s="1"/>
  <c r="A391" i="55"/>
  <c r="A314" i="55"/>
  <c r="F314" i="55" s="1"/>
  <c r="A283" i="55"/>
  <c r="A365" i="55" s="1"/>
  <c r="A295" i="55"/>
  <c r="A410" i="55"/>
  <c r="A492" i="55" s="1"/>
  <c r="F189" i="55"/>
  <c r="A271" i="55"/>
  <c r="A292" i="54"/>
  <c r="F292" i="54" s="1"/>
  <c r="A265" i="54"/>
  <c r="F265" i="54" s="1"/>
  <c r="A314" i="54"/>
  <c r="A396" i="54" s="1"/>
  <c r="F290" i="54"/>
  <c r="A331" i="54"/>
  <c r="A413" i="54" s="1"/>
  <c r="F238" i="54"/>
  <c r="A320" i="54"/>
  <c r="F201" i="53"/>
  <c r="A290" i="53"/>
  <c r="F290" i="53" s="1"/>
  <c r="A325" i="53"/>
  <c r="F325" i="53" s="1"/>
  <c r="A304" i="53"/>
  <c r="F304" i="53" s="1"/>
  <c r="A331" i="52"/>
  <c r="F331" i="52" s="1"/>
  <c r="A390" i="52"/>
  <c r="F390" i="52" s="1"/>
  <c r="A269" i="52"/>
  <c r="F269" i="52" s="1"/>
  <c r="F185" i="52"/>
  <c r="A267" i="52"/>
  <c r="F171" i="52"/>
  <c r="A253" i="52"/>
  <c r="F226" i="52"/>
  <c r="A287" i="52"/>
  <c r="F287" i="52" s="1"/>
  <c r="A335" i="51"/>
  <c r="A417" i="51" s="1"/>
  <c r="F245" i="51"/>
  <c r="A400" i="51"/>
  <c r="F318" i="51"/>
  <c r="A340" i="51"/>
  <c r="A422" i="51" s="1"/>
  <c r="A303" i="51"/>
  <c r="F303" i="51" s="1"/>
  <c r="A291" i="51"/>
  <c r="A373" i="51" s="1"/>
  <c r="F324" i="51"/>
  <c r="A406" i="51"/>
  <c r="A325" i="51"/>
  <c r="A407" i="51" s="1"/>
  <c r="F299" i="51"/>
  <c r="A323" i="51"/>
  <c r="A405" i="51" s="1"/>
  <c r="F277" i="50"/>
  <c r="A327" i="50"/>
  <c r="A338" i="50"/>
  <c r="A420" i="50" s="1"/>
  <c r="F306" i="50"/>
  <c r="A354" i="50"/>
  <c r="A436" i="50" s="1"/>
  <c r="F359" i="50"/>
  <c r="A412" i="50"/>
  <c r="F412" i="50" s="1"/>
  <c r="A470" i="50"/>
  <c r="A552" i="50" s="1"/>
  <c r="F552" i="50" s="1"/>
  <c r="F357" i="50"/>
  <c r="A439" i="50"/>
  <c r="A382" i="48"/>
  <c r="F382" i="48" s="1"/>
  <c r="F201" i="48"/>
  <c r="F283" i="48"/>
  <c r="F180" i="48"/>
  <c r="A367" i="48"/>
  <c r="F367" i="48" s="1"/>
  <c r="F225" i="48"/>
  <c r="A310" i="48"/>
  <c r="A392" i="48" s="1"/>
  <c r="F204" i="48"/>
  <c r="A444" i="48"/>
  <c r="F444" i="48" s="1"/>
  <c r="F330" i="47"/>
  <c r="A412" i="47"/>
  <c r="F412" i="47" s="1"/>
  <c r="F241" i="47"/>
  <c r="F171" i="47"/>
  <c r="F248" i="47"/>
  <c r="A360" i="47"/>
  <c r="F360" i="47" s="1"/>
  <c r="A287" i="47"/>
  <c r="F287" i="47" s="1"/>
  <c r="F181" i="47"/>
  <c r="A290" i="47"/>
  <c r="A372" i="47" s="1"/>
  <c r="A345" i="47"/>
  <c r="F345" i="47" s="1"/>
  <c r="F253" i="47"/>
  <c r="A383" i="47"/>
  <c r="A465" i="47" s="1"/>
  <c r="A384" i="47"/>
  <c r="F384" i="47" s="1"/>
  <c r="A491" i="59"/>
  <c r="F491" i="59" s="1"/>
  <c r="A331" i="59"/>
  <c r="F249" i="59"/>
  <c r="A320" i="59"/>
  <c r="F238" i="59"/>
  <c r="F268" i="59"/>
  <c r="A350" i="59"/>
  <c r="A321" i="58"/>
  <c r="F239" i="58"/>
  <c r="A255" i="58"/>
  <c r="A337" i="58" s="1"/>
  <c r="F341" i="58"/>
  <c r="A272" i="58"/>
  <c r="F190" i="58"/>
  <c r="F329" i="58"/>
  <c r="A411" i="58"/>
  <c r="F217" i="58"/>
  <c r="A299" i="58"/>
  <c r="A283" i="58"/>
  <c r="F201" i="58"/>
  <c r="F225" i="58"/>
  <c r="A307" i="58"/>
  <c r="A307" i="57"/>
  <c r="F225" i="57"/>
  <c r="A258" i="57"/>
  <c r="F176" i="57"/>
  <c r="A370" i="57"/>
  <c r="F288" i="57"/>
  <c r="A321" i="57"/>
  <c r="F239" i="57"/>
  <c r="F212" i="57"/>
  <c r="A294" i="57"/>
  <c r="F249" i="57"/>
  <c r="A331" i="57"/>
  <c r="F392" i="57"/>
  <c r="A474" i="57"/>
  <c r="A379" i="57"/>
  <c r="F297" i="57"/>
  <c r="A465" i="57"/>
  <c r="A547" i="57" s="1"/>
  <c r="F547" i="57" s="1"/>
  <c r="A285" i="56"/>
  <c r="F203" i="56"/>
  <c r="A299" i="56"/>
  <c r="A381" i="56" s="1"/>
  <c r="F169" i="56"/>
  <c r="A271" i="56"/>
  <c r="F271" i="56" s="1"/>
  <c r="A335" i="56"/>
  <c r="F335" i="56" s="1"/>
  <c r="A439" i="56"/>
  <c r="F357" i="56"/>
  <c r="F208" i="56"/>
  <c r="A290" i="56"/>
  <c r="A354" i="56"/>
  <c r="F272" i="56"/>
  <c r="A284" i="56"/>
  <c r="F202" i="56"/>
  <c r="F218" i="56"/>
  <c r="A300" i="56"/>
  <c r="A305" i="56"/>
  <c r="F223" i="56"/>
  <c r="F308" i="56"/>
  <c r="A390" i="56"/>
  <c r="F337" i="56"/>
  <c r="A419" i="56"/>
  <c r="F317" i="55"/>
  <c r="F175" i="55"/>
  <c r="F291" i="55"/>
  <c r="A373" i="55"/>
  <c r="A276" i="55"/>
  <c r="F194" i="55"/>
  <c r="F253" i="55"/>
  <c r="A335" i="55"/>
  <c r="A325" i="55"/>
  <c r="F243" i="55"/>
  <c r="A299" i="55"/>
  <c r="F217" i="55"/>
  <c r="F211" i="55"/>
  <c r="A293" i="55"/>
  <c r="A250" i="55"/>
  <c r="F168" i="55"/>
  <c r="F235" i="55"/>
  <c r="A385" i="55"/>
  <c r="F303" i="55"/>
  <c r="A340" i="54"/>
  <c r="F340" i="54" s="1"/>
  <c r="A380" i="54"/>
  <c r="F298" i="54"/>
  <c r="A328" i="54"/>
  <c r="F246" i="54"/>
  <c r="F311" i="54"/>
  <c r="A393" i="54"/>
  <c r="A473" i="54"/>
  <c r="F391" i="54"/>
  <c r="F288" i="54"/>
  <c r="A312" i="54"/>
  <c r="F230" i="54"/>
  <c r="A287" i="54"/>
  <c r="F205" i="54"/>
  <c r="A442" i="54"/>
  <c r="F360" i="54"/>
  <c r="F256" i="54"/>
  <c r="F245" i="54"/>
  <c r="A327" i="54"/>
  <c r="A299" i="54"/>
  <c r="F217" i="54"/>
  <c r="A285" i="54"/>
  <c r="F203" i="54"/>
  <c r="A266" i="53"/>
  <c r="F184" i="53"/>
  <c r="A523" i="53"/>
  <c r="F523" i="53" s="1"/>
  <c r="A411" i="53"/>
  <c r="F411" i="53" s="1"/>
  <c r="A257" i="53"/>
  <c r="F175" i="53"/>
  <c r="A284" i="53"/>
  <c r="F284" i="53" s="1"/>
  <c r="A303" i="53"/>
  <c r="F221" i="53"/>
  <c r="F237" i="53"/>
  <c r="A319" i="53"/>
  <c r="A375" i="53"/>
  <c r="F293" i="53"/>
  <c r="A308" i="53"/>
  <c r="A390" i="53" s="1"/>
  <c r="A316" i="53"/>
  <c r="F234" i="53"/>
  <c r="A278" i="53"/>
  <c r="F196" i="53"/>
  <c r="A271" i="53"/>
  <c r="F189" i="53"/>
  <c r="A302" i="53"/>
  <c r="F220" i="53"/>
  <c r="A280" i="52"/>
  <c r="A362" i="52" s="1"/>
  <c r="A274" i="52"/>
  <c r="A356" i="52" s="1"/>
  <c r="A342" i="52"/>
  <c r="F342" i="52" s="1"/>
  <c r="F228" i="52"/>
  <c r="F296" i="52"/>
  <c r="A378" i="52"/>
  <c r="A364" i="52"/>
  <c r="F282" i="52"/>
  <c r="F215" i="52"/>
  <c r="A297" i="52"/>
  <c r="A262" i="52"/>
  <c r="F180" i="52"/>
  <c r="F221" i="52"/>
  <c r="A303" i="52"/>
  <c r="F319" i="52"/>
  <c r="A292" i="52"/>
  <c r="F210" i="52"/>
  <c r="F245" i="52"/>
  <c r="A327" i="52"/>
  <c r="A326" i="52"/>
  <c r="F244" i="52"/>
  <c r="F232" i="52"/>
  <c r="A314" i="52"/>
  <c r="A278" i="52"/>
  <c r="F196" i="52"/>
  <c r="A372" i="52"/>
  <c r="F290" i="52"/>
  <c r="A332" i="52"/>
  <c r="F250" i="52"/>
  <c r="A315" i="51"/>
  <c r="F315" i="51" s="1"/>
  <c r="A361" i="51"/>
  <c r="A443" i="51" s="1"/>
  <c r="A265" i="51"/>
  <c r="F183" i="51"/>
  <c r="A447" i="51"/>
  <c r="F365" i="51"/>
  <c r="A370" i="51"/>
  <c r="F288" i="51"/>
  <c r="F436" i="51"/>
  <c r="F311" i="51"/>
  <c r="A393" i="51"/>
  <c r="F292" i="51"/>
  <c r="A374" i="51"/>
  <c r="F197" i="51"/>
  <c r="A278" i="51"/>
  <c r="F278" i="51" s="1"/>
  <c r="F248" i="51"/>
  <c r="A330" i="51"/>
  <c r="A304" i="51"/>
  <c r="F222" i="51"/>
  <c r="A391" i="51"/>
  <c r="F309" i="51"/>
  <c r="F239" i="50"/>
  <c r="A321" i="50"/>
  <c r="F329" i="50"/>
  <c r="A411" i="50"/>
  <c r="A309" i="50"/>
  <c r="F227" i="50"/>
  <c r="F336" i="50"/>
  <c r="A397" i="50"/>
  <c r="F315" i="50"/>
  <c r="A375" i="50"/>
  <c r="A457" i="50" s="1"/>
  <c r="A300" i="50"/>
  <c r="F218" i="50"/>
  <c r="F390" i="50"/>
  <c r="A472" i="50"/>
  <c r="A333" i="50"/>
  <c r="F251" i="50"/>
  <c r="F296" i="50"/>
  <c r="A378" i="50"/>
  <c r="A346" i="50"/>
  <c r="F264" i="50"/>
  <c r="A334" i="50"/>
  <c r="F252" i="50"/>
  <c r="F182" i="50"/>
  <c r="F304" i="50"/>
  <c r="F176" i="50"/>
  <c r="F263" i="50"/>
  <c r="A345" i="50"/>
  <c r="F223" i="50"/>
  <c r="A305" i="50"/>
  <c r="A324" i="50"/>
  <c r="F242" i="50"/>
  <c r="F287" i="50"/>
  <c r="A369" i="50"/>
  <c r="A355" i="49"/>
  <c r="F273" i="49"/>
  <c r="A282" i="49"/>
  <c r="F282" i="49" s="1"/>
  <c r="F203" i="49"/>
  <c r="A285" i="49"/>
  <c r="F300" i="49"/>
  <c r="A382" i="49"/>
  <c r="A331" i="49"/>
  <c r="F249" i="49"/>
  <c r="A371" i="49"/>
  <c r="A453" i="49" s="1"/>
  <c r="A383" i="49"/>
  <c r="F383" i="49" s="1"/>
  <c r="A338" i="49"/>
  <c r="A420" i="49" s="1"/>
  <c r="A306" i="49"/>
  <c r="F224" i="49"/>
  <c r="F195" i="49"/>
  <c r="A277" i="49"/>
  <c r="F264" i="49"/>
  <c r="A509" i="49"/>
  <c r="F509" i="49" s="1"/>
  <c r="F427" i="49"/>
  <c r="A250" i="49"/>
  <c r="F168" i="49"/>
  <c r="F241" i="49"/>
  <c r="A323" i="49"/>
  <c r="A295" i="49"/>
  <c r="F213" i="49"/>
  <c r="A310" i="49"/>
  <c r="F228" i="49"/>
  <c r="A491" i="49"/>
  <c r="F409" i="49"/>
  <c r="F180" i="49"/>
  <c r="A262" i="49"/>
  <c r="F399" i="49"/>
  <c r="A481" i="49"/>
  <c r="A263" i="48"/>
  <c r="F263" i="48" s="1"/>
  <c r="A423" i="48"/>
  <c r="A505" i="48" s="1"/>
  <c r="F505" i="48" s="1"/>
  <c r="F214" i="48"/>
  <c r="A255" i="48"/>
  <c r="A337" i="48" s="1"/>
  <c r="A447" i="48"/>
  <c r="A529" i="48" s="1"/>
  <c r="F529" i="48" s="1"/>
  <c r="A298" i="48"/>
  <c r="F298" i="48" s="1"/>
  <c r="A397" i="48"/>
  <c r="F397" i="48" s="1"/>
  <c r="F246" i="48"/>
  <c r="A328" i="48"/>
  <c r="A260" i="48"/>
  <c r="F178" i="48"/>
  <c r="A278" i="48"/>
  <c r="F196" i="48"/>
  <c r="F322" i="48"/>
  <c r="A404" i="48"/>
  <c r="F190" i="47"/>
  <c r="F180" i="47"/>
  <c r="A262" i="47"/>
  <c r="A354" i="47"/>
  <c r="F354" i="47" s="1"/>
  <c r="A402" i="47"/>
  <c r="F402" i="47" s="1"/>
  <c r="F192" i="47"/>
  <c r="A274" i="47"/>
  <c r="F337" i="47"/>
  <c r="A419" i="47"/>
  <c r="A273" i="47"/>
  <c r="F191" i="47"/>
  <c r="A281" i="47"/>
  <c r="F199" i="47"/>
  <c r="A373" i="47"/>
  <c r="F373" i="47" s="1"/>
  <c r="A252" i="47"/>
  <c r="A334" i="47" s="1"/>
  <c r="F340" i="47"/>
  <c r="A422" i="47"/>
  <c r="F283" i="47"/>
  <c r="A365" i="47"/>
  <c r="F197" i="47"/>
  <c r="A279" i="47"/>
  <c r="A319" i="47"/>
  <c r="F237" i="47"/>
  <c r="F413" i="47"/>
  <c r="A495" i="47"/>
  <c r="F220" i="47"/>
  <c r="A327" i="47"/>
  <c r="F245" i="47"/>
  <c r="F242" i="47"/>
  <c r="A324" i="47"/>
  <c r="F227" i="47"/>
  <c r="A309" i="47"/>
  <c r="F238" i="47"/>
  <c r="F217" i="47"/>
  <c r="F196" i="47"/>
  <c r="F178" i="47"/>
  <c r="A260" i="47"/>
  <c r="A325" i="47"/>
  <c r="F243" i="47"/>
  <c r="F229" i="59"/>
  <c r="A311" i="59"/>
  <c r="F205" i="59"/>
  <c r="A287" i="59"/>
  <c r="A330" i="59"/>
  <c r="F248" i="59"/>
  <c r="A360" i="59"/>
  <c r="F278" i="59"/>
  <c r="F328" i="58"/>
  <c r="A410" i="58"/>
  <c r="F320" i="58"/>
  <c r="A402" i="58"/>
  <c r="A428" i="59"/>
  <c r="F346" i="59"/>
  <c r="F435" i="59"/>
  <c r="A517" i="59"/>
  <c r="F517" i="59" s="1"/>
  <c r="F265" i="58"/>
  <c r="A347" i="58"/>
  <c r="F186" i="57"/>
  <c r="A268" i="57"/>
  <c r="A267" i="59"/>
  <c r="F185" i="59"/>
  <c r="A277" i="58"/>
  <c r="F195" i="58"/>
  <c r="A360" i="57"/>
  <c r="F278" i="57"/>
  <c r="A486" i="56"/>
  <c r="F404" i="56"/>
  <c r="F239" i="59"/>
  <c r="A321" i="59"/>
  <c r="A411" i="59"/>
  <c r="F329" i="59"/>
  <c r="A471" i="59"/>
  <c r="F389" i="59"/>
  <c r="A338" i="59"/>
  <c r="F256" i="59"/>
  <c r="A348" i="59"/>
  <c r="F266" i="59"/>
  <c r="A405" i="59"/>
  <c r="F323" i="59"/>
  <c r="A391" i="59"/>
  <c r="F309" i="59"/>
  <c r="A376" i="58"/>
  <c r="F294" i="58"/>
  <c r="A287" i="58"/>
  <c r="F205" i="58"/>
  <c r="F303" i="56"/>
  <c r="A385" i="56"/>
  <c r="A258" i="56"/>
  <c r="F176" i="56"/>
  <c r="A281" i="55"/>
  <c r="F199" i="55"/>
  <c r="F191" i="55"/>
  <c r="A273" i="55"/>
  <c r="A304" i="54"/>
  <c r="F222" i="54"/>
  <c r="F328" i="53"/>
  <c r="A410" i="53"/>
  <c r="F197" i="53"/>
  <c r="A279" i="53"/>
  <c r="F310" i="52"/>
  <c r="A392" i="52"/>
  <c r="F316" i="52"/>
  <c r="A398" i="52"/>
  <c r="F281" i="51"/>
  <c r="A363" i="51"/>
  <c r="F306" i="52"/>
  <c r="A388" i="52"/>
  <c r="F192" i="51"/>
  <c r="A274" i="51"/>
  <c r="F219" i="51"/>
  <c r="A301" i="51"/>
  <c r="A373" i="50"/>
  <c r="F291" i="50"/>
  <c r="A295" i="50"/>
  <c r="F213" i="50"/>
  <c r="A290" i="50"/>
  <c r="F208" i="50"/>
  <c r="A337" i="49"/>
  <c r="F255" i="49"/>
  <c r="F231" i="49"/>
  <c r="A313" i="49"/>
  <c r="A304" i="49"/>
  <c r="F222" i="49"/>
  <c r="F276" i="49"/>
  <c r="A358" i="49"/>
  <c r="A354" i="48"/>
  <c r="F272" i="48"/>
  <c r="A303" i="48"/>
  <c r="F221" i="48"/>
  <c r="A454" i="58"/>
  <c r="F372" i="58"/>
  <c r="A432" i="58"/>
  <c r="F350" i="58"/>
  <c r="A360" i="58"/>
  <c r="F278" i="58"/>
  <c r="F303" i="57"/>
  <c r="A385" i="57"/>
  <c r="F291" i="57"/>
  <c r="A373" i="57"/>
  <c r="F311" i="56"/>
  <c r="A393" i="56"/>
  <c r="F415" i="53"/>
  <c r="A497" i="53"/>
  <c r="F497" i="53" s="1"/>
  <c r="F231" i="53"/>
  <c r="A313" i="53"/>
  <c r="A314" i="53"/>
  <c r="F232" i="53"/>
  <c r="A301" i="53"/>
  <c r="F219" i="53"/>
  <c r="A408" i="53"/>
  <c r="F326" i="53"/>
  <c r="F211" i="52"/>
  <c r="A293" i="52"/>
  <c r="A489" i="52"/>
  <c r="F407" i="52"/>
  <c r="A330" i="52"/>
  <c r="F248" i="52"/>
  <c r="A331" i="51"/>
  <c r="F249" i="51"/>
  <c r="A270" i="51"/>
  <c r="F188" i="51"/>
  <c r="F227" i="53"/>
  <c r="A309" i="53"/>
  <c r="A343" i="51"/>
  <c r="F261" i="51"/>
  <c r="F208" i="51"/>
  <c r="A290" i="51"/>
  <c r="A310" i="51"/>
  <c r="F228" i="51"/>
  <c r="F202" i="49"/>
  <c r="A284" i="49"/>
  <c r="F208" i="49"/>
  <c r="A290" i="49"/>
  <c r="F287" i="48"/>
  <c r="A369" i="48"/>
  <c r="A349" i="47"/>
  <c r="F267" i="47"/>
  <c r="F320" i="48"/>
  <c r="A402" i="48"/>
  <c r="A319" i="48"/>
  <c r="F237" i="48"/>
  <c r="A448" i="47"/>
  <c r="F366" i="47"/>
  <c r="A476" i="47"/>
  <c r="F394" i="47"/>
  <c r="F270" i="47"/>
  <c r="A352" i="47"/>
  <c r="F269" i="58"/>
  <c r="A351" i="58"/>
  <c r="A264" i="55"/>
  <c r="F182" i="55"/>
  <c r="F188" i="54"/>
  <c r="A270" i="54"/>
  <c r="F298" i="53"/>
  <c r="A380" i="53"/>
  <c r="A299" i="52"/>
  <c r="F217" i="52"/>
  <c r="F337" i="52"/>
  <c r="A419" i="52"/>
  <c r="A298" i="51"/>
  <c r="F216" i="51"/>
  <c r="A308" i="51"/>
  <c r="F226" i="51"/>
  <c r="A361" i="50"/>
  <c r="F279" i="50"/>
  <c r="A269" i="50"/>
  <c r="F187" i="50"/>
  <c r="F232" i="50"/>
  <c r="A314" i="50"/>
  <c r="F307" i="49"/>
  <c r="A389" i="49"/>
  <c r="F169" i="48"/>
  <c r="A251" i="48"/>
  <c r="A268" i="48"/>
  <c r="F186" i="48"/>
  <c r="F217" i="48"/>
  <c r="A299" i="48"/>
  <c r="A265" i="47"/>
  <c r="F183" i="47"/>
  <c r="F241" i="48"/>
  <c r="A323" i="48"/>
  <c r="F306" i="48"/>
  <c r="A388" i="48"/>
  <c r="A264" i="47"/>
  <c r="F182" i="47"/>
  <c r="A343" i="47"/>
  <c r="F261" i="47"/>
  <c r="F300" i="55"/>
  <c r="A382" i="55"/>
  <c r="F183" i="59"/>
  <c r="A265" i="59"/>
  <c r="F178" i="51"/>
  <c r="A260" i="51"/>
  <c r="F187" i="51"/>
  <c r="A269" i="51"/>
  <c r="A359" i="51"/>
  <c r="F277" i="51"/>
  <c r="A350" i="50"/>
  <c r="F268" i="50"/>
  <c r="F297" i="50"/>
  <c r="A379" i="50"/>
  <c r="F215" i="49"/>
  <c r="A297" i="49"/>
  <c r="A281" i="49"/>
  <c r="F199" i="49"/>
  <c r="A436" i="49"/>
  <c r="F354" i="49"/>
  <c r="F296" i="48"/>
  <c r="A378" i="48"/>
  <c r="F309" i="49"/>
  <c r="A391" i="49"/>
  <c r="A277" i="48"/>
  <c r="F195" i="48"/>
  <c r="A380" i="47"/>
  <c r="F298" i="47"/>
  <c r="A498" i="57"/>
  <c r="F498" i="57" s="1"/>
  <c r="F416" i="57"/>
  <c r="F226" i="55"/>
  <c r="A308" i="55"/>
  <c r="A321" i="52"/>
  <c r="F239" i="52"/>
  <c r="F198" i="58"/>
  <c r="A280" i="58"/>
  <c r="F186" i="56"/>
  <c r="A268" i="56"/>
  <c r="F329" i="56"/>
  <c r="A411" i="56"/>
  <c r="F256" i="52"/>
  <c r="A338" i="52"/>
  <c r="A362" i="51"/>
  <c r="F280" i="51"/>
  <c r="F239" i="51"/>
  <c r="A321" i="51"/>
  <c r="A523" i="50"/>
  <c r="F523" i="50" s="1"/>
  <c r="F441" i="50"/>
  <c r="A278" i="49"/>
  <c r="F196" i="49"/>
  <c r="A296" i="49"/>
  <c r="F214" i="49"/>
  <c r="F312" i="49"/>
  <c r="A394" i="49"/>
  <c r="A277" i="47"/>
  <c r="F195" i="47"/>
  <c r="A266" i="48"/>
  <c r="F184" i="48"/>
  <c r="A294" i="48"/>
  <c r="F212" i="48"/>
  <c r="A271" i="47"/>
  <c r="F189" i="47"/>
  <c r="A411" i="47"/>
  <c r="F329" i="47"/>
  <c r="A433" i="47"/>
  <c r="F351" i="47"/>
  <c r="A355" i="59"/>
  <c r="F273" i="59"/>
  <c r="F175" i="59"/>
  <c r="A257" i="59"/>
  <c r="A266" i="55"/>
  <c r="F184" i="55"/>
  <c r="A471" i="55"/>
  <c r="F389" i="55"/>
  <c r="A423" i="50"/>
  <c r="F341" i="50"/>
  <c r="A371" i="48"/>
  <c r="F289" i="48"/>
  <c r="F336" i="48"/>
  <c r="A418" i="48"/>
  <c r="A257" i="47"/>
  <c r="F175" i="47"/>
  <c r="A380" i="59"/>
  <c r="F298" i="59"/>
  <c r="A387" i="58"/>
  <c r="F305" i="58"/>
  <c r="A250" i="58"/>
  <c r="F168" i="58"/>
  <c r="A397" i="55"/>
  <c r="F315" i="55"/>
  <c r="F219" i="59"/>
  <c r="A301" i="59"/>
  <c r="F198" i="59"/>
  <c r="A280" i="59"/>
  <c r="F243" i="58"/>
  <c r="A325" i="58"/>
  <c r="A393" i="58"/>
  <c r="F311" i="58"/>
  <c r="A492" i="57"/>
  <c r="F410" i="57"/>
  <c r="F233" i="57"/>
  <c r="A315" i="57"/>
  <c r="A311" i="57"/>
  <c r="F229" i="57"/>
  <c r="F240" i="57"/>
  <c r="A322" i="57"/>
  <c r="A341" i="56"/>
  <c r="F259" i="56"/>
  <c r="A318" i="55"/>
  <c r="F236" i="55"/>
  <c r="A395" i="54"/>
  <c r="F313" i="54"/>
  <c r="A547" i="54"/>
  <c r="F547" i="54" s="1"/>
  <c r="F465" i="54"/>
  <c r="A324" i="54"/>
  <c r="F242" i="54"/>
  <c r="F214" i="55"/>
  <c r="A296" i="55"/>
  <c r="F323" i="53"/>
  <c r="A405" i="53"/>
  <c r="A253" i="53"/>
  <c r="F171" i="53"/>
  <c r="F200" i="53"/>
  <c r="A282" i="53"/>
  <c r="A349" i="53"/>
  <c r="F267" i="53"/>
  <c r="A365" i="53"/>
  <c r="F283" i="53"/>
  <c r="A375" i="59"/>
  <c r="F293" i="59"/>
  <c r="F423" i="58"/>
  <c r="A505" i="58"/>
  <c r="F505" i="58" s="1"/>
  <c r="A330" i="58"/>
  <c r="F248" i="58"/>
  <c r="F213" i="57"/>
  <c r="A295" i="57"/>
  <c r="F171" i="57"/>
  <c r="A253" i="57"/>
  <c r="F178" i="57"/>
  <c r="A260" i="57"/>
  <c r="A431" i="55"/>
  <c r="F349" i="55"/>
  <c r="F228" i="55"/>
  <c r="A310" i="55"/>
  <c r="A373" i="54"/>
  <c r="F291" i="54"/>
  <c r="F317" i="53"/>
  <c r="A399" i="53"/>
  <c r="F170" i="53"/>
  <c r="A252" i="53"/>
  <c r="A315" i="52"/>
  <c r="F233" i="52"/>
  <c r="A311" i="52"/>
  <c r="F229" i="52"/>
  <c r="F234" i="59"/>
  <c r="A316" i="59"/>
  <c r="F312" i="59"/>
  <c r="A394" i="59"/>
  <c r="A370" i="58"/>
  <c r="F288" i="58"/>
  <c r="A308" i="57"/>
  <c r="F226" i="57"/>
  <c r="F242" i="56"/>
  <c r="A324" i="56"/>
  <c r="A347" i="55"/>
  <c r="F265" i="55"/>
  <c r="A398" i="55"/>
  <c r="F316" i="55"/>
  <c r="A358" i="54"/>
  <c r="F276" i="54"/>
  <c r="A330" i="53"/>
  <c r="F248" i="53"/>
  <c r="A331" i="50"/>
  <c r="F249" i="50"/>
  <c r="A318" i="50"/>
  <c r="F236" i="50"/>
  <c r="A266" i="50"/>
  <c r="F184" i="50"/>
  <c r="A360" i="50"/>
  <c r="F278" i="50"/>
  <c r="F192" i="49"/>
  <c r="A274" i="49"/>
  <c r="A402" i="49"/>
  <c r="F320" i="49"/>
  <c r="F227" i="48"/>
  <c r="A309" i="48"/>
  <c r="A364" i="47"/>
  <c r="F282" i="47"/>
  <c r="A320" i="56"/>
  <c r="F238" i="56"/>
  <c r="A270" i="55"/>
  <c r="F188" i="55"/>
  <c r="A371" i="59"/>
  <c r="F289" i="59"/>
  <c r="F226" i="59"/>
  <c r="A308" i="59"/>
  <c r="F284" i="59"/>
  <c r="A366" i="59"/>
  <c r="F253" i="59"/>
  <c r="A335" i="59"/>
  <c r="A435" i="58"/>
  <c r="F353" i="58"/>
  <c r="A309" i="58"/>
  <c r="F227" i="58"/>
  <c r="F298" i="58"/>
  <c r="A380" i="58"/>
  <c r="A284" i="57"/>
  <c r="F202" i="57"/>
  <c r="F278" i="56"/>
  <c r="A360" i="56"/>
  <c r="F284" i="55"/>
  <c r="A366" i="55"/>
  <c r="F257" i="55"/>
  <c r="A339" i="55"/>
  <c r="F294" i="54"/>
  <c r="A376" i="54"/>
  <c r="A315" i="54"/>
  <c r="F233" i="54"/>
  <c r="A269" i="53"/>
  <c r="F187" i="53"/>
  <c r="A448" i="52"/>
  <c r="F366" i="52"/>
  <c r="A291" i="52"/>
  <c r="F209" i="52"/>
  <c r="F199" i="52"/>
  <c r="A281" i="52"/>
  <c r="A301" i="52"/>
  <c r="F219" i="52"/>
  <c r="F313" i="50"/>
  <c r="A395" i="50"/>
  <c r="F350" i="51"/>
  <c r="A432" i="51"/>
  <c r="F212" i="50"/>
  <c r="A294" i="50"/>
  <c r="F263" i="51"/>
  <c r="A345" i="51"/>
  <c r="F219" i="50"/>
  <c r="A301" i="50"/>
  <c r="A404" i="49"/>
  <c r="F322" i="49"/>
  <c r="F393" i="49"/>
  <c r="A475" i="49"/>
  <c r="F322" i="47"/>
  <c r="A404" i="47"/>
  <c r="A292" i="47"/>
  <c r="F210" i="47"/>
  <c r="A313" i="47"/>
  <c r="F231" i="47"/>
  <c r="A492" i="47"/>
  <c r="F410" i="47"/>
  <c r="A250" i="47"/>
  <c r="F168" i="47"/>
  <c r="F266" i="47"/>
  <c r="F392" i="56"/>
  <c r="A474" i="56"/>
  <c r="F319" i="58"/>
  <c r="A401" i="58"/>
  <c r="F183" i="57"/>
  <c r="A265" i="57"/>
  <c r="A383" i="56"/>
  <c r="F301" i="56"/>
  <c r="F317" i="56"/>
  <c r="A399" i="56"/>
  <c r="A577" i="55"/>
  <c r="F577" i="55" s="1"/>
  <c r="F495" i="55"/>
  <c r="A388" i="54"/>
  <c r="F306" i="54"/>
  <c r="A262" i="54"/>
  <c r="F180" i="54"/>
  <c r="F272" i="54"/>
  <c r="A354" i="54"/>
  <c r="A295" i="53"/>
  <c r="F213" i="53"/>
  <c r="F197" i="52"/>
  <c r="A279" i="52"/>
  <c r="A546" i="52"/>
  <c r="F546" i="52" s="1"/>
  <c r="F464" i="52"/>
  <c r="A398" i="50"/>
  <c r="F316" i="50"/>
  <c r="F241" i="50"/>
  <c r="A323" i="50"/>
  <c r="A303" i="50"/>
  <c r="F221" i="50"/>
  <c r="A298" i="50"/>
  <c r="F216" i="50"/>
  <c r="F226" i="48"/>
  <c r="A308" i="48"/>
  <c r="F381" i="59"/>
  <c r="A463" i="59"/>
  <c r="A358" i="59"/>
  <c r="F276" i="59"/>
  <c r="A304" i="56"/>
  <c r="F222" i="56"/>
  <c r="A254" i="55"/>
  <c r="F172" i="55"/>
  <c r="F210" i="55"/>
  <c r="A292" i="55"/>
  <c r="A473" i="55"/>
  <c r="F391" i="55"/>
  <c r="A444" i="54"/>
  <c r="F362" i="54"/>
  <c r="A264" i="53"/>
  <c r="F182" i="53"/>
  <c r="A302" i="52"/>
  <c r="F220" i="52"/>
  <c r="A309" i="52"/>
  <c r="F227" i="52"/>
  <c r="A411" i="49"/>
  <c r="F329" i="49"/>
  <c r="F236" i="57"/>
  <c r="A318" i="57"/>
  <c r="F194" i="56"/>
  <c r="A276" i="56"/>
  <c r="F204" i="55"/>
  <c r="A286" i="55"/>
  <c r="A419" i="55"/>
  <c r="F337" i="55"/>
  <c r="A324" i="55"/>
  <c r="F242" i="55"/>
  <c r="A443" i="55"/>
  <c r="F361" i="55"/>
  <c r="F403" i="54"/>
  <c r="A485" i="54"/>
  <c r="A272" i="55"/>
  <c r="F190" i="55"/>
  <c r="A269" i="54"/>
  <c r="F187" i="54"/>
  <c r="F404" i="52"/>
  <c r="A486" i="52"/>
  <c r="A289" i="53"/>
  <c r="F207" i="53"/>
  <c r="A271" i="52"/>
  <c r="F189" i="52"/>
  <c r="A286" i="53"/>
  <c r="F204" i="53"/>
  <c r="F223" i="51"/>
  <c r="A305" i="51"/>
  <c r="F333" i="51"/>
  <c r="A415" i="51"/>
  <c r="F282" i="50"/>
  <c r="A364" i="50"/>
  <c r="A325" i="48"/>
  <c r="F243" i="48"/>
  <c r="A257" i="49"/>
  <c r="F175" i="49"/>
  <c r="A298" i="49"/>
  <c r="F216" i="49"/>
  <c r="A326" i="47"/>
  <c r="F244" i="47"/>
  <c r="A405" i="47"/>
  <c r="F323" i="47"/>
  <c r="F306" i="58"/>
  <c r="A388" i="58"/>
  <c r="F262" i="56"/>
  <c r="A344" i="56"/>
  <c r="F298" i="56"/>
  <c r="A380" i="56"/>
  <c r="F387" i="54"/>
  <c r="A469" i="54"/>
  <c r="A344" i="53"/>
  <c r="F262" i="53"/>
  <c r="A307" i="54"/>
  <c r="F225" i="54"/>
  <c r="F213" i="52"/>
  <c r="A295" i="52"/>
  <c r="F229" i="50"/>
  <c r="A311" i="50"/>
  <c r="A253" i="50"/>
  <c r="F171" i="50"/>
  <c r="A461" i="51"/>
  <c r="F379" i="51"/>
  <c r="F234" i="49"/>
  <c r="A316" i="49"/>
  <c r="F211" i="49"/>
  <c r="A293" i="49"/>
  <c r="A387" i="49"/>
  <c r="F305" i="49"/>
  <c r="A258" i="49"/>
  <c r="F176" i="49"/>
  <c r="A358" i="47"/>
  <c r="F276" i="47"/>
  <c r="F236" i="47"/>
  <c r="A318" i="47"/>
  <c r="F226" i="47"/>
  <c r="A308" i="47"/>
  <c r="A439" i="48"/>
  <c r="F357" i="48"/>
  <c r="A397" i="59"/>
  <c r="F315" i="59"/>
  <c r="A302" i="57"/>
  <c r="F220" i="57"/>
  <c r="A293" i="58"/>
  <c r="F211" i="58"/>
  <c r="F358" i="57"/>
  <c r="A440" i="57"/>
  <c r="F319" i="56"/>
  <c r="A401" i="56"/>
  <c r="A302" i="56"/>
  <c r="F220" i="56"/>
  <c r="A386" i="55"/>
  <c r="F304" i="55"/>
  <c r="A402" i="55"/>
  <c r="F320" i="55"/>
  <c r="A335" i="54"/>
  <c r="F253" i="54"/>
  <c r="A297" i="54"/>
  <c r="F215" i="54"/>
  <c r="A426" i="55"/>
  <c r="F344" i="55"/>
  <c r="A251" i="54"/>
  <c r="F169" i="54"/>
  <c r="A285" i="53"/>
  <c r="F203" i="53"/>
  <c r="F287" i="53"/>
  <c r="A369" i="53"/>
  <c r="A397" i="53"/>
  <c r="F315" i="53"/>
  <c r="F179" i="53"/>
  <c r="A261" i="53"/>
  <c r="F281" i="53"/>
  <c r="A363" i="53"/>
  <c r="A273" i="51"/>
  <c r="F191" i="51"/>
  <c r="F200" i="51"/>
  <c r="A282" i="51"/>
  <c r="F230" i="52"/>
  <c r="A312" i="52"/>
  <c r="A389" i="51"/>
  <c r="F307" i="51"/>
  <c r="F307" i="50"/>
  <c r="A389" i="50"/>
  <c r="F339" i="50"/>
  <c r="A421" i="50"/>
  <c r="A401" i="50"/>
  <c r="F319" i="50"/>
  <c r="F262" i="50"/>
  <c r="A344" i="50"/>
  <c r="A372" i="48"/>
  <c r="F290" i="48"/>
  <c r="A299" i="49"/>
  <c r="F217" i="49"/>
  <c r="F294" i="47"/>
  <c r="A376" i="47"/>
  <c r="F218" i="47"/>
  <c r="A300" i="47"/>
  <c r="F289" i="47"/>
  <c r="A371" i="47"/>
  <c r="F325" i="56"/>
  <c r="A407" i="56"/>
  <c r="F197" i="59"/>
  <c r="A279" i="59"/>
  <c r="F283" i="54"/>
  <c r="A365" i="54"/>
  <c r="F418" i="54"/>
  <c r="A500" i="54"/>
  <c r="F500" i="54" s="1"/>
  <c r="F177" i="52"/>
  <c r="A259" i="52"/>
  <c r="F169" i="52"/>
  <c r="A251" i="52"/>
  <c r="F232" i="51"/>
  <c r="A314" i="51"/>
  <c r="A500" i="50"/>
  <c r="F500" i="50" s="1"/>
  <c r="F418" i="50"/>
  <c r="F270" i="48"/>
  <c r="A352" i="48"/>
  <c r="F301" i="48"/>
  <c r="A383" i="48"/>
  <c r="A417" i="47"/>
  <c r="F335" i="47"/>
  <c r="F185" i="48"/>
  <c r="A267" i="48"/>
  <c r="F213" i="48"/>
  <c r="A295" i="48"/>
  <c r="F282" i="48"/>
  <c r="A364" i="48"/>
  <c r="F237" i="54"/>
  <c r="A319" i="54"/>
  <c r="F202" i="58"/>
  <c r="A284" i="58"/>
  <c r="A352" i="56"/>
  <c r="F270" i="56"/>
  <c r="F389" i="56"/>
  <c r="A471" i="56"/>
  <c r="F230" i="55"/>
  <c r="A312" i="55"/>
  <c r="F177" i="55"/>
  <c r="A259" i="55"/>
  <c r="A387" i="55"/>
  <c r="F305" i="55"/>
  <c r="F427" i="53"/>
  <c r="A509" i="53"/>
  <c r="F509" i="53" s="1"/>
  <c r="F306" i="53"/>
  <c r="A388" i="53"/>
  <c r="F242" i="53"/>
  <c r="A324" i="53"/>
  <c r="A250" i="53"/>
  <c r="F168" i="53"/>
  <c r="F180" i="51"/>
  <c r="A262" i="51"/>
  <c r="A468" i="50"/>
  <c r="F386" i="50"/>
  <c r="A363" i="50"/>
  <c r="F281" i="50"/>
  <c r="F271" i="50"/>
  <c r="A353" i="50"/>
  <c r="F171" i="49"/>
  <c r="A253" i="49"/>
  <c r="A352" i="49"/>
  <c r="F270" i="49"/>
  <c r="F339" i="48"/>
  <c r="A421" i="48"/>
  <c r="F307" i="47"/>
  <c r="A389" i="47"/>
  <c r="A317" i="47"/>
  <c r="F235" i="47"/>
  <c r="A250" i="48"/>
  <c r="F168" i="48"/>
  <c r="A409" i="55"/>
  <c r="F327" i="55"/>
  <c r="F178" i="54"/>
  <c r="A260" i="54"/>
  <c r="F285" i="52"/>
  <c r="A367" i="52"/>
  <c r="F255" i="51"/>
  <c r="A337" i="51"/>
  <c r="A420" i="51"/>
  <c r="F338" i="51"/>
  <c r="A355" i="50"/>
  <c r="F273" i="50"/>
  <c r="A274" i="50"/>
  <c r="F192" i="50"/>
  <c r="F232" i="49"/>
  <c r="A314" i="49"/>
  <c r="F169" i="49"/>
  <c r="A251" i="49"/>
  <c r="F412" i="48"/>
  <c r="A494" i="48"/>
  <c r="A321" i="47"/>
  <c r="F239" i="47"/>
  <c r="A335" i="48"/>
  <c r="F253" i="48"/>
  <c r="F198" i="47"/>
  <c r="A280" i="47"/>
  <c r="A343" i="48"/>
  <c r="F261" i="48"/>
  <c r="A356" i="59"/>
  <c r="F274" i="59"/>
  <c r="F273" i="57"/>
  <c r="A355" i="57"/>
  <c r="F492" i="59"/>
  <c r="A574" i="59"/>
  <c r="F574" i="59" s="1"/>
  <c r="F203" i="58"/>
  <c r="A285" i="58"/>
  <c r="F299" i="53"/>
  <c r="F176" i="53"/>
  <c r="A258" i="53"/>
  <c r="F245" i="53"/>
  <c r="A327" i="53"/>
  <c r="A483" i="52"/>
  <c r="F401" i="52"/>
  <c r="F320" i="51"/>
  <c r="A402" i="51"/>
  <c r="A305" i="52"/>
  <c r="F223" i="52"/>
  <c r="A312" i="51"/>
  <c r="F230" i="51"/>
  <c r="A339" i="51"/>
  <c r="F257" i="51"/>
  <c r="F184" i="51"/>
  <c r="A266" i="51"/>
  <c r="F407" i="50"/>
  <c r="A489" i="50"/>
  <c r="F213" i="51"/>
  <c r="A295" i="51"/>
  <c r="A394" i="50"/>
  <c r="F312" i="50"/>
  <c r="A322" i="50"/>
  <c r="F240" i="50"/>
  <c r="A365" i="49"/>
  <c r="F283" i="49"/>
  <c r="A260" i="49"/>
  <c r="F178" i="49"/>
  <c r="F193" i="49"/>
  <c r="A275" i="49"/>
  <c r="F314" i="48"/>
  <c r="A396" i="48"/>
  <c r="A293" i="47"/>
  <c r="F211" i="47"/>
  <c r="F378" i="47"/>
  <c r="A460" i="47"/>
  <c r="F222" i="48"/>
  <c r="A304" i="48"/>
  <c r="A525" i="56"/>
  <c r="F525" i="56" s="1"/>
  <c r="F443" i="56"/>
  <c r="F233" i="58"/>
  <c r="A315" i="58"/>
  <c r="A269" i="57"/>
  <c r="F187" i="57"/>
  <c r="A342" i="58"/>
  <c r="F260" i="58"/>
  <c r="A359" i="59"/>
  <c r="F277" i="59"/>
  <c r="A378" i="58"/>
  <c r="F296" i="58"/>
  <c r="F290" i="57"/>
  <c r="A372" i="57"/>
  <c r="F407" i="59"/>
  <c r="A489" i="59"/>
  <c r="F170" i="59"/>
  <c r="A252" i="59"/>
  <c r="A352" i="59"/>
  <c r="F270" i="59"/>
  <c r="A439" i="58"/>
  <c r="F357" i="58"/>
  <c r="F175" i="57"/>
  <c r="A257" i="57"/>
  <c r="A548" i="58"/>
  <c r="F548" i="58" s="1"/>
  <c r="F466" i="58"/>
  <c r="F314" i="57"/>
  <c r="A396" i="57"/>
  <c r="A314" i="59"/>
  <c r="F232" i="59"/>
  <c r="A261" i="58"/>
  <c r="F179" i="58"/>
  <c r="F374" i="57"/>
  <c r="A456" i="57"/>
  <c r="F203" i="57"/>
  <c r="A285" i="57"/>
  <c r="F201" i="56"/>
  <c r="A283" i="56"/>
  <c r="A432" i="55"/>
  <c r="F350" i="55"/>
  <c r="F379" i="59"/>
  <c r="A461" i="59"/>
  <c r="A386" i="59"/>
  <c r="F304" i="59"/>
  <c r="F323" i="57"/>
  <c r="A405" i="57"/>
  <c r="A376" i="55"/>
  <c r="F294" i="55"/>
  <c r="A260" i="59"/>
  <c r="F178" i="59"/>
  <c r="A313" i="58"/>
  <c r="F231" i="58"/>
  <c r="F169" i="58"/>
  <c r="A251" i="58"/>
  <c r="A274" i="57"/>
  <c r="F192" i="57"/>
  <c r="F238" i="57"/>
  <c r="A320" i="57"/>
  <c r="A298" i="55"/>
  <c r="F216" i="55"/>
  <c r="A464" i="54"/>
  <c r="F382" i="54"/>
  <c r="A454" i="54"/>
  <c r="F372" i="54"/>
  <c r="F294" i="53"/>
  <c r="A376" i="53"/>
  <c r="F198" i="53"/>
  <c r="A280" i="53"/>
  <c r="F175" i="52"/>
  <c r="A257" i="52"/>
  <c r="A310" i="50"/>
  <c r="F228" i="50"/>
  <c r="F352" i="50"/>
  <c r="A434" i="50"/>
  <c r="A261" i="50"/>
  <c r="F179" i="50"/>
  <c r="A271" i="49"/>
  <c r="F189" i="49"/>
  <c r="F239" i="49"/>
  <c r="A321" i="49"/>
  <c r="A368" i="48"/>
  <c r="F286" i="48"/>
  <c r="F247" i="48"/>
  <c r="A329" i="48"/>
  <c r="A397" i="47"/>
  <c r="F315" i="47"/>
  <c r="A272" i="59"/>
  <c r="F190" i="59"/>
  <c r="A450" i="59"/>
  <c r="A341" i="59"/>
  <c r="F259" i="59"/>
  <c r="A330" i="56"/>
  <c r="F248" i="56"/>
  <c r="F333" i="56"/>
  <c r="A415" i="56"/>
  <c r="F286" i="58"/>
  <c r="A368" i="58"/>
  <c r="F276" i="58"/>
  <c r="A358" i="58"/>
  <c r="A267" i="58"/>
  <c r="F185" i="58"/>
  <c r="A362" i="57"/>
  <c r="F280" i="57"/>
  <c r="F296" i="59"/>
  <c r="A378" i="59"/>
  <c r="F305" i="57"/>
  <c r="A387" i="57"/>
  <c r="F175" i="58"/>
  <c r="A257" i="58"/>
  <c r="A395" i="57"/>
  <c r="F313" i="57"/>
  <c r="F302" i="59"/>
  <c r="A384" i="59"/>
  <c r="A430" i="56"/>
  <c r="F348" i="56"/>
  <c r="F327" i="56"/>
  <c r="A409" i="56"/>
  <c r="F251" i="59"/>
  <c r="A333" i="59"/>
  <c r="A310" i="58"/>
  <c r="F228" i="58"/>
  <c r="F250" i="59"/>
  <c r="A332" i="59"/>
  <c r="F312" i="58"/>
  <c r="A394" i="58"/>
  <c r="A329" i="57"/>
  <c r="F247" i="57"/>
  <c r="A289" i="56"/>
  <c r="F207" i="56"/>
  <c r="A257" i="54"/>
  <c r="F175" i="54"/>
  <c r="A456" i="59"/>
  <c r="F374" i="59"/>
  <c r="A252" i="58"/>
  <c r="F170" i="58"/>
  <c r="A409" i="58"/>
  <c r="F327" i="58"/>
  <c r="A379" i="58"/>
  <c r="F297" i="58"/>
  <c r="F200" i="57"/>
  <c r="A282" i="57"/>
  <c r="F424" i="55"/>
  <c r="A506" i="55"/>
  <c r="F506" i="55" s="1"/>
  <c r="F194" i="53"/>
  <c r="A276" i="53"/>
  <c r="A274" i="58"/>
  <c r="F192" i="58"/>
  <c r="A280" i="55"/>
  <c r="F198" i="55"/>
  <c r="F244" i="54"/>
  <c r="A326" i="54"/>
  <c r="A387" i="59"/>
  <c r="F305" i="59"/>
  <c r="A281" i="59"/>
  <c r="F199" i="59"/>
  <c r="A324" i="59"/>
  <c r="F242" i="59"/>
  <c r="F254" i="59"/>
  <c r="A336" i="59"/>
  <c r="A437" i="58"/>
  <c r="F355" i="58"/>
  <c r="A317" i="58"/>
  <c r="F235" i="58"/>
  <c r="A282" i="58"/>
  <c r="F200" i="58"/>
  <c r="F262" i="57"/>
  <c r="A344" i="57"/>
  <c r="A408" i="55"/>
  <c r="F326" i="55"/>
  <c r="A575" i="55"/>
  <c r="F575" i="55" s="1"/>
  <c r="F493" i="55"/>
  <c r="A285" i="55"/>
  <c r="F203" i="55"/>
  <c r="F181" i="54"/>
  <c r="A263" i="54"/>
  <c r="A356" i="54"/>
  <c r="F274" i="54"/>
  <c r="F192" i="53"/>
  <c r="A274" i="53"/>
  <c r="F214" i="54"/>
  <c r="A296" i="54"/>
  <c r="A265" i="53"/>
  <c r="F183" i="53"/>
  <c r="F215" i="53"/>
  <c r="A297" i="53"/>
  <c r="A382" i="53"/>
  <c r="F300" i="53"/>
  <c r="A288" i="52"/>
  <c r="F206" i="52"/>
  <c r="F283" i="52"/>
  <c r="A365" i="52"/>
  <c r="A328" i="51"/>
  <c r="F246" i="51"/>
  <c r="F284" i="51"/>
  <c r="A366" i="51"/>
  <c r="A254" i="51"/>
  <c r="F172" i="51"/>
  <c r="A325" i="49"/>
  <c r="F243" i="49"/>
  <c r="F315" i="49"/>
  <c r="A397" i="49"/>
  <c r="A303" i="49"/>
  <c r="F221" i="49"/>
  <c r="A285" i="47"/>
  <c r="F203" i="47"/>
  <c r="F275" i="47"/>
  <c r="A357" i="47"/>
  <c r="F261" i="59"/>
  <c r="A343" i="59"/>
  <c r="A281" i="58"/>
  <c r="F199" i="58"/>
  <c r="A298" i="57"/>
  <c r="F216" i="57"/>
  <c r="F282" i="59"/>
  <c r="A364" i="59"/>
  <c r="A346" i="57"/>
  <c r="F264" i="57"/>
  <c r="F272" i="53"/>
  <c r="A354" i="53"/>
  <c r="A273" i="52"/>
  <c r="F191" i="52"/>
  <c r="A286" i="52"/>
  <c r="F204" i="52"/>
  <c r="A340" i="52"/>
  <c r="F258" i="52"/>
  <c r="A349" i="51"/>
  <c r="F267" i="51"/>
  <c r="A408" i="50"/>
  <c r="F326" i="50"/>
  <c r="A267" i="50"/>
  <c r="F185" i="50"/>
  <c r="F189" i="48"/>
  <c r="A271" i="48"/>
  <c r="A284" i="48"/>
  <c r="F202" i="48"/>
  <c r="A263" i="55"/>
  <c r="F181" i="55"/>
  <c r="A337" i="59"/>
  <c r="F255" i="59"/>
  <c r="F262" i="59"/>
  <c r="A344" i="59"/>
  <c r="F482" i="54"/>
  <c r="A564" i="54"/>
  <c r="F564" i="54" s="1"/>
  <c r="A370" i="59"/>
  <c r="F288" i="59"/>
  <c r="A465" i="58"/>
  <c r="F383" i="58"/>
  <c r="A338" i="58"/>
  <c r="F256" i="58"/>
  <c r="A351" i="56"/>
  <c r="F269" i="56"/>
  <c r="A395" i="56"/>
  <c r="F313" i="56"/>
  <c r="F172" i="56"/>
  <c r="A254" i="56"/>
  <c r="A334" i="55"/>
  <c r="F252" i="55"/>
  <c r="F191" i="54"/>
  <c r="A273" i="54"/>
  <c r="F220" i="54"/>
  <c r="A302" i="54"/>
  <c r="A252" i="51"/>
  <c r="F170" i="51"/>
  <c r="F225" i="52"/>
  <c r="A307" i="52"/>
  <c r="A276" i="51"/>
  <c r="F194" i="51"/>
  <c r="F244" i="49"/>
  <c r="A326" i="49"/>
  <c r="F327" i="48"/>
  <c r="A409" i="48"/>
  <c r="F256" i="47"/>
  <c r="F385" i="59"/>
  <c r="A467" i="59"/>
  <c r="A310" i="59"/>
  <c r="F228" i="59"/>
  <c r="F289" i="55"/>
  <c r="A371" i="55"/>
  <c r="A357" i="55"/>
  <c r="F275" i="55"/>
  <c r="F285" i="59"/>
  <c r="A367" i="59"/>
  <c r="F213" i="59"/>
  <c r="A295" i="59"/>
  <c r="F458" i="59"/>
  <c r="A540" i="59"/>
  <c r="F540" i="59" s="1"/>
  <c r="A468" i="58"/>
  <c r="F386" i="58"/>
  <c r="F317" i="57"/>
  <c r="A399" i="57"/>
  <c r="A250" i="57"/>
  <c r="F168" i="57"/>
  <c r="F324" i="57"/>
  <c r="A406" i="57"/>
  <c r="F195" i="56"/>
  <c r="A277" i="56"/>
  <c r="A326" i="59"/>
  <c r="F244" i="59"/>
  <c r="A345" i="59"/>
  <c r="F263" i="59"/>
  <c r="F270" i="58"/>
  <c r="A352" i="58"/>
  <c r="A401" i="59"/>
  <c r="F319" i="59"/>
  <c r="A326" i="58"/>
  <c r="F244" i="58"/>
  <c r="A262" i="58"/>
  <c r="F180" i="58"/>
  <c r="F176" i="58"/>
  <c r="A258" i="58"/>
  <c r="A255" i="57"/>
  <c r="F173" i="57"/>
  <c r="A296" i="56"/>
  <c r="F214" i="56"/>
  <c r="F401" i="57"/>
  <c r="A483" i="57"/>
  <c r="F318" i="59"/>
  <c r="A400" i="59"/>
  <c r="A275" i="59"/>
  <c r="F193" i="59"/>
  <c r="A371" i="58"/>
  <c r="F289" i="58"/>
  <c r="A264" i="58"/>
  <c r="F182" i="58"/>
  <c r="F275" i="57"/>
  <c r="A357" i="57"/>
  <c r="A470" i="57"/>
  <c r="F388" i="57"/>
  <c r="F259" i="57"/>
  <c r="A341" i="57"/>
  <c r="A397" i="56"/>
  <c r="F315" i="56"/>
  <c r="A492" i="56"/>
  <c r="F410" i="56"/>
  <c r="F306" i="56"/>
  <c r="A388" i="56"/>
  <c r="A420" i="55"/>
  <c r="F338" i="55"/>
  <c r="A306" i="55"/>
  <c r="F224" i="55"/>
  <c r="A316" i="54"/>
  <c r="F234" i="54"/>
  <c r="F221" i="54"/>
  <c r="A303" i="54"/>
  <c r="A318" i="53"/>
  <c r="F236" i="53"/>
  <c r="F269" i="59"/>
  <c r="A351" i="59"/>
  <c r="A406" i="58"/>
  <c r="F324" i="58"/>
  <c r="F292" i="56"/>
  <c r="A374" i="56"/>
  <c r="F240" i="54"/>
  <c r="A322" i="54"/>
  <c r="A331" i="53"/>
  <c r="F249" i="53"/>
  <c r="A275" i="53"/>
  <c r="F193" i="53"/>
  <c r="F183" i="52"/>
  <c r="A265" i="52"/>
  <c r="F327" i="51"/>
  <c r="A409" i="51"/>
  <c r="A404" i="59"/>
  <c r="F322" i="59"/>
  <c r="A470" i="59"/>
  <c r="F388" i="59"/>
  <c r="A291" i="59"/>
  <c r="F209" i="59"/>
  <c r="A477" i="59"/>
  <c r="F395" i="59"/>
  <c r="F345" i="58"/>
  <c r="A427" i="58"/>
  <c r="A343" i="57"/>
  <c r="F261" i="57"/>
  <c r="A409" i="57"/>
  <c r="F327" i="57"/>
  <c r="A352" i="57"/>
  <c r="F270" i="57"/>
  <c r="F400" i="56"/>
  <c r="A482" i="56"/>
  <c r="A256" i="56"/>
  <c r="F174" i="56"/>
  <c r="A428" i="56"/>
  <c r="F346" i="56"/>
  <c r="A282" i="56"/>
  <c r="F200" i="56"/>
  <c r="A319" i="55"/>
  <c r="F237" i="55"/>
  <c r="F250" i="54"/>
  <c r="A332" i="54"/>
  <c r="F210" i="53"/>
  <c r="A292" i="53"/>
  <c r="A348" i="52"/>
  <c r="F266" i="52"/>
  <c r="A400" i="52"/>
  <c r="F318" i="52"/>
  <c r="F238" i="52"/>
  <c r="A320" i="52"/>
  <c r="F195" i="52"/>
  <c r="A277" i="52"/>
  <c r="A470" i="51"/>
  <c r="F388" i="51"/>
  <c r="F242" i="52"/>
  <c r="A324" i="52"/>
  <c r="A341" i="51"/>
  <c r="F259" i="51"/>
  <c r="F235" i="50"/>
  <c r="A317" i="50"/>
  <c r="F408" i="51"/>
  <c r="A490" i="51"/>
  <c r="A463" i="51"/>
  <c r="F381" i="51"/>
  <c r="F288" i="50"/>
  <c r="A370" i="50"/>
  <c r="A433" i="48"/>
  <c r="F351" i="48"/>
  <c r="F384" i="48"/>
  <c r="A466" i="48"/>
  <c r="A404" i="58"/>
  <c r="F322" i="58"/>
  <c r="A455" i="58"/>
  <c r="F373" i="58"/>
  <c r="A335" i="58"/>
  <c r="F253" i="58"/>
  <c r="F300" i="58"/>
  <c r="A382" i="58"/>
  <c r="F243" i="57"/>
  <c r="A325" i="57"/>
  <c r="A473" i="57"/>
  <c r="F391" i="57"/>
  <c r="A369" i="56"/>
  <c r="F287" i="56"/>
  <c r="F178" i="56"/>
  <c r="A260" i="56"/>
  <c r="A289" i="54"/>
  <c r="F207" i="54"/>
  <c r="A474" i="53"/>
  <c r="F392" i="53"/>
  <c r="F182" i="52"/>
  <c r="A264" i="52"/>
  <c r="F191" i="53"/>
  <c r="A273" i="53"/>
  <c r="A358" i="50"/>
  <c r="F276" i="50"/>
  <c r="F286" i="51"/>
  <c r="A368" i="51"/>
  <c r="F203" i="50"/>
  <c r="A285" i="50"/>
  <c r="A255" i="50"/>
  <c r="F173" i="50"/>
  <c r="F406" i="49"/>
  <c r="A488" i="49"/>
  <c r="F177" i="47"/>
  <c r="A259" i="47"/>
  <c r="F204" i="49"/>
  <c r="A286" i="49"/>
  <c r="A372" i="59"/>
  <c r="F290" i="59"/>
  <c r="A283" i="59"/>
  <c r="F201" i="59"/>
  <c r="F197" i="58"/>
  <c r="A279" i="58"/>
  <c r="A400" i="58"/>
  <c r="F318" i="58"/>
  <c r="A405" i="58"/>
  <c r="F323" i="58"/>
  <c r="A254" i="58"/>
  <c r="F172" i="58"/>
  <c r="F293" i="57"/>
  <c r="A375" i="57"/>
  <c r="A299" i="57"/>
  <c r="F217" i="57"/>
  <c r="F248" i="57"/>
  <c r="A330" i="57"/>
  <c r="A413" i="56"/>
  <c r="F331" i="56"/>
  <c r="A312" i="56"/>
  <c r="F230" i="56"/>
  <c r="A301" i="55"/>
  <c r="F219" i="55"/>
  <c r="A481" i="55"/>
  <c r="F399" i="55"/>
  <c r="A486" i="55"/>
  <c r="F404" i="55"/>
  <c r="A278" i="55"/>
  <c r="F196" i="55"/>
  <c r="F287" i="55"/>
  <c r="A369" i="55"/>
  <c r="F179" i="55"/>
  <c r="A261" i="55"/>
  <c r="A295" i="54"/>
  <c r="F213" i="54"/>
  <c r="A441" i="54"/>
  <c r="F359" i="54"/>
  <c r="F279" i="54"/>
  <c r="A361" i="54"/>
  <c r="F243" i="54"/>
  <c r="A325" i="54"/>
  <c r="F185" i="54"/>
  <c r="A267" i="54"/>
  <c r="A357" i="52"/>
  <c r="F275" i="52"/>
  <c r="A410" i="52"/>
  <c r="F328" i="52"/>
  <c r="F212" i="49"/>
  <c r="A294" i="49"/>
  <c r="F279" i="49"/>
  <c r="A361" i="49"/>
  <c r="F236" i="49"/>
  <c r="A318" i="49"/>
  <c r="F316" i="48"/>
  <c r="A398" i="48"/>
  <c r="A428" i="49"/>
  <c r="F346" i="49"/>
  <c r="F412" i="49"/>
  <c r="A494" i="49"/>
  <c r="A312" i="48"/>
  <c r="F230" i="48"/>
  <c r="A512" i="58"/>
  <c r="F512" i="58" s="1"/>
  <c r="F430" i="58"/>
  <c r="A314" i="58"/>
  <c r="F232" i="58"/>
  <c r="A292" i="58"/>
  <c r="F210" i="58"/>
  <c r="A413" i="58"/>
  <c r="F331" i="58"/>
  <c r="A316" i="58"/>
  <c r="F234" i="58"/>
  <c r="F333" i="57"/>
  <c r="A415" i="57"/>
  <c r="F204" i="57"/>
  <c r="A286" i="57"/>
  <c r="F189" i="57"/>
  <c r="A271" i="57"/>
  <c r="A286" i="56"/>
  <c r="F204" i="56"/>
  <c r="A415" i="55"/>
  <c r="A308" i="54"/>
  <c r="F226" i="54"/>
  <c r="A493" i="54"/>
  <c r="F411" i="54"/>
  <c r="A420" i="54"/>
  <c r="F338" i="54"/>
  <c r="A323" i="54"/>
  <c r="F241" i="54"/>
  <c r="A363" i="54"/>
  <c r="F281" i="54"/>
  <c r="F170" i="54"/>
  <c r="A252" i="54"/>
  <c r="F370" i="54"/>
  <c r="A452" i="54"/>
  <c r="A260" i="53"/>
  <c r="F178" i="53"/>
  <c r="F206" i="53"/>
  <c r="A288" i="53"/>
  <c r="F181" i="52"/>
  <c r="A263" i="52"/>
  <c r="A272" i="52"/>
  <c r="F190" i="52"/>
  <c r="A317" i="52"/>
  <c r="F235" i="52"/>
  <c r="A353" i="51"/>
  <c r="F271" i="51"/>
  <c r="A322" i="51"/>
  <c r="F240" i="51"/>
  <c r="F184" i="49"/>
  <c r="A266" i="49"/>
  <c r="A265" i="50"/>
  <c r="F183" i="50"/>
  <c r="F205" i="49"/>
  <c r="A287" i="49"/>
  <c r="F168" i="50"/>
  <c r="A250" i="50"/>
  <c r="A288" i="49"/>
  <c r="F206" i="49"/>
  <c r="A293" i="48"/>
  <c r="F211" i="48"/>
  <c r="F363" i="48"/>
  <c r="A445" i="48"/>
  <c r="A258" i="48"/>
  <c r="F176" i="48"/>
  <c r="A288" i="48"/>
  <c r="F206" i="48"/>
  <c r="A389" i="48"/>
  <c r="F307" i="48"/>
  <c r="A287" i="57"/>
  <c r="F205" i="57"/>
  <c r="A349" i="57"/>
  <c r="F267" i="57"/>
  <c r="A377" i="56"/>
  <c r="F295" i="56"/>
  <c r="F234" i="56"/>
  <c r="A316" i="56"/>
  <c r="F250" i="56"/>
  <c r="A332" i="56"/>
  <c r="F376" i="56"/>
  <c r="A458" i="56"/>
  <c r="A485" i="55"/>
  <c r="F403" i="55"/>
  <c r="F186" i="54"/>
  <c r="A268" i="54"/>
  <c r="F402" i="53"/>
  <c r="A484" i="53"/>
  <c r="A296" i="53"/>
  <c r="F214" i="53"/>
  <c r="A329" i="51"/>
  <c r="F247" i="51"/>
  <c r="F261" i="52"/>
  <c r="A343" i="52"/>
  <c r="F207" i="51"/>
  <c r="A289" i="51"/>
  <c r="A285" i="51"/>
  <c r="F203" i="51"/>
  <c r="A384" i="51"/>
  <c r="F302" i="51"/>
  <c r="F319" i="51"/>
  <c r="A401" i="51"/>
  <c r="F193" i="51"/>
  <c r="A275" i="51"/>
  <c r="A390" i="49"/>
  <c r="F308" i="49"/>
  <c r="F235" i="48"/>
  <c r="A317" i="48"/>
  <c r="F304" i="47"/>
  <c r="A386" i="47"/>
  <c r="A305" i="47"/>
  <c r="F223" i="47"/>
  <c r="F239" i="48"/>
  <c r="A321" i="48"/>
  <c r="A264" i="48"/>
  <c r="F182" i="48"/>
  <c r="A393" i="48"/>
  <c r="F311" i="48"/>
  <c r="A318" i="48"/>
  <c r="F236" i="48"/>
  <c r="A466" i="49"/>
  <c r="F384" i="49"/>
  <c r="A408" i="56"/>
  <c r="F326" i="56"/>
  <c r="F199" i="56"/>
  <c r="A281" i="56"/>
  <c r="F290" i="55"/>
  <c r="A372" i="55"/>
  <c r="A297" i="55"/>
  <c r="F215" i="55"/>
  <c r="A341" i="54"/>
  <c r="F259" i="54"/>
  <c r="F204" i="54"/>
  <c r="A286" i="54"/>
  <c r="A307" i="53"/>
  <c r="F225" i="53"/>
  <c r="A393" i="53"/>
  <c r="F311" i="53"/>
  <c r="F234" i="51"/>
  <c r="A316" i="51"/>
  <c r="A250" i="51"/>
  <c r="F168" i="51"/>
  <c r="F205" i="51"/>
  <c r="A287" i="51"/>
  <c r="F258" i="50"/>
  <c r="A340" i="50"/>
  <c r="A291" i="48"/>
  <c r="F209" i="48"/>
  <c r="A362" i="49"/>
  <c r="F280" i="49"/>
  <c r="A413" i="48"/>
  <c r="F331" i="48"/>
  <c r="A297" i="48"/>
  <c r="F215" i="48"/>
  <c r="A292" i="48"/>
  <c r="F210" i="48"/>
  <c r="F387" i="48"/>
  <c r="A469" i="48"/>
  <c r="F464" i="59"/>
  <c r="A546" i="59"/>
  <c r="F546" i="59" s="1"/>
  <c r="A317" i="59"/>
  <c r="F235" i="59"/>
  <c r="A303" i="58"/>
  <c r="F221" i="58"/>
  <c r="F366" i="54"/>
  <c r="A448" i="54"/>
  <c r="A537" i="53"/>
  <c r="F537" i="53" s="1"/>
  <c r="F455" i="53"/>
  <c r="F329" i="52"/>
  <c r="A411" i="52"/>
  <c r="A283" i="50"/>
  <c r="F201" i="50"/>
  <c r="F382" i="51"/>
  <c r="A464" i="51"/>
  <c r="A346" i="51"/>
  <c r="F264" i="51"/>
  <c r="F269" i="49"/>
  <c r="A351" i="49"/>
  <c r="F279" i="48"/>
  <c r="A361" i="48"/>
  <c r="F370" i="47"/>
  <c r="A452" i="47"/>
  <c r="A374" i="50" l="1"/>
  <c r="A369" i="52"/>
  <c r="A398" i="57"/>
  <c r="F293" i="56"/>
  <c r="F453" i="52"/>
  <c r="F313" i="51"/>
  <c r="A399" i="51"/>
  <c r="F399" i="51" s="1"/>
  <c r="F385" i="47"/>
  <c r="A390" i="58"/>
  <c r="A472" i="58" s="1"/>
  <c r="F408" i="57"/>
  <c r="A523" i="57"/>
  <c r="F523" i="57" s="1"/>
  <c r="F359" i="57"/>
  <c r="A464" i="57"/>
  <c r="A403" i="56"/>
  <c r="F274" i="56"/>
  <c r="F362" i="56"/>
  <c r="F404" i="53"/>
  <c r="A341" i="53"/>
  <c r="A423" i="53" s="1"/>
  <c r="A366" i="53"/>
  <c r="F366" i="53" s="1"/>
  <c r="F298" i="52"/>
  <c r="A479" i="48"/>
  <c r="F314" i="47"/>
  <c r="A450" i="47"/>
  <c r="A532" i="47" s="1"/>
  <c r="F532" i="47" s="1"/>
  <c r="A354" i="57"/>
  <c r="A436" i="57" s="1"/>
  <c r="A405" i="56"/>
  <c r="A338" i="53"/>
  <c r="A420" i="53" s="1"/>
  <c r="F387" i="53"/>
  <c r="A378" i="51"/>
  <c r="F378" i="51" s="1"/>
  <c r="F328" i="50"/>
  <c r="F350" i="49"/>
  <c r="F324" i="48"/>
  <c r="F265" i="48"/>
  <c r="A429" i="48"/>
  <c r="A511" i="48" s="1"/>
  <c r="F511" i="48" s="1"/>
  <c r="F252" i="47"/>
  <c r="F255" i="58"/>
  <c r="F312" i="57"/>
  <c r="F348" i="57"/>
  <c r="F334" i="56"/>
  <c r="A384" i="55"/>
  <c r="A466" i="55" s="1"/>
  <c r="F268" i="53"/>
  <c r="F255" i="53"/>
  <c r="A373" i="49"/>
  <c r="F373" i="49" s="1"/>
  <c r="F338" i="49"/>
  <c r="A395" i="48"/>
  <c r="A477" i="48" s="1"/>
  <c r="A455" i="47"/>
  <c r="A537" i="47" s="1"/>
  <c r="F537" i="47" s="1"/>
  <c r="F277" i="55"/>
  <c r="F313" i="55"/>
  <c r="A347" i="54"/>
  <c r="F347" i="54" s="1"/>
  <c r="A336" i="52"/>
  <c r="A418" i="52" s="1"/>
  <c r="A376" i="52"/>
  <c r="A458" i="52" s="1"/>
  <c r="F252" i="52"/>
  <c r="A513" i="49"/>
  <c r="F513" i="49" s="1"/>
  <c r="F358" i="48"/>
  <c r="F306" i="47"/>
  <c r="F398" i="47"/>
  <c r="A336" i="47"/>
  <c r="F336" i="47" s="1"/>
  <c r="A452" i="55"/>
  <c r="F452" i="55" s="1"/>
  <c r="F274" i="48"/>
  <c r="A386" i="52"/>
  <c r="F386" i="52" s="1"/>
  <c r="F340" i="55"/>
  <c r="F282" i="55"/>
  <c r="A573" i="59"/>
  <c r="F573" i="59" s="1"/>
  <c r="A345" i="56"/>
  <c r="A427" i="56" s="1"/>
  <c r="A477" i="52"/>
  <c r="A559" i="52" s="1"/>
  <c r="F559" i="52" s="1"/>
  <c r="F284" i="50"/>
  <c r="A373" i="56"/>
  <c r="A455" i="56" s="1"/>
  <c r="F403" i="53"/>
  <c r="A438" i="55"/>
  <c r="F399" i="54"/>
  <c r="A368" i="50"/>
  <c r="F368" i="50" s="1"/>
  <c r="A408" i="48"/>
  <c r="F408" i="48" s="1"/>
  <c r="A416" i="48"/>
  <c r="A498" i="48" s="1"/>
  <c r="F498" i="48" s="1"/>
  <c r="F383" i="47"/>
  <c r="F361" i="57"/>
  <c r="F336" i="57"/>
  <c r="F365" i="57"/>
  <c r="F265" i="56"/>
  <c r="F339" i="56"/>
  <c r="F273" i="56"/>
  <c r="A374" i="54"/>
  <c r="F374" i="54" s="1"/>
  <c r="F337" i="54"/>
  <c r="F275" i="54"/>
  <c r="F352" i="53"/>
  <c r="A440" i="52"/>
  <c r="A522" i="52" s="1"/>
  <c r="F522" i="52" s="1"/>
  <c r="F375" i="51"/>
  <c r="F376" i="51"/>
  <c r="F342" i="50"/>
  <c r="A507" i="49"/>
  <c r="F507" i="49" s="1"/>
  <c r="A416" i="49"/>
  <c r="F416" i="49" s="1"/>
  <c r="F350" i="47"/>
  <c r="A371" i="57"/>
  <c r="F371" i="57" s="1"/>
  <c r="A543" i="56"/>
  <c r="F543" i="56" s="1"/>
  <c r="A353" i="56"/>
  <c r="F353" i="56" s="1"/>
  <c r="F311" i="55"/>
  <c r="A353" i="54"/>
  <c r="A435" i="54" s="1"/>
  <c r="A348" i="54"/>
  <c r="A430" i="54" s="1"/>
  <c r="A386" i="53"/>
  <c r="F386" i="53" s="1"/>
  <c r="A371" i="50"/>
  <c r="A453" i="50" s="1"/>
  <c r="F320" i="50"/>
  <c r="A526" i="50"/>
  <c r="F526" i="50" s="1"/>
  <c r="F410" i="49"/>
  <c r="F429" i="49"/>
  <c r="A418" i="49"/>
  <c r="F418" i="49" s="1"/>
  <c r="F381" i="47"/>
  <c r="A377" i="58"/>
  <c r="A459" i="58" s="1"/>
  <c r="F468" i="57"/>
  <c r="F296" i="57"/>
  <c r="A391" i="56"/>
  <c r="A473" i="56" s="1"/>
  <c r="A396" i="56"/>
  <c r="F396" i="56" s="1"/>
  <c r="F317" i="54"/>
  <c r="F280" i="52"/>
  <c r="A360" i="51"/>
  <c r="F360" i="51" s="1"/>
  <c r="F466" i="50"/>
  <c r="A341" i="49"/>
  <c r="A423" i="49" s="1"/>
  <c r="A505" i="49" s="1"/>
  <c r="F505" i="49" s="1"/>
  <c r="F344" i="48"/>
  <c r="F310" i="48"/>
  <c r="F437" i="48"/>
  <c r="F295" i="47"/>
  <c r="F261" i="56"/>
  <c r="F370" i="56"/>
  <c r="F283" i="55"/>
  <c r="A346" i="54"/>
  <c r="F346" i="54" s="1"/>
  <c r="F261" i="54"/>
  <c r="A372" i="53"/>
  <c r="A454" i="53" s="1"/>
  <c r="A413" i="52"/>
  <c r="F413" i="52" s="1"/>
  <c r="F270" i="52"/>
  <c r="F323" i="51"/>
  <c r="F470" i="50"/>
  <c r="A380" i="48"/>
  <c r="A462" i="48" s="1"/>
  <c r="F392" i="47"/>
  <c r="F251" i="47"/>
  <c r="A494" i="47"/>
  <c r="F494" i="47" s="1"/>
  <c r="F258" i="59"/>
  <c r="A396" i="55"/>
  <c r="A478" i="55" s="1"/>
  <c r="F410" i="55"/>
  <c r="F375" i="54"/>
  <c r="F494" i="54"/>
  <c r="A364" i="54"/>
  <c r="F364" i="54" s="1"/>
  <c r="A407" i="53"/>
  <c r="A489" i="53" s="1"/>
  <c r="F254" i="53"/>
  <c r="A424" i="52"/>
  <c r="F424" i="52" s="1"/>
  <c r="F335" i="51"/>
  <c r="F325" i="51"/>
  <c r="F401" i="49"/>
  <c r="F371" i="49"/>
  <c r="F420" i="48"/>
  <c r="F269" i="55"/>
  <c r="A351" i="55"/>
  <c r="F338" i="57"/>
  <c r="A513" i="56"/>
  <c r="F513" i="56" s="1"/>
  <c r="F299" i="56"/>
  <c r="F314" i="54"/>
  <c r="F308" i="53"/>
  <c r="F312" i="53"/>
  <c r="A351" i="52"/>
  <c r="F351" i="52" s="1"/>
  <c r="A472" i="52"/>
  <c r="A554" i="52" s="1"/>
  <c r="F554" i="52" s="1"/>
  <c r="A397" i="51"/>
  <c r="A479" i="51" s="1"/>
  <c r="F338" i="50"/>
  <c r="F292" i="49"/>
  <c r="A374" i="49"/>
  <c r="F423" i="48"/>
  <c r="A526" i="48"/>
  <c r="F526" i="48" s="1"/>
  <c r="A464" i="48"/>
  <c r="F464" i="48" s="1"/>
  <c r="F290" i="47"/>
  <c r="A427" i="47"/>
  <c r="F427" i="47" s="1"/>
  <c r="A417" i="56"/>
  <c r="F417" i="56" s="1"/>
  <c r="A353" i="55"/>
  <c r="F271" i="55"/>
  <c r="F295" i="55"/>
  <c r="A377" i="55"/>
  <c r="A402" i="54"/>
  <c r="F320" i="54"/>
  <c r="F331" i="54"/>
  <c r="A493" i="53"/>
  <c r="F493" i="53" s="1"/>
  <c r="A349" i="52"/>
  <c r="F267" i="52"/>
  <c r="F253" i="52"/>
  <c r="A335" i="52"/>
  <c r="F291" i="51"/>
  <c r="F361" i="51"/>
  <c r="A385" i="51"/>
  <c r="A467" i="51" s="1"/>
  <c r="F340" i="51"/>
  <c r="A482" i="51"/>
  <c r="F400" i="51"/>
  <c r="F406" i="51"/>
  <c r="A488" i="51"/>
  <c r="A494" i="50"/>
  <c r="F494" i="50" s="1"/>
  <c r="F354" i="50"/>
  <c r="F439" i="50"/>
  <c r="A521" i="50"/>
  <c r="F521" i="50" s="1"/>
  <c r="F327" i="50"/>
  <c r="A409" i="50"/>
  <c r="A449" i="48"/>
  <c r="F449" i="48" s="1"/>
  <c r="F255" i="48"/>
  <c r="A466" i="47"/>
  <c r="A548" i="47" s="1"/>
  <c r="F548" i="47" s="1"/>
  <c r="A442" i="47"/>
  <c r="F442" i="47" s="1"/>
  <c r="A369" i="47"/>
  <c r="A451" i="47" s="1"/>
  <c r="A432" i="59"/>
  <c r="F350" i="59"/>
  <c r="A413" i="59"/>
  <c r="F331" i="59"/>
  <c r="F320" i="59"/>
  <c r="A402" i="59"/>
  <c r="F299" i="58"/>
  <c r="A381" i="58"/>
  <c r="F411" i="58"/>
  <c r="A493" i="58"/>
  <c r="F283" i="58"/>
  <c r="A365" i="58"/>
  <c r="A354" i="58"/>
  <c r="F272" i="58"/>
  <c r="A403" i="58"/>
  <c r="F321" i="58"/>
  <c r="A389" i="58"/>
  <c r="F307" i="58"/>
  <c r="F465" i="57"/>
  <c r="A556" i="57"/>
  <c r="F556" i="57" s="1"/>
  <c r="F474" i="57"/>
  <c r="A413" i="57"/>
  <c r="F331" i="57"/>
  <c r="F370" i="57"/>
  <c r="A452" i="57"/>
  <c r="F379" i="57"/>
  <c r="A461" i="57"/>
  <c r="F321" i="57"/>
  <c r="A403" i="57"/>
  <c r="F307" i="57"/>
  <c r="A389" i="57"/>
  <c r="F294" i="57"/>
  <c r="A376" i="57"/>
  <c r="F258" i="57"/>
  <c r="A340" i="57"/>
  <c r="A472" i="56"/>
  <c r="F390" i="56"/>
  <c r="F300" i="56"/>
  <c r="A382" i="56"/>
  <c r="F419" i="56"/>
  <c r="A501" i="56"/>
  <c r="F501" i="56" s="1"/>
  <c r="A366" i="56"/>
  <c r="F284" i="56"/>
  <c r="A372" i="56"/>
  <c r="F290" i="56"/>
  <c r="F285" i="56"/>
  <c r="A367" i="56"/>
  <c r="F439" i="56"/>
  <c r="A521" i="56"/>
  <c r="F521" i="56" s="1"/>
  <c r="A387" i="56"/>
  <c r="F305" i="56"/>
  <c r="A436" i="56"/>
  <c r="F354" i="56"/>
  <c r="F373" i="55"/>
  <c r="A455" i="55"/>
  <c r="F293" i="55"/>
  <c r="A375" i="55"/>
  <c r="A417" i="55"/>
  <c r="F335" i="55"/>
  <c r="A467" i="55"/>
  <c r="F385" i="55"/>
  <c r="A381" i="55"/>
  <c r="F299" i="55"/>
  <c r="A332" i="55"/>
  <c r="F250" i="55"/>
  <c r="A407" i="55"/>
  <c r="F325" i="55"/>
  <c r="F276" i="55"/>
  <c r="A358" i="55"/>
  <c r="A367" i="54"/>
  <c r="F285" i="54"/>
  <c r="A422" i="54"/>
  <c r="A504" i="54" s="1"/>
  <c r="F504" i="54" s="1"/>
  <c r="A410" i="54"/>
  <c r="F328" i="54"/>
  <c r="F396" i="54"/>
  <c r="A478" i="54"/>
  <c r="F473" i="54"/>
  <c r="A555" i="54"/>
  <c r="F555" i="54" s="1"/>
  <c r="F380" i="54"/>
  <c r="A462" i="54"/>
  <c r="F299" i="54"/>
  <c r="A381" i="54"/>
  <c r="A394" i="54"/>
  <c r="F312" i="54"/>
  <c r="F287" i="54"/>
  <c r="A369" i="54"/>
  <c r="F327" i="54"/>
  <c r="A409" i="54"/>
  <c r="F442" i="54"/>
  <c r="A524" i="54"/>
  <c r="F524" i="54" s="1"/>
  <c r="A475" i="54"/>
  <c r="F393" i="54"/>
  <c r="F278" i="53"/>
  <c r="A360" i="53"/>
  <c r="F375" i="53"/>
  <c r="A457" i="53"/>
  <c r="F303" i="53"/>
  <c r="A385" i="53"/>
  <c r="A353" i="53"/>
  <c r="F271" i="53"/>
  <c r="F302" i="53"/>
  <c r="A384" i="53"/>
  <c r="A401" i="53"/>
  <c r="F319" i="53"/>
  <c r="A348" i="53"/>
  <c r="F266" i="53"/>
  <c r="A398" i="53"/>
  <c r="F316" i="53"/>
  <c r="F257" i="53"/>
  <c r="A339" i="53"/>
  <c r="F327" i="52"/>
  <c r="A409" i="52"/>
  <c r="F292" i="52"/>
  <c r="A374" i="52"/>
  <c r="A460" i="52"/>
  <c r="F378" i="52"/>
  <c r="A385" i="52"/>
  <c r="F303" i="52"/>
  <c r="F314" i="52"/>
  <c r="A396" i="52"/>
  <c r="F274" i="52"/>
  <c r="F364" i="52"/>
  <c r="A446" i="52"/>
  <c r="A414" i="52"/>
  <c r="F332" i="52"/>
  <c r="A344" i="52"/>
  <c r="F262" i="52"/>
  <c r="A379" i="52"/>
  <c r="F297" i="52"/>
  <c r="A454" i="52"/>
  <c r="F372" i="52"/>
  <c r="A360" i="52"/>
  <c r="F278" i="52"/>
  <c r="A408" i="52"/>
  <c r="F326" i="52"/>
  <c r="F265" i="51"/>
  <c r="A347" i="51"/>
  <c r="A529" i="51"/>
  <c r="F529" i="51" s="1"/>
  <c r="F447" i="51"/>
  <c r="F374" i="51"/>
  <c r="A456" i="51"/>
  <c r="F370" i="51"/>
  <c r="A452" i="51"/>
  <c r="A386" i="51"/>
  <c r="F304" i="51"/>
  <c r="F391" i="51"/>
  <c r="A473" i="51"/>
  <c r="A412" i="51"/>
  <c r="F330" i="51"/>
  <c r="F393" i="51"/>
  <c r="A475" i="51"/>
  <c r="F375" i="50"/>
  <c r="F346" i="50"/>
  <c r="A428" i="50"/>
  <c r="A416" i="50"/>
  <c r="F334" i="50"/>
  <c r="A415" i="50"/>
  <c r="F333" i="50"/>
  <c r="F305" i="50"/>
  <c r="A387" i="50"/>
  <c r="F472" i="50"/>
  <c r="A554" i="50"/>
  <c r="F554" i="50" s="1"/>
  <c r="A493" i="50"/>
  <c r="F411" i="50"/>
  <c r="F397" i="50"/>
  <c r="A479" i="50"/>
  <c r="F345" i="50"/>
  <c r="A427" i="50"/>
  <c r="F321" i="50"/>
  <c r="A403" i="50"/>
  <c r="A451" i="50"/>
  <c r="F369" i="50"/>
  <c r="F300" i="50"/>
  <c r="A382" i="50"/>
  <c r="A406" i="50"/>
  <c r="F324" i="50"/>
  <c r="A460" i="50"/>
  <c r="F378" i="50"/>
  <c r="A391" i="50"/>
  <c r="F309" i="50"/>
  <c r="A388" i="49"/>
  <c r="F306" i="49"/>
  <c r="A392" i="49"/>
  <c r="F310" i="49"/>
  <c r="A405" i="49"/>
  <c r="F323" i="49"/>
  <c r="F355" i="49"/>
  <c r="A437" i="49"/>
  <c r="A455" i="49"/>
  <c r="F455" i="49" s="1"/>
  <c r="F481" i="49"/>
  <c r="A563" i="49"/>
  <c r="F563" i="49" s="1"/>
  <c r="F295" i="49"/>
  <c r="A377" i="49"/>
  <c r="F382" i="49"/>
  <c r="A464" i="49"/>
  <c r="A413" i="49"/>
  <c r="F331" i="49"/>
  <c r="A465" i="49"/>
  <c r="F465" i="49" s="1"/>
  <c r="A364" i="49"/>
  <c r="F364" i="49" s="1"/>
  <c r="F491" i="49"/>
  <c r="A573" i="49"/>
  <c r="F573" i="49" s="1"/>
  <c r="A332" i="49"/>
  <c r="F250" i="49"/>
  <c r="F285" i="49"/>
  <c r="A367" i="49"/>
  <c r="F262" i="49"/>
  <c r="A344" i="49"/>
  <c r="A359" i="49"/>
  <c r="F277" i="49"/>
  <c r="F260" i="48"/>
  <c r="A342" i="48"/>
  <c r="F447" i="48"/>
  <c r="A345" i="48"/>
  <c r="F345" i="48" s="1"/>
  <c r="A486" i="48"/>
  <c r="F404" i="48"/>
  <c r="F392" i="48"/>
  <c r="A474" i="48"/>
  <c r="A410" i="48"/>
  <c r="F328" i="48"/>
  <c r="F278" i="48"/>
  <c r="A360" i="48"/>
  <c r="F327" i="47"/>
  <c r="A409" i="47"/>
  <c r="A436" i="47"/>
  <c r="A518" i="47" s="1"/>
  <c r="F518" i="47" s="1"/>
  <c r="A342" i="47"/>
  <c r="F260" i="47"/>
  <c r="A344" i="47"/>
  <c r="F262" i="47"/>
  <c r="A406" i="47"/>
  <c r="F324" i="47"/>
  <c r="A361" i="47"/>
  <c r="F279" i="47"/>
  <c r="A484" i="47"/>
  <c r="F484" i="47" s="1"/>
  <c r="F495" i="47"/>
  <c r="A577" i="47"/>
  <c r="F577" i="47" s="1"/>
  <c r="A504" i="47"/>
  <c r="F504" i="47" s="1"/>
  <c r="F422" i="47"/>
  <c r="A447" i="47"/>
  <c r="F365" i="47"/>
  <c r="A355" i="47"/>
  <c r="F273" i="47"/>
  <c r="A363" i="47"/>
  <c r="F281" i="47"/>
  <c r="F325" i="47"/>
  <c r="A407" i="47"/>
  <c r="A391" i="47"/>
  <c r="F309" i="47"/>
  <c r="A401" i="47"/>
  <c r="F319" i="47"/>
  <c r="F419" i="47"/>
  <c r="A501" i="47"/>
  <c r="F501" i="47" s="1"/>
  <c r="A356" i="47"/>
  <c r="F274" i="47"/>
  <c r="A482" i="58"/>
  <c r="F400" i="58"/>
  <c r="A357" i="51"/>
  <c r="F275" i="51"/>
  <c r="F398" i="57"/>
  <c r="A480" i="57"/>
  <c r="A380" i="55"/>
  <c r="F298" i="55"/>
  <c r="F448" i="54"/>
  <c r="A530" i="54"/>
  <c r="F530" i="54" s="1"/>
  <c r="F369" i="55"/>
  <c r="A451" i="55"/>
  <c r="F254" i="58"/>
  <c r="A336" i="58"/>
  <c r="F277" i="52"/>
  <c r="A359" i="52"/>
  <c r="F484" i="53"/>
  <c r="A566" i="53"/>
  <c r="F566" i="53" s="1"/>
  <c r="F362" i="49"/>
  <c r="A444" i="49"/>
  <c r="A548" i="49"/>
  <c r="F548" i="49" s="1"/>
  <c r="F466" i="49"/>
  <c r="A332" i="50"/>
  <c r="F250" i="50"/>
  <c r="A374" i="58"/>
  <c r="F292" i="58"/>
  <c r="A368" i="56"/>
  <c r="F286" i="56"/>
  <c r="F322" i="54"/>
  <c r="A404" i="54"/>
  <c r="F314" i="58"/>
  <c r="A396" i="58"/>
  <c r="F278" i="55"/>
  <c r="A360" i="55"/>
  <c r="F299" i="57"/>
  <c r="A381" i="57"/>
  <c r="A400" i="53"/>
  <c r="F318" i="53"/>
  <c r="F399" i="57"/>
  <c r="A481" i="57"/>
  <c r="F310" i="59"/>
  <c r="A392" i="59"/>
  <c r="A347" i="53"/>
  <c r="F265" i="53"/>
  <c r="F263" i="54"/>
  <c r="A345" i="54"/>
  <c r="A414" i="59"/>
  <c r="F332" i="59"/>
  <c r="A349" i="58"/>
  <c r="F267" i="58"/>
  <c r="A404" i="50"/>
  <c r="F322" i="50"/>
  <c r="A502" i="51"/>
  <c r="F502" i="51" s="1"/>
  <c r="F420" i="51"/>
  <c r="F405" i="47"/>
  <c r="A487" i="47"/>
  <c r="F420" i="49"/>
  <c r="A502" i="49"/>
  <c r="F502" i="49" s="1"/>
  <c r="A526" i="54"/>
  <c r="F526" i="54" s="1"/>
  <c r="F444" i="54"/>
  <c r="A344" i="54"/>
  <c r="F262" i="54"/>
  <c r="A572" i="57"/>
  <c r="F572" i="57" s="1"/>
  <c r="F490" i="57"/>
  <c r="A462" i="53"/>
  <c r="F380" i="53"/>
  <c r="A392" i="51"/>
  <c r="F310" i="51"/>
  <c r="F408" i="53"/>
  <c r="A490" i="53"/>
  <c r="A536" i="58"/>
  <c r="F536" i="58" s="1"/>
  <c r="F454" i="58"/>
  <c r="F290" i="50"/>
  <c r="A372" i="50"/>
  <c r="F363" i="51"/>
  <c r="A445" i="51"/>
  <c r="A403" i="59"/>
  <c r="F321" i="59"/>
  <c r="A422" i="50"/>
  <c r="F340" i="50"/>
  <c r="A574" i="55"/>
  <c r="F574" i="55" s="1"/>
  <c r="F492" i="55"/>
  <c r="F452" i="54"/>
  <c r="A534" i="54"/>
  <c r="F534" i="54" s="1"/>
  <c r="A492" i="52"/>
  <c r="F410" i="52"/>
  <c r="F441" i="54"/>
  <c r="A523" i="54"/>
  <c r="F523" i="54" s="1"/>
  <c r="A567" i="53"/>
  <c r="F567" i="53" s="1"/>
  <c r="F485" i="53"/>
  <c r="A470" i="56"/>
  <c r="F388" i="56"/>
  <c r="A434" i="58"/>
  <c r="F352" i="58"/>
  <c r="A549" i="59"/>
  <c r="F549" i="59" s="1"/>
  <c r="F467" i="59"/>
  <c r="A384" i="54"/>
  <c r="F302" i="54"/>
  <c r="F370" i="59"/>
  <c r="A452" i="59"/>
  <c r="F273" i="52"/>
  <c r="A355" i="52"/>
  <c r="F298" i="57"/>
  <c r="A380" i="57"/>
  <c r="F325" i="49"/>
  <c r="A407" i="49"/>
  <c r="A461" i="58"/>
  <c r="F379" i="58"/>
  <c r="A392" i="50"/>
  <c r="F310" i="50"/>
  <c r="F280" i="53"/>
  <c r="A362" i="53"/>
  <c r="A356" i="57"/>
  <c r="F274" i="57"/>
  <c r="A571" i="59"/>
  <c r="F571" i="59" s="1"/>
  <c r="F489" i="59"/>
  <c r="F285" i="58"/>
  <c r="A367" i="58"/>
  <c r="A356" i="50"/>
  <c r="F274" i="50"/>
  <c r="A401" i="54"/>
  <c r="F319" i="54"/>
  <c r="F308" i="47"/>
  <c r="A390" i="47"/>
  <c r="F422" i="51"/>
  <c r="A504" i="51"/>
  <c r="F504" i="51" s="1"/>
  <c r="F254" i="55"/>
  <c r="A336" i="55"/>
  <c r="A397" i="54"/>
  <c r="F315" i="54"/>
  <c r="A539" i="50"/>
  <c r="F539" i="50" s="1"/>
  <c r="F457" i="50"/>
  <c r="F394" i="59"/>
  <c r="A476" i="59"/>
  <c r="F431" i="55"/>
  <c r="A513" i="55"/>
  <c r="F513" i="55" s="1"/>
  <c r="A475" i="58"/>
  <c r="F393" i="58"/>
  <c r="F471" i="55"/>
  <c r="A553" i="55"/>
  <c r="F553" i="55" s="1"/>
  <c r="F433" i="47"/>
  <c r="A515" i="47"/>
  <c r="F515" i="47" s="1"/>
  <c r="A556" i="47"/>
  <c r="F556" i="47" s="1"/>
  <c r="F474" i="47"/>
  <c r="A432" i="50"/>
  <c r="F350" i="50"/>
  <c r="F308" i="51"/>
  <c r="A390" i="51"/>
  <c r="A372" i="51"/>
  <c r="F290" i="51"/>
  <c r="F303" i="48"/>
  <c r="A385" i="48"/>
  <c r="A446" i="55"/>
  <c r="F364" i="55"/>
  <c r="A369" i="58"/>
  <c r="F287" i="58"/>
  <c r="F283" i="50"/>
  <c r="A365" i="50"/>
  <c r="F400" i="52"/>
  <c r="A482" i="52"/>
  <c r="A380" i="50"/>
  <c r="F298" i="50"/>
  <c r="A500" i="57"/>
  <c r="F500" i="57" s="1"/>
  <c r="F418" i="57"/>
  <c r="F308" i="57"/>
  <c r="A390" i="57"/>
  <c r="A405" i="48"/>
  <c r="F323" i="48"/>
  <c r="A352" i="54"/>
  <c r="F270" i="54"/>
  <c r="A383" i="53"/>
  <c r="F301" i="53"/>
  <c r="A475" i="56"/>
  <c r="F393" i="56"/>
  <c r="A433" i="49"/>
  <c r="F351" i="49"/>
  <c r="A406" i="55"/>
  <c r="F324" i="55"/>
  <c r="F490" i="51"/>
  <c r="A572" i="51"/>
  <c r="F572" i="51" s="1"/>
  <c r="F273" i="54"/>
  <c r="A355" i="54"/>
  <c r="F396" i="47"/>
  <c r="A478" i="47"/>
  <c r="F389" i="49"/>
  <c r="A471" i="49"/>
  <c r="A380" i="51"/>
  <c r="F298" i="51"/>
  <c r="A423" i="54"/>
  <c r="F341" i="54"/>
  <c r="F386" i="47"/>
  <c r="A468" i="47"/>
  <c r="A472" i="49"/>
  <c r="F390" i="49"/>
  <c r="A508" i="48"/>
  <c r="F508" i="48" s="1"/>
  <c r="F426" i="48"/>
  <c r="A441" i="55"/>
  <c r="F359" i="55"/>
  <c r="F263" i="55"/>
  <c r="A345" i="55"/>
  <c r="A398" i="51"/>
  <c r="F316" i="51"/>
  <c r="F281" i="56"/>
  <c r="A363" i="56"/>
  <c r="A491" i="51"/>
  <c r="F409" i="51"/>
  <c r="F401" i="59"/>
  <c r="A483" i="59"/>
  <c r="A370" i="49"/>
  <c r="F288" i="49"/>
  <c r="A399" i="52"/>
  <c r="F317" i="52"/>
  <c r="A412" i="57"/>
  <c r="F330" i="57"/>
  <c r="A561" i="48"/>
  <c r="F561" i="48" s="1"/>
  <c r="F479" i="48"/>
  <c r="A551" i="48"/>
  <c r="F551" i="48" s="1"/>
  <c r="F469" i="48"/>
  <c r="A454" i="59"/>
  <c r="F372" i="59"/>
  <c r="A332" i="57"/>
  <c r="F250" i="57"/>
  <c r="F465" i="58"/>
  <c r="A547" i="58"/>
  <c r="F547" i="58" s="1"/>
  <c r="A349" i="50"/>
  <c r="F267" i="50"/>
  <c r="A373" i="48"/>
  <c r="F291" i="48"/>
  <c r="A400" i="48"/>
  <c r="F318" i="48"/>
  <c r="A374" i="48"/>
  <c r="F292" i="48"/>
  <c r="A354" i="52"/>
  <c r="F272" i="52"/>
  <c r="F405" i="58"/>
  <c r="A487" i="58"/>
  <c r="F255" i="50"/>
  <c r="A337" i="50"/>
  <c r="F324" i="59"/>
  <c r="A406" i="59"/>
  <c r="A576" i="48"/>
  <c r="F576" i="48" s="1"/>
  <c r="F494" i="48"/>
  <c r="A349" i="48"/>
  <c r="F267" i="48"/>
  <c r="F316" i="49"/>
  <c r="A398" i="49"/>
  <c r="A377" i="52"/>
  <c r="F295" i="52"/>
  <c r="A334" i="54"/>
  <c r="F252" i="54"/>
  <c r="A576" i="49"/>
  <c r="F576" i="49" s="1"/>
  <c r="F494" i="49"/>
  <c r="A376" i="49"/>
  <c r="F294" i="49"/>
  <c r="A367" i="50"/>
  <c r="F285" i="50"/>
  <c r="A355" i="53"/>
  <c r="F273" i="53"/>
  <c r="A434" i="57"/>
  <c r="F352" i="57"/>
  <c r="A339" i="58"/>
  <c r="F257" i="58"/>
  <c r="F386" i="59"/>
  <c r="A468" i="59"/>
  <c r="F456" i="57"/>
  <c r="A538" i="57"/>
  <c r="F538" i="57" s="1"/>
  <c r="A454" i="57"/>
  <c r="F372" i="57"/>
  <c r="F355" i="50"/>
  <c r="A437" i="50"/>
  <c r="A553" i="56"/>
  <c r="F553" i="56" s="1"/>
  <c r="F471" i="56"/>
  <c r="F397" i="53"/>
  <c r="A479" i="53"/>
  <c r="A407" i="48"/>
  <c r="F325" i="48"/>
  <c r="F381" i="56"/>
  <c r="A463" i="56"/>
  <c r="A383" i="50"/>
  <c r="F301" i="50"/>
  <c r="F358" i="54"/>
  <c r="A440" i="54"/>
  <c r="A348" i="55"/>
  <c r="F266" i="55"/>
  <c r="F411" i="47"/>
  <c r="A493" i="47"/>
  <c r="A389" i="53"/>
  <c r="F307" i="53"/>
  <c r="A346" i="48"/>
  <c r="F264" i="48"/>
  <c r="F266" i="49"/>
  <c r="A348" i="49"/>
  <c r="A563" i="55"/>
  <c r="F563" i="55" s="1"/>
  <c r="F481" i="55"/>
  <c r="F375" i="57"/>
  <c r="A457" i="57"/>
  <c r="F260" i="56"/>
  <c r="A342" i="56"/>
  <c r="F473" i="57"/>
  <c r="A555" i="57"/>
  <c r="F555" i="57" s="1"/>
  <c r="A574" i="56"/>
  <c r="F574" i="56" s="1"/>
  <c r="F492" i="56"/>
  <c r="F258" i="58"/>
  <c r="A340" i="58"/>
  <c r="A439" i="47"/>
  <c r="F357" i="47"/>
  <c r="F344" i="57"/>
  <c r="A426" i="57"/>
  <c r="F281" i="59"/>
  <c r="A363" i="59"/>
  <c r="F415" i="56"/>
  <c r="A497" i="56"/>
  <c r="F497" i="56" s="1"/>
  <c r="A476" i="53"/>
  <c r="F394" i="53"/>
  <c r="A543" i="59"/>
  <c r="F543" i="59" s="1"/>
  <c r="F461" i="59"/>
  <c r="A426" i="50"/>
  <c r="F344" i="50"/>
  <c r="A451" i="53"/>
  <c r="F369" i="53"/>
  <c r="A417" i="54"/>
  <c r="F335" i="54"/>
  <c r="F333" i="47"/>
  <c r="A415" i="47"/>
  <c r="F419" i="55"/>
  <c r="A501" i="55"/>
  <c r="F501" i="55" s="1"/>
  <c r="A448" i="50"/>
  <c r="F366" i="50"/>
  <c r="A574" i="47"/>
  <c r="F574" i="47" s="1"/>
  <c r="F492" i="47"/>
  <c r="A412" i="58"/>
  <c r="F330" i="58"/>
  <c r="F318" i="55"/>
  <c r="A400" i="55"/>
  <c r="F448" i="47"/>
  <c r="A530" i="47"/>
  <c r="F530" i="47" s="1"/>
  <c r="F284" i="49"/>
  <c r="A366" i="49"/>
  <c r="F314" i="53"/>
  <c r="A396" i="53"/>
  <c r="F410" i="53"/>
  <c r="A492" i="53"/>
  <c r="A349" i="59"/>
  <c r="F267" i="59"/>
  <c r="A482" i="59"/>
  <c r="F400" i="59"/>
  <c r="A332" i="51"/>
  <c r="F250" i="51"/>
  <c r="F452" i="47"/>
  <c r="A534" i="47"/>
  <c r="F534" i="47" s="1"/>
  <c r="F395" i="51"/>
  <c r="A477" i="51"/>
  <c r="A367" i="51"/>
  <c r="F285" i="51"/>
  <c r="F296" i="56"/>
  <c r="A378" i="56"/>
  <c r="A486" i="58"/>
  <c r="F404" i="58"/>
  <c r="F485" i="55"/>
  <c r="A567" i="55"/>
  <c r="F567" i="55" s="1"/>
  <c r="F468" i="58"/>
  <c r="A550" i="58"/>
  <c r="F550" i="58" s="1"/>
  <c r="A437" i="56"/>
  <c r="F355" i="56"/>
  <c r="A491" i="56"/>
  <c r="F409" i="56"/>
  <c r="F443" i="51"/>
  <c r="A525" i="51"/>
  <c r="F525" i="51" s="1"/>
  <c r="F251" i="58"/>
  <c r="A333" i="58"/>
  <c r="A476" i="50"/>
  <c r="F394" i="50"/>
  <c r="F318" i="47"/>
  <c r="A400" i="47"/>
  <c r="A565" i="49"/>
  <c r="F565" i="49" s="1"/>
  <c r="F483" i="49"/>
  <c r="F305" i="51"/>
  <c r="A387" i="51"/>
  <c r="F286" i="55"/>
  <c r="A368" i="55"/>
  <c r="A427" i="51"/>
  <c r="F345" i="51"/>
  <c r="F376" i="54"/>
  <c r="A458" i="54"/>
  <c r="F335" i="59"/>
  <c r="A417" i="59"/>
  <c r="A454" i="47"/>
  <c r="F372" i="47"/>
  <c r="A335" i="53"/>
  <c r="F253" i="53"/>
  <c r="F325" i="58"/>
  <c r="A407" i="58"/>
  <c r="F391" i="49"/>
  <c r="A473" i="49"/>
  <c r="A396" i="50"/>
  <c r="F314" i="50"/>
  <c r="A386" i="49"/>
  <c r="F304" i="49"/>
  <c r="F295" i="50"/>
  <c r="A377" i="50"/>
  <c r="F398" i="52"/>
  <c r="A480" i="52"/>
  <c r="F398" i="48"/>
  <c r="A480" i="48"/>
  <c r="F428" i="56"/>
  <c r="A510" i="56"/>
  <c r="F510" i="56" s="1"/>
  <c r="F323" i="54"/>
  <c r="A405" i="54"/>
  <c r="A368" i="57"/>
  <c r="F286" i="57"/>
  <c r="A383" i="55"/>
  <c r="F301" i="55"/>
  <c r="F463" i="47"/>
  <c r="A545" i="47"/>
  <c r="F545" i="47" s="1"/>
  <c r="A431" i="57"/>
  <c r="F349" i="57"/>
  <c r="A374" i="53"/>
  <c r="F292" i="53"/>
  <c r="A475" i="53"/>
  <c r="F393" i="53"/>
  <c r="A537" i="58"/>
  <c r="F537" i="58" s="1"/>
  <c r="F455" i="58"/>
  <c r="F420" i="55"/>
  <c r="A502" i="55"/>
  <c r="F502" i="55" s="1"/>
  <c r="A443" i="54"/>
  <c r="F361" i="54"/>
  <c r="F474" i="53"/>
  <c r="A556" i="53"/>
  <c r="F556" i="53" s="1"/>
  <c r="A539" i="54"/>
  <c r="F539" i="54" s="1"/>
  <c r="F457" i="54"/>
  <c r="F320" i="52"/>
  <c r="A402" i="52"/>
  <c r="A408" i="49"/>
  <c r="F326" i="49"/>
  <c r="A399" i="48"/>
  <c r="F317" i="48"/>
  <c r="F287" i="49"/>
  <c r="A369" i="49"/>
  <c r="A475" i="48"/>
  <c r="F393" i="48"/>
  <c r="A371" i="51"/>
  <c r="F289" i="51"/>
  <c r="F486" i="55"/>
  <c r="A568" i="55"/>
  <c r="F568" i="55" s="1"/>
  <c r="F265" i="52"/>
  <c r="A347" i="52"/>
  <c r="A366" i="48"/>
  <c r="F284" i="48"/>
  <c r="F251" i="52"/>
  <c r="A333" i="52"/>
  <c r="F346" i="51"/>
  <c r="A428" i="51"/>
  <c r="F303" i="58"/>
  <c r="A385" i="58"/>
  <c r="A370" i="48"/>
  <c r="F288" i="48"/>
  <c r="F265" i="50"/>
  <c r="A347" i="50"/>
  <c r="F255" i="57"/>
  <c r="A337" i="57"/>
  <c r="A367" i="55"/>
  <c r="F285" i="55"/>
  <c r="A491" i="58"/>
  <c r="F409" i="58"/>
  <c r="A399" i="59"/>
  <c r="F317" i="59"/>
  <c r="F286" i="54"/>
  <c r="A368" i="54"/>
  <c r="A403" i="48"/>
  <c r="F321" i="48"/>
  <c r="F258" i="48"/>
  <c r="A340" i="48"/>
  <c r="A439" i="52"/>
  <c r="F357" i="52"/>
  <c r="F286" i="49"/>
  <c r="A368" i="49"/>
  <c r="A370" i="52"/>
  <c r="F288" i="52"/>
  <c r="A334" i="58"/>
  <c r="F252" i="58"/>
  <c r="A490" i="56"/>
  <c r="F408" i="56"/>
  <c r="A425" i="52"/>
  <c r="F343" i="52"/>
  <c r="A540" i="56"/>
  <c r="F540" i="56" s="1"/>
  <c r="F458" i="56"/>
  <c r="A527" i="48"/>
  <c r="F527" i="48" s="1"/>
  <c r="F445" i="48"/>
  <c r="F363" i="54"/>
  <c r="A445" i="54"/>
  <c r="F271" i="57"/>
  <c r="A353" i="57"/>
  <c r="F428" i="49"/>
  <c r="A510" i="49"/>
  <c r="F510" i="49" s="1"/>
  <c r="A377" i="54"/>
  <c r="F295" i="54"/>
  <c r="A414" i="54"/>
  <c r="F332" i="54"/>
  <c r="A385" i="54"/>
  <c r="F303" i="54"/>
  <c r="F397" i="56"/>
  <c r="A479" i="56"/>
  <c r="F295" i="59"/>
  <c r="A377" i="59"/>
  <c r="A353" i="48"/>
  <c r="F271" i="48"/>
  <c r="F387" i="59"/>
  <c r="A469" i="59"/>
  <c r="A386" i="48"/>
  <c r="F304" i="48"/>
  <c r="A435" i="50"/>
  <c r="F353" i="50"/>
  <c r="A551" i="53"/>
  <c r="F551" i="53" s="1"/>
  <c r="F469" i="53"/>
  <c r="A361" i="52"/>
  <c r="F279" i="52"/>
  <c r="A395" i="47"/>
  <c r="F313" i="47"/>
  <c r="A487" i="53"/>
  <c r="F405" i="53"/>
  <c r="F341" i="56"/>
  <c r="A423" i="56"/>
  <c r="A493" i="56"/>
  <c r="F411" i="56"/>
  <c r="F319" i="48"/>
  <c r="A401" i="48"/>
  <c r="A504" i="55"/>
  <c r="F504" i="55" s="1"/>
  <c r="F422" i="55"/>
  <c r="A395" i="49"/>
  <c r="F313" i="49"/>
  <c r="A458" i="58"/>
  <c r="F376" i="58"/>
  <c r="A568" i="56"/>
  <c r="F568" i="56" s="1"/>
  <c r="F486" i="56"/>
  <c r="A442" i="59"/>
  <c r="F360" i="59"/>
  <c r="F330" i="56"/>
  <c r="A412" i="56"/>
  <c r="A514" i="55"/>
  <c r="F514" i="55" s="1"/>
  <c r="F432" i="55"/>
  <c r="F461" i="51"/>
  <c r="A543" i="51"/>
  <c r="F543" i="51" s="1"/>
  <c r="F380" i="56"/>
  <c r="A462" i="56"/>
  <c r="A547" i="47"/>
  <c r="F547" i="47" s="1"/>
  <c r="F465" i="47"/>
  <c r="A347" i="57"/>
  <c r="F265" i="57"/>
  <c r="A453" i="59"/>
  <c r="F371" i="59"/>
  <c r="F364" i="47"/>
  <c r="A446" i="47"/>
  <c r="F398" i="55"/>
  <c r="A480" i="55"/>
  <c r="A362" i="59"/>
  <c r="F280" i="59"/>
  <c r="F388" i="47"/>
  <c r="A470" i="47"/>
  <c r="F378" i="48"/>
  <c r="A460" i="48"/>
  <c r="F419" i="52"/>
  <c r="A501" i="52"/>
  <c r="F501" i="52" s="1"/>
  <c r="A484" i="48"/>
  <c r="F402" i="48"/>
  <c r="F343" i="51"/>
  <c r="A425" i="51"/>
  <c r="F313" i="53"/>
  <c r="A395" i="53"/>
  <c r="F373" i="50"/>
  <c r="A455" i="50"/>
  <c r="F392" i="52"/>
  <c r="A474" i="52"/>
  <c r="A386" i="54"/>
  <c r="F304" i="54"/>
  <c r="A361" i="58"/>
  <c r="F279" i="58"/>
  <c r="A346" i="52"/>
  <c r="F264" i="52"/>
  <c r="F466" i="48"/>
  <c r="A548" i="48"/>
  <c r="F548" i="48" s="1"/>
  <c r="A399" i="50"/>
  <c r="F317" i="50"/>
  <c r="A491" i="57"/>
  <c r="F409" i="57"/>
  <c r="A449" i="59"/>
  <c r="F367" i="59"/>
  <c r="A512" i="56"/>
  <c r="F512" i="56" s="1"/>
  <c r="F430" i="56"/>
  <c r="A411" i="48"/>
  <c r="F329" i="48"/>
  <c r="F376" i="53"/>
  <c r="A458" i="53"/>
  <c r="F313" i="58"/>
  <c r="A395" i="58"/>
  <c r="A425" i="48"/>
  <c r="F343" i="48"/>
  <c r="F389" i="47"/>
  <c r="A471" i="47"/>
  <c r="F312" i="52"/>
  <c r="A394" i="52"/>
  <c r="F358" i="47"/>
  <c r="A440" i="47"/>
  <c r="F455" i="47"/>
  <c r="F388" i="54"/>
  <c r="A470" i="54"/>
  <c r="F292" i="47"/>
  <c r="A374" i="47"/>
  <c r="A419" i="53"/>
  <c r="F337" i="53"/>
  <c r="A332" i="58"/>
  <c r="F250" i="58"/>
  <c r="F268" i="56"/>
  <c r="A350" i="56"/>
  <c r="F265" i="47"/>
  <c r="A347" i="47"/>
  <c r="A391" i="53"/>
  <c r="F309" i="53"/>
  <c r="F268" i="57"/>
  <c r="A350" i="57"/>
  <c r="A416" i="55"/>
  <c r="F334" i="55"/>
  <c r="A431" i="51"/>
  <c r="F349" i="51"/>
  <c r="A336" i="51"/>
  <c r="F254" i="51"/>
  <c r="F261" i="58"/>
  <c r="A343" i="58"/>
  <c r="F378" i="58"/>
  <c r="A460" i="58"/>
  <c r="A387" i="52"/>
  <c r="F305" i="52"/>
  <c r="F280" i="47"/>
  <c r="A362" i="47"/>
  <c r="A434" i="56"/>
  <c r="F352" i="56"/>
  <c r="A381" i="49"/>
  <c r="F299" i="49"/>
  <c r="A484" i="55"/>
  <c r="F402" i="55"/>
  <c r="A335" i="50"/>
  <c r="F253" i="50"/>
  <c r="F344" i="56"/>
  <c r="A426" i="56"/>
  <c r="A493" i="49"/>
  <c r="F411" i="49"/>
  <c r="A386" i="56"/>
  <c r="F304" i="56"/>
  <c r="F303" i="50"/>
  <c r="A385" i="50"/>
  <c r="A483" i="58"/>
  <c r="F401" i="58"/>
  <c r="F404" i="47"/>
  <c r="A486" i="47"/>
  <c r="A421" i="55"/>
  <c r="F339" i="55"/>
  <c r="F284" i="57"/>
  <c r="A366" i="57"/>
  <c r="A413" i="50"/>
  <c r="F331" i="50"/>
  <c r="A429" i="55"/>
  <c r="F347" i="55"/>
  <c r="A534" i="56"/>
  <c r="F534" i="56" s="1"/>
  <c r="F452" i="56"/>
  <c r="A383" i="59"/>
  <c r="F301" i="59"/>
  <c r="F321" i="51"/>
  <c r="A403" i="51"/>
  <c r="F359" i="51"/>
  <c r="A441" i="51"/>
  <c r="A381" i="48"/>
  <c r="F299" i="48"/>
  <c r="A416" i="47"/>
  <c r="F334" i="47"/>
  <c r="A502" i="54"/>
  <c r="F502" i="54" s="1"/>
  <c r="F420" i="54"/>
  <c r="A497" i="57"/>
  <c r="F497" i="57" s="1"/>
  <c r="F415" i="57"/>
  <c r="A341" i="47"/>
  <c r="F259" i="47"/>
  <c r="A430" i="52"/>
  <c r="F348" i="52"/>
  <c r="F343" i="57"/>
  <c r="A425" i="57"/>
  <c r="F406" i="58"/>
  <c r="A488" i="58"/>
  <c r="F262" i="58"/>
  <c r="A344" i="58"/>
  <c r="F345" i="59"/>
  <c r="A427" i="59"/>
  <c r="F338" i="47"/>
  <c r="A420" i="47"/>
  <c r="F254" i="56"/>
  <c r="A336" i="56"/>
  <c r="A426" i="59"/>
  <c r="F344" i="59"/>
  <c r="F407" i="51"/>
  <c r="A489" i="51"/>
  <c r="A448" i="51"/>
  <c r="F366" i="51"/>
  <c r="A362" i="55"/>
  <c r="F280" i="55"/>
  <c r="A520" i="55"/>
  <c r="F520" i="55" s="1"/>
  <c r="F438" i="55"/>
  <c r="A538" i="59"/>
  <c r="F538" i="59" s="1"/>
  <c r="F456" i="59"/>
  <c r="A342" i="59"/>
  <c r="F260" i="59"/>
  <c r="A484" i="51"/>
  <c r="F402" i="51"/>
  <c r="F337" i="51"/>
  <c r="A419" i="51"/>
  <c r="A483" i="50"/>
  <c r="F401" i="50"/>
  <c r="A364" i="51"/>
  <c r="F282" i="51"/>
  <c r="F285" i="53"/>
  <c r="A367" i="53"/>
  <c r="A522" i="57"/>
  <c r="F522" i="57" s="1"/>
  <c r="F440" i="57"/>
  <c r="F311" i="50"/>
  <c r="A393" i="50"/>
  <c r="F369" i="52"/>
  <c r="A451" i="52"/>
  <c r="F326" i="47"/>
  <c r="A408" i="47"/>
  <c r="A405" i="50"/>
  <c r="F323" i="50"/>
  <c r="A376" i="50"/>
  <c r="F294" i="50"/>
  <c r="F301" i="52"/>
  <c r="A383" i="52"/>
  <c r="F366" i="59"/>
  <c r="A448" i="59"/>
  <c r="A342" i="57"/>
  <c r="F260" i="57"/>
  <c r="A425" i="54"/>
  <c r="F343" i="54"/>
  <c r="F257" i="59"/>
  <c r="A339" i="59"/>
  <c r="A353" i="47"/>
  <c r="F271" i="47"/>
  <c r="F394" i="49"/>
  <c r="A476" i="49"/>
  <c r="A431" i="47"/>
  <c r="F349" i="47"/>
  <c r="F405" i="56"/>
  <c r="A487" i="56"/>
  <c r="A490" i="50"/>
  <c r="F408" i="50"/>
  <c r="A502" i="57"/>
  <c r="F502" i="57" s="1"/>
  <c r="F420" i="57"/>
  <c r="A365" i="59"/>
  <c r="F283" i="59"/>
  <c r="A407" i="57"/>
  <c r="F325" i="57"/>
  <c r="A574" i="49"/>
  <c r="F574" i="49" s="1"/>
  <c r="F492" i="49"/>
  <c r="F351" i="59"/>
  <c r="A433" i="59"/>
  <c r="F275" i="59"/>
  <c r="A357" i="59"/>
  <c r="A436" i="53"/>
  <c r="F354" i="53"/>
  <c r="F387" i="57"/>
  <c r="A469" i="57"/>
  <c r="F314" i="59"/>
  <c r="A396" i="59"/>
  <c r="F359" i="59"/>
  <c r="A441" i="59"/>
  <c r="A342" i="54"/>
  <c r="F260" i="54"/>
  <c r="F417" i="47"/>
  <c r="A499" i="47"/>
  <c r="F499" i="47" s="1"/>
  <c r="A447" i="54"/>
  <c r="F365" i="54"/>
  <c r="F286" i="53"/>
  <c r="A368" i="53"/>
  <c r="F309" i="52"/>
  <c r="A391" i="52"/>
  <c r="F358" i="59"/>
  <c r="A440" i="59"/>
  <c r="F475" i="49"/>
  <c r="A557" i="49"/>
  <c r="F557" i="49" s="1"/>
  <c r="F281" i="52"/>
  <c r="A363" i="52"/>
  <c r="A438" i="56"/>
  <c r="F356" i="56"/>
  <c r="A352" i="51"/>
  <c r="F270" i="51"/>
  <c r="F373" i="57"/>
  <c r="A455" i="57"/>
  <c r="A467" i="56"/>
  <c r="F385" i="56"/>
  <c r="F391" i="59"/>
  <c r="A473" i="59"/>
  <c r="F330" i="59"/>
  <c r="A412" i="59"/>
  <c r="A498" i="56"/>
  <c r="F498" i="56" s="1"/>
  <c r="F416" i="56"/>
  <c r="A575" i="54"/>
  <c r="F575" i="54" s="1"/>
  <c r="F493" i="54"/>
  <c r="A371" i="54"/>
  <c r="F289" i="54"/>
  <c r="A452" i="50"/>
  <c r="F370" i="50"/>
  <c r="A338" i="56"/>
  <c r="F256" i="56"/>
  <c r="A408" i="59"/>
  <c r="F326" i="59"/>
  <c r="F357" i="55"/>
  <c r="A439" i="55"/>
  <c r="F281" i="58"/>
  <c r="A363" i="58"/>
  <c r="A518" i="50"/>
  <c r="F518" i="50" s="1"/>
  <c r="F436" i="50"/>
  <c r="F261" i="50"/>
  <c r="A343" i="50"/>
  <c r="F396" i="57"/>
  <c r="A478" i="57"/>
  <c r="A377" i="51"/>
  <c r="F295" i="51"/>
  <c r="F335" i="48"/>
  <c r="A417" i="48"/>
  <c r="F251" i="49"/>
  <c r="A333" i="49"/>
  <c r="A449" i="52"/>
  <c r="F367" i="52"/>
  <c r="A445" i="50"/>
  <c r="F363" i="50"/>
  <c r="A444" i="52"/>
  <c r="F362" i="52"/>
  <c r="F463" i="59"/>
  <c r="A545" i="59"/>
  <c r="F545" i="59" s="1"/>
  <c r="A398" i="59"/>
  <c r="F316" i="59"/>
  <c r="A335" i="57"/>
  <c r="F253" i="57"/>
  <c r="F296" i="55"/>
  <c r="A378" i="55"/>
  <c r="F322" i="57"/>
  <c r="A404" i="57"/>
  <c r="A376" i="48"/>
  <c r="F294" i="48"/>
  <c r="F417" i="51"/>
  <c r="A499" i="51"/>
  <c r="F499" i="51" s="1"/>
  <c r="F275" i="53"/>
  <c r="A357" i="53"/>
  <c r="A414" i="56"/>
  <c r="F332" i="56"/>
  <c r="A453" i="55"/>
  <c r="F371" i="55"/>
  <c r="F395" i="56"/>
  <c r="A477" i="56"/>
  <c r="F337" i="59"/>
  <c r="A419" i="59"/>
  <c r="A425" i="59"/>
  <c r="F343" i="59"/>
  <c r="A490" i="55"/>
  <c r="F408" i="55"/>
  <c r="F483" i="52"/>
  <c r="A565" i="52"/>
  <c r="F565" i="52" s="1"/>
  <c r="A503" i="48"/>
  <c r="F503" i="48" s="1"/>
  <c r="F421" i="48"/>
  <c r="A453" i="47"/>
  <c r="F371" i="47"/>
  <c r="A488" i="48"/>
  <c r="F406" i="48"/>
  <c r="A375" i="58"/>
  <c r="F293" i="58"/>
  <c r="A568" i="53"/>
  <c r="F568" i="53" s="1"/>
  <c r="F486" i="53"/>
  <c r="A353" i="52"/>
  <c r="F271" i="52"/>
  <c r="A354" i="55"/>
  <c r="F272" i="55"/>
  <c r="A358" i="56"/>
  <c r="F276" i="56"/>
  <c r="F398" i="50"/>
  <c r="A480" i="50"/>
  <c r="A457" i="59"/>
  <c r="F375" i="59"/>
  <c r="F387" i="58"/>
  <c r="A469" i="58"/>
  <c r="F436" i="49"/>
  <c r="A518" i="49"/>
  <c r="F518" i="49" s="1"/>
  <c r="A351" i="51"/>
  <c r="F269" i="51"/>
  <c r="F299" i="52"/>
  <c r="A381" i="52"/>
  <c r="A487" i="59"/>
  <c r="F405" i="59"/>
  <c r="A429" i="58"/>
  <c r="F347" i="58"/>
  <c r="A438" i="52"/>
  <c r="F356" i="52"/>
  <c r="A546" i="51"/>
  <c r="F546" i="51" s="1"/>
  <c r="F464" i="51"/>
  <c r="F297" i="48"/>
  <c r="A379" i="48"/>
  <c r="A398" i="56"/>
  <c r="F316" i="56"/>
  <c r="A370" i="53"/>
  <c r="F288" i="53"/>
  <c r="F361" i="49"/>
  <c r="A443" i="49"/>
  <c r="A423" i="51"/>
  <c r="F341" i="51"/>
  <c r="A373" i="59"/>
  <c r="F291" i="59"/>
  <c r="A413" i="53"/>
  <c r="F331" i="53"/>
  <c r="F357" i="57"/>
  <c r="A439" i="57"/>
  <c r="F307" i="52"/>
  <c r="A389" i="52"/>
  <c r="A514" i="47"/>
  <c r="F514" i="47" s="1"/>
  <c r="F432" i="47"/>
  <c r="F489" i="50"/>
  <c r="A571" i="50"/>
  <c r="F571" i="50" s="1"/>
  <c r="A409" i="53"/>
  <c r="F327" i="53"/>
  <c r="F355" i="57"/>
  <c r="A437" i="57"/>
  <c r="F314" i="49"/>
  <c r="A396" i="49"/>
  <c r="A503" i="50"/>
  <c r="F503" i="50" s="1"/>
  <c r="F421" i="50"/>
  <c r="F386" i="55"/>
  <c r="A468" i="55"/>
  <c r="A470" i="58"/>
  <c r="F388" i="58"/>
  <c r="A556" i="56"/>
  <c r="F556" i="56" s="1"/>
  <c r="F474" i="56"/>
  <c r="A448" i="55"/>
  <c r="F366" i="55"/>
  <c r="A352" i="55"/>
  <c r="F270" i="55"/>
  <c r="A356" i="49"/>
  <c r="F274" i="49"/>
  <c r="A419" i="58"/>
  <c r="F337" i="58"/>
  <c r="F362" i="51"/>
  <c r="A444" i="51"/>
  <c r="F277" i="48"/>
  <c r="A359" i="48"/>
  <c r="A425" i="47"/>
  <c r="F343" i="47"/>
  <c r="A460" i="57"/>
  <c r="F378" i="57"/>
  <c r="F337" i="49"/>
  <c r="A419" i="49"/>
  <c r="A383" i="51"/>
  <c r="F301" i="51"/>
  <c r="F360" i="57"/>
  <c r="A442" i="57"/>
  <c r="A400" i="49"/>
  <c r="F318" i="49"/>
  <c r="A487" i="51"/>
  <c r="F405" i="51"/>
  <c r="A435" i="51"/>
  <c r="F353" i="51"/>
  <c r="F257" i="54"/>
  <c r="A339" i="54"/>
  <c r="F341" i="59"/>
  <c r="A423" i="59"/>
  <c r="A339" i="52"/>
  <c r="F257" i="52"/>
  <c r="A357" i="49"/>
  <c r="F275" i="49"/>
  <c r="F387" i="55"/>
  <c r="A469" i="55"/>
  <c r="F383" i="48"/>
  <c r="A465" i="48"/>
  <c r="F300" i="47"/>
  <c r="A382" i="47"/>
  <c r="F273" i="51"/>
  <c r="A355" i="51"/>
  <c r="F251" i="54"/>
  <c r="A333" i="54"/>
  <c r="A384" i="57"/>
  <c r="F302" i="57"/>
  <c r="F307" i="54"/>
  <c r="A389" i="54"/>
  <c r="A439" i="54"/>
  <c r="F357" i="54"/>
  <c r="A390" i="59"/>
  <c r="F308" i="59"/>
  <c r="A393" i="52"/>
  <c r="F311" i="52"/>
  <c r="F324" i="54"/>
  <c r="A406" i="54"/>
  <c r="A447" i="55"/>
  <c r="F365" i="55"/>
  <c r="F257" i="47"/>
  <c r="A339" i="47"/>
  <c r="F423" i="50"/>
  <c r="A505" i="50"/>
  <c r="F505" i="50" s="1"/>
  <c r="A378" i="49"/>
  <c r="F296" i="49"/>
  <c r="F464" i="57"/>
  <c r="A546" i="57"/>
  <c r="F546" i="57" s="1"/>
  <c r="A350" i="48"/>
  <c r="F268" i="48"/>
  <c r="A419" i="48"/>
  <c r="F337" i="48"/>
  <c r="A413" i="51"/>
  <c r="F331" i="51"/>
  <c r="A467" i="57"/>
  <c r="F385" i="57"/>
  <c r="F348" i="59"/>
  <c r="A430" i="59"/>
  <c r="A345" i="52"/>
  <c r="F263" i="52"/>
  <c r="F322" i="51"/>
  <c r="A404" i="51"/>
  <c r="A451" i="56"/>
  <c r="F369" i="56"/>
  <c r="F324" i="52"/>
  <c r="A406" i="52"/>
  <c r="F326" i="58"/>
  <c r="A408" i="58"/>
  <c r="A356" i="53"/>
  <c r="F274" i="53"/>
  <c r="A450" i="48"/>
  <c r="F368" i="48"/>
  <c r="A536" i="54"/>
  <c r="F536" i="54" s="1"/>
  <c r="F454" i="54"/>
  <c r="A340" i="53"/>
  <c r="F258" i="53"/>
  <c r="F259" i="55"/>
  <c r="A341" i="55"/>
  <c r="F302" i="56"/>
  <c r="A384" i="56"/>
  <c r="F364" i="50"/>
  <c r="A446" i="50"/>
  <c r="A567" i="54"/>
  <c r="F567" i="54" s="1"/>
  <c r="F485" i="54"/>
  <c r="A442" i="56"/>
  <c r="F360" i="56"/>
  <c r="A406" i="56"/>
  <c r="F324" i="56"/>
  <c r="A455" i="54"/>
  <c r="F373" i="54"/>
  <c r="F280" i="58"/>
  <c r="A362" i="58"/>
  <c r="F480" i="47"/>
  <c r="A562" i="47"/>
  <c r="F562" i="47" s="1"/>
  <c r="F264" i="55"/>
  <c r="A346" i="55"/>
  <c r="A552" i="57"/>
  <c r="F552" i="57" s="1"/>
  <c r="F470" i="57"/>
  <c r="F368" i="51"/>
  <c r="A450" i="51"/>
  <c r="F316" i="54"/>
  <c r="A398" i="54"/>
  <c r="F267" i="54"/>
  <c r="A349" i="54"/>
  <c r="F312" i="56"/>
  <c r="A394" i="56"/>
  <c r="A346" i="58"/>
  <c r="F264" i="58"/>
  <c r="F370" i="58"/>
  <c r="A452" i="58"/>
  <c r="A348" i="48"/>
  <c r="F266" i="48"/>
  <c r="A433" i="58"/>
  <c r="F351" i="58"/>
  <c r="A436" i="48"/>
  <c r="F354" i="48"/>
  <c r="A408" i="54"/>
  <c r="F326" i="54"/>
  <c r="F268" i="54"/>
  <c r="A350" i="54"/>
  <c r="A375" i="48"/>
  <c r="F293" i="48"/>
  <c r="F361" i="48"/>
  <c r="A443" i="48"/>
  <c r="F287" i="51"/>
  <c r="A369" i="51"/>
  <c r="F401" i="51"/>
  <c r="A483" i="51"/>
  <c r="A411" i="51"/>
  <c r="F329" i="51"/>
  <c r="F482" i="56"/>
  <c r="A564" i="56"/>
  <c r="F564" i="56" s="1"/>
  <c r="A563" i="54"/>
  <c r="F563" i="54" s="1"/>
  <c r="F481" i="54"/>
  <c r="F373" i="51"/>
  <c r="A455" i="51"/>
  <c r="F411" i="52"/>
  <c r="A493" i="52"/>
  <c r="F389" i="48"/>
  <c r="A471" i="48"/>
  <c r="A570" i="49"/>
  <c r="F570" i="49" s="1"/>
  <c r="F488" i="49"/>
  <c r="F310" i="58"/>
  <c r="A392" i="58"/>
  <c r="A398" i="58"/>
  <c r="F316" i="58"/>
  <c r="F470" i="59"/>
  <c r="A552" i="59"/>
  <c r="F552" i="59" s="1"/>
  <c r="A359" i="56"/>
  <c r="F277" i="56"/>
  <c r="F382" i="53"/>
  <c r="A464" i="53"/>
  <c r="A440" i="58"/>
  <c r="F358" i="58"/>
  <c r="A516" i="50"/>
  <c r="F516" i="50" s="1"/>
  <c r="F434" i="50"/>
  <c r="A378" i="53"/>
  <c r="F296" i="53"/>
  <c r="A459" i="56"/>
  <c r="F377" i="56"/>
  <c r="F308" i="54"/>
  <c r="A390" i="54"/>
  <c r="F419" i="54"/>
  <c r="A501" i="54"/>
  <c r="F501" i="54" s="1"/>
  <c r="F427" i="58"/>
  <c r="A509" i="58"/>
  <c r="F509" i="58" s="1"/>
  <c r="F306" i="55"/>
  <c r="A388" i="55"/>
  <c r="A334" i="51"/>
  <c r="F252" i="51"/>
  <c r="A371" i="56"/>
  <c r="F289" i="56"/>
  <c r="F460" i="47"/>
  <c r="A542" i="47"/>
  <c r="F542" i="47" s="1"/>
  <c r="A438" i="59"/>
  <c r="F356" i="59"/>
  <c r="A550" i="50"/>
  <c r="F550" i="50" s="1"/>
  <c r="F468" i="50"/>
  <c r="A332" i="53"/>
  <c r="F250" i="53"/>
  <c r="F376" i="47"/>
  <c r="A458" i="47"/>
  <c r="A426" i="53"/>
  <c r="F344" i="53"/>
  <c r="A516" i="53"/>
  <c r="F516" i="53" s="1"/>
  <c r="F434" i="53"/>
  <c r="F453" i="49"/>
  <c r="A535" i="49"/>
  <c r="F535" i="49" s="1"/>
  <c r="A492" i="50"/>
  <c r="F410" i="50"/>
  <c r="A466" i="51"/>
  <c r="F384" i="51"/>
  <c r="A407" i="54"/>
  <c r="F325" i="54"/>
  <c r="F261" i="55"/>
  <c r="A343" i="55"/>
  <c r="A440" i="50"/>
  <c r="F358" i="50"/>
  <c r="A464" i="58"/>
  <c r="F382" i="58"/>
  <c r="A515" i="48"/>
  <c r="F515" i="48" s="1"/>
  <c r="F433" i="48"/>
  <c r="A456" i="56"/>
  <c r="F374" i="56"/>
  <c r="F340" i="59"/>
  <c r="A422" i="59"/>
  <c r="F351" i="56"/>
  <c r="A433" i="56"/>
  <c r="F384" i="59"/>
  <c r="A466" i="59"/>
  <c r="A546" i="54"/>
  <c r="F546" i="54" s="1"/>
  <c r="F464" i="54"/>
  <c r="F260" i="49"/>
  <c r="A342" i="49"/>
  <c r="A434" i="52"/>
  <c r="F352" i="52"/>
  <c r="A344" i="51"/>
  <c r="F262" i="51"/>
  <c r="A497" i="51"/>
  <c r="F497" i="51" s="1"/>
  <c r="F415" i="51"/>
  <c r="A377" i="53"/>
  <c r="F295" i="53"/>
  <c r="A462" i="58"/>
  <c r="F380" i="58"/>
  <c r="A425" i="56"/>
  <c r="F343" i="56"/>
  <c r="F375" i="56"/>
  <c r="A457" i="56"/>
  <c r="F311" i="57"/>
  <c r="A393" i="57"/>
  <c r="A363" i="49"/>
  <c r="F281" i="49"/>
  <c r="A342" i="51"/>
  <c r="F260" i="51"/>
  <c r="F360" i="58"/>
  <c r="A442" i="58"/>
  <c r="A361" i="53"/>
  <c r="F279" i="53"/>
  <c r="A369" i="59"/>
  <c r="F287" i="59"/>
  <c r="A453" i="58"/>
  <c r="F371" i="58"/>
  <c r="A367" i="47"/>
  <c r="F285" i="47"/>
  <c r="A364" i="58"/>
  <c r="F282" i="58"/>
  <c r="A415" i="59"/>
  <c r="F333" i="59"/>
  <c r="F450" i="59"/>
  <c r="A532" i="59"/>
  <c r="F532" i="59" s="1"/>
  <c r="F342" i="58"/>
  <c r="A424" i="58"/>
  <c r="F381" i="53"/>
  <c r="A463" i="53"/>
  <c r="A403" i="47"/>
  <c r="F321" i="47"/>
  <c r="F409" i="55"/>
  <c r="A491" i="55"/>
  <c r="F352" i="49"/>
  <c r="A434" i="49"/>
  <c r="A341" i="52"/>
  <c r="F259" i="52"/>
  <c r="F279" i="59"/>
  <c r="A361" i="59"/>
  <c r="A471" i="50"/>
  <c r="F389" i="50"/>
  <c r="F258" i="49"/>
  <c r="A340" i="49"/>
  <c r="F302" i="52"/>
  <c r="A384" i="52"/>
  <c r="F404" i="49"/>
  <c r="A486" i="49"/>
  <c r="F309" i="48"/>
  <c r="A391" i="48"/>
  <c r="F395" i="54"/>
  <c r="A477" i="54"/>
  <c r="A500" i="48"/>
  <c r="F500" i="48" s="1"/>
  <c r="F418" i="48"/>
  <c r="F355" i="59"/>
  <c r="A437" i="59"/>
  <c r="F278" i="49"/>
  <c r="A360" i="49"/>
  <c r="F297" i="49"/>
  <c r="A379" i="49"/>
  <c r="F369" i="48"/>
  <c r="A451" i="48"/>
  <c r="A356" i="51"/>
  <c r="F274" i="51"/>
  <c r="F273" i="55"/>
  <c r="A355" i="55"/>
  <c r="F321" i="49"/>
  <c r="A403" i="49"/>
  <c r="A447" i="49"/>
  <c r="F365" i="49"/>
  <c r="F380" i="52"/>
  <c r="A462" i="52"/>
  <c r="F430" i="57"/>
  <c r="A512" i="57"/>
  <c r="F512" i="57" s="1"/>
  <c r="F397" i="59"/>
  <c r="A479" i="59"/>
  <c r="A448" i="53"/>
  <c r="A481" i="56"/>
  <c r="F399" i="56"/>
  <c r="A373" i="52"/>
  <c r="F291" i="52"/>
  <c r="F315" i="52"/>
  <c r="A397" i="52"/>
  <c r="A377" i="57"/>
  <c r="F295" i="57"/>
  <c r="F397" i="55"/>
  <c r="A479" i="55"/>
  <c r="A412" i="52"/>
  <c r="F330" i="52"/>
  <c r="F338" i="59"/>
  <c r="A420" i="59"/>
  <c r="F276" i="51"/>
  <c r="A358" i="51"/>
  <c r="A506" i="50"/>
  <c r="F506" i="50" s="1"/>
  <c r="F424" i="50"/>
  <c r="A454" i="55"/>
  <c r="F372" i="55"/>
  <c r="F413" i="58"/>
  <c r="A495" i="58"/>
  <c r="A525" i="57"/>
  <c r="F525" i="57" s="1"/>
  <c r="F443" i="57"/>
  <c r="A552" i="51"/>
  <c r="F552" i="51" s="1"/>
  <c r="F470" i="51"/>
  <c r="A401" i="55"/>
  <c r="F319" i="55"/>
  <c r="F404" i="59"/>
  <c r="A486" i="59"/>
  <c r="A399" i="58"/>
  <c r="F317" i="58"/>
  <c r="A460" i="59"/>
  <c r="F378" i="59"/>
  <c r="F376" i="55"/>
  <c r="A458" i="55"/>
  <c r="F257" i="57"/>
  <c r="A339" i="57"/>
  <c r="A332" i="48"/>
  <c r="F250" i="48"/>
  <c r="F284" i="58"/>
  <c r="A366" i="58"/>
  <c r="A446" i="48"/>
  <c r="F364" i="48"/>
  <c r="F387" i="49"/>
  <c r="A469" i="49"/>
  <c r="A551" i="54"/>
  <c r="F551" i="54" s="1"/>
  <c r="F469" i="54"/>
  <c r="F318" i="57"/>
  <c r="A400" i="57"/>
  <c r="A334" i="53"/>
  <c r="F252" i="53"/>
  <c r="F365" i="53"/>
  <c r="A447" i="53"/>
  <c r="F390" i="53"/>
  <c r="A472" i="53"/>
  <c r="A420" i="52"/>
  <c r="F338" i="52"/>
  <c r="F380" i="47"/>
  <c r="A462" i="47"/>
  <c r="F402" i="50"/>
  <c r="A484" i="50"/>
  <c r="A333" i="48"/>
  <c r="F251" i="48"/>
  <c r="A372" i="49"/>
  <c r="F290" i="49"/>
  <c r="A359" i="58"/>
  <c r="F277" i="58"/>
  <c r="A423" i="57"/>
  <c r="F341" i="57"/>
  <c r="A379" i="55"/>
  <c r="F297" i="55"/>
  <c r="F340" i="52"/>
  <c r="A422" i="52"/>
  <c r="F346" i="57"/>
  <c r="A428" i="57"/>
  <c r="F297" i="53"/>
  <c r="A379" i="53"/>
  <c r="F329" i="57"/>
  <c r="A411" i="57"/>
  <c r="A354" i="59"/>
  <c r="F272" i="59"/>
  <c r="F420" i="50"/>
  <c r="A502" i="50"/>
  <c r="F502" i="50" s="1"/>
  <c r="A365" i="56"/>
  <c r="F283" i="56"/>
  <c r="F266" i="51"/>
  <c r="A348" i="51"/>
  <c r="A434" i="48"/>
  <c r="F352" i="48"/>
  <c r="F389" i="51"/>
  <c r="A471" i="51"/>
  <c r="A445" i="53"/>
  <c r="F363" i="53"/>
  <c r="F289" i="53"/>
  <c r="A371" i="53"/>
  <c r="F443" i="55"/>
  <c r="A525" i="55"/>
  <c r="F525" i="55" s="1"/>
  <c r="A555" i="55"/>
  <c r="F555" i="55" s="1"/>
  <c r="F473" i="55"/>
  <c r="A430" i="47"/>
  <c r="F348" i="47"/>
  <c r="A530" i="52"/>
  <c r="F530" i="52" s="1"/>
  <c r="F448" i="52"/>
  <c r="F315" i="57"/>
  <c r="A397" i="57"/>
  <c r="A359" i="47"/>
  <c r="F277" i="47"/>
  <c r="A347" i="59"/>
  <c r="F265" i="59"/>
  <c r="F352" i="47"/>
  <c r="A434" i="47"/>
  <c r="F281" i="55"/>
  <c r="A363" i="55"/>
  <c r="A559" i="59"/>
  <c r="F559" i="59" s="1"/>
  <c r="F477" i="59"/>
  <c r="F335" i="58"/>
  <c r="A417" i="58"/>
  <c r="F437" i="58"/>
  <c r="A519" i="58"/>
  <c r="F519" i="58" s="1"/>
  <c r="F293" i="47"/>
  <c r="A375" i="47"/>
  <c r="A380" i="49"/>
  <c r="F298" i="49"/>
  <c r="F486" i="52"/>
  <c r="A568" i="52"/>
  <c r="F568" i="52" s="1"/>
  <c r="F444" i="56"/>
  <c r="A526" i="56"/>
  <c r="F526" i="56" s="1"/>
  <c r="F432" i="51"/>
  <c r="A514" i="51"/>
  <c r="F514" i="51" s="1"/>
  <c r="F320" i="56"/>
  <c r="A402" i="56"/>
  <c r="A442" i="50"/>
  <c r="F360" i="50"/>
  <c r="A412" i="53"/>
  <c r="F330" i="53"/>
  <c r="F379" i="50"/>
  <c r="A461" i="50"/>
  <c r="A351" i="50"/>
  <c r="F269" i="50"/>
  <c r="A477" i="55"/>
  <c r="F395" i="55"/>
  <c r="A514" i="58"/>
  <c r="F514" i="58" s="1"/>
  <c r="F432" i="58"/>
  <c r="A393" i="59"/>
  <c r="F311" i="59"/>
  <c r="F483" i="57"/>
  <c r="A565" i="57"/>
  <c r="F565" i="57" s="1"/>
  <c r="F440" i="48"/>
  <c r="A522" i="48"/>
  <c r="F522" i="48" s="1"/>
  <c r="A540" i="51"/>
  <c r="F540" i="51" s="1"/>
  <c r="F458" i="51"/>
  <c r="A342" i="53"/>
  <c r="F260" i="53"/>
  <c r="A364" i="56"/>
  <c r="F282" i="56"/>
  <c r="F303" i="49"/>
  <c r="A385" i="49"/>
  <c r="A476" i="58"/>
  <c r="F394" i="58"/>
  <c r="A495" i="48"/>
  <c r="F413" i="48"/>
  <c r="F287" i="57"/>
  <c r="A369" i="57"/>
  <c r="A497" i="55"/>
  <c r="F497" i="55" s="1"/>
  <c r="F415" i="55"/>
  <c r="A394" i="48"/>
  <c r="F312" i="48"/>
  <c r="F413" i="56"/>
  <c r="A495" i="56"/>
  <c r="A545" i="51"/>
  <c r="F545" i="51" s="1"/>
  <c r="F463" i="51"/>
  <c r="F394" i="57"/>
  <c r="A476" i="57"/>
  <c r="A488" i="57"/>
  <c r="F406" i="57"/>
  <c r="A368" i="52"/>
  <c r="F286" i="52"/>
  <c r="A410" i="51"/>
  <c r="F328" i="51"/>
  <c r="A438" i="54"/>
  <c r="F356" i="54"/>
  <c r="F395" i="57"/>
  <c r="A477" i="57"/>
  <c r="A444" i="57"/>
  <c r="F362" i="57"/>
  <c r="F368" i="58"/>
  <c r="A450" i="58"/>
  <c r="A485" i="56"/>
  <c r="F403" i="56"/>
  <c r="A367" i="57"/>
  <c r="F285" i="57"/>
  <c r="F439" i="58"/>
  <c r="A521" i="58"/>
  <c r="F521" i="58" s="1"/>
  <c r="F269" i="57"/>
  <c r="A351" i="57"/>
  <c r="A406" i="53"/>
  <c r="F324" i="53"/>
  <c r="F312" i="55"/>
  <c r="A394" i="55"/>
  <c r="F407" i="56"/>
  <c r="A489" i="56"/>
  <c r="F334" i="52"/>
  <c r="A416" i="52"/>
  <c r="A483" i="56"/>
  <c r="F401" i="56"/>
  <c r="A346" i="53"/>
  <c r="F264" i="53"/>
  <c r="F250" i="47"/>
  <c r="A332" i="47"/>
  <c r="F309" i="58"/>
  <c r="A391" i="58"/>
  <c r="F447" i="57"/>
  <c r="A529" i="57"/>
  <c r="F529" i="57" s="1"/>
  <c r="A438" i="48"/>
  <c r="F356" i="48"/>
  <c r="F382" i="55"/>
  <c r="A464" i="55"/>
  <c r="F264" i="47"/>
  <c r="A346" i="47"/>
  <c r="A571" i="52"/>
  <c r="F571" i="52" s="1"/>
  <c r="F489" i="52"/>
  <c r="F388" i="52"/>
  <c r="A470" i="52"/>
  <c r="A340" i="56"/>
  <c r="F258" i="56"/>
  <c r="A510" i="59"/>
  <c r="F510" i="59" s="1"/>
  <c r="F428" i="59"/>
  <c r="A491" i="48"/>
  <c r="F409" i="48"/>
  <c r="F338" i="58"/>
  <c r="A420" i="58"/>
  <c r="F365" i="52"/>
  <c r="A447" i="52"/>
  <c r="A487" i="57"/>
  <c r="F405" i="57"/>
  <c r="F315" i="58"/>
  <c r="A397" i="58"/>
  <c r="A421" i="51"/>
  <c r="F339" i="51"/>
  <c r="A396" i="51"/>
  <c r="F314" i="51"/>
  <c r="A418" i="53"/>
  <c r="F336" i="53"/>
  <c r="F372" i="48"/>
  <c r="A454" i="48"/>
  <c r="F426" i="55"/>
  <c r="A508" i="55"/>
  <c r="F508" i="55" s="1"/>
  <c r="F439" i="48"/>
  <c r="A521" i="48"/>
  <c r="F521" i="48" s="1"/>
  <c r="A375" i="49"/>
  <c r="F293" i="49"/>
  <c r="A390" i="48"/>
  <c r="F308" i="48"/>
  <c r="A436" i="54"/>
  <c r="F354" i="54"/>
  <c r="A465" i="56"/>
  <c r="F383" i="56"/>
  <c r="A477" i="50"/>
  <c r="F395" i="50"/>
  <c r="F402" i="49"/>
  <c r="A484" i="49"/>
  <c r="A348" i="50"/>
  <c r="F266" i="50"/>
  <c r="A453" i="48"/>
  <c r="F371" i="48"/>
  <c r="A403" i="52"/>
  <c r="F321" i="52"/>
  <c r="A470" i="48"/>
  <c r="F388" i="48"/>
  <c r="F361" i="50"/>
  <c r="A443" i="50"/>
  <c r="A558" i="47"/>
  <c r="F558" i="47" s="1"/>
  <c r="F476" i="47"/>
  <c r="F293" i="52"/>
  <c r="A375" i="52"/>
  <c r="F471" i="59"/>
  <c r="A553" i="59"/>
  <c r="F553" i="59" s="1"/>
  <c r="A484" i="58"/>
  <c r="F402" i="58"/>
  <c r="A387" i="47"/>
  <c r="F305" i="47"/>
  <c r="A503" i="56"/>
  <c r="F503" i="56" s="1"/>
  <c r="F421" i="56"/>
  <c r="A446" i="59"/>
  <c r="F364" i="59"/>
  <c r="F397" i="49"/>
  <c r="A479" i="49"/>
  <c r="F271" i="49"/>
  <c r="A353" i="49"/>
  <c r="A402" i="57"/>
  <c r="F320" i="57"/>
  <c r="F352" i="59"/>
  <c r="A434" i="59"/>
  <c r="A432" i="53"/>
  <c r="F350" i="53"/>
  <c r="F317" i="47"/>
  <c r="A399" i="47"/>
  <c r="A335" i="49"/>
  <c r="F253" i="49"/>
  <c r="A470" i="53"/>
  <c r="F388" i="53"/>
  <c r="A377" i="48"/>
  <c r="F295" i="48"/>
  <c r="F261" i="53"/>
  <c r="A343" i="53"/>
  <c r="A539" i="51"/>
  <c r="F539" i="51" s="1"/>
  <c r="F457" i="51"/>
  <c r="F269" i="54"/>
  <c r="A351" i="54"/>
  <c r="A374" i="55"/>
  <c r="F292" i="55"/>
  <c r="A517" i="58"/>
  <c r="F517" i="58" s="1"/>
  <c r="F435" i="58"/>
  <c r="A481" i="53"/>
  <c r="F399" i="53"/>
  <c r="A392" i="55"/>
  <c r="F310" i="55"/>
  <c r="F349" i="53"/>
  <c r="A431" i="53"/>
  <c r="F380" i="59"/>
  <c r="A462" i="59"/>
  <c r="A390" i="55"/>
  <c r="F308" i="55"/>
  <c r="F467" i="47"/>
  <c r="A549" i="47"/>
  <c r="F549" i="47" s="1"/>
  <c r="F413" i="54"/>
  <c r="A495" i="54"/>
  <c r="F296" i="54"/>
  <c r="A378" i="54"/>
  <c r="A364" i="57"/>
  <c r="F282" i="57"/>
  <c r="A418" i="59"/>
  <c r="F336" i="59"/>
  <c r="A356" i="58"/>
  <c r="F274" i="58"/>
  <c r="F276" i="53"/>
  <c r="A358" i="53"/>
  <c r="A479" i="47"/>
  <c r="F397" i="47"/>
  <c r="A334" i="59"/>
  <c r="F252" i="59"/>
  <c r="F396" i="48"/>
  <c r="A478" i="48"/>
  <c r="A394" i="51"/>
  <c r="F312" i="51"/>
  <c r="F374" i="50"/>
  <c r="A456" i="50"/>
  <c r="A379" i="54"/>
  <c r="F297" i="54"/>
  <c r="A339" i="49"/>
  <c r="F257" i="49"/>
  <c r="A459" i="47"/>
  <c r="F377" i="47"/>
  <c r="F347" i="56"/>
  <c r="A429" i="56"/>
  <c r="F269" i="53"/>
  <c r="A351" i="53"/>
  <c r="F432" i="49"/>
  <c r="A514" i="49"/>
  <c r="F514" i="49" s="1"/>
  <c r="F318" i="50"/>
  <c r="A400" i="50"/>
  <c r="F282" i="53"/>
  <c r="A364" i="53"/>
  <c r="F393" i="55"/>
  <c r="A475" i="55"/>
  <c r="A574" i="57"/>
  <c r="F574" i="57" s="1"/>
  <c r="F492" i="57"/>
  <c r="A440" i="49"/>
  <c r="F358" i="49"/>
  <c r="A493" i="59"/>
  <c r="F411" i="59"/>
  <c r="A492" i="58"/>
  <c r="F410" i="58"/>
  <c r="F390" i="58" l="1"/>
  <c r="F377" i="58"/>
  <c r="F429" i="48"/>
  <c r="A490" i="48"/>
  <c r="A572" i="48" s="1"/>
  <c r="F572" i="48" s="1"/>
  <c r="F345" i="56"/>
  <c r="A534" i="55"/>
  <c r="F534" i="55" s="1"/>
  <c r="A429" i="54"/>
  <c r="A511" i="54" s="1"/>
  <c r="F511" i="54" s="1"/>
  <c r="A481" i="51"/>
  <c r="A563" i="51" s="1"/>
  <c r="F563" i="51" s="1"/>
  <c r="F416" i="48"/>
  <c r="A418" i="47"/>
  <c r="A500" i="47" s="1"/>
  <c r="F500" i="47" s="1"/>
  <c r="F354" i="57"/>
  <c r="F373" i="56"/>
  <c r="F338" i="53"/>
  <c r="F341" i="53"/>
  <c r="A450" i="50"/>
  <c r="A532" i="50" s="1"/>
  <c r="F532" i="50" s="1"/>
  <c r="F450" i="47"/>
  <c r="F384" i="55"/>
  <c r="F348" i="54"/>
  <c r="A456" i="54"/>
  <c r="A538" i="54" s="1"/>
  <c r="F538" i="54" s="1"/>
  <c r="F477" i="52"/>
  <c r="F376" i="52"/>
  <c r="A460" i="51"/>
  <c r="A542" i="51" s="1"/>
  <c r="F542" i="51" s="1"/>
  <c r="A435" i="56"/>
  <c r="F435" i="56" s="1"/>
  <c r="A468" i="52"/>
  <c r="A550" i="52" s="1"/>
  <c r="F550" i="52" s="1"/>
  <c r="F336" i="52"/>
  <c r="F395" i="48"/>
  <c r="A478" i="56"/>
  <c r="F478" i="56" s="1"/>
  <c r="F396" i="55"/>
  <c r="F372" i="53"/>
  <c r="A442" i="51"/>
  <c r="A524" i="51" s="1"/>
  <c r="F524" i="51" s="1"/>
  <c r="A498" i="49"/>
  <c r="F498" i="49" s="1"/>
  <c r="A500" i="49"/>
  <c r="F500" i="49" s="1"/>
  <c r="F371" i="50"/>
  <c r="F423" i="49"/>
  <c r="A546" i="48"/>
  <c r="F546" i="48" s="1"/>
  <c r="A453" i="57"/>
  <c r="F453" i="57" s="1"/>
  <c r="A446" i="54"/>
  <c r="F446" i="54" s="1"/>
  <c r="A428" i="54"/>
  <c r="F428" i="54" s="1"/>
  <c r="F407" i="53"/>
  <c r="F440" i="52"/>
  <c r="A576" i="50"/>
  <c r="F576" i="50" s="1"/>
  <c r="F391" i="56"/>
  <c r="F353" i="54"/>
  <c r="A468" i="53"/>
  <c r="A550" i="53" s="1"/>
  <c r="F550" i="53" s="1"/>
  <c r="A531" i="48"/>
  <c r="F531" i="48" s="1"/>
  <c r="A509" i="47"/>
  <c r="F509" i="47" s="1"/>
  <c r="A499" i="56"/>
  <c r="F499" i="56" s="1"/>
  <c r="F341" i="49"/>
  <c r="F369" i="47"/>
  <c r="A524" i="47"/>
  <c r="F524" i="47" s="1"/>
  <c r="F472" i="52"/>
  <c r="A433" i="52"/>
  <c r="F433" i="52" s="1"/>
  <c r="A495" i="52"/>
  <c r="F495" i="52" s="1"/>
  <c r="A506" i="52"/>
  <c r="F506" i="52" s="1"/>
  <c r="F380" i="48"/>
  <c r="F466" i="47"/>
  <c r="A576" i="47"/>
  <c r="F576" i="47" s="1"/>
  <c r="F397" i="51"/>
  <c r="F385" i="51"/>
  <c r="A433" i="55"/>
  <c r="F351" i="55"/>
  <c r="A575" i="53"/>
  <c r="F575" i="53" s="1"/>
  <c r="A456" i="49"/>
  <c r="F374" i="49"/>
  <c r="F436" i="47"/>
  <c r="A566" i="47"/>
  <c r="F566" i="47" s="1"/>
  <c r="A459" i="55"/>
  <c r="F377" i="55"/>
  <c r="A435" i="55"/>
  <c r="F353" i="55"/>
  <c r="A484" i="54"/>
  <c r="F402" i="54"/>
  <c r="F335" i="52"/>
  <c r="A417" i="52"/>
  <c r="A431" i="52"/>
  <c r="F349" i="52"/>
  <c r="F488" i="51"/>
  <c r="A570" i="51"/>
  <c r="F570" i="51" s="1"/>
  <c r="A564" i="51"/>
  <c r="F564" i="51" s="1"/>
  <c r="F482" i="51"/>
  <c r="F409" i="50"/>
  <c r="A491" i="50"/>
  <c r="A547" i="49"/>
  <c r="F547" i="49" s="1"/>
  <c r="A537" i="49"/>
  <c r="F537" i="49" s="1"/>
  <c r="A484" i="59"/>
  <c r="F402" i="59"/>
  <c r="A514" i="59"/>
  <c r="F514" i="59" s="1"/>
  <c r="F432" i="59"/>
  <c r="F413" i="59"/>
  <c r="A495" i="59"/>
  <c r="A436" i="58"/>
  <c r="F354" i="58"/>
  <c r="F365" i="58"/>
  <c r="A447" i="58"/>
  <c r="F493" i="58"/>
  <c r="A575" i="58"/>
  <c r="F575" i="58" s="1"/>
  <c r="F381" i="58"/>
  <c r="A463" i="58"/>
  <c r="A471" i="58"/>
  <c r="F389" i="58"/>
  <c r="A485" i="58"/>
  <c r="F403" i="58"/>
  <c r="F376" i="57"/>
  <c r="A458" i="57"/>
  <c r="A471" i="57"/>
  <c r="F389" i="57"/>
  <c r="F403" i="57"/>
  <c r="A485" i="57"/>
  <c r="A534" i="57"/>
  <c r="F534" i="57" s="1"/>
  <c r="F452" i="57"/>
  <c r="F340" i="57"/>
  <c r="A422" i="57"/>
  <c r="F461" i="57"/>
  <c r="A543" i="57"/>
  <c r="F543" i="57" s="1"/>
  <c r="A495" i="57"/>
  <c r="F413" i="57"/>
  <c r="F436" i="56"/>
  <c r="A518" i="56"/>
  <c r="F518" i="56" s="1"/>
  <c r="A449" i="56"/>
  <c r="F367" i="56"/>
  <c r="A448" i="56"/>
  <c r="F366" i="56"/>
  <c r="A469" i="56"/>
  <c r="F387" i="56"/>
  <c r="F473" i="56"/>
  <c r="A555" i="56"/>
  <c r="F555" i="56" s="1"/>
  <c r="A554" i="56"/>
  <c r="F554" i="56" s="1"/>
  <c r="F472" i="56"/>
  <c r="A454" i="56"/>
  <c r="F372" i="56"/>
  <c r="F382" i="56"/>
  <c r="A464" i="56"/>
  <c r="F375" i="55"/>
  <c r="A457" i="55"/>
  <c r="A489" i="55"/>
  <c r="F407" i="55"/>
  <c r="A549" i="55"/>
  <c r="F549" i="55" s="1"/>
  <c r="F467" i="55"/>
  <c r="A499" i="55"/>
  <c r="F499" i="55" s="1"/>
  <c r="F417" i="55"/>
  <c r="A414" i="55"/>
  <c r="F332" i="55"/>
  <c r="F455" i="55"/>
  <c r="A537" i="55"/>
  <c r="F537" i="55" s="1"/>
  <c r="F358" i="55"/>
  <c r="A440" i="55"/>
  <c r="A463" i="55"/>
  <c r="F381" i="55"/>
  <c r="F422" i="54"/>
  <c r="A449" i="54"/>
  <c r="F367" i="54"/>
  <c r="A560" i="54"/>
  <c r="F560" i="54" s="1"/>
  <c r="F478" i="54"/>
  <c r="A463" i="54"/>
  <c r="F381" i="54"/>
  <c r="A544" i="54"/>
  <c r="F544" i="54" s="1"/>
  <c r="F462" i="54"/>
  <c r="A492" i="54"/>
  <c r="F410" i="54"/>
  <c r="F369" i="54"/>
  <c r="A451" i="54"/>
  <c r="A491" i="54"/>
  <c r="F409" i="54"/>
  <c r="A476" i="54"/>
  <c r="F394" i="54"/>
  <c r="F475" i="54"/>
  <c r="A557" i="54"/>
  <c r="F557" i="54" s="1"/>
  <c r="F385" i="53"/>
  <c r="A467" i="53"/>
  <c r="A430" i="53"/>
  <c r="F348" i="53"/>
  <c r="A442" i="53"/>
  <c r="F360" i="53"/>
  <c r="A539" i="53"/>
  <c r="F539" i="53" s="1"/>
  <c r="F457" i="53"/>
  <c r="F401" i="53"/>
  <c r="A483" i="53"/>
  <c r="F353" i="53"/>
  <c r="A435" i="53"/>
  <c r="A480" i="53"/>
  <c r="F398" i="53"/>
  <c r="A421" i="53"/>
  <c r="F339" i="53"/>
  <c r="F384" i="53"/>
  <c r="A466" i="53"/>
  <c r="A461" i="52"/>
  <c r="F379" i="52"/>
  <c r="A426" i="52"/>
  <c r="F344" i="52"/>
  <c r="A496" i="52"/>
  <c r="F496" i="52" s="1"/>
  <c r="F414" i="52"/>
  <c r="F408" i="52"/>
  <c r="A490" i="52"/>
  <c r="F374" i="52"/>
  <c r="A456" i="52"/>
  <c r="A542" i="52"/>
  <c r="F542" i="52" s="1"/>
  <c r="F460" i="52"/>
  <c r="F454" i="52"/>
  <c r="A536" i="52"/>
  <c r="F536" i="52" s="1"/>
  <c r="A467" i="52"/>
  <c r="F385" i="52"/>
  <c r="F396" i="52"/>
  <c r="A478" i="52"/>
  <c r="F360" i="52"/>
  <c r="A442" i="52"/>
  <c r="F446" i="52"/>
  <c r="A528" i="52"/>
  <c r="F528" i="52" s="1"/>
  <c r="F409" i="52"/>
  <c r="A491" i="52"/>
  <c r="F412" i="51"/>
  <c r="A494" i="51"/>
  <c r="F473" i="51"/>
  <c r="A555" i="51"/>
  <c r="F555" i="51" s="1"/>
  <c r="F386" i="51"/>
  <c r="A468" i="51"/>
  <c r="A429" i="51"/>
  <c r="F347" i="51"/>
  <c r="A557" i="51"/>
  <c r="F557" i="51" s="1"/>
  <c r="F475" i="51"/>
  <c r="F456" i="51"/>
  <c r="A538" i="51"/>
  <c r="F538" i="51" s="1"/>
  <c r="F452" i="51"/>
  <c r="A534" i="51"/>
  <c r="F534" i="51" s="1"/>
  <c r="A488" i="50"/>
  <c r="F406" i="50"/>
  <c r="F415" i="50"/>
  <c r="A497" i="50"/>
  <c r="F497" i="50" s="1"/>
  <c r="F460" i="50"/>
  <c r="A542" i="50"/>
  <c r="F542" i="50" s="1"/>
  <c r="A510" i="50"/>
  <c r="F510" i="50" s="1"/>
  <c r="F428" i="50"/>
  <c r="F382" i="50"/>
  <c r="A464" i="50"/>
  <c r="A469" i="50"/>
  <c r="F387" i="50"/>
  <c r="F391" i="50"/>
  <c r="A473" i="50"/>
  <c r="A533" i="50"/>
  <c r="F533" i="50" s="1"/>
  <c r="F451" i="50"/>
  <c r="A509" i="50"/>
  <c r="F509" i="50" s="1"/>
  <c r="F427" i="50"/>
  <c r="F416" i="50"/>
  <c r="A498" i="50"/>
  <c r="F498" i="50" s="1"/>
  <c r="A485" i="50"/>
  <c r="F403" i="50"/>
  <c r="F479" i="50"/>
  <c r="A561" i="50"/>
  <c r="F561" i="50" s="1"/>
  <c r="A575" i="50"/>
  <c r="F575" i="50" s="1"/>
  <c r="F493" i="50"/>
  <c r="A426" i="49"/>
  <c r="F344" i="49"/>
  <c r="A446" i="49"/>
  <c r="A528" i="49" s="1"/>
  <c r="F528" i="49" s="1"/>
  <c r="F377" i="49"/>
  <c r="A459" i="49"/>
  <c r="F405" i="49"/>
  <c r="A487" i="49"/>
  <c r="A546" i="49"/>
  <c r="F546" i="49" s="1"/>
  <c r="F464" i="49"/>
  <c r="F388" i="49"/>
  <c r="A470" i="49"/>
  <c r="A519" i="49"/>
  <c r="F519" i="49" s="1"/>
  <c r="F437" i="49"/>
  <c r="F332" i="49"/>
  <c r="A414" i="49"/>
  <c r="A495" i="49"/>
  <c r="F413" i="49"/>
  <c r="A441" i="49"/>
  <c r="F359" i="49"/>
  <c r="A449" i="49"/>
  <c r="F367" i="49"/>
  <c r="F392" i="49"/>
  <c r="A474" i="49"/>
  <c r="A427" i="48"/>
  <c r="F427" i="48" s="1"/>
  <c r="A559" i="48"/>
  <c r="F559" i="48" s="1"/>
  <c r="F477" i="48"/>
  <c r="F342" i="48"/>
  <c r="A424" i="48"/>
  <c r="A568" i="48"/>
  <c r="F568" i="48" s="1"/>
  <c r="F486" i="48"/>
  <c r="A492" i="48"/>
  <c r="F410" i="48"/>
  <c r="F360" i="48"/>
  <c r="A442" i="48"/>
  <c r="A556" i="48"/>
  <c r="F556" i="48" s="1"/>
  <c r="F474" i="48"/>
  <c r="F356" i="47"/>
  <c r="A438" i="47"/>
  <c r="A529" i="47"/>
  <c r="F529" i="47" s="1"/>
  <c r="F447" i="47"/>
  <c r="F406" i="47"/>
  <c r="A488" i="47"/>
  <c r="A489" i="47"/>
  <c r="F407" i="47"/>
  <c r="A483" i="47"/>
  <c r="F401" i="47"/>
  <c r="A491" i="47"/>
  <c r="F409" i="47"/>
  <c r="A473" i="47"/>
  <c r="F391" i="47"/>
  <c r="F363" i="47"/>
  <c r="A445" i="47"/>
  <c r="F355" i="47"/>
  <c r="A437" i="47"/>
  <c r="F361" i="47"/>
  <c r="A443" i="47"/>
  <c r="A426" i="47"/>
  <c r="F344" i="47"/>
  <c r="F342" i="47"/>
  <c r="A424" i="47"/>
  <c r="A460" i="49"/>
  <c r="F378" i="49"/>
  <c r="A457" i="47"/>
  <c r="F375" i="47"/>
  <c r="A475" i="59"/>
  <c r="F393" i="59"/>
  <c r="F334" i="59"/>
  <c r="A416" i="59"/>
  <c r="A566" i="58"/>
  <c r="F566" i="58" s="1"/>
  <c r="F484" i="58"/>
  <c r="F406" i="53"/>
  <c r="A488" i="53"/>
  <c r="A472" i="55"/>
  <c r="F390" i="55"/>
  <c r="A535" i="50"/>
  <c r="F535" i="50" s="1"/>
  <c r="F453" i="50"/>
  <c r="A445" i="55"/>
  <c r="F363" i="55"/>
  <c r="A522" i="49"/>
  <c r="F522" i="49" s="1"/>
  <c r="F440" i="49"/>
  <c r="A500" i="53"/>
  <c r="F500" i="53" s="1"/>
  <c r="F418" i="53"/>
  <c r="F397" i="57"/>
  <c r="A479" i="57"/>
  <c r="F368" i="52"/>
  <c r="A450" i="52"/>
  <c r="A544" i="48"/>
  <c r="F544" i="48" s="1"/>
  <c r="F462" i="48"/>
  <c r="F488" i="48"/>
  <c r="A570" i="48"/>
  <c r="F570" i="48" s="1"/>
  <c r="A522" i="47"/>
  <c r="F522" i="47" s="1"/>
  <c r="F440" i="47"/>
  <c r="F426" i="50"/>
  <c r="A508" i="50"/>
  <c r="F508" i="50" s="1"/>
  <c r="F415" i="59"/>
  <c r="A497" i="59"/>
  <c r="F497" i="59" s="1"/>
  <c r="A526" i="51"/>
  <c r="F526" i="51" s="1"/>
  <c r="F444" i="51"/>
  <c r="F444" i="52"/>
  <c r="A526" i="52"/>
  <c r="F526" i="52" s="1"/>
  <c r="A534" i="50"/>
  <c r="F534" i="50" s="1"/>
  <c r="F452" i="50"/>
  <c r="F483" i="50"/>
  <c r="A565" i="50"/>
  <c r="F565" i="50" s="1"/>
  <c r="A516" i="56"/>
  <c r="F516" i="56" s="1"/>
  <c r="F434" i="56"/>
  <c r="F336" i="51"/>
  <c r="A418" i="51"/>
  <c r="F374" i="47"/>
  <c r="A456" i="47"/>
  <c r="F469" i="59"/>
  <c r="A551" i="59"/>
  <c r="F551" i="59" s="1"/>
  <c r="F340" i="48"/>
  <c r="A422" i="48"/>
  <c r="A456" i="53"/>
  <c r="F374" i="53"/>
  <c r="A519" i="56"/>
  <c r="F519" i="56" s="1"/>
  <c r="F437" i="56"/>
  <c r="F486" i="58"/>
  <c r="A568" i="58"/>
  <c r="F568" i="58" s="1"/>
  <c r="F461" i="58"/>
  <c r="A543" i="58"/>
  <c r="F543" i="58" s="1"/>
  <c r="F434" i="58"/>
  <c r="A516" i="58"/>
  <c r="F516" i="58" s="1"/>
  <c r="F364" i="53"/>
  <c r="A446" i="53"/>
  <c r="A541" i="47"/>
  <c r="F541" i="47" s="1"/>
  <c r="F459" i="47"/>
  <c r="A440" i="53"/>
  <c r="F358" i="53"/>
  <c r="A544" i="59"/>
  <c r="F544" i="59" s="1"/>
  <c r="F462" i="59"/>
  <c r="A549" i="51"/>
  <c r="F549" i="51" s="1"/>
  <c r="F467" i="51"/>
  <c r="F477" i="55"/>
  <c r="A559" i="55"/>
  <c r="F559" i="55" s="1"/>
  <c r="F401" i="55"/>
  <c r="A483" i="55"/>
  <c r="A455" i="52"/>
  <c r="F373" i="52"/>
  <c r="A466" i="52"/>
  <c r="F384" i="52"/>
  <c r="A459" i="53"/>
  <c r="F377" i="53"/>
  <c r="F343" i="55"/>
  <c r="A425" i="55"/>
  <c r="F398" i="58"/>
  <c r="A480" i="58"/>
  <c r="A430" i="48"/>
  <c r="F348" i="48"/>
  <c r="A530" i="55"/>
  <c r="F530" i="55" s="1"/>
  <c r="F448" i="55"/>
  <c r="A569" i="59"/>
  <c r="F569" i="59" s="1"/>
  <c r="F487" i="59"/>
  <c r="A535" i="47"/>
  <c r="F535" i="47" s="1"/>
  <c r="F453" i="47"/>
  <c r="F386" i="56"/>
  <c r="A468" i="56"/>
  <c r="F370" i="48"/>
  <c r="A452" i="48"/>
  <c r="A465" i="55"/>
  <c r="F383" i="55"/>
  <c r="A575" i="47"/>
  <c r="F575" i="47" s="1"/>
  <c r="F493" i="47"/>
  <c r="A489" i="48"/>
  <c r="F407" i="48"/>
  <c r="A519" i="50"/>
  <c r="F519" i="50" s="1"/>
  <c r="F437" i="50"/>
  <c r="F454" i="59"/>
  <c r="A536" i="59"/>
  <c r="F536" i="59" s="1"/>
  <c r="A574" i="52"/>
  <c r="F574" i="52" s="1"/>
  <c r="F492" i="52"/>
  <c r="A544" i="53"/>
  <c r="F544" i="53" s="1"/>
  <c r="F462" i="53"/>
  <c r="A486" i="54"/>
  <c r="F404" i="54"/>
  <c r="A510" i="57"/>
  <c r="F510" i="57" s="1"/>
  <c r="F428" i="57"/>
  <c r="A457" i="52"/>
  <c r="F375" i="52"/>
  <c r="A498" i="52"/>
  <c r="F498" i="52" s="1"/>
  <c r="F416" i="52"/>
  <c r="F446" i="48"/>
  <c r="A528" i="48"/>
  <c r="F528" i="48" s="1"/>
  <c r="F431" i="51"/>
  <c r="A513" i="51"/>
  <c r="F513" i="51" s="1"/>
  <c r="A478" i="50"/>
  <c r="F396" i="50"/>
  <c r="F427" i="51"/>
  <c r="A509" i="51"/>
  <c r="F509" i="51" s="1"/>
  <c r="A494" i="57"/>
  <c r="F412" i="57"/>
  <c r="A472" i="57"/>
  <c r="F390" i="57"/>
  <c r="F470" i="56"/>
  <c r="A552" i="56"/>
  <c r="F552" i="56" s="1"/>
  <c r="F478" i="48"/>
  <c r="A560" i="48"/>
  <c r="F560" i="48" s="1"/>
  <c r="F397" i="58"/>
  <c r="A479" i="58"/>
  <c r="A573" i="48"/>
  <c r="F573" i="48" s="1"/>
  <c r="F491" i="48"/>
  <c r="F495" i="56"/>
  <c r="A577" i="56"/>
  <c r="F577" i="56" s="1"/>
  <c r="A481" i="47"/>
  <c r="F399" i="47"/>
  <c r="A522" i="50"/>
  <c r="F522" i="50" s="1"/>
  <c r="F440" i="50"/>
  <c r="F486" i="49"/>
  <c r="A568" i="49"/>
  <c r="F568" i="49" s="1"/>
  <c r="A465" i="59"/>
  <c r="F383" i="59"/>
  <c r="F482" i="59"/>
  <c r="A564" i="59"/>
  <c r="F564" i="59" s="1"/>
  <c r="F366" i="49"/>
  <c r="A448" i="49"/>
  <c r="A516" i="57"/>
  <c r="F516" i="57" s="1"/>
  <c r="F434" i="57"/>
  <c r="A478" i="51"/>
  <c r="F396" i="51"/>
  <c r="F487" i="57"/>
  <c r="A569" i="57"/>
  <c r="F569" i="57" s="1"/>
  <c r="A501" i="48"/>
  <c r="F501" i="48" s="1"/>
  <c r="F419" i="48"/>
  <c r="A462" i="49"/>
  <c r="F380" i="49"/>
  <c r="F365" i="56"/>
  <c r="A447" i="56"/>
  <c r="F379" i="55"/>
  <c r="A461" i="55"/>
  <c r="F400" i="57"/>
  <c r="A482" i="57"/>
  <c r="A440" i="51"/>
  <c r="F358" i="51"/>
  <c r="A442" i="49"/>
  <c r="F360" i="49"/>
  <c r="A446" i="58"/>
  <c r="F364" i="58"/>
  <c r="F334" i="51"/>
  <c r="A416" i="51"/>
  <c r="A541" i="56"/>
  <c r="F541" i="56" s="1"/>
  <c r="F459" i="56"/>
  <c r="A441" i="56"/>
  <c r="F359" i="56"/>
  <c r="A490" i="54"/>
  <c r="F408" i="54"/>
  <c r="F455" i="54"/>
  <c r="A537" i="54"/>
  <c r="F537" i="54" s="1"/>
  <c r="F393" i="52"/>
  <c r="A475" i="52"/>
  <c r="A466" i="57"/>
  <c r="F384" i="57"/>
  <c r="F383" i="51"/>
  <c r="A465" i="51"/>
  <c r="A562" i="50"/>
  <c r="F562" i="50" s="1"/>
  <c r="F480" i="50"/>
  <c r="A527" i="50"/>
  <c r="F527" i="50" s="1"/>
  <c r="F445" i="50"/>
  <c r="A507" i="54"/>
  <c r="F507" i="54" s="1"/>
  <c r="F425" i="54"/>
  <c r="F362" i="55"/>
  <c r="A444" i="55"/>
  <c r="A423" i="47"/>
  <c r="F341" i="47"/>
  <c r="A531" i="59"/>
  <c r="F531" i="59" s="1"/>
  <c r="F449" i="59"/>
  <c r="F386" i="54"/>
  <c r="A468" i="54"/>
  <c r="A416" i="58"/>
  <c r="F334" i="58"/>
  <c r="A561" i="49"/>
  <c r="F561" i="49" s="1"/>
  <c r="F479" i="49"/>
  <c r="F391" i="58"/>
  <c r="A473" i="58"/>
  <c r="A558" i="58"/>
  <c r="F558" i="58" s="1"/>
  <c r="F476" i="58"/>
  <c r="A448" i="58"/>
  <c r="F366" i="58"/>
  <c r="A424" i="51"/>
  <c r="F342" i="51"/>
  <c r="A516" i="52"/>
  <c r="F516" i="52" s="1"/>
  <c r="F434" i="52"/>
  <c r="A508" i="53"/>
  <c r="F508" i="53" s="1"/>
  <c r="F426" i="53"/>
  <c r="A493" i="51"/>
  <c r="F411" i="51"/>
  <c r="F419" i="49"/>
  <c r="A501" i="49"/>
  <c r="F501" i="49" s="1"/>
  <c r="F454" i="53"/>
  <c r="A536" i="53"/>
  <c r="F536" i="53" s="1"/>
  <c r="A458" i="48"/>
  <c r="F376" i="48"/>
  <c r="F441" i="59"/>
  <c r="A523" i="59"/>
  <c r="F523" i="59" s="1"/>
  <c r="A575" i="49"/>
  <c r="F575" i="49" s="1"/>
  <c r="F493" i="49"/>
  <c r="F395" i="58"/>
  <c r="A477" i="58"/>
  <c r="F474" i="52"/>
  <c r="A556" i="52"/>
  <c r="F556" i="52" s="1"/>
  <c r="A540" i="58"/>
  <c r="F540" i="58" s="1"/>
  <c r="F458" i="58"/>
  <c r="A450" i="57"/>
  <c r="F368" i="57"/>
  <c r="A555" i="49"/>
  <c r="F555" i="49" s="1"/>
  <c r="F473" i="49"/>
  <c r="A437" i="53"/>
  <c r="F355" i="53"/>
  <c r="A456" i="48"/>
  <c r="F374" i="48"/>
  <c r="A449" i="58"/>
  <c r="F367" i="58"/>
  <c r="F363" i="58"/>
  <c r="A445" i="58"/>
  <c r="A537" i="57"/>
  <c r="F537" i="57" s="1"/>
  <c r="F455" i="57"/>
  <c r="F394" i="52"/>
  <c r="A476" i="52"/>
  <c r="F405" i="54"/>
  <c r="A487" i="54"/>
  <c r="A430" i="55"/>
  <c r="F348" i="55"/>
  <c r="F399" i="52"/>
  <c r="A481" i="52"/>
  <c r="A428" i="53"/>
  <c r="F346" i="53"/>
  <c r="A552" i="58"/>
  <c r="F552" i="58" s="1"/>
  <c r="F470" i="58"/>
  <c r="F493" i="59"/>
  <c r="A575" i="59"/>
  <c r="F575" i="59" s="1"/>
  <c r="F429" i="56"/>
  <c r="A511" i="56"/>
  <c r="F511" i="56" s="1"/>
  <c r="F353" i="49"/>
  <c r="A435" i="49"/>
  <c r="F387" i="47"/>
  <c r="A469" i="47"/>
  <c r="A494" i="52"/>
  <c r="F412" i="52"/>
  <c r="F391" i="48"/>
  <c r="A473" i="48"/>
  <c r="A446" i="57"/>
  <c r="F364" i="57"/>
  <c r="F454" i="48"/>
  <c r="A536" i="48"/>
  <c r="F536" i="48" s="1"/>
  <c r="F438" i="54"/>
  <c r="A520" i="54"/>
  <c r="F520" i="54" s="1"/>
  <c r="F470" i="53"/>
  <c r="A552" i="53"/>
  <c r="F552" i="53" s="1"/>
  <c r="A561" i="47"/>
  <c r="F561" i="47" s="1"/>
  <c r="F479" i="47"/>
  <c r="A520" i="59"/>
  <c r="F520" i="59" s="1"/>
  <c r="F438" i="59"/>
  <c r="F464" i="55"/>
  <c r="A546" i="55"/>
  <c r="F546" i="55" s="1"/>
  <c r="A565" i="56"/>
  <c r="F565" i="56" s="1"/>
  <c r="F483" i="56"/>
  <c r="F371" i="53"/>
  <c r="A453" i="53"/>
  <c r="F486" i="59"/>
  <c r="A568" i="59"/>
  <c r="F568" i="59" s="1"/>
  <c r="F442" i="59"/>
  <c r="A524" i="59"/>
  <c r="F524" i="59" s="1"/>
  <c r="A537" i="56"/>
  <c r="F537" i="56" s="1"/>
  <c r="F455" i="56"/>
  <c r="F379" i="49"/>
  <c r="A461" i="49"/>
  <c r="A438" i="58"/>
  <c r="F356" i="58"/>
  <c r="A430" i="50"/>
  <c r="F348" i="50"/>
  <c r="A570" i="57"/>
  <c r="F570" i="57" s="1"/>
  <c r="F488" i="57"/>
  <c r="A505" i="57"/>
  <c r="F505" i="57" s="1"/>
  <c r="F423" i="57"/>
  <c r="A554" i="53"/>
  <c r="F554" i="53" s="1"/>
  <c r="F472" i="53"/>
  <c r="F437" i="59"/>
  <c r="A519" i="59"/>
  <c r="F519" i="59" s="1"/>
  <c r="F434" i="49"/>
  <c r="A516" i="49"/>
  <c r="F516" i="49" s="1"/>
  <c r="A449" i="47"/>
  <c r="F367" i="47"/>
  <c r="F407" i="54"/>
  <c r="A489" i="54"/>
  <c r="F378" i="53"/>
  <c r="A460" i="53"/>
  <c r="F483" i="51"/>
  <c r="A565" i="51"/>
  <c r="F565" i="51" s="1"/>
  <c r="A424" i="57"/>
  <c r="F342" i="57"/>
  <c r="A530" i="51"/>
  <c r="F530" i="51" s="1"/>
  <c r="F448" i="51"/>
  <c r="F362" i="47"/>
  <c r="A444" i="47"/>
  <c r="F416" i="55"/>
  <c r="A498" i="55"/>
  <c r="F498" i="55" s="1"/>
  <c r="A473" i="53"/>
  <c r="F391" i="53"/>
  <c r="A501" i="53"/>
  <c r="F501" i="53" s="1"/>
  <c r="F419" i="53"/>
  <c r="F484" i="49"/>
  <c r="A566" i="49"/>
  <c r="F566" i="49" s="1"/>
  <c r="A449" i="57"/>
  <c r="F367" i="57"/>
  <c r="A451" i="57"/>
  <c r="F369" i="57"/>
  <c r="F481" i="56"/>
  <c r="A563" i="56"/>
  <c r="F563" i="56" s="1"/>
  <c r="F363" i="49"/>
  <c r="A445" i="49"/>
  <c r="F452" i="58"/>
  <c r="A534" i="58"/>
  <c r="F534" i="58" s="1"/>
  <c r="F384" i="56"/>
  <c r="A466" i="56"/>
  <c r="A422" i="53"/>
  <c r="F340" i="53"/>
  <c r="F350" i="48"/>
  <c r="A432" i="48"/>
  <c r="F443" i="49"/>
  <c r="A525" i="49"/>
  <c r="F525" i="49" s="1"/>
  <c r="A551" i="58"/>
  <c r="F551" i="58" s="1"/>
  <c r="F469" i="58"/>
  <c r="F396" i="59"/>
  <c r="A478" i="59"/>
  <c r="F489" i="51"/>
  <c r="A571" i="51"/>
  <c r="F571" i="51" s="1"/>
  <c r="A552" i="54"/>
  <c r="F552" i="54" s="1"/>
  <c r="F470" i="54"/>
  <c r="A540" i="53"/>
  <c r="F540" i="53" s="1"/>
  <c r="F458" i="53"/>
  <c r="A537" i="50"/>
  <c r="F537" i="50" s="1"/>
  <c r="F455" i="50"/>
  <c r="A448" i="48"/>
  <c r="F366" i="48"/>
  <c r="A558" i="50"/>
  <c r="F558" i="50" s="1"/>
  <c r="F476" i="50"/>
  <c r="F363" i="59"/>
  <c r="A445" i="59"/>
  <c r="F367" i="50"/>
  <c r="A449" i="50"/>
  <c r="F345" i="55"/>
  <c r="A427" i="55"/>
  <c r="A557" i="56"/>
  <c r="F557" i="56" s="1"/>
  <c r="F475" i="56"/>
  <c r="A557" i="58"/>
  <c r="F557" i="58" s="1"/>
  <c r="F475" i="58"/>
  <c r="A485" i="59"/>
  <c r="F403" i="59"/>
  <c r="F450" i="50"/>
  <c r="A461" i="48"/>
  <c r="F379" i="48"/>
  <c r="A433" i="54"/>
  <c r="F351" i="54"/>
  <c r="A435" i="48"/>
  <c r="F353" i="48"/>
  <c r="F403" i="48"/>
  <c r="A485" i="48"/>
  <c r="A530" i="50"/>
  <c r="F530" i="50" s="1"/>
  <c r="F448" i="50"/>
  <c r="A452" i="49"/>
  <c r="F370" i="49"/>
  <c r="A451" i="58"/>
  <c r="F369" i="58"/>
  <c r="A450" i="56"/>
  <c r="F368" i="56"/>
  <c r="F374" i="55"/>
  <c r="A456" i="55"/>
  <c r="F447" i="52"/>
  <c r="A529" i="52"/>
  <c r="F529" i="52" s="1"/>
  <c r="A461" i="54"/>
  <c r="F379" i="54"/>
  <c r="F481" i="53"/>
  <c r="A563" i="53"/>
  <c r="F563" i="53" s="1"/>
  <c r="F434" i="48"/>
  <c r="A516" i="48"/>
  <c r="F516" i="48" s="1"/>
  <c r="F455" i="51"/>
  <c r="A537" i="51"/>
  <c r="F537" i="51" s="1"/>
  <c r="F442" i="56"/>
  <c r="A524" i="56"/>
  <c r="F524" i="56" s="1"/>
  <c r="A459" i="48"/>
  <c r="F377" i="48"/>
  <c r="A538" i="50"/>
  <c r="F538" i="50" s="1"/>
  <c r="F456" i="50"/>
  <c r="F453" i="48"/>
  <c r="A535" i="48"/>
  <c r="F535" i="48" s="1"/>
  <c r="A476" i="55"/>
  <c r="F394" i="55"/>
  <c r="F348" i="51"/>
  <c r="A430" i="51"/>
  <c r="F461" i="50"/>
  <c r="A543" i="50"/>
  <c r="F543" i="50" s="1"/>
  <c r="A441" i="47"/>
  <c r="F359" i="47"/>
  <c r="F341" i="52"/>
  <c r="A423" i="52"/>
  <c r="A574" i="50"/>
  <c r="F574" i="50" s="1"/>
  <c r="F492" i="50"/>
  <c r="A557" i="55"/>
  <c r="F557" i="55" s="1"/>
  <c r="F475" i="55"/>
  <c r="A446" i="56"/>
  <c r="F364" i="56"/>
  <c r="F460" i="59"/>
  <c r="A542" i="59"/>
  <c r="F542" i="59" s="1"/>
  <c r="F390" i="54"/>
  <c r="A472" i="54"/>
  <c r="A471" i="54"/>
  <c r="F389" i="54"/>
  <c r="F432" i="53"/>
  <c r="A514" i="53"/>
  <c r="F514" i="53" s="1"/>
  <c r="A433" i="57"/>
  <c r="F351" i="57"/>
  <c r="A502" i="52"/>
  <c r="F502" i="52" s="1"/>
  <c r="F420" i="52"/>
  <c r="A421" i="49"/>
  <c r="F339" i="49"/>
  <c r="F418" i="59"/>
  <c r="A500" i="59"/>
  <c r="F500" i="59" s="1"/>
  <c r="F495" i="54"/>
  <c r="A577" i="54"/>
  <c r="F577" i="54" s="1"/>
  <c r="F446" i="59"/>
  <c r="A528" i="59"/>
  <c r="F528" i="59" s="1"/>
  <c r="F443" i="50"/>
  <c r="A525" i="50"/>
  <c r="F525" i="50" s="1"/>
  <c r="A494" i="53"/>
  <c r="F412" i="53"/>
  <c r="A436" i="59"/>
  <c r="F354" i="59"/>
  <c r="A529" i="53"/>
  <c r="F529" i="53" s="1"/>
  <c r="F447" i="53"/>
  <c r="F491" i="55"/>
  <c r="A573" i="55"/>
  <c r="F573" i="55" s="1"/>
  <c r="F433" i="56"/>
  <c r="A515" i="56"/>
  <c r="F515" i="56" s="1"/>
  <c r="A451" i="51"/>
  <c r="F369" i="51"/>
  <c r="F404" i="51"/>
  <c r="A486" i="51"/>
  <c r="F333" i="54"/>
  <c r="A415" i="54"/>
  <c r="F460" i="57"/>
  <c r="A542" i="57"/>
  <c r="F542" i="57" s="1"/>
  <c r="A572" i="55"/>
  <c r="F572" i="55" s="1"/>
  <c r="F490" i="55"/>
  <c r="F363" i="52"/>
  <c r="A445" i="52"/>
  <c r="A447" i="59"/>
  <c r="F365" i="59"/>
  <c r="F485" i="56"/>
  <c r="A567" i="56"/>
  <c r="F567" i="56" s="1"/>
  <c r="A467" i="49"/>
  <c r="F385" i="49"/>
  <c r="A481" i="58"/>
  <c r="F399" i="58"/>
  <c r="F355" i="55"/>
  <c r="A437" i="55"/>
  <c r="A553" i="48"/>
  <c r="F553" i="48" s="1"/>
  <c r="F471" i="48"/>
  <c r="A518" i="48"/>
  <c r="F518" i="48" s="1"/>
  <c r="F436" i="48"/>
  <c r="F406" i="56"/>
  <c r="A488" i="56"/>
  <c r="F356" i="53"/>
  <c r="A438" i="53"/>
  <c r="A439" i="49"/>
  <c r="F357" i="49"/>
  <c r="F404" i="57"/>
  <c r="A486" i="57"/>
  <c r="F449" i="52"/>
  <c r="A531" i="52"/>
  <c r="F531" i="52" s="1"/>
  <c r="F352" i="51"/>
  <c r="A434" i="51"/>
  <c r="F431" i="47"/>
  <c r="A513" i="47"/>
  <c r="F513" i="47" s="1"/>
  <c r="F419" i="51"/>
  <c r="A501" i="51"/>
  <c r="F501" i="51" s="1"/>
  <c r="A508" i="56"/>
  <c r="F508" i="56" s="1"/>
  <c r="F426" i="56"/>
  <c r="A469" i="52"/>
  <c r="F387" i="52"/>
  <c r="A444" i="59"/>
  <c r="F362" i="59"/>
  <c r="F493" i="56"/>
  <c r="A575" i="56"/>
  <c r="F575" i="56" s="1"/>
  <c r="A452" i="52"/>
  <c r="F370" i="52"/>
  <c r="A453" i="51"/>
  <c r="F371" i="51"/>
  <c r="A489" i="58"/>
  <c r="F407" i="58"/>
  <c r="F426" i="57"/>
  <c r="A508" i="57"/>
  <c r="F508" i="57" s="1"/>
  <c r="A458" i="49"/>
  <c r="F376" i="49"/>
  <c r="A465" i="53"/>
  <c r="F383" i="53"/>
  <c r="A489" i="49"/>
  <c r="F407" i="49"/>
  <c r="A574" i="58"/>
  <c r="F574" i="58" s="1"/>
  <c r="F492" i="58"/>
  <c r="F332" i="47"/>
  <c r="A414" i="47"/>
  <c r="F442" i="50"/>
  <c r="A524" i="50"/>
  <c r="F524" i="50" s="1"/>
  <c r="A525" i="48"/>
  <c r="F525" i="48" s="1"/>
  <c r="F443" i="48"/>
  <c r="F408" i="58"/>
  <c r="A490" i="58"/>
  <c r="F355" i="51"/>
  <c r="A437" i="51"/>
  <c r="A452" i="53"/>
  <c r="F370" i="53"/>
  <c r="A440" i="56"/>
  <c r="F358" i="56"/>
  <c r="F333" i="49"/>
  <c r="A415" i="49"/>
  <c r="A453" i="54"/>
  <c r="F371" i="54"/>
  <c r="A530" i="59"/>
  <c r="F530" i="59" s="1"/>
  <c r="F448" i="59"/>
  <c r="F426" i="59"/>
  <c r="A508" i="59"/>
  <c r="F508" i="59" s="1"/>
  <c r="A542" i="58"/>
  <c r="F542" i="58" s="1"/>
  <c r="F460" i="58"/>
  <c r="F411" i="48"/>
  <c r="A493" i="48"/>
  <c r="A429" i="57"/>
  <c r="F347" i="57"/>
  <c r="F377" i="54"/>
  <c r="A459" i="54"/>
  <c r="A467" i="58"/>
  <c r="F385" i="58"/>
  <c r="A528" i="55"/>
  <c r="F528" i="55" s="1"/>
  <c r="F446" i="55"/>
  <c r="A558" i="59"/>
  <c r="F558" i="59" s="1"/>
  <c r="F476" i="59"/>
  <c r="F480" i="57"/>
  <c r="A562" i="57"/>
  <c r="F562" i="57" s="1"/>
  <c r="F400" i="50"/>
  <c r="A482" i="50"/>
  <c r="F431" i="53"/>
  <c r="A513" i="53"/>
  <c r="F513" i="53" s="1"/>
  <c r="F470" i="48"/>
  <c r="A552" i="48"/>
  <c r="F552" i="48" s="1"/>
  <c r="A499" i="58"/>
  <c r="F499" i="58" s="1"/>
  <c r="F417" i="58"/>
  <c r="A460" i="55"/>
  <c r="F378" i="55"/>
  <c r="A520" i="56"/>
  <c r="F520" i="56" s="1"/>
  <c r="F438" i="56"/>
  <c r="A490" i="47"/>
  <c r="F408" i="47"/>
  <c r="A418" i="56"/>
  <c r="F336" i="56"/>
  <c r="F429" i="55"/>
  <c r="A511" i="55"/>
  <c r="F511" i="55" s="1"/>
  <c r="F475" i="48"/>
  <c r="A557" i="48"/>
  <c r="F557" i="48" s="1"/>
  <c r="F480" i="52"/>
  <c r="A562" i="52"/>
  <c r="F562" i="52" s="1"/>
  <c r="A415" i="58"/>
  <c r="F333" i="58"/>
  <c r="A462" i="57"/>
  <c r="F380" i="57"/>
  <c r="A441" i="52"/>
  <c r="F359" i="52"/>
  <c r="A559" i="50"/>
  <c r="F559" i="50" s="1"/>
  <c r="F477" i="50"/>
  <c r="A433" i="53"/>
  <c r="F351" i="53"/>
  <c r="F343" i="53"/>
  <c r="A425" i="53"/>
  <c r="F476" i="57"/>
  <c r="A558" i="57"/>
  <c r="F558" i="57" s="1"/>
  <c r="F434" i="47"/>
  <c r="A516" i="47"/>
  <c r="F516" i="47" s="1"/>
  <c r="F375" i="49"/>
  <c r="A457" i="49"/>
  <c r="F340" i="56"/>
  <c r="A422" i="56"/>
  <c r="F402" i="56"/>
  <c r="A484" i="56"/>
  <c r="A441" i="58"/>
  <c r="F359" i="58"/>
  <c r="F332" i="48"/>
  <c r="A414" i="48"/>
  <c r="A544" i="52"/>
  <c r="F544" i="52" s="1"/>
  <c r="F462" i="52"/>
  <c r="A485" i="47"/>
  <c r="F403" i="47"/>
  <c r="F458" i="47"/>
  <c r="A540" i="47"/>
  <c r="F540" i="47" s="1"/>
  <c r="F388" i="55"/>
  <c r="A470" i="55"/>
  <c r="A428" i="55"/>
  <c r="F346" i="55"/>
  <c r="A427" i="52"/>
  <c r="F345" i="52"/>
  <c r="A521" i="57"/>
  <c r="F521" i="57" s="1"/>
  <c r="F439" i="57"/>
  <c r="A476" i="51"/>
  <c r="F394" i="51"/>
  <c r="A516" i="59"/>
  <c r="F516" i="59" s="1"/>
  <c r="F434" i="59"/>
  <c r="A552" i="52"/>
  <c r="F552" i="52" s="1"/>
  <c r="F470" i="52"/>
  <c r="F438" i="48"/>
  <c r="A520" i="48"/>
  <c r="F520" i="48" s="1"/>
  <c r="A571" i="56"/>
  <c r="F571" i="56" s="1"/>
  <c r="F489" i="56"/>
  <c r="A527" i="53"/>
  <c r="F527" i="53" s="1"/>
  <c r="F445" i="53"/>
  <c r="F411" i="57"/>
  <c r="A493" i="57"/>
  <c r="A502" i="59"/>
  <c r="F502" i="59" s="1"/>
  <c r="F420" i="59"/>
  <c r="A530" i="53"/>
  <c r="F530" i="53" s="1"/>
  <c r="F448" i="53"/>
  <c r="A545" i="53"/>
  <c r="F545" i="53" s="1"/>
  <c r="F463" i="53"/>
  <c r="F451" i="47"/>
  <c r="A533" i="47"/>
  <c r="F533" i="47" s="1"/>
  <c r="A424" i="49"/>
  <c r="F342" i="49"/>
  <c r="F422" i="59"/>
  <c r="A504" i="59"/>
  <c r="F504" i="59" s="1"/>
  <c r="A472" i="59"/>
  <c r="F390" i="59"/>
  <c r="A436" i="55"/>
  <c r="F354" i="55"/>
  <c r="F417" i="48"/>
  <c r="A499" i="48"/>
  <c r="F499" i="48" s="1"/>
  <c r="A417" i="50"/>
  <c r="F335" i="50"/>
  <c r="A425" i="58"/>
  <c r="F343" i="58"/>
  <c r="A477" i="53"/>
  <c r="F395" i="53"/>
  <c r="F435" i="50"/>
  <c r="A517" i="50"/>
  <c r="F517" i="50" s="1"/>
  <c r="A450" i="54"/>
  <c r="F368" i="54"/>
  <c r="A510" i="51"/>
  <c r="F510" i="51" s="1"/>
  <c r="F428" i="51"/>
  <c r="F369" i="49"/>
  <c r="A451" i="49"/>
  <c r="F443" i="54"/>
  <c r="A525" i="54"/>
  <c r="F525" i="54" s="1"/>
  <c r="F472" i="58"/>
  <c r="A554" i="58"/>
  <c r="F554" i="58" s="1"/>
  <c r="A536" i="57"/>
  <c r="F536" i="57" s="1"/>
  <c r="F454" i="57"/>
  <c r="A488" i="59"/>
  <c r="F406" i="59"/>
  <c r="A554" i="49"/>
  <c r="F554" i="49" s="1"/>
  <c r="F472" i="49"/>
  <c r="A426" i="54"/>
  <c r="F344" i="54"/>
  <c r="A532" i="58"/>
  <c r="F532" i="58" s="1"/>
  <c r="F450" i="58"/>
  <c r="F471" i="51"/>
  <c r="A553" i="51"/>
  <c r="F553" i="51" s="1"/>
  <c r="F481" i="51"/>
  <c r="F477" i="54"/>
  <c r="A559" i="54"/>
  <c r="F559" i="54" s="1"/>
  <c r="A474" i="58"/>
  <c r="F392" i="58"/>
  <c r="A428" i="58"/>
  <c r="F346" i="58"/>
  <c r="F425" i="59"/>
  <c r="A507" i="59"/>
  <c r="F507" i="59" s="1"/>
  <c r="F447" i="54"/>
  <c r="A529" i="54"/>
  <c r="F529" i="54" s="1"/>
  <c r="A502" i="47"/>
  <c r="F502" i="47" s="1"/>
  <c r="F420" i="47"/>
  <c r="F416" i="47"/>
  <c r="A498" i="47"/>
  <c r="F498" i="47" s="1"/>
  <c r="F413" i="50"/>
  <c r="A495" i="50"/>
  <c r="F347" i="47"/>
  <c r="A429" i="47"/>
  <c r="A435" i="57"/>
  <c r="F353" i="57"/>
  <c r="F377" i="50"/>
  <c r="A459" i="50"/>
  <c r="F334" i="54"/>
  <c r="A416" i="54"/>
  <c r="A523" i="55"/>
  <c r="F523" i="55" s="1"/>
  <c r="F441" i="55"/>
  <c r="F468" i="47"/>
  <c r="A550" i="47"/>
  <c r="F550" i="47" s="1"/>
  <c r="A472" i="47"/>
  <c r="F390" i="47"/>
  <c r="F355" i="52"/>
  <c r="A437" i="52"/>
  <c r="A431" i="58"/>
  <c r="F349" i="58"/>
  <c r="A463" i="57"/>
  <c r="F381" i="57"/>
  <c r="A418" i="58"/>
  <c r="F336" i="58"/>
  <c r="A433" i="50"/>
  <c r="F351" i="50"/>
  <c r="A416" i="53"/>
  <c r="F334" i="53"/>
  <c r="F453" i="58"/>
  <c r="A535" i="58"/>
  <c r="F535" i="58" s="1"/>
  <c r="F393" i="57"/>
  <c r="A475" i="57"/>
  <c r="F427" i="56"/>
  <c r="A509" i="56"/>
  <c r="F509" i="56" s="1"/>
  <c r="A575" i="52"/>
  <c r="F575" i="52" s="1"/>
  <c r="F493" i="52"/>
  <c r="F394" i="56"/>
  <c r="A476" i="56"/>
  <c r="F487" i="51"/>
  <c r="A569" i="51"/>
  <c r="F569" i="51" s="1"/>
  <c r="A501" i="58"/>
  <c r="F501" i="58" s="1"/>
  <c r="F419" i="58"/>
  <c r="F353" i="52"/>
  <c r="A435" i="52"/>
  <c r="F381" i="48"/>
  <c r="A463" i="48"/>
  <c r="F484" i="55"/>
  <c r="A566" i="55"/>
  <c r="F566" i="55" s="1"/>
  <c r="A573" i="57"/>
  <c r="F573" i="57" s="1"/>
  <c r="F491" i="57"/>
  <c r="F425" i="51"/>
  <c r="A507" i="51"/>
  <c r="F507" i="51" s="1"/>
  <c r="F386" i="48"/>
  <c r="A468" i="48"/>
  <c r="F418" i="52"/>
  <c r="A500" i="52"/>
  <c r="F500" i="52" s="1"/>
  <c r="A450" i="55"/>
  <c r="F368" i="55"/>
  <c r="A431" i="59"/>
  <c r="F349" i="59"/>
  <c r="A482" i="55"/>
  <c r="F400" i="55"/>
  <c r="F348" i="49"/>
  <c r="A430" i="49"/>
  <c r="F406" i="55"/>
  <c r="A488" i="55"/>
  <c r="F352" i="54"/>
  <c r="A434" i="54"/>
  <c r="A467" i="48"/>
  <c r="F385" i="48"/>
  <c r="A527" i="51"/>
  <c r="F527" i="51" s="1"/>
  <c r="F445" i="51"/>
  <c r="A421" i="57"/>
  <c r="F339" i="57"/>
  <c r="F356" i="51"/>
  <c r="A438" i="51"/>
  <c r="F382" i="47"/>
  <c r="A464" i="47"/>
  <c r="A480" i="56"/>
  <c r="F398" i="56"/>
  <c r="F469" i="57"/>
  <c r="A551" i="57"/>
  <c r="F551" i="57" s="1"/>
  <c r="F357" i="59"/>
  <c r="A439" i="59"/>
  <c r="A465" i="52"/>
  <c r="F383" i="52"/>
  <c r="F484" i="51"/>
  <c r="A566" i="51"/>
  <c r="F566" i="51" s="1"/>
  <c r="A509" i="59"/>
  <c r="F509" i="59" s="1"/>
  <c r="F427" i="59"/>
  <c r="F441" i="51"/>
  <c r="A523" i="51"/>
  <c r="F523" i="51" s="1"/>
  <c r="F423" i="56"/>
  <c r="A505" i="56"/>
  <c r="F505" i="56" s="1"/>
  <c r="A459" i="59"/>
  <c r="F377" i="59"/>
  <c r="A527" i="54"/>
  <c r="F527" i="54" s="1"/>
  <c r="F445" i="54"/>
  <c r="A481" i="59"/>
  <c r="F399" i="59"/>
  <c r="A481" i="48"/>
  <c r="F399" i="48"/>
  <c r="A417" i="53"/>
  <c r="F335" i="53"/>
  <c r="F378" i="56"/>
  <c r="A460" i="56"/>
  <c r="A521" i="47"/>
  <c r="F521" i="47" s="1"/>
  <c r="F439" i="47"/>
  <c r="A424" i="56"/>
  <c r="F342" i="56"/>
  <c r="A522" i="54"/>
  <c r="F522" i="54" s="1"/>
  <c r="F440" i="54"/>
  <c r="F468" i="59"/>
  <c r="A550" i="59"/>
  <c r="F550" i="59" s="1"/>
  <c r="F377" i="52"/>
  <c r="A459" i="52"/>
  <c r="A565" i="59"/>
  <c r="F565" i="59" s="1"/>
  <c r="F483" i="59"/>
  <c r="A462" i="50"/>
  <c r="F380" i="50"/>
  <c r="F414" i="59"/>
  <c r="A496" i="59"/>
  <c r="F496" i="59" s="1"/>
  <c r="F360" i="55"/>
  <c r="A442" i="55"/>
  <c r="F451" i="55"/>
  <c r="A533" i="55"/>
  <c r="F533" i="55" s="1"/>
  <c r="A474" i="55"/>
  <c r="F392" i="55"/>
  <c r="A481" i="50"/>
  <c r="F399" i="50"/>
  <c r="A557" i="53"/>
  <c r="F557" i="53" s="1"/>
  <c r="F475" i="53"/>
  <c r="F480" i="48"/>
  <c r="A562" i="48"/>
  <c r="F562" i="48" s="1"/>
  <c r="A468" i="49"/>
  <c r="F386" i="49"/>
  <c r="A560" i="55"/>
  <c r="F560" i="55" s="1"/>
  <c r="F478" i="55"/>
  <c r="F479" i="53"/>
  <c r="A561" i="53"/>
  <c r="F561" i="53" s="1"/>
  <c r="A480" i="49"/>
  <c r="F398" i="49"/>
  <c r="F400" i="48"/>
  <c r="A482" i="48"/>
  <c r="A454" i="50"/>
  <c r="F372" i="50"/>
  <c r="A456" i="58"/>
  <c r="F374" i="58"/>
  <c r="A547" i="56"/>
  <c r="F547" i="56" s="1"/>
  <c r="F465" i="56"/>
  <c r="A559" i="57"/>
  <c r="F559" i="57" s="1"/>
  <c r="F477" i="57"/>
  <c r="F430" i="47"/>
  <c r="A512" i="47"/>
  <c r="F512" i="47" s="1"/>
  <c r="F379" i="53"/>
  <c r="A461" i="53"/>
  <c r="A540" i="55"/>
  <c r="F540" i="55" s="1"/>
  <c r="F458" i="55"/>
  <c r="F340" i="49"/>
  <c r="A422" i="49"/>
  <c r="F424" i="58"/>
  <c r="A506" i="58"/>
  <c r="F506" i="58" s="1"/>
  <c r="A548" i="51"/>
  <c r="F548" i="51" s="1"/>
  <c r="F466" i="51"/>
  <c r="A414" i="53"/>
  <c r="F332" i="53"/>
  <c r="F433" i="58"/>
  <c r="A515" i="58"/>
  <c r="F515" i="58" s="1"/>
  <c r="A532" i="48"/>
  <c r="F532" i="48" s="1"/>
  <c r="F450" i="48"/>
  <c r="A547" i="48"/>
  <c r="F547" i="48" s="1"/>
  <c r="F465" i="48"/>
  <c r="F339" i="52"/>
  <c r="A421" i="52"/>
  <c r="A495" i="53"/>
  <c r="F413" i="53"/>
  <c r="F419" i="59"/>
  <c r="A501" i="59"/>
  <c r="F501" i="59" s="1"/>
  <c r="A417" i="57"/>
  <c r="F335" i="57"/>
  <c r="F439" i="55"/>
  <c r="A521" i="55"/>
  <c r="F521" i="55" s="1"/>
  <c r="A515" i="59"/>
  <c r="F515" i="59" s="1"/>
  <c r="F433" i="59"/>
  <c r="A426" i="58"/>
  <c r="F344" i="58"/>
  <c r="A448" i="57"/>
  <c r="F366" i="57"/>
  <c r="A553" i="47"/>
  <c r="F553" i="47" s="1"/>
  <c r="F471" i="47"/>
  <c r="A566" i="48"/>
  <c r="F566" i="48" s="1"/>
  <c r="F484" i="48"/>
  <c r="F395" i="47"/>
  <c r="A477" i="47"/>
  <c r="A561" i="56"/>
  <c r="F561" i="56" s="1"/>
  <c r="F479" i="56"/>
  <c r="A573" i="58"/>
  <c r="F573" i="58" s="1"/>
  <c r="F491" i="58"/>
  <c r="F333" i="52"/>
  <c r="A415" i="52"/>
  <c r="F492" i="53"/>
  <c r="A574" i="53"/>
  <c r="F574" i="53" s="1"/>
  <c r="F380" i="51"/>
  <c r="A462" i="51"/>
  <c r="F402" i="57"/>
  <c r="A484" i="57"/>
  <c r="A485" i="52"/>
  <c r="F403" i="52"/>
  <c r="F495" i="48"/>
  <c r="A577" i="48"/>
  <c r="F577" i="48" s="1"/>
  <c r="A424" i="53"/>
  <c r="F342" i="53"/>
  <c r="A454" i="49"/>
  <c r="F372" i="49"/>
  <c r="A561" i="55"/>
  <c r="F561" i="55" s="1"/>
  <c r="F479" i="55"/>
  <c r="F456" i="56"/>
  <c r="A538" i="56"/>
  <c r="F538" i="56" s="1"/>
  <c r="F341" i="55"/>
  <c r="A423" i="55"/>
  <c r="A488" i="52"/>
  <c r="F406" i="52"/>
  <c r="A459" i="51"/>
  <c r="F377" i="51"/>
  <c r="F440" i="59"/>
  <c r="A522" i="59"/>
  <c r="F522" i="59" s="1"/>
  <c r="F490" i="50"/>
  <c r="A572" i="50"/>
  <c r="F572" i="50" s="1"/>
  <c r="F376" i="50"/>
  <c r="A458" i="50"/>
  <c r="F487" i="53"/>
  <c r="A569" i="53"/>
  <c r="F569" i="53" s="1"/>
  <c r="A449" i="51"/>
  <c r="F367" i="51"/>
  <c r="A465" i="50"/>
  <c r="F383" i="50"/>
  <c r="A455" i="48"/>
  <c r="F373" i="48"/>
  <c r="A573" i="51"/>
  <c r="F573" i="51" s="1"/>
  <c r="F491" i="51"/>
  <c r="F471" i="49"/>
  <c r="A553" i="49"/>
  <c r="F553" i="49" s="1"/>
  <c r="F452" i="59"/>
  <c r="A534" i="59"/>
  <c r="F534" i="59" s="1"/>
  <c r="F332" i="50"/>
  <c r="A414" i="50"/>
  <c r="A429" i="59"/>
  <c r="F347" i="59"/>
  <c r="F447" i="49"/>
  <c r="A529" i="49"/>
  <c r="F529" i="49" s="1"/>
  <c r="F369" i="59"/>
  <c r="A451" i="59"/>
  <c r="F457" i="56"/>
  <c r="A539" i="56"/>
  <c r="F539" i="56" s="1"/>
  <c r="A522" i="58"/>
  <c r="F522" i="58" s="1"/>
  <c r="F440" i="58"/>
  <c r="A457" i="48"/>
  <c r="F375" i="48"/>
  <c r="F339" i="47"/>
  <c r="A421" i="47"/>
  <c r="A551" i="55"/>
  <c r="F551" i="55" s="1"/>
  <c r="F469" i="55"/>
  <c r="A482" i="49"/>
  <c r="F400" i="49"/>
  <c r="A478" i="49"/>
  <c r="F396" i="49"/>
  <c r="F373" i="59"/>
  <c r="A455" i="59"/>
  <c r="F477" i="56"/>
  <c r="A559" i="56"/>
  <c r="F559" i="56" s="1"/>
  <c r="F398" i="59"/>
  <c r="A480" i="59"/>
  <c r="F478" i="57"/>
  <c r="A560" i="57"/>
  <c r="F560" i="57" s="1"/>
  <c r="F451" i="52"/>
  <c r="A533" i="52"/>
  <c r="F533" i="52" s="1"/>
  <c r="A562" i="55"/>
  <c r="F562" i="55" s="1"/>
  <c r="F480" i="55"/>
  <c r="F395" i="49"/>
  <c r="A477" i="49"/>
  <c r="A541" i="58"/>
  <c r="F541" i="58" s="1"/>
  <c r="F459" i="58"/>
  <c r="F367" i="55"/>
  <c r="A449" i="55"/>
  <c r="A513" i="57"/>
  <c r="F513" i="57" s="1"/>
  <c r="F431" i="57"/>
  <c r="A469" i="51"/>
  <c r="F387" i="51"/>
  <c r="F491" i="56"/>
  <c r="A573" i="56"/>
  <c r="F573" i="56" s="1"/>
  <c r="F477" i="51"/>
  <c r="A559" i="51"/>
  <c r="F559" i="51" s="1"/>
  <c r="F415" i="47"/>
  <c r="A497" i="47"/>
  <c r="F497" i="47" s="1"/>
  <c r="F423" i="54"/>
  <c r="A505" i="54"/>
  <c r="F505" i="54" s="1"/>
  <c r="A487" i="48"/>
  <c r="F405" i="48"/>
  <c r="A564" i="52"/>
  <c r="F564" i="52" s="1"/>
  <c r="F482" i="52"/>
  <c r="F436" i="57"/>
  <c r="A518" i="57"/>
  <c r="F518" i="57" s="1"/>
  <c r="F423" i="53"/>
  <c r="A505" i="53"/>
  <c r="F505" i="53" s="1"/>
  <c r="A551" i="49"/>
  <c r="F551" i="49" s="1"/>
  <c r="F469" i="49"/>
  <c r="A577" i="58"/>
  <c r="F577" i="58" s="1"/>
  <c r="F495" i="58"/>
  <c r="A561" i="59"/>
  <c r="F561" i="59" s="1"/>
  <c r="F479" i="59"/>
  <c r="F466" i="55"/>
  <c r="A548" i="55"/>
  <c r="F548" i="55" s="1"/>
  <c r="A432" i="54"/>
  <c r="F350" i="54"/>
  <c r="F362" i="58"/>
  <c r="A444" i="58"/>
  <c r="F430" i="59"/>
  <c r="A512" i="59"/>
  <c r="F512" i="59" s="1"/>
  <c r="F408" i="59"/>
  <c r="A490" i="59"/>
  <c r="A473" i="52"/>
  <c r="F391" i="52"/>
  <c r="F421" i="55"/>
  <c r="A503" i="55"/>
  <c r="F503" i="55" s="1"/>
  <c r="A467" i="54"/>
  <c r="F385" i="54"/>
  <c r="A419" i="57"/>
  <c r="F337" i="57"/>
  <c r="F412" i="58"/>
  <c r="A494" i="58"/>
  <c r="A454" i="51"/>
  <c r="F372" i="51"/>
  <c r="F396" i="58"/>
  <c r="A478" i="58"/>
  <c r="F390" i="48"/>
  <c r="A472" i="48"/>
  <c r="A443" i="53"/>
  <c r="F361" i="53"/>
  <c r="A505" i="59"/>
  <c r="F505" i="59" s="1"/>
  <c r="F423" i="59"/>
  <c r="A507" i="47"/>
  <c r="F507" i="47" s="1"/>
  <c r="F425" i="47"/>
  <c r="F438" i="52"/>
  <c r="A520" i="52"/>
  <c r="F520" i="52" s="1"/>
  <c r="A457" i="58"/>
  <c r="F375" i="58"/>
  <c r="A425" i="50"/>
  <c r="F343" i="50"/>
  <c r="F412" i="59"/>
  <c r="A494" i="59"/>
  <c r="A475" i="50"/>
  <c r="F393" i="50"/>
  <c r="A432" i="56"/>
  <c r="F350" i="56"/>
  <c r="A502" i="53"/>
  <c r="F502" i="53" s="1"/>
  <c r="F420" i="53"/>
  <c r="F339" i="58"/>
  <c r="A421" i="58"/>
  <c r="F435" i="54"/>
  <c r="A517" i="54"/>
  <c r="F517" i="54" s="1"/>
  <c r="A447" i="50"/>
  <c r="F365" i="50"/>
  <c r="F397" i="54"/>
  <c r="A479" i="54"/>
  <c r="A438" i="57"/>
  <c r="F356" i="57"/>
  <c r="A466" i="54"/>
  <c r="F384" i="54"/>
  <c r="A474" i="59"/>
  <c r="F392" i="59"/>
  <c r="A526" i="49"/>
  <c r="F526" i="49" s="1"/>
  <c r="F444" i="49"/>
  <c r="A439" i="51"/>
  <c r="F357" i="51"/>
  <c r="F457" i="59"/>
  <c r="A539" i="59"/>
  <c r="F539" i="59" s="1"/>
  <c r="F420" i="58"/>
  <c r="A502" i="58"/>
  <c r="F502" i="58" s="1"/>
  <c r="A415" i="48"/>
  <c r="F333" i="48"/>
  <c r="A524" i="58"/>
  <c r="F524" i="58" s="1"/>
  <c r="F442" i="58"/>
  <c r="F349" i="54"/>
  <c r="A431" i="54"/>
  <c r="A433" i="51"/>
  <c r="F351" i="51"/>
  <c r="F453" i="55"/>
  <c r="A535" i="55"/>
  <c r="F535" i="55" s="1"/>
  <c r="F476" i="49"/>
  <c r="A558" i="49"/>
  <c r="F558" i="49" s="1"/>
  <c r="F488" i="58"/>
  <c r="A570" i="58"/>
  <c r="F570" i="58" s="1"/>
  <c r="A544" i="56"/>
  <c r="F544" i="56" s="1"/>
  <c r="F462" i="56"/>
  <c r="A443" i="52"/>
  <c r="F361" i="52"/>
  <c r="F425" i="52"/>
  <c r="A507" i="52"/>
  <c r="F507" i="52" s="1"/>
  <c r="F458" i="52"/>
  <c r="A540" i="52"/>
  <c r="F540" i="52" s="1"/>
  <c r="A499" i="54"/>
  <c r="F499" i="54" s="1"/>
  <c r="F417" i="54"/>
  <c r="F340" i="58"/>
  <c r="A422" i="58"/>
  <c r="F463" i="56"/>
  <c r="A545" i="56"/>
  <c r="F545" i="56" s="1"/>
  <c r="F349" i="50"/>
  <c r="A431" i="50"/>
  <c r="A445" i="56"/>
  <c r="F363" i="56"/>
  <c r="A515" i="49"/>
  <c r="F515" i="49" s="1"/>
  <c r="F433" i="49"/>
  <c r="A444" i="53"/>
  <c r="F362" i="53"/>
  <c r="F403" i="49"/>
  <c r="A485" i="49"/>
  <c r="F471" i="50"/>
  <c r="A553" i="50"/>
  <c r="F553" i="50" s="1"/>
  <c r="A521" i="54"/>
  <c r="F521" i="54" s="1"/>
  <c r="F439" i="54"/>
  <c r="F339" i="54"/>
  <c r="A421" i="54"/>
  <c r="F468" i="55"/>
  <c r="A550" i="55"/>
  <c r="F550" i="55" s="1"/>
  <c r="A555" i="59"/>
  <c r="F555" i="59" s="1"/>
  <c r="F473" i="59"/>
  <c r="A424" i="54"/>
  <c r="F342" i="54"/>
  <c r="F342" i="59"/>
  <c r="A424" i="59"/>
  <c r="F403" i="51"/>
  <c r="A485" i="51"/>
  <c r="F425" i="48"/>
  <c r="A507" i="48"/>
  <c r="F507" i="48" s="1"/>
  <c r="F346" i="52"/>
  <c r="A428" i="52"/>
  <c r="F460" i="48"/>
  <c r="A542" i="48"/>
  <c r="F542" i="48" s="1"/>
  <c r="A494" i="56"/>
  <c r="F412" i="56"/>
  <c r="F368" i="49"/>
  <c r="A450" i="49"/>
  <c r="F347" i="52"/>
  <c r="A429" i="52"/>
  <c r="A490" i="49"/>
  <c r="F408" i="49"/>
  <c r="A536" i="47"/>
  <c r="F536" i="47" s="1"/>
  <c r="F454" i="47"/>
  <c r="F476" i="53"/>
  <c r="A558" i="53"/>
  <c r="F558" i="53" s="1"/>
  <c r="F457" i="57"/>
  <c r="A539" i="57"/>
  <c r="F539" i="57" s="1"/>
  <c r="A419" i="50"/>
  <c r="F337" i="50"/>
  <c r="A560" i="47"/>
  <c r="F560" i="47" s="1"/>
  <c r="F478" i="47"/>
  <c r="F479" i="51"/>
  <c r="A561" i="51"/>
  <c r="F561" i="51" s="1"/>
  <c r="A563" i="57"/>
  <c r="F563" i="57" s="1"/>
  <c r="F481" i="57"/>
  <c r="A518" i="54"/>
  <c r="F518" i="54" s="1"/>
  <c r="F436" i="54"/>
  <c r="F377" i="57"/>
  <c r="A459" i="57"/>
  <c r="A443" i="59"/>
  <c r="F361" i="59"/>
  <c r="F425" i="56"/>
  <c r="A507" i="56"/>
  <c r="F507" i="56" s="1"/>
  <c r="F371" i="56"/>
  <c r="A453" i="56"/>
  <c r="A480" i="54"/>
  <c r="F398" i="54"/>
  <c r="F451" i="56"/>
  <c r="A533" i="56"/>
  <c r="F533" i="56" s="1"/>
  <c r="F437" i="57"/>
  <c r="A519" i="57"/>
  <c r="F519" i="57" s="1"/>
  <c r="F423" i="51"/>
  <c r="A505" i="51"/>
  <c r="F505" i="51" s="1"/>
  <c r="F414" i="56"/>
  <c r="A496" i="56"/>
  <c r="F496" i="56" s="1"/>
  <c r="F368" i="53"/>
  <c r="A450" i="53"/>
  <c r="F425" i="57"/>
  <c r="A507" i="57"/>
  <c r="F507" i="57" s="1"/>
  <c r="F486" i="47"/>
  <c r="A568" i="47"/>
  <c r="F568" i="47" s="1"/>
  <c r="A528" i="47"/>
  <c r="F528" i="47" s="1"/>
  <c r="F446" i="47"/>
  <c r="A484" i="52"/>
  <c r="F402" i="52"/>
  <c r="A499" i="59"/>
  <c r="F499" i="59" s="1"/>
  <c r="F417" i="59"/>
  <c r="A414" i="51"/>
  <c r="F332" i="51"/>
  <c r="A533" i="53"/>
  <c r="F533" i="53" s="1"/>
  <c r="F451" i="53"/>
  <c r="F390" i="51"/>
  <c r="A472" i="51"/>
  <c r="A483" i="54"/>
  <c r="F401" i="54"/>
  <c r="A504" i="50"/>
  <c r="F504" i="50" s="1"/>
  <c r="F422" i="50"/>
  <c r="F410" i="51"/>
  <c r="A492" i="51"/>
  <c r="A566" i="50"/>
  <c r="F566" i="50" s="1"/>
  <c r="F484" i="50"/>
  <c r="A479" i="52"/>
  <c r="F397" i="52"/>
  <c r="A533" i="48"/>
  <c r="F533" i="48" s="1"/>
  <c r="F451" i="48"/>
  <c r="A548" i="59"/>
  <c r="F548" i="59" s="1"/>
  <c r="F466" i="59"/>
  <c r="A546" i="58"/>
  <c r="F546" i="58" s="1"/>
  <c r="F464" i="58"/>
  <c r="A439" i="53"/>
  <c r="F357" i="53"/>
  <c r="F407" i="57"/>
  <c r="A489" i="57"/>
  <c r="A435" i="47"/>
  <c r="F353" i="47"/>
  <c r="A449" i="53"/>
  <c r="F367" i="53"/>
  <c r="F381" i="49"/>
  <c r="A463" i="49"/>
  <c r="A432" i="57"/>
  <c r="F350" i="57"/>
  <c r="A443" i="58"/>
  <c r="F361" i="58"/>
  <c r="A428" i="48"/>
  <c r="F346" i="48"/>
  <c r="A431" i="48"/>
  <c r="F349" i="48"/>
  <c r="F487" i="58"/>
  <c r="A569" i="58"/>
  <c r="F569" i="58" s="1"/>
  <c r="F398" i="51"/>
  <c r="A480" i="51"/>
  <c r="A474" i="50"/>
  <c r="F392" i="50"/>
  <c r="A486" i="50"/>
  <c r="F404" i="50"/>
  <c r="A427" i="54"/>
  <c r="F345" i="54"/>
  <c r="A462" i="55"/>
  <c r="F380" i="55"/>
  <c r="F444" i="57"/>
  <c r="A526" i="57"/>
  <c r="F526" i="57" s="1"/>
  <c r="A503" i="51"/>
  <c r="F503" i="51" s="1"/>
  <c r="F421" i="51"/>
  <c r="A426" i="51"/>
  <c r="F344" i="51"/>
  <c r="A529" i="55"/>
  <c r="F529" i="55" s="1"/>
  <c r="F447" i="55"/>
  <c r="F359" i="48"/>
  <c r="A441" i="48"/>
  <c r="A438" i="49"/>
  <c r="F356" i="49"/>
  <c r="A460" i="54"/>
  <c r="F378" i="54"/>
  <c r="F335" i="49"/>
  <c r="A417" i="49"/>
  <c r="F346" i="47"/>
  <c r="A428" i="47"/>
  <c r="F394" i="48"/>
  <c r="A476" i="48"/>
  <c r="F454" i="55"/>
  <c r="A536" i="55"/>
  <c r="F536" i="55" s="1"/>
  <c r="F462" i="58"/>
  <c r="A544" i="58"/>
  <c r="F544" i="58" s="1"/>
  <c r="A546" i="53"/>
  <c r="F546" i="53" s="1"/>
  <c r="F464" i="53"/>
  <c r="F450" i="51"/>
  <c r="A532" i="51"/>
  <c r="F532" i="51" s="1"/>
  <c r="F467" i="57"/>
  <c r="A549" i="57"/>
  <c r="F549" i="57" s="1"/>
  <c r="A488" i="54"/>
  <c r="F406" i="54"/>
  <c r="F442" i="57"/>
  <c r="A524" i="57"/>
  <c r="F524" i="57" s="1"/>
  <c r="F389" i="52"/>
  <c r="A471" i="52"/>
  <c r="A511" i="58"/>
  <c r="F511" i="58" s="1"/>
  <c r="F429" i="58"/>
  <c r="A549" i="56"/>
  <c r="F549" i="56" s="1"/>
  <c r="F467" i="56"/>
  <c r="A421" i="59"/>
  <c r="F339" i="59"/>
  <c r="F405" i="50"/>
  <c r="A487" i="50"/>
  <c r="F439" i="52"/>
  <c r="A521" i="52"/>
  <c r="F521" i="52" s="1"/>
  <c r="F458" i="54"/>
  <c r="A540" i="54"/>
  <c r="F540" i="54" s="1"/>
  <c r="A482" i="47"/>
  <c r="F400" i="47"/>
  <c r="A414" i="57"/>
  <c r="F332" i="57"/>
  <c r="A572" i="53"/>
  <c r="F572" i="53" s="1"/>
  <c r="F490" i="53"/>
  <c r="A569" i="47"/>
  <c r="F569" i="47" s="1"/>
  <c r="F487" i="47"/>
  <c r="F400" i="53"/>
  <c r="A482" i="53"/>
  <c r="A564" i="58"/>
  <c r="F564" i="58" s="1"/>
  <c r="F482" i="58"/>
  <c r="F381" i="52"/>
  <c r="A463" i="52"/>
  <c r="F462" i="47"/>
  <c r="A544" i="47"/>
  <c r="F544" i="47" s="1"/>
  <c r="A528" i="50"/>
  <c r="F528" i="50" s="1"/>
  <c r="F446" i="50"/>
  <c r="A434" i="55"/>
  <c r="F352" i="55"/>
  <c r="F409" i="53"/>
  <c r="A491" i="53"/>
  <c r="A571" i="53"/>
  <c r="F571" i="53" s="1"/>
  <c r="F489" i="53"/>
  <c r="A518" i="53"/>
  <c r="F518" i="53" s="1"/>
  <c r="F436" i="53"/>
  <c r="A512" i="52"/>
  <c r="F512" i="52" s="1"/>
  <c r="F430" i="52"/>
  <c r="F483" i="58"/>
  <c r="A565" i="58"/>
  <c r="F565" i="58" s="1"/>
  <c r="A414" i="58"/>
  <c r="F332" i="58"/>
  <c r="F453" i="59"/>
  <c r="A535" i="59"/>
  <c r="F535" i="59" s="1"/>
  <c r="F490" i="56"/>
  <c r="A572" i="56"/>
  <c r="F572" i="56" s="1"/>
  <c r="A478" i="53"/>
  <c r="F396" i="53"/>
  <c r="F389" i="53"/>
  <c r="A471" i="53"/>
  <c r="F432" i="50"/>
  <c r="A514" i="50"/>
  <c r="F514" i="50" s="1"/>
  <c r="A504" i="52"/>
  <c r="F504" i="52" s="1"/>
  <c r="F422" i="52"/>
  <c r="F413" i="51"/>
  <c r="A495" i="51"/>
  <c r="A517" i="51"/>
  <c r="F517" i="51" s="1"/>
  <c r="F435" i="51"/>
  <c r="F338" i="56"/>
  <c r="A420" i="56"/>
  <c r="F430" i="54"/>
  <c r="A512" i="54"/>
  <c r="F512" i="54" s="1"/>
  <c r="F487" i="56"/>
  <c r="A569" i="56"/>
  <c r="F569" i="56" s="1"/>
  <c r="F364" i="51"/>
  <c r="A446" i="51"/>
  <c r="A467" i="50"/>
  <c r="F385" i="50"/>
  <c r="A552" i="47"/>
  <c r="F552" i="47" s="1"/>
  <c r="F470" i="47"/>
  <c r="F401" i="48"/>
  <c r="A483" i="48"/>
  <c r="A496" i="54"/>
  <c r="F496" i="54" s="1"/>
  <c r="F414" i="54"/>
  <c r="F347" i="50"/>
  <c r="A429" i="50"/>
  <c r="A436" i="52"/>
  <c r="F354" i="52"/>
  <c r="A437" i="54"/>
  <c r="F355" i="54"/>
  <c r="A418" i="55"/>
  <c r="F336" i="55"/>
  <c r="A429" i="53"/>
  <c r="F347" i="53"/>
  <c r="F356" i="50"/>
  <c r="A438" i="50"/>
  <c r="A474" i="51"/>
  <c r="F392" i="51"/>
  <c r="F490" i="48" l="1"/>
  <c r="F429" i="54"/>
  <c r="F418" i="47"/>
  <c r="A517" i="56"/>
  <c r="F517" i="56" s="1"/>
  <c r="A560" i="56"/>
  <c r="F560" i="56" s="1"/>
  <c r="F456" i="54"/>
  <c r="F442" i="51"/>
  <c r="F460" i="51"/>
  <c r="A535" i="57"/>
  <c r="F535" i="57" s="1"/>
  <c r="A510" i="54"/>
  <c r="F510" i="54" s="1"/>
  <c r="F468" i="52"/>
  <c r="F446" i="49"/>
  <c r="A528" i="54"/>
  <c r="F528" i="54" s="1"/>
  <c r="F468" i="53"/>
  <c r="A577" i="52"/>
  <c r="F577" i="52" s="1"/>
  <c r="A515" i="52"/>
  <c r="F515" i="52" s="1"/>
  <c r="A515" i="55"/>
  <c r="F515" i="55" s="1"/>
  <c r="F433" i="55"/>
  <c r="F456" i="49"/>
  <c r="A538" i="49"/>
  <c r="F538" i="49" s="1"/>
  <c r="A517" i="55"/>
  <c r="F517" i="55" s="1"/>
  <c r="F435" i="55"/>
  <c r="A541" i="55"/>
  <c r="F541" i="55" s="1"/>
  <c r="F459" i="55"/>
  <c r="A566" i="54"/>
  <c r="F566" i="54" s="1"/>
  <c r="F484" i="54"/>
  <c r="A513" i="52"/>
  <c r="F513" i="52" s="1"/>
  <c r="F431" i="52"/>
  <c r="A499" i="52"/>
  <c r="F499" i="52" s="1"/>
  <c r="F417" i="52"/>
  <c r="F491" i="50"/>
  <c r="A573" i="50"/>
  <c r="F573" i="50" s="1"/>
  <c r="A577" i="59"/>
  <c r="F577" i="59" s="1"/>
  <c r="F495" i="59"/>
  <c r="A566" i="59"/>
  <c r="F566" i="59" s="1"/>
  <c r="F484" i="59"/>
  <c r="F485" i="58"/>
  <c r="A567" i="58"/>
  <c r="F567" i="58" s="1"/>
  <c r="A545" i="58"/>
  <c r="F545" i="58" s="1"/>
  <c r="F463" i="58"/>
  <c r="A529" i="58"/>
  <c r="F529" i="58" s="1"/>
  <c r="F447" i="58"/>
  <c r="A518" i="58"/>
  <c r="F518" i="58" s="1"/>
  <c r="F436" i="58"/>
  <c r="A553" i="58"/>
  <c r="F553" i="58" s="1"/>
  <c r="F471" i="58"/>
  <c r="F471" i="57"/>
  <c r="A553" i="57"/>
  <c r="F553" i="57" s="1"/>
  <c r="A540" i="57"/>
  <c r="F540" i="57" s="1"/>
  <c r="F458" i="57"/>
  <c r="A504" i="57"/>
  <c r="F504" i="57" s="1"/>
  <c r="F422" i="57"/>
  <c r="A577" i="57"/>
  <c r="F577" i="57" s="1"/>
  <c r="F495" i="57"/>
  <c r="A567" i="57"/>
  <c r="F567" i="57" s="1"/>
  <c r="F485" i="57"/>
  <c r="A551" i="56"/>
  <c r="F551" i="56" s="1"/>
  <c r="F469" i="56"/>
  <c r="F449" i="56"/>
  <c r="A531" i="56"/>
  <c r="F531" i="56" s="1"/>
  <c r="A536" i="56"/>
  <c r="F536" i="56" s="1"/>
  <c r="F454" i="56"/>
  <c r="F464" i="56"/>
  <c r="A546" i="56"/>
  <c r="F546" i="56" s="1"/>
  <c r="A530" i="56"/>
  <c r="F530" i="56" s="1"/>
  <c r="F448" i="56"/>
  <c r="A571" i="55"/>
  <c r="F571" i="55" s="1"/>
  <c r="F489" i="55"/>
  <c r="F457" i="55"/>
  <c r="A539" i="55"/>
  <c r="F539" i="55" s="1"/>
  <c r="F414" i="55"/>
  <c r="A496" i="55"/>
  <c r="F496" i="55" s="1"/>
  <c r="A545" i="55"/>
  <c r="F545" i="55" s="1"/>
  <c r="F463" i="55"/>
  <c r="F440" i="55"/>
  <c r="A522" i="55"/>
  <c r="F522" i="55" s="1"/>
  <c r="A531" i="54"/>
  <c r="F531" i="54" s="1"/>
  <c r="F449" i="54"/>
  <c r="A558" i="54"/>
  <c r="F558" i="54" s="1"/>
  <c r="F476" i="54"/>
  <c r="F451" i="54"/>
  <c r="A533" i="54"/>
  <c r="F533" i="54" s="1"/>
  <c r="F492" i="54"/>
  <c r="A574" i="54"/>
  <c r="F574" i="54" s="1"/>
  <c r="A545" i="54"/>
  <c r="F545" i="54" s="1"/>
  <c r="F463" i="54"/>
  <c r="F491" i="54"/>
  <c r="A573" i="54"/>
  <c r="F573" i="54" s="1"/>
  <c r="F483" i="53"/>
  <c r="A565" i="53"/>
  <c r="F565" i="53" s="1"/>
  <c r="A503" i="53"/>
  <c r="F503" i="53" s="1"/>
  <c r="F421" i="53"/>
  <c r="F435" i="53"/>
  <c r="A517" i="53"/>
  <c r="F517" i="53" s="1"/>
  <c r="A562" i="53"/>
  <c r="F562" i="53" s="1"/>
  <c r="F480" i="53"/>
  <c r="F442" i="53"/>
  <c r="A524" i="53"/>
  <c r="F524" i="53" s="1"/>
  <c r="F430" i="53"/>
  <c r="A512" i="53"/>
  <c r="F512" i="53" s="1"/>
  <c r="A548" i="53"/>
  <c r="F548" i="53" s="1"/>
  <c r="F466" i="53"/>
  <c r="F467" i="53"/>
  <c r="A549" i="53"/>
  <c r="F549" i="53" s="1"/>
  <c r="A543" i="52"/>
  <c r="F543" i="52" s="1"/>
  <c r="F461" i="52"/>
  <c r="A524" i="52"/>
  <c r="F524" i="52" s="1"/>
  <c r="F442" i="52"/>
  <c r="F426" i="52"/>
  <c r="A508" i="52"/>
  <c r="F508" i="52" s="1"/>
  <c r="A560" i="52"/>
  <c r="F560" i="52" s="1"/>
  <c r="F478" i="52"/>
  <c r="A549" i="52"/>
  <c r="F549" i="52" s="1"/>
  <c r="F467" i="52"/>
  <c r="A573" i="52"/>
  <c r="F573" i="52" s="1"/>
  <c r="F491" i="52"/>
  <c r="A538" i="52"/>
  <c r="F538" i="52" s="1"/>
  <c r="F456" i="52"/>
  <c r="A572" i="52"/>
  <c r="F572" i="52" s="1"/>
  <c r="F490" i="52"/>
  <c r="A576" i="51"/>
  <c r="F576" i="51" s="1"/>
  <c r="F494" i="51"/>
  <c r="A550" i="51"/>
  <c r="F550" i="51" s="1"/>
  <c r="F468" i="51"/>
  <c r="F429" i="51"/>
  <c r="A511" i="51"/>
  <c r="F511" i="51" s="1"/>
  <c r="A546" i="50"/>
  <c r="F546" i="50" s="1"/>
  <c r="F464" i="50"/>
  <c r="A570" i="50"/>
  <c r="F570" i="50" s="1"/>
  <c r="F488" i="50"/>
  <c r="A555" i="50"/>
  <c r="F555" i="50" s="1"/>
  <c r="F473" i="50"/>
  <c r="F485" i="50"/>
  <c r="A567" i="50"/>
  <c r="F567" i="50" s="1"/>
  <c r="A551" i="50"/>
  <c r="F551" i="50" s="1"/>
  <c r="F469" i="50"/>
  <c r="F470" i="49"/>
  <c r="A552" i="49"/>
  <c r="F552" i="49" s="1"/>
  <c r="A531" i="49"/>
  <c r="F531" i="49" s="1"/>
  <c r="F449" i="49"/>
  <c r="A523" i="49"/>
  <c r="F523" i="49" s="1"/>
  <c r="F441" i="49"/>
  <c r="A496" i="49"/>
  <c r="F496" i="49" s="1"/>
  <c r="F414" i="49"/>
  <c r="A556" i="49"/>
  <c r="F556" i="49" s="1"/>
  <c r="F474" i="49"/>
  <c r="F487" i="49"/>
  <c r="A569" i="49"/>
  <c r="F569" i="49" s="1"/>
  <c r="F426" i="49"/>
  <c r="A508" i="49"/>
  <c r="F508" i="49" s="1"/>
  <c r="F459" i="49"/>
  <c r="A541" i="49"/>
  <c r="F541" i="49" s="1"/>
  <c r="F495" i="49"/>
  <c r="A577" i="49"/>
  <c r="F577" i="49" s="1"/>
  <c r="F442" i="48"/>
  <c r="A524" i="48"/>
  <c r="F524" i="48" s="1"/>
  <c r="F492" i="48"/>
  <c r="A574" i="48"/>
  <c r="F574" i="48" s="1"/>
  <c r="F424" i="48"/>
  <c r="A506" i="48"/>
  <c r="F506" i="48" s="1"/>
  <c r="A509" i="48"/>
  <c r="F509" i="48" s="1"/>
  <c r="F437" i="47"/>
  <c r="A519" i="47"/>
  <c r="F519" i="47" s="1"/>
  <c r="A565" i="47"/>
  <c r="F565" i="47" s="1"/>
  <c r="F483" i="47"/>
  <c r="F443" i="47"/>
  <c r="A525" i="47"/>
  <c r="F525" i="47" s="1"/>
  <c r="F473" i="47"/>
  <c r="A555" i="47"/>
  <c r="F555" i="47" s="1"/>
  <c r="A571" i="47"/>
  <c r="F571" i="47" s="1"/>
  <c r="F489" i="47"/>
  <c r="A527" i="47"/>
  <c r="F527" i="47" s="1"/>
  <c r="F445" i="47"/>
  <c r="F424" i="47"/>
  <c r="A506" i="47"/>
  <c r="F506" i="47" s="1"/>
  <c r="F491" i="47"/>
  <c r="A573" i="47"/>
  <c r="F573" i="47" s="1"/>
  <c r="A520" i="47"/>
  <c r="F520" i="47" s="1"/>
  <c r="F438" i="47"/>
  <c r="A508" i="47"/>
  <c r="F508" i="47" s="1"/>
  <c r="F426" i="47"/>
  <c r="F488" i="47"/>
  <c r="A570" i="47"/>
  <c r="F570" i="47" s="1"/>
  <c r="A509" i="54"/>
  <c r="F509" i="54" s="1"/>
  <c r="F427" i="54"/>
  <c r="A508" i="58"/>
  <c r="F508" i="58" s="1"/>
  <c r="F426" i="58"/>
  <c r="A524" i="55"/>
  <c r="F524" i="55" s="1"/>
  <c r="F442" i="55"/>
  <c r="A518" i="52"/>
  <c r="F518" i="52" s="1"/>
  <c r="F436" i="52"/>
  <c r="A549" i="50"/>
  <c r="F549" i="50" s="1"/>
  <c r="F467" i="50"/>
  <c r="A505" i="55"/>
  <c r="F505" i="55" s="1"/>
  <c r="F423" i="55"/>
  <c r="F459" i="52"/>
  <c r="A541" i="52"/>
  <c r="F541" i="52" s="1"/>
  <c r="A499" i="53"/>
  <c r="F499" i="53" s="1"/>
  <c r="F417" i="53"/>
  <c r="A577" i="50"/>
  <c r="F577" i="50" s="1"/>
  <c r="F495" i="50"/>
  <c r="A520" i="50"/>
  <c r="F520" i="50" s="1"/>
  <c r="F438" i="50"/>
  <c r="A503" i="59"/>
  <c r="F503" i="59" s="1"/>
  <c r="F421" i="59"/>
  <c r="A542" i="54"/>
  <c r="F542" i="54" s="1"/>
  <c r="F460" i="54"/>
  <c r="F486" i="50"/>
  <c r="A568" i="50"/>
  <c r="F568" i="50" s="1"/>
  <c r="F421" i="54"/>
  <c r="A503" i="54"/>
  <c r="F503" i="54" s="1"/>
  <c r="A514" i="56"/>
  <c r="F514" i="56" s="1"/>
  <c r="F432" i="56"/>
  <c r="A555" i="52"/>
  <c r="F555" i="52" s="1"/>
  <c r="F473" i="52"/>
  <c r="F469" i="51"/>
  <c r="A551" i="51"/>
  <c r="F551" i="51" s="1"/>
  <c r="F480" i="54"/>
  <c r="A562" i="54"/>
  <c r="F562" i="54" s="1"/>
  <c r="F454" i="50"/>
  <c r="A536" i="50"/>
  <c r="F536" i="50" s="1"/>
  <c r="A546" i="47"/>
  <c r="F546" i="47" s="1"/>
  <c r="F464" i="47"/>
  <c r="F482" i="55"/>
  <c r="A564" i="55"/>
  <c r="F564" i="55" s="1"/>
  <c r="A550" i="48"/>
  <c r="F550" i="48" s="1"/>
  <c r="F468" i="48"/>
  <c r="A517" i="52"/>
  <c r="F517" i="52" s="1"/>
  <c r="F435" i="52"/>
  <c r="F477" i="53"/>
  <c r="A559" i="53"/>
  <c r="F559" i="53" s="1"/>
  <c r="A509" i="52"/>
  <c r="F509" i="52" s="1"/>
  <c r="F427" i="52"/>
  <c r="A571" i="49"/>
  <c r="F571" i="49" s="1"/>
  <c r="F489" i="49"/>
  <c r="A532" i="56"/>
  <c r="F532" i="56" s="1"/>
  <c r="F450" i="56"/>
  <c r="A531" i="50"/>
  <c r="F531" i="50" s="1"/>
  <c r="F449" i="50"/>
  <c r="F465" i="59"/>
  <c r="A547" i="59"/>
  <c r="F547" i="59" s="1"/>
  <c r="F425" i="55"/>
  <c r="A507" i="55"/>
  <c r="F507" i="55" s="1"/>
  <c r="A519" i="54"/>
  <c r="F519" i="54" s="1"/>
  <c r="F437" i="54"/>
  <c r="A501" i="50"/>
  <c r="F501" i="50" s="1"/>
  <c r="F419" i="50"/>
  <c r="F485" i="49"/>
  <c r="A567" i="49"/>
  <c r="F567" i="49" s="1"/>
  <c r="F433" i="51"/>
  <c r="A515" i="51"/>
  <c r="F515" i="51" s="1"/>
  <c r="A557" i="50"/>
  <c r="F557" i="50" s="1"/>
  <c r="F475" i="50"/>
  <c r="A560" i="58"/>
  <c r="F560" i="58" s="1"/>
  <c r="F478" i="58"/>
  <c r="A537" i="59"/>
  <c r="F537" i="59" s="1"/>
  <c r="F455" i="59"/>
  <c r="F421" i="52"/>
  <c r="A503" i="52"/>
  <c r="F503" i="52" s="1"/>
  <c r="A516" i="54"/>
  <c r="F516" i="54" s="1"/>
  <c r="F434" i="54"/>
  <c r="F414" i="48"/>
  <c r="A496" i="48"/>
  <c r="F496" i="48" s="1"/>
  <c r="A522" i="56"/>
  <c r="F522" i="56" s="1"/>
  <c r="F440" i="56"/>
  <c r="F437" i="55"/>
  <c r="A519" i="55"/>
  <c r="F519" i="55" s="1"/>
  <c r="F447" i="59"/>
  <c r="A529" i="59"/>
  <c r="F529" i="59" s="1"/>
  <c r="F415" i="54"/>
  <c r="A497" i="54"/>
  <c r="F497" i="54" s="1"/>
  <c r="F461" i="54"/>
  <c r="A543" i="54"/>
  <c r="F543" i="54" s="1"/>
  <c r="F440" i="51"/>
  <c r="A522" i="51"/>
  <c r="F522" i="51" s="1"/>
  <c r="F482" i="47"/>
  <c r="A564" i="47"/>
  <c r="F564" i="47" s="1"/>
  <c r="F422" i="49"/>
  <c r="A504" i="49"/>
  <c r="F504" i="49" s="1"/>
  <c r="A557" i="57"/>
  <c r="F557" i="57" s="1"/>
  <c r="F475" i="57"/>
  <c r="F462" i="55"/>
  <c r="A544" i="55"/>
  <c r="F544" i="55" s="1"/>
  <c r="A510" i="48"/>
  <c r="F510" i="48" s="1"/>
  <c r="F428" i="48"/>
  <c r="F487" i="48"/>
  <c r="A569" i="48"/>
  <c r="F569" i="48" s="1"/>
  <c r="A513" i="59"/>
  <c r="F513" i="59" s="1"/>
  <c r="F431" i="59"/>
  <c r="A496" i="58"/>
  <c r="F496" i="58" s="1"/>
  <c r="F414" i="58"/>
  <c r="F443" i="58"/>
  <c r="A525" i="58"/>
  <c r="F525" i="58" s="1"/>
  <c r="A566" i="52"/>
  <c r="F566" i="52" s="1"/>
  <c r="F484" i="52"/>
  <c r="A572" i="59"/>
  <c r="F572" i="59" s="1"/>
  <c r="F490" i="59"/>
  <c r="F444" i="58"/>
  <c r="A526" i="58"/>
  <c r="F526" i="58" s="1"/>
  <c r="A534" i="53"/>
  <c r="F534" i="53" s="1"/>
  <c r="F452" i="53"/>
  <c r="F438" i="53"/>
  <c r="A520" i="53"/>
  <c r="F520" i="53" s="1"/>
  <c r="F433" i="54"/>
  <c r="A515" i="54"/>
  <c r="F515" i="54" s="1"/>
  <c r="F424" i="51"/>
  <c r="A506" i="51"/>
  <c r="F506" i="51" s="1"/>
  <c r="F488" i="54"/>
  <c r="A570" i="54"/>
  <c r="F570" i="54" s="1"/>
  <c r="A535" i="56"/>
  <c r="F535" i="56" s="1"/>
  <c r="F453" i="56"/>
  <c r="F478" i="49"/>
  <c r="A560" i="49"/>
  <c r="F560" i="49" s="1"/>
  <c r="F462" i="51"/>
  <c r="A544" i="51"/>
  <c r="F544" i="51" s="1"/>
  <c r="A497" i="52"/>
  <c r="F497" i="52" s="1"/>
  <c r="F415" i="52"/>
  <c r="F439" i="59"/>
  <c r="A521" i="59"/>
  <c r="F521" i="59" s="1"/>
  <c r="A498" i="54"/>
  <c r="F498" i="54" s="1"/>
  <c r="F416" i="54"/>
  <c r="F441" i="58"/>
  <c r="A523" i="58"/>
  <c r="F523" i="58" s="1"/>
  <c r="A519" i="51"/>
  <c r="F519" i="51" s="1"/>
  <c r="F437" i="51"/>
  <c r="A541" i="48"/>
  <c r="F541" i="48" s="1"/>
  <c r="F459" i="48"/>
  <c r="F438" i="58"/>
  <c r="A520" i="58"/>
  <c r="F520" i="58" s="1"/>
  <c r="A543" i="55"/>
  <c r="F543" i="55" s="1"/>
  <c r="F461" i="55"/>
  <c r="A571" i="57"/>
  <c r="F571" i="57" s="1"/>
  <c r="F489" i="57"/>
  <c r="F443" i="59"/>
  <c r="A525" i="59"/>
  <c r="F525" i="59" s="1"/>
  <c r="A567" i="51"/>
  <c r="F567" i="51" s="1"/>
  <c r="F485" i="51"/>
  <c r="A564" i="53"/>
  <c r="F564" i="53" s="1"/>
  <c r="F482" i="53"/>
  <c r="A510" i="47"/>
  <c r="F510" i="47" s="1"/>
  <c r="F428" i="47"/>
  <c r="A561" i="54"/>
  <c r="F561" i="54" s="1"/>
  <c r="F479" i="54"/>
  <c r="F467" i="54"/>
  <c r="A549" i="54"/>
  <c r="F549" i="54" s="1"/>
  <c r="F449" i="55"/>
  <c r="A531" i="55"/>
  <c r="F531" i="55" s="1"/>
  <c r="F415" i="58"/>
  <c r="A497" i="58"/>
  <c r="F497" i="58" s="1"/>
  <c r="A512" i="51"/>
  <c r="F512" i="51" s="1"/>
  <c r="F430" i="51"/>
  <c r="A498" i="58"/>
  <c r="F498" i="58" s="1"/>
  <c r="F416" i="58"/>
  <c r="A523" i="56"/>
  <c r="F523" i="56" s="1"/>
  <c r="F441" i="56"/>
  <c r="A564" i="57"/>
  <c r="F564" i="57" s="1"/>
  <c r="F482" i="57"/>
  <c r="A498" i="59"/>
  <c r="F498" i="59" s="1"/>
  <c r="F416" i="59"/>
  <c r="A508" i="51"/>
  <c r="F508" i="51" s="1"/>
  <c r="F426" i="51"/>
  <c r="A561" i="52"/>
  <c r="F561" i="52" s="1"/>
  <c r="F479" i="52"/>
  <c r="A497" i="48"/>
  <c r="F497" i="48" s="1"/>
  <c r="F415" i="48"/>
  <c r="A547" i="52"/>
  <c r="F547" i="52" s="1"/>
  <c r="F465" i="52"/>
  <c r="A570" i="55"/>
  <c r="F570" i="55" s="1"/>
  <c r="F488" i="55"/>
  <c r="F433" i="57"/>
  <c r="A515" i="57"/>
  <c r="F515" i="57" s="1"/>
  <c r="A554" i="54"/>
  <c r="F554" i="54" s="1"/>
  <c r="F472" i="54"/>
  <c r="F451" i="57"/>
  <c r="A533" i="57"/>
  <c r="F533" i="57" s="1"/>
  <c r="A531" i="47"/>
  <c r="F531" i="47" s="1"/>
  <c r="F449" i="47"/>
  <c r="F478" i="50"/>
  <c r="A560" i="50"/>
  <c r="F560" i="50" s="1"/>
  <c r="A541" i="53"/>
  <c r="F541" i="53" s="1"/>
  <c r="F459" i="53"/>
  <c r="F429" i="53"/>
  <c r="A511" i="53"/>
  <c r="F511" i="53" s="1"/>
  <c r="A528" i="51"/>
  <c r="F528" i="51" s="1"/>
  <c r="F446" i="51"/>
  <c r="A577" i="51"/>
  <c r="F577" i="51" s="1"/>
  <c r="F495" i="51"/>
  <c r="F491" i="53"/>
  <c r="A573" i="53"/>
  <c r="F573" i="53" s="1"/>
  <c r="A514" i="57"/>
  <c r="F514" i="57" s="1"/>
  <c r="F432" i="57"/>
  <c r="A521" i="53"/>
  <c r="F521" i="53" s="1"/>
  <c r="F439" i="53"/>
  <c r="F490" i="49"/>
  <c r="A572" i="49"/>
  <c r="F572" i="49" s="1"/>
  <c r="A529" i="50"/>
  <c r="F529" i="50" s="1"/>
  <c r="F447" i="50"/>
  <c r="A576" i="59"/>
  <c r="F576" i="59" s="1"/>
  <c r="F494" i="59"/>
  <c r="A507" i="58"/>
  <c r="F507" i="58" s="1"/>
  <c r="F425" i="58"/>
  <c r="A523" i="52"/>
  <c r="F523" i="52" s="1"/>
  <c r="F441" i="52"/>
  <c r="F434" i="51"/>
  <c r="A516" i="51"/>
  <c r="F516" i="51" s="1"/>
  <c r="A570" i="56"/>
  <c r="F570" i="56" s="1"/>
  <c r="F488" i="56"/>
  <c r="F445" i="52"/>
  <c r="A527" i="52"/>
  <c r="F527" i="52" s="1"/>
  <c r="A543" i="48"/>
  <c r="F543" i="48" s="1"/>
  <c r="F461" i="48"/>
  <c r="A527" i="59"/>
  <c r="F527" i="59" s="1"/>
  <c r="F445" i="59"/>
  <c r="F445" i="49"/>
  <c r="A527" i="49"/>
  <c r="F527" i="49" s="1"/>
  <c r="A531" i="57"/>
  <c r="F531" i="57" s="1"/>
  <c r="F449" i="57"/>
  <c r="A543" i="49"/>
  <c r="F543" i="49" s="1"/>
  <c r="F461" i="49"/>
  <c r="A563" i="52"/>
  <c r="F563" i="52" s="1"/>
  <c r="F481" i="52"/>
  <c r="F416" i="51"/>
  <c r="A498" i="51"/>
  <c r="F498" i="51" s="1"/>
  <c r="F475" i="59"/>
  <c r="A557" i="59"/>
  <c r="F557" i="59" s="1"/>
  <c r="A545" i="49"/>
  <c r="F545" i="49" s="1"/>
  <c r="F463" i="49"/>
  <c r="F429" i="52"/>
  <c r="A511" i="52"/>
  <c r="F511" i="52" s="1"/>
  <c r="F432" i="54"/>
  <c r="A514" i="54"/>
  <c r="F514" i="54" s="1"/>
  <c r="A564" i="49"/>
  <c r="F564" i="49" s="1"/>
  <c r="F482" i="49"/>
  <c r="F424" i="49"/>
  <c r="A506" i="49"/>
  <c r="F506" i="49" s="1"/>
  <c r="A568" i="51"/>
  <c r="F568" i="51" s="1"/>
  <c r="F486" i="51"/>
  <c r="F421" i="49"/>
  <c r="A503" i="49"/>
  <c r="F503" i="49" s="1"/>
  <c r="A538" i="48"/>
  <c r="F538" i="48" s="1"/>
  <c r="F456" i="48"/>
  <c r="A550" i="54"/>
  <c r="F550" i="54" s="1"/>
  <c r="F468" i="54"/>
  <c r="A529" i="56"/>
  <c r="F529" i="56" s="1"/>
  <c r="F447" i="56"/>
  <c r="A533" i="59"/>
  <c r="F533" i="59" s="1"/>
  <c r="F451" i="59"/>
  <c r="F450" i="55"/>
  <c r="A532" i="55"/>
  <c r="F532" i="55" s="1"/>
  <c r="A500" i="58"/>
  <c r="F500" i="58" s="1"/>
  <c r="F418" i="58"/>
  <c r="A499" i="50"/>
  <c r="F499" i="50" s="1"/>
  <c r="F417" i="50"/>
  <c r="A554" i="57"/>
  <c r="F554" i="57" s="1"/>
  <c r="F472" i="57"/>
  <c r="F450" i="49"/>
  <c r="A532" i="49"/>
  <c r="F532" i="49" s="1"/>
  <c r="F425" i="50"/>
  <c r="A507" i="50"/>
  <c r="F507" i="50" s="1"/>
  <c r="A563" i="50"/>
  <c r="F563" i="50" s="1"/>
  <c r="F481" i="50"/>
  <c r="A506" i="56"/>
  <c r="F506" i="56" s="1"/>
  <c r="F424" i="56"/>
  <c r="A517" i="57"/>
  <c r="F517" i="57" s="1"/>
  <c r="F435" i="57"/>
  <c r="A510" i="58"/>
  <c r="F510" i="58" s="1"/>
  <c r="F428" i="58"/>
  <c r="A566" i="56"/>
  <c r="F566" i="56" s="1"/>
  <c r="F484" i="56"/>
  <c r="A496" i="47"/>
  <c r="F496" i="47" s="1"/>
  <c r="F414" i="47"/>
  <c r="F451" i="58"/>
  <c r="A533" i="58"/>
  <c r="F533" i="58" s="1"/>
  <c r="A567" i="48"/>
  <c r="F567" i="48" s="1"/>
  <c r="F485" i="48"/>
  <c r="F437" i="53"/>
  <c r="A519" i="53"/>
  <c r="F519" i="53" s="1"/>
  <c r="F466" i="52"/>
  <c r="A548" i="52"/>
  <c r="F548" i="52" s="1"/>
  <c r="A556" i="50"/>
  <c r="F556" i="50" s="1"/>
  <c r="F474" i="50"/>
  <c r="A527" i="56"/>
  <c r="F527" i="56" s="1"/>
  <c r="F445" i="56"/>
  <c r="A576" i="58"/>
  <c r="F576" i="58" s="1"/>
  <c r="F494" i="58"/>
  <c r="F431" i="50"/>
  <c r="A513" i="50"/>
  <c r="F513" i="50" s="1"/>
  <c r="F490" i="58"/>
  <c r="A572" i="58"/>
  <c r="F572" i="58" s="1"/>
  <c r="A526" i="59"/>
  <c r="F526" i="59" s="1"/>
  <c r="F444" i="59"/>
  <c r="A517" i="49"/>
  <c r="F517" i="49" s="1"/>
  <c r="F435" i="49"/>
  <c r="F462" i="49"/>
  <c r="A544" i="49"/>
  <c r="F544" i="49" s="1"/>
  <c r="A553" i="53"/>
  <c r="F553" i="53" s="1"/>
  <c r="F471" i="53"/>
  <c r="A496" i="57"/>
  <c r="F496" i="57" s="1"/>
  <c r="F414" i="57"/>
  <c r="F434" i="55"/>
  <c r="A516" i="55"/>
  <c r="F516" i="55" s="1"/>
  <c r="A545" i="52"/>
  <c r="F545" i="52" s="1"/>
  <c r="F463" i="52"/>
  <c r="A503" i="47"/>
  <c r="F503" i="47" s="1"/>
  <c r="F421" i="47"/>
  <c r="F458" i="50"/>
  <c r="A540" i="50"/>
  <c r="F540" i="50" s="1"/>
  <c r="F481" i="48"/>
  <c r="A563" i="48"/>
  <c r="F563" i="48" s="1"/>
  <c r="A545" i="57"/>
  <c r="F545" i="57" s="1"/>
  <c r="F463" i="57"/>
  <c r="F424" i="54"/>
  <c r="A506" i="54"/>
  <c r="F506" i="54" s="1"/>
  <c r="F454" i="49"/>
  <c r="A536" i="49"/>
  <c r="F536" i="49" s="1"/>
  <c r="A556" i="58"/>
  <c r="F556" i="58" s="1"/>
  <c r="F474" i="58"/>
  <c r="F436" i="55"/>
  <c r="A518" i="55"/>
  <c r="F518" i="55" s="1"/>
  <c r="A544" i="57"/>
  <c r="F544" i="57" s="1"/>
  <c r="F462" i="57"/>
  <c r="F481" i="58"/>
  <c r="A563" i="58"/>
  <c r="F563" i="58" s="1"/>
  <c r="F473" i="53"/>
  <c r="A555" i="53"/>
  <c r="F555" i="53" s="1"/>
  <c r="A555" i="58"/>
  <c r="F555" i="58" s="1"/>
  <c r="F473" i="58"/>
  <c r="A568" i="54"/>
  <c r="F568" i="54" s="1"/>
  <c r="F486" i="54"/>
  <c r="A571" i="48"/>
  <c r="F571" i="48" s="1"/>
  <c r="F489" i="48"/>
  <c r="A512" i="48"/>
  <c r="F512" i="48" s="1"/>
  <c r="F430" i="48"/>
  <c r="A554" i="55"/>
  <c r="F554" i="55" s="1"/>
  <c r="F472" i="55"/>
  <c r="F457" i="47"/>
  <c r="A539" i="47"/>
  <c r="F539" i="47" s="1"/>
  <c r="A537" i="48"/>
  <c r="F537" i="48" s="1"/>
  <c r="F455" i="48"/>
  <c r="F485" i="52"/>
  <c r="A567" i="52"/>
  <c r="F567" i="52" s="1"/>
  <c r="F481" i="59"/>
  <c r="A563" i="59"/>
  <c r="F563" i="59" s="1"/>
  <c r="A545" i="48"/>
  <c r="F545" i="48" s="1"/>
  <c r="F463" i="48"/>
  <c r="A513" i="58"/>
  <c r="F513" i="58" s="1"/>
  <c r="F431" i="58"/>
  <c r="A510" i="55"/>
  <c r="F510" i="55" s="1"/>
  <c r="F428" i="55"/>
  <c r="F465" i="53"/>
  <c r="A547" i="53"/>
  <c r="F547" i="53" s="1"/>
  <c r="F430" i="55"/>
  <c r="A512" i="55"/>
  <c r="F512" i="55" s="1"/>
  <c r="F478" i="51"/>
  <c r="A560" i="51"/>
  <c r="F560" i="51" s="1"/>
  <c r="A499" i="57"/>
  <c r="F499" i="57" s="1"/>
  <c r="F417" i="57"/>
  <c r="A543" i="53"/>
  <c r="F543" i="53" s="1"/>
  <c r="F461" i="53"/>
  <c r="F468" i="49"/>
  <c r="A550" i="49"/>
  <c r="F550" i="49" s="1"/>
  <c r="A519" i="52"/>
  <c r="F519" i="52" s="1"/>
  <c r="F437" i="52"/>
  <c r="A508" i="54"/>
  <c r="F508" i="54" s="1"/>
  <c r="F426" i="54"/>
  <c r="F470" i="55"/>
  <c r="A552" i="55"/>
  <c r="F552" i="55" s="1"/>
  <c r="F418" i="56"/>
  <c r="A500" i="56"/>
  <c r="F500" i="56" s="1"/>
  <c r="F467" i="58"/>
  <c r="A549" i="58"/>
  <c r="F549" i="58" s="1"/>
  <c r="A568" i="57"/>
  <c r="F568" i="57" s="1"/>
  <c r="F486" i="57"/>
  <c r="F423" i="52"/>
  <c r="A505" i="52"/>
  <c r="F505" i="52" s="1"/>
  <c r="F485" i="59"/>
  <c r="A567" i="59"/>
  <c r="F567" i="59" s="1"/>
  <c r="F446" i="57"/>
  <c r="A528" i="57"/>
  <c r="F528" i="57" s="1"/>
  <c r="F494" i="57"/>
  <c r="A576" i="57"/>
  <c r="F576" i="57" s="1"/>
  <c r="A559" i="47"/>
  <c r="F559" i="47" s="1"/>
  <c r="F477" i="47"/>
  <c r="A541" i="54"/>
  <c r="F541" i="54" s="1"/>
  <c r="F459" i="54"/>
  <c r="A540" i="49"/>
  <c r="F540" i="49" s="1"/>
  <c r="F458" i="49"/>
  <c r="A526" i="47"/>
  <c r="F526" i="47" s="1"/>
  <c r="F444" i="47"/>
  <c r="F473" i="48"/>
  <c r="A555" i="48"/>
  <c r="F555" i="48" s="1"/>
  <c r="F493" i="51"/>
  <c r="A575" i="51"/>
  <c r="F575" i="51" s="1"/>
  <c r="A547" i="51"/>
  <c r="F547" i="51" s="1"/>
  <c r="F465" i="51"/>
  <c r="F481" i="47"/>
  <c r="A563" i="47"/>
  <c r="F563" i="47" s="1"/>
  <c r="A537" i="52"/>
  <c r="F537" i="52" s="1"/>
  <c r="F455" i="52"/>
  <c r="A574" i="51"/>
  <c r="F574" i="51" s="1"/>
  <c r="F492" i="51"/>
  <c r="A520" i="49"/>
  <c r="F520" i="49" s="1"/>
  <c r="F438" i="49"/>
  <c r="F429" i="50"/>
  <c r="A511" i="50"/>
  <c r="F511" i="50" s="1"/>
  <c r="F441" i="48"/>
  <c r="A523" i="48"/>
  <c r="F523" i="48" s="1"/>
  <c r="A503" i="58"/>
  <c r="F503" i="58" s="1"/>
  <c r="F421" i="58"/>
  <c r="F443" i="53"/>
  <c r="A525" i="53"/>
  <c r="F525" i="53" s="1"/>
  <c r="F490" i="47"/>
  <c r="A572" i="47"/>
  <c r="F572" i="47" s="1"/>
  <c r="A528" i="56"/>
  <c r="F528" i="56" s="1"/>
  <c r="F446" i="56"/>
  <c r="F435" i="48"/>
  <c r="A517" i="48"/>
  <c r="F517" i="48" s="1"/>
  <c r="A514" i="48"/>
  <c r="F514" i="48" s="1"/>
  <c r="F432" i="48"/>
  <c r="A539" i="52"/>
  <c r="F539" i="52" s="1"/>
  <c r="F457" i="52"/>
  <c r="A562" i="58"/>
  <c r="F562" i="58" s="1"/>
  <c r="F480" i="58"/>
  <c r="F488" i="53"/>
  <c r="A570" i="53"/>
  <c r="F570" i="53" s="1"/>
  <c r="A566" i="57"/>
  <c r="F566" i="57" s="1"/>
  <c r="F484" i="57"/>
  <c r="A541" i="59"/>
  <c r="F541" i="59" s="1"/>
  <c r="F459" i="59"/>
  <c r="A558" i="56"/>
  <c r="F558" i="56" s="1"/>
  <c r="F476" i="56"/>
  <c r="F472" i="47"/>
  <c r="A554" i="47"/>
  <c r="F554" i="47" s="1"/>
  <c r="A554" i="59"/>
  <c r="F554" i="59" s="1"/>
  <c r="F472" i="59"/>
  <c r="F441" i="47"/>
  <c r="A523" i="47"/>
  <c r="F523" i="47" s="1"/>
  <c r="F487" i="54"/>
  <c r="A569" i="54"/>
  <c r="F569" i="54" s="1"/>
  <c r="A532" i="57"/>
  <c r="F532" i="57" s="1"/>
  <c r="F450" i="57"/>
  <c r="A542" i="49"/>
  <c r="F542" i="49" s="1"/>
  <c r="F460" i="49"/>
  <c r="F457" i="58"/>
  <c r="A539" i="58"/>
  <c r="F539" i="58" s="1"/>
  <c r="F451" i="49"/>
  <c r="A533" i="49"/>
  <c r="F533" i="49" s="1"/>
  <c r="A504" i="56"/>
  <c r="F504" i="56" s="1"/>
  <c r="F422" i="56"/>
  <c r="F436" i="59"/>
  <c r="A518" i="59"/>
  <c r="F518" i="59" s="1"/>
  <c r="A534" i="49"/>
  <c r="F534" i="49" s="1"/>
  <c r="F452" i="49"/>
  <c r="A576" i="52"/>
  <c r="F576" i="52" s="1"/>
  <c r="F494" i="52"/>
  <c r="F466" i="57"/>
  <c r="A548" i="57"/>
  <c r="F548" i="57" s="1"/>
  <c r="F449" i="53"/>
  <c r="A531" i="53"/>
  <c r="F531" i="53" s="1"/>
  <c r="F422" i="58"/>
  <c r="A504" i="58"/>
  <c r="F504" i="58" s="1"/>
  <c r="F418" i="55"/>
  <c r="A500" i="55"/>
  <c r="F500" i="55" s="1"/>
  <c r="A553" i="52"/>
  <c r="F553" i="52" s="1"/>
  <c r="F471" i="52"/>
  <c r="A556" i="51"/>
  <c r="F556" i="51" s="1"/>
  <c r="F474" i="51"/>
  <c r="A554" i="51"/>
  <c r="F554" i="51" s="1"/>
  <c r="F472" i="51"/>
  <c r="A525" i="52"/>
  <c r="F525" i="52" s="1"/>
  <c r="F443" i="52"/>
  <c r="F476" i="52"/>
  <c r="A558" i="52"/>
  <c r="F558" i="52" s="1"/>
  <c r="F449" i="58"/>
  <c r="A531" i="58"/>
  <c r="F531" i="58" s="1"/>
  <c r="A530" i="58"/>
  <c r="F530" i="58" s="1"/>
  <c r="F448" i="58"/>
  <c r="A505" i="47"/>
  <c r="F505" i="47" s="1"/>
  <c r="F423" i="47"/>
  <c r="F475" i="52"/>
  <c r="A557" i="52"/>
  <c r="F557" i="52" s="1"/>
  <c r="F479" i="58"/>
  <c r="A561" i="58"/>
  <c r="F561" i="58" s="1"/>
  <c r="A565" i="55"/>
  <c r="F565" i="55" s="1"/>
  <c r="F483" i="55"/>
  <c r="A538" i="47"/>
  <c r="F538" i="47" s="1"/>
  <c r="F456" i="47"/>
  <c r="F420" i="56"/>
  <c r="A502" i="56"/>
  <c r="F502" i="56" s="1"/>
  <c r="A521" i="51"/>
  <c r="F521" i="51" s="1"/>
  <c r="F439" i="51"/>
  <c r="F478" i="53"/>
  <c r="A560" i="53"/>
  <c r="F560" i="53" s="1"/>
  <c r="A554" i="48"/>
  <c r="F554" i="48" s="1"/>
  <c r="F472" i="48"/>
  <c r="F477" i="49"/>
  <c r="A559" i="49"/>
  <c r="F559" i="49" s="1"/>
  <c r="F414" i="50"/>
  <c r="A496" i="50"/>
  <c r="F496" i="50" s="1"/>
  <c r="F465" i="50"/>
  <c r="A547" i="50"/>
  <c r="F547" i="50" s="1"/>
  <c r="F483" i="54"/>
  <c r="A565" i="54"/>
  <c r="F565" i="54" s="1"/>
  <c r="F454" i="51"/>
  <c r="A536" i="51"/>
  <c r="F536" i="51" s="1"/>
  <c r="A498" i="53"/>
  <c r="F498" i="53" s="1"/>
  <c r="F416" i="53"/>
  <c r="F476" i="48"/>
  <c r="A558" i="48"/>
  <c r="F558" i="48" s="1"/>
  <c r="A510" i="52"/>
  <c r="F510" i="52" s="1"/>
  <c r="F428" i="52"/>
  <c r="A544" i="50"/>
  <c r="F544" i="50" s="1"/>
  <c r="F462" i="50"/>
  <c r="F438" i="51"/>
  <c r="A520" i="51"/>
  <c r="F520" i="51" s="1"/>
  <c r="A512" i="49"/>
  <c r="F512" i="49" s="1"/>
  <c r="F430" i="49"/>
  <c r="A507" i="53"/>
  <c r="F507" i="53" s="1"/>
  <c r="F425" i="53"/>
  <c r="A571" i="58"/>
  <c r="F571" i="58" s="1"/>
  <c r="F489" i="58"/>
  <c r="A551" i="52"/>
  <c r="F551" i="52" s="1"/>
  <c r="F469" i="52"/>
  <c r="A565" i="48"/>
  <c r="F565" i="48" s="1"/>
  <c r="F483" i="48"/>
  <c r="F414" i="51"/>
  <c r="A496" i="51"/>
  <c r="F496" i="51" s="1"/>
  <c r="A532" i="53"/>
  <c r="F532" i="53" s="1"/>
  <c r="F450" i="53"/>
  <c r="A506" i="53"/>
  <c r="F506" i="53" s="1"/>
  <c r="F424" i="53"/>
  <c r="A511" i="47"/>
  <c r="F511" i="47" s="1"/>
  <c r="F429" i="47"/>
  <c r="F493" i="57"/>
  <c r="A575" i="57"/>
  <c r="F575" i="57" s="1"/>
  <c r="A558" i="51"/>
  <c r="F558" i="51" s="1"/>
  <c r="F476" i="51"/>
  <c r="A539" i="49"/>
  <c r="F539" i="49" s="1"/>
  <c r="F457" i="49"/>
  <c r="F494" i="53"/>
  <c r="A576" i="53"/>
  <c r="F576" i="53" s="1"/>
  <c r="A560" i="59"/>
  <c r="F560" i="59" s="1"/>
  <c r="F478" i="59"/>
  <c r="F424" i="57"/>
  <c r="A506" i="57"/>
  <c r="F506" i="57" s="1"/>
  <c r="F444" i="55"/>
  <c r="A526" i="55"/>
  <c r="F526" i="55" s="1"/>
  <c r="F480" i="59"/>
  <c r="A562" i="59"/>
  <c r="F562" i="59" s="1"/>
  <c r="F414" i="53"/>
  <c r="A496" i="53"/>
  <c r="F496" i="53" s="1"/>
  <c r="F482" i="48"/>
  <c r="A564" i="48"/>
  <c r="F564" i="48" s="1"/>
  <c r="F474" i="55"/>
  <c r="A556" i="55"/>
  <c r="F556" i="55" s="1"/>
  <c r="A504" i="53"/>
  <c r="F504" i="53" s="1"/>
  <c r="F422" i="53"/>
  <c r="A500" i="51"/>
  <c r="F500" i="51" s="1"/>
  <c r="F418" i="51"/>
  <c r="A531" i="51"/>
  <c r="F531" i="51" s="1"/>
  <c r="F449" i="51"/>
  <c r="A538" i="58"/>
  <c r="F538" i="58" s="1"/>
  <c r="F456" i="58"/>
  <c r="F460" i="56"/>
  <c r="A542" i="56"/>
  <c r="F542" i="56" s="1"/>
  <c r="F466" i="56"/>
  <c r="A548" i="56"/>
  <c r="F548" i="56" s="1"/>
  <c r="F460" i="53"/>
  <c r="A542" i="53"/>
  <c r="F542" i="53" s="1"/>
  <c r="A559" i="58"/>
  <c r="F559" i="58" s="1"/>
  <c r="F477" i="58"/>
  <c r="A540" i="48"/>
  <c r="F540" i="48" s="1"/>
  <c r="F458" i="48"/>
  <c r="F446" i="58"/>
  <c r="A528" i="58"/>
  <c r="F528" i="58" s="1"/>
  <c r="A530" i="49"/>
  <c r="F530" i="49" s="1"/>
  <c r="F448" i="49"/>
  <c r="A532" i="52"/>
  <c r="F532" i="52" s="1"/>
  <c r="F450" i="52"/>
  <c r="A562" i="56"/>
  <c r="F562" i="56" s="1"/>
  <c r="F480" i="56"/>
  <c r="F459" i="50"/>
  <c r="A541" i="50"/>
  <c r="F541" i="50" s="1"/>
  <c r="A532" i="54"/>
  <c r="F532" i="54" s="1"/>
  <c r="F450" i="54"/>
  <c r="A521" i="49"/>
  <c r="F521" i="49" s="1"/>
  <c r="F439" i="49"/>
  <c r="A549" i="49"/>
  <c r="F549" i="49" s="1"/>
  <c r="F467" i="49"/>
  <c r="F435" i="47"/>
  <c r="A517" i="47"/>
  <c r="F517" i="47" s="1"/>
  <c r="F474" i="59"/>
  <c r="A556" i="59"/>
  <c r="F556" i="59" s="1"/>
  <c r="A501" i="57"/>
  <c r="F501" i="57" s="1"/>
  <c r="F419" i="57"/>
  <c r="F459" i="51"/>
  <c r="A541" i="51"/>
  <c r="F541" i="51" s="1"/>
  <c r="A562" i="49"/>
  <c r="F562" i="49" s="1"/>
  <c r="F480" i="49"/>
  <c r="A535" i="54"/>
  <c r="F535" i="54" s="1"/>
  <c r="F453" i="54"/>
  <c r="F453" i="51"/>
  <c r="A535" i="51"/>
  <c r="F535" i="51" s="1"/>
  <c r="A530" i="48"/>
  <c r="F530" i="48" s="1"/>
  <c r="F448" i="48"/>
  <c r="F490" i="54"/>
  <c r="A572" i="54"/>
  <c r="F572" i="54" s="1"/>
  <c r="A522" i="53"/>
  <c r="F522" i="53" s="1"/>
  <c r="F440" i="53"/>
  <c r="F456" i="53"/>
  <c r="A538" i="53"/>
  <c r="F538" i="53" s="1"/>
  <c r="A530" i="57"/>
  <c r="F530" i="57" s="1"/>
  <c r="F448" i="57"/>
  <c r="A564" i="50"/>
  <c r="F564" i="50" s="1"/>
  <c r="F482" i="50"/>
  <c r="A497" i="49"/>
  <c r="F497" i="49" s="1"/>
  <c r="F415" i="49"/>
  <c r="A558" i="55"/>
  <c r="F558" i="55" s="1"/>
  <c r="F476" i="55"/>
  <c r="A509" i="55"/>
  <c r="F509" i="55" s="1"/>
  <c r="F427" i="55"/>
  <c r="A562" i="51"/>
  <c r="F562" i="51" s="1"/>
  <c r="F480" i="51"/>
  <c r="A513" i="54"/>
  <c r="F513" i="54" s="1"/>
  <c r="F431" i="54"/>
  <c r="A503" i="57"/>
  <c r="F503" i="57" s="1"/>
  <c r="F421" i="57"/>
  <c r="A567" i="47"/>
  <c r="F567" i="47" s="1"/>
  <c r="F485" i="47"/>
  <c r="A515" i="53"/>
  <c r="F515" i="53" s="1"/>
  <c r="F433" i="53"/>
  <c r="F487" i="50"/>
  <c r="A569" i="50"/>
  <c r="F569" i="50" s="1"/>
  <c r="A499" i="49"/>
  <c r="F499" i="49" s="1"/>
  <c r="F417" i="49"/>
  <c r="A548" i="54"/>
  <c r="F548" i="54" s="1"/>
  <c r="F466" i="54"/>
  <c r="A539" i="48"/>
  <c r="F539" i="48" s="1"/>
  <c r="F457" i="48"/>
  <c r="F429" i="59"/>
  <c r="A511" i="59"/>
  <c r="F511" i="59" s="1"/>
  <c r="F433" i="50"/>
  <c r="A515" i="50"/>
  <c r="F515" i="50" s="1"/>
  <c r="A542" i="55"/>
  <c r="F542" i="55" s="1"/>
  <c r="F460" i="55"/>
  <c r="F452" i="52"/>
  <c r="A534" i="52"/>
  <c r="F534" i="52" s="1"/>
  <c r="A533" i="51"/>
  <c r="F533" i="51" s="1"/>
  <c r="F451" i="51"/>
  <c r="A535" i="53"/>
  <c r="F535" i="53" s="1"/>
  <c r="F453" i="53"/>
  <c r="F445" i="58"/>
  <c r="A527" i="58"/>
  <c r="F527" i="58" s="1"/>
  <c r="A541" i="57"/>
  <c r="F541" i="57" s="1"/>
  <c r="F459" i="57"/>
  <c r="A526" i="53"/>
  <c r="F526" i="53" s="1"/>
  <c r="F444" i="53"/>
  <c r="A577" i="53"/>
  <c r="F577" i="53" s="1"/>
  <c r="F495" i="53"/>
  <c r="F467" i="48"/>
  <c r="A549" i="48"/>
  <c r="F549" i="48" s="1"/>
  <c r="F488" i="59"/>
  <c r="A570" i="59"/>
  <c r="F570" i="59" s="1"/>
  <c r="A511" i="57"/>
  <c r="F511" i="57" s="1"/>
  <c r="F429" i="57"/>
  <c r="F456" i="55"/>
  <c r="A538" i="55"/>
  <c r="F538" i="55" s="1"/>
  <c r="A571" i="54"/>
  <c r="F571" i="54" s="1"/>
  <c r="F489" i="54"/>
  <c r="F442" i="49"/>
  <c r="A524" i="49"/>
  <c r="F524" i="49" s="1"/>
  <c r="F446" i="53"/>
  <c r="A528" i="53"/>
  <c r="F528" i="53" s="1"/>
  <c r="A561" i="57"/>
  <c r="F561" i="57" s="1"/>
  <c r="F479" i="57"/>
  <c r="F445" i="55"/>
  <c r="A527" i="55"/>
  <c r="F527" i="55" s="1"/>
  <c r="F494" i="56"/>
  <c r="A576" i="56"/>
  <c r="F576" i="56" s="1"/>
  <c r="F431" i="48"/>
  <c r="A513" i="48"/>
  <c r="F513" i="48" s="1"/>
  <c r="A570" i="52"/>
  <c r="F570" i="52" s="1"/>
  <c r="F488" i="52"/>
  <c r="A575" i="48"/>
  <c r="F575" i="48" s="1"/>
  <c r="F493" i="48"/>
  <c r="A551" i="47"/>
  <c r="F551" i="47" s="1"/>
  <c r="F469" i="47"/>
  <c r="F465" i="55"/>
  <c r="A547" i="55"/>
  <c r="F547" i="55" s="1"/>
  <c r="A504" i="48"/>
  <c r="F504" i="48" s="1"/>
  <c r="F422" i="48"/>
  <c r="F424" i="59"/>
  <c r="A506" i="59"/>
  <c r="F506" i="59" s="1"/>
  <c r="F438" i="57"/>
  <c r="A520" i="57"/>
  <c r="F520" i="57" s="1"/>
  <c r="F471" i="54"/>
  <c r="A553" i="54"/>
  <c r="F553" i="54" s="1"/>
  <c r="F430" i="50"/>
  <c r="A512" i="50"/>
  <c r="F512" i="50" s="1"/>
  <c r="F428" i="53"/>
  <c r="A510" i="53"/>
  <c r="F510" i="53" s="1"/>
  <c r="F452" i="48"/>
  <c r="A534" i="48"/>
  <c r="F534" i="48" s="1"/>
  <c r="F468" i="56"/>
  <c r="A550" i="56"/>
  <c r="F550" i="56" s="1"/>
  <c r="J15" i="44" l="1"/>
  <c r="J14" i="44"/>
  <c r="E795" i="45" s="1"/>
  <c r="J13" i="44"/>
  <c r="E718" i="45" s="1"/>
  <c r="J12" i="44"/>
  <c r="E617" i="45" s="1"/>
  <c r="J11" i="44"/>
  <c r="E534" i="45" s="1"/>
  <c r="J10" i="44"/>
  <c r="J9" i="44"/>
  <c r="E390" i="45" s="1"/>
  <c r="J8" i="44"/>
  <c r="J7" i="44"/>
  <c r="E222" i="45" s="1"/>
  <c r="J6" i="44"/>
  <c r="E142" i="45" s="1"/>
  <c r="J5" i="44"/>
  <c r="E82" i="45" s="1"/>
  <c r="E481" i="45" l="1"/>
  <c r="E417" i="45"/>
  <c r="E249" i="45"/>
  <c r="E6" i="45"/>
  <c r="E20" i="45"/>
  <c r="E34" i="45"/>
  <c r="E48" i="45"/>
  <c r="E65" i="45"/>
  <c r="E83" i="45"/>
  <c r="E15" i="45"/>
  <c r="E29" i="45"/>
  <c r="E43" i="45"/>
  <c r="E69" i="45"/>
  <c r="E9" i="45"/>
  <c r="E16" i="45"/>
  <c r="E23" i="45"/>
  <c r="E30" i="45"/>
  <c r="E37" i="45"/>
  <c r="E44" i="45"/>
  <c r="E51" i="45"/>
  <c r="E62" i="45"/>
  <c r="E72" i="45"/>
  <c r="E191" i="45"/>
  <c r="E551" i="45"/>
  <c r="E13" i="45"/>
  <c r="E27" i="45"/>
  <c r="E41" i="45"/>
  <c r="E57" i="45"/>
  <c r="E8" i="45"/>
  <c r="E22" i="45"/>
  <c r="E36" i="45"/>
  <c r="E50" i="45"/>
  <c r="E58" i="45"/>
  <c r="E140" i="45"/>
  <c r="E474" i="45"/>
  <c r="E4" i="45"/>
  <c r="E11" i="45"/>
  <c r="E18" i="45"/>
  <c r="E25" i="45"/>
  <c r="E32" i="45"/>
  <c r="E39" i="45"/>
  <c r="E46" i="45"/>
  <c r="E55" i="45"/>
  <c r="E64" i="45"/>
  <c r="E76" i="45"/>
  <c r="E220" i="45"/>
  <c r="E719" i="45"/>
  <c r="E313" i="45"/>
  <c r="E306" i="45"/>
  <c r="E299" i="45"/>
  <c r="E292" i="45"/>
  <c r="E285" i="45"/>
  <c r="E278" i="45"/>
  <c r="E271" i="45"/>
  <c r="E323" i="45"/>
  <c r="E315" i="45"/>
  <c r="E267" i="45"/>
  <c r="E260" i="45"/>
  <c r="E253" i="45"/>
  <c r="E326" i="45"/>
  <c r="E309" i="45"/>
  <c r="E270" i="45"/>
  <c r="E317" i="45"/>
  <c r="E301" i="45"/>
  <c r="E293" i="45"/>
  <c r="E277" i="45"/>
  <c r="E255" i="45"/>
  <c r="E262" i="45"/>
  <c r="E325" i="45"/>
  <c r="E308" i="45"/>
  <c r="E300" i="45"/>
  <c r="E269" i="45"/>
  <c r="E316" i="45"/>
  <c r="E284" i="45"/>
  <c r="E276" i="45"/>
  <c r="E254" i="45"/>
  <c r="E324" i="45"/>
  <c r="E307" i="45"/>
  <c r="E261" i="45"/>
  <c r="E291" i="45"/>
  <c r="E268" i="45"/>
  <c r="E283" i="45"/>
  <c r="E314" i="45"/>
  <c r="E275" i="45"/>
  <c r="E298" i="45"/>
  <c r="E290" i="45"/>
  <c r="E322" i="45"/>
  <c r="E282" i="45"/>
  <c r="E274" i="45"/>
  <c r="E252" i="45"/>
  <c r="E331" i="45"/>
  <c r="E305" i="45"/>
  <c r="E259" i="45"/>
  <c r="E297" i="45"/>
  <c r="E289" i="45"/>
  <c r="E266" i="45"/>
  <c r="E330" i="45"/>
  <c r="E321" i="45"/>
  <c r="E281" i="45"/>
  <c r="E312" i="45"/>
  <c r="E304" i="45"/>
  <c r="E273" i="45"/>
  <c r="E251" i="45"/>
  <c r="E296" i="45"/>
  <c r="E258" i="45"/>
  <c r="E320" i="45"/>
  <c r="E288" i="45"/>
  <c r="E265" i="45"/>
  <c r="E329" i="45"/>
  <c r="E311" i="45"/>
  <c r="E280" i="45"/>
  <c r="E303" i="45"/>
  <c r="E272" i="45"/>
  <c r="E250" i="45"/>
  <c r="E328" i="45"/>
  <c r="E319" i="45"/>
  <c r="E295" i="45"/>
  <c r="E257" i="45"/>
  <c r="E287" i="45"/>
  <c r="E279" i="45"/>
  <c r="E264" i="45"/>
  <c r="E302" i="45"/>
  <c r="E327" i="45"/>
  <c r="E310" i="45"/>
  <c r="E318" i="45"/>
  <c r="E294" i="45"/>
  <c r="E286" i="45"/>
  <c r="E256" i="45"/>
  <c r="E263" i="45"/>
  <c r="E90" i="45"/>
  <c r="E97" i="45"/>
  <c r="E104" i="45"/>
  <c r="E111" i="45"/>
  <c r="E118" i="45"/>
  <c r="E125" i="45"/>
  <c r="E154" i="45"/>
  <c r="E205" i="45"/>
  <c r="E234" i="45"/>
  <c r="E345" i="45"/>
  <c r="E397" i="45"/>
  <c r="E421" i="45"/>
  <c r="E446" i="45"/>
  <c r="E473" i="45"/>
  <c r="E507" i="45"/>
  <c r="E587" i="45"/>
  <c r="E147" i="45"/>
  <c r="E198" i="45"/>
  <c r="E227" i="45"/>
  <c r="E387" i="45"/>
  <c r="E433" i="45"/>
  <c r="E459" i="45"/>
  <c r="E490" i="45"/>
  <c r="E133" i="45"/>
  <c r="E184" i="45"/>
  <c r="E213" i="45"/>
  <c r="E242" i="45"/>
  <c r="E356" i="45"/>
  <c r="E366" i="45"/>
  <c r="E422" i="45"/>
  <c r="E434" i="45"/>
  <c r="E447" i="45"/>
  <c r="E508" i="45"/>
  <c r="E525" i="45"/>
  <c r="E596" i="45"/>
  <c r="E7" i="45"/>
  <c r="E14" i="45"/>
  <c r="E21" i="45"/>
  <c r="E28" i="45"/>
  <c r="E35" i="45"/>
  <c r="E42" i="45"/>
  <c r="E49" i="45"/>
  <c r="E56" i="45"/>
  <c r="E63" i="45"/>
  <c r="E70" i="45"/>
  <c r="E77" i="45"/>
  <c r="E84" i="45"/>
  <c r="E91" i="45"/>
  <c r="E98" i="45"/>
  <c r="E105" i="45"/>
  <c r="E112" i="45"/>
  <c r="E119" i="45"/>
  <c r="E126" i="45"/>
  <c r="E177" i="45"/>
  <c r="E206" i="45"/>
  <c r="E235" i="45"/>
  <c r="E337" i="45"/>
  <c r="E347" i="45"/>
  <c r="E388" i="45"/>
  <c r="E398" i="45"/>
  <c r="E476" i="45"/>
  <c r="E597" i="45"/>
  <c r="E170" i="45"/>
  <c r="E199" i="45"/>
  <c r="E228" i="45"/>
  <c r="E462" i="45"/>
  <c r="E478" i="45"/>
  <c r="E492" i="45"/>
  <c r="E509" i="45"/>
  <c r="E606" i="45"/>
  <c r="E163" i="45"/>
  <c r="E192" i="45"/>
  <c r="E221" i="45"/>
  <c r="E357" i="45"/>
  <c r="E423" i="45"/>
  <c r="E436" i="45"/>
  <c r="E529" i="45"/>
  <c r="E743" i="45"/>
  <c r="E156" i="45"/>
  <c r="E185" i="45"/>
  <c r="E214" i="45"/>
  <c r="E243" i="45"/>
  <c r="E399" i="45"/>
  <c r="E412" i="45"/>
  <c r="E448" i="45"/>
  <c r="E479" i="45"/>
  <c r="E554" i="45"/>
  <c r="E607" i="45"/>
  <c r="E71" i="45"/>
  <c r="E78" i="45"/>
  <c r="E85" i="45"/>
  <c r="E92" i="45"/>
  <c r="E99" i="45"/>
  <c r="E106" i="45"/>
  <c r="E113" i="45"/>
  <c r="E120" i="45"/>
  <c r="E149" i="45"/>
  <c r="E178" i="45"/>
  <c r="E207" i="45"/>
  <c r="E236" i="45"/>
  <c r="E338" i="45"/>
  <c r="E348" i="45"/>
  <c r="E379" i="45"/>
  <c r="E389" i="45"/>
  <c r="E463" i="45"/>
  <c r="E496" i="45"/>
  <c r="E513" i="45"/>
  <c r="E559" i="45"/>
  <c r="E171" i="45"/>
  <c r="E200" i="45"/>
  <c r="E229" i="45"/>
  <c r="E339" i="45"/>
  <c r="E358" i="45"/>
  <c r="E514" i="45"/>
  <c r="E616" i="45"/>
  <c r="E768" i="45"/>
  <c r="E162" i="45"/>
  <c r="E155" i="45"/>
  <c r="E148" i="45"/>
  <c r="E141" i="45"/>
  <c r="E134" i="45"/>
  <c r="E127" i="45"/>
  <c r="E135" i="45"/>
  <c r="E164" i="45"/>
  <c r="E193" i="45"/>
  <c r="E413" i="45"/>
  <c r="E438" i="45"/>
  <c r="E449" i="45"/>
  <c r="E480" i="45"/>
  <c r="E769" i="45"/>
  <c r="E246" i="45"/>
  <c r="E239" i="45"/>
  <c r="E232" i="45"/>
  <c r="E225" i="45"/>
  <c r="E218" i="45"/>
  <c r="E211" i="45"/>
  <c r="E204" i="45"/>
  <c r="E197" i="45"/>
  <c r="E190" i="45"/>
  <c r="E183" i="45"/>
  <c r="E176" i="45"/>
  <c r="E169" i="45"/>
  <c r="E128" i="45"/>
  <c r="E157" i="45"/>
  <c r="E186" i="45"/>
  <c r="E215" i="45"/>
  <c r="E244" i="45"/>
  <c r="E369" i="45"/>
  <c r="E380" i="45"/>
  <c r="E79" i="45"/>
  <c r="E86" i="45"/>
  <c r="E93" i="45"/>
  <c r="E100" i="45"/>
  <c r="E107" i="45"/>
  <c r="E114" i="45"/>
  <c r="E121" i="45"/>
  <c r="E150" i="45"/>
  <c r="E179" i="45"/>
  <c r="E208" i="45"/>
  <c r="E237" i="45"/>
  <c r="E349" i="45"/>
  <c r="E359" i="45"/>
  <c r="E450" i="45"/>
  <c r="E464" i="45"/>
  <c r="E515" i="45"/>
  <c r="E533" i="45"/>
  <c r="E782" i="45"/>
  <c r="E406" i="45"/>
  <c r="E377" i="45"/>
  <c r="E394" i="45"/>
  <c r="E365" i="45"/>
  <c r="E336" i="45"/>
  <c r="E400" i="45"/>
  <c r="E371" i="45"/>
  <c r="E342" i="45"/>
  <c r="E411" i="45"/>
  <c r="E403" i="45"/>
  <c r="E395" i="45"/>
  <c r="E362" i="45"/>
  <c r="E378" i="45"/>
  <c r="E370" i="45"/>
  <c r="E354" i="45"/>
  <c r="E386" i="45"/>
  <c r="E346" i="45"/>
  <c r="E410" i="45"/>
  <c r="E402" i="45"/>
  <c r="E401" i="45"/>
  <c r="E393" i="45"/>
  <c r="E409" i="45"/>
  <c r="E384" i="45"/>
  <c r="E376" i="45"/>
  <c r="E368" i="45"/>
  <c r="E360" i="45"/>
  <c r="E352" i="45"/>
  <c r="E408" i="45"/>
  <c r="E391" i="45"/>
  <c r="E383" i="45"/>
  <c r="E375" i="45"/>
  <c r="E367" i="45"/>
  <c r="E351" i="45"/>
  <c r="E343" i="45"/>
  <c r="E143" i="45"/>
  <c r="E172" i="45"/>
  <c r="E201" i="45"/>
  <c r="E230" i="45"/>
  <c r="E340" i="45"/>
  <c r="E414" i="45"/>
  <c r="E439" i="45"/>
  <c r="E416" i="45"/>
  <c r="E482" i="45"/>
  <c r="E467" i="45"/>
  <c r="E452" i="45"/>
  <c r="E437" i="45"/>
  <c r="E429" i="45"/>
  <c r="E427" i="45"/>
  <c r="E419" i="45"/>
  <c r="E495" i="45"/>
  <c r="E461" i="45"/>
  <c r="E444" i="45"/>
  <c r="E435" i="45"/>
  <c r="E469" i="45"/>
  <c r="E486" i="45"/>
  <c r="E477" i="45"/>
  <c r="E460" i="45"/>
  <c r="E426" i="45"/>
  <c r="E418" i="45"/>
  <c r="E494" i="45"/>
  <c r="E485" i="45"/>
  <c r="E468" i="45"/>
  <c r="E451" i="45"/>
  <c r="E442" i="45"/>
  <c r="E484" i="45"/>
  <c r="E425" i="45"/>
  <c r="E493" i="45"/>
  <c r="E475" i="45"/>
  <c r="E458" i="45"/>
  <c r="E441" i="45"/>
  <c r="E466" i="45"/>
  <c r="E457" i="45"/>
  <c r="E424" i="45"/>
  <c r="E491" i="45"/>
  <c r="E471" i="45"/>
  <c r="E136" i="45"/>
  <c r="E165" i="45"/>
  <c r="E194" i="45"/>
  <c r="E223" i="45"/>
  <c r="E381" i="45"/>
  <c r="E453" i="45"/>
  <c r="E465" i="45"/>
  <c r="E498" i="45"/>
  <c r="E565" i="45"/>
  <c r="E550" i="45"/>
  <c r="E535" i="45"/>
  <c r="E527" i="45"/>
  <c r="E512" i="45"/>
  <c r="E497" i="45"/>
  <c r="E577" i="45"/>
  <c r="E531" i="45"/>
  <c r="E522" i="45"/>
  <c r="E504" i="45"/>
  <c r="E549" i="45"/>
  <c r="E576" i="45"/>
  <c r="E567" i="45"/>
  <c r="E558" i="45"/>
  <c r="E548" i="45"/>
  <c r="E539" i="45"/>
  <c r="E521" i="45"/>
  <c r="E503" i="45"/>
  <c r="E530" i="45"/>
  <c r="E566" i="45"/>
  <c r="E557" i="45"/>
  <c r="E520" i="45"/>
  <c r="E575" i="45"/>
  <c r="E547" i="45"/>
  <c r="E511" i="45"/>
  <c r="E556" i="45"/>
  <c r="E538" i="45"/>
  <c r="E519" i="45"/>
  <c r="E574" i="45"/>
  <c r="E555" i="45"/>
  <c r="E510" i="45"/>
  <c r="E546" i="45"/>
  <c r="E537" i="45"/>
  <c r="E528" i="45"/>
  <c r="E564" i="45"/>
  <c r="E573" i="45"/>
  <c r="E563" i="45"/>
  <c r="E545" i="45"/>
  <c r="E526" i="45"/>
  <c r="E562" i="45"/>
  <c r="E571" i="45"/>
  <c r="E553" i="45"/>
  <c r="E544" i="45"/>
  <c r="E561" i="45"/>
  <c r="E552" i="45"/>
  <c r="E543" i="45"/>
  <c r="E570" i="45"/>
  <c r="E506" i="45"/>
  <c r="E560" i="45"/>
  <c r="E541" i="45"/>
  <c r="E532" i="45"/>
  <c r="E129" i="45"/>
  <c r="E158" i="45"/>
  <c r="E187" i="45"/>
  <c r="E216" i="45"/>
  <c r="E245" i="45"/>
  <c r="E350" i="45"/>
  <c r="E516" i="45"/>
  <c r="E653" i="45"/>
  <c r="E638" i="45"/>
  <c r="E623" i="45"/>
  <c r="E608" i="45"/>
  <c r="E657" i="45"/>
  <c r="E642" i="45"/>
  <c r="E627" i="45"/>
  <c r="E612" i="45"/>
  <c r="E604" i="45"/>
  <c r="E648" i="45"/>
  <c r="E633" i="45"/>
  <c r="E625" i="45"/>
  <c r="E610" i="45"/>
  <c r="E595" i="45"/>
  <c r="E580" i="45"/>
  <c r="E615" i="45"/>
  <c r="E659" i="45"/>
  <c r="E637" i="45"/>
  <c r="E626" i="45"/>
  <c r="E605" i="45"/>
  <c r="E594" i="45"/>
  <c r="E585" i="45"/>
  <c r="E658" i="45"/>
  <c r="E647" i="45"/>
  <c r="E636" i="45"/>
  <c r="E614" i="45"/>
  <c r="E646" i="45"/>
  <c r="E624" i="45"/>
  <c r="E635" i="45"/>
  <c r="E603" i="45"/>
  <c r="E593" i="45"/>
  <c r="E584" i="45"/>
  <c r="E645" i="45"/>
  <c r="E634" i="45"/>
  <c r="E613" i="45"/>
  <c r="E656" i="45"/>
  <c r="E602" i="45"/>
  <c r="E583" i="45"/>
  <c r="E592" i="45"/>
  <c r="E644" i="45"/>
  <c r="E622" i="45"/>
  <c r="E611" i="45"/>
  <c r="E601" i="45"/>
  <c r="E655" i="45"/>
  <c r="E582" i="45"/>
  <c r="E632" i="45"/>
  <c r="E654" i="45"/>
  <c r="E643" i="45"/>
  <c r="E621" i="45"/>
  <c r="E600" i="45"/>
  <c r="E591" i="45"/>
  <c r="E631" i="45"/>
  <c r="E620" i="45"/>
  <c r="E590" i="45"/>
  <c r="E609" i="45"/>
  <c r="E630" i="45"/>
  <c r="E619" i="45"/>
  <c r="E599" i="45"/>
  <c r="E652" i="45"/>
  <c r="E641" i="45"/>
  <c r="E589" i="45"/>
  <c r="E618" i="45"/>
  <c r="E629" i="45"/>
  <c r="E579" i="45"/>
  <c r="E651" i="45"/>
  <c r="E640" i="45"/>
  <c r="E598" i="45"/>
  <c r="E588" i="45"/>
  <c r="E650" i="45"/>
  <c r="E628" i="45"/>
  <c r="E578" i="45"/>
  <c r="E649" i="45"/>
  <c r="E10" i="45"/>
  <c r="E17" i="45"/>
  <c r="E24" i="45"/>
  <c r="E31" i="45"/>
  <c r="E38" i="45"/>
  <c r="E45" i="45"/>
  <c r="E52" i="45"/>
  <c r="E59" i="45"/>
  <c r="E66" i="45"/>
  <c r="E73" i="45"/>
  <c r="E80" i="45"/>
  <c r="E87" i="45"/>
  <c r="E94" i="45"/>
  <c r="E101" i="45"/>
  <c r="E108" i="45"/>
  <c r="E115" i="45"/>
  <c r="E122" i="45"/>
  <c r="E151" i="45"/>
  <c r="E180" i="45"/>
  <c r="E209" i="45"/>
  <c r="E238" i="45"/>
  <c r="E332" i="45"/>
  <c r="E404" i="45"/>
  <c r="E415" i="45"/>
  <c r="E428" i="45"/>
  <c r="E568" i="45"/>
  <c r="E639" i="45"/>
  <c r="E736" i="45"/>
  <c r="E721" i="45"/>
  <c r="E706" i="45"/>
  <c r="E691" i="45"/>
  <c r="E676" i="45"/>
  <c r="E661" i="45"/>
  <c r="E740" i="45"/>
  <c r="E725" i="45"/>
  <c r="E710" i="45"/>
  <c r="E702" i="45"/>
  <c r="E687" i="45"/>
  <c r="E672" i="45"/>
  <c r="E731" i="45"/>
  <c r="E723" i="45"/>
  <c r="E708" i="45"/>
  <c r="E693" i="45"/>
  <c r="E678" i="45"/>
  <c r="E663" i="45"/>
  <c r="E716" i="45"/>
  <c r="E682" i="45"/>
  <c r="E741" i="45"/>
  <c r="E728" i="45"/>
  <c r="E704" i="45"/>
  <c r="E715" i="45"/>
  <c r="E692" i="45"/>
  <c r="E681" i="45"/>
  <c r="E670" i="45"/>
  <c r="E703" i="45"/>
  <c r="E727" i="45"/>
  <c r="E714" i="45"/>
  <c r="E680" i="45"/>
  <c r="E669" i="45"/>
  <c r="E739" i="45"/>
  <c r="E679" i="45"/>
  <c r="E738" i="45"/>
  <c r="E726" i="45"/>
  <c r="E713" i="45"/>
  <c r="E701" i="45"/>
  <c r="E668" i="45"/>
  <c r="E737" i="45"/>
  <c r="E690" i="45"/>
  <c r="E667" i="45"/>
  <c r="E712" i="45"/>
  <c r="E700" i="45"/>
  <c r="E724" i="45"/>
  <c r="E689" i="45"/>
  <c r="E699" i="45"/>
  <c r="E688" i="45"/>
  <c r="E677" i="45"/>
  <c r="E666" i="45"/>
  <c r="E711" i="45"/>
  <c r="E735" i="45"/>
  <c r="E722" i="45"/>
  <c r="E665" i="45"/>
  <c r="E698" i="45"/>
  <c r="E709" i="45"/>
  <c r="E664" i="45"/>
  <c r="E734" i="45"/>
  <c r="E686" i="45"/>
  <c r="E697" i="45"/>
  <c r="E675" i="45"/>
  <c r="E733" i="45"/>
  <c r="E674" i="45"/>
  <c r="E720" i="45"/>
  <c r="E707" i="45"/>
  <c r="E685" i="45"/>
  <c r="E732" i="45"/>
  <c r="E696" i="45"/>
  <c r="E695" i="45"/>
  <c r="E684" i="45"/>
  <c r="E673" i="45"/>
  <c r="E662" i="45"/>
  <c r="E730" i="45"/>
  <c r="E694" i="45"/>
  <c r="E729" i="45"/>
  <c r="E705" i="45"/>
  <c r="E660" i="45"/>
  <c r="E717" i="45"/>
  <c r="E671" i="45"/>
  <c r="E144" i="45"/>
  <c r="E173" i="45"/>
  <c r="E202" i="45"/>
  <c r="E231" i="45"/>
  <c r="E341" i="45"/>
  <c r="E361" i="45"/>
  <c r="E440" i="45"/>
  <c r="E454" i="45"/>
  <c r="E499" i="45"/>
  <c r="E536" i="45"/>
  <c r="E819" i="45"/>
  <c r="E804" i="45"/>
  <c r="E789" i="45"/>
  <c r="E774" i="45"/>
  <c r="E759" i="45"/>
  <c r="E751" i="45"/>
  <c r="E816" i="45"/>
  <c r="E801" i="45"/>
  <c r="E793" i="45"/>
  <c r="E778" i="45"/>
  <c r="E763" i="45"/>
  <c r="E823" i="45"/>
  <c r="E808" i="45"/>
  <c r="E800" i="45"/>
  <c r="E785" i="45"/>
  <c r="E770" i="45"/>
  <c r="E755" i="45"/>
  <c r="E821" i="45"/>
  <c r="E806" i="45"/>
  <c r="E791" i="45"/>
  <c r="E776" i="45"/>
  <c r="E761" i="45"/>
  <c r="E746" i="45"/>
  <c r="E794" i="45"/>
  <c r="E780" i="45"/>
  <c r="E753" i="45"/>
  <c r="E805" i="45"/>
  <c r="E792" i="45"/>
  <c r="E766" i="45"/>
  <c r="E779" i="45"/>
  <c r="E752" i="45"/>
  <c r="E818" i="45"/>
  <c r="E765" i="45"/>
  <c r="E790" i="45"/>
  <c r="E777" i="45"/>
  <c r="E817" i="45"/>
  <c r="E764" i="45"/>
  <c r="E803" i="45"/>
  <c r="E750" i="45"/>
  <c r="E815" i="45"/>
  <c r="E775" i="45"/>
  <c r="E762" i="45"/>
  <c r="E814" i="45"/>
  <c r="E802" i="45"/>
  <c r="E749" i="45"/>
  <c r="E788" i="45"/>
  <c r="E813" i="45"/>
  <c r="E748" i="45"/>
  <c r="E760" i="45"/>
  <c r="E812" i="45"/>
  <c r="E799" i="45"/>
  <c r="E787" i="45"/>
  <c r="E747" i="45"/>
  <c r="E786" i="45"/>
  <c r="E773" i="45"/>
  <c r="E798" i="45"/>
  <c r="E772" i="45"/>
  <c r="E811" i="45"/>
  <c r="E758" i="45"/>
  <c r="E797" i="45"/>
  <c r="E784" i="45"/>
  <c r="E745" i="45"/>
  <c r="E771" i="45"/>
  <c r="E744" i="45"/>
  <c r="E810" i="45"/>
  <c r="E783" i="45"/>
  <c r="E757" i="45"/>
  <c r="E796" i="45"/>
  <c r="E809" i="45"/>
  <c r="E756" i="45"/>
  <c r="E820" i="45"/>
  <c r="E807" i="45"/>
  <c r="E781" i="45"/>
  <c r="E742" i="45"/>
  <c r="E767" i="45"/>
  <c r="E754" i="45"/>
  <c r="E137" i="45"/>
  <c r="E166" i="45"/>
  <c r="E195" i="45"/>
  <c r="E224" i="45"/>
  <c r="E372" i="45"/>
  <c r="E382" i="45"/>
  <c r="E392" i="45"/>
  <c r="E483" i="45"/>
  <c r="E500" i="45"/>
  <c r="E517" i="45"/>
  <c r="E540" i="45"/>
  <c r="E822" i="45"/>
  <c r="E905" i="45"/>
  <c r="E901" i="45"/>
  <c r="E888" i="45"/>
  <c r="E895" i="45"/>
  <c r="E872" i="45"/>
  <c r="E857" i="45"/>
  <c r="E849" i="45"/>
  <c r="E834" i="45"/>
  <c r="E902" i="45"/>
  <c r="E886" i="45"/>
  <c r="E885" i="45"/>
  <c r="E900" i="45"/>
  <c r="E884" i="45"/>
  <c r="E892" i="45"/>
  <c r="E876" i="45"/>
  <c r="E861" i="45"/>
  <c r="E846" i="45"/>
  <c r="E831" i="45"/>
  <c r="E891" i="45"/>
  <c r="E868" i="45"/>
  <c r="E853" i="45"/>
  <c r="E838" i="45"/>
  <c r="E899" i="45"/>
  <c r="E883" i="45"/>
  <c r="E898" i="45"/>
  <c r="E874" i="45"/>
  <c r="E859" i="45"/>
  <c r="E844" i="45"/>
  <c r="E829" i="45"/>
  <c r="E897" i="45"/>
  <c r="E889" i="45"/>
  <c r="E890" i="45"/>
  <c r="E862" i="45"/>
  <c r="E904" i="45"/>
  <c r="E875" i="45"/>
  <c r="E833" i="45"/>
  <c r="E847" i="45"/>
  <c r="E903" i="45"/>
  <c r="E860" i="45"/>
  <c r="E873" i="45"/>
  <c r="E832" i="45"/>
  <c r="E887" i="45"/>
  <c r="E845" i="45"/>
  <c r="E858" i="45"/>
  <c r="E830" i="45"/>
  <c r="E843" i="45"/>
  <c r="E842" i="45"/>
  <c r="E828" i="45"/>
  <c r="E871" i="45"/>
  <c r="E856" i="45"/>
  <c r="E870" i="45"/>
  <c r="E827" i="45"/>
  <c r="E841" i="45"/>
  <c r="E855" i="45"/>
  <c r="E869" i="45"/>
  <c r="E826" i="45"/>
  <c r="E896" i="45"/>
  <c r="E882" i="45"/>
  <c r="E840" i="45"/>
  <c r="E881" i="45"/>
  <c r="E854" i="45"/>
  <c r="E867" i="45"/>
  <c r="E825" i="45"/>
  <c r="E880" i="45"/>
  <c r="E866" i="45"/>
  <c r="E839" i="45"/>
  <c r="E852" i="45"/>
  <c r="E865" i="45"/>
  <c r="E851" i="45"/>
  <c r="E824" i="45"/>
  <c r="E894" i="45"/>
  <c r="E879" i="45"/>
  <c r="E837" i="45"/>
  <c r="E850" i="45"/>
  <c r="E836" i="45"/>
  <c r="E893" i="45"/>
  <c r="E878" i="45"/>
  <c r="E877" i="45"/>
  <c r="E848" i="45"/>
  <c r="E130" i="45"/>
  <c r="E159" i="45"/>
  <c r="E188" i="45"/>
  <c r="E217" i="45"/>
  <c r="E405" i="45"/>
  <c r="E470" i="45"/>
  <c r="E569" i="45"/>
  <c r="E53" i="45"/>
  <c r="E60" i="45"/>
  <c r="E67" i="45"/>
  <c r="E74" i="45"/>
  <c r="E81" i="45"/>
  <c r="E88" i="45"/>
  <c r="E95" i="45"/>
  <c r="E102" i="45"/>
  <c r="E109" i="45"/>
  <c r="E116" i="45"/>
  <c r="E123" i="45"/>
  <c r="E152" i="45"/>
  <c r="E181" i="45"/>
  <c r="E210" i="45"/>
  <c r="E333" i="45"/>
  <c r="E430" i="45"/>
  <c r="E455" i="45"/>
  <c r="E487" i="45"/>
  <c r="E501" i="45"/>
  <c r="E518" i="45"/>
  <c r="E835" i="45"/>
  <c r="E145" i="45"/>
  <c r="E174" i="45"/>
  <c r="E203" i="45"/>
  <c r="E363" i="45"/>
  <c r="E373" i="45"/>
  <c r="E502" i="45"/>
  <c r="E542" i="45"/>
  <c r="E572" i="45"/>
  <c r="E138" i="45"/>
  <c r="E167" i="45"/>
  <c r="E196" i="45"/>
  <c r="E247" i="45"/>
  <c r="E353" i="45"/>
  <c r="E131" i="45"/>
  <c r="E160" i="45"/>
  <c r="E189" i="45"/>
  <c r="E240" i="45"/>
  <c r="E431" i="45"/>
  <c r="E443" i="45"/>
  <c r="E683" i="45"/>
  <c r="E863" i="45"/>
  <c r="E5" i="45"/>
  <c r="E12" i="45"/>
  <c r="E19" i="45"/>
  <c r="E26" i="45"/>
  <c r="E33" i="45"/>
  <c r="E40" i="45"/>
  <c r="E47" i="45"/>
  <c r="E54" i="45"/>
  <c r="E61" i="45"/>
  <c r="E68" i="45"/>
  <c r="E75" i="45"/>
  <c r="E89" i="45"/>
  <c r="E96" i="45"/>
  <c r="E103" i="45"/>
  <c r="E110" i="45"/>
  <c r="E117" i="45"/>
  <c r="E124" i="45"/>
  <c r="E153" i="45"/>
  <c r="E182" i="45"/>
  <c r="E233" i="45"/>
  <c r="E334" i="45"/>
  <c r="E364" i="45"/>
  <c r="E374" i="45"/>
  <c r="E456" i="45"/>
  <c r="E472" i="45"/>
  <c r="E488" i="45"/>
  <c r="E505" i="45"/>
  <c r="E523" i="45"/>
  <c r="E864" i="45"/>
  <c r="E146" i="45"/>
  <c r="E175" i="45"/>
  <c r="E226" i="45"/>
  <c r="E396" i="45"/>
  <c r="E445" i="45"/>
  <c r="E139" i="45"/>
  <c r="E168" i="45"/>
  <c r="E219" i="45"/>
  <c r="E248" i="45"/>
  <c r="E344" i="45"/>
  <c r="E385" i="45"/>
  <c r="E407" i="45"/>
  <c r="E420" i="45"/>
  <c r="E489" i="45"/>
  <c r="E581" i="45"/>
  <c r="E132" i="45"/>
  <c r="E161" i="45"/>
  <c r="E212" i="45"/>
  <c r="E241" i="45"/>
  <c r="E335" i="45"/>
  <c r="E355" i="45"/>
  <c r="E432" i="45"/>
  <c r="E524" i="45"/>
  <c r="E586" i="45"/>
  <c r="F85" i="42" l="1"/>
  <c r="F84" i="42"/>
  <c r="F83" i="42"/>
  <c r="F82" i="42"/>
  <c r="F81" i="42"/>
  <c r="F80" i="42"/>
  <c r="F79" i="42"/>
  <c r="F78" i="42"/>
  <c r="F77" i="42"/>
  <c r="F76" i="42"/>
  <c r="F75" i="42"/>
  <c r="F74" i="42"/>
  <c r="F73" i="42"/>
  <c r="F72" i="42"/>
  <c r="F71" i="42"/>
  <c r="F70" i="42"/>
  <c r="F69" i="42"/>
  <c r="F68" i="42"/>
  <c r="F67" i="42"/>
  <c r="F66" i="42"/>
  <c r="F65" i="42"/>
  <c r="F64" i="42"/>
  <c r="F63" i="42"/>
  <c r="F62" i="42"/>
  <c r="F61" i="42"/>
  <c r="F60" i="42"/>
  <c r="F59" i="42"/>
  <c r="F58" i="42"/>
  <c r="F57" i="42"/>
  <c r="F56" i="42"/>
  <c r="F55" i="42"/>
  <c r="F54" i="42"/>
  <c r="F53" i="42"/>
  <c r="F52" i="42"/>
  <c r="F51" i="42"/>
  <c r="F50" i="42"/>
  <c r="F49" i="42"/>
  <c r="F48" i="42"/>
  <c r="F47" i="42"/>
  <c r="F46" i="42"/>
  <c r="F45" i="42"/>
  <c r="F44" i="42"/>
  <c r="F43" i="42"/>
  <c r="F42" i="42"/>
  <c r="F41" i="42"/>
  <c r="F40" i="42"/>
  <c r="F39" i="42"/>
  <c r="F38" i="42"/>
  <c r="F37" i="42"/>
  <c r="F36" i="42"/>
  <c r="F35" i="42"/>
  <c r="F34" i="42"/>
  <c r="F33" i="42"/>
  <c r="F32" i="42"/>
  <c r="F31" i="42"/>
  <c r="F30" i="42"/>
  <c r="F29" i="42"/>
  <c r="F28" i="42"/>
  <c r="F27" i="42"/>
  <c r="F26" i="42"/>
  <c r="F25" i="42"/>
  <c r="F24" i="42"/>
  <c r="F23" i="42"/>
  <c r="F22" i="42"/>
  <c r="F21" i="42"/>
  <c r="F20" i="42"/>
  <c r="F19" i="42"/>
  <c r="F18" i="42"/>
  <c r="F17" i="42"/>
  <c r="F16" i="42"/>
  <c r="F15" i="42"/>
  <c r="F14" i="42"/>
  <c r="F13" i="42"/>
  <c r="F12" i="42"/>
  <c r="F11" i="42"/>
  <c r="F10" i="42"/>
  <c r="F9" i="42"/>
  <c r="F8" i="42"/>
  <c r="F7" i="42"/>
  <c r="F6" i="42"/>
  <c r="F5" i="42"/>
  <c r="F4" i="42"/>
  <c r="A167" i="42"/>
  <c r="A166" i="42"/>
  <c r="A165" i="42"/>
  <c r="F165" i="42" s="1"/>
  <c r="A164" i="42"/>
  <c r="F164" i="42" s="1"/>
  <c r="A163" i="42"/>
  <c r="A245" i="42" s="1"/>
  <c r="A162" i="42"/>
  <c r="A244" i="42" s="1"/>
  <c r="A326" i="42" s="1"/>
  <c r="A408" i="42" s="1"/>
  <c r="A490" i="42" s="1"/>
  <c r="A572" i="42" s="1"/>
  <c r="A654" i="42" s="1"/>
  <c r="A161" i="42"/>
  <c r="F161" i="42" s="1"/>
  <c r="A160" i="42"/>
  <c r="F160" i="42" s="1"/>
  <c r="A159" i="42"/>
  <c r="A158" i="42"/>
  <c r="A157" i="42"/>
  <c r="F157" i="42" s="1"/>
  <c r="A156" i="42"/>
  <c r="A238" i="42" s="1"/>
  <c r="A155" i="42"/>
  <c r="A237" i="42" s="1"/>
  <c r="A154" i="42"/>
  <c r="A236" i="42" s="1"/>
  <c r="A318" i="42" s="1"/>
  <c r="A400" i="42" s="1"/>
  <c r="A482" i="42" s="1"/>
  <c r="A564" i="42" s="1"/>
  <c r="A646" i="42" s="1"/>
  <c r="A153" i="42"/>
  <c r="A235" i="42" s="1"/>
  <c r="A317" i="42" s="1"/>
  <c r="A399" i="42" s="1"/>
  <c r="A481" i="42" s="1"/>
  <c r="A563" i="42" s="1"/>
  <c r="A645" i="42" s="1"/>
  <c r="A152" i="42"/>
  <c r="F152" i="42" s="1"/>
  <c r="A151" i="42"/>
  <c r="F151" i="42" s="1"/>
  <c r="A150" i="42"/>
  <c r="F150" i="42" s="1"/>
  <c r="A149" i="42"/>
  <c r="A231" i="42" s="1"/>
  <c r="A148" i="42"/>
  <c r="A230" i="42" s="1"/>
  <c r="A312" i="42" s="1"/>
  <c r="A394" i="42" s="1"/>
  <c r="A476" i="42" s="1"/>
  <c r="A558" i="42" s="1"/>
  <c r="A640" i="42" s="1"/>
  <c r="A147" i="42"/>
  <c r="A229" i="42" s="1"/>
  <c r="A146" i="42"/>
  <c r="A228" i="42" s="1"/>
  <c r="A310" i="42" s="1"/>
  <c r="A392" i="42" s="1"/>
  <c r="A474" i="42" s="1"/>
  <c r="A556" i="42" s="1"/>
  <c r="A638" i="42" s="1"/>
  <c r="A145" i="42"/>
  <c r="A227" i="42" s="1"/>
  <c r="A309" i="42" s="1"/>
  <c r="A391" i="42" s="1"/>
  <c r="A473" i="42" s="1"/>
  <c r="A555" i="42" s="1"/>
  <c r="A637" i="42" s="1"/>
  <c r="A144" i="42"/>
  <c r="A226" i="42" s="1"/>
  <c r="A308" i="42" s="1"/>
  <c r="A390" i="42" s="1"/>
  <c r="A472" i="42" s="1"/>
  <c r="A554" i="42" s="1"/>
  <c r="A636" i="42" s="1"/>
  <c r="A143" i="42"/>
  <c r="A142" i="42"/>
  <c r="A141" i="42"/>
  <c r="F141" i="42" s="1"/>
  <c r="A140" i="42"/>
  <c r="A222" i="42" s="1"/>
  <c r="A304" i="42" s="1"/>
  <c r="A386" i="42" s="1"/>
  <c r="A468" i="42" s="1"/>
  <c r="A550" i="42" s="1"/>
  <c r="A632" i="42" s="1"/>
  <c r="A139" i="42"/>
  <c r="A221" i="42" s="1"/>
  <c r="A138" i="42"/>
  <c r="A220" i="42" s="1"/>
  <c r="A137" i="42"/>
  <c r="F137" i="42" s="1"/>
  <c r="A136" i="42"/>
  <c r="F136" i="42" s="1"/>
  <c r="A135" i="42"/>
  <c r="A134" i="42"/>
  <c r="A133" i="42"/>
  <c r="F133" i="42" s="1"/>
  <c r="A132" i="42"/>
  <c r="F132" i="42" s="1"/>
  <c r="A131" i="42"/>
  <c r="A213" i="42" s="1"/>
  <c r="A130" i="42"/>
  <c r="A212" i="42" s="1"/>
  <c r="A294" i="42" s="1"/>
  <c r="A376" i="42" s="1"/>
  <c r="A458" i="42" s="1"/>
  <c r="A540" i="42" s="1"/>
  <c r="A622" i="42" s="1"/>
  <c r="A129" i="42"/>
  <c r="F129" i="42" s="1"/>
  <c r="A128" i="42"/>
  <c r="F128" i="42" s="1"/>
  <c r="A127" i="42"/>
  <c r="F127" i="42" s="1"/>
  <c r="A126" i="42"/>
  <c r="A125" i="42"/>
  <c r="A207" i="42" s="1"/>
  <c r="A289" i="42" s="1"/>
  <c r="A371" i="42" s="1"/>
  <c r="A453" i="42" s="1"/>
  <c r="A535" i="42" s="1"/>
  <c r="A617" i="42" s="1"/>
  <c r="A124" i="42"/>
  <c r="A206" i="42" s="1"/>
  <c r="A123" i="42"/>
  <c r="A205" i="42" s="1"/>
  <c r="F205" i="42" s="1"/>
  <c r="A122" i="42"/>
  <c r="A204" i="42" s="1"/>
  <c r="A121" i="42"/>
  <c r="F121" i="42" s="1"/>
  <c r="A120" i="42"/>
  <c r="A202" i="42" s="1"/>
  <c r="A284" i="42" s="1"/>
  <c r="A366" i="42" s="1"/>
  <c r="A448" i="42" s="1"/>
  <c r="A530" i="42" s="1"/>
  <c r="A612" i="42" s="1"/>
  <c r="A119" i="42"/>
  <c r="A118" i="42"/>
  <c r="A117" i="42"/>
  <c r="A199" i="42" s="1"/>
  <c r="A281" i="42" s="1"/>
  <c r="A363" i="42" s="1"/>
  <c r="A445" i="42" s="1"/>
  <c r="A527" i="42" s="1"/>
  <c r="A609" i="42" s="1"/>
  <c r="A116" i="42"/>
  <c r="A198" i="42" s="1"/>
  <c r="A280" i="42" s="1"/>
  <c r="A362" i="42" s="1"/>
  <c r="A444" i="42" s="1"/>
  <c r="A526" i="42" s="1"/>
  <c r="A608" i="42" s="1"/>
  <c r="A115" i="42"/>
  <c r="F115" i="42" s="1"/>
  <c r="A114" i="42"/>
  <c r="A196" i="42" s="1"/>
  <c r="A278" i="42" s="1"/>
  <c r="A360" i="42" s="1"/>
  <c r="A442" i="42" s="1"/>
  <c r="A524" i="42" s="1"/>
  <c r="A606" i="42" s="1"/>
  <c r="A113" i="42"/>
  <c r="F113" i="42" s="1"/>
  <c r="A112" i="42"/>
  <c r="A194" i="42" s="1"/>
  <c r="A276" i="42" s="1"/>
  <c r="A358" i="42" s="1"/>
  <c r="A440" i="42" s="1"/>
  <c r="A522" i="42" s="1"/>
  <c r="A604" i="42" s="1"/>
  <c r="A111" i="42"/>
  <c r="A110" i="42"/>
  <c r="A109" i="42"/>
  <c r="F109" i="42" s="1"/>
  <c r="A108" i="42"/>
  <c r="A190" i="42" s="1"/>
  <c r="A107" i="42"/>
  <c r="A189" i="42" s="1"/>
  <c r="A106" i="42"/>
  <c r="A188" i="42" s="1"/>
  <c r="A270" i="42" s="1"/>
  <c r="A352" i="42" s="1"/>
  <c r="A434" i="42" s="1"/>
  <c r="A516" i="42" s="1"/>
  <c r="A598" i="42" s="1"/>
  <c r="A105" i="42"/>
  <c r="F105" i="42" s="1"/>
  <c r="A104" i="42"/>
  <c r="F104" i="42" s="1"/>
  <c r="A103" i="42"/>
  <c r="A102" i="42"/>
  <c r="A101" i="42"/>
  <c r="F101" i="42" s="1"/>
  <c r="A100" i="42"/>
  <c r="F100" i="42" s="1"/>
  <c r="A99" i="42"/>
  <c r="A181" i="42" s="1"/>
  <c r="A98" i="42"/>
  <c r="A180" i="42" s="1"/>
  <c r="A262" i="42" s="1"/>
  <c r="A344" i="42" s="1"/>
  <c r="A426" i="42" s="1"/>
  <c r="A508" i="42" s="1"/>
  <c r="A590" i="42" s="1"/>
  <c r="A97" i="42"/>
  <c r="A179" i="42" s="1"/>
  <c r="A261" i="42" s="1"/>
  <c r="A343" i="42" s="1"/>
  <c r="A425" i="42" s="1"/>
  <c r="A507" i="42" s="1"/>
  <c r="A589" i="42" s="1"/>
  <c r="A96" i="42"/>
  <c r="F96" i="42" s="1"/>
  <c r="A95" i="42"/>
  <c r="F95" i="42" s="1"/>
  <c r="A94" i="42"/>
  <c r="A93" i="42"/>
  <c r="F93" i="42" s="1"/>
  <c r="A92" i="42"/>
  <c r="A174" i="42" s="1"/>
  <c r="A256" i="42" s="1"/>
  <c r="A338" i="42" s="1"/>
  <c r="A420" i="42" s="1"/>
  <c r="A502" i="42" s="1"/>
  <c r="A584" i="42" s="1"/>
  <c r="A91" i="42"/>
  <c r="A173" i="42" s="1"/>
  <c r="A90" i="42"/>
  <c r="A172" i="42" s="1"/>
  <c r="A254" i="42" s="1"/>
  <c r="A336" i="42" s="1"/>
  <c r="A418" i="42" s="1"/>
  <c r="A500" i="42" s="1"/>
  <c r="A582" i="42" s="1"/>
  <c r="A89" i="42"/>
  <c r="A171" i="42" s="1"/>
  <c r="A253" i="42" s="1"/>
  <c r="A335" i="42" s="1"/>
  <c r="A417" i="42" s="1"/>
  <c r="A499" i="42" s="1"/>
  <c r="A581" i="42" s="1"/>
  <c r="A88" i="42"/>
  <c r="A170" i="42" s="1"/>
  <c r="A252" i="42" s="1"/>
  <c r="A334" i="42" s="1"/>
  <c r="A416" i="42" s="1"/>
  <c r="A498" i="42" s="1"/>
  <c r="A580" i="42" s="1"/>
  <c r="A87" i="42"/>
  <c r="A86" i="42"/>
  <c r="A210" i="42" l="1"/>
  <c r="A292" i="42" s="1"/>
  <c r="A374" i="42" s="1"/>
  <c r="A456" i="42" s="1"/>
  <c r="A538" i="42" s="1"/>
  <c r="A620" i="42" s="1"/>
  <c r="A702" i="42" s="1"/>
  <c r="A242" i="42"/>
  <c r="A324" i="42" s="1"/>
  <c r="A406" i="42" s="1"/>
  <c r="A488" i="42" s="1"/>
  <c r="A570" i="42" s="1"/>
  <c r="A652" i="42" s="1"/>
  <c r="F652" i="42" s="1"/>
  <c r="A183" i="42"/>
  <c r="A265" i="42" s="1"/>
  <c r="A191" i="42"/>
  <c r="F191" i="42" s="1"/>
  <c r="A214" i="42"/>
  <c r="A296" i="42" s="1"/>
  <c r="A177" i="42"/>
  <c r="A259" i="42" s="1"/>
  <c r="A215" i="42"/>
  <c r="A297" i="42" s="1"/>
  <c r="F227" i="42"/>
  <c r="A246" i="42"/>
  <c r="F246" i="42" s="1"/>
  <c r="A178" i="42"/>
  <c r="A223" i="42"/>
  <c r="A305" i="42" s="1"/>
  <c r="F91" i="42"/>
  <c r="F235" i="42"/>
  <c r="A182" i="42"/>
  <c r="A264" i="42" s="1"/>
  <c r="A239" i="42"/>
  <c r="F239" i="42" s="1"/>
  <c r="F139" i="42"/>
  <c r="F363" i="42"/>
  <c r="F147" i="42"/>
  <c r="F371" i="42"/>
  <c r="F155" i="42"/>
  <c r="F499" i="42"/>
  <c r="A203" i="42"/>
  <c r="A247" i="42"/>
  <c r="F247" i="42" s="1"/>
  <c r="F171" i="42"/>
  <c r="F507" i="42"/>
  <c r="F179" i="42"/>
  <c r="F555" i="42"/>
  <c r="F563" i="42"/>
  <c r="A286" i="42"/>
  <c r="F204" i="42"/>
  <c r="F87" i="42"/>
  <c r="A169" i="42"/>
  <c r="A185" i="42"/>
  <c r="F103" i="42"/>
  <c r="A193" i="42"/>
  <c r="F111" i="42"/>
  <c r="A201" i="42"/>
  <c r="F119" i="42"/>
  <c r="A217" i="42"/>
  <c r="F135" i="42"/>
  <c r="A225" i="42"/>
  <c r="F143" i="42"/>
  <c r="A241" i="42"/>
  <c r="F159" i="42"/>
  <c r="A249" i="42"/>
  <c r="F167" i="42"/>
  <c r="A209" i="42"/>
  <c r="F131" i="42"/>
  <c r="A255" i="42"/>
  <c r="F173" i="42"/>
  <c r="A271" i="42"/>
  <c r="F189" i="42"/>
  <c r="A295" i="42"/>
  <c r="F213" i="42"/>
  <c r="A327" i="42"/>
  <c r="F245" i="42"/>
  <c r="F99" i="42"/>
  <c r="A272" i="42"/>
  <c r="F190" i="42"/>
  <c r="F206" i="42"/>
  <c r="A288" i="42"/>
  <c r="A320" i="42"/>
  <c r="F238" i="42"/>
  <c r="A232" i="42"/>
  <c r="A287" i="42"/>
  <c r="F107" i="42"/>
  <c r="A302" i="42"/>
  <c r="F220" i="42"/>
  <c r="A311" i="42"/>
  <c r="F229" i="42"/>
  <c r="F163" i="42"/>
  <c r="A313" i="42"/>
  <c r="F231" i="42"/>
  <c r="A197" i="42"/>
  <c r="A233" i="42"/>
  <c r="A263" i="42"/>
  <c r="F181" i="42"/>
  <c r="A303" i="42"/>
  <c r="F221" i="42"/>
  <c r="A319" i="42"/>
  <c r="F237" i="42"/>
  <c r="A168" i="42"/>
  <c r="F86" i="42"/>
  <c r="F94" i="42"/>
  <c r="A176" i="42"/>
  <c r="A184" i="42"/>
  <c r="F102" i="42"/>
  <c r="A192" i="42"/>
  <c r="F110" i="42"/>
  <c r="A200" i="42"/>
  <c r="F118" i="42"/>
  <c r="A208" i="42"/>
  <c r="F126" i="42"/>
  <c r="A216" i="42"/>
  <c r="F134" i="42"/>
  <c r="A224" i="42"/>
  <c r="F142" i="42"/>
  <c r="A240" i="42"/>
  <c r="F158" i="42"/>
  <c r="F166" i="42"/>
  <c r="A248" i="42"/>
  <c r="F123" i="42"/>
  <c r="F90" i="42"/>
  <c r="F98" i="42"/>
  <c r="F106" i="42"/>
  <c r="F114" i="42"/>
  <c r="F122" i="42"/>
  <c r="F130" i="42"/>
  <c r="F138" i="42"/>
  <c r="F146" i="42"/>
  <c r="F154" i="42"/>
  <c r="F162" i="42"/>
  <c r="F170" i="42"/>
  <c r="F194" i="42"/>
  <c r="F202" i="42"/>
  <c r="F226" i="42"/>
  <c r="F338" i="42"/>
  <c r="F362" i="42"/>
  <c r="F386" i="42"/>
  <c r="F394" i="42"/>
  <c r="F418" i="42"/>
  <c r="F426" i="42"/>
  <c r="F434" i="42"/>
  <c r="F442" i="42"/>
  <c r="F458" i="42"/>
  <c r="F474" i="42"/>
  <c r="F482" i="42"/>
  <c r="F490" i="42"/>
  <c r="F498" i="42"/>
  <c r="F522" i="42"/>
  <c r="F530" i="42"/>
  <c r="F554" i="42"/>
  <c r="F604" i="42"/>
  <c r="A686" i="42"/>
  <c r="A718" i="42"/>
  <c r="F636" i="42"/>
  <c r="A186" i="42"/>
  <c r="A218" i="42"/>
  <c r="A234" i="42"/>
  <c r="F92" i="42"/>
  <c r="F108" i="42"/>
  <c r="F116" i="42"/>
  <c r="F124" i="42"/>
  <c r="F140" i="42"/>
  <c r="F148" i="42"/>
  <c r="F156" i="42"/>
  <c r="F172" i="42"/>
  <c r="F180" i="42"/>
  <c r="F188" i="42"/>
  <c r="F196" i="42"/>
  <c r="F212" i="42"/>
  <c r="F228" i="42"/>
  <c r="F236" i="42"/>
  <c r="F244" i="42"/>
  <c r="F252" i="42"/>
  <c r="F276" i="42"/>
  <c r="F284" i="42"/>
  <c r="F292" i="42"/>
  <c r="F308" i="42"/>
  <c r="F420" i="42"/>
  <c r="F444" i="42"/>
  <c r="F468" i="42"/>
  <c r="F476" i="42"/>
  <c r="F500" i="42"/>
  <c r="F508" i="42"/>
  <c r="F516" i="42"/>
  <c r="F524" i="42"/>
  <c r="F540" i="42"/>
  <c r="F556" i="42"/>
  <c r="F564" i="42"/>
  <c r="F572" i="42"/>
  <c r="F580" i="42"/>
  <c r="A662" i="42"/>
  <c r="A694" i="42"/>
  <c r="F612" i="42"/>
  <c r="A663" i="42"/>
  <c r="F581" i="42"/>
  <c r="A671" i="42"/>
  <c r="F589" i="42"/>
  <c r="A719" i="42"/>
  <c r="F637" i="42"/>
  <c r="A727" i="42"/>
  <c r="F645" i="42"/>
  <c r="A175" i="42"/>
  <c r="A187" i="42"/>
  <c r="A219" i="42"/>
  <c r="F117" i="42"/>
  <c r="F125" i="42"/>
  <c r="F149" i="42"/>
  <c r="F253" i="42"/>
  <c r="F261" i="42"/>
  <c r="F309" i="42"/>
  <c r="F317" i="42"/>
  <c r="F445" i="42"/>
  <c r="F453" i="42"/>
  <c r="A664" i="42"/>
  <c r="F582" i="42"/>
  <c r="F590" i="42"/>
  <c r="A672" i="42"/>
  <c r="F598" i="42"/>
  <c r="A680" i="42"/>
  <c r="F606" i="42"/>
  <c r="A688" i="42"/>
  <c r="A704" i="42"/>
  <c r="F622" i="42"/>
  <c r="A720" i="42"/>
  <c r="F638" i="42"/>
  <c r="F646" i="42"/>
  <c r="A728" i="42"/>
  <c r="A736" i="42"/>
  <c r="F654" i="42"/>
  <c r="F174" i="42"/>
  <c r="F198" i="42"/>
  <c r="F222" i="42"/>
  <c r="F230" i="42"/>
  <c r="F254" i="42"/>
  <c r="F262" i="42"/>
  <c r="F270" i="42"/>
  <c r="F278" i="42"/>
  <c r="F294" i="42"/>
  <c r="F310" i="42"/>
  <c r="F318" i="42"/>
  <c r="F326" i="42"/>
  <c r="F334" i="42"/>
  <c r="F358" i="42"/>
  <c r="F366" i="42"/>
  <c r="F390" i="42"/>
  <c r="F502" i="42"/>
  <c r="F526" i="42"/>
  <c r="F550" i="42"/>
  <c r="F558" i="42"/>
  <c r="F199" i="42"/>
  <c r="F207" i="42"/>
  <c r="F335" i="42"/>
  <c r="F343" i="42"/>
  <c r="F391" i="42"/>
  <c r="F399" i="42"/>
  <c r="F527" i="42"/>
  <c r="F535" i="42"/>
  <c r="F88" i="42"/>
  <c r="F112" i="42"/>
  <c r="F120" i="42"/>
  <c r="F144" i="42"/>
  <c r="F256" i="42"/>
  <c r="F280" i="42"/>
  <c r="F304" i="42"/>
  <c r="F312" i="42"/>
  <c r="F336" i="42"/>
  <c r="F344" i="42"/>
  <c r="F352" i="42"/>
  <c r="F360" i="42"/>
  <c r="F376" i="42"/>
  <c r="F392" i="42"/>
  <c r="F400" i="42"/>
  <c r="F408" i="42"/>
  <c r="F416" i="42"/>
  <c r="F440" i="42"/>
  <c r="F448" i="42"/>
  <c r="F472" i="42"/>
  <c r="A666" i="42"/>
  <c r="F584" i="42"/>
  <c r="A690" i="42"/>
  <c r="F608" i="42"/>
  <c r="F632" i="42"/>
  <c r="A714" i="42"/>
  <c r="A722" i="42"/>
  <c r="F640" i="42"/>
  <c r="F620" i="42"/>
  <c r="A734" i="42"/>
  <c r="A691" i="42"/>
  <c r="F609" i="42"/>
  <c r="A699" i="42"/>
  <c r="F617" i="42"/>
  <c r="A195" i="42"/>
  <c r="A211" i="42"/>
  <c r="A243" i="42"/>
  <c r="F89" i="42"/>
  <c r="F97" i="42"/>
  <c r="F145" i="42"/>
  <c r="F153" i="42"/>
  <c r="F281" i="42"/>
  <c r="F289" i="42"/>
  <c r="F417" i="42"/>
  <c r="F425" i="42"/>
  <c r="F473" i="42"/>
  <c r="F481" i="42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F456" i="42" l="1"/>
  <c r="F210" i="42"/>
  <c r="A328" i="42"/>
  <c r="F215" i="42"/>
  <c r="A329" i="42"/>
  <c r="F329" i="42" s="1"/>
  <c r="F374" i="42"/>
  <c r="F538" i="42"/>
  <c r="A273" i="42"/>
  <c r="A355" i="42" s="1"/>
  <c r="A321" i="42"/>
  <c r="A403" i="42" s="1"/>
  <c r="F406" i="42"/>
  <c r="F242" i="42"/>
  <c r="F488" i="42"/>
  <c r="F324" i="42"/>
  <c r="F570" i="42"/>
  <c r="F223" i="42"/>
  <c r="F214" i="42"/>
  <c r="F183" i="42"/>
  <c r="F177" i="42"/>
  <c r="F178" i="42"/>
  <c r="A260" i="42"/>
  <c r="F182" i="42"/>
  <c r="A285" i="42"/>
  <c r="F203" i="42"/>
  <c r="A409" i="42"/>
  <c r="F327" i="42"/>
  <c r="F225" i="42"/>
  <c r="A307" i="42"/>
  <c r="A772" i="42"/>
  <c r="F690" i="42"/>
  <c r="A754" i="42"/>
  <c r="F672" i="42"/>
  <c r="A347" i="42"/>
  <c r="F265" i="42"/>
  <c r="A781" i="42"/>
  <c r="F699" i="42"/>
  <c r="F720" i="42"/>
  <c r="A802" i="42"/>
  <c r="A748" i="42"/>
  <c r="F666" i="42"/>
  <c r="A393" i="42"/>
  <c r="F311" i="42"/>
  <c r="A293" i="42"/>
  <c r="F211" i="42"/>
  <c r="A810" i="42"/>
  <c r="F728" i="42"/>
  <c r="A762" i="42"/>
  <c r="F680" i="42"/>
  <c r="A744" i="42"/>
  <c r="F662" i="42"/>
  <c r="A300" i="42"/>
  <c r="F218" i="42"/>
  <c r="A369" i="42"/>
  <c r="F287" i="42"/>
  <c r="A402" i="42"/>
  <c r="F320" i="42"/>
  <c r="A291" i="42"/>
  <c r="F209" i="42"/>
  <c r="A283" i="42"/>
  <c r="F201" i="42"/>
  <c r="F169" i="42"/>
  <c r="A251" i="42"/>
  <c r="F719" i="42"/>
  <c r="A801" i="42"/>
  <c r="A301" i="42"/>
  <c r="F219" i="42"/>
  <c r="A800" i="42"/>
  <c r="F718" i="42"/>
  <c r="F248" i="42"/>
  <c r="A330" i="42"/>
  <c r="A306" i="42"/>
  <c r="F224" i="42"/>
  <c r="A274" i="42"/>
  <c r="F192" i="42"/>
  <c r="A377" i="42"/>
  <c r="F295" i="42"/>
  <c r="A768" i="42"/>
  <c r="F686" i="42"/>
  <c r="A370" i="42"/>
  <c r="F288" i="42"/>
  <c r="A378" i="42"/>
  <c r="F296" i="42"/>
  <c r="A323" i="42"/>
  <c r="F241" i="42"/>
  <c r="A267" i="42"/>
  <c r="F185" i="42"/>
  <c r="A773" i="42"/>
  <c r="F691" i="42"/>
  <c r="A786" i="42"/>
  <c r="F704" i="42"/>
  <c r="A746" i="42"/>
  <c r="F664" i="42"/>
  <c r="A257" i="42"/>
  <c r="F175" i="42"/>
  <c r="A745" i="42"/>
  <c r="F663" i="42"/>
  <c r="A298" i="42"/>
  <c r="F216" i="42"/>
  <c r="A266" i="42"/>
  <c r="F184" i="42"/>
  <c r="A385" i="42"/>
  <c r="F303" i="42"/>
  <c r="F197" i="42"/>
  <c r="A279" i="42"/>
  <c r="A395" i="42"/>
  <c r="F313" i="42"/>
  <c r="A384" i="42"/>
  <c r="F302" i="42"/>
  <c r="A353" i="42"/>
  <c r="F271" i="42"/>
  <c r="A368" i="42"/>
  <c r="F286" i="42"/>
  <c r="A277" i="42"/>
  <c r="F195" i="42"/>
  <c r="A268" i="42"/>
  <c r="F186" i="42"/>
  <c r="A816" i="42"/>
  <c r="F734" i="42"/>
  <c r="A753" i="42"/>
  <c r="F671" i="42"/>
  <c r="A401" i="42"/>
  <c r="F319" i="42"/>
  <c r="A346" i="42"/>
  <c r="F264" i="42"/>
  <c r="A269" i="42"/>
  <c r="F187" i="42"/>
  <c r="A804" i="42"/>
  <c r="F722" i="42"/>
  <c r="F688" i="42"/>
  <c r="A770" i="42"/>
  <c r="A322" i="42"/>
  <c r="F240" i="42"/>
  <c r="A258" i="42"/>
  <c r="F176" i="42"/>
  <c r="A282" i="42"/>
  <c r="F200" i="42"/>
  <c r="A250" i="42"/>
  <c r="F168" i="42"/>
  <c r="A387" i="42"/>
  <c r="F305" i="42"/>
  <c r="A341" i="42"/>
  <c r="F259" i="42"/>
  <c r="A314" i="42"/>
  <c r="F232" i="42"/>
  <c r="A331" i="42"/>
  <c r="F249" i="42"/>
  <c r="A275" i="42"/>
  <c r="F193" i="42"/>
  <c r="A299" i="42"/>
  <c r="F217" i="42"/>
  <c r="A379" i="42"/>
  <c r="F297" i="42"/>
  <c r="F702" i="42"/>
  <c r="A784" i="42"/>
  <c r="F233" i="42"/>
  <c r="A315" i="42"/>
  <c r="A325" i="42"/>
  <c r="F243" i="42"/>
  <c r="A796" i="42"/>
  <c r="F714" i="42"/>
  <c r="A818" i="42"/>
  <c r="F736" i="42"/>
  <c r="A809" i="42"/>
  <c r="F727" i="42"/>
  <c r="A776" i="42"/>
  <c r="F694" i="42"/>
  <c r="A316" i="42"/>
  <c r="F234" i="42"/>
  <c r="A290" i="42"/>
  <c r="F208" i="42"/>
  <c r="A345" i="42"/>
  <c r="F263" i="42"/>
  <c r="A410" i="42"/>
  <c r="F328" i="42"/>
  <c r="A354" i="42"/>
  <c r="F272" i="42"/>
  <c r="A337" i="42"/>
  <c r="F255" i="42"/>
  <c r="K15" i="40"/>
  <c r="K14" i="40"/>
  <c r="K13" i="40"/>
  <c r="K12" i="40"/>
  <c r="K11" i="40"/>
  <c r="K10" i="40"/>
  <c r="K9" i="40"/>
  <c r="K8" i="40"/>
  <c r="K7" i="40"/>
  <c r="K6" i="40"/>
  <c r="K5" i="40"/>
  <c r="A411" i="42" l="1"/>
  <c r="A493" i="42" s="1"/>
  <c r="F321" i="42"/>
  <c r="F273" i="42"/>
  <c r="A367" i="42"/>
  <c r="F285" i="42"/>
  <c r="A342" i="42"/>
  <c r="F260" i="42"/>
  <c r="A450" i="42"/>
  <c r="F368" i="42"/>
  <c r="A467" i="42"/>
  <c r="F385" i="42"/>
  <c r="A484" i="42"/>
  <c r="F402" i="42"/>
  <c r="A435" i="42"/>
  <c r="F353" i="42"/>
  <c r="A356" i="42"/>
  <c r="F274" i="42"/>
  <c r="A828" i="42"/>
  <c r="F746" i="42"/>
  <c r="A375" i="42"/>
  <c r="F293" i="42"/>
  <c r="A427" i="42"/>
  <c r="F345" i="42"/>
  <c r="A357" i="42"/>
  <c r="F275" i="42"/>
  <c r="A423" i="42"/>
  <c r="F341" i="42"/>
  <c r="A852" i="42"/>
  <c r="F770" i="42"/>
  <c r="A886" i="42"/>
  <c r="F804" i="42"/>
  <c r="A428" i="42"/>
  <c r="F346" i="42"/>
  <c r="A466" i="42"/>
  <c r="F384" i="42"/>
  <c r="A855" i="42"/>
  <c r="F773" i="42"/>
  <c r="A349" i="42"/>
  <c r="F267" i="42"/>
  <c r="A883" i="42"/>
  <c r="F801" i="42"/>
  <c r="A429" i="42"/>
  <c r="F347" i="42"/>
  <c r="A836" i="42"/>
  <c r="F754" i="42"/>
  <c r="A854" i="42"/>
  <c r="F772" i="42"/>
  <c r="A407" i="42"/>
  <c r="F325" i="42"/>
  <c r="A351" i="42"/>
  <c r="F269" i="42"/>
  <c r="A835" i="42"/>
  <c r="F753" i="42"/>
  <c r="A437" i="42"/>
  <c r="F355" i="42"/>
  <c r="A397" i="42"/>
  <c r="F315" i="42"/>
  <c r="A348" i="42"/>
  <c r="F266" i="42"/>
  <c r="A826" i="42"/>
  <c r="F744" i="42"/>
  <c r="A332" i="42"/>
  <c r="F250" i="42"/>
  <c r="A372" i="42"/>
  <c r="F290" i="42"/>
  <c r="A461" i="42"/>
  <c r="F379" i="42"/>
  <c r="A483" i="42"/>
  <c r="F401" i="42"/>
  <c r="A477" i="42"/>
  <c r="F395" i="42"/>
  <c r="A380" i="42"/>
  <c r="F298" i="42"/>
  <c r="A827" i="42"/>
  <c r="F745" i="42"/>
  <c r="A388" i="42"/>
  <c r="F306" i="42"/>
  <c r="A382" i="42"/>
  <c r="F300" i="42"/>
  <c r="F810" i="42"/>
  <c r="A892" i="42"/>
  <c r="A830" i="42"/>
  <c r="F748" i="42"/>
  <c r="A863" i="42"/>
  <c r="F781" i="42"/>
  <c r="A491" i="42"/>
  <c r="F409" i="42"/>
  <c r="A858" i="42"/>
  <c r="F776" i="42"/>
  <c r="A350" i="42"/>
  <c r="F268" i="42"/>
  <c r="A459" i="42"/>
  <c r="F377" i="42"/>
  <c r="A884" i="42"/>
  <c r="F802" i="42"/>
  <c r="A866" i="42"/>
  <c r="F784" i="42"/>
  <c r="A413" i="42"/>
  <c r="F331" i="42"/>
  <c r="A469" i="42"/>
  <c r="F387" i="42"/>
  <c r="A891" i="42"/>
  <c r="F809" i="42"/>
  <c r="A900" i="42"/>
  <c r="F818" i="42"/>
  <c r="A451" i="42"/>
  <c r="F369" i="42"/>
  <c r="A844" i="42"/>
  <c r="F762" i="42"/>
  <c r="A396" i="42"/>
  <c r="F314" i="42"/>
  <c r="A364" i="42"/>
  <c r="F282" i="42"/>
  <c r="A404" i="42"/>
  <c r="F322" i="42"/>
  <c r="A361" i="42"/>
  <c r="F279" i="42"/>
  <c r="A868" i="42"/>
  <c r="F786" i="42"/>
  <c r="A452" i="42"/>
  <c r="F370" i="42"/>
  <c r="A412" i="42"/>
  <c r="F330" i="42"/>
  <c r="A340" i="42"/>
  <c r="F258" i="42"/>
  <c r="A850" i="42"/>
  <c r="F768" i="42"/>
  <c r="A419" i="42"/>
  <c r="F337" i="42"/>
  <c r="A485" i="42"/>
  <c r="F403" i="42"/>
  <c r="A405" i="42"/>
  <c r="F323" i="42"/>
  <c r="A398" i="42"/>
  <c r="F316" i="42"/>
  <c r="A436" i="42"/>
  <c r="F354" i="42"/>
  <c r="A492" i="42"/>
  <c r="F410" i="42"/>
  <c r="A460" i="42"/>
  <c r="F378" i="42"/>
  <c r="A333" i="42"/>
  <c r="F251" i="42"/>
  <c r="A373" i="42"/>
  <c r="F291" i="42"/>
  <c r="A878" i="42"/>
  <c r="F796" i="42"/>
  <c r="A381" i="42"/>
  <c r="F299" i="42"/>
  <c r="A898" i="42"/>
  <c r="F816" i="42"/>
  <c r="A359" i="42"/>
  <c r="F277" i="42"/>
  <c r="A339" i="42"/>
  <c r="F257" i="42"/>
  <c r="A882" i="42"/>
  <c r="F800" i="42"/>
  <c r="A383" i="42"/>
  <c r="F301" i="42"/>
  <c r="A365" i="42"/>
  <c r="F283" i="42"/>
  <c r="A475" i="42"/>
  <c r="F393" i="42"/>
  <c r="A389" i="42"/>
  <c r="F307" i="42"/>
  <c r="F411" i="42" l="1"/>
  <c r="A424" i="42"/>
  <c r="F342" i="42"/>
  <c r="A449" i="42"/>
  <c r="F367" i="42"/>
  <c r="A534" i="42"/>
  <c r="F452" i="42"/>
  <c r="A973" i="42"/>
  <c r="F891" i="42"/>
  <c r="A551" i="42"/>
  <c r="F469" i="42"/>
  <c r="A548" i="42"/>
  <c r="F466" i="42"/>
  <c r="A510" i="42"/>
  <c r="F428" i="42"/>
  <c r="A574" i="42"/>
  <c r="F492" i="42"/>
  <c r="A533" i="42"/>
  <c r="F451" i="42"/>
  <c r="A479" i="42"/>
  <c r="F397" i="42"/>
  <c r="A950" i="42"/>
  <c r="F868" i="42"/>
  <c r="A455" i="42"/>
  <c r="F373" i="42"/>
  <c r="A518" i="42"/>
  <c r="F436" i="42"/>
  <c r="A932" i="42"/>
  <c r="F850" i="42"/>
  <c r="A912" i="42"/>
  <c r="F830" i="42"/>
  <c r="A532" i="42"/>
  <c r="F450" i="42"/>
  <c r="A964" i="42"/>
  <c r="F882" i="42"/>
  <c r="A542" i="42"/>
  <c r="F460" i="42"/>
  <c r="A443" i="42"/>
  <c r="F361" i="42"/>
  <c r="A486" i="42"/>
  <c r="F404" i="42"/>
  <c r="A926" i="42"/>
  <c r="F844" i="42"/>
  <c r="A573" i="42"/>
  <c r="F491" i="42"/>
  <c r="A464" i="42"/>
  <c r="F382" i="42"/>
  <c r="A454" i="42"/>
  <c r="F372" i="42"/>
  <c r="A908" i="42"/>
  <c r="F826" i="42"/>
  <c r="A430" i="42"/>
  <c r="F348" i="42"/>
  <c r="A918" i="42"/>
  <c r="F836" i="42"/>
  <c r="A934" i="42"/>
  <c r="F852" i="42"/>
  <c r="A559" i="42"/>
  <c r="F477" i="42"/>
  <c r="A917" i="42"/>
  <c r="F835" i="42"/>
  <c r="A549" i="42"/>
  <c r="F467" i="42"/>
  <c r="A421" i="42"/>
  <c r="F339" i="42"/>
  <c r="A463" i="42"/>
  <c r="F381" i="42"/>
  <c r="A541" i="42"/>
  <c r="F459" i="42"/>
  <c r="A457" i="42"/>
  <c r="F375" i="42"/>
  <c r="A438" i="42"/>
  <c r="F356" i="42"/>
  <c r="F898" i="42"/>
  <c r="A980" i="42"/>
  <c r="A960" i="42"/>
  <c r="F878" i="42"/>
  <c r="A501" i="42"/>
  <c r="F419" i="42"/>
  <c r="A948" i="42"/>
  <c r="F866" i="42"/>
  <c r="A974" i="42"/>
  <c r="F892" i="42"/>
  <c r="A470" i="42"/>
  <c r="F388" i="42"/>
  <c r="A909" i="42"/>
  <c r="F827" i="42"/>
  <c r="A505" i="42"/>
  <c r="F423" i="42"/>
  <c r="A566" i="42"/>
  <c r="F484" i="42"/>
  <c r="A446" i="42"/>
  <c r="F364" i="42"/>
  <c r="A511" i="42"/>
  <c r="F429" i="42"/>
  <c r="A431" i="42"/>
  <c r="F349" i="42"/>
  <c r="A447" i="42"/>
  <c r="F365" i="42"/>
  <c r="A519" i="42"/>
  <c r="F437" i="42"/>
  <c r="A937" i="42"/>
  <c r="F855" i="42"/>
  <c r="A415" i="42"/>
  <c r="F333" i="42"/>
  <c r="A432" i="42"/>
  <c r="F350" i="42"/>
  <c r="A940" i="42"/>
  <c r="F858" i="42"/>
  <c r="A543" i="42"/>
  <c r="F461" i="42"/>
  <c r="A414" i="42"/>
  <c r="F332" i="42"/>
  <c r="A489" i="42"/>
  <c r="F407" i="42"/>
  <c r="A936" i="42"/>
  <c r="F854" i="42"/>
  <c r="A968" i="42"/>
  <c r="F886" i="42"/>
  <c r="A910" i="42"/>
  <c r="F828" i="42"/>
  <c r="A517" i="42"/>
  <c r="F435" i="42"/>
  <c r="A480" i="42"/>
  <c r="F398" i="42"/>
  <c r="A487" i="42"/>
  <c r="F405" i="42"/>
  <c r="A422" i="42"/>
  <c r="F340" i="42"/>
  <c r="A557" i="42"/>
  <c r="F475" i="42"/>
  <c r="A575" i="42"/>
  <c r="F493" i="42"/>
  <c r="A945" i="42"/>
  <c r="F863" i="42"/>
  <c r="A441" i="42"/>
  <c r="F359" i="42"/>
  <c r="A567" i="42"/>
  <c r="F485" i="42"/>
  <c r="A495" i="42"/>
  <c r="F413" i="42"/>
  <c r="A565" i="42"/>
  <c r="F483" i="42"/>
  <c r="A478" i="42"/>
  <c r="F396" i="42"/>
  <c r="A433" i="42"/>
  <c r="F351" i="42"/>
  <c r="A465" i="42"/>
  <c r="F383" i="42"/>
  <c r="A471" i="42"/>
  <c r="F389" i="42"/>
  <c r="A494" i="42"/>
  <c r="F412" i="42"/>
  <c r="A982" i="42"/>
  <c r="F900" i="42"/>
  <c r="A966" i="42"/>
  <c r="F884" i="42"/>
  <c r="A462" i="42"/>
  <c r="F380" i="42"/>
  <c r="A965" i="42"/>
  <c r="F883" i="42"/>
  <c r="A439" i="42"/>
  <c r="F357" i="42"/>
  <c r="A509" i="42"/>
  <c r="F427" i="42"/>
  <c r="A531" i="42" l="1"/>
  <c r="F449" i="42"/>
  <c r="A506" i="42"/>
  <c r="F424" i="42"/>
  <c r="A657" i="42"/>
  <c r="F575" i="42"/>
  <c r="A569" i="42"/>
  <c r="F487" i="42"/>
  <c r="A571" i="42"/>
  <c r="F489" i="42"/>
  <c r="A583" i="42"/>
  <c r="F501" i="42"/>
  <c r="A992" i="42"/>
  <c r="F910" i="42"/>
  <c r="A1050" i="42"/>
  <c r="F968" i="42"/>
  <c r="A990" i="42"/>
  <c r="F908" i="42"/>
  <c r="A544" i="42"/>
  <c r="F462" i="42"/>
  <c r="A1048" i="42"/>
  <c r="F966" i="42"/>
  <c r="A647" i="42"/>
  <c r="F565" i="42"/>
  <c r="A1008" i="42"/>
  <c r="F926" i="42"/>
  <c r="A591" i="42"/>
  <c r="F509" i="42"/>
  <c r="A547" i="42"/>
  <c r="F465" i="42"/>
  <c r="A649" i="42"/>
  <c r="F567" i="42"/>
  <c r="A504" i="42"/>
  <c r="F422" i="42"/>
  <c r="A1018" i="42"/>
  <c r="F936" i="42"/>
  <c r="A514" i="42"/>
  <c r="F432" i="42"/>
  <c r="A593" i="42"/>
  <c r="F511" i="42"/>
  <c r="A1056" i="42"/>
  <c r="F974" i="42"/>
  <c r="A1030" i="42"/>
  <c r="F948" i="42"/>
  <c r="F980" i="42"/>
  <c r="A1062" i="42"/>
  <c r="A539" i="42"/>
  <c r="F457" i="42"/>
  <c r="A525" i="42"/>
  <c r="F443" i="42"/>
  <c r="A1046" i="42"/>
  <c r="F964" i="42"/>
  <c r="A561" i="42"/>
  <c r="F479" i="42"/>
  <c r="A523" i="42"/>
  <c r="F441" i="42"/>
  <c r="A615" i="42"/>
  <c r="F533" i="42"/>
  <c r="A633" i="42"/>
  <c r="F551" i="42"/>
  <c r="A648" i="42"/>
  <c r="F566" i="42"/>
  <c r="A496" i="42"/>
  <c r="F414" i="42"/>
  <c r="A616" i="42"/>
  <c r="F534" i="42"/>
  <c r="A515" i="42"/>
  <c r="F433" i="42"/>
  <c r="A601" i="42"/>
  <c r="F519" i="42"/>
  <c r="A623" i="42"/>
  <c r="F541" i="42"/>
  <c r="A503" i="42"/>
  <c r="F421" i="42"/>
  <c r="A999" i="42"/>
  <c r="F917" i="42"/>
  <c r="A536" i="42"/>
  <c r="F454" i="42"/>
  <c r="A614" i="42"/>
  <c r="F532" i="42"/>
  <c r="A630" i="42"/>
  <c r="F548" i="42"/>
  <c r="A521" i="42"/>
  <c r="F439" i="42"/>
  <c r="A576" i="42"/>
  <c r="F494" i="42"/>
  <c r="A512" i="42"/>
  <c r="F430" i="42"/>
  <c r="A600" i="42"/>
  <c r="F518" i="42"/>
  <c r="A529" i="42"/>
  <c r="F447" i="42"/>
  <c r="A528" i="42"/>
  <c r="F446" i="42"/>
  <c r="A631" i="42"/>
  <c r="F549" i="42"/>
  <c r="A641" i="42"/>
  <c r="F559" i="42"/>
  <c r="A497" i="42"/>
  <c r="F415" i="42"/>
  <c r="A1019" i="42"/>
  <c r="F937" i="42"/>
  <c r="A587" i="42"/>
  <c r="F505" i="42"/>
  <c r="A545" i="42"/>
  <c r="F463" i="42"/>
  <c r="A537" i="42"/>
  <c r="F455" i="42"/>
  <c r="A562" i="42"/>
  <c r="F480" i="42"/>
  <c r="A991" i="42"/>
  <c r="F909" i="42"/>
  <c r="A1016" i="42"/>
  <c r="F934" i="42"/>
  <c r="A1000" i="42"/>
  <c r="F918" i="42"/>
  <c r="A655" i="42"/>
  <c r="F573" i="42"/>
  <c r="A1055" i="42"/>
  <c r="F973" i="42"/>
  <c r="A1047" i="42"/>
  <c r="F965" i="42"/>
  <c r="A1064" i="42"/>
  <c r="F982" i="42"/>
  <c r="A553" i="42"/>
  <c r="F471" i="42"/>
  <c r="A577" i="42"/>
  <c r="F495" i="42"/>
  <c r="A639" i="42"/>
  <c r="F557" i="42"/>
  <c r="A625" i="42"/>
  <c r="F543" i="42"/>
  <c r="A1022" i="42"/>
  <c r="F940" i="42"/>
  <c r="A513" i="42"/>
  <c r="F431" i="42"/>
  <c r="A552" i="42"/>
  <c r="F470" i="42"/>
  <c r="A520" i="42"/>
  <c r="F438" i="42"/>
  <c r="A568" i="42"/>
  <c r="F486" i="42"/>
  <c r="A624" i="42"/>
  <c r="F542" i="42"/>
  <c r="A1032" i="42"/>
  <c r="F950" i="42"/>
  <c r="A599" i="42"/>
  <c r="F517" i="42"/>
  <c r="A546" i="42"/>
  <c r="F464" i="42"/>
  <c r="A994" i="42"/>
  <c r="F912" i="42"/>
  <c r="A592" i="42"/>
  <c r="F510" i="42"/>
  <c r="A1014" i="42"/>
  <c r="F932" i="42"/>
  <c r="A560" i="42"/>
  <c r="F478" i="42"/>
  <c r="A1027" i="42"/>
  <c r="F945" i="42"/>
  <c r="A1042" i="42"/>
  <c r="F960" i="42"/>
  <c r="A656" i="42"/>
  <c r="F574" i="42"/>
  <c r="A588" i="42" l="1"/>
  <c r="F506" i="42"/>
  <c r="F531" i="42"/>
  <c r="A613" i="42"/>
  <c r="A619" i="42"/>
  <c r="F537" i="42"/>
  <c r="F641" i="42"/>
  <c r="A723" i="42"/>
  <c r="A594" i="42"/>
  <c r="F512" i="42"/>
  <c r="A675" i="42"/>
  <c r="F593" i="42"/>
  <c r="A629" i="42"/>
  <c r="F547" i="42"/>
  <c r="F591" i="42"/>
  <c r="A673" i="42"/>
  <c r="A650" i="42"/>
  <c r="F568" i="42"/>
  <c r="A578" i="42"/>
  <c r="F496" i="42"/>
  <c r="A1144" i="42"/>
  <c r="F1062" i="42"/>
  <c r="A1072" i="42"/>
  <c r="F990" i="42"/>
  <c r="A1096" i="42"/>
  <c r="F1014" i="42"/>
  <c r="A596" i="42"/>
  <c r="F514" i="42"/>
  <c r="A674" i="42"/>
  <c r="F592" i="42"/>
  <c r="A706" i="42"/>
  <c r="F624" i="42"/>
  <c r="A1082" i="42"/>
  <c r="F1000" i="42"/>
  <c r="A669" i="42"/>
  <c r="F587" i="42"/>
  <c r="A712" i="42"/>
  <c r="F630" i="42"/>
  <c r="F633" i="42"/>
  <c r="A715" i="42"/>
  <c r="A729" i="42"/>
  <c r="F647" i="42"/>
  <c r="A653" i="42"/>
  <c r="F571" i="42"/>
  <c r="A634" i="42"/>
  <c r="F552" i="42"/>
  <c r="A721" i="42"/>
  <c r="F639" i="42"/>
  <c r="A621" i="42"/>
  <c r="F539" i="42"/>
  <c r="A1074" i="42"/>
  <c r="F992" i="42"/>
  <c r="A1098" i="42"/>
  <c r="F1016" i="42"/>
  <c r="A1101" i="42"/>
  <c r="F1019" i="42"/>
  <c r="A730" i="42"/>
  <c r="F648" i="42"/>
  <c r="A635" i="42"/>
  <c r="F553" i="42"/>
  <c r="A644" i="42"/>
  <c r="F562" i="42"/>
  <c r="A579" i="42"/>
  <c r="F497" i="42"/>
  <c r="A1124" i="42"/>
  <c r="F1042" i="42"/>
  <c r="A1076" i="42"/>
  <c r="F994" i="42"/>
  <c r="A1104" i="42"/>
  <c r="F1022" i="42"/>
  <c r="A1146" i="42"/>
  <c r="F1064" i="42"/>
  <c r="A713" i="42"/>
  <c r="F631" i="42"/>
  <c r="A696" i="42"/>
  <c r="F614" i="42"/>
  <c r="A618" i="42"/>
  <c r="F536" i="42"/>
  <c r="A643" i="42"/>
  <c r="F561" i="42"/>
  <c r="A1112" i="42"/>
  <c r="F1030" i="42"/>
  <c r="A1100" i="42"/>
  <c r="F1018" i="42"/>
  <c r="A1130" i="42"/>
  <c r="F1048" i="42"/>
  <c r="A651" i="42"/>
  <c r="F569" i="42"/>
  <c r="A1109" i="42"/>
  <c r="F1027" i="42"/>
  <c r="A610" i="42"/>
  <c r="F528" i="42"/>
  <c r="F615" i="42"/>
  <c r="A697" i="42"/>
  <c r="A1128" i="42"/>
  <c r="F1046" i="42"/>
  <c r="A1090" i="42"/>
  <c r="F1008" i="42"/>
  <c r="A1137" i="42"/>
  <c r="F1055" i="42"/>
  <c r="A658" i="42"/>
  <c r="F576" i="42"/>
  <c r="A607" i="42"/>
  <c r="F525" i="42"/>
  <c r="A642" i="42"/>
  <c r="F560" i="42"/>
  <c r="A681" i="42"/>
  <c r="F599" i="42"/>
  <c r="A1114" i="42"/>
  <c r="F1032" i="42"/>
  <c r="A659" i="42"/>
  <c r="F577" i="42"/>
  <c r="F655" i="42"/>
  <c r="A737" i="42"/>
  <c r="A627" i="42"/>
  <c r="F545" i="42"/>
  <c r="A603" i="42"/>
  <c r="F521" i="42"/>
  <c r="A683" i="42"/>
  <c r="F601" i="42"/>
  <c r="A665" i="42"/>
  <c r="F583" i="42"/>
  <c r="A585" i="42"/>
  <c r="F503" i="42"/>
  <c r="A586" i="42"/>
  <c r="F504" i="42"/>
  <c r="A595" i="42"/>
  <c r="F513" i="42"/>
  <c r="F623" i="42"/>
  <c r="A705" i="42"/>
  <c r="A602" i="42"/>
  <c r="F520" i="42"/>
  <c r="A611" i="42"/>
  <c r="F529" i="42"/>
  <c r="A597" i="42"/>
  <c r="F515" i="42"/>
  <c r="A738" i="42"/>
  <c r="F656" i="42"/>
  <c r="A628" i="42"/>
  <c r="F546" i="42"/>
  <c r="A707" i="42"/>
  <c r="F625" i="42"/>
  <c r="A1129" i="42"/>
  <c r="F1047" i="42"/>
  <c r="A1073" i="42"/>
  <c r="F991" i="42"/>
  <c r="A682" i="42"/>
  <c r="F600" i="42"/>
  <c r="A1081" i="42"/>
  <c r="F999" i="42"/>
  <c r="F616" i="42"/>
  <c r="A698" i="42"/>
  <c r="A605" i="42"/>
  <c r="F523" i="42"/>
  <c r="A1138" i="42"/>
  <c r="F1056" i="42"/>
  <c r="A731" i="42"/>
  <c r="F649" i="42"/>
  <c r="A626" i="42"/>
  <c r="F544" i="42"/>
  <c r="A1132" i="42"/>
  <c r="F1050" i="42"/>
  <c r="F657" i="42"/>
  <c r="A739" i="42"/>
  <c r="F613" i="42" l="1"/>
  <c r="A695" i="42"/>
  <c r="F588" i="42"/>
  <c r="A670" i="42"/>
  <c r="A805" i="42"/>
  <c r="F723" i="42"/>
  <c r="F605" i="42"/>
  <c r="A687" i="42"/>
  <c r="A717" i="42"/>
  <c r="F635" i="42"/>
  <c r="A756" i="42"/>
  <c r="F674" i="42"/>
  <c r="A660" i="42"/>
  <c r="F578" i="42"/>
  <c r="A1155" i="42"/>
  <c r="F1073" i="42"/>
  <c r="A684" i="42"/>
  <c r="F602" i="42"/>
  <c r="A724" i="42"/>
  <c r="F642" i="42"/>
  <c r="A794" i="42"/>
  <c r="F712" i="42"/>
  <c r="F669" i="42"/>
  <c r="A751" i="42"/>
  <c r="F629" i="42"/>
  <c r="A711" i="42"/>
  <c r="A820" i="42"/>
  <c r="F738" i="42"/>
  <c r="A803" i="42"/>
  <c r="F721" i="42"/>
  <c r="A1220" i="42"/>
  <c r="F1138" i="42"/>
  <c r="A1211" i="42"/>
  <c r="F1129" i="42"/>
  <c r="A677" i="42"/>
  <c r="F595" i="42"/>
  <c r="A668" i="42"/>
  <c r="F586" i="42"/>
  <c r="A667" i="42"/>
  <c r="F585" i="42"/>
  <c r="A685" i="42"/>
  <c r="F603" i="42"/>
  <c r="A740" i="42"/>
  <c r="F658" i="42"/>
  <c r="A1194" i="42"/>
  <c r="F1112" i="42"/>
  <c r="A1206" i="42"/>
  <c r="F1124" i="42"/>
  <c r="F579" i="42"/>
  <c r="A661" i="42"/>
  <c r="F1098" i="42"/>
  <c r="A1180" i="42"/>
  <c r="F729" i="42"/>
  <c r="A811" i="42"/>
  <c r="A1164" i="42"/>
  <c r="F1082" i="42"/>
  <c r="A788" i="42"/>
  <c r="F706" i="42"/>
  <c r="F1144" i="42"/>
  <c r="A1226" i="42"/>
  <c r="A755" i="42"/>
  <c r="F673" i="42"/>
  <c r="F675" i="42"/>
  <c r="A757" i="42"/>
  <c r="A708" i="42"/>
  <c r="F626" i="42"/>
  <c r="A679" i="42"/>
  <c r="F597" i="42"/>
  <c r="A778" i="42"/>
  <c r="F696" i="42"/>
  <c r="A789" i="42"/>
  <c r="F707" i="42"/>
  <c r="F644" i="42"/>
  <c r="A726" i="42"/>
  <c r="A1186" i="42"/>
  <c r="F1104" i="42"/>
  <c r="A1158" i="42"/>
  <c r="F1076" i="42"/>
  <c r="A678" i="42"/>
  <c r="F596" i="42"/>
  <c r="A1212" i="42"/>
  <c r="F1130" i="42"/>
  <c r="A1178" i="42"/>
  <c r="F1096" i="42"/>
  <c r="F627" i="42"/>
  <c r="A709" i="42"/>
  <c r="A1191" i="42"/>
  <c r="F1109" i="42"/>
  <c r="A1156" i="42"/>
  <c r="F1074" i="42"/>
  <c r="A797" i="42"/>
  <c r="F715" i="42"/>
  <c r="A676" i="42"/>
  <c r="F594" i="42"/>
  <c r="A787" i="42"/>
  <c r="F705" i="42"/>
  <c r="F643" i="42"/>
  <c r="A725" i="42"/>
  <c r="F607" i="42"/>
  <c r="A689" i="42"/>
  <c r="A1196" i="42"/>
  <c r="F1114" i="42"/>
  <c r="A1172" i="42"/>
  <c r="F1090" i="42"/>
  <c r="F730" i="42"/>
  <c r="A812" i="42"/>
  <c r="A763" i="42"/>
  <c r="F681" i="42"/>
  <c r="A1210" i="42"/>
  <c r="F1128" i="42"/>
  <c r="A1182" i="42"/>
  <c r="F1100" i="42"/>
  <c r="A795" i="42"/>
  <c r="F713" i="42"/>
  <c r="A1228" i="42"/>
  <c r="F1146" i="42"/>
  <c r="A1183" i="42"/>
  <c r="F1101" i="42"/>
  <c r="A716" i="42"/>
  <c r="F634" i="42"/>
  <c r="A1154" i="42"/>
  <c r="F1072" i="42"/>
  <c r="A1163" i="42"/>
  <c r="F1081" i="42"/>
  <c r="A819" i="42"/>
  <c r="F737" i="42"/>
  <c r="A1219" i="42"/>
  <c r="F1137" i="42"/>
  <c r="A692" i="42"/>
  <c r="F610" i="42"/>
  <c r="F683" i="42"/>
  <c r="A765" i="42"/>
  <c r="A735" i="42"/>
  <c r="F653" i="42"/>
  <c r="F739" i="42"/>
  <c r="A821" i="42"/>
  <c r="A813" i="42"/>
  <c r="F731" i="42"/>
  <c r="A780" i="42"/>
  <c r="F698" i="42"/>
  <c r="F682" i="42"/>
  <c r="A764" i="42"/>
  <c r="A693" i="42"/>
  <c r="F611" i="42"/>
  <c r="A1214" i="42"/>
  <c r="F1132" i="42"/>
  <c r="F628" i="42"/>
  <c r="A710" i="42"/>
  <c r="A747" i="42"/>
  <c r="F665" i="42"/>
  <c r="A741" i="42"/>
  <c r="F659" i="42"/>
  <c r="A779" i="42"/>
  <c r="F697" i="42"/>
  <c r="A733" i="42"/>
  <c r="F651" i="42"/>
  <c r="A700" i="42"/>
  <c r="F618" i="42"/>
  <c r="A703" i="42"/>
  <c r="F621" i="42"/>
  <c r="F650" i="42"/>
  <c r="A732" i="42"/>
  <c r="F619" i="42"/>
  <c r="A701" i="42"/>
  <c r="A752" i="42" l="1"/>
  <c r="F670" i="42"/>
  <c r="A777" i="42"/>
  <c r="F695" i="42"/>
  <c r="A823" i="42"/>
  <c r="F741" i="42"/>
  <c r="A1308" i="42"/>
  <c r="F1226" i="42"/>
  <c r="F1180" i="42"/>
  <c r="A1262" i="42"/>
  <c r="F703" i="42"/>
  <c r="A785" i="42"/>
  <c r="F764" i="42"/>
  <c r="A846" i="42"/>
  <c r="A791" i="42"/>
  <c r="F709" i="42"/>
  <c r="A761" i="42"/>
  <c r="F679" i="42"/>
  <c r="A767" i="42"/>
  <c r="F685" i="42"/>
  <c r="A743" i="42"/>
  <c r="F661" i="42"/>
  <c r="A1276" i="42"/>
  <c r="F1194" i="42"/>
  <c r="A749" i="42"/>
  <c r="F667" i="42"/>
  <c r="A792" i="42"/>
  <c r="F710" i="42"/>
  <c r="F1172" i="42"/>
  <c r="A1254" i="42"/>
  <c r="A879" i="42"/>
  <c r="F797" i="42"/>
  <c r="F1158" i="42"/>
  <c r="A1240" i="42"/>
  <c r="F755" i="42"/>
  <c r="A837" i="42"/>
  <c r="A822" i="42"/>
  <c r="F740" i="42"/>
  <c r="A759" i="42"/>
  <c r="F677" i="42"/>
  <c r="A833" i="42"/>
  <c r="F751" i="42"/>
  <c r="A807" i="42"/>
  <c r="F725" i="42"/>
  <c r="A815" i="42"/>
  <c r="F733" i="42"/>
  <c r="A1265" i="42"/>
  <c r="F1183" i="42"/>
  <c r="A758" i="42"/>
  <c r="F676" i="42"/>
  <c r="F711" i="42"/>
  <c r="A793" i="42"/>
  <c r="A876" i="42"/>
  <c r="F794" i="42"/>
  <c r="A790" i="42"/>
  <c r="F708" i="42"/>
  <c r="A782" i="42"/>
  <c r="F700" i="42"/>
  <c r="F780" i="42"/>
  <c r="A862" i="42"/>
  <c r="A774" i="42"/>
  <c r="F692" i="42"/>
  <c r="F1228" i="42"/>
  <c r="A1310" i="42"/>
  <c r="A894" i="42"/>
  <c r="F812" i="42"/>
  <c r="F787" i="42"/>
  <c r="A869" i="42"/>
  <c r="A1238" i="42"/>
  <c r="F1156" i="42"/>
  <c r="F1178" i="42"/>
  <c r="A1260" i="42"/>
  <c r="A860" i="42"/>
  <c r="F778" i="42"/>
  <c r="A839" i="42"/>
  <c r="F757" i="42"/>
  <c r="A1293" i="42"/>
  <c r="F1211" i="42"/>
  <c r="A838" i="42"/>
  <c r="F756" i="42"/>
  <c r="F717" i="42"/>
  <c r="A799" i="42"/>
  <c r="A775" i="42"/>
  <c r="F693" i="42"/>
  <c r="A1292" i="42"/>
  <c r="F1210" i="42"/>
  <c r="A771" i="42"/>
  <c r="F689" i="42"/>
  <c r="F1220" i="42"/>
  <c r="A1302" i="42"/>
  <c r="A885" i="42"/>
  <c r="F803" i="42"/>
  <c r="A902" i="42"/>
  <c r="F820" i="42"/>
  <c r="A903" i="42"/>
  <c r="F821" i="42"/>
  <c r="A742" i="42"/>
  <c r="F660" i="42"/>
  <c r="A861" i="42"/>
  <c r="F779" i="42"/>
  <c r="A829" i="42"/>
  <c r="F747" i="42"/>
  <c r="A798" i="42"/>
  <c r="F716" i="42"/>
  <c r="F678" i="42"/>
  <c r="A760" i="42"/>
  <c r="A808" i="42"/>
  <c r="F726" i="42"/>
  <c r="F1164" i="42"/>
  <c r="A1246" i="42"/>
  <c r="F1206" i="42"/>
  <c r="A1288" i="42"/>
  <c r="A750" i="42"/>
  <c r="F668" i="42"/>
  <c r="A1237" i="42"/>
  <c r="F1155" i="42"/>
  <c r="F687" i="42"/>
  <c r="A769" i="42"/>
  <c r="A817" i="42"/>
  <c r="F735" i="42"/>
  <c r="A1245" i="42"/>
  <c r="F1163" i="42"/>
  <c r="A1236" i="42"/>
  <c r="F1154" i="42"/>
  <c r="F724" i="42"/>
  <c r="A806" i="42"/>
  <c r="A766" i="42"/>
  <c r="F684" i="42"/>
  <c r="A887" i="42"/>
  <c r="F805" i="42"/>
  <c r="A847" i="42"/>
  <c r="F765" i="42"/>
  <c r="F1196" i="42"/>
  <c r="A1278" i="42"/>
  <c r="F1186" i="42"/>
  <c r="A1268" i="42"/>
  <c r="A871" i="42"/>
  <c r="F789" i="42"/>
  <c r="A814" i="42"/>
  <c r="F732" i="42"/>
  <c r="A845" i="42"/>
  <c r="F763" i="42"/>
  <c r="A1273" i="42"/>
  <c r="F1191" i="42"/>
  <c r="F1214" i="42"/>
  <c r="A1296" i="42"/>
  <c r="A1264" i="42"/>
  <c r="F1182" i="42"/>
  <c r="A870" i="42"/>
  <c r="F788" i="42"/>
  <c r="A783" i="42"/>
  <c r="F701" i="42"/>
  <c r="A895" i="42"/>
  <c r="F813" i="42"/>
  <c r="F1219" i="42"/>
  <c r="A1301" i="42"/>
  <c r="A901" i="42"/>
  <c r="F819" i="42"/>
  <c r="A877" i="42"/>
  <c r="F795" i="42"/>
  <c r="A1294" i="42"/>
  <c r="F1212" i="42"/>
  <c r="A893" i="42"/>
  <c r="F811" i="42"/>
  <c r="A859" i="42" l="1"/>
  <c r="F777" i="42"/>
  <c r="A834" i="42"/>
  <c r="F752" i="42"/>
  <c r="A976" i="42"/>
  <c r="F894" i="42"/>
  <c r="A944" i="42"/>
  <c r="F862" i="42"/>
  <c r="F1245" i="42"/>
  <c r="A1327" i="42"/>
  <c r="A920" i="42"/>
  <c r="F838" i="42"/>
  <c r="A1392" i="42"/>
  <c r="F1310" i="42"/>
  <c r="A904" i="42"/>
  <c r="F822" i="42"/>
  <c r="F1264" i="42"/>
  <c r="A1346" i="42"/>
  <c r="A984" i="42"/>
  <c r="F902" i="42"/>
  <c r="A942" i="42"/>
  <c r="F860" i="42"/>
  <c r="F1276" i="42"/>
  <c r="A1358" i="42"/>
  <c r="A975" i="42"/>
  <c r="F893" i="42"/>
  <c r="A848" i="42"/>
  <c r="F766" i="42"/>
  <c r="F1236" i="42"/>
  <c r="A1318" i="42"/>
  <c r="A851" i="42"/>
  <c r="F769" i="42"/>
  <c r="F1246" i="42"/>
  <c r="A1328" i="42"/>
  <c r="A824" i="42"/>
  <c r="F742" i="42"/>
  <c r="A1342" i="42"/>
  <c r="F1260" i="42"/>
  <c r="F774" i="42"/>
  <c r="A856" i="42"/>
  <c r="A875" i="42"/>
  <c r="F793" i="42"/>
  <c r="A841" i="42"/>
  <c r="F759" i="42"/>
  <c r="A1322" i="42"/>
  <c r="F1240" i="42"/>
  <c r="A977" i="42"/>
  <c r="F895" i="42"/>
  <c r="A1360" i="42"/>
  <c r="F1278" i="42"/>
  <c r="A921" i="42"/>
  <c r="F839" i="42"/>
  <c r="A872" i="42"/>
  <c r="F790" i="42"/>
  <c r="A1319" i="42"/>
  <c r="F1237" i="42"/>
  <c r="A961" i="42"/>
  <c r="F879" i="42"/>
  <c r="A929" i="42"/>
  <c r="F847" i="42"/>
  <c r="F1308" i="42"/>
  <c r="A1390" i="42"/>
  <c r="A983" i="42"/>
  <c r="F901" i="42"/>
  <c r="A832" i="42"/>
  <c r="F750" i="42"/>
  <c r="A985" i="42"/>
  <c r="F903" i="42"/>
  <c r="A967" i="42"/>
  <c r="F885" i="42"/>
  <c r="A1320" i="42"/>
  <c r="F1238" i="42"/>
  <c r="A873" i="42"/>
  <c r="F791" i="42"/>
  <c r="A896" i="42"/>
  <c r="F814" i="42"/>
  <c r="A888" i="42"/>
  <c r="F806" i="42"/>
  <c r="A840" i="42"/>
  <c r="F758" i="42"/>
  <c r="F1273" i="42"/>
  <c r="A1355" i="42"/>
  <c r="A928" i="42"/>
  <c r="F846" i="42"/>
  <c r="A1376" i="42"/>
  <c r="F1294" i="42"/>
  <c r="A959" i="42"/>
  <c r="F877" i="42"/>
  <c r="A943" i="42"/>
  <c r="F861" i="42"/>
  <c r="F1265" i="42"/>
  <c r="A1347" i="42"/>
  <c r="F815" i="42"/>
  <c r="A897" i="42"/>
  <c r="A889" i="42"/>
  <c r="F807" i="42"/>
  <c r="A927" i="42"/>
  <c r="F845" i="42"/>
  <c r="A1336" i="42"/>
  <c r="F1254" i="42"/>
  <c r="F785" i="42"/>
  <c r="A867" i="42"/>
  <c r="A905" i="42"/>
  <c r="F823" i="42"/>
  <c r="F1301" i="42"/>
  <c r="A1383" i="42"/>
  <c r="A865" i="42"/>
  <c r="F783" i="42"/>
  <c r="A952" i="42"/>
  <c r="F870" i="42"/>
  <c r="A953" i="42"/>
  <c r="F871" i="42"/>
  <c r="A969" i="42"/>
  <c r="F887" i="42"/>
  <c r="A1370" i="42"/>
  <c r="F1288" i="42"/>
  <c r="A890" i="42"/>
  <c r="F808" i="42"/>
  <c r="A911" i="42"/>
  <c r="F829" i="42"/>
  <c r="F1302" i="42"/>
  <c r="A1384" i="42"/>
  <c r="A857" i="42"/>
  <c r="F775" i="42"/>
  <c r="A951" i="42"/>
  <c r="F869" i="42"/>
  <c r="A915" i="42"/>
  <c r="F833" i="42"/>
  <c r="A919" i="42"/>
  <c r="F837" i="42"/>
  <c r="A874" i="42"/>
  <c r="F792" i="42"/>
  <c r="A825" i="42"/>
  <c r="F743" i="42"/>
  <c r="A849" i="42"/>
  <c r="F767" i="42"/>
  <c r="F1262" i="42"/>
  <c r="A1344" i="42"/>
  <c r="A880" i="42"/>
  <c r="F798" i="42"/>
  <c r="A831" i="42"/>
  <c r="F749" i="42"/>
  <c r="A843" i="42"/>
  <c r="F761" i="42"/>
  <c r="A899" i="42"/>
  <c r="F817" i="42"/>
  <c r="A1374" i="42"/>
  <c r="F1292" i="42"/>
  <c r="F1296" i="42"/>
  <c r="A1378" i="42"/>
  <c r="A1350" i="42"/>
  <c r="F1268" i="42"/>
  <c r="F760" i="42"/>
  <c r="A842" i="42"/>
  <c r="A853" i="42"/>
  <c r="F771" i="42"/>
  <c r="F799" i="42"/>
  <c r="A881" i="42"/>
  <c r="A1375" i="42"/>
  <c r="F1293" i="42"/>
  <c r="F782" i="42"/>
  <c r="A864" i="42"/>
  <c r="A958" i="42"/>
  <c r="F876" i="42"/>
  <c r="F834" i="42" l="1"/>
  <c r="A916" i="42"/>
  <c r="F859" i="42"/>
  <c r="A941" i="42"/>
  <c r="A1410" i="42"/>
  <c r="F1328" i="42"/>
  <c r="F1320" i="42"/>
  <c r="A1402" i="42"/>
  <c r="F1360" i="42"/>
  <c r="A1442" i="42"/>
  <c r="A913" i="42"/>
  <c r="F831" i="42"/>
  <c r="F849" i="42"/>
  <c r="A931" i="42"/>
  <c r="F1370" i="42"/>
  <c r="A1452" i="42"/>
  <c r="A1003" i="42"/>
  <c r="F921" i="42"/>
  <c r="F1375" i="42"/>
  <c r="A1457" i="42"/>
  <c r="A963" i="42"/>
  <c r="F881" i="42"/>
  <c r="A956" i="42"/>
  <c r="F874" i="42"/>
  <c r="A993" i="42"/>
  <c r="F911" i="42"/>
  <c r="A1035" i="42"/>
  <c r="F953" i="42"/>
  <c r="F905" i="42"/>
  <c r="A987" i="42"/>
  <c r="A971" i="42"/>
  <c r="F889" i="42"/>
  <c r="A955" i="42"/>
  <c r="F873" i="42"/>
  <c r="A1049" i="42"/>
  <c r="F967" i="42"/>
  <c r="A1065" i="42"/>
  <c r="F983" i="42"/>
  <c r="A1059" i="42"/>
  <c r="F977" i="42"/>
  <c r="F1342" i="42"/>
  <c r="A1424" i="42"/>
  <c r="A930" i="42"/>
  <c r="F848" i="42"/>
  <c r="A939" i="42"/>
  <c r="F857" i="42"/>
  <c r="A949" i="42"/>
  <c r="F867" i="42"/>
  <c r="A979" i="42"/>
  <c r="F897" i="42"/>
  <c r="A1010" i="42"/>
  <c r="F928" i="42"/>
  <c r="A1472" i="42"/>
  <c r="F1390" i="42"/>
  <c r="A924" i="42"/>
  <c r="F842" i="42"/>
  <c r="A1001" i="42"/>
  <c r="F919" i="42"/>
  <c r="A1002" i="42"/>
  <c r="F920" i="42"/>
  <c r="A1026" i="42"/>
  <c r="F944" i="42"/>
  <c r="A978" i="42"/>
  <c r="F896" i="42"/>
  <c r="A986" i="42"/>
  <c r="F904" i="42"/>
  <c r="A981" i="42"/>
  <c r="F899" i="42"/>
  <c r="A1466" i="42"/>
  <c r="F1384" i="42"/>
  <c r="A1465" i="42"/>
  <c r="F1383" i="42"/>
  <c r="A1041" i="42"/>
  <c r="F959" i="42"/>
  <c r="A906" i="42"/>
  <c r="F824" i="42"/>
  <c r="A1400" i="42"/>
  <c r="F1318" i="42"/>
  <c r="A1024" i="42"/>
  <c r="F942" i="42"/>
  <c r="F1346" i="42"/>
  <c r="A1428" i="42"/>
  <c r="A1474" i="42"/>
  <c r="F1392" i="42"/>
  <c r="A962" i="42"/>
  <c r="F880" i="42"/>
  <c r="A922" i="42"/>
  <c r="F840" i="42"/>
  <c r="A970" i="42"/>
  <c r="F888" i="42"/>
  <c r="A957" i="42"/>
  <c r="F875" i="42"/>
  <c r="A925" i="42"/>
  <c r="F843" i="42"/>
  <c r="A1034" i="42"/>
  <c r="F952" i="42"/>
  <c r="A938" i="42"/>
  <c r="F856" i="42"/>
  <c r="A935" i="42"/>
  <c r="F853" i="42"/>
  <c r="A1429" i="42"/>
  <c r="F1347" i="42"/>
  <c r="A1025" i="42"/>
  <c r="F943" i="42"/>
  <c r="A997" i="42"/>
  <c r="F915" i="42"/>
  <c r="A1033" i="42"/>
  <c r="F951" i="42"/>
  <c r="A947" i="42"/>
  <c r="F865" i="42"/>
  <c r="A946" i="42"/>
  <c r="F864" i="42"/>
  <c r="A1432" i="42"/>
  <c r="F1350" i="42"/>
  <c r="A1426" i="42"/>
  <c r="F1344" i="42"/>
  <c r="A907" i="42"/>
  <c r="F825" i="42"/>
  <c r="A1051" i="42"/>
  <c r="F969" i="42"/>
  <c r="A1009" i="42"/>
  <c r="F927" i="42"/>
  <c r="A1437" i="42"/>
  <c r="F1355" i="42"/>
  <c r="A1057" i="42"/>
  <c r="F975" i="42"/>
  <c r="A1066" i="42"/>
  <c r="F984" i="42"/>
  <c r="A1409" i="42"/>
  <c r="F1327" i="42"/>
  <c r="A972" i="42"/>
  <c r="F890" i="42"/>
  <c r="A1067" i="42"/>
  <c r="F985" i="42"/>
  <c r="A914" i="42"/>
  <c r="F832" i="42"/>
  <c r="A1011" i="42"/>
  <c r="F929" i="42"/>
  <c r="A1043" i="42"/>
  <c r="F961" i="42"/>
  <c r="A1404" i="42"/>
  <c r="F1322" i="42"/>
  <c r="F1374" i="42"/>
  <c r="A1456" i="42"/>
  <c r="A1418" i="42"/>
  <c r="F1336" i="42"/>
  <c r="A1401" i="42"/>
  <c r="F1319" i="42"/>
  <c r="A923" i="42"/>
  <c r="F841" i="42"/>
  <c r="A933" i="42"/>
  <c r="F851" i="42"/>
  <c r="A1058" i="42"/>
  <c r="F976" i="42"/>
  <c r="A1040" i="42"/>
  <c r="F958" i="42"/>
  <c r="A1460" i="42"/>
  <c r="F1378" i="42"/>
  <c r="F1376" i="42"/>
  <c r="A1458" i="42"/>
  <c r="A954" i="42"/>
  <c r="F872" i="42"/>
  <c r="F1358" i="42"/>
  <c r="A1440" i="42"/>
  <c r="A1023" i="42" l="1"/>
  <c r="F941" i="42"/>
  <c r="F916" i="42"/>
  <c r="A998" i="42"/>
  <c r="A1522" i="42"/>
  <c r="F1440" i="42"/>
  <c r="A1091" i="42"/>
  <c r="F1009" i="42"/>
  <c r="A1013" i="42"/>
  <c r="F931" i="42"/>
  <c r="A1069" i="42"/>
  <c r="F987" i="42"/>
  <c r="A1015" i="42"/>
  <c r="F933" i="42"/>
  <c r="A1079" i="42"/>
  <c r="F997" i="42"/>
  <c r="A1004" i="42"/>
  <c r="F922" i="42"/>
  <c r="A1510" i="42"/>
  <c r="F1428" i="42"/>
  <c r="A1060" i="42"/>
  <c r="F978" i="42"/>
  <c r="A1028" i="42"/>
  <c r="F946" i="42"/>
  <c r="A1029" i="42"/>
  <c r="F947" i="42"/>
  <c r="A995" i="42"/>
  <c r="F913" i="42"/>
  <c r="A1036" i="42"/>
  <c r="F954" i="42"/>
  <c r="F1458" i="42"/>
  <c r="A1540" i="42"/>
  <c r="A1005" i="42"/>
  <c r="F923" i="42"/>
  <c r="A1149" i="42"/>
  <c r="F1067" i="42"/>
  <c r="F1409" i="42"/>
  <c r="A1491" i="42"/>
  <c r="A1508" i="42"/>
  <c r="F1426" i="42"/>
  <c r="A1107" i="42"/>
  <c r="F1025" i="42"/>
  <c r="A988" i="42"/>
  <c r="F906" i="42"/>
  <c r="A1108" i="42"/>
  <c r="F1026" i="42"/>
  <c r="A1061" i="42"/>
  <c r="F979" i="42"/>
  <c r="A1506" i="42"/>
  <c r="F1424" i="42"/>
  <c r="A1147" i="42"/>
  <c r="F1065" i="42"/>
  <c r="A1117" i="42"/>
  <c r="F1035" i="42"/>
  <c r="A1539" i="42"/>
  <c r="F1457" i="42"/>
  <c r="A1484" i="42"/>
  <c r="F1402" i="42"/>
  <c r="A1548" i="42"/>
  <c r="F1466" i="42"/>
  <c r="A1053" i="42"/>
  <c r="F971" i="42"/>
  <c r="F1410" i="42"/>
  <c r="A1492" i="42"/>
  <c r="A1017" i="42"/>
  <c r="F935" i="42"/>
  <c r="A989" i="42"/>
  <c r="F907" i="42"/>
  <c r="F1400" i="42"/>
  <c r="A1482" i="42"/>
  <c r="A1068" i="42"/>
  <c r="F986" i="42"/>
  <c r="A1122" i="42"/>
  <c r="F1040" i="42"/>
  <c r="F1418" i="42"/>
  <c r="A1500" i="42"/>
  <c r="A1547" i="42"/>
  <c r="F1465" i="42"/>
  <c r="A1083" i="42"/>
  <c r="F1001" i="42"/>
  <c r="A1021" i="42"/>
  <c r="F939" i="42"/>
  <c r="A1012" i="42"/>
  <c r="F930" i="42"/>
  <c r="A1038" i="42"/>
  <c r="F956" i="42"/>
  <c r="A1045" i="42"/>
  <c r="F963" i="42"/>
  <c r="A1140" i="42"/>
  <c r="F1058" i="42"/>
  <c r="A1093" i="42"/>
  <c r="F1011" i="42"/>
  <c r="A1133" i="42"/>
  <c r="F1051" i="42"/>
  <c r="A1115" i="42"/>
  <c r="F1033" i="42"/>
  <c r="A1007" i="42"/>
  <c r="F925" i="42"/>
  <c r="A1039" i="42"/>
  <c r="F957" i="42"/>
  <c r="A1052" i="42"/>
  <c r="F970" i="42"/>
  <c r="A1106" i="42"/>
  <c r="F1024" i="42"/>
  <c r="A1063" i="42"/>
  <c r="F981" i="42"/>
  <c r="A1006" i="42"/>
  <c r="F924" i="42"/>
  <c r="F1472" i="42"/>
  <c r="A1554" i="42"/>
  <c r="A1085" i="42"/>
  <c r="F1003" i="42"/>
  <c r="F1460" i="42"/>
  <c r="A1542" i="42"/>
  <c r="A1486" i="42"/>
  <c r="F1404" i="42"/>
  <c r="A1148" i="42"/>
  <c r="F1066" i="42"/>
  <c r="A1044" i="42"/>
  <c r="F962" i="42"/>
  <c r="A996" i="42"/>
  <c r="F914" i="42"/>
  <c r="A1054" i="42"/>
  <c r="F972" i="42"/>
  <c r="F1010" i="42"/>
  <c r="A1092" i="42"/>
  <c r="A1141" i="42"/>
  <c r="F1059" i="42"/>
  <c r="F955" i="42"/>
  <c r="A1037" i="42"/>
  <c r="F1442" i="42"/>
  <c r="A1524" i="42"/>
  <c r="A1125" i="42"/>
  <c r="F1043" i="42"/>
  <c r="A1139" i="42"/>
  <c r="F1057" i="42"/>
  <c r="F1437" i="42"/>
  <c r="A1519" i="42"/>
  <c r="A1116" i="42"/>
  <c r="F1034" i="42"/>
  <c r="F1401" i="42"/>
  <c r="A1483" i="42"/>
  <c r="A1538" i="42"/>
  <c r="F1456" i="42"/>
  <c r="A1514" i="42"/>
  <c r="F1432" i="42"/>
  <c r="A1511" i="42"/>
  <c r="F1429" i="42"/>
  <c r="A1020" i="42"/>
  <c r="F938" i="42"/>
  <c r="A1556" i="42"/>
  <c r="F1474" i="42"/>
  <c r="A1123" i="42"/>
  <c r="F1041" i="42"/>
  <c r="A1084" i="42"/>
  <c r="F1002" i="42"/>
  <c r="A1031" i="42"/>
  <c r="F949" i="42"/>
  <c r="A1131" i="42"/>
  <c r="F1049" i="42"/>
  <c r="A1075" i="42"/>
  <c r="F993" i="42"/>
  <c r="F1452" i="42"/>
  <c r="A1534" i="42"/>
  <c r="A1080" i="42" l="1"/>
  <c r="F998" i="42"/>
  <c r="A1105" i="42"/>
  <c r="F1023" i="42"/>
  <c r="A1230" i="42"/>
  <c r="F1148" i="42"/>
  <c r="A1568" i="42"/>
  <c r="F1486" i="42"/>
  <c r="A1078" i="42"/>
  <c r="F996" i="42"/>
  <c r="A1087" i="42"/>
  <c r="F1005" i="42"/>
  <c r="A1167" i="42"/>
  <c r="F1085" i="42"/>
  <c r="A1071" i="42"/>
  <c r="F989" i="42"/>
  <c r="A1136" i="42"/>
  <c r="F1054" i="42"/>
  <c r="A1188" i="42"/>
  <c r="F1106" i="42"/>
  <c r="A1175" i="42"/>
  <c r="F1093" i="42"/>
  <c r="F1547" i="42"/>
  <c r="A1629" i="42"/>
  <c r="F1482" i="42"/>
  <c r="A1564" i="42"/>
  <c r="A1135" i="42"/>
  <c r="F1053" i="42"/>
  <c r="A1199" i="42"/>
  <c r="F1117" i="42"/>
  <c r="A1161" i="42"/>
  <c r="F1079" i="42"/>
  <c r="A1097" i="42"/>
  <c r="F1015" i="42"/>
  <c r="A1566" i="42"/>
  <c r="F1484" i="42"/>
  <c r="A1229" i="42"/>
  <c r="F1147" i="42"/>
  <c r="A1606" i="42"/>
  <c r="F1524" i="42"/>
  <c r="A1119" i="42"/>
  <c r="F1037" i="42"/>
  <c r="A1636" i="42"/>
  <c r="F1554" i="42"/>
  <c r="A1145" i="42"/>
  <c r="F1063" i="42"/>
  <c r="A1111" i="42"/>
  <c r="F1029" i="42"/>
  <c r="A1094" i="42"/>
  <c r="F1012" i="42"/>
  <c r="A1582" i="42"/>
  <c r="F1500" i="42"/>
  <c r="A1150" i="42"/>
  <c r="F1068" i="42"/>
  <c r="A1588" i="42"/>
  <c r="F1506" i="42"/>
  <c r="A1593" i="42"/>
  <c r="F1511" i="42"/>
  <c r="F1483" i="42"/>
  <c r="A1565" i="42"/>
  <c r="A1134" i="42"/>
  <c r="F1052" i="42"/>
  <c r="A1222" i="42"/>
  <c r="F1140" i="42"/>
  <c r="F1492" i="42"/>
  <c r="A1574" i="42"/>
  <c r="A1231" i="42"/>
  <c r="F1149" i="42"/>
  <c r="A1110" i="42"/>
  <c r="F1028" i="42"/>
  <c r="A1157" i="42"/>
  <c r="F1075" i="42"/>
  <c r="A1089" i="42"/>
  <c r="F1007" i="42"/>
  <c r="A1197" i="42"/>
  <c r="F1115" i="42"/>
  <c r="A1189" i="42"/>
  <c r="F1107" i="42"/>
  <c r="A1118" i="42"/>
  <c r="F1036" i="42"/>
  <c r="F1092" i="42"/>
  <c r="A1174" i="42"/>
  <c r="A1127" i="42"/>
  <c r="F1045" i="42"/>
  <c r="A1102" i="42"/>
  <c r="F1020" i="42"/>
  <c r="A1198" i="42"/>
  <c r="F1116" i="42"/>
  <c r="A1165" i="42"/>
  <c r="F1083" i="42"/>
  <c r="F1038" i="42"/>
  <c r="A1120" i="42"/>
  <c r="A1592" i="42"/>
  <c r="F1510" i="42"/>
  <c r="A1113" i="42"/>
  <c r="F1031" i="42"/>
  <c r="A1616" i="42"/>
  <c r="F1534" i="42"/>
  <c r="A1638" i="42"/>
  <c r="F1556" i="42"/>
  <c r="A1223" i="42"/>
  <c r="F1141" i="42"/>
  <c r="A1088" i="42"/>
  <c r="F1006" i="42"/>
  <c r="A1215" i="42"/>
  <c r="F1133" i="42"/>
  <c r="A1103" i="42"/>
  <c r="F1021" i="42"/>
  <c r="A1099" i="42"/>
  <c r="F1017" i="42"/>
  <c r="A1621" i="42"/>
  <c r="F1539" i="42"/>
  <c r="A1143" i="42"/>
  <c r="F1061" i="42"/>
  <c r="A1190" i="42"/>
  <c r="F1108" i="42"/>
  <c r="F1508" i="42"/>
  <c r="A1590" i="42"/>
  <c r="A1622" i="42"/>
  <c r="F1540" i="42"/>
  <c r="A1077" i="42"/>
  <c r="F995" i="42"/>
  <c r="A1086" i="42"/>
  <c r="F1004" i="42"/>
  <c r="F1069" i="42"/>
  <c r="A1151" i="42"/>
  <c r="F1514" i="42"/>
  <c r="A1596" i="42"/>
  <c r="A1624" i="42"/>
  <c r="F1542" i="42"/>
  <c r="F1491" i="42"/>
  <c r="A1573" i="42"/>
  <c r="F1013" i="42"/>
  <c r="A1095" i="42"/>
  <c r="A1213" i="42"/>
  <c r="F1131" i="42"/>
  <c r="A1070" i="42"/>
  <c r="F988" i="42"/>
  <c r="A1205" i="42"/>
  <c r="F1123" i="42"/>
  <c r="F1538" i="42"/>
  <c r="A1620" i="42"/>
  <c r="F1519" i="42"/>
  <c r="A1601" i="42"/>
  <c r="A1630" i="42"/>
  <c r="F1548" i="42"/>
  <c r="A1166" i="42"/>
  <c r="F1084" i="42"/>
  <c r="F1139" i="42"/>
  <c r="A1221" i="42"/>
  <c r="A1207" i="42"/>
  <c r="F1125" i="42"/>
  <c r="A1126" i="42"/>
  <c r="F1044" i="42"/>
  <c r="A1121" i="42"/>
  <c r="F1039" i="42"/>
  <c r="A1204" i="42"/>
  <c r="F1122" i="42"/>
  <c r="A1142" i="42"/>
  <c r="F1060" i="42"/>
  <c r="A1173" i="42"/>
  <c r="F1091" i="42"/>
  <c r="F1522" i="42"/>
  <c r="A1604" i="42"/>
  <c r="A1187" i="42" l="1"/>
  <c r="F1105" i="42"/>
  <c r="A1162" i="42"/>
  <c r="F1080" i="42"/>
  <c r="F1095" i="42"/>
  <c r="A1177" i="42"/>
  <c r="A1160" i="42"/>
  <c r="F1078" i="42"/>
  <c r="A1287" i="42"/>
  <c r="F1205" i="42"/>
  <c r="A1655" i="42"/>
  <c r="F1573" i="42"/>
  <c r="A1209" i="42"/>
  <c r="F1127" i="42"/>
  <c r="A1686" i="42"/>
  <c r="F1604" i="42"/>
  <c r="A1168" i="42"/>
  <c r="F1086" i="42"/>
  <c r="A1672" i="42"/>
  <c r="F1590" i="42"/>
  <c r="F1088" i="42"/>
  <c r="A1170" i="42"/>
  <c r="F1638" i="42"/>
  <c r="A1720" i="42"/>
  <c r="A1280" i="42"/>
  <c r="F1198" i="42"/>
  <c r="A1200" i="42"/>
  <c r="F1118" i="42"/>
  <c r="F1197" i="42"/>
  <c r="A1279" i="42"/>
  <c r="F1582" i="42"/>
  <c r="A1664" i="42"/>
  <c r="A1688" i="42"/>
  <c r="F1606" i="42"/>
  <c r="F1161" i="42"/>
  <c r="A1243" i="42"/>
  <c r="A1281" i="42"/>
  <c r="F1199" i="42"/>
  <c r="A1711" i="42"/>
  <c r="F1629" i="42"/>
  <c r="A1169" i="42"/>
  <c r="F1087" i="42"/>
  <c r="F1207" i="42"/>
  <c r="A1289" i="42"/>
  <c r="A1674" i="42"/>
  <c r="F1592" i="42"/>
  <c r="F1231" i="42"/>
  <c r="A1313" i="42"/>
  <c r="A1184" i="42"/>
  <c r="F1102" i="42"/>
  <c r="A1176" i="42"/>
  <c r="F1094" i="42"/>
  <c r="A1193" i="42"/>
  <c r="F1111" i="42"/>
  <c r="A1650" i="42"/>
  <c r="F1568" i="42"/>
  <c r="F1190" i="42"/>
  <c r="A1272" i="42"/>
  <c r="A1297" i="42"/>
  <c r="F1215" i="42"/>
  <c r="A1247" i="42"/>
  <c r="F1165" i="42"/>
  <c r="A1208" i="42"/>
  <c r="F1126" i="42"/>
  <c r="F1157" i="42"/>
  <c r="A1239" i="42"/>
  <c r="A1192" i="42"/>
  <c r="F1110" i="42"/>
  <c r="A1248" i="42"/>
  <c r="F1166" i="42"/>
  <c r="F1151" i="42"/>
  <c r="A1233" i="42"/>
  <c r="A1159" i="42"/>
  <c r="F1077" i="42"/>
  <c r="A1225" i="42"/>
  <c r="F1143" i="42"/>
  <c r="F1223" i="42"/>
  <c r="A1305" i="42"/>
  <c r="F1616" i="42"/>
  <c r="A1698" i="42"/>
  <c r="F1120" i="42"/>
  <c r="A1202" i="42"/>
  <c r="F1174" i="42"/>
  <c r="A1256" i="42"/>
  <c r="F1189" i="42"/>
  <c r="A1271" i="42"/>
  <c r="F1229" i="42"/>
  <c r="A1311" i="42"/>
  <c r="A1217" i="42"/>
  <c r="F1135" i="42"/>
  <c r="F1565" i="42"/>
  <c r="A1647" i="42"/>
  <c r="F1175" i="42"/>
  <c r="A1257" i="42"/>
  <c r="A1270" i="42"/>
  <c r="F1188" i="42"/>
  <c r="A1218" i="42"/>
  <c r="F1136" i="42"/>
  <c r="F1167" i="42"/>
  <c r="A1249" i="42"/>
  <c r="F1601" i="42"/>
  <c r="A1683" i="42"/>
  <c r="A1152" i="42"/>
  <c r="F1070" i="42"/>
  <c r="A1181" i="42"/>
  <c r="F1099" i="42"/>
  <c r="A1675" i="42"/>
  <c r="F1593" i="42"/>
  <c r="A1670" i="42"/>
  <c r="F1588" i="42"/>
  <c r="A1702" i="42"/>
  <c r="F1620" i="42"/>
  <c r="A1656" i="42"/>
  <c r="F1574" i="42"/>
  <c r="A1232" i="42"/>
  <c r="F1150" i="42"/>
  <c r="A1718" i="42"/>
  <c r="F1636" i="42"/>
  <c r="A1201" i="42"/>
  <c r="F1119" i="42"/>
  <c r="A1179" i="42"/>
  <c r="F1097" i="42"/>
  <c r="F1564" i="42"/>
  <c r="A1646" i="42"/>
  <c r="A1153" i="42"/>
  <c r="F1071" i="42"/>
  <c r="F1173" i="42"/>
  <c r="A1255" i="42"/>
  <c r="F1213" i="42"/>
  <c r="A1295" i="42"/>
  <c r="A1185" i="42"/>
  <c r="F1103" i="42"/>
  <c r="A1303" i="42"/>
  <c r="F1221" i="42"/>
  <c r="A1712" i="42"/>
  <c r="F1630" i="42"/>
  <c r="A1171" i="42"/>
  <c r="F1089" i="42"/>
  <c r="A1304" i="42"/>
  <c r="F1222" i="42"/>
  <c r="A1648" i="42"/>
  <c r="F1566" i="42"/>
  <c r="A1706" i="42"/>
  <c r="F1624" i="42"/>
  <c r="A1224" i="42"/>
  <c r="F1142" i="42"/>
  <c r="A1227" i="42"/>
  <c r="F1145" i="42"/>
  <c r="F1230" i="42"/>
  <c r="A1312" i="42"/>
  <c r="A1286" i="42"/>
  <c r="F1204" i="42"/>
  <c r="A1203" i="42"/>
  <c r="F1121" i="42"/>
  <c r="F1596" i="42"/>
  <c r="A1678" i="42"/>
  <c r="A1704" i="42"/>
  <c r="F1622" i="42"/>
  <c r="A1703" i="42"/>
  <c r="F1621" i="42"/>
  <c r="F1113" i="42"/>
  <c r="A1195" i="42"/>
  <c r="A1216" i="42"/>
  <c r="F1134" i="42"/>
  <c r="A1244" i="42" l="1"/>
  <c r="F1162" i="42"/>
  <c r="A1269" i="42"/>
  <c r="F1187" i="42"/>
  <c r="A1309" i="42"/>
  <c r="F1227" i="42"/>
  <c r="F1225" i="42"/>
  <c r="A1307" i="42"/>
  <c r="F1313" i="42"/>
  <c r="A1395" i="42"/>
  <c r="F1279" i="42"/>
  <c r="A1361" i="42"/>
  <c r="A1337" i="42"/>
  <c r="F1255" i="42"/>
  <c r="A1757" i="42"/>
  <c r="F1675" i="42"/>
  <c r="F1683" i="42"/>
  <c r="A1765" i="42"/>
  <c r="A1300" i="42"/>
  <c r="F1218" i="42"/>
  <c r="F1202" i="42"/>
  <c r="A1284" i="42"/>
  <c r="F1192" i="42"/>
  <c r="A1274" i="42"/>
  <c r="A1266" i="42"/>
  <c r="F1184" i="42"/>
  <c r="F1720" i="42"/>
  <c r="A1802" i="42"/>
  <c r="F1672" i="42"/>
  <c r="A1754" i="42"/>
  <c r="A1768" i="42"/>
  <c r="F1686" i="42"/>
  <c r="A1786" i="42"/>
  <c r="F1704" i="42"/>
  <c r="F1224" i="42"/>
  <c r="A1306" i="42"/>
  <c r="A1730" i="42"/>
  <c r="F1648" i="42"/>
  <c r="F1201" i="42"/>
  <c r="A1283" i="42"/>
  <c r="A1784" i="42"/>
  <c r="F1702" i="42"/>
  <c r="A1729" i="42"/>
  <c r="F1647" i="42"/>
  <c r="A1393" i="42"/>
  <c r="F1311" i="42"/>
  <c r="A1241" i="42"/>
  <c r="F1159" i="42"/>
  <c r="A1321" i="42"/>
  <c r="F1239" i="42"/>
  <c r="F1169" i="42"/>
  <c r="A1251" i="42"/>
  <c r="A1770" i="42"/>
  <c r="F1688" i="42"/>
  <c r="F1706" i="42"/>
  <c r="A1788" i="42"/>
  <c r="F1256" i="42"/>
  <c r="A1338" i="42"/>
  <c r="A1352" i="42"/>
  <c r="F1270" i="42"/>
  <c r="A1780" i="42"/>
  <c r="F1698" i="42"/>
  <c r="A1315" i="42"/>
  <c r="F1233" i="42"/>
  <c r="F1200" i="42"/>
  <c r="A1282" i="42"/>
  <c r="F1168" i="42"/>
  <c r="A1250" i="42"/>
  <c r="F1203" i="42"/>
  <c r="A1285" i="42"/>
  <c r="F1153" i="42"/>
  <c r="A1235" i="42"/>
  <c r="F1718" i="42"/>
  <c r="A1800" i="42"/>
  <c r="F1257" i="42"/>
  <c r="A1339" i="42"/>
  <c r="F1248" i="42"/>
  <c r="A1330" i="42"/>
  <c r="A1354" i="42"/>
  <c r="F1272" i="42"/>
  <c r="A1793" i="42"/>
  <c r="F1711" i="42"/>
  <c r="A1259" i="42"/>
  <c r="F1177" i="42"/>
  <c r="F1195" i="42"/>
  <c r="A1277" i="42"/>
  <c r="A1386" i="42"/>
  <c r="F1304" i="42"/>
  <c r="F1670" i="42"/>
  <c r="A1752" i="42"/>
  <c r="A1258" i="42"/>
  <c r="F1176" i="42"/>
  <c r="A1371" i="42"/>
  <c r="F1289" i="42"/>
  <c r="A1325" i="42"/>
  <c r="F1243" i="42"/>
  <c r="F1208" i="42"/>
  <c r="A1290" i="42"/>
  <c r="A1253" i="42"/>
  <c r="F1171" i="42"/>
  <c r="A1794" i="42"/>
  <c r="F1712" i="42"/>
  <c r="F1303" i="42"/>
  <c r="A1385" i="42"/>
  <c r="F1185" i="42"/>
  <c r="A1267" i="42"/>
  <c r="A1738" i="42"/>
  <c r="F1656" i="42"/>
  <c r="A1263" i="42"/>
  <c r="F1181" i="42"/>
  <c r="A1291" i="42"/>
  <c r="F1209" i="42"/>
  <c r="F1655" i="42"/>
  <c r="A1737" i="42"/>
  <c r="A1242" i="42"/>
  <c r="F1160" i="42"/>
  <c r="F1312" i="42"/>
  <c r="A1394" i="42"/>
  <c r="F1646" i="42"/>
  <c r="A1728" i="42"/>
  <c r="A1353" i="42"/>
  <c r="F1271" i="42"/>
  <c r="A1387" i="42"/>
  <c r="F1305" i="42"/>
  <c r="F1650" i="42"/>
  <c r="A1732" i="42"/>
  <c r="A1275" i="42"/>
  <c r="F1193" i="42"/>
  <c r="F1280" i="42"/>
  <c r="A1362" i="42"/>
  <c r="F1287" i="42"/>
  <c r="A1369" i="42"/>
  <c r="A1377" i="42"/>
  <c r="F1295" i="42"/>
  <c r="A1298" i="42"/>
  <c r="F1216" i="42"/>
  <c r="F1703" i="42"/>
  <c r="A1785" i="42"/>
  <c r="F1179" i="42"/>
  <c r="A1261" i="42"/>
  <c r="F1152" i="42"/>
  <c r="A1234" i="42"/>
  <c r="F1297" i="42"/>
  <c r="A1379" i="42"/>
  <c r="F1664" i="42"/>
  <c r="A1746" i="42"/>
  <c r="A1252" i="42"/>
  <c r="F1170" i="42"/>
  <c r="A1760" i="42"/>
  <c r="F1678" i="42"/>
  <c r="A1368" i="42"/>
  <c r="F1286" i="42"/>
  <c r="A1314" i="42"/>
  <c r="F1232" i="42"/>
  <c r="A1331" i="42"/>
  <c r="F1249" i="42"/>
  <c r="F1217" i="42"/>
  <c r="A1299" i="42"/>
  <c r="F1247" i="42"/>
  <c r="A1329" i="42"/>
  <c r="F1674" i="42"/>
  <c r="A1756" i="42"/>
  <c r="F1281" i="42"/>
  <c r="A1363" i="42"/>
  <c r="F1269" i="42" l="1"/>
  <c r="A1351" i="42"/>
  <c r="F1244" i="42"/>
  <c r="A1326" i="42"/>
  <c r="F1729" i="42"/>
  <c r="A1811" i="42"/>
  <c r="A1469" i="42"/>
  <c r="F1387" i="42"/>
  <c r="F1234" i="42"/>
  <c r="A1316" i="42"/>
  <c r="F1298" i="42"/>
  <c r="A1380" i="42"/>
  <c r="A1340" i="42"/>
  <c r="F1258" i="42"/>
  <c r="A1397" i="42"/>
  <c r="F1315" i="42"/>
  <c r="F1760" i="42"/>
  <c r="A1842" i="42"/>
  <c r="F1756" i="42"/>
  <c r="A1838" i="42"/>
  <c r="A1413" i="42"/>
  <c r="F1331" i="42"/>
  <c r="A1828" i="42"/>
  <c r="F1746" i="42"/>
  <c r="F1275" i="42"/>
  <c r="A1357" i="42"/>
  <c r="F1394" i="42"/>
  <c r="A1476" i="42"/>
  <c r="F1330" i="42"/>
  <c r="A1412" i="42"/>
  <c r="F1339" i="42"/>
  <c r="A1421" i="42"/>
  <c r="A1332" i="42"/>
  <c r="F1250" i="42"/>
  <c r="F1321" i="42"/>
  <c r="A1403" i="42"/>
  <c r="A1365" i="42"/>
  <c r="F1283" i="42"/>
  <c r="A1868" i="42"/>
  <c r="F1786" i="42"/>
  <c r="F1765" i="42"/>
  <c r="A1847" i="42"/>
  <c r="A1341" i="42"/>
  <c r="F1259" i="42"/>
  <c r="A1882" i="42"/>
  <c r="F1800" i="42"/>
  <c r="F1282" i="42"/>
  <c r="A1364" i="42"/>
  <c r="F1235" i="42"/>
  <c r="A1317" i="42"/>
  <c r="A1812" i="42"/>
  <c r="F1730" i="42"/>
  <c r="A1850" i="42"/>
  <c r="F1768" i="42"/>
  <c r="F1369" i="42"/>
  <c r="A1451" i="42"/>
  <c r="A1349" i="42"/>
  <c r="F1267" i="42"/>
  <c r="F1386" i="42"/>
  <c r="A1468" i="42"/>
  <c r="F1780" i="42"/>
  <c r="A1862" i="42"/>
  <c r="F1251" i="42"/>
  <c r="A1333" i="42"/>
  <c r="A1388" i="42"/>
  <c r="F1306" i="42"/>
  <c r="A1836" i="42"/>
  <c r="F1754" i="42"/>
  <c r="F1371" i="42"/>
  <c r="A1453" i="42"/>
  <c r="F1309" i="42"/>
  <c r="A1391" i="42"/>
  <c r="F1291" i="42"/>
  <c r="A1373" i="42"/>
  <c r="F1368" i="42"/>
  <c r="A1450" i="42"/>
  <c r="A1419" i="42"/>
  <c r="F1337" i="42"/>
  <c r="F1353" i="42"/>
  <c r="A1435" i="42"/>
  <c r="A1852" i="42"/>
  <c r="F1770" i="42"/>
  <c r="F1329" i="42"/>
  <c r="A1411" i="42"/>
  <c r="F1314" i="42"/>
  <c r="A1396" i="42"/>
  <c r="A1343" i="42"/>
  <c r="F1261" i="42"/>
  <c r="A1867" i="42"/>
  <c r="F1785" i="42"/>
  <c r="A1461" i="42"/>
  <c r="F1379" i="42"/>
  <c r="A1810" i="42"/>
  <c r="F1728" i="42"/>
  <c r="F1242" i="42"/>
  <c r="A1324" i="42"/>
  <c r="A1820" i="42"/>
  <c r="F1738" i="42"/>
  <c r="F1290" i="42"/>
  <c r="A1372" i="42"/>
  <c r="A1359" i="42"/>
  <c r="F1277" i="42"/>
  <c r="F1285" i="42"/>
  <c r="A1367" i="42"/>
  <c r="A1348" i="42"/>
  <c r="F1266" i="42"/>
  <c r="F1307" i="42"/>
  <c r="A1389" i="42"/>
  <c r="A1814" i="42"/>
  <c r="F1732" i="42"/>
  <c r="F1788" i="42"/>
  <c r="A1870" i="42"/>
  <c r="A1876" i="42"/>
  <c r="F1794" i="42"/>
  <c r="F1241" i="42"/>
  <c r="A1323" i="42"/>
  <c r="A1459" i="42"/>
  <c r="F1377" i="42"/>
  <c r="A1839" i="42"/>
  <c r="F1757" i="42"/>
  <c r="F1263" i="42"/>
  <c r="A1345" i="42"/>
  <c r="A1335" i="42"/>
  <c r="F1253" i="42"/>
  <c r="F1784" i="42"/>
  <c r="A1866" i="42"/>
  <c r="F1284" i="42"/>
  <c r="A1366" i="42"/>
  <c r="A1477" i="42"/>
  <c r="F1395" i="42"/>
  <c r="A1381" i="42"/>
  <c r="F1299" i="42"/>
  <c r="A1445" i="42"/>
  <c r="F1363" i="42"/>
  <c r="F1252" i="42"/>
  <c r="A1334" i="42"/>
  <c r="F1362" i="42"/>
  <c r="A1444" i="42"/>
  <c r="A1819" i="42"/>
  <c r="F1737" i="42"/>
  <c r="A1467" i="42"/>
  <c r="F1385" i="42"/>
  <c r="F1325" i="42"/>
  <c r="A1407" i="42"/>
  <c r="F1752" i="42"/>
  <c r="A1834" i="42"/>
  <c r="F1793" i="42"/>
  <c r="A1875" i="42"/>
  <c r="F1354" i="42"/>
  <c r="A1436" i="42"/>
  <c r="F1352" i="42"/>
  <c r="A1434" i="42"/>
  <c r="A1420" i="42"/>
  <c r="F1338" i="42"/>
  <c r="F1393" i="42"/>
  <c r="A1475" i="42"/>
  <c r="F1802" i="42"/>
  <c r="A1884" i="42"/>
  <c r="A1356" i="42"/>
  <c r="F1274" i="42"/>
  <c r="A1382" i="42"/>
  <c r="F1300" i="42"/>
  <c r="A1443" i="42"/>
  <c r="F1361" i="42"/>
  <c r="A1408" i="42" l="1"/>
  <c r="F1326" i="42"/>
  <c r="A1433" i="42"/>
  <c r="F1351" i="42"/>
  <c r="A1892" i="42"/>
  <c r="F1810" i="42"/>
  <c r="A1949" i="42"/>
  <c r="F1867" i="42"/>
  <c r="A1525" i="42"/>
  <c r="F1443" i="42"/>
  <c r="A1502" i="42"/>
  <c r="F1420" i="42"/>
  <c r="A1957" i="42"/>
  <c r="F1875" i="42"/>
  <c r="F1367" i="42"/>
  <c r="A1449" i="42"/>
  <c r="F1365" i="42"/>
  <c r="A1447" i="42"/>
  <c r="A1495" i="42"/>
  <c r="F1413" i="42"/>
  <c r="A1948" i="42"/>
  <c r="F1866" i="42"/>
  <c r="F1382" i="42"/>
  <c r="A1464" i="42"/>
  <c r="A1438" i="42"/>
  <c r="F1356" i="42"/>
  <c r="A1518" i="42"/>
  <c r="F1436" i="42"/>
  <c r="F1444" i="42"/>
  <c r="A1526" i="42"/>
  <c r="F1477" i="42"/>
  <c r="A1559" i="42"/>
  <c r="F1839" i="42"/>
  <c r="A1921" i="42"/>
  <c r="F1459" i="42"/>
  <c r="A1541" i="42"/>
  <c r="A1455" i="42"/>
  <c r="F1373" i="42"/>
  <c r="A1473" i="42"/>
  <c r="F1391" i="42"/>
  <c r="F1388" i="42"/>
  <c r="A1470" i="42"/>
  <c r="A1550" i="42"/>
  <c r="F1468" i="42"/>
  <c r="F1868" i="42"/>
  <c r="A1950" i="42"/>
  <c r="A1558" i="42"/>
  <c r="F1476" i="42"/>
  <c r="F1828" i="42"/>
  <c r="A1910" i="42"/>
  <c r="A1422" i="42"/>
  <c r="F1340" i="42"/>
  <c r="F1811" i="42"/>
  <c r="A1893" i="42"/>
  <c r="F1819" i="42"/>
  <c r="A1901" i="42"/>
  <c r="A1448" i="42"/>
  <c r="F1366" i="42"/>
  <c r="A1551" i="42"/>
  <c r="F1469" i="42"/>
  <c r="F1451" i="42"/>
  <c r="A1533" i="42"/>
  <c r="F1323" i="42"/>
  <c r="A1405" i="42"/>
  <c r="F1419" i="42"/>
  <c r="A1501" i="42"/>
  <c r="A1944" i="42"/>
  <c r="F1862" i="42"/>
  <c r="F1349" i="42"/>
  <c r="A1431" i="42"/>
  <c r="F1317" i="42"/>
  <c r="A1399" i="42"/>
  <c r="F1461" i="42"/>
  <c r="A1543" i="42"/>
  <c r="F1396" i="42"/>
  <c r="A1478" i="42"/>
  <c r="A1416" i="42"/>
  <c r="F1334" i="42"/>
  <c r="F1870" i="42"/>
  <c r="A1952" i="42"/>
  <c r="F1820" i="42"/>
  <c r="A1902" i="42"/>
  <c r="F1450" i="42"/>
  <c r="A1532" i="42"/>
  <c r="F1850" i="42"/>
  <c r="A1932" i="42"/>
  <c r="F1421" i="42"/>
  <c r="A1503" i="42"/>
  <c r="F1842" i="42"/>
  <c r="A1924" i="42"/>
  <c r="F1407" i="42"/>
  <c r="A1489" i="42"/>
  <c r="A1423" i="42"/>
  <c r="F1341" i="42"/>
  <c r="A1535" i="42"/>
  <c r="F1453" i="42"/>
  <c r="F1357" i="42"/>
  <c r="A1439" i="42"/>
  <c r="F1359" i="42"/>
  <c r="A1441" i="42"/>
  <c r="A1557" i="42"/>
  <c r="F1475" i="42"/>
  <c r="F1332" i="42"/>
  <c r="A1414" i="42"/>
  <c r="A1463" i="42"/>
  <c r="F1381" i="42"/>
  <c r="A1417" i="42"/>
  <c r="F1335" i="42"/>
  <c r="F1876" i="42"/>
  <c r="A1958" i="42"/>
  <c r="F1324" i="42"/>
  <c r="A1406" i="42"/>
  <c r="F1411" i="42"/>
  <c r="A1493" i="42"/>
  <c r="A1918" i="42"/>
  <c r="F1836" i="42"/>
  <c r="A1964" i="42"/>
  <c r="F1882" i="42"/>
  <c r="A1485" i="42"/>
  <c r="F1403" i="42"/>
  <c r="A1934" i="42"/>
  <c r="F1852" i="42"/>
  <c r="A1415" i="42"/>
  <c r="F1333" i="42"/>
  <c r="F1380" i="42"/>
  <c r="A1462" i="42"/>
  <c r="F1348" i="42"/>
  <c r="A1430" i="42"/>
  <c r="F1435" i="42"/>
  <c r="A1517" i="42"/>
  <c r="F1434" i="42"/>
  <c r="A1516" i="42"/>
  <c r="F1814" i="42"/>
  <c r="A1896" i="42"/>
  <c r="A1425" i="42"/>
  <c r="F1343" i="42"/>
  <c r="A1446" i="42"/>
  <c r="F1364" i="42"/>
  <c r="A1920" i="42"/>
  <c r="F1838" i="42"/>
  <c r="F1397" i="42"/>
  <c r="A1479" i="42"/>
  <c r="F1316" i="42"/>
  <c r="A1398" i="42"/>
  <c r="A1527" i="42"/>
  <c r="F1445" i="42"/>
  <c r="A1471" i="42"/>
  <c r="F1389" i="42"/>
  <c r="A1966" i="42"/>
  <c r="F1884" i="42"/>
  <c r="F1834" i="42"/>
  <c r="A1916" i="42"/>
  <c r="A1549" i="42"/>
  <c r="F1467" i="42"/>
  <c r="A1427" i="42"/>
  <c r="F1345" i="42"/>
  <c r="A1454" i="42"/>
  <c r="F1372" i="42"/>
  <c r="F1812" i="42"/>
  <c r="A1894" i="42"/>
  <c r="A1929" i="42"/>
  <c r="F1847" i="42"/>
  <c r="A1494" i="42"/>
  <c r="F1412" i="42"/>
  <c r="A1515" i="42" l="1"/>
  <c r="F1433" i="42"/>
  <c r="F1408" i="42"/>
  <c r="A1490" i="42"/>
  <c r="A2040" i="42"/>
  <c r="F2040" i="42" s="1"/>
  <c r="F1958" i="42"/>
  <c r="A1481" i="42"/>
  <c r="F1399" i="42"/>
  <c r="A1975" i="42"/>
  <c r="F1975" i="42" s="1"/>
  <c r="F1893" i="42"/>
  <c r="A1599" i="42"/>
  <c r="F1517" i="42"/>
  <c r="A1505" i="42"/>
  <c r="F1423" i="42"/>
  <c r="F1966" i="42"/>
  <c r="A2048" i="42"/>
  <c r="F2048" i="42" s="1"/>
  <c r="F1471" i="42"/>
  <c r="A1553" i="42"/>
  <c r="F1479" i="42"/>
  <c r="A1561" i="42"/>
  <c r="F1446" i="42"/>
  <c r="A1528" i="42"/>
  <c r="A1639" i="42"/>
  <c r="F1557" i="42"/>
  <c r="F1501" i="42"/>
  <c r="A1583" i="42"/>
  <c r="F1405" i="42"/>
  <c r="A1487" i="42"/>
  <c r="F1422" i="42"/>
  <c r="A1504" i="42"/>
  <c r="A2032" i="42"/>
  <c r="F2032" i="42" s="1"/>
  <c r="F1950" i="42"/>
  <c r="A2046" i="42"/>
  <c r="F2046" i="42" s="1"/>
  <c r="F1964" i="42"/>
  <c r="A1974" i="42"/>
  <c r="F1974" i="42" s="1"/>
  <c r="F1892" i="42"/>
  <c r="F1527" i="42"/>
  <c r="A1609" i="42"/>
  <c r="A1615" i="42"/>
  <c r="F1533" i="42"/>
  <c r="F1470" i="42"/>
  <c r="A1552" i="42"/>
  <c r="F1920" i="42"/>
  <c r="A2002" i="42"/>
  <c r="F2002" i="42" s="1"/>
  <c r="A1507" i="42"/>
  <c r="F1425" i="42"/>
  <c r="A2034" i="42"/>
  <c r="F2034" i="42" s="1"/>
  <c r="F1952" i="42"/>
  <c r="A2039" i="42"/>
  <c r="F2039" i="42" s="1"/>
  <c r="F1957" i="42"/>
  <c r="A1631" i="42"/>
  <c r="F1549" i="42"/>
  <c r="A1499" i="42"/>
  <c r="F1417" i="42"/>
  <c r="F1932" i="42"/>
  <c r="A2014" i="42"/>
  <c r="F2014" i="42" s="1"/>
  <c r="A1513" i="42"/>
  <c r="F1431" i="42"/>
  <c r="A1520" i="42"/>
  <c r="F1438" i="42"/>
  <c r="F1916" i="42"/>
  <c r="A1998" i="42"/>
  <c r="F1998" i="42" s="1"/>
  <c r="A1512" i="42"/>
  <c r="F1430" i="42"/>
  <c r="F1924" i="42"/>
  <c r="A2006" i="42"/>
  <c r="F2006" i="42" s="1"/>
  <c r="A1625" i="42"/>
  <c r="F1543" i="42"/>
  <c r="A1983" i="42"/>
  <c r="F1983" i="42" s="1"/>
  <c r="F1901" i="42"/>
  <c r="A1555" i="42"/>
  <c r="F1473" i="42"/>
  <c r="F1526" i="42"/>
  <c r="A1608" i="42"/>
  <c r="F1447" i="42"/>
  <c r="A1529" i="42"/>
  <c r="F1502" i="42"/>
  <c r="A1584" i="42"/>
  <c r="A1544" i="42"/>
  <c r="F1462" i="42"/>
  <c r="A2016" i="42"/>
  <c r="F2016" i="42" s="1"/>
  <c r="F1934" i="42"/>
  <c r="A1633" i="42"/>
  <c r="F1551" i="42"/>
  <c r="F1454" i="42"/>
  <c r="A1536" i="42"/>
  <c r="F1427" i="42"/>
  <c r="A1509" i="42"/>
  <c r="F1493" i="42"/>
  <c r="A1575" i="42"/>
  <c r="A1531" i="42"/>
  <c r="F1449" i="42"/>
  <c r="A1641" i="42"/>
  <c r="F1559" i="42"/>
  <c r="A1530" i="42"/>
  <c r="F1448" i="42"/>
  <c r="A1623" i="42"/>
  <c r="F1541" i="42"/>
  <c r="F1948" i="42"/>
  <c r="A2030" i="42"/>
  <c r="F2030" i="42" s="1"/>
  <c r="A1577" i="42"/>
  <c r="F1495" i="42"/>
  <c r="F1494" i="42"/>
  <c r="A1576" i="42"/>
  <c r="F1929" i="42"/>
  <c r="A2011" i="42"/>
  <c r="F2011" i="42" s="1"/>
  <c r="A1976" i="42"/>
  <c r="F1976" i="42" s="1"/>
  <c r="F1894" i="42"/>
  <c r="F1398" i="42"/>
  <c r="A1480" i="42"/>
  <c r="A1598" i="42"/>
  <c r="F1516" i="42"/>
  <c r="F1918" i="42"/>
  <c r="A2000" i="42"/>
  <c r="F2000" i="42" s="1"/>
  <c r="A1545" i="42"/>
  <c r="F1463" i="42"/>
  <c r="A1984" i="42"/>
  <c r="F1984" i="42" s="1"/>
  <c r="F1902" i="42"/>
  <c r="A2003" i="42"/>
  <c r="F2003" i="42" s="1"/>
  <c r="F1921" i="42"/>
  <c r="F1518" i="42"/>
  <c r="A1600" i="42"/>
  <c r="A1546" i="42"/>
  <c r="F1464" i="42"/>
  <c r="A1614" i="42"/>
  <c r="F1532" i="42"/>
  <c r="A1992" i="42"/>
  <c r="F1992" i="42" s="1"/>
  <c r="F1910" i="42"/>
  <c r="A1632" i="42"/>
  <c r="F1550" i="42"/>
  <c r="A1571" i="42"/>
  <c r="F1489" i="42"/>
  <c r="F1478" i="42"/>
  <c r="A1560" i="42"/>
  <c r="A1978" i="42"/>
  <c r="F1978" i="42" s="1"/>
  <c r="F1896" i="42"/>
  <c r="F1406" i="42"/>
  <c r="A1488" i="42"/>
  <c r="A1523" i="42"/>
  <c r="F1441" i="42"/>
  <c r="A1521" i="42"/>
  <c r="F1439" i="42"/>
  <c r="F1558" i="42"/>
  <c r="A1640" i="42"/>
  <c r="A1497" i="42"/>
  <c r="F1415" i="42"/>
  <c r="A1567" i="42"/>
  <c r="F1485" i="42"/>
  <c r="F1414" i="42"/>
  <c r="A1496" i="42"/>
  <c r="A1617" i="42"/>
  <c r="F1535" i="42"/>
  <c r="F1503" i="42"/>
  <c r="A1585" i="42"/>
  <c r="A1498" i="42"/>
  <c r="F1416" i="42"/>
  <c r="A2026" i="42"/>
  <c r="F2026" i="42" s="1"/>
  <c r="F1944" i="42"/>
  <c r="F1455" i="42"/>
  <c r="A1537" i="42"/>
  <c r="F1525" i="42"/>
  <c r="A1607" i="42"/>
  <c r="F1949" i="42"/>
  <c r="A2031" i="42"/>
  <c r="F2031" i="42" s="1"/>
  <c r="F1490" i="42" l="1"/>
  <c r="A1572" i="42"/>
  <c r="A1597" i="42"/>
  <c r="F1515" i="42"/>
  <c r="A1628" i="42"/>
  <c r="F1546" i="42"/>
  <c r="A1562" i="42"/>
  <c r="F1480" i="42"/>
  <c r="F1623" i="42"/>
  <c r="A1705" i="42"/>
  <c r="F1615" i="42"/>
  <c r="A1697" i="42"/>
  <c r="F1498" i="42"/>
  <c r="A1580" i="42"/>
  <c r="A1602" i="42"/>
  <c r="F1520" i="42"/>
  <c r="A1595" i="42"/>
  <c r="F1513" i="42"/>
  <c r="F1553" i="42"/>
  <c r="A1635" i="42"/>
  <c r="A1570" i="42"/>
  <c r="F1488" i="42"/>
  <c r="F1530" i="42"/>
  <c r="A1612" i="42"/>
  <c r="A1689" i="42"/>
  <c r="F1607" i="42"/>
  <c r="F1537" i="42"/>
  <c r="A1619" i="42"/>
  <c r="A1714" i="42"/>
  <c r="F1632" i="42"/>
  <c r="A1587" i="42"/>
  <c r="F1505" i="42"/>
  <c r="F1599" i="42"/>
  <c r="A1681" i="42"/>
  <c r="F1531" i="42"/>
  <c r="A1613" i="42"/>
  <c r="F1608" i="42"/>
  <c r="A1690" i="42"/>
  <c r="A1642" i="42"/>
  <c r="F1560" i="42"/>
  <c r="F1633" i="42"/>
  <c r="A1715" i="42"/>
  <c r="F1584" i="42"/>
  <c r="A1666" i="42"/>
  <c r="F1487" i="42"/>
  <c r="A1569" i="42"/>
  <c r="F1639" i="42"/>
  <c r="A1721" i="42"/>
  <c r="A1627" i="42"/>
  <c r="F1545" i="42"/>
  <c r="A1563" i="42"/>
  <c r="F1481" i="42"/>
  <c r="A1653" i="42"/>
  <c r="F1571" i="42"/>
  <c r="A1657" i="42"/>
  <c r="F1575" i="42"/>
  <c r="F1504" i="42"/>
  <c r="A1586" i="42"/>
  <c r="A1649" i="42"/>
  <c r="F1567" i="42"/>
  <c r="A1680" i="42"/>
  <c r="F1598" i="42"/>
  <c r="F1507" i="42"/>
  <c r="A1589" i="42"/>
  <c r="F1561" i="42"/>
  <c r="A1643" i="42"/>
  <c r="A1699" i="42"/>
  <c r="F1617" i="42"/>
  <c r="A1591" i="42"/>
  <c r="F1509" i="42"/>
  <c r="A1581" i="42"/>
  <c r="F1499" i="42"/>
  <c r="A1722" i="42"/>
  <c r="F1640" i="42"/>
  <c r="A1605" i="42"/>
  <c r="F1523" i="42"/>
  <c r="F1576" i="42"/>
  <c r="A1658" i="42"/>
  <c r="A1665" i="42"/>
  <c r="F1583" i="42"/>
  <c r="F1496" i="42"/>
  <c r="A1578" i="42"/>
  <c r="F1577" i="42"/>
  <c r="A1659" i="42"/>
  <c r="A1626" i="42"/>
  <c r="F1544" i="42"/>
  <c r="A1707" i="42"/>
  <c r="F1625" i="42"/>
  <c r="A1603" i="42"/>
  <c r="F1521" i="42"/>
  <c r="F1609" i="42"/>
  <c r="A1691" i="42"/>
  <c r="A1579" i="42"/>
  <c r="F1497" i="42"/>
  <c r="F1600" i="42"/>
  <c r="A1682" i="42"/>
  <c r="F1536" i="42"/>
  <c r="A1618" i="42"/>
  <c r="F1529" i="42"/>
  <c r="A1611" i="42"/>
  <c r="F1512" i="42"/>
  <c r="A1594" i="42"/>
  <c r="F1585" i="42"/>
  <c r="A1667" i="42"/>
  <c r="F1614" i="42"/>
  <c r="A1696" i="42"/>
  <c r="F1641" i="42"/>
  <c r="A1723" i="42"/>
  <c r="A1637" i="42"/>
  <c r="F1555" i="42"/>
  <c r="F1631" i="42"/>
  <c r="A1713" i="42"/>
  <c r="F1552" i="42"/>
  <c r="A1634" i="42"/>
  <c r="A1610" i="42"/>
  <c r="F1528" i="42"/>
  <c r="A1654" i="42" l="1"/>
  <c r="F1572" i="42"/>
  <c r="F1597" i="42"/>
  <c r="A1679" i="42"/>
  <c r="A1671" i="42"/>
  <c r="F1589" i="42"/>
  <c r="A1662" i="42"/>
  <c r="F1580" i="42"/>
  <c r="A1796" i="42"/>
  <c r="F1714" i="42"/>
  <c r="A1661" i="42"/>
  <c r="F1579" i="42"/>
  <c r="F1681" i="42"/>
  <c r="A1763" i="42"/>
  <c r="F1619" i="42"/>
  <c r="A1701" i="42"/>
  <c r="A1795" i="42"/>
  <c r="F1713" i="42"/>
  <c r="A1693" i="42"/>
  <c r="F1611" i="42"/>
  <c r="A1764" i="42"/>
  <c r="F1682" i="42"/>
  <c r="A1741" i="42"/>
  <c r="F1659" i="42"/>
  <c r="F1699" i="42"/>
  <c r="A1781" i="42"/>
  <c r="A1652" i="42"/>
  <c r="F1570" i="42"/>
  <c r="F1657" i="42"/>
  <c r="A1739" i="42"/>
  <c r="F1653" i="42"/>
  <c r="A1735" i="42"/>
  <c r="A1645" i="42"/>
  <c r="F1563" i="42"/>
  <c r="F1691" i="42"/>
  <c r="A1773" i="42"/>
  <c r="A1719" i="42"/>
  <c r="F1637" i="42"/>
  <c r="F1591" i="42"/>
  <c r="A1673" i="42"/>
  <c r="F1569" i="42"/>
  <c r="A1651" i="42"/>
  <c r="A1748" i="42"/>
  <c r="F1666" i="42"/>
  <c r="F1642" i="42"/>
  <c r="A1724" i="42"/>
  <c r="F1586" i="42"/>
  <c r="A1668" i="42"/>
  <c r="F1635" i="42"/>
  <c r="A1717" i="42"/>
  <c r="A1644" i="42"/>
  <c r="F1562" i="42"/>
  <c r="A1797" i="42"/>
  <c r="F1715" i="42"/>
  <c r="A1772" i="42"/>
  <c r="F1690" i="42"/>
  <c r="F1595" i="42"/>
  <c r="A1677" i="42"/>
  <c r="F1722" i="42"/>
  <c r="A1804" i="42"/>
  <c r="A1803" i="42"/>
  <c r="F1721" i="42"/>
  <c r="F1680" i="42"/>
  <c r="A1762" i="42"/>
  <c r="A1789" i="42"/>
  <c r="F1707" i="42"/>
  <c r="A1740" i="42"/>
  <c r="F1658" i="42"/>
  <c r="A1692" i="42"/>
  <c r="F1610" i="42"/>
  <c r="A1716" i="42"/>
  <c r="F1634" i="42"/>
  <c r="F1696" i="42"/>
  <c r="A1778" i="42"/>
  <c r="A1749" i="42"/>
  <c r="F1667" i="42"/>
  <c r="F1594" i="42"/>
  <c r="A1676" i="42"/>
  <c r="F1603" i="42"/>
  <c r="A1685" i="42"/>
  <c r="F1578" i="42"/>
  <c r="A1660" i="42"/>
  <c r="F1581" i="42"/>
  <c r="A1663" i="42"/>
  <c r="A1709" i="42"/>
  <c r="F1627" i="42"/>
  <c r="F1697" i="42"/>
  <c r="A1779" i="42"/>
  <c r="A1787" i="42"/>
  <c r="F1705" i="42"/>
  <c r="A1710" i="42"/>
  <c r="F1628" i="42"/>
  <c r="A1708" i="42"/>
  <c r="F1626" i="42"/>
  <c r="F1618" i="42"/>
  <c r="A1700" i="42"/>
  <c r="A1695" i="42"/>
  <c r="F1613" i="42"/>
  <c r="F1723" i="42"/>
  <c r="A1805" i="42"/>
  <c r="F1665" i="42"/>
  <c r="A1747" i="42"/>
  <c r="A1725" i="42"/>
  <c r="F1643" i="42"/>
  <c r="A1687" i="42"/>
  <c r="F1605" i="42"/>
  <c r="F1649" i="42"/>
  <c r="A1731" i="42"/>
  <c r="A1669" i="42"/>
  <c r="F1587" i="42"/>
  <c r="A1771" i="42"/>
  <c r="F1689" i="42"/>
  <c r="A1694" i="42"/>
  <c r="F1612" i="42"/>
  <c r="F1602" i="42"/>
  <c r="A1684" i="42"/>
  <c r="F1679" i="42" l="1"/>
  <c r="A1761" i="42"/>
  <c r="A1736" i="42"/>
  <c r="F1654" i="42"/>
  <c r="F1700" i="42"/>
  <c r="A1782" i="42"/>
  <c r="A1831" i="42"/>
  <c r="F1749" i="42"/>
  <c r="F1779" i="42"/>
  <c r="A1861" i="42"/>
  <c r="A1844" i="42"/>
  <c r="F1762" i="42"/>
  <c r="A1801" i="42"/>
  <c r="F1719" i="42"/>
  <c r="F1735" i="42"/>
  <c r="A1817" i="42"/>
  <c r="A1823" i="42"/>
  <c r="F1741" i="42"/>
  <c r="A1777" i="42"/>
  <c r="F1695" i="42"/>
  <c r="F1740" i="42"/>
  <c r="A1822" i="42"/>
  <c r="F1717" i="42"/>
  <c r="A1799" i="42"/>
  <c r="A1783" i="42"/>
  <c r="F1701" i="42"/>
  <c r="F1660" i="42"/>
  <c r="A1742" i="42"/>
  <c r="F1778" i="42"/>
  <c r="A1860" i="42"/>
  <c r="A1854" i="42"/>
  <c r="F1772" i="42"/>
  <c r="F1725" i="42"/>
  <c r="A1807" i="42"/>
  <c r="F1789" i="42"/>
  <c r="A1871" i="42"/>
  <c r="F1671" i="42"/>
  <c r="A1753" i="42"/>
  <c r="F1687" i="42"/>
  <c r="A1769" i="42"/>
  <c r="A1829" i="42"/>
  <c r="F1747" i="42"/>
  <c r="A1790" i="42"/>
  <c r="F1708" i="42"/>
  <c r="F1710" i="42"/>
  <c r="A1792" i="42"/>
  <c r="F1685" i="42"/>
  <c r="A1767" i="42"/>
  <c r="F1692" i="42"/>
  <c r="A1774" i="42"/>
  <c r="F1797" i="42"/>
  <c r="A1879" i="42"/>
  <c r="F1651" i="42"/>
  <c r="A1733" i="42"/>
  <c r="A1734" i="42"/>
  <c r="F1652" i="42"/>
  <c r="A1846" i="42"/>
  <c r="F1764" i="42"/>
  <c r="A1855" i="42"/>
  <c r="F1773" i="42"/>
  <c r="F1795" i="42"/>
  <c r="A1877" i="42"/>
  <c r="F1694" i="42"/>
  <c r="A1776" i="42"/>
  <c r="F1781" i="42"/>
  <c r="A1863" i="42"/>
  <c r="F1684" i="42"/>
  <c r="A1766" i="42"/>
  <c r="F1669" i="42"/>
  <c r="A1751" i="42"/>
  <c r="F1663" i="42"/>
  <c r="A1745" i="42"/>
  <c r="F1716" i="42"/>
  <c r="A1798" i="42"/>
  <c r="A1885" i="42"/>
  <c r="F1803" i="42"/>
  <c r="F1644" i="42"/>
  <c r="A1726" i="42"/>
  <c r="F1724" i="42"/>
  <c r="A1806" i="42"/>
  <c r="A1791" i="42"/>
  <c r="F1709" i="42"/>
  <c r="A1821" i="42"/>
  <c r="F1739" i="42"/>
  <c r="A1853" i="42"/>
  <c r="F1771" i="42"/>
  <c r="F1668" i="42"/>
  <c r="A1750" i="42"/>
  <c r="F1748" i="42"/>
  <c r="A1830" i="42"/>
  <c r="A1845" i="42"/>
  <c r="F1763" i="42"/>
  <c r="A1813" i="42"/>
  <c r="F1731" i="42"/>
  <c r="A1887" i="42"/>
  <c r="F1805" i="42"/>
  <c r="F1787" i="42"/>
  <c r="A1869" i="42"/>
  <c r="A1758" i="42"/>
  <c r="F1676" i="42"/>
  <c r="A1886" i="42"/>
  <c r="F1804" i="42"/>
  <c r="A1759" i="42"/>
  <c r="F1677" i="42"/>
  <c r="F1673" i="42"/>
  <c r="A1755" i="42"/>
  <c r="A1727" i="42"/>
  <c r="F1645" i="42"/>
  <c r="A1775" i="42"/>
  <c r="F1693" i="42"/>
  <c r="F1661" i="42"/>
  <c r="A1743" i="42"/>
  <c r="A1878" i="42"/>
  <c r="F1796" i="42"/>
  <c r="F1662" i="42"/>
  <c r="A1744" i="42"/>
  <c r="A1843" i="42" l="1"/>
  <c r="F1761" i="42"/>
  <c r="A1818" i="42"/>
  <c r="F1736" i="42"/>
  <c r="A1959" i="42"/>
  <c r="F1877" i="42"/>
  <c r="A1825" i="42"/>
  <c r="F1743" i="42"/>
  <c r="A1935" i="42"/>
  <c r="F1853" i="42"/>
  <c r="A1937" i="42"/>
  <c r="F1855" i="42"/>
  <c r="F1813" i="42"/>
  <c r="A1895" i="42"/>
  <c r="F1750" i="42"/>
  <c r="A1832" i="42"/>
  <c r="F1821" i="42"/>
  <c r="A1903" i="42"/>
  <c r="A1873" i="42"/>
  <c r="F1791" i="42"/>
  <c r="A1911" i="42"/>
  <c r="F1829" i="42"/>
  <c r="A1905" i="42"/>
  <c r="F1823" i="42"/>
  <c r="A1864" i="42"/>
  <c r="F1782" i="42"/>
  <c r="A1960" i="42"/>
  <c r="F1878" i="42"/>
  <c r="F1759" i="42"/>
  <c r="A1841" i="42"/>
  <c r="A1816" i="42"/>
  <c r="F1734" i="42"/>
  <c r="A1815" i="42"/>
  <c r="F1733" i="42"/>
  <c r="F1822" i="42"/>
  <c r="A1904" i="42"/>
  <c r="A1859" i="42"/>
  <c r="F1777" i="42"/>
  <c r="F1801" i="42"/>
  <c r="A1883" i="42"/>
  <c r="F1775" i="42"/>
  <c r="A1857" i="42"/>
  <c r="F1863" i="42"/>
  <c r="A1945" i="42"/>
  <c r="A1942" i="42"/>
  <c r="F1860" i="42"/>
  <c r="A1865" i="42"/>
  <c r="F1783" i="42"/>
  <c r="A1926" i="42"/>
  <c r="F1844" i="42"/>
  <c r="F1767" i="42"/>
  <c r="A1849" i="42"/>
  <c r="A1851" i="42"/>
  <c r="F1769" i="42"/>
  <c r="A1835" i="42"/>
  <c r="F1753" i="42"/>
  <c r="A1899" i="42"/>
  <c r="F1817" i="42"/>
  <c r="A1809" i="42"/>
  <c r="F1727" i="42"/>
  <c r="A1968" i="42"/>
  <c r="F1886" i="42"/>
  <c r="F1869" i="42"/>
  <c r="A1951" i="42"/>
  <c r="A1874" i="42"/>
  <c r="F1792" i="42"/>
  <c r="A1827" i="42"/>
  <c r="F1745" i="42"/>
  <c r="F1751" i="42"/>
  <c r="A1833" i="42"/>
  <c r="F1861" i="42"/>
  <c r="A1943" i="42"/>
  <c r="F1755" i="42"/>
  <c r="A1837" i="42"/>
  <c r="A1969" i="42"/>
  <c r="F1887" i="42"/>
  <c r="A1912" i="42"/>
  <c r="F1830" i="42"/>
  <c r="F1726" i="42"/>
  <c r="A1808" i="42"/>
  <c r="A1967" i="42"/>
  <c r="F1885" i="42"/>
  <c r="A1872" i="42"/>
  <c r="F1790" i="42"/>
  <c r="A1953" i="42"/>
  <c r="F1871" i="42"/>
  <c r="F1807" i="42"/>
  <c r="A1889" i="42"/>
  <c r="A1881" i="42"/>
  <c r="F1799" i="42"/>
  <c r="A1936" i="42"/>
  <c r="F1854" i="42"/>
  <c r="A1927" i="42"/>
  <c r="F1845" i="42"/>
  <c r="A1888" i="42"/>
  <c r="F1806" i="42"/>
  <c r="F1774" i="42"/>
  <c r="A1856" i="42"/>
  <c r="A1826" i="42"/>
  <c r="F1744" i="42"/>
  <c r="A1840" i="42"/>
  <c r="F1758" i="42"/>
  <c r="F1798" i="42"/>
  <c r="A1880" i="42"/>
  <c r="F1766" i="42"/>
  <c r="A1848" i="42"/>
  <c r="A1858" i="42"/>
  <c r="F1776" i="42"/>
  <c r="F1846" i="42"/>
  <c r="A1928" i="42"/>
  <c r="F1879" i="42"/>
  <c r="A1961" i="42"/>
  <c r="F1742" i="42"/>
  <c r="A1824" i="42"/>
  <c r="F1831" i="42"/>
  <c r="A1913" i="42"/>
  <c r="F1818" i="42" l="1"/>
  <c r="A1900" i="42"/>
  <c r="A1925" i="42"/>
  <c r="F1843" i="42"/>
  <c r="F1961" i="42"/>
  <c r="A2043" i="42"/>
  <c r="F2043" i="42" s="1"/>
  <c r="F1880" i="42"/>
  <c r="A1962" i="42"/>
  <c r="A1897" i="42"/>
  <c r="F1815" i="42"/>
  <c r="A1971" i="42"/>
  <c r="F1889" i="42"/>
  <c r="A1965" i="42"/>
  <c r="F1883" i="42"/>
  <c r="F1913" i="42"/>
  <c r="A1995" i="42"/>
  <c r="F1995" i="42" s="1"/>
  <c r="F1824" i="42"/>
  <c r="A1906" i="42"/>
  <c r="A1970" i="42"/>
  <c r="F1888" i="42"/>
  <c r="F1936" i="42"/>
  <c r="A2018" i="42"/>
  <c r="F2018" i="42" s="1"/>
  <c r="A1954" i="42"/>
  <c r="F1872" i="42"/>
  <c r="A2049" i="42"/>
  <c r="F2049" i="42" s="1"/>
  <c r="F1967" i="42"/>
  <c r="F1809" i="42"/>
  <c r="A1891" i="42"/>
  <c r="A1947" i="42"/>
  <c r="F1865" i="42"/>
  <c r="F1904" i="42"/>
  <c r="A1986" i="42"/>
  <c r="F1986" i="42" s="1"/>
  <c r="A1987" i="42"/>
  <c r="F1987" i="42" s="1"/>
  <c r="F1905" i="42"/>
  <c r="A1993" i="42"/>
  <c r="F1993" i="42" s="1"/>
  <c r="F1911" i="42"/>
  <c r="F1849" i="42"/>
  <c r="A1931" i="42"/>
  <c r="A1923" i="42"/>
  <c r="F1841" i="42"/>
  <c r="A1907" i="42"/>
  <c r="F1825" i="42"/>
  <c r="F1840" i="42"/>
  <c r="A1922" i="42"/>
  <c r="F1826" i="42"/>
  <c r="A1908" i="42"/>
  <c r="A1985" i="42"/>
  <c r="F1985" i="42" s="1"/>
  <c r="F1903" i="42"/>
  <c r="A2019" i="42"/>
  <c r="F2019" i="42" s="1"/>
  <c r="F1937" i="42"/>
  <c r="A2041" i="42"/>
  <c r="F2041" i="42" s="1"/>
  <c r="F1959" i="42"/>
  <c r="A1938" i="42"/>
  <c r="F1856" i="42"/>
  <c r="A2050" i="42"/>
  <c r="F2050" i="42" s="1"/>
  <c r="F1968" i="42"/>
  <c r="A1981" i="42"/>
  <c r="F1981" i="42" s="1"/>
  <c r="F1899" i="42"/>
  <c r="F1960" i="42"/>
  <c r="A2042" i="42"/>
  <c r="F2042" i="42" s="1"/>
  <c r="A1914" i="42"/>
  <c r="F1832" i="42"/>
  <c r="A2017" i="42"/>
  <c r="F2017" i="42" s="1"/>
  <c r="F1935" i="42"/>
  <c r="A1890" i="42"/>
  <c r="F1808" i="42"/>
  <c r="A1915" i="42"/>
  <c r="F1833" i="42"/>
  <c r="A1933" i="42"/>
  <c r="F1851" i="42"/>
  <c r="A2027" i="42"/>
  <c r="F2027" i="42" s="1"/>
  <c r="F1945" i="42"/>
  <c r="F1837" i="42"/>
  <c r="A1919" i="42"/>
  <c r="A2009" i="42"/>
  <c r="F2009" i="42" s="1"/>
  <c r="F1927" i="42"/>
  <c r="A2008" i="42"/>
  <c r="F2008" i="42" s="1"/>
  <c r="F1926" i="42"/>
  <c r="A1994" i="42"/>
  <c r="F1994" i="42" s="1"/>
  <c r="F1912" i="42"/>
  <c r="A1909" i="42"/>
  <c r="F1827" i="42"/>
  <c r="F1858" i="42"/>
  <c r="A1940" i="42"/>
  <c r="F1953" i="42"/>
  <c r="A2035" i="42"/>
  <c r="F2035" i="42" s="1"/>
  <c r="A2051" i="42"/>
  <c r="F2051" i="42" s="1"/>
  <c r="F1969" i="42"/>
  <c r="A1956" i="42"/>
  <c r="F1874" i="42"/>
  <c r="F1816" i="42"/>
  <c r="A1898" i="42"/>
  <c r="A2033" i="42"/>
  <c r="F2033" i="42" s="1"/>
  <c r="F1951" i="42"/>
  <c r="F1942" i="42"/>
  <c r="A2024" i="42"/>
  <c r="F2024" i="42" s="1"/>
  <c r="A1955" i="42"/>
  <c r="F1873" i="42"/>
  <c r="A2010" i="42"/>
  <c r="F2010" i="42" s="1"/>
  <c r="F1928" i="42"/>
  <c r="F1943" i="42"/>
  <c r="A2025" i="42"/>
  <c r="F2025" i="42" s="1"/>
  <c r="A1930" i="42"/>
  <c r="F1848" i="42"/>
  <c r="F1881" i="42"/>
  <c r="A1963" i="42"/>
  <c r="F1835" i="42"/>
  <c r="A1917" i="42"/>
  <c r="F1857" i="42"/>
  <c r="A1939" i="42"/>
  <c r="F1859" i="42"/>
  <c r="A1941" i="42"/>
  <c r="F1864" i="42"/>
  <c r="A1946" i="42"/>
  <c r="A1977" i="42"/>
  <c r="F1977" i="42" s="1"/>
  <c r="F1895" i="42"/>
  <c r="A1982" i="42" l="1"/>
  <c r="F1982" i="42" s="1"/>
  <c r="F1900" i="42"/>
  <c r="F1925" i="42"/>
  <c r="A2007" i="42"/>
  <c r="F2007" i="42" s="1"/>
  <c r="A2038" i="42"/>
  <c r="F2038" i="42" s="1"/>
  <c r="F1956" i="42"/>
  <c r="F1909" i="42"/>
  <c r="A1991" i="42"/>
  <c r="F1991" i="42" s="1"/>
  <c r="F1971" i="42"/>
  <c r="A2053" i="42"/>
  <c r="F2053" i="42" s="1"/>
  <c r="A2028" i="42"/>
  <c r="F2028" i="42" s="1"/>
  <c r="F1946" i="42"/>
  <c r="F1941" i="42"/>
  <c r="A2023" i="42"/>
  <c r="F2023" i="42" s="1"/>
  <c r="A1980" i="42"/>
  <c r="F1980" i="42" s="1"/>
  <c r="F1898" i="42"/>
  <c r="A2013" i="42"/>
  <c r="F2013" i="42" s="1"/>
  <c r="F1931" i="42"/>
  <c r="F1897" i="42"/>
  <c r="A1979" i="42"/>
  <c r="F1979" i="42" s="1"/>
  <c r="A2021" i="42"/>
  <c r="F2021" i="42" s="1"/>
  <c r="F1939" i="42"/>
  <c r="A2001" i="42"/>
  <c r="F2001" i="42" s="1"/>
  <c r="F1919" i="42"/>
  <c r="A2015" i="42"/>
  <c r="F2015" i="42" s="1"/>
  <c r="F1933" i="42"/>
  <c r="A1996" i="42"/>
  <c r="F1996" i="42" s="1"/>
  <c r="F1914" i="42"/>
  <c r="F1970" i="42"/>
  <c r="A2052" i="42"/>
  <c r="F2052" i="42" s="1"/>
  <c r="F1962" i="42"/>
  <c r="A2044" i="42"/>
  <c r="F2044" i="42" s="1"/>
  <c r="F1908" i="42"/>
  <c r="A1990" i="42"/>
  <c r="F1990" i="42" s="1"/>
  <c r="A2045" i="42"/>
  <c r="F2045" i="42" s="1"/>
  <c r="F1963" i="42"/>
  <c r="F1891" i="42"/>
  <c r="A1973" i="42"/>
  <c r="F1973" i="42" s="1"/>
  <c r="A2012" i="42"/>
  <c r="F2012" i="42" s="1"/>
  <c r="F1930" i="42"/>
  <c r="A2022" i="42"/>
  <c r="F2022" i="42" s="1"/>
  <c r="F1940" i="42"/>
  <c r="A1997" i="42"/>
  <c r="F1997" i="42" s="1"/>
  <c r="F1915" i="42"/>
  <c r="F1923" i="42"/>
  <c r="A2005" i="42"/>
  <c r="F2005" i="42" s="1"/>
  <c r="F1890" i="42"/>
  <c r="A1972" i="42"/>
  <c r="F1972" i="42" s="1"/>
  <c r="A2029" i="42"/>
  <c r="F2029" i="42" s="1"/>
  <c r="F1947" i="42"/>
  <c r="A1989" i="42"/>
  <c r="F1989" i="42" s="1"/>
  <c r="F1907" i="42"/>
  <c r="A2037" i="42"/>
  <c r="F2037" i="42" s="1"/>
  <c r="F1955" i="42"/>
  <c r="A1999" i="42"/>
  <c r="F1999" i="42" s="1"/>
  <c r="F1917" i="42"/>
  <c r="F1938" i="42"/>
  <c r="A2020" i="42"/>
  <c r="F2020" i="42" s="1"/>
  <c r="F1922" i="42"/>
  <c r="A2004" i="42"/>
  <c r="F2004" i="42" s="1"/>
  <c r="F1954" i="42"/>
  <c r="A2036" i="42"/>
  <c r="F2036" i="42" s="1"/>
  <c r="A1988" i="42"/>
  <c r="F1988" i="42" s="1"/>
  <c r="F1906" i="42"/>
  <c r="F1965" i="42"/>
  <c r="A2047" i="42"/>
  <c r="F2047" i="42" s="1"/>
  <c r="C53" i="41" l="1"/>
  <c r="C8" i="41"/>
  <c r="C48" i="41"/>
  <c r="C88" i="41"/>
  <c r="C18" i="41"/>
  <c r="C23" i="41"/>
  <c r="C28" i="41"/>
  <c r="C68" i="41"/>
  <c r="C13" i="41"/>
  <c r="C3" i="41"/>
  <c r="E3" i="41" s="1"/>
  <c r="C93" i="41"/>
  <c r="C58" i="41"/>
  <c r="C63" i="41"/>
  <c r="C33" i="41"/>
  <c r="C73" i="41"/>
  <c r="C50" i="41" l="1"/>
  <c r="F780" i="45" s="1"/>
  <c r="F862" i="45"/>
  <c r="F698" i="45"/>
  <c r="F179" i="45"/>
  <c r="F15" i="45"/>
  <c r="F835" i="45"/>
  <c r="F753" i="45"/>
  <c r="F97" i="45"/>
  <c r="F671" i="45"/>
  <c r="F261" i="45"/>
  <c r="F127" i="45"/>
  <c r="F701" i="45"/>
  <c r="F865" i="45"/>
  <c r="F209" i="45"/>
  <c r="F783" i="45"/>
  <c r="F291" i="45"/>
  <c r="F55" i="45"/>
  <c r="F301" i="45"/>
  <c r="F793" i="45"/>
  <c r="F711" i="45"/>
  <c r="F875" i="45"/>
  <c r="F219" i="45"/>
  <c r="F137" i="45"/>
  <c r="C51" i="41"/>
  <c r="F845" i="45"/>
  <c r="F271" i="45"/>
  <c r="F25" i="45"/>
  <c r="F107" i="45"/>
  <c r="F763" i="45"/>
  <c r="F189" i="45"/>
  <c r="F681" i="45"/>
  <c r="F326" i="45"/>
  <c r="F736" i="45"/>
  <c r="F900" i="45"/>
  <c r="F162" i="45"/>
  <c r="F244" i="45"/>
  <c r="F818" i="45"/>
  <c r="F80" i="45"/>
  <c r="F803" i="45"/>
  <c r="F147" i="45"/>
  <c r="F311" i="45"/>
  <c r="F229" i="45"/>
  <c r="F65" i="45"/>
  <c r="F721" i="45"/>
  <c r="F885" i="45"/>
  <c r="F870" i="45"/>
  <c r="F788" i="45"/>
  <c r="F50" i="45"/>
  <c r="F132" i="45"/>
  <c r="F296" i="45"/>
  <c r="F214" i="45"/>
  <c r="F706" i="45"/>
  <c r="F743" i="45"/>
  <c r="F5" i="45"/>
  <c r="F825" i="45"/>
  <c r="F87" i="45"/>
  <c r="F251" i="45"/>
  <c r="F169" i="45"/>
  <c r="F661" i="45"/>
  <c r="F224" i="45"/>
  <c r="F798" i="45"/>
  <c r="F716" i="45"/>
  <c r="F60" i="45"/>
  <c r="F142" i="45"/>
  <c r="F306" i="45"/>
  <c r="F880" i="45"/>
  <c r="E53" i="41"/>
  <c r="F696" i="45"/>
  <c r="F122" i="45"/>
  <c r="F778" i="45"/>
  <c r="F286" i="45"/>
  <c r="F40" i="45"/>
  <c r="F204" i="45"/>
  <c r="F860" i="45"/>
  <c r="F741" i="45"/>
  <c r="F167" i="45"/>
  <c r="F85" i="45"/>
  <c r="F823" i="45"/>
  <c r="F249" i="45"/>
  <c r="F331" i="45"/>
  <c r="F905" i="45"/>
  <c r="F840" i="45"/>
  <c r="F266" i="45"/>
  <c r="F758" i="45"/>
  <c r="F676" i="45"/>
  <c r="F20" i="45"/>
  <c r="F184" i="45"/>
  <c r="F102" i="45"/>
  <c r="F666" i="45"/>
  <c r="F830" i="45"/>
  <c r="F92" i="45"/>
  <c r="F10" i="45"/>
  <c r="F174" i="45"/>
  <c r="F748" i="45"/>
  <c r="F256" i="45"/>
  <c r="F45" i="45"/>
  <c r="C71" i="41"/>
  <c r="C69" i="41"/>
  <c r="C72" i="41"/>
  <c r="E73" i="41"/>
  <c r="C70" i="41"/>
  <c r="C31" i="41"/>
  <c r="C30" i="41"/>
  <c r="C29" i="41"/>
  <c r="C32" i="41"/>
  <c r="E33" i="41"/>
  <c r="E63" i="41"/>
  <c r="C62" i="41"/>
  <c r="C59" i="41"/>
  <c r="C60" i="41"/>
  <c r="C61" i="41"/>
  <c r="C56" i="41"/>
  <c r="C54" i="41"/>
  <c r="E58" i="41"/>
  <c r="C55" i="41"/>
  <c r="C57" i="41"/>
  <c r="E23" i="41"/>
  <c r="C20" i="41"/>
  <c r="C22" i="41"/>
  <c r="C19" i="41"/>
  <c r="C21" i="41"/>
  <c r="C89" i="41"/>
  <c r="C92" i="41"/>
  <c r="C91" i="41"/>
  <c r="E93" i="41"/>
  <c r="C90" i="41"/>
  <c r="C66" i="41"/>
  <c r="C65" i="41"/>
  <c r="E68" i="41"/>
  <c r="C64" i="41"/>
  <c r="C67" i="41"/>
  <c r="E88" i="41"/>
  <c r="C10" i="41"/>
  <c r="E10" i="41" s="1"/>
  <c r="E13" i="41"/>
  <c r="C11" i="41"/>
  <c r="E11" i="41" s="1"/>
  <c r="C12" i="41"/>
  <c r="C9" i="41"/>
  <c r="E9" i="41" s="1"/>
  <c r="F42" i="45"/>
  <c r="E50" i="41"/>
  <c r="C52" i="41"/>
  <c r="E48" i="41"/>
  <c r="C49" i="41"/>
  <c r="C5" i="41"/>
  <c r="E5" i="41" s="1"/>
  <c r="C4" i="41"/>
  <c r="E4" i="41" s="1"/>
  <c r="E8" i="41"/>
  <c r="C7" i="41"/>
  <c r="E7" i="41" s="1"/>
  <c r="C6" i="41"/>
  <c r="E6" i="41" s="1"/>
  <c r="C27" i="41"/>
  <c r="C24" i="41"/>
  <c r="C25" i="41"/>
  <c r="E28" i="41"/>
  <c r="C26" i="41"/>
  <c r="F289" i="45"/>
  <c r="E51" i="41"/>
  <c r="C17" i="41"/>
  <c r="E18" i="41"/>
  <c r="C16" i="41"/>
  <c r="C15" i="41"/>
  <c r="C14" i="41"/>
  <c r="F542" i="63" l="1"/>
  <c r="H214" i="63"/>
  <c r="F132" i="63"/>
  <c r="F296" i="63"/>
  <c r="H296" i="63"/>
  <c r="H378" i="63"/>
  <c r="F378" i="63"/>
  <c r="H50" i="63"/>
  <c r="F460" i="63"/>
  <c r="F214" i="63"/>
  <c r="H132" i="63"/>
  <c r="G50" i="63"/>
  <c r="G296" i="63"/>
  <c r="H460" i="63"/>
  <c r="G378" i="63"/>
  <c r="G460" i="63"/>
  <c r="H542" i="63"/>
  <c r="G542" i="63"/>
  <c r="F50" i="63"/>
  <c r="G132" i="63"/>
  <c r="G214" i="63"/>
  <c r="H107" i="63"/>
  <c r="H271" i="63"/>
  <c r="G107" i="63"/>
  <c r="H353" i="63"/>
  <c r="G435" i="63"/>
  <c r="F517" i="63"/>
  <c r="F189" i="63"/>
  <c r="F107" i="63"/>
  <c r="F435" i="63"/>
  <c r="G271" i="63"/>
  <c r="H25" i="63"/>
  <c r="G189" i="63"/>
  <c r="F353" i="63"/>
  <c r="H189" i="63"/>
  <c r="H435" i="63"/>
  <c r="F25" i="63"/>
  <c r="H517" i="63"/>
  <c r="G353" i="63"/>
  <c r="F271" i="63"/>
  <c r="G25" i="63"/>
  <c r="G517" i="63"/>
  <c r="H209" i="63"/>
  <c r="F455" i="63"/>
  <c r="F127" i="63"/>
  <c r="H455" i="63"/>
  <c r="F537" i="63"/>
  <c r="G291" i="63"/>
  <c r="H373" i="63"/>
  <c r="G455" i="63"/>
  <c r="F373" i="63"/>
  <c r="H127" i="63"/>
  <c r="H537" i="63"/>
  <c r="H45" i="63"/>
  <c r="H291" i="63"/>
  <c r="G127" i="63"/>
  <c r="G537" i="63"/>
  <c r="F291" i="63"/>
  <c r="G373" i="63"/>
  <c r="F209" i="63"/>
  <c r="G45" i="63"/>
  <c r="G209" i="63"/>
  <c r="F45" i="63"/>
  <c r="F124" i="45"/>
  <c r="G338" i="63"/>
  <c r="G92" i="63"/>
  <c r="H256" i="63"/>
  <c r="H502" i="63"/>
  <c r="F10" i="63"/>
  <c r="G256" i="63"/>
  <c r="H174" i="63"/>
  <c r="H338" i="63"/>
  <c r="G10" i="63"/>
  <c r="G420" i="63"/>
  <c r="F502" i="63"/>
  <c r="H420" i="63"/>
  <c r="F420" i="63"/>
  <c r="H92" i="63"/>
  <c r="G502" i="63"/>
  <c r="F338" i="63"/>
  <c r="F256" i="63"/>
  <c r="F174" i="63"/>
  <c r="G174" i="63"/>
  <c r="F92" i="63"/>
  <c r="H10" i="63"/>
  <c r="F266" i="63"/>
  <c r="H348" i="63"/>
  <c r="F20" i="63"/>
  <c r="F184" i="63"/>
  <c r="G184" i="63"/>
  <c r="H102" i="63"/>
  <c r="G20" i="63"/>
  <c r="H512" i="63"/>
  <c r="G266" i="63"/>
  <c r="F348" i="63"/>
  <c r="F512" i="63"/>
  <c r="H184" i="63"/>
  <c r="G512" i="63"/>
  <c r="H430" i="63"/>
  <c r="F430" i="63"/>
  <c r="F102" i="63"/>
  <c r="H266" i="63"/>
  <c r="G102" i="63"/>
  <c r="G430" i="63"/>
  <c r="G348" i="63"/>
  <c r="H20" i="63"/>
  <c r="H80" i="63"/>
  <c r="G326" i="63"/>
  <c r="H326" i="63"/>
  <c r="H162" i="63"/>
  <c r="G244" i="63"/>
  <c r="F572" i="63"/>
  <c r="H490" i="63"/>
  <c r="F244" i="63"/>
  <c r="H244" i="63"/>
  <c r="H572" i="63"/>
  <c r="F408" i="63"/>
  <c r="G80" i="63"/>
  <c r="G162" i="63"/>
  <c r="F162" i="63"/>
  <c r="G490" i="63"/>
  <c r="F326" i="63"/>
  <c r="G408" i="63"/>
  <c r="F490" i="63"/>
  <c r="F80" i="63"/>
  <c r="H408" i="63"/>
  <c r="G572" i="63"/>
  <c r="G224" i="63"/>
  <c r="H60" i="63"/>
  <c r="F470" i="63"/>
  <c r="F552" i="63"/>
  <c r="H306" i="63"/>
  <c r="G142" i="63"/>
  <c r="H552" i="63"/>
  <c r="F306" i="63"/>
  <c r="G388" i="63"/>
  <c r="H142" i="63"/>
  <c r="F224" i="63"/>
  <c r="G552" i="63"/>
  <c r="H224" i="63"/>
  <c r="H470" i="63"/>
  <c r="F60" i="63"/>
  <c r="G470" i="63"/>
  <c r="F142" i="63"/>
  <c r="G306" i="63"/>
  <c r="F388" i="63"/>
  <c r="H388" i="63"/>
  <c r="G60" i="63"/>
  <c r="F261" i="63"/>
  <c r="G97" i="63"/>
  <c r="H425" i="63"/>
  <c r="F97" i="63"/>
  <c r="F179" i="63"/>
  <c r="H507" i="63"/>
  <c r="G261" i="63"/>
  <c r="G425" i="63"/>
  <c r="G179" i="63"/>
  <c r="F343" i="63"/>
  <c r="H179" i="63"/>
  <c r="F507" i="63"/>
  <c r="G343" i="63"/>
  <c r="F15" i="63"/>
  <c r="F425" i="63"/>
  <c r="G507" i="63"/>
  <c r="H15" i="63"/>
  <c r="H261" i="63"/>
  <c r="H343" i="63"/>
  <c r="G15" i="63"/>
  <c r="H97" i="63"/>
  <c r="G393" i="63"/>
  <c r="G229" i="63"/>
  <c r="G311" i="63"/>
  <c r="F311" i="63"/>
  <c r="F147" i="63"/>
  <c r="H475" i="63"/>
  <c r="H557" i="63"/>
  <c r="G557" i="63"/>
  <c r="H65" i="63"/>
  <c r="H311" i="63"/>
  <c r="F229" i="63"/>
  <c r="F475" i="63"/>
  <c r="G147" i="63"/>
  <c r="F65" i="63"/>
  <c r="G475" i="63"/>
  <c r="H147" i="63"/>
  <c r="H229" i="63"/>
  <c r="H393" i="63"/>
  <c r="G65" i="63"/>
  <c r="F557" i="63"/>
  <c r="F393" i="63"/>
  <c r="F206" i="45"/>
  <c r="F288" i="45"/>
  <c r="F206" i="63"/>
  <c r="F534" i="63"/>
  <c r="G534" i="63"/>
  <c r="F124" i="63"/>
  <c r="F288" i="63"/>
  <c r="H370" i="63"/>
  <c r="H206" i="63"/>
  <c r="H124" i="63"/>
  <c r="G206" i="63"/>
  <c r="G370" i="63"/>
  <c r="G42" i="63"/>
  <c r="H452" i="63"/>
  <c r="H42" i="63"/>
  <c r="F370" i="63"/>
  <c r="G124" i="63"/>
  <c r="H288" i="63"/>
  <c r="H534" i="63"/>
  <c r="F42" i="63"/>
  <c r="F452" i="63"/>
  <c r="G452" i="63"/>
  <c r="G288" i="63"/>
  <c r="H207" i="63"/>
  <c r="F535" i="63"/>
  <c r="H453" i="63"/>
  <c r="G535" i="63"/>
  <c r="G125" i="63"/>
  <c r="G453" i="63"/>
  <c r="H125" i="63"/>
  <c r="G371" i="63"/>
  <c r="G289" i="63"/>
  <c r="F371" i="63"/>
  <c r="H289" i="63"/>
  <c r="G207" i="63"/>
  <c r="F207" i="63"/>
  <c r="F453" i="63"/>
  <c r="F125" i="63"/>
  <c r="H371" i="63"/>
  <c r="H43" i="63"/>
  <c r="H535" i="63"/>
  <c r="F289" i="63"/>
  <c r="G43" i="63"/>
  <c r="F43" i="63"/>
  <c r="H167" i="63"/>
  <c r="G495" i="63"/>
  <c r="F167" i="63"/>
  <c r="H331" i="63"/>
  <c r="F413" i="63"/>
  <c r="H495" i="63"/>
  <c r="G167" i="63"/>
  <c r="F331" i="63"/>
  <c r="H249" i="63"/>
  <c r="F249" i="63"/>
  <c r="F495" i="63"/>
  <c r="G249" i="63"/>
  <c r="G413" i="63"/>
  <c r="H577" i="63"/>
  <c r="G577" i="63"/>
  <c r="H85" i="63"/>
  <c r="G331" i="63"/>
  <c r="F85" i="63"/>
  <c r="G85" i="63"/>
  <c r="H413" i="63"/>
  <c r="F577" i="63"/>
  <c r="F286" i="63"/>
  <c r="H532" i="63"/>
  <c r="H122" i="63"/>
  <c r="H450" i="63"/>
  <c r="F122" i="63"/>
  <c r="F40" i="63"/>
  <c r="H40" i="63"/>
  <c r="F450" i="63"/>
  <c r="H368" i="63"/>
  <c r="G368" i="63"/>
  <c r="G122" i="63"/>
  <c r="G286" i="63"/>
  <c r="G40" i="63"/>
  <c r="G204" i="63"/>
  <c r="H204" i="63"/>
  <c r="G450" i="63"/>
  <c r="G532" i="63"/>
  <c r="F532" i="63"/>
  <c r="H286" i="63"/>
  <c r="F204" i="63"/>
  <c r="F368" i="63"/>
  <c r="G497" i="63"/>
  <c r="H5" i="63"/>
  <c r="G87" i="63"/>
  <c r="G333" i="63"/>
  <c r="F333" i="63"/>
  <c r="F5" i="63"/>
  <c r="G415" i="63"/>
  <c r="F415" i="63"/>
  <c r="G169" i="63"/>
  <c r="F497" i="63"/>
  <c r="F169" i="63"/>
  <c r="F251" i="63"/>
  <c r="G251" i="63"/>
  <c r="G5" i="63"/>
  <c r="H415" i="63"/>
  <c r="H87" i="63"/>
  <c r="H169" i="63"/>
  <c r="H497" i="63"/>
  <c r="H251" i="63"/>
  <c r="F87" i="63"/>
  <c r="H333" i="63"/>
  <c r="F55" i="63"/>
  <c r="G55" i="63"/>
  <c r="G547" i="63"/>
  <c r="F547" i="63"/>
  <c r="H465" i="63"/>
  <c r="H55" i="63"/>
  <c r="H137" i="63"/>
  <c r="F383" i="63"/>
  <c r="F137" i="63"/>
  <c r="G465" i="63"/>
  <c r="H547" i="63"/>
  <c r="H219" i="63"/>
  <c r="G219" i="63"/>
  <c r="F219" i="63"/>
  <c r="H301" i="63"/>
  <c r="G301" i="63"/>
  <c r="G137" i="63"/>
  <c r="F301" i="63"/>
  <c r="H383" i="63"/>
  <c r="F465" i="63"/>
  <c r="G383" i="63"/>
  <c r="E25" i="41"/>
  <c r="F99" i="45"/>
  <c r="F837" i="45"/>
  <c r="F673" i="45"/>
  <c r="F755" i="45"/>
  <c r="F17" i="45"/>
  <c r="F263" i="45"/>
  <c r="F181" i="45"/>
  <c r="E65" i="41"/>
  <c r="F877" i="45"/>
  <c r="F303" i="45"/>
  <c r="F139" i="45"/>
  <c r="F221" i="45"/>
  <c r="F57" i="45"/>
  <c r="F713" i="45"/>
  <c r="F795" i="45"/>
  <c r="E19" i="41"/>
  <c r="F175" i="45"/>
  <c r="F749" i="45"/>
  <c r="F257" i="45"/>
  <c r="F831" i="45"/>
  <c r="F11" i="45"/>
  <c r="F667" i="45"/>
  <c r="F93" i="45"/>
  <c r="E57" i="41"/>
  <c r="F49" i="45"/>
  <c r="F131" i="45"/>
  <c r="F705" i="45"/>
  <c r="F869" i="45"/>
  <c r="F787" i="45"/>
  <c r="F295" i="45"/>
  <c r="F213" i="45"/>
  <c r="E62" i="41"/>
  <c r="F54" i="45"/>
  <c r="F136" i="45"/>
  <c r="F874" i="45"/>
  <c r="F300" i="45"/>
  <c r="F218" i="45"/>
  <c r="F710" i="45"/>
  <c r="F792" i="45"/>
  <c r="E72" i="41"/>
  <c r="F310" i="45"/>
  <c r="F146" i="45"/>
  <c r="F228" i="45"/>
  <c r="F884" i="45"/>
  <c r="F802" i="45"/>
  <c r="F720" i="45"/>
  <c r="F64" i="45"/>
  <c r="E55" i="41"/>
  <c r="F703" i="45"/>
  <c r="F867" i="45"/>
  <c r="F129" i="45"/>
  <c r="F211" i="45"/>
  <c r="F293" i="45"/>
  <c r="F47" i="45"/>
  <c r="F785" i="45"/>
  <c r="E32" i="41"/>
  <c r="F680" i="45"/>
  <c r="F24" i="45"/>
  <c r="F270" i="45"/>
  <c r="F762" i="45"/>
  <c r="F844" i="45"/>
  <c r="F188" i="45"/>
  <c r="F106" i="45"/>
  <c r="E14" i="41"/>
  <c r="F826" i="45"/>
  <c r="F88" i="45"/>
  <c r="F170" i="45"/>
  <c r="F6" i="45"/>
  <c r="F662" i="45"/>
  <c r="F744" i="45"/>
  <c r="F252" i="45"/>
  <c r="E49" i="41"/>
  <c r="F779" i="45"/>
  <c r="F123" i="45"/>
  <c r="F861" i="45"/>
  <c r="F41" i="45"/>
  <c r="F205" i="45"/>
  <c r="F287" i="45"/>
  <c r="F697" i="45"/>
  <c r="E56" i="41"/>
  <c r="F294" i="45"/>
  <c r="F130" i="45"/>
  <c r="F48" i="45"/>
  <c r="F212" i="45"/>
  <c r="F786" i="45"/>
  <c r="F868" i="45"/>
  <c r="F704" i="45"/>
  <c r="E29" i="41"/>
  <c r="F841" i="45"/>
  <c r="F21" i="45"/>
  <c r="F103" i="45"/>
  <c r="F677" i="45"/>
  <c r="F185" i="45"/>
  <c r="F267" i="45"/>
  <c r="F759" i="45"/>
  <c r="E12" i="41"/>
  <c r="F824" i="45"/>
  <c r="F742" i="45"/>
  <c r="F168" i="45"/>
  <c r="F660" i="45"/>
  <c r="F86" i="45"/>
  <c r="F4" i="45"/>
  <c r="F250" i="45"/>
  <c r="F43" i="45"/>
  <c r="F207" i="45"/>
  <c r="F699" i="45"/>
  <c r="F863" i="45"/>
  <c r="F781" i="45"/>
  <c r="F125" i="45"/>
  <c r="E24" i="41"/>
  <c r="F672" i="45"/>
  <c r="F98" i="45"/>
  <c r="F836" i="45"/>
  <c r="F262" i="45"/>
  <c r="F180" i="45"/>
  <c r="F16" i="45"/>
  <c r="F754" i="45"/>
  <c r="E27" i="41"/>
  <c r="F265" i="45"/>
  <c r="F839" i="45"/>
  <c r="F675" i="45"/>
  <c r="F757" i="45"/>
  <c r="F19" i="45"/>
  <c r="F101" i="45"/>
  <c r="F183" i="45"/>
  <c r="E90" i="41"/>
  <c r="F246" i="45"/>
  <c r="F902" i="45"/>
  <c r="F164" i="45"/>
  <c r="F820" i="45"/>
  <c r="F328" i="45"/>
  <c r="F738" i="45"/>
  <c r="F82" i="45"/>
  <c r="E15" i="41"/>
  <c r="F7" i="45"/>
  <c r="F253" i="45"/>
  <c r="F663" i="45"/>
  <c r="F171" i="45"/>
  <c r="F827" i="45"/>
  <c r="F745" i="45"/>
  <c r="F89" i="45"/>
  <c r="E91" i="41"/>
  <c r="F329" i="45"/>
  <c r="F903" i="45"/>
  <c r="F739" i="45"/>
  <c r="F821" i="45"/>
  <c r="F83" i="45"/>
  <c r="F165" i="45"/>
  <c r="F247" i="45"/>
  <c r="E61" i="41"/>
  <c r="F873" i="45"/>
  <c r="F53" i="45"/>
  <c r="F135" i="45"/>
  <c r="F709" i="45"/>
  <c r="F299" i="45"/>
  <c r="F217" i="45"/>
  <c r="F791" i="45"/>
  <c r="E30" i="41"/>
  <c r="F678" i="45"/>
  <c r="F186" i="45"/>
  <c r="F268" i="45"/>
  <c r="F104" i="45"/>
  <c r="F22" i="45"/>
  <c r="F842" i="45"/>
  <c r="F760" i="45"/>
  <c r="E16" i="41"/>
  <c r="F664" i="45"/>
  <c r="F90" i="45"/>
  <c r="F172" i="45"/>
  <c r="F746" i="45"/>
  <c r="F254" i="45"/>
  <c r="F8" i="45"/>
  <c r="F828" i="45"/>
  <c r="E26" i="41"/>
  <c r="F18" i="45"/>
  <c r="F838" i="45"/>
  <c r="F674" i="45"/>
  <c r="F100" i="45"/>
  <c r="F756" i="45"/>
  <c r="F264" i="45"/>
  <c r="F182" i="45"/>
  <c r="E64" i="41"/>
  <c r="F220" i="45"/>
  <c r="F302" i="45"/>
  <c r="F712" i="45"/>
  <c r="F56" i="45"/>
  <c r="F138" i="45"/>
  <c r="F794" i="45"/>
  <c r="F876" i="45"/>
  <c r="E92" i="41"/>
  <c r="F248" i="45"/>
  <c r="F84" i="45"/>
  <c r="F822" i="45"/>
  <c r="F166" i="45"/>
  <c r="F330" i="45"/>
  <c r="F904" i="45"/>
  <c r="F740" i="45"/>
  <c r="E60" i="41"/>
  <c r="F216" i="45"/>
  <c r="F872" i="45"/>
  <c r="F298" i="45"/>
  <c r="F52" i="45"/>
  <c r="F708" i="45"/>
  <c r="F790" i="45"/>
  <c r="F134" i="45"/>
  <c r="E31" i="41"/>
  <c r="F761" i="45"/>
  <c r="F105" i="45"/>
  <c r="F843" i="45"/>
  <c r="F269" i="45"/>
  <c r="F187" i="45"/>
  <c r="F23" i="45"/>
  <c r="F679" i="45"/>
  <c r="E70" i="41"/>
  <c r="F308" i="45"/>
  <c r="F226" i="45"/>
  <c r="F718" i="45"/>
  <c r="F800" i="45"/>
  <c r="F144" i="45"/>
  <c r="F882" i="45"/>
  <c r="F62" i="45"/>
  <c r="E17" i="41"/>
  <c r="F665" i="45"/>
  <c r="F829" i="45"/>
  <c r="F255" i="45"/>
  <c r="F173" i="45"/>
  <c r="F91" i="45"/>
  <c r="F747" i="45"/>
  <c r="F9" i="45"/>
  <c r="E66" i="41"/>
  <c r="F222" i="45"/>
  <c r="F58" i="45"/>
  <c r="F140" i="45"/>
  <c r="F796" i="45"/>
  <c r="F714" i="45"/>
  <c r="F878" i="45"/>
  <c r="F304" i="45"/>
  <c r="E22" i="41"/>
  <c r="F96" i="45"/>
  <c r="F834" i="45"/>
  <c r="F752" i="45"/>
  <c r="F14" i="45"/>
  <c r="F178" i="45"/>
  <c r="F260" i="45"/>
  <c r="F670" i="45"/>
  <c r="E69" i="41"/>
  <c r="F61" i="45"/>
  <c r="F717" i="45"/>
  <c r="F225" i="45"/>
  <c r="F881" i="45"/>
  <c r="F307" i="45"/>
  <c r="F143" i="45"/>
  <c r="F799" i="45"/>
  <c r="E20" i="41"/>
  <c r="F258" i="45"/>
  <c r="F94" i="45"/>
  <c r="F176" i="45"/>
  <c r="F750" i="45"/>
  <c r="F832" i="45"/>
  <c r="F668" i="45"/>
  <c r="F12" i="45"/>
  <c r="E71" i="41"/>
  <c r="F719" i="45"/>
  <c r="F227" i="45"/>
  <c r="F145" i="45"/>
  <c r="F309" i="45"/>
  <c r="F801" i="45"/>
  <c r="F883" i="45"/>
  <c r="F63" i="45"/>
  <c r="E54" i="41"/>
  <c r="F866" i="45"/>
  <c r="F46" i="45"/>
  <c r="F784" i="45"/>
  <c r="F702" i="45"/>
  <c r="F128" i="45"/>
  <c r="F210" i="45"/>
  <c r="F292" i="45"/>
  <c r="E67" i="41"/>
  <c r="F141" i="45"/>
  <c r="F797" i="45"/>
  <c r="F879" i="45"/>
  <c r="F305" i="45"/>
  <c r="F715" i="45"/>
  <c r="F223" i="45"/>
  <c r="F59" i="45"/>
  <c r="E52" i="41"/>
  <c r="F126" i="45"/>
  <c r="F864" i="45"/>
  <c r="F700" i="45"/>
  <c r="F44" i="45"/>
  <c r="F782" i="45"/>
  <c r="F208" i="45"/>
  <c r="F290" i="45"/>
  <c r="E89" i="41"/>
  <c r="F81" i="45"/>
  <c r="F901" i="45"/>
  <c r="F737" i="45"/>
  <c r="F163" i="45"/>
  <c r="F327" i="45"/>
  <c r="F245" i="45"/>
  <c r="F819" i="45"/>
  <c r="E21" i="41"/>
  <c r="F669" i="45"/>
  <c r="F177" i="45"/>
  <c r="F13" i="45"/>
  <c r="F259" i="45"/>
  <c r="F751" i="45"/>
  <c r="F95" i="45"/>
  <c r="F833" i="45"/>
  <c r="E59" i="41"/>
  <c r="F789" i="45"/>
  <c r="F133" i="45"/>
  <c r="F215" i="45"/>
  <c r="F51" i="45"/>
  <c r="F871" i="45"/>
  <c r="F297" i="45"/>
  <c r="F707" i="45"/>
  <c r="G250" i="63" l="1"/>
  <c r="H168" i="63"/>
  <c r="F168" i="63"/>
  <c r="F4" i="63"/>
  <c r="G4" i="63"/>
  <c r="F250" i="63"/>
  <c r="F496" i="63"/>
  <c r="H414" i="63"/>
  <c r="H250" i="63"/>
  <c r="G496" i="63"/>
  <c r="G332" i="63"/>
  <c r="H4" i="63"/>
  <c r="G168" i="63"/>
  <c r="H496" i="63"/>
  <c r="H86" i="63"/>
  <c r="F332" i="63"/>
  <c r="G86" i="63"/>
  <c r="F86" i="63"/>
  <c r="F414" i="63"/>
  <c r="G414" i="63"/>
  <c r="H332" i="63"/>
  <c r="H513" i="63"/>
  <c r="F349" i="63"/>
  <c r="H185" i="63"/>
  <c r="H267" i="63"/>
  <c r="F513" i="63"/>
  <c r="H431" i="63"/>
  <c r="G431" i="63"/>
  <c r="F267" i="63"/>
  <c r="H103" i="63"/>
  <c r="G267" i="63"/>
  <c r="H21" i="63"/>
  <c r="F185" i="63"/>
  <c r="G103" i="63"/>
  <c r="G21" i="63"/>
  <c r="F431" i="63"/>
  <c r="H349" i="63"/>
  <c r="G349" i="63"/>
  <c r="F21" i="63"/>
  <c r="G185" i="63"/>
  <c r="G513" i="63"/>
  <c r="F103" i="63"/>
  <c r="H540" i="63"/>
  <c r="H458" i="63"/>
  <c r="F376" i="63"/>
  <c r="G540" i="63"/>
  <c r="F540" i="63"/>
  <c r="F294" i="63"/>
  <c r="G458" i="63"/>
  <c r="G130" i="63"/>
  <c r="G212" i="63"/>
  <c r="H294" i="63"/>
  <c r="F48" i="63"/>
  <c r="H130" i="63"/>
  <c r="H376" i="63"/>
  <c r="G376" i="63"/>
  <c r="G48" i="63"/>
  <c r="H212" i="63"/>
  <c r="F130" i="63"/>
  <c r="H48" i="63"/>
  <c r="F458" i="63"/>
  <c r="F212" i="63"/>
  <c r="G294" i="63"/>
  <c r="H41" i="63"/>
  <c r="F451" i="63"/>
  <c r="H205" i="63"/>
  <c r="G41" i="63"/>
  <c r="H287" i="63"/>
  <c r="F369" i="63"/>
  <c r="F123" i="63"/>
  <c r="G287" i="63"/>
  <c r="G123" i="63"/>
  <c r="H533" i="63"/>
  <c r="F287" i="63"/>
  <c r="G369" i="63"/>
  <c r="H369" i="63"/>
  <c r="H123" i="63"/>
  <c r="F205" i="63"/>
  <c r="F41" i="63"/>
  <c r="G451" i="63"/>
  <c r="F533" i="63"/>
  <c r="G205" i="63"/>
  <c r="G533" i="63"/>
  <c r="H451" i="63"/>
  <c r="H170" i="63"/>
  <c r="H334" i="63"/>
  <c r="F334" i="63"/>
  <c r="G334" i="63"/>
  <c r="F170" i="63"/>
  <c r="G6" i="63"/>
  <c r="F416" i="63"/>
  <c r="H416" i="63"/>
  <c r="F252" i="63"/>
  <c r="H498" i="63"/>
  <c r="H6" i="63"/>
  <c r="F498" i="63"/>
  <c r="G252" i="63"/>
  <c r="G170" i="63"/>
  <c r="G498" i="63"/>
  <c r="F88" i="63"/>
  <c r="G416" i="63"/>
  <c r="G88" i="63"/>
  <c r="F6" i="63"/>
  <c r="H88" i="63"/>
  <c r="H252" i="63"/>
  <c r="G188" i="63"/>
  <c r="G270" i="63"/>
  <c r="F516" i="63"/>
  <c r="F434" i="63"/>
  <c r="F352" i="63"/>
  <c r="H352" i="63"/>
  <c r="H516" i="63"/>
  <c r="H188" i="63"/>
  <c r="H106" i="63"/>
  <c r="G352" i="63"/>
  <c r="G106" i="63"/>
  <c r="H24" i="63"/>
  <c r="G434" i="63"/>
  <c r="F188" i="63"/>
  <c r="G516" i="63"/>
  <c r="F270" i="63"/>
  <c r="G24" i="63"/>
  <c r="F106" i="63"/>
  <c r="F24" i="63"/>
  <c r="H434" i="63"/>
  <c r="H270" i="63"/>
  <c r="F539" i="63"/>
  <c r="H375" i="63"/>
  <c r="F293" i="63"/>
  <c r="G375" i="63"/>
  <c r="F129" i="63"/>
  <c r="F375" i="63"/>
  <c r="H293" i="63"/>
  <c r="H457" i="63"/>
  <c r="G47" i="63"/>
  <c r="F211" i="63"/>
  <c r="G129" i="63"/>
  <c r="H47" i="63"/>
  <c r="G539" i="63"/>
  <c r="G457" i="63"/>
  <c r="H129" i="63"/>
  <c r="H211" i="63"/>
  <c r="G293" i="63"/>
  <c r="H539" i="63"/>
  <c r="G211" i="63"/>
  <c r="F47" i="63"/>
  <c r="F457" i="63"/>
  <c r="F392" i="63"/>
  <c r="G392" i="63"/>
  <c r="H146" i="63"/>
  <c r="F310" i="63"/>
  <c r="F228" i="63"/>
  <c r="G64" i="63"/>
  <c r="F474" i="63"/>
  <c r="G146" i="63"/>
  <c r="G310" i="63"/>
  <c r="F64" i="63"/>
  <c r="H392" i="63"/>
  <c r="G474" i="63"/>
  <c r="H310" i="63"/>
  <c r="F146" i="63"/>
  <c r="G556" i="63"/>
  <c r="F556" i="63"/>
  <c r="H556" i="63"/>
  <c r="H474" i="63"/>
  <c r="H228" i="63"/>
  <c r="H64" i="63"/>
  <c r="G228" i="63"/>
  <c r="H218" i="63"/>
  <c r="G136" i="63"/>
  <c r="H136" i="63"/>
  <c r="F136" i="63"/>
  <c r="F382" i="63"/>
  <c r="G382" i="63"/>
  <c r="H300" i="63"/>
  <c r="F464" i="63"/>
  <c r="F218" i="63"/>
  <c r="G546" i="63"/>
  <c r="H382" i="63"/>
  <c r="F300" i="63"/>
  <c r="H54" i="63"/>
  <c r="G218" i="63"/>
  <c r="H546" i="63"/>
  <c r="F54" i="63"/>
  <c r="F546" i="63"/>
  <c r="G300" i="63"/>
  <c r="H464" i="63"/>
  <c r="G464" i="63"/>
  <c r="G54" i="63"/>
  <c r="G49" i="63"/>
  <c r="F213" i="63"/>
  <c r="G459" i="63"/>
  <c r="H459" i="63"/>
  <c r="G377" i="63"/>
  <c r="H541" i="63"/>
  <c r="F541" i="63"/>
  <c r="H213" i="63"/>
  <c r="G295" i="63"/>
  <c r="H131" i="63"/>
  <c r="F295" i="63"/>
  <c r="F377" i="63"/>
  <c r="G131" i="63"/>
  <c r="F459" i="63"/>
  <c r="G213" i="63"/>
  <c r="H377" i="63"/>
  <c r="H295" i="63"/>
  <c r="F131" i="63"/>
  <c r="G541" i="63"/>
  <c r="H49" i="63"/>
  <c r="F49" i="63"/>
  <c r="F503" i="63"/>
  <c r="H339" i="63"/>
  <c r="G421" i="63"/>
  <c r="G11" i="63"/>
  <c r="G503" i="63"/>
  <c r="H175" i="63"/>
  <c r="H421" i="63"/>
  <c r="F93" i="63"/>
  <c r="G339" i="63"/>
  <c r="F257" i="63"/>
  <c r="H11" i="63"/>
  <c r="H93" i="63"/>
  <c r="G93" i="63"/>
  <c r="F11" i="63"/>
  <c r="H503" i="63"/>
  <c r="F421" i="63"/>
  <c r="F339" i="63"/>
  <c r="G257" i="63"/>
  <c r="F175" i="63"/>
  <c r="H257" i="63"/>
  <c r="G175" i="63"/>
  <c r="H303" i="63"/>
  <c r="G303" i="63"/>
  <c r="H549" i="63"/>
  <c r="G385" i="63"/>
  <c r="F221" i="63"/>
  <c r="F303" i="63"/>
  <c r="G549" i="63"/>
  <c r="F139" i="63"/>
  <c r="H467" i="63"/>
  <c r="G467" i="63"/>
  <c r="H221" i="63"/>
  <c r="F549" i="63"/>
  <c r="H385" i="63"/>
  <c r="F467" i="63"/>
  <c r="H57" i="63"/>
  <c r="F385" i="63"/>
  <c r="F57" i="63"/>
  <c r="H139" i="63"/>
  <c r="G221" i="63"/>
  <c r="G57" i="63"/>
  <c r="G139" i="63"/>
  <c r="F345" i="63"/>
  <c r="H427" i="63"/>
  <c r="F17" i="63"/>
  <c r="H345" i="63"/>
  <c r="F263" i="63"/>
  <c r="F99" i="63"/>
  <c r="G181" i="63"/>
  <c r="G427" i="63"/>
  <c r="G345" i="63"/>
  <c r="G99" i="63"/>
  <c r="F509" i="63"/>
  <c r="G17" i="63"/>
  <c r="F427" i="63"/>
  <c r="H17" i="63"/>
  <c r="G509" i="63"/>
  <c r="G263" i="63"/>
  <c r="H263" i="63"/>
  <c r="F181" i="63"/>
  <c r="H99" i="63"/>
  <c r="H181" i="63"/>
  <c r="H509" i="63"/>
  <c r="G51" i="63"/>
  <c r="H133" i="63"/>
  <c r="H461" i="63"/>
  <c r="F297" i="63"/>
  <c r="F461" i="63"/>
  <c r="H297" i="63"/>
  <c r="G297" i="63"/>
  <c r="G133" i="63"/>
  <c r="G461" i="63"/>
  <c r="F51" i="63"/>
  <c r="H379" i="63"/>
  <c r="F133" i="63"/>
  <c r="H51" i="63"/>
  <c r="F215" i="63"/>
  <c r="G543" i="63"/>
  <c r="F543" i="63"/>
  <c r="F379" i="63"/>
  <c r="G379" i="63"/>
  <c r="H543" i="63"/>
  <c r="G215" i="63"/>
  <c r="H215" i="63"/>
  <c r="F13" i="63"/>
  <c r="H13" i="63"/>
  <c r="F341" i="63"/>
  <c r="G505" i="63"/>
  <c r="H505" i="63"/>
  <c r="H341" i="63"/>
  <c r="H423" i="63"/>
  <c r="G177" i="63"/>
  <c r="H259" i="63"/>
  <c r="F177" i="63"/>
  <c r="H177" i="63"/>
  <c r="F259" i="63"/>
  <c r="G13" i="63"/>
  <c r="F423" i="63"/>
  <c r="F505" i="63"/>
  <c r="G95" i="63"/>
  <c r="H95" i="63"/>
  <c r="G423" i="63"/>
  <c r="F95" i="63"/>
  <c r="G259" i="63"/>
  <c r="G341" i="63"/>
  <c r="F81" i="63"/>
  <c r="G491" i="63"/>
  <c r="G245" i="63"/>
  <c r="H327" i="63"/>
  <c r="F573" i="63"/>
  <c r="G81" i="63"/>
  <c r="F409" i="63"/>
  <c r="G573" i="63"/>
  <c r="H491" i="63"/>
  <c r="F327" i="63"/>
  <c r="F245" i="63"/>
  <c r="H409" i="63"/>
  <c r="H245" i="63"/>
  <c r="F163" i="63"/>
  <c r="H81" i="63"/>
  <c r="H573" i="63"/>
  <c r="G327" i="63"/>
  <c r="H163" i="63"/>
  <c r="G409" i="63"/>
  <c r="F491" i="63"/>
  <c r="G163" i="63"/>
  <c r="F126" i="63"/>
  <c r="H208" i="63"/>
  <c r="F454" i="63"/>
  <c r="G126" i="63"/>
  <c r="H454" i="63"/>
  <c r="G44" i="63"/>
  <c r="H536" i="63"/>
  <c r="H126" i="63"/>
  <c r="F372" i="63"/>
  <c r="G290" i="63"/>
  <c r="G372" i="63"/>
  <c r="F536" i="63"/>
  <c r="F44" i="63"/>
  <c r="G454" i="63"/>
  <c r="F290" i="63"/>
  <c r="H44" i="63"/>
  <c r="G208" i="63"/>
  <c r="G536" i="63"/>
  <c r="H290" i="63"/>
  <c r="H372" i="63"/>
  <c r="F208" i="63"/>
  <c r="G305" i="63"/>
  <c r="H223" i="63"/>
  <c r="G387" i="63"/>
  <c r="F387" i="63"/>
  <c r="G223" i="63"/>
  <c r="H59" i="63"/>
  <c r="G469" i="63"/>
  <c r="F469" i="63"/>
  <c r="H387" i="63"/>
  <c r="H469" i="63"/>
  <c r="F223" i="63"/>
  <c r="G141" i="63"/>
  <c r="F141" i="63"/>
  <c r="H551" i="63"/>
  <c r="F59" i="63"/>
  <c r="H305" i="63"/>
  <c r="F305" i="63"/>
  <c r="G551" i="63"/>
  <c r="F551" i="63"/>
  <c r="G59" i="63"/>
  <c r="H141" i="63"/>
  <c r="F128" i="63"/>
  <c r="H456" i="63"/>
  <c r="G210" i="63"/>
  <c r="H128" i="63"/>
  <c r="H210" i="63"/>
  <c r="G538" i="63"/>
  <c r="F46" i="63"/>
  <c r="H46" i="63"/>
  <c r="G292" i="63"/>
  <c r="G128" i="63"/>
  <c r="F292" i="63"/>
  <c r="F374" i="63"/>
  <c r="F456" i="63"/>
  <c r="F210" i="63"/>
  <c r="H538" i="63"/>
  <c r="H292" i="63"/>
  <c r="F538" i="63"/>
  <c r="G456" i="63"/>
  <c r="H374" i="63"/>
  <c r="G374" i="63"/>
  <c r="G46" i="63"/>
  <c r="G63" i="63"/>
  <c r="H145" i="63"/>
  <c r="G391" i="63"/>
  <c r="F555" i="63"/>
  <c r="G227" i="63"/>
  <c r="G309" i="63"/>
  <c r="H391" i="63"/>
  <c r="H63" i="63"/>
  <c r="F145" i="63"/>
  <c r="G473" i="63"/>
  <c r="F473" i="63"/>
  <c r="H555" i="63"/>
  <c r="G555" i="63"/>
  <c r="H227" i="63"/>
  <c r="F309" i="63"/>
  <c r="H473" i="63"/>
  <c r="F227" i="63"/>
  <c r="G145" i="63"/>
  <c r="F63" i="63"/>
  <c r="H309" i="63"/>
  <c r="F391" i="63"/>
  <c r="G12" i="63"/>
  <c r="F258" i="63"/>
  <c r="G94" i="63"/>
  <c r="H176" i="63"/>
  <c r="F176" i="63"/>
  <c r="H422" i="63"/>
  <c r="G258" i="63"/>
  <c r="H94" i="63"/>
  <c r="G340" i="63"/>
  <c r="F94" i="63"/>
  <c r="F340" i="63"/>
  <c r="H258" i="63"/>
  <c r="F504" i="63"/>
  <c r="G504" i="63"/>
  <c r="H340" i="63"/>
  <c r="H12" i="63"/>
  <c r="F422" i="63"/>
  <c r="F12" i="63"/>
  <c r="G176" i="63"/>
  <c r="H504" i="63"/>
  <c r="G422" i="63"/>
  <c r="F143" i="63"/>
  <c r="F225" i="63"/>
  <c r="F61" i="63"/>
  <c r="F307" i="63"/>
  <c r="H61" i="63"/>
  <c r="G389" i="63"/>
  <c r="F389" i="63"/>
  <c r="H553" i="63"/>
  <c r="H143" i="63"/>
  <c r="G143" i="63"/>
  <c r="H307" i="63"/>
  <c r="G471" i="63"/>
  <c r="H389" i="63"/>
  <c r="H225" i="63"/>
  <c r="F553" i="63"/>
  <c r="G307" i="63"/>
  <c r="G61" i="63"/>
  <c r="H471" i="63"/>
  <c r="G225" i="63"/>
  <c r="F471" i="63"/>
  <c r="G553" i="63"/>
  <c r="G96" i="63"/>
  <c r="G14" i="63"/>
  <c r="H14" i="63"/>
  <c r="H260" i="63"/>
  <c r="G178" i="63"/>
  <c r="H342" i="63"/>
  <c r="G342" i="63"/>
  <c r="G506" i="63"/>
  <c r="F342" i="63"/>
  <c r="G424" i="63"/>
  <c r="F96" i="63"/>
  <c r="H178" i="63"/>
  <c r="H96" i="63"/>
  <c r="F424" i="63"/>
  <c r="F14" i="63"/>
  <c r="F178" i="63"/>
  <c r="F260" i="63"/>
  <c r="H424" i="63"/>
  <c r="F506" i="63"/>
  <c r="H506" i="63"/>
  <c r="G260" i="63"/>
  <c r="H304" i="63"/>
  <c r="G58" i="63"/>
  <c r="F386" i="63"/>
  <c r="H386" i="63"/>
  <c r="H550" i="63"/>
  <c r="F468" i="63"/>
  <c r="F222" i="63"/>
  <c r="F140" i="63"/>
  <c r="H58" i="63"/>
  <c r="F304" i="63"/>
  <c r="G304" i="63"/>
  <c r="G468" i="63"/>
  <c r="H140" i="63"/>
  <c r="F58" i="63"/>
  <c r="G386" i="63"/>
  <c r="F550" i="63"/>
  <c r="H468" i="63"/>
  <c r="G140" i="63"/>
  <c r="H222" i="63"/>
  <c r="G550" i="63"/>
  <c r="G222" i="63"/>
  <c r="G501" i="63"/>
  <c r="H173" i="63"/>
  <c r="F501" i="63"/>
  <c r="G173" i="63"/>
  <c r="H255" i="63"/>
  <c r="H419" i="63"/>
  <c r="H501" i="63"/>
  <c r="H9" i="63"/>
  <c r="G255" i="63"/>
  <c r="G91" i="63"/>
  <c r="H91" i="63"/>
  <c r="F419" i="63"/>
  <c r="F91" i="63"/>
  <c r="F173" i="63"/>
  <c r="G419" i="63"/>
  <c r="H337" i="63"/>
  <c r="F9" i="63"/>
  <c r="F255" i="63"/>
  <c r="F337" i="63"/>
  <c r="G337" i="63"/>
  <c r="G9" i="63"/>
  <c r="G390" i="63"/>
  <c r="G62" i="63"/>
  <c r="H554" i="63"/>
  <c r="H226" i="63"/>
  <c r="H62" i="63"/>
  <c r="F226" i="63"/>
  <c r="F390" i="63"/>
  <c r="F144" i="63"/>
  <c r="F472" i="63"/>
  <c r="F308" i="63"/>
  <c r="H472" i="63"/>
  <c r="G144" i="63"/>
  <c r="H308" i="63"/>
  <c r="H390" i="63"/>
  <c r="G308" i="63"/>
  <c r="F554" i="63"/>
  <c r="F62" i="63"/>
  <c r="G554" i="63"/>
  <c r="H144" i="63"/>
  <c r="G472" i="63"/>
  <c r="G226" i="63"/>
  <c r="G187" i="63"/>
  <c r="H515" i="63"/>
  <c r="H105" i="63"/>
  <c r="F433" i="63"/>
  <c r="F23" i="63"/>
  <c r="F187" i="63"/>
  <c r="H269" i="63"/>
  <c r="G23" i="63"/>
  <c r="H23" i="63"/>
  <c r="F351" i="63"/>
  <c r="G515" i="63"/>
  <c r="H433" i="63"/>
  <c r="G351" i="63"/>
  <c r="F105" i="63"/>
  <c r="G269" i="63"/>
  <c r="H351" i="63"/>
  <c r="G105" i="63"/>
  <c r="G433" i="63"/>
  <c r="F269" i="63"/>
  <c r="F515" i="63"/>
  <c r="H187" i="63"/>
  <c r="G298" i="63"/>
  <c r="G544" i="63"/>
  <c r="H544" i="63"/>
  <c r="G380" i="63"/>
  <c r="F380" i="63"/>
  <c r="H298" i="63"/>
  <c r="F462" i="63"/>
  <c r="G462" i="63"/>
  <c r="G52" i="63"/>
  <c r="F298" i="63"/>
  <c r="H52" i="63"/>
  <c r="H462" i="63"/>
  <c r="G216" i="63"/>
  <c r="G134" i="63"/>
  <c r="F216" i="63"/>
  <c r="F134" i="63"/>
  <c r="H216" i="63"/>
  <c r="H134" i="63"/>
  <c r="H380" i="63"/>
  <c r="F52" i="63"/>
  <c r="F544" i="63"/>
  <c r="H494" i="63"/>
  <c r="G248" i="63"/>
  <c r="F576" i="63"/>
  <c r="H412" i="63"/>
  <c r="F330" i="63"/>
  <c r="F494" i="63"/>
  <c r="H576" i="63"/>
  <c r="H84" i="63"/>
  <c r="F248" i="63"/>
  <c r="G330" i="63"/>
  <c r="G166" i="63"/>
  <c r="G576" i="63"/>
  <c r="G84" i="63"/>
  <c r="F412" i="63"/>
  <c r="H330" i="63"/>
  <c r="G494" i="63"/>
  <c r="F166" i="63"/>
  <c r="H166" i="63"/>
  <c r="F84" i="63"/>
  <c r="G412" i="63"/>
  <c r="H248" i="63"/>
  <c r="H548" i="63"/>
  <c r="G220" i="63"/>
  <c r="F56" i="63"/>
  <c r="H220" i="63"/>
  <c r="H138" i="63"/>
  <c r="G466" i="63"/>
  <c r="H56" i="63"/>
  <c r="F138" i="63"/>
  <c r="G548" i="63"/>
  <c r="H302" i="63"/>
  <c r="F466" i="63"/>
  <c r="G56" i="63"/>
  <c r="G384" i="63"/>
  <c r="F384" i="63"/>
  <c r="G138" i="63"/>
  <c r="H466" i="63"/>
  <c r="F548" i="63"/>
  <c r="F220" i="63"/>
  <c r="F302" i="63"/>
  <c r="H384" i="63"/>
  <c r="G302" i="63"/>
  <c r="H510" i="63"/>
  <c r="H264" i="63"/>
  <c r="F346" i="63"/>
  <c r="H428" i="63"/>
  <c r="G100" i="63"/>
  <c r="F510" i="63"/>
  <c r="G264" i="63"/>
  <c r="H182" i="63"/>
  <c r="F182" i="63"/>
  <c r="G18" i="63"/>
  <c r="F18" i="63"/>
  <c r="F100" i="63"/>
  <c r="H100" i="63"/>
  <c r="G428" i="63"/>
  <c r="G346" i="63"/>
  <c r="G510" i="63"/>
  <c r="H18" i="63"/>
  <c r="F428" i="63"/>
  <c r="G182" i="63"/>
  <c r="H346" i="63"/>
  <c r="F264" i="63"/>
  <c r="G500" i="63"/>
  <c r="F90" i="63"/>
  <c r="H90" i="63"/>
  <c r="H172" i="63"/>
  <c r="G172" i="63"/>
  <c r="G254" i="63"/>
  <c r="F500" i="63"/>
  <c r="H336" i="63"/>
  <c r="G90" i="63"/>
  <c r="G8" i="63"/>
  <c r="F8" i="63"/>
  <c r="F172" i="63"/>
  <c r="H8" i="63"/>
  <c r="F254" i="63"/>
  <c r="G418" i="63"/>
  <c r="H500" i="63"/>
  <c r="F336" i="63"/>
  <c r="G336" i="63"/>
  <c r="F418" i="63"/>
  <c r="H254" i="63"/>
  <c r="H418" i="63"/>
  <c r="H186" i="63"/>
  <c r="G432" i="63"/>
  <c r="G514" i="63"/>
  <c r="F186" i="63"/>
  <c r="F432" i="63"/>
  <c r="H514" i="63"/>
  <c r="H350" i="63"/>
  <c r="F350" i="63"/>
  <c r="H22" i="63"/>
  <c r="H104" i="63"/>
  <c r="G268" i="63"/>
  <c r="G104" i="63"/>
  <c r="G186" i="63"/>
  <c r="H432" i="63"/>
  <c r="F268" i="63"/>
  <c r="F104" i="63"/>
  <c r="H268" i="63"/>
  <c r="G350" i="63"/>
  <c r="G22" i="63"/>
  <c r="F514" i="63"/>
  <c r="F22" i="63"/>
  <c r="G53" i="63"/>
  <c r="G217" i="63"/>
  <c r="G299" i="63"/>
  <c r="F463" i="63"/>
  <c r="F299" i="63"/>
  <c r="H299" i="63"/>
  <c r="G463" i="63"/>
  <c r="F53" i="63"/>
  <c r="F381" i="63"/>
  <c r="H53" i="63"/>
  <c r="G545" i="63"/>
  <c r="H545" i="63"/>
  <c r="H135" i="63"/>
  <c r="H381" i="63"/>
  <c r="F217" i="63"/>
  <c r="H463" i="63"/>
  <c r="G135" i="63"/>
  <c r="G381" i="63"/>
  <c r="H217" i="63"/>
  <c r="F545" i="63"/>
  <c r="F135" i="63"/>
  <c r="F575" i="63"/>
  <c r="F329" i="63"/>
  <c r="H411" i="63"/>
  <c r="H247" i="63"/>
  <c r="H493" i="63"/>
  <c r="H575" i="63"/>
  <c r="H329" i="63"/>
  <c r="F165" i="63"/>
  <c r="H83" i="63"/>
  <c r="G411" i="63"/>
  <c r="G247" i="63"/>
  <c r="G165" i="63"/>
  <c r="G83" i="63"/>
  <c r="F247" i="63"/>
  <c r="G329" i="63"/>
  <c r="G493" i="63"/>
  <c r="F493" i="63"/>
  <c r="G575" i="63"/>
  <c r="H165" i="63"/>
  <c r="F411" i="63"/>
  <c r="F83" i="63"/>
  <c r="G171" i="63"/>
  <c r="G417" i="63"/>
  <c r="F89" i="63"/>
  <c r="H253" i="63"/>
  <c r="F7" i="63"/>
  <c r="G499" i="63"/>
  <c r="H7" i="63"/>
  <c r="F335" i="63"/>
  <c r="G89" i="63"/>
  <c r="H335" i="63"/>
  <c r="H417" i="63"/>
  <c r="H171" i="63"/>
  <c r="H89" i="63"/>
  <c r="F417" i="63"/>
  <c r="G7" i="63"/>
  <c r="F499" i="63"/>
  <c r="G253" i="63"/>
  <c r="F253" i="63"/>
  <c r="G335" i="63"/>
  <c r="H499" i="63"/>
  <c r="F171" i="63"/>
  <c r="H246" i="63"/>
  <c r="G574" i="63"/>
  <c r="H410" i="63"/>
  <c r="F410" i="63"/>
  <c r="G82" i="63"/>
  <c r="H328" i="63"/>
  <c r="F164" i="63"/>
  <c r="F574" i="63"/>
  <c r="F246" i="63"/>
  <c r="H164" i="63"/>
  <c r="F82" i="63"/>
  <c r="H574" i="63"/>
  <c r="F492" i="63"/>
  <c r="G164" i="63"/>
  <c r="G246" i="63"/>
  <c r="G492" i="63"/>
  <c r="G410" i="63"/>
  <c r="H492" i="63"/>
  <c r="G328" i="63"/>
  <c r="H82" i="63"/>
  <c r="F328" i="63"/>
  <c r="F183" i="63"/>
  <c r="F347" i="63"/>
  <c r="H183" i="63"/>
  <c r="F511" i="63"/>
  <c r="F265" i="63"/>
  <c r="F429" i="63"/>
  <c r="H19" i="63"/>
  <c r="F101" i="63"/>
  <c r="H429" i="63"/>
  <c r="G19" i="63"/>
  <c r="G347" i="63"/>
  <c r="G511" i="63"/>
  <c r="H265" i="63"/>
  <c r="G265" i="63"/>
  <c r="F19" i="63"/>
  <c r="G101" i="63"/>
  <c r="G429" i="63"/>
  <c r="H347" i="63"/>
  <c r="H511" i="63"/>
  <c r="G183" i="63"/>
  <c r="H101" i="63"/>
  <c r="H180" i="63"/>
  <c r="F426" i="63"/>
  <c r="G426" i="63"/>
  <c r="H98" i="63"/>
  <c r="F98" i="63"/>
  <c r="H262" i="63"/>
  <c r="F344" i="63"/>
  <c r="F508" i="63"/>
  <c r="G262" i="63"/>
  <c r="G180" i="63"/>
  <c r="H426" i="63"/>
  <c r="G508" i="63"/>
  <c r="F16" i="63"/>
  <c r="G98" i="63"/>
  <c r="G344" i="63"/>
  <c r="F262" i="63"/>
  <c r="F180" i="63"/>
  <c r="G16" i="63"/>
  <c r="H508" i="63"/>
  <c r="H344" i="63"/>
  <c r="H16" i="63"/>
  <c r="D43" i="41"/>
  <c r="D13" i="41"/>
  <c r="D8" i="41"/>
  <c r="D12" i="41"/>
  <c r="H43" i="41"/>
  <c r="J43" i="41" s="1"/>
  <c r="H12" i="41"/>
  <c r="J12" i="41"/>
  <c r="L12" i="41"/>
  <c r="K12" i="41"/>
  <c r="D10" i="41"/>
  <c r="H10" i="41"/>
  <c r="J10" i="41"/>
  <c r="L10" i="41"/>
  <c r="K10" i="41"/>
  <c r="D11" i="41"/>
  <c r="H11" i="41"/>
  <c r="J11" i="41"/>
  <c r="K11" i="41"/>
  <c r="L11" i="41"/>
  <c r="H3" i="41"/>
  <c r="J3" i="41"/>
  <c r="K3" i="41"/>
  <c r="L3" i="41"/>
  <c r="H8" i="41"/>
  <c r="J8" i="41"/>
  <c r="K8" i="41"/>
  <c r="L8" i="41"/>
  <c r="D9" i="41"/>
  <c r="H9" i="41"/>
  <c r="J9" i="41"/>
  <c r="L9" i="41"/>
  <c r="K9" i="41"/>
  <c r="D5" i="41"/>
  <c r="H5" i="41"/>
  <c r="J5" i="41"/>
  <c r="L5" i="41"/>
  <c r="K5" i="41"/>
  <c r="D6" i="41"/>
  <c r="H6" i="41"/>
  <c r="J6" i="41"/>
  <c r="L6" i="41"/>
  <c r="K6" i="41"/>
  <c r="D4" i="41"/>
  <c r="H4" i="41"/>
  <c r="J4" i="41"/>
  <c r="K4" i="41"/>
  <c r="L4" i="41"/>
  <c r="O43" i="41"/>
  <c r="O21" i="41" s="1"/>
  <c r="O12" i="41"/>
  <c r="O13" i="41"/>
  <c r="O34" i="41"/>
  <c r="O27" i="41"/>
  <c r="O30" i="41"/>
  <c r="O32" i="41"/>
  <c r="O22" i="41"/>
  <c r="O39" i="41"/>
  <c r="Q43" i="41"/>
  <c r="Q16" i="41" s="1"/>
  <c r="Q12" i="41"/>
  <c r="Q31" i="41"/>
  <c r="Q29" i="41"/>
  <c r="Q19" i="41"/>
  <c r="Q17" i="41"/>
  <c r="Q39" i="41"/>
  <c r="Q37" i="41"/>
  <c r="Q15" i="41"/>
  <c r="R43" i="41"/>
  <c r="R22" i="41" s="1"/>
  <c r="R12" i="41"/>
  <c r="R24" i="41"/>
  <c r="R29" i="41"/>
  <c r="R42" i="41"/>
  <c r="R14" i="41"/>
  <c r="R25" i="41"/>
  <c r="R18" i="41"/>
  <c r="R38" i="41"/>
  <c r="D7" i="41"/>
  <c r="H7" i="41"/>
  <c r="J7" i="41"/>
  <c r="K7" i="41"/>
  <c r="L7" i="41"/>
  <c r="P12" i="41"/>
  <c r="S12" i="41"/>
  <c r="N12" i="41"/>
  <c r="M12" i="41"/>
  <c r="R10" i="41"/>
  <c r="M10" i="41"/>
  <c r="T10" i="41"/>
  <c r="N10" i="41"/>
  <c r="I10" i="41"/>
  <c r="P10" i="41"/>
  <c r="Q10" i="41"/>
  <c r="S10" i="41"/>
  <c r="O10" i="41"/>
  <c r="S5" i="41"/>
  <c r="M5" i="41"/>
  <c r="P5" i="41"/>
  <c r="N5" i="41"/>
  <c r="T5" i="41"/>
  <c r="I5" i="41"/>
  <c r="O5" i="41"/>
  <c r="R5" i="41"/>
  <c r="Q5" i="41"/>
  <c r="F43" i="41"/>
  <c r="F12" i="41"/>
  <c r="F30" i="41"/>
  <c r="F40" i="41"/>
  <c r="F33" i="41"/>
  <c r="F24" i="41"/>
  <c r="F16" i="41"/>
  <c r="F37" i="41"/>
  <c r="F26" i="41"/>
  <c r="F28" i="41"/>
  <c r="F18" i="41"/>
  <c r="F19" i="41"/>
  <c r="F42" i="41"/>
  <c r="F34" i="41"/>
  <c r="F27" i="41"/>
  <c r="F15" i="41"/>
  <c r="F25" i="41"/>
  <c r="F36" i="41"/>
  <c r="F14" i="41"/>
  <c r="F13" i="41"/>
  <c r="F38" i="41"/>
  <c r="F17" i="41"/>
  <c r="F22" i="41"/>
  <c r="F20" i="41"/>
  <c r="F32" i="41"/>
  <c r="F29" i="41"/>
  <c r="F31" i="41"/>
  <c r="F39" i="41"/>
  <c r="F23" i="41"/>
  <c r="F35" i="41"/>
  <c r="F41" i="41"/>
  <c r="F21" i="41"/>
  <c r="S7" i="41"/>
  <c r="R7" i="41"/>
  <c r="P7" i="41"/>
  <c r="Q7" i="41"/>
  <c r="N7" i="41"/>
  <c r="I7" i="41"/>
  <c r="M7" i="41"/>
  <c r="O7" i="41"/>
  <c r="T7" i="41"/>
  <c r="Q8" i="41"/>
  <c r="I8" i="41"/>
  <c r="N8" i="41"/>
  <c r="T8" i="41"/>
  <c r="R8" i="41"/>
  <c r="S8" i="41"/>
  <c r="P8" i="41"/>
  <c r="M8" i="41"/>
  <c r="O8" i="41"/>
  <c r="S9" i="41"/>
  <c r="T9" i="41"/>
  <c r="O9" i="41"/>
  <c r="N9" i="41"/>
  <c r="I9" i="41"/>
  <c r="M9" i="41"/>
  <c r="Q9" i="41"/>
  <c r="P9" i="41"/>
  <c r="R9" i="41"/>
  <c r="Q3" i="41"/>
  <c r="O3" i="41"/>
  <c r="R3" i="41"/>
  <c r="I3" i="41"/>
  <c r="M3" i="41"/>
  <c r="S3" i="41"/>
  <c r="N3" i="41"/>
  <c r="T3" i="41"/>
  <c r="P3" i="41"/>
  <c r="T4" i="41"/>
  <c r="P4" i="41"/>
  <c r="S4" i="41"/>
  <c r="N4" i="41"/>
  <c r="R4" i="41"/>
  <c r="I4" i="41"/>
  <c r="Q4" i="41"/>
  <c r="M4" i="41"/>
  <c r="O4" i="41"/>
  <c r="R11" i="41"/>
  <c r="Q11" i="41"/>
  <c r="T11" i="41"/>
  <c r="S11" i="41"/>
  <c r="I11" i="41"/>
  <c r="N11" i="41"/>
  <c r="P11" i="41"/>
  <c r="M11" i="41"/>
  <c r="O11" i="41"/>
  <c r="I6" i="41"/>
  <c r="R6" i="41"/>
  <c r="T6" i="41"/>
  <c r="P6" i="41"/>
  <c r="S6" i="41"/>
  <c r="Q6" i="41"/>
  <c r="N6" i="41"/>
  <c r="M6" i="41"/>
  <c r="O6" i="41"/>
  <c r="C38" i="41"/>
  <c r="C36" i="41"/>
  <c r="F192" i="45"/>
  <c r="F110" i="45"/>
  <c r="F274" i="45"/>
  <c r="F28" i="45"/>
  <c r="F766" i="45"/>
  <c r="F684" i="45"/>
  <c r="F848" i="45"/>
  <c r="E36" i="41"/>
  <c r="C83" i="41"/>
  <c r="C87" i="41"/>
  <c r="F325" i="45"/>
  <c r="F817" i="45"/>
  <c r="F243" i="45"/>
  <c r="F735" i="45"/>
  <c r="F161" i="45"/>
  <c r="F79" i="45"/>
  <c r="F899" i="45"/>
  <c r="E87" i="41"/>
  <c r="C43" i="41"/>
  <c r="C44" i="41"/>
  <c r="F282" i="45"/>
  <c r="F36" i="45"/>
  <c r="F200" i="45"/>
  <c r="F856" i="45"/>
  <c r="F774" i="45"/>
  <c r="F118" i="45"/>
  <c r="F692" i="45"/>
  <c r="E44" i="41"/>
  <c r="C34" i="41"/>
  <c r="F272" i="45"/>
  <c r="F26" i="45"/>
  <c r="F108" i="45"/>
  <c r="F764" i="45"/>
  <c r="F682" i="45"/>
  <c r="F846" i="45"/>
  <c r="F190" i="45"/>
  <c r="E34" i="41"/>
  <c r="C45" i="41"/>
  <c r="F37" i="45"/>
  <c r="F201" i="45"/>
  <c r="F775" i="45"/>
  <c r="F119" i="45"/>
  <c r="F283" i="45"/>
  <c r="F857" i="45"/>
  <c r="F693" i="45"/>
  <c r="E45" i="41"/>
  <c r="C37" i="41"/>
  <c r="F275" i="45"/>
  <c r="F685" i="45"/>
  <c r="F767" i="45"/>
  <c r="F29" i="45"/>
  <c r="F849" i="45"/>
  <c r="F111" i="45"/>
  <c r="F193" i="45"/>
  <c r="E37" i="41"/>
  <c r="C78" i="41"/>
  <c r="C74" i="41"/>
  <c r="F148" i="45"/>
  <c r="F722" i="45"/>
  <c r="F804" i="45"/>
  <c r="F886" i="45"/>
  <c r="F66" i="45"/>
  <c r="F312" i="45"/>
  <c r="F230" i="45"/>
  <c r="E74" i="41"/>
  <c r="C86" i="41"/>
  <c r="F324" i="45"/>
  <c r="F242" i="45"/>
  <c r="F816" i="45"/>
  <c r="F898" i="45"/>
  <c r="F160" i="45"/>
  <c r="F78" i="45"/>
  <c r="F734" i="45"/>
  <c r="E86" i="41"/>
  <c r="C46" i="41"/>
  <c r="F776" i="45"/>
  <c r="F120" i="45"/>
  <c r="F858" i="45"/>
  <c r="F38" i="45"/>
  <c r="F284" i="45"/>
  <c r="F202" i="45"/>
  <c r="F694" i="45"/>
  <c r="E46" i="41"/>
  <c r="C76" i="41"/>
  <c r="F314" i="45"/>
  <c r="F724" i="45"/>
  <c r="F806" i="45"/>
  <c r="F150" i="45"/>
  <c r="F888" i="45"/>
  <c r="F232" i="45"/>
  <c r="F68" i="45"/>
  <c r="E76" i="41"/>
  <c r="C35" i="41"/>
  <c r="F765" i="45"/>
  <c r="F683" i="45"/>
  <c r="F847" i="45"/>
  <c r="E35" i="41"/>
  <c r="F109" i="45"/>
  <c r="F27" i="45"/>
  <c r="F191" i="45"/>
  <c r="F273" i="45"/>
  <c r="C75" i="41"/>
  <c r="F887" i="45"/>
  <c r="F67" i="45"/>
  <c r="F723" i="45"/>
  <c r="E75" i="41"/>
  <c r="F149" i="45"/>
  <c r="F231" i="45"/>
  <c r="F313" i="45"/>
  <c r="F805" i="45"/>
  <c r="C84" i="41"/>
  <c r="F896" i="45"/>
  <c r="F322" i="45"/>
  <c r="F240" i="45"/>
  <c r="E84" i="41"/>
  <c r="F158" i="45"/>
  <c r="F814" i="45"/>
  <c r="F732" i="45"/>
  <c r="F76" i="45"/>
  <c r="C47" i="41"/>
  <c r="F203" i="45"/>
  <c r="F859" i="45"/>
  <c r="F285" i="45"/>
  <c r="E47" i="41"/>
  <c r="F695" i="45"/>
  <c r="F39" i="45"/>
  <c r="F121" i="45"/>
  <c r="F777" i="45"/>
  <c r="C85" i="41"/>
  <c r="F815" i="45"/>
  <c r="F241" i="45"/>
  <c r="F897" i="45"/>
  <c r="E85" i="41"/>
  <c r="F159" i="45"/>
  <c r="F323" i="45"/>
  <c r="F77" i="45"/>
  <c r="F733" i="45"/>
  <c r="G7" i="41"/>
  <c r="F7" i="41"/>
  <c r="G9" i="41"/>
  <c r="F9" i="41"/>
  <c r="G4" i="41"/>
  <c r="F4" i="41"/>
  <c r="F5" i="41"/>
  <c r="G5" i="41"/>
  <c r="G6" i="41"/>
  <c r="F6" i="41"/>
  <c r="G11" i="41"/>
  <c r="F11" i="41"/>
  <c r="F10" i="41"/>
  <c r="G10" i="41"/>
  <c r="C79" i="41"/>
  <c r="F71" i="45"/>
  <c r="F153" i="45"/>
  <c r="F727" i="45"/>
  <c r="F317" i="45"/>
  <c r="F891" i="45"/>
  <c r="F235" i="45"/>
  <c r="F809" i="45"/>
  <c r="E79" i="41"/>
  <c r="C39" i="41"/>
  <c r="F195" i="45"/>
  <c r="F277" i="45"/>
  <c r="F851" i="45"/>
  <c r="F687" i="45"/>
  <c r="F113" i="45"/>
  <c r="F769" i="45"/>
  <c r="F31" i="45"/>
  <c r="E39" i="41"/>
  <c r="C80" i="41"/>
  <c r="F810" i="45"/>
  <c r="F728" i="45"/>
  <c r="F318" i="45"/>
  <c r="F892" i="45"/>
  <c r="F72" i="45"/>
  <c r="F236" i="45"/>
  <c r="F154" i="45"/>
  <c r="E80" i="41"/>
  <c r="C42" i="41"/>
  <c r="F772" i="45"/>
  <c r="F34" i="45"/>
  <c r="F280" i="45"/>
  <c r="F198" i="45"/>
  <c r="F690" i="45"/>
  <c r="F854" i="45"/>
  <c r="F116" i="45"/>
  <c r="E42" i="41"/>
  <c r="C81" i="41"/>
  <c r="F893" i="45"/>
  <c r="F73" i="45"/>
  <c r="F237" i="45"/>
  <c r="F319" i="45"/>
  <c r="F811" i="45"/>
  <c r="F729" i="45"/>
  <c r="F155" i="45"/>
  <c r="E81" i="41"/>
  <c r="C40" i="41"/>
  <c r="F688" i="45"/>
  <c r="F114" i="45"/>
  <c r="F852" i="45"/>
  <c r="F278" i="45"/>
  <c r="F770" i="45"/>
  <c r="E40" i="41"/>
  <c r="F196" i="45"/>
  <c r="F32" i="45"/>
  <c r="C82" i="41"/>
  <c r="F894" i="45"/>
  <c r="F320" i="45"/>
  <c r="F812" i="45"/>
  <c r="F238" i="45"/>
  <c r="F156" i="45"/>
  <c r="E82" i="41"/>
  <c r="F730" i="45"/>
  <c r="F74" i="45"/>
  <c r="C41" i="41"/>
  <c r="F279" i="45"/>
  <c r="E41" i="41"/>
  <c r="F771" i="45"/>
  <c r="F33" i="45"/>
  <c r="F853" i="45"/>
  <c r="F115" i="45"/>
  <c r="F689" i="45"/>
  <c r="F197" i="45"/>
  <c r="C77" i="41"/>
  <c r="F151" i="45"/>
  <c r="F69" i="45"/>
  <c r="F315" i="45"/>
  <c r="F725" i="45"/>
  <c r="F807" i="45"/>
  <c r="F233" i="45"/>
  <c r="F889" i="45"/>
  <c r="E77" i="41"/>
  <c r="G8" i="41"/>
  <c r="F8" i="41"/>
  <c r="F895" i="45"/>
  <c r="F75" i="45"/>
  <c r="E83" i="41"/>
  <c r="F157" i="45"/>
  <c r="F321" i="45"/>
  <c r="F731" i="45"/>
  <c r="F239" i="45"/>
  <c r="F813" i="45"/>
  <c r="F234" i="45"/>
  <c r="F152" i="45"/>
  <c r="F890" i="45"/>
  <c r="F808" i="45"/>
  <c r="E78" i="41"/>
  <c r="F316" i="45"/>
  <c r="F70" i="45"/>
  <c r="F726" i="45"/>
  <c r="E38" i="41"/>
  <c r="F768" i="45"/>
  <c r="F686" i="45"/>
  <c r="F30" i="45"/>
  <c r="F194" i="45"/>
  <c r="F112" i="45"/>
  <c r="F276" i="45"/>
  <c r="F850" i="45"/>
  <c r="D93" i="41"/>
  <c r="E43" i="41"/>
  <c r="F691" i="45"/>
  <c r="F281" i="45"/>
  <c r="F35" i="45"/>
  <c r="F773" i="45"/>
  <c r="F117" i="45"/>
  <c r="F855" i="45"/>
  <c r="F199" i="45"/>
  <c r="D68" i="41"/>
  <c r="D63" i="41"/>
  <c r="D65" i="41"/>
  <c r="H65" i="41"/>
  <c r="I65" i="41"/>
  <c r="G549" i="47"/>
  <c r="G139" i="49"/>
  <c r="I467" i="49"/>
  <c r="H221" i="49"/>
  <c r="H549" i="47"/>
  <c r="G139" i="47"/>
  <c r="G303" i="47"/>
  <c r="I385" i="49"/>
  <c r="H57" i="47"/>
  <c r="I385" i="47"/>
  <c r="I221" i="47"/>
  <c r="H467" i="47"/>
  <c r="G385" i="47"/>
  <c r="G221" i="49"/>
  <c r="G467" i="49"/>
  <c r="G57" i="49"/>
  <c r="G549" i="49"/>
  <c r="G385" i="49"/>
  <c r="I139" i="49"/>
  <c r="H139" i="49"/>
  <c r="H467" i="49"/>
  <c r="I303" i="49"/>
  <c r="H385" i="47"/>
  <c r="I303" i="47"/>
  <c r="I221" i="49"/>
  <c r="H139" i="47"/>
  <c r="G221" i="47"/>
  <c r="H385" i="49"/>
  <c r="H303" i="47"/>
  <c r="I57" i="49"/>
  <c r="I57" i="47"/>
  <c r="I139" i="47"/>
  <c r="H57" i="49"/>
  <c r="H549" i="49"/>
  <c r="I549" i="49"/>
  <c r="H221" i="47"/>
  <c r="G467" i="47"/>
  <c r="G303" i="49"/>
  <c r="G57" i="47"/>
  <c r="H303" i="49"/>
  <c r="I549" i="47"/>
  <c r="I467" i="47"/>
  <c r="D66" i="41"/>
  <c r="H66" i="41"/>
  <c r="I66" i="41"/>
  <c r="I468" i="49" s="1"/>
  <c r="G58" i="47"/>
  <c r="I550" i="47"/>
  <c r="G386" i="49"/>
  <c r="G468" i="49"/>
  <c r="I222" i="49"/>
  <c r="I304" i="49"/>
  <c r="H550" i="49"/>
  <c r="G550" i="49"/>
  <c r="G386" i="47"/>
  <c r="I140" i="47"/>
  <c r="G140" i="49"/>
  <c r="I58" i="47"/>
  <c r="G550" i="47"/>
  <c r="I304" i="47"/>
  <c r="H468" i="47"/>
  <c r="D58" i="41"/>
  <c r="D59" i="41"/>
  <c r="H59" i="41"/>
  <c r="T43" i="41"/>
  <c r="T12" i="41"/>
  <c r="T25" i="41"/>
  <c r="I1493" i="42" s="1"/>
  <c r="I1411" i="42"/>
  <c r="G1657" i="42"/>
  <c r="I1903" i="42"/>
  <c r="G1247" i="42"/>
  <c r="H1575" i="42"/>
  <c r="G1329" i="42"/>
  <c r="H1493" i="42"/>
  <c r="G1985" i="42"/>
  <c r="G1739" i="42"/>
  <c r="I1329" i="42"/>
  <c r="G1411" i="42"/>
  <c r="I1739" i="42"/>
  <c r="H1247" i="42"/>
  <c r="I1657" i="42"/>
  <c r="H1821" i="42"/>
  <c r="I1247" i="42"/>
  <c r="I1821" i="42"/>
  <c r="H1411" i="42"/>
  <c r="G1821" i="42"/>
  <c r="G1493" i="42"/>
  <c r="H1329" i="42"/>
  <c r="H1739" i="42"/>
  <c r="T14" i="41"/>
  <c r="G1646" i="42"/>
  <c r="I1482" i="42"/>
  <c r="G1236" i="42"/>
  <c r="G1482" i="42"/>
  <c r="G1974" i="42"/>
  <c r="I1236" i="42"/>
  <c r="I1974" i="42"/>
  <c r="H1728" i="42"/>
  <c r="H1810" i="42"/>
  <c r="I1810" i="42"/>
  <c r="G1728" i="42"/>
  <c r="H1400" i="42"/>
  <c r="I1318" i="42"/>
  <c r="I1646" i="42"/>
  <c r="I1892" i="42"/>
  <c r="T16" i="41"/>
  <c r="G1976" i="42"/>
  <c r="G1238" i="42"/>
  <c r="H1730" i="42"/>
  <c r="G1894" i="42"/>
  <c r="H1894" i="42"/>
  <c r="H1976" i="42"/>
  <c r="H1812" i="42"/>
  <c r="G1320" i="42"/>
  <c r="H1320" i="42"/>
  <c r="G1730" i="42"/>
  <c r="I1648" i="42"/>
  <c r="H1484" i="42"/>
  <c r="G1402" i="42"/>
  <c r="I1320" i="42"/>
  <c r="I1238" i="42"/>
  <c r="I1402" i="42"/>
  <c r="H1402" i="42"/>
  <c r="I1976" i="42"/>
  <c r="H1566" i="42"/>
  <c r="G1812" i="42"/>
  <c r="H1238" i="42"/>
  <c r="G1648" i="42"/>
  <c r="G1484" i="42"/>
  <c r="G1566" i="42"/>
  <c r="I1894" i="42"/>
  <c r="I1730" i="42"/>
  <c r="I1484" i="42"/>
  <c r="I1566" i="42"/>
  <c r="H1648" i="42"/>
  <c r="I1812" i="42"/>
  <c r="T13" i="41"/>
  <c r="H1399" i="42" s="1"/>
  <c r="G1973" i="42"/>
  <c r="H1481" i="42"/>
  <c r="G1563" i="42"/>
  <c r="G1891" i="42"/>
  <c r="I1317" i="42"/>
  <c r="G1235" i="42"/>
  <c r="I1235" i="42"/>
  <c r="I1891" i="42"/>
  <c r="H1809" i="42"/>
  <c r="I1563" i="42"/>
  <c r="H1891" i="42"/>
  <c r="H1645" i="42"/>
  <c r="G1481" i="42"/>
  <c r="G1317" i="42"/>
  <c r="I1973" i="42"/>
  <c r="H1727" i="42"/>
  <c r="D60" i="41"/>
  <c r="H60" i="41"/>
  <c r="I60" i="41" s="1"/>
  <c r="H52" i="49"/>
  <c r="I544" i="47"/>
  <c r="H134" i="49"/>
  <c r="G544" i="47"/>
  <c r="G298" i="47"/>
  <c r="I380" i="47"/>
  <c r="G462" i="47"/>
  <c r="G216" i="49"/>
  <c r="J65" i="41"/>
  <c r="K65" i="41" s="1"/>
  <c r="H221" i="48"/>
  <c r="H549" i="48"/>
  <c r="G57" i="48"/>
  <c r="H303" i="48"/>
  <c r="I467" i="48"/>
  <c r="G139" i="48"/>
  <c r="H385" i="48"/>
  <c r="I549" i="48"/>
  <c r="H467" i="48"/>
  <c r="G467" i="48"/>
  <c r="I385" i="48"/>
  <c r="I57" i="48"/>
  <c r="T42" i="41"/>
  <c r="G2002" i="42"/>
  <c r="T40" i="41"/>
  <c r="G2000" i="42"/>
  <c r="H1344" i="42"/>
  <c r="H1918" i="42"/>
  <c r="G1426" i="42"/>
  <c r="I1508" i="42"/>
  <c r="G1836" i="42"/>
  <c r="I1836" i="42"/>
  <c r="H1672" i="42"/>
  <c r="H2000" i="42"/>
  <c r="I1672" i="42"/>
  <c r="I1590" i="42"/>
  <c r="H1262" i="42"/>
  <c r="G1754" i="42"/>
  <c r="G1672" i="42"/>
  <c r="I1754" i="42"/>
  <c r="H1508" i="42"/>
  <c r="G1918" i="42"/>
  <c r="I1918" i="42"/>
  <c r="I1426" i="42"/>
  <c r="G1262" i="42"/>
  <c r="G1590" i="42"/>
  <c r="H1836" i="42"/>
  <c r="I1344" i="42"/>
  <c r="H58" i="41"/>
  <c r="J58" i="41"/>
  <c r="H296" i="48"/>
  <c r="G296" i="48"/>
  <c r="H214" i="48"/>
  <c r="D78" i="41"/>
  <c r="D73" i="41"/>
  <c r="D77" i="41"/>
  <c r="H77" i="41"/>
  <c r="I77" i="41" s="1"/>
  <c r="I233" i="47"/>
  <c r="G479" i="47"/>
  <c r="G69" i="47"/>
  <c r="G233" i="49"/>
  <c r="I233" i="49"/>
  <c r="G561" i="47"/>
  <c r="H233" i="49"/>
  <c r="H561" i="47"/>
  <c r="H479" i="49"/>
  <c r="G315" i="47"/>
  <c r="I561" i="47"/>
  <c r="H479" i="47"/>
  <c r="H397" i="47"/>
  <c r="I69" i="47"/>
  <c r="G561" i="49"/>
  <c r="H69" i="47"/>
  <c r="I151" i="49"/>
  <c r="H78" i="41"/>
  <c r="I78" i="41" s="1"/>
  <c r="G398" i="47"/>
  <c r="G152" i="47"/>
  <c r="G398" i="49"/>
  <c r="G480" i="49"/>
  <c r="G70" i="47"/>
  <c r="H70" i="47"/>
  <c r="I70" i="47"/>
  <c r="I316" i="49"/>
  <c r="H234" i="47"/>
  <c r="I234" i="47"/>
  <c r="H480" i="47"/>
  <c r="H70" i="49"/>
  <c r="I152" i="49"/>
  <c r="G152" i="49"/>
  <c r="I398" i="49"/>
  <c r="I562" i="47"/>
  <c r="I480" i="49"/>
  <c r="I398" i="47"/>
  <c r="H562" i="47"/>
  <c r="G316" i="47"/>
  <c r="I70" i="49"/>
  <c r="G234" i="49"/>
  <c r="D53" i="41"/>
  <c r="D48" i="41"/>
  <c r="D50" i="41"/>
  <c r="H50" i="41"/>
  <c r="H63" i="41"/>
  <c r="I63" i="41" s="1"/>
  <c r="G137" i="49" s="1"/>
  <c r="I465" i="49"/>
  <c r="G383" i="49"/>
  <c r="H34" i="41"/>
  <c r="H600" i="61"/>
  <c r="H272" i="61"/>
  <c r="G764" i="61"/>
  <c r="G354" i="61"/>
  <c r="H190" i="61"/>
  <c r="G436" i="61"/>
  <c r="H108" i="61"/>
  <c r="H436" i="61"/>
  <c r="H26" i="61"/>
  <c r="G518" i="61"/>
  <c r="F108" i="61"/>
  <c r="F190" i="61"/>
  <c r="G682" i="61"/>
  <c r="G190" i="61"/>
  <c r="G272" i="61"/>
  <c r="G108" i="61"/>
  <c r="H38" i="41"/>
  <c r="F276" i="61"/>
  <c r="H440" i="61"/>
  <c r="G276" i="61"/>
  <c r="G30" i="61"/>
  <c r="G440" i="61"/>
  <c r="G604" i="61"/>
  <c r="F522" i="61"/>
  <c r="H604" i="61"/>
  <c r="G686" i="61"/>
  <c r="H194" i="61"/>
  <c r="H850" i="61"/>
  <c r="H30" i="61"/>
  <c r="H522" i="61"/>
  <c r="G850" i="61"/>
  <c r="H112" i="61"/>
  <c r="G358" i="61"/>
  <c r="H686" i="61"/>
  <c r="F194" i="61"/>
  <c r="G112" i="61"/>
  <c r="G522" i="61"/>
  <c r="F30" i="61"/>
  <c r="F112" i="61"/>
  <c r="F358" i="61"/>
  <c r="G194" i="61"/>
  <c r="F440" i="61"/>
  <c r="G768" i="61"/>
  <c r="H276" i="61"/>
  <c r="H358" i="61"/>
  <c r="F604" i="61"/>
  <c r="F686" i="61"/>
  <c r="F850" i="61"/>
  <c r="F768" i="61"/>
  <c r="H768" i="61"/>
  <c r="H29" i="41"/>
  <c r="G513" i="61" s="1"/>
  <c r="H431" i="61"/>
  <c r="H103" i="61"/>
  <c r="F103" i="61"/>
  <c r="F349" i="61"/>
  <c r="F759" i="61"/>
  <c r="H185" i="61"/>
  <c r="H21" i="61"/>
  <c r="G349" i="61"/>
  <c r="H15" i="41"/>
  <c r="H663" i="61"/>
  <c r="G745" i="61"/>
  <c r="H7" i="61"/>
  <c r="G663" i="61"/>
  <c r="H499" i="61"/>
  <c r="G335" i="61"/>
  <c r="H745" i="61"/>
  <c r="G581" i="61"/>
  <c r="H335" i="61"/>
  <c r="G171" i="61"/>
  <c r="F499" i="61"/>
  <c r="F89" i="61"/>
  <c r="H171" i="61"/>
  <c r="H581" i="61"/>
  <c r="F827" i="61"/>
  <c r="G253" i="61"/>
  <c r="H253" i="61"/>
  <c r="G89" i="61"/>
  <c r="F745" i="61"/>
  <c r="F253" i="61"/>
  <c r="H417" i="61"/>
  <c r="F581" i="61"/>
  <c r="G7" i="61"/>
  <c r="F335" i="61"/>
  <c r="G417" i="61"/>
  <c r="H827" i="61"/>
  <c r="F663" i="61"/>
  <c r="F171" i="61"/>
  <c r="F417" i="61"/>
  <c r="H89" i="61"/>
  <c r="G827" i="61"/>
  <c r="F7" i="61"/>
  <c r="G499" i="61"/>
  <c r="H14" i="41"/>
  <c r="F826" i="61" s="1"/>
  <c r="H826" i="61"/>
  <c r="F662" i="61"/>
  <c r="H35" i="41"/>
  <c r="H437" i="61"/>
  <c r="H191" i="61"/>
  <c r="G273" i="61"/>
  <c r="G683" i="61"/>
  <c r="F765" i="61"/>
  <c r="H355" i="61"/>
  <c r="H601" i="61"/>
  <c r="F191" i="61"/>
  <c r="F109" i="61"/>
  <c r="F519" i="61"/>
  <c r="G847" i="61"/>
  <c r="H27" i="61"/>
  <c r="H847" i="61"/>
  <c r="G601" i="61"/>
  <c r="F847" i="61"/>
  <c r="G355" i="61"/>
  <c r="H683" i="61"/>
  <c r="G27" i="61"/>
  <c r="G109" i="61"/>
  <c r="G765" i="61"/>
  <c r="H273" i="61"/>
  <c r="H109" i="61"/>
  <c r="G519" i="61"/>
  <c r="G191" i="61"/>
  <c r="G437" i="61"/>
  <c r="F601" i="61"/>
  <c r="F355" i="61"/>
  <c r="F683" i="61"/>
  <c r="F273" i="61"/>
  <c r="H519" i="61"/>
  <c r="H765" i="61"/>
  <c r="F437" i="61"/>
  <c r="F27" i="61"/>
  <c r="H42" i="41"/>
  <c r="H116" i="61" s="1"/>
  <c r="F198" i="61"/>
  <c r="H34" i="61"/>
  <c r="H608" i="61"/>
  <c r="G772" i="61"/>
  <c r="H19" i="41"/>
  <c r="F831" i="61"/>
  <c r="G339" i="61"/>
  <c r="H585" i="61"/>
  <c r="F421" i="61"/>
  <c r="F257" i="61"/>
  <c r="G421" i="61"/>
  <c r="G503" i="61"/>
  <c r="F339" i="61"/>
  <c r="F749" i="61"/>
  <c r="H11" i="61"/>
  <c r="G93" i="61"/>
  <c r="H175" i="61"/>
  <c r="H257" i="61"/>
  <c r="F667" i="61"/>
  <c r="G585" i="61"/>
  <c r="G257" i="61"/>
  <c r="H503" i="61"/>
  <c r="F503" i="61"/>
  <c r="H421" i="61"/>
  <c r="H667" i="61"/>
  <c r="F11" i="61"/>
  <c r="H831" i="61"/>
  <c r="H93" i="61"/>
  <c r="H339" i="61"/>
  <c r="G175" i="61"/>
  <c r="F175" i="61"/>
  <c r="F93" i="61"/>
  <c r="G831" i="61"/>
  <c r="F585" i="61"/>
  <c r="G749" i="61"/>
  <c r="G11" i="61"/>
  <c r="G667" i="61"/>
  <c r="H749" i="61"/>
  <c r="H13" i="41"/>
  <c r="H169" i="61"/>
  <c r="H415" i="61"/>
  <c r="H497" i="61"/>
  <c r="F87" i="61"/>
  <c r="F5" i="61"/>
  <c r="G5" i="61"/>
  <c r="D67" i="41"/>
  <c r="H67" i="41"/>
  <c r="O67" i="41" s="1"/>
  <c r="S67" i="41"/>
  <c r="Q67" i="41"/>
  <c r="J67" i="41"/>
  <c r="P67" i="41"/>
  <c r="R67" i="41"/>
  <c r="N67" i="41"/>
  <c r="T67" i="41"/>
  <c r="M67" i="41"/>
  <c r="H715" i="61"/>
  <c r="F59" i="61"/>
  <c r="H551" i="61"/>
  <c r="H387" i="61"/>
  <c r="F141" i="61"/>
  <c r="G797" i="61"/>
  <c r="F223" i="61"/>
  <c r="F715" i="61"/>
  <c r="H469" i="61"/>
  <c r="H59" i="61"/>
  <c r="G223" i="61"/>
  <c r="G879" i="61"/>
  <c r="H305" i="61"/>
  <c r="H223" i="61"/>
  <c r="F387" i="61"/>
  <c r="F797" i="61"/>
  <c r="H797" i="61"/>
  <c r="G633" i="61"/>
  <c r="G141" i="61"/>
  <c r="G305" i="61"/>
  <c r="G387" i="61"/>
  <c r="H141" i="61"/>
  <c r="G715" i="61"/>
  <c r="G59" i="61"/>
  <c r="O60" i="41"/>
  <c r="J60" i="41"/>
  <c r="P60" i="41"/>
  <c r="M60" i="41"/>
  <c r="Q60" i="41"/>
  <c r="S60" i="41"/>
  <c r="T60" i="41"/>
  <c r="R60" i="41"/>
  <c r="N60" i="41"/>
  <c r="H216" i="61"/>
  <c r="F134" i="61"/>
  <c r="F380" i="61"/>
  <c r="F216" i="61"/>
  <c r="G380" i="61"/>
  <c r="H134" i="61"/>
  <c r="G708" i="61"/>
  <c r="H380" i="61"/>
  <c r="H298" i="61"/>
  <c r="G134" i="61"/>
  <c r="H790" i="61"/>
  <c r="H872" i="61"/>
  <c r="G298" i="61"/>
  <c r="H626" i="61"/>
  <c r="F790" i="61"/>
  <c r="F626" i="61"/>
  <c r="G544" i="61"/>
  <c r="G626" i="61"/>
  <c r="H462" i="61"/>
  <c r="G872" i="61"/>
  <c r="F872" i="61"/>
  <c r="G52" i="61"/>
  <c r="F462" i="61"/>
  <c r="H708" i="61"/>
  <c r="F52" i="61"/>
  <c r="H52" i="61"/>
  <c r="H544" i="61"/>
  <c r="F298" i="61"/>
  <c r="G790" i="61"/>
  <c r="F544" i="61"/>
  <c r="F708" i="61"/>
  <c r="G216" i="61"/>
  <c r="G462" i="61"/>
  <c r="Q59" i="41"/>
  <c r="H871" i="61"/>
  <c r="F871" i="61"/>
  <c r="G59" i="41"/>
  <c r="H543" i="58"/>
  <c r="G51" i="59"/>
  <c r="G51" i="54"/>
  <c r="H461" i="50"/>
  <c r="H215" i="59"/>
  <c r="G133" i="55"/>
  <c r="G379" i="52"/>
  <c r="H133" i="51"/>
  <c r="H461" i="52"/>
  <c r="H461" i="58"/>
  <c r="H51" i="55"/>
  <c r="G461" i="53"/>
  <c r="G543" i="51"/>
  <c r="H133" i="52"/>
  <c r="I461" i="51"/>
  <c r="G215" i="52"/>
  <c r="H215" i="52"/>
  <c r="H297" i="58"/>
  <c r="G133" i="54"/>
  <c r="I379" i="52"/>
  <c r="H51" i="52"/>
  <c r="G379" i="51"/>
  <c r="G297" i="59"/>
  <c r="H379" i="55"/>
  <c r="H379" i="58"/>
  <c r="I543" i="59"/>
  <c r="H297" i="52"/>
  <c r="G51" i="51"/>
  <c r="G297" i="55"/>
  <c r="H379" i="56"/>
  <c r="H461" i="59"/>
  <c r="H133" i="57"/>
  <c r="G51" i="57"/>
  <c r="G461" i="51"/>
  <c r="I461" i="55"/>
  <c r="I297" i="52"/>
  <c r="I133" i="57"/>
  <c r="H215" i="55"/>
  <c r="G379" i="50"/>
  <c r="G543" i="59"/>
  <c r="I215" i="59"/>
  <c r="G461" i="55"/>
  <c r="I215" i="56"/>
  <c r="I133" i="55"/>
  <c r="G543" i="55"/>
  <c r="I51" i="54"/>
  <c r="H51" i="53"/>
  <c r="I543" i="53"/>
  <c r="H297" i="56"/>
  <c r="I51" i="52"/>
  <c r="G379" i="58"/>
  <c r="H379" i="53"/>
  <c r="I297" i="56"/>
  <c r="I461" i="52"/>
  <c r="H215" i="54"/>
  <c r="I543" i="56"/>
  <c r="H297" i="53"/>
  <c r="I133" i="59"/>
  <c r="H379" i="51"/>
  <c r="G133" i="53"/>
  <c r="I133" i="54"/>
  <c r="H297" i="51"/>
  <c r="G133" i="52"/>
  <c r="I297" i="55"/>
  <c r="I379" i="50"/>
  <c r="H543" i="56"/>
  <c r="H379" i="59"/>
  <c r="G297" i="51"/>
  <c r="H543" i="57"/>
  <c r="H461" i="53"/>
  <c r="I215" i="52"/>
  <c r="I215" i="55"/>
  <c r="G543" i="53"/>
  <c r="I297" i="57"/>
  <c r="I379" i="55"/>
  <c r="G543" i="52"/>
  <c r="H461" i="54"/>
  <c r="G543" i="50"/>
  <c r="G543" i="57"/>
  <c r="I215" i="50"/>
  <c r="H543" i="59"/>
  <c r="H379" i="57"/>
  <c r="I379" i="54"/>
  <c r="I297" i="53"/>
  <c r="G461" i="54"/>
  <c r="G51" i="53"/>
  <c r="G297" i="53"/>
  <c r="H133" i="58"/>
  <c r="I51" i="56"/>
  <c r="H297" i="50"/>
  <c r="I543" i="50"/>
  <c r="G379" i="54"/>
  <c r="H133" i="54"/>
  <c r="H133" i="53"/>
  <c r="G215" i="50"/>
  <c r="I543" i="54"/>
  <c r="I297" i="51"/>
  <c r="G215" i="55"/>
  <c r="G215" i="57"/>
  <c r="I543" i="52"/>
  <c r="H51" i="54"/>
  <c r="G379" i="56"/>
  <c r="G215" i="59"/>
  <c r="I51" i="57"/>
  <c r="G51" i="52"/>
  <c r="I133" i="58"/>
  <c r="I51" i="58"/>
  <c r="I379" i="53"/>
  <c r="I51" i="55"/>
  <c r="H133" i="56"/>
  <c r="H461" i="56"/>
  <c r="H543" i="54"/>
  <c r="H133" i="55"/>
  <c r="I215" i="57"/>
  <c r="G461" i="52"/>
  <c r="G543" i="54"/>
  <c r="I215" i="53"/>
  <c r="H51" i="51"/>
  <c r="G51" i="56"/>
  <c r="H215" i="57"/>
  <c r="I51" i="51"/>
  <c r="G133" i="57"/>
  <c r="G215" i="51"/>
  <c r="H133" i="50"/>
  <c r="H543" i="52"/>
  <c r="H51" i="50"/>
  <c r="I297" i="54"/>
  <c r="I461" i="59"/>
  <c r="G543" i="58"/>
  <c r="H215" i="53"/>
  <c r="H215" i="58"/>
  <c r="G461" i="56"/>
  <c r="G215" i="56"/>
  <c r="H379" i="50"/>
  <c r="G133" i="58"/>
  <c r="I379" i="51"/>
  <c r="H51" i="58"/>
  <c r="H297" i="54"/>
  <c r="I379" i="57"/>
  <c r="G297" i="58"/>
  <c r="I51" i="59"/>
  <c r="G461" i="50"/>
  <c r="G215" i="53"/>
  <c r="I461" i="54"/>
  <c r="I215" i="58"/>
  <c r="G133" i="56"/>
  <c r="H543" i="55"/>
  <c r="G51" i="55"/>
  <c r="I543" i="55"/>
  <c r="H215" i="56"/>
  <c r="H215" i="51"/>
  <c r="H379" i="54"/>
  <c r="I297" i="59"/>
  <c r="G133" i="51"/>
  <c r="H543" i="50"/>
  <c r="I379" i="56"/>
  <c r="H51" i="59"/>
  <c r="I133" i="56"/>
  <c r="I379" i="58"/>
  <c r="G461" i="58"/>
  <c r="G215" i="58"/>
  <c r="G461" i="57"/>
  <c r="G297" i="50"/>
  <c r="I215" i="54"/>
  <c r="G461" i="59"/>
  <c r="I379" i="59"/>
  <c r="G379" i="59"/>
  <c r="G297" i="56"/>
  <c r="H379" i="52"/>
  <c r="G133" i="59"/>
  <c r="H51" i="57"/>
  <c r="G215" i="54"/>
  <c r="G133" i="50"/>
  <c r="H297" i="55"/>
  <c r="G297" i="57"/>
  <c r="H297" i="57"/>
  <c r="I543" i="58"/>
  <c r="I51" i="50"/>
  <c r="I461" i="50"/>
  <c r="G379" i="57"/>
  <c r="H133" i="59"/>
  <c r="I133" i="51"/>
  <c r="H461" i="51"/>
  <c r="G51" i="50"/>
  <c r="I297" i="50"/>
  <c r="I543" i="51"/>
  <c r="I297" i="58"/>
  <c r="G543" i="56"/>
  <c r="I543" i="57"/>
  <c r="I461" i="58"/>
  <c r="H461" i="57"/>
  <c r="H543" i="53"/>
  <c r="G379" i="53"/>
  <c r="I215" i="51"/>
  <c r="G297" i="52"/>
  <c r="I133" i="52"/>
  <c r="H543" i="51"/>
  <c r="I133" i="53"/>
  <c r="I461" i="56"/>
  <c r="G51" i="58"/>
  <c r="I51" i="53"/>
  <c r="G379" i="55"/>
  <c r="G297" i="54"/>
  <c r="H297" i="59"/>
  <c r="I133" i="50"/>
  <c r="I461" i="53"/>
  <c r="I461" i="57"/>
  <c r="H461" i="55"/>
  <c r="H51" i="56"/>
  <c r="H215" i="50"/>
  <c r="T24" i="41"/>
  <c r="G1328" i="42" s="1"/>
  <c r="I1738" i="42"/>
  <c r="I1820" i="42"/>
  <c r="G1246" i="42"/>
  <c r="H1984" i="42"/>
  <c r="G1656" i="42"/>
  <c r="G1738" i="42"/>
  <c r="I1984" i="42"/>
  <c r="I1328" i="42"/>
  <c r="H1574" i="42"/>
  <c r="I1656" i="42"/>
  <c r="H1820" i="42"/>
  <c r="H1902" i="42"/>
  <c r="H1656" i="42"/>
  <c r="H1492" i="42"/>
  <c r="D72" i="41"/>
  <c r="H72" i="41"/>
  <c r="J72" i="41" s="1"/>
  <c r="L72" i="41" s="1"/>
  <c r="G64" i="48"/>
  <c r="H474" i="48"/>
  <c r="D46" i="41"/>
  <c r="H46" i="41"/>
  <c r="I46" i="41"/>
  <c r="I38" i="49"/>
  <c r="G530" i="47"/>
  <c r="G284" i="47"/>
  <c r="G120" i="49"/>
  <c r="I120" i="49"/>
  <c r="I284" i="47"/>
  <c r="I120" i="47"/>
  <c r="I284" i="49"/>
  <c r="G366" i="47"/>
  <c r="I366" i="47"/>
  <c r="D88" i="41"/>
  <c r="D83" i="41"/>
  <c r="D86" i="41"/>
  <c r="H86" i="41"/>
  <c r="J86" i="41"/>
  <c r="G78" i="48" s="1"/>
  <c r="K86" i="41"/>
  <c r="L86" i="41"/>
  <c r="G570" i="48"/>
  <c r="G488" i="48"/>
  <c r="G160" i="48"/>
  <c r="I406" i="48"/>
  <c r="H78" i="48"/>
  <c r="H160" i="48"/>
  <c r="G324" i="48"/>
  <c r="G406" i="48"/>
  <c r="I242" i="48"/>
  <c r="I488" i="48"/>
  <c r="H406" i="48"/>
  <c r="I160" i="48"/>
  <c r="I78" i="48"/>
  <c r="I570" i="48"/>
  <c r="H324" i="48"/>
  <c r="D51" i="41"/>
  <c r="H51" i="41"/>
  <c r="T51" i="41" s="1"/>
  <c r="G1847" i="42"/>
  <c r="H1683" i="42"/>
  <c r="H1929" i="42"/>
  <c r="G1273" i="42"/>
  <c r="H1437" i="42"/>
  <c r="I1765" i="42"/>
  <c r="G1601" i="42"/>
  <c r="G65" i="41"/>
  <c r="I57" i="55"/>
  <c r="G57" i="52"/>
  <c r="I467" i="57"/>
  <c r="I303" i="57"/>
  <c r="I139" i="55"/>
  <c r="H303" i="59"/>
  <c r="G467" i="50"/>
  <c r="H57" i="51"/>
  <c r="I221" i="51"/>
  <c r="G467" i="55"/>
  <c r="H221" i="50"/>
  <c r="I139" i="52"/>
  <c r="H57" i="53"/>
  <c r="H385" i="59"/>
  <c r="G549" i="55"/>
  <c r="I385" i="52"/>
  <c r="G139" i="55"/>
  <c r="G139" i="58"/>
  <c r="G549" i="54"/>
  <c r="I221" i="57"/>
  <c r="G385" i="50"/>
  <c r="I303" i="58"/>
  <c r="H549" i="52"/>
  <c r="I221" i="55"/>
  <c r="G467" i="56"/>
  <c r="H303" i="58"/>
  <c r="G303" i="55"/>
  <c r="H385" i="53"/>
  <c r="G221" i="52"/>
  <c r="H467" i="54"/>
  <c r="G57" i="54"/>
  <c r="G467" i="58"/>
  <c r="H385" i="50"/>
  <c r="G467" i="52"/>
  <c r="G549" i="52"/>
  <c r="H139" i="55"/>
  <c r="H139" i="52"/>
  <c r="G549" i="53"/>
  <c r="H303" i="52"/>
  <c r="I385" i="55"/>
  <c r="I549" i="51"/>
  <c r="H221" i="53"/>
  <c r="H549" i="50"/>
  <c r="I57" i="53"/>
  <c r="H467" i="59"/>
  <c r="H139" i="51"/>
  <c r="H139" i="53"/>
  <c r="G385" i="58"/>
  <c r="H467" i="53"/>
  <c r="I57" i="51"/>
  <c r="H549" i="58"/>
  <c r="G467" i="51"/>
  <c r="H467" i="55"/>
  <c r="H385" i="57"/>
  <c r="H221" i="54"/>
  <c r="I303" i="54"/>
  <c r="H57" i="52"/>
  <c r="H57" i="58"/>
  <c r="I467" i="54"/>
  <c r="I385" i="59"/>
  <c r="H303" i="55"/>
  <c r="I57" i="59"/>
  <c r="I221" i="54"/>
  <c r="H139" i="59"/>
  <c r="G467" i="53"/>
  <c r="I57" i="57"/>
  <c r="G221" i="51"/>
  <c r="G385" i="51"/>
  <c r="H467" i="50"/>
  <c r="G303" i="54"/>
  <c r="I385" i="51"/>
  <c r="G385" i="57"/>
  <c r="G385" i="55"/>
  <c r="I385" i="58"/>
  <c r="H549" i="59"/>
  <c r="H221" i="58"/>
  <c r="G303" i="58"/>
  <c r="I549" i="55"/>
  <c r="I221" i="56"/>
  <c r="I139" i="51"/>
  <c r="H139" i="58"/>
  <c r="I303" i="59"/>
  <c r="I385" i="57"/>
  <c r="H303" i="54"/>
  <c r="I221" i="50"/>
  <c r="I57" i="54"/>
  <c r="I303" i="56"/>
  <c r="I467" i="59"/>
  <c r="H221" i="51"/>
  <c r="H139" i="57"/>
  <c r="H221" i="57"/>
  <c r="I303" i="50"/>
  <c r="G221" i="54"/>
  <c r="I549" i="59"/>
  <c r="G57" i="58"/>
  <c r="H467" i="57"/>
  <c r="G221" i="50"/>
  <c r="I467" i="53"/>
  <c r="H57" i="59"/>
  <c r="H57" i="54"/>
  <c r="I139" i="58"/>
  <c r="H139" i="50"/>
  <c r="H57" i="57"/>
  <c r="G221" i="58"/>
  <c r="G57" i="59"/>
  <c r="H549" i="56"/>
  <c r="G303" i="50"/>
  <c r="G549" i="59"/>
  <c r="I139" i="59"/>
  <c r="H385" i="58"/>
  <c r="G385" i="53"/>
  <c r="G139" i="53"/>
  <c r="G139" i="50"/>
  <c r="H467" i="58"/>
  <c r="I139" i="54"/>
  <c r="G467" i="54"/>
  <c r="G139" i="56"/>
  <c r="G385" i="52"/>
  <c r="H549" i="51"/>
  <c r="H549" i="55"/>
  <c r="G303" i="59"/>
  <c r="I467" i="58"/>
  <c r="I549" i="56"/>
  <c r="H221" i="55"/>
  <c r="I467" i="55"/>
  <c r="H57" i="56"/>
  <c r="I221" i="52"/>
  <c r="I57" i="52"/>
  <c r="G467" i="57"/>
  <c r="G221" i="55"/>
  <c r="H221" i="59"/>
  <c r="G57" i="50"/>
  <c r="G139" i="51"/>
  <c r="I57" i="56"/>
  <c r="I303" i="55"/>
  <c r="G221" i="53"/>
  <c r="G467" i="59"/>
  <c r="I385" i="56"/>
  <c r="I467" i="52"/>
  <c r="G303" i="51"/>
  <c r="I139" i="50"/>
  <c r="G303" i="53"/>
  <c r="G303" i="57"/>
  <c r="H303" i="51"/>
  <c r="I221" i="53"/>
  <c r="I303" i="51"/>
  <c r="G385" i="56"/>
  <c r="H139" i="56"/>
  <c r="H303" i="57"/>
  <c r="I467" i="50"/>
  <c r="I549" i="50"/>
  <c r="H221" i="52"/>
  <c r="I139" i="56"/>
  <c r="G57" i="56"/>
  <c r="G57" i="51"/>
  <c r="H57" i="55"/>
  <c r="I303" i="52"/>
  <c r="I385" i="54"/>
  <c r="I549" i="54"/>
  <c r="H221" i="56"/>
  <c r="H467" i="51"/>
  <c r="H467" i="52"/>
  <c r="H549" i="53"/>
  <c r="I549" i="52"/>
  <c r="H385" i="56"/>
  <c r="I467" i="51"/>
  <c r="H467" i="56"/>
  <c r="H385" i="54"/>
  <c r="I139" i="53"/>
  <c r="G385" i="59"/>
  <c r="I139" i="57"/>
  <c r="H385" i="55"/>
  <c r="I549" i="53"/>
  <c r="I385" i="53"/>
  <c r="I549" i="58"/>
  <c r="H303" i="56"/>
  <c r="H385" i="51"/>
  <c r="I221" i="58"/>
  <c r="H303" i="50"/>
  <c r="H303" i="53"/>
  <c r="I303" i="53"/>
  <c r="G303" i="56"/>
  <c r="G549" i="50"/>
  <c r="G139" i="59"/>
  <c r="I221" i="59"/>
  <c r="G57" i="55"/>
  <c r="G549" i="57"/>
  <c r="G549" i="56"/>
  <c r="G57" i="57"/>
  <c r="I57" i="58"/>
  <c r="G57" i="53"/>
  <c r="G549" i="51"/>
  <c r="G221" i="57"/>
  <c r="H549" i="57"/>
  <c r="H385" i="52"/>
  <c r="G221" i="59"/>
  <c r="I57" i="50"/>
  <c r="G139" i="52"/>
  <c r="H139" i="54"/>
  <c r="H549" i="54"/>
  <c r="G139" i="57"/>
  <c r="G221" i="56"/>
  <c r="I549" i="57"/>
  <c r="I385" i="50"/>
  <c r="H57" i="50"/>
  <c r="G303" i="52"/>
  <c r="I467" i="56"/>
  <c r="G549" i="58"/>
  <c r="G385" i="54"/>
  <c r="G139" i="54"/>
  <c r="I72" i="41"/>
  <c r="I228" i="49"/>
  <c r="H310" i="47"/>
  <c r="G392" i="49"/>
  <c r="G64" i="49"/>
  <c r="I556" i="49"/>
  <c r="H556" i="49"/>
  <c r="H64" i="49"/>
  <c r="G228" i="47"/>
  <c r="G392" i="47"/>
  <c r="G474" i="47"/>
  <c r="H146" i="47"/>
  <c r="I64" i="47"/>
  <c r="G310" i="47"/>
  <c r="I228" i="47"/>
  <c r="H474" i="49"/>
  <c r="H228" i="49"/>
  <c r="H64" i="47"/>
  <c r="I64" i="49"/>
  <c r="H474" i="47"/>
  <c r="G310" i="49"/>
  <c r="H392" i="47"/>
  <c r="H392" i="49"/>
  <c r="G146" i="49"/>
  <c r="H228" i="47"/>
  <c r="H310" i="49"/>
  <c r="G228" i="49"/>
  <c r="I474" i="47"/>
  <c r="G64" i="47"/>
  <c r="G556" i="49"/>
  <c r="I474" i="49"/>
  <c r="I146" i="49"/>
  <c r="I310" i="47"/>
  <c r="I146" i="47"/>
  <c r="I392" i="47"/>
  <c r="G556" i="47"/>
  <c r="H146" i="49"/>
  <c r="G146" i="47"/>
  <c r="G474" i="49"/>
  <c r="H556" i="47"/>
  <c r="I392" i="49"/>
  <c r="I556" i="47"/>
  <c r="I310" i="49"/>
  <c r="H68" i="41"/>
  <c r="I68" i="41" s="1"/>
  <c r="G470" i="49" s="1"/>
  <c r="I470" i="49"/>
  <c r="G142" i="49"/>
  <c r="H224" i="47"/>
  <c r="H224" i="49"/>
  <c r="I224" i="49"/>
  <c r="H60" i="49"/>
  <c r="H470" i="47"/>
  <c r="I470" i="47"/>
  <c r="H306" i="47"/>
  <c r="G552" i="49"/>
  <c r="T46" i="41"/>
  <c r="G1350" i="42"/>
  <c r="I1678" i="42"/>
  <c r="G1268" i="42"/>
  <c r="D54" i="41"/>
  <c r="H54" i="41"/>
  <c r="I54" i="41" s="1"/>
  <c r="H374" i="49"/>
  <c r="H128" i="49"/>
  <c r="G292" i="47"/>
  <c r="I46" i="49"/>
  <c r="H374" i="47"/>
  <c r="G210" i="49"/>
  <c r="G210" i="47"/>
  <c r="T63" i="41"/>
  <c r="H1859" i="42"/>
  <c r="G1859" i="42"/>
  <c r="H1531" i="42"/>
  <c r="I1531" i="42"/>
  <c r="H1941" i="42"/>
  <c r="H24" i="41"/>
  <c r="H836" i="61"/>
  <c r="H590" i="61"/>
  <c r="F16" i="61"/>
  <c r="G590" i="61"/>
  <c r="G426" i="61"/>
  <c r="F180" i="61"/>
  <c r="G262" i="61"/>
  <c r="H262" i="61"/>
  <c r="H672" i="61"/>
  <c r="H754" i="61"/>
  <c r="F98" i="61"/>
  <c r="F508" i="61"/>
  <c r="H508" i="61"/>
  <c r="G180" i="61"/>
  <c r="G672" i="61"/>
  <c r="G836" i="61"/>
  <c r="H426" i="61"/>
  <c r="F262" i="61"/>
  <c r="G98" i="61"/>
  <c r="H27" i="41"/>
  <c r="F675" i="61"/>
  <c r="H511" i="61"/>
  <c r="G757" i="61"/>
  <c r="H265" i="61"/>
  <c r="F839" i="61"/>
  <c r="F429" i="61"/>
  <c r="G101" i="61"/>
  <c r="H101" i="61"/>
  <c r="F183" i="61"/>
  <c r="F19" i="61"/>
  <c r="F101" i="61"/>
  <c r="H593" i="61"/>
  <c r="F593" i="61"/>
  <c r="H757" i="61"/>
  <c r="G839" i="61"/>
  <c r="G183" i="61"/>
  <c r="G593" i="61"/>
  <c r="H19" i="61"/>
  <c r="G511" i="61"/>
  <c r="H183" i="61"/>
  <c r="H839" i="61"/>
  <c r="G265" i="61"/>
  <c r="G347" i="61"/>
  <c r="H429" i="61"/>
  <c r="H347" i="61"/>
  <c r="F511" i="61"/>
  <c r="G675" i="61"/>
  <c r="G19" i="61"/>
  <c r="G429" i="61"/>
  <c r="H675" i="61"/>
  <c r="F347" i="61"/>
  <c r="F757" i="61"/>
  <c r="F265" i="61"/>
  <c r="T15" i="41"/>
  <c r="I1811" i="42"/>
  <c r="G1811" i="42"/>
  <c r="H1401" i="42"/>
  <c r="H1237" i="42"/>
  <c r="H1729" i="42"/>
  <c r="I1483" i="42"/>
  <c r="H1811" i="42"/>
  <c r="G1647" i="42"/>
  <c r="I1319" i="42"/>
  <c r="G1565" i="42"/>
  <c r="H1319" i="42"/>
  <c r="G1483" i="42"/>
  <c r="G1237" i="42"/>
  <c r="H1565" i="42"/>
  <c r="G1401" i="42"/>
  <c r="I1893" i="42"/>
  <c r="G1319" i="42"/>
  <c r="G1893" i="42"/>
  <c r="G1975" i="42"/>
  <c r="T66" i="41"/>
  <c r="H1944" i="42"/>
  <c r="G1944" i="42"/>
  <c r="H1698" i="42"/>
  <c r="I1780" i="42"/>
  <c r="I1534" i="42"/>
  <c r="G1534" i="42"/>
  <c r="G1780" i="42"/>
  <c r="I1370" i="42"/>
  <c r="I1452" i="42"/>
  <c r="I1862" i="42"/>
  <c r="G1616" i="42"/>
  <c r="I2026" i="42"/>
  <c r="H1370" i="42"/>
  <c r="H2026" i="42"/>
  <c r="G1288" i="42"/>
  <c r="G1862" i="42"/>
  <c r="G2026" i="42"/>
  <c r="H1452" i="42"/>
  <c r="I1616" i="42"/>
  <c r="I1698" i="42"/>
  <c r="G1370" i="42"/>
  <c r="G1698" i="42"/>
  <c r="H1534" i="42"/>
  <c r="H1616" i="42"/>
  <c r="I1288" i="42"/>
  <c r="H1288" i="42"/>
  <c r="H1780" i="42"/>
  <c r="H1862" i="42"/>
  <c r="G1452" i="42"/>
  <c r="I1944" i="42"/>
  <c r="K60" i="41"/>
  <c r="L60" i="41"/>
  <c r="H134" i="48"/>
  <c r="I462" i="48"/>
  <c r="I134" i="48"/>
  <c r="H216" i="48"/>
  <c r="G298" i="48"/>
  <c r="H380" i="48"/>
  <c r="G134" i="48"/>
  <c r="I298" i="48"/>
  <c r="G52" i="48"/>
  <c r="H52" i="48"/>
  <c r="I216" i="48"/>
  <c r="G380" i="48"/>
  <c r="H298" i="48"/>
  <c r="G544" i="48"/>
  <c r="H544" i="48"/>
  <c r="H462" i="48"/>
  <c r="G216" i="48"/>
  <c r="I544" i="48"/>
  <c r="I52" i="48"/>
  <c r="G462" i="48"/>
  <c r="I380" i="48"/>
  <c r="D44" i="41"/>
  <c r="H44" i="41"/>
  <c r="T44" i="41" s="1"/>
  <c r="T20" i="41"/>
  <c r="G1406" i="42" s="1"/>
  <c r="I1898" i="42"/>
  <c r="G1570" i="42"/>
  <c r="G1816" i="42"/>
  <c r="I1570" i="42"/>
  <c r="H1570" i="42"/>
  <c r="G1242" i="42"/>
  <c r="H1734" i="42"/>
  <c r="H30" i="41"/>
  <c r="G760" i="61" s="1"/>
  <c r="F22" i="61"/>
  <c r="H678" i="61"/>
  <c r="G514" i="61"/>
  <c r="H104" i="61"/>
  <c r="F760" i="61"/>
  <c r="H514" i="61"/>
  <c r="G104" i="61"/>
  <c r="F842" i="61"/>
  <c r="G842" i="61"/>
  <c r="H22" i="61"/>
  <c r="G596" i="61"/>
  <c r="F432" i="61"/>
  <c r="G186" i="61"/>
  <c r="H842" i="61"/>
  <c r="F104" i="61"/>
  <c r="H596" i="61"/>
  <c r="G22" i="61"/>
  <c r="H350" i="61"/>
  <c r="H432" i="61"/>
  <c r="H760" i="61"/>
  <c r="F186" i="61"/>
  <c r="F596" i="61"/>
  <c r="F514" i="61"/>
  <c r="F350" i="61"/>
  <c r="G268" i="61"/>
  <c r="G1453" i="42"/>
  <c r="I1863" i="42"/>
  <c r="I1699" i="42"/>
  <c r="I1617" i="42"/>
  <c r="G1371" i="42"/>
  <c r="H2027" i="42"/>
  <c r="G1699" i="42"/>
  <c r="I1371" i="42"/>
  <c r="I1535" i="42"/>
  <c r="G2027" i="42"/>
  <c r="I1289" i="42"/>
  <c r="I1453" i="42"/>
  <c r="H1453" i="42"/>
  <c r="H1535" i="42"/>
  <c r="H1945" i="42"/>
  <c r="G1289" i="42"/>
  <c r="H1781" i="42"/>
  <c r="H1699" i="42"/>
  <c r="I2027" i="42"/>
  <c r="G1617" i="42"/>
  <c r="G1781" i="42"/>
  <c r="I1945" i="42"/>
  <c r="G1945" i="42"/>
  <c r="H1371" i="42"/>
  <c r="G1863" i="42"/>
  <c r="G1535" i="42"/>
  <c r="H1863" i="42"/>
  <c r="H1289" i="42"/>
  <c r="I1781" i="42"/>
  <c r="H1617" i="42"/>
  <c r="T41" i="41"/>
  <c r="H1591" i="42" s="1"/>
  <c r="I1837" i="42"/>
  <c r="G1591" i="42"/>
  <c r="I1509" i="42"/>
  <c r="H1919" i="42"/>
  <c r="H1755" i="42"/>
  <c r="H1673" i="42"/>
  <c r="G1755" i="42"/>
  <c r="I1673" i="42"/>
  <c r="I1755" i="42"/>
  <c r="G1837" i="42"/>
  <c r="I2001" i="42"/>
  <c r="G1345" i="42"/>
  <c r="I1591" i="42"/>
  <c r="H1509" i="42"/>
  <c r="G1263" i="42"/>
  <c r="H1837" i="42"/>
  <c r="G1509" i="42"/>
  <c r="G1427" i="42"/>
  <c r="I1345" i="42"/>
  <c r="I1919" i="42"/>
  <c r="H1263" i="42"/>
  <c r="H1427" i="42"/>
  <c r="L67" i="41"/>
  <c r="K67" i="41"/>
  <c r="H141" i="48"/>
  <c r="G141" i="48"/>
  <c r="I305" i="48"/>
  <c r="I141" i="48"/>
  <c r="G305" i="48"/>
  <c r="G469" i="48"/>
  <c r="G223" i="48"/>
  <c r="I469" i="48"/>
  <c r="G59" i="48"/>
  <c r="I387" i="48"/>
  <c r="H305" i="48"/>
  <c r="G551" i="48"/>
  <c r="H223" i="48"/>
  <c r="H387" i="48"/>
  <c r="G387" i="48"/>
  <c r="H59" i="48"/>
  <c r="I551" i="48"/>
  <c r="I223" i="48"/>
  <c r="I59" i="48"/>
  <c r="H551" i="48"/>
  <c r="H469" i="48"/>
  <c r="T36" i="41"/>
  <c r="H1750" i="42"/>
  <c r="G1914" i="42"/>
  <c r="I1258" i="42"/>
  <c r="H1668" i="42"/>
  <c r="I1340" i="42"/>
  <c r="H1340" i="42"/>
  <c r="H1504" i="42"/>
  <c r="G1586" i="42"/>
  <c r="I1668" i="42"/>
  <c r="H1422" i="42"/>
  <c r="G1340" i="42"/>
  <c r="I1422" i="42"/>
  <c r="H1258" i="42"/>
  <c r="H1996" i="42"/>
  <c r="I1586" i="42"/>
  <c r="G1668" i="42"/>
  <c r="G1996" i="42"/>
  <c r="I1750" i="42"/>
  <c r="I1914" i="42"/>
  <c r="I1832" i="42"/>
  <c r="I1996" i="42"/>
  <c r="G1750" i="42"/>
  <c r="G1504" i="42"/>
  <c r="G1258" i="42"/>
  <c r="G1832" i="42"/>
  <c r="I1504" i="42"/>
  <c r="H1586" i="42"/>
  <c r="H1914" i="42"/>
  <c r="G1422" i="42"/>
  <c r="H1832" i="42"/>
  <c r="T21" i="41"/>
  <c r="H1981" i="42" s="1"/>
  <c r="H1735" i="42"/>
  <c r="D85" i="41"/>
  <c r="H85" i="41"/>
  <c r="D75" i="41"/>
  <c r="H75" i="41"/>
  <c r="I75" i="41" s="1"/>
  <c r="G559" i="49"/>
  <c r="G149" i="49"/>
  <c r="I149" i="49"/>
  <c r="H149" i="49"/>
  <c r="H477" i="47"/>
  <c r="G477" i="47"/>
  <c r="H395" i="49"/>
  <c r="I231" i="47"/>
  <c r="H477" i="49"/>
  <c r="T37" i="41"/>
  <c r="H1833" i="42"/>
  <c r="I1915" i="42"/>
  <c r="G1833" i="42"/>
  <c r="H1259" i="42"/>
  <c r="I1997" i="42"/>
  <c r="H1997" i="42"/>
  <c r="I1751" i="42"/>
  <c r="G1669" i="42"/>
  <c r="I1505" i="42"/>
  <c r="G1915" i="42"/>
  <c r="I1669" i="42"/>
  <c r="I1587" i="42"/>
  <c r="G1997" i="42"/>
  <c r="H1915" i="42"/>
  <c r="H1669" i="42"/>
  <c r="G1259" i="42"/>
  <c r="G1341" i="42"/>
  <c r="I1341" i="42"/>
  <c r="H1341" i="42"/>
  <c r="G1587" i="42"/>
  <c r="G1751" i="42"/>
  <c r="G1505" i="42"/>
  <c r="I1833" i="42"/>
  <c r="H1587" i="42"/>
  <c r="I1423" i="42"/>
  <c r="I1259" i="42"/>
  <c r="H1423" i="42"/>
  <c r="G1423" i="42"/>
  <c r="H1505" i="42"/>
  <c r="H1751" i="42"/>
  <c r="T22" i="41"/>
  <c r="H1572" i="42" s="1"/>
  <c r="H1408" i="42"/>
  <c r="G1736" i="42"/>
  <c r="I1900" i="42"/>
  <c r="I1736" i="42"/>
  <c r="I1408" i="42"/>
  <c r="I1326" i="42"/>
  <c r="H1490" i="42"/>
  <c r="I1982" i="42"/>
  <c r="I1572" i="42"/>
  <c r="G1818" i="42"/>
  <c r="G1900" i="42"/>
  <c r="I1244" i="42"/>
  <c r="G1244" i="42"/>
  <c r="H1654" i="42"/>
  <c r="G1572" i="42"/>
  <c r="H1818" i="42"/>
  <c r="I1490" i="42"/>
  <c r="H1900" i="42"/>
  <c r="G1654" i="42"/>
  <c r="G1982" i="42"/>
  <c r="I1654" i="42"/>
  <c r="G1326" i="42"/>
  <c r="D52" i="41"/>
  <c r="H52" i="41"/>
  <c r="I52" i="41"/>
  <c r="G126" i="47"/>
  <c r="H372" i="49"/>
  <c r="I372" i="47"/>
  <c r="G208" i="49"/>
  <c r="I208" i="47"/>
  <c r="I454" i="49"/>
  <c r="I126" i="47"/>
  <c r="I290" i="49"/>
  <c r="G43" i="41"/>
  <c r="G12" i="41"/>
  <c r="T19" i="41"/>
  <c r="G1733" i="42"/>
  <c r="I1323" i="42"/>
  <c r="H1323" i="42"/>
  <c r="G1569" i="42"/>
  <c r="H1815" i="42"/>
  <c r="T18" i="41"/>
  <c r="I1650" i="42"/>
  <c r="G1978" i="42"/>
  <c r="H1404" i="42"/>
  <c r="H1896" i="42"/>
  <c r="G1240" i="42"/>
  <c r="I1404" i="42"/>
  <c r="I1732" i="42"/>
  <c r="G1568" i="42"/>
  <c r="H1814" i="42"/>
  <c r="H1486" i="42"/>
  <c r="G1322" i="42"/>
  <c r="I1568" i="42"/>
  <c r="G1650" i="42"/>
  <c r="I1814" i="42"/>
  <c r="G1732" i="42"/>
  <c r="H1732" i="42"/>
  <c r="J75" i="41"/>
  <c r="K75" i="41" s="1"/>
  <c r="L75" i="41"/>
  <c r="G559" i="48"/>
  <c r="G313" i="48"/>
  <c r="I477" i="48"/>
  <c r="H559" i="48"/>
  <c r="I149" i="48"/>
  <c r="H313" i="48"/>
  <c r="I67" i="48"/>
  <c r="H88" i="41"/>
  <c r="J88" i="41" s="1"/>
  <c r="T54" i="41"/>
  <c r="H1276" i="42"/>
  <c r="G1768" i="42"/>
  <c r="G1522" i="42"/>
  <c r="G1604" i="42"/>
  <c r="H1604" i="42"/>
  <c r="G1276" i="42"/>
  <c r="I1686" i="42"/>
  <c r="I1932" i="42"/>
  <c r="G1686" i="42"/>
  <c r="H1686" i="42"/>
  <c r="I1276" i="42"/>
  <c r="I2014" i="42"/>
  <c r="H1850" i="42"/>
  <c r="H2014" i="42"/>
  <c r="I1604" i="42"/>
  <c r="I1358" i="42"/>
  <c r="G1358" i="42"/>
  <c r="G1932" i="42"/>
  <c r="G2014" i="42"/>
  <c r="H1932" i="42"/>
  <c r="I1522" i="42"/>
  <c r="G1440" i="42"/>
  <c r="G1850" i="42"/>
  <c r="H1358" i="42"/>
  <c r="H1440" i="42"/>
  <c r="I1768" i="42"/>
  <c r="H1768" i="42"/>
  <c r="I1850" i="42"/>
  <c r="I1440" i="42"/>
  <c r="H1522" i="42"/>
  <c r="H48" i="41"/>
  <c r="J48" i="41" s="1"/>
  <c r="T32" i="41"/>
  <c r="H1828" i="42"/>
  <c r="H1254" i="42"/>
  <c r="H1910" i="42"/>
  <c r="G1418" i="42"/>
  <c r="I1746" i="42"/>
  <c r="H1992" i="42"/>
  <c r="H1746" i="42"/>
  <c r="I1336" i="42"/>
  <c r="G1910" i="42"/>
  <c r="I1418" i="42"/>
  <c r="G1746" i="42"/>
  <c r="H1336" i="42"/>
  <c r="I1500" i="42"/>
  <c r="I1828" i="42"/>
  <c r="G1664" i="42"/>
  <c r="I1664" i="42"/>
  <c r="H1664" i="42"/>
  <c r="I1582" i="42"/>
  <c r="I1992" i="42"/>
  <c r="G1992" i="42"/>
  <c r="G1500" i="42"/>
  <c r="H1418" i="42"/>
  <c r="G1828" i="42"/>
  <c r="I1910" i="42"/>
  <c r="H1582" i="42"/>
  <c r="H1500" i="42"/>
  <c r="G1336" i="42"/>
  <c r="G1582" i="42"/>
  <c r="I1254" i="42"/>
  <c r="G1254" i="42"/>
  <c r="T23" i="41"/>
  <c r="G1655" i="42" s="1"/>
  <c r="H1491" i="42"/>
  <c r="H1245" i="42"/>
  <c r="I1655" i="42"/>
  <c r="I1409" i="42"/>
  <c r="G1245" i="42"/>
  <c r="H1819" i="42"/>
  <c r="G1573" i="42"/>
  <c r="T26" i="41"/>
  <c r="H1494" i="42" s="1"/>
  <c r="I1658" i="42"/>
  <c r="H1330" i="42"/>
  <c r="G1330" i="42"/>
  <c r="G1658" i="42"/>
  <c r="I1822" i="42"/>
  <c r="G1494" i="42"/>
  <c r="H1576" i="42"/>
  <c r="H1248" i="42"/>
  <c r="I1494" i="42"/>
  <c r="G1904" i="42"/>
  <c r="G1576" i="42"/>
  <c r="G1740" i="42"/>
  <c r="I1330" i="42"/>
  <c r="I1740" i="42"/>
  <c r="G1412" i="42"/>
  <c r="G1248" i="42"/>
  <c r="H1412" i="42"/>
  <c r="G1986" i="42"/>
  <c r="H1658" i="42"/>
  <c r="H1740" i="42"/>
  <c r="I1576" i="42"/>
  <c r="I1904" i="42"/>
  <c r="D81" i="41"/>
  <c r="H81" i="41"/>
  <c r="J81" i="41"/>
  <c r="L81" i="41" s="1"/>
  <c r="H155" i="48"/>
  <c r="G565" i="48"/>
  <c r="G401" i="48"/>
  <c r="I401" i="48"/>
  <c r="H565" i="48"/>
  <c r="D92" i="41"/>
  <c r="H92" i="41"/>
  <c r="J92" i="41"/>
  <c r="I248" i="48" s="1"/>
  <c r="L92" i="41"/>
  <c r="G576" i="48"/>
  <c r="I576" i="48"/>
  <c r="H576" i="48"/>
  <c r="G84" i="48"/>
  <c r="G330" i="48"/>
  <c r="H84" i="48"/>
  <c r="I84" i="48"/>
  <c r="H412" i="48"/>
  <c r="I166" i="48"/>
  <c r="I494" i="48"/>
  <c r="D91" i="41"/>
  <c r="H91" i="41"/>
  <c r="J91" i="41"/>
  <c r="K91" i="41" s="1"/>
  <c r="H165" i="48"/>
  <c r="I575" i="48"/>
  <c r="G165" i="48"/>
  <c r="G493" i="48"/>
  <c r="H247" i="48"/>
  <c r="H20" i="41"/>
  <c r="G12" i="61" s="1"/>
  <c r="G832" i="61"/>
  <c r="F176" i="61"/>
  <c r="H258" i="61"/>
  <c r="G668" i="61"/>
  <c r="G586" i="61"/>
  <c r="H586" i="61"/>
  <c r="H750" i="61"/>
  <c r="G422" i="61"/>
  <c r="T39" i="41"/>
  <c r="T34" i="41"/>
  <c r="T35" i="41"/>
  <c r="T17" i="41"/>
  <c r="T33" i="41"/>
  <c r="T28" i="41"/>
  <c r="T27" i="41"/>
  <c r="T31" i="41"/>
  <c r="T30" i="41"/>
  <c r="T29" i="41"/>
  <c r="T38" i="41"/>
  <c r="H1593" i="42"/>
  <c r="H1429" i="42"/>
  <c r="H2003" i="42"/>
  <c r="I1429" i="42"/>
  <c r="H1265" i="42"/>
  <c r="I1839" i="42"/>
  <c r="I1921" i="42"/>
  <c r="I2003" i="42"/>
  <c r="H1347" i="42"/>
  <c r="I1265" i="42"/>
  <c r="I1593" i="42"/>
  <c r="I1757" i="42"/>
  <c r="G1839" i="42"/>
  <c r="H1921" i="42"/>
  <c r="H1757" i="42"/>
  <c r="I1675" i="42"/>
  <c r="G1593" i="42"/>
  <c r="G1675" i="42"/>
  <c r="G1921" i="42"/>
  <c r="H1511" i="42"/>
  <c r="I1347" i="42"/>
  <c r="H1675" i="42"/>
  <c r="I1511" i="42"/>
  <c r="H1839" i="42"/>
  <c r="G1347" i="42"/>
  <c r="G1511" i="42"/>
  <c r="G2003" i="42"/>
  <c r="G1429" i="42"/>
  <c r="G1757" i="42"/>
  <c r="G1265" i="42"/>
  <c r="H36" i="41"/>
  <c r="G520" i="61" s="1"/>
  <c r="H438" i="61"/>
  <c r="F192" i="61"/>
  <c r="G684" i="61"/>
  <c r="H110" i="61"/>
  <c r="F520" i="61"/>
  <c r="H274" i="61"/>
  <c r="G110" i="61"/>
  <c r="F356" i="61"/>
  <c r="G602" i="61"/>
  <c r="H192" i="61"/>
  <c r="H602" i="61"/>
  <c r="F438" i="61"/>
  <c r="F274" i="61"/>
  <c r="F848" i="61"/>
  <c r="G192" i="61"/>
  <c r="F28" i="61"/>
  <c r="H520" i="61"/>
  <c r="G356" i="61"/>
  <c r="G274" i="61"/>
  <c r="H28" i="61"/>
  <c r="H766" i="61"/>
  <c r="H848" i="61"/>
  <c r="G438" i="61"/>
  <c r="G766" i="61"/>
  <c r="G848" i="61"/>
  <c r="H40" i="41"/>
  <c r="G524" i="61"/>
  <c r="G360" i="61"/>
  <c r="G196" i="61"/>
  <c r="F770" i="61"/>
  <c r="H114" i="61"/>
  <c r="F442" i="61"/>
  <c r="H688" i="61"/>
  <c r="F606" i="61"/>
  <c r="F524" i="61"/>
  <c r="H770" i="61"/>
  <c r="H196" i="61"/>
  <c r="H852" i="61"/>
  <c r="H606" i="61"/>
  <c r="G442" i="61"/>
  <c r="G114" i="61"/>
  <c r="G606" i="61"/>
  <c r="H278" i="61"/>
  <c r="F852" i="61"/>
  <c r="H442" i="61"/>
  <c r="G852" i="61"/>
  <c r="H524" i="61"/>
  <c r="G32" i="61"/>
  <c r="H360" i="61"/>
  <c r="G770" i="61"/>
  <c r="F32" i="61"/>
  <c r="G278" i="61"/>
  <c r="F114" i="61"/>
  <c r="F278" i="61"/>
  <c r="F196" i="61"/>
  <c r="F688" i="61"/>
  <c r="H32" i="61"/>
  <c r="G688" i="61"/>
  <c r="F360" i="61"/>
  <c r="H37" i="41"/>
  <c r="F111" i="61" s="1"/>
  <c r="G193" i="61"/>
  <c r="F521" i="61"/>
  <c r="G111" i="61"/>
  <c r="G603" i="61"/>
  <c r="F439" i="61"/>
  <c r="H193" i="61"/>
  <c r="G767" i="61"/>
  <c r="H111" i="61"/>
  <c r="G521" i="61"/>
  <c r="F29" i="61"/>
  <c r="H521" i="61"/>
  <c r="G439" i="61"/>
  <c r="G849" i="61"/>
  <c r="H767" i="61"/>
  <c r="G357" i="61"/>
  <c r="F603" i="61"/>
  <c r="H849" i="61"/>
  <c r="F849" i="61"/>
  <c r="H439" i="61"/>
  <c r="H603" i="61"/>
  <c r="H275" i="61"/>
  <c r="G275" i="61"/>
  <c r="H29" i="61"/>
  <c r="H357" i="61"/>
  <c r="G685" i="61"/>
  <c r="H41" i="41"/>
  <c r="H525" i="61"/>
  <c r="F771" i="61"/>
  <c r="F361" i="61"/>
  <c r="G443" i="61"/>
  <c r="F525" i="61"/>
  <c r="G361" i="61"/>
  <c r="H853" i="61"/>
  <c r="H689" i="61"/>
  <c r="H197" i="61"/>
  <c r="F443" i="61"/>
  <c r="F279" i="61"/>
  <c r="H115" i="61"/>
  <c r="G853" i="61"/>
  <c r="F853" i="61"/>
  <c r="G689" i="61"/>
  <c r="F197" i="61"/>
  <c r="G197" i="61"/>
  <c r="F33" i="61"/>
  <c r="H771" i="61"/>
  <c r="H33" i="61"/>
  <c r="G771" i="61"/>
  <c r="H443" i="61"/>
  <c r="G33" i="61"/>
  <c r="G525" i="61"/>
  <c r="F607" i="61"/>
  <c r="H279" i="61"/>
  <c r="G279" i="61"/>
  <c r="F115" i="61"/>
  <c r="H607" i="61"/>
  <c r="G607" i="61"/>
  <c r="G115" i="61"/>
  <c r="H361" i="61"/>
  <c r="F689" i="61"/>
  <c r="H32" i="41"/>
  <c r="G434" i="61" s="1"/>
  <c r="G270" i="61"/>
  <c r="H434" i="61"/>
  <c r="F188" i="61"/>
  <c r="F762" i="61"/>
  <c r="F680" i="61"/>
  <c r="G24" i="61"/>
  <c r="H516" i="61"/>
  <c r="F844" i="61"/>
  <c r="G106" i="61"/>
  <c r="F598" i="61"/>
  <c r="F106" i="61"/>
  <c r="H598" i="61"/>
  <c r="G762" i="61"/>
  <c r="G516" i="61"/>
  <c r="G188" i="61"/>
  <c r="H680" i="61"/>
  <c r="F24" i="61"/>
  <c r="F516" i="61"/>
  <c r="F434" i="61"/>
  <c r="F352" i="61"/>
  <c r="H762" i="61"/>
  <c r="H188" i="61"/>
  <c r="G680" i="61"/>
  <c r="H24" i="61"/>
  <c r="H844" i="61"/>
  <c r="H25" i="41"/>
  <c r="G17" i="61"/>
  <c r="H755" i="61"/>
  <c r="G509" i="61"/>
  <c r="F181" i="61"/>
  <c r="H591" i="61"/>
  <c r="F755" i="61"/>
  <c r="G837" i="61"/>
  <c r="F591" i="61"/>
  <c r="H673" i="61"/>
  <c r="F345" i="61"/>
  <c r="F99" i="61"/>
  <c r="H427" i="61"/>
  <c r="G345" i="61"/>
  <c r="G427" i="61"/>
  <c r="F837" i="61"/>
  <c r="G99" i="61"/>
  <c r="H837" i="61"/>
  <c r="H17" i="61"/>
  <c r="F263" i="61"/>
  <c r="F673" i="61"/>
  <c r="G755" i="61"/>
  <c r="H181" i="61"/>
  <c r="F509" i="61"/>
  <c r="G263" i="61"/>
  <c r="H263" i="61"/>
  <c r="H99" i="61"/>
  <c r="F17" i="61"/>
  <c r="H509" i="61"/>
  <c r="G673" i="61"/>
  <c r="G591" i="61"/>
  <c r="G181" i="61"/>
  <c r="F427" i="61"/>
  <c r="H345" i="61"/>
  <c r="G60" i="41"/>
  <c r="H380" i="53"/>
  <c r="G52" i="50"/>
  <c r="I544" i="54"/>
  <c r="I298" i="55"/>
  <c r="G216" i="57"/>
  <c r="I544" i="58"/>
  <c r="I462" i="59"/>
  <c r="G52" i="59"/>
  <c r="I298" i="59"/>
  <c r="H134" i="53"/>
  <c r="H298" i="58"/>
  <c r="G216" i="56"/>
  <c r="I380" i="59"/>
  <c r="H52" i="55"/>
  <c r="H52" i="50"/>
  <c r="G544" i="54"/>
  <c r="I52" i="59"/>
  <c r="H134" i="57"/>
  <c r="H544" i="59"/>
  <c r="H134" i="51"/>
  <c r="H544" i="55"/>
  <c r="G462" i="57"/>
  <c r="G298" i="53"/>
  <c r="H462" i="51"/>
  <c r="G462" i="53"/>
  <c r="H298" i="56"/>
  <c r="G544" i="51"/>
  <c r="H380" i="58"/>
  <c r="I52" i="54"/>
  <c r="G134" i="57"/>
  <c r="G380" i="57"/>
  <c r="I134" i="54"/>
  <c r="H216" i="54"/>
  <c r="G380" i="51"/>
  <c r="I216" i="52"/>
  <c r="H298" i="57"/>
  <c r="I462" i="50"/>
  <c r="I134" i="58"/>
  <c r="I380" i="50"/>
  <c r="I380" i="57"/>
  <c r="G52" i="52"/>
  <c r="G134" i="59"/>
  <c r="G544" i="50"/>
  <c r="I52" i="55"/>
  <c r="G544" i="55"/>
  <c r="H216" i="56"/>
  <c r="I216" i="59"/>
  <c r="H462" i="56"/>
  <c r="I216" i="58"/>
  <c r="I298" i="50"/>
  <c r="H462" i="54"/>
  <c r="H134" i="56"/>
  <c r="G298" i="50"/>
  <c r="G462" i="56"/>
  <c r="I462" i="57"/>
  <c r="I52" i="57"/>
  <c r="G380" i="59"/>
  <c r="G544" i="57"/>
  <c r="G52" i="55"/>
  <c r="I298" i="58"/>
  <c r="I544" i="55"/>
  <c r="I298" i="56"/>
  <c r="G52" i="58"/>
  <c r="G380" i="55"/>
  <c r="G216" i="53"/>
  <c r="I380" i="54"/>
  <c r="G216" i="59"/>
  <c r="G380" i="54"/>
  <c r="I216" i="57"/>
  <c r="H216" i="58"/>
  <c r="H462" i="57"/>
  <c r="H216" i="59"/>
  <c r="H216" i="55"/>
  <c r="G544" i="58"/>
  <c r="H380" i="51"/>
  <c r="H134" i="55"/>
  <c r="I298" i="57"/>
  <c r="H52" i="52"/>
  <c r="I462" i="53"/>
  <c r="H544" i="57"/>
  <c r="H52" i="59"/>
  <c r="I544" i="51"/>
  <c r="H52" i="54"/>
  <c r="G216" i="50"/>
  <c r="I52" i="50"/>
  <c r="I216" i="56"/>
  <c r="I380" i="55"/>
  <c r="H298" i="50"/>
  <c r="H544" i="56"/>
  <c r="G134" i="58"/>
  <c r="I380" i="53"/>
  <c r="I544" i="53"/>
  <c r="H462" i="53"/>
  <c r="H462" i="50"/>
  <c r="G216" i="58"/>
  <c r="H298" i="54"/>
  <c r="G216" i="55"/>
  <c r="G298" i="57"/>
  <c r="H380" i="57"/>
  <c r="G52" i="57"/>
  <c r="I52" i="58"/>
  <c r="G298" i="52"/>
  <c r="G134" i="50"/>
  <c r="H134" i="50"/>
  <c r="I380" i="52"/>
  <c r="G298" i="54"/>
  <c r="I380" i="56"/>
  <c r="G462" i="52"/>
  <c r="G380" i="56"/>
  <c r="G134" i="54"/>
  <c r="I298" i="53"/>
  <c r="H544" i="58"/>
  <c r="I134" i="55"/>
  <c r="G380" i="58"/>
  <c r="H380" i="56"/>
  <c r="G216" i="52"/>
  <c r="G298" i="51"/>
  <c r="H462" i="59"/>
  <c r="G380" i="50"/>
  <c r="H544" i="53"/>
  <c r="H462" i="52"/>
  <c r="H380" i="59"/>
  <c r="G52" i="54"/>
  <c r="G462" i="50"/>
  <c r="G380" i="52"/>
  <c r="I134" i="59"/>
  <c r="I216" i="53"/>
  <c r="G462" i="54"/>
  <c r="I462" i="54"/>
  <c r="H380" i="55"/>
  <c r="I544" i="56"/>
  <c r="I462" i="52"/>
  <c r="G52" i="53"/>
  <c r="G298" i="59"/>
  <c r="G134" i="55"/>
  <c r="G134" i="53"/>
  <c r="I216" i="51"/>
  <c r="I380" i="58"/>
  <c r="H134" i="54"/>
  <c r="I298" i="54"/>
  <c r="G462" i="51"/>
  <c r="H544" i="50"/>
  <c r="I52" i="52"/>
  <c r="H298" i="53"/>
  <c r="G298" i="56"/>
  <c r="I544" i="52"/>
  <c r="I298" i="52"/>
  <c r="H216" i="53"/>
  <c r="G134" i="51"/>
  <c r="I216" i="50"/>
  <c r="I134" i="53"/>
  <c r="H380" i="50"/>
  <c r="G298" i="55"/>
  <c r="H462" i="55"/>
  <c r="H462" i="58"/>
  <c r="D57" i="41"/>
  <c r="H57" i="41"/>
  <c r="J57" i="41"/>
  <c r="K57" i="41" s="1"/>
  <c r="H541" i="48"/>
  <c r="I295" i="48"/>
  <c r="G49" i="48"/>
  <c r="H459" i="48"/>
  <c r="H295" i="48"/>
  <c r="D56" i="41"/>
  <c r="H56" i="41"/>
  <c r="J56" i="41"/>
  <c r="L56" i="41" s="1"/>
  <c r="H212" i="48"/>
  <c r="G376" i="48"/>
  <c r="H458" i="48"/>
  <c r="H48" i="48"/>
  <c r="H540" i="48"/>
  <c r="T56" i="41"/>
  <c r="H1360" i="42" s="1"/>
  <c r="I1688" i="42"/>
  <c r="G2016" i="42"/>
  <c r="H1524" i="42"/>
  <c r="H1442" i="42"/>
  <c r="H1770" i="42"/>
  <c r="G1524" i="42"/>
  <c r="G1606" i="42"/>
  <c r="T52" i="41"/>
  <c r="H1930" i="42" s="1"/>
  <c r="I1684" i="42"/>
  <c r="I1520" i="42"/>
  <c r="I1930" i="42"/>
  <c r="H1848" i="42"/>
  <c r="G1848" i="42"/>
  <c r="H1274" i="42"/>
  <c r="H1684" i="42"/>
  <c r="H1356" i="42"/>
  <c r="I1438" i="42"/>
  <c r="I1274" i="42"/>
  <c r="G1684" i="42"/>
  <c r="G1930" i="42"/>
  <c r="H2012" i="42"/>
  <c r="H1602" i="42"/>
  <c r="I1602" i="42"/>
  <c r="D90" i="41"/>
  <c r="H90" i="41"/>
  <c r="I90" i="41"/>
  <c r="H246" i="49" s="1"/>
  <c r="I410" i="49"/>
  <c r="I574" i="49"/>
  <c r="G246" i="47"/>
  <c r="I492" i="49"/>
  <c r="H82" i="49"/>
  <c r="I574" i="47"/>
  <c r="G82" i="49"/>
  <c r="G328" i="49"/>
  <c r="G492" i="47"/>
  <c r="H492" i="47"/>
  <c r="D69" i="41"/>
  <c r="H69" i="41"/>
  <c r="J69" i="41" s="1"/>
  <c r="D55" i="41"/>
  <c r="H55" i="41"/>
  <c r="I55" i="41"/>
  <c r="G211" i="47" s="1"/>
  <c r="G47" i="47"/>
  <c r="H457" i="49"/>
  <c r="I47" i="47"/>
  <c r="I211" i="47"/>
  <c r="I375" i="47"/>
  <c r="H539" i="47"/>
  <c r="H211" i="49"/>
  <c r="G457" i="47"/>
  <c r="I539" i="47"/>
  <c r="I293" i="49"/>
  <c r="I129" i="49"/>
  <c r="I457" i="49"/>
  <c r="H293" i="47"/>
  <c r="H539" i="49"/>
  <c r="G129" i="49"/>
  <c r="H47" i="49"/>
  <c r="I375" i="49"/>
  <c r="I129" i="47"/>
  <c r="I539" i="49"/>
  <c r="G211" i="49"/>
  <c r="I47" i="49"/>
  <c r="T88" i="41"/>
  <c r="G1392" i="42"/>
  <c r="I1966" i="42"/>
  <c r="G1638" i="42"/>
  <c r="I1310" i="42"/>
  <c r="H1310" i="42"/>
  <c r="G1556" i="42"/>
  <c r="G1310" i="42"/>
  <c r="H2048" i="42"/>
  <c r="G1720" i="42"/>
  <c r="I1556" i="42"/>
  <c r="H1556" i="42"/>
  <c r="I1474" i="42"/>
  <c r="H1966" i="42"/>
  <c r="G1802" i="42"/>
  <c r="H1884" i="42"/>
  <c r="H1474" i="42"/>
  <c r="I1392" i="42"/>
  <c r="I1802" i="42"/>
  <c r="I1720" i="42"/>
  <c r="G1966" i="42"/>
  <c r="I2048" i="42"/>
  <c r="H1802" i="42"/>
  <c r="I1638" i="42"/>
  <c r="H1392" i="42"/>
  <c r="G1884" i="42"/>
  <c r="G2048" i="42"/>
  <c r="G1474" i="42"/>
  <c r="I1884" i="42"/>
  <c r="H1638" i="42"/>
  <c r="H1720" i="42"/>
  <c r="J68" i="41"/>
  <c r="K68" i="41" s="1"/>
  <c r="L68" i="41"/>
  <c r="I224" i="48"/>
  <c r="G470" i="48"/>
  <c r="I60" i="48"/>
  <c r="G388" i="48"/>
  <c r="I142" i="48"/>
  <c r="H388" i="48"/>
  <c r="G306" i="48"/>
  <c r="I470" i="48"/>
  <c r="G60" i="48"/>
  <c r="I306" i="48"/>
  <c r="H60" i="48"/>
  <c r="G552" i="48"/>
  <c r="I552" i="48"/>
  <c r="G224" i="48"/>
  <c r="H142" i="48"/>
  <c r="H224" i="48"/>
  <c r="I388" i="48"/>
  <c r="G142" i="48"/>
  <c r="H552" i="48"/>
  <c r="H470" i="48"/>
  <c r="H306" i="48"/>
  <c r="I51" i="41"/>
  <c r="I43" i="49" s="1"/>
  <c r="H371" i="47"/>
  <c r="G43" i="49"/>
  <c r="I371" i="49"/>
  <c r="H453" i="47"/>
  <c r="G371" i="47"/>
  <c r="I207" i="47"/>
  <c r="I535" i="49"/>
  <c r="H371" i="49"/>
  <c r="G125" i="49"/>
  <c r="H289" i="47"/>
  <c r="O65" i="41"/>
  <c r="N65" i="41"/>
  <c r="Q65" i="41"/>
  <c r="M65" i="41"/>
  <c r="S65" i="41"/>
  <c r="T65" i="41"/>
  <c r="R65" i="41"/>
  <c r="P65" i="41"/>
  <c r="G139" i="61"/>
  <c r="F877" i="61"/>
  <c r="H631" i="61"/>
  <c r="H139" i="61"/>
  <c r="G221" i="61"/>
  <c r="G631" i="61"/>
  <c r="F57" i="61"/>
  <c r="H877" i="61"/>
  <c r="F139" i="61"/>
  <c r="G57" i="61"/>
  <c r="G877" i="61"/>
  <c r="F385" i="61"/>
  <c r="H467" i="61"/>
  <c r="F795" i="61"/>
  <c r="H549" i="61"/>
  <c r="G385" i="61"/>
  <c r="F221" i="61"/>
  <c r="G467" i="61"/>
  <c r="H385" i="61"/>
  <c r="H57" i="61"/>
  <c r="G795" i="61"/>
  <c r="F467" i="61"/>
  <c r="F713" i="61"/>
  <c r="G713" i="61"/>
  <c r="G549" i="61"/>
  <c r="F631" i="61"/>
  <c r="H221" i="61"/>
  <c r="G303" i="61"/>
  <c r="F303" i="61"/>
  <c r="H795" i="61"/>
  <c r="H713" i="61"/>
  <c r="H303" i="61"/>
  <c r="F549" i="61"/>
  <c r="I81" i="41"/>
  <c r="G319" i="47" s="1"/>
  <c r="H237" i="49"/>
  <c r="G237" i="47"/>
  <c r="H401" i="49"/>
  <c r="G483" i="47"/>
  <c r="I401" i="47"/>
  <c r="I401" i="49"/>
  <c r="G401" i="47"/>
  <c r="H155" i="49"/>
  <c r="H237" i="47"/>
  <c r="I73" i="47"/>
  <c r="D71" i="41"/>
  <c r="H71" i="41"/>
  <c r="I71" i="41" s="1"/>
  <c r="D70" i="41"/>
  <c r="H70" i="41"/>
  <c r="T70" i="41" s="1"/>
  <c r="D74" i="41"/>
  <c r="H74" i="41"/>
  <c r="I74" i="41"/>
  <c r="I394" i="49" s="1"/>
  <c r="G230" i="47"/>
  <c r="G230" i="49"/>
  <c r="G558" i="49"/>
  <c r="H148" i="49"/>
  <c r="H476" i="49"/>
  <c r="H558" i="47"/>
  <c r="H66" i="49"/>
  <c r="H312" i="49"/>
  <c r="G558" i="47"/>
  <c r="H312" i="47"/>
  <c r="G66" i="47"/>
  <c r="H148" i="47"/>
  <c r="I230" i="47"/>
  <c r="H394" i="49"/>
  <c r="G66" i="49"/>
  <c r="I66" i="47"/>
  <c r="H66" i="47"/>
  <c r="I394" i="47"/>
  <c r="G476" i="47"/>
  <c r="G394" i="49"/>
  <c r="H394" i="47"/>
  <c r="I91" i="41"/>
  <c r="H493" i="47"/>
  <c r="H575" i="47"/>
  <c r="G329" i="47"/>
  <c r="H575" i="49"/>
  <c r="I493" i="49"/>
  <c r="I83" i="49"/>
  <c r="I247" i="49"/>
  <c r="G493" i="49"/>
  <c r="I329" i="47"/>
  <c r="I575" i="49"/>
  <c r="G411" i="49"/>
  <c r="H411" i="49"/>
  <c r="I411" i="49"/>
  <c r="H247" i="47"/>
  <c r="I83" i="47"/>
  <c r="G165" i="47"/>
  <c r="H329" i="49"/>
  <c r="G83" i="49"/>
  <c r="G83" i="47"/>
  <c r="H83" i="47"/>
  <c r="H165" i="49"/>
  <c r="H493" i="49"/>
  <c r="I575" i="47"/>
  <c r="I411" i="47"/>
  <c r="G247" i="47"/>
  <c r="H83" i="49"/>
  <c r="G247" i="49"/>
  <c r="G165" i="49"/>
  <c r="H329" i="47"/>
  <c r="I165" i="49"/>
  <c r="H411" i="47"/>
  <c r="G575" i="47"/>
  <c r="I329" i="49"/>
  <c r="I493" i="47"/>
  <c r="G493" i="47"/>
  <c r="I247" i="47"/>
  <c r="H247" i="49"/>
  <c r="G329" i="49"/>
  <c r="G575" i="49"/>
  <c r="G411" i="47"/>
  <c r="H165" i="47"/>
  <c r="I165" i="47"/>
  <c r="D84" i="41"/>
  <c r="H84" i="41"/>
  <c r="J84" i="41"/>
  <c r="L84" i="41" s="1"/>
  <c r="K84" i="41"/>
  <c r="I76" i="48"/>
  <c r="G404" i="48"/>
  <c r="H568" i="48"/>
  <c r="H322" i="48"/>
  <c r="G76" i="48"/>
  <c r="H240" i="48"/>
  <c r="H404" i="48"/>
  <c r="I404" i="48"/>
  <c r="H486" i="48"/>
  <c r="I158" i="48"/>
  <c r="I84" i="41"/>
  <c r="H158" i="47" s="1"/>
  <c r="I404" i="47"/>
  <c r="H322" i="49"/>
  <c r="G404" i="47"/>
  <c r="H486" i="49"/>
  <c r="I240" i="49"/>
  <c r="G240" i="47"/>
  <c r="I404" i="49"/>
  <c r="H404" i="47"/>
  <c r="G240" i="49"/>
  <c r="G486" i="49"/>
  <c r="I486" i="47"/>
  <c r="G322" i="47"/>
  <c r="H404" i="49"/>
  <c r="H158" i="49"/>
  <c r="I568" i="47"/>
  <c r="G486" i="47"/>
  <c r="I322" i="47"/>
  <c r="H76" i="49"/>
  <c r="I240" i="47"/>
  <c r="H486" i="47"/>
  <c r="I158" i="47"/>
  <c r="H28" i="41"/>
  <c r="H20" i="61"/>
  <c r="F512" i="61"/>
  <c r="F184" i="61"/>
  <c r="H102" i="61"/>
  <c r="H266" i="61"/>
  <c r="H184" i="61"/>
  <c r="F758" i="61"/>
  <c r="F594" i="61"/>
  <c r="G102" i="61"/>
  <c r="H348" i="61"/>
  <c r="H676" i="61"/>
  <c r="H840" i="61"/>
  <c r="F20" i="61"/>
  <c r="F840" i="61"/>
  <c r="H594" i="61"/>
  <c r="G676" i="61"/>
  <c r="H758" i="61"/>
  <c r="G430" i="61"/>
  <c r="F102" i="61"/>
  <c r="G348" i="61"/>
  <c r="G184" i="61"/>
  <c r="G840" i="61"/>
  <c r="G512" i="61"/>
  <c r="H430" i="61"/>
  <c r="F430" i="61"/>
  <c r="F348" i="61"/>
  <c r="F676" i="61"/>
  <c r="H512" i="61"/>
  <c r="G266" i="61"/>
  <c r="G758" i="61"/>
  <c r="F266" i="61"/>
  <c r="G20" i="61"/>
  <c r="G594" i="61"/>
  <c r="H21" i="41"/>
  <c r="G177" i="61" s="1"/>
  <c r="H587" i="61"/>
  <c r="H341" i="61"/>
  <c r="H95" i="61"/>
  <c r="G423" i="61"/>
  <c r="G505" i="61"/>
  <c r="H669" i="61"/>
  <c r="G833" i="61"/>
  <c r="F13" i="61"/>
  <c r="H31" i="41"/>
  <c r="H761" i="61"/>
  <c r="G679" i="61"/>
  <c r="F761" i="61"/>
  <c r="G597" i="61"/>
  <c r="G105" i="61"/>
  <c r="G843" i="61"/>
  <c r="F679" i="61"/>
  <c r="H843" i="61"/>
  <c r="H679" i="61"/>
  <c r="F433" i="61"/>
  <c r="G433" i="61"/>
  <c r="G351" i="61"/>
  <c r="F597" i="61"/>
  <c r="H597" i="61"/>
  <c r="G23" i="61"/>
  <c r="G269" i="61"/>
  <c r="F187" i="61"/>
  <c r="G515" i="61"/>
  <c r="F269" i="61"/>
  <c r="H515" i="61"/>
  <c r="G761" i="61"/>
  <c r="F351" i="61"/>
  <c r="F843" i="61"/>
  <c r="H23" i="61"/>
  <c r="F105" i="61"/>
  <c r="F23" i="61"/>
  <c r="H433" i="61"/>
  <c r="H351" i="61"/>
  <c r="F515" i="61"/>
  <c r="H105" i="61"/>
  <c r="G187" i="61"/>
  <c r="H269" i="61"/>
  <c r="H187" i="61"/>
  <c r="G67" i="41"/>
  <c r="H305" i="51"/>
  <c r="H305" i="59"/>
  <c r="H141" i="54"/>
  <c r="G141" i="58"/>
  <c r="I59" i="58"/>
  <c r="G469" i="53"/>
  <c r="H551" i="54"/>
  <c r="G305" i="50"/>
  <c r="G551" i="59"/>
  <c r="G59" i="52"/>
  <c r="G223" i="51"/>
  <c r="H141" i="53"/>
  <c r="G305" i="55"/>
  <c r="H551" i="56"/>
  <c r="G551" i="57"/>
  <c r="H59" i="54"/>
  <c r="H223" i="59"/>
  <c r="H59" i="57"/>
  <c r="H223" i="51"/>
  <c r="H469" i="50"/>
  <c r="I387" i="58"/>
  <c r="G469" i="59"/>
  <c r="G223" i="54"/>
  <c r="I141" i="54"/>
  <c r="I305" i="54"/>
  <c r="H387" i="52"/>
  <c r="G141" i="52"/>
  <c r="H141" i="51"/>
  <c r="H223" i="52"/>
  <c r="G59" i="50"/>
  <c r="I387" i="53"/>
  <c r="I59" i="52"/>
  <c r="H223" i="57"/>
  <c r="G387" i="55"/>
  <c r="H551" i="50"/>
  <c r="H387" i="50"/>
  <c r="H469" i="55"/>
  <c r="I469" i="55"/>
  <c r="I469" i="51"/>
  <c r="I141" i="58"/>
  <c r="I59" i="53"/>
  <c r="G387" i="56"/>
  <c r="I469" i="53"/>
  <c r="G551" i="54"/>
  <c r="I305" i="57"/>
  <c r="I141" i="57"/>
  <c r="G469" i="54"/>
  <c r="H305" i="50"/>
  <c r="I387" i="52"/>
  <c r="I469" i="52"/>
  <c r="I141" i="55"/>
  <c r="I551" i="50"/>
  <c r="H223" i="58"/>
  <c r="G305" i="52"/>
  <c r="I141" i="50"/>
  <c r="G551" i="55"/>
  <c r="I223" i="53"/>
  <c r="H141" i="50"/>
  <c r="G469" i="58"/>
  <c r="G387" i="51"/>
  <c r="H387" i="51"/>
  <c r="H305" i="58"/>
  <c r="H551" i="59"/>
  <c r="H387" i="58"/>
  <c r="G551" i="51"/>
  <c r="I223" i="59"/>
  <c r="G387" i="58"/>
  <c r="H59" i="58"/>
  <c r="I387" i="57"/>
  <c r="I305" i="51"/>
  <c r="I551" i="57"/>
  <c r="I551" i="52"/>
  <c r="H141" i="57"/>
  <c r="I469" i="56"/>
  <c r="I223" i="52"/>
  <c r="G551" i="56"/>
  <c r="G305" i="57"/>
  <c r="H387" i="55"/>
  <c r="I551" i="56"/>
  <c r="I223" i="50"/>
  <c r="I223" i="54"/>
  <c r="H141" i="58"/>
  <c r="H141" i="52"/>
  <c r="H469" i="51"/>
  <c r="I469" i="58"/>
  <c r="G223" i="52"/>
  <c r="G141" i="54"/>
  <c r="I551" i="53"/>
  <c r="H551" i="58"/>
  <c r="H223" i="53"/>
  <c r="G469" i="50"/>
  <c r="I141" i="56"/>
  <c r="G141" i="59"/>
  <c r="I141" i="53"/>
  <c r="H223" i="55"/>
  <c r="G305" i="56"/>
  <c r="H223" i="56"/>
  <c r="I551" i="55"/>
  <c r="H469" i="59"/>
  <c r="H59" i="51"/>
  <c r="I469" i="59"/>
  <c r="I59" i="55"/>
  <c r="H305" i="57"/>
  <c r="G223" i="56"/>
  <c r="H469" i="53"/>
  <c r="G59" i="54"/>
  <c r="H551" i="52"/>
  <c r="G305" i="58"/>
  <c r="I59" i="54"/>
  <c r="H469" i="57"/>
  <c r="G141" i="57"/>
  <c r="H387" i="53"/>
  <c r="H551" i="57"/>
  <c r="G551" i="53"/>
  <c r="H59" i="55"/>
  <c r="I551" i="58"/>
  <c r="H223" i="54"/>
  <c r="I387" i="51"/>
  <c r="G387" i="53"/>
  <c r="H551" i="55"/>
  <c r="H59" i="53"/>
  <c r="H387" i="56"/>
  <c r="H469" i="58"/>
  <c r="G469" i="57"/>
  <c r="I551" i="59"/>
  <c r="G59" i="58"/>
  <c r="I387" i="54"/>
  <c r="G141" i="56"/>
  <c r="I305" i="52"/>
  <c r="H141" i="56"/>
  <c r="G387" i="54"/>
  <c r="H305" i="54"/>
  <c r="H59" i="56"/>
  <c r="H59" i="59"/>
  <c r="G305" i="59"/>
  <c r="I551" i="54"/>
  <c r="G387" i="59"/>
  <c r="I469" i="50"/>
  <c r="H387" i="57"/>
  <c r="G551" i="52"/>
  <c r="I141" i="51"/>
  <c r="H469" i="54"/>
  <c r="G141" i="50"/>
  <c r="I223" i="57"/>
  <c r="G469" i="56"/>
  <c r="G59" i="59"/>
  <c r="G59" i="53"/>
  <c r="I469" i="54"/>
  <c r="H469" i="52"/>
  <c r="I223" i="51"/>
  <c r="H469" i="56"/>
  <c r="I59" i="56"/>
  <c r="G223" i="50"/>
  <c r="I59" i="57"/>
  <c r="H387" i="59"/>
  <c r="I305" i="59"/>
  <c r="H141" i="59"/>
  <c r="G223" i="57"/>
  <c r="G305" i="54"/>
  <c r="G551" i="50"/>
  <c r="I305" i="53"/>
  <c r="H305" i="56"/>
  <c r="G551" i="58"/>
  <c r="I387" i="56"/>
  <c r="I141" i="59"/>
  <c r="G387" i="52"/>
  <c r="H305" i="53"/>
  <c r="H305" i="55"/>
  <c r="I59" i="50"/>
  <c r="G59" i="57"/>
  <c r="G59" i="55"/>
  <c r="I305" i="58"/>
  <c r="I551" i="51"/>
  <c r="H551" i="53"/>
  <c r="G223" i="58"/>
  <c r="G387" i="57"/>
  <c r="G305" i="51"/>
  <c r="I59" i="59"/>
  <c r="G305" i="53"/>
  <c r="I223" i="58"/>
  <c r="I387" i="55"/>
  <c r="I305" i="55"/>
  <c r="I305" i="56"/>
  <c r="G141" i="53"/>
  <c r="H141" i="55"/>
  <c r="G223" i="53"/>
  <c r="I387" i="59"/>
  <c r="H59" i="52"/>
  <c r="G141" i="55"/>
  <c r="G59" i="51"/>
  <c r="H59" i="50"/>
  <c r="H387" i="54"/>
  <c r="I141" i="52"/>
  <c r="I469" i="57"/>
  <c r="G469" i="51"/>
  <c r="G469" i="52"/>
  <c r="G469" i="55"/>
  <c r="I387" i="50"/>
  <c r="H551" i="51"/>
  <c r="H223" i="50"/>
  <c r="G223" i="59"/>
  <c r="I223" i="55"/>
  <c r="I305" i="50"/>
  <c r="H305" i="52"/>
  <c r="I59" i="51"/>
  <c r="I223" i="56"/>
  <c r="G387" i="50"/>
  <c r="G223" i="55"/>
  <c r="G141" i="51"/>
  <c r="G59" i="56"/>
  <c r="D80" i="41"/>
  <c r="H80" i="41"/>
  <c r="I80" i="41" s="1"/>
  <c r="I154" i="49"/>
  <c r="I400" i="47"/>
  <c r="T81" i="41"/>
  <c r="I1631" i="42"/>
  <c r="H1959" i="42"/>
  <c r="I2041" i="42"/>
  <c r="H1877" i="42"/>
  <c r="G2041" i="42"/>
  <c r="H1385" i="42"/>
  <c r="G1713" i="42"/>
  <c r="G66" i="41"/>
  <c r="G386" i="53"/>
  <c r="I58" i="53"/>
  <c r="H140" i="58"/>
  <c r="H550" i="57"/>
  <c r="I386" i="59"/>
  <c r="G386" i="55"/>
  <c r="G468" i="52"/>
  <c r="H468" i="52"/>
  <c r="H58" i="51"/>
  <c r="G140" i="57"/>
  <c r="H386" i="51"/>
  <c r="G222" i="57"/>
  <c r="G304" i="59"/>
  <c r="I550" i="52"/>
  <c r="I386" i="52"/>
  <c r="G468" i="50"/>
  <c r="I550" i="57"/>
  <c r="H304" i="55"/>
  <c r="I304" i="54"/>
  <c r="H58" i="54"/>
  <c r="H550" i="55"/>
  <c r="G140" i="58"/>
  <c r="I58" i="58"/>
  <c r="H468" i="50"/>
  <c r="G550" i="59"/>
  <c r="G58" i="51"/>
  <c r="I140" i="59"/>
  <c r="G468" i="54"/>
  <c r="H550" i="59"/>
  <c r="I58" i="50"/>
  <c r="H386" i="58"/>
  <c r="I468" i="53"/>
  <c r="G222" i="55"/>
  <c r="I140" i="54"/>
  <c r="H140" i="51"/>
  <c r="G468" i="58"/>
  <c r="G58" i="55"/>
  <c r="H386" i="50"/>
  <c r="H468" i="51"/>
  <c r="H468" i="58"/>
  <c r="G222" i="53"/>
  <c r="H304" i="56"/>
  <c r="H222" i="57"/>
  <c r="H468" i="54"/>
  <c r="I468" i="50"/>
  <c r="H468" i="59"/>
  <c r="G304" i="51"/>
  <c r="H58" i="58"/>
  <c r="I140" i="58"/>
  <c r="D61" i="41"/>
  <c r="H61" i="41"/>
  <c r="I61" i="41"/>
  <c r="H135" i="49"/>
  <c r="G299" i="49"/>
  <c r="I545" i="49"/>
  <c r="H463" i="49"/>
  <c r="G85" i="41"/>
  <c r="I323" i="56" s="1"/>
  <c r="H77" i="53"/>
  <c r="I77" i="54"/>
  <c r="H323" i="52"/>
  <c r="H159" i="58"/>
  <c r="G487" i="56"/>
  <c r="H487" i="51"/>
  <c r="H77" i="58"/>
  <c r="G77" i="53"/>
  <c r="H405" i="51"/>
  <c r="H487" i="50"/>
  <c r="I323" i="51"/>
  <c r="H569" i="56"/>
  <c r="G487" i="53"/>
  <c r="H77" i="55"/>
  <c r="G487" i="55"/>
  <c r="H487" i="54"/>
  <c r="I405" i="51"/>
  <c r="G241" i="58"/>
  <c r="H241" i="52"/>
  <c r="H77" i="54"/>
  <c r="I405" i="56"/>
  <c r="I241" i="56"/>
  <c r="I323" i="59"/>
  <c r="H405" i="58"/>
  <c r="H323" i="55"/>
  <c r="H159" i="52"/>
  <c r="H77" i="59"/>
  <c r="H159" i="55"/>
  <c r="I323" i="50"/>
  <c r="I487" i="51"/>
  <c r="H241" i="53"/>
  <c r="I405" i="57"/>
  <c r="H241" i="58"/>
  <c r="H323" i="51"/>
  <c r="G159" i="58"/>
  <c r="G323" i="53"/>
  <c r="I323" i="54"/>
  <c r="H569" i="51"/>
  <c r="H405" i="54"/>
  <c r="G569" i="58"/>
  <c r="H569" i="55"/>
  <c r="H323" i="59"/>
  <c r="I241" i="52"/>
  <c r="G241" i="51"/>
  <c r="H487" i="56"/>
  <c r="I159" i="54"/>
  <c r="G405" i="53"/>
  <c r="H77" i="56"/>
  <c r="G569" i="56"/>
  <c r="G323" i="58"/>
  <c r="I405" i="59"/>
  <c r="G405" i="50"/>
  <c r="H405" i="59"/>
  <c r="I159" i="55"/>
  <c r="I159" i="51"/>
  <c r="H159" i="53"/>
  <c r="G159" i="56"/>
  <c r="I569" i="55"/>
  <c r="G77" i="57"/>
  <c r="G159" i="52"/>
  <c r="G323" i="54"/>
  <c r="H569" i="58"/>
  <c r="I487" i="58"/>
  <c r="H569" i="54"/>
  <c r="G159" i="55"/>
  <c r="G77" i="51"/>
  <c r="I77" i="50"/>
  <c r="G569" i="59"/>
  <c r="I241" i="53"/>
  <c r="G159" i="59"/>
  <c r="G487" i="57"/>
  <c r="G323" i="55"/>
  <c r="H77" i="52"/>
  <c r="H241" i="54"/>
  <c r="H323" i="53"/>
  <c r="H405" i="56"/>
  <c r="H405" i="52"/>
  <c r="I569" i="56"/>
  <c r="G241" i="52"/>
  <c r="I569" i="51"/>
  <c r="H487" i="52"/>
  <c r="H241" i="50"/>
  <c r="I159" i="53"/>
  <c r="I241" i="54"/>
  <c r="I159" i="52"/>
  <c r="I77" i="52"/>
  <c r="H487" i="53"/>
  <c r="I569" i="57"/>
  <c r="H241" i="55"/>
  <c r="I569" i="54"/>
  <c r="I77" i="53"/>
  <c r="G323" i="57"/>
  <c r="H405" i="57"/>
  <c r="G405" i="59"/>
  <c r="I77" i="57"/>
  <c r="I241" i="59"/>
  <c r="G487" i="58"/>
  <c r="H323" i="56"/>
  <c r="G323" i="50"/>
  <c r="I405" i="53"/>
  <c r="G405" i="56"/>
  <c r="H159" i="54"/>
  <c r="I405" i="54"/>
  <c r="G77" i="58"/>
  <c r="G241" i="53"/>
  <c r="I405" i="52"/>
  <c r="I77" i="51"/>
  <c r="G241" i="50"/>
  <c r="G487" i="54"/>
  <c r="I323" i="55"/>
  <c r="H487" i="59"/>
  <c r="G77" i="55"/>
  <c r="H77" i="57"/>
  <c r="I323" i="53"/>
  <c r="I323" i="57"/>
  <c r="G405" i="54"/>
  <c r="H241" i="56"/>
  <c r="I241" i="58"/>
  <c r="G405" i="55"/>
  <c r="H241" i="57"/>
  <c r="I569" i="52"/>
  <c r="H569" i="57"/>
  <c r="G569" i="50"/>
  <c r="G487" i="59"/>
  <c r="G241" i="55"/>
  <c r="G323" i="51"/>
  <c r="I241" i="50"/>
  <c r="H159" i="57"/>
  <c r="I487" i="57"/>
  <c r="H569" i="52"/>
  <c r="I77" i="56"/>
  <c r="H569" i="53"/>
  <c r="I77" i="58"/>
  <c r="I405" i="50"/>
  <c r="H569" i="59"/>
  <c r="H241" i="59"/>
  <c r="I405" i="55"/>
  <c r="H323" i="50"/>
  <c r="I487" i="52"/>
  <c r="I487" i="56"/>
  <c r="G569" i="55"/>
  <c r="I487" i="59"/>
  <c r="H405" i="55"/>
  <c r="G77" i="52"/>
  <c r="G405" i="57"/>
  <c r="G569" i="53"/>
  <c r="G487" i="51"/>
  <c r="I241" i="51"/>
  <c r="H241" i="51"/>
  <c r="G241" i="59"/>
  <c r="H323" i="54"/>
  <c r="H487" i="57"/>
  <c r="H323" i="57"/>
  <c r="I323" i="58"/>
  <c r="G569" i="51"/>
  <c r="I569" i="59"/>
  <c r="G569" i="54"/>
  <c r="G159" i="57"/>
  <c r="T74" i="41"/>
  <c r="G1870" i="42" s="1"/>
  <c r="H1952" i="42"/>
  <c r="H1870" i="42"/>
  <c r="H1624" i="42"/>
  <c r="I1706" i="42"/>
  <c r="G1788" i="42"/>
  <c r="H1706" i="42"/>
  <c r="G1706" i="42"/>
  <c r="T92" i="41"/>
  <c r="G1396" i="42"/>
  <c r="H1724" i="42"/>
  <c r="H2052" i="42"/>
  <c r="H1970" i="42"/>
  <c r="I1724" i="42"/>
  <c r="I1642" i="42"/>
  <c r="I2052" i="42"/>
  <c r="H1560" i="42"/>
  <c r="G1888" i="42"/>
  <c r="G1724" i="42"/>
  <c r="I1888" i="42"/>
  <c r="G1806" i="42"/>
  <c r="H1314" i="42"/>
  <c r="G1478" i="42"/>
  <c r="G1560" i="42"/>
  <c r="G1314" i="42"/>
  <c r="G1642" i="42"/>
  <c r="G1970" i="42"/>
  <c r="H1806" i="42"/>
  <c r="I1478" i="42"/>
  <c r="G2052" i="42"/>
  <c r="H1478" i="42"/>
  <c r="I1806" i="42"/>
  <c r="I1314" i="42"/>
  <c r="I1396" i="42"/>
  <c r="I1970" i="42"/>
  <c r="H1888" i="42"/>
  <c r="H1642" i="42"/>
  <c r="I1560" i="42"/>
  <c r="H1396" i="42"/>
  <c r="I86" i="41"/>
  <c r="G78" i="49" s="1"/>
  <c r="H78" i="49"/>
  <c r="H242" i="49"/>
  <c r="I242" i="47"/>
  <c r="G160" i="47"/>
  <c r="H324" i="49"/>
  <c r="H160" i="47"/>
  <c r="H406" i="47"/>
  <c r="I324" i="47"/>
  <c r="G406" i="47"/>
  <c r="I488" i="49"/>
  <c r="G324" i="47"/>
  <c r="G570" i="47"/>
  <c r="I160" i="47"/>
  <c r="I324" i="49"/>
  <c r="G160" i="49"/>
  <c r="I570" i="49"/>
  <c r="I488" i="47"/>
  <c r="G78" i="47"/>
  <c r="H78" i="47"/>
  <c r="I570" i="47"/>
  <c r="H242" i="47"/>
  <c r="H488" i="47"/>
  <c r="H570" i="49"/>
  <c r="H324" i="47"/>
  <c r="I160" i="49"/>
  <c r="I242" i="49"/>
  <c r="G488" i="49"/>
  <c r="H406" i="49"/>
  <c r="I78" i="49"/>
  <c r="I78" i="47"/>
  <c r="I406" i="49"/>
  <c r="I57" i="41"/>
  <c r="I131" i="47" s="1"/>
  <c r="H541" i="47"/>
  <c r="I459" i="47"/>
  <c r="H541" i="49"/>
  <c r="G295" i="47"/>
  <c r="I131" i="49"/>
  <c r="H49" i="49"/>
  <c r="H49" i="47"/>
  <c r="G213" i="49"/>
  <c r="H377" i="49"/>
  <c r="G49" i="49"/>
  <c r="G131" i="47"/>
  <c r="G541" i="47"/>
  <c r="I213" i="47"/>
  <c r="I295" i="47"/>
  <c r="G295" i="49"/>
  <c r="H213" i="47"/>
  <c r="H213" i="49"/>
  <c r="H295" i="47"/>
  <c r="H131" i="47"/>
  <c r="H459" i="49"/>
  <c r="I56" i="41"/>
  <c r="G458" i="49" s="1"/>
  <c r="I294" i="47"/>
  <c r="H540" i="47"/>
  <c r="G48" i="49"/>
  <c r="I130" i="47"/>
  <c r="G540" i="49"/>
  <c r="I212" i="47"/>
  <c r="H376" i="49"/>
  <c r="H540" i="49"/>
  <c r="G458" i="47"/>
  <c r="I48" i="47"/>
  <c r="G40" i="41"/>
  <c r="I32" i="59"/>
  <c r="H442" i="52"/>
  <c r="G196" i="52"/>
  <c r="G524" i="50"/>
  <c r="I114" i="53"/>
  <c r="H360" i="50"/>
  <c r="G442" i="54"/>
  <c r="I442" i="52"/>
  <c r="H360" i="52"/>
  <c r="G114" i="56"/>
  <c r="H196" i="55"/>
  <c r="I278" i="58"/>
  <c r="G442" i="53"/>
  <c r="G196" i="55"/>
  <c r="H360" i="56"/>
  <c r="H442" i="50"/>
  <c r="G524" i="53"/>
  <c r="G114" i="55"/>
  <c r="I114" i="58"/>
  <c r="I196" i="55"/>
  <c r="I442" i="50"/>
  <c r="G278" i="56"/>
  <c r="H442" i="58"/>
  <c r="G442" i="51"/>
  <c r="G360" i="55"/>
  <c r="H114" i="54"/>
  <c r="G196" i="51"/>
  <c r="I278" i="51"/>
  <c r="G524" i="51"/>
  <c r="G114" i="52"/>
  <c r="G278" i="59"/>
  <c r="H32" i="58"/>
  <c r="G32" i="58"/>
  <c r="H442" i="54"/>
  <c r="G360" i="50"/>
  <c r="I32" i="57"/>
  <c r="H278" i="53"/>
  <c r="H114" i="59"/>
  <c r="I32" i="56"/>
  <c r="H278" i="56"/>
  <c r="G360" i="51"/>
  <c r="G442" i="55"/>
  <c r="G524" i="58"/>
  <c r="G442" i="57"/>
  <c r="H278" i="52"/>
  <c r="G278" i="55"/>
  <c r="G524" i="55"/>
  <c r="H524" i="58"/>
  <c r="I360" i="56"/>
  <c r="G360" i="57"/>
  <c r="I360" i="58"/>
  <c r="H196" i="54"/>
  <c r="G114" i="57"/>
  <c r="I32" i="55"/>
  <c r="I360" i="55"/>
  <c r="I196" i="53"/>
  <c r="I442" i="51"/>
  <c r="H278" i="58"/>
  <c r="H196" i="56"/>
  <c r="G524" i="57"/>
  <c r="H32" i="59"/>
  <c r="H114" i="57"/>
  <c r="H278" i="50"/>
  <c r="G278" i="52"/>
  <c r="I114" i="50"/>
  <c r="I360" i="57"/>
  <c r="H114" i="56"/>
  <c r="G278" i="54"/>
  <c r="H196" i="59"/>
  <c r="H32" i="55"/>
  <c r="G114" i="58"/>
  <c r="H196" i="51"/>
  <c r="G32" i="54"/>
  <c r="G442" i="50"/>
  <c r="I360" i="59"/>
  <c r="I196" i="52"/>
  <c r="G196" i="50"/>
  <c r="I442" i="59"/>
  <c r="H360" i="55"/>
  <c r="H524" i="51"/>
  <c r="H360" i="51"/>
  <c r="G524" i="56"/>
  <c r="I32" i="53"/>
  <c r="G360" i="54"/>
  <c r="H442" i="55"/>
  <c r="I360" i="51"/>
  <c r="G524" i="59"/>
  <c r="H32" i="52"/>
  <c r="H278" i="55"/>
  <c r="G114" i="54"/>
  <c r="H32" i="50"/>
  <c r="H360" i="57"/>
  <c r="G360" i="52"/>
  <c r="I524" i="50"/>
  <c r="I360" i="50"/>
  <c r="G32" i="52"/>
  <c r="I524" i="57"/>
  <c r="H524" i="59"/>
  <c r="H32" i="51"/>
  <c r="G114" i="50"/>
  <c r="H114" i="53"/>
  <c r="I278" i="55"/>
  <c r="G442" i="56"/>
  <c r="G360" i="58"/>
  <c r="D87" i="41"/>
  <c r="H87" i="41"/>
  <c r="J87" i="41" s="1"/>
  <c r="T68" i="41"/>
  <c r="H1372" i="42" s="1"/>
  <c r="G1454" i="42"/>
  <c r="G1946" i="42"/>
  <c r="H1290" i="42"/>
  <c r="H1782" i="42"/>
  <c r="G1782" i="42"/>
  <c r="G1864" i="42"/>
  <c r="I1454" i="42"/>
  <c r="G1290" i="42"/>
  <c r="I1700" i="42"/>
  <c r="H2028" i="42"/>
  <c r="H1536" i="42"/>
  <c r="H1454" i="42"/>
  <c r="I1618" i="42"/>
  <c r="I1372" i="42"/>
  <c r="D79" i="41"/>
  <c r="H79" i="41"/>
  <c r="T79" i="41" s="1"/>
  <c r="D49" i="41"/>
  <c r="H49" i="41"/>
  <c r="I49" i="41" s="1"/>
  <c r="H33" i="41"/>
  <c r="G353" i="61" s="1"/>
  <c r="F189" i="61"/>
  <c r="G107" i="61"/>
  <c r="G763" i="61"/>
  <c r="H681" i="61"/>
  <c r="F25" i="61"/>
  <c r="G189" i="61"/>
  <c r="H517" i="61"/>
  <c r="G845" i="61"/>
  <c r="F763" i="61"/>
  <c r="G681" i="61"/>
  <c r="G25" i="61"/>
  <c r="G435" i="61"/>
  <c r="G517" i="61"/>
  <c r="F353" i="61"/>
  <c r="H25" i="61"/>
  <c r="G271" i="61"/>
  <c r="H107" i="61"/>
  <c r="F271" i="61"/>
  <c r="F681" i="61"/>
  <c r="H599" i="61"/>
  <c r="H435" i="61"/>
  <c r="F845" i="61"/>
  <c r="H845" i="61"/>
  <c r="H353" i="61"/>
  <c r="H83" i="41"/>
  <c r="J83" i="41" s="1"/>
  <c r="T78" i="41"/>
  <c r="G2038" i="42" s="1"/>
  <c r="H1628" i="42"/>
  <c r="G1382" i="42"/>
  <c r="H1300" i="42"/>
  <c r="I1382" i="42"/>
  <c r="H1956" i="42"/>
  <c r="G1464" i="42"/>
  <c r="G1546" i="42"/>
  <c r="I1792" i="42"/>
  <c r="I1710" i="42"/>
  <c r="I1874" i="42"/>
  <c r="I1546" i="42"/>
  <c r="H1464" i="42"/>
  <c r="I1628" i="42"/>
  <c r="H1792" i="42"/>
  <c r="J71" i="41"/>
  <c r="L71" i="41" s="1"/>
  <c r="H309" i="48"/>
  <c r="I555" i="48"/>
  <c r="H145" i="48"/>
  <c r="H391" i="48"/>
  <c r="I145" i="48"/>
  <c r="D64" i="41"/>
  <c r="H64" i="41"/>
  <c r="J64" i="41" s="1"/>
  <c r="G28" i="41"/>
  <c r="H20" i="56"/>
  <c r="I184" i="54"/>
  <c r="I266" i="58"/>
  <c r="G184" i="53"/>
  <c r="H430" i="55"/>
  <c r="H348" i="53"/>
  <c r="G102" i="59"/>
  <c r="I184" i="57"/>
  <c r="G512" i="53"/>
  <c r="G512" i="51"/>
  <c r="H184" i="56"/>
  <c r="H102" i="50"/>
  <c r="G512" i="55"/>
  <c r="G430" i="51"/>
  <c r="G184" i="59"/>
  <c r="G266" i="56"/>
  <c r="I102" i="55"/>
  <c r="I266" i="59"/>
  <c r="G430" i="52"/>
  <c r="H102" i="56"/>
  <c r="I266" i="57"/>
  <c r="G184" i="56"/>
  <c r="G20" i="50"/>
  <c r="G184" i="50"/>
  <c r="H430" i="51"/>
  <c r="I348" i="56"/>
  <c r="G184" i="54"/>
  <c r="G20" i="53"/>
  <c r="H512" i="58"/>
  <c r="I102" i="54"/>
  <c r="I348" i="57"/>
  <c r="G430" i="58"/>
  <c r="I102" i="53"/>
  <c r="G348" i="51"/>
  <c r="H184" i="50"/>
  <c r="H102" i="53"/>
  <c r="G102" i="51"/>
  <c r="H184" i="51"/>
  <c r="H184" i="59"/>
  <c r="G20" i="55"/>
  <c r="I184" i="59"/>
  <c r="G348" i="57"/>
  <c r="G348" i="56"/>
  <c r="G430" i="53"/>
  <c r="H512" i="57"/>
  <c r="I512" i="57"/>
  <c r="G102" i="53"/>
  <c r="G102" i="50"/>
  <c r="H20" i="51"/>
  <c r="H184" i="53"/>
  <c r="H430" i="56"/>
  <c r="I348" i="52"/>
  <c r="H266" i="56"/>
  <c r="H266" i="53"/>
  <c r="H102" i="59"/>
  <c r="H266" i="50"/>
  <c r="H266" i="59"/>
  <c r="G184" i="55"/>
  <c r="I512" i="53"/>
  <c r="I430" i="57"/>
  <c r="I512" i="56"/>
  <c r="G266" i="59"/>
  <c r="G512" i="56"/>
  <c r="G512" i="58"/>
  <c r="G348" i="59"/>
  <c r="H184" i="52"/>
  <c r="I20" i="59"/>
  <c r="G20" i="58"/>
  <c r="H430" i="53"/>
  <c r="I266" i="56"/>
  <c r="H102" i="58"/>
  <c r="G184" i="57"/>
  <c r="I512" i="51"/>
  <c r="I512" i="59"/>
  <c r="H184" i="58"/>
  <c r="G348" i="53"/>
  <c r="G266" i="54"/>
  <c r="H266" i="58"/>
  <c r="I184" i="55"/>
  <c r="I512" i="50"/>
  <c r="H348" i="52"/>
  <c r="H20" i="55"/>
  <c r="I266" i="50"/>
  <c r="G266" i="53"/>
  <c r="H512" i="51"/>
  <c r="G102" i="55"/>
  <c r="G102" i="56"/>
  <c r="I430" i="54"/>
  <c r="G102" i="57"/>
  <c r="G348" i="50"/>
  <c r="I430" i="56"/>
  <c r="G266" i="58"/>
  <c r="G512" i="52"/>
  <c r="G102" i="58"/>
  <c r="G20" i="56"/>
  <c r="I430" i="51"/>
  <c r="H266" i="57"/>
  <c r="H512" i="59"/>
  <c r="G266" i="51"/>
  <c r="H430" i="54"/>
  <c r="G266" i="52"/>
  <c r="H512" i="56"/>
  <c r="H184" i="57"/>
  <c r="G20" i="52"/>
  <c r="H102" i="52"/>
  <c r="G102" i="54"/>
  <c r="G430" i="59"/>
  <c r="I430" i="59"/>
  <c r="H512" i="53"/>
  <c r="I512" i="54"/>
  <c r="I348" i="54"/>
  <c r="H20" i="54"/>
  <c r="H512" i="50"/>
  <c r="I512" i="52"/>
  <c r="H348" i="57"/>
  <c r="H20" i="50"/>
  <c r="I430" i="55"/>
  <c r="I20" i="52"/>
  <c r="I20" i="58"/>
  <c r="H348" i="54"/>
  <c r="G348" i="52"/>
  <c r="G348" i="58"/>
  <c r="I348" i="55"/>
  <c r="I266" i="53"/>
  <c r="H20" i="59"/>
  <c r="I184" i="52"/>
  <c r="G20" i="54"/>
  <c r="I266" i="55"/>
  <c r="H430" i="57"/>
  <c r="G512" i="57"/>
  <c r="I430" i="50"/>
  <c r="H266" i="52"/>
  <c r="H266" i="54"/>
  <c r="H348" i="50"/>
  <c r="I430" i="53"/>
  <c r="H512" i="55"/>
  <c r="I102" i="52"/>
  <c r="I266" i="54"/>
  <c r="G430" i="54"/>
  <c r="G512" i="59"/>
  <c r="H348" i="59"/>
  <c r="G184" i="51"/>
  <c r="I348" i="50"/>
  <c r="I102" i="56"/>
  <c r="H20" i="58"/>
  <c r="G26" i="41"/>
  <c r="H182" i="55" s="1"/>
  <c r="I428" i="59"/>
  <c r="G18" i="53"/>
  <c r="G182" i="59"/>
  <c r="G428" i="55"/>
  <c r="H100" i="50"/>
  <c r="I100" i="58"/>
  <c r="H510" i="52"/>
  <c r="I346" i="55"/>
  <c r="H100" i="55"/>
  <c r="H264" i="51"/>
  <c r="I510" i="57"/>
  <c r="I510" i="53"/>
  <c r="H18" i="54"/>
  <c r="G264" i="51"/>
  <c r="H18" i="52"/>
  <c r="I346" i="56"/>
  <c r="H264" i="55"/>
  <c r="H428" i="54"/>
  <c r="H510" i="58"/>
  <c r="G428" i="50"/>
  <c r="G100" i="50"/>
  <c r="G346" i="54"/>
  <c r="H182" i="53"/>
  <c r="H346" i="57"/>
  <c r="G510" i="51"/>
  <c r="G182" i="52"/>
  <c r="H510" i="57"/>
  <c r="I182" i="53"/>
  <c r="G428" i="58"/>
  <c r="I18" i="54"/>
  <c r="H182" i="58"/>
  <c r="G346" i="58"/>
  <c r="G428" i="56"/>
  <c r="H264" i="57"/>
  <c r="H182" i="57"/>
  <c r="H182" i="59"/>
  <c r="I346" i="57"/>
  <c r="G510" i="59"/>
  <c r="H346" i="56"/>
  <c r="H346" i="59"/>
  <c r="I264" i="52"/>
  <c r="I264" i="58"/>
  <c r="I510" i="58"/>
  <c r="G182" i="51"/>
  <c r="G510" i="55"/>
  <c r="G182" i="55"/>
  <c r="H100" i="59"/>
  <c r="H428" i="53"/>
  <c r="I18" i="55"/>
  <c r="G18" i="55"/>
  <c r="I100" i="53"/>
  <c r="G100" i="51"/>
  <c r="G35" i="41"/>
  <c r="G27" i="52" s="1"/>
  <c r="I27" i="55"/>
  <c r="I273" i="55"/>
  <c r="H273" i="55"/>
  <c r="G109" i="57"/>
  <c r="G191" i="51"/>
  <c r="I27" i="52"/>
  <c r="G519" i="55"/>
  <c r="I437" i="50"/>
  <c r="G109" i="51"/>
  <c r="H355" i="59"/>
  <c r="H437" i="56"/>
  <c r="G27" i="58"/>
  <c r="H519" i="59"/>
  <c r="H519" i="56"/>
  <c r="I355" i="52"/>
  <c r="I519" i="55"/>
  <c r="H191" i="50"/>
  <c r="I273" i="59"/>
  <c r="H355" i="51"/>
  <c r="I273" i="58"/>
  <c r="H191" i="59"/>
  <c r="I27" i="56"/>
  <c r="H355" i="58"/>
  <c r="G273" i="56"/>
  <c r="I273" i="54"/>
  <c r="I109" i="54"/>
  <c r="G355" i="57"/>
  <c r="G109" i="53"/>
  <c r="G273" i="54"/>
  <c r="I355" i="59"/>
  <c r="H27" i="59"/>
  <c r="I355" i="56"/>
  <c r="G27" i="55"/>
  <c r="H437" i="59"/>
  <c r="I109" i="55"/>
  <c r="H519" i="57"/>
  <c r="H109" i="52"/>
  <c r="H27" i="56"/>
  <c r="G519" i="51"/>
  <c r="I191" i="50"/>
  <c r="G519" i="54"/>
  <c r="I355" i="50"/>
  <c r="G519" i="53"/>
  <c r="G191" i="59"/>
  <c r="G191" i="52"/>
  <c r="G519" i="59"/>
  <c r="G109" i="52"/>
  <c r="G109" i="50"/>
  <c r="I109" i="53"/>
  <c r="H109" i="54"/>
  <c r="G109" i="54"/>
  <c r="I355" i="53"/>
  <c r="H355" i="53"/>
  <c r="G355" i="50"/>
  <c r="H437" i="58"/>
  <c r="I273" i="51"/>
  <c r="I519" i="52"/>
  <c r="H27" i="50"/>
  <c r="G273" i="50"/>
  <c r="H519" i="55"/>
  <c r="H27" i="57"/>
  <c r="H273" i="52"/>
  <c r="G273" i="58"/>
  <c r="G437" i="55"/>
  <c r="H519" i="50"/>
  <c r="G437" i="50"/>
  <c r="I519" i="50"/>
  <c r="I519" i="51"/>
  <c r="G355" i="56"/>
  <c r="I355" i="51"/>
  <c r="H273" i="58"/>
  <c r="H191" i="55"/>
  <c r="G191" i="56"/>
  <c r="G519" i="52"/>
  <c r="H355" i="55"/>
  <c r="I191" i="56"/>
  <c r="I519" i="56"/>
  <c r="G519" i="50"/>
  <c r="I27" i="59"/>
  <c r="I109" i="50"/>
  <c r="I27" i="54"/>
  <c r="G355" i="58"/>
  <c r="I355" i="57"/>
  <c r="G273" i="57"/>
  <c r="H273" i="56"/>
  <c r="H437" i="57"/>
  <c r="G355" i="53"/>
  <c r="G191" i="53"/>
  <c r="I27" i="57"/>
  <c r="I191" i="59"/>
  <c r="G355" i="51"/>
  <c r="G27" i="50"/>
  <c r="I355" i="54"/>
  <c r="I519" i="53"/>
  <c r="G437" i="58"/>
  <c r="G437" i="51"/>
  <c r="G27" i="57"/>
  <c r="I27" i="58"/>
  <c r="H437" i="51"/>
  <c r="H109" i="59"/>
  <c r="H355" i="57"/>
  <c r="G191" i="57"/>
  <c r="H109" i="53"/>
  <c r="G27" i="59"/>
  <c r="G355" i="59"/>
  <c r="J46" i="41"/>
  <c r="I120" i="48" s="1"/>
  <c r="I202" i="48"/>
  <c r="G202" i="48"/>
  <c r="H38" i="48"/>
  <c r="G366" i="48"/>
  <c r="G120" i="48"/>
  <c r="T49" i="41"/>
  <c r="G1271" i="42" s="1"/>
  <c r="H1271" i="42"/>
  <c r="G1845" i="42"/>
  <c r="H1353" i="42"/>
  <c r="I1517" i="42"/>
  <c r="G1435" i="42"/>
  <c r="I1353" i="42"/>
  <c r="I2009" i="42"/>
  <c r="D76" i="41"/>
  <c r="H76" i="41"/>
  <c r="J76" i="41" s="1"/>
  <c r="I44" i="41"/>
  <c r="I118" i="47"/>
  <c r="G200" i="49"/>
  <c r="H282" i="47"/>
  <c r="I200" i="49"/>
  <c r="I36" i="47"/>
  <c r="G364" i="47"/>
  <c r="I118" i="49"/>
  <c r="H282" i="49"/>
  <c r="I446" i="47"/>
  <c r="I364" i="47"/>
  <c r="G528" i="47"/>
  <c r="I528" i="47"/>
  <c r="H200" i="49"/>
  <c r="H446" i="47"/>
  <c r="G446" i="47"/>
  <c r="G282" i="47"/>
  <c r="I446" i="49"/>
  <c r="G446" i="49"/>
  <c r="I528" i="49"/>
  <c r="H118" i="47"/>
  <c r="I364" i="49"/>
  <c r="H364" i="47"/>
  <c r="G282" i="49"/>
  <c r="I200" i="47"/>
  <c r="H36" i="47"/>
  <c r="H118" i="49"/>
  <c r="H528" i="49"/>
  <c r="I282" i="47"/>
  <c r="G118" i="49"/>
  <c r="G200" i="47"/>
  <c r="H528" i="47"/>
  <c r="G528" i="49"/>
  <c r="H364" i="49"/>
  <c r="I36" i="49"/>
  <c r="G118" i="47"/>
  <c r="H36" i="49"/>
  <c r="H446" i="49"/>
  <c r="I282" i="49"/>
  <c r="G364" i="49"/>
  <c r="H200" i="47"/>
  <c r="G36" i="49"/>
  <c r="G36" i="47"/>
  <c r="I58" i="41"/>
  <c r="G542" i="47" s="1"/>
  <c r="G132" i="47"/>
  <c r="H50" i="49"/>
  <c r="I50" i="49"/>
  <c r="I460" i="47"/>
  <c r="H378" i="49"/>
  <c r="H460" i="49"/>
  <c r="I296" i="49"/>
  <c r="H296" i="49"/>
  <c r="G50" i="49"/>
  <c r="G214" i="49"/>
  <c r="H1726" i="42"/>
  <c r="H1644" i="42"/>
  <c r="G1808" i="42"/>
  <c r="G1562" i="42"/>
  <c r="I1234" i="42"/>
  <c r="H1972" i="42"/>
  <c r="H1890" i="42"/>
  <c r="G1644" i="42"/>
  <c r="G1234" i="42"/>
  <c r="H1316" i="42"/>
  <c r="G1398" i="42"/>
  <c r="G1890" i="42"/>
  <c r="G1316" i="42"/>
  <c r="I1644" i="42"/>
  <c r="G1726" i="42"/>
  <c r="G1480" i="42"/>
  <c r="I1808" i="42"/>
  <c r="I1726" i="42"/>
  <c r="I1972" i="42"/>
  <c r="H1562" i="42"/>
  <c r="I1398" i="42"/>
  <c r="I1562" i="42"/>
  <c r="G1972" i="42"/>
  <c r="I1890" i="42"/>
  <c r="I1316" i="42"/>
  <c r="H1234" i="42"/>
  <c r="H1398" i="42"/>
  <c r="I1480" i="42"/>
  <c r="H1808" i="42"/>
  <c r="H1480" i="42"/>
  <c r="T77" i="41"/>
  <c r="G1627" i="42"/>
  <c r="I1545" i="42"/>
  <c r="H1299" i="42"/>
  <c r="H1627" i="42"/>
  <c r="G1791" i="42"/>
  <c r="I1791" i="42"/>
  <c r="I2037" i="42"/>
  <c r="H1381" i="42"/>
  <c r="H1709" i="42"/>
  <c r="I1709" i="42"/>
  <c r="G2037" i="42"/>
  <c r="G1545" i="42"/>
  <c r="G1955" i="42"/>
  <c r="H1545" i="42"/>
  <c r="I1627" i="42"/>
  <c r="G1463" i="42"/>
  <c r="I1381" i="42"/>
  <c r="H2037" i="42"/>
  <c r="G1873" i="42"/>
  <c r="G1299" i="42"/>
  <c r="H1791" i="42"/>
  <c r="H1463" i="42"/>
  <c r="I1299" i="42"/>
  <c r="I1873" i="42"/>
  <c r="H1955" i="42"/>
  <c r="G1381" i="42"/>
  <c r="I1463" i="42"/>
  <c r="H1873" i="42"/>
  <c r="G1709" i="42"/>
  <c r="I1955" i="42"/>
  <c r="T83" i="41"/>
  <c r="I1551" i="42"/>
  <c r="T87" i="41"/>
  <c r="H1637" i="42" s="1"/>
  <c r="G2047" i="42"/>
  <c r="H1965" i="42"/>
  <c r="I1637" i="42"/>
  <c r="I2047" i="42"/>
  <c r="H1473" i="42"/>
  <c r="H1883" i="42"/>
  <c r="I1473" i="42"/>
  <c r="I1555" i="42"/>
  <c r="I1719" i="42"/>
  <c r="G1555" i="42"/>
  <c r="G1719" i="42"/>
  <c r="G1637" i="42"/>
  <c r="I1965" i="42"/>
  <c r="H1391" i="42"/>
  <c r="I1391" i="42"/>
  <c r="T48" i="41"/>
  <c r="I1352" i="42" s="1"/>
  <c r="I1598" i="42"/>
  <c r="I1844" i="42"/>
  <c r="I1680" i="42"/>
  <c r="H2008" i="42"/>
  <c r="G1352" i="42"/>
  <c r="H1270" i="42"/>
  <c r="H1434" i="42"/>
  <c r="I2008" i="42"/>
  <c r="G2008" i="42"/>
  <c r="H1844" i="42"/>
  <c r="G1434" i="42"/>
  <c r="H1926" i="42"/>
  <c r="H1762" i="42"/>
  <c r="I1434" i="42"/>
  <c r="G1680" i="42"/>
  <c r="H1352" i="42"/>
  <c r="G1926" i="42"/>
  <c r="G1762" i="42"/>
  <c r="G1844" i="42"/>
  <c r="H1516" i="42"/>
  <c r="I1516" i="42"/>
  <c r="G1516" i="42"/>
  <c r="H1680" i="42"/>
  <c r="H16" i="41"/>
  <c r="F828" i="61"/>
  <c r="H90" i="61"/>
  <c r="G8" i="61"/>
  <c r="H746" i="61"/>
  <c r="F664" i="61"/>
  <c r="F254" i="61"/>
  <c r="G418" i="61"/>
  <c r="F418" i="61"/>
  <c r="F336" i="61"/>
  <c r="G500" i="61"/>
  <c r="H582" i="61"/>
  <c r="F90" i="61"/>
  <c r="H418" i="61"/>
  <c r="H664" i="61"/>
  <c r="H500" i="61"/>
  <c r="F582" i="61"/>
  <c r="F746" i="61"/>
  <c r="H254" i="61"/>
  <c r="G664" i="61"/>
  <c r="H8" i="61"/>
  <c r="F500" i="61"/>
  <c r="G746" i="61"/>
  <c r="F8" i="61"/>
  <c r="G254" i="61"/>
  <c r="G828" i="61"/>
  <c r="H172" i="61"/>
  <c r="G336" i="61"/>
  <c r="G172" i="61"/>
  <c r="F172" i="61"/>
  <c r="H828" i="61"/>
  <c r="H336" i="61"/>
  <c r="G582" i="61"/>
  <c r="G90" i="61"/>
  <c r="H18" i="41"/>
  <c r="F174" i="61"/>
  <c r="H830" i="61"/>
  <c r="F10" i="61"/>
  <c r="F92" i="61"/>
  <c r="G10" i="61"/>
  <c r="G338" i="61"/>
  <c r="G584" i="61"/>
  <c r="H10" i="61"/>
  <c r="G174" i="61"/>
  <c r="H338" i="61"/>
  <c r="H174" i="61"/>
  <c r="F748" i="61"/>
  <c r="G92" i="61"/>
  <c r="H584" i="61"/>
  <c r="G256" i="61"/>
  <c r="H748" i="61"/>
  <c r="F584" i="61"/>
  <c r="H502" i="61"/>
  <c r="G502" i="61"/>
  <c r="H39" i="41"/>
  <c r="F441" i="61"/>
  <c r="G113" i="61"/>
  <c r="G441" i="61"/>
  <c r="G687" i="61"/>
  <c r="H687" i="61"/>
  <c r="F113" i="61"/>
  <c r="F851" i="61"/>
  <c r="F687" i="61"/>
  <c r="H769" i="61"/>
  <c r="F605" i="61"/>
  <c r="G195" i="61"/>
  <c r="H277" i="61"/>
  <c r="G769" i="61"/>
  <c r="H31" i="61"/>
  <c r="H195" i="61"/>
  <c r="F195" i="61"/>
  <c r="F359" i="61"/>
  <c r="H605" i="61"/>
  <c r="H359" i="61"/>
  <c r="G851" i="61"/>
  <c r="H441" i="61"/>
  <c r="G605" i="61"/>
  <c r="G523" i="61"/>
  <c r="G277" i="61"/>
  <c r="G31" i="61"/>
  <c r="F31" i="61"/>
  <c r="F277" i="61"/>
  <c r="H523" i="61"/>
  <c r="H851" i="61"/>
  <c r="H113" i="61"/>
  <c r="F769" i="61"/>
  <c r="G359" i="61"/>
  <c r="F523" i="61"/>
  <c r="H17" i="41"/>
  <c r="F255" i="61"/>
  <c r="F419" i="61"/>
  <c r="H501" i="61"/>
  <c r="G255" i="61"/>
  <c r="G91" i="61"/>
  <c r="H665" i="61"/>
  <c r="H419" i="61"/>
  <c r="F747" i="61"/>
  <c r="G173" i="61"/>
  <c r="G419" i="61"/>
  <c r="G337" i="61"/>
  <c r="F9" i="61"/>
  <c r="H173" i="61"/>
  <c r="G747" i="61"/>
  <c r="G583" i="61"/>
  <c r="H829" i="61"/>
  <c r="F501" i="61"/>
  <c r="F91" i="61"/>
  <c r="G829" i="61"/>
  <c r="F583" i="61"/>
  <c r="F173" i="61"/>
  <c r="G665" i="61"/>
  <c r="H91" i="61"/>
  <c r="H337" i="61"/>
  <c r="F665" i="61"/>
  <c r="H22" i="41"/>
  <c r="F14" i="61"/>
  <c r="F96" i="61"/>
  <c r="H14" i="61"/>
  <c r="H834" i="61"/>
  <c r="H178" i="61"/>
  <c r="H260" i="61"/>
  <c r="G96" i="61"/>
  <c r="G588" i="61"/>
  <c r="F506" i="61"/>
  <c r="F178" i="61"/>
  <c r="H342" i="61"/>
  <c r="G670" i="61"/>
  <c r="H588" i="61"/>
  <c r="G834" i="61"/>
  <c r="F834" i="61"/>
  <c r="G424" i="61"/>
  <c r="F588" i="61"/>
  <c r="H96" i="61"/>
  <c r="F670" i="61"/>
  <c r="F752" i="61"/>
  <c r="F260" i="61"/>
  <c r="H424" i="61"/>
  <c r="F342" i="61"/>
  <c r="G342" i="61"/>
  <c r="G178" i="61"/>
  <c r="F424" i="61"/>
  <c r="G506" i="61"/>
  <c r="G14" i="61"/>
  <c r="G260" i="61"/>
  <c r="H670" i="61"/>
  <c r="H752" i="61"/>
  <c r="H506" i="61"/>
  <c r="G752" i="61"/>
  <c r="H26" i="41"/>
  <c r="H428" i="61" s="1"/>
  <c r="F838" i="61"/>
  <c r="F264" i="61"/>
  <c r="G592" i="61"/>
  <c r="G100" i="61"/>
  <c r="H592" i="61"/>
  <c r="H264" i="61"/>
  <c r="F510" i="61"/>
  <c r="F18" i="61"/>
  <c r="H838" i="61"/>
  <c r="H346" i="61"/>
  <c r="H100" i="61"/>
  <c r="G182" i="61"/>
  <c r="G838" i="61"/>
  <c r="H18" i="61"/>
  <c r="F592" i="61"/>
  <c r="G756" i="61"/>
  <c r="H182" i="61"/>
  <c r="G18" i="61"/>
  <c r="F182" i="61"/>
  <c r="G346" i="61"/>
  <c r="H674" i="61"/>
  <c r="F674" i="61"/>
  <c r="H23" i="41"/>
  <c r="F425" i="61"/>
  <c r="F343" i="61"/>
  <c r="H261" i="61"/>
  <c r="G671" i="61"/>
  <c r="G753" i="61"/>
  <c r="F671" i="61"/>
  <c r="H425" i="61"/>
  <c r="G343" i="61"/>
  <c r="F15" i="61"/>
  <c r="F835" i="61"/>
  <c r="F179" i="61"/>
  <c r="G15" i="61"/>
  <c r="H753" i="61"/>
  <c r="F261" i="61"/>
  <c r="H97" i="61"/>
  <c r="H343" i="61"/>
  <c r="G835" i="61"/>
  <c r="F507" i="61"/>
  <c r="F97" i="61"/>
  <c r="H507" i="61"/>
  <c r="G425" i="61"/>
  <c r="H15" i="61"/>
  <c r="H671" i="61"/>
  <c r="F589" i="61"/>
  <c r="H835" i="61"/>
  <c r="G261" i="61"/>
  <c r="G179" i="61"/>
  <c r="G589" i="61"/>
  <c r="F753" i="61"/>
  <c r="G507" i="61"/>
  <c r="H589" i="61"/>
  <c r="H179" i="61"/>
  <c r="G97" i="61"/>
  <c r="P66" i="41"/>
  <c r="R66" i="41"/>
  <c r="Q66" i="41"/>
  <c r="S66" i="41"/>
  <c r="O66" i="41"/>
  <c r="M66" i="41"/>
  <c r="J66" i="41"/>
  <c r="N66" i="41"/>
  <c r="H632" i="61"/>
  <c r="H468" i="61"/>
  <c r="G222" i="61"/>
  <c r="F386" i="61"/>
  <c r="F878" i="61"/>
  <c r="F140" i="61"/>
  <c r="F222" i="61"/>
  <c r="F796" i="61"/>
  <c r="G386" i="61"/>
  <c r="H304" i="61"/>
  <c r="H878" i="61"/>
  <c r="F58" i="61"/>
  <c r="F714" i="61"/>
  <c r="H714" i="61"/>
  <c r="G714" i="61"/>
  <c r="G796" i="61"/>
  <c r="F632" i="61"/>
  <c r="H550" i="61"/>
  <c r="G550" i="61"/>
  <c r="G632" i="61"/>
  <c r="H140" i="61"/>
  <c r="F550" i="61"/>
  <c r="G304" i="61"/>
  <c r="H222" i="61"/>
  <c r="H58" i="61"/>
  <c r="H796" i="61"/>
  <c r="H386" i="61"/>
  <c r="G468" i="61"/>
  <c r="F304" i="61"/>
  <c r="G58" i="61"/>
  <c r="G878" i="61"/>
  <c r="G140" i="61"/>
  <c r="F468" i="61"/>
  <c r="T75" i="41"/>
  <c r="I1625" i="42" s="1"/>
  <c r="G1379" i="42"/>
  <c r="H1379" i="42"/>
  <c r="I1953" i="42"/>
  <c r="G1461" i="42"/>
  <c r="H1297" i="42"/>
  <c r="H1953" i="42"/>
  <c r="G1707" i="42"/>
  <c r="G1871" i="42"/>
  <c r="H2035" i="42"/>
  <c r="G1543" i="42"/>
  <c r="N85" i="41"/>
  <c r="R85" i="41"/>
  <c r="Q85" i="41"/>
  <c r="T85" i="41"/>
  <c r="S85" i="41"/>
  <c r="P85" i="41"/>
  <c r="M85" i="41"/>
  <c r="O85" i="41"/>
  <c r="F405" i="61"/>
  <c r="G487" i="61"/>
  <c r="G733" i="61"/>
  <c r="F651" i="61"/>
  <c r="F487" i="61"/>
  <c r="H77" i="61"/>
  <c r="H815" i="61"/>
  <c r="H323" i="61"/>
  <c r="G405" i="61"/>
  <c r="H897" i="61"/>
  <c r="G815" i="61"/>
  <c r="F733" i="61"/>
  <c r="F897" i="61"/>
  <c r="H569" i="61"/>
  <c r="G159" i="61"/>
  <c r="H159" i="61"/>
  <c r="H733" i="61"/>
  <c r="G77" i="61"/>
  <c r="G323" i="61"/>
  <c r="G569" i="61"/>
  <c r="F815" i="61"/>
  <c r="G897" i="61"/>
  <c r="F159" i="61"/>
  <c r="F241" i="61"/>
  <c r="H487" i="61"/>
  <c r="H241" i="61"/>
  <c r="G241" i="61"/>
  <c r="F323" i="61"/>
  <c r="H651" i="61"/>
  <c r="F569" i="61"/>
  <c r="F77" i="61"/>
  <c r="H405" i="61"/>
  <c r="G651" i="61"/>
  <c r="I92" i="41"/>
  <c r="G576" i="49" s="1"/>
  <c r="G330" i="47"/>
  <c r="I84" i="49"/>
  <c r="I166" i="47"/>
  <c r="H576" i="47"/>
  <c r="I330" i="47"/>
  <c r="I494" i="49"/>
  <c r="I84" i="47"/>
  <c r="G412" i="47"/>
  <c r="G166" i="47"/>
  <c r="D45" i="41"/>
  <c r="H45" i="41"/>
  <c r="J45" i="41" s="1"/>
  <c r="L45" i="41"/>
  <c r="K45" i="41"/>
  <c r="G119" i="48"/>
  <c r="G201" i="48"/>
  <c r="G529" i="48"/>
  <c r="H283" i="48"/>
  <c r="H447" i="48"/>
  <c r="H37" i="48"/>
  <c r="I447" i="48"/>
  <c r="I529" i="48"/>
  <c r="G37" i="48"/>
  <c r="I119" i="48"/>
  <c r="H119" i="48"/>
  <c r="G447" i="48"/>
  <c r="I37" i="48"/>
  <c r="I201" i="48"/>
  <c r="G283" i="48"/>
  <c r="I365" i="48"/>
  <c r="G33" i="41"/>
  <c r="H107" i="54"/>
  <c r="G271" i="50"/>
  <c r="H435" i="50"/>
  <c r="H189" i="59"/>
  <c r="H189" i="55"/>
  <c r="H517" i="59"/>
  <c r="G189" i="58"/>
  <c r="I271" i="54"/>
  <c r="G353" i="54"/>
  <c r="I353" i="57"/>
  <c r="H271" i="59"/>
  <c r="H517" i="55"/>
  <c r="H517" i="56"/>
  <c r="H25" i="54"/>
  <c r="H107" i="53"/>
  <c r="I435" i="56"/>
  <c r="G25" i="53"/>
  <c r="H435" i="54"/>
  <c r="H517" i="58"/>
  <c r="I517" i="55"/>
  <c r="H107" i="56"/>
  <c r="I25" i="50"/>
  <c r="G107" i="50"/>
  <c r="H271" i="50"/>
  <c r="G107" i="55"/>
  <c r="I271" i="53"/>
  <c r="I271" i="56"/>
  <c r="G189" i="57"/>
  <c r="I353" i="59"/>
  <c r="H271" i="56"/>
  <c r="G189" i="55"/>
  <c r="I189" i="55"/>
  <c r="G517" i="52"/>
  <c r="H435" i="56"/>
  <c r="G435" i="50"/>
  <c r="G31" i="41"/>
  <c r="G105" i="56"/>
  <c r="I23" i="55"/>
  <c r="G269" i="56"/>
  <c r="I515" i="54"/>
  <c r="H187" i="58"/>
  <c r="I351" i="58"/>
  <c r="G23" i="59"/>
  <c r="G23" i="58"/>
  <c r="H515" i="58"/>
  <c r="I351" i="57"/>
  <c r="H23" i="57"/>
  <c r="H105" i="57"/>
  <c r="H105" i="59"/>
  <c r="I23" i="59"/>
  <c r="H105" i="52"/>
  <c r="I515" i="53"/>
  <c r="G23" i="52"/>
  <c r="G351" i="55"/>
  <c r="G269" i="53"/>
  <c r="H269" i="59"/>
  <c r="G515" i="55"/>
  <c r="H269" i="57"/>
  <c r="I269" i="54"/>
  <c r="G269" i="51"/>
  <c r="I515" i="55"/>
  <c r="H433" i="52"/>
  <c r="I105" i="50"/>
  <c r="I269" i="50"/>
  <c r="I269" i="59"/>
  <c r="G23" i="56"/>
  <c r="G187" i="58"/>
  <c r="G105" i="54"/>
  <c r="I433" i="51"/>
  <c r="I187" i="54"/>
  <c r="I433" i="50"/>
  <c r="H515" i="54"/>
  <c r="H269" i="58"/>
  <c r="H433" i="53"/>
  <c r="H105" i="54"/>
  <c r="H187" i="57"/>
  <c r="G187" i="59"/>
  <c r="H351" i="59"/>
  <c r="H515" i="50"/>
  <c r="H351" i="51"/>
  <c r="H187" i="50"/>
  <c r="I269" i="57"/>
  <c r="I351" i="53"/>
  <c r="G433" i="53"/>
  <c r="I269" i="53"/>
  <c r="I23" i="51"/>
  <c r="H23" i="56"/>
  <c r="H269" i="55"/>
  <c r="H515" i="51"/>
  <c r="H23" i="54"/>
  <c r="H105" i="56"/>
  <c r="I269" i="58"/>
  <c r="G433" i="59"/>
  <c r="G105" i="59"/>
  <c r="I187" i="57"/>
  <c r="I105" i="59"/>
  <c r="G269" i="50"/>
  <c r="G433" i="56"/>
  <c r="I433" i="54"/>
  <c r="I433" i="56"/>
  <c r="I23" i="53"/>
  <c r="G351" i="58"/>
  <c r="G187" i="54"/>
  <c r="G23" i="50"/>
  <c r="I187" i="59"/>
  <c r="I105" i="51"/>
  <c r="H269" i="51"/>
  <c r="I515" i="56"/>
  <c r="I23" i="57"/>
  <c r="I23" i="54"/>
  <c r="I433" i="53"/>
  <c r="H187" i="56"/>
  <c r="I187" i="58"/>
  <c r="I433" i="57"/>
  <c r="G187" i="50"/>
  <c r="G351" i="54"/>
  <c r="H187" i="59"/>
  <c r="I269" i="51"/>
  <c r="H269" i="54"/>
  <c r="H351" i="54"/>
  <c r="H515" i="57"/>
  <c r="G351" i="52"/>
  <c r="I187" i="53"/>
  <c r="G351" i="50"/>
  <c r="H433" i="57"/>
  <c r="I105" i="56"/>
  <c r="I105" i="58"/>
  <c r="G269" i="58"/>
  <c r="H23" i="55"/>
  <c r="H433" i="59"/>
  <c r="G433" i="50"/>
  <c r="G433" i="57"/>
  <c r="I351" i="55"/>
  <c r="G433" i="54"/>
  <c r="I23" i="50"/>
  <c r="H269" i="52"/>
  <c r="H433" i="58"/>
  <c r="G515" i="53"/>
  <c r="H187" i="54"/>
  <c r="H187" i="55"/>
  <c r="H23" i="53"/>
  <c r="G187" i="56"/>
  <c r="I351" i="54"/>
  <c r="G269" i="59"/>
  <c r="H433" i="55"/>
  <c r="H515" i="52"/>
  <c r="I515" i="52"/>
  <c r="H351" i="57"/>
  <c r="G269" i="55"/>
  <c r="G515" i="56"/>
  <c r="H351" i="50"/>
  <c r="G433" i="58"/>
  <c r="H269" i="50"/>
  <c r="G515" i="58"/>
  <c r="G269" i="54"/>
  <c r="I187" i="56"/>
  <c r="H187" i="52"/>
  <c r="G433" i="55"/>
  <c r="I351" i="59"/>
  <c r="G187" i="51"/>
  <c r="H269" i="56"/>
  <c r="G351" i="56"/>
  <c r="H515" i="55"/>
  <c r="I269" i="56"/>
  <c r="I187" i="51"/>
  <c r="G351" i="51"/>
  <c r="G105" i="53"/>
  <c r="H105" i="51"/>
  <c r="G515" i="50"/>
  <c r="G105" i="51"/>
  <c r="H351" i="55"/>
  <c r="I351" i="51"/>
  <c r="G515" i="57"/>
  <c r="I433" i="59"/>
  <c r="H433" i="50"/>
  <c r="G269" i="57"/>
  <c r="H515" i="53"/>
  <c r="G23" i="54"/>
  <c r="G351" i="59"/>
  <c r="I351" i="50"/>
  <c r="I105" i="52"/>
  <c r="G23" i="53"/>
  <c r="H433" i="51"/>
  <c r="I515" i="57"/>
  <c r="G515" i="59"/>
  <c r="I105" i="54"/>
  <c r="G269" i="52"/>
  <c r="H433" i="54"/>
  <c r="G105" i="50"/>
  <c r="G515" i="54"/>
  <c r="I515" i="58"/>
  <c r="I187" i="52"/>
  <c r="I187" i="55"/>
  <c r="G515" i="52"/>
  <c r="G32" i="41"/>
  <c r="H352" i="56"/>
  <c r="H352" i="53"/>
  <c r="G434" i="53"/>
  <c r="I188" i="50"/>
  <c r="G434" i="59"/>
  <c r="H188" i="55"/>
  <c r="I106" i="58"/>
  <c r="H352" i="54"/>
  <c r="G24" i="59"/>
  <c r="G106" i="58"/>
  <c r="I24" i="56"/>
  <c r="H24" i="50"/>
  <c r="I270" i="57"/>
  <c r="I270" i="52"/>
  <c r="H516" i="50"/>
  <c r="H24" i="56"/>
  <c r="I516" i="53"/>
  <c r="H24" i="52"/>
  <c r="G188" i="58"/>
  <c r="H270" i="59"/>
  <c r="G106" i="56"/>
  <c r="I106" i="57"/>
  <c r="G270" i="55"/>
  <c r="H188" i="57"/>
  <c r="H352" i="55"/>
  <c r="H188" i="54"/>
  <c r="I106" i="56"/>
  <c r="G106" i="59"/>
  <c r="I106" i="50"/>
  <c r="G24" i="58"/>
  <c r="I352" i="50"/>
  <c r="I516" i="51"/>
  <c r="G24" i="55"/>
  <c r="H516" i="54"/>
  <c r="H188" i="58"/>
  <c r="H434" i="54"/>
  <c r="H270" i="53"/>
  <c r="I270" i="56"/>
  <c r="I270" i="53"/>
  <c r="I106" i="54"/>
  <c r="G270" i="58"/>
  <c r="G270" i="59"/>
  <c r="H270" i="54"/>
  <c r="H270" i="55"/>
  <c r="H24" i="51"/>
  <c r="I24" i="53"/>
  <c r="H188" i="50"/>
  <c r="G352" i="57"/>
  <c r="G106" i="50"/>
  <c r="G24" i="52"/>
  <c r="I270" i="50"/>
  <c r="H106" i="51"/>
  <c r="H352" i="58"/>
  <c r="G106" i="52"/>
  <c r="H188" i="52"/>
  <c r="G24" i="50"/>
  <c r="G516" i="50"/>
  <c r="G24" i="57"/>
  <c r="I24" i="55"/>
  <c r="I106" i="51"/>
  <c r="H106" i="54"/>
  <c r="H106" i="52"/>
  <c r="H106" i="58"/>
  <c r="I24" i="54"/>
  <c r="I352" i="59"/>
  <c r="G106" i="54"/>
  <c r="G188" i="50"/>
  <c r="I352" i="53"/>
  <c r="I24" i="52"/>
  <c r="I188" i="54"/>
  <c r="G434" i="50"/>
  <c r="I188" i="57"/>
  <c r="H188" i="53"/>
  <c r="H434" i="55"/>
  <c r="I434" i="56"/>
  <c r="G516" i="58"/>
  <c r="G434" i="57"/>
  <c r="I516" i="54"/>
  <c r="I434" i="58"/>
  <c r="H352" i="57"/>
  <c r="H24" i="58"/>
  <c r="H270" i="52"/>
  <c r="G188" i="57"/>
  <c r="G434" i="56"/>
  <c r="H516" i="55"/>
  <c r="I434" i="55"/>
  <c r="H516" i="57"/>
  <c r="G352" i="58"/>
  <c r="I24" i="51"/>
  <c r="G188" i="52"/>
  <c r="I352" i="58"/>
  <c r="I516" i="52"/>
  <c r="H516" i="52"/>
  <c r="I516" i="50"/>
  <c r="I516" i="56"/>
  <c r="G352" i="51"/>
  <c r="H434" i="50"/>
  <c r="G352" i="50"/>
  <c r="G270" i="57"/>
  <c r="H352" i="50"/>
  <c r="H24" i="57"/>
  <c r="G434" i="58"/>
  <c r="I24" i="57"/>
  <c r="I434" i="54"/>
  <c r="H106" i="59"/>
  <c r="I188" i="52"/>
  <c r="G24" i="54"/>
  <c r="I434" i="52"/>
  <c r="I188" i="58"/>
  <c r="H352" i="59"/>
  <c r="G352" i="53"/>
  <c r="I24" i="58"/>
  <c r="H188" i="59"/>
  <c r="G516" i="59"/>
  <c r="H516" i="59"/>
  <c r="I188" i="59"/>
  <c r="I352" i="55"/>
  <c r="H270" i="51"/>
  <c r="I352" i="52"/>
  <c r="I352" i="56"/>
  <c r="H434" i="52"/>
  <c r="H24" i="55"/>
  <c r="I434" i="50"/>
  <c r="G516" i="53"/>
  <c r="G352" i="54"/>
  <c r="G516" i="56"/>
  <c r="G516" i="52"/>
  <c r="G352" i="59"/>
  <c r="G106" i="51"/>
  <c r="I352" i="57"/>
  <c r="I516" i="59"/>
  <c r="I270" i="58"/>
  <c r="G106" i="55"/>
  <c r="I270" i="54"/>
  <c r="H106" i="55"/>
  <c r="G188" i="54"/>
  <c r="G270" i="53"/>
  <c r="H106" i="53"/>
  <c r="H434" i="51"/>
  <c r="G106" i="53"/>
  <c r="I434" i="53"/>
  <c r="H188" i="56"/>
  <c r="H188" i="51"/>
  <c r="H352" i="52"/>
  <c r="H270" i="58"/>
  <c r="H106" i="56"/>
  <c r="G434" i="51"/>
  <c r="I516" i="58"/>
  <c r="I270" i="51"/>
  <c r="H270" i="56"/>
  <c r="G516" i="55"/>
  <c r="H270" i="57"/>
  <c r="G270" i="54"/>
  <c r="H434" i="57"/>
  <c r="G516" i="54"/>
  <c r="I434" i="59"/>
  <c r="G516" i="57"/>
  <c r="G352" i="55"/>
  <c r="I188" i="55"/>
  <c r="G106" i="57"/>
  <c r="I106" i="53"/>
  <c r="H516" i="53"/>
  <c r="H434" i="58"/>
  <c r="I270" i="59"/>
  <c r="I106" i="52"/>
  <c r="G434" i="55"/>
  <c r="I270" i="55"/>
  <c r="I188" i="51"/>
  <c r="H516" i="56"/>
  <c r="H24" i="54"/>
  <c r="G188" i="53"/>
  <c r="H352" i="51"/>
  <c r="G188" i="56"/>
  <c r="G352" i="52"/>
  <c r="G24" i="53"/>
  <c r="I352" i="51"/>
  <c r="H434" i="56"/>
  <c r="G188" i="59"/>
  <c r="I188" i="53"/>
  <c r="G270" i="50"/>
  <c r="G188" i="55"/>
  <c r="H516" i="51"/>
  <c r="G270" i="52"/>
  <c r="G188" i="51"/>
  <c r="G516" i="51"/>
  <c r="H24" i="59"/>
  <c r="I516" i="55"/>
  <c r="H106" i="57"/>
  <c r="G270" i="51"/>
  <c r="I352" i="54"/>
  <c r="H24" i="53"/>
  <c r="G352" i="56"/>
  <c r="I434" i="57"/>
  <c r="I106" i="55"/>
  <c r="I434" i="51"/>
  <c r="H106" i="50"/>
  <c r="I188" i="56"/>
  <c r="G434" i="54"/>
  <c r="H516" i="58"/>
  <c r="H270" i="50"/>
  <c r="I516" i="57"/>
  <c r="I24" i="59"/>
  <c r="H434" i="59"/>
  <c r="G24" i="51"/>
  <c r="H434" i="53"/>
  <c r="G270" i="56"/>
  <c r="G434" i="52"/>
  <c r="I106" i="59"/>
  <c r="G24" i="56"/>
  <c r="I24" i="50"/>
  <c r="G34" i="41"/>
  <c r="I108" i="57" s="1"/>
  <c r="H354" i="53"/>
  <c r="I190" i="51"/>
  <c r="I354" i="56"/>
  <c r="I190" i="55"/>
  <c r="G272" i="59"/>
  <c r="G272" i="56"/>
  <c r="H108" i="55"/>
  <c r="H190" i="50"/>
  <c r="I26" i="59"/>
  <c r="G108" i="51"/>
  <c r="G436" i="55"/>
  <c r="G436" i="58"/>
  <c r="H272" i="56"/>
  <c r="H26" i="52"/>
  <c r="I190" i="58"/>
  <c r="I190" i="52"/>
  <c r="G436" i="53"/>
  <c r="G272" i="57"/>
  <c r="H26" i="51"/>
  <c r="H190" i="55"/>
  <c r="I272" i="54"/>
  <c r="H272" i="52"/>
  <c r="G26" i="52"/>
  <c r="I108" i="50"/>
  <c r="G518" i="59"/>
  <c r="I272" i="53"/>
  <c r="H108" i="50"/>
  <c r="G108" i="54"/>
  <c r="G518" i="50"/>
  <c r="H354" i="52"/>
  <c r="G108" i="59"/>
  <c r="I354" i="57"/>
  <c r="I354" i="58"/>
  <c r="H354" i="57"/>
  <c r="G108" i="55"/>
  <c r="H108" i="53"/>
  <c r="G436" i="51"/>
  <c r="G354" i="52"/>
  <c r="I354" i="55"/>
  <c r="H26" i="55"/>
  <c r="G108" i="57"/>
  <c r="H436" i="53"/>
  <c r="I108" i="54"/>
  <c r="I190" i="50"/>
  <c r="H190" i="52"/>
  <c r="I108" i="51"/>
  <c r="H354" i="55"/>
  <c r="I518" i="58"/>
  <c r="I26" i="55"/>
  <c r="H436" i="58"/>
  <c r="I354" i="51"/>
  <c r="H190" i="59"/>
  <c r="H272" i="58"/>
  <c r="H190" i="53"/>
  <c r="G518" i="52"/>
  <c r="I108" i="59"/>
  <c r="H436" i="54"/>
  <c r="I272" i="58"/>
  <c r="G354" i="57"/>
  <c r="H272" i="50"/>
  <c r="H518" i="52"/>
  <c r="G272" i="51"/>
  <c r="H518" i="56"/>
  <c r="G354" i="51"/>
  <c r="I272" i="50"/>
  <c r="H26" i="56"/>
  <c r="G354" i="58"/>
  <c r="I26" i="54"/>
  <c r="G436" i="54"/>
  <c r="G26" i="51"/>
  <c r="G108" i="56"/>
  <c r="I354" i="53"/>
  <c r="I272" i="51"/>
  <c r="I190" i="56"/>
  <c r="I272" i="59"/>
  <c r="H436" i="51"/>
  <c r="I26" i="53"/>
  <c r="H354" i="58"/>
  <c r="G108" i="58"/>
  <c r="H190" i="58"/>
  <c r="G26" i="57"/>
  <c r="I26" i="52"/>
  <c r="I518" i="54"/>
  <c r="G272" i="55"/>
  <c r="G190" i="59"/>
  <c r="H518" i="53"/>
  <c r="G26" i="59"/>
  <c r="G190" i="55"/>
  <c r="G518" i="51"/>
  <c r="G108" i="52"/>
  <c r="G190" i="51"/>
  <c r="G190" i="57"/>
  <c r="H108" i="56"/>
  <c r="H518" i="54"/>
  <c r="I518" i="59"/>
  <c r="H518" i="57"/>
  <c r="H108" i="52"/>
  <c r="H518" i="51"/>
  <c r="I354" i="59"/>
  <c r="I354" i="54"/>
  <c r="H436" i="55"/>
  <c r="G190" i="54"/>
  <c r="H73" i="41"/>
  <c r="T73" i="41"/>
  <c r="G1869" i="42" s="1"/>
  <c r="H1869" i="42"/>
  <c r="I1295" i="42"/>
  <c r="I1787" i="42"/>
  <c r="H1623" i="42"/>
  <c r="G1377" i="42"/>
  <c r="H1459" i="42"/>
  <c r="G1787" i="42"/>
  <c r="H1951" i="42"/>
  <c r="H2033" i="42"/>
  <c r="I1541" i="42"/>
  <c r="H1787" i="42"/>
  <c r="I2033" i="42"/>
  <c r="I1869" i="42"/>
  <c r="I1951" i="42"/>
  <c r="G1459" i="42"/>
  <c r="I1623" i="42"/>
  <c r="I1705" i="42"/>
  <c r="G1623" i="42"/>
  <c r="H1705" i="42"/>
  <c r="H1541" i="42"/>
  <c r="G1295" i="42"/>
  <c r="G1541" i="42"/>
  <c r="I1459" i="42"/>
  <c r="J79" i="41"/>
  <c r="K79" i="41"/>
  <c r="L79" i="41"/>
  <c r="G317" i="48"/>
  <c r="I317" i="48"/>
  <c r="I563" i="48"/>
  <c r="H563" i="48"/>
  <c r="G563" i="48"/>
  <c r="H317" i="48"/>
  <c r="G153" i="48"/>
  <c r="G399" i="48"/>
  <c r="I481" i="48"/>
  <c r="G481" i="48"/>
  <c r="I235" i="48"/>
  <c r="G71" i="48"/>
  <c r="H71" i="48"/>
  <c r="I71" i="48"/>
  <c r="I153" i="48"/>
  <c r="H481" i="48"/>
  <c r="I399" i="48"/>
  <c r="H153" i="48"/>
  <c r="G235" i="48"/>
  <c r="H399" i="48"/>
  <c r="H235" i="48"/>
  <c r="T58" i="41"/>
  <c r="H1280" i="42"/>
  <c r="H1690" i="42"/>
  <c r="G1854" i="42"/>
  <c r="G1772" i="42"/>
  <c r="G1690" i="42"/>
  <c r="I1772" i="42"/>
  <c r="G1362" i="42"/>
  <c r="H1362" i="42"/>
  <c r="I1690" i="42"/>
  <c r="G1526" i="42"/>
  <c r="I1280" i="42"/>
  <c r="I2018" i="42"/>
  <c r="G2018" i="42"/>
  <c r="H1936" i="42"/>
  <c r="I1854" i="42"/>
  <c r="H1526" i="42"/>
  <c r="G1444" i="42"/>
  <c r="I1444" i="42"/>
  <c r="I1936" i="42"/>
  <c r="H1772" i="42"/>
  <c r="I1526" i="42"/>
  <c r="H2018" i="42"/>
  <c r="H1444" i="42"/>
  <c r="G1608" i="42"/>
  <c r="H1854" i="42"/>
  <c r="H1608" i="42"/>
  <c r="I1362" i="42"/>
  <c r="G1936" i="42"/>
  <c r="G1280" i="42"/>
  <c r="I1608" i="42"/>
  <c r="T45" i="41"/>
  <c r="H2005" i="42" s="1"/>
  <c r="H1431" i="42"/>
  <c r="H1759" i="42"/>
  <c r="I1431" i="42"/>
  <c r="H1595" i="42"/>
  <c r="I1267" i="42"/>
  <c r="H1349" i="42"/>
  <c r="I2005" i="42"/>
  <c r="G1349" i="42"/>
  <c r="I1513" i="42"/>
  <c r="G1431" i="42"/>
  <c r="I1677" i="42"/>
  <c r="G1923" i="42"/>
  <c r="H1267" i="42"/>
  <c r="G2005" i="42"/>
  <c r="H53" i="41"/>
  <c r="J53" i="41" s="1"/>
  <c r="D62" i="41"/>
  <c r="H62" i="41"/>
  <c r="J62" i="41"/>
  <c r="G54" i="48" s="1"/>
  <c r="L62" i="41"/>
  <c r="K62" i="41"/>
  <c r="I218" i="48"/>
  <c r="I546" i="48"/>
  <c r="I54" i="48"/>
  <c r="I136" i="48"/>
  <c r="H382" i="48"/>
  <c r="H136" i="48"/>
  <c r="H300" i="48"/>
  <c r="H54" i="48"/>
  <c r="I382" i="48"/>
  <c r="G300" i="48"/>
  <c r="G382" i="48"/>
  <c r="G218" i="48"/>
  <c r="I300" i="48"/>
  <c r="G136" i="48"/>
  <c r="H218" i="48"/>
  <c r="D89" i="41"/>
  <c r="H89" i="41"/>
  <c r="I89" i="41" s="1"/>
  <c r="T91" i="41"/>
  <c r="H1723" i="42" s="1"/>
  <c r="I1969" i="42"/>
  <c r="I1887" i="42"/>
  <c r="I1313" i="42"/>
  <c r="G1395" i="42"/>
  <c r="I1723" i="42"/>
  <c r="H1805" i="42"/>
  <c r="G1887" i="42"/>
  <c r="I45" i="41"/>
  <c r="G447" i="49" s="1"/>
  <c r="I283" i="49"/>
  <c r="I529" i="49"/>
  <c r="G529" i="47"/>
  <c r="G365" i="47"/>
  <c r="G119" i="49"/>
  <c r="H283" i="49"/>
  <c r="G37" i="47"/>
  <c r="I447" i="47"/>
  <c r="G37" i="49"/>
  <c r="G283" i="47"/>
  <c r="I365" i="47"/>
  <c r="G201" i="49"/>
  <c r="I283" i="47"/>
  <c r="G529" i="49"/>
  <c r="H447" i="47"/>
  <c r="H529" i="47"/>
  <c r="G201" i="47"/>
  <c r="H283" i="47"/>
  <c r="G283" i="49"/>
  <c r="I119" i="49"/>
  <c r="G447" i="47"/>
  <c r="H201" i="49"/>
  <c r="H201" i="47"/>
  <c r="I119" i="47"/>
  <c r="H529" i="49"/>
  <c r="I201" i="47"/>
  <c r="G119" i="47"/>
  <c r="I37" i="49"/>
  <c r="H119" i="47"/>
  <c r="I201" i="49"/>
  <c r="H37" i="49"/>
  <c r="H365" i="47"/>
  <c r="J61" i="41"/>
  <c r="L61" i="41"/>
  <c r="K61" i="41"/>
  <c r="I299" i="48"/>
  <c r="G545" i="48"/>
  <c r="I217" i="48"/>
  <c r="G53" i="48"/>
  <c r="H463" i="48"/>
  <c r="G299" i="48"/>
  <c r="I381" i="48"/>
  <c r="I545" i="48"/>
  <c r="H53" i="48"/>
  <c r="H217" i="48"/>
  <c r="G463" i="48"/>
  <c r="H381" i="48"/>
  <c r="H299" i="48"/>
  <c r="H135" i="48"/>
  <c r="I135" i="48"/>
  <c r="I53" i="48"/>
  <c r="G217" i="48"/>
  <c r="G381" i="48"/>
  <c r="G135" i="48"/>
  <c r="I463" i="48"/>
  <c r="H545" i="48"/>
  <c r="T72" i="41"/>
  <c r="I1622" i="42"/>
  <c r="G1868" i="42"/>
  <c r="H1950" i="42"/>
  <c r="G1294" i="42"/>
  <c r="H1786" i="42"/>
  <c r="G2032" i="42"/>
  <c r="G1540" i="42"/>
  <c r="H1868" i="42"/>
  <c r="G1622" i="42"/>
  <c r="I1458" i="42"/>
  <c r="G1376" i="42"/>
  <c r="I1786" i="42"/>
  <c r="G1458" i="42"/>
  <c r="I2032" i="42"/>
  <c r="I1376" i="42"/>
  <c r="H1704" i="42"/>
  <c r="G1950" i="42"/>
  <c r="I1704" i="42"/>
  <c r="H1458" i="42"/>
  <c r="I1294" i="42"/>
  <c r="I1868" i="42"/>
  <c r="I1540" i="42"/>
  <c r="H1622" i="42"/>
  <c r="H1540" i="42"/>
  <c r="G1704" i="42"/>
  <c r="H2032" i="42"/>
  <c r="H1294" i="42"/>
  <c r="G1786" i="42"/>
  <c r="H1376" i="42"/>
  <c r="I1950" i="42"/>
  <c r="D47" i="41"/>
  <c r="H47" i="41"/>
  <c r="I47" i="41"/>
  <c r="G121" i="47" s="1"/>
  <c r="I285" i="47"/>
  <c r="I531" i="49"/>
  <c r="I121" i="47"/>
  <c r="G531" i="49"/>
  <c r="H203" i="47"/>
  <c r="I203" i="47"/>
  <c r="I449" i="49"/>
  <c r="I285" i="49"/>
  <c r="H121" i="47"/>
  <c r="H121" i="49"/>
  <c r="H449" i="49"/>
  <c r="G285" i="49"/>
  <c r="I367" i="49"/>
  <c r="I367" i="47"/>
  <c r="H531" i="47"/>
  <c r="I203" i="49"/>
  <c r="G39" i="49"/>
  <c r="I39" i="49"/>
  <c r="G121" i="49"/>
  <c r="I39" i="47"/>
  <c r="H39" i="47"/>
  <c r="H367" i="49"/>
  <c r="G367" i="47"/>
  <c r="H285" i="49"/>
  <c r="G39" i="47"/>
  <c r="H203" i="49"/>
  <c r="G531" i="47"/>
  <c r="H449" i="47"/>
  <c r="G449" i="49"/>
  <c r="G203" i="47"/>
  <c r="G285" i="47"/>
  <c r="I531" i="47"/>
  <c r="I87" i="41"/>
  <c r="G407" i="49"/>
  <c r="G243" i="49"/>
  <c r="I489" i="47"/>
  <c r="I79" i="49"/>
  <c r="H489" i="49"/>
  <c r="H489" i="47"/>
  <c r="H79" i="49"/>
  <c r="H571" i="49"/>
  <c r="I243" i="49"/>
  <c r="I243" i="47"/>
  <c r="H325" i="49"/>
  <c r="H243" i="49"/>
  <c r="I79" i="47"/>
  <c r="I161" i="49"/>
  <c r="H243" i="47"/>
  <c r="G79" i="49"/>
  <c r="H161" i="47"/>
  <c r="G243" i="47"/>
  <c r="G571" i="47"/>
  <c r="G489" i="47"/>
  <c r="G325" i="47"/>
  <c r="H79" i="47"/>
  <c r="I407" i="49"/>
  <c r="G571" i="49"/>
  <c r="I571" i="47"/>
  <c r="I571" i="49"/>
  <c r="G407" i="47"/>
  <c r="I325" i="49"/>
  <c r="I325" i="47"/>
  <c r="G161" i="49"/>
  <c r="H407" i="49"/>
  <c r="I407" i="47"/>
  <c r="H325" i="47"/>
  <c r="G489" i="49"/>
  <c r="H407" i="47"/>
  <c r="G79" i="47"/>
  <c r="H571" i="47"/>
  <c r="I489" i="49"/>
  <c r="I161" i="47"/>
  <c r="H161" i="49"/>
  <c r="G325" i="49"/>
  <c r="G161" i="47"/>
  <c r="J90" i="41"/>
  <c r="L90" i="41" s="1"/>
  <c r="I328" i="48"/>
  <c r="H492" i="48"/>
  <c r="H164" i="48"/>
  <c r="G328" i="48"/>
  <c r="H82" i="48"/>
  <c r="I82" i="48"/>
  <c r="I164" i="48"/>
  <c r="G164" i="48"/>
  <c r="G574" i="48"/>
  <c r="G82" i="48"/>
  <c r="H574" i="48"/>
  <c r="G30" i="41"/>
  <c r="I350" i="50" s="1"/>
  <c r="I186" i="56"/>
  <c r="H514" i="54"/>
  <c r="I350" i="53"/>
  <c r="I432" i="55"/>
  <c r="G514" i="57"/>
  <c r="H186" i="54"/>
  <c r="H514" i="51"/>
  <c r="H350" i="59"/>
  <c r="H514" i="59"/>
  <c r="H268" i="50"/>
  <c r="H104" i="55"/>
  <c r="I186" i="52"/>
  <c r="H514" i="57"/>
  <c r="H268" i="51"/>
  <c r="I268" i="57"/>
  <c r="G268" i="59"/>
  <c r="I432" i="53"/>
  <c r="H514" i="56"/>
  <c r="H350" i="53"/>
  <c r="G104" i="59"/>
  <c r="I514" i="52"/>
  <c r="G186" i="51"/>
  <c r="G350" i="50"/>
  <c r="G186" i="53"/>
  <c r="G268" i="51"/>
  <c r="H514" i="58"/>
  <c r="G186" i="54"/>
  <c r="G514" i="50"/>
  <c r="I104" i="57"/>
  <c r="I22" i="59"/>
  <c r="G268" i="56"/>
  <c r="G22" i="58"/>
  <c r="G104" i="51"/>
  <c r="I350" i="57"/>
  <c r="G22" i="53"/>
  <c r="H268" i="54"/>
  <c r="G268" i="57"/>
  <c r="H268" i="58"/>
  <c r="H432" i="59"/>
  <c r="G514" i="52"/>
  <c r="I104" i="55"/>
  <c r="H268" i="52"/>
  <c r="I350" i="56"/>
  <c r="G514" i="54"/>
  <c r="G514" i="58"/>
  <c r="H514" i="52"/>
  <c r="I104" i="53"/>
  <c r="I22" i="56"/>
  <c r="I22" i="54"/>
  <c r="H22" i="51"/>
  <c r="I186" i="54"/>
  <c r="I350" i="55"/>
  <c r="T80" i="41"/>
  <c r="I1876" i="42" s="1"/>
  <c r="H1794" i="42"/>
  <c r="H1630" i="42"/>
  <c r="I1712" i="42"/>
  <c r="G1876" i="42"/>
  <c r="I2040" i="42"/>
  <c r="G1384" i="42"/>
  <c r="G1302" i="42"/>
  <c r="J54" i="41"/>
  <c r="I46" i="48" s="1"/>
  <c r="L54" i="41"/>
  <c r="K54" i="41"/>
  <c r="I292" i="48"/>
  <c r="I128" i="48"/>
  <c r="H374" i="48"/>
  <c r="G456" i="48"/>
  <c r="H46" i="48"/>
  <c r="H128" i="48"/>
  <c r="H456" i="48"/>
  <c r="G538" i="48"/>
  <c r="G210" i="48"/>
  <c r="I210" i="48"/>
  <c r="G46" i="48"/>
  <c r="I456" i="48"/>
  <c r="G128" i="48"/>
  <c r="H210" i="48"/>
  <c r="H292" i="48"/>
  <c r="T71" i="41"/>
  <c r="H1457" i="42" s="1"/>
  <c r="H1539" i="42"/>
  <c r="I1785" i="42"/>
  <c r="G1293" i="42"/>
  <c r="G1867" i="42"/>
  <c r="G1703" i="42"/>
  <c r="H1949" i="42"/>
  <c r="I1539" i="42"/>
  <c r="H1621" i="42"/>
  <c r="H1375" i="42"/>
  <c r="G1457" i="42"/>
  <c r="G1539" i="42"/>
  <c r="I1457" i="42"/>
  <c r="I1621" i="42"/>
  <c r="G2031" i="42"/>
  <c r="I1703" i="42"/>
  <c r="I1293" i="42"/>
  <c r="I2031" i="42"/>
  <c r="H2031" i="42"/>
  <c r="G1949" i="42"/>
  <c r="H1293" i="42"/>
  <c r="I1867" i="42"/>
  <c r="H1703" i="42"/>
  <c r="H1785" i="42"/>
  <c r="T57" i="41"/>
  <c r="H2017" i="42"/>
  <c r="G1361" i="42"/>
  <c r="H1279" i="42"/>
  <c r="G1853" i="42"/>
  <c r="I1771" i="42"/>
  <c r="I1853" i="42"/>
  <c r="H1361" i="42"/>
  <c r="G1279" i="42"/>
  <c r="I1607" i="42"/>
  <c r="G1443" i="42"/>
  <c r="H1525" i="42"/>
  <c r="H1689" i="42"/>
  <c r="H1935" i="42"/>
  <c r="G1771" i="42"/>
  <c r="I2017" i="42"/>
  <c r="I1525" i="42"/>
  <c r="I1689" i="42"/>
  <c r="H1853" i="42"/>
  <c r="G2017" i="42"/>
  <c r="H1443" i="42"/>
  <c r="I1279" i="42"/>
  <c r="I1935" i="42"/>
  <c r="G1607" i="42"/>
  <c r="H1771" i="42"/>
  <c r="H1607" i="42"/>
  <c r="G1525" i="42"/>
  <c r="I1361" i="42"/>
  <c r="G1689" i="42"/>
  <c r="G1935" i="42"/>
  <c r="I1443" i="42"/>
  <c r="G38" i="41"/>
  <c r="G194" i="57" s="1"/>
  <c r="I522" i="53"/>
  <c r="I522" i="50"/>
  <c r="G112" i="52"/>
  <c r="H112" i="57"/>
  <c r="I30" i="55"/>
  <c r="H30" i="59"/>
  <c r="G440" i="56"/>
  <c r="G522" i="53"/>
  <c r="G358" i="55"/>
  <c r="H30" i="57"/>
  <c r="H112" i="51"/>
  <c r="G194" i="53"/>
  <c r="I30" i="59"/>
  <c r="H194" i="55"/>
  <c r="G358" i="53"/>
  <c r="H30" i="56"/>
  <c r="I194" i="53"/>
  <c r="G30" i="54"/>
  <c r="H358" i="56"/>
  <c r="H522" i="50"/>
  <c r="H358" i="59"/>
  <c r="G276" i="58"/>
  <c r="I440" i="51"/>
  <c r="G440" i="59"/>
  <c r="G30" i="55"/>
  <c r="I276" i="53"/>
  <c r="H276" i="53"/>
  <c r="H522" i="59"/>
  <c r="H276" i="51"/>
  <c r="I276" i="51"/>
  <c r="G112" i="56"/>
  <c r="I112" i="50"/>
  <c r="H276" i="54"/>
  <c r="I276" i="52"/>
  <c r="I440" i="54"/>
  <c r="G276" i="51"/>
  <c r="H358" i="57"/>
  <c r="H112" i="53"/>
  <c r="G440" i="52"/>
  <c r="H194" i="58"/>
  <c r="H112" i="50"/>
  <c r="I30" i="50"/>
  <c r="G276" i="52"/>
  <c r="G358" i="52"/>
  <c r="G440" i="54"/>
  <c r="I440" i="59"/>
  <c r="H440" i="59"/>
  <c r="G358" i="58"/>
  <c r="H358" i="52"/>
  <c r="G440" i="55"/>
  <c r="I358" i="56"/>
  <c r="G276" i="50"/>
  <c r="G13" i="41"/>
  <c r="H87" i="59" s="1"/>
  <c r="G87" i="59"/>
  <c r="I87" i="55"/>
  <c r="I5" i="50"/>
  <c r="H415" i="58"/>
  <c r="H87" i="54"/>
  <c r="G251" i="57"/>
  <c r="H169" i="50"/>
  <c r="H497" i="55"/>
  <c r="I169" i="54"/>
  <c r="G251" i="55"/>
  <c r="G251" i="54"/>
  <c r="G251" i="59"/>
  <c r="G333" i="50"/>
  <c r="G251" i="58"/>
  <c r="H87" i="58"/>
  <c r="I251" i="58"/>
  <c r="I497" i="59"/>
  <c r="G169" i="55"/>
  <c r="H333" i="53"/>
  <c r="G415" i="52"/>
  <c r="I333" i="59"/>
  <c r="H251" i="54"/>
  <c r="I497" i="50"/>
  <c r="H497" i="57"/>
  <c r="I251" i="57"/>
  <c r="G169" i="59"/>
  <c r="H169" i="53"/>
  <c r="G333" i="59"/>
  <c r="I169" i="56"/>
  <c r="I251" i="56"/>
  <c r="H169" i="51"/>
  <c r="G251" i="50"/>
  <c r="G87" i="54"/>
  <c r="G333" i="57"/>
  <c r="H5" i="58"/>
  <c r="H251" i="50"/>
  <c r="I251" i="53"/>
  <c r="I415" i="59"/>
  <c r="I5" i="52"/>
  <c r="G497" i="55"/>
  <c r="I251" i="54"/>
  <c r="I87" i="56"/>
  <c r="I251" i="59"/>
  <c r="H87" i="57"/>
  <c r="G251" i="51"/>
  <c r="H333" i="51"/>
  <c r="H333" i="54"/>
  <c r="I415" i="51"/>
  <c r="G333" i="54"/>
  <c r="I415" i="50"/>
  <c r="I169" i="50"/>
  <c r="G5" i="57"/>
  <c r="G333" i="58"/>
  <c r="I333" i="51"/>
  <c r="G87" i="51"/>
  <c r="H415" i="59"/>
  <c r="G251" i="53"/>
  <c r="I5" i="59"/>
  <c r="I497" i="57"/>
  <c r="I333" i="50"/>
  <c r="G415" i="54"/>
  <c r="G169" i="56"/>
  <c r="H333" i="50"/>
  <c r="H497" i="51"/>
  <c r="G415" i="56"/>
  <c r="I87" i="54"/>
  <c r="H169" i="52"/>
  <c r="I169" i="55"/>
  <c r="H251" i="53"/>
  <c r="H415" i="57"/>
  <c r="H169" i="55"/>
  <c r="G497" i="58"/>
  <c r="H5" i="57"/>
  <c r="H497" i="53"/>
  <c r="G5" i="58"/>
  <c r="G251" i="56"/>
  <c r="H415" i="54"/>
  <c r="H333" i="56"/>
  <c r="G415" i="53"/>
  <c r="I415" i="56"/>
  <c r="G169" i="58"/>
  <c r="I415" i="52"/>
  <c r="G415" i="59"/>
  <c r="G415" i="51"/>
  <c r="G169" i="57"/>
  <c r="H5" i="50"/>
  <c r="H251" i="58"/>
  <c r="H87" i="52"/>
  <c r="I5" i="51"/>
  <c r="I415" i="54"/>
  <c r="I333" i="52"/>
  <c r="G5" i="50"/>
  <c r="H497" i="54"/>
  <c r="H333" i="55"/>
  <c r="G87" i="56"/>
  <c r="H415" i="53"/>
  <c r="I251" i="50"/>
  <c r="G497" i="52"/>
  <c r="I415" i="58"/>
  <c r="H497" i="56"/>
  <c r="I415" i="57"/>
  <c r="I87" i="50"/>
  <c r="G169" i="54"/>
  <c r="I87" i="51"/>
  <c r="G415" i="50"/>
  <c r="I333" i="55"/>
  <c r="G5" i="59"/>
  <c r="I87" i="52"/>
  <c r="G333" i="55"/>
  <c r="H415" i="51"/>
  <c r="H5" i="59"/>
  <c r="G169" i="53"/>
  <c r="G333" i="53"/>
  <c r="H415" i="50"/>
  <c r="G333" i="51"/>
  <c r="G497" i="53"/>
  <c r="H251" i="55"/>
  <c r="H497" i="50"/>
  <c r="H5" i="53"/>
  <c r="I169" i="53"/>
  <c r="H415" i="55"/>
  <c r="H497" i="52"/>
  <c r="G5" i="56"/>
  <c r="G5" i="54"/>
  <c r="G87" i="55"/>
  <c r="G497" i="57"/>
  <c r="I415" i="53"/>
  <c r="H333" i="59"/>
  <c r="I87" i="58"/>
  <c r="G87" i="58"/>
  <c r="G415" i="58"/>
  <c r="G251" i="52"/>
  <c r="H87" i="50"/>
  <c r="H497" i="59"/>
  <c r="H415" i="56"/>
  <c r="G87" i="52"/>
  <c r="G333" i="52"/>
  <c r="I251" i="55"/>
  <c r="H169" i="57"/>
  <c r="G497" i="54"/>
  <c r="G5" i="55"/>
  <c r="H333" i="52"/>
  <c r="G497" i="50"/>
  <c r="I5" i="55"/>
  <c r="G497" i="56"/>
  <c r="G5" i="52"/>
  <c r="H169" i="59"/>
  <c r="G87" i="57"/>
  <c r="I333" i="54"/>
  <c r="I333" i="53"/>
  <c r="H251" i="51"/>
  <c r="H5" i="52"/>
  <c r="I333" i="56"/>
  <c r="G497" i="59"/>
  <c r="G497" i="51"/>
  <c r="G169" i="52"/>
  <c r="H87" i="51"/>
  <c r="G169" i="51"/>
  <c r="G27" i="41"/>
  <c r="H19" i="53"/>
  <c r="I183" i="54"/>
  <c r="G101" i="57"/>
  <c r="H429" i="53"/>
  <c r="H265" i="59"/>
  <c r="I265" i="51"/>
  <c r="G347" i="56"/>
  <c r="G183" i="51"/>
  <c r="I429" i="50"/>
  <c r="H347" i="51"/>
  <c r="H19" i="54"/>
  <c r="I183" i="55"/>
  <c r="G347" i="58"/>
  <c r="G183" i="55"/>
  <c r="H511" i="56"/>
  <c r="I19" i="50"/>
  <c r="I183" i="50"/>
  <c r="I19" i="54"/>
  <c r="G347" i="53"/>
  <c r="H183" i="54"/>
  <c r="H183" i="51"/>
  <c r="H511" i="55"/>
  <c r="G429" i="59"/>
  <c r="I183" i="57"/>
  <c r="H101" i="57"/>
  <c r="G265" i="52"/>
  <c r="H101" i="59"/>
  <c r="G265" i="50"/>
  <c r="H19" i="50"/>
  <c r="I19" i="57"/>
  <c r="H511" i="54"/>
  <c r="H429" i="51"/>
  <c r="G19" i="59"/>
  <c r="G183" i="54"/>
  <c r="H265" i="55"/>
  <c r="G19" i="54"/>
  <c r="H429" i="52"/>
  <c r="I19" i="55"/>
  <c r="I265" i="58"/>
  <c r="G347" i="55"/>
  <c r="H347" i="58"/>
  <c r="I347" i="58"/>
  <c r="G347" i="50"/>
  <c r="I511" i="57"/>
  <c r="H19" i="52"/>
  <c r="H101" i="51"/>
  <c r="G19" i="58"/>
  <c r="G101" i="58"/>
  <c r="H183" i="58"/>
  <c r="G511" i="55"/>
  <c r="H183" i="52"/>
  <c r="I429" i="58"/>
  <c r="G19" i="50"/>
  <c r="H429" i="56"/>
  <c r="I265" i="56"/>
  <c r="H429" i="57"/>
  <c r="I511" i="53"/>
  <c r="I511" i="59"/>
  <c r="I265" i="55"/>
  <c r="I511" i="54"/>
  <c r="H347" i="56"/>
  <c r="H101" i="55"/>
  <c r="G429" i="53"/>
  <c r="H347" i="59"/>
  <c r="H265" i="52"/>
  <c r="G19" i="52"/>
  <c r="G183" i="57"/>
  <c r="I429" i="55"/>
  <c r="H19" i="57"/>
  <c r="G429" i="54"/>
  <c r="I347" i="59"/>
  <c r="G19" i="55"/>
  <c r="H429" i="50"/>
  <c r="H265" i="50"/>
  <c r="H183" i="57"/>
  <c r="G429" i="52"/>
  <c r="I183" i="52"/>
  <c r="I347" i="54"/>
  <c r="H265" i="57"/>
  <c r="H101" i="50"/>
  <c r="H101" i="52"/>
  <c r="G347" i="59"/>
  <c r="I265" i="57"/>
  <c r="H265" i="53"/>
  <c r="G183" i="52"/>
  <c r="G429" i="51"/>
  <c r="G19" i="56"/>
  <c r="I511" i="55"/>
  <c r="G101" i="56"/>
  <c r="I347" i="55"/>
  <c r="I101" i="52"/>
  <c r="I101" i="53"/>
  <c r="G101" i="53"/>
  <c r="G511" i="57"/>
  <c r="I19" i="58"/>
  <c r="I265" i="52"/>
  <c r="I19" i="52"/>
  <c r="I347" i="56"/>
  <c r="I183" i="51"/>
  <c r="H429" i="59"/>
  <c r="G511" i="51"/>
  <c r="H19" i="56"/>
  <c r="G429" i="56"/>
  <c r="H347" i="53"/>
  <c r="H347" i="54"/>
  <c r="G265" i="51"/>
  <c r="I101" i="55"/>
  <c r="H265" i="58"/>
  <c r="I265" i="53"/>
  <c r="I101" i="54"/>
  <c r="H347" i="50"/>
  <c r="I429" i="59"/>
  <c r="I265" i="50"/>
  <c r="G183" i="56"/>
  <c r="H19" i="59"/>
  <c r="H511" i="59"/>
  <c r="G265" i="53"/>
  <c r="G183" i="59"/>
  <c r="H19" i="51"/>
  <c r="I511" i="56"/>
  <c r="I101" i="50"/>
  <c r="I511" i="58"/>
  <c r="I347" i="57"/>
  <c r="I101" i="56"/>
  <c r="H347" i="55"/>
  <c r="H511" i="50"/>
  <c r="G101" i="54"/>
  <c r="I101" i="57"/>
  <c r="H101" i="54"/>
  <c r="G347" i="52"/>
  <c r="G183" i="58"/>
  <c r="I183" i="53"/>
  <c r="H19" i="55"/>
  <c r="H429" i="58"/>
  <c r="G265" i="54"/>
  <c r="G101" i="51"/>
  <c r="I429" i="54"/>
  <c r="H511" i="52"/>
  <c r="H183" i="59"/>
  <c r="G511" i="50"/>
  <c r="H511" i="58"/>
  <c r="G511" i="52"/>
  <c r="H265" i="54"/>
  <c r="G429" i="58"/>
  <c r="H183" i="55"/>
  <c r="G511" i="54"/>
  <c r="G265" i="58"/>
  <c r="G429" i="55"/>
  <c r="I429" i="57"/>
  <c r="I265" i="54"/>
  <c r="G101" i="50"/>
  <c r="G347" i="57"/>
  <c r="H183" i="53"/>
  <c r="I19" i="56"/>
  <c r="G429" i="57"/>
  <c r="I347" i="50"/>
  <c r="G101" i="55"/>
  <c r="H19" i="58"/>
  <c r="G511" i="56"/>
  <c r="G265" i="56"/>
  <c r="G183" i="53"/>
  <c r="H511" i="53"/>
  <c r="H183" i="56"/>
  <c r="I265" i="59"/>
  <c r="H101" i="53"/>
  <c r="G19" i="53"/>
  <c r="I429" i="52"/>
  <c r="G19" i="57"/>
  <c r="H265" i="56"/>
  <c r="I19" i="59"/>
  <c r="I347" i="51"/>
  <c r="G265" i="57"/>
  <c r="I183" i="59"/>
  <c r="I429" i="53"/>
  <c r="H101" i="56"/>
  <c r="G429" i="50"/>
  <c r="H429" i="54"/>
  <c r="I19" i="51"/>
  <c r="I347" i="53"/>
  <c r="I511" i="50"/>
  <c r="G265" i="59"/>
  <c r="G511" i="59"/>
  <c r="G101" i="52"/>
  <c r="H347" i="57"/>
  <c r="H101" i="58"/>
  <c r="G347" i="51"/>
  <c r="G19" i="51"/>
  <c r="I19" i="53"/>
  <c r="I183" i="56"/>
  <c r="I347" i="52"/>
  <c r="G511" i="53"/>
  <c r="I511" i="52"/>
  <c r="I183" i="58"/>
  <c r="H511" i="51"/>
  <c r="H511" i="57"/>
  <c r="G183" i="50"/>
  <c r="G265" i="55"/>
  <c r="I101" i="51"/>
  <c r="I511" i="51"/>
  <c r="G347" i="54"/>
  <c r="H183" i="50"/>
  <c r="H265" i="51"/>
  <c r="I101" i="59"/>
  <c r="H347" i="52"/>
  <c r="G511" i="58"/>
  <c r="I101" i="58"/>
  <c r="I429" i="56"/>
  <c r="G101" i="59"/>
  <c r="H429" i="55"/>
  <c r="I429" i="51"/>
  <c r="G15" i="41"/>
  <c r="G417" i="51" s="1"/>
  <c r="H417" i="51"/>
  <c r="H89" i="51"/>
  <c r="G89" i="57"/>
  <c r="I417" i="59"/>
  <c r="H7" i="58"/>
  <c r="G7" i="50"/>
  <c r="G417" i="54"/>
  <c r="I417" i="58"/>
  <c r="H253" i="59"/>
  <c r="H335" i="58"/>
  <c r="G335" i="51"/>
  <c r="G253" i="53"/>
  <c r="G417" i="58"/>
  <c r="G499" i="54"/>
  <c r="I499" i="50"/>
  <c r="I171" i="52"/>
  <c r="H253" i="52"/>
  <c r="I335" i="59"/>
  <c r="G335" i="57"/>
  <c r="I171" i="56"/>
  <c r="H171" i="50"/>
  <c r="I89" i="50"/>
  <c r="I89" i="53"/>
  <c r="H499" i="51"/>
  <c r="I7" i="51"/>
  <c r="G89" i="55"/>
  <c r="I253" i="53"/>
  <c r="H89" i="55"/>
  <c r="I253" i="52"/>
  <c r="I7" i="50"/>
  <c r="H7" i="56"/>
  <c r="G335" i="59"/>
  <c r="H7" i="59"/>
  <c r="I335" i="55"/>
  <c r="I253" i="54"/>
  <c r="H335" i="53"/>
  <c r="I417" i="52"/>
  <c r="I499" i="59"/>
  <c r="H253" i="53"/>
  <c r="H7" i="54"/>
  <c r="I171" i="57"/>
  <c r="G335" i="50"/>
  <c r="H7" i="57"/>
  <c r="G253" i="50"/>
  <c r="H89" i="57"/>
  <c r="G253" i="55"/>
  <c r="H253" i="57"/>
  <c r="H335" i="56"/>
  <c r="G253" i="52"/>
  <c r="H499" i="50"/>
  <c r="H253" i="51"/>
  <c r="I171" i="58"/>
  <c r="I253" i="51"/>
  <c r="G335" i="52"/>
  <c r="I335" i="57"/>
  <c r="H417" i="54"/>
  <c r="I499" i="57"/>
  <c r="I499" i="51"/>
  <c r="I253" i="58"/>
  <c r="G171" i="54"/>
  <c r="H253" i="50"/>
  <c r="I7" i="54"/>
  <c r="G89" i="54"/>
  <c r="H7" i="53"/>
  <c r="I499" i="52"/>
  <c r="G89" i="51"/>
  <c r="H335" i="54"/>
  <c r="H171" i="58"/>
  <c r="I499" i="53"/>
  <c r="G171" i="50"/>
  <c r="G417" i="50"/>
  <c r="G7" i="55"/>
  <c r="I417" i="50"/>
  <c r="G335" i="56"/>
  <c r="G7" i="58"/>
  <c r="H253" i="56"/>
  <c r="G89" i="53"/>
  <c r="I89" i="56"/>
  <c r="I7" i="56"/>
  <c r="H499" i="58"/>
  <c r="I171" i="59"/>
  <c r="H89" i="59"/>
  <c r="I7" i="58"/>
  <c r="G171" i="55"/>
  <c r="G89" i="50"/>
  <c r="G7" i="54"/>
  <c r="H253" i="54"/>
  <c r="H89" i="54"/>
  <c r="G335" i="53"/>
  <c r="H417" i="50"/>
  <c r="H7" i="52"/>
  <c r="G7" i="57"/>
  <c r="H7" i="55"/>
  <c r="G7" i="52"/>
  <c r="G171" i="52"/>
  <c r="I253" i="56"/>
  <c r="I335" i="53"/>
  <c r="I171" i="53"/>
  <c r="I7" i="59"/>
  <c r="H499" i="55"/>
  <c r="G499" i="59"/>
  <c r="I7" i="52"/>
  <c r="I417" i="57"/>
  <c r="G499" i="50"/>
  <c r="J74" i="41"/>
  <c r="L74" i="41" s="1"/>
  <c r="H66" i="48"/>
  <c r="H394" i="48"/>
  <c r="G230" i="48"/>
  <c r="H476" i="48"/>
  <c r="G558" i="48"/>
  <c r="G312" i="48"/>
  <c r="H558" i="48"/>
  <c r="I312" i="48"/>
  <c r="I476" i="48"/>
  <c r="H230" i="48"/>
  <c r="G394" i="48"/>
  <c r="J78" i="41"/>
  <c r="L78" i="41" s="1"/>
  <c r="G234" i="48"/>
  <c r="I562" i="48"/>
  <c r="I152" i="48"/>
  <c r="G316" i="48"/>
  <c r="H70" i="48"/>
  <c r="H234" i="48"/>
  <c r="G152" i="48"/>
  <c r="G398" i="48"/>
  <c r="G562" i="48"/>
  <c r="G70" i="48"/>
  <c r="G480" i="48"/>
  <c r="J55" i="41"/>
  <c r="L55" i="41" s="1"/>
  <c r="H457" i="48"/>
  <c r="G211" i="48"/>
  <c r="H211" i="48"/>
  <c r="G539" i="48"/>
  <c r="G129" i="48"/>
  <c r="I539" i="48"/>
  <c r="G293" i="48"/>
  <c r="G47" i="48"/>
  <c r="H47" i="48"/>
  <c r="G375" i="48"/>
  <c r="H293" i="48"/>
  <c r="D82" i="41"/>
  <c r="H82" i="41"/>
  <c r="J82" i="41"/>
  <c r="H74" i="48" s="1"/>
  <c r="L82" i="41"/>
  <c r="K82" i="41"/>
  <c r="G238" i="48"/>
  <c r="H156" i="48"/>
  <c r="I238" i="48"/>
  <c r="I402" i="48"/>
  <c r="I156" i="48"/>
  <c r="G320" i="48"/>
  <c r="H484" i="48"/>
  <c r="I484" i="48"/>
  <c r="H402" i="48"/>
  <c r="G156" i="48"/>
  <c r="H238" i="48"/>
  <c r="H320" i="48"/>
  <c r="G484" i="48"/>
  <c r="G566" i="48"/>
  <c r="H566" i="48"/>
  <c r="J49" i="41"/>
  <c r="H533" i="48" s="1"/>
  <c r="K49" i="41"/>
  <c r="L49" i="41"/>
  <c r="H287" i="48"/>
  <c r="I287" i="48"/>
  <c r="I123" i="48"/>
  <c r="I369" i="48"/>
  <c r="H123" i="48"/>
  <c r="I41" i="48"/>
  <c r="H369" i="48"/>
  <c r="G369" i="48"/>
  <c r="I451" i="48"/>
  <c r="I533" i="48"/>
  <c r="H41" i="48"/>
  <c r="G205" i="48"/>
  <c r="H205" i="48"/>
  <c r="G287" i="48"/>
  <c r="G533" i="48"/>
  <c r="I62" i="41"/>
  <c r="G136" i="49" s="1"/>
  <c r="H382" i="49"/>
  <c r="H300" i="47"/>
  <c r="G546" i="47"/>
  <c r="H54" i="47"/>
  <c r="I300" i="49"/>
  <c r="H54" i="49"/>
  <c r="G546" i="49"/>
  <c r="G54" i="49"/>
  <c r="G464" i="47"/>
  <c r="H300" i="49"/>
  <c r="G464" i="49"/>
  <c r="G218" i="49"/>
  <c r="G382" i="47"/>
  <c r="G300" i="49"/>
  <c r="I136" i="47"/>
  <c r="H218" i="49"/>
  <c r="I300" i="47"/>
  <c r="G218" i="47"/>
  <c r="H464" i="47"/>
  <c r="H218" i="47"/>
  <c r="I464" i="47"/>
  <c r="H546" i="49"/>
  <c r="I382" i="47"/>
  <c r="G382" i="49"/>
  <c r="H136" i="49"/>
  <c r="G54" i="47"/>
  <c r="H136" i="47"/>
  <c r="H382" i="47"/>
  <c r="I54" i="47"/>
  <c r="H464" i="49"/>
  <c r="I54" i="49"/>
  <c r="I546" i="47"/>
  <c r="J70" i="41"/>
  <c r="K70" i="41"/>
  <c r="L70" i="41"/>
  <c r="G472" i="48"/>
  <c r="I62" i="48"/>
  <c r="H62" i="48"/>
  <c r="G144" i="48"/>
  <c r="I554" i="48"/>
  <c r="I472" i="48"/>
  <c r="H226" i="48"/>
  <c r="G308" i="48"/>
  <c r="G554" i="48"/>
  <c r="I390" i="48"/>
  <c r="I226" i="48"/>
  <c r="I308" i="48"/>
  <c r="G62" i="48"/>
  <c r="I144" i="48"/>
  <c r="G390" i="48"/>
  <c r="H144" i="48"/>
  <c r="H554" i="48"/>
  <c r="H472" i="48"/>
  <c r="H390" i="48"/>
  <c r="H308" i="48"/>
  <c r="G226" i="48"/>
  <c r="I76" i="41"/>
  <c r="H232" i="49"/>
  <c r="G314" i="47"/>
  <c r="I314" i="49"/>
  <c r="I396" i="47"/>
  <c r="I68" i="49"/>
  <c r="G478" i="49"/>
  <c r="H68" i="47"/>
  <c r="H232" i="47"/>
  <c r="H396" i="47"/>
  <c r="H396" i="49"/>
  <c r="G68" i="47"/>
  <c r="H478" i="49"/>
  <c r="G560" i="49"/>
  <c r="I150" i="49"/>
  <c r="I560" i="49"/>
  <c r="H150" i="49"/>
  <c r="I396" i="49"/>
  <c r="G396" i="49"/>
  <c r="H314" i="47"/>
  <c r="H560" i="47"/>
  <c r="I478" i="47"/>
  <c r="H478" i="47"/>
  <c r="G232" i="49"/>
  <c r="G232" i="47"/>
  <c r="I232" i="49"/>
  <c r="H150" i="47"/>
  <c r="I150" i="47"/>
  <c r="I68" i="47"/>
  <c r="I232" i="47"/>
  <c r="H560" i="49"/>
  <c r="G150" i="49"/>
  <c r="G560" i="47"/>
  <c r="G314" i="49"/>
  <c r="H68" i="49"/>
  <c r="I478" i="49"/>
  <c r="H314" i="49"/>
  <c r="I314" i="47"/>
  <c r="G478" i="47"/>
  <c r="G150" i="47"/>
  <c r="G68" i="49"/>
  <c r="G396" i="47"/>
  <c r="I560" i="47"/>
  <c r="G70" i="41"/>
  <c r="G554" i="57"/>
  <c r="H472" i="50"/>
  <c r="I554" i="50"/>
  <c r="G226" i="54"/>
  <c r="G308" i="53"/>
  <c r="G390" i="56"/>
  <c r="G554" i="59"/>
  <c r="G62" i="53"/>
  <c r="G226" i="57"/>
  <c r="G62" i="51"/>
  <c r="H62" i="55"/>
  <c r="G472" i="56"/>
  <c r="H308" i="56"/>
  <c r="H472" i="56"/>
  <c r="I554" i="59"/>
  <c r="I390" i="52"/>
  <c r="I390" i="56"/>
  <c r="G554" i="51"/>
  <c r="H144" i="54"/>
  <c r="I308" i="51"/>
  <c r="H308" i="54"/>
  <c r="I62" i="59"/>
  <c r="G390" i="53"/>
  <c r="H390" i="54"/>
  <c r="I390" i="59"/>
  <c r="H62" i="54"/>
  <c r="G144" i="52"/>
  <c r="I308" i="58"/>
  <c r="G144" i="59"/>
  <c r="H472" i="54"/>
  <c r="G144" i="56"/>
  <c r="I472" i="56"/>
  <c r="I62" i="52"/>
  <c r="G472" i="53"/>
  <c r="G472" i="50"/>
  <c r="I472" i="53"/>
  <c r="H472" i="53"/>
  <c r="I144" i="55"/>
  <c r="G226" i="56"/>
  <c r="H144" i="57"/>
  <c r="I226" i="51"/>
  <c r="I62" i="54"/>
  <c r="I308" i="55"/>
  <c r="G62" i="56"/>
  <c r="H144" i="53"/>
  <c r="G472" i="57"/>
  <c r="G144" i="50"/>
  <c r="H308" i="51"/>
  <c r="H554" i="52"/>
  <c r="G554" i="56"/>
  <c r="H308" i="50"/>
  <c r="I390" i="53"/>
  <c r="H554" i="58"/>
  <c r="I144" i="54"/>
  <c r="H472" i="58"/>
  <c r="H308" i="52"/>
  <c r="I554" i="54"/>
  <c r="H390" i="50"/>
  <c r="I390" i="51"/>
  <c r="G144" i="55"/>
  <c r="I472" i="59"/>
  <c r="I390" i="55"/>
  <c r="I308" i="53"/>
  <c r="I472" i="55"/>
  <c r="G308" i="51"/>
  <c r="G472" i="54"/>
  <c r="G308" i="52"/>
  <c r="I226" i="50"/>
  <c r="H472" i="55"/>
  <c r="I62" i="56"/>
  <c r="G226" i="50"/>
  <c r="H226" i="53"/>
  <c r="H554" i="50"/>
  <c r="H390" i="57"/>
  <c r="H554" i="51"/>
  <c r="H554" i="53"/>
  <c r="G308" i="54"/>
  <c r="G226" i="59"/>
  <c r="G144" i="51"/>
  <c r="H472" i="52"/>
  <c r="H472" i="51"/>
  <c r="I144" i="50"/>
  <c r="G308" i="58"/>
  <c r="H62" i="53"/>
  <c r="I308" i="56"/>
  <c r="H554" i="57"/>
  <c r="G390" i="58"/>
  <c r="H226" i="52"/>
  <c r="H62" i="52"/>
  <c r="I308" i="59"/>
  <c r="G308" i="59"/>
  <c r="H390" i="51"/>
  <c r="H554" i="56"/>
  <c r="H226" i="59"/>
  <c r="I390" i="54"/>
  <c r="I472" i="54"/>
  <c r="H144" i="51"/>
  <c r="H390" i="55"/>
  <c r="I226" i="59"/>
  <c r="I144" i="56"/>
  <c r="G554" i="55"/>
  <c r="H226" i="50"/>
  <c r="H226" i="51"/>
  <c r="G226" i="53"/>
  <c r="H308" i="57"/>
  <c r="I308" i="54"/>
  <c r="I390" i="57"/>
  <c r="I308" i="57"/>
  <c r="H144" i="59"/>
  <c r="I472" i="57"/>
  <c r="G390" i="55"/>
  <c r="H226" i="54"/>
  <c r="I226" i="57"/>
  <c r="I390" i="50"/>
  <c r="H62" i="59"/>
  <c r="G390" i="50"/>
  <c r="H390" i="56"/>
  <c r="G554" i="54"/>
  <c r="H144" i="52"/>
  <c r="G390" i="51"/>
  <c r="H144" i="56"/>
  <c r="I226" i="55"/>
  <c r="I144" i="53"/>
  <c r="H144" i="58"/>
  <c r="H62" i="56"/>
  <c r="I144" i="51"/>
  <c r="H390" i="59"/>
  <c r="I472" i="51"/>
  <c r="I308" i="52"/>
  <c r="I226" i="58"/>
  <c r="I554" i="51"/>
  <c r="H62" i="50"/>
  <c r="H308" i="59"/>
  <c r="G62" i="55"/>
  <c r="H472" i="57"/>
  <c r="G226" i="55"/>
  <c r="G62" i="57"/>
  <c r="G144" i="53"/>
  <c r="H554" i="54"/>
  <c r="I144" i="59"/>
  <c r="I554" i="55"/>
  <c r="I472" i="52"/>
  <c r="H62" i="51"/>
  <c r="G554" i="58"/>
  <c r="G62" i="59"/>
  <c r="G390" i="59"/>
  <c r="H390" i="52"/>
  <c r="H226" i="55"/>
  <c r="I308" i="50"/>
  <c r="G226" i="52"/>
  <c r="G390" i="52"/>
  <c r="H554" i="59"/>
  <c r="I554" i="58"/>
  <c r="I472" i="50"/>
  <c r="I62" i="55"/>
  <c r="G472" i="55"/>
  <c r="G62" i="50"/>
  <c r="G308" i="57"/>
  <c r="G390" i="54"/>
  <c r="I226" i="56"/>
  <c r="I62" i="53"/>
  <c r="G390" i="57"/>
  <c r="G226" i="51"/>
  <c r="G554" i="52"/>
  <c r="I390" i="58"/>
  <c r="H390" i="53"/>
  <c r="I554" i="53"/>
  <c r="I226" i="54"/>
  <c r="H226" i="56"/>
  <c r="I554" i="57"/>
  <c r="H144" i="50"/>
  <c r="G62" i="52"/>
  <c r="I62" i="57"/>
  <c r="G144" i="57"/>
  <c r="G62" i="58"/>
  <c r="I226" i="52"/>
  <c r="G472" i="51"/>
  <c r="I62" i="50"/>
  <c r="H308" i="53"/>
  <c r="I62" i="58"/>
  <c r="H554" i="55"/>
  <c r="G472" i="59"/>
  <c r="G554" i="50"/>
  <c r="H472" i="59"/>
  <c r="G472" i="52"/>
  <c r="G62" i="54"/>
  <c r="G226" i="58"/>
  <c r="I472" i="58"/>
  <c r="H308" i="55"/>
  <c r="I144" i="57"/>
  <c r="H62" i="58"/>
  <c r="H390" i="58"/>
  <c r="H226" i="57"/>
  <c r="I554" i="52"/>
  <c r="I144" i="52"/>
  <c r="G308" i="50"/>
  <c r="G472" i="58"/>
  <c r="H226" i="58"/>
  <c r="I554" i="56"/>
  <c r="I226" i="53"/>
  <c r="G308" i="55"/>
  <c r="H144" i="55"/>
  <c r="H308" i="58"/>
  <c r="G144" i="54"/>
  <c r="G554" i="53"/>
  <c r="I144" i="58"/>
  <c r="H62" i="57"/>
  <c r="G308" i="56"/>
  <c r="I62" i="51"/>
  <c r="G144" i="58"/>
  <c r="I79" i="41"/>
  <c r="G563" i="49" s="1"/>
  <c r="G235" i="47"/>
  <c r="I153" i="49"/>
  <c r="G235" i="49"/>
  <c r="I317" i="49"/>
  <c r="H563" i="49"/>
  <c r="H235" i="47"/>
  <c r="I399" i="49"/>
  <c r="G71" i="47"/>
  <c r="H71" i="47"/>
  <c r="H317" i="49"/>
  <c r="T53" i="41"/>
  <c r="G1439" i="42" s="1"/>
  <c r="G1849" i="42"/>
  <c r="G1603" i="42"/>
  <c r="G1931" i="42"/>
  <c r="H1767" i="42"/>
  <c r="I1767" i="42"/>
  <c r="H1931" i="42"/>
  <c r="I1685" i="42"/>
  <c r="H1521" i="42"/>
  <c r="I1849" i="42"/>
  <c r="I1931" i="42"/>
  <c r="H1439" i="42"/>
  <c r="H1603" i="42"/>
  <c r="I1439" i="42"/>
  <c r="G2013" i="42"/>
  <c r="H1849" i="42"/>
  <c r="I2013" i="42"/>
  <c r="I1357" i="42"/>
  <c r="G1275" i="42"/>
  <c r="H1685" i="42"/>
  <c r="I1521" i="42"/>
  <c r="H1357" i="42"/>
  <c r="G1357" i="42"/>
  <c r="G1521" i="42"/>
  <c r="M74" i="41"/>
  <c r="P74" i="41"/>
  <c r="S74" i="41"/>
  <c r="O74" i="41"/>
  <c r="R74" i="41"/>
  <c r="Q74" i="41"/>
  <c r="N74" i="41"/>
  <c r="H722" i="61"/>
  <c r="G804" i="61"/>
  <c r="H558" i="61"/>
  <c r="H476" i="61"/>
  <c r="H66" i="61"/>
  <c r="G558" i="61"/>
  <c r="F394" i="61"/>
  <c r="F66" i="61"/>
  <c r="H886" i="61"/>
  <c r="F558" i="61"/>
  <c r="F722" i="61"/>
  <c r="G230" i="61"/>
  <c r="F476" i="61"/>
  <c r="H230" i="61"/>
  <c r="F148" i="61"/>
  <c r="G148" i="61"/>
  <c r="G476" i="61"/>
  <c r="G394" i="61"/>
  <c r="F312" i="61"/>
  <c r="H312" i="61"/>
  <c r="H394" i="61"/>
  <c r="G640" i="61"/>
  <c r="G722" i="61"/>
  <c r="F230" i="61"/>
  <c r="H640" i="61"/>
  <c r="H148" i="61"/>
  <c r="H804" i="61"/>
  <c r="F640" i="61"/>
  <c r="G312" i="61"/>
  <c r="G886" i="61"/>
  <c r="F886" i="61"/>
  <c r="G66" i="61"/>
  <c r="F804" i="61"/>
  <c r="G49" i="41"/>
  <c r="G451" i="51" s="1"/>
  <c r="G287" i="50"/>
  <c r="G533" i="50"/>
  <c r="I287" i="50"/>
  <c r="G123" i="53"/>
  <c r="G451" i="59"/>
  <c r="H123" i="56"/>
  <c r="I533" i="51"/>
  <c r="G369" i="53"/>
  <c r="I287" i="57"/>
  <c r="I287" i="56"/>
  <c r="H123" i="54"/>
  <c r="G287" i="54"/>
  <c r="I205" i="55"/>
  <c r="H451" i="59"/>
  <c r="H533" i="51"/>
  <c r="H205" i="51"/>
  <c r="G533" i="56"/>
  <c r="G369" i="54"/>
  <c r="I451" i="52"/>
  <c r="G123" i="52"/>
  <c r="G205" i="52"/>
  <c r="G287" i="56"/>
  <c r="I123" i="51"/>
  <c r="G451" i="58"/>
  <c r="H205" i="50"/>
  <c r="I369" i="57"/>
  <c r="R71" i="41"/>
  <c r="S71" i="41"/>
  <c r="P71" i="41"/>
  <c r="M71" i="41"/>
  <c r="N71" i="41"/>
  <c r="Q71" i="41"/>
  <c r="O71" i="41"/>
  <c r="G227" i="61"/>
  <c r="F801" i="61"/>
  <c r="F473" i="61"/>
  <c r="H473" i="61"/>
  <c r="G555" i="61"/>
  <c r="H883" i="61"/>
  <c r="F719" i="61"/>
  <c r="F883" i="61"/>
  <c r="H719" i="61"/>
  <c r="G145" i="61"/>
  <c r="H801" i="61"/>
  <c r="H637" i="61"/>
  <c r="F637" i="61"/>
  <c r="F227" i="61"/>
  <c r="H309" i="61"/>
  <c r="G719" i="61"/>
  <c r="H555" i="61"/>
  <c r="G473" i="61"/>
  <c r="F309" i="61"/>
  <c r="G391" i="61"/>
  <c r="G883" i="61"/>
  <c r="G63" i="61"/>
  <c r="H145" i="61"/>
  <c r="G309" i="61"/>
  <c r="G801" i="61"/>
  <c r="G637" i="61"/>
  <c r="H391" i="61"/>
  <c r="F145" i="61"/>
  <c r="H227" i="61"/>
  <c r="F391" i="61"/>
  <c r="H63" i="61"/>
  <c r="F555" i="61"/>
  <c r="F63" i="61"/>
  <c r="O50" i="41"/>
  <c r="N50" i="41"/>
  <c r="S50" i="41"/>
  <c r="P50" i="41"/>
  <c r="M50" i="41"/>
  <c r="Q50" i="41"/>
  <c r="R50" i="41"/>
  <c r="F534" i="61"/>
  <c r="H206" i="61"/>
  <c r="F206" i="61"/>
  <c r="H862" i="61"/>
  <c r="G124" i="61"/>
  <c r="G698" i="61"/>
  <c r="G780" i="61"/>
  <c r="G370" i="61"/>
  <c r="H452" i="61"/>
  <c r="H534" i="61"/>
  <c r="G452" i="61"/>
  <c r="H288" i="61"/>
  <c r="G206" i="61"/>
  <c r="F616" i="61"/>
  <c r="F780" i="61"/>
  <c r="F288" i="61"/>
  <c r="F698" i="61"/>
  <c r="F124" i="61"/>
  <c r="H124" i="61"/>
  <c r="G42" i="61"/>
  <c r="F862" i="61"/>
  <c r="H698" i="61"/>
  <c r="F370" i="61"/>
  <c r="H780" i="61"/>
  <c r="G862" i="61"/>
  <c r="H370" i="61"/>
  <c r="F42" i="61"/>
  <c r="H616" i="61"/>
  <c r="G534" i="61"/>
  <c r="F452" i="61"/>
  <c r="G288" i="61"/>
  <c r="H42" i="61"/>
  <c r="G616" i="61"/>
  <c r="Q46" i="41"/>
  <c r="R46" i="41"/>
  <c r="N46" i="41"/>
  <c r="M46" i="41"/>
  <c r="O46" i="41"/>
  <c r="S46" i="41"/>
  <c r="P46" i="41"/>
  <c r="F38" i="61"/>
  <c r="F202" i="61"/>
  <c r="F776" i="61"/>
  <c r="H694" i="61"/>
  <c r="G38" i="61"/>
  <c r="H776" i="61"/>
  <c r="F284" i="61"/>
  <c r="F694" i="61"/>
  <c r="G612" i="61"/>
  <c r="F120" i="61"/>
  <c r="G202" i="61"/>
  <c r="G284" i="61"/>
  <c r="F858" i="61"/>
  <c r="G776" i="61"/>
  <c r="H366" i="61"/>
  <c r="F448" i="61"/>
  <c r="H448" i="61"/>
  <c r="F366" i="61"/>
  <c r="G448" i="61"/>
  <c r="F530" i="61"/>
  <c r="H612" i="61"/>
  <c r="H120" i="61"/>
  <c r="H202" i="61"/>
  <c r="G120" i="61"/>
  <c r="H284" i="61"/>
  <c r="H858" i="61"/>
  <c r="F612" i="61"/>
  <c r="H38" i="61"/>
  <c r="G530" i="61"/>
  <c r="G858" i="61"/>
  <c r="G694" i="61"/>
  <c r="G366" i="61"/>
  <c r="H530" i="61"/>
  <c r="M77" i="41"/>
  <c r="N77" i="41"/>
  <c r="J77" i="41"/>
  <c r="S77" i="41"/>
  <c r="O77" i="41"/>
  <c r="R77" i="41"/>
  <c r="Q77" i="41"/>
  <c r="P77" i="41"/>
  <c r="G315" i="61"/>
  <c r="F561" i="61"/>
  <c r="F889" i="61"/>
  <c r="F643" i="61"/>
  <c r="H725" i="61"/>
  <c r="G725" i="61"/>
  <c r="G151" i="61"/>
  <c r="H643" i="61"/>
  <c r="H233" i="61"/>
  <c r="F479" i="61"/>
  <c r="F397" i="61"/>
  <c r="H397" i="61"/>
  <c r="H315" i="61"/>
  <c r="G561" i="61"/>
  <c r="G807" i="61"/>
  <c r="H889" i="61"/>
  <c r="F807" i="61"/>
  <c r="F233" i="61"/>
  <c r="H479" i="61"/>
  <c r="G69" i="61"/>
  <c r="G889" i="61"/>
  <c r="H151" i="61"/>
  <c r="H561" i="61"/>
  <c r="G397" i="61"/>
  <c r="F69" i="61"/>
  <c r="G479" i="61"/>
  <c r="H807" i="61"/>
  <c r="G643" i="61"/>
  <c r="H69" i="61"/>
  <c r="F315" i="61"/>
  <c r="G233" i="61"/>
  <c r="F151" i="61"/>
  <c r="F725" i="61"/>
  <c r="G71" i="41"/>
  <c r="I309" i="54"/>
  <c r="I227" i="52"/>
  <c r="H309" i="55"/>
  <c r="I145" i="53"/>
  <c r="I473" i="56"/>
  <c r="H391" i="52"/>
  <c r="I473" i="51"/>
  <c r="G309" i="54"/>
  <c r="H145" i="59"/>
  <c r="G145" i="59"/>
  <c r="I227" i="55"/>
  <c r="H555" i="54"/>
  <c r="G555" i="52"/>
  <c r="G309" i="58"/>
  <c r="G391" i="56"/>
  <c r="I227" i="53"/>
  <c r="G227" i="51"/>
  <c r="H391" i="58"/>
  <c r="G63" i="54"/>
  <c r="I227" i="56"/>
  <c r="G391" i="52"/>
  <c r="H63" i="52"/>
  <c r="I473" i="52"/>
  <c r="G227" i="54"/>
  <c r="I473" i="55"/>
  <c r="G145" i="58"/>
  <c r="G473" i="59"/>
  <c r="I555" i="54"/>
  <c r="G555" i="54"/>
  <c r="G391" i="50"/>
  <c r="G555" i="55"/>
  <c r="I391" i="59"/>
  <c r="G309" i="52"/>
  <c r="H63" i="53"/>
  <c r="G473" i="55"/>
  <c r="I309" i="50"/>
  <c r="I555" i="51"/>
  <c r="I555" i="50"/>
  <c r="H555" i="55"/>
  <c r="I555" i="53"/>
  <c r="I391" i="50"/>
  <c r="H473" i="51"/>
  <c r="I555" i="56"/>
  <c r="G145" i="54"/>
  <c r="G473" i="56"/>
  <c r="H145" i="51"/>
  <c r="G145" i="50"/>
  <c r="H63" i="55"/>
  <c r="G63" i="52"/>
  <c r="H145" i="58"/>
  <c r="I227" i="59"/>
  <c r="I391" i="51"/>
  <c r="G63" i="55"/>
  <c r="I473" i="58"/>
  <c r="I309" i="53"/>
  <c r="I145" i="54"/>
  <c r="H555" i="53"/>
  <c r="H391" i="53"/>
  <c r="G309" i="51"/>
  <c r="H145" i="50"/>
  <c r="I473" i="50"/>
  <c r="I63" i="56"/>
  <c r="H473" i="59"/>
  <c r="H309" i="54"/>
  <c r="H391" i="59"/>
  <c r="H145" i="54"/>
  <c r="I555" i="59"/>
  <c r="I473" i="54"/>
  <c r="G227" i="57"/>
  <c r="G555" i="51"/>
  <c r="H227" i="54"/>
  <c r="G555" i="53"/>
  <c r="G391" i="51"/>
  <c r="G473" i="52"/>
  <c r="H145" i="53"/>
  <c r="I63" i="50"/>
  <c r="H391" i="57"/>
  <c r="G555" i="50"/>
  <c r="H145" i="56"/>
  <c r="G555" i="58"/>
  <c r="H555" i="59"/>
  <c r="I227" i="50"/>
  <c r="I391" i="52"/>
  <c r="I555" i="52"/>
  <c r="G473" i="51"/>
  <c r="G227" i="59"/>
  <c r="I309" i="58"/>
  <c r="G555" i="59"/>
  <c r="H391" i="50"/>
  <c r="I227" i="58"/>
  <c r="I473" i="53"/>
  <c r="G473" i="53"/>
  <c r="G227" i="58"/>
  <c r="G63" i="59"/>
  <c r="H473" i="56"/>
  <c r="H227" i="50"/>
  <c r="G391" i="55"/>
  <c r="H63" i="58"/>
  <c r="G227" i="50"/>
  <c r="I227" i="51"/>
  <c r="G473" i="54"/>
  <c r="H309" i="53"/>
  <c r="I145" i="58"/>
  <c r="G309" i="57"/>
  <c r="H473" i="54"/>
  <c r="H227" i="53"/>
  <c r="I309" i="59"/>
  <c r="G391" i="59"/>
  <c r="I555" i="55"/>
  <c r="I63" i="52"/>
  <c r="I63" i="58"/>
  <c r="H63" i="56"/>
  <c r="G57" i="41"/>
  <c r="G295" i="52"/>
  <c r="H131" i="58"/>
  <c r="H295" i="56"/>
  <c r="I459" i="53"/>
  <c r="I295" i="51"/>
  <c r="G295" i="57"/>
  <c r="G131" i="59"/>
  <c r="H541" i="51"/>
  <c r="G213" i="51"/>
  <c r="P70" i="41"/>
  <c r="N70" i="41"/>
  <c r="R70" i="41"/>
  <c r="M70" i="41"/>
  <c r="Q70" i="41"/>
  <c r="S70" i="41"/>
  <c r="I70" i="41"/>
  <c r="O70" i="41"/>
  <c r="H390" i="61"/>
  <c r="G390" i="61"/>
  <c r="H636" i="61"/>
  <c r="G636" i="61"/>
  <c r="G800" i="61"/>
  <c r="H554" i="61"/>
  <c r="H882" i="61"/>
  <c r="G882" i="61"/>
  <c r="H144" i="61"/>
  <c r="G718" i="61"/>
  <c r="G226" i="61"/>
  <c r="G308" i="61"/>
  <c r="H308" i="61"/>
  <c r="H718" i="61"/>
  <c r="F144" i="61"/>
  <c r="G144" i="61"/>
  <c r="F472" i="61"/>
  <c r="H62" i="61"/>
  <c r="F308" i="61"/>
  <c r="F800" i="61"/>
  <c r="G472" i="61"/>
  <c r="F390" i="61"/>
  <c r="F554" i="61"/>
  <c r="H800" i="61"/>
  <c r="F62" i="61"/>
  <c r="H226" i="61"/>
  <c r="F226" i="61"/>
  <c r="F882" i="61"/>
  <c r="G62" i="61"/>
  <c r="G554" i="61"/>
  <c r="F718" i="61"/>
  <c r="H472" i="61"/>
  <c r="F636" i="61"/>
  <c r="G50" i="41"/>
  <c r="I288" i="54" s="1"/>
  <c r="I534" i="51"/>
  <c r="I370" i="51"/>
  <c r="G370" i="57"/>
  <c r="H534" i="53"/>
  <c r="I288" i="58"/>
  <c r="G288" i="54"/>
  <c r="G370" i="50"/>
  <c r="I42" i="54"/>
  <c r="H534" i="52"/>
  <c r="G534" i="58"/>
  <c r="I124" i="51"/>
  <c r="H534" i="59"/>
  <c r="G124" i="51"/>
  <c r="I42" i="53"/>
  <c r="G42" i="57"/>
  <c r="G370" i="52"/>
  <c r="H534" i="57"/>
  <c r="G42" i="54"/>
  <c r="G288" i="58"/>
  <c r="M55" i="41"/>
  <c r="Q55" i="41"/>
  <c r="N55" i="41"/>
  <c r="R55" i="41"/>
  <c r="T55" i="41"/>
  <c r="S55" i="41"/>
  <c r="O55" i="41"/>
  <c r="P55" i="41"/>
  <c r="H293" i="61"/>
  <c r="F457" i="61"/>
  <c r="G703" i="61"/>
  <c r="F621" i="61"/>
  <c r="H375" i="61"/>
  <c r="G867" i="61"/>
  <c r="G457" i="61"/>
  <c r="F293" i="61"/>
  <c r="H621" i="61"/>
  <c r="H457" i="61"/>
  <c r="F785" i="61"/>
  <c r="F539" i="61"/>
  <c r="H785" i="61"/>
  <c r="G293" i="61"/>
  <c r="H703" i="61"/>
  <c r="H211" i="61"/>
  <c r="H47" i="61"/>
  <c r="F211" i="61"/>
  <c r="G621" i="61"/>
  <c r="H129" i="61"/>
  <c r="G129" i="61"/>
  <c r="F703" i="61"/>
  <c r="G785" i="61"/>
  <c r="H867" i="61"/>
  <c r="F867" i="61"/>
  <c r="F375" i="61"/>
  <c r="G211" i="61"/>
  <c r="F47" i="61"/>
  <c r="F129" i="61"/>
  <c r="H539" i="61"/>
  <c r="G375" i="61"/>
  <c r="G47" i="61"/>
  <c r="G539" i="61"/>
  <c r="G84" i="41"/>
  <c r="G76" i="51" s="1"/>
  <c r="H158" i="57"/>
  <c r="H486" i="54"/>
  <c r="G240" i="57"/>
  <c r="H76" i="55"/>
  <c r="H322" i="52"/>
  <c r="I568" i="56"/>
  <c r="I404" i="53"/>
  <c r="H322" i="57"/>
  <c r="I240" i="57"/>
  <c r="G404" i="57"/>
  <c r="H240" i="56"/>
  <c r="I486" i="56"/>
  <c r="I158" i="53"/>
  <c r="G486" i="59"/>
  <c r="G240" i="50"/>
  <c r="H322" i="55"/>
  <c r="H158" i="55"/>
  <c r="I486" i="58"/>
  <c r="H322" i="50"/>
  <c r="H322" i="54"/>
  <c r="I76" i="57"/>
  <c r="I486" i="57"/>
  <c r="H76" i="57"/>
  <c r="I240" i="58"/>
  <c r="H322" i="59"/>
  <c r="I158" i="58"/>
  <c r="I568" i="54"/>
  <c r="G568" i="58"/>
  <c r="H568" i="50"/>
  <c r="I486" i="54"/>
  <c r="Q76" i="41"/>
  <c r="P76" i="41"/>
  <c r="M76" i="41"/>
  <c r="T76" i="41"/>
  <c r="O76" i="41"/>
  <c r="R76" i="41"/>
  <c r="N76" i="41"/>
  <c r="S76" i="41"/>
  <c r="H478" i="61"/>
  <c r="F806" i="61"/>
  <c r="F150" i="61"/>
  <c r="F396" i="61"/>
  <c r="H724" i="61"/>
  <c r="G560" i="61"/>
  <c r="H68" i="61"/>
  <c r="H888" i="61"/>
  <c r="G888" i="61"/>
  <c r="G724" i="61"/>
  <c r="F68" i="61"/>
  <c r="G642" i="61"/>
  <c r="F314" i="61"/>
  <c r="F232" i="61"/>
  <c r="G396" i="61"/>
  <c r="G806" i="61"/>
  <c r="H150" i="61"/>
  <c r="H314" i="61"/>
  <c r="G232" i="61"/>
  <c r="F888" i="61"/>
  <c r="H232" i="61"/>
  <c r="H642" i="61"/>
  <c r="F478" i="61"/>
  <c r="H806" i="61"/>
  <c r="G314" i="61"/>
  <c r="F642" i="61"/>
  <c r="F560" i="61"/>
  <c r="F724" i="61"/>
  <c r="G68" i="61"/>
  <c r="G150" i="61"/>
  <c r="H396" i="61"/>
  <c r="G478" i="61"/>
  <c r="H560" i="61"/>
  <c r="G76" i="41"/>
  <c r="I232" i="52"/>
  <c r="I314" i="59"/>
  <c r="I478" i="50"/>
  <c r="H232" i="53"/>
  <c r="G150" i="59"/>
  <c r="G150" i="58"/>
  <c r="I232" i="56"/>
  <c r="I232" i="58"/>
  <c r="I68" i="59"/>
  <c r="I478" i="53"/>
  <c r="H478" i="52"/>
  <c r="H150" i="50"/>
  <c r="G314" i="56"/>
  <c r="G396" i="56"/>
  <c r="I396" i="52"/>
  <c r="I232" i="51"/>
  <c r="H560" i="56"/>
  <c r="G232" i="59"/>
  <c r="G150" i="56"/>
  <c r="I68" i="52"/>
  <c r="G314" i="59"/>
  <c r="G150" i="50"/>
  <c r="I314" i="57"/>
  <c r="G396" i="54"/>
  <c r="G478" i="54"/>
  <c r="H232" i="52"/>
  <c r="G478" i="59"/>
  <c r="G560" i="59"/>
  <c r="I396" i="55"/>
  <c r="I396" i="57"/>
  <c r="I150" i="55"/>
  <c r="I560" i="51"/>
  <c r="G560" i="50"/>
  <c r="G560" i="52"/>
  <c r="H560" i="55"/>
  <c r="G560" i="51"/>
  <c r="I150" i="57"/>
  <c r="H68" i="54"/>
  <c r="H314" i="52"/>
  <c r="I150" i="58"/>
  <c r="I314" i="52"/>
  <c r="I232" i="54"/>
  <c r="I68" i="54"/>
  <c r="H150" i="55"/>
  <c r="I68" i="51"/>
  <c r="I150" i="59"/>
  <c r="H314" i="59"/>
  <c r="G68" i="57"/>
  <c r="H232" i="59"/>
  <c r="H68" i="51"/>
  <c r="H150" i="59"/>
  <c r="G396" i="58"/>
  <c r="G478" i="52"/>
  <c r="I478" i="52"/>
  <c r="H478" i="58"/>
  <c r="G150" i="57"/>
  <c r="M62" i="41"/>
  <c r="T62" i="41"/>
  <c r="P62" i="41"/>
  <c r="N62" i="41"/>
  <c r="R62" i="41"/>
  <c r="S62" i="41"/>
  <c r="O62" i="41"/>
  <c r="Q62" i="41"/>
  <c r="F382" i="61"/>
  <c r="G792" i="61"/>
  <c r="H792" i="61"/>
  <c r="H874" i="61"/>
  <c r="F54" i="61"/>
  <c r="F792" i="61"/>
  <c r="G710" i="61"/>
  <c r="F546" i="61"/>
  <c r="H300" i="61"/>
  <c r="F874" i="61"/>
  <c r="G464" i="61"/>
  <c r="F464" i="61"/>
  <c r="H218" i="61"/>
  <c r="H382" i="61"/>
  <c r="F628" i="61"/>
  <c r="G300" i="61"/>
  <c r="G546" i="61"/>
  <c r="G874" i="61"/>
  <c r="H710" i="61"/>
  <c r="H546" i="61"/>
  <c r="H464" i="61"/>
  <c r="G382" i="61"/>
  <c r="G136" i="61"/>
  <c r="G54" i="61"/>
  <c r="F710" i="61"/>
  <c r="G218" i="61"/>
  <c r="G628" i="61"/>
  <c r="H136" i="61"/>
  <c r="H54" i="61"/>
  <c r="F218" i="61"/>
  <c r="H628" i="61"/>
  <c r="F300" i="61"/>
  <c r="F136" i="61"/>
  <c r="P49" i="41"/>
  <c r="R49" i="41"/>
  <c r="O49" i="41"/>
  <c r="S49" i="41"/>
  <c r="M49" i="41"/>
  <c r="N49" i="41"/>
  <c r="Q49" i="41"/>
  <c r="F205" i="61"/>
  <c r="F861" i="61"/>
  <c r="F369" i="61"/>
  <c r="G451" i="61"/>
  <c r="H861" i="61"/>
  <c r="G779" i="61"/>
  <c r="G533" i="61"/>
  <c r="H123" i="61"/>
  <c r="F287" i="61"/>
  <c r="H533" i="61"/>
  <c r="F451" i="61"/>
  <c r="H697" i="61"/>
  <c r="H451" i="61"/>
  <c r="H41" i="61"/>
  <c r="F41" i="61"/>
  <c r="G697" i="61"/>
  <c r="G123" i="61"/>
  <c r="H615" i="61"/>
  <c r="F697" i="61"/>
  <c r="F615" i="61"/>
  <c r="G861" i="61"/>
  <c r="F779" i="61"/>
  <c r="H287" i="61"/>
  <c r="H779" i="61"/>
  <c r="F123" i="61"/>
  <c r="F533" i="61"/>
  <c r="G369" i="61"/>
  <c r="G615" i="61"/>
  <c r="G287" i="61"/>
  <c r="G41" i="61"/>
  <c r="H205" i="61"/>
  <c r="G205" i="61"/>
  <c r="H369" i="61"/>
  <c r="I414" i="58"/>
  <c r="G414" i="56"/>
  <c r="I168" i="52"/>
  <c r="H168" i="54"/>
  <c r="G4" i="52"/>
  <c r="H86" i="52"/>
  <c r="H168" i="55"/>
  <c r="I250" i="56"/>
  <c r="H86" i="53"/>
  <c r="I168" i="54"/>
  <c r="I4" i="59"/>
  <c r="I250" i="54"/>
  <c r="I496" i="54"/>
  <c r="H86" i="50"/>
  <c r="H86" i="55"/>
  <c r="G250" i="57"/>
  <c r="I496" i="57"/>
  <c r="I250" i="57"/>
  <c r="G332" i="57"/>
  <c r="G496" i="54"/>
  <c r="G496" i="52"/>
  <c r="I414" i="55"/>
  <c r="H332" i="56"/>
  <c r="H168" i="56"/>
  <c r="I4" i="57"/>
  <c r="H332" i="52"/>
  <c r="G250" i="59"/>
  <c r="H496" i="55"/>
  <c r="G414" i="50"/>
  <c r="H4" i="59"/>
  <c r="I496" i="59"/>
  <c r="I250" i="52"/>
  <c r="I414" i="53"/>
  <c r="H414" i="54"/>
  <c r="I168" i="55"/>
  <c r="H414" i="50"/>
  <c r="H414" i="59"/>
  <c r="G168" i="53"/>
  <c r="G168" i="51"/>
  <c r="I332" i="52"/>
  <c r="I4" i="51"/>
  <c r="G332" i="56"/>
  <c r="G250" i="56"/>
  <c r="G496" i="59"/>
  <c r="H250" i="59"/>
  <c r="H4" i="57"/>
  <c r="I414" i="57"/>
  <c r="H4" i="50"/>
  <c r="H250" i="58"/>
  <c r="I168" i="50"/>
  <c r="G414" i="55"/>
  <c r="G168" i="58"/>
  <c r="I496" i="55"/>
  <c r="G332" i="55"/>
  <c r="G4" i="51"/>
  <c r="G168" i="54"/>
  <c r="G250" i="53"/>
  <c r="G168" i="55"/>
  <c r="H414" i="53"/>
  <c r="H168" i="58"/>
  <c r="G496" i="57"/>
  <c r="I496" i="58"/>
  <c r="H414" i="58"/>
  <c r="I250" i="58"/>
  <c r="G250" i="58"/>
  <c r="I496" i="51"/>
  <c r="I86" i="57"/>
  <c r="G496" i="55"/>
  <c r="G168" i="50"/>
  <c r="H332" i="54"/>
  <c r="I332" i="53"/>
  <c r="H332" i="53"/>
  <c r="I86" i="51"/>
  <c r="H496" i="54"/>
  <c r="H86" i="59"/>
  <c r="G86" i="57"/>
  <c r="G332" i="54"/>
  <c r="G250" i="55"/>
  <c r="G168" i="56"/>
  <c r="I496" i="52"/>
  <c r="H86" i="57"/>
  <c r="I250" i="50"/>
  <c r="I414" i="50"/>
  <c r="H250" i="53"/>
  <c r="H86" i="51"/>
  <c r="G4" i="55"/>
  <c r="H496" i="59"/>
  <c r="G332" i="52"/>
  <c r="G4" i="56"/>
  <c r="H86" i="58"/>
  <c r="H496" i="52"/>
  <c r="G414" i="58"/>
  <c r="G4" i="58"/>
  <c r="G168" i="57"/>
  <c r="H332" i="59"/>
  <c r="H250" i="57"/>
  <c r="H496" i="58"/>
  <c r="I332" i="56"/>
  <c r="H250" i="56"/>
  <c r="G168" i="59"/>
  <c r="H86" i="54"/>
  <c r="G86" i="51"/>
  <c r="H332" i="51"/>
  <c r="G86" i="50"/>
  <c r="H168" i="59"/>
  <c r="G168" i="52"/>
  <c r="H332" i="57"/>
  <c r="G414" i="59"/>
  <c r="H496" i="56"/>
  <c r="I4" i="55"/>
  <c r="H496" i="51"/>
  <c r="I86" i="56"/>
  <c r="I496" i="56"/>
  <c r="H496" i="53"/>
  <c r="I86" i="58"/>
  <c r="I86" i="55"/>
  <c r="H4" i="56"/>
  <c r="H414" i="55"/>
  <c r="I332" i="57"/>
  <c r="H414" i="57"/>
  <c r="I250" i="53"/>
  <c r="H250" i="54"/>
  <c r="G4" i="54"/>
  <c r="H168" i="57"/>
  <c r="G332" i="51"/>
  <c r="G86" i="58"/>
  <c r="I496" i="53"/>
  <c r="H4" i="54"/>
  <c r="I250" i="55"/>
  <c r="I86" i="54"/>
  <c r="I250" i="59"/>
  <c r="I496" i="50"/>
  <c r="I414" i="59"/>
  <c r="I414" i="56"/>
  <c r="G414" i="57"/>
  <c r="G250" i="51"/>
  <c r="G4" i="59"/>
  <c r="I4" i="58"/>
  <c r="G496" i="58"/>
  <c r="G414" i="53"/>
  <c r="I414" i="54"/>
  <c r="G332" i="50"/>
  <c r="G86" i="53"/>
  <c r="I332" i="58"/>
  <c r="H332" i="55"/>
  <c r="G86" i="55"/>
  <c r="G332" i="53"/>
  <c r="H496" i="57"/>
  <c r="G86" i="59"/>
  <c r="G250" i="50"/>
  <c r="I4" i="56"/>
  <c r="H414" i="51"/>
  <c r="I332" i="51"/>
  <c r="H168" i="51"/>
  <c r="H86" i="56"/>
  <c r="I168" i="53"/>
  <c r="I4" i="53"/>
  <c r="I168" i="51"/>
  <c r="G414" i="54"/>
  <c r="H496" i="50"/>
  <c r="H4" i="51"/>
  <c r="H250" i="51"/>
  <c r="I168" i="59"/>
  <c r="H168" i="50"/>
  <c r="G86" i="54"/>
  <c r="H414" i="56"/>
  <c r="H168" i="52"/>
  <c r="H4" i="55"/>
  <c r="G496" i="56"/>
  <c r="I168" i="57"/>
  <c r="G496" i="51"/>
  <c r="I332" i="54"/>
  <c r="I86" i="53"/>
  <c r="H332" i="50"/>
  <c r="G86" i="56"/>
  <c r="H4" i="53"/>
  <c r="H4" i="58"/>
  <c r="I86" i="52"/>
  <c r="G332" i="59"/>
  <c r="H250" i="55"/>
  <c r="I332" i="50"/>
  <c r="G414" i="52"/>
  <c r="H332" i="58"/>
  <c r="G250" i="54"/>
  <c r="H414" i="52"/>
  <c r="G496" i="53"/>
  <c r="I168" i="58"/>
  <c r="I4" i="52"/>
  <c r="I332" i="59"/>
  <c r="G332" i="58"/>
  <c r="I168" i="56"/>
  <c r="I86" i="50"/>
  <c r="H250" i="52"/>
  <c r="G4" i="50"/>
  <c r="I250" i="51"/>
  <c r="I4" i="54"/>
  <c r="G250" i="52"/>
  <c r="G4" i="53"/>
  <c r="I414" i="51"/>
  <c r="H250" i="50"/>
  <c r="I332" i="55"/>
  <c r="G4" i="57"/>
  <c r="H168" i="53"/>
  <c r="I86" i="59"/>
  <c r="G86" i="52"/>
  <c r="G496" i="50"/>
  <c r="H4" i="52"/>
  <c r="I4" i="50"/>
  <c r="I414" i="52"/>
  <c r="G414" i="51"/>
  <c r="I12" i="41"/>
  <c r="G414" i="49"/>
  <c r="I86" i="49"/>
  <c r="H86" i="49"/>
  <c r="H168" i="47"/>
  <c r="I4" i="49"/>
  <c r="G250" i="49"/>
  <c r="G250" i="47"/>
  <c r="I250" i="49"/>
  <c r="I168" i="49"/>
  <c r="I332" i="47"/>
  <c r="G496" i="47"/>
  <c r="I496" i="47"/>
  <c r="H496" i="47"/>
  <c r="I414" i="49"/>
  <c r="H86" i="47"/>
  <c r="I414" i="47"/>
  <c r="I496" i="49"/>
  <c r="G4" i="47"/>
  <c r="G332" i="47"/>
  <c r="H332" i="49"/>
  <c r="H250" i="49"/>
  <c r="G496" i="49"/>
  <c r="H414" i="47"/>
  <c r="H496" i="49"/>
  <c r="G86" i="47"/>
  <c r="I332" i="49"/>
  <c r="H4" i="47"/>
  <c r="H250" i="47"/>
  <c r="H4" i="49"/>
  <c r="I250" i="47"/>
  <c r="I86" i="47"/>
  <c r="H168" i="49"/>
  <c r="G414" i="47"/>
  <c r="H414" i="49"/>
  <c r="H332" i="47"/>
  <c r="G332" i="49"/>
  <c r="G168" i="49"/>
  <c r="G4" i="49"/>
  <c r="I4" i="47"/>
  <c r="G168" i="47"/>
  <c r="I168" i="47"/>
  <c r="G86" i="49"/>
  <c r="O53" i="41"/>
  <c r="I53" i="41"/>
  <c r="S53" i="41"/>
  <c r="M53" i="41"/>
  <c r="R53" i="41"/>
  <c r="Q53" i="41"/>
  <c r="P53" i="41"/>
  <c r="N53" i="41"/>
  <c r="G373" i="61"/>
  <c r="F455" i="61"/>
  <c r="H701" i="61"/>
  <c r="G701" i="61"/>
  <c r="F45" i="61"/>
  <c r="F373" i="61"/>
  <c r="G783" i="61"/>
  <c r="G455" i="61"/>
  <c r="F865" i="61"/>
  <c r="H619" i="61"/>
  <c r="H209" i="61"/>
  <c r="G209" i="61"/>
  <c r="F701" i="61"/>
  <c r="G291" i="61"/>
  <c r="H783" i="61"/>
  <c r="G127" i="61"/>
  <c r="G865" i="61"/>
  <c r="G45" i="61"/>
  <c r="G537" i="61"/>
  <c r="H291" i="61"/>
  <c r="G619" i="61"/>
  <c r="H127" i="61"/>
  <c r="H865" i="61"/>
  <c r="F291" i="61"/>
  <c r="H537" i="61"/>
  <c r="F127" i="61"/>
  <c r="F537" i="61"/>
  <c r="H45" i="61"/>
  <c r="H373" i="61"/>
  <c r="F783" i="61"/>
  <c r="H455" i="61"/>
  <c r="F209" i="61"/>
  <c r="F619" i="61"/>
  <c r="P47" i="41"/>
  <c r="Q47" i="41"/>
  <c r="M47" i="41"/>
  <c r="S47" i="41"/>
  <c r="J47" i="41"/>
  <c r="N47" i="41"/>
  <c r="O47" i="41"/>
  <c r="T47" i="41"/>
  <c r="R47" i="41"/>
  <c r="F39" i="61"/>
  <c r="G613" i="61"/>
  <c r="G859" i="61"/>
  <c r="F285" i="61"/>
  <c r="G695" i="61"/>
  <c r="G121" i="61"/>
  <c r="F613" i="61"/>
  <c r="H777" i="61"/>
  <c r="H367" i="61"/>
  <c r="H39" i="61"/>
  <c r="G777" i="61"/>
  <c r="H203" i="61"/>
  <c r="G367" i="61"/>
  <c r="F449" i="61"/>
  <c r="G203" i="61"/>
  <c r="F695" i="61"/>
  <c r="F777" i="61"/>
  <c r="F859" i="61"/>
  <c r="H859" i="61"/>
  <c r="H613" i="61"/>
  <c r="H531" i="61"/>
  <c r="G285" i="61"/>
  <c r="H121" i="61"/>
  <c r="G39" i="61"/>
  <c r="F531" i="61"/>
  <c r="F203" i="61"/>
  <c r="H695" i="61"/>
  <c r="G531" i="61"/>
  <c r="G449" i="61"/>
  <c r="H449" i="61"/>
  <c r="H285" i="61"/>
  <c r="F121" i="61"/>
  <c r="F367" i="61"/>
  <c r="D33" i="41"/>
  <c r="D28" i="41"/>
  <c r="D32" i="41"/>
  <c r="H680" i="45"/>
  <c r="G24" i="45"/>
  <c r="H516" i="45"/>
  <c r="F434" i="45"/>
  <c r="H106" i="45"/>
  <c r="F352" i="45"/>
  <c r="H434" i="45"/>
  <c r="G844" i="45"/>
  <c r="H598" i="45"/>
  <c r="G270" i="45"/>
  <c r="F516" i="45"/>
  <c r="G598" i="45"/>
  <c r="G188" i="45"/>
  <c r="F598" i="45"/>
  <c r="G516" i="45"/>
  <c r="G680" i="45"/>
  <c r="G106" i="45"/>
  <c r="H24" i="45"/>
  <c r="H270" i="45"/>
  <c r="G762" i="45"/>
  <c r="G352" i="45"/>
  <c r="H188" i="45"/>
  <c r="H844" i="45"/>
  <c r="G434" i="45"/>
  <c r="H762" i="45"/>
  <c r="H352" i="45"/>
  <c r="H598" i="42"/>
  <c r="G24" i="42"/>
  <c r="G762" i="42"/>
  <c r="I106" i="42"/>
  <c r="H844" i="42"/>
  <c r="H188" i="42"/>
  <c r="I24" i="42"/>
  <c r="H434" i="42"/>
  <c r="G926" i="42"/>
  <c r="I598" i="42"/>
  <c r="H270" i="42"/>
  <c r="G598" i="42"/>
  <c r="H516" i="42"/>
  <c r="H1090" i="42"/>
  <c r="I680" i="42"/>
  <c r="I434" i="42"/>
  <c r="G1008" i="42"/>
  <c r="G188" i="42"/>
  <c r="I926" i="42"/>
  <c r="G106" i="42"/>
  <c r="I516" i="42"/>
  <c r="H352" i="42"/>
  <c r="H1008" i="42"/>
  <c r="G516" i="42"/>
  <c r="G270" i="42"/>
  <c r="I1090" i="42"/>
  <c r="I188" i="42"/>
  <c r="I1008" i="42"/>
  <c r="G434" i="42"/>
  <c r="H926" i="42"/>
  <c r="G352" i="42"/>
  <c r="H1172" i="42"/>
  <c r="I352" i="42"/>
  <c r="H762" i="42"/>
  <c r="G680" i="42"/>
  <c r="G844" i="42"/>
  <c r="H24" i="42"/>
  <c r="I270" i="42"/>
  <c r="G1090" i="42"/>
  <c r="I1172" i="42"/>
  <c r="H680" i="42"/>
  <c r="H106" i="42"/>
  <c r="G1172" i="42"/>
  <c r="I844" i="42"/>
  <c r="I762" i="42"/>
  <c r="Q79" i="41"/>
  <c r="S79" i="41"/>
  <c r="O79" i="41"/>
  <c r="P79" i="41"/>
  <c r="R79" i="41"/>
  <c r="N79" i="41"/>
  <c r="M79" i="41"/>
  <c r="H153" i="61"/>
  <c r="F727" i="61"/>
  <c r="G563" i="61"/>
  <c r="H645" i="61"/>
  <c r="G399" i="61"/>
  <c r="F563" i="61"/>
  <c r="F235" i="61"/>
  <c r="H399" i="61"/>
  <c r="H891" i="61"/>
  <c r="F645" i="61"/>
  <c r="F399" i="61"/>
  <c r="H71" i="61"/>
  <c r="F891" i="61"/>
  <c r="G153" i="61"/>
  <c r="F71" i="61"/>
  <c r="H563" i="61"/>
  <c r="F153" i="61"/>
  <c r="G317" i="61"/>
  <c r="G727" i="61"/>
  <c r="F317" i="61"/>
  <c r="H481" i="61"/>
  <c r="G891" i="61"/>
  <c r="H317" i="61"/>
  <c r="G481" i="61"/>
  <c r="F809" i="61"/>
  <c r="G71" i="61"/>
  <c r="G809" i="61"/>
  <c r="H809" i="61"/>
  <c r="H235" i="61"/>
  <c r="F481" i="61"/>
  <c r="G235" i="61"/>
  <c r="H727" i="61"/>
  <c r="G645" i="61"/>
  <c r="O69" i="41"/>
  <c r="P69" i="41"/>
  <c r="N69" i="41"/>
  <c r="R69" i="41"/>
  <c r="I69" i="41"/>
  <c r="T69" i="41"/>
  <c r="Q69" i="41"/>
  <c r="M69" i="41"/>
  <c r="S69" i="41"/>
  <c r="G61" i="61"/>
  <c r="F143" i="61"/>
  <c r="G635" i="61"/>
  <c r="G553" i="61"/>
  <c r="H61" i="61"/>
  <c r="H471" i="61"/>
  <c r="F307" i="61"/>
  <c r="F61" i="61"/>
  <c r="G307" i="61"/>
  <c r="F717" i="61"/>
  <c r="H717" i="61"/>
  <c r="G389" i="61"/>
  <c r="H553" i="61"/>
  <c r="F881" i="61"/>
  <c r="G225" i="61"/>
  <c r="G881" i="61"/>
  <c r="F471" i="61"/>
  <c r="H225" i="61"/>
  <c r="F799" i="61"/>
  <c r="G143" i="61"/>
  <c r="F635" i="61"/>
  <c r="F389" i="61"/>
  <c r="H799" i="61"/>
  <c r="H307" i="61"/>
  <c r="H881" i="61"/>
  <c r="H635" i="61"/>
  <c r="H143" i="61"/>
  <c r="G717" i="61"/>
  <c r="H389" i="61"/>
  <c r="G471" i="61"/>
  <c r="F225" i="61"/>
  <c r="G799" i="61"/>
  <c r="F553" i="61"/>
  <c r="F549" i="45"/>
  <c r="F631" i="45"/>
  <c r="H303" i="45"/>
  <c r="G303" i="45"/>
  <c r="G631" i="45"/>
  <c r="H385" i="45"/>
  <c r="G139" i="45"/>
  <c r="G713" i="45"/>
  <c r="H467" i="45"/>
  <c r="G467" i="45"/>
  <c r="G57" i="45"/>
  <c r="G795" i="45"/>
  <c r="G221" i="45"/>
  <c r="H57" i="45"/>
  <c r="G877" i="45"/>
  <c r="G385" i="45"/>
  <c r="G549" i="45"/>
  <c r="F467" i="45"/>
  <c r="H631" i="45"/>
  <c r="F65" i="41"/>
  <c r="H795" i="45"/>
  <c r="H877" i="45"/>
  <c r="H549" i="45"/>
  <c r="F385" i="45"/>
  <c r="H713" i="45"/>
  <c r="H221" i="45"/>
  <c r="H139" i="45"/>
  <c r="G713" i="42"/>
  <c r="I549" i="42"/>
  <c r="I631" i="42"/>
  <c r="G795" i="42"/>
  <c r="I139" i="42"/>
  <c r="G1123" i="42"/>
  <c r="G631" i="42"/>
  <c r="I1205" i="42"/>
  <c r="I713" i="42"/>
  <c r="H549" i="42"/>
  <c r="I303" i="42"/>
  <c r="H959" i="42"/>
  <c r="G549" i="42"/>
  <c r="I1123" i="42"/>
  <c r="G1205" i="42"/>
  <c r="I795" i="42"/>
  <c r="G877" i="42"/>
  <c r="H57" i="42"/>
  <c r="G57" i="42"/>
  <c r="H713" i="42"/>
  <c r="H221" i="42"/>
  <c r="H877" i="42"/>
  <c r="H385" i="42"/>
  <c r="G1041" i="42"/>
  <c r="H1123" i="42"/>
  <c r="H1041" i="42"/>
  <c r="H139" i="42"/>
  <c r="I467" i="42"/>
  <c r="G221" i="42"/>
  <c r="I1041" i="42"/>
  <c r="G139" i="42"/>
  <c r="I57" i="42"/>
  <c r="H631" i="42"/>
  <c r="I221" i="42"/>
  <c r="G303" i="42"/>
  <c r="G467" i="42"/>
  <c r="I959" i="42"/>
  <c r="H1205" i="42"/>
  <c r="G959" i="42"/>
  <c r="I877" i="42"/>
  <c r="G385" i="42"/>
  <c r="H795" i="42"/>
  <c r="H303" i="42"/>
  <c r="I385" i="42"/>
  <c r="H467" i="42"/>
  <c r="S64" i="41"/>
  <c r="M64" i="41"/>
  <c r="I64" i="41"/>
  <c r="T64" i="41"/>
  <c r="O64" i="41"/>
  <c r="Q64" i="41"/>
  <c r="N64" i="41"/>
  <c r="R64" i="41"/>
  <c r="P64" i="41"/>
  <c r="F876" i="61"/>
  <c r="F220" i="61"/>
  <c r="H712" i="61"/>
  <c r="H302" i="61"/>
  <c r="F466" i="61"/>
  <c r="G138" i="61"/>
  <c r="F794" i="61"/>
  <c r="F712" i="61"/>
  <c r="H138" i="61"/>
  <c r="G302" i="61"/>
  <c r="G220" i="61"/>
  <c r="G384" i="61"/>
  <c r="F302" i="61"/>
  <c r="H56" i="61"/>
  <c r="H876" i="61"/>
  <c r="F56" i="61"/>
  <c r="G712" i="61"/>
  <c r="H630" i="61"/>
  <c r="H384" i="61"/>
  <c r="F138" i="61"/>
  <c r="F630" i="61"/>
  <c r="H220" i="61"/>
  <c r="G794" i="61"/>
  <c r="H548" i="61"/>
  <c r="G466" i="61"/>
  <c r="H794" i="61"/>
  <c r="F548" i="61"/>
  <c r="G548" i="61"/>
  <c r="H466" i="61"/>
  <c r="G56" i="61"/>
  <c r="F384" i="61"/>
  <c r="G876" i="61"/>
  <c r="G630" i="61"/>
  <c r="P51" i="41"/>
  <c r="Q51" i="41"/>
  <c r="S51" i="41"/>
  <c r="N51" i="41"/>
  <c r="O51" i="41"/>
  <c r="J51" i="41"/>
  <c r="M51" i="41"/>
  <c r="R51" i="41"/>
  <c r="F781" i="61"/>
  <c r="H863" i="61"/>
  <c r="H781" i="61"/>
  <c r="F535" i="61"/>
  <c r="G207" i="61"/>
  <c r="F125" i="61"/>
  <c r="F699" i="61"/>
  <c r="H125" i="61"/>
  <c r="H535" i="61"/>
  <c r="H699" i="61"/>
  <c r="G535" i="61"/>
  <c r="F371" i="61"/>
  <c r="F43" i="61"/>
  <c r="F617" i="61"/>
  <c r="G371" i="61"/>
  <c r="H371" i="61"/>
  <c r="G453" i="61"/>
  <c r="G43" i="61"/>
  <c r="H289" i="61"/>
  <c r="H617" i="61"/>
  <c r="F863" i="61"/>
  <c r="H207" i="61"/>
  <c r="G125" i="61"/>
  <c r="G699" i="61"/>
  <c r="F207" i="61"/>
  <c r="G781" i="61"/>
  <c r="H43" i="61"/>
  <c r="F453" i="61"/>
  <c r="G863" i="61"/>
  <c r="G617" i="61"/>
  <c r="H453" i="61"/>
  <c r="G289" i="61"/>
  <c r="F289" i="61"/>
  <c r="G16" i="41"/>
  <c r="G37" i="41"/>
  <c r="G24" i="41"/>
  <c r="G41" i="41"/>
  <c r="G18" i="41"/>
  <c r="G199" i="53"/>
  <c r="G363" i="53"/>
  <c r="I117" i="53"/>
  <c r="G117" i="55"/>
  <c r="I445" i="57"/>
  <c r="G527" i="58"/>
  <c r="I117" i="59"/>
  <c r="I527" i="57"/>
  <c r="H35" i="50"/>
  <c r="I117" i="58"/>
  <c r="I281" i="54"/>
  <c r="I445" i="55"/>
  <c r="H199" i="53"/>
  <c r="H445" i="57"/>
  <c r="G199" i="59"/>
  <c r="G363" i="58"/>
  <c r="H117" i="52"/>
  <c r="H445" i="54"/>
  <c r="I363" i="55"/>
  <c r="H199" i="55"/>
  <c r="H35" i="57"/>
  <c r="G199" i="51"/>
  <c r="H527" i="50"/>
  <c r="G527" i="54"/>
  <c r="I35" i="52"/>
  <c r="I199" i="54"/>
  <c r="H445" i="53"/>
  <c r="H117" i="59"/>
  <c r="G445" i="59"/>
  <c r="G445" i="51"/>
  <c r="H363" i="54"/>
  <c r="G281" i="59"/>
  <c r="G35" i="50"/>
  <c r="I35" i="58"/>
  <c r="G199" i="57"/>
  <c r="G199" i="55"/>
  <c r="I35" i="56"/>
  <c r="G199" i="50"/>
  <c r="G117" i="52"/>
  <c r="G117" i="58"/>
  <c r="I117" i="50"/>
  <c r="I281" i="58"/>
  <c r="I35" i="54"/>
  <c r="I445" i="50"/>
  <c r="H281" i="55"/>
  <c r="G117" i="51"/>
  <c r="H445" i="56"/>
  <c r="I363" i="51"/>
  <c r="I363" i="59"/>
  <c r="I117" i="51"/>
  <c r="H527" i="52"/>
  <c r="G363" i="56"/>
  <c r="H281" i="57"/>
  <c r="H527" i="55"/>
  <c r="I445" i="58"/>
  <c r="H117" i="55"/>
  <c r="G35" i="52"/>
  <c r="I445" i="54"/>
  <c r="I281" i="59"/>
  <c r="G527" i="52"/>
  <c r="G281" i="57"/>
  <c r="H117" i="58"/>
  <c r="I527" i="56"/>
  <c r="H445" i="52"/>
  <c r="I363" i="57"/>
  <c r="I527" i="55"/>
  <c r="H527" i="58"/>
  <c r="I35" i="51"/>
  <c r="G363" i="54"/>
  <c r="H445" i="50"/>
  <c r="I281" i="56"/>
  <c r="G445" i="54"/>
  <c r="H363" i="57"/>
  <c r="G363" i="52"/>
  <c r="I281" i="50"/>
  <c r="H35" i="51"/>
  <c r="G117" i="59"/>
  <c r="I117" i="57"/>
  <c r="H445" i="59"/>
  <c r="I281" i="55"/>
  <c r="H117" i="54"/>
  <c r="I117" i="56"/>
  <c r="I445" i="59"/>
  <c r="G281" i="54"/>
  <c r="G35" i="58"/>
  <c r="I199" i="51"/>
  <c r="I363" i="50"/>
  <c r="G363" i="57"/>
  <c r="I281" i="51"/>
  <c r="I445" i="51"/>
  <c r="G527" i="51"/>
  <c r="H117" i="56"/>
  <c r="G363" i="59"/>
  <c r="I445" i="56"/>
  <c r="I199" i="52"/>
  <c r="I199" i="55"/>
  <c r="H527" i="57"/>
  <c r="G445" i="55"/>
  <c r="G199" i="54"/>
  <c r="G117" i="56"/>
  <c r="I117" i="52"/>
  <c r="I199" i="56"/>
  <c r="G199" i="52"/>
  <c r="H35" i="53"/>
  <c r="H363" i="50"/>
  <c r="G35" i="51"/>
  <c r="I527" i="52"/>
  <c r="H199" i="50"/>
  <c r="G445" i="52"/>
  <c r="G527" i="55"/>
  <c r="G281" i="50"/>
  <c r="H199" i="56"/>
  <c r="H199" i="58"/>
  <c r="G527" i="53"/>
  <c r="I35" i="53"/>
  <c r="G281" i="58"/>
  <c r="H527" i="59"/>
  <c r="G281" i="55"/>
  <c r="G281" i="52"/>
  <c r="I199" i="59"/>
  <c r="I35" i="57"/>
  <c r="G363" i="50"/>
  <c r="G363" i="51"/>
  <c r="H35" i="59"/>
  <c r="I527" i="54"/>
  <c r="H35" i="56"/>
  <c r="G199" i="56"/>
  <c r="H35" i="54"/>
  <c r="H527" i="56"/>
  <c r="H117" i="51"/>
  <c r="G35" i="55"/>
  <c r="H527" i="51"/>
  <c r="H199" i="52"/>
  <c r="I527" i="51"/>
  <c r="H199" i="57"/>
  <c r="I281" i="52"/>
  <c r="H35" i="58"/>
  <c r="H117" i="57"/>
  <c r="I199" i="50"/>
  <c r="G445" i="58"/>
  <c r="H445" i="55"/>
  <c r="I527" i="59"/>
  <c r="I363" i="52"/>
  <c r="H363" i="53"/>
  <c r="I527" i="50"/>
  <c r="H199" i="51"/>
  <c r="H445" i="58"/>
  <c r="H199" i="54"/>
  <c r="I281" i="57"/>
  <c r="H363" i="58"/>
  <c r="H281" i="51"/>
  <c r="H117" i="50"/>
  <c r="I35" i="59"/>
  <c r="G527" i="57"/>
  <c r="H363" i="55"/>
  <c r="H281" i="59"/>
  <c r="I445" i="53"/>
  <c r="I363" i="58"/>
  <c r="H117" i="53"/>
  <c r="G445" i="56"/>
  <c r="H363" i="59"/>
  <c r="H281" i="58"/>
  <c r="G117" i="53"/>
  <c r="G35" i="54"/>
  <c r="G35" i="53"/>
  <c r="I199" i="58"/>
  <c r="I363" i="54"/>
  <c r="G117" i="50"/>
  <c r="I363" i="56"/>
  <c r="H281" i="52"/>
  <c r="G445" i="57"/>
  <c r="H199" i="59"/>
  <c r="I199" i="57"/>
  <c r="G281" i="51"/>
  <c r="G117" i="54"/>
  <c r="G199" i="58"/>
  <c r="I35" i="50"/>
  <c r="G35" i="59"/>
  <c r="G281" i="56"/>
  <c r="I527" i="58"/>
  <c r="H281" i="56"/>
  <c r="G281" i="53"/>
  <c r="I117" i="55"/>
  <c r="I527" i="53"/>
  <c r="G445" i="53"/>
  <c r="H363" i="52"/>
  <c r="G527" i="56"/>
  <c r="I199" i="53"/>
  <c r="G363" i="55"/>
  <c r="H527" i="54"/>
  <c r="H527" i="53"/>
  <c r="I35" i="55"/>
  <c r="G35" i="57"/>
  <c r="I363" i="53"/>
  <c r="I445" i="52"/>
  <c r="G527" i="50"/>
  <c r="H445" i="51"/>
  <c r="H281" i="54"/>
  <c r="G527" i="59"/>
  <c r="G117" i="57"/>
  <c r="I117" i="54"/>
  <c r="H363" i="51"/>
  <c r="H35" i="55"/>
  <c r="H35" i="52"/>
  <c r="H363" i="56"/>
  <c r="I281" i="53"/>
  <c r="G35" i="56"/>
  <c r="H281" i="53"/>
  <c r="G445" i="50"/>
  <c r="H281" i="50"/>
  <c r="O45" i="41"/>
  <c r="Q45" i="41"/>
  <c r="N45" i="41"/>
  <c r="S45" i="41"/>
  <c r="R45" i="41"/>
  <c r="P45" i="41"/>
  <c r="M45" i="41"/>
  <c r="G611" i="61"/>
  <c r="G529" i="61"/>
  <c r="H201" i="61"/>
  <c r="F611" i="61"/>
  <c r="F37" i="61"/>
  <c r="G365" i="61"/>
  <c r="H447" i="61"/>
  <c r="F447" i="61"/>
  <c r="F857" i="61"/>
  <c r="F775" i="61"/>
  <c r="F283" i="61"/>
  <c r="G693" i="61"/>
  <c r="G201" i="61"/>
  <c r="G447" i="61"/>
  <c r="H775" i="61"/>
  <c r="H611" i="61"/>
  <c r="H529" i="61"/>
  <c r="G37" i="61"/>
  <c r="F529" i="61"/>
  <c r="H857" i="61"/>
  <c r="G775" i="61"/>
  <c r="F693" i="61"/>
  <c r="H119" i="61"/>
  <c r="G283" i="61"/>
  <c r="F119" i="61"/>
  <c r="F201" i="61"/>
  <c r="H693" i="61"/>
  <c r="H283" i="61"/>
  <c r="G119" i="61"/>
  <c r="F365" i="61"/>
  <c r="H365" i="61"/>
  <c r="G857" i="61"/>
  <c r="H37" i="61"/>
  <c r="G55" i="41"/>
  <c r="H129" i="58" s="1"/>
  <c r="H539" i="59"/>
  <c r="I539" i="56"/>
  <c r="H47" i="56"/>
  <c r="G539" i="59"/>
  <c r="G129" i="56"/>
  <c r="H129" i="55"/>
  <c r="H539" i="58"/>
  <c r="H457" i="57"/>
  <c r="G375" i="59"/>
  <c r="H293" i="59"/>
  <c r="I211" i="56"/>
  <c r="H375" i="56"/>
  <c r="G47" i="58"/>
  <c r="G457" i="54"/>
  <c r="H293" i="51"/>
  <c r="H129" i="54"/>
  <c r="G47" i="53"/>
  <c r="H539" i="56"/>
  <c r="H457" i="52"/>
  <c r="I457" i="52"/>
  <c r="G375" i="57"/>
  <c r="I293" i="53"/>
  <c r="H457" i="50"/>
  <c r="I47" i="57"/>
  <c r="H375" i="50"/>
  <c r="G129" i="55"/>
  <c r="G457" i="56"/>
  <c r="G293" i="55"/>
  <c r="I211" i="52"/>
  <c r="I211" i="51"/>
  <c r="G375" i="54"/>
  <c r="G293" i="53"/>
  <c r="H293" i="52"/>
  <c r="G211" i="50"/>
  <c r="G375" i="58"/>
  <c r="I129" i="58"/>
  <c r="I47" i="51"/>
  <c r="G539" i="50"/>
  <c r="I211" i="58"/>
  <c r="I293" i="51"/>
  <c r="G47" i="51"/>
  <c r="G375" i="52"/>
  <c r="G211" i="54"/>
  <c r="I211" i="55"/>
  <c r="I457" i="59"/>
  <c r="I211" i="57"/>
  <c r="H293" i="58"/>
  <c r="H47" i="50"/>
  <c r="H129" i="59"/>
  <c r="I457" i="56"/>
  <c r="I47" i="50"/>
  <c r="I129" i="50"/>
  <c r="H47" i="51"/>
  <c r="I457" i="57"/>
  <c r="G375" i="53"/>
  <c r="I375" i="55"/>
  <c r="H129" i="53"/>
  <c r="G211" i="51"/>
  <c r="I47" i="54"/>
  <c r="I47" i="52"/>
  <c r="I129" i="57"/>
  <c r="I457" i="58"/>
  <c r="G457" i="59"/>
  <c r="G539" i="58"/>
  <c r="G539" i="56"/>
  <c r="G47" i="50"/>
  <c r="H211" i="52"/>
  <c r="G375" i="55"/>
  <c r="G129" i="59"/>
  <c r="H375" i="51"/>
  <c r="G211" i="55"/>
  <c r="G47" i="54"/>
  <c r="H47" i="52"/>
  <c r="G457" i="58"/>
  <c r="H293" i="57"/>
  <c r="I129" i="56"/>
  <c r="I375" i="54"/>
  <c r="H47" i="53"/>
  <c r="G539" i="53"/>
  <c r="I375" i="51"/>
  <c r="I47" i="59"/>
  <c r="G47" i="55"/>
  <c r="I539" i="59"/>
  <c r="I293" i="52"/>
  <c r="G293" i="50"/>
  <c r="I293" i="57"/>
  <c r="G47" i="57"/>
  <c r="H539" i="51"/>
  <c r="G129" i="53"/>
  <c r="I129" i="54"/>
  <c r="G457" i="52"/>
  <c r="I47" i="53"/>
  <c r="H129" i="50"/>
  <c r="I211" i="50"/>
  <c r="I129" i="59"/>
  <c r="I211" i="54"/>
  <c r="H457" i="51"/>
  <c r="H375" i="53"/>
  <c r="H457" i="58"/>
  <c r="G293" i="58"/>
  <c r="I375" i="53"/>
  <c r="H539" i="52"/>
  <c r="H539" i="50"/>
  <c r="H129" i="57"/>
  <c r="G211" i="57"/>
  <c r="I47" i="55"/>
  <c r="I457" i="51"/>
  <c r="G457" i="57"/>
  <c r="G539" i="55"/>
  <c r="H47" i="54"/>
  <c r="H47" i="57"/>
  <c r="G293" i="57"/>
  <c r="H47" i="55"/>
  <c r="I129" i="51"/>
  <c r="I211" i="59"/>
  <c r="H47" i="58"/>
  <c r="G457" i="50"/>
  <c r="H211" i="53"/>
  <c r="H293" i="53"/>
  <c r="H129" i="52"/>
  <c r="I375" i="58"/>
  <c r="G375" i="56"/>
  <c r="I293" i="55"/>
  <c r="H211" i="58"/>
  <c r="I457" i="53"/>
  <c r="G293" i="52"/>
  <c r="I539" i="51"/>
  <c r="H457" i="59"/>
  <c r="I375" i="50"/>
  <c r="G457" i="55"/>
  <c r="H375" i="52"/>
  <c r="H375" i="59"/>
  <c r="I293" i="54"/>
  <c r="G129" i="51"/>
  <c r="I539" i="52"/>
  <c r="H211" i="59"/>
  <c r="H375" i="58"/>
  <c r="I375" i="52"/>
  <c r="G539" i="54"/>
  <c r="H293" i="55"/>
  <c r="H457" i="55"/>
  <c r="G129" i="57"/>
  <c r="I539" i="50"/>
  <c r="I375" i="57"/>
  <c r="G457" i="53"/>
  <c r="H375" i="55"/>
  <c r="H457" i="53"/>
  <c r="H293" i="50"/>
  <c r="G539" i="52"/>
  <c r="I539" i="54"/>
  <c r="H129" i="51"/>
  <c r="I457" i="50"/>
  <c r="I293" i="58"/>
  <c r="I293" i="56"/>
  <c r="I211" i="53"/>
  <c r="G129" i="50"/>
  <c r="H211" i="50"/>
  <c r="Q56" i="41"/>
  <c r="P56" i="41"/>
  <c r="O56" i="41"/>
  <c r="R56" i="41"/>
  <c r="N56" i="41"/>
  <c r="S56" i="41"/>
  <c r="M56" i="41"/>
  <c r="H212" i="61"/>
  <c r="G704" i="61"/>
  <c r="G48" i="61"/>
  <c r="H48" i="61"/>
  <c r="G294" i="61"/>
  <c r="H868" i="61"/>
  <c r="H130" i="61"/>
  <c r="H540" i="61"/>
  <c r="F622" i="61"/>
  <c r="F294" i="61"/>
  <c r="F786" i="61"/>
  <c r="G212" i="61"/>
  <c r="H786" i="61"/>
  <c r="G786" i="61"/>
  <c r="F212" i="61"/>
  <c r="F540" i="61"/>
  <c r="F130" i="61"/>
  <c r="F48" i="61"/>
  <c r="H622" i="61"/>
  <c r="F704" i="61"/>
  <c r="H458" i="61"/>
  <c r="F868" i="61"/>
  <c r="F458" i="61"/>
  <c r="G540" i="61"/>
  <c r="G868" i="61"/>
  <c r="G376" i="61"/>
  <c r="G458" i="61"/>
  <c r="H704" i="61"/>
  <c r="H294" i="61"/>
  <c r="F376" i="61"/>
  <c r="G130" i="61"/>
  <c r="H376" i="61"/>
  <c r="G622" i="61"/>
  <c r="S57" i="41"/>
  <c r="O57" i="41"/>
  <c r="R57" i="41"/>
  <c r="P57" i="41"/>
  <c r="Q57" i="41"/>
  <c r="N57" i="41"/>
  <c r="M57" i="41"/>
  <c r="F705" i="61"/>
  <c r="F787" i="61"/>
  <c r="G787" i="61"/>
  <c r="H377" i="61"/>
  <c r="G459" i="61"/>
  <c r="F459" i="61"/>
  <c r="F49" i="61"/>
  <c r="H213" i="61"/>
  <c r="H787" i="61"/>
  <c r="H541" i="61"/>
  <c r="G623" i="61"/>
  <c r="F869" i="61"/>
  <c r="H869" i="61"/>
  <c r="H705" i="61"/>
  <c r="H131" i="61"/>
  <c r="G295" i="61"/>
  <c r="F295" i="61"/>
  <c r="F131" i="61"/>
  <c r="H459" i="61"/>
  <c r="F541" i="61"/>
  <c r="F377" i="61"/>
  <c r="H623" i="61"/>
  <c r="G377" i="61"/>
  <c r="G131" i="61"/>
  <c r="F213" i="61"/>
  <c r="G869" i="61"/>
  <c r="G213" i="61"/>
  <c r="G541" i="61"/>
  <c r="G49" i="61"/>
  <c r="H49" i="61"/>
  <c r="H295" i="61"/>
  <c r="F623" i="61"/>
  <c r="G705" i="61"/>
  <c r="D30" i="41"/>
  <c r="H350" i="45"/>
  <c r="G678" i="45"/>
  <c r="G842" i="45"/>
  <c r="H22" i="45"/>
  <c r="G596" i="45"/>
  <c r="H268" i="45"/>
  <c r="H432" i="45"/>
  <c r="H678" i="45"/>
  <c r="F350" i="45"/>
  <c r="H186" i="45"/>
  <c r="G760" i="45"/>
  <c r="H760" i="45"/>
  <c r="F596" i="45"/>
  <c r="H104" i="45"/>
  <c r="G268" i="45"/>
  <c r="G514" i="45"/>
  <c r="H596" i="45"/>
  <c r="G186" i="45"/>
  <c r="H514" i="45"/>
  <c r="G350" i="45"/>
  <c r="F432" i="45"/>
  <c r="G104" i="45"/>
  <c r="F514" i="45"/>
  <c r="G22" i="45"/>
  <c r="G432" i="45"/>
  <c r="H842" i="45"/>
  <c r="H842" i="42"/>
  <c r="I22" i="42"/>
  <c r="I350" i="42"/>
  <c r="G760" i="42"/>
  <c r="G22" i="42"/>
  <c r="I842" i="42"/>
  <c r="I268" i="42"/>
  <c r="H760" i="42"/>
  <c r="I432" i="42"/>
  <c r="H104" i="42"/>
  <c r="H350" i="42"/>
  <c r="I1170" i="42"/>
  <c r="H432" i="42"/>
  <c r="G1006" i="42"/>
  <c r="I186" i="42"/>
  <c r="H924" i="42"/>
  <c r="H514" i="42"/>
  <c r="G596" i="42"/>
  <c r="I1088" i="42"/>
  <c r="H1006" i="42"/>
  <c r="G514" i="42"/>
  <c r="H186" i="42"/>
  <c r="G268" i="42"/>
  <c r="H1088" i="42"/>
  <c r="I104" i="42"/>
  <c r="G678" i="42"/>
  <c r="G924" i="42"/>
  <c r="I924" i="42"/>
  <c r="G1088" i="42"/>
  <c r="G432" i="42"/>
  <c r="H678" i="42"/>
  <c r="H268" i="42"/>
  <c r="G186" i="42"/>
  <c r="I514" i="42"/>
  <c r="I678" i="42"/>
  <c r="H596" i="42"/>
  <c r="G1170" i="42"/>
  <c r="G104" i="42"/>
  <c r="I1006" i="42"/>
  <c r="H22" i="42"/>
  <c r="H1170" i="42"/>
  <c r="G350" i="42"/>
  <c r="I760" i="42"/>
  <c r="I596" i="42"/>
  <c r="G842" i="42"/>
  <c r="D38" i="41"/>
  <c r="D36" i="41"/>
  <c r="H520" i="45"/>
  <c r="G274" i="45"/>
  <c r="H602" i="45"/>
  <c r="F602" i="45"/>
  <c r="H848" i="45"/>
  <c r="H684" i="45"/>
  <c r="H356" i="45"/>
  <c r="G192" i="45"/>
  <c r="H274" i="45"/>
  <c r="G28" i="45"/>
  <c r="G766" i="45"/>
  <c r="F438" i="45"/>
  <c r="G438" i="45"/>
  <c r="H110" i="45"/>
  <c r="H438" i="45"/>
  <c r="G110" i="45"/>
  <c r="H766" i="45"/>
  <c r="F356" i="45"/>
  <c r="G848" i="45"/>
  <c r="F520" i="45"/>
  <c r="H28" i="45"/>
  <c r="G520" i="45"/>
  <c r="G602" i="45"/>
  <c r="G684" i="45"/>
  <c r="G356" i="45"/>
  <c r="H192" i="45"/>
  <c r="H1094" i="42"/>
  <c r="I356" i="42"/>
  <c r="G28" i="42"/>
  <c r="I1094" i="42"/>
  <c r="H1176" i="42"/>
  <c r="H110" i="42"/>
  <c r="G520" i="42"/>
  <c r="I438" i="42"/>
  <c r="I848" i="42"/>
  <c r="H520" i="42"/>
  <c r="H766" i="42"/>
  <c r="G192" i="42"/>
  <c r="I602" i="42"/>
  <c r="H274" i="42"/>
  <c r="I684" i="42"/>
  <c r="I766" i="42"/>
  <c r="H192" i="42"/>
  <c r="G930" i="42"/>
  <c r="G766" i="42"/>
  <c r="G848" i="42"/>
  <c r="H438" i="42"/>
  <c r="H848" i="42"/>
  <c r="H1012" i="42"/>
  <c r="I1012" i="42"/>
  <c r="H602" i="42"/>
  <c r="I520" i="42"/>
  <c r="G684" i="42"/>
  <c r="H930" i="42"/>
  <c r="G356" i="42"/>
  <c r="G110" i="42"/>
  <c r="G1094" i="42"/>
  <c r="H684" i="42"/>
  <c r="I192" i="42"/>
  <c r="G438" i="42"/>
  <c r="I28" i="42"/>
  <c r="I930" i="42"/>
  <c r="I110" i="42"/>
  <c r="G602" i="42"/>
  <c r="I1176" i="42"/>
  <c r="I274" i="42"/>
  <c r="H356" i="42"/>
  <c r="H28" i="42"/>
  <c r="G1012" i="42"/>
  <c r="G274" i="42"/>
  <c r="G1176" i="42"/>
  <c r="R86" i="41"/>
  <c r="O86" i="41"/>
  <c r="Q86" i="41"/>
  <c r="N86" i="41"/>
  <c r="P86" i="41"/>
  <c r="T86" i="41"/>
  <c r="S86" i="41"/>
  <c r="M86" i="41"/>
  <c r="H160" i="61"/>
  <c r="G242" i="61"/>
  <c r="G324" i="61"/>
  <c r="H78" i="61"/>
  <c r="H816" i="61"/>
  <c r="F78" i="61"/>
  <c r="F488" i="61"/>
  <c r="F734" i="61"/>
  <c r="H570" i="61"/>
  <c r="G734" i="61"/>
  <c r="G488" i="61"/>
  <c r="H406" i="61"/>
  <c r="H652" i="61"/>
  <c r="F324" i="61"/>
  <c r="H488" i="61"/>
  <c r="G570" i="61"/>
  <c r="H734" i="61"/>
  <c r="H242" i="61"/>
  <c r="G816" i="61"/>
  <c r="H324" i="61"/>
  <c r="F242" i="61"/>
  <c r="G406" i="61"/>
  <c r="G160" i="61"/>
  <c r="G652" i="61"/>
  <c r="F160" i="61"/>
  <c r="H898" i="61"/>
  <c r="F652" i="61"/>
  <c r="G898" i="61"/>
  <c r="G78" i="61"/>
  <c r="F898" i="61"/>
  <c r="F406" i="61"/>
  <c r="F570" i="61"/>
  <c r="F816" i="61"/>
  <c r="S92" i="41"/>
  <c r="N92" i="41"/>
  <c r="O92" i="41"/>
  <c r="Q92" i="41"/>
  <c r="P92" i="41"/>
  <c r="R92" i="41"/>
  <c r="M92" i="41"/>
  <c r="G658" i="61"/>
  <c r="G576" i="61"/>
  <c r="F740" i="61"/>
  <c r="H330" i="61"/>
  <c r="G822" i="61"/>
  <c r="F248" i="61"/>
  <c r="F494" i="61"/>
  <c r="H904" i="61"/>
  <c r="F822" i="61"/>
  <c r="F166" i="61"/>
  <c r="F904" i="61"/>
  <c r="G904" i="61"/>
  <c r="G412" i="61"/>
  <c r="H248" i="61"/>
  <c r="H84" i="61"/>
  <c r="F412" i="61"/>
  <c r="H494" i="61"/>
  <c r="H412" i="61"/>
  <c r="H166" i="61"/>
  <c r="H658" i="61"/>
  <c r="H740" i="61"/>
  <c r="G330" i="61"/>
  <c r="F658" i="61"/>
  <c r="F330" i="61"/>
  <c r="G166" i="61"/>
  <c r="G84" i="61"/>
  <c r="G740" i="61"/>
  <c r="H576" i="61"/>
  <c r="F84" i="61"/>
  <c r="G494" i="61"/>
  <c r="H822" i="61"/>
  <c r="F576" i="61"/>
  <c r="G248" i="61"/>
  <c r="G69" i="41"/>
  <c r="H61" i="54"/>
  <c r="I61" i="53"/>
  <c r="I143" i="58"/>
  <c r="H143" i="51"/>
  <c r="H471" i="54"/>
  <c r="H553" i="53"/>
  <c r="I553" i="55"/>
  <c r="G225" i="50"/>
  <c r="G225" i="59"/>
  <c r="I471" i="58"/>
  <c r="G389" i="59"/>
  <c r="H307" i="54"/>
  <c r="H307" i="52"/>
  <c r="G143" i="52"/>
  <c r="I553" i="51"/>
  <c r="H553" i="55"/>
  <c r="H143" i="52"/>
  <c r="G307" i="58"/>
  <c r="I389" i="53"/>
  <c r="H61" i="53"/>
  <c r="H225" i="59"/>
  <c r="G225" i="58"/>
  <c r="I389" i="55"/>
  <c r="G225" i="54"/>
  <c r="H307" i="53"/>
  <c r="G471" i="50"/>
  <c r="H389" i="54"/>
  <c r="I143" i="56"/>
  <c r="I471" i="57"/>
  <c r="I389" i="52"/>
  <c r="H143" i="55"/>
  <c r="H307" i="55"/>
  <c r="I61" i="56"/>
  <c r="I61" i="59"/>
  <c r="G225" i="55"/>
  <c r="G143" i="59"/>
  <c r="H553" i="52"/>
  <c r="H61" i="56"/>
  <c r="I61" i="50"/>
  <c r="G389" i="55"/>
  <c r="I553" i="53"/>
  <c r="G307" i="56"/>
  <c r="G61" i="52"/>
  <c r="I225" i="58"/>
  <c r="G389" i="56"/>
  <c r="G389" i="52"/>
  <c r="H225" i="53"/>
  <c r="H307" i="56"/>
  <c r="I225" i="53"/>
  <c r="G553" i="57"/>
  <c r="H143" i="57"/>
  <c r="G307" i="53"/>
  <c r="G307" i="57"/>
  <c r="I143" i="57"/>
  <c r="G143" i="57"/>
  <c r="I225" i="51"/>
  <c r="G389" i="58"/>
  <c r="I307" i="55"/>
  <c r="G61" i="50"/>
  <c r="H143" i="54"/>
  <c r="I143" i="55"/>
  <c r="I307" i="54"/>
  <c r="H225" i="50"/>
  <c r="H143" i="50"/>
  <c r="I553" i="57"/>
  <c r="G471" i="56"/>
  <c r="I389" i="51"/>
  <c r="I553" i="52"/>
  <c r="H389" i="55"/>
  <c r="H471" i="56"/>
  <c r="G471" i="57"/>
  <c r="G143" i="58"/>
  <c r="I61" i="57"/>
  <c r="I553" i="50"/>
  <c r="G471" i="54"/>
  <c r="I389" i="59"/>
  <c r="H553" i="50"/>
  <c r="I471" i="56"/>
  <c r="I61" i="58"/>
  <c r="I143" i="54"/>
  <c r="G471" i="53"/>
  <c r="H307" i="51"/>
  <c r="H307" i="57"/>
  <c r="H471" i="58"/>
  <c r="G389" i="51"/>
  <c r="G307" i="59"/>
  <c r="I307" i="50"/>
  <c r="G143" i="51"/>
  <c r="I307" i="57"/>
  <c r="H225" i="55"/>
  <c r="I225" i="59"/>
  <c r="G553" i="52"/>
  <c r="G61" i="54"/>
  <c r="H225" i="57"/>
  <c r="H553" i="54"/>
  <c r="I307" i="59"/>
  <c r="G61" i="56"/>
  <c r="G307" i="54"/>
  <c r="I471" i="55"/>
  <c r="H553" i="58"/>
  <c r="H389" i="50"/>
  <c r="G143" i="55"/>
  <c r="G307" i="50"/>
  <c r="H225" i="54"/>
  <c r="G553" i="56"/>
  <c r="I143" i="53"/>
  <c r="I471" i="52"/>
  <c r="G471" i="59"/>
  <c r="G143" i="56"/>
  <c r="G61" i="55"/>
  <c r="G389" i="53"/>
  <c r="I471" i="51"/>
  <c r="I389" i="56"/>
  <c r="I307" i="56"/>
  <c r="H389" i="57"/>
  <c r="G553" i="50"/>
  <c r="H389" i="59"/>
  <c r="H553" i="57"/>
  <c r="I61" i="51"/>
  <c r="H471" i="57"/>
  <c r="G389" i="57"/>
  <c r="I389" i="58"/>
  <c r="G471" i="55"/>
  <c r="H471" i="59"/>
  <c r="I307" i="51"/>
  <c r="H471" i="51"/>
  <c r="G553" i="54"/>
  <c r="H307" i="50"/>
  <c r="I225" i="50"/>
  <c r="G553" i="51"/>
  <c r="H61" i="59"/>
  <c r="H61" i="51"/>
  <c r="G61" i="57"/>
  <c r="H61" i="58"/>
  <c r="G553" i="55"/>
  <c r="H61" i="57"/>
  <c r="G471" i="51"/>
  <c r="G61" i="53"/>
  <c r="H471" i="55"/>
  <c r="H143" i="59"/>
  <c r="G225" i="52"/>
  <c r="G471" i="52"/>
  <c r="I225" i="56"/>
  <c r="G307" i="55"/>
  <c r="H143" i="53"/>
  <c r="G389" i="54"/>
  <c r="G61" i="51"/>
  <c r="I553" i="58"/>
  <c r="H471" i="50"/>
  <c r="H61" i="52"/>
  <c r="H553" i="59"/>
  <c r="I61" i="54"/>
  <c r="G143" i="53"/>
  <c r="I61" i="55"/>
  <c r="I225" i="52"/>
  <c r="G553" i="58"/>
  <c r="G143" i="54"/>
  <c r="I143" i="50"/>
  <c r="H225" i="56"/>
  <c r="G225" i="57"/>
  <c r="H307" i="58"/>
  <c r="G553" i="59"/>
  <c r="G307" i="51"/>
  <c r="H225" i="58"/>
  <c r="H61" i="50"/>
  <c r="H553" i="56"/>
  <c r="G471" i="58"/>
  <c r="G225" i="51"/>
  <c r="G61" i="59"/>
  <c r="I61" i="52"/>
  <c r="H389" i="51"/>
  <c r="I307" i="53"/>
  <c r="G307" i="52"/>
  <c r="I143" i="51"/>
  <c r="H143" i="56"/>
  <c r="I553" i="56"/>
  <c r="H143" i="58"/>
  <c r="I143" i="52"/>
  <c r="I389" i="57"/>
  <c r="G553" i="53"/>
  <c r="I225" i="57"/>
  <c r="G225" i="53"/>
  <c r="I471" i="53"/>
  <c r="H389" i="58"/>
  <c r="I307" i="52"/>
  <c r="G143" i="50"/>
  <c r="H61" i="55"/>
  <c r="I471" i="50"/>
  <c r="G61" i="58"/>
  <c r="I143" i="59"/>
  <c r="I225" i="54"/>
  <c r="I307" i="58"/>
  <c r="H307" i="59"/>
  <c r="H471" i="53"/>
  <c r="H389" i="53"/>
  <c r="I389" i="54"/>
  <c r="I225" i="55"/>
  <c r="G225" i="56"/>
  <c r="I389" i="50"/>
  <c r="G389" i="50"/>
  <c r="I553" i="54"/>
  <c r="I553" i="59"/>
  <c r="I471" i="59"/>
  <c r="H225" i="52"/>
  <c r="H389" i="52"/>
  <c r="H553" i="51"/>
  <c r="H225" i="51"/>
  <c r="H471" i="52"/>
  <c r="I471" i="54"/>
  <c r="H389" i="56"/>
  <c r="F85" i="41"/>
  <c r="G77" i="45"/>
  <c r="G241" i="45"/>
  <c r="F405" i="45"/>
  <c r="F651" i="45"/>
  <c r="G569" i="45"/>
  <c r="H897" i="45"/>
  <c r="H815" i="45"/>
  <c r="G487" i="45"/>
  <c r="H323" i="45"/>
  <c r="H487" i="45"/>
  <c r="H159" i="45"/>
  <c r="F569" i="45"/>
  <c r="H733" i="45"/>
  <c r="H569" i="45"/>
  <c r="H241" i="45"/>
  <c r="G323" i="45"/>
  <c r="G897" i="45"/>
  <c r="F487" i="45"/>
  <c r="G159" i="45"/>
  <c r="G815" i="45"/>
  <c r="G733" i="45"/>
  <c r="G405" i="45"/>
  <c r="H651" i="45"/>
  <c r="H405" i="45"/>
  <c r="H77" i="45"/>
  <c r="G651" i="45"/>
  <c r="I487" i="42"/>
  <c r="I159" i="42"/>
  <c r="I815" i="42"/>
  <c r="G1143" i="42"/>
  <c r="I241" i="42"/>
  <c r="I897" i="42"/>
  <c r="G487" i="42"/>
  <c r="I979" i="42"/>
  <c r="I1225" i="42"/>
  <c r="H1143" i="42"/>
  <c r="H651" i="42"/>
  <c r="I569" i="42"/>
  <c r="G569" i="42"/>
  <c r="G1225" i="42"/>
  <c r="H1061" i="42"/>
  <c r="G77" i="42"/>
  <c r="I733" i="42"/>
  <c r="H569" i="42"/>
  <c r="G897" i="42"/>
  <c r="G815" i="42"/>
  <c r="I1143" i="42"/>
  <c r="H733" i="42"/>
  <c r="H487" i="42"/>
  <c r="G241" i="42"/>
  <c r="H405" i="42"/>
  <c r="H159" i="42"/>
  <c r="H815" i="42"/>
  <c r="H979" i="42"/>
  <c r="G733" i="42"/>
  <c r="H241" i="42"/>
  <c r="G405" i="42"/>
  <c r="G979" i="42"/>
  <c r="H1225" i="42"/>
  <c r="G159" i="42"/>
  <c r="H897" i="42"/>
  <c r="H323" i="42"/>
  <c r="I77" i="42"/>
  <c r="I1061" i="42"/>
  <c r="H77" i="42"/>
  <c r="G1061" i="42"/>
  <c r="G651" i="42"/>
  <c r="I323" i="42"/>
  <c r="G323" i="42"/>
  <c r="I651" i="42"/>
  <c r="I405" i="42"/>
  <c r="N61" i="41"/>
  <c r="Q61" i="41"/>
  <c r="P61" i="41"/>
  <c r="S61" i="41"/>
  <c r="O61" i="41"/>
  <c r="T61" i="41"/>
  <c r="R61" i="41"/>
  <c r="M61" i="41"/>
  <c r="G299" i="61"/>
  <c r="G381" i="61"/>
  <c r="F545" i="61"/>
  <c r="F217" i="61"/>
  <c r="H217" i="61"/>
  <c r="G53" i="61"/>
  <c r="H873" i="61"/>
  <c r="H463" i="61"/>
  <c r="H791" i="61"/>
  <c r="F299" i="61"/>
  <c r="H299" i="61"/>
  <c r="H53" i="61"/>
  <c r="F873" i="61"/>
  <c r="G627" i="61"/>
  <c r="F709" i="61"/>
  <c r="H135" i="61"/>
  <c r="F791" i="61"/>
  <c r="F53" i="61"/>
  <c r="G135" i="61"/>
  <c r="F463" i="61"/>
  <c r="G873" i="61"/>
  <c r="G217" i="61"/>
  <c r="F627" i="61"/>
  <c r="G545" i="61"/>
  <c r="H545" i="61"/>
  <c r="G791" i="61"/>
  <c r="G709" i="61"/>
  <c r="H381" i="61"/>
  <c r="H709" i="61"/>
  <c r="H627" i="61"/>
  <c r="F135" i="61"/>
  <c r="F381" i="61"/>
  <c r="G463" i="61"/>
  <c r="H543" i="45"/>
  <c r="H789" i="45"/>
  <c r="H625" i="45"/>
  <c r="G133" i="45"/>
  <c r="H707" i="45"/>
  <c r="G379" i="45"/>
  <c r="F59" i="41"/>
  <c r="G789" i="45"/>
  <c r="H51" i="45"/>
  <c r="F461" i="45"/>
  <c r="H379" i="45"/>
  <c r="G51" i="45"/>
  <c r="H297" i="45"/>
  <c r="H133" i="45"/>
  <c r="H461" i="45"/>
  <c r="F625" i="45"/>
  <c r="G461" i="45"/>
  <c r="G543" i="45"/>
  <c r="H215" i="45"/>
  <c r="G625" i="45"/>
  <c r="F379" i="45"/>
  <c r="G707" i="45"/>
  <c r="G297" i="45"/>
  <c r="G871" i="45"/>
  <c r="F543" i="45"/>
  <c r="H871" i="45"/>
  <c r="G215" i="45"/>
  <c r="I1199" i="42"/>
  <c r="I51" i="42"/>
  <c r="G1035" i="42"/>
  <c r="H1199" i="42"/>
  <c r="G379" i="42"/>
  <c r="I133" i="42"/>
  <c r="G461" i="42"/>
  <c r="I789" i="42"/>
  <c r="G543" i="42"/>
  <c r="G51" i="42"/>
  <c r="G707" i="42"/>
  <c r="H379" i="42"/>
  <c r="G133" i="42"/>
  <c r="G1199" i="42"/>
  <c r="I543" i="42"/>
  <c r="I461" i="42"/>
  <c r="H461" i="42"/>
  <c r="I1117" i="42"/>
  <c r="I297" i="42"/>
  <c r="I625" i="42"/>
  <c r="H297" i="42"/>
  <c r="G1117" i="42"/>
  <c r="G215" i="42"/>
  <c r="H789" i="42"/>
  <c r="G297" i="42"/>
  <c r="G953" i="42"/>
  <c r="H953" i="42"/>
  <c r="H1035" i="42"/>
  <c r="H51" i="42"/>
  <c r="H215" i="42"/>
  <c r="I953" i="42"/>
  <c r="H1117" i="42"/>
  <c r="H625" i="42"/>
  <c r="H707" i="42"/>
  <c r="H543" i="42"/>
  <c r="H871" i="42"/>
  <c r="G871" i="42"/>
  <c r="I379" i="42"/>
  <c r="H133" i="42"/>
  <c r="I1035" i="42"/>
  <c r="I707" i="42"/>
  <c r="G625" i="42"/>
  <c r="I215" i="42"/>
  <c r="I871" i="42"/>
  <c r="G789" i="42"/>
  <c r="G872" i="45"/>
  <c r="G134" i="45"/>
  <c r="F544" i="45"/>
  <c r="F60" i="41"/>
  <c r="G380" i="45"/>
  <c r="H708" i="45"/>
  <c r="H298" i="45"/>
  <c r="G544" i="45"/>
  <c r="F626" i="45"/>
  <c r="H790" i="45"/>
  <c r="H544" i="45"/>
  <c r="G52" i="45"/>
  <c r="H134" i="45"/>
  <c r="G708" i="45"/>
  <c r="G298" i="45"/>
  <c r="H380" i="45"/>
  <c r="G626" i="45"/>
  <c r="G462" i="45"/>
  <c r="H872" i="45"/>
  <c r="G216" i="45"/>
  <c r="F462" i="45"/>
  <c r="H52" i="45"/>
  <c r="H626" i="45"/>
  <c r="H462" i="45"/>
  <c r="H216" i="45"/>
  <c r="G790" i="45"/>
  <c r="F380" i="45"/>
  <c r="H380" i="42"/>
  <c r="H544" i="42"/>
  <c r="H872" i="42"/>
  <c r="I1036" i="42"/>
  <c r="H626" i="42"/>
  <c r="I462" i="42"/>
  <c r="G872" i="42"/>
  <c r="H462" i="42"/>
  <c r="H298" i="42"/>
  <c r="I1118" i="42"/>
  <c r="G708" i="42"/>
  <c r="G462" i="42"/>
  <c r="I790" i="42"/>
  <c r="I380" i="42"/>
  <c r="H1036" i="42"/>
  <c r="G954" i="42"/>
  <c r="I134" i="42"/>
  <c r="I626" i="42"/>
  <c r="G626" i="42"/>
  <c r="I216" i="42"/>
  <c r="I708" i="42"/>
  <c r="I52" i="42"/>
  <c r="H790" i="42"/>
  <c r="I872" i="42"/>
  <c r="H954" i="42"/>
  <c r="H52" i="42"/>
  <c r="H1118" i="42"/>
  <c r="I1200" i="42"/>
  <c r="G298" i="42"/>
  <c r="H708" i="42"/>
  <c r="G134" i="42"/>
  <c r="G216" i="42"/>
  <c r="H216" i="42"/>
  <c r="G1118" i="42"/>
  <c r="G380" i="42"/>
  <c r="G790" i="42"/>
  <c r="I954" i="42"/>
  <c r="G1200" i="42"/>
  <c r="G1036" i="42"/>
  <c r="H1200" i="42"/>
  <c r="G52" i="42"/>
  <c r="H134" i="42"/>
  <c r="I298" i="42"/>
  <c r="G544" i="42"/>
  <c r="I544" i="42"/>
  <c r="H58" i="45"/>
  <c r="F550" i="45"/>
  <c r="G550" i="45"/>
  <c r="G468" i="45"/>
  <c r="F632" i="45"/>
  <c r="G714" i="45"/>
  <c r="G222" i="45"/>
  <c r="H796" i="45"/>
  <c r="H386" i="45"/>
  <c r="G304" i="45"/>
  <c r="H468" i="45"/>
  <c r="H632" i="45"/>
  <c r="H714" i="45"/>
  <c r="G878" i="45"/>
  <c r="H878" i="45"/>
  <c r="G796" i="45"/>
  <c r="G632" i="45"/>
  <c r="G386" i="45"/>
  <c r="H550" i="45"/>
  <c r="H222" i="45"/>
  <c r="F66" i="41"/>
  <c r="G140" i="45"/>
  <c r="H140" i="45"/>
  <c r="H304" i="45"/>
  <c r="F468" i="45"/>
  <c r="F386" i="45"/>
  <c r="G58" i="45"/>
  <c r="G386" i="42"/>
  <c r="I1206" i="42"/>
  <c r="G304" i="42"/>
  <c r="G468" i="42"/>
  <c r="G632" i="42"/>
  <c r="I796" i="42"/>
  <c r="G58" i="42"/>
  <c r="I1124" i="42"/>
  <c r="G1206" i="42"/>
  <c r="H960" i="42"/>
  <c r="H1124" i="42"/>
  <c r="I386" i="42"/>
  <c r="H304" i="42"/>
  <c r="G140" i="42"/>
  <c r="H1206" i="42"/>
  <c r="G796" i="42"/>
  <c r="G878" i="42"/>
  <c r="G222" i="42"/>
  <c r="H468" i="42"/>
  <c r="H714" i="42"/>
  <c r="H222" i="42"/>
  <c r="G714" i="42"/>
  <c r="H140" i="42"/>
  <c r="I140" i="42"/>
  <c r="H796" i="42"/>
  <c r="H1042" i="42"/>
  <c r="G1042" i="42"/>
  <c r="G1124" i="42"/>
  <c r="I960" i="42"/>
  <c r="I1042" i="42"/>
  <c r="I58" i="42"/>
  <c r="I550" i="42"/>
  <c r="I878" i="42"/>
  <c r="H550" i="42"/>
  <c r="H878" i="42"/>
  <c r="I632" i="42"/>
  <c r="H58" i="42"/>
  <c r="H632" i="42"/>
  <c r="H386" i="42"/>
  <c r="I714" i="42"/>
  <c r="I222" i="42"/>
  <c r="G550" i="42"/>
  <c r="I468" i="42"/>
  <c r="I304" i="42"/>
  <c r="G960" i="42"/>
  <c r="H305" i="45"/>
  <c r="H551" i="45"/>
  <c r="H223" i="45"/>
  <c r="H59" i="45"/>
  <c r="H141" i="45"/>
  <c r="G879" i="45"/>
  <c r="F67" i="41"/>
  <c r="G551" i="45"/>
  <c r="H633" i="45"/>
  <c r="G633" i="45"/>
  <c r="F633" i="45"/>
  <c r="G797" i="45"/>
  <c r="H469" i="45"/>
  <c r="G715" i="45"/>
  <c r="H387" i="45"/>
  <c r="G59" i="45"/>
  <c r="F469" i="45"/>
  <c r="H879" i="45"/>
  <c r="F387" i="45"/>
  <c r="G469" i="45"/>
  <c r="G141" i="45"/>
  <c r="H715" i="45"/>
  <c r="G305" i="45"/>
  <c r="G223" i="45"/>
  <c r="F551" i="45"/>
  <c r="G387" i="45"/>
  <c r="H797" i="45"/>
  <c r="H387" i="42"/>
  <c r="I305" i="42"/>
  <c r="G223" i="42"/>
  <c r="I223" i="42"/>
  <c r="I1125" i="42"/>
  <c r="G469" i="42"/>
  <c r="I1043" i="42"/>
  <c r="I551" i="42"/>
  <c r="H1207" i="42"/>
  <c r="I879" i="42"/>
  <c r="G961" i="42"/>
  <c r="H223" i="42"/>
  <c r="I59" i="42"/>
  <c r="H1125" i="42"/>
  <c r="G879" i="42"/>
  <c r="H797" i="42"/>
  <c r="I961" i="42"/>
  <c r="I141" i="42"/>
  <c r="I797" i="42"/>
  <c r="H1043" i="42"/>
  <c r="I469" i="42"/>
  <c r="G797" i="42"/>
  <c r="H59" i="42"/>
  <c r="G551" i="42"/>
  <c r="H551" i="42"/>
  <c r="G633" i="42"/>
  <c r="G1043" i="42"/>
  <c r="G1207" i="42"/>
  <c r="I633" i="42"/>
  <c r="H715" i="42"/>
  <c r="I387" i="42"/>
  <c r="H305" i="42"/>
  <c r="H141" i="42"/>
  <c r="G1125" i="42"/>
  <c r="G715" i="42"/>
  <c r="G305" i="42"/>
  <c r="I715" i="42"/>
  <c r="H633" i="42"/>
  <c r="G387" i="42"/>
  <c r="H469" i="42"/>
  <c r="G59" i="42"/>
  <c r="H961" i="42"/>
  <c r="H879" i="42"/>
  <c r="G141" i="42"/>
  <c r="I1207" i="42"/>
  <c r="I43" i="41"/>
  <c r="F35" i="61"/>
  <c r="G527" i="61"/>
  <c r="F609" i="61"/>
  <c r="G281" i="61"/>
  <c r="H691" i="61"/>
  <c r="H773" i="61"/>
  <c r="H281" i="61"/>
  <c r="G199" i="61"/>
  <c r="F445" i="61"/>
  <c r="H363" i="61"/>
  <c r="G363" i="61"/>
  <c r="F281" i="61"/>
  <c r="F691" i="61"/>
  <c r="F117" i="61"/>
  <c r="F527" i="61"/>
  <c r="G691" i="61"/>
  <c r="F773" i="61"/>
  <c r="G609" i="61"/>
  <c r="H855" i="61"/>
  <c r="G35" i="61"/>
  <c r="G773" i="61"/>
  <c r="G117" i="61"/>
  <c r="H609" i="61"/>
  <c r="H527" i="61"/>
  <c r="H35" i="61"/>
  <c r="F363" i="61"/>
  <c r="G855" i="61"/>
  <c r="G445" i="61"/>
  <c r="H199" i="61"/>
  <c r="F855" i="61"/>
  <c r="H117" i="61"/>
  <c r="H445" i="61"/>
  <c r="F199" i="61"/>
  <c r="I332" i="48"/>
  <c r="H168" i="48"/>
  <c r="G496" i="48"/>
  <c r="H250" i="48"/>
  <c r="H86" i="48"/>
  <c r="H4" i="48"/>
  <c r="H496" i="48"/>
  <c r="G414" i="48"/>
  <c r="H332" i="48"/>
  <c r="I414" i="48"/>
  <c r="G86" i="48"/>
  <c r="I4" i="48"/>
  <c r="I168" i="48"/>
  <c r="I496" i="48"/>
  <c r="I250" i="48"/>
  <c r="I86" i="48"/>
  <c r="H414" i="48"/>
  <c r="G4" i="48"/>
  <c r="G250" i="48"/>
  <c r="G332" i="48"/>
  <c r="G168" i="48"/>
  <c r="O48" i="41"/>
  <c r="R48" i="41"/>
  <c r="Q48" i="41"/>
  <c r="N48" i="41"/>
  <c r="S48" i="41"/>
  <c r="I48" i="41"/>
  <c r="M48" i="41"/>
  <c r="P48" i="41"/>
  <c r="G122" i="61"/>
  <c r="G286" i="61"/>
  <c r="H778" i="61"/>
  <c r="F204" i="61"/>
  <c r="H614" i="61"/>
  <c r="F450" i="61"/>
  <c r="G40" i="61"/>
  <c r="F778" i="61"/>
  <c r="G532" i="61"/>
  <c r="G778" i="61"/>
  <c r="G696" i="61"/>
  <c r="H122" i="61"/>
  <c r="H532" i="61"/>
  <c r="H368" i="61"/>
  <c r="H40" i="61"/>
  <c r="G204" i="61"/>
  <c r="H696" i="61"/>
  <c r="F860" i="61"/>
  <c r="G450" i="61"/>
  <c r="G368" i="61"/>
  <c r="H860" i="61"/>
  <c r="G614" i="61"/>
  <c r="F696" i="61"/>
  <c r="H286" i="61"/>
  <c r="G860" i="61"/>
  <c r="F368" i="61"/>
  <c r="H204" i="61"/>
  <c r="H450" i="61"/>
  <c r="F532" i="61"/>
  <c r="F122" i="61"/>
  <c r="F40" i="61"/>
  <c r="F614" i="61"/>
  <c r="F286" i="61"/>
  <c r="G44" i="41"/>
  <c r="H282" i="50"/>
  <c r="H446" i="52"/>
  <c r="H446" i="59"/>
  <c r="G446" i="50"/>
  <c r="I200" i="54"/>
  <c r="H36" i="56"/>
  <c r="H282" i="56"/>
  <c r="G528" i="59"/>
  <c r="H200" i="54"/>
  <c r="I446" i="50"/>
  <c r="H36" i="59"/>
  <c r="I364" i="54"/>
  <c r="H528" i="56"/>
  <c r="G118" i="51"/>
  <c r="H200" i="51"/>
  <c r="H36" i="51"/>
  <c r="I118" i="50"/>
  <c r="I528" i="51"/>
  <c r="I364" i="56"/>
  <c r="I528" i="59"/>
  <c r="H36" i="54"/>
  <c r="G200" i="54"/>
  <c r="H528" i="53"/>
  <c r="H528" i="59"/>
  <c r="H282" i="54"/>
  <c r="H528" i="54"/>
  <c r="G200" i="50"/>
  <c r="G446" i="54"/>
  <c r="I118" i="58"/>
  <c r="H118" i="58"/>
  <c r="G118" i="58"/>
  <c r="G118" i="57"/>
  <c r="G364" i="54"/>
  <c r="G528" i="54"/>
  <c r="H282" i="57"/>
  <c r="I36" i="57"/>
  <c r="G36" i="52"/>
  <c r="G200" i="52"/>
  <c r="H36" i="55"/>
  <c r="I282" i="52"/>
  <c r="I118" i="53"/>
  <c r="G118" i="53"/>
  <c r="H200" i="50"/>
  <c r="G282" i="58"/>
  <c r="I282" i="50"/>
  <c r="G36" i="53"/>
  <c r="G36" i="56"/>
  <c r="I446" i="53"/>
  <c r="I364" i="55"/>
  <c r="H364" i="51"/>
  <c r="H528" i="58"/>
  <c r="G282" i="51"/>
  <c r="I36" i="58"/>
  <c r="G528" i="52"/>
  <c r="G36" i="54"/>
  <c r="I118" i="57"/>
  <c r="I528" i="54"/>
  <c r="H364" i="50"/>
  <c r="I528" i="50"/>
  <c r="H364" i="57"/>
  <c r="H364" i="55"/>
  <c r="H364" i="52"/>
  <c r="I282" i="57"/>
  <c r="G528" i="51"/>
  <c r="G446" i="53"/>
  <c r="I200" i="57"/>
  <c r="I364" i="57"/>
  <c r="G446" i="52"/>
  <c r="I528" i="55"/>
  <c r="H200" i="55"/>
  <c r="I364" i="50"/>
  <c r="I528" i="57"/>
  <c r="H200" i="56"/>
  <c r="H446" i="50"/>
  <c r="G282" i="54"/>
  <c r="I118" i="55"/>
  <c r="G446" i="59"/>
  <c r="H364" i="59"/>
  <c r="G364" i="55"/>
  <c r="G282" i="57"/>
  <c r="G118" i="52"/>
  <c r="I282" i="55"/>
  <c r="I528" i="56"/>
  <c r="G528" i="55"/>
  <c r="G36" i="51"/>
  <c r="I200" i="58"/>
  <c r="I446" i="58"/>
  <c r="H282" i="58"/>
  <c r="G36" i="57"/>
  <c r="I36" i="54"/>
  <c r="H528" i="51"/>
  <c r="H36" i="58"/>
  <c r="G200" i="58"/>
  <c r="G528" i="58"/>
  <c r="I36" i="51"/>
  <c r="H118" i="56"/>
  <c r="H118" i="55"/>
  <c r="G282" i="56"/>
  <c r="G528" i="53"/>
  <c r="H118" i="51"/>
  <c r="G446" i="51"/>
  <c r="G364" i="50"/>
  <c r="I36" i="56"/>
  <c r="G364" i="52"/>
  <c r="G200" i="56"/>
  <c r="G364" i="56"/>
  <c r="G282" i="53"/>
  <c r="I364" i="59"/>
  <c r="H446" i="58"/>
  <c r="G364" i="58"/>
  <c r="I200" i="56"/>
  <c r="H118" i="57"/>
  <c r="I528" i="53"/>
  <c r="H36" i="57"/>
  <c r="I200" i="50"/>
  <c r="G200" i="53"/>
  <c r="G528" i="57"/>
  <c r="H282" i="53"/>
  <c r="I446" i="54"/>
  <c r="H528" i="55"/>
  <c r="H118" i="59"/>
  <c r="H528" i="52"/>
  <c r="H446" i="55"/>
  <c r="H200" i="58"/>
  <c r="I118" i="56"/>
  <c r="G282" i="55"/>
  <c r="I446" i="59"/>
  <c r="G36" i="50"/>
  <c r="G364" i="51"/>
  <c r="I36" i="52"/>
  <c r="H446" i="51"/>
  <c r="I200" i="55"/>
  <c r="H36" i="53"/>
  <c r="H446" i="56"/>
  <c r="I200" i="52"/>
  <c r="G200" i="51"/>
  <c r="I528" i="58"/>
  <c r="H364" i="56"/>
  <c r="H118" i="53"/>
  <c r="I118" i="54"/>
  <c r="H200" i="57"/>
  <c r="G200" i="59"/>
  <c r="I200" i="51"/>
  <c r="I282" i="54"/>
  <c r="G446" i="56"/>
  <c r="G118" i="56"/>
  <c r="I364" i="53"/>
  <c r="G282" i="59"/>
  <c r="I36" i="53"/>
  <c r="I364" i="58"/>
  <c r="I528" i="52"/>
  <c r="H118" i="52"/>
  <c r="I282" i="58"/>
  <c r="I282" i="51"/>
  <c r="I364" i="51"/>
  <c r="I36" i="55"/>
  <c r="I446" i="51"/>
  <c r="H446" i="57"/>
  <c r="G446" i="58"/>
  <c r="H364" i="53"/>
  <c r="H282" i="59"/>
  <c r="H118" i="54"/>
  <c r="H282" i="51"/>
  <c r="G282" i="52"/>
  <c r="G36" i="58"/>
  <c r="H36" i="52"/>
  <c r="H200" i="52"/>
  <c r="H364" i="54"/>
  <c r="H118" i="50"/>
  <c r="H200" i="59"/>
  <c r="G118" i="55"/>
  <c r="G36" i="55"/>
  <c r="G118" i="59"/>
  <c r="G200" i="55"/>
  <c r="H282" i="55"/>
  <c r="H528" i="50"/>
  <c r="G364" i="57"/>
  <c r="I282" i="56"/>
  <c r="H282" i="52"/>
  <c r="I200" i="59"/>
  <c r="I282" i="53"/>
  <c r="H364" i="58"/>
  <c r="I118" i="59"/>
  <c r="H528" i="57"/>
  <c r="I446" i="57"/>
  <c r="I118" i="51"/>
  <c r="H200" i="53"/>
  <c r="G200" i="57"/>
  <c r="G282" i="50"/>
  <c r="H446" i="54"/>
  <c r="G528" i="56"/>
  <c r="G118" i="50"/>
  <c r="G364" i="59"/>
  <c r="I200" i="53"/>
  <c r="G364" i="53"/>
  <c r="H36" i="50"/>
  <c r="G36" i="59"/>
  <c r="I364" i="52"/>
  <c r="G446" i="55"/>
  <c r="I118" i="52"/>
  <c r="G446" i="57"/>
  <c r="I446" i="56"/>
  <c r="G528" i="50"/>
  <c r="I36" i="50"/>
  <c r="I446" i="55"/>
  <c r="H446" i="53"/>
  <c r="G118" i="54"/>
  <c r="I36" i="59"/>
  <c r="I282" i="59"/>
  <c r="I446" i="52"/>
  <c r="D31" i="41"/>
  <c r="H597" i="45"/>
  <c r="H23" i="45"/>
  <c r="G269" i="45"/>
  <c r="F351" i="45"/>
  <c r="F597" i="45"/>
  <c r="H761" i="45"/>
  <c r="H679" i="45"/>
  <c r="G351" i="45"/>
  <c r="G433" i="45"/>
  <c r="H105" i="45"/>
  <c r="H351" i="45"/>
  <c r="H843" i="45"/>
  <c r="H269" i="45"/>
  <c r="G515" i="45"/>
  <c r="G105" i="45"/>
  <c r="G23" i="45"/>
  <c r="G679" i="45"/>
  <c r="F515" i="45"/>
  <c r="G187" i="45"/>
  <c r="H187" i="45"/>
  <c r="F433" i="45"/>
  <c r="G597" i="45"/>
  <c r="H433" i="45"/>
  <c r="G761" i="45"/>
  <c r="G843" i="45"/>
  <c r="H515" i="45"/>
  <c r="I351" i="42"/>
  <c r="G515" i="42"/>
  <c r="I23" i="42"/>
  <c r="H1089" i="42"/>
  <c r="H679" i="42"/>
  <c r="H843" i="42"/>
  <c r="G1007" i="42"/>
  <c r="G1171" i="42"/>
  <c r="G925" i="42"/>
  <c r="G597" i="42"/>
  <c r="I187" i="42"/>
  <c r="G1089" i="42"/>
  <c r="G23" i="42"/>
  <c r="G269" i="42"/>
  <c r="I1171" i="42"/>
  <c r="H23" i="42"/>
  <c r="H351" i="42"/>
  <c r="G433" i="42"/>
  <c r="H187" i="42"/>
  <c r="I105" i="42"/>
  <c r="H105" i="42"/>
  <c r="I843" i="42"/>
  <c r="G761" i="42"/>
  <c r="H433" i="42"/>
  <c r="H597" i="42"/>
  <c r="I679" i="42"/>
  <c r="G843" i="42"/>
  <c r="I925" i="42"/>
  <c r="G105" i="42"/>
  <c r="I515" i="42"/>
  <c r="G187" i="42"/>
  <c r="H1007" i="42"/>
  <c r="I433" i="42"/>
  <c r="H1171" i="42"/>
  <c r="I269" i="42"/>
  <c r="I1089" i="42"/>
  <c r="I761" i="42"/>
  <c r="H761" i="42"/>
  <c r="H269" i="42"/>
  <c r="I1007" i="42"/>
  <c r="G679" i="42"/>
  <c r="H515" i="42"/>
  <c r="I597" i="42"/>
  <c r="H925" i="42"/>
  <c r="G351" i="42"/>
  <c r="G90" i="41"/>
  <c r="H574" i="59" s="1"/>
  <c r="I82" i="50"/>
  <c r="G574" i="55"/>
  <c r="I164" i="57"/>
  <c r="I492" i="53"/>
  <c r="I82" i="57"/>
  <c r="G410" i="56"/>
  <c r="I246" i="55"/>
  <c r="G164" i="50"/>
  <c r="G246" i="57"/>
  <c r="G492" i="53"/>
  <c r="G82" i="52"/>
  <c r="H410" i="55"/>
  <c r="I164" i="59"/>
  <c r="I328" i="57"/>
  <c r="G328" i="51"/>
  <c r="I410" i="56"/>
  <c r="I328" i="54"/>
  <c r="G328" i="56"/>
  <c r="G492" i="51"/>
  <c r="G82" i="55"/>
  <c r="H328" i="51"/>
  <c r="I164" i="58"/>
  <c r="G492" i="54"/>
  <c r="H246" i="56"/>
  <c r="I492" i="50"/>
  <c r="I574" i="55"/>
  <c r="I574" i="57"/>
  <c r="G164" i="59"/>
  <c r="H164" i="55"/>
  <c r="G410" i="52"/>
  <c r="I164" i="51"/>
  <c r="G328" i="50"/>
  <c r="G328" i="52"/>
  <c r="I492" i="52"/>
  <c r="H574" i="53"/>
  <c r="H82" i="53"/>
  <c r="I410" i="58"/>
  <c r="I246" i="54"/>
  <c r="I328" i="51"/>
  <c r="I410" i="53"/>
  <c r="I328" i="59"/>
  <c r="H328" i="59"/>
  <c r="G492" i="52"/>
  <c r="G492" i="50"/>
  <c r="I574" i="50"/>
  <c r="H574" i="57"/>
  <c r="G574" i="50"/>
  <c r="H328" i="53"/>
  <c r="I164" i="50"/>
  <c r="I246" i="58"/>
  <c r="I328" i="53"/>
  <c r="H82" i="58"/>
  <c r="G246" i="53"/>
  <c r="I410" i="54"/>
  <c r="I164" i="54"/>
  <c r="I328" i="58"/>
  <c r="H82" i="50"/>
  <c r="H410" i="51"/>
  <c r="I328" i="55"/>
  <c r="H328" i="54"/>
  <c r="G246" i="51"/>
  <c r="H164" i="59"/>
  <c r="H574" i="50"/>
  <c r="I574" i="59"/>
  <c r="G164" i="55"/>
  <c r="I492" i="55"/>
  <c r="H574" i="52"/>
  <c r="I410" i="52"/>
  <c r="G492" i="55"/>
  <c r="I164" i="56"/>
  <c r="H246" i="55"/>
  <c r="H246" i="57"/>
  <c r="H492" i="58"/>
  <c r="H82" i="56"/>
  <c r="G410" i="58"/>
  <c r="H328" i="52"/>
  <c r="H246" i="59"/>
  <c r="I410" i="55"/>
  <c r="H164" i="50"/>
  <c r="G328" i="58"/>
  <c r="G410" i="50"/>
  <c r="I410" i="59"/>
  <c r="H574" i="56"/>
  <c r="I164" i="53"/>
  <c r="H574" i="55"/>
  <c r="H410" i="50"/>
  <c r="G410" i="53"/>
  <c r="H492" i="55"/>
  <c r="H246" i="54"/>
  <c r="I492" i="57"/>
  <c r="G82" i="57"/>
  <c r="I410" i="57"/>
  <c r="I328" i="50"/>
  <c r="G574" i="58"/>
  <c r="G410" i="57"/>
  <c r="G246" i="59"/>
  <c r="H82" i="52"/>
  <c r="G492" i="57"/>
  <c r="G574" i="54"/>
  <c r="H164" i="53"/>
  <c r="I492" i="59"/>
  <c r="I82" i="55"/>
  <c r="G574" i="51"/>
  <c r="I492" i="56"/>
  <c r="G164" i="56"/>
  <c r="G82" i="58"/>
  <c r="I574" i="51"/>
  <c r="H164" i="52"/>
  <c r="G82" i="54"/>
  <c r="G246" i="56"/>
  <c r="G328" i="57"/>
  <c r="G410" i="54"/>
  <c r="I410" i="50"/>
  <c r="I82" i="51"/>
  <c r="I246" i="57"/>
  <c r="H164" i="56"/>
  <c r="H410" i="59"/>
  <c r="G574" i="56"/>
  <c r="H574" i="54"/>
  <c r="G164" i="54"/>
  <c r="G574" i="59"/>
  <c r="I246" i="53"/>
  <c r="H410" i="57"/>
  <c r="H492" i="50"/>
  <c r="H574" i="51"/>
  <c r="G328" i="55"/>
  <c r="I328" i="52"/>
  <c r="H410" i="53"/>
  <c r="H410" i="56"/>
  <c r="G328" i="53"/>
  <c r="H82" i="59"/>
  <c r="I82" i="56"/>
  <c r="G410" i="59"/>
  <c r="I246" i="52"/>
  <c r="H328" i="57"/>
  <c r="H492" i="53"/>
  <c r="G82" i="50"/>
  <c r="I246" i="51"/>
  <c r="G246" i="58"/>
  <c r="G574" i="52"/>
  <c r="G246" i="50"/>
  <c r="H328" i="50"/>
  <c r="I164" i="52"/>
  <c r="I246" i="56"/>
  <c r="G492" i="58"/>
  <c r="H328" i="55"/>
  <c r="G328" i="54"/>
  <c r="I574" i="53"/>
  <c r="H410" i="54"/>
  <c r="H410" i="58"/>
  <c r="H246" i="52"/>
  <c r="G574" i="53"/>
  <c r="H492" i="51"/>
  <c r="H492" i="54"/>
  <c r="I82" i="53"/>
  <c r="H492" i="57"/>
  <c r="H164" i="51"/>
  <c r="N63" i="41"/>
  <c r="S63" i="41"/>
  <c r="Q63" i="41"/>
  <c r="P63" i="41"/>
  <c r="J63" i="41"/>
  <c r="O63" i="41"/>
  <c r="R63" i="41"/>
  <c r="M63" i="41"/>
  <c r="G383" i="61"/>
  <c r="G219" i="61"/>
  <c r="F301" i="61"/>
  <c r="G629" i="61"/>
  <c r="H711" i="61"/>
  <c r="F793" i="61"/>
  <c r="G711" i="61"/>
  <c r="F219" i="61"/>
  <c r="G465" i="61"/>
  <c r="F137" i="61"/>
  <c r="F383" i="61"/>
  <c r="G55" i="61"/>
  <c r="H383" i="61"/>
  <c r="H137" i="61"/>
  <c r="F465" i="61"/>
  <c r="H793" i="61"/>
  <c r="F711" i="61"/>
  <c r="G875" i="61"/>
  <c r="G793" i="61"/>
  <c r="F547" i="61"/>
  <c r="F629" i="61"/>
  <c r="G301" i="61"/>
  <c r="F875" i="61"/>
  <c r="H629" i="61"/>
  <c r="H465" i="61"/>
  <c r="H301" i="61"/>
  <c r="F55" i="61"/>
  <c r="G547" i="61"/>
  <c r="H875" i="61"/>
  <c r="H55" i="61"/>
  <c r="H547" i="61"/>
  <c r="H219" i="61"/>
  <c r="G137" i="61"/>
  <c r="Q54" i="41"/>
  <c r="R54" i="41"/>
  <c r="O54" i="41"/>
  <c r="S54" i="41"/>
  <c r="P54" i="41"/>
  <c r="N54" i="41"/>
  <c r="M54" i="41"/>
  <c r="F702" i="61"/>
  <c r="H374" i="61"/>
  <c r="H620" i="61"/>
  <c r="G374" i="61"/>
  <c r="G128" i="61"/>
  <c r="F46" i="61"/>
  <c r="G620" i="61"/>
  <c r="H456" i="61"/>
  <c r="G46" i="61"/>
  <c r="H292" i="61"/>
  <c r="F620" i="61"/>
  <c r="H538" i="61"/>
  <c r="G292" i="61"/>
  <c r="G702" i="61"/>
  <c r="H702" i="61"/>
  <c r="H866" i="61"/>
  <c r="F784" i="61"/>
  <c r="G456" i="61"/>
  <c r="F374" i="61"/>
  <c r="G866" i="61"/>
  <c r="F456" i="61"/>
  <c r="F128" i="61"/>
  <c r="H784" i="61"/>
  <c r="H128" i="61"/>
  <c r="F292" i="61"/>
  <c r="F538" i="61"/>
  <c r="F210" i="61"/>
  <c r="G210" i="61"/>
  <c r="H210" i="61"/>
  <c r="F866" i="61"/>
  <c r="G538" i="61"/>
  <c r="G784" i="61"/>
  <c r="H46" i="61"/>
  <c r="G4" i="61"/>
  <c r="H168" i="61"/>
  <c r="G332" i="61"/>
  <c r="H824" i="61"/>
  <c r="G86" i="61"/>
  <c r="G578" i="61"/>
  <c r="H660" i="61"/>
  <c r="H578" i="61"/>
  <c r="F332" i="61"/>
  <c r="G742" i="61"/>
  <c r="F414" i="61"/>
  <c r="G168" i="61"/>
  <c r="H250" i="61"/>
  <c r="F742" i="61"/>
  <c r="F250" i="61"/>
  <c r="F168" i="61"/>
  <c r="H86" i="61"/>
  <c r="G250" i="61"/>
  <c r="F824" i="61"/>
  <c r="H496" i="61"/>
  <c r="H332" i="61"/>
  <c r="F578" i="61"/>
  <c r="F86" i="61"/>
  <c r="G414" i="61"/>
  <c r="H742" i="61"/>
  <c r="F660" i="61"/>
  <c r="G496" i="61"/>
  <c r="F496" i="61"/>
  <c r="G824" i="61"/>
  <c r="H4" i="61"/>
  <c r="F4" i="61"/>
  <c r="H414" i="61"/>
  <c r="G660" i="61"/>
  <c r="Q58" i="41"/>
  <c r="S58" i="41"/>
  <c r="N58" i="41"/>
  <c r="P58" i="41"/>
  <c r="O58" i="41"/>
  <c r="R58" i="41"/>
  <c r="M58" i="41"/>
  <c r="G460" i="61"/>
  <c r="G788" i="61"/>
  <c r="H460" i="61"/>
  <c r="H788" i="61"/>
  <c r="F378" i="61"/>
  <c r="G624" i="61"/>
  <c r="G50" i="61"/>
  <c r="F296" i="61"/>
  <c r="G542" i="61"/>
  <c r="H296" i="61"/>
  <c r="H870" i="61"/>
  <c r="F624" i="61"/>
  <c r="H624" i="61"/>
  <c r="H378" i="61"/>
  <c r="H706" i="61"/>
  <c r="F542" i="61"/>
  <c r="F132" i="61"/>
  <c r="H542" i="61"/>
  <c r="G214" i="61"/>
  <c r="H214" i="61"/>
  <c r="G870" i="61"/>
  <c r="F50" i="61"/>
  <c r="F214" i="61"/>
  <c r="G132" i="61"/>
  <c r="H132" i="61"/>
  <c r="F788" i="61"/>
  <c r="G296" i="61"/>
  <c r="G706" i="61"/>
  <c r="G378" i="61"/>
  <c r="H50" i="61"/>
  <c r="F870" i="61"/>
  <c r="F460" i="61"/>
  <c r="F706" i="61"/>
  <c r="O44" i="41"/>
  <c r="S44" i="41"/>
  <c r="N44" i="41"/>
  <c r="M44" i="41"/>
  <c r="Q44" i="41"/>
  <c r="P44" i="41"/>
  <c r="R44" i="41"/>
  <c r="H36" i="61"/>
  <c r="G610" i="61"/>
  <c r="G36" i="61"/>
  <c r="F610" i="61"/>
  <c r="F200" i="61"/>
  <c r="H528" i="61"/>
  <c r="H118" i="61"/>
  <c r="H364" i="61"/>
  <c r="H446" i="61"/>
  <c r="G282" i="61"/>
  <c r="H610" i="61"/>
  <c r="H856" i="61"/>
  <c r="F364" i="61"/>
  <c r="G364" i="61"/>
  <c r="H692" i="61"/>
  <c r="G692" i="61"/>
  <c r="G774" i="61"/>
  <c r="H774" i="61"/>
  <c r="G446" i="61"/>
  <c r="H282" i="61"/>
  <c r="G118" i="61"/>
  <c r="F692" i="61"/>
  <c r="F36" i="61"/>
  <c r="F856" i="61"/>
  <c r="H200" i="61"/>
  <c r="F528" i="61"/>
  <c r="F774" i="61"/>
  <c r="F118" i="61"/>
  <c r="F282" i="61"/>
  <c r="G200" i="61"/>
  <c r="G856" i="61"/>
  <c r="F446" i="61"/>
  <c r="G528" i="61"/>
  <c r="D34" i="41"/>
  <c r="H518" i="45"/>
  <c r="G272" i="45"/>
  <c r="G518" i="45"/>
  <c r="H272" i="45"/>
  <c r="F354" i="45"/>
  <c r="G600" i="45"/>
  <c r="H108" i="45"/>
  <c r="H600" i="45"/>
  <c r="G190" i="45"/>
  <c r="G682" i="45"/>
  <c r="G846" i="45"/>
  <c r="H682" i="45"/>
  <c r="F436" i="45"/>
  <c r="F600" i="45"/>
  <c r="H26" i="45"/>
  <c r="H764" i="45"/>
  <c r="G108" i="45"/>
  <c r="G436" i="45"/>
  <c r="G26" i="45"/>
  <c r="H846" i="45"/>
  <c r="G764" i="45"/>
  <c r="G354" i="45"/>
  <c r="H354" i="45"/>
  <c r="H190" i="45"/>
  <c r="H436" i="45"/>
  <c r="F518" i="45"/>
  <c r="H272" i="42"/>
  <c r="G354" i="42"/>
  <c r="H108" i="42"/>
  <c r="G682" i="42"/>
  <c r="I518" i="42"/>
  <c r="H1010" i="42"/>
  <c r="H518" i="42"/>
  <c r="G272" i="42"/>
  <c r="G108" i="42"/>
  <c r="I108" i="42"/>
  <c r="H682" i="42"/>
  <c r="I1010" i="42"/>
  <c r="H190" i="42"/>
  <c r="G518" i="42"/>
  <c r="G1092" i="42"/>
  <c r="I436" i="42"/>
  <c r="H26" i="42"/>
  <c r="G764" i="42"/>
  <c r="H436" i="42"/>
  <c r="I190" i="42"/>
  <c r="I272" i="42"/>
  <c r="H600" i="42"/>
  <c r="I354" i="42"/>
  <c r="H1174" i="42"/>
  <c r="I928" i="42"/>
  <c r="G928" i="42"/>
  <c r="I26" i="42"/>
  <c r="H1092" i="42"/>
  <c r="G846" i="42"/>
  <c r="I764" i="42"/>
  <c r="I846" i="42"/>
  <c r="H764" i="42"/>
  <c r="G1174" i="42"/>
  <c r="G600" i="42"/>
  <c r="G26" i="42"/>
  <c r="I1174" i="42"/>
  <c r="H928" i="42"/>
  <c r="I1092" i="42"/>
  <c r="G1010" i="42"/>
  <c r="G190" i="42"/>
  <c r="G436" i="42"/>
  <c r="H354" i="42"/>
  <c r="H846" i="42"/>
  <c r="I682" i="42"/>
  <c r="I600" i="42"/>
  <c r="R73" i="41"/>
  <c r="S73" i="41"/>
  <c r="M73" i="41"/>
  <c r="O73" i="41"/>
  <c r="I73" i="41"/>
  <c r="Q73" i="41"/>
  <c r="N73" i="41"/>
  <c r="J73" i="41"/>
  <c r="P73" i="41"/>
  <c r="F229" i="61"/>
  <c r="G229" i="61"/>
  <c r="F147" i="61"/>
  <c r="H393" i="61"/>
  <c r="F393" i="61"/>
  <c r="F65" i="61"/>
  <c r="H721" i="61"/>
  <c r="G557" i="61"/>
  <c r="F639" i="61"/>
  <c r="G147" i="61"/>
  <c r="G885" i="61"/>
  <c r="F557" i="61"/>
  <c r="H311" i="61"/>
  <c r="H147" i="61"/>
  <c r="G639" i="61"/>
  <c r="F311" i="61"/>
  <c r="G65" i="61"/>
  <c r="F475" i="61"/>
  <c r="G803" i="61"/>
  <c r="H639" i="61"/>
  <c r="H885" i="61"/>
  <c r="H229" i="61"/>
  <c r="H475" i="61"/>
  <c r="F803" i="61"/>
  <c r="H65" i="61"/>
  <c r="G393" i="61"/>
  <c r="G721" i="61"/>
  <c r="F721" i="61"/>
  <c r="H803" i="61"/>
  <c r="G475" i="61"/>
  <c r="F885" i="61"/>
  <c r="H557" i="61"/>
  <c r="G311" i="61"/>
  <c r="G719" i="45"/>
  <c r="G883" i="45"/>
  <c r="H637" i="45"/>
  <c r="F637" i="45"/>
  <c r="F555" i="45"/>
  <c r="H555" i="45"/>
  <c r="F473" i="45"/>
  <c r="F71" i="41"/>
  <c r="G555" i="45"/>
  <c r="H63" i="45"/>
  <c r="G801" i="45"/>
  <c r="H473" i="45"/>
  <c r="G227" i="45"/>
  <c r="H391" i="45"/>
  <c r="G309" i="45"/>
  <c r="G145" i="45"/>
  <c r="H719" i="45"/>
  <c r="H883" i="45"/>
  <c r="G63" i="45"/>
  <c r="H227" i="45"/>
  <c r="H309" i="45"/>
  <c r="G473" i="45"/>
  <c r="F391" i="45"/>
  <c r="H801" i="45"/>
  <c r="G637" i="45"/>
  <c r="G391" i="45"/>
  <c r="H145" i="45"/>
  <c r="I391" i="42"/>
  <c r="I309" i="42"/>
  <c r="H63" i="42"/>
  <c r="G555" i="42"/>
  <c r="I965" i="42"/>
  <c r="G1129" i="42"/>
  <c r="I63" i="42"/>
  <c r="I1129" i="42"/>
  <c r="G801" i="42"/>
  <c r="H801" i="42"/>
  <c r="G883" i="42"/>
  <c r="I801" i="42"/>
  <c r="H145" i="42"/>
  <c r="H227" i="42"/>
  <c r="H1211" i="42"/>
  <c r="H719" i="42"/>
  <c r="H883" i="42"/>
  <c r="H473" i="42"/>
  <c r="H1129" i="42"/>
  <c r="I145" i="42"/>
  <c r="I555" i="42"/>
  <c r="G391" i="42"/>
  <c r="I227" i="42"/>
  <c r="I719" i="42"/>
  <c r="I473" i="42"/>
  <c r="G63" i="42"/>
  <c r="G965" i="42"/>
  <c r="I1211" i="42"/>
  <c r="G637" i="42"/>
  <c r="I883" i="42"/>
  <c r="G145" i="42"/>
  <c r="H391" i="42"/>
  <c r="G719" i="42"/>
  <c r="I1047" i="42"/>
  <c r="G227" i="42"/>
  <c r="H555" i="42"/>
  <c r="H965" i="42"/>
  <c r="G309" i="42"/>
  <c r="G473" i="42"/>
  <c r="H309" i="42"/>
  <c r="I637" i="42"/>
  <c r="G1211" i="42"/>
  <c r="G1047" i="42"/>
  <c r="H637" i="42"/>
  <c r="H1047" i="42"/>
  <c r="P90" i="41"/>
  <c r="Q90" i="41"/>
  <c r="T90" i="41"/>
  <c r="S90" i="41"/>
  <c r="R90" i="41"/>
  <c r="M90" i="41"/>
  <c r="O90" i="41"/>
  <c r="N90" i="41"/>
  <c r="G902" i="61"/>
  <c r="H656" i="61"/>
  <c r="H902" i="61"/>
  <c r="G492" i="61"/>
  <c r="F410" i="61"/>
  <c r="F902" i="61"/>
  <c r="F820" i="61"/>
  <c r="H328" i="61"/>
  <c r="H492" i="61"/>
  <c r="G738" i="61"/>
  <c r="G82" i="61"/>
  <c r="F574" i="61"/>
  <c r="G820" i="61"/>
  <c r="F738" i="61"/>
  <c r="H164" i="61"/>
  <c r="G164" i="61"/>
  <c r="H246" i="61"/>
  <c r="H410" i="61"/>
  <c r="F492" i="61"/>
  <c r="F328" i="61"/>
  <c r="H82" i="61"/>
  <c r="G574" i="61"/>
  <c r="H738" i="61"/>
  <c r="F164" i="61"/>
  <c r="F656" i="61"/>
  <c r="F82" i="61"/>
  <c r="G410" i="61"/>
  <c r="H574" i="61"/>
  <c r="G656" i="61"/>
  <c r="H820" i="61"/>
  <c r="G246" i="61"/>
  <c r="F246" i="61"/>
  <c r="G328" i="61"/>
  <c r="G72" i="41"/>
  <c r="G146" i="56" s="1"/>
  <c r="I146" i="59"/>
  <c r="H310" i="55"/>
  <c r="I474" i="52"/>
  <c r="I392" i="54"/>
  <c r="H474" i="58"/>
  <c r="G556" i="55"/>
  <c r="G228" i="53"/>
  <c r="I556" i="54"/>
  <c r="G228" i="56"/>
  <c r="G310" i="58"/>
  <c r="G228" i="58"/>
  <c r="H392" i="59"/>
  <c r="G310" i="57"/>
  <c r="H474" i="57"/>
  <c r="H146" i="51"/>
  <c r="I228" i="59"/>
  <c r="H556" i="53"/>
  <c r="H556" i="56"/>
  <c r="H228" i="57"/>
  <c r="H310" i="51"/>
  <c r="H146" i="53"/>
  <c r="H146" i="50"/>
  <c r="H228" i="50"/>
  <c r="G64" i="54"/>
  <c r="G64" i="56"/>
  <c r="I310" i="59"/>
  <c r="G228" i="57"/>
  <c r="H310" i="50"/>
  <c r="I556" i="52"/>
  <c r="G228" i="55"/>
  <c r="H64" i="51"/>
  <c r="I310" i="54"/>
  <c r="I228" i="51"/>
  <c r="H64" i="56"/>
  <c r="I392" i="58"/>
  <c r="I392" i="51"/>
  <c r="G64" i="53"/>
  <c r="G310" i="55"/>
  <c r="G556" i="58"/>
  <c r="I228" i="50"/>
  <c r="G228" i="50"/>
  <c r="H392" i="50"/>
  <c r="H64" i="57"/>
  <c r="I474" i="59"/>
  <c r="I64" i="53"/>
  <c r="I228" i="58"/>
  <c r="H310" i="57"/>
  <c r="G556" i="56"/>
  <c r="H392" i="52"/>
  <c r="G64" i="58"/>
  <c r="G392" i="53"/>
  <c r="G392" i="59"/>
  <c r="I392" i="56"/>
  <c r="H228" i="56"/>
  <c r="G64" i="57"/>
  <c r="G556" i="53"/>
  <c r="H64" i="58"/>
  <c r="I556" i="51"/>
  <c r="G474" i="53"/>
  <c r="I228" i="53"/>
  <c r="H392" i="55"/>
  <c r="H146" i="54"/>
  <c r="G474" i="57"/>
  <c r="I392" i="52"/>
  <c r="H474" i="55"/>
  <c r="G310" i="52"/>
  <c r="I392" i="50"/>
  <c r="I64" i="54"/>
  <c r="H474" i="51"/>
  <c r="G392" i="57"/>
  <c r="G310" i="53"/>
  <c r="H146" i="57"/>
  <c r="I146" i="52"/>
  <c r="G64" i="59"/>
  <c r="I474" i="55"/>
  <c r="I310" i="51"/>
  <c r="I64" i="55"/>
  <c r="H64" i="55"/>
  <c r="H146" i="52"/>
  <c r="G392" i="55"/>
  <c r="I146" i="55"/>
  <c r="G474" i="54"/>
  <c r="I228" i="57"/>
  <c r="G556" i="51"/>
  <c r="I556" i="58"/>
  <c r="I392" i="57"/>
  <c r="H474" i="52"/>
  <c r="I64" i="59"/>
  <c r="G474" i="51"/>
  <c r="I146" i="54"/>
  <c r="I556" i="57"/>
  <c r="I228" i="52"/>
  <c r="H310" i="56"/>
  <c r="G228" i="52"/>
  <c r="I146" i="57"/>
  <c r="G474" i="50"/>
  <c r="I64" i="51"/>
  <c r="H64" i="54"/>
  <c r="H228" i="59"/>
  <c r="H146" i="59"/>
  <c r="H228" i="53"/>
  <c r="H146" i="55"/>
  <c r="G556" i="59"/>
  <c r="G64" i="50"/>
  <c r="H556" i="50"/>
  <c r="H474" i="59"/>
  <c r="I474" i="58"/>
  <c r="I310" i="55"/>
  <c r="G146" i="50"/>
  <c r="H310" i="53"/>
  <c r="H310" i="58"/>
  <c r="G392" i="52"/>
  <c r="G146" i="57"/>
  <c r="G556" i="57"/>
  <c r="H556" i="54"/>
  <c r="I556" i="55"/>
  <c r="H392" i="58"/>
  <c r="G80" i="41"/>
  <c r="I318" i="52"/>
  <c r="G72" i="51"/>
  <c r="H154" i="52"/>
  <c r="I400" i="51"/>
  <c r="G482" i="52"/>
  <c r="H72" i="50"/>
  <c r="H564" i="57"/>
  <c r="H318" i="55"/>
  <c r="G236" i="52"/>
  <c r="G318" i="50"/>
  <c r="I564" i="59"/>
  <c r="I400" i="57"/>
  <c r="I564" i="58"/>
  <c r="H236" i="53"/>
  <c r="I400" i="52"/>
  <c r="I154" i="50"/>
  <c r="G482" i="50"/>
  <c r="H564" i="53"/>
  <c r="H236" i="56"/>
  <c r="I154" i="55"/>
  <c r="H72" i="57"/>
  <c r="I72" i="53"/>
  <c r="G154" i="55"/>
  <c r="G236" i="55"/>
  <c r="G236" i="59"/>
  <c r="G318" i="51"/>
  <c r="I318" i="57"/>
  <c r="H154" i="54"/>
  <c r="G400" i="51"/>
  <c r="G400" i="55"/>
  <c r="H154" i="50"/>
  <c r="G400" i="56"/>
  <c r="H236" i="52"/>
  <c r="I482" i="50"/>
  <c r="H318" i="56"/>
  <c r="G318" i="52"/>
  <c r="H318" i="54"/>
  <c r="G318" i="56"/>
  <c r="I236" i="58"/>
  <c r="G448" i="45"/>
  <c r="G284" i="45"/>
  <c r="H284" i="45"/>
  <c r="G120" i="45"/>
  <c r="F366" i="45"/>
  <c r="G366" i="45"/>
  <c r="G202" i="45"/>
  <c r="G46" i="41"/>
  <c r="H38" i="45"/>
  <c r="H366" i="45"/>
  <c r="H530" i="45"/>
  <c r="G530" i="45"/>
  <c r="H120" i="45"/>
  <c r="G38" i="45"/>
  <c r="F448" i="45"/>
  <c r="F530" i="45"/>
  <c r="G858" i="45"/>
  <c r="G612" i="45"/>
  <c r="H202" i="45"/>
  <c r="F612" i="45"/>
  <c r="F46" i="41"/>
  <c r="H448" i="45"/>
  <c r="H612" i="45"/>
  <c r="H694" i="45"/>
  <c r="H776" i="45"/>
  <c r="H858" i="45"/>
  <c r="G694" i="45"/>
  <c r="G776" i="45"/>
  <c r="I120" i="42"/>
  <c r="H448" i="42"/>
  <c r="G940" i="42"/>
  <c r="H1022" i="42"/>
  <c r="H612" i="42"/>
  <c r="I1022" i="42"/>
  <c r="G38" i="42"/>
  <c r="I366" i="42"/>
  <c r="I38" i="42"/>
  <c r="I612" i="42"/>
  <c r="H530" i="42"/>
  <c r="H776" i="42"/>
  <c r="H1186" i="42"/>
  <c r="I776" i="42"/>
  <c r="G1022" i="42"/>
  <c r="G120" i="42"/>
  <c r="H1104" i="42"/>
  <c r="I694" i="42"/>
  <c r="H858" i="42"/>
  <c r="H202" i="42"/>
  <c r="I1104" i="42"/>
  <c r="I940" i="42"/>
  <c r="I448" i="42"/>
  <c r="H120" i="42"/>
  <c r="G1104" i="42"/>
  <c r="H694" i="42"/>
  <c r="I858" i="42"/>
  <c r="G284" i="42"/>
  <c r="I284" i="42"/>
  <c r="G776" i="42"/>
  <c r="G694" i="42"/>
  <c r="G1186" i="42"/>
  <c r="H940" i="42"/>
  <c r="G366" i="42"/>
  <c r="H284" i="42"/>
  <c r="G448" i="42"/>
  <c r="H366" i="42"/>
  <c r="I530" i="42"/>
  <c r="G202" i="42"/>
  <c r="G612" i="42"/>
  <c r="I1186" i="42"/>
  <c r="H38" i="42"/>
  <c r="G858" i="42"/>
  <c r="I202" i="42"/>
  <c r="G530" i="42"/>
  <c r="P72" i="41"/>
  <c r="R72" i="41"/>
  <c r="O72" i="41"/>
  <c r="N72" i="41"/>
  <c r="M72" i="41"/>
  <c r="Q72" i="41"/>
  <c r="S72" i="41"/>
  <c r="F146" i="61"/>
  <c r="G720" i="61"/>
  <c r="F310" i="61"/>
  <c r="H638" i="61"/>
  <c r="H720" i="61"/>
  <c r="H146" i="61"/>
  <c r="F638" i="61"/>
  <c r="G638" i="61"/>
  <c r="F556" i="61"/>
  <c r="F884" i="61"/>
  <c r="G146" i="61"/>
  <c r="H802" i="61"/>
  <c r="F64" i="61"/>
  <c r="H556" i="61"/>
  <c r="G556" i="61"/>
  <c r="F720" i="61"/>
  <c r="G802" i="61"/>
  <c r="H474" i="61"/>
  <c r="H228" i="61"/>
  <c r="H64" i="61"/>
  <c r="H310" i="61"/>
  <c r="F392" i="61"/>
  <c r="G64" i="61"/>
  <c r="H884" i="61"/>
  <c r="G392" i="61"/>
  <c r="F802" i="61"/>
  <c r="G474" i="61"/>
  <c r="F228" i="61"/>
  <c r="H392" i="61"/>
  <c r="G228" i="61"/>
  <c r="G884" i="61"/>
  <c r="F474" i="61"/>
  <c r="G310" i="61"/>
  <c r="N87" i="41"/>
  <c r="M87" i="41"/>
  <c r="S87" i="41"/>
  <c r="O87" i="41"/>
  <c r="R87" i="41"/>
  <c r="Q87" i="41"/>
  <c r="P87" i="41"/>
  <c r="H817" i="61"/>
  <c r="F899" i="61"/>
  <c r="G407" i="61"/>
  <c r="F243" i="61"/>
  <c r="F407" i="61"/>
  <c r="H79" i="61"/>
  <c r="G817" i="61"/>
  <c r="F817" i="61"/>
  <c r="G571" i="61"/>
  <c r="G79" i="61"/>
  <c r="H161" i="61"/>
  <c r="H653" i="61"/>
  <c r="G243" i="61"/>
  <c r="G653" i="61"/>
  <c r="H325" i="61"/>
  <c r="H407" i="61"/>
  <c r="F161" i="61"/>
  <c r="G325" i="61"/>
  <c r="H243" i="61"/>
  <c r="F571" i="61"/>
  <c r="H899" i="61"/>
  <c r="G161" i="61"/>
  <c r="F653" i="61"/>
  <c r="H571" i="61"/>
  <c r="G735" i="61"/>
  <c r="G899" i="61"/>
  <c r="F735" i="61"/>
  <c r="G489" i="61"/>
  <c r="F325" i="61"/>
  <c r="H735" i="61"/>
  <c r="F489" i="61"/>
  <c r="F79" i="61"/>
  <c r="H489" i="61"/>
  <c r="G91" i="41"/>
  <c r="H411" i="53"/>
  <c r="H83" i="54"/>
  <c r="I329" i="59"/>
  <c r="H411" i="57"/>
  <c r="H575" i="57"/>
  <c r="G247" i="52"/>
  <c r="I493" i="59"/>
  <c r="I575" i="56"/>
  <c r="H329" i="57"/>
  <c r="I83" i="53"/>
  <c r="I493" i="52"/>
  <c r="G165" i="53"/>
  <c r="I329" i="53"/>
  <c r="H165" i="50"/>
  <c r="H575" i="51"/>
  <c r="I247" i="52"/>
  <c r="H411" i="58"/>
  <c r="I493" i="57"/>
  <c r="I411" i="51"/>
  <c r="G411" i="52"/>
  <c r="G575" i="56"/>
  <c r="H411" i="52"/>
  <c r="G165" i="57"/>
  <c r="I83" i="50"/>
  <c r="I247" i="53"/>
  <c r="G493" i="54"/>
  <c r="I83" i="52"/>
  <c r="G165" i="59"/>
  <c r="H83" i="57"/>
  <c r="H493" i="51"/>
  <c r="G329" i="55"/>
  <c r="H247" i="59"/>
  <c r="I575" i="52"/>
  <c r="H575" i="54"/>
  <c r="H165" i="53"/>
  <c r="I329" i="50"/>
  <c r="H411" i="59"/>
  <c r="I575" i="53"/>
  <c r="G247" i="50"/>
  <c r="I493" i="51"/>
  <c r="H165" i="57"/>
  <c r="H411" i="55"/>
  <c r="I493" i="54"/>
  <c r="I329" i="55"/>
  <c r="H329" i="54"/>
  <c r="I575" i="54"/>
  <c r="H411" i="51"/>
  <c r="H247" i="55"/>
  <c r="I329" i="54"/>
  <c r="G575" i="59"/>
  <c r="H165" i="55"/>
  <c r="G575" i="50"/>
  <c r="I83" i="59"/>
  <c r="H411" i="56"/>
  <c r="H575" i="52"/>
  <c r="H493" i="56"/>
  <c r="I247" i="56"/>
  <c r="G165" i="52"/>
  <c r="H575" i="58"/>
  <c r="H329" i="58"/>
  <c r="H165" i="59"/>
  <c r="H411" i="54"/>
  <c r="G411" i="59"/>
  <c r="G575" i="51"/>
  <c r="G83" i="59"/>
  <c r="I575" i="50"/>
  <c r="H329" i="56"/>
  <c r="H83" i="52"/>
  <c r="G411" i="55"/>
  <c r="I493" i="50"/>
  <c r="I83" i="54"/>
  <c r="H329" i="52"/>
  <c r="G493" i="52"/>
  <c r="I575" i="57"/>
  <c r="G329" i="50"/>
  <c r="G165" i="51"/>
  <c r="G411" i="51"/>
  <c r="G83" i="52"/>
  <c r="G247" i="56"/>
  <c r="G329" i="59"/>
  <c r="G411" i="56"/>
  <c r="I575" i="59"/>
  <c r="G83" i="56"/>
  <c r="H493" i="59"/>
  <c r="I329" i="52"/>
  <c r="G493" i="55"/>
  <c r="H83" i="55"/>
  <c r="I165" i="57"/>
  <c r="G493" i="50"/>
  <c r="H575" i="55"/>
  <c r="H575" i="56"/>
  <c r="G493" i="58"/>
  <c r="G575" i="57"/>
  <c r="G575" i="54"/>
  <c r="H329" i="53"/>
  <c r="H83" i="50"/>
  <c r="I329" i="51"/>
  <c r="H493" i="50"/>
  <c r="H83" i="56"/>
  <c r="G247" i="55"/>
  <c r="G329" i="51"/>
  <c r="H493" i="58"/>
  <c r="I411" i="52"/>
  <c r="G165" i="58"/>
  <c r="I575" i="58"/>
  <c r="H575" i="59"/>
  <c r="H247" i="50"/>
  <c r="I575" i="51"/>
  <c r="I165" i="58"/>
  <c r="I411" i="58"/>
  <c r="G83" i="57"/>
  <c r="G575" i="58"/>
  <c r="G247" i="59"/>
  <c r="I247" i="54"/>
  <c r="I247" i="50"/>
  <c r="I247" i="55"/>
  <c r="G329" i="52"/>
  <c r="H83" i="58"/>
  <c r="H247" i="56"/>
  <c r="I411" i="55"/>
  <c r="G329" i="53"/>
  <c r="G493" i="57"/>
  <c r="G411" i="58"/>
  <c r="G247" i="58"/>
  <c r="I165" i="59"/>
  <c r="G83" i="58"/>
  <c r="G83" i="55"/>
  <c r="I165" i="52"/>
  <c r="G411" i="54"/>
  <c r="I329" i="56"/>
  <c r="H247" i="58"/>
  <c r="G493" i="53"/>
  <c r="I247" i="59"/>
  <c r="H493" i="53"/>
  <c r="H83" i="53"/>
  <c r="G247" i="51"/>
  <c r="I411" i="57"/>
  <c r="I493" i="53"/>
  <c r="H575" i="50"/>
  <c r="H165" i="52"/>
  <c r="H575" i="53"/>
  <c r="G83" i="54"/>
  <c r="I247" i="57"/>
  <c r="H247" i="53"/>
  <c r="I247" i="51"/>
  <c r="I329" i="58"/>
  <c r="H83" i="51"/>
  <c r="H83" i="59"/>
  <c r="I247" i="58"/>
  <c r="I165" i="55"/>
  <c r="G329" i="54"/>
  <c r="H165" i="56"/>
  <c r="H247" i="54"/>
  <c r="G411" i="50"/>
  <c r="G329" i="57"/>
  <c r="G165" i="54"/>
  <c r="H247" i="57"/>
  <c r="D41" i="41"/>
  <c r="G607" i="45"/>
  <c r="F443" i="45"/>
  <c r="G853" i="45"/>
  <c r="F361" i="45"/>
  <c r="G279" i="45"/>
  <c r="H525" i="45"/>
  <c r="H853" i="45"/>
  <c r="H279" i="45"/>
  <c r="G361" i="45"/>
  <c r="G33" i="45"/>
  <c r="H607" i="45"/>
  <c r="H689" i="45"/>
  <c r="G197" i="45"/>
  <c r="G689" i="45"/>
  <c r="H771" i="45"/>
  <c r="H361" i="45"/>
  <c r="G443" i="45"/>
  <c r="H115" i="45"/>
  <c r="F525" i="45"/>
  <c r="H443" i="45"/>
  <c r="H33" i="45"/>
  <c r="G525" i="45"/>
  <c r="H197" i="45"/>
  <c r="F607" i="45"/>
  <c r="G771" i="45"/>
  <c r="G115" i="45"/>
  <c r="H443" i="42"/>
  <c r="I33" i="42"/>
  <c r="I443" i="42"/>
  <c r="H115" i="42"/>
  <c r="G361" i="42"/>
  <c r="H1099" i="42"/>
  <c r="H935" i="42"/>
  <c r="I607" i="42"/>
  <c r="G689" i="42"/>
  <c r="I689" i="42"/>
  <c r="G115" i="42"/>
  <c r="H1017" i="42"/>
  <c r="I279" i="42"/>
  <c r="H771" i="42"/>
  <c r="I525" i="42"/>
  <c r="H689" i="42"/>
  <c r="H1181" i="42"/>
  <c r="I197" i="42"/>
  <c r="G853" i="42"/>
  <c r="G33" i="42"/>
  <c r="I1017" i="42"/>
  <c r="G525" i="42"/>
  <c r="I1099" i="42"/>
  <c r="H279" i="42"/>
  <c r="G1181" i="42"/>
  <c r="I115" i="42"/>
  <c r="H607" i="42"/>
  <c r="I853" i="42"/>
  <c r="G607" i="42"/>
  <c r="I935" i="42"/>
  <c r="G443" i="42"/>
  <c r="G935" i="42"/>
  <c r="G771" i="42"/>
  <c r="H33" i="42"/>
  <c r="G1017" i="42"/>
  <c r="H525" i="42"/>
  <c r="G279" i="42"/>
  <c r="H853" i="42"/>
  <c r="I361" i="42"/>
  <c r="H197" i="42"/>
  <c r="I771" i="42"/>
  <c r="I1181" i="42"/>
  <c r="G197" i="42"/>
  <c r="H361" i="42"/>
  <c r="G1099" i="42"/>
  <c r="D29" i="41"/>
  <c r="H21" i="45"/>
  <c r="H267" i="45"/>
  <c r="F349" i="45"/>
  <c r="G513" i="45"/>
  <c r="G431" i="45"/>
  <c r="H677" i="45"/>
  <c r="F513" i="45"/>
  <c r="G349" i="45"/>
  <c r="H185" i="45"/>
  <c r="H513" i="45"/>
  <c r="H841" i="45"/>
  <c r="H349" i="45"/>
  <c r="G185" i="45"/>
  <c r="H103" i="45"/>
  <c r="G267" i="45"/>
  <c r="G103" i="45"/>
  <c r="G21" i="45"/>
  <c r="F595" i="45"/>
  <c r="G595" i="45"/>
  <c r="G759" i="45"/>
  <c r="G677" i="45"/>
  <c r="H595" i="45"/>
  <c r="H759" i="45"/>
  <c r="H431" i="45"/>
  <c r="F431" i="45"/>
  <c r="G841" i="45"/>
  <c r="H103" i="42"/>
  <c r="G595" i="42"/>
  <c r="I349" i="42"/>
  <c r="H21" i="42"/>
  <c r="H513" i="42"/>
  <c r="G185" i="42"/>
  <c r="G267" i="42"/>
  <c r="H595" i="42"/>
  <c r="G841" i="42"/>
  <c r="I1005" i="42"/>
  <c r="H1087" i="42"/>
  <c r="I759" i="42"/>
  <c r="H923" i="42"/>
  <c r="G21" i="42"/>
  <c r="G349" i="42"/>
  <c r="H677" i="42"/>
  <c r="H1005" i="42"/>
  <c r="G513" i="42"/>
  <c r="G1005" i="42"/>
  <c r="H841" i="42"/>
  <c r="H759" i="42"/>
  <c r="I841" i="42"/>
  <c r="I595" i="42"/>
  <c r="G103" i="42"/>
  <c r="G923" i="42"/>
  <c r="G677" i="42"/>
  <c r="I1087" i="42"/>
  <c r="G759" i="42"/>
  <c r="G431" i="42"/>
  <c r="H349" i="42"/>
  <c r="I185" i="42"/>
  <c r="H185" i="42"/>
  <c r="I431" i="42"/>
  <c r="H431" i="42"/>
  <c r="I21" i="42"/>
  <c r="G1169" i="42"/>
  <c r="G1087" i="42"/>
  <c r="I1169" i="42"/>
  <c r="I513" i="42"/>
  <c r="H267" i="42"/>
  <c r="I923" i="42"/>
  <c r="I103" i="42"/>
  <c r="H1169" i="42"/>
  <c r="I267" i="42"/>
  <c r="I677" i="42"/>
  <c r="F72" i="41"/>
  <c r="F392" i="45"/>
  <c r="G638" i="45"/>
  <c r="H638" i="45"/>
  <c r="G310" i="45"/>
  <c r="H474" i="45"/>
  <c r="G802" i="45"/>
  <c r="H884" i="45"/>
  <c r="H392" i="45"/>
  <c r="G64" i="45"/>
  <c r="H228" i="45"/>
  <c r="H802" i="45"/>
  <c r="F556" i="45"/>
  <c r="F474" i="45"/>
  <c r="F638" i="45"/>
  <c r="H720" i="45"/>
  <c r="G146" i="45"/>
  <c r="G556" i="45"/>
  <c r="H310" i="45"/>
  <c r="G720" i="45"/>
  <c r="H64" i="45"/>
  <c r="H556" i="45"/>
  <c r="H146" i="45"/>
  <c r="G392" i="45"/>
  <c r="G228" i="45"/>
  <c r="G884" i="45"/>
  <c r="G474" i="45"/>
  <c r="G966" i="42"/>
  <c r="I638" i="42"/>
  <c r="I1048" i="42"/>
  <c r="H720" i="42"/>
  <c r="G1048" i="42"/>
  <c r="H474" i="42"/>
  <c r="G720" i="42"/>
  <c r="I474" i="42"/>
  <c r="H1048" i="42"/>
  <c r="I64" i="42"/>
  <c r="H802" i="42"/>
  <c r="G802" i="42"/>
  <c r="I556" i="42"/>
  <c r="I392" i="42"/>
  <c r="G474" i="42"/>
  <c r="H310" i="42"/>
  <c r="G64" i="42"/>
  <c r="G1130" i="42"/>
  <c r="H884" i="42"/>
  <c r="H392" i="42"/>
  <c r="H1130" i="42"/>
  <c r="I720" i="42"/>
  <c r="G884" i="42"/>
  <c r="G556" i="42"/>
  <c r="G392" i="42"/>
  <c r="I1130" i="42"/>
  <c r="G310" i="42"/>
  <c r="H638" i="42"/>
  <c r="H1212" i="42"/>
  <c r="H228" i="42"/>
  <c r="I966" i="42"/>
  <c r="I802" i="42"/>
  <c r="H966" i="42"/>
  <c r="I310" i="42"/>
  <c r="G1212" i="42"/>
  <c r="I884" i="42"/>
  <c r="H64" i="42"/>
  <c r="G228" i="42"/>
  <c r="I1212" i="42"/>
  <c r="I228" i="42"/>
  <c r="H146" i="42"/>
  <c r="I146" i="42"/>
  <c r="H556" i="42"/>
  <c r="G638" i="42"/>
  <c r="G146" i="42"/>
  <c r="D39" i="41"/>
  <c r="F359" i="45"/>
  <c r="G605" i="45"/>
  <c r="H769" i="45"/>
  <c r="H523" i="45"/>
  <c r="H359" i="45"/>
  <c r="H687" i="45"/>
  <c r="H31" i="45"/>
  <c r="G687" i="45"/>
  <c r="G113" i="45"/>
  <c r="G31" i="45"/>
  <c r="H195" i="45"/>
  <c r="F605" i="45"/>
  <c r="G441" i="45"/>
  <c r="H277" i="45"/>
  <c r="G523" i="45"/>
  <c r="G359" i="45"/>
  <c r="G195" i="45"/>
  <c r="G769" i="45"/>
  <c r="G851" i="45"/>
  <c r="H851" i="45"/>
  <c r="H605" i="45"/>
  <c r="F441" i="45"/>
  <c r="F523" i="45"/>
  <c r="G277" i="45"/>
  <c r="H113" i="45"/>
  <c r="H441" i="45"/>
  <c r="G769" i="42"/>
  <c r="I1097" i="42"/>
  <c r="G31" i="42"/>
  <c r="H605" i="42"/>
  <c r="G851" i="42"/>
  <c r="I113" i="42"/>
  <c r="G359" i="42"/>
  <c r="H523" i="42"/>
  <c r="H1015" i="42"/>
  <c r="I687" i="42"/>
  <c r="H1097" i="42"/>
  <c r="H851" i="42"/>
  <c r="G523" i="42"/>
  <c r="H687" i="42"/>
  <c r="G1015" i="42"/>
  <c r="G195" i="42"/>
  <c r="H277" i="42"/>
  <c r="H359" i="42"/>
  <c r="H769" i="42"/>
  <c r="I441" i="42"/>
  <c r="I31" i="42"/>
  <c r="G1179" i="42"/>
  <c r="I523" i="42"/>
  <c r="I933" i="42"/>
  <c r="I605" i="42"/>
  <c r="I851" i="42"/>
  <c r="G113" i="42"/>
  <c r="I769" i="42"/>
  <c r="G605" i="42"/>
  <c r="H933" i="42"/>
  <c r="G1097" i="42"/>
  <c r="H441" i="42"/>
  <c r="I359" i="42"/>
  <c r="G441" i="42"/>
  <c r="H1179" i="42"/>
  <c r="G933" i="42"/>
  <c r="I195" i="42"/>
  <c r="I277" i="42"/>
  <c r="I1179" i="42"/>
  <c r="G687" i="42"/>
  <c r="H113" i="42"/>
  <c r="G277" i="42"/>
  <c r="I1015" i="42"/>
  <c r="H31" i="42"/>
  <c r="H195" i="42"/>
  <c r="Q84" i="41"/>
  <c r="P84" i="41"/>
  <c r="M84" i="41"/>
  <c r="N84" i="41"/>
  <c r="S84" i="41"/>
  <c r="O84" i="41"/>
  <c r="R84" i="41"/>
  <c r="T84" i="41"/>
  <c r="F732" i="61"/>
  <c r="G568" i="61"/>
  <c r="F486" i="61"/>
  <c r="H322" i="61"/>
  <c r="G814" i="61"/>
  <c r="F76" i="61"/>
  <c r="H650" i="61"/>
  <c r="H732" i="61"/>
  <c r="H486" i="61"/>
  <c r="G650" i="61"/>
  <c r="H568" i="61"/>
  <c r="H76" i="61"/>
  <c r="F896" i="61"/>
  <c r="G240" i="61"/>
  <c r="H158" i="61"/>
  <c r="F650" i="61"/>
  <c r="G76" i="61"/>
  <c r="F814" i="61"/>
  <c r="H240" i="61"/>
  <c r="H896" i="61"/>
  <c r="H404" i="61"/>
  <c r="F240" i="61"/>
  <c r="G732" i="61"/>
  <c r="H814" i="61"/>
  <c r="F158" i="61"/>
  <c r="G486" i="61"/>
  <c r="F404" i="61"/>
  <c r="G158" i="61"/>
  <c r="F568" i="61"/>
  <c r="G404" i="61"/>
  <c r="G322" i="61"/>
  <c r="F322" i="61"/>
  <c r="G896" i="61"/>
  <c r="N91" i="41"/>
  <c r="O91" i="41"/>
  <c r="M91" i="41"/>
  <c r="R91" i="41"/>
  <c r="S91" i="41"/>
  <c r="Q91" i="41"/>
  <c r="P91" i="41"/>
  <c r="H247" i="61"/>
  <c r="F575" i="61"/>
  <c r="F247" i="61"/>
  <c r="G493" i="61"/>
  <c r="G657" i="61"/>
  <c r="H165" i="61"/>
  <c r="G821" i="61"/>
  <c r="H657" i="61"/>
  <c r="H329" i="61"/>
  <c r="F493" i="61"/>
  <c r="H739" i="61"/>
  <c r="F411" i="61"/>
  <c r="H411" i="61"/>
  <c r="G575" i="61"/>
  <c r="F165" i="61"/>
  <c r="H575" i="61"/>
  <c r="F329" i="61"/>
  <c r="G329" i="61"/>
  <c r="F903" i="61"/>
  <c r="H83" i="61"/>
  <c r="H821" i="61"/>
  <c r="F821" i="61"/>
  <c r="G83" i="61"/>
  <c r="G903" i="61"/>
  <c r="G739" i="61"/>
  <c r="G165" i="61"/>
  <c r="H903" i="61"/>
  <c r="G411" i="61"/>
  <c r="F739" i="61"/>
  <c r="F657" i="61"/>
  <c r="F83" i="61"/>
  <c r="G247" i="61"/>
  <c r="H493" i="61"/>
  <c r="N80" i="41"/>
  <c r="M80" i="41"/>
  <c r="J80" i="41"/>
  <c r="Q80" i="41"/>
  <c r="S80" i="41"/>
  <c r="R80" i="41"/>
  <c r="P80" i="41"/>
  <c r="O80" i="41"/>
  <c r="F154" i="61"/>
  <c r="H72" i="61"/>
  <c r="F482" i="61"/>
  <c r="F892" i="61"/>
  <c r="G892" i="61"/>
  <c r="H482" i="61"/>
  <c r="F400" i="61"/>
  <c r="F564" i="61"/>
  <c r="G72" i="61"/>
  <c r="G728" i="61"/>
  <c r="G646" i="61"/>
  <c r="H564" i="61"/>
  <c r="G236" i="61"/>
  <c r="G482" i="61"/>
  <c r="F318" i="61"/>
  <c r="H154" i="61"/>
  <c r="G810" i="61"/>
  <c r="G154" i="61"/>
  <c r="G400" i="61"/>
  <c r="F728" i="61"/>
  <c r="F236" i="61"/>
  <c r="H318" i="61"/>
  <c r="G318" i="61"/>
  <c r="H810" i="61"/>
  <c r="F646" i="61"/>
  <c r="F72" i="61"/>
  <c r="H646" i="61"/>
  <c r="H236" i="61"/>
  <c r="H892" i="61"/>
  <c r="H400" i="61"/>
  <c r="G564" i="61"/>
  <c r="F810" i="61"/>
  <c r="H728" i="61"/>
  <c r="G87" i="41"/>
  <c r="I79" i="52"/>
  <c r="G79" i="53"/>
  <c r="I243" i="57"/>
  <c r="I571" i="57"/>
  <c r="H407" i="58"/>
  <c r="I79" i="51"/>
  <c r="I571" i="51"/>
  <c r="H325" i="50"/>
  <c r="G489" i="53"/>
  <c r="I79" i="55"/>
  <c r="I325" i="54"/>
  <c r="G571" i="59"/>
  <c r="G489" i="55"/>
  <c r="H407" i="57"/>
  <c r="G407" i="53"/>
  <c r="H407" i="50"/>
  <c r="H489" i="51"/>
  <c r="H161" i="52"/>
  <c r="I79" i="59"/>
  <c r="G407" i="55"/>
  <c r="H325" i="59"/>
  <c r="I571" i="53"/>
  <c r="G489" i="59"/>
  <c r="I161" i="56"/>
  <c r="G489" i="51"/>
  <c r="I571" i="56"/>
  <c r="I161" i="55"/>
  <c r="H407" i="55"/>
  <c r="G161" i="54"/>
  <c r="I489" i="57"/>
  <c r="G571" i="52"/>
  <c r="G79" i="55"/>
  <c r="I79" i="53"/>
  <c r="H161" i="59"/>
  <c r="I243" i="51"/>
  <c r="I407" i="55"/>
  <c r="G79" i="50"/>
  <c r="H79" i="54"/>
  <c r="G79" i="52"/>
  <c r="G407" i="54"/>
  <c r="G243" i="54"/>
  <c r="H161" i="56"/>
  <c r="I325" i="56"/>
  <c r="G489" i="52"/>
  <c r="I571" i="52"/>
  <c r="G79" i="56"/>
  <c r="H571" i="52"/>
  <c r="G571" i="53"/>
  <c r="H79" i="56"/>
  <c r="G161" i="50"/>
  <c r="G407" i="52"/>
  <c r="I571" i="55"/>
  <c r="H243" i="52"/>
  <c r="G161" i="55"/>
  <c r="G243" i="52"/>
  <c r="H325" i="52"/>
  <c r="I489" i="51"/>
  <c r="H243" i="56"/>
  <c r="G243" i="50"/>
  <c r="I161" i="57"/>
  <c r="H571" i="59"/>
  <c r="H407" i="52"/>
  <c r="H243" i="55"/>
  <c r="H161" i="55"/>
  <c r="H325" i="54"/>
  <c r="G79" i="51"/>
  <c r="G489" i="50"/>
  <c r="H489" i="57"/>
  <c r="G571" i="50"/>
  <c r="H325" i="57"/>
  <c r="G243" i="53"/>
  <c r="H571" i="50"/>
  <c r="I407" i="56"/>
  <c r="I571" i="59"/>
  <c r="I489" i="56"/>
  <c r="H79" i="53"/>
  <c r="I407" i="59"/>
  <c r="H243" i="53"/>
  <c r="G79" i="57"/>
  <c r="I489" i="58"/>
  <c r="G325" i="50"/>
  <c r="G161" i="56"/>
  <c r="H79" i="57"/>
  <c r="G407" i="57"/>
  <c r="H489" i="55"/>
  <c r="H243" i="57"/>
  <c r="G161" i="53"/>
  <c r="G325" i="51"/>
  <c r="G489" i="57"/>
  <c r="G161" i="52"/>
  <c r="I489" i="50"/>
  <c r="H79" i="59"/>
  <c r="I161" i="59"/>
  <c r="H571" i="56"/>
  <c r="G325" i="57"/>
  <c r="I243" i="50"/>
  <c r="I79" i="57"/>
  <c r="G407" i="59"/>
  <c r="I571" i="54"/>
  <c r="H161" i="50"/>
  <c r="H489" i="58"/>
  <c r="I243" i="59"/>
  <c r="G489" i="58"/>
  <c r="H571" i="58"/>
  <c r="G489" i="56"/>
  <c r="G243" i="51"/>
  <c r="G407" i="51"/>
  <c r="G571" i="58"/>
  <c r="I243" i="56"/>
  <c r="H161" i="53"/>
  <c r="H79" i="58"/>
  <c r="H489" i="53"/>
  <c r="G243" i="56"/>
  <c r="G161" i="58"/>
  <c r="G325" i="53"/>
  <c r="I243" i="55"/>
  <c r="G325" i="58"/>
  <c r="G243" i="59"/>
  <c r="I489" i="53"/>
  <c r="H325" i="55"/>
  <c r="I489" i="52"/>
  <c r="I325" i="53"/>
  <c r="H161" i="57"/>
  <c r="H489" i="52"/>
  <c r="I161" i="58"/>
  <c r="I407" i="51"/>
  <c r="H325" i="51"/>
  <c r="H243" i="58"/>
  <c r="I243" i="52"/>
  <c r="I407" i="54"/>
  <c r="I407" i="57"/>
  <c r="G79" i="59"/>
  <c r="H489" i="54"/>
  <c r="I161" i="50"/>
  <c r="H407" i="51"/>
  <c r="G407" i="50"/>
  <c r="I79" i="54"/>
  <c r="G571" i="51"/>
  <c r="I79" i="50"/>
  <c r="H243" i="59"/>
  <c r="H243" i="51"/>
  <c r="I161" i="53"/>
  <c r="I325" i="55"/>
  <c r="H243" i="54"/>
  <c r="I571" i="50"/>
  <c r="G489" i="54"/>
  <c r="H571" i="57"/>
  <c r="I325" i="57"/>
  <c r="G407" i="58"/>
  <c r="H489" i="59"/>
  <c r="H325" i="56"/>
  <c r="G161" i="51"/>
  <c r="I325" i="51"/>
  <c r="I243" i="53"/>
  <c r="G325" i="56"/>
  <c r="I489" i="55"/>
  <c r="H571" i="55"/>
  <c r="D18" i="41"/>
  <c r="D14" i="41"/>
  <c r="G662" i="45"/>
  <c r="G498" i="45"/>
  <c r="H252" i="45"/>
  <c r="G580" i="45"/>
  <c r="H170" i="45"/>
  <c r="G826" i="45"/>
  <c r="F580" i="45"/>
  <c r="G170" i="45"/>
  <c r="G416" i="45"/>
  <c r="G744" i="45"/>
  <c r="H6" i="45"/>
  <c r="H416" i="45"/>
  <c r="H826" i="45"/>
  <c r="H498" i="45"/>
  <c r="G334" i="45"/>
  <c r="G88" i="45"/>
  <c r="H662" i="45"/>
  <c r="H744" i="45"/>
  <c r="H334" i="45"/>
  <c r="H88" i="45"/>
  <c r="F416" i="45"/>
  <c r="F334" i="45"/>
  <c r="F498" i="45"/>
  <c r="G6" i="45"/>
  <c r="H580" i="45"/>
  <c r="G252" i="45"/>
  <c r="G826" i="42"/>
  <c r="I170" i="42"/>
  <c r="G1072" i="42"/>
  <c r="G1154" i="42"/>
  <c r="G334" i="42"/>
  <c r="H88" i="42"/>
  <c r="H334" i="42"/>
  <c r="G498" i="42"/>
  <c r="H826" i="42"/>
  <c r="I334" i="42"/>
  <c r="H662" i="42"/>
  <c r="H1154" i="42"/>
  <c r="I1072" i="42"/>
  <c r="I88" i="42"/>
  <c r="G252" i="42"/>
  <c r="G580" i="42"/>
  <c r="G170" i="42"/>
  <c r="H252" i="42"/>
  <c r="H908" i="42"/>
  <c r="I416" i="42"/>
  <c r="I580" i="42"/>
  <c r="G662" i="42"/>
  <c r="I498" i="42"/>
  <c r="I662" i="42"/>
  <c r="I990" i="42"/>
  <c r="G6" i="42"/>
  <c r="I744" i="42"/>
  <c r="H498" i="42"/>
  <c r="I1154" i="42"/>
  <c r="G908" i="42"/>
  <c r="I252" i="42"/>
  <c r="G416" i="42"/>
  <c r="H744" i="42"/>
  <c r="I908" i="42"/>
  <c r="H990" i="42"/>
  <c r="H416" i="42"/>
  <c r="H580" i="42"/>
  <c r="G990" i="42"/>
  <c r="H170" i="42"/>
  <c r="G744" i="42"/>
  <c r="H6" i="42"/>
  <c r="G88" i="42"/>
  <c r="I826" i="42"/>
  <c r="H1072" i="42"/>
  <c r="I6" i="42"/>
  <c r="G74" i="41"/>
  <c r="G476" i="51" s="1"/>
  <c r="G312" i="56"/>
  <c r="I230" i="56"/>
  <c r="G312" i="53"/>
  <c r="I476" i="53"/>
  <c r="G476" i="54"/>
  <c r="G230" i="59"/>
  <c r="I148" i="50"/>
  <c r="I66" i="53"/>
  <c r="I312" i="56"/>
  <c r="H312" i="57"/>
  <c r="I148" i="55"/>
  <c r="H66" i="59"/>
  <c r="I148" i="59"/>
  <c r="I394" i="52"/>
  <c r="I476" i="50"/>
  <c r="I230" i="55"/>
  <c r="H148" i="59"/>
  <c r="H230" i="54"/>
  <c r="H558" i="56"/>
  <c r="G66" i="51"/>
  <c r="G476" i="58"/>
  <c r="I476" i="58"/>
  <c r="H66" i="57"/>
  <c r="G558" i="57"/>
  <c r="G230" i="54"/>
  <c r="H394" i="51"/>
  <c r="I66" i="56"/>
  <c r="G312" i="50"/>
  <c r="G230" i="52"/>
  <c r="H476" i="58"/>
  <c r="H312" i="56"/>
  <c r="I394" i="55"/>
  <c r="G148" i="50"/>
  <c r="G394" i="52"/>
  <c r="H394" i="59"/>
  <c r="H312" i="50"/>
  <c r="G394" i="51"/>
  <c r="G394" i="58"/>
  <c r="H66" i="52"/>
  <c r="I66" i="51"/>
  <c r="G558" i="52"/>
  <c r="H230" i="57"/>
  <c r="G312" i="52"/>
  <c r="H476" i="56"/>
  <c r="I312" i="59"/>
  <c r="G230" i="55"/>
  <c r="G476" i="57"/>
  <c r="G66" i="58"/>
  <c r="H558" i="58"/>
  <c r="H312" i="54"/>
  <c r="I230" i="59"/>
  <c r="G558" i="51"/>
  <c r="H148" i="55"/>
  <c r="H558" i="52"/>
  <c r="G394" i="57"/>
  <c r="I394" i="58"/>
  <c r="G148" i="55"/>
  <c r="G148" i="53"/>
  <c r="G394" i="59"/>
  <c r="H148" i="57"/>
  <c r="H476" i="57"/>
  <c r="G394" i="54"/>
  <c r="H66" i="54"/>
  <c r="G230" i="58"/>
  <c r="H476" i="51"/>
  <c r="G476" i="50"/>
  <c r="I148" i="52"/>
  <c r="I148" i="57"/>
  <c r="I558" i="53"/>
  <c r="H476" i="50"/>
  <c r="I394" i="59"/>
  <c r="G230" i="51"/>
  <c r="H148" i="56"/>
  <c r="G66" i="59"/>
  <c r="I558" i="51"/>
  <c r="G66" i="57"/>
  <c r="G148" i="58"/>
  <c r="I312" i="54"/>
  <c r="H230" i="52"/>
  <c r="G230" i="50"/>
  <c r="H148" i="58"/>
  <c r="G394" i="55"/>
  <c r="G558" i="54"/>
  <c r="I66" i="50"/>
  <c r="H148" i="53"/>
  <c r="G394" i="56"/>
  <c r="G476" i="52"/>
  <c r="I476" i="57"/>
  <c r="I394" i="54"/>
  <c r="G66" i="52"/>
  <c r="H148" i="51"/>
  <c r="H66" i="51"/>
  <c r="I66" i="59"/>
  <c r="G66" i="53"/>
  <c r="H148" i="52"/>
  <c r="I312" i="58"/>
  <c r="I476" i="56"/>
  <c r="G476" i="53"/>
  <c r="I558" i="55"/>
  <c r="G558" i="53"/>
  <c r="G558" i="58"/>
  <c r="I66" i="52"/>
  <c r="G148" i="59"/>
  <c r="I394" i="51"/>
  <c r="H230" i="53"/>
  <c r="H558" i="57"/>
  <c r="I312" i="52"/>
  <c r="I558" i="56"/>
  <c r="G66" i="56"/>
  <c r="G558" i="59"/>
  <c r="G312" i="51"/>
  <c r="I312" i="51"/>
  <c r="I476" i="54"/>
  <c r="G312" i="54"/>
  <c r="G148" i="51"/>
  <c r="H148" i="50"/>
  <c r="H394" i="52"/>
  <c r="H394" i="56"/>
  <c r="G312" i="59"/>
  <c r="G230" i="56"/>
  <c r="G148" i="57"/>
  <c r="I230" i="52"/>
  <c r="I312" i="53"/>
  <c r="I558" i="52"/>
  <c r="I66" i="58"/>
  <c r="G558" i="55"/>
  <c r="G558" i="50"/>
  <c r="I558" i="54"/>
  <c r="H394" i="58"/>
  <c r="H558" i="51"/>
  <c r="I476" i="52"/>
  <c r="G312" i="57"/>
  <c r="I230" i="58"/>
  <c r="I66" i="54"/>
  <c r="H230" i="59"/>
  <c r="I148" i="56"/>
  <c r="I312" i="50"/>
  <c r="I394" i="53"/>
  <c r="H230" i="50"/>
  <c r="H558" i="54"/>
  <c r="G45" i="41"/>
  <c r="H201" i="59" s="1"/>
  <c r="I365" i="54"/>
  <c r="I447" i="58"/>
  <c r="G447" i="57"/>
  <c r="H201" i="55"/>
  <c r="H37" i="54"/>
  <c r="H365" i="55"/>
  <c r="H283" i="59"/>
  <c r="I365" i="59"/>
  <c r="I447" i="50"/>
  <c r="H529" i="55"/>
  <c r="H365" i="51"/>
  <c r="H201" i="52"/>
  <c r="I119" i="54"/>
  <c r="G201" i="53"/>
  <c r="G283" i="53"/>
  <c r="G447" i="56"/>
  <c r="I529" i="53"/>
  <c r="H365" i="59"/>
  <c r="I119" i="56"/>
  <c r="I365" i="53"/>
  <c r="I37" i="54"/>
  <c r="G529" i="52"/>
  <c r="I529" i="51"/>
  <c r="G283" i="56"/>
  <c r="I283" i="50"/>
  <c r="G119" i="54"/>
  <c r="I283" i="56"/>
  <c r="I529" i="57"/>
  <c r="G37" i="56"/>
  <c r="G119" i="59"/>
  <c r="I201" i="53"/>
  <c r="G37" i="54"/>
  <c r="H119" i="56"/>
  <c r="G37" i="53"/>
  <c r="H529" i="53"/>
  <c r="H447" i="50"/>
  <c r="G37" i="58"/>
  <c r="H119" i="53"/>
  <c r="H365" i="57"/>
  <c r="I283" i="59"/>
  <c r="G447" i="54"/>
  <c r="I201" i="55"/>
  <c r="H119" i="59"/>
  <c r="G201" i="55"/>
  <c r="G283" i="51"/>
  <c r="I529" i="55"/>
  <c r="G283" i="54"/>
  <c r="I283" i="52"/>
  <c r="H283" i="58"/>
  <c r="I119" i="55"/>
  <c r="G119" i="51"/>
  <c r="H283" i="54"/>
  <c r="I37" i="58"/>
  <c r="H119" i="51"/>
  <c r="G447" i="51"/>
  <c r="G529" i="53"/>
  <c r="H201" i="51"/>
  <c r="H529" i="56"/>
  <c r="H37" i="58"/>
  <c r="G37" i="57"/>
  <c r="G119" i="53"/>
  <c r="H201" i="57"/>
  <c r="I119" i="59"/>
  <c r="H37" i="50"/>
  <c r="G119" i="58"/>
  <c r="G365" i="53"/>
  <c r="G119" i="55"/>
  <c r="H447" i="52"/>
  <c r="H447" i="56"/>
  <c r="I37" i="59"/>
  <c r="I365" i="57"/>
  <c r="G201" i="51"/>
  <c r="G201" i="50"/>
  <c r="I447" i="59"/>
  <c r="H37" i="52"/>
  <c r="H365" i="54"/>
  <c r="I201" i="52"/>
  <c r="H283" i="57"/>
  <c r="G529" i="50"/>
  <c r="H283" i="55"/>
  <c r="I119" i="51"/>
  <c r="H37" i="59"/>
  <c r="H365" i="56"/>
  <c r="G365" i="51"/>
  <c r="H201" i="50"/>
  <c r="G283" i="59"/>
  <c r="G119" i="52"/>
  <c r="G529" i="56"/>
  <c r="H119" i="58"/>
  <c r="H37" i="57"/>
  <c r="G283" i="57"/>
  <c r="I283" i="51"/>
  <c r="G37" i="52"/>
  <c r="G447" i="52"/>
  <c r="G447" i="59"/>
  <c r="H201" i="56"/>
  <c r="I365" i="58"/>
  <c r="H529" i="58"/>
  <c r="I529" i="52"/>
  <c r="G283" i="50"/>
  <c r="H283" i="53"/>
  <c r="G447" i="58"/>
  <c r="G37" i="59"/>
  <c r="I201" i="56"/>
  <c r="H283" i="51"/>
  <c r="I447" i="54"/>
  <c r="I529" i="54"/>
  <c r="I529" i="58"/>
  <c r="I201" i="51"/>
  <c r="H447" i="54"/>
  <c r="G201" i="56"/>
  <c r="G529" i="54"/>
  <c r="H283" i="56"/>
  <c r="G365" i="52"/>
  <c r="H37" i="53"/>
  <c r="H119" i="54"/>
  <c r="H283" i="52"/>
  <c r="I447" i="56"/>
  <c r="I529" i="50"/>
  <c r="G365" i="55"/>
  <c r="I365" i="51"/>
  <c r="I37" i="55"/>
  <c r="I447" i="53"/>
  <c r="I529" i="56"/>
  <c r="I201" i="58"/>
  <c r="I119" i="50"/>
  <c r="I37" i="53"/>
  <c r="G447" i="55"/>
  <c r="I283" i="54"/>
  <c r="I119" i="52"/>
  <c r="I283" i="53"/>
  <c r="G37" i="55"/>
  <c r="G529" i="57"/>
  <c r="G37" i="51"/>
  <c r="H201" i="54"/>
  <c r="H447" i="55"/>
  <c r="I37" i="51"/>
  <c r="I201" i="57"/>
  <c r="G529" i="58"/>
  <c r="I365" i="55"/>
  <c r="H529" i="52"/>
  <c r="H201" i="53"/>
  <c r="G283" i="52"/>
  <c r="G201" i="54"/>
  <c r="G365" i="57"/>
  <c r="H529" i="51"/>
  <c r="G201" i="58"/>
  <c r="G365" i="59"/>
  <c r="G529" i="55"/>
  <c r="G201" i="57"/>
  <c r="G447" i="50"/>
  <c r="I283" i="58"/>
  <c r="H283" i="50"/>
  <c r="H119" i="57"/>
  <c r="I365" i="50"/>
  <c r="I365" i="52"/>
  <c r="H529" i="54"/>
  <c r="G47" i="41"/>
  <c r="I531" i="51"/>
  <c r="G449" i="58"/>
  <c r="G39" i="50"/>
  <c r="H203" i="56"/>
  <c r="I285" i="55"/>
  <c r="G449" i="51"/>
  <c r="I39" i="50"/>
  <c r="H121" i="51"/>
  <c r="H285" i="56"/>
  <c r="I367" i="59"/>
  <c r="G203" i="56"/>
  <c r="I531" i="57"/>
  <c r="H203" i="54"/>
  <c r="G531" i="52"/>
  <c r="G367" i="58"/>
  <c r="G285" i="57"/>
  <c r="I203" i="59"/>
  <c r="H203" i="50"/>
  <c r="I203" i="58"/>
  <c r="G285" i="55"/>
  <c r="I285" i="56"/>
  <c r="H285" i="57"/>
  <c r="I449" i="56"/>
  <c r="H203" i="52"/>
  <c r="G39" i="53"/>
  <c r="H285" i="51"/>
  <c r="H39" i="58"/>
  <c r="H285" i="59"/>
  <c r="H39" i="51"/>
  <c r="G531" i="57"/>
  <c r="G449" i="57"/>
  <c r="H285" i="55"/>
  <c r="I367" i="51"/>
  <c r="H39" i="56"/>
  <c r="I121" i="57"/>
  <c r="G367" i="53"/>
  <c r="H285" i="52"/>
  <c r="I367" i="58"/>
  <c r="H531" i="55"/>
  <c r="I285" i="51"/>
  <c r="I285" i="57"/>
  <c r="H531" i="52"/>
  <c r="H39" i="57"/>
  <c r="I285" i="59"/>
  <c r="H367" i="59"/>
  <c r="I121" i="52"/>
  <c r="G285" i="50"/>
  <c r="H367" i="54"/>
  <c r="G285" i="58"/>
  <c r="H39" i="54"/>
  <c r="H203" i="59"/>
  <c r="H531" i="50"/>
  <c r="I531" i="54"/>
  <c r="H121" i="52"/>
  <c r="H531" i="53"/>
  <c r="I203" i="52"/>
  <c r="I203" i="51"/>
  <c r="I531" i="50"/>
  <c r="G39" i="55"/>
  <c r="H449" i="50"/>
  <c r="I367" i="50"/>
  <c r="H449" i="55"/>
  <c r="G285" i="53"/>
  <c r="H367" i="53"/>
  <c r="I531" i="52"/>
  <c r="I121" i="56"/>
  <c r="G121" i="50"/>
  <c r="I531" i="53"/>
  <c r="G203" i="54"/>
  <c r="I39" i="53"/>
  <c r="I531" i="56"/>
  <c r="H531" i="59"/>
  <c r="G121" i="56"/>
  <c r="H449" i="56"/>
  <c r="H203" i="57"/>
  <c r="H203" i="55"/>
  <c r="H449" i="52"/>
  <c r="I449" i="52"/>
  <c r="I121" i="50"/>
  <c r="G285" i="51"/>
  <c r="I39" i="58"/>
  <c r="G367" i="50"/>
  <c r="H39" i="53"/>
  <c r="I285" i="54"/>
  <c r="I285" i="50"/>
  <c r="G531" i="53"/>
  <c r="I367" i="52"/>
  <c r="I39" i="55"/>
  <c r="H121" i="54"/>
  <c r="H367" i="57"/>
  <c r="G367" i="56"/>
  <c r="G285" i="52"/>
  <c r="G39" i="51"/>
  <c r="H121" i="58"/>
  <c r="G449" i="50"/>
  <c r="G285" i="56"/>
  <c r="G531" i="58"/>
  <c r="G367" i="52"/>
  <c r="H531" i="57"/>
  <c r="I449" i="50"/>
  <c r="I367" i="56"/>
  <c r="G531" i="51"/>
  <c r="H121" i="57"/>
  <c r="H531" i="56"/>
  <c r="H120" i="51"/>
  <c r="H530" i="51"/>
  <c r="H120" i="56"/>
  <c r="I448" i="55"/>
  <c r="H120" i="54"/>
  <c r="G284" i="56"/>
  <c r="G530" i="59"/>
  <c r="I366" i="55"/>
  <c r="G38" i="52"/>
  <c r="G202" i="51"/>
  <c r="I202" i="56"/>
  <c r="G284" i="55"/>
  <c r="I120" i="56"/>
  <c r="H366" i="52"/>
  <c r="I120" i="54"/>
  <c r="H284" i="59"/>
  <c r="H284" i="58"/>
  <c r="G284" i="52"/>
  <c r="H284" i="56"/>
  <c r="H38" i="50"/>
  <c r="I530" i="53"/>
  <c r="I120" i="59"/>
  <c r="I284" i="53"/>
  <c r="I530" i="59"/>
  <c r="G202" i="58"/>
  <c r="I448" i="56"/>
  <c r="I530" i="58"/>
  <c r="I120" i="58"/>
  <c r="G120" i="52"/>
  <c r="H202" i="50"/>
  <c r="H366" i="58"/>
  <c r="H120" i="52"/>
  <c r="H366" i="57"/>
  <c r="H202" i="52"/>
  <c r="I202" i="59"/>
  <c r="H530" i="55"/>
  <c r="I448" i="51"/>
  <c r="G530" i="51"/>
  <c r="G530" i="58"/>
  <c r="H448" i="54"/>
  <c r="G530" i="50"/>
  <c r="I284" i="51"/>
  <c r="G448" i="58"/>
  <c r="H448" i="50"/>
  <c r="H202" i="58"/>
  <c r="I38" i="55"/>
  <c r="H448" i="51"/>
  <c r="I284" i="58"/>
  <c r="H530" i="58"/>
  <c r="H202" i="53"/>
  <c r="H530" i="56"/>
  <c r="I38" i="51"/>
  <c r="H366" i="53"/>
  <c r="G38" i="57"/>
  <c r="H38" i="55"/>
  <c r="H120" i="55"/>
  <c r="G448" i="59"/>
  <c r="G366" i="58"/>
  <c r="G366" i="59"/>
  <c r="G448" i="51"/>
  <c r="G284" i="54"/>
  <c r="I120" i="57"/>
  <c r="H284" i="52"/>
  <c r="H202" i="56"/>
  <c r="H120" i="59"/>
  <c r="I284" i="57"/>
  <c r="H120" i="57"/>
  <c r="H284" i="53"/>
  <c r="H202" i="59"/>
  <c r="I284" i="56"/>
  <c r="I38" i="58"/>
  <c r="G202" i="57"/>
  <c r="H366" i="54"/>
  <c r="I366" i="59"/>
  <c r="H38" i="51"/>
  <c r="I366" i="52"/>
  <c r="I448" i="50"/>
  <c r="I366" i="51"/>
  <c r="I530" i="57"/>
  <c r="G448" i="53"/>
  <c r="H448" i="52"/>
  <c r="G366" i="51"/>
  <c r="I120" i="51"/>
  <c r="I202" i="53"/>
  <c r="I284" i="55"/>
  <c r="I530" i="56"/>
  <c r="G366" i="55"/>
  <c r="H448" i="55"/>
  <c r="H38" i="59"/>
  <c r="I120" i="55"/>
  <c r="I202" i="51"/>
  <c r="I448" i="54"/>
  <c r="H530" i="59"/>
  <c r="H202" i="54"/>
  <c r="I366" i="56"/>
  <c r="G38" i="50"/>
  <c r="H38" i="56"/>
  <c r="I284" i="52"/>
  <c r="I120" i="50"/>
  <c r="G448" i="56"/>
  <c r="H530" i="57"/>
  <c r="I366" i="57"/>
  <c r="G366" i="54"/>
  <c r="H284" i="54"/>
  <c r="G530" i="55"/>
  <c r="I448" i="52"/>
  <c r="H448" i="58"/>
  <c r="G448" i="57"/>
  <c r="I202" i="54"/>
  <c r="I202" i="55"/>
  <c r="H120" i="58"/>
  <c r="G284" i="51"/>
  <c r="G448" i="50"/>
  <c r="I366" i="58"/>
  <c r="G448" i="52"/>
  <c r="G366" i="52"/>
  <c r="H366" i="51"/>
  <c r="I448" i="58"/>
  <c r="H530" i="54"/>
  <c r="H38" i="53"/>
  <c r="G530" i="53"/>
  <c r="I530" i="54"/>
  <c r="I448" i="57"/>
  <c r="H530" i="53"/>
  <c r="H120" i="50"/>
  <c r="H284" i="55"/>
  <c r="G284" i="58"/>
  <c r="G120" i="59"/>
  <c r="I120" i="52"/>
  <c r="I448" i="59"/>
  <c r="G120" i="53"/>
  <c r="I366" i="54"/>
  <c r="G38" i="54"/>
  <c r="I38" i="52"/>
  <c r="H284" i="50"/>
  <c r="I38" i="54"/>
  <c r="I448" i="53"/>
  <c r="I284" i="50"/>
  <c r="G120" i="58"/>
  <c r="G284" i="50"/>
  <c r="G366" i="53"/>
  <c r="H448" i="57"/>
  <c r="H366" i="59"/>
  <c r="G530" i="56"/>
  <c r="G202" i="50"/>
  <c r="I366" i="53"/>
  <c r="G448" i="54"/>
  <c r="G38" i="56"/>
  <c r="H448" i="56"/>
  <c r="G202" i="55"/>
  <c r="G366" i="56"/>
  <c r="G366" i="50"/>
  <c r="I530" i="52"/>
  <c r="I202" i="50"/>
  <c r="H530" i="52"/>
  <c r="H38" i="52"/>
  <c r="G284" i="57"/>
  <c r="G38" i="55"/>
  <c r="I284" i="54"/>
  <c r="G202" i="59"/>
  <c r="I202" i="52"/>
  <c r="G202" i="52"/>
  <c r="H284" i="57"/>
  <c r="H284" i="51"/>
  <c r="H38" i="57"/>
  <c r="G284" i="53"/>
  <c r="G202" i="53"/>
  <c r="H448" i="59"/>
  <c r="I202" i="58"/>
  <c r="G120" i="54"/>
  <c r="G530" i="54"/>
  <c r="I38" i="59"/>
  <c r="I38" i="53"/>
  <c r="G120" i="55"/>
  <c r="G120" i="57"/>
  <c r="I530" i="51"/>
  <c r="G38" i="59"/>
  <c r="I366" i="50"/>
  <c r="H202" i="55"/>
  <c r="G120" i="50"/>
  <c r="H448" i="53"/>
  <c r="I38" i="57"/>
  <c r="G38" i="51"/>
  <c r="H38" i="58"/>
  <c r="I120" i="53"/>
  <c r="G120" i="51"/>
  <c r="G38" i="53"/>
  <c r="H366" i="55"/>
  <c r="H366" i="50"/>
  <c r="H530" i="50"/>
  <c r="G202" i="54"/>
  <c r="G120" i="56"/>
  <c r="I38" i="56"/>
  <c r="I284" i="59"/>
  <c r="I38" i="50"/>
  <c r="H366" i="56"/>
  <c r="G448" i="55"/>
  <c r="H202" i="51"/>
  <c r="G366" i="57"/>
  <c r="G530" i="57"/>
  <c r="I530" i="55"/>
  <c r="H202" i="57"/>
  <c r="G530" i="52"/>
  <c r="H120" i="53"/>
  <c r="I530" i="50"/>
  <c r="G284" i="59"/>
  <c r="H38" i="54"/>
  <c r="G38" i="58"/>
  <c r="I202" i="57"/>
  <c r="G202" i="56"/>
  <c r="G54" i="41"/>
  <c r="G538" i="58" s="1"/>
  <c r="I456" i="53"/>
  <c r="I128" i="54"/>
  <c r="G456" i="58"/>
  <c r="H292" i="52"/>
  <c r="I210" i="55"/>
  <c r="H374" i="57"/>
  <c r="H456" i="51"/>
  <c r="H292" i="54"/>
  <c r="G538" i="51"/>
  <c r="H210" i="55"/>
  <c r="I128" i="57"/>
  <c r="G292" i="52"/>
  <c r="H46" i="53"/>
  <c r="G292" i="50"/>
  <c r="I210" i="56"/>
  <c r="H374" i="58"/>
  <c r="G210" i="53"/>
  <c r="G46" i="50"/>
  <c r="I374" i="55"/>
  <c r="G46" i="53"/>
  <c r="G374" i="58"/>
  <c r="I538" i="50"/>
  <c r="G374" i="53"/>
  <c r="I46" i="52"/>
  <c r="I538" i="51"/>
  <c r="I210" i="54"/>
  <c r="I374" i="53"/>
  <c r="I210" i="52"/>
  <c r="H292" i="51"/>
  <c r="I292" i="52"/>
  <c r="H210" i="59"/>
  <c r="H128" i="50"/>
  <c r="G374" i="50"/>
  <c r="I374" i="51"/>
  <c r="G292" i="51"/>
  <c r="H46" i="54"/>
  <c r="G456" i="50"/>
  <c r="G128" i="53"/>
  <c r="G210" i="50"/>
  <c r="H538" i="57"/>
  <c r="H46" i="52"/>
  <c r="H292" i="59"/>
  <c r="H456" i="56"/>
  <c r="H456" i="55"/>
  <c r="G46" i="57"/>
  <c r="G210" i="51"/>
  <c r="G46" i="59"/>
  <c r="I292" i="59"/>
  <c r="I374" i="50"/>
  <c r="G292" i="59"/>
  <c r="G128" i="59"/>
  <c r="H210" i="54"/>
  <c r="H538" i="50"/>
  <c r="H210" i="58"/>
  <c r="I292" i="58"/>
  <c r="I210" i="53"/>
  <c r="G210" i="58"/>
  <c r="G128" i="52"/>
  <c r="H374" i="54"/>
  <c r="H292" i="56"/>
  <c r="H46" i="51"/>
  <c r="H538" i="54"/>
  <c r="H46" i="58"/>
  <c r="G538" i="56"/>
  <c r="H128" i="59"/>
  <c r="H210" i="50"/>
  <c r="H374" i="50"/>
  <c r="H46" i="59"/>
  <c r="H292" i="55"/>
  <c r="H374" i="55"/>
  <c r="I128" i="59"/>
  <c r="H210" i="57"/>
  <c r="I128" i="52"/>
  <c r="G46" i="55"/>
  <c r="G210" i="52"/>
  <c r="H374" i="51"/>
  <c r="G374" i="54"/>
  <c r="H46" i="57"/>
  <c r="G128" i="51"/>
  <c r="I46" i="51"/>
  <c r="I456" i="52"/>
  <c r="G128" i="57"/>
  <c r="H374" i="52"/>
  <c r="H538" i="53"/>
  <c r="I128" i="51"/>
  <c r="I456" i="55"/>
  <c r="H292" i="50"/>
  <c r="I456" i="51"/>
  <c r="G292" i="58"/>
  <c r="G210" i="57"/>
  <c r="I46" i="58"/>
  <c r="I538" i="56"/>
  <c r="G46" i="51"/>
  <c r="I456" i="58"/>
  <c r="H538" i="51"/>
  <c r="G374" i="59"/>
  <c r="G538" i="50"/>
  <c r="G456" i="55"/>
  <c r="G210" i="56"/>
  <c r="H46" i="56"/>
  <c r="I210" i="57"/>
  <c r="I538" i="52"/>
  <c r="I46" i="59"/>
  <c r="G128" i="58"/>
  <c r="I128" i="50"/>
  <c r="G46" i="54"/>
  <c r="H374" i="59"/>
  <c r="G210" i="55"/>
  <c r="I292" i="54"/>
  <c r="I374" i="54"/>
  <c r="I292" i="50"/>
  <c r="I292" i="53"/>
  <c r="G374" i="57"/>
  <c r="H456" i="50"/>
  <c r="I456" i="54"/>
  <c r="H456" i="52"/>
  <c r="I210" i="58"/>
  <c r="G456" i="57"/>
  <c r="I128" i="53"/>
  <c r="H456" i="57"/>
  <c r="G456" i="56"/>
  <c r="G538" i="55"/>
  <c r="G538" i="54"/>
  <c r="H292" i="57"/>
  <c r="H210" i="56"/>
  <c r="I46" i="57"/>
  <c r="I210" i="50"/>
  <c r="I538" i="57"/>
  <c r="I292" i="55"/>
  <c r="I210" i="59"/>
  <c r="G292" i="53"/>
  <c r="H128" i="54"/>
  <c r="H292" i="53"/>
  <c r="G374" i="56"/>
  <c r="I210" i="51"/>
  <c r="I374" i="56"/>
  <c r="H210" i="53"/>
  <c r="G538" i="59"/>
  <c r="I456" i="57"/>
  <c r="H292" i="58"/>
  <c r="H210" i="52"/>
  <c r="G292" i="56"/>
  <c r="H456" i="59"/>
  <c r="I538" i="53"/>
  <c r="H456" i="54"/>
  <c r="G292" i="54"/>
  <c r="I128" i="55"/>
  <c r="I374" i="58"/>
  <c r="H46" i="55"/>
  <c r="H128" i="53"/>
  <c r="H538" i="58"/>
  <c r="H374" i="56"/>
  <c r="G456" i="54"/>
  <c r="I538" i="54"/>
  <c r="G538" i="57"/>
  <c r="I456" i="56"/>
  <c r="G456" i="53"/>
  <c r="G51" i="41"/>
  <c r="G125" i="54"/>
  <c r="G453" i="57"/>
  <c r="H125" i="55"/>
  <c r="G453" i="54"/>
  <c r="I289" i="56"/>
  <c r="G207" i="50"/>
  <c r="H371" i="50"/>
  <c r="I535" i="52"/>
  <c r="H371" i="59"/>
  <c r="H125" i="59"/>
  <c r="H43" i="53"/>
  <c r="I125" i="54"/>
  <c r="G371" i="53"/>
  <c r="I371" i="59"/>
  <c r="I535" i="50"/>
  <c r="G43" i="52"/>
  <c r="I535" i="59"/>
  <c r="H289" i="52"/>
  <c r="H289" i="53"/>
  <c r="G43" i="57"/>
  <c r="H453" i="51"/>
  <c r="I125" i="58"/>
  <c r="H289" i="56"/>
  <c r="H125" i="54"/>
  <c r="I125" i="51"/>
  <c r="I289" i="50"/>
  <c r="I43" i="52"/>
  <c r="H371" i="51"/>
  <c r="I535" i="58"/>
  <c r="H535" i="56"/>
  <c r="I43" i="56"/>
  <c r="H207" i="55"/>
  <c r="G289" i="54"/>
  <c r="I371" i="52"/>
  <c r="G371" i="54"/>
  <c r="I371" i="54"/>
  <c r="I371" i="57"/>
  <c r="G535" i="55"/>
  <c r="I43" i="59"/>
  <c r="H43" i="59"/>
  <c r="G125" i="58"/>
  <c r="H125" i="56"/>
  <c r="I207" i="52"/>
  <c r="H207" i="50"/>
  <c r="H207" i="54"/>
  <c r="I125" i="55"/>
  <c r="G43" i="55"/>
  <c r="H43" i="56"/>
  <c r="H453" i="54"/>
  <c r="G207" i="51"/>
  <c r="G453" i="56"/>
  <c r="I535" i="54"/>
  <c r="G207" i="55"/>
  <c r="I453" i="51"/>
  <c r="I371" i="50"/>
  <c r="I125" i="50"/>
  <c r="G207" i="56"/>
  <c r="H453" i="59"/>
  <c r="H371" i="57"/>
  <c r="G371" i="50"/>
  <c r="G43" i="50"/>
  <c r="G535" i="53"/>
  <c r="H453" i="58"/>
  <c r="I43" i="58"/>
  <c r="H43" i="55"/>
  <c r="H453" i="55"/>
  <c r="H289" i="50"/>
  <c r="I289" i="58"/>
  <c r="I535" i="55"/>
  <c r="G207" i="53"/>
  <c r="H207" i="57"/>
  <c r="G535" i="50"/>
  <c r="G125" i="53"/>
  <c r="G207" i="57"/>
  <c r="G371" i="56"/>
  <c r="I125" i="56"/>
  <c r="I289" i="54"/>
  <c r="I207" i="56"/>
  <c r="G125" i="55"/>
  <c r="G56" i="41"/>
  <c r="H48" i="52" s="1"/>
  <c r="H294" i="53"/>
  <c r="I212" i="52"/>
  <c r="H130" i="53"/>
  <c r="H294" i="54"/>
  <c r="H376" i="58"/>
  <c r="G212" i="56"/>
  <c r="I376" i="53"/>
  <c r="G212" i="58"/>
  <c r="I130" i="57"/>
  <c r="G376" i="58"/>
  <c r="I458" i="52"/>
  <c r="I458" i="54"/>
  <c r="I294" i="58"/>
  <c r="H540" i="58"/>
  <c r="H48" i="56"/>
  <c r="I458" i="56"/>
  <c r="H130" i="59"/>
  <c r="H130" i="54"/>
  <c r="I376" i="56"/>
  <c r="I48" i="58"/>
  <c r="H212" i="52"/>
  <c r="H212" i="58"/>
  <c r="I130" i="56"/>
  <c r="I540" i="51"/>
  <c r="I376" i="55"/>
  <c r="G458" i="54"/>
  <c r="I458" i="58"/>
  <c r="G294" i="52"/>
  <c r="G458" i="57"/>
  <c r="I212" i="55"/>
  <c r="G130" i="54"/>
  <c r="I130" i="59"/>
  <c r="G130" i="56"/>
  <c r="H294" i="57"/>
  <c r="H458" i="59"/>
  <c r="H376" i="54"/>
  <c r="G458" i="56"/>
  <c r="H376" i="53"/>
  <c r="H458" i="53"/>
  <c r="I376" i="57"/>
  <c r="G48" i="50"/>
  <c r="H376" i="55"/>
  <c r="G130" i="52"/>
  <c r="G48" i="54"/>
  <c r="I294" i="59"/>
  <c r="I48" i="55"/>
  <c r="H212" i="55"/>
  <c r="I212" i="51"/>
  <c r="G376" i="52"/>
  <c r="G294" i="57"/>
  <c r="I540" i="55"/>
  <c r="I376" i="50"/>
  <c r="I540" i="50"/>
  <c r="G130" i="58"/>
  <c r="H48" i="51"/>
  <c r="G130" i="51"/>
  <c r="H540" i="54"/>
  <c r="G130" i="55"/>
  <c r="H48" i="50"/>
  <c r="G294" i="50"/>
  <c r="G376" i="51"/>
  <c r="H48" i="57"/>
  <c r="I540" i="53"/>
  <c r="I458" i="53"/>
  <c r="H48" i="58"/>
  <c r="H376" i="50"/>
  <c r="I376" i="54"/>
  <c r="G376" i="54"/>
  <c r="G294" i="53"/>
  <c r="I130" i="54"/>
  <c r="H294" i="59"/>
  <c r="G458" i="53"/>
  <c r="I212" i="58"/>
  <c r="H458" i="51"/>
  <c r="I212" i="50"/>
  <c r="G458" i="58"/>
  <c r="G212" i="52"/>
  <c r="I540" i="52"/>
  <c r="H294" i="58"/>
  <c r="I294" i="57"/>
  <c r="G294" i="56"/>
  <c r="G130" i="59"/>
  <c r="H540" i="59"/>
  <c r="I458" i="57"/>
  <c r="I540" i="59"/>
  <c r="H458" i="57"/>
  <c r="G540" i="53"/>
  <c r="I540" i="58"/>
  <c r="I294" i="52"/>
  <c r="I48" i="52"/>
  <c r="G376" i="55"/>
  <c r="H130" i="50"/>
  <c r="H376" i="52"/>
  <c r="G458" i="51"/>
  <c r="G48" i="58"/>
  <c r="I48" i="56"/>
  <c r="H458" i="50"/>
  <c r="G458" i="52"/>
  <c r="H294" i="51"/>
  <c r="I294" i="56"/>
  <c r="H540" i="52"/>
  <c r="H458" i="52"/>
  <c r="H212" i="56"/>
  <c r="G540" i="54"/>
  <c r="I294" i="55"/>
  <c r="H458" i="56"/>
  <c r="H212" i="50"/>
  <c r="G458" i="50"/>
  <c r="I212" i="59"/>
  <c r="I376" i="59"/>
  <c r="H212" i="59"/>
  <c r="I458" i="59"/>
  <c r="H48" i="55"/>
  <c r="G376" i="59"/>
  <c r="I294" i="54"/>
  <c r="G540" i="52"/>
  <c r="G376" i="50"/>
  <c r="I458" i="51"/>
  <c r="G52" i="41"/>
  <c r="H454" i="57"/>
  <c r="G208" i="56"/>
  <c r="I372" i="57"/>
  <c r="I126" i="52"/>
  <c r="I126" i="58"/>
  <c r="I290" i="54"/>
  <c r="G536" i="58"/>
  <c r="H536" i="56"/>
  <c r="I536" i="59"/>
  <c r="I454" i="54"/>
  <c r="I290" i="59"/>
  <c r="G454" i="55"/>
  <c r="I372" i="59"/>
  <c r="H454" i="53"/>
  <c r="I290" i="52"/>
  <c r="I454" i="58"/>
  <c r="H126" i="54"/>
  <c r="I290" i="50"/>
  <c r="H126" i="59"/>
  <c r="I126" i="54"/>
  <c r="I290" i="58"/>
  <c r="I536" i="57"/>
  <c r="I454" i="55"/>
  <c r="I44" i="57"/>
  <c r="G454" i="51"/>
  <c r="I208" i="55"/>
  <c r="G44" i="55"/>
  <c r="H290" i="52"/>
  <c r="I372" i="51"/>
  <c r="H372" i="51"/>
  <c r="H126" i="55"/>
  <c r="G44" i="59"/>
  <c r="H454" i="56"/>
  <c r="G454" i="54"/>
  <c r="H536" i="52"/>
  <c r="I454" i="52"/>
  <c r="G126" i="56"/>
  <c r="H290" i="58"/>
  <c r="G126" i="57"/>
  <c r="H208" i="52"/>
  <c r="I536" i="53"/>
  <c r="H536" i="51"/>
  <c r="H290" i="53"/>
  <c r="G536" i="54"/>
  <c r="H536" i="59"/>
  <c r="H126" i="56"/>
  <c r="H44" i="54"/>
  <c r="H44" i="55"/>
  <c r="G536" i="51"/>
  <c r="I454" i="57"/>
  <c r="I44" i="55"/>
  <c r="G208" i="51"/>
  <c r="G372" i="54"/>
  <c r="I290" i="53"/>
  <c r="I44" i="50"/>
  <c r="H372" i="55"/>
  <c r="H208" i="54"/>
  <c r="G208" i="53"/>
  <c r="I44" i="54"/>
  <c r="I126" i="55"/>
  <c r="G290" i="59"/>
  <c r="I372" i="52"/>
  <c r="I536" i="55"/>
  <c r="H208" i="57"/>
  <c r="I208" i="50"/>
  <c r="H208" i="58"/>
  <c r="H536" i="54"/>
  <c r="G290" i="58"/>
  <c r="G372" i="57"/>
  <c r="G454" i="58"/>
  <c r="G454" i="57"/>
  <c r="I126" i="59"/>
  <c r="G208" i="50"/>
  <c r="G290" i="57"/>
  <c r="I208" i="52"/>
  <c r="I208" i="56"/>
  <c r="G208" i="59"/>
  <c r="H126" i="52"/>
  <c r="H126" i="58"/>
  <c r="G44" i="58"/>
  <c r="I536" i="52"/>
  <c r="G372" i="59"/>
  <c r="H208" i="59"/>
  <c r="G208" i="57"/>
  <c r="H126" i="50"/>
  <c r="I44" i="56"/>
  <c r="H290" i="59"/>
  <c r="G126" i="53"/>
  <c r="I208" i="59"/>
  <c r="H372" i="58"/>
  <c r="I208" i="51"/>
  <c r="H126" i="51"/>
  <c r="I126" i="53"/>
  <c r="G44" i="57"/>
  <c r="I372" i="54"/>
  <c r="H454" i="51"/>
  <c r="I44" i="58"/>
  <c r="H44" i="59"/>
  <c r="G536" i="59"/>
  <c r="H454" i="59"/>
  <c r="H44" i="57"/>
  <c r="H372" i="59"/>
  <c r="I372" i="58"/>
  <c r="G372" i="56"/>
  <c r="I372" i="50"/>
  <c r="H290" i="51"/>
  <c r="G126" i="59"/>
  <c r="H536" i="50"/>
  <c r="H536" i="58"/>
  <c r="G126" i="58"/>
  <c r="I536" i="54"/>
  <c r="I536" i="50"/>
  <c r="H372" i="53"/>
  <c r="I208" i="53"/>
  <c r="H208" i="50"/>
  <c r="G44" i="53"/>
  <c r="G536" i="53"/>
  <c r="G126" i="50"/>
  <c r="G536" i="55"/>
  <c r="G372" i="55"/>
  <c r="I126" i="56"/>
  <c r="G536" i="52"/>
  <c r="I372" i="53"/>
  <c r="I454" i="51"/>
  <c r="H44" i="56"/>
  <c r="H454" i="55"/>
  <c r="G372" i="51"/>
  <c r="H454" i="52"/>
  <c r="H44" i="52"/>
  <c r="I536" i="51"/>
  <c r="H536" i="55"/>
  <c r="G536" i="57"/>
  <c r="I126" i="51"/>
  <c r="I126" i="50"/>
  <c r="I454" i="59"/>
  <c r="H372" i="52"/>
  <c r="H126" i="53"/>
  <c r="G208" i="55"/>
  <c r="G208" i="52"/>
  <c r="G126" i="54"/>
  <c r="H208" i="53"/>
  <c r="H44" i="51"/>
  <c r="G290" i="52"/>
  <c r="I372" i="55"/>
  <c r="H536" i="57"/>
  <c r="G290" i="54"/>
  <c r="I44" i="53"/>
  <c r="H290" i="50"/>
  <c r="G208" i="58"/>
  <c r="G372" i="52"/>
  <c r="G44" i="56"/>
  <c r="G454" i="50"/>
  <c r="H372" i="57"/>
  <c r="I290" i="55"/>
  <c r="G536" i="50"/>
  <c r="H536" i="53"/>
  <c r="G126" i="51"/>
  <c r="H290" i="54"/>
  <c r="I536" i="56"/>
  <c r="H44" i="58"/>
  <c r="H44" i="50"/>
  <c r="G290" i="53"/>
  <c r="G290" i="56"/>
  <c r="G454" i="56"/>
  <c r="H372" i="54"/>
  <c r="G44" i="52"/>
  <c r="G372" i="53"/>
  <c r="H208" i="51"/>
  <c r="I44" i="52"/>
  <c r="G290" i="55"/>
  <c r="I290" i="57"/>
  <c r="G208" i="54"/>
  <c r="I208" i="57"/>
  <c r="H372" i="56"/>
  <c r="G372" i="50"/>
  <c r="G126" i="52"/>
  <c r="G536" i="56"/>
  <c r="I290" i="51"/>
  <c r="I208" i="54"/>
  <c r="G454" i="59"/>
  <c r="I290" i="56"/>
  <c r="G44" i="54"/>
  <c r="G372" i="58"/>
  <c r="H454" i="54"/>
  <c r="I126" i="57"/>
  <c r="G44" i="50"/>
  <c r="G290" i="50"/>
  <c r="H208" i="55"/>
  <c r="H44" i="53"/>
  <c r="I208" i="58"/>
  <c r="H372" i="50"/>
  <c r="H126" i="57"/>
  <c r="H208" i="56"/>
  <c r="H290" i="57"/>
  <c r="G126" i="55"/>
  <c r="G454" i="52"/>
  <c r="G44" i="51"/>
  <c r="I536" i="58"/>
  <c r="H454" i="58"/>
  <c r="H290" i="56"/>
  <c r="H454" i="50"/>
  <c r="I44" i="59"/>
  <c r="I44" i="51"/>
  <c r="G290" i="51"/>
  <c r="G454" i="53"/>
  <c r="I454" i="56"/>
  <c r="I454" i="53"/>
  <c r="I454" i="50"/>
  <c r="I372" i="56"/>
  <c r="H290" i="55"/>
  <c r="G53" i="41"/>
  <c r="I373" i="59"/>
  <c r="G455" i="51"/>
  <c r="I127" i="53"/>
  <c r="G537" i="57"/>
  <c r="I455" i="51"/>
  <c r="G45" i="54"/>
  <c r="H537" i="57"/>
  <c r="G373" i="56"/>
  <c r="H373" i="58"/>
  <c r="H127" i="59"/>
  <c r="I455" i="52"/>
  <c r="H291" i="58"/>
  <c r="G209" i="52"/>
  <c r="I209" i="58"/>
  <c r="H373" i="51"/>
  <c r="I455" i="50"/>
  <c r="I455" i="54"/>
  <c r="G373" i="59"/>
  <c r="G45" i="51"/>
  <c r="H291" i="57"/>
  <c r="G537" i="59"/>
  <c r="G127" i="51"/>
  <c r="I45" i="54"/>
  <c r="H45" i="50"/>
  <c r="G291" i="53"/>
  <c r="G455" i="58"/>
  <c r="I291" i="58"/>
  <c r="H537" i="52"/>
  <c r="H373" i="57"/>
  <c r="H45" i="51"/>
  <c r="G45" i="57"/>
  <c r="G537" i="52"/>
  <c r="I455" i="57"/>
  <c r="I127" i="59"/>
  <c r="H209" i="58"/>
  <c r="H209" i="52"/>
  <c r="H537" i="50"/>
  <c r="H455" i="53"/>
  <c r="H127" i="58"/>
  <c r="G62" i="41"/>
  <c r="H464" i="54" s="1"/>
  <c r="H218" i="58"/>
  <c r="I546" i="59"/>
  <c r="I136" i="51"/>
  <c r="G218" i="56"/>
  <c r="I218" i="59"/>
  <c r="G218" i="58"/>
  <c r="G382" i="50"/>
  <c r="H136" i="59"/>
  <c r="I382" i="55"/>
  <c r="G54" i="51"/>
  <c r="I54" i="51"/>
  <c r="I382" i="50"/>
  <c r="G382" i="52"/>
  <c r="I300" i="57"/>
  <c r="H218" i="59"/>
  <c r="H382" i="58"/>
  <c r="I300" i="51"/>
  <c r="G218" i="53"/>
  <c r="G54" i="52"/>
  <c r="H382" i="50"/>
  <c r="G54" i="55"/>
  <c r="I382" i="51"/>
  <c r="G382" i="51"/>
  <c r="G218" i="57"/>
  <c r="G464" i="52"/>
  <c r="I546" i="56"/>
  <c r="H546" i="56"/>
  <c r="H136" i="52"/>
  <c r="G464" i="53"/>
  <c r="H546" i="58"/>
  <c r="I546" i="58"/>
  <c r="I464" i="59"/>
  <c r="H464" i="57"/>
  <c r="I218" i="51"/>
  <c r="H464" i="52"/>
  <c r="I300" i="56"/>
  <c r="G464" i="56"/>
  <c r="H218" i="52"/>
  <c r="I546" i="53"/>
  <c r="H300" i="59"/>
  <c r="G218" i="55"/>
  <c r="H136" i="57"/>
  <c r="H54" i="54"/>
  <c r="I300" i="59"/>
  <c r="G136" i="58"/>
  <c r="H546" i="59"/>
  <c r="H218" i="51"/>
  <c r="H464" i="55"/>
  <c r="I54" i="56"/>
  <c r="H300" i="53"/>
  <c r="I300" i="55"/>
  <c r="I54" i="54"/>
  <c r="I382" i="52"/>
  <c r="G136" i="56"/>
  <c r="G546" i="59"/>
  <c r="G136" i="55"/>
  <c r="G464" i="55"/>
  <c r="G300" i="54"/>
  <c r="I300" i="50"/>
  <c r="I218" i="50"/>
  <c r="G464" i="51"/>
  <c r="H546" i="55"/>
  <c r="G300" i="55"/>
  <c r="H464" i="53"/>
  <c r="H300" i="54"/>
  <c r="I546" i="57"/>
  <c r="H382" i="53"/>
  <c r="H464" i="58"/>
  <c r="H54" i="53"/>
  <c r="I300" i="54"/>
  <c r="G54" i="57"/>
  <c r="H218" i="56"/>
  <c r="G218" i="51"/>
  <c r="I218" i="53"/>
  <c r="G546" i="58"/>
  <c r="H54" i="51"/>
  <c r="H54" i="58"/>
  <c r="I464" i="50"/>
  <c r="I464" i="52"/>
  <c r="H546" i="50"/>
  <c r="I300" i="52"/>
  <c r="I382" i="58"/>
  <c r="H136" i="50"/>
  <c r="H464" i="50"/>
  <c r="I218" i="52"/>
  <c r="G300" i="52"/>
  <c r="I136" i="53"/>
  <c r="I136" i="57"/>
  <c r="H382" i="54"/>
  <c r="I464" i="58"/>
  <c r="I382" i="54"/>
  <c r="H300" i="56"/>
  <c r="H300" i="50"/>
  <c r="I218" i="54"/>
  <c r="I546" i="51"/>
  <c r="G546" i="55"/>
  <c r="H382" i="51"/>
  <c r="I464" i="56"/>
  <c r="I136" i="50"/>
  <c r="H54" i="59"/>
  <c r="I136" i="54"/>
  <c r="H382" i="59"/>
  <c r="I546" i="54"/>
  <c r="H464" i="59"/>
  <c r="I54" i="57"/>
  <c r="G300" i="58"/>
  <c r="H546" i="54"/>
  <c r="G546" i="51"/>
  <c r="I218" i="57"/>
  <c r="G382" i="53"/>
  <c r="G546" i="50"/>
  <c r="H300" i="51"/>
  <c r="G464" i="50"/>
  <c r="I54" i="58"/>
  <c r="G464" i="59"/>
  <c r="G136" i="52"/>
  <c r="I136" i="59"/>
  <c r="G64" i="41"/>
  <c r="I466" i="55"/>
  <c r="G548" i="57"/>
  <c r="I384" i="59"/>
  <c r="I384" i="57"/>
  <c r="H220" i="58"/>
  <c r="I302" i="51"/>
  <c r="H220" i="53"/>
  <c r="G138" i="50"/>
  <c r="H138" i="50"/>
  <c r="H466" i="56"/>
  <c r="H138" i="58"/>
  <c r="H302" i="57"/>
  <c r="G384" i="53"/>
  <c r="I138" i="58"/>
  <c r="G466" i="59"/>
  <c r="H466" i="59"/>
  <c r="I220" i="52"/>
  <c r="G384" i="54"/>
  <c r="G466" i="52"/>
  <c r="I302" i="50"/>
  <c r="I466" i="57"/>
  <c r="I548" i="53"/>
  <c r="G384" i="50"/>
  <c r="H384" i="58"/>
  <c r="H384" i="54"/>
  <c r="G56" i="52"/>
  <c r="G220" i="54"/>
  <c r="H220" i="56"/>
  <c r="G384" i="57"/>
  <c r="H56" i="57"/>
  <c r="G220" i="53"/>
  <c r="G56" i="57"/>
  <c r="I548" i="56"/>
  <c r="G466" i="51"/>
  <c r="H138" i="57"/>
  <c r="H384" i="57"/>
  <c r="H302" i="55"/>
  <c r="G548" i="58"/>
  <c r="G138" i="59"/>
  <c r="G58" i="41"/>
  <c r="H460" i="57"/>
  <c r="G132" i="59"/>
  <c r="H542" i="55"/>
  <c r="H132" i="54"/>
  <c r="G296" i="54"/>
  <c r="H132" i="58"/>
  <c r="H542" i="57"/>
  <c r="H460" i="56"/>
  <c r="I378" i="50"/>
  <c r="H542" i="51"/>
  <c r="G132" i="53"/>
  <c r="H460" i="52"/>
  <c r="I296" i="51"/>
  <c r="H378" i="58"/>
  <c r="G460" i="56"/>
  <c r="G296" i="57"/>
  <c r="G378" i="59"/>
  <c r="H460" i="51"/>
  <c r="G50" i="57"/>
  <c r="H132" i="57"/>
  <c r="I214" i="53"/>
  <c r="G460" i="50"/>
  <c r="H132" i="55"/>
  <c r="G214" i="51"/>
  <c r="G132" i="56"/>
  <c r="I460" i="55"/>
  <c r="H296" i="57"/>
  <c r="G214" i="59"/>
  <c r="I50" i="55"/>
  <c r="H296" i="58"/>
  <c r="I50" i="50"/>
  <c r="H542" i="50"/>
  <c r="I132" i="53"/>
  <c r="I50" i="54"/>
  <c r="G378" i="57"/>
  <c r="I460" i="57"/>
  <c r="I214" i="50"/>
  <c r="I50" i="59"/>
  <c r="H378" i="59"/>
  <c r="G50" i="58"/>
  <c r="H50" i="54"/>
  <c r="H214" i="59"/>
  <c r="I214" i="56"/>
  <c r="G296" i="55"/>
  <c r="I378" i="55"/>
  <c r="I132" i="59"/>
  <c r="G296" i="52"/>
  <c r="I542" i="57"/>
  <c r="H296" i="55"/>
  <c r="I214" i="59"/>
  <c r="I542" i="55"/>
  <c r="I296" i="53"/>
  <c r="G542" i="58"/>
  <c r="G378" i="53"/>
  <c r="G460" i="54"/>
  <c r="G378" i="52"/>
  <c r="I460" i="50"/>
  <c r="H378" i="53"/>
  <c r="H214" i="55"/>
  <c r="H50" i="56"/>
  <c r="H132" i="51"/>
  <c r="G378" i="54"/>
  <c r="G132" i="55"/>
  <c r="I296" i="52"/>
  <c r="G214" i="50"/>
  <c r="H50" i="50"/>
  <c r="H132" i="59"/>
  <c r="G542" i="54"/>
  <c r="H214" i="56"/>
  <c r="G460" i="53"/>
  <c r="H296" i="59"/>
  <c r="H378" i="55"/>
  <c r="I542" i="53"/>
  <c r="I460" i="54"/>
  <c r="G214" i="53"/>
  <c r="I132" i="55"/>
  <c r="G460" i="51"/>
  <c r="I296" i="57"/>
  <c r="G542" i="59"/>
  <c r="H378" i="57"/>
  <c r="H542" i="59"/>
  <c r="I542" i="51"/>
  <c r="I296" i="50"/>
  <c r="G460" i="57"/>
  <c r="I50" i="52"/>
  <c r="G378" i="51"/>
  <c r="I296" i="54"/>
  <c r="G460" i="59"/>
  <c r="G50" i="52"/>
  <c r="H214" i="57"/>
  <c r="I296" i="59"/>
  <c r="H50" i="51"/>
  <c r="H460" i="50"/>
  <c r="I214" i="55"/>
  <c r="I542" i="50"/>
  <c r="I460" i="51"/>
  <c r="G542" i="57"/>
  <c r="H542" i="52"/>
  <c r="H296" i="51"/>
  <c r="I50" i="57"/>
  <c r="G50" i="53"/>
  <c r="H460" i="59"/>
  <c r="H214" i="50"/>
  <c r="G296" i="58"/>
  <c r="H378" i="56"/>
  <c r="I50" i="56"/>
  <c r="H542" i="58"/>
  <c r="I296" i="56"/>
  <c r="I214" i="58"/>
  <c r="I378" i="58"/>
  <c r="G296" i="50"/>
  <c r="I378" i="53"/>
  <c r="I50" i="58"/>
  <c r="I542" i="56"/>
  <c r="G214" i="55"/>
  <c r="I542" i="54"/>
  <c r="H542" i="56"/>
  <c r="H296" i="56"/>
  <c r="G50" i="56"/>
  <c r="I542" i="58"/>
  <c r="G50" i="50"/>
  <c r="I460" i="53"/>
  <c r="H132" i="50"/>
  <c r="H296" i="52"/>
  <c r="G132" i="54"/>
  <c r="G132" i="57"/>
  <c r="I460" i="52"/>
  <c r="H132" i="53"/>
  <c r="H214" i="58"/>
  <c r="G214" i="52"/>
  <c r="H50" i="59"/>
  <c r="G214" i="56"/>
  <c r="G132" i="51"/>
  <c r="H378" i="50"/>
  <c r="G50" i="51"/>
  <c r="G50" i="55"/>
  <c r="H50" i="55"/>
  <c r="I378" i="59"/>
  <c r="H214" i="54"/>
  <c r="G460" i="55"/>
  <c r="G378" i="58"/>
  <c r="I378" i="57"/>
  <c r="I132" i="58"/>
  <c r="I460" i="59"/>
  <c r="G214" i="57"/>
  <c r="G296" i="59"/>
  <c r="G542" i="50"/>
  <c r="G296" i="56"/>
  <c r="H460" i="58"/>
  <c r="G542" i="51"/>
  <c r="G542" i="53"/>
  <c r="H542" i="53"/>
  <c r="H542" i="54"/>
  <c r="H50" i="58"/>
  <c r="G50" i="54"/>
  <c r="I50" i="51"/>
  <c r="I214" i="51"/>
  <c r="G460" i="52"/>
  <c r="H214" i="53"/>
  <c r="I132" i="50"/>
  <c r="H460" i="53"/>
  <c r="G542" i="56"/>
  <c r="I132" i="57"/>
  <c r="G542" i="52"/>
  <c r="H296" i="54"/>
  <c r="G214" i="54"/>
  <c r="G378" i="55"/>
  <c r="G50" i="59"/>
  <c r="G296" i="51"/>
  <c r="H50" i="57"/>
  <c r="I460" i="56"/>
  <c r="G378" i="50"/>
  <c r="I214" i="52"/>
  <c r="I542" i="59"/>
  <c r="G132" i="52"/>
  <c r="I132" i="54"/>
  <c r="I132" i="52"/>
  <c r="G214" i="58"/>
  <c r="H296" i="50"/>
  <c r="H50" i="52"/>
  <c r="H50" i="53"/>
  <c r="H214" i="52"/>
  <c r="H460" i="54"/>
  <c r="H132" i="56"/>
  <c r="I378" i="51"/>
  <c r="I296" i="55"/>
  <c r="I214" i="54"/>
  <c r="I132" i="56"/>
  <c r="I378" i="56"/>
  <c r="H214" i="51"/>
  <c r="G132" i="50"/>
  <c r="H378" i="54"/>
  <c r="G542" i="55"/>
  <c r="G296" i="53"/>
  <c r="I214" i="57"/>
  <c r="H378" i="52"/>
  <c r="H132" i="52"/>
  <c r="I296" i="58"/>
  <c r="G132" i="58"/>
  <c r="I460" i="58"/>
  <c r="G460" i="58"/>
  <c r="I378" i="52"/>
  <c r="H378" i="51"/>
  <c r="H460" i="55"/>
  <c r="I378" i="54"/>
  <c r="I132" i="51"/>
  <c r="I50" i="53"/>
  <c r="G378" i="56"/>
  <c r="H296" i="53"/>
  <c r="I542" i="52"/>
  <c r="G61" i="41"/>
  <c r="H463" i="52" s="1"/>
  <c r="I381" i="52"/>
  <c r="G53" i="51"/>
  <c r="I545" i="54"/>
  <c r="H135" i="51"/>
  <c r="I53" i="54"/>
  <c r="I545" i="57"/>
  <c r="I135" i="55"/>
  <c r="G463" i="53"/>
  <c r="I381" i="50"/>
  <c r="G381" i="54"/>
  <c r="H53" i="58"/>
  <c r="G545" i="57"/>
  <c r="I299" i="54"/>
  <c r="I217" i="54"/>
  <c r="I217" i="50"/>
  <c r="I381" i="51"/>
  <c r="G463" i="51"/>
  <c r="I135" i="51"/>
  <c r="H299" i="52"/>
  <c r="G381" i="55"/>
  <c r="H135" i="58"/>
  <c r="I53" i="58"/>
  <c r="I463" i="53"/>
  <c r="H299" i="55"/>
  <c r="H545" i="55"/>
  <c r="G299" i="56"/>
  <c r="G545" i="55"/>
  <c r="G463" i="54"/>
  <c r="G545" i="56"/>
  <c r="I381" i="56"/>
  <c r="G53" i="55"/>
  <c r="I545" i="55"/>
  <c r="H53" i="55"/>
  <c r="G299" i="54"/>
  <c r="I545" i="52"/>
  <c r="G53" i="52"/>
  <c r="H135" i="57"/>
  <c r="H381" i="50"/>
  <c r="G463" i="52"/>
  <c r="G545" i="58"/>
  <c r="G545" i="52"/>
  <c r="I545" i="59"/>
  <c r="I135" i="54"/>
  <c r="I381" i="57"/>
  <c r="H217" i="55"/>
  <c r="H299" i="58"/>
  <c r="H135" i="59"/>
  <c r="H299" i="53"/>
  <c r="G463" i="55"/>
  <c r="G135" i="50"/>
  <c r="G299" i="58"/>
  <c r="I463" i="59"/>
  <c r="H463" i="57"/>
  <c r="I135" i="53"/>
  <c r="H135" i="53"/>
  <c r="G135" i="54"/>
  <c r="H135" i="50"/>
  <c r="H463" i="56"/>
  <c r="H217" i="58"/>
  <c r="H545" i="59"/>
  <c r="H545" i="57"/>
  <c r="H217" i="56"/>
  <c r="G299" i="55"/>
  <c r="I53" i="50"/>
  <c r="I299" i="57"/>
  <c r="I463" i="50"/>
  <c r="I217" i="59"/>
  <c r="H299" i="56"/>
  <c r="H217" i="53"/>
  <c r="G217" i="59"/>
  <c r="H299" i="59"/>
  <c r="H135" i="55"/>
  <c r="H53" i="51"/>
  <c r="H545" i="50"/>
  <c r="H545" i="58"/>
  <c r="I53" i="59"/>
  <c r="H381" i="51"/>
  <c r="G135" i="59"/>
  <c r="G217" i="52"/>
  <c r="I135" i="59"/>
  <c r="G299" i="52"/>
  <c r="G53" i="58"/>
  <c r="H53" i="56"/>
  <c r="H135" i="54"/>
  <c r="H217" i="51"/>
  <c r="H299" i="54"/>
  <c r="G135" i="53"/>
  <c r="G135" i="58"/>
  <c r="G53" i="54"/>
  <c r="H463" i="58"/>
  <c r="G217" i="54"/>
  <c r="I463" i="57"/>
  <c r="H53" i="52"/>
  <c r="G53" i="59"/>
  <c r="G135" i="52"/>
  <c r="I381" i="54"/>
  <c r="G217" i="58"/>
  <c r="H53" i="59"/>
  <c r="I545" i="58"/>
  <c r="G217" i="50"/>
  <c r="I299" i="58"/>
  <c r="I217" i="57"/>
  <c r="G381" i="58"/>
  <c r="I545" i="53"/>
  <c r="G463" i="56"/>
  <c r="G53" i="57"/>
  <c r="H53" i="54"/>
  <c r="I217" i="51"/>
  <c r="G299" i="57"/>
  <c r="H217" i="59"/>
  <c r="I299" i="59"/>
  <c r="G545" i="53"/>
  <c r="H53" i="50"/>
  <c r="I299" i="52"/>
  <c r="G545" i="59"/>
  <c r="H135" i="52"/>
  <c r="I217" i="53"/>
  <c r="G77" i="41"/>
  <c r="H561" i="56"/>
  <c r="I315" i="52"/>
  <c r="G479" i="59"/>
  <c r="H315" i="57"/>
  <c r="H315" i="51"/>
  <c r="H69" i="51"/>
  <c r="G233" i="59"/>
  <c r="G69" i="51"/>
  <c r="H479" i="51"/>
  <c r="I479" i="50"/>
  <c r="I397" i="52"/>
  <c r="H561" i="52"/>
  <c r="H233" i="54"/>
  <c r="I479" i="57"/>
  <c r="G151" i="53"/>
  <c r="H69" i="52"/>
  <c r="H69" i="50"/>
  <c r="I561" i="55"/>
  <c r="I397" i="59"/>
  <c r="I315" i="57"/>
  <c r="I561" i="52"/>
  <c r="G561" i="53"/>
  <c r="G561" i="59"/>
  <c r="I233" i="52"/>
  <c r="H315" i="52"/>
  <c r="I233" i="55"/>
  <c r="H397" i="58"/>
  <c r="I315" i="50"/>
  <c r="I233" i="59"/>
  <c r="I479" i="54"/>
  <c r="I151" i="52"/>
  <c r="H151" i="50"/>
  <c r="G69" i="58"/>
  <c r="H69" i="54"/>
  <c r="G151" i="56"/>
  <c r="H561" i="54"/>
  <c r="I561" i="56"/>
  <c r="H479" i="55"/>
  <c r="I479" i="52"/>
  <c r="G79" i="41"/>
  <c r="H563" i="57" s="1"/>
  <c r="G399" i="58"/>
  <c r="I235" i="53"/>
  <c r="H71" i="56"/>
  <c r="G399" i="55"/>
  <c r="G71" i="59"/>
  <c r="G153" i="52"/>
  <c r="G399" i="51"/>
  <c r="H71" i="51"/>
  <c r="H399" i="53"/>
  <c r="I481" i="55"/>
  <c r="H153" i="50"/>
  <c r="H235" i="54"/>
  <c r="I563" i="54"/>
  <c r="G317" i="59"/>
  <c r="G153" i="58"/>
  <c r="G399" i="56"/>
  <c r="G317" i="57"/>
  <c r="I235" i="50"/>
  <c r="H563" i="59"/>
  <c r="H235" i="50"/>
  <c r="I153" i="58"/>
  <c r="G399" i="57"/>
  <c r="G399" i="53"/>
  <c r="G481" i="59"/>
  <c r="H399" i="50"/>
  <c r="G317" i="52"/>
  <c r="H317" i="58"/>
  <c r="H481" i="50"/>
  <c r="G153" i="59"/>
  <c r="I153" i="50"/>
  <c r="G481" i="57"/>
  <c r="H235" i="55"/>
  <c r="G71" i="50"/>
  <c r="G317" i="56"/>
  <c r="I563" i="50"/>
  <c r="I317" i="53"/>
  <c r="G153" i="56"/>
  <c r="I153" i="59"/>
  <c r="H235" i="57"/>
  <c r="H153" i="59"/>
  <c r="G235" i="50"/>
  <c r="I563" i="58"/>
  <c r="H563" i="51"/>
  <c r="H317" i="52"/>
  <c r="I317" i="50"/>
  <c r="G563" i="54"/>
  <c r="I235" i="51"/>
  <c r="H317" i="51"/>
  <c r="H153" i="51"/>
  <c r="G71" i="53"/>
  <c r="I399" i="55"/>
  <c r="H317" i="56"/>
  <c r="H317" i="54"/>
  <c r="G153" i="50"/>
  <c r="G481" i="51"/>
  <c r="I317" i="56"/>
  <c r="G235" i="53"/>
  <c r="I563" i="57"/>
  <c r="I481" i="57"/>
  <c r="I235" i="58"/>
  <c r="G71" i="56"/>
  <c r="H71" i="50"/>
  <c r="G317" i="53"/>
  <c r="I153" i="52"/>
  <c r="G235" i="55"/>
  <c r="G481" i="53"/>
  <c r="H563" i="53"/>
  <c r="I71" i="50"/>
  <c r="G563" i="59"/>
  <c r="I153" i="51"/>
  <c r="I563" i="51"/>
  <c r="I235" i="54"/>
  <c r="H481" i="58"/>
  <c r="I71" i="53"/>
  <c r="G399" i="59"/>
  <c r="G317" i="51"/>
  <c r="H235" i="51"/>
  <c r="G481" i="56"/>
  <c r="H71" i="58"/>
  <c r="H399" i="58"/>
  <c r="I399" i="54"/>
  <c r="G71" i="55"/>
  <c r="I317" i="55"/>
  <c r="G399" i="52"/>
  <c r="I399" i="53"/>
  <c r="G235" i="57"/>
  <c r="I399" i="51"/>
  <c r="H317" i="50"/>
  <c r="H71" i="55"/>
  <c r="I317" i="57"/>
  <c r="I563" i="59"/>
  <c r="I481" i="59"/>
  <c r="G481" i="55"/>
  <c r="H399" i="52"/>
  <c r="I235" i="55"/>
  <c r="G563" i="56"/>
  <c r="H153" i="54"/>
  <c r="I235" i="56"/>
  <c r="I481" i="50"/>
  <c r="I481" i="56"/>
  <c r="G317" i="55"/>
  <c r="G153" i="51"/>
  <c r="H153" i="55"/>
  <c r="H317" i="55"/>
  <c r="I399" i="57"/>
  <c r="G481" i="58"/>
  <c r="G399" i="50"/>
  <c r="I317" i="59"/>
  <c r="H563" i="55"/>
  <c r="H563" i="50"/>
  <c r="H235" i="58"/>
  <c r="H153" i="52"/>
  <c r="H235" i="53"/>
  <c r="I71" i="57"/>
  <c r="G235" i="51"/>
  <c r="H71" i="59"/>
  <c r="G153" i="55"/>
  <c r="G317" i="54"/>
  <c r="I153" i="53"/>
  <c r="G563" i="50"/>
  <c r="H481" i="54"/>
  <c r="G235" i="56"/>
  <c r="I563" i="52"/>
  <c r="I481" i="52"/>
  <c r="H399" i="56"/>
  <c r="I71" i="51"/>
  <c r="H481" i="56"/>
  <c r="I153" i="55"/>
  <c r="G563" i="51"/>
  <c r="G71" i="57"/>
  <c r="I399" i="52"/>
  <c r="G235" i="59"/>
  <c r="I235" i="59"/>
  <c r="G481" i="54"/>
  <c r="H399" i="51"/>
  <c r="I235" i="52"/>
  <c r="G86" i="41"/>
  <c r="H406" i="53" s="1"/>
  <c r="G324" i="57"/>
  <c r="I570" i="51"/>
  <c r="I324" i="55"/>
  <c r="H160" i="55"/>
  <c r="G242" i="51"/>
  <c r="H570" i="53"/>
  <c r="I570" i="54"/>
  <c r="G242" i="56"/>
  <c r="G406" i="56"/>
  <c r="I78" i="51"/>
  <c r="I570" i="59"/>
  <c r="H406" i="57"/>
  <c r="H488" i="58"/>
  <c r="I324" i="54"/>
  <c r="H160" i="52"/>
  <c r="H78" i="50"/>
  <c r="I406" i="52"/>
  <c r="H406" i="50"/>
  <c r="G488" i="59"/>
  <c r="G78" i="56"/>
  <c r="I78" i="59"/>
  <c r="G324" i="53"/>
  <c r="I242" i="50"/>
  <c r="I570" i="55"/>
  <c r="I242" i="59"/>
  <c r="G406" i="57"/>
  <c r="H160" i="56"/>
  <c r="G324" i="52"/>
  <c r="G570" i="50"/>
  <c r="I160" i="56"/>
  <c r="G324" i="58"/>
  <c r="I406" i="50"/>
  <c r="I324" i="58"/>
  <c r="G488" i="50"/>
  <c r="G78" i="58"/>
  <c r="I160" i="57"/>
  <c r="I488" i="51"/>
  <c r="I160" i="50"/>
  <c r="I488" i="54"/>
  <c r="H488" i="52"/>
  <c r="I160" i="55"/>
  <c r="G324" i="55"/>
  <c r="H570" i="56"/>
  <c r="G78" i="55"/>
  <c r="H242" i="58"/>
  <c r="H324" i="53"/>
  <c r="G160" i="50"/>
  <c r="H406" i="58"/>
  <c r="I324" i="57"/>
  <c r="H488" i="50"/>
  <c r="G406" i="55"/>
  <c r="I242" i="54"/>
  <c r="G92" i="41"/>
  <c r="H494" i="55" s="1"/>
  <c r="I330" i="59"/>
  <c r="G494" i="57"/>
  <c r="G412" i="58"/>
  <c r="H84" i="50"/>
  <c r="H412" i="55"/>
  <c r="G248" i="59"/>
  <c r="I84" i="55"/>
  <c r="G330" i="56"/>
  <c r="H330" i="57"/>
  <c r="G84" i="59"/>
  <c r="H412" i="51"/>
  <c r="G248" i="56"/>
  <c r="I412" i="56"/>
  <c r="H248" i="50"/>
  <c r="H494" i="57"/>
  <c r="G576" i="52"/>
  <c r="I330" i="50"/>
  <c r="G494" i="54"/>
  <c r="I576" i="52"/>
  <c r="H166" i="52"/>
  <c r="H248" i="53"/>
  <c r="I166" i="55"/>
  <c r="G494" i="51"/>
  <c r="H166" i="53"/>
  <c r="G84" i="57"/>
  <c r="H494" i="52"/>
  <c r="I330" i="58"/>
  <c r="I84" i="52"/>
  <c r="I248" i="59"/>
  <c r="H412" i="58"/>
  <c r="G576" i="56"/>
  <c r="G330" i="58"/>
  <c r="H412" i="59"/>
  <c r="H248" i="54"/>
  <c r="I84" i="50"/>
  <c r="I166" i="56"/>
  <c r="H166" i="54"/>
  <c r="I494" i="50"/>
  <c r="I248" i="55"/>
  <c r="H248" i="59"/>
  <c r="H166" i="59"/>
  <c r="H84" i="58"/>
  <c r="H494" i="50"/>
  <c r="H412" i="57"/>
  <c r="H412" i="56"/>
  <c r="G576" i="55"/>
  <c r="G330" i="59"/>
  <c r="H84" i="55"/>
  <c r="G412" i="52"/>
  <c r="H494" i="56"/>
  <c r="I330" i="55"/>
  <c r="G166" i="56"/>
  <c r="I166" i="53"/>
  <c r="G576" i="59"/>
  <c r="H412" i="52"/>
  <c r="H330" i="59"/>
  <c r="G248" i="55"/>
  <c r="G576" i="58"/>
  <c r="I248" i="58"/>
  <c r="H248" i="52"/>
  <c r="I494" i="58"/>
  <c r="I248" i="51"/>
  <c r="I84" i="58"/>
  <c r="G330" i="53"/>
  <c r="G412" i="56"/>
  <c r="G248" i="53"/>
  <c r="H330" i="54"/>
  <c r="G412" i="53"/>
  <c r="H576" i="53"/>
  <c r="G84" i="52"/>
  <c r="G166" i="54"/>
  <c r="H494" i="59"/>
  <c r="H576" i="58"/>
  <c r="I494" i="56"/>
  <c r="G576" i="54"/>
  <c r="H166" i="50"/>
  <c r="I330" i="53"/>
  <c r="H248" i="58"/>
  <c r="H494" i="53"/>
  <c r="H84" i="53"/>
  <c r="H248" i="57"/>
  <c r="I576" i="57"/>
  <c r="H166" i="58"/>
  <c r="G412" i="51"/>
  <c r="I248" i="50"/>
  <c r="H412" i="54"/>
  <c r="I166" i="59"/>
  <c r="G330" i="55"/>
  <c r="H84" i="54"/>
  <c r="G494" i="56"/>
  <c r="G576" i="53"/>
  <c r="G84" i="54"/>
  <c r="I166" i="51"/>
  <c r="I166" i="58"/>
  <c r="G166" i="58"/>
  <c r="G166" i="59"/>
  <c r="I494" i="51"/>
  <c r="G330" i="54"/>
  <c r="I84" i="59"/>
  <c r="G412" i="57"/>
  <c r="H494" i="58"/>
  <c r="H576" i="57"/>
  <c r="I84" i="51"/>
  <c r="G84" i="56"/>
  <c r="H576" i="55"/>
  <c r="G494" i="58"/>
  <c r="H576" i="56"/>
  <c r="G84" i="51"/>
  <c r="I248" i="57"/>
  <c r="G93" i="41"/>
  <c r="G249" i="50"/>
  <c r="G331" i="59"/>
  <c r="G85" i="54"/>
  <c r="H167" i="54"/>
  <c r="G167" i="59"/>
  <c r="G167" i="50"/>
  <c r="G331" i="51"/>
  <c r="G167" i="52"/>
  <c r="H249" i="58"/>
  <c r="I577" i="59"/>
  <c r="H577" i="54"/>
  <c r="H331" i="57"/>
  <c r="H413" i="50"/>
  <c r="H167" i="55"/>
  <c r="G413" i="57"/>
  <c r="H413" i="54"/>
  <c r="I167" i="54"/>
  <c r="G249" i="54"/>
  <c r="G331" i="54"/>
  <c r="I413" i="51"/>
  <c r="I249" i="50"/>
  <c r="I331" i="51"/>
  <c r="G331" i="57"/>
  <c r="I413" i="55"/>
  <c r="H495" i="50"/>
  <c r="H413" i="57"/>
  <c r="I331" i="58"/>
  <c r="G85" i="57"/>
  <c r="I167" i="56"/>
  <c r="I495" i="59"/>
  <c r="H249" i="52"/>
  <c r="H249" i="50"/>
  <c r="H577" i="57"/>
  <c r="I495" i="52"/>
  <c r="G249" i="58"/>
  <c r="I577" i="55"/>
  <c r="I495" i="55"/>
  <c r="H85" i="58"/>
  <c r="I85" i="57"/>
  <c r="I85" i="54"/>
  <c r="G577" i="50"/>
  <c r="I249" i="59"/>
  <c r="G85" i="50"/>
  <c r="G249" i="59"/>
  <c r="I249" i="56"/>
  <c r="I495" i="57"/>
  <c r="H331" i="58"/>
  <c r="H495" i="58"/>
  <c r="H495" i="52"/>
  <c r="H85" i="50"/>
  <c r="I249" i="52"/>
  <c r="G495" i="58"/>
  <c r="H249" i="53"/>
  <c r="I577" i="58"/>
  <c r="I331" i="56"/>
  <c r="H577" i="56"/>
  <c r="I331" i="50"/>
  <c r="G331" i="56"/>
  <c r="H495" i="54"/>
  <c r="I577" i="57"/>
  <c r="G577" i="52"/>
  <c r="G249" i="53"/>
  <c r="I495" i="53"/>
  <c r="H577" i="59"/>
  <c r="H413" i="52"/>
  <c r="G249" i="51"/>
  <c r="H495" i="57"/>
  <c r="G413" i="58"/>
  <c r="H331" i="50"/>
  <c r="H167" i="51"/>
  <c r="I249" i="53"/>
  <c r="I331" i="57"/>
  <c r="G167" i="55"/>
  <c r="H249" i="56"/>
  <c r="H331" i="52"/>
  <c r="H167" i="52"/>
  <c r="H85" i="52"/>
  <c r="G495" i="53"/>
  <c r="I85" i="50"/>
  <c r="I413" i="59"/>
  <c r="H413" i="59"/>
  <c r="I413" i="56"/>
  <c r="G495" i="59"/>
  <c r="I167" i="53"/>
  <c r="I413" i="52"/>
  <c r="G249" i="56"/>
  <c r="G577" i="59"/>
  <c r="H577" i="52"/>
  <c r="G249" i="55"/>
  <c r="I495" i="50"/>
  <c r="G495" i="51"/>
  <c r="I167" i="50"/>
  <c r="G413" i="59"/>
  <c r="I495" i="51"/>
  <c r="G249" i="52"/>
  <c r="I249" i="57"/>
  <c r="G85" i="59"/>
  <c r="H413" i="53"/>
  <c r="H167" i="57"/>
  <c r="H85" i="57"/>
  <c r="H85" i="55"/>
  <c r="H167" i="58"/>
  <c r="I85" i="55"/>
  <c r="I85" i="56"/>
  <c r="G331" i="53"/>
  <c r="H413" i="51"/>
  <c r="G413" i="56"/>
  <c r="I331" i="53"/>
  <c r="G167" i="57"/>
  <c r="G577" i="55"/>
  <c r="H413" i="56"/>
  <c r="I577" i="54"/>
  <c r="I577" i="52"/>
  <c r="H167" i="50"/>
  <c r="I577" i="51"/>
  <c r="H249" i="59"/>
  <c r="H331" i="59"/>
  <c r="H85" i="56"/>
  <c r="H249" i="51"/>
  <c r="I413" i="58"/>
  <c r="G249" i="57"/>
  <c r="I331" i="55"/>
  <c r="I167" i="52"/>
  <c r="G85" i="55"/>
  <c r="I249" i="58"/>
  <c r="G495" i="54"/>
  <c r="I495" i="58"/>
  <c r="H249" i="55"/>
  <c r="H167" i="53"/>
  <c r="G331" i="55"/>
  <c r="G577" i="58"/>
  <c r="H495" i="56"/>
  <c r="H495" i="59"/>
  <c r="G85" i="53"/>
  <c r="I167" i="59"/>
  <c r="G85" i="58"/>
  <c r="H167" i="59"/>
  <c r="H577" i="58"/>
  <c r="I85" i="58"/>
  <c r="I249" i="51"/>
  <c r="G413" i="50"/>
  <c r="G413" i="53"/>
  <c r="H495" i="55"/>
  <c r="I331" i="59"/>
  <c r="I577" i="53"/>
  <c r="H331" i="51"/>
  <c r="I331" i="54"/>
  <c r="G85" i="51"/>
  <c r="I577" i="56"/>
  <c r="I413" i="57"/>
  <c r="I167" i="51"/>
  <c r="H577" i="55"/>
  <c r="I331" i="52"/>
  <c r="G167" i="53"/>
  <c r="I495" i="56"/>
  <c r="I249" i="54"/>
  <c r="G413" i="54"/>
  <c r="G413" i="51"/>
  <c r="G577" i="51"/>
  <c r="I85" i="59"/>
  <c r="I577" i="50"/>
  <c r="H249" i="54"/>
  <c r="G167" i="54"/>
  <c r="H495" i="53"/>
  <c r="H167" i="56"/>
  <c r="I85" i="53"/>
  <c r="G495" i="57"/>
  <c r="H577" i="53"/>
  <c r="G495" i="52"/>
  <c r="G577" i="54"/>
  <c r="G167" i="56"/>
  <c r="G577" i="57"/>
  <c r="G495" i="55"/>
  <c r="H331" i="55"/>
  <c r="G577" i="56"/>
  <c r="H249" i="57"/>
  <c r="G413" i="52"/>
  <c r="H85" i="51"/>
  <c r="H577" i="50"/>
  <c r="G85" i="56"/>
  <c r="I167" i="57"/>
  <c r="H577" i="51"/>
  <c r="G577" i="53"/>
  <c r="G331" i="50"/>
  <c r="H85" i="59"/>
  <c r="I167" i="58"/>
  <c r="G495" i="56"/>
  <c r="I413" i="50"/>
  <c r="H331" i="53"/>
  <c r="I167" i="55"/>
  <c r="G331" i="52"/>
  <c r="I413" i="54"/>
  <c r="I85" i="51"/>
  <c r="G331" i="58"/>
  <c r="H413" i="58"/>
  <c r="I413" i="53"/>
  <c r="H331" i="56"/>
  <c r="H85" i="54"/>
  <c r="H331" i="54"/>
  <c r="G85" i="52"/>
  <c r="H495" i="51"/>
  <c r="H413" i="55"/>
  <c r="H85" i="53"/>
  <c r="I85" i="52"/>
  <c r="G495" i="50"/>
  <c r="G413" i="55"/>
  <c r="G167" i="51"/>
  <c r="I249" i="55"/>
  <c r="G167" i="58"/>
  <c r="I495" i="54"/>
  <c r="D42" i="41"/>
  <c r="G854" i="45"/>
  <c r="G362" i="45"/>
  <c r="H198" i="45"/>
  <c r="F526" i="45"/>
  <c r="H690" i="45"/>
  <c r="G772" i="45"/>
  <c r="G34" i="45"/>
  <c r="G526" i="45"/>
  <c r="H362" i="45"/>
  <c r="G690" i="45"/>
  <c r="H116" i="45"/>
  <c r="F444" i="45"/>
  <c r="H34" i="45"/>
  <c r="G116" i="45"/>
  <c r="G444" i="45"/>
  <c r="H526" i="45"/>
  <c r="H280" i="45"/>
  <c r="F608" i="45"/>
  <c r="H854" i="45"/>
  <c r="F362" i="45"/>
  <c r="G280" i="45"/>
  <c r="G198" i="45"/>
  <c r="H772" i="45"/>
  <c r="H608" i="45"/>
  <c r="G608" i="45"/>
  <c r="H444" i="45"/>
  <c r="G280" i="42"/>
  <c r="H1182" i="42"/>
  <c r="H1018" i="42"/>
  <c r="G1182" i="42"/>
  <c r="I936" i="42"/>
  <c r="G1018" i="42"/>
  <c r="I690" i="42"/>
  <c r="I34" i="42"/>
  <c r="H198" i="42"/>
  <c r="G1100" i="42"/>
  <c r="I362" i="42"/>
  <c r="H772" i="42"/>
  <c r="I116" i="42"/>
  <c r="G854" i="42"/>
  <c r="G34" i="42"/>
  <c r="G362" i="42"/>
  <c r="G690" i="42"/>
  <c r="H116" i="42"/>
  <c r="H526" i="42"/>
  <c r="I1100" i="42"/>
  <c r="G936" i="42"/>
  <c r="I1018" i="42"/>
  <c r="H936" i="42"/>
  <c r="H854" i="42"/>
  <c r="I1182" i="42"/>
  <c r="H690" i="42"/>
  <c r="I444" i="42"/>
  <c r="I608" i="42"/>
  <c r="H362" i="42"/>
  <c r="G608" i="42"/>
  <c r="H608" i="42"/>
  <c r="I772" i="42"/>
  <c r="I526" i="42"/>
  <c r="H444" i="42"/>
  <c r="I854" i="42"/>
  <c r="G198" i="42"/>
  <c r="I198" i="42"/>
  <c r="I280" i="42"/>
  <c r="G116" i="42"/>
  <c r="G772" i="42"/>
  <c r="G444" i="42"/>
  <c r="G526" i="42"/>
  <c r="H1100" i="42"/>
  <c r="H34" i="42"/>
  <c r="H280" i="42"/>
  <c r="D40" i="41"/>
  <c r="G32" i="45"/>
  <c r="G770" i="45"/>
  <c r="G524" i="45"/>
  <c r="H770" i="45"/>
  <c r="F442" i="45"/>
  <c r="F524" i="45"/>
  <c r="H196" i="45"/>
  <c r="H360" i="45"/>
  <c r="H114" i="45"/>
  <c r="G688" i="45"/>
  <c r="H852" i="45"/>
  <c r="G360" i="45"/>
  <c r="F606" i="45"/>
  <c r="G606" i="45"/>
  <c r="G196" i="45"/>
  <c r="F360" i="45"/>
  <c r="H32" i="45"/>
  <c r="G852" i="45"/>
  <c r="G442" i="45"/>
  <c r="H442" i="45"/>
  <c r="H524" i="45"/>
  <c r="H606" i="45"/>
  <c r="H278" i="45"/>
  <c r="G278" i="45"/>
  <c r="H688" i="45"/>
  <c r="G114" i="45"/>
  <c r="H442" i="42"/>
  <c r="I278" i="42"/>
  <c r="G524" i="42"/>
  <c r="I688" i="42"/>
  <c r="I196" i="42"/>
  <c r="G852" i="42"/>
  <c r="H1180" i="42"/>
  <c r="H852" i="42"/>
  <c r="G196" i="42"/>
  <c r="I442" i="42"/>
  <c r="H770" i="42"/>
  <c r="I934" i="42"/>
  <c r="I1098" i="42"/>
  <c r="I770" i="42"/>
  <c r="H606" i="42"/>
  <c r="G360" i="42"/>
  <c r="G278" i="42"/>
  <c r="I524" i="42"/>
  <c r="H688" i="42"/>
  <c r="G1098" i="42"/>
  <c r="I1016" i="42"/>
  <c r="G606" i="42"/>
  <c r="G934" i="42"/>
  <c r="H934" i="42"/>
  <c r="I606" i="42"/>
  <c r="G1016" i="42"/>
  <c r="I114" i="42"/>
  <c r="H32" i="42"/>
  <c r="H196" i="42"/>
  <c r="G32" i="42"/>
  <c r="H1098" i="42"/>
  <c r="H360" i="42"/>
  <c r="I852" i="42"/>
  <c r="H1016" i="42"/>
  <c r="I32" i="42"/>
  <c r="G770" i="42"/>
  <c r="I360" i="42"/>
  <c r="G1180" i="42"/>
  <c r="H524" i="42"/>
  <c r="G114" i="42"/>
  <c r="H114" i="42"/>
  <c r="G442" i="42"/>
  <c r="G688" i="42"/>
  <c r="I1180" i="42"/>
  <c r="H278" i="42"/>
  <c r="D37" i="41"/>
  <c r="G849" i="45"/>
  <c r="G29" i="45"/>
  <c r="G357" i="45"/>
  <c r="F521" i="45"/>
  <c r="G111" i="45"/>
  <c r="G521" i="45"/>
  <c r="H685" i="45"/>
  <c r="F357" i="45"/>
  <c r="G603" i="45"/>
  <c r="H439" i="45"/>
  <c r="G685" i="45"/>
  <c r="H767" i="45"/>
  <c r="H275" i="45"/>
  <c r="F603" i="45"/>
  <c r="G439" i="45"/>
  <c r="H111" i="45"/>
  <c r="H29" i="45"/>
  <c r="H521" i="45"/>
  <c r="H603" i="45"/>
  <c r="F439" i="45"/>
  <c r="G767" i="45"/>
  <c r="H357" i="45"/>
  <c r="G275" i="45"/>
  <c r="H849" i="45"/>
  <c r="G193" i="45"/>
  <c r="H193" i="45"/>
  <c r="G439" i="42"/>
  <c r="H1013" i="42"/>
  <c r="H1177" i="42"/>
  <c r="G685" i="42"/>
  <c r="H193" i="42"/>
  <c r="I767" i="42"/>
  <c r="I849" i="42"/>
  <c r="H685" i="42"/>
  <c r="H603" i="42"/>
  <c r="I1095" i="42"/>
  <c r="H849" i="42"/>
  <c r="G1095" i="42"/>
  <c r="G193" i="42"/>
  <c r="I603" i="42"/>
  <c r="I275" i="42"/>
  <c r="H29" i="42"/>
  <c r="H111" i="42"/>
  <c r="H357" i="42"/>
  <c r="I931" i="42"/>
  <c r="H767" i="42"/>
  <c r="G603" i="42"/>
  <c r="H1095" i="42"/>
  <c r="I685" i="42"/>
  <c r="I1177" i="42"/>
  <c r="I1013" i="42"/>
  <c r="H439" i="42"/>
  <c r="I521" i="42"/>
  <c r="G1177" i="42"/>
  <c r="G275" i="42"/>
  <c r="I29" i="42"/>
  <c r="H931" i="42"/>
  <c r="H521" i="42"/>
  <c r="G767" i="42"/>
  <c r="I357" i="42"/>
  <c r="I439" i="42"/>
  <c r="I193" i="42"/>
  <c r="G357" i="42"/>
  <c r="G29" i="42"/>
  <c r="G111" i="42"/>
  <c r="G931" i="42"/>
  <c r="G521" i="42"/>
  <c r="I111" i="42"/>
  <c r="H275" i="42"/>
  <c r="G849" i="42"/>
  <c r="G1013" i="42"/>
  <c r="G75" i="41"/>
  <c r="G149" i="55" s="1"/>
  <c r="I231" i="56"/>
  <c r="I231" i="51"/>
  <c r="G313" i="58"/>
  <c r="I313" i="56"/>
  <c r="G477" i="52"/>
  <c r="H395" i="52"/>
  <c r="H313" i="54"/>
  <c r="I67" i="54"/>
  <c r="G149" i="56"/>
  <c r="I395" i="53"/>
  <c r="H395" i="51"/>
  <c r="H313" i="51"/>
  <c r="H313" i="58"/>
  <c r="G477" i="53"/>
  <c r="G395" i="54"/>
  <c r="G149" i="58"/>
  <c r="G477" i="56"/>
  <c r="G559" i="55"/>
  <c r="H313" i="55"/>
  <c r="G559" i="53"/>
  <c r="I395" i="59"/>
  <c r="I395" i="50"/>
  <c r="H149" i="52"/>
  <c r="H313" i="57"/>
  <c r="G231" i="50"/>
  <c r="H395" i="58"/>
  <c r="G231" i="51"/>
  <c r="G149" i="54"/>
  <c r="H313" i="56"/>
  <c r="H149" i="57"/>
  <c r="H149" i="50"/>
  <c r="H559" i="58"/>
  <c r="H67" i="58"/>
  <c r="G477" i="59"/>
  <c r="H149" i="58"/>
  <c r="H477" i="55"/>
  <c r="G395" i="53"/>
  <c r="I231" i="57"/>
  <c r="I477" i="54"/>
  <c r="I313" i="54"/>
  <c r="H477" i="54"/>
  <c r="I313" i="58"/>
  <c r="I477" i="55"/>
  <c r="I149" i="52"/>
  <c r="I149" i="56"/>
  <c r="H477" i="58"/>
  <c r="G395" i="57"/>
  <c r="I477" i="50"/>
  <c r="G149" i="59"/>
  <c r="G559" i="54"/>
  <c r="I395" i="51"/>
  <c r="H149" i="56"/>
  <c r="G313" i="55"/>
  <c r="G149" i="50"/>
  <c r="H313" i="50"/>
  <c r="H559" i="50"/>
  <c r="H395" i="53"/>
  <c r="G395" i="55"/>
  <c r="H231" i="55"/>
  <c r="H149" i="55"/>
  <c r="I313" i="52"/>
  <c r="G559" i="52"/>
  <c r="G149" i="57"/>
  <c r="H395" i="54"/>
  <c r="H231" i="59"/>
  <c r="H231" i="56"/>
  <c r="I149" i="57"/>
  <c r="I395" i="55"/>
  <c r="H67" i="59"/>
  <c r="H559" i="55"/>
  <c r="I559" i="50"/>
  <c r="H395" i="59"/>
  <c r="I477" i="51"/>
  <c r="H67" i="55"/>
  <c r="I67" i="51"/>
  <c r="I313" i="53"/>
  <c r="H231" i="50"/>
  <c r="I559" i="59"/>
  <c r="G559" i="58"/>
  <c r="H559" i="59"/>
  <c r="G313" i="54"/>
  <c r="H559" i="57"/>
  <c r="I67" i="56"/>
  <c r="I313" i="50"/>
  <c r="H559" i="56"/>
  <c r="I559" i="51"/>
  <c r="H395" i="57"/>
  <c r="G67" i="56"/>
  <c r="H67" i="50"/>
  <c r="I231" i="58"/>
  <c r="G313" i="53"/>
  <c r="G67" i="53"/>
  <c r="I477" i="57"/>
  <c r="I313" i="57"/>
  <c r="G395" i="58"/>
  <c r="H313" i="52"/>
  <c r="I559" i="52"/>
  <c r="I559" i="57"/>
  <c r="H231" i="58"/>
  <c r="G67" i="50"/>
  <c r="I149" i="55"/>
  <c r="G313" i="51"/>
  <c r="G67" i="52"/>
  <c r="H231" i="54"/>
  <c r="G559" i="57"/>
  <c r="G231" i="59"/>
  <c r="H149" i="51"/>
  <c r="I477" i="53"/>
  <c r="I67" i="58"/>
  <c r="G231" i="55"/>
  <c r="I477" i="56"/>
  <c r="I559" i="56"/>
  <c r="I231" i="52"/>
  <c r="H559" i="53"/>
  <c r="H67" i="53"/>
  <c r="G313" i="52"/>
  <c r="I395" i="57"/>
  <c r="G313" i="59"/>
  <c r="H149" i="54"/>
  <c r="H477" i="51"/>
  <c r="G559" i="50"/>
  <c r="I149" i="54"/>
  <c r="H477" i="53"/>
  <c r="G477" i="51"/>
  <c r="H395" i="56"/>
  <c r="H477" i="50"/>
  <c r="G559" i="59"/>
  <c r="H559" i="51"/>
  <c r="G395" i="59"/>
  <c r="I149" i="58"/>
  <c r="G559" i="51"/>
  <c r="H149" i="59"/>
  <c r="G67" i="55"/>
  <c r="H559" i="52"/>
  <c r="I67" i="50"/>
  <c r="G231" i="53"/>
  <c r="G395" i="51"/>
  <c r="G395" i="52"/>
  <c r="H477" i="59"/>
  <c r="G395" i="56"/>
  <c r="G477" i="54"/>
  <c r="G231" i="57"/>
  <c r="I559" i="55"/>
  <c r="I313" i="55"/>
  <c r="I395" i="52"/>
  <c r="G67" i="59"/>
  <c r="G67" i="57"/>
  <c r="I477" i="52"/>
  <c r="I559" i="53"/>
  <c r="I149" i="50"/>
  <c r="I477" i="58"/>
  <c r="I395" i="54"/>
  <c r="I395" i="58"/>
  <c r="G313" i="56"/>
  <c r="G67" i="54"/>
  <c r="H67" i="51"/>
  <c r="G313" i="57"/>
  <c r="D23" i="41"/>
  <c r="D22" i="41"/>
  <c r="G588" i="45"/>
  <c r="H506" i="45"/>
  <c r="G342" i="45"/>
  <c r="H588" i="45"/>
  <c r="G506" i="45"/>
  <c r="G178" i="45"/>
  <c r="G96" i="45"/>
  <c r="G752" i="45"/>
  <c r="H670" i="45"/>
  <c r="G670" i="45"/>
  <c r="G424" i="45"/>
  <c r="G834" i="45"/>
  <c r="G14" i="45"/>
  <c r="H834" i="45"/>
  <c r="H752" i="45"/>
  <c r="F342" i="45"/>
  <c r="H96" i="45"/>
  <c r="F506" i="45"/>
  <c r="H14" i="45"/>
  <c r="H260" i="45"/>
  <c r="H178" i="45"/>
  <c r="F424" i="45"/>
  <c r="F588" i="45"/>
  <c r="H424" i="45"/>
  <c r="G260" i="45"/>
  <c r="H342" i="45"/>
  <c r="G506" i="42"/>
  <c r="G1080" i="42"/>
  <c r="G96" i="42"/>
  <c r="H834" i="42"/>
  <c r="I342" i="42"/>
  <c r="I506" i="42"/>
  <c r="H1080" i="42"/>
  <c r="G670" i="42"/>
  <c r="G424" i="42"/>
  <c r="I588" i="42"/>
  <c r="H670" i="42"/>
  <c r="I1080" i="42"/>
  <c r="G1162" i="42"/>
  <c r="H96" i="42"/>
  <c r="H998" i="42"/>
  <c r="I96" i="42"/>
  <c r="H916" i="42"/>
  <c r="I1162" i="42"/>
  <c r="G588" i="42"/>
  <c r="G14" i="42"/>
  <c r="H752" i="42"/>
  <c r="H178" i="42"/>
  <c r="H342" i="42"/>
  <c r="H260" i="42"/>
  <c r="I14" i="42"/>
  <c r="I260" i="42"/>
  <c r="I670" i="42"/>
  <c r="G178" i="42"/>
  <c r="I752" i="42"/>
  <c r="H14" i="42"/>
  <c r="H506" i="42"/>
  <c r="I178" i="42"/>
  <c r="I916" i="42"/>
  <c r="G834" i="42"/>
  <c r="G752" i="42"/>
  <c r="H424" i="42"/>
  <c r="G342" i="42"/>
  <c r="H588" i="42"/>
  <c r="G916" i="42"/>
  <c r="I424" i="42"/>
  <c r="I834" i="42"/>
  <c r="G998" i="42"/>
  <c r="I998" i="42"/>
  <c r="G260" i="42"/>
  <c r="H1162" i="42"/>
  <c r="D21" i="41"/>
  <c r="G341" i="45"/>
  <c r="G13" i="45"/>
  <c r="F423" i="45"/>
  <c r="G259" i="45"/>
  <c r="F505" i="45"/>
  <c r="H833" i="45"/>
  <c r="G833" i="45"/>
  <c r="F587" i="45"/>
  <c r="H259" i="45"/>
  <c r="G95" i="45"/>
  <c r="G423" i="45"/>
  <c r="H177" i="45"/>
  <c r="H95" i="45"/>
  <c r="H751" i="45"/>
  <c r="G587" i="45"/>
  <c r="H505" i="45"/>
  <c r="H341" i="45"/>
  <c r="G505" i="45"/>
  <c r="H669" i="45"/>
  <c r="F341" i="45"/>
  <c r="H423" i="45"/>
  <c r="G177" i="45"/>
  <c r="G751" i="45"/>
  <c r="H587" i="45"/>
  <c r="H13" i="45"/>
  <c r="G669" i="45"/>
  <c r="G1079" i="42"/>
  <c r="I1161" i="42"/>
  <c r="I341" i="42"/>
  <c r="H341" i="42"/>
  <c r="I1079" i="42"/>
  <c r="H1079" i="42"/>
  <c r="I505" i="42"/>
  <c r="G13" i="42"/>
  <c r="H587" i="42"/>
  <c r="H751" i="42"/>
  <c r="I833" i="42"/>
  <c r="I669" i="42"/>
  <c r="H13" i="42"/>
  <c r="H997" i="42"/>
  <c r="H177" i="42"/>
  <c r="I177" i="42"/>
  <c r="I259" i="42"/>
  <c r="G95" i="42"/>
  <c r="H833" i="42"/>
  <c r="I997" i="42"/>
  <c r="G1161" i="42"/>
  <c r="G997" i="42"/>
  <c r="H669" i="42"/>
  <c r="G915" i="42"/>
  <c r="G669" i="42"/>
  <c r="G423" i="42"/>
  <c r="I423" i="42"/>
  <c r="G341" i="42"/>
  <c r="H259" i="42"/>
  <c r="G259" i="42"/>
  <c r="I915" i="42"/>
  <c r="G505" i="42"/>
  <c r="H95" i="42"/>
  <c r="I95" i="42"/>
  <c r="G751" i="42"/>
  <c r="G833" i="42"/>
  <c r="H423" i="42"/>
  <c r="I751" i="42"/>
  <c r="G177" i="42"/>
  <c r="H1161" i="42"/>
  <c r="I587" i="42"/>
  <c r="H915" i="42"/>
  <c r="I13" i="42"/>
  <c r="H505" i="42"/>
  <c r="G587" i="42"/>
  <c r="D26" i="41"/>
  <c r="G346" i="45"/>
  <c r="H18" i="45"/>
  <c r="G674" i="45"/>
  <c r="G592" i="45"/>
  <c r="H510" i="45"/>
  <c r="H592" i="45"/>
  <c r="F592" i="45"/>
  <c r="G264" i="45"/>
  <c r="F346" i="45"/>
  <c r="G510" i="45"/>
  <c r="F510" i="45"/>
  <c r="H346" i="45"/>
  <c r="G182" i="45"/>
  <c r="F428" i="45"/>
  <c r="G18" i="45"/>
  <c r="G100" i="45"/>
  <c r="G838" i="45"/>
  <c r="H756" i="45"/>
  <c r="G756" i="45"/>
  <c r="H100" i="45"/>
  <c r="H428" i="45"/>
  <c r="H182" i="45"/>
  <c r="H674" i="45"/>
  <c r="H264" i="45"/>
  <c r="H838" i="45"/>
  <c r="G428" i="45"/>
  <c r="G100" i="42"/>
  <c r="H428" i="42"/>
  <c r="H1002" i="42"/>
  <c r="I428" i="42"/>
  <c r="H510" i="42"/>
  <c r="H756" i="42"/>
  <c r="I100" i="42"/>
  <c r="H346" i="42"/>
  <c r="H18" i="42"/>
  <c r="G838" i="42"/>
  <c r="G264" i="42"/>
  <c r="G182" i="42"/>
  <c r="H1084" i="42"/>
  <c r="I756" i="42"/>
  <c r="G1084" i="42"/>
  <c r="G756" i="42"/>
  <c r="H592" i="42"/>
  <c r="G428" i="42"/>
  <c r="G592" i="42"/>
  <c r="I920" i="42"/>
  <c r="I1166" i="42"/>
  <c r="G674" i="42"/>
  <c r="I18" i="42"/>
  <c r="G18" i="42"/>
  <c r="H838" i="42"/>
  <c r="I182" i="42"/>
  <c r="I592" i="42"/>
  <c r="H1166" i="42"/>
  <c r="H264" i="42"/>
  <c r="G510" i="42"/>
  <c r="H100" i="42"/>
  <c r="I838" i="42"/>
  <c r="I346" i="42"/>
  <c r="H182" i="42"/>
  <c r="G920" i="42"/>
  <c r="G346" i="42"/>
  <c r="I1084" i="42"/>
  <c r="I264" i="42"/>
  <c r="H920" i="42"/>
  <c r="I674" i="42"/>
  <c r="G1002" i="42"/>
  <c r="G1166" i="42"/>
  <c r="H674" i="42"/>
  <c r="I1002" i="42"/>
  <c r="I510" i="42"/>
  <c r="D17" i="41"/>
  <c r="F419" i="45"/>
  <c r="G665" i="45"/>
  <c r="H173" i="45"/>
  <c r="G419" i="45"/>
  <c r="H337" i="45"/>
  <c r="F337" i="45"/>
  <c r="G255" i="45"/>
  <c r="G9" i="45"/>
  <c r="H665" i="45"/>
  <c r="H501" i="45"/>
  <c r="G501" i="45"/>
  <c r="G91" i="45"/>
  <c r="H747" i="45"/>
  <c r="H9" i="45"/>
  <c r="G173" i="45"/>
  <c r="F583" i="45"/>
  <c r="H829" i="45"/>
  <c r="F501" i="45"/>
  <c r="H419" i="45"/>
  <c r="G747" i="45"/>
  <c r="G829" i="45"/>
  <c r="G337" i="45"/>
  <c r="G583" i="45"/>
  <c r="H91" i="45"/>
  <c r="H583" i="45"/>
  <c r="H255" i="45"/>
  <c r="G173" i="42"/>
  <c r="G337" i="42"/>
  <c r="G91" i="42"/>
  <c r="H173" i="42"/>
  <c r="G747" i="42"/>
  <c r="G501" i="42"/>
  <c r="H583" i="42"/>
  <c r="I9" i="42"/>
  <c r="I1157" i="42"/>
  <c r="H501" i="42"/>
  <c r="H829" i="42"/>
  <c r="H419" i="42"/>
  <c r="G9" i="42"/>
  <c r="I747" i="42"/>
  <c r="I665" i="42"/>
  <c r="I419" i="42"/>
  <c r="I583" i="42"/>
  <c r="G583" i="42"/>
  <c r="G993" i="42"/>
  <c r="G665" i="42"/>
  <c r="G419" i="42"/>
  <c r="G255" i="42"/>
  <c r="G1075" i="42"/>
  <c r="I1075" i="42"/>
  <c r="I501" i="42"/>
  <c r="H1157" i="42"/>
  <c r="I173" i="42"/>
  <c r="I255" i="42"/>
  <c r="I993" i="42"/>
  <c r="G1157" i="42"/>
  <c r="H91" i="42"/>
  <c r="H993" i="42"/>
  <c r="I829" i="42"/>
  <c r="H337" i="42"/>
  <c r="H255" i="42"/>
  <c r="H665" i="42"/>
  <c r="H9" i="42"/>
  <c r="H911" i="42"/>
  <c r="H747" i="42"/>
  <c r="G829" i="42"/>
  <c r="G911" i="42"/>
  <c r="I337" i="42"/>
  <c r="I911" i="42"/>
  <c r="H1075" i="42"/>
  <c r="I91" i="42"/>
  <c r="D15" i="41"/>
  <c r="H581" i="45"/>
  <c r="H663" i="45"/>
  <c r="G827" i="45"/>
  <c r="G663" i="45"/>
  <c r="H417" i="45"/>
  <c r="H171" i="45"/>
  <c r="H253" i="45"/>
  <c r="G253" i="45"/>
  <c r="F335" i="45"/>
  <c r="H7" i="45"/>
  <c r="G417" i="45"/>
  <c r="F499" i="45"/>
  <c r="G89" i="45"/>
  <c r="G7" i="45"/>
  <c r="H745" i="45"/>
  <c r="F417" i="45"/>
  <c r="F581" i="45"/>
  <c r="G335" i="45"/>
  <c r="G745" i="45"/>
  <c r="H89" i="45"/>
  <c r="G499" i="45"/>
  <c r="H335" i="45"/>
  <c r="H499" i="45"/>
  <c r="G171" i="45"/>
  <c r="H827" i="45"/>
  <c r="G581" i="45"/>
  <c r="I827" i="42"/>
  <c r="I335" i="42"/>
  <c r="G1155" i="42"/>
  <c r="H7" i="42"/>
  <c r="H89" i="42"/>
  <c r="H827" i="42"/>
  <c r="H253" i="42"/>
  <c r="H909" i="42"/>
  <c r="G7" i="42"/>
  <c r="H663" i="42"/>
  <c r="H745" i="42"/>
  <c r="H499" i="42"/>
  <c r="I499" i="42"/>
  <c r="G171" i="42"/>
  <c r="H1073" i="42"/>
  <c r="I7" i="42"/>
  <c r="G827" i="42"/>
  <c r="I417" i="42"/>
  <c r="G1073" i="42"/>
  <c r="H581" i="42"/>
  <c r="H335" i="42"/>
  <c r="H1155" i="42"/>
  <c r="G417" i="42"/>
  <c r="I253" i="42"/>
  <c r="G335" i="42"/>
  <c r="G89" i="42"/>
  <c r="G991" i="42"/>
  <c r="G499" i="42"/>
  <c r="I909" i="42"/>
  <c r="I581" i="42"/>
  <c r="G581" i="42"/>
  <c r="I1073" i="42"/>
  <c r="H991" i="42"/>
  <c r="I89" i="42"/>
  <c r="H417" i="42"/>
  <c r="I663" i="42"/>
  <c r="G253" i="42"/>
  <c r="G663" i="42"/>
  <c r="G745" i="42"/>
  <c r="I171" i="42"/>
  <c r="I991" i="42"/>
  <c r="H171" i="42"/>
  <c r="G909" i="42"/>
  <c r="I745" i="42"/>
  <c r="I1155" i="42"/>
  <c r="D35" i="41"/>
  <c r="G191" i="45"/>
  <c r="G109" i="45"/>
  <c r="G273" i="45"/>
  <c r="H683" i="45"/>
  <c r="G683" i="45"/>
  <c r="F519" i="45"/>
  <c r="H601" i="45"/>
  <c r="F601" i="45"/>
  <c r="H109" i="45"/>
  <c r="H519" i="45"/>
  <c r="G355" i="45"/>
  <c r="G519" i="45"/>
  <c r="H847" i="45"/>
  <c r="H355" i="45"/>
  <c r="F355" i="45"/>
  <c r="H27" i="45"/>
  <c r="F437" i="45"/>
  <c r="G27" i="45"/>
  <c r="G847" i="45"/>
  <c r="H191" i="45"/>
  <c r="G601" i="45"/>
  <c r="H273" i="45"/>
  <c r="G437" i="45"/>
  <c r="H437" i="45"/>
  <c r="H765" i="45"/>
  <c r="G765" i="45"/>
  <c r="G929" i="42"/>
  <c r="I519" i="42"/>
  <c r="G109" i="42"/>
  <c r="H355" i="42"/>
  <c r="I1175" i="42"/>
  <c r="H765" i="42"/>
  <c r="H109" i="42"/>
  <c r="I1093" i="42"/>
  <c r="G519" i="42"/>
  <c r="I273" i="42"/>
  <c r="H1093" i="42"/>
  <c r="H437" i="42"/>
  <c r="I765" i="42"/>
  <c r="I929" i="42"/>
  <c r="H191" i="42"/>
  <c r="H27" i="42"/>
  <c r="G1093" i="42"/>
  <c r="G27" i="42"/>
  <c r="I355" i="42"/>
  <c r="G191" i="42"/>
  <c r="H1011" i="42"/>
  <c r="G1011" i="42"/>
  <c r="G847" i="42"/>
  <c r="H273" i="42"/>
  <c r="I683" i="42"/>
  <c r="H683" i="42"/>
  <c r="G273" i="42"/>
  <c r="H519" i="42"/>
  <c r="G355" i="42"/>
  <c r="H601" i="42"/>
  <c r="I191" i="42"/>
  <c r="G765" i="42"/>
  <c r="I1011" i="42"/>
  <c r="G437" i="42"/>
  <c r="I109" i="42"/>
  <c r="H1175" i="42"/>
  <c r="G1175" i="42"/>
  <c r="H929" i="42"/>
  <c r="H847" i="42"/>
  <c r="G601" i="42"/>
  <c r="G683" i="42"/>
  <c r="I601" i="42"/>
  <c r="I27" i="42"/>
  <c r="I847" i="42"/>
  <c r="I437" i="42"/>
  <c r="G774" i="45"/>
  <c r="H856" i="45"/>
  <c r="H610" i="45"/>
  <c r="G610" i="45"/>
  <c r="H282" i="45"/>
  <c r="G446" i="45"/>
  <c r="F610" i="45"/>
  <c r="F44" i="41"/>
  <c r="G856" i="45"/>
  <c r="G200" i="45"/>
  <c r="F364" i="45"/>
  <c r="H692" i="45"/>
  <c r="G282" i="45"/>
  <c r="G364" i="45"/>
  <c r="H528" i="45"/>
  <c r="F528" i="45"/>
  <c r="H364" i="45"/>
  <c r="F446" i="45"/>
  <c r="G692" i="45"/>
  <c r="H446" i="45"/>
  <c r="G118" i="45"/>
  <c r="G528" i="45"/>
  <c r="H118" i="45"/>
  <c r="G36" i="45"/>
  <c r="H774" i="45"/>
  <c r="H36" i="45"/>
  <c r="H200" i="45"/>
  <c r="I856" i="42"/>
  <c r="I36" i="42"/>
  <c r="G1020" i="42"/>
  <c r="H856" i="42"/>
  <c r="I528" i="42"/>
  <c r="G610" i="42"/>
  <c r="H36" i="42"/>
  <c r="H692" i="42"/>
  <c r="I200" i="42"/>
  <c r="H446" i="42"/>
  <c r="G528" i="42"/>
  <c r="H200" i="42"/>
  <c r="G446" i="42"/>
  <c r="G938" i="42"/>
  <c r="I282" i="42"/>
  <c r="H610" i="42"/>
  <c r="G1102" i="42"/>
  <c r="G200" i="42"/>
  <c r="I446" i="42"/>
  <c r="I364" i="42"/>
  <c r="G692" i="42"/>
  <c r="H774" i="42"/>
  <c r="H1020" i="42"/>
  <c r="I1102" i="42"/>
  <c r="G856" i="42"/>
  <c r="I1184" i="42"/>
  <c r="G1184" i="42"/>
  <c r="H364" i="42"/>
  <c r="G282" i="42"/>
  <c r="H1102" i="42"/>
  <c r="G36" i="42"/>
  <c r="I118" i="42"/>
  <c r="I692" i="42"/>
  <c r="H1184" i="42"/>
  <c r="I610" i="42"/>
  <c r="I774" i="42"/>
  <c r="G118" i="42"/>
  <c r="G774" i="42"/>
  <c r="H118" i="42"/>
  <c r="I938" i="42"/>
  <c r="H938" i="42"/>
  <c r="I1020" i="42"/>
  <c r="H282" i="42"/>
  <c r="H528" i="42"/>
  <c r="G364" i="42"/>
  <c r="G37" i="45"/>
  <c r="F365" i="45"/>
  <c r="H611" i="45"/>
  <c r="H201" i="45"/>
  <c r="H119" i="45"/>
  <c r="G857" i="45"/>
  <c r="F45" i="41"/>
  <c r="G693" i="45"/>
  <c r="G611" i="45"/>
  <c r="H775" i="45"/>
  <c r="G201" i="45"/>
  <c r="H37" i="45"/>
  <c r="G119" i="45"/>
  <c r="H447" i="45"/>
  <c r="G283" i="45"/>
  <c r="H529" i="45"/>
  <c r="H693" i="45"/>
  <c r="F529" i="45"/>
  <c r="F611" i="45"/>
  <c r="G529" i="45"/>
  <c r="G447" i="45"/>
  <c r="G775" i="45"/>
  <c r="H283" i="45"/>
  <c r="G365" i="45"/>
  <c r="F447" i="45"/>
  <c r="H365" i="45"/>
  <c r="H857" i="45"/>
  <c r="I775" i="42"/>
  <c r="H857" i="42"/>
  <c r="H1103" i="42"/>
  <c r="G611" i="42"/>
  <c r="H693" i="42"/>
  <c r="H365" i="42"/>
  <c r="H119" i="42"/>
  <c r="G939" i="42"/>
  <c r="I283" i="42"/>
  <c r="I857" i="42"/>
  <c r="G119" i="42"/>
  <c r="I1103" i="42"/>
  <c r="G447" i="42"/>
  <c r="G775" i="42"/>
  <c r="H611" i="42"/>
  <c r="G1103" i="42"/>
  <c r="G693" i="42"/>
  <c r="G283" i="42"/>
  <c r="H1185" i="42"/>
  <c r="G201" i="42"/>
  <c r="I37" i="42"/>
  <c r="G1185" i="42"/>
  <c r="I693" i="42"/>
  <c r="G365" i="42"/>
  <c r="H939" i="42"/>
  <c r="H201" i="42"/>
  <c r="G37" i="42"/>
  <c r="G857" i="42"/>
  <c r="H775" i="42"/>
  <c r="G529" i="42"/>
  <c r="I447" i="42"/>
  <c r="I529" i="42"/>
  <c r="H447" i="42"/>
  <c r="G1021" i="42"/>
  <c r="I1185" i="42"/>
  <c r="I1021" i="42"/>
  <c r="I365" i="42"/>
  <c r="I939" i="42"/>
  <c r="H37" i="42"/>
  <c r="H1021" i="42"/>
  <c r="I119" i="42"/>
  <c r="I201" i="42"/>
  <c r="I611" i="42"/>
  <c r="H529" i="42"/>
  <c r="H283" i="42"/>
  <c r="G288" i="45"/>
  <c r="G452" i="45"/>
  <c r="H534" i="45"/>
  <c r="H42" i="45"/>
  <c r="G534" i="45"/>
  <c r="G862" i="45"/>
  <c r="H452" i="45"/>
  <c r="F50" i="41"/>
  <c r="H288" i="45"/>
  <c r="G206" i="45"/>
  <c r="G42" i="45"/>
  <c r="F370" i="45"/>
  <c r="G124" i="45"/>
  <c r="G780" i="45"/>
  <c r="H206" i="45"/>
  <c r="H698" i="45"/>
  <c r="G616" i="45"/>
  <c r="H124" i="45"/>
  <c r="F452" i="45"/>
  <c r="H370" i="45"/>
  <c r="H862" i="45"/>
  <c r="G698" i="45"/>
  <c r="F534" i="45"/>
  <c r="H780" i="45"/>
  <c r="G370" i="45"/>
  <c r="H616" i="45"/>
  <c r="F616" i="45"/>
  <c r="G944" i="42"/>
  <c r="G534" i="42"/>
  <c r="H616" i="42"/>
  <c r="H1026" i="42"/>
  <c r="H944" i="42"/>
  <c r="I616" i="42"/>
  <c r="H1108" i="42"/>
  <c r="I1108" i="42"/>
  <c r="G42" i="42"/>
  <c r="I698" i="42"/>
  <c r="I534" i="42"/>
  <c r="H698" i="42"/>
  <c r="I1190" i="42"/>
  <c r="G288" i="42"/>
  <c r="G1190" i="42"/>
  <c r="H124" i="42"/>
  <c r="G616" i="42"/>
  <c r="I370" i="42"/>
  <c r="I206" i="42"/>
  <c r="H1190" i="42"/>
  <c r="H288" i="42"/>
  <c r="G862" i="42"/>
  <c r="G452" i="42"/>
  <c r="I288" i="42"/>
  <c r="G124" i="42"/>
  <c r="G698" i="42"/>
  <c r="H452" i="42"/>
  <c r="I452" i="42"/>
  <c r="G206" i="42"/>
  <c r="I862" i="42"/>
  <c r="H534" i="42"/>
  <c r="I780" i="42"/>
  <c r="I944" i="42"/>
  <c r="H370" i="42"/>
  <c r="H206" i="42"/>
  <c r="G1026" i="42"/>
  <c r="I124" i="42"/>
  <c r="G1108" i="42"/>
  <c r="I1026" i="42"/>
  <c r="I42" i="42"/>
  <c r="H42" i="42"/>
  <c r="G370" i="42"/>
  <c r="H780" i="42"/>
  <c r="H862" i="42"/>
  <c r="G780" i="42"/>
  <c r="G375" i="45"/>
  <c r="H457" i="45"/>
  <c r="H703" i="45"/>
  <c r="H375" i="45"/>
  <c r="G47" i="45"/>
  <c r="H211" i="45"/>
  <c r="F55" i="41"/>
  <c r="F375" i="45"/>
  <c r="H867" i="45"/>
  <c r="G293" i="45"/>
  <c r="F539" i="45"/>
  <c r="G703" i="45"/>
  <c r="G867" i="45"/>
  <c r="H129" i="45"/>
  <c r="H621" i="45"/>
  <c r="G457" i="45"/>
  <c r="H293" i="45"/>
  <c r="F457" i="45"/>
  <c r="H785" i="45"/>
  <c r="G621" i="45"/>
  <c r="G539" i="45"/>
  <c r="G211" i="45"/>
  <c r="G129" i="45"/>
  <c r="H539" i="45"/>
  <c r="G785" i="45"/>
  <c r="F621" i="45"/>
  <c r="H47" i="45"/>
  <c r="I211" i="42"/>
  <c r="G703" i="42"/>
  <c r="H293" i="42"/>
  <c r="G1195" i="42"/>
  <c r="I129" i="42"/>
  <c r="H1031" i="42"/>
  <c r="I867" i="42"/>
  <c r="H457" i="42"/>
  <c r="G129" i="42"/>
  <c r="H949" i="42"/>
  <c r="H129" i="42"/>
  <c r="H375" i="42"/>
  <c r="H47" i="42"/>
  <c r="H703" i="42"/>
  <c r="I949" i="42"/>
  <c r="I457" i="42"/>
  <c r="I1195" i="42"/>
  <c r="G621" i="42"/>
  <c r="I785" i="42"/>
  <c r="G539" i="42"/>
  <c r="G1113" i="42"/>
  <c r="G47" i="42"/>
  <c r="G785" i="42"/>
  <c r="H1195" i="42"/>
  <c r="I1113" i="42"/>
  <c r="H1113" i="42"/>
  <c r="I621" i="42"/>
  <c r="H867" i="42"/>
  <c r="G211" i="42"/>
  <c r="H539" i="42"/>
  <c r="G375" i="42"/>
  <c r="I293" i="42"/>
  <c r="H211" i="42"/>
  <c r="I47" i="42"/>
  <c r="I1031" i="42"/>
  <c r="I375" i="42"/>
  <c r="I539" i="42"/>
  <c r="G949" i="42"/>
  <c r="G867" i="42"/>
  <c r="H621" i="42"/>
  <c r="G457" i="42"/>
  <c r="H785" i="42"/>
  <c r="I703" i="42"/>
  <c r="G293" i="42"/>
  <c r="G1031" i="42"/>
  <c r="H458" i="45"/>
  <c r="G622" i="45"/>
  <c r="H868" i="45"/>
  <c r="H540" i="45"/>
  <c r="H212" i="45"/>
  <c r="F376" i="45"/>
  <c r="F56" i="41"/>
  <c r="H294" i="45"/>
  <c r="G458" i="45"/>
  <c r="G130" i="45"/>
  <c r="F540" i="45"/>
  <c r="H704" i="45"/>
  <c r="G48" i="45"/>
  <c r="G294" i="45"/>
  <c r="F458" i="45"/>
  <c r="F622" i="45"/>
  <c r="H376" i="45"/>
  <c r="G786" i="45"/>
  <c r="H48" i="45"/>
  <c r="H130" i="45"/>
  <c r="H786" i="45"/>
  <c r="G704" i="45"/>
  <c r="H622" i="45"/>
  <c r="G868" i="45"/>
  <c r="G540" i="45"/>
  <c r="G212" i="45"/>
  <c r="G376" i="45"/>
  <c r="I1196" i="42"/>
  <c r="G48" i="42"/>
  <c r="G376" i="42"/>
  <c r="I1032" i="42"/>
  <c r="G540" i="42"/>
  <c r="H622" i="42"/>
  <c r="H212" i="42"/>
  <c r="H1032" i="42"/>
  <c r="H130" i="42"/>
  <c r="I130" i="42"/>
  <c r="H1196" i="42"/>
  <c r="I704" i="42"/>
  <c r="I376" i="42"/>
  <c r="I48" i="42"/>
  <c r="I622" i="42"/>
  <c r="G704" i="42"/>
  <c r="I950" i="42"/>
  <c r="I294" i="42"/>
  <c r="H376" i="42"/>
  <c r="G1032" i="42"/>
  <c r="G1114" i="42"/>
  <c r="H294" i="42"/>
  <c r="G868" i="42"/>
  <c r="G130" i="42"/>
  <c r="I458" i="42"/>
  <c r="H48" i="42"/>
  <c r="I786" i="42"/>
  <c r="I540" i="42"/>
  <c r="H458" i="42"/>
  <c r="H950" i="42"/>
  <c r="H868" i="42"/>
  <c r="H704" i="42"/>
  <c r="G786" i="42"/>
  <c r="G950" i="42"/>
  <c r="H1114" i="42"/>
  <c r="G212" i="42"/>
  <c r="H540" i="42"/>
  <c r="G458" i="42"/>
  <c r="G1196" i="42"/>
  <c r="I868" i="42"/>
  <c r="H786" i="42"/>
  <c r="I1114" i="42"/>
  <c r="G622" i="42"/>
  <c r="I212" i="42"/>
  <c r="G294" i="42"/>
  <c r="F459" i="45"/>
  <c r="H213" i="45"/>
  <c r="F541" i="45"/>
  <c r="H377" i="45"/>
  <c r="G787" i="45"/>
  <c r="H295" i="45"/>
  <c r="H131" i="45"/>
  <c r="H705" i="45"/>
  <c r="F623" i="45"/>
  <c r="G131" i="45"/>
  <c r="G295" i="45"/>
  <c r="G459" i="45"/>
  <c r="H787" i="45"/>
  <c r="G49" i="45"/>
  <c r="G541" i="45"/>
  <c r="G213" i="45"/>
  <c r="H869" i="45"/>
  <c r="G623" i="45"/>
  <c r="G377" i="45"/>
  <c r="H459" i="45"/>
  <c r="F57" i="41"/>
  <c r="F377" i="45"/>
  <c r="H541" i="45"/>
  <c r="H623" i="45"/>
  <c r="H49" i="45"/>
  <c r="G869" i="45"/>
  <c r="G705" i="45"/>
  <c r="G295" i="42"/>
  <c r="H131" i="42"/>
  <c r="H623" i="42"/>
  <c r="H705" i="42"/>
  <c r="I213" i="42"/>
  <c r="I705" i="42"/>
  <c r="G377" i="42"/>
  <c r="I787" i="42"/>
  <c r="G131" i="42"/>
  <c r="I869" i="42"/>
  <c r="I1033" i="42"/>
  <c r="H295" i="42"/>
  <c r="H541" i="42"/>
  <c r="I541" i="42"/>
  <c r="I131" i="42"/>
  <c r="H459" i="42"/>
  <c r="G1197" i="42"/>
  <c r="I49" i="42"/>
  <c r="G213" i="42"/>
  <c r="G1033" i="42"/>
  <c r="H787" i="42"/>
  <c r="G705" i="42"/>
  <c r="I377" i="42"/>
  <c r="H951" i="42"/>
  <c r="H869" i="42"/>
  <c r="H1115" i="42"/>
  <c r="G623" i="42"/>
  <c r="H49" i="42"/>
  <c r="H213" i="42"/>
  <c r="G869" i="42"/>
  <c r="I459" i="42"/>
  <c r="G49" i="42"/>
  <c r="I295" i="42"/>
  <c r="I1197" i="42"/>
  <c r="I623" i="42"/>
  <c r="I951" i="42"/>
  <c r="H377" i="42"/>
  <c r="G541" i="42"/>
  <c r="H1197" i="42"/>
  <c r="G951" i="42"/>
  <c r="G787" i="42"/>
  <c r="G1115" i="42"/>
  <c r="H1033" i="42"/>
  <c r="G459" i="42"/>
  <c r="I1115" i="42"/>
  <c r="H660" i="45"/>
  <c r="H578" i="45"/>
  <c r="F414" i="45"/>
  <c r="G4" i="45"/>
  <c r="H168" i="45"/>
  <c r="G742" i="45"/>
  <c r="G3" i="41"/>
  <c r="H250" i="45"/>
  <c r="G824" i="45"/>
  <c r="G86" i="45"/>
  <c r="H414" i="45"/>
  <c r="G496" i="45"/>
  <c r="H4" i="45"/>
  <c r="F332" i="45"/>
  <c r="H86" i="45"/>
  <c r="G414" i="45"/>
  <c r="H742" i="45"/>
  <c r="H332" i="45"/>
  <c r="H496" i="45"/>
  <c r="F496" i="45"/>
  <c r="G168" i="45"/>
  <c r="F3" i="41"/>
  <c r="H824" i="45"/>
  <c r="G578" i="45"/>
  <c r="G660" i="45"/>
  <c r="G250" i="45"/>
  <c r="F578" i="45"/>
  <c r="G332" i="45"/>
  <c r="H496" i="42"/>
  <c r="G250" i="42"/>
  <c r="I496" i="42"/>
  <c r="H414" i="42"/>
  <c r="G86" i="42"/>
  <c r="I414" i="42"/>
  <c r="G1070" i="42"/>
  <c r="G414" i="42"/>
  <c r="I168" i="42"/>
  <c r="I660" i="42"/>
  <c r="H742" i="42"/>
  <c r="H824" i="42"/>
  <c r="H332" i="42"/>
  <c r="G742" i="42"/>
  <c r="I742" i="42"/>
  <c r="I332" i="42"/>
  <c r="I1152" i="42"/>
  <c r="G4" i="42"/>
  <c r="I86" i="42"/>
  <c r="I4" i="42"/>
  <c r="G332" i="42"/>
  <c r="I250" i="42"/>
  <c r="G906" i="42"/>
  <c r="G578" i="42"/>
  <c r="G168" i="42"/>
  <c r="H168" i="42"/>
  <c r="H4" i="42"/>
  <c r="I824" i="42"/>
  <c r="H660" i="42"/>
  <c r="H86" i="42"/>
  <c r="G1152" i="42"/>
  <c r="I1070" i="42"/>
  <c r="H578" i="42"/>
  <c r="G824" i="42"/>
  <c r="I988" i="42"/>
  <c r="G496" i="42"/>
  <c r="H250" i="42"/>
  <c r="G660" i="42"/>
  <c r="H906" i="42"/>
  <c r="H1070" i="42"/>
  <c r="I906" i="42"/>
  <c r="H988" i="42"/>
  <c r="I578" i="42"/>
  <c r="G988" i="42"/>
  <c r="H1152" i="42"/>
  <c r="G48" i="41"/>
  <c r="G286" i="57"/>
  <c r="G368" i="56"/>
  <c r="I204" i="59"/>
  <c r="H204" i="55"/>
  <c r="I286" i="56"/>
  <c r="H450" i="50"/>
  <c r="I450" i="55"/>
  <c r="I450" i="56"/>
  <c r="G204" i="54"/>
  <c r="H40" i="57"/>
  <c r="G450" i="55"/>
  <c r="G368" i="59"/>
  <c r="H532" i="54"/>
  <c r="I122" i="57"/>
  <c r="G450" i="54"/>
  <c r="I122" i="50"/>
  <c r="G532" i="57"/>
  <c r="I532" i="53"/>
  <c r="H122" i="53"/>
  <c r="I122" i="53"/>
  <c r="H122" i="52"/>
  <c r="H122" i="50"/>
  <c r="H368" i="56"/>
  <c r="I450" i="52"/>
  <c r="I40" i="53"/>
  <c r="H40" i="54"/>
  <c r="H286" i="59"/>
  <c r="I122" i="59"/>
  <c r="H450" i="59"/>
  <c r="I122" i="54"/>
  <c r="I368" i="56"/>
  <c r="H40" i="59"/>
  <c r="G122" i="51"/>
  <c r="H368" i="52"/>
  <c r="H532" i="50"/>
  <c r="I40" i="51"/>
  <c r="G122" i="59"/>
  <c r="I204" i="52"/>
  <c r="I532" i="54"/>
  <c r="G450" i="52"/>
  <c r="I368" i="59"/>
  <c r="I40" i="54"/>
  <c r="H204" i="54"/>
  <c r="G532" i="53"/>
  <c r="G122" i="53"/>
  <c r="I532" i="58"/>
  <c r="G40" i="54"/>
  <c r="I204" i="53"/>
  <c r="I40" i="52"/>
  <c r="G204" i="51"/>
  <c r="H204" i="58"/>
  <c r="H450" i="56"/>
  <c r="G286" i="54"/>
  <c r="G204" i="52"/>
  <c r="I286" i="53"/>
  <c r="G122" i="55"/>
  <c r="I532" i="52"/>
  <c r="I204" i="57"/>
  <c r="G40" i="50"/>
  <c r="I286" i="57"/>
  <c r="G532" i="55"/>
  <c r="G286" i="52"/>
  <c r="I286" i="55"/>
  <c r="I286" i="58"/>
  <c r="G286" i="50"/>
  <c r="H204" i="56"/>
  <c r="I204" i="50"/>
  <c r="G286" i="53"/>
  <c r="G532" i="52"/>
  <c r="H450" i="51"/>
  <c r="H204" i="52"/>
  <c r="H40" i="58"/>
  <c r="G368" i="53"/>
  <c r="H122" i="56"/>
  <c r="H286" i="53"/>
  <c r="H532" i="51"/>
  <c r="I40" i="57"/>
  <c r="H368" i="55"/>
  <c r="G286" i="55"/>
  <c r="H286" i="55"/>
  <c r="I204" i="54"/>
  <c r="G368" i="51"/>
  <c r="I204" i="56"/>
  <c r="G450" i="56"/>
  <c r="I450" i="59"/>
  <c r="H450" i="55"/>
  <c r="H532" i="55"/>
  <c r="H368" i="54"/>
  <c r="G286" i="58"/>
  <c r="G450" i="59"/>
  <c r="H286" i="54"/>
  <c r="I532" i="57"/>
  <c r="I450" i="51"/>
  <c r="H450" i="58"/>
  <c r="G122" i="54"/>
  <c r="G204" i="53"/>
  <c r="G122" i="52"/>
  <c r="G368" i="52"/>
  <c r="I40" i="55"/>
  <c r="I368" i="52"/>
  <c r="G368" i="55"/>
  <c r="I532" i="59"/>
  <c r="I532" i="56"/>
  <c r="H532" i="52"/>
  <c r="G532" i="51"/>
  <c r="I122" i="56"/>
  <c r="I40" i="59"/>
  <c r="H286" i="58"/>
  <c r="I122" i="55"/>
  <c r="H368" i="57"/>
  <c r="G204" i="57"/>
  <c r="H286" i="52"/>
  <c r="I286" i="59"/>
  <c r="G122" i="58"/>
  <c r="G368" i="54"/>
  <c r="H40" i="56"/>
  <c r="I450" i="57"/>
  <c r="I532" i="51"/>
  <c r="G204" i="59"/>
  <c r="G40" i="58"/>
  <c r="I40" i="58"/>
  <c r="G122" i="56"/>
  <c r="H368" i="53"/>
  <c r="I40" i="50"/>
  <c r="I368" i="57"/>
  <c r="H40" i="50"/>
  <c r="H122" i="58"/>
  <c r="H122" i="59"/>
  <c r="H122" i="51"/>
  <c r="H40" i="51"/>
  <c r="G204" i="50"/>
  <c r="H204" i="59"/>
  <c r="I286" i="54"/>
  <c r="H532" i="57"/>
  <c r="G40" i="55"/>
  <c r="H532" i="53"/>
  <c r="G204" i="55"/>
  <c r="G450" i="53"/>
  <c r="I368" i="50"/>
  <c r="G450" i="58"/>
  <c r="G532" i="50"/>
  <c r="I286" i="51"/>
  <c r="G450" i="50"/>
  <c r="I122" i="52"/>
  <c r="H450" i="54"/>
  <c r="H532" i="56"/>
  <c r="I204" i="51"/>
  <c r="G532" i="54"/>
  <c r="H286" i="56"/>
  <c r="G286" i="56"/>
  <c r="I368" i="51"/>
  <c r="H532" i="59"/>
  <c r="G40" i="52"/>
  <c r="H204" i="53"/>
  <c r="G40" i="51"/>
  <c r="H368" i="50"/>
  <c r="I286" i="52"/>
  <c r="G204" i="58"/>
  <c r="H40" i="55"/>
  <c r="H40" i="53"/>
  <c r="G40" i="53"/>
  <c r="H368" i="59"/>
  <c r="G286" i="51"/>
  <c r="I122" i="58"/>
  <c r="I122" i="51"/>
  <c r="G532" i="59"/>
  <c r="I450" i="53"/>
  <c r="H122" i="54"/>
  <c r="I204" i="58"/>
  <c r="G450" i="57"/>
  <c r="I368" i="54"/>
  <c r="I532" i="55"/>
  <c r="I450" i="58"/>
  <c r="G122" i="50"/>
  <c r="H450" i="53"/>
  <c r="I450" i="50"/>
  <c r="I368" i="58"/>
  <c r="G286" i="59"/>
  <c r="H450" i="52"/>
  <c r="H122" i="55"/>
  <c r="H204" i="51"/>
  <c r="G532" i="58"/>
  <c r="I368" i="53"/>
  <c r="G40" i="57"/>
  <c r="H286" i="51"/>
  <c r="I204" i="55"/>
  <c r="H450" i="57"/>
  <c r="H532" i="58"/>
  <c r="H40" i="52"/>
  <c r="G368" i="50"/>
  <c r="I286" i="50"/>
  <c r="G40" i="56"/>
  <c r="G450" i="51"/>
  <c r="H204" i="50"/>
  <c r="G368" i="57"/>
  <c r="I40" i="56"/>
  <c r="H204" i="57"/>
  <c r="H286" i="50"/>
  <c r="H368" i="51"/>
  <c r="G122" i="57"/>
  <c r="I532" i="50"/>
  <c r="I368" i="55"/>
  <c r="G40" i="59"/>
  <c r="G204" i="56"/>
  <c r="H368" i="58"/>
  <c r="G532" i="56"/>
  <c r="I450" i="54"/>
  <c r="H122" i="57"/>
  <c r="G368" i="58"/>
  <c r="H286" i="57"/>
  <c r="H123" i="45"/>
  <c r="H41" i="45"/>
  <c r="H451" i="45"/>
  <c r="F451" i="45"/>
  <c r="G697" i="45"/>
  <c r="F369" i="45"/>
  <c r="F615" i="45"/>
  <c r="G533" i="45"/>
  <c r="G369" i="45"/>
  <c r="G41" i="45"/>
  <c r="F533" i="45"/>
  <c r="G287" i="45"/>
  <c r="H779" i="45"/>
  <c r="G861" i="45"/>
  <c r="H697" i="45"/>
  <c r="H287" i="45"/>
  <c r="G779" i="45"/>
  <c r="H861" i="45"/>
  <c r="G615" i="45"/>
  <c r="F49" i="41"/>
  <c r="H369" i="45"/>
  <c r="G123" i="45"/>
  <c r="H615" i="45"/>
  <c r="G451" i="45"/>
  <c r="G205" i="45"/>
  <c r="H205" i="45"/>
  <c r="H533" i="45"/>
  <c r="I1107" i="42"/>
  <c r="I615" i="42"/>
  <c r="G369" i="42"/>
  <c r="G1025" i="42"/>
  <c r="I1189" i="42"/>
  <c r="H1107" i="42"/>
  <c r="H615" i="42"/>
  <c r="I123" i="42"/>
  <c r="H123" i="42"/>
  <c r="G205" i="42"/>
  <c r="I369" i="42"/>
  <c r="G779" i="42"/>
  <c r="G861" i="42"/>
  <c r="G1189" i="42"/>
  <c r="H451" i="42"/>
  <c r="G287" i="42"/>
  <c r="H697" i="42"/>
  <c r="G533" i="42"/>
  <c r="H779" i="42"/>
  <c r="H861" i="42"/>
  <c r="G41" i="42"/>
  <c r="H1189" i="42"/>
  <c r="I287" i="42"/>
  <c r="I861" i="42"/>
  <c r="G123" i="42"/>
  <c r="I943" i="42"/>
  <c r="H1025" i="42"/>
  <c r="I1025" i="42"/>
  <c r="I697" i="42"/>
  <c r="G615" i="42"/>
  <c r="I779" i="42"/>
  <c r="I41" i="42"/>
  <c r="G451" i="42"/>
  <c r="H41" i="42"/>
  <c r="I205" i="42"/>
  <c r="I451" i="42"/>
  <c r="G697" i="42"/>
  <c r="H287" i="42"/>
  <c r="H369" i="42"/>
  <c r="I533" i="42"/>
  <c r="H205" i="42"/>
  <c r="H943" i="42"/>
  <c r="G1107" i="42"/>
  <c r="G943" i="42"/>
  <c r="H533" i="42"/>
  <c r="J52" i="41"/>
  <c r="O52" i="41"/>
  <c r="Q52" i="41"/>
  <c r="N52" i="41"/>
  <c r="M52" i="41"/>
  <c r="P52" i="41"/>
  <c r="R52" i="41"/>
  <c r="S52" i="41"/>
  <c r="H782" i="61"/>
  <c r="G44" i="61"/>
  <c r="G782" i="61"/>
  <c r="H372" i="61"/>
  <c r="H454" i="61"/>
  <c r="H618" i="61"/>
  <c r="H208" i="61"/>
  <c r="F44" i="61"/>
  <c r="F372" i="61"/>
  <c r="F782" i="61"/>
  <c r="G454" i="61"/>
  <c r="H864" i="61"/>
  <c r="F536" i="61"/>
  <c r="H700" i="61"/>
  <c r="G208" i="61"/>
  <c r="F454" i="61"/>
  <c r="H44" i="61"/>
  <c r="F126" i="61"/>
  <c r="F700" i="61"/>
  <c r="G290" i="61"/>
  <c r="G372" i="61"/>
  <c r="H126" i="61"/>
  <c r="F290" i="61"/>
  <c r="F618" i="61"/>
  <c r="G700" i="61"/>
  <c r="H290" i="61"/>
  <c r="G618" i="61"/>
  <c r="F208" i="61"/>
  <c r="G536" i="61"/>
  <c r="H536" i="61"/>
  <c r="F864" i="61"/>
  <c r="G126" i="61"/>
  <c r="G864" i="61"/>
  <c r="G54" i="45"/>
  <c r="H546" i="45"/>
  <c r="H710" i="45"/>
  <c r="F382" i="45"/>
  <c r="H136" i="45"/>
  <c r="H300" i="45"/>
  <c r="G464" i="45"/>
  <c r="F62" i="41"/>
  <c r="H874" i="45"/>
  <c r="F464" i="45"/>
  <c r="F628" i="45"/>
  <c r="G628" i="45"/>
  <c r="H628" i="45"/>
  <c r="G300" i="45"/>
  <c r="G710" i="45"/>
  <c r="H464" i="45"/>
  <c r="G382" i="45"/>
  <c r="H54" i="45"/>
  <c r="H792" i="45"/>
  <c r="H382" i="45"/>
  <c r="G136" i="45"/>
  <c r="H218" i="45"/>
  <c r="F546" i="45"/>
  <c r="G218" i="45"/>
  <c r="G546" i="45"/>
  <c r="G792" i="45"/>
  <c r="G874" i="45"/>
  <c r="I464" i="42"/>
  <c r="I956" i="42"/>
  <c r="I300" i="42"/>
  <c r="G382" i="42"/>
  <c r="I710" i="42"/>
  <c r="G710" i="42"/>
  <c r="H792" i="42"/>
  <c r="I628" i="42"/>
  <c r="I546" i="42"/>
  <c r="G464" i="42"/>
  <c r="H628" i="42"/>
  <c r="H300" i="42"/>
  <c r="H136" i="42"/>
  <c r="G136" i="42"/>
  <c r="I1038" i="42"/>
  <c r="H956" i="42"/>
  <c r="G54" i="42"/>
  <c r="I792" i="42"/>
  <c r="I874" i="42"/>
  <c r="G300" i="42"/>
  <c r="H218" i="42"/>
  <c r="I1202" i="42"/>
  <c r="I1120" i="42"/>
  <c r="H54" i="42"/>
  <c r="H382" i="42"/>
  <c r="H464" i="42"/>
  <c r="G956" i="42"/>
  <c r="H1120" i="42"/>
  <c r="I54" i="42"/>
  <c r="G628" i="42"/>
  <c r="G1202" i="42"/>
  <c r="G1038" i="42"/>
  <c r="G218" i="42"/>
  <c r="H1038" i="42"/>
  <c r="H874" i="42"/>
  <c r="G874" i="42"/>
  <c r="H546" i="42"/>
  <c r="G546" i="42"/>
  <c r="G792" i="42"/>
  <c r="H1202" i="42"/>
  <c r="I136" i="42"/>
  <c r="I382" i="42"/>
  <c r="H710" i="42"/>
  <c r="G1120" i="42"/>
  <c r="I218" i="42"/>
  <c r="H456" i="45"/>
  <c r="H620" i="45"/>
  <c r="F374" i="45"/>
  <c r="H702" i="45"/>
  <c r="H292" i="45"/>
  <c r="G128" i="45"/>
  <c r="F54" i="41"/>
  <c r="H374" i="45"/>
  <c r="G866" i="45"/>
  <c r="H866" i="45"/>
  <c r="F456" i="45"/>
  <c r="H538" i="45"/>
  <c r="H210" i="45"/>
  <c r="G784" i="45"/>
  <c r="G456" i="45"/>
  <c r="F620" i="45"/>
  <c r="H128" i="45"/>
  <c r="G292" i="45"/>
  <c r="G46" i="45"/>
  <c r="H784" i="45"/>
  <c r="G620" i="45"/>
  <c r="F538" i="45"/>
  <c r="G702" i="45"/>
  <c r="G374" i="45"/>
  <c r="H46" i="45"/>
  <c r="G210" i="45"/>
  <c r="G538" i="45"/>
  <c r="G292" i="42"/>
  <c r="I1112" i="42"/>
  <c r="G1030" i="42"/>
  <c r="I456" i="42"/>
  <c r="I128" i="42"/>
  <c r="H456" i="42"/>
  <c r="G456" i="42"/>
  <c r="G620" i="42"/>
  <c r="G784" i="42"/>
  <c r="H1112" i="42"/>
  <c r="G128" i="42"/>
  <c r="I374" i="42"/>
  <c r="H210" i="42"/>
  <c r="I620" i="42"/>
  <c r="H374" i="42"/>
  <c r="H538" i="42"/>
  <c r="I46" i="42"/>
  <c r="H784" i="42"/>
  <c r="H866" i="42"/>
  <c r="H128" i="42"/>
  <c r="I784" i="42"/>
  <c r="G1194" i="42"/>
  <c r="G1112" i="42"/>
  <c r="H620" i="42"/>
  <c r="I292" i="42"/>
  <c r="G702" i="42"/>
  <c r="G210" i="42"/>
  <c r="I1194" i="42"/>
  <c r="I948" i="42"/>
  <c r="H948" i="42"/>
  <c r="I210" i="42"/>
  <c r="H46" i="42"/>
  <c r="I866" i="42"/>
  <c r="G374" i="42"/>
  <c r="I538" i="42"/>
  <c r="I702" i="42"/>
  <c r="G866" i="42"/>
  <c r="G46" i="42"/>
  <c r="H292" i="42"/>
  <c r="H702" i="42"/>
  <c r="G538" i="42"/>
  <c r="H1030" i="42"/>
  <c r="G948" i="42"/>
  <c r="H1194" i="42"/>
  <c r="I1030" i="42"/>
  <c r="H810" i="45"/>
  <c r="G400" i="45"/>
  <c r="G810" i="45"/>
  <c r="H482" i="45"/>
  <c r="H72" i="45"/>
  <c r="G318" i="45"/>
  <c r="F80" i="41"/>
  <c r="H318" i="45"/>
  <c r="H154" i="45"/>
  <c r="H728" i="45"/>
  <c r="G236" i="45"/>
  <c r="H236" i="45"/>
  <c r="G482" i="45"/>
  <c r="H646" i="45"/>
  <c r="G564" i="45"/>
  <c r="G728" i="45"/>
  <c r="H892" i="45"/>
  <c r="F400" i="45"/>
  <c r="F482" i="45"/>
  <c r="F646" i="45"/>
  <c r="G892" i="45"/>
  <c r="H564" i="45"/>
  <c r="F564" i="45"/>
  <c r="G646" i="45"/>
  <c r="G154" i="45"/>
  <c r="H400" i="45"/>
  <c r="G72" i="45"/>
  <c r="G646" i="42"/>
  <c r="I810" i="42"/>
  <c r="G810" i="42"/>
  <c r="G1056" i="42"/>
  <c r="H1138" i="42"/>
  <c r="H400" i="42"/>
  <c r="G482" i="42"/>
  <c r="I1056" i="42"/>
  <c r="I400" i="42"/>
  <c r="G564" i="42"/>
  <c r="H482" i="42"/>
  <c r="G892" i="42"/>
  <c r="H1220" i="42"/>
  <c r="I72" i="42"/>
  <c r="H318" i="42"/>
  <c r="G154" i="42"/>
  <c r="I564" i="42"/>
  <c r="I318" i="42"/>
  <c r="H892" i="42"/>
  <c r="H1056" i="42"/>
  <c r="I892" i="42"/>
  <c r="G1138" i="42"/>
  <c r="G728" i="42"/>
  <c r="G236" i="42"/>
  <c r="I482" i="42"/>
  <c r="G1220" i="42"/>
  <c r="I236" i="42"/>
  <c r="H646" i="42"/>
  <c r="I974" i="42"/>
  <c r="H564" i="42"/>
  <c r="H810" i="42"/>
  <c r="G72" i="42"/>
  <c r="I1220" i="42"/>
  <c r="I728" i="42"/>
  <c r="I646" i="42"/>
  <c r="I1138" i="42"/>
  <c r="H72" i="42"/>
  <c r="G318" i="42"/>
  <c r="I154" i="42"/>
  <c r="H728" i="42"/>
  <c r="H974" i="42"/>
  <c r="H236" i="42"/>
  <c r="G974" i="42"/>
  <c r="H154" i="42"/>
  <c r="G400" i="42"/>
  <c r="G68" i="41"/>
  <c r="G470" i="54"/>
  <c r="G552" i="57"/>
  <c r="H60" i="51"/>
  <c r="I552" i="50"/>
  <c r="G388" i="56"/>
  <c r="G470" i="55"/>
  <c r="H60" i="55"/>
  <c r="I552" i="51"/>
  <c r="I388" i="53"/>
  <c r="H306" i="58"/>
  <c r="I224" i="57"/>
  <c r="G60" i="54"/>
  <c r="I224" i="54"/>
  <c r="G142" i="54"/>
  <c r="H306" i="52"/>
  <c r="I224" i="59"/>
  <c r="I60" i="55"/>
  <c r="I552" i="52"/>
  <c r="I224" i="52"/>
  <c r="I388" i="54"/>
  <c r="G306" i="56"/>
  <c r="I470" i="56"/>
  <c r="I470" i="57"/>
  <c r="I142" i="59"/>
  <c r="I388" i="52"/>
  <c r="H60" i="50"/>
  <c r="H224" i="55"/>
  <c r="G388" i="54"/>
  <c r="I224" i="53"/>
  <c r="I470" i="53"/>
  <c r="I552" i="56"/>
  <c r="G552" i="59"/>
  <c r="H552" i="55"/>
  <c r="H142" i="58"/>
  <c r="G60" i="58"/>
  <c r="H142" i="51"/>
  <c r="I142" i="50"/>
  <c r="G306" i="52"/>
  <c r="G306" i="57"/>
  <c r="G552" i="58"/>
  <c r="H60" i="54"/>
  <c r="I470" i="54"/>
  <c r="I60" i="58"/>
  <c r="I306" i="52"/>
  <c r="H306" i="59"/>
  <c r="I388" i="56"/>
  <c r="G142" i="53"/>
  <c r="G224" i="56"/>
  <c r="H142" i="57"/>
  <c r="I306" i="51"/>
  <c r="I224" i="51"/>
  <c r="H60" i="59"/>
  <c r="I552" i="59"/>
  <c r="I552" i="55"/>
  <c r="H142" i="55"/>
  <c r="I60" i="56"/>
  <c r="H388" i="51"/>
  <c r="G60" i="52"/>
  <c r="I142" i="55"/>
  <c r="H142" i="52"/>
  <c r="G142" i="59"/>
  <c r="H306" i="50"/>
  <c r="H224" i="52"/>
  <c r="I224" i="55"/>
  <c r="H306" i="56"/>
  <c r="H142" i="59"/>
  <c r="G224" i="54"/>
  <c r="G224" i="52"/>
  <c r="H306" i="53"/>
  <c r="H388" i="54"/>
  <c r="H142" i="53"/>
  <c r="G224" i="50"/>
  <c r="H224" i="57"/>
  <c r="G470" i="58"/>
  <c r="G60" i="59"/>
  <c r="G306" i="55"/>
  <c r="I142" i="58"/>
  <c r="H60" i="58"/>
  <c r="H552" i="51"/>
  <c r="G224" i="59"/>
  <c r="I388" i="55"/>
  <c r="H60" i="53"/>
  <c r="I470" i="51"/>
  <c r="I142" i="57"/>
  <c r="G552" i="51"/>
  <c r="I60" i="59"/>
  <c r="H224" i="51"/>
  <c r="H388" i="58"/>
  <c r="G224" i="58"/>
  <c r="G470" i="56"/>
  <c r="H224" i="56"/>
  <c r="H388" i="59"/>
  <c r="G142" i="56"/>
  <c r="H552" i="59"/>
  <c r="I60" i="57"/>
  <c r="H224" i="59"/>
  <c r="G224" i="55"/>
  <c r="H552" i="53"/>
  <c r="G552" i="54"/>
  <c r="I60" i="51"/>
  <c r="G142" i="51"/>
  <c r="G552" i="50"/>
  <c r="G60" i="51"/>
  <c r="I142" i="53"/>
  <c r="G306" i="51"/>
  <c r="I470" i="52"/>
  <c r="G470" i="57"/>
  <c r="H306" i="51"/>
  <c r="G388" i="57"/>
  <c r="H142" i="54"/>
  <c r="H306" i="55"/>
  <c r="H470" i="59"/>
  <c r="I306" i="50"/>
  <c r="I470" i="50"/>
  <c r="G552" i="53"/>
  <c r="H470" i="50"/>
  <c r="G224" i="51"/>
  <c r="H470" i="53"/>
  <c r="H224" i="50"/>
  <c r="H470" i="52"/>
  <c r="I60" i="50"/>
  <c r="I470" i="58"/>
  <c r="H388" i="53"/>
  <c r="I306" i="56"/>
  <c r="I306" i="55"/>
  <c r="G388" i="59"/>
  <c r="H470" i="51"/>
  <c r="I142" i="52"/>
  <c r="I306" i="54"/>
  <c r="H470" i="58"/>
  <c r="G388" i="55"/>
  <c r="H388" i="55"/>
  <c r="H552" i="58"/>
  <c r="I388" i="50"/>
  <c r="H552" i="52"/>
  <c r="H142" i="56"/>
  <c r="G142" i="58"/>
  <c r="H60" i="57"/>
  <c r="G60" i="56"/>
  <c r="G552" i="52"/>
  <c r="I552" i="53"/>
  <c r="H224" i="54"/>
  <c r="H388" i="50"/>
  <c r="I306" i="57"/>
  <c r="I60" i="52"/>
  <c r="I388" i="58"/>
  <c r="G60" i="55"/>
  <c r="I142" i="51"/>
  <c r="G306" i="58"/>
  <c r="G470" i="59"/>
  <c r="G388" i="52"/>
  <c r="H224" i="58"/>
  <c r="I470" i="59"/>
  <c r="H470" i="55"/>
  <c r="I388" i="51"/>
  <c r="G142" i="55"/>
  <c r="G388" i="53"/>
  <c r="G552" i="55"/>
  <c r="H552" i="54"/>
  <c r="I60" i="54"/>
  <c r="I552" i="54"/>
  <c r="G142" i="52"/>
  <c r="G60" i="53"/>
  <c r="H552" i="57"/>
  <c r="I470" i="55"/>
  <c r="I552" i="58"/>
  <c r="G470" i="53"/>
  <c r="I306" i="59"/>
  <c r="G142" i="57"/>
  <c r="I552" i="57"/>
  <c r="G388" i="51"/>
  <c r="G552" i="56"/>
  <c r="G60" i="57"/>
  <c r="H142" i="50"/>
  <c r="H388" i="57"/>
  <c r="H552" i="50"/>
  <c r="H470" i="54"/>
  <c r="G224" i="53"/>
  <c r="I142" i="56"/>
  <c r="G470" i="50"/>
  <c r="G306" i="54"/>
  <c r="I306" i="53"/>
  <c r="H60" i="56"/>
  <c r="H470" i="57"/>
  <c r="I306" i="58"/>
  <c r="I60" i="53"/>
  <c r="H224" i="53"/>
  <c r="H60" i="52"/>
  <c r="H306" i="54"/>
  <c r="H552" i="56"/>
  <c r="G388" i="50"/>
  <c r="I388" i="57"/>
  <c r="G388" i="58"/>
  <c r="H470" i="56"/>
  <c r="H388" i="56"/>
  <c r="G306" i="50"/>
  <c r="G142" i="50"/>
  <c r="I142" i="54"/>
  <c r="I388" i="59"/>
  <c r="G224" i="57"/>
  <c r="I224" i="50"/>
  <c r="H306" i="57"/>
  <c r="G306" i="59"/>
  <c r="I224" i="56"/>
  <c r="G60" i="50"/>
  <c r="I224" i="58"/>
  <c r="G470" i="52"/>
  <c r="G306" i="53"/>
  <c r="G470" i="51"/>
  <c r="H388" i="52"/>
  <c r="N68" i="41"/>
  <c r="Q68" i="41"/>
  <c r="R68" i="41"/>
  <c r="P68" i="41"/>
  <c r="M68" i="41"/>
  <c r="S68" i="41"/>
  <c r="O68" i="41"/>
  <c r="F224" i="61"/>
  <c r="F388" i="61"/>
  <c r="H142" i="61"/>
  <c r="F798" i="61"/>
  <c r="H388" i="61"/>
  <c r="F470" i="61"/>
  <c r="H306" i="61"/>
  <c r="F880" i="61"/>
  <c r="G388" i="61"/>
  <c r="F552" i="61"/>
  <c r="G224" i="61"/>
  <c r="F716" i="61"/>
  <c r="G552" i="61"/>
  <c r="H716" i="61"/>
  <c r="G60" i="61"/>
  <c r="G306" i="61"/>
  <c r="F60" i="61"/>
  <c r="H552" i="61"/>
  <c r="G142" i="61"/>
  <c r="H798" i="61"/>
  <c r="G798" i="61"/>
  <c r="F142" i="61"/>
  <c r="G470" i="61"/>
  <c r="H224" i="61"/>
  <c r="H470" i="61"/>
  <c r="F306" i="61"/>
  <c r="G880" i="61"/>
  <c r="H880" i="61"/>
  <c r="H634" i="61"/>
  <c r="H60" i="61"/>
  <c r="F634" i="61"/>
  <c r="G634" i="61"/>
  <c r="G716" i="61"/>
  <c r="G627" i="45"/>
  <c r="F545" i="45"/>
  <c r="F627" i="45"/>
  <c r="H135" i="45"/>
  <c r="G135" i="45"/>
  <c r="H791" i="45"/>
  <c r="G791" i="45"/>
  <c r="H627" i="45"/>
  <c r="G299" i="45"/>
  <c r="H217" i="45"/>
  <c r="G709" i="45"/>
  <c r="G545" i="45"/>
  <c r="G463" i="45"/>
  <c r="F381" i="45"/>
  <c r="G53" i="45"/>
  <c r="F463" i="45"/>
  <c r="H381" i="45"/>
  <c r="G217" i="45"/>
  <c r="H873" i="45"/>
  <c r="F61" i="41"/>
  <c r="H53" i="45"/>
  <c r="G873" i="45"/>
  <c r="H709" i="45"/>
  <c r="H299" i="45"/>
  <c r="H545" i="45"/>
  <c r="H463" i="45"/>
  <c r="G381" i="45"/>
  <c r="H545" i="42"/>
  <c r="G627" i="42"/>
  <c r="H709" i="42"/>
  <c r="H463" i="42"/>
  <c r="I545" i="42"/>
  <c r="G381" i="42"/>
  <c r="H1201" i="42"/>
  <c r="G1201" i="42"/>
  <c r="G217" i="42"/>
  <c r="H299" i="42"/>
  <c r="G873" i="42"/>
  <c r="I381" i="42"/>
  <c r="G299" i="42"/>
  <c r="H1037" i="42"/>
  <c r="H53" i="42"/>
  <c r="H955" i="42"/>
  <c r="G709" i="42"/>
  <c r="G955" i="42"/>
  <c r="H1119" i="42"/>
  <c r="H381" i="42"/>
  <c r="I1201" i="42"/>
  <c r="I463" i="42"/>
  <c r="I1119" i="42"/>
  <c r="I791" i="42"/>
  <c r="H873" i="42"/>
  <c r="G463" i="42"/>
  <c r="G1119" i="42"/>
  <c r="H791" i="42"/>
  <c r="G135" i="42"/>
  <c r="I627" i="42"/>
  <c r="I873" i="42"/>
  <c r="I709" i="42"/>
  <c r="G53" i="42"/>
  <c r="I135" i="42"/>
  <c r="H135" i="42"/>
  <c r="H217" i="42"/>
  <c r="H627" i="42"/>
  <c r="G791" i="42"/>
  <c r="G545" i="42"/>
  <c r="I1037" i="42"/>
  <c r="I217" i="42"/>
  <c r="I53" i="42"/>
  <c r="I299" i="42"/>
  <c r="I955" i="42"/>
  <c r="G1037" i="42"/>
  <c r="G63" i="41"/>
  <c r="H219" i="58" s="1"/>
  <c r="H301" i="53"/>
  <c r="G137" i="59"/>
  <c r="I383" i="58"/>
  <c r="H465" i="51"/>
  <c r="G137" i="54"/>
  <c r="H137" i="50"/>
  <c r="I137" i="55"/>
  <c r="H137" i="52"/>
  <c r="I547" i="59"/>
  <c r="H301" i="50"/>
  <c r="I301" i="56"/>
  <c r="I547" i="53"/>
  <c r="H383" i="57"/>
  <c r="G219" i="56"/>
  <c r="I301" i="51"/>
  <c r="H55" i="51"/>
  <c r="G55" i="58"/>
  <c r="H465" i="57"/>
  <c r="G55" i="50"/>
  <c r="H301" i="57"/>
  <c r="I465" i="59"/>
  <c r="I137" i="53"/>
  <c r="I219" i="56"/>
  <c r="H137" i="54"/>
  <c r="G301" i="56"/>
  <c r="G465" i="50"/>
  <c r="G55" i="53"/>
  <c r="I55" i="57"/>
  <c r="G383" i="54"/>
  <c r="H55" i="58"/>
  <c r="G219" i="54"/>
  <c r="H383" i="55"/>
  <c r="I547" i="55"/>
  <c r="H219" i="55"/>
  <c r="G383" i="59"/>
  <c r="I55" i="52"/>
  <c r="H547" i="57"/>
  <c r="G301" i="53"/>
  <c r="I383" i="56"/>
  <c r="G137" i="52"/>
  <c r="H137" i="51"/>
  <c r="G301" i="55"/>
  <c r="G547" i="50"/>
  <c r="G55" i="57"/>
  <c r="I219" i="55"/>
  <c r="G547" i="57"/>
  <c r="G465" i="55"/>
  <c r="I137" i="52"/>
  <c r="H383" i="58"/>
  <c r="H55" i="59"/>
  <c r="H383" i="54"/>
  <c r="G547" i="56"/>
  <c r="G219" i="59"/>
  <c r="G465" i="59"/>
  <c r="I219" i="54"/>
  <c r="G547" i="59"/>
  <c r="G55" i="54"/>
  <c r="G383" i="57"/>
  <c r="H547" i="58"/>
  <c r="G547" i="54"/>
  <c r="I465" i="53"/>
  <c r="G219" i="55"/>
  <c r="G55" i="55"/>
  <c r="G137" i="55"/>
  <c r="H301" i="58"/>
  <c r="G547" i="58"/>
  <c r="H547" i="51"/>
  <c r="G383" i="51"/>
  <c r="G137" i="53"/>
  <c r="G301" i="57"/>
  <c r="G301" i="58"/>
  <c r="I137" i="50"/>
  <c r="H55" i="55"/>
  <c r="I465" i="56"/>
  <c r="G301" i="59"/>
  <c r="I55" i="58"/>
  <c r="I137" i="56"/>
  <c r="G137" i="50"/>
  <c r="H219" i="54"/>
  <c r="I547" i="54"/>
  <c r="I547" i="50"/>
  <c r="H137" i="58"/>
  <c r="G301" i="50"/>
  <c r="G219" i="51"/>
  <c r="G55" i="56"/>
  <c r="G137" i="51"/>
  <c r="I137" i="59"/>
  <c r="H219" i="57"/>
  <c r="I137" i="54"/>
  <c r="H219" i="56"/>
  <c r="I301" i="53"/>
  <c r="H383" i="56"/>
  <c r="I219" i="58"/>
  <c r="G547" i="51"/>
  <c r="H219" i="50"/>
  <c r="H547" i="56"/>
  <c r="G301" i="52"/>
  <c r="G547" i="55"/>
  <c r="I383" i="53"/>
  <c r="G465" i="51"/>
  <c r="G55" i="59"/>
  <c r="I465" i="58"/>
  <c r="G547" i="53"/>
  <c r="I55" i="51"/>
  <c r="I465" i="51"/>
  <c r="I219" i="52"/>
  <c r="G137" i="56"/>
  <c r="I383" i="54"/>
  <c r="H547" i="54"/>
  <c r="G465" i="57"/>
  <c r="I219" i="57"/>
  <c r="H465" i="50"/>
  <c r="I383" i="52"/>
  <c r="I137" i="57"/>
  <c r="G137" i="57"/>
  <c r="H219" i="52"/>
  <c r="H55" i="52"/>
  <c r="G55" i="52"/>
  <c r="G465" i="54"/>
  <c r="H465" i="59"/>
  <c r="G301" i="54"/>
  <c r="H301" i="56"/>
  <c r="H219" i="59"/>
  <c r="G55" i="51"/>
  <c r="I383" i="51"/>
  <c r="H465" i="58"/>
  <c r="I547" i="52"/>
  <c r="H547" i="50"/>
  <c r="I465" i="52"/>
  <c r="H137" i="56"/>
  <c r="H301" i="55"/>
  <c r="I301" i="58"/>
  <c r="H547" i="53"/>
  <c r="H137" i="57"/>
  <c r="I383" i="59"/>
  <c r="G547" i="52"/>
  <c r="G383" i="58"/>
  <c r="I301" i="55"/>
  <c r="G219" i="53"/>
  <c r="I301" i="59"/>
  <c r="G383" i="56"/>
  <c r="G383" i="52"/>
  <c r="H547" i="59"/>
  <c r="H55" i="54"/>
  <c r="I219" i="53"/>
  <c r="H383" i="59"/>
  <c r="I383" i="55"/>
  <c r="H465" i="56"/>
  <c r="H137" i="59"/>
  <c r="G219" i="57"/>
  <c r="I301" i="50"/>
  <c r="H55" i="57"/>
  <c r="G219" i="52"/>
  <c r="G465" i="56"/>
  <c r="G219" i="50"/>
  <c r="H55" i="50"/>
  <c r="I301" i="57"/>
  <c r="H144" i="45"/>
  <c r="H308" i="45"/>
  <c r="G226" i="45"/>
  <c r="G472" i="45"/>
  <c r="G554" i="45"/>
  <c r="G800" i="45"/>
  <c r="G390" i="45"/>
  <c r="G882" i="45"/>
  <c r="H472" i="45"/>
  <c r="H62" i="45"/>
  <c r="H882" i="45"/>
  <c r="H554" i="45"/>
  <c r="H718" i="45"/>
  <c r="F390" i="45"/>
  <c r="G718" i="45"/>
  <c r="G144" i="45"/>
  <c r="G636" i="45"/>
  <c r="H800" i="45"/>
  <c r="G308" i="45"/>
  <c r="H390" i="45"/>
  <c r="F70" i="41"/>
  <c r="G62" i="45"/>
  <c r="F636" i="45"/>
  <c r="H226" i="45"/>
  <c r="H636" i="45"/>
  <c r="F554" i="45"/>
  <c r="F472" i="45"/>
  <c r="H1046" i="42"/>
  <c r="G1046" i="42"/>
  <c r="H62" i="42"/>
  <c r="H882" i="42"/>
  <c r="I62" i="42"/>
  <c r="G964" i="42"/>
  <c r="I390" i="42"/>
  <c r="I882" i="42"/>
  <c r="H800" i="42"/>
  <c r="G1128" i="42"/>
  <c r="G636" i="42"/>
  <c r="H226" i="42"/>
  <c r="I554" i="42"/>
  <c r="I308" i="42"/>
  <c r="G390" i="42"/>
  <c r="G554" i="42"/>
  <c r="H554" i="42"/>
  <c r="I964" i="42"/>
  <c r="G882" i="42"/>
  <c r="I1128" i="42"/>
  <c r="G144" i="42"/>
  <c r="H144" i="42"/>
  <c r="I472" i="42"/>
  <c r="I1210" i="42"/>
  <c r="G226" i="42"/>
  <c r="I718" i="42"/>
  <c r="G800" i="42"/>
  <c r="H1210" i="42"/>
  <c r="H964" i="42"/>
  <c r="I144" i="42"/>
  <c r="H472" i="42"/>
  <c r="I226" i="42"/>
  <c r="H636" i="42"/>
  <c r="H718" i="42"/>
  <c r="G472" i="42"/>
  <c r="G62" i="42"/>
  <c r="H390" i="42"/>
  <c r="G718" i="42"/>
  <c r="I636" i="42"/>
  <c r="H308" i="42"/>
  <c r="G308" i="42"/>
  <c r="H1128" i="42"/>
  <c r="G1210" i="42"/>
  <c r="I800" i="42"/>
  <c r="I1046" i="42"/>
  <c r="G73" i="41"/>
  <c r="I475" i="55" s="1"/>
  <c r="H229" i="56"/>
  <c r="H229" i="57"/>
  <c r="I147" i="57"/>
  <c r="H557" i="58"/>
  <c r="G147" i="57"/>
  <c r="H557" i="57"/>
  <c r="H557" i="54"/>
  <c r="H475" i="59"/>
  <c r="H557" i="56"/>
  <c r="H393" i="57"/>
  <c r="G65" i="55"/>
  <c r="I311" i="57"/>
  <c r="G147" i="54"/>
  <c r="G65" i="54"/>
  <c r="I311" i="59"/>
  <c r="H475" i="52"/>
  <c r="I393" i="57"/>
  <c r="I65" i="56"/>
  <c r="I311" i="51"/>
  <c r="I311" i="54"/>
  <c r="I393" i="52"/>
  <c r="G393" i="57"/>
  <c r="H229" i="59"/>
  <c r="H393" i="58"/>
  <c r="I393" i="53"/>
  <c r="I393" i="55"/>
  <c r="I475" i="57"/>
  <c r="G147" i="55"/>
  <c r="H475" i="57"/>
  <c r="H311" i="59"/>
  <c r="I311" i="56"/>
  <c r="I557" i="57"/>
  <c r="G65" i="57"/>
  <c r="G475" i="51"/>
  <c r="G65" i="56"/>
  <c r="I475" i="50"/>
  <c r="H393" i="50"/>
  <c r="I557" i="59"/>
  <c r="H65" i="58"/>
  <c r="G229" i="53"/>
  <c r="I475" i="52"/>
  <c r="H475" i="50"/>
  <c r="I557" i="51"/>
  <c r="H147" i="57"/>
  <c r="G393" i="50"/>
  <c r="G393" i="55"/>
  <c r="H311" i="54"/>
  <c r="I65" i="54"/>
  <c r="H229" i="54"/>
  <c r="I557" i="55"/>
  <c r="G65" i="58"/>
  <c r="G229" i="58"/>
  <c r="O75" i="41"/>
  <c r="M75" i="41"/>
  <c r="P75" i="41"/>
  <c r="N75" i="41"/>
  <c r="S75" i="41"/>
  <c r="Q75" i="41"/>
  <c r="R75" i="41"/>
  <c r="G805" i="61"/>
  <c r="H887" i="61"/>
  <c r="H395" i="61"/>
  <c r="H313" i="61"/>
  <c r="G641" i="61"/>
  <c r="G149" i="61"/>
  <c r="H559" i="61"/>
  <c r="G231" i="61"/>
  <c r="F149" i="61"/>
  <c r="G887" i="61"/>
  <c r="H231" i="61"/>
  <c r="F723" i="61"/>
  <c r="H477" i="61"/>
  <c r="G395" i="61"/>
  <c r="F559" i="61"/>
  <c r="G477" i="61"/>
  <c r="H67" i="61"/>
  <c r="F477" i="61"/>
  <c r="F641" i="61"/>
  <c r="F67" i="61"/>
  <c r="G67" i="61"/>
  <c r="F887" i="61"/>
  <c r="F805" i="61"/>
  <c r="H149" i="61"/>
  <c r="F395" i="61"/>
  <c r="H805" i="61"/>
  <c r="F231" i="61"/>
  <c r="G313" i="61"/>
  <c r="H641" i="61"/>
  <c r="G723" i="61"/>
  <c r="F313" i="61"/>
  <c r="H723" i="61"/>
  <c r="G559" i="61"/>
  <c r="H889" i="45"/>
  <c r="H561" i="45"/>
  <c r="G315" i="45"/>
  <c r="H397" i="45"/>
  <c r="G151" i="45"/>
  <c r="G233" i="45"/>
  <c r="F77" i="41"/>
  <c r="G479" i="45"/>
  <c r="H315" i="45"/>
  <c r="H479" i="45"/>
  <c r="G397" i="45"/>
  <c r="G643" i="45"/>
  <c r="G807" i="45"/>
  <c r="G725" i="45"/>
  <c r="H233" i="45"/>
  <c r="H151" i="45"/>
  <c r="H69" i="45"/>
  <c r="H807" i="45"/>
  <c r="G889" i="45"/>
  <c r="H725" i="45"/>
  <c r="F397" i="45"/>
  <c r="H643" i="45"/>
  <c r="G561" i="45"/>
  <c r="G69" i="45"/>
  <c r="F479" i="45"/>
  <c r="F643" i="45"/>
  <c r="F561" i="45"/>
  <c r="I725" i="42"/>
  <c r="G315" i="42"/>
  <c r="I315" i="42"/>
  <c r="H1217" i="42"/>
  <c r="H69" i="42"/>
  <c r="G971" i="42"/>
  <c r="G1135" i="42"/>
  <c r="I397" i="42"/>
  <c r="I1053" i="42"/>
  <c r="I971" i="42"/>
  <c r="G1053" i="42"/>
  <c r="H1053" i="42"/>
  <c r="I479" i="42"/>
  <c r="G69" i="42"/>
  <c r="H479" i="42"/>
  <c r="I889" i="42"/>
  <c r="I233" i="42"/>
  <c r="H315" i="42"/>
  <c r="I561" i="42"/>
  <c r="H397" i="42"/>
  <c r="H725" i="42"/>
  <c r="H233" i="42"/>
  <c r="I69" i="42"/>
  <c r="I1217" i="42"/>
  <c r="H643" i="42"/>
  <c r="G643" i="42"/>
  <c r="H1135" i="42"/>
  <c r="I643" i="42"/>
  <c r="G807" i="42"/>
  <c r="G725" i="42"/>
  <c r="G151" i="42"/>
  <c r="I807" i="42"/>
  <c r="H889" i="42"/>
  <c r="G233" i="42"/>
  <c r="G561" i="42"/>
  <c r="G397" i="42"/>
  <c r="G889" i="42"/>
  <c r="I151" i="42"/>
  <c r="G479" i="42"/>
  <c r="H971" i="42"/>
  <c r="H151" i="42"/>
  <c r="H807" i="42"/>
  <c r="G1217" i="42"/>
  <c r="I1135" i="42"/>
  <c r="H561" i="42"/>
  <c r="G83" i="41"/>
  <c r="G157" i="56" s="1"/>
  <c r="H485" i="53"/>
  <c r="I485" i="51"/>
  <c r="G567" i="51"/>
  <c r="G157" i="54"/>
  <c r="I567" i="56"/>
  <c r="I321" i="51"/>
  <c r="H567" i="59"/>
  <c r="G403" i="53"/>
  <c r="G567" i="53"/>
  <c r="H239" i="50"/>
  <c r="H157" i="50"/>
  <c r="I485" i="58"/>
  <c r="H239" i="58"/>
  <c r="G403" i="55"/>
  <c r="H75" i="51"/>
  <c r="I75" i="51"/>
  <c r="I239" i="55"/>
  <c r="G321" i="58"/>
  <c r="G485" i="50"/>
  <c r="H239" i="53"/>
  <c r="H157" i="56"/>
  <c r="H485" i="59"/>
  <c r="I321" i="53"/>
  <c r="I485" i="56"/>
  <c r="I75" i="50"/>
  <c r="I485" i="50"/>
  <c r="G567" i="55"/>
  <c r="H567" i="50"/>
  <c r="I157" i="54"/>
  <c r="I403" i="59"/>
  <c r="H321" i="55"/>
  <c r="I321" i="57"/>
  <c r="G75" i="54"/>
  <c r="I403" i="51"/>
  <c r="H75" i="58"/>
  <c r="I403" i="58"/>
  <c r="H567" i="55"/>
  <c r="G75" i="50"/>
  <c r="H485" i="58"/>
  <c r="I157" i="56"/>
  <c r="H75" i="59"/>
  <c r="I75" i="58"/>
  <c r="I239" i="51"/>
  <c r="H75" i="53"/>
  <c r="G239" i="51"/>
  <c r="I403" i="50"/>
  <c r="H567" i="52"/>
  <c r="G75" i="53"/>
  <c r="I321" i="52"/>
  <c r="H485" i="56"/>
  <c r="I239" i="58"/>
  <c r="I75" i="56"/>
  <c r="I567" i="59"/>
  <c r="I321" i="55"/>
  <c r="I567" i="53"/>
  <c r="H239" i="59"/>
  <c r="G321" i="53"/>
  <c r="G239" i="56"/>
  <c r="I239" i="54"/>
  <c r="H75" i="56"/>
  <c r="H239" i="55"/>
  <c r="I157" i="51"/>
  <c r="I567" i="57"/>
  <c r="H485" i="52"/>
  <c r="G157" i="50"/>
  <c r="H321" i="57"/>
  <c r="H567" i="54"/>
  <c r="I321" i="58"/>
  <c r="G75" i="58"/>
  <c r="H567" i="57"/>
  <c r="H157" i="53"/>
  <c r="H157" i="51"/>
  <c r="I567" i="51"/>
  <c r="G485" i="55"/>
  <c r="I157" i="50"/>
  <c r="G239" i="58"/>
  <c r="G321" i="50"/>
  <c r="I157" i="55"/>
  <c r="G321" i="55"/>
  <c r="H157" i="54"/>
  <c r="I239" i="57"/>
  <c r="H321" i="59"/>
  <c r="H157" i="59"/>
  <c r="G239" i="52"/>
  <c r="H485" i="57"/>
  <c r="G239" i="57"/>
  <c r="I239" i="50"/>
  <c r="G75" i="57"/>
  <c r="I75" i="53"/>
  <c r="G157" i="57"/>
  <c r="G75" i="59"/>
  <c r="I157" i="59"/>
  <c r="G239" i="55"/>
  <c r="G75" i="55"/>
  <c r="I567" i="54"/>
  <c r="G485" i="54"/>
  <c r="G403" i="58"/>
  <c r="G239" i="54"/>
  <c r="I321" i="50"/>
  <c r="H403" i="59"/>
  <c r="I485" i="57"/>
  <c r="I321" i="59"/>
  <c r="G403" i="54"/>
  <c r="G567" i="59"/>
  <c r="H321" i="51"/>
  <c r="H312" i="45"/>
  <c r="G230" i="45"/>
  <c r="H886" i="45"/>
  <c r="H148" i="45"/>
  <c r="F476" i="45"/>
  <c r="F394" i="45"/>
  <c r="F74" i="41"/>
  <c r="H722" i="45"/>
  <c r="G148" i="45"/>
  <c r="G640" i="45"/>
  <c r="H230" i="45"/>
  <c r="F640" i="45"/>
  <c r="F558" i="45"/>
  <c r="G394" i="45"/>
  <c r="H558" i="45"/>
  <c r="G804" i="45"/>
  <c r="G558" i="45"/>
  <c r="G476" i="45"/>
  <c r="H66" i="45"/>
  <c r="H476" i="45"/>
  <c r="H394" i="45"/>
  <c r="G312" i="45"/>
  <c r="H804" i="45"/>
  <c r="G722" i="45"/>
  <c r="G66" i="45"/>
  <c r="H640" i="45"/>
  <c r="G886" i="45"/>
  <c r="H804" i="42"/>
  <c r="I1050" i="42"/>
  <c r="H1132" i="42"/>
  <c r="I312" i="42"/>
  <c r="H476" i="42"/>
  <c r="G722" i="42"/>
  <c r="G476" i="42"/>
  <c r="G1050" i="42"/>
  <c r="I394" i="42"/>
  <c r="G968" i="42"/>
  <c r="I1214" i="42"/>
  <c r="G66" i="42"/>
  <c r="G394" i="42"/>
  <c r="G886" i="42"/>
  <c r="G1132" i="42"/>
  <c r="H394" i="42"/>
  <c r="G804" i="42"/>
  <c r="I1132" i="42"/>
  <c r="H640" i="42"/>
  <c r="G312" i="42"/>
  <c r="I804" i="42"/>
  <c r="H1214" i="42"/>
  <c r="H1050" i="42"/>
  <c r="I968" i="42"/>
  <c r="H230" i="42"/>
  <c r="G148" i="42"/>
  <c r="G640" i="42"/>
  <c r="H66" i="42"/>
  <c r="I66" i="42"/>
  <c r="H312" i="42"/>
  <c r="I640" i="42"/>
  <c r="I230" i="42"/>
  <c r="I886" i="42"/>
  <c r="I558" i="42"/>
  <c r="H722" i="42"/>
  <c r="G1214" i="42"/>
  <c r="H558" i="42"/>
  <c r="H148" i="42"/>
  <c r="I722" i="42"/>
  <c r="G230" i="42"/>
  <c r="G558" i="42"/>
  <c r="H968" i="42"/>
  <c r="I148" i="42"/>
  <c r="I476" i="42"/>
  <c r="H886" i="42"/>
  <c r="G78" i="41"/>
  <c r="H70" i="58"/>
  <c r="I398" i="57"/>
  <c r="H234" i="57"/>
  <c r="I398" i="50"/>
  <c r="H562" i="57"/>
  <c r="G480" i="57"/>
  <c r="H316" i="57"/>
  <c r="G234" i="58"/>
  <c r="G234" i="53"/>
  <c r="H480" i="58"/>
  <c r="H398" i="55"/>
  <c r="G562" i="50"/>
  <c r="I152" i="55"/>
  <c r="G562" i="59"/>
  <c r="I562" i="56"/>
  <c r="H234" i="55"/>
  <c r="I152" i="57"/>
  <c r="H70" i="57"/>
  <c r="H562" i="51"/>
  <c r="G70" i="58"/>
  <c r="H152" i="58"/>
  <c r="I234" i="56"/>
  <c r="H234" i="50"/>
  <c r="I152" i="58"/>
  <c r="I398" i="51"/>
  <c r="G152" i="55"/>
  <c r="I234" i="57"/>
  <c r="G480" i="55"/>
  <c r="G562" i="54"/>
  <c r="H398" i="50"/>
  <c r="I398" i="54"/>
  <c r="G316" i="53"/>
  <c r="G398" i="57"/>
  <c r="I562" i="55"/>
  <c r="I234" i="52"/>
  <c r="G480" i="51"/>
  <c r="G562" i="51"/>
  <c r="H480" i="57"/>
  <c r="G480" i="52"/>
  <c r="G152" i="53"/>
  <c r="G234" i="50"/>
  <c r="H316" i="50"/>
  <c r="I480" i="50"/>
  <c r="G70" i="57"/>
  <c r="G480" i="56"/>
  <c r="G316" i="51"/>
  <c r="H480" i="59"/>
  <c r="H480" i="50"/>
  <c r="I480" i="56"/>
  <c r="G316" i="54"/>
  <c r="I70" i="51"/>
  <c r="I70" i="53"/>
  <c r="H152" i="57"/>
  <c r="I152" i="56"/>
  <c r="G398" i="56"/>
  <c r="H398" i="56"/>
  <c r="G480" i="50"/>
  <c r="G152" i="54"/>
  <c r="I152" i="59"/>
  <c r="H234" i="52"/>
  <c r="G398" i="51"/>
  <c r="G398" i="52"/>
  <c r="G562" i="58"/>
  <c r="I480" i="51"/>
  <c r="H70" i="53"/>
  <c r="H70" i="56"/>
  <c r="H316" i="53"/>
  <c r="H316" i="55"/>
  <c r="G316" i="57"/>
  <c r="G398" i="59"/>
  <c r="I234" i="55"/>
  <c r="G70" i="50"/>
  <c r="H152" i="56"/>
  <c r="G480" i="58"/>
  <c r="H316" i="59"/>
  <c r="H234" i="56"/>
  <c r="H152" i="52"/>
  <c r="I316" i="56"/>
  <c r="G152" i="50"/>
  <c r="H480" i="56"/>
  <c r="H234" i="58"/>
  <c r="H480" i="51"/>
  <c r="I316" i="52"/>
  <c r="G562" i="55"/>
  <c r="G480" i="54"/>
  <c r="H316" i="54"/>
  <c r="I234" i="53"/>
  <c r="G70" i="54"/>
  <c r="I562" i="51"/>
  <c r="I70" i="55"/>
  <c r="G152" i="58"/>
  <c r="G398" i="58"/>
  <c r="G398" i="50"/>
  <c r="G70" i="52"/>
  <c r="G152" i="51"/>
  <c r="I562" i="50"/>
  <c r="G562" i="53"/>
  <c r="I234" i="59"/>
  <c r="I562" i="52"/>
  <c r="G234" i="54"/>
  <c r="H480" i="53"/>
  <c r="G316" i="55"/>
  <c r="G480" i="59"/>
  <c r="I152" i="53"/>
  <c r="H316" i="51"/>
  <c r="H398" i="53"/>
  <c r="H398" i="51"/>
  <c r="G316" i="52"/>
  <c r="G398" i="54"/>
  <c r="G70" i="53"/>
  <c r="G152" i="57"/>
  <c r="H70" i="54"/>
  <c r="G316" i="50"/>
  <c r="G70" i="51"/>
  <c r="G316" i="59"/>
  <c r="I480" i="59"/>
  <c r="I316" i="50"/>
  <c r="I398" i="52"/>
  <c r="H398" i="54"/>
  <c r="H562" i="58"/>
  <c r="I398" i="55"/>
  <c r="G398" i="53"/>
  <c r="H562" i="54"/>
  <c r="I152" i="52"/>
  <c r="I70" i="59"/>
  <c r="G234" i="59"/>
  <c r="G234" i="56"/>
  <c r="G152" i="56"/>
  <c r="H398" i="52"/>
  <c r="G152" i="59"/>
  <c r="I234" i="50"/>
  <c r="G562" i="56"/>
  <c r="H152" i="53"/>
  <c r="G234" i="52"/>
  <c r="G234" i="51"/>
  <c r="I398" i="53"/>
  <c r="H398" i="59"/>
  <c r="H480" i="55"/>
  <c r="H562" i="59"/>
  <c r="H398" i="58"/>
  <c r="I480" i="54"/>
  <c r="I398" i="59"/>
  <c r="H562" i="50"/>
  <c r="H152" i="55"/>
  <c r="I152" i="50"/>
  <c r="G152" i="52"/>
  <c r="I234" i="51"/>
  <c r="I70" i="50"/>
  <c r="H562" i="52"/>
  <c r="H316" i="58"/>
  <c r="I152" i="54"/>
  <c r="H152" i="59"/>
  <c r="H316" i="52"/>
  <c r="I316" i="54"/>
  <c r="H234" i="54"/>
  <c r="H398" i="57"/>
  <c r="I316" i="59"/>
  <c r="I234" i="58"/>
  <c r="H70" i="50"/>
  <c r="H152" i="51"/>
  <c r="H562" i="55"/>
  <c r="I480" i="55"/>
  <c r="H70" i="55"/>
  <c r="I316" i="53"/>
  <c r="G234" i="57"/>
  <c r="H480" i="52"/>
  <c r="I480" i="57"/>
  <c r="I562" i="57"/>
  <c r="I152" i="51"/>
  <c r="G316" i="58"/>
  <c r="I398" i="58"/>
  <c r="G398" i="55"/>
  <c r="I562" i="58"/>
  <c r="H480" i="54"/>
  <c r="H234" i="59"/>
  <c r="I70" i="54"/>
  <c r="I562" i="53"/>
  <c r="I398" i="56"/>
  <c r="G562" i="52"/>
  <c r="G70" i="59"/>
  <c r="I316" i="55"/>
  <c r="I316" i="58"/>
  <c r="G316" i="56"/>
  <c r="H152" i="50"/>
  <c r="H234" i="53"/>
  <c r="I316" i="51"/>
  <c r="H562" i="56"/>
  <c r="G234" i="55"/>
  <c r="G70" i="56"/>
  <c r="H70" i="52"/>
  <c r="H70" i="59"/>
  <c r="I480" i="52"/>
  <c r="I562" i="54"/>
  <c r="I316" i="57"/>
  <c r="I70" i="56"/>
  <c r="G480" i="53"/>
  <c r="I234" i="54"/>
  <c r="H234" i="51"/>
  <c r="H562" i="53"/>
  <c r="G70" i="55"/>
  <c r="I480" i="58"/>
  <c r="I70" i="57"/>
  <c r="I480" i="53"/>
  <c r="H316" i="56"/>
  <c r="I562" i="59"/>
  <c r="H152" i="54"/>
  <c r="G562" i="57"/>
  <c r="H70" i="51"/>
  <c r="I70" i="58"/>
  <c r="I70" i="52"/>
  <c r="F69" i="41"/>
  <c r="G553" i="45"/>
  <c r="G717" i="45"/>
  <c r="G389" i="45"/>
  <c r="H307" i="45"/>
  <c r="G61" i="45"/>
  <c r="H717" i="45"/>
  <c r="G635" i="45"/>
  <c r="H881" i="45"/>
  <c r="H143" i="45"/>
  <c r="H61" i="45"/>
  <c r="F471" i="45"/>
  <c r="H389" i="45"/>
  <c r="H471" i="45"/>
  <c r="H635" i="45"/>
  <c r="F389" i="45"/>
  <c r="G799" i="45"/>
  <c r="H799" i="45"/>
  <c r="G225" i="45"/>
  <c r="H225" i="45"/>
  <c r="H553" i="45"/>
  <c r="G307" i="45"/>
  <c r="G471" i="45"/>
  <c r="G881" i="45"/>
  <c r="F553" i="45"/>
  <c r="G143" i="45"/>
  <c r="F635" i="45"/>
  <c r="I881" i="42"/>
  <c r="G1045" i="42"/>
  <c r="I1209" i="42"/>
  <c r="H143" i="42"/>
  <c r="I963" i="42"/>
  <c r="H1045" i="42"/>
  <c r="G225" i="42"/>
  <c r="H61" i="42"/>
  <c r="H225" i="42"/>
  <c r="H799" i="42"/>
  <c r="I1127" i="42"/>
  <c r="I717" i="42"/>
  <c r="H963" i="42"/>
  <c r="I1045" i="42"/>
  <c r="H1127" i="42"/>
  <c r="G553" i="42"/>
  <c r="I307" i="42"/>
  <c r="H635" i="42"/>
  <c r="G963" i="42"/>
  <c r="H881" i="42"/>
  <c r="I635" i="42"/>
  <c r="I61" i="42"/>
  <c r="G881" i="42"/>
  <c r="G799" i="42"/>
  <c r="G143" i="42"/>
  <c r="G307" i="42"/>
  <c r="H307" i="42"/>
  <c r="G1127" i="42"/>
  <c r="G471" i="42"/>
  <c r="I553" i="42"/>
  <c r="G61" i="42"/>
  <c r="H471" i="42"/>
  <c r="H389" i="42"/>
  <c r="I389" i="42"/>
  <c r="I143" i="42"/>
  <c r="I225" i="42"/>
  <c r="H1209" i="42"/>
  <c r="G1209" i="42"/>
  <c r="I471" i="42"/>
  <c r="I799" i="42"/>
  <c r="G389" i="42"/>
  <c r="H553" i="42"/>
  <c r="G717" i="42"/>
  <c r="H717" i="42"/>
  <c r="G635" i="42"/>
  <c r="M82" i="41"/>
  <c r="S82" i="41"/>
  <c r="I82" i="41"/>
  <c r="T82" i="41"/>
  <c r="P82" i="41"/>
  <c r="Q82" i="41"/>
  <c r="R82" i="41"/>
  <c r="N82" i="41"/>
  <c r="O82" i="41"/>
  <c r="G238" i="61"/>
  <c r="H238" i="61"/>
  <c r="H566" i="61"/>
  <c r="F648" i="61"/>
  <c r="G74" i="61"/>
  <c r="F730" i="61"/>
  <c r="G320" i="61"/>
  <c r="H320" i="61"/>
  <c r="G156" i="61"/>
  <c r="F238" i="61"/>
  <c r="F812" i="61"/>
  <c r="H648" i="61"/>
  <c r="F320" i="61"/>
  <c r="H156" i="61"/>
  <c r="G566" i="61"/>
  <c r="F894" i="61"/>
  <c r="F402" i="61"/>
  <c r="H730" i="61"/>
  <c r="H894" i="61"/>
  <c r="H74" i="61"/>
  <c r="G894" i="61"/>
  <c r="H812" i="61"/>
  <c r="F156" i="61"/>
  <c r="G402" i="61"/>
  <c r="G648" i="61"/>
  <c r="H484" i="61"/>
  <c r="H402" i="61"/>
  <c r="F566" i="61"/>
  <c r="F484" i="61"/>
  <c r="G484" i="61"/>
  <c r="F74" i="61"/>
  <c r="G812" i="61"/>
  <c r="G730" i="61"/>
  <c r="G82" i="41"/>
  <c r="G402" i="54" s="1"/>
  <c r="G402" i="50"/>
  <c r="H402" i="50"/>
  <c r="G566" i="52"/>
  <c r="I238" i="51"/>
  <c r="G320" i="58"/>
  <c r="H484" i="59"/>
  <c r="I156" i="51"/>
  <c r="H566" i="54"/>
  <c r="I156" i="57"/>
  <c r="G320" i="54"/>
  <c r="I484" i="50"/>
  <c r="I566" i="55"/>
  <c r="I238" i="59"/>
  <c r="I566" i="57"/>
  <c r="G566" i="51"/>
  <c r="G402" i="53"/>
  <c r="G238" i="55"/>
  <c r="G484" i="55"/>
  <c r="G566" i="58"/>
  <c r="I402" i="58"/>
  <c r="H156" i="52"/>
  <c r="G156" i="50"/>
  <c r="H402" i="58"/>
  <c r="I320" i="52"/>
  <c r="I402" i="50"/>
  <c r="H238" i="57"/>
  <c r="G74" i="50"/>
  <c r="I566" i="50"/>
  <c r="I320" i="59"/>
  <c r="H74" i="58"/>
  <c r="G238" i="54"/>
  <c r="H238" i="54"/>
  <c r="G156" i="58"/>
  <c r="I74" i="53"/>
  <c r="I320" i="53"/>
  <c r="H484" i="58"/>
  <c r="I402" i="52"/>
  <c r="G484" i="53"/>
  <c r="H402" i="53"/>
  <c r="I320" i="50"/>
  <c r="G402" i="57"/>
  <c r="H402" i="52"/>
  <c r="G484" i="57"/>
  <c r="G320" i="55"/>
  <c r="H484" i="56"/>
  <c r="I156" i="55"/>
  <c r="G566" i="56"/>
  <c r="G238" i="52"/>
  <c r="G484" i="58"/>
  <c r="G566" i="54"/>
  <c r="I484" i="53"/>
  <c r="I74" i="51"/>
  <c r="G238" i="53"/>
  <c r="I320" i="55"/>
  <c r="H320" i="54"/>
  <c r="H74" i="50"/>
  <c r="I402" i="59"/>
  <c r="H484" i="53"/>
  <c r="I156" i="56"/>
  <c r="G156" i="53"/>
  <c r="H74" i="59"/>
  <c r="G566" i="53"/>
  <c r="I566" i="53"/>
  <c r="G156" i="56"/>
  <c r="H484" i="57"/>
  <c r="H156" i="51"/>
  <c r="H566" i="58"/>
  <c r="H402" i="55"/>
  <c r="I156" i="58"/>
  <c r="H74" i="55"/>
  <c r="H566" i="53"/>
  <c r="H74" i="51"/>
  <c r="H566" i="57"/>
  <c r="G238" i="50"/>
  <c r="G74" i="58"/>
  <c r="I156" i="59"/>
  <c r="H156" i="58"/>
  <c r="G402" i="59"/>
  <c r="H156" i="59"/>
  <c r="H320" i="56"/>
  <c r="G156" i="52"/>
  <c r="G74" i="53"/>
  <c r="G484" i="54"/>
  <c r="G484" i="59"/>
  <c r="G320" i="52"/>
  <c r="G238" i="56"/>
  <c r="I566" i="52"/>
  <c r="H566" i="51"/>
  <c r="G484" i="56"/>
  <c r="G74" i="59"/>
  <c r="G566" i="57"/>
  <c r="I320" i="57"/>
  <c r="I156" i="53"/>
  <c r="H156" i="53"/>
  <c r="G320" i="51"/>
  <c r="G320" i="56"/>
  <c r="I320" i="51"/>
  <c r="I402" i="51"/>
  <c r="H156" i="57"/>
  <c r="I156" i="52"/>
  <c r="H484" i="55"/>
  <c r="G484" i="50"/>
  <c r="H156" i="55"/>
  <c r="I566" i="54"/>
  <c r="H156" i="54"/>
  <c r="M83" i="41"/>
  <c r="S83" i="41"/>
  <c r="I83" i="41"/>
  <c r="R83" i="41"/>
  <c r="N83" i="41"/>
  <c r="P83" i="41"/>
  <c r="O83" i="41"/>
  <c r="Q83" i="41"/>
  <c r="H157" i="61"/>
  <c r="H485" i="61"/>
  <c r="H75" i="61"/>
  <c r="F567" i="61"/>
  <c r="G485" i="61"/>
  <c r="F895" i="61"/>
  <c r="H403" i="61"/>
  <c r="F649" i="61"/>
  <c r="G731" i="61"/>
  <c r="H813" i="61"/>
  <c r="H239" i="61"/>
  <c r="G321" i="61"/>
  <c r="G895" i="61"/>
  <c r="H567" i="61"/>
  <c r="H649" i="61"/>
  <c r="F239" i="61"/>
  <c r="F157" i="61"/>
  <c r="H321" i="61"/>
  <c r="F485" i="61"/>
  <c r="G403" i="61"/>
  <c r="F731" i="61"/>
  <c r="H731" i="61"/>
  <c r="F321" i="61"/>
  <c r="F403" i="61"/>
  <c r="F75" i="61"/>
  <c r="F813" i="61"/>
  <c r="G239" i="61"/>
  <c r="G813" i="61"/>
  <c r="G75" i="61"/>
  <c r="G649" i="61"/>
  <c r="G157" i="61"/>
  <c r="H895" i="61"/>
  <c r="G567" i="61"/>
  <c r="G88" i="41"/>
  <c r="G572" i="53" s="1"/>
  <c r="H490" i="55"/>
  <c r="I408" i="54"/>
  <c r="I572" i="58"/>
  <c r="G162" i="55"/>
  <c r="G244" i="58"/>
  <c r="I326" i="53"/>
  <c r="I244" i="50"/>
  <c r="H490" i="52"/>
  <c r="I80" i="53"/>
  <c r="G326" i="54"/>
  <c r="G490" i="51"/>
  <c r="H490" i="56"/>
  <c r="H80" i="53"/>
  <c r="I408" i="52"/>
  <c r="I244" i="58"/>
  <c r="I244" i="54"/>
  <c r="G326" i="59"/>
  <c r="H244" i="56"/>
  <c r="H244" i="51"/>
  <c r="I326" i="59"/>
  <c r="I572" i="52"/>
  <c r="H326" i="51"/>
  <c r="H408" i="59"/>
  <c r="G408" i="59"/>
  <c r="G162" i="56"/>
  <c r="H490" i="58"/>
  <c r="H80" i="59"/>
  <c r="G244" i="55"/>
  <c r="G80" i="54"/>
  <c r="H572" i="54"/>
  <c r="I572" i="54"/>
  <c r="I162" i="57"/>
  <c r="G162" i="59"/>
  <c r="H162" i="55"/>
  <c r="I572" i="56"/>
  <c r="G490" i="55"/>
  <c r="I490" i="51"/>
  <c r="I80" i="57"/>
  <c r="H162" i="50"/>
  <c r="G572" i="59"/>
  <c r="G244" i="56"/>
  <c r="I162" i="58"/>
  <c r="I326" i="55"/>
  <c r="G408" i="53"/>
  <c r="I490" i="50"/>
  <c r="H490" i="53"/>
  <c r="H80" i="50"/>
  <c r="G244" i="59"/>
  <c r="G490" i="54"/>
  <c r="H244" i="57"/>
  <c r="I572" i="51"/>
  <c r="I80" i="54"/>
  <c r="G408" i="57"/>
  <c r="H80" i="54"/>
  <c r="G80" i="58"/>
  <c r="H162" i="56"/>
  <c r="I572" i="57"/>
  <c r="I80" i="56"/>
  <c r="I80" i="58"/>
  <c r="H572" i="50"/>
  <c r="I326" i="50"/>
  <c r="I408" i="58"/>
  <c r="G162" i="50"/>
  <c r="I490" i="58"/>
  <c r="I408" i="55"/>
  <c r="H326" i="57"/>
  <c r="H326" i="59"/>
  <c r="G244" i="50"/>
  <c r="G326" i="51"/>
  <c r="I326" i="52"/>
  <c r="H326" i="55"/>
  <c r="I244" i="52"/>
  <c r="G408" i="51"/>
  <c r="H408" i="52"/>
  <c r="H162" i="51"/>
  <c r="I490" i="53"/>
  <c r="H326" i="54"/>
  <c r="H490" i="50"/>
  <c r="G326" i="53"/>
  <c r="H162" i="52"/>
  <c r="G572" i="50"/>
  <c r="G572" i="56"/>
  <c r="G326" i="56"/>
  <c r="G162" i="58"/>
  <c r="H490" i="54"/>
  <c r="I572" i="59"/>
  <c r="G80" i="57"/>
  <c r="H572" i="57"/>
  <c r="H162" i="58"/>
  <c r="G408" i="50"/>
  <c r="H408" i="51"/>
  <c r="H244" i="50"/>
  <c r="G80" i="59"/>
  <c r="H408" i="50"/>
  <c r="I490" i="56"/>
  <c r="G572" i="54"/>
  <c r="H408" i="55"/>
  <c r="G490" i="52"/>
  <c r="G80" i="53"/>
  <c r="H572" i="55"/>
  <c r="I408" i="59"/>
  <c r="H244" i="52"/>
  <c r="G490" i="56"/>
  <c r="H162" i="57"/>
  <c r="H408" i="53"/>
  <c r="M89" i="41"/>
  <c r="R89" i="41"/>
  <c r="N89" i="41"/>
  <c r="Q89" i="41"/>
  <c r="P89" i="41"/>
  <c r="S89" i="41"/>
  <c r="T89" i="41"/>
  <c r="O89" i="41"/>
  <c r="G491" i="61"/>
  <c r="H573" i="61"/>
  <c r="H245" i="61"/>
  <c r="F901" i="61"/>
  <c r="F245" i="61"/>
  <c r="H901" i="61"/>
  <c r="H819" i="61"/>
  <c r="F655" i="61"/>
  <c r="F819" i="61"/>
  <c r="H737" i="61"/>
  <c r="H409" i="61"/>
  <c r="G163" i="61"/>
  <c r="G655" i="61"/>
  <c r="G819" i="61"/>
  <c r="G327" i="61"/>
  <c r="H655" i="61"/>
  <c r="G409" i="61"/>
  <c r="F737" i="61"/>
  <c r="F163" i="61"/>
  <c r="G737" i="61"/>
  <c r="G901" i="61"/>
  <c r="F409" i="61"/>
  <c r="H327" i="61"/>
  <c r="F491" i="61"/>
  <c r="F327" i="61"/>
  <c r="G573" i="61"/>
  <c r="F81" i="61"/>
  <c r="G81" i="61"/>
  <c r="H491" i="61"/>
  <c r="H81" i="61"/>
  <c r="H163" i="61"/>
  <c r="F573" i="61"/>
  <c r="G245" i="61"/>
  <c r="H488" i="45"/>
  <c r="G898" i="45"/>
  <c r="H78" i="45"/>
  <c r="G242" i="45"/>
  <c r="H734" i="45"/>
  <c r="G734" i="45"/>
  <c r="G488" i="45"/>
  <c r="F86" i="41"/>
  <c r="G324" i="45"/>
  <c r="F652" i="45"/>
  <c r="H816" i="45"/>
  <c r="H406" i="45"/>
  <c r="H160" i="45"/>
  <c r="F570" i="45"/>
  <c r="G652" i="45"/>
  <c r="H324" i="45"/>
  <c r="H652" i="45"/>
  <c r="G406" i="45"/>
  <c r="H570" i="45"/>
  <c r="G816" i="45"/>
  <c r="G78" i="45"/>
  <c r="H898" i="45"/>
  <c r="H242" i="45"/>
  <c r="G570" i="45"/>
  <c r="F406" i="45"/>
  <c r="F488" i="45"/>
  <c r="G160" i="45"/>
  <c r="H816" i="42"/>
  <c r="I898" i="42"/>
  <c r="G160" i="42"/>
  <c r="G734" i="42"/>
  <c r="G816" i="42"/>
  <c r="I570" i="42"/>
  <c r="H242" i="42"/>
  <c r="H1226" i="42"/>
  <c r="I324" i="42"/>
  <c r="H78" i="42"/>
  <c r="I242" i="42"/>
  <c r="H406" i="42"/>
  <c r="H488" i="42"/>
  <c r="H898" i="42"/>
  <c r="I1062" i="42"/>
  <c r="G488" i="42"/>
  <c r="H160" i="42"/>
  <c r="G570" i="42"/>
  <c r="G1226" i="42"/>
  <c r="G242" i="42"/>
  <c r="I1144" i="42"/>
  <c r="G652" i="42"/>
  <c r="H652" i="42"/>
  <c r="H1144" i="42"/>
  <c r="I160" i="42"/>
  <c r="H570" i="42"/>
  <c r="H734" i="42"/>
  <c r="G406" i="42"/>
  <c r="I78" i="42"/>
  <c r="I488" i="42"/>
  <c r="I980" i="42"/>
  <c r="I1226" i="42"/>
  <c r="G1062" i="42"/>
  <c r="I406" i="42"/>
  <c r="I734" i="42"/>
  <c r="G980" i="42"/>
  <c r="I816" i="42"/>
  <c r="I652" i="42"/>
  <c r="G898" i="42"/>
  <c r="G78" i="42"/>
  <c r="H324" i="42"/>
  <c r="H980" i="42"/>
  <c r="H1062" i="42"/>
  <c r="G1144" i="42"/>
  <c r="G324" i="42"/>
  <c r="G89" i="41"/>
  <c r="H409" i="51" s="1"/>
  <c r="H245" i="58"/>
  <c r="H409" i="50"/>
  <c r="G245" i="58"/>
  <c r="I409" i="57"/>
  <c r="I163" i="55"/>
  <c r="H327" i="53"/>
  <c r="H491" i="56"/>
  <c r="G409" i="59"/>
  <c r="I491" i="56"/>
  <c r="H409" i="54"/>
  <c r="G81" i="55"/>
  <c r="H163" i="50"/>
  <c r="I573" i="57"/>
  <c r="H81" i="51"/>
  <c r="I491" i="55"/>
  <c r="H573" i="53"/>
  <c r="H327" i="56"/>
  <c r="G409" i="53"/>
  <c r="G491" i="58"/>
  <c r="I409" i="51"/>
  <c r="I81" i="57"/>
  <c r="G327" i="56"/>
  <c r="G491" i="50"/>
  <c r="I163" i="59"/>
  <c r="H163" i="56"/>
  <c r="H491" i="52"/>
  <c r="H327" i="57"/>
  <c r="G491" i="55"/>
  <c r="G573" i="54"/>
  <c r="I163" i="57"/>
  <c r="I409" i="54"/>
  <c r="G491" i="57"/>
  <c r="I573" i="58"/>
  <c r="G573" i="52"/>
  <c r="G327" i="52"/>
  <c r="H491" i="55"/>
  <c r="G573" i="51"/>
  <c r="I327" i="59"/>
  <c r="I573" i="55"/>
  <c r="H163" i="55"/>
  <c r="H409" i="56"/>
  <c r="G163" i="54"/>
  <c r="H491" i="50"/>
  <c r="G491" i="52"/>
  <c r="I573" i="59"/>
  <c r="I491" i="58"/>
  <c r="H327" i="59"/>
  <c r="H573" i="54"/>
  <c r="I163" i="51"/>
  <c r="H163" i="58"/>
  <c r="H81" i="56"/>
  <c r="H245" i="53"/>
  <c r="I573" i="51"/>
  <c r="G81" i="50"/>
  <c r="H409" i="58"/>
  <c r="G245" i="52"/>
  <c r="G327" i="50"/>
  <c r="G245" i="51"/>
  <c r="I409" i="52"/>
  <c r="I245" i="57"/>
  <c r="I409" i="58"/>
  <c r="I163" i="53"/>
  <c r="G81" i="57"/>
  <c r="I245" i="51"/>
  <c r="G409" i="57"/>
  <c r="G81" i="58"/>
  <c r="H327" i="51"/>
  <c r="G573" i="50"/>
  <c r="G409" i="52"/>
  <c r="H81" i="55"/>
  <c r="H409" i="57"/>
  <c r="G163" i="50"/>
  <c r="I245" i="54"/>
  <c r="I163" i="52"/>
  <c r="H81" i="52"/>
  <c r="I81" i="51"/>
  <c r="I327" i="57"/>
  <c r="G491" i="53"/>
  <c r="H245" i="55"/>
  <c r="I491" i="53"/>
  <c r="G573" i="53"/>
  <c r="H327" i="52"/>
  <c r="G409" i="55"/>
  <c r="H163" i="51"/>
  <c r="G81" i="59"/>
  <c r="G81" i="51"/>
  <c r="I163" i="56"/>
  <c r="G245" i="50"/>
  <c r="G327" i="54"/>
  <c r="G245" i="56"/>
  <c r="G81" i="56"/>
  <c r="H245" i="56"/>
  <c r="G573" i="56"/>
  <c r="H81" i="57"/>
  <c r="I81" i="52"/>
  <c r="H327" i="58"/>
  <c r="I81" i="58"/>
  <c r="I409" i="50"/>
  <c r="I573" i="54"/>
  <c r="H81" i="59"/>
  <c r="H245" i="57"/>
  <c r="G81" i="53"/>
  <c r="I491" i="54"/>
  <c r="G245" i="54"/>
  <c r="H163" i="54"/>
  <c r="D19" i="41"/>
  <c r="F503" i="45"/>
  <c r="H421" i="45"/>
  <c r="H831" i="45"/>
  <c r="H257" i="45"/>
  <c r="H749" i="45"/>
  <c r="G421" i="45"/>
  <c r="F585" i="45"/>
  <c r="H667" i="45"/>
  <c r="G831" i="45"/>
  <c r="F421" i="45"/>
  <c r="G749" i="45"/>
  <c r="G667" i="45"/>
  <c r="G257" i="45"/>
  <c r="G11" i="45"/>
  <c r="G503" i="45"/>
  <c r="H503" i="45"/>
  <c r="H339" i="45"/>
  <c r="G339" i="45"/>
  <c r="H11" i="45"/>
  <c r="G585" i="45"/>
  <c r="H585" i="45"/>
  <c r="H93" i="45"/>
  <c r="H175" i="45"/>
  <c r="G175" i="45"/>
  <c r="G93" i="45"/>
  <c r="F339" i="45"/>
  <c r="H1077" i="42"/>
  <c r="H585" i="42"/>
  <c r="I339" i="42"/>
  <c r="I257" i="42"/>
  <c r="H831" i="42"/>
  <c r="I749" i="42"/>
  <c r="I93" i="42"/>
  <c r="H421" i="42"/>
  <c r="I1077" i="42"/>
  <c r="H93" i="42"/>
  <c r="G831" i="42"/>
  <c r="G503" i="42"/>
  <c r="H995" i="42"/>
  <c r="H11" i="42"/>
  <c r="G667" i="42"/>
  <c r="H175" i="42"/>
  <c r="G93" i="42"/>
  <c r="G913" i="42"/>
  <c r="G1159" i="42"/>
  <c r="G11" i="42"/>
  <c r="I421" i="42"/>
  <c r="I503" i="42"/>
  <c r="I585" i="42"/>
  <c r="G339" i="42"/>
  <c r="H913" i="42"/>
  <c r="I11" i="42"/>
  <c r="G585" i="42"/>
  <c r="I995" i="42"/>
  <c r="G749" i="42"/>
  <c r="H667" i="42"/>
  <c r="G257" i="42"/>
  <c r="H1159" i="42"/>
  <c r="I913" i="42"/>
  <c r="I175" i="42"/>
  <c r="G175" i="42"/>
  <c r="H749" i="42"/>
  <c r="H257" i="42"/>
  <c r="G995" i="42"/>
  <c r="G421" i="42"/>
  <c r="I1159" i="42"/>
  <c r="H503" i="42"/>
  <c r="G1077" i="42"/>
  <c r="I667" i="42"/>
  <c r="H339" i="42"/>
  <c r="I831" i="42"/>
  <c r="D24" i="41"/>
  <c r="G344" i="45"/>
  <c r="F426" i="45"/>
  <c r="H508" i="45"/>
  <c r="F344" i="45"/>
  <c r="F508" i="45"/>
  <c r="H672" i="45"/>
  <c r="G426" i="45"/>
  <c r="H180" i="45"/>
  <c r="H426" i="45"/>
  <c r="H836" i="45"/>
  <c r="H16" i="45"/>
  <c r="G98" i="45"/>
  <c r="G590" i="45"/>
  <c r="H590" i="45"/>
  <c r="F590" i="45"/>
  <c r="G836" i="45"/>
  <c r="H754" i="45"/>
  <c r="H262" i="45"/>
  <c r="G180" i="45"/>
  <c r="H344" i="45"/>
  <c r="G672" i="45"/>
  <c r="G508" i="45"/>
  <c r="H98" i="45"/>
  <c r="G16" i="45"/>
  <c r="G262" i="45"/>
  <c r="G754" i="45"/>
  <c r="H426" i="42"/>
  <c r="H754" i="42"/>
  <c r="I1082" i="42"/>
  <c r="G426" i="42"/>
  <c r="G918" i="42"/>
  <c r="G836" i="42"/>
  <c r="H508" i="42"/>
  <c r="I1000" i="42"/>
  <c r="I426" i="42"/>
  <c r="I98" i="42"/>
  <c r="I180" i="42"/>
  <c r="G508" i="42"/>
  <c r="G672" i="42"/>
  <c r="G98" i="42"/>
  <c r="I1164" i="42"/>
  <c r="I918" i="42"/>
  <c r="G1082" i="42"/>
  <c r="I508" i="42"/>
  <c r="H262" i="42"/>
  <c r="I590" i="42"/>
  <c r="H590" i="42"/>
  <c r="H180" i="42"/>
  <c r="H1000" i="42"/>
  <c r="G16" i="42"/>
  <c r="I262" i="42"/>
  <c r="H836" i="42"/>
  <c r="G590" i="42"/>
  <c r="H344" i="42"/>
  <c r="G344" i="42"/>
  <c r="G262" i="42"/>
  <c r="G754" i="42"/>
  <c r="G1000" i="42"/>
  <c r="H1164" i="42"/>
  <c r="G180" i="42"/>
  <c r="H672" i="42"/>
  <c r="H918" i="42"/>
  <c r="H1082" i="42"/>
  <c r="G1164" i="42"/>
  <c r="I672" i="42"/>
  <c r="H98" i="42"/>
  <c r="I836" i="42"/>
  <c r="I16" i="42"/>
  <c r="I344" i="42"/>
  <c r="I754" i="42"/>
  <c r="H16" i="42"/>
  <c r="G81" i="41"/>
  <c r="I483" i="56"/>
  <c r="I401" i="59"/>
  <c r="I155" i="52"/>
  <c r="I237" i="51"/>
  <c r="I237" i="50"/>
  <c r="G155" i="56"/>
  <c r="G565" i="58"/>
  <c r="G565" i="56"/>
  <c r="I483" i="57"/>
  <c r="H401" i="56"/>
  <c r="G319" i="54"/>
  <c r="H401" i="58"/>
  <c r="H155" i="55"/>
  <c r="H155" i="57"/>
  <c r="G319" i="55"/>
  <c r="I401" i="54"/>
  <c r="H73" i="56"/>
  <c r="H483" i="51"/>
  <c r="G237" i="55"/>
  <c r="G401" i="58"/>
  <c r="I73" i="52"/>
  <c r="G483" i="51"/>
  <c r="I237" i="57"/>
  <c r="H565" i="52"/>
  <c r="I401" i="55"/>
  <c r="H483" i="56"/>
  <c r="H73" i="54"/>
  <c r="G237" i="58"/>
  <c r="H237" i="59"/>
  <c r="H565" i="54"/>
  <c r="I565" i="51"/>
  <c r="H401" i="52"/>
  <c r="I565" i="56"/>
  <c r="H73" i="52"/>
  <c r="I73" i="59"/>
  <c r="I565" i="57"/>
  <c r="I73" i="50"/>
  <c r="G401" i="51"/>
  <c r="G483" i="54"/>
  <c r="I565" i="53"/>
  <c r="G483" i="53"/>
  <c r="I319" i="54"/>
  <c r="H73" i="58"/>
  <c r="I73" i="55"/>
  <c r="H565" i="53"/>
  <c r="I237" i="54"/>
  <c r="I237" i="56"/>
  <c r="G401" i="50"/>
  <c r="G155" i="51"/>
  <c r="H319" i="54"/>
  <c r="G73" i="56"/>
  <c r="I401" i="52"/>
  <c r="H73" i="59"/>
  <c r="I237" i="52"/>
  <c r="I483" i="50"/>
  <c r="I73" i="57"/>
  <c r="G155" i="54"/>
  <c r="G237" i="56"/>
  <c r="G319" i="59"/>
  <c r="H319" i="58"/>
  <c r="I155" i="54"/>
  <c r="I401" i="50"/>
  <c r="I565" i="58"/>
  <c r="I155" i="50"/>
  <c r="H483" i="54"/>
  <c r="H237" i="57"/>
  <c r="G155" i="55"/>
  <c r="G237" i="54"/>
  <c r="I73" i="54"/>
  <c r="G483" i="59"/>
  <c r="G401" i="52"/>
  <c r="H483" i="50"/>
  <c r="H319" i="55"/>
  <c r="H401" i="51"/>
  <c r="H155" i="54"/>
  <c r="G237" i="51"/>
  <c r="I565" i="55"/>
  <c r="H73" i="53"/>
  <c r="H237" i="52"/>
  <c r="H237" i="50"/>
  <c r="I155" i="56"/>
  <c r="G483" i="55"/>
  <c r="H401" i="53"/>
  <c r="I155" i="53"/>
  <c r="I401" i="51"/>
  <c r="H319" i="59"/>
  <c r="G565" i="54"/>
  <c r="H73" i="51"/>
  <c r="G155" i="59"/>
  <c r="H483" i="52"/>
  <c r="H73" i="55"/>
  <c r="H73" i="50"/>
  <c r="G483" i="58"/>
  <c r="H401" i="55"/>
  <c r="G401" i="55"/>
  <c r="H401" i="57"/>
  <c r="H565" i="55"/>
  <c r="I319" i="59"/>
  <c r="H319" i="52"/>
  <c r="H237" i="55"/>
  <c r="I73" i="58"/>
  <c r="G565" i="51"/>
  <c r="I483" i="58"/>
  <c r="G319" i="53"/>
  <c r="G155" i="53"/>
  <c r="G73" i="52"/>
  <c r="G237" i="53"/>
  <c r="G73" i="54"/>
  <c r="I73" i="56"/>
  <c r="H155" i="51"/>
  <c r="I73" i="53"/>
  <c r="I565" i="52"/>
  <c r="H565" i="57"/>
  <c r="I237" i="53"/>
  <c r="I237" i="58"/>
  <c r="G483" i="50"/>
  <c r="I401" i="57"/>
  <c r="G155" i="50"/>
  <c r="G73" i="51"/>
  <c r="G73" i="59"/>
  <c r="G155" i="58"/>
  <c r="I319" i="57"/>
  <c r="H319" i="56"/>
  <c r="H237" i="58"/>
  <c r="H565" i="56"/>
  <c r="G483" i="57"/>
  <c r="G565" i="52"/>
  <c r="H155" i="56"/>
  <c r="H155" i="59"/>
  <c r="I401" i="53"/>
  <c r="H565" i="51"/>
  <c r="G483" i="52"/>
  <c r="G73" i="57"/>
  <c r="I319" i="58"/>
  <c r="G237" i="52"/>
  <c r="G319" i="56"/>
  <c r="H483" i="53"/>
  <c r="G155" i="52"/>
  <c r="G565" i="53"/>
  <c r="G237" i="59"/>
  <c r="I73" i="51"/>
  <c r="G565" i="59"/>
  <c r="H73" i="57"/>
  <c r="H483" i="58"/>
  <c r="I401" i="58"/>
  <c r="H401" i="50"/>
  <c r="H565" i="50"/>
  <c r="G319" i="51"/>
  <c r="G401" i="53"/>
  <c r="G401" i="57"/>
  <c r="H155" i="58"/>
  <c r="I483" i="54"/>
  <c r="G319" i="57"/>
  <c r="G319" i="50"/>
  <c r="G73" i="53"/>
  <c r="G565" i="57"/>
  <c r="G73" i="50"/>
  <c r="I565" i="50"/>
  <c r="H483" i="57"/>
  <c r="I237" i="55"/>
  <c r="I155" i="58"/>
  <c r="G237" i="50"/>
  <c r="I483" i="51"/>
  <c r="G319" i="58"/>
  <c r="I155" i="57"/>
  <c r="I483" i="55"/>
  <c r="I565" i="59"/>
  <c r="H401" i="54"/>
  <c r="H483" i="59"/>
  <c r="H237" i="53"/>
  <c r="I319" i="50"/>
  <c r="I155" i="51"/>
  <c r="G155" i="57"/>
  <c r="H155" i="50"/>
  <c r="H237" i="54"/>
  <c r="H319" i="51"/>
  <c r="H565" i="59"/>
  <c r="G565" i="50"/>
  <c r="G73" i="58"/>
  <c r="G401" i="59"/>
  <c r="H237" i="56"/>
  <c r="H319" i="53"/>
  <c r="G319" i="52"/>
  <c r="G401" i="56"/>
  <c r="I155" i="55"/>
  <c r="I483" i="59"/>
  <c r="G483" i="56"/>
  <c r="I319" i="51"/>
  <c r="G73" i="55"/>
  <c r="I319" i="55"/>
  <c r="I401" i="56"/>
  <c r="I483" i="52"/>
  <c r="H237" i="51"/>
  <c r="I483" i="53"/>
  <c r="I237" i="59"/>
  <c r="H319" i="57"/>
  <c r="G565" i="55"/>
  <c r="I319" i="53"/>
  <c r="H319" i="50"/>
  <c r="G237" i="57"/>
  <c r="H565" i="58"/>
  <c r="H155" i="52"/>
  <c r="H401" i="59"/>
  <c r="I155" i="59"/>
  <c r="G401" i="54"/>
  <c r="H483" i="55"/>
  <c r="I565" i="54"/>
  <c r="I319" i="56"/>
  <c r="I319" i="52"/>
  <c r="H155" i="53"/>
  <c r="H642" i="45"/>
  <c r="G150" i="45"/>
  <c r="F396" i="45"/>
  <c r="G806" i="45"/>
  <c r="F560" i="45"/>
  <c r="H724" i="45"/>
  <c r="G478" i="45"/>
  <c r="H478" i="45"/>
  <c r="H396" i="45"/>
  <c r="H806" i="45"/>
  <c r="G396" i="45"/>
  <c r="F642" i="45"/>
  <c r="H888" i="45"/>
  <c r="G314" i="45"/>
  <c r="G642" i="45"/>
  <c r="G232" i="45"/>
  <c r="G724" i="45"/>
  <c r="G560" i="45"/>
  <c r="G888" i="45"/>
  <c r="F76" i="41"/>
  <c r="G68" i="45"/>
  <c r="F478" i="45"/>
  <c r="H68" i="45"/>
  <c r="H314" i="45"/>
  <c r="H150" i="45"/>
  <c r="H560" i="45"/>
  <c r="H232" i="45"/>
  <c r="I150" i="42"/>
  <c r="G232" i="42"/>
  <c r="H1052" i="42"/>
  <c r="G560" i="42"/>
  <c r="H68" i="42"/>
  <c r="G396" i="42"/>
  <c r="I560" i="42"/>
  <c r="H970" i="42"/>
  <c r="G970" i="42"/>
  <c r="I232" i="42"/>
  <c r="I1052" i="42"/>
  <c r="I1216" i="42"/>
  <c r="H150" i="42"/>
  <c r="I396" i="42"/>
  <c r="G724" i="42"/>
  <c r="I1134" i="42"/>
  <c r="I68" i="42"/>
  <c r="H478" i="42"/>
  <c r="G150" i="42"/>
  <c r="H888" i="42"/>
  <c r="G1134" i="42"/>
  <c r="I478" i="42"/>
  <c r="I314" i="42"/>
  <c r="G68" i="42"/>
  <c r="H806" i="42"/>
  <c r="G1052" i="42"/>
  <c r="G314" i="42"/>
  <c r="H560" i="42"/>
  <c r="H1134" i="42"/>
  <c r="I888" i="42"/>
  <c r="G806" i="42"/>
  <c r="G888" i="42"/>
  <c r="H724" i="42"/>
  <c r="G642" i="42"/>
  <c r="H642" i="42"/>
  <c r="I806" i="42"/>
  <c r="H396" i="42"/>
  <c r="H232" i="42"/>
  <c r="I970" i="42"/>
  <c r="I642" i="42"/>
  <c r="H314" i="42"/>
  <c r="I724" i="42"/>
  <c r="G1216" i="42"/>
  <c r="H1216" i="42"/>
  <c r="G478" i="42"/>
  <c r="H322" i="45"/>
  <c r="G486" i="45"/>
  <c r="F568" i="45"/>
  <c r="H158" i="45"/>
  <c r="G76" i="45"/>
  <c r="H404" i="45"/>
  <c r="H650" i="45"/>
  <c r="G568" i="45"/>
  <c r="G896" i="45"/>
  <c r="H732" i="45"/>
  <c r="G158" i="45"/>
  <c r="H486" i="45"/>
  <c r="F486" i="45"/>
  <c r="F650" i="45"/>
  <c r="G814" i="45"/>
  <c r="H896" i="45"/>
  <c r="G404" i="45"/>
  <c r="H240" i="45"/>
  <c r="H814" i="45"/>
  <c r="H568" i="45"/>
  <c r="F84" i="41"/>
  <c r="H76" i="45"/>
  <c r="G732" i="45"/>
  <c r="F404" i="45"/>
  <c r="G240" i="45"/>
  <c r="G322" i="45"/>
  <c r="G650" i="45"/>
  <c r="G1142" i="42"/>
  <c r="H1224" i="42"/>
  <c r="H896" i="42"/>
  <c r="H486" i="42"/>
  <c r="I486" i="42"/>
  <c r="G76" i="42"/>
  <c r="I896" i="42"/>
  <c r="I404" i="42"/>
  <c r="H978" i="42"/>
  <c r="H158" i="42"/>
  <c r="G1224" i="42"/>
  <c r="H814" i="42"/>
  <c r="G158" i="42"/>
  <c r="G322" i="42"/>
  <c r="I978" i="42"/>
  <c r="G486" i="42"/>
  <c r="I1060" i="42"/>
  <c r="H1142" i="42"/>
  <c r="I158" i="42"/>
  <c r="I650" i="42"/>
  <c r="G404" i="42"/>
  <c r="G240" i="42"/>
  <c r="I240" i="42"/>
  <c r="H568" i="42"/>
  <c r="G978" i="42"/>
  <c r="I322" i="42"/>
  <c r="H240" i="42"/>
  <c r="G1060" i="42"/>
  <c r="G896" i="42"/>
  <c r="G732" i="42"/>
  <c r="I814" i="42"/>
  <c r="G814" i="42"/>
  <c r="H732" i="42"/>
  <c r="H1060" i="42"/>
  <c r="G650" i="42"/>
  <c r="H650" i="42"/>
  <c r="I1224" i="42"/>
  <c r="H404" i="42"/>
  <c r="I1142" i="42"/>
  <c r="I76" i="42"/>
  <c r="I732" i="42"/>
  <c r="I568" i="42"/>
  <c r="G568" i="42"/>
  <c r="H322" i="42"/>
  <c r="H76" i="42"/>
  <c r="N81" i="41"/>
  <c r="P81" i="41"/>
  <c r="S81" i="41"/>
  <c r="R81" i="41"/>
  <c r="Q81" i="41"/>
  <c r="O81" i="41"/>
  <c r="M81" i="41"/>
  <c r="G237" i="61"/>
  <c r="F73" i="61"/>
  <c r="F319" i="61"/>
  <c r="F401" i="61"/>
  <c r="G811" i="61"/>
  <c r="H155" i="61"/>
  <c r="G155" i="61"/>
  <c r="H647" i="61"/>
  <c r="H73" i="61"/>
  <c r="H319" i="61"/>
  <c r="F565" i="61"/>
  <c r="F155" i="61"/>
  <c r="G565" i="61"/>
  <c r="G483" i="61"/>
  <c r="G729" i="61"/>
  <c r="F483" i="61"/>
  <c r="G647" i="61"/>
  <c r="F811" i="61"/>
  <c r="F237" i="61"/>
  <c r="H729" i="61"/>
  <c r="F729" i="61"/>
  <c r="H401" i="61"/>
  <c r="H893" i="61"/>
  <c r="H565" i="61"/>
  <c r="H237" i="61"/>
  <c r="G73" i="61"/>
  <c r="H811" i="61"/>
  <c r="F647" i="61"/>
  <c r="G893" i="61"/>
  <c r="H483" i="61"/>
  <c r="F893" i="61"/>
  <c r="G401" i="61"/>
  <c r="G319" i="61"/>
  <c r="G410" i="45"/>
  <c r="H328" i="45"/>
  <c r="G820" i="45"/>
  <c r="G492" i="45"/>
  <c r="G902" i="45"/>
  <c r="H820" i="45"/>
  <c r="G574" i="45"/>
  <c r="F90" i="41"/>
  <c r="H738" i="45"/>
  <c r="H656" i="45"/>
  <c r="G246" i="45"/>
  <c r="G164" i="45"/>
  <c r="H574" i="45"/>
  <c r="H246" i="45"/>
  <c r="F656" i="45"/>
  <c r="H902" i="45"/>
  <c r="G82" i="45"/>
  <c r="G738" i="45"/>
  <c r="G656" i="45"/>
  <c r="H492" i="45"/>
  <c r="H82" i="45"/>
  <c r="H410" i="45"/>
  <c r="F410" i="45"/>
  <c r="F492" i="45"/>
  <c r="H164" i="45"/>
  <c r="G328" i="45"/>
  <c r="F574" i="45"/>
  <c r="I1066" i="42"/>
  <c r="I574" i="42"/>
  <c r="I738" i="42"/>
  <c r="I492" i="42"/>
  <c r="H164" i="42"/>
  <c r="H738" i="42"/>
  <c r="H246" i="42"/>
  <c r="I902" i="42"/>
  <c r="I656" i="42"/>
  <c r="H574" i="42"/>
  <c r="H410" i="42"/>
  <c r="G492" i="42"/>
  <c r="G328" i="42"/>
  <c r="I410" i="42"/>
  <c r="H656" i="42"/>
  <c r="H328" i="42"/>
  <c r="G1230" i="42"/>
  <c r="G1148" i="42"/>
  <c r="G902" i="42"/>
  <c r="I1148" i="42"/>
  <c r="G820" i="42"/>
  <c r="G82" i="42"/>
  <c r="I820" i="42"/>
  <c r="H1148" i="42"/>
  <c r="H1230" i="42"/>
  <c r="G1066" i="42"/>
  <c r="G410" i="42"/>
  <c r="H820" i="42"/>
  <c r="G574" i="42"/>
  <c r="H902" i="42"/>
  <c r="H82" i="42"/>
  <c r="I246" i="42"/>
  <c r="H492" i="42"/>
  <c r="G656" i="42"/>
  <c r="I164" i="42"/>
  <c r="I1230" i="42"/>
  <c r="G164" i="42"/>
  <c r="G984" i="42"/>
  <c r="H984" i="42"/>
  <c r="I328" i="42"/>
  <c r="I984" i="42"/>
  <c r="G246" i="42"/>
  <c r="G738" i="42"/>
  <c r="I82" i="42"/>
  <c r="H1066" i="42"/>
  <c r="D20" i="41"/>
  <c r="G94" i="45"/>
  <c r="H94" i="45"/>
  <c r="H340" i="45"/>
  <c r="G12" i="45"/>
  <c r="H832" i="45"/>
  <c r="F340" i="45"/>
  <c r="F504" i="45"/>
  <c r="H258" i="45"/>
  <c r="G668" i="45"/>
  <c r="G504" i="45"/>
  <c r="G832" i="45"/>
  <c r="H750" i="45"/>
  <c r="F422" i="45"/>
  <c r="H12" i="45"/>
  <c r="G422" i="45"/>
  <c r="G340" i="45"/>
  <c r="G176" i="45"/>
  <c r="H668" i="45"/>
  <c r="H176" i="45"/>
  <c r="F586" i="45"/>
  <c r="H586" i="45"/>
  <c r="G750" i="45"/>
  <c r="H422" i="45"/>
  <c r="H504" i="45"/>
  <c r="G258" i="45"/>
  <c r="G586" i="45"/>
  <c r="G94" i="42"/>
  <c r="I1078" i="42"/>
  <c r="G996" i="42"/>
  <c r="I914" i="42"/>
  <c r="I1160" i="42"/>
  <c r="G422" i="42"/>
  <c r="I94" i="42"/>
  <c r="G586" i="42"/>
  <c r="G12" i="42"/>
  <c r="H832" i="42"/>
  <c r="H340" i="42"/>
  <c r="H1078" i="42"/>
  <c r="H258" i="42"/>
  <c r="G1078" i="42"/>
  <c r="H586" i="42"/>
  <c r="H422" i="42"/>
  <c r="I750" i="42"/>
  <c r="I422" i="42"/>
  <c r="G668" i="42"/>
  <c r="G1160" i="42"/>
  <c r="H914" i="42"/>
  <c r="G176" i="42"/>
  <c r="I12" i="42"/>
  <c r="I832" i="42"/>
  <c r="H504" i="42"/>
  <c r="H12" i="42"/>
  <c r="G504" i="42"/>
  <c r="I176" i="42"/>
  <c r="G914" i="42"/>
  <c r="G258" i="42"/>
  <c r="I258" i="42"/>
  <c r="I668" i="42"/>
  <c r="H1160" i="42"/>
  <c r="I504" i="42"/>
  <c r="H750" i="42"/>
  <c r="I586" i="42"/>
  <c r="G750" i="42"/>
  <c r="I340" i="42"/>
  <c r="I996" i="42"/>
  <c r="G832" i="42"/>
  <c r="H668" i="42"/>
  <c r="H996" i="42"/>
  <c r="G340" i="42"/>
  <c r="H94" i="42"/>
  <c r="H176" i="42"/>
  <c r="D25" i="41"/>
  <c r="G263" i="45"/>
  <c r="F509" i="45"/>
  <c r="G837" i="45"/>
  <c r="G99" i="45"/>
  <c r="F345" i="45"/>
  <c r="G509" i="45"/>
  <c r="G591" i="45"/>
  <c r="H755" i="45"/>
  <c r="G673" i="45"/>
  <c r="H17" i="45"/>
  <c r="G755" i="45"/>
  <c r="G17" i="45"/>
  <c r="H263" i="45"/>
  <c r="H509" i="45"/>
  <c r="G181" i="45"/>
  <c r="H99" i="45"/>
  <c r="H427" i="45"/>
  <c r="H345" i="45"/>
  <c r="G345" i="45"/>
  <c r="G427" i="45"/>
  <c r="H837" i="45"/>
  <c r="H673" i="45"/>
  <c r="H591" i="45"/>
  <c r="H181" i="45"/>
  <c r="F427" i="45"/>
  <c r="F591" i="45"/>
  <c r="H345" i="42"/>
  <c r="G99" i="42"/>
  <c r="I99" i="42"/>
  <c r="H755" i="42"/>
  <c r="H1165" i="42"/>
  <c r="H673" i="42"/>
  <c r="H1083" i="42"/>
  <c r="I263" i="42"/>
  <c r="G345" i="42"/>
  <c r="G755" i="42"/>
  <c r="G1001" i="42"/>
  <c r="G17" i="42"/>
  <c r="G673" i="42"/>
  <c r="I919" i="42"/>
  <c r="G591" i="42"/>
  <c r="G509" i="42"/>
  <c r="H1001" i="42"/>
  <c r="I1083" i="42"/>
  <c r="G427" i="42"/>
  <c r="H509" i="42"/>
  <c r="I755" i="42"/>
  <c r="I673" i="42"/>
  <c r="H17" i="42"/>
  <c r="I427" i="42"/>
  <c r="G837" i="42"/>
  <c r="H427" i="42"/>
  <c r="H181" i="42"/>
  <c r="I181" i="42"/>
  <c r="I345" i="42"/>
  <c r="H99" i="42"/>
  <c r="H263" i="42"/>
  <c r="I1165" i="42"/>
  <c r="G263" i="42"/>
  <c r="H591" i="42"/>
  <c r="I1001" i="42"/>
  <c r="G1083" i="42"/>
  <c r="H919" i="42"/>
  <c r="I591" i="42"/>
  <c r="I837" i="42"/>
  <c r="I509" i="42"/>
  <c r="G919" i="42"/>
  <c r="G1165" i="42"/>
  <c r="I17" i="42"/>
  <c r="G181" i="42"/>
  <c r="H837" i="42"/>
  <c r="G483" i="45"/>
  <c r="G811" i="45"/>
  <c r="H401" i="45"/>
  <c r="G237" i="45"/>
  <c r="H483" i="45"/>
  <c r="G893" i="45"/>
  <c r="F81" i="41"/>
  <c r="G155" i="45"/>
  <c r="G647" i="45"/>
  <c r="F483" i="45"/>
  <c r="H155" i="45"/>
  <c r="H647" i="45"/>
  <c r="H237" i="45"/>
  <c r="H893" i="45"/>
  <c r="F401" i="45"/>
  <c r="G401" i="45"/>
  <c r="F565" i="45"/>
  <c r="F647" i="45"/>
  <c r="G319" i="45"/>
  <c r="H319" i="45"/>
  <c r="H565" i="45"/>
  <c r="G565" i="45"/>
  <c r="H729" i="45"/>
  <c r="H811" i="45"/>
  <c r="G73" i="45"/>
  <c r="H73" i="45"/>
  <c r="G729" i="45"/>
  <c r="H401" i="42"/>
  <c r="I893" i="42"/>
  <c r="H811" i="42"/>
  <c r="G1139" i="42"/>
  <c r="I483" i="42"/>
  <c r="H483" i="42"/>
  <c r="G401" i="42"/>
  <c r="G565" i="42"/>
  <c r="G811" i="42"/>
  <c r="H565" i="42"/>
  <c r="G893" i="42"/>
  <c r="H975" i="42"/>
  <c r="G155" i="42"/>
  <c r="G319" i="42"/>
  <c r="I155" i="42"/>
  <c r="I565" i="42"/>
  <c r="H155" i="42"/>
  <c r="H1221" i="42"/>
  <c r="I237" i="42"/>
  <c r="G1057" i="42"/>
  <c r="I73" i="42"/>
  <c r="I647" i="42"/>
  <c r="G1221" i="42"/>
  <c r="H237" i="42"/>
  <c r="I1221" i="42"/>
  <c r="G729" i="42"/>
  <c r="I729" i="42"/>
  <c r="H319" i="42"/>
  <c r="I1139" i="42"/>
  <c r="G975" i="42"/>
  <c r="H729" i="42"/>
  <c r="I319" i="42"/>
  <c r="G647" i="42"/>
  <c r="I401" i="42"/>
  <c r="H647" i="42"/>
  <c r="I811" i="42"/>
  <c r="H1139" i="42"/>
  <c r="G237" i="42"/>
  <c r="H73" i="42"/>
  <c r="G73" i="42"/>
  <c r="H893" i="42"/>
  <c r="I975" i="42"/>
  <c r="H1057" i="42"/>
  <c r="G483" i="42"/>
  <c r="I1057" i="42"/>
  <c r="G559" i="45"/>
  <c r="F641" i="45"/>
  <c r="G231" i="45"/>
  <c r="H395" i="45"/>
  <c r="H887" i="45"/>
  <c r="H559" i="45"/>
  <c r="G723" i="45"/>
  <c r="G67" i="45"/>
  <c r="H313" i="45"/>
  <c r="F559" i="45"/>
  <c r="G805" i="45"/>
  <c r="H641" i="45"/>
  <c r="H149" i="45"/>
  <c r="H723" i="45"/>
  <c r="G641" i="45"/>
  <c r="H67" i="45"/>
  <c r="H477" i="45"/>
  <c r="G395" i="45"/>
  <c r="F395" i="45"/>
  <c r="F477" i="45"/>
  <c r="F75" i="41"/>
  <c r="H805" i="45"/>
  <c r="G887" i="45"/>
  <c r="G477" i="45"/>
  <c r="H231" i="45"/>
  <c r="G149" i="45"/>
  <c r="G313" i="45"/>
  <c r="I805" i="42"/>
  <c r="I723" i="42"/>
  <c r="G1215" i="42"/>
  <c r="G149" i="42"/>
  <c r="G395" i="42"/>
  <c r="H887" i="42"/>
  <c r="G67" i="42"/>
  <c r="I477" i="42"/>
  <c r="G641" i="42"/>
  <c r="I67" i="42"/>
  <c r="H149" i="42"/>
  <c r="H67" i="42"/>
  <c r="I231" i="42"/>
  <c r="I559" i="42"/>
  <c r="G477" i="42"/>
  <c r="I1133" i="42"/>
  <c r="H559" i="42"/>
  <c r="G1051" i="42"/>
  <c r="H477" i="42"/>
  <c r="H723" i="42"/>
  <c r="H395" i="42"/>
  <c r="I313" i="42"/>
  <c r="I149" i="42"/>
  <c r="I1215" i="42"/>
  <c r="H313" i="42"/>
  <c r="G723" i="42"/>
  <c r="I395" i="42"/>
  <c r="G969" i="42"/>
  <c r="H1051" i="42"/>
  <c r="I969" i="42"/>
  <c r="I1051" i="42"/>
  <c r="H641" i="42"/>
  <c r="H969" i="42"/>
  <c r="I641" i="42"/>
  <c r="G313" i="42"/>
  <c r="H231" i="42"/>
  <c r="G559" i="42"/>
  <c r="H805" i="42"/>
  <c r="I887" i="42"/>
  <c r="G805" i="42"/>
  <c r="H1215" i="42"/>
  <c r="G1133" i="42"/>
  <c r="G231" i="42"/>
  <c r="G887" i="42"/>
  <c r="H1133" i="42"/>
  <c r="G812" i="45"/>
  <c r="F648" i="45"/>
  <c r="H566" i="45"/>
  <c r="H74" i="45"/>
  <c r="H238" i="45"/>
  <c r="H648" i="45"/>
  <c r="G484" i="45"/>
  <c r="G648" i="45"/>
  <c r="F566" i="45"/>
  <c r="H402" i="45"/>
  <c r="G320" i="45"/>
  <c r="G74" i="45"/>
  <c r="H730" i="45"/>
  <c r="F484" i="45"/>
  <c r="H320" i="45"/>
  <c r="H484" i="45"/>
  <c r="H812" i="45"/>
  <c r="F82" i="41"/>
  <c r="H156" i="45"/>
  <c r="G156" i="45"/>
  <c r="G566" i="45"/>
  <c r="G730" i="45"/>
  <c r="F402" i="45"/>
  <c r="G894" i="45"/>
  <c r="G402" i="45"/>
  <c r="H894" i="45"/>
  <c r="G238" i="45"/>
  <c r="G812" i="42"/>
  <c r="I1058" i="42"/>
  <c r="H156" i="42"/>
  <c r="I484" i="42"/>
  <c r="I238" i="42"/>
  <c r="G74" i="42"/>
  <c r="I402" i="42"/>
  <c r="G976" i="42"/>
  <c r="I566" i="42"/>
  <c r="H976" i="42"/>
  <c r="I648" i="42"/>
  <c r="H566" i="42"/>
  <c r="I1222" i="42"/>
  <c r="I730" i="42"/>
  <c r="G156" i="42"/>
  <c r="H402" i="42"/>
  <c r="H238" i="42"/>
  <c r="G730" i="42"/>
  <c r="H894" i="42"/>
  <c r="H648" i="42"/>
  <c r="G320" i="42"/>
  <c r="H1222" i="42"/>
  <c r="H730" i="42"/>
  <c r="H320" i="42"/>
  <c r="H812" i="42"/>
  <c r="G566" i="42"/>
  <c r="G238" i="42"/>
  <c r="H1058" i="42"/>
  <c r="G1058" i="42"/>
  <c r="G894" i="42"/>
  <c r="I976" i="42"/>
  <c r="G484" i="42"/>
  <c r="I74" i="42"/>
  <c r="G1140" i="42"/>
  <c r="H1140" i="42"/>
  <c r="H74" i="42"/>
  <c r="I894" i="42"/>
  <c r="I1140" i="42"/>
  <c r="I320" i="42"/>
  <c r="I156" i="42"/>
  <c r="G1222" i="42"/>
  <c r="G402" i="42"/>
  <c r="I812" i="42"/>
  <c r="H484" i="42"/>
  <c r="G648" i="42"/>
  <c r="F655" i="45"/>
  <c r="H81" i="45"/>
  <c r="G901" i="45"/>
  <c r="F89" i="41"/>
  <c r="H573" i="45"/>
  <c r="G737" i="45"/>
  <c r="H737" i="45"/>
  <c r="H245" i="45"/>
  <c r="H819" i="45"/>
  <c r="H327" i="45"/>
  <c r="G573" i="45"/>
  <c r="H409" i="45"/>
  <c r="G245" i="45"/>
  <c r="H655" i="45"/>
  <c r="F573" i="45"/>
  <c r="G409" i="45"/>
  <c r="F491" i="45"/>
  <c r="F409" i="45"/>
  <c r="H163" i="45"/>
  <c r="H901" i="45"/>
  <c r="G819" i="45"/>
  <c r="G81" i="45"/>
  <c r="H491" i="45"/>
  <c r="G491" i="45"/>
  <c r="G327" i="45"/>
  <c r="G163" i="45"/>
  <c r="G655" i="45"/>
  <c r="H737" i="42"/>
  <c r="G409" i="42"/>
  <c r="H655" i="42"/>
  <c r="H901" i="42"/>
  <c r="I81" i="42"/>
  <c r="G819" i="42"/>
  <c r="H1065" i="42"/>
  <c r="G901" i="42"/>
  <c r="I1229" i="42"/>
  <c r="G163" i="42"/>
  <c r="H327" i="42"/>
  <c r="G1229" i="42"/>
  <c r="G655" i="42"/>
  <c r="H245" i="42"/>
  <c r="I819" i="42"/>
  <c r="I901" i="42"/>
  <c r="I573" i="42"/>
  <c r="H409" i="42"/>
  <c r="I1147" i="42"/>
  <c r="H573" i="42"/>
  <c r="H1147" i="42"/>
  <c r="H983" i="42"/>
  <c r="G1065" i="42"/>
  <c r="H163" i="42"/>
  <c r="I737" i="42"/>
  <c r="G1147" i="42"/>
  <c r="G737" i="42"/>
  <c r="I327" i="42"/>
  <c r="I655" i="42"/>
  <c r="I163" i="42"/>
  <c r="G983" i="42"/>
  <c r="H1229" i="42"/>
  <c r="G491" i="42"/>
  <c r="I245" i="42"/>
  <c r="H81" i="42"/>
  <c r="G245" i="42"/>
  <c r="I1065" i="42"/>
  <c r="H819" i="42"/>
  <c r="G81" i="42"/>
  <c r="G327" i="42"/>
  <c r="I491" i="42"/>
  <c r="I409" i="42"/>
  <c r="I983" i="42"/>
  <c r="G573" i="42"/>
  <c r="H491" i="42"/>
  <c r="N78" i="41"/>
  <c r="Q78" i="41"/>
  <c r="O78" i="41"/>
  <c r="M78" i="41"/>
  <c r="P78" i="41"/>
  <c r="S78" i="41"/>
  <c r="R78" i="41"/>
  <c r="G234" i="61"/>
  <c r="F890" i="61"/>
  <c r="F234" i="61"/>
  <c r="G398" i="61"/>
  <c r="G480" i="61"/>
  <c r="F726" i="61"/>
  <c r="F152" i="61"/>
  <c r="G316" i="61"/>
  <c r="H644" i="61"/>
  <c r="H726" i="61"/>
  <c r="H70" i="61"/>
  <c r="F398" i="61"/>
  <c r="F480" i="61"/>
  <c r="H152" i="61"/>
  <c r="G726" i="61"/>
  <c r="H398" i="61"/>
  <c r="F808" i="61"/>
  <c r="F316" i="61"/>
  <c r="H808" i="61"/>
  <c r="G562" i="61"/>
  <c r="H234" i="61"/>
  <c r="F644" i="61"/>
  <c r="H480" i="61"/>
  <c r="G152" i="61"/>
  <c r="H890" i="61"/>
  <c r="G644" i="61"/>
  <c r="F562" i="61"/>
  <c r="G70" i="61"/>
  <c r="H562" i="61"/>
  <c r="H316" i="61"/>
  <c r="F70" i="61"/>
  <c r="G808" i="61"/>
  <c r="G890" i="61"/>
  <c r="S88" i="41"/>
  <c r="R88" i="41"/>
  <c r="O88" i="41"/>
  <c r="I88" i="41"/>
  <c r="Q88" i="41"/>
  <c r="M88" i="41"/>
  <c r="P88" i="41"/>
  <c r="N88" i="41"/>
  <c r="F326" i="61"/>
  <c r="G490" i="61"/>
  <c r="H162" i="61"/>
  <c r="F490" i="61"/>
  <c r="H80" i="61"/>
  <c r="F572" i="61"/>
  <c r="G654" i="61"/>
  <c r="H900" i="61"/>
  <c r="H654" i="61"/>
  <c r="G572" i="61"/>
  <c r="F818" i="61"/>
  <c r="F736" i="61"/>
  <c r="G408" i="61"/>
  <c r="F162" i="61"/>
  <c r="F244" i="61"/>
  <c r="G900" i="61"/>
  <c r="H408" i="61"/>
  <c r="H326" i="61"/>
  <c r="G818" i="61"/>
  <c r="H244" i="61"/>
  <c r="H572" i="61"/>
  <c r="F408" i="61"/>
  <c r="F80" i="61"/>
  <c r="G244" i="61"/>
  <c r="H490" i="61"/>
  <c r="G80" i="61"/>
  <c r="F654" i="61"/>
  <c r="H818" i="61"/>
  <c r="H736" i="61"/>
  <c r="G162" i="61"/>
  <c r="G736" i="61"/>
  <c r="F900" i="61"/>
  <c r="G326" i="61"/>
  <c r="H412" i="45"/>
  <c r="H330" i="45"/>
  <c r="H494" i="45"/>
  <c r="G330" i="45"/>
  <c r="F658" i="45"/>
  <c r="G576" i="45"/>
  <c r="H166" i="45"/>
  <c r="G904" i="45"/>
  <c r="G166" i="45"/>
  <c r="H658" i="45"/>
  <c r="F576" i="45"/>
  <c r="F412" i="45"/>
  <c r="H576" i="45"/>
  <c r="G658" i="45"/>
  <c r="H740" i="45"/>
  <c r="G412" i="45"/>
  <c r="G84" i="45"/>
  <c r="H904" i="45"/>
  <c r="G740" i="45"/>
  <c r="F494" i="45"/>
  <c r="F92" i="41"/>
  <c r="H84" i="45"/>
  <c r="G822" i="45"/>
  <c r="G494" i="45"/>
  <c r="H822" i="45"/>
  <c r="G248" i="45"/>
  <c r="H248" i="45"/>
  <c r="G248" i="42"/>
  <c r="H822" i="42"/>
  <c r="H576" i="42"/>
  <c r="H1150" i="42"/>
  <c r="G986" i="42"/>
  <c r="I1068" i="42"/>
  <c r="G330" i="42"/>
  <c r="I658" i="42"/>
  <c r="G822" i="42"/>
  <c r="H740" i="42"/>
  <c r="I1232" i="42"/>
  <c r="H986" i="42"/>
  <c r="G904" i="42"/>
  <c r="I986" i="42"/>
  <c r="H330" i="42"/>
  <c r="I494" i="42"/>
  <c r="I248" i="42"/>
  <c r="H412" i="42"/>
  <c r="G166" i="42"/>
  <c r="G412" i="42"/>
  <c r="I412" i="42"/>
  <c r="I84" i="42"/>
  <c r="I822" i="42"/>
  <c r="G1150" i="42"/>
  <c r="G494" i="42"/>
  <c r="I166" i="42"/>
  <c r="G576" i="42"/>
  <c r="I904" i="42"/>
  <c r="H658" i="42"/>
  <c r="H904" i="42"/>
  <c r="G1232" i="42"/>
  <c r="G1068" i="42"/>
  <c r="H494" i="42"/>
  <c r="G84" i="42"/>
  <c r="G740" i="42"/>
  <c r="I1150" i="42"/>
  <c r="I576" i="42"/>
  <c r="G658" i="42"/>
  <c r="I740" i="42"/>
  <c r="H248" i="42"/>
  <c r="H84" i="42"/>
  <c r="H1068" i="42"/>
  <c r="H166" i="42"/>
  <c r="H1232" i="42"/>
  <c r="I330" i="42"/>
  <c r="D16" i="41"/>
  <c r="G500" i="45"/>
  <c r="H254" i="45"/>
  <c r="G664" i="45"/>
  <c r="H418" i="45"/>
  <c r="G90" i="45"/>
  <c r="F582" i="45"/>
  <c r="H664" i="45"/>
  <c r="G172" i="45"/>
  <c r="F336" i="45"/>
  <c r="G418" i="45"/>
  <c r="G8" i="45"/>
  <c r="G582" i="45"/>
  <c r="H500" i="45"/>
  <c r="H828" i="45"/>
  <c r="G746" i="45"/>
  <c r="H90" i="45"/>
  <c r="G828" i="45"/>
  <c r="G336" i="45"/>
  <c r="H8" i="45"/>
  <c r="F500" i="45"/>
  <c r="H172" i="45"/>
  <c r="H336" i="45"/>
  <c r="H582" i="45"/>
  <c r="F418" i="45"/>
  <c r="G254" i="45"/>
  <c r="H746" i="45"/>
  <c r="I254" i="42"/>
  <c r="H664" i="42"/>
  <c r="H172" i="42"/>
  <c r="G500" i="42"/>
  <c r="G910" i="42"/>
  <c r="I1156" i="42"/>
  <c r="H8" i="42"/>
  <c r="H992" i="42"/>
  <c r="H418" i="42"/>
  <c r="I910" i="42"/>
  <c r="H1156" i="42"/>
  <c r="I336" i="42"/>
  <c r="H336" i="42"/>
  <c r="G582" i="42"/>
  <c r="I992" i="42"/>
  <c r="G336" i="42"/>
  <c r="I1074" i="42"/>
  <c r="H254" i="42"/>
  <c r="G172" i="42"/>
  <c r="I90" i="42"/>
  <c r="I500" i="42"/>
  <c r="G746" i="42"/>
  <c r="G664" i="42"/>
  <c r="I828" i="42"/>
  <c r="I172" i="42"/>
  <c r="G992" i="42"/>
  <c r="G1074" i="42"/>
  <c r="H500" i="42"/>
  <c r="G418" i="42"/>
  <c r="I582" i="42"/>
  <c r="G254" i="42"/>
  <c r="H90" i="42"/>
  <c r="I418" i="42"/>
  <c r="I746" i="42"/>
  <c r="H582" i="42"/>
  <c r="H746" i="42"/>
  <c r="H1074" i="42"/>
  <c r="I664" i="42"/>
  <c r="G828" i="42"/>
  <c r="G90" i="42"/>
  <c r="H910" i="42"/>
  <c r="I8" i="42"/>
  <c r="G1156" i="42"/>
  <c r="G8" i="42"/>
  <c r="H828" i="42"/>
  <c r="G203" i="45"/>
  <c r="F613" i="45"/>
  <c r="F531" i="45"/>
  <c r="H777" i="45"/>
  <c r="G39" i="45"/>
  <c r="G777" i="45"/>
  <c r="H203" i="45"/>
  <c r="H39" i="45"/>
  <c r="H859" i="45"/>
  <c r="H613" i="45"/>
  <c r="G367" i="45"/>
  <c r="G613" i="45"/>
  <c r="F367" i="45"/>
  <c r="F449" i="45"/>
  <c r="H449" i="45"/>
  <c r="H367" i="45"/>
  <c r="G695" i="45"/>
  <c r="G449" i="45"/>
  <c r="G859" i="45"/>
  <c r="F47" i="41"/>
  <c r="H695" i="45"/>
  <c r="G121" i="45"/>
  <c r="H531" i="45"/>
  <c r="H121" i="45"/>
  <c r="G285" i="45"/>
  <c r="G531" i="45"/>
  <c r="H285" i="45"/>
  <c r="I1187" i="42"/>
  <c r="H367" i="42"/>
  <c r="G1023" i="42"/>
  <c r="H449" i="42"/>
  <c r="G859" i="42"/>
  <c r="H531" i="42"/>
  <c r="H777" i="42"/>
  <c r="I613" i="42"/>
  <c r="H39" i="42"/>
  <c r="H203" i="42"/>
  <c r="H695" i="42"/>
  <c r="I367" i="42"/>
  <c r="I203" i="42"/>
  <c r="G449" i="42"/>
  <c r="H1023" i="42"/>
  <c r="G941" i="42"/>
  <c r="G695" i="42"/>
  <c r="I285" i="42"/>
  <c r="I449" i="42"/>
  <c r="G203" i="42"/>
  <c r="G531" i="42"/>
  <c r="G121" i="42"/>
  <c r="I1105" i="42"/>
  <c r="H1187" i="42"/>
  <c r="H121" i="42"/>
  <c r="G1187" i="42"/>
  <c r="I121" i="42"/>
  <c r="G1105" i="42"/>
  <c r="I941" i="42"/>
  <c r="I1023" i="42"/>
  <c r="G613" i="42"/>
  <c r="I39" i="42"/>
  <c r="H613" i="42"/>
  <c r="H859" i="42"/>
  <c r="G285" i="42"/>
  <c r="H285" i="42"/>
  <c r="H1105" i="42"/>
  <c r="G367" i="42"/>
  <c r="I859" i="42"/>
  <c r="H941" i="42"/>
  <c r="G39" i="42"/>
  <c r="I777" i="42"/>
  <c r="G777" i="42"/>
  <c r="I531" i="42"/>
  <c r="I695" i="42"/>
  <c r="G289" i="45"/>
  <c r="G371" i="45"/>
  <c r="F535" i="45"/>
  <c r="G699" i="45"/>
  <c r="H617" i="45"/>
  <c r="H699" i="45"/>
  <c r="H207" i="45"/>
  <c r="G43" i="45"/>
  <c r="H863" i="45"/>
  <c r="H125" i="45"/>
  <c r="H289" i="45"/>
  <c r="G863" i="45"/>
  <c r="G781" i="45"/>
  <c r="G453" i="45"/>
  <c r="F453" i="45"/>
  <c r="H371" i="45"/>
  <c r="F371" i="45"/>
  <c r="F617" i="45"/>
  <c r="H43" i="45"/>
  <c r="H535" i="45"/>
  <c r="F51" i="41"/>
  <c r="G617" i="45"/>
  <c r="G535" i="45"/>
  <c r="G207" i="45"/>
  <c r="H453" i="45"/>
  <c r="G125" i="45"/>
  <c r="H781" i="45"/>
  <c r="I945" i="42"/>
  <c r="I1027" i="42"/>
  <c r="H1191" i="42"/>
  <c r="I617" i="42"/>
  <c r="H699" i="42"/>
  <c r="I43" i="42"/>
  <c r="G1191" i="42"/>
  <c r="H863" i="42"/>
  <c r="G289" i="42"/>
  <c r="I1191" i="42"/>
  <c r="I125" i="42"/>
  <c r="G699" i="42"/>
  <c r="I535" i="42"/>
  <c r="G207" i="42"/>
  <c r="G371" i="42"/>
  <c r="H453" i="42"/>
  <c r="H125" i="42"/>
  <c r="H207" i="42"/>
  <c r="G617" i="42"/>
  <c r="G781" i="42"/>
  <c r="I1109" i="42"/>
  <c r="H945" i="42"/>
  <c r="G945" i="42"/>
  <c r="H1109" i="42"/>
  <c r="G863" i="42"/>
  <c r="H289" i="42"/>
  <c r="H535" i="42"/>
  <c r="G43" i="42"/>
  <c r="I453" i="42"/>
  <c r="H1027" i="42"/>
  <c r="G1109" i="42"/>
  <c r="I781" i="42"/>
  <c r="I699" i="42"/>
  <c r="I863" i="42"/>
  <c r="H43" i="42"/>
  <c r="I371" i="42"/>
  <c r="I207" i="42"/>
  <c r="G535" i="42"/>
  <c r="G453" i="42"/>
  <c r="H617" i="42"/>
  <c r="G1027" i="42"/>
  <c r="I289" i="42"/>
  <c r="H371" i="42"/>
  <c r="G125" i="42"/>
  <c r="H781" i="42"/>
  <c r="G653" i="45"/>
  <c r="H899" i="45"/>
  <c r="F489" i="45"/>
  <c r="H407" i="45"/>
  <c r="H571" i="45"/>
  <c r="H735" i="45"/>
  <c r="F87" i="41"/>
  <c r="G161" i="45"/>
  <c r="F407" i="45"/>
  <c r="G899" i="45"/>
  <c r="F653" i="45"/>
  <c r="G735" i="45"/>
  <c r="G571" i="45"/>
  <c r="G817" i="45"/>
  <c r="G243" i="45"/>
  <c r="H161" i="45"/>
  <c r="H653" i="45"/>
  <c r="H243" i="45"/>
  <c r="H325" i="45"/>
  <c r="G407" i="45"/>
  <c r="F571" i="45"/>
  <c r="G79" i="45"/>
  <c r="H79" i="45"/>
  <c r="H817" i="45"/>
  <c r="G489" i="45"/>
  <c r="H489" i="45"/>
  <c r="G325" i="45"/>
  <c r="H1145" i="42"/>
  <c r="G161" i="42"/>
  <c r="G981" i="42"/>
  <c r="H817" i="42"/>
  <c r="G1063" i="42"/>
  <c r="H899" i="42"/>
  <c r="I489" i="42"/>
  <c r="G1227" i="42"/>
  <c r="I325" i="42"/>
  <c r="H571" i="42"/>
  <c r="I79" i="42"/>
  <c r="G653" i="42"/>
  <c r="H489" i="42"/>
  <c r="G243" i="42"/>
  <c r="H407" i="42"/>
  <c r="G407" i="42"/>
  <c r="H325" i="42"/>
  <c r="I899" i="42"/>
  <c r="G735" i="42"/>
  <c r="I1063" i="42"/>
  <c r="H79" i="42"/>
  <c r="G817" i="42"/>
  <c r="H1063" i="42"/>
  <c r="I1145" i="42"/>
  <c r="I653" i="42"/>
  <c r="G1145" i="42"/>
  <c r="H161" i="42"/>
  <c r="H735" i="42"/>
  <c r="I407" i="42"/>
  <c r="H1227" i="42"/>
  <c r="I161" i="42"/>
  <c r="I735" i="42"/>
  <c r="I243" i="42"/>
  <c r="I1227" i="42"/>
  <c r="I817" i="42"/>
  <c r="G899" i="42"/>
  <c r="I571" i="42"/>
  <c r="G325" i="42"/>
  <c r="H981" i="42"/>
  <c r="G79" i="42"/>
  <c r="H653" i="42"/>
  <c r="G489" i="42"/>
  <c r="G571" i="42"/>
  <c r="I981" i="42"/>
  <c r="H243" i="42"/>
  <c r="G466" i="45"/>
  <c r="H302" i="45"/>
  <c r="G220" i="45"/>
  <c r="H56" i="45"/>
  <c r="G630" i="45"/>
  <c r="H876" i="45"/>
  <c r="F630" i="45"/>
  <c r="G712" i="45"/>
  <c r="H384" i="45"/>
  <c r="F466" i="45"/>
  <c r="G548" i="45"/>
  <c r="G794" i="45"/>
  <c r="G138" i="45"/>
  <c r="H220" i="45"/>
  <c r="H712" i="45"/>
  <c r="H466" i="45"/>
  <c r="F548" i="45"/>
  <c r="G876" i="45"/>
  <c r="G302" i="45"/>
  <c r="G56" i="45"/>
  <c r="F64" i="41"/>
  <c r="H548" i="45"/>
  <c r="H794" i="45"/>
  <c r="H630" i="45"/>
  <c r="G384" i="45"/>
  <c r="F384" i="45"/>
  <c r="H138" i="45"/>
  <c r="H138" i="42"/>
  <c r="G794" i="42"/>
  <c r="I1204" i="42"/>
  <c r="H794" i="42"/>
  <c r="I56" i="42"/>
  <c r="G1040" i="42"/>
  <c r="H548" i="42"/>
  <c r="I384" i="42"/>
  <c r="I302" i="42"/>
  <c r="H302" i="42"/>
  <c r="G220" i="42"/>
  <c r="H220" i="42"/>
  <c r="G56" i="42"/>
  <c r="G1204" i="42"/>
  <c r="H56" i="42"/>
  <c r="I630" i="42"/>
  <c r="H384" i="42"/>
  <c r="H466" i="42"/>
  <c r="G712" i="42"/>
  <c r="H630" i="42"/>
  <c r="I794" i="42"/>
  <c r="I958" i="42"/>
  <c r="H712" i="42"/>
  <c r="H1122" i="42"/>
  <c r="G138" i="42"/>
  <c r="G548" i="42"/>
  <c r="I876" i="42"/>
  <c r="I220" i="42"/>
  <c r="G302" i="42"/>
  <c r="G876" i="42"/>
  <c r="I712" i="42"/>
  <c r="I138" i="42"/>
  <c r="I1122" i="42"/>
  <c r="I548" i="42"/>
  <c r="H1204" i="42"/>
  <c r="H1040" i="42"/>
  <c r="G466" i="42"/>
  <c r="H876" i="42"/>
  <c r="G1122" i="42"/>
  <c r="G384" i="42"/>
  <c r="H958" i="42"/>
  <c r="G630" i="42"/>
  <c r="I466" i="42"/>
  <c r="I1040" i="42"/>
  <c r="G958" i="42"/>
  <c r="F63" i="41"/>
  <c r="G301" i="45"/>
  <c r="G875" i="45"/>
  <c r="G547" i="45"/>
  <c r="H793" i="45"/>
  <c r="H711" i="45"/>
  <c r="G137" i="45"/>
  <c r="H137" i="45"/>
  <c r="F547" i="45"/>
  <c r="G711" i="45"/>
  <c r="H629" i="45"/>
  <c r="G55" i="45"/>
  <c r="G793" i="45"/>
  <c r="F629" i="45"/>
  <c r="F383" i="45"/>
  <c r="G383" i="45"/>
  <c r="H465" i="45"/>
  <c r="H547" i="45"/>
  <c r="F465" i="45"/>
  <c r="H301" i="45"/>
  <c r="G219" i="45"/>
  <c r="H383" i="45"/>
  <c r="H55" i="45"/>
  <c r="G465" i="45"/>
  <c r="H875" i="45"/>
  <c r="H219" i="45"/>
  <c r="G629" i="45"/>
  <c r="I301" i="42"/>
  <c r="I383" i="42"/>
  <c r="G793" i="42"/>
  <c r="G875" i="42"/>
  <c r="G1203" i="42"/>
  <c r="I1039" i="42"/>
  <c r="H301" i="42"/>
  <c r="H1203" i="42"/>
  <c r="G301" i="42"/>
  <c r="G219" i="42"/>
  <c r="H957" i="42"/>
  <c r="G629" i="42"/>
  <c r="I711" i="42"/>
  <c r="G1039" i="42"/>
  <c r="I1203" i="42"/>
  <c r="G55" i="42"/>
  <c r="H383" i="42"/>
  <c r="H793" i="42"/>
  <c r="G547" i="42"/>
  <c r="H629" i="42"/>
  <c r="H547" i="42"/>
  <c r="I875" i="42"/>
  <c r="I137" i="42"/>
  <c r="H465" i="42"/>
  <c r="G137" i="42"/>
  <c r="I793" i="42"/>
  <c r="H1039" i="42"/>
  <c r="I465" i="42"/>
  <c r="G465" i="42"/>
  <c r="I629" i="42"/>
  <c r="I1121" i="42"/>
  <c r="I219" i="42"/>
  <c r="H711" i="42"/>
  <c r="G957" i="42"/>
  <c r="H875" i="42"/>
  <c r="H219" i="42"/>
  <c r="G383" i="42"/>
  <c r="H1121" i="42"/>
  <c r="I55" i="42"/>
  <c r="H55" i="42"/>
  <c r="G711" i="42"/>
  <c r="H137" i="42"/>
  <c r="I957" i="42"/>
  <c r="I547" i="42"/>
  <c r="G1121" i="42"/>
  <c r="D27" i="41"/>
  <c r="H19" i="45"/>
  <c r="G19" i="45"/>
  <c r="G265" i="45"/>
  <c r="G839" i="45"/>
  <c r="F429" i="45"/>
  <c r="H839" i="45"/>
  <c r="G347" i="45"/>
  <c r="G675" i="45"/>
  <c r="H265" i="45"/>
  <c r="H429" i="45"/>
  <c r="F347" i="45"/>
  <c r="H757" i="45"/>
  <c r="H183" i="45"/>
  <c r="H347" i="45"/>
  <c r="G593" i="45"/>
  <c r="G757" i="45"/>
  <c r="F593" i="45"/>
  <c r="G183" i="45"/>
  <c r="G101" i="45"/>
  <c r="H511" i="45"/>
  <c r="F511" i="45"/>
  <c r="H675" i="45"/>
  <c r="G429" i="45"/>
  <c r="G511" i="45"/>
  <c r="H593" i="45"/>
  <c r="H101" i="45"/>
  <c r="H1167" i="42"/>
  <c r="I757" i="42"/>
  <c r="I593" i="42"/>
  <c r="G839" i="42"/>
  <c r="G921" i="42"/>
  <c r="H511" i="42"/>
  <c r="I839" i="42"/>
  <c r="H839" i="42"/>
  <c r="G183" i="42"/>
  <c r="G101" i="42"/>
  <c r="I1003" i="42"/>
  <c r="G429" i="42"/>
  <c r="I265" i="42"/>
  <c r="I1167" i="42"/>
  <c r="G1085" i="42"/>
  <c r="G347" i="42"/>
  <c r="H593" i="42"/>
  <c r="G593" i="42"/>
  <c r="G511" i="42"/>
  <c r="I511" i="42"/>
  <c r="I19" i="42"/>
  <c r="I675" i="42"/>
  <c r="H429" i="42"/>
  <c r="H265" i="42"/>
  <c r="I347" i="42"/>
  <c r="G19" i="42"/>
  <c r="G675" i="42"/>
  <c r="G1167" i="42"/>
  <c r="G1003" i="42"/>
  <c r="H1085" i="42"/>
  <c r="H921" i="42"/>
  <c r="I101" i="42"/>
  <c r="H675" i="42"/>
  <c r="H347" i="42"/>
  <c r="H183" i="42"/>
  <c r="G757" i="42"/>
  <c r="I429" i="42"/>
  <c r="H101" i="42"/>
  <c r="G265" i="42"/>
  <c r="H757" i="42"/>
  <c r="I183" i="42"/>
  <c r="H1003" i="42"/>
  <c r="I921" i="42"/>
  <c r="I1085" i="42"/>
  <c r="H19" i="42"/>
  <c r="H645" i="45"/>
  <c r="G317" i="45"/>
  <c r="H727" i="45"/>
  <c r="H153" i="45"/>
  <c r="G809" i="45"/>
  <c r="H891" i="45"/>
  <c r="G727" i="45"/>
  <c r="G153" i="45"/>
  <c r="H235" i="45"/>
  <c r="H399" i="45"/>
  <c r="F399" i="45"/>
  <c r="G645" i="45"/>
  <c r="H481" i="45"/>
  <c r="F481" i="45"/>
  <c r="H71" i="45"/>
  <c r="G71" i="45"/>
  <c r="G235" i="45"/>
  <c r="H317" i="45"/>
  <c r="F645" i="45"/>
  <c r="F563" i="45"/>
  <c r="F79" i="41"/>
  <c r="H809" i="45"/>
  <c r="G481" i="45"/>
  <c r="G399" i="45"/>
  <c r="H563" i="45"/>
  <c r="G891" i="45"/>
  <c r="G563" i="45"/>
  <c r="G1137" i="42"/>
  <c r="I727" i="42"/>
  <c r="H235" i="42"/>
  <c r="G153" i="42"/>
  <c r="I317" i="42"/>
  <c r="H809" i="42"/>
  <c r="G563" i="42"/>
  <c r="H317" i="42"/>
  <c r="G235" i="42"/>
  <c r="I645" i="42"/>
  <c r="G809" i="42"/>
  <c r="G973" i="42"/>
  <c r="G727" i="42"/>
  <c r="H481" i="42"/>
  <c r="H399" i="42"/>
  <c r="G481" i="42"/>
  <c r="I235" i="42"/>
  <c r="I481" i="42"/>
  <c r="I153" i="42"/>
  <c r="G399" i="42"/>
  <c r="H645" i="42"/>
  <c r="I1055" i="42"/>
  <c r="H1137" i="42"/>
  <c r="I399" i="42"/>
  <c r="G891" i="42"/>
  <c r="G1219" i="42"/>
  <c r="G317" i="42"/>
  <c r="I809" i="42"/>
  <c r="H153" i="42"/>
  <c r="H563" i="42"/>
  <c r="G1055" i="42"/>
  <c r="I71" i="42"/>
  <c r="H973" i="42"/>
  <c r="H727" i="42"/>
  <c r="I1219" i="42"/>
  <c r="H1055" i="42"/>
  <c r="I1137" i="42"/>
  <c r="I973" i="42"/>
  <c r="I563" i="42"/>
  <c r="G645" i="42"/>
  <c r="H71" i="42"/>
  <c r="H1219" i="42"/>
  <c r="H891" i="42"/>
  <c r="I891" i="42"/>
  <c r="G71" i="42"/>
  <c r="G522" i="45"/>
  <c r="F604" i="45"/>
  <c r="H768" i="45"/>
  <c r="G194" i="45"/>
  <c r="H194" i="45"/>
  <c r="F358" i="45"/>
  <c r="H440" i="45"/>
  <c r="H686" i="45"/>
  <c r="F440" i="45"/>
  <c r="G112" i="45"/>
  <c r="G768" i="45"/>
  <c r="H850" i="45"/>
  <c r="H30" i="45"/>
  <c r="G440" i="45"/>
  <c r="G358" i="45"/>
  <c r="G276" i="45"/>
  <c r="G604" i="45"/>
  <c r="H276" i="45"/>
  <c r="F522" i="45"/>
  <c r="G686" i="45"/>
  <c r="G850" i="45"/>
  <c r="H358" i="45"/>
  <c r="H112" i="45"/>
  <c r="H522" i="45"/>
  <c r="H604" i="45"/>
  <c r="G30" i="45"/>
  <c r="H604" i="42"/>
  <c r="I1014" i="42"/>
  <c r="I604" i="42"/>
  <c r="I932" i="42"/>
  <c r="G686" i="42"/>
  <c r="H932" i="42"/>
  <c r="G194" i="42"/>
  <c r="G932" i="42"/>
  <c r="H1014" i="42"/>
  <c r="H522" i="42"/>
  <c r="H30" i="42"/>
  <c r="G850" i="42"/>
  <c r="G440" i="42"/>
  <c r="I850" i="42"/>
  <c r="I194" i="42"/>
  <c r="I768" i="42"/>
  <c r="G604" i="42"/>
  <c r="H358" i="42"/>
  <c r="H1178" i="42"/>
  <c r="I522" i="42"/>
  <c r="G1178" i="42"/>
  <c r="H768" i="42"/>
  <c r="I276" i="42"/>
  <c r="G112" i="42"/>
  <c r="G30" i="42"/>
  <c r="I1096" i="42"/>
  <c r="I440" i="42"/>
  <c r="G1096" i="42"/>
  <c r="G768" i="42"/>
  <c r="H686" i="42"/>
  <c r="G1014" i="42"/>
  <c r="H112" i="42"/>
  <c r="H440" i="42"/>
  <c r="G522" i="42"/>
  <c r="I112" i="42"/>
  <c r="I30" i="42"/>
  <c r="G276" i="42"/>
  <c r="H850" i="42"/>
  <c r="I686" i="42"/>
  <c r="I358" i="42"/>
  <c r="H194" i="42"/>
  <c r="H1096" i="42"/>
  <c r="I1178" i="42"/>
  <c r="G358" i="42"/>
  <c r="H276" i="42"/>
  <c r="H93" i="41"/>
  <c r="P93" i="41" s="1"/>
  <c r="M93" i="41"/>
  <c r="N93" i="41"/>
  <c r="F741" i="61"/>
  <c r="G249" i="61"/>
  <c r="G85" i="61"/>
  <c r="F413" i="61"/>
  <c r="H905" i="61"/>
  <c r="F495" i="61"/>
  <c r="G659" i="61"/>
  <c r="F85" i="61"/>
  <c r="G821" i="45"/>
  <c r="G739" i="45"/>
  <c r="H247" i="45"/>
  <c r="G903" i="45"/>
  <c r="H165" i="45"/>
  <c r="F575" i="45"/>
  <c r="F91" i="41"/>
  <c r="G329" i="45"/>
  <c r="H739" i="45"/>
  <c r="G83" i="45"/>
  <c r="H329" i="45"/>
  <c r="H903" i="45"/>
  <c r="H493" i="45"/>
  <c r="G411" i="45"/>
  <c r="H83" i="45"/>
  <c r="G575" i="45"/>
  <c r="G657" i="45"/>
  <c r="H657" i="45"/>
  <c r="F411" i="45"/>
  <c r="G165" i="45"/>
  <c r="F493" i="45"/>
  <c r="F657" i="45"/>
  <c r="G493" i="45"/>
  <c r="H575" i="45"/>
  <c r="H411" i="45"/>
  <c r="H821" i="45"/>
  <c r="G247" i="45"/>
  <c r="G411" i="42"/>
  <c r="I821" i="42"/>
  <c r="I411" i="42"/>
  <c r="G1231" i="42"/>
  <c r="G1067" i="42"/>
  <c r="G1149" i="42"/>
  <c r="G493" i="42"/>
  <c r="G329" i="42"/>
  <c r="G165" i="42"/>
  <c r="I575" i="42"/>
  <c r="H657" i="42"/>
  <c r="H411" i="42"/>
  <c r="G739" i="42"/>
  <c r="H1149" i="42"/>
  <c r="I329" i="42"/>
  <c r="I247" i="42"/>
  <c r="I903" i="42"/>
  <c r="H83" i="42"/>
  <c r="G575" i="42"/>
  <c r="H493" i="42"/>
  <c r="I493" i="42"/>
  <c r="G657" i="42"/>
  <c r="I83" i="42"/>
  <c r="H739" i="42"/>
  <c r="H1231" i="42"/>
  <c r="I165" i="42"/>
  <c r="H903" i="42"/>
  <c r="I657" i="42"/>
  <c r="G985" i="42"/>
  <c r="H329" i="42"/>
  <c r="G247" i="42"/>
  <c r="H985" i="42"/>
  <c r="I739" i="42"/>
  <c r="I1231" i="42"/>
  <c r="H1067" i="42"/>
  <c r="H575" i="42"/>
  <c r="H165" i="42"/>
  <c r="G903" i="42"/>
  <c r="G821" i="42"/>
  <c r="G83" i="42"/>
  <c r="I1149" i="42"/>
  <c r="I1067" i="42"/>
  <c r="H821" i="42"/>
  <c r="I985" i="42"/>
  <c r="H247" i="42"/>
  <c r="G700" i="45"/>
  <c r="G536" i="45"/>
  <c r="H536" i="45"/>
  <c r="G290" i="45"/>
  <c r="H700" i="45"/>
  <c r="H290" i="45"/>
  <c r="H44" i="45"/>
  <c r="H864" i="45"/>
  <c r="F372" i="45"/>
  <c r="H782" i="45"/>
  <c r="G454" i="45"/>
  <c r="G618" i="45"/>
  <c r="G782" i="45"/>
  <c r="H618" i="45"/>
  <c r="F536" i="45"/>
  <c r="G126" i="45"/>
  <c r="F618" i="45"/>
  <c r="H208" i="45"/>
  <c r="F454" i="45"/>
  <c r="F52" i="41"/>
  <c r="G864" i="45"/>
  <c r="H372" i="45"/>
  <c r="G208" i="45"/>
  <c r="H454" i="45"/>
  <c r="G44" i="45"/>
  <c r="H126" i="45"/>
  <c r="G372" i="45"/>
  <c r="H372" i="42"/>
  <c r="I618" i="42"/>
  <c r="G454" i="42"/>
  <c r="H454" i="42"/>
  <c r="H618" i="42"/>
  <c r="H126" i="42"/>
  <c r="H290" i="42"/>
  <c r="I1110" i="42"/>
  <c r="G782" i="42"/>
  <c r="I1028" i="42"/>
  <c r="H44" i="42"/>
  <c r="I126" i="42"/>
  <c r="H1110" i="42"/>
  <c r="G372" i="42"/>
  <c r="H864" i="42"/>
  <c r="I782" i="42"/>
  <c r="H782" i="42"/>
  <c r="I536" i="42"/>
  <c r="I208" i="42"/>
  <c r="H208" i="42"/>
  <c r="G208" i="42"/>
  <c r="G44" i="42"/>
  <c r="G864" i="42"/>
  <c r="I44" i="42"/>
  <c r="G536" i="42"/>
  <c r="H946" i="42"/>
  <c r="H536" i="42"/>
  <c r="I372" i="42"/>
  <c r="G1192" i="42"/>
  <c r="G126" i="42"/>
  <c r="G618" i="42"/>
  <c r="I864" i="42"/>
  <c r="H700" i="42"/>
  <c r="I454" i="42"/>
  <c r="I700" i="42"/>
  <c r="G946" i="42"/>
  <c r="H1192" i="42"/>
  <c r="I946" i="42"/>
  <c r="G1028" i="42"/>
  <c r="H1028" i="42"/>
  <c r="G290" i="42"/>
  <c r="G700" i="42"/>
  <c r="I290" i="42"/>
  <c r="I1192" i="42"/>
  <c r="G1110" i="42"/>
  <c r="F58" i="41"/>
  <c r="F460" i="45"/>
  <c r="G542" i="45"/>
  <c r="H296" i="45"/>
  <c r="H706" i="45"/>
  <c r="H542" i="45"/>
  <c r="G296" i="45"/>
  <c r="G706" i="45"/>
  <c r="H460" i="45"/>
  <c r="H214" i="45"/>
  <c r="F378" i="45"/>
  <c r="F542" i="45"/>
  <c r="H50" i="45"/>
  <c r="G214" i="45"/>
  <c r="G788" i="45"/>
  <c r="G378" i="45"/>
  <c r="H870" i="45"/>
  <c r="G50" i="45"/>
  <c r="H788" i="45"/>
  <c r="G624" i="45"/>
  <c r="H132" i="45"/>
  <c r="F624" i="45"/>
  <c r="G132" i="45"/>
  <c r="G870" i="45"/>
  <c r="H624" i="45"/>
  <c r="G460" i="45"/>
  <c r="H378" i="45"/>
  <c r="H952" i="42"/>
  <c r="I624" i="42"/>
  <c r="G542" i="42"/>
  <c r="H460" i="42"/>
  <c r="I952" i="42"/>
  <c r="G1116" i="42"/>
  <c r="I214" i="42"/>
  <c r="G952" i="42"/>
  <c r="I460" i="42"/>
  <c r="H1116" i="42"/>
  <c r="G132" i="42"/>
  <c r="I296" i="42"/>
  <c r="I788" i="42"/>
  <c r="I706" i="42"/>
  <c r="G1034" i="42"/>
  <c r="H624" i="42"/>
  <c r="H788" i="42"/>
  <c r="H542" i="42"/>
  <c r="I378" i="42"/>
  <c r="I1034" i="42"/>
  <c r="H870" i="42"/>
  <c r="G460" i="42"/>
  <c r="G706" i="42"/>
  <c r="I870" i="42"/>
  <c r="I50" i="42"/>
  <c r="G788" i="42"/>
  <c r="H296" i="42"/>
  <c r="H50" i="42"/>
  <c r="I132" i="42"/>
  <c r="G624" i="42"/>
  <c r="I1116" i="42"/>
  <c r="H1034" i="42"/>
  <c r="G296" i="42"/>
  <c r="H706" i="42"/>
  <c r="H214" i="42"/>
  <c r="I542" i="42"/>
  <c r="G378" i="42"/>
  <c r="H1198" i="42"/>
  <c r="H378" i="42"/>
  <c r="G50" i="42"/>
  <c r="I1198" i="42"/>
  <c r="G214" i="42"/>
  <c r="G1198" i="42"/>
  <c r="H132" i="42"/>
  <c r="G870" i="42"/>
  <c r="F93" i="41"/>
  <c r="H495" i="45"/>
  <c r="F659" i="45"/>
  <c r="G85" i="45"/>
  <c r="F577" i="45"/>
  <c r="G577" i="45"/>
  <c r="H741" i="45"/>
  <c r="F495" i="45"/>
  <c r="G413" i="45"/>
  <c r="H167" i="45"/>
  <c r="G905" i="45"/>
  <c r="F413" i="45"/>
  <c r="H659" i="45"/>
  <c r="H577" i="45"/>
  <c r="G167" i="45"/>
  <c r="H331" i="45"/>
  <c r="G741" i="45"/>
  <c r="H823" i="45"/>
  <c r="G659" i="45"/>
  <c r="G249" i="45"/>
  <c r="G823" i="45"/>
  <c r="H85" i="45"/>
  <c r="G331" i="45"/>
  <c r="H249" i="45"/>
  <c r="H413" i="45"/>
  <c r="H905" i="45"/>
  <c r="G495" i="45"/>
  <c r="I413" i="42"/>
  <c r="G249" i="42"/>
  <c r="G85" i="42"/>
  <c r="G741" i="42"/>
  <c r="I495" i="42"/>
  <c r="I249" i="42"/>
  <c r="H495" i="42"/>
  <c r="H577" i="42"/>
  <c r="G331" i="42"/>
  <c r="G823" i="42"/>
  <c r="I987" i="42"/>
  <c r="H905" i="42"/>
  <c r="H1233" i="42"/>
  <c r="G167" i="42"/>
  <c r="I85" i="42"/>
  <c r="H741" i="42"/>
  <c r="I167" i="42"/>
  <c r="G987" i="42"/>
  <c r="H823" i="42"/>
  <c r="G1151" i="42"/>
  <c r="H659" i="42"/>
  <c r="I577" i="42"/>
  <c r="H331" i="42"/>
  <c r="G905" i="42"/>
  <c r="H987" i="42"/>
  <c r="H85" i="42"/>
  <c r="G577" i="42"/>
  <c r="I1151" i="42"/>
  <c r="I823" i="42"/>
  <c r="G495" i="42"/>
  <c r="G1233" i="42"/>
  <c r="H249" i="42"/>
  <c r="H413" i="42"/>
  <c r="I331" i="42"/>
  <c r="H167" i="42"/>
  <c r="H1151" i="42"/>
  <c r="I1233" i="42"/>
  <c r="G1069" i="42"/>
  <c r="G413" i="42"/>
  <c r="G659" i="42"/>
  <c r="I905" i="42"/>
  <c r="I1069" i="42"/>
  <c r="I741" i="42"/>
  <c r="H1069" i="42"/>
  <c r="I659" i="42"/>
  <c r="F88" i="41"/>
  <c r="F572" i="45"/>
  <c r="G736" i="45"/>
  <c r="H572" i="45"/>
  <c r="H326" i="45"/>
  <c r="G80" i="45"/>
  <c r="H244" i="45"/>
  <c r="G654" i="45"/>
  <c r="H900" i="45"/>
  <c r="H654" i="45"/>
  <c r="G326" i="45"/>
  <c r="G162" i="45"/>
  <c r="G900" i="45"/>
  <c r="H162" i="45"/>
  <c r="H408" i="45"/>
  <c r="H736" i="45"/>
  <c r="G572" i="45"/>
  <c r="G818" i="45"/>
  <c r="F408" i="45"/>
  <c r="G408" i="45"/>
  <c r="H818" i="45"/>
  <c r="H490" i="45"/>
  <c r="G490" i="45"/>
  <c r="G244" i="45"/>
  <c r="H80" i="45"/>
  <c r="F654" i="45"/>
  <c r="F490" i="45"/>
  <c r="H1146" i="42"/>
  <c r="I244" i="42"/>
  <c r="I80" i="42"/>
  <c r="I818" i="42"/>
  <c r="G736" i="42"/>
  <c r="H982" i="42"/>
  <c r="I900" i="42"/>
  <c r="H654" i="42"/>
  <c r="G900" i="42"/>
  <c r="H162" i="42"/>
  <c r="I1146" i="42"/>
  <c r="I408" i="42"/>
  <c r="G572" i="42"/>
  <c r="G244" i="42"/>
  <c r="G982" i="42"/>
  <c r="G1146" i="42"/>
  <c r="H818" i="42"/>
  <c r="H490" i="42"/>
  <c r="G490" i="42"/>
  <c r="I326" i="42"/>
  <c r="I162" i="42"/>
  <c r="G326" i="42"/>
  <c r="H572" i="42"/>
  <c r="I490" i="42"/>
  <c r="G818" i="42"/>
  <c r="H1064" i="42"/>
  <c r="G162" i="42"/>
  <c r="H80" i="42"/>
  <c r="I1064" i="42"/>
  <c r="G654" i="42"/>
  <c r="H736" i="42"/>
  <c r="I1228" i="42"/>
  <c r="G408" i="42"/>
  <c r="G80" i="42"/>
  <c r="H244" i="42"/>
  <c r="I654" i="42"/>
  <c r="H408" i="42"/>
  <c r="I736" i="42"/>
  <c r="I982" i="42"/>
  <c r="I572" i="42"/>
  <c r="H326" i="42"/>
  <c r="H900" i="42"/>
  <c r="G1228" i="42"/>
  <c r="H1228" i="42"/>
  <c r="G1064" i="42"/>
  <c r="H20" i="45"/>
  <c r="H102" i="45"/>
  <c r="F430" i="45"/>
  <c r="G20" i="45"/>
  <c r="H266" i="45"/>
  <c r="G676" i="45"/>
  <c r="G102" i="45"/>
  <c r="G348" i="45"/>
  <c r="F348" i="45"/>
  <c r="H512" i="45"/>
  <c r="G266" i="45"/>
  <c r="G758" i="45"/>
  <c r="H184" i="45"/>
  <c r="F594" i="45"/>
  <c r="H840" i="45"/>
  <c r="H594" i="45"/>
  <c r="G430" i="45"/>
  <c r="G512" i="45"/>
  <c r="G594" i="45"/>
  <c r="H430" i="45"/>
  <c r="H758" i="45"/>
  <c r="F512" i="45"/>
  <c r="G840" i="45"/>
  <c r="H676" i="45"/>
  <c r="H348" i="45"/>
  <c r="G184" i="45"/>
  <c r="H922" i="42"/>
  <c r="I758" i="42"/>
  <c r="I676" i="42"/>
  <c r="H102" i="42"/>
  <c r="H1086" i="42"/>
  <c r="G266" i="42"/>
  <c r="H512" i="42"/>
  <c r="G348" i="42"/>
  <c r="G594" i="42"/>
  <c r="I1168" i="42"/>
  <c r="G1086" i="42"/>
  <c r="G20" i="42"/>
  <c r="H184" i="42"/>
  <c r="H430" i="42"/>
  <c r="H594" i="42"/>
  <c r="I594" i="42"/>
  <c r="I20" i="42"/>
  <c r="H1004" i="42"/>
  <c r="I102" i="42"/>
  <c r="H266" i="42"/>
  <c r="I1004" i="42"/>
  <c r="H20" i="42"/>
  <c r="I512" i="42"/>
  <c r="I922" i="42"/>
  <c r="I266" i="42"/>
  <c r="G1004" i="42"/>
  <c r="I184" i="42"/>
  <c r="I430" i="42"/>
  <c r="G758" i="42"/>
  <c r="G840" i="42"/>
  <c r="H840" i="42"/>
  <c r="G430" i="42"/>
  <c r="G184" i="42"/>
  <c r="G1168" i="42"/>
  <c r="I1086" i="42"/>
  <c r="G922" i="42"/>
  <c r="H758" i="42"/>
  <c r="I348" i="42"/>
  <c r="I840" i="42"/>
  <c r="G676" i="42"/>
  <c r="G512" i="42"/>
  <c r="G102" i="42"/>
  <c r="H1168" i="42"/>
  <c r="H676" i="42"/>
  <c r="H348" i="42"/>
  <c r="F83" i="41"/>
  <c r="G239" i="45"/>
  <c r="G731" i="45"/>
  <c r="H731" i="45"/>
  <c r="F567" i="45"/>
  <c r="H157" i="45"/>
  <c r="G403" i="45"/>
  <c r="G75" i="45"/>
  <c r="G567" i="45"/>
  <c r="G895" i="45"/>
  <c r="H813" i="45"/>
  <c r="H75" i="45"/>
  <c r="G649" i="45"/>
  <c r="F649" i="45"/>
  <c r="H567" i="45"/>
  <c r="H403" i="45"/>
  <c r="F403" i="45"/>
  <c r="H485" i="45"/>
  <c r="G485" i="45"/>
  <c r="F485" i="45"/>
  <c r="H321" i="45"/>
  <c r="G813" i="45"/>
  <c r="H895" i="45"/>
  <c r="H649" i="45"/>
  <c r="H239" i="45"/>
  <c r="G157" i="45"/>
  <c r="G321" i="45"/>
  <c r="I485" i="42"/>
  <c r="I895" i="42"/>
  <c r="G731" i="42"/>
  <c r="H567" i="42"/>
  <c r="I239" i="42"/>
  <c r="H403" i="42"/>
  <c r="I731" i="42"/>
  <c r="G1059" i="42"/>
  <c r="G321" i="42"/>
  <c r="I1059" i="42"/>
  <c r="H485" i="42"/>
  <c r="G977" i="42"/>
  <c r="I403" i="42"/>
  <c r="G403" i="42"/>
  <c r="G1141" i="42"/>
  <c r="I157" i="42"/>
  <c r="H895" i="42"/>
  <c r="I75" i="42"/>
  <c r="G813" i="42"/>
  <c r="G567" i="42"/>
  <c r="H321" i="42"/>
  <c r="I321" i="42"/>
  <c r="H813" i="42"/>
  <c r="G239" i="42"/>
  <c r="I567" i="42"/>
  <c r="H157" i="42"/>
  <c r="I813" i="42"/>
  <c r="H1223" i="42"/>
  <c r="I977" i="42"/>
  <c r="G649" i="42"/>
  <c r="I1141" i="42"/>
  <c r="H1059" i="42"/>
  <c r="H649" i="42"/>
  <c r="G485" i="42"/>
  <c r="H977" i="42"/>
  <c r="H75" i="42"/>
  <c r="G157" i="42"/>
  <c r="H1141" i="42"/>
  <c r="G1223" i="42"/>
  <c r="H731" i="42"/>
  <c r="G895" i="42"/>
  <c r="H239" i="42"/>
  <c r="G75" i="42"/>
  <c r="I1223" i="42"/>
  <c r="I649" i="42"/>
  <c r="F73" i="41"/>
  <c r="G393" i="45"/>
  <c r="G311" i="45"/>
  <c r="G147" i="45"/>
  <c r="F557" i="45"/>
  <c r="G475" i="45"/>
  <c r="H65" i="45"/>
  <c r="G65" i="45"/>
  <c r="H721" i="45"/>
  <c r="H147" i="45"/>
  <c r="H557" i="45"/>
  <c r="G885" i="45"/>
  <c r="F475" i="45"/>
  <c r="G557" i="45"/>
  <c r="H885" i="45"/>
  <c r="H475" i="45"/>
  <c r="H311" i="45"/>
  <c r="G803" i="45"/>
  <c r="F393" i="45"/>
  <c r="H639" i="45"/>
  <c r="G721" i="45"/>
  <c r="H803" i="45"/>
  <c r="G229" i="45"/>
  <c r="H229" i="45"/>
  <c r="G639" i="45"/>
  <c r="H393" i="45"/>
  <c r="F639" i="45"/>
  <c r="H557" i="42"/>
  <c r="I721" i="42"/>
  <c r="G721" i="42"/>
  <c r="G1131" i="42"/>
  <c r="G147" i="42"/>
  <c r="I1131" i="42"/>
  <c r="H147" i="42"/>
  <c r="I475" i="42"/>
  <c r="H1131" i="42"/>
  <c r="I393" i="42"/>
  <c r="G1213" i="42"/>
  <c r="I885" i="42"/>
  <c r="G1049" i="42"/>
  <c r="I147" i="42"/>
  <c r="H65" i="42"/>
  <c r="I1049" i="42"/>
  <c r="G885" i="42"/>
  <c r="H1049" i="42"/>
  <c r="I229" i="42"/>
  <c r="H393" i="42"/>
  <c r="H229" i="42"/>
  <c r="I803" i="42"/>
  <c r="H475" i="42"/>
  <c r="H885" i="42"/>
  <c r="H639" i="42"/>
  <c r="I967" i="42"/>
  <c r="G557" i="42"/>
  <c r="I639" i="42"/>
  <c r="H721" i="42"/>
  <c r="G639" i="42"/>
  <c r="G311" i="42"/>
  <c r="G475" i="42"/>
  <c r="I65" i="42"/>
  <c r="H1213" i="42"/>
  <c r="G803" i="42"/>
  <c r="G393" i="42"/>
  <c r="I1213" i="42"/>
  <c r="G65" i="42"/>
  <c r="H967" i="42"/>
  <c r="G229" i="42"/>
  <c r="H311" i="42"/>
  <c r="I557" i="42"/>
  <c r="G967" i="42"/>
  <c r="H803" i="42"/>
  <c r="I311" i="42"/>
  <c r="F68" i="41"/>
  <c r="H306" i="45"/>
  <c r="F470" i="45"/>
  <c r="G60" i="45"/>
  <c r="H142" i="45"/>
  <c r="H798" i="45"/>
  <c r="G798" i="45"/>
  <c r="H634" i="45"/>
  <c r="H716" i="45"/>
  <c r="F634" i="45"/>
  <c r="H60" i="45"/>
  <c r="G634" i="45"/>
  <c r="H880" i="45"/>
  <c r="F552" i="45"/>
  <c r="G470" i="45"/>
  <c r="H552" i="45"/>
  <c r="G388" i="45"/>
  <c r="F388" i="45"/>
  <c r="G552" i="45"/>
  <c r="H388" i="45"/>
  <c r="G716" i="45"/>
  <c r="G880" i="45"/>
  <c r="G224" i="45"/>
  <c r="G306" i="45"/>
  <c r="G142" i="45"/>
  <c r="H470" i="45"/>
  <c r="H224" i="45"/>
  <c r="I1208" i="42"/>
  <c r="H470" i="42"/>
  <c r="I142" i="42"/>
  <c r="I388" i="42"/>
  <c r="H798" i="42"/>
  <c r="G1044" i="42"/>
  <c r="H142" i="42"/>
  <c r="H634" i="42"/>
  <c r="G224" i="42"/>
  <c r="G880" i="42"/>
  <c r="H388" i="42"/>
  <c r="G60" i="42"/>
  <c r="H880" i="42"/>
  <c r="G716" i="42"/>
  <c r="G634" i="42"/>
  <c r="G962" i="42"/>
  <c r="H306" i="42"/>
  <c r="H1044" i="42"/>
  <c r="H1208" i="42"/>
  <c r="I962" i="42"/>
  <c r="G798" i="42"/>
  <c r="I798" i="42"/>
  <c r="I716" i="42"/>
  <c r="I552" i="42"/>
  <c r="H962" i="42"/>
  <c r="H224" i="42"/>
  <c r="G1208" i="42"/>
  <c r="G1126" i="42"/>
  <c r="G552" i="42"/>
  <c r="I470" i="42"/>
  <c r="H552" i="42"/>
  <c r="I634" i="42"/>
  <c r="H60" i="42"/>
  <c r="I60" i="42"/>
  <c r="H1126" i="42"/>
  <c r="I224" i="42"/>
  <c r="G470" i="42"/>
  <c r="I306" i="42"/>
  <c r="I880" i="42"/>
  <c r="H716" i="42"/>
  <c r="G306" i="42"/>
  <c r="G388" i="42"/>
  <c r="I1044" i="42"/>
  <c r="I1126" i="42"/>
  <c r="G142" i="42"/>
  <c r="F53" i="41"/>
  <c r="F537" i="45"/>
  <c r="H45" i="45"/>
  <c r="H783" i="45"/>
  <c r="H455" i="45"/>
  <c r="G127" i="45"/>
  <c r="G865" i="45"/>
  <c r="H291" i="45"/>
  <c r="H537" i="45"/>
  <c r="F373" i="45"/>
  <c r="G701" i="45"/>
  <c r="F619" i="45"/>
  <c r="G783" i="45"/>
  <c r="G455" i="45"/>
  <c r="H373" i="45"/>
  <c r="G373" i="45"/>
  <c r="G537" i="45"/>
  <c r="G45" i="45"/>
  <c r="F455" i="45"/>
  <c r="H701" i="45"/>
  <c r="H619" i="45"/>
  <c r="G291" i="45"/>
  <c r="H209" i="45"/>
  <c r="H865" i="45"/>
  <c r="G209" i="45"/>
  <c r="H127" i="45"/>
  <c r="G619" i="45"/>
  <c r="H701" i="42"/>
  <c r="G291" i="42"/>
  <c r="I865" i="42"/>
  <c r="I1193" i="42"/>
  <c r="I783" i="42"/>
  <c r="H373" i="42"/>
  <c r="I947" i="42"/>
  <c r="H45" i="42"/>
  <c r="I537" i="42"/>
  <c r="I1029" i="42"/>
  <c r="H1111" i="42"/>
  <c r="H1193" i="42"/>
  <c r="I45" i="42"/>
  <c r="H537" i="42"/>
  <c r="H1029" i="42"/>
  <c r="G1111" i="42"/>
  <c r="G209" i="42"/>
  <c r="G701" i="42"/>
  <c r="G45" i="42"/>
  <c r="I373" i="42"/>
  <c r="I209" i="42"/>
  <c r="G537" i="42"/>
  <c r="H291" i="42"/>
  <c r="I291" i="42"/>
  <c r="I701" i="42"/>
  <c r="H865" i="42"/>
  <c r="I455" i="42"/>
  <c r="H783" i="42"/>
  <c r="G619" i="42"/>
  <c r="H947" i="42"/>
  <c r="H209" i="42"/>
  <c r="I619" i="42"/>
  <c r="H619" i="42"/>
  <c r="H455" i="42"/>
  <c r="G865" i="42"/>
  <c r="G1193" i="42"/>
  <c r="G127" i="42"/>
  <c r="I127" i="42"/>
  <c r="G783" i="42"/>
  <c r="G947" i="42"/>
  <c r="G455" i="42"/>
  <c r="G1029" i="42"/>
  <c r="H127" i="42"/>
  <c r="G373" i="42"/>
  <c r="I1111" i="42"/>
  <c r="F48" i="41"/>
  <c r="H122" i="45"/>
  <c r="F368" i="45"/>
  <c r="G122" i="45"/>
  <c r="G778" i="45"/>
  <c r="H778" i="45"/>
  <c r="H450" i="45"/>
  <c r="G532" i="45"/>
  <c r="G40" i="45"/>
  <c r="F450" i="45"/>
  <c r="G368" i="45"/>
  <c r="H696" i="45"/>
  <c r="G204" i="45"/>
  <c r="G286" i="45"/>
  <c r="F532" i="45"/>
  <c r="H204" i="45"/>
  <c r="G614" i="45"/>
  <c r="G696" i="45"/>
  <c r="H614" i="45"/>
  <c r="G860" i="45"/>
  <c r="F614" i="45"/>
  <c r="H368" i="45"/>
  <c r="H286" i="45"/>
  <c r="G450" i="45"/>
  <c r="H860" i="45"/>
  <c r="H532" i="45"/>
  <c r="H40" i="45"/>
  <c r="G286" i="42"/>
  <c r="G1188" i="42"/>
  <c r="H40" i="42"/>
  <c r="G696" i="42"/>
  <c r="H122" i="42"/>
  <c r="I532" i="42"/>
  <c r="H368" i="42"/>
  <c r="G40" i="42"/>
  <c r="H1024" i="42"/>
  <c r="I1188" i="42"/>
  <c r="G1106" i="42"/>
  <c r="G614" i="42"/>
  <c r="H204" i="42"/>
  <c r="H778" i="42"/>
  <c r="G860" i="42"/>
  <c r="H614" i="42"/>
  <c r="I1106" i="42"/>
  <c r="H1106" i="42"/>
  <c r="I614" i="42"/>
  <c r="H696" i="42"/>
  <c r="I204" i="42"/>
  <c r="G368" i="42"/>
  <c r="H450" i="42"/>
  <c r="I860" i="42"/>
  <c r="G122" i="42"/>
  <c r="H1188" i="42"/>
  <c r="G942" i="42"/>
  <c r="G532" i="42"/>
  <c r="G450" i="42"/>
  <c r="H860" i="42"/>
  <c r="I40" i="42"/>
  <c r="I778" i="42"/>
  <c r="I696" i="42"/>
  <c r="G204" i="42"/>
  <c r="I942" i="42"/>
  <c r="H532" i="42"/>
  <c r="I1024" i="42"/>
  <c r="G1024" i="42"/>
  <c r="H286" i="42"/>
  <c r="G778" i="42"/>
  <c r="I450" i="42"/>
  <c r="I368" i="42"/>
  <c r="I286" i="42"/>
  <c r="H942" i="42"/>
  <c r="I122" i="42"/>
  <c r="G5" i="45"/>
  <c r="H5" i="45"/>
  <c r="F415" i="45"/>
  <c r="H251" i="45"/>
  <c r="G743" i="45"/>
  <c r="H743" i="45"/>
  <c r="H333" i="45"/>
  <c r="G415" i="45"/>
  <c r="H825" i="45"/>
  <c r="G87" i="45"/>
  <c r="H169" i="45"/>
  <c r="G251" i="45"/>
  <c r="F497" i="45"/>
  <c r="H579" i="45"/>
  <c r="G825" i="45"/>
  <c r="G497" i="45"/>
  <c r="G661" i="45"/>
  <c r="H497" i="45"/>
  <c r="F579" i="45"/>
  <c r="H415" i="45"/>
  <c r="G169" i="45"/>
  <c r="H87" i="45"/>
  <c r="F333" i="45"/>
  <c r="G579" i="45"/>
  <c r="H661" i="45"/>
  <c r="G333" i="45"/>
  <c r="I989" i="42"/>
  <c r="I251" i="42"/>
  <c r="G907" i="42"/>
  <c r="I1153" i="42"/>
  <c r="G333" i="42"/>
  <c r="H1071" i="42"/>
  <c r="H415" i="42"/>
  <c r="I5" i="42"/>
  <c r="I661" i="42"/>
  <c r="I415" i="42"/>
  <c r="H825" i="42"/>
  <c r="G251" i="42"/>
  <c r="I1071" i="42"/>
  <c r="G1071" i="42"/>
  <c r="G1153" i="42"/>
  <c r="H251" i="42"/>
  <c r="I907" i="42"/>
  <c r="G169" i="42"/>
  <c r="H579" i="42"/>
  <c r="H661" i="42"/>
  <c r="G87" i="42"/>
  <c r="I743" i="42"/>
  <c r="I497" i="42"/>
  <c r="H989" i="42"/>
  <c r="H907" i="42"/>
  <c r="H1153" i="42"/>
  <c r="H169" i="42"/>
  <c r="G415" i="42"/>
  <c r="H87" i="42"/>
  <c r="G989" i="42"/>
  <c r="I169" i="42"/>
  <c r="H333" i="42"/>
  <c r="G743" i="42"/>
  <c r="G825" i="42"/>
  <c r="H743" i="42"/>
  <c r="G661" i="42"/>
  <c r="G5" i="42"/>
  <c r="I579" i="42"/>
  <c r="I825" i="42"/>
  <c r="H497" i="42"/>
  <c r="I87" i="42"/>
  <c r="H5" i="42"/>
  <c r="I333" i="42"/>
  <c r="G497" i="42"/>
  <c r="G579" i="42"/>
  <c r="H830" i="45"/>
  <c r="H92" i="45"/>
  <c r="H174" i="45"/>
  <c r="G338" i="45"/>
  <c r="G666" i="45"/>
  <c r="F502" i="45"/>
  <c r="F420" i="45"/>
  <c r="H584" i="45"/>
  <c r="G830" i="45"/>
  <c r="G174" i="45"/>
  <c r="G92" i="45"/>
  <c r="G584" i="45"/>
  <c r="H256" i="45"/>
  <c r="G10" i="45"/>
  <c r="G420" i="45"/>
  <c r="H338" i="45"/>
  <c r="G256" i="45"/>
  <c r="F338" i="45"/>
  <c r="G502" i="45"/>
  <c r="H10" i="45"/>
  <c r="G748" i="45"/>
  <c r="H420" i="45"/>
  <c r="H748" i="45"/>
  <c r="H502" i="45"/>
  <c r="F584" i="45"/>
  <c r="H666" i="45"/>
  <c r="I174" i="42"/>
  <c r="I338" i="42"/>
  <c r="G338" i="42"/>
  <c r="G912" i="42"/>
  <c r="G502" i="42"/>
  <c r="I92" i="42"/>
  <c r="G174" i="42"/>
  <c r="G10" i="42"/>
  <c r="H1076" i="42"/>
  <c r="G256" i="42"/>
  <c r="I420" i="42"/>
  <c r="G830" i="42"/>
  <c r="H830" i="42"/>
  <c r="I748" i="42"/>
  <c r="G666" i="42"/>
  <c r="G748" i="42"/>
  <c r="I666" i="42"/>
  <c r="H912" i="42"/>
  <c r="I912" i="42"/>
  <c r="I830" i="42"/>
  <c r="I1158" i="42"/>
  <c r="G1076" i="42"/>
  <c r="H338" i="42"/>
  <c r="I994" i="42"/>
  <c r="H174" i="42"/>
  <c r="H994" i="42"/>
  <c r="H92" i="42"/>
  <c r="I256" i="42"/>
  <c r="H256" i="42"/>
  <c r="G1158" i="42"/>
  <c r="H1158" i="42"/>
  <c r="I1076" i="42"/>
  <c r="H10" i="42"/>
  <c r="G584" i="42"/>
  <c r="I10" i="42"/>
  <c r="I584" i="42"/>
  <c r="G994" i="42"/>
  <c r="H420" i="42"/>
  <c r="G92" i="42"/>
  <c r="H502" i="42"/>
  <c r="H748" i="42"/>
  <c r="H666" i="42"/>
  <c r="I502" i="42"/>
  <c r="G420" i="42"/>
  <c r="H584" i="42"/>
  <c r="G835" i="45"/>
  <c r="G97" i="45"/>
  <c r="H753" i="45"/>
  <c r="G425" i="45"/>
  <c r="H589" i="45"/>
  <c r="H425" i="45"/>
  <c r="H507" i="45"/>
  <c r="F425" i="45"/>
  <c r="G261" i="45"/>
  <c r="H97" i="45"/>
  <c r="H343" i="45"/>
  <c r="G507" i="45"/>
  <c r="H671" i="45"/>
  <c r="H15" i="45"/>
  <c r="G15" i="45"/>
  <c r="G753" i="45"/>
  <c r="H261" i="45"/>
  <c r="G179" i="45"/>
  <c r="H835" i="45"/>
  <c r="H179" i="45"/>
  <c r="G343" i="45"/>
  <c r="F589" i="45"/>
  <c r="G671" i="45"/>
  <c r="G589" i="45"/>
  <c r="F507" i="45"/>
  <c r="F343" i="45"/>
  <c r="G917" i="42"/>
  <c r="I753" i="42"/>
  <c r="H261" i="42"/>
  <c r="H1163" i="42"/>
  <c r="I507" i="42"/>
  <c r="I15" i="42"/>
  <c r="H671" i="42"/>
  <c r="H753" i="42"/>
  <c r="G999" i="42"/>
  <c r="H343" i="42"/>
  <c r="G261" i="42"/>
  <c r="H425" i="42"/>
  <c r="G671" i="42"/>
  <c r="G507" i="42"/>
  <c r="I671" i="42"/>
  <c r="I1081" i="42"/>
  <c r="H1081" i="42"/>
  <c r="G179" i="42"/>
  <c r="G1163" i="42"/>
  <c r="I589" i="42"/>
  <c r="G835" i="42"/>
  <c r="H97" i="42"/>
  <c r="H507" i="42"/>
  <c r="I917" i="42"/>
  <c r="G1081" i="42"/>
  <c r="G753" i="42"/>
  <c r="H999" i="42"/>
  <c r="I425" i="42"/>
  <c r="H835" i="42"/>
  <c r="I179" i="42"/>
  <c r="I999" i="42"/>
  <c r="I835" i="42"/>
  <c r="H179" i="42"/>
  <c r="H589" i="42"/>
  <c r="G343" i="42"/>
  <c r="I261" i="42"/>
  <c r="I343" i="42"/>
  <c r="H917" i="42"/>
  <c r="G425" i="42"/>
  <c r="G97" i="42"/>
  <c r="G589" i="42"/>
  <c r="I1163" i="42"/>
  <c r="H15" i="42"/>
  <c r="I97" i="42"/>
  <c r="G15" i="42"/>
  <c r="H25" i="45"/>
  <c r="H517" i="45"/>
  <c r="G25" i="45"/>
  <c r="H353" i="45"/>
  <c r="G189" i="45"/>
  <c r="G599" i="45"/>
  <c r="H435" i="45"/>
  <c r="F353" i="45"/>
  <c r="H763" i="45"/>
  <c r="G271" i="45"/>
  <c r="G107" i="45"/>
  <c r="G517" i="45"/>
  <c r="H189" i="45"/>
  <c r="G681" i="45"/>
  <c r="H107" i="45"/>
  <c r="H271" i="45"/>
  <c r="H681" i="45"/>
  <c r="G763" i="45"/>
  <c r="G845" i="45"/>
  <c r="F599" i="45"/>
  <c r="H845" i="45"/>
  <c r="F517" i="45"/>
  <c r="G435" i="45"/>
  <c r="F435" i="45"/>
  <c r="H599" i="45"/>
  <c r="G353" i="45"/>
  <c r="I435" i="42"/>
  <c r="I517" i="42"/>
  <c r="I189" i="42"/>
  <c r="I681" i="42"/>
  <c r="G25" i="42"/>
  <c r="H517" i="42"/>
  <c r="G435" i="42"/>
  <c r="H599" i="42"/>
  <c r="I353" i="42"/>
  <c r="H353" i="42"/>
  <c r="G599" i="42"/>
  <c r="I1009" i="42"/>
  <c r="G189" i="42"/>
  <c r="H25" i="42"/>
  <c r="G845" i="42"/>
  <c r="H107" i="42"/>
  <c r="G271" i="42"/>
  <c r="H763" i="42"/>
  <c r="I271" i="42"/>
  <c r="H845" i="42"/>
  <c r="H1173" i="42"/>
  <c r="H927" i="42"/>
  <c r="I763" i="42"/>
  <c r="I25" i="42"/>
  <c r="H435" i="42"/>
  <c r="I1173" i="42"/>
  <c r="G107" i="42"/>
  <c r="G681" i="42"/>
  <c r="G927" i="42"/>
  <c r="I107" i="42"/>
  <c r="H189" i="42"/>
  <c r="G763" i="42"/>
  <c r="H271" i="42"/>
  <c r="G1091" i="42"/>
  <c r="G1009" i="42"/>
  <c r="G1173" i="42"/>
  <c r="I927" i="42"/>
  <c r="H1091" i="42"/>
  <c r="G353" i="42"/>
  <c r="G517" i="42"/>
  <c r="I1091" i="42"/>
  <c r="I599" i="42"/>
  <c r="I845" i="42"/>
  <c r="H1009" i="42"/>
  <c r="H681" i="42"/>
  <c r="G445" i="45"/>
  <c r="G855" i="45"/>
  <c r="H609" i="45"/>
  <c r="G199" i="45"/>
  <c r="H773" i="45"/>
  <c r="G281" i="45"/>
  <c r="G691" i="45"/>
  <c r="H281" i="45"/>
  <c r="H117" i="45"/>
  <c r="H691" i="45"/>
  <c r="H527" i="45"/>
  <c r="F363" i="45"/>
  <c r="G527" i="45"/>
  <c r="H199" i="45"/>
  <c r="F609" i="45"/>
  <c r="G609" i="45"/>
  <c r="H35" i="45"/>
  <c r="G773" i="45"/>
  <c r="F527" i="45"/>
  <c r="G35" i="45"/>
  <c r="F445" i="45"/>
  <c r="H855" i="45"/>
  <c r="H363" i="45"/>
  <c r="H445" i="45"/>
  <c r="G117" i="45"/>
  <c r="G363" i="45"/>
  <c r="H281" i="42"/>
  <c r="I199" i="42"/>
  <c r="G1019" i="42"/>
  <c r="I363" i="42"/>
  <c r="G281" i="42"/>
  <c r="G609" i="42"/>
  <c r="G1101" i="42"/>
  <c r="I445" i="42"/>
  <c r="H199" i="42"/>
  <c r="G199" i="42"/>
  <c r="H609" i="42"/>
  <c r="I691" i="42"/>
  <c r="H445" i="42"/>
  <c r="I527" i="42"/>
  <c r="I855" i="42"/>
  <c r="H117" i="42"/>
  <c r="I1019" i="42"/>
  <c r="H855" i="42"/>
  <c r="G773" i="42"/>
  <c r="H691" i="42"/>
  <c r="G527" i="42"/>
  <c r="I1183" i="42"/>
  <c r="H1101" i="42"/>
  <c r="G117" i="42"/>
  <c r="H363" i="42"/>
  <c r="G1183" i="42"/>
  <c r="G445" i="42"/>
  <c r="G937" i="42"/>
  <c r="I773" i="42"/>
  <c r="G691" i="42"/>
  <c r="G855" i="42"/>
  <c r="H1019" i="42"/>
  <c r="I937" i="42"/>
  <c r="H773" i="42"/>
  <c r="I609" i="42"/>
  <c r="H527" i="42"/>
  <c r="H1183" i="42"/>
  <c r="I35" i="42"/>
  <c r="H35" i="42"/>
  <c r="I1101" i="42"/>
  <c r="G35" i="42"/>
  <c r="I281" i="42"/>
  <c r="G363" i="42"/>
  <c r="H937" i="42"/>
  <c r="I117" i="42"/>
  <c r="F78" i="41"/>
  <c r="F480" i="45"/>
  <c r="G398" i="45"/>
  <c r="H562" i="45"/>
  <c r="H890" i="45"/>
  <c r="G808" i="45"/>
  <c r="H644" i="45"/>
  <c r="F644" i="45"/>
  <c r="H70" i="45"/>
  <c r="G644" i="45"/>
  <c r="G70" i="45"/>
  <c r="H808" i="45"/>
  <c r="G234" i="45"/>
  <c r="H152" i="45"/>
  <c r="G890" i="45"/>
  <c r="H398" i="45"/>
  <c r="H726" i="45"/>
  <c r="H316" i="45"/>
  <c r="F398" i="45"/>
  <c r="H234" i="45"/>
  <c r="G316" i="45"/>
  <c r="H480" i="45"/>
  <c r="G726" i="45"/>
  <c r="G562" i="45"/>
  <c r="G152" i="45"/>
  <c r="G480" i="45"/>
  <c r="F562" i="45"/>
  <c r="G890" i="42"/>
  <c r="I890" i="42"/>
  <c r="H398" i="42"/>
  <c r="G1136" i="42"/>
  <c r="I1054" i="42"/>
  <c r="G1054" i="42"/>
  <c r="I1218" i="42"/>
  <c r="I152" i="42"/>
  <c r="G1218" i="42"/>
  <c r="G234" i="42"/>
  <c r="G316" i="42"/>
  <c r="H70" i="42"/>
  <c r="I70" i="42"/>
  <c r="I808" i="42"/>
  <c r="I480" i="42"/>
  <c r="I726" i="42"/>
  <c r="H152" i="42"/>
  <c r="H1054" i="42"/>
  <c r="I562" i="42"/>
  <c r="I316" i="42"/>
  <c r="H726" i="42"/>
  <c r="I398" i="42"/>
  <c r="G644" i="42"/>
  <c r="H316" i="42"/>
  <c r="H808" i="42"/>
  <c r="H1136" i="42"/>
  <c r="G152" i="42"/>
  <c r="H972" i="42"/>
  <c r="G480" i="42"/>
  <c r="H644" i="42"/>
  <c r="I234" i="42"/>
  <c r="G808" i="42"/>
  <c r="I644" i="42"/>
  <c r="H890" i="42"/>
  <c r="I972" i="42"/>
  <c r="H480" i="42"/>
  <c r="H234" i="42"/>
  <c r="H1218" i="42"/>
  <c r="G398" i="42"/>
  <c r="G70" i="42"/>
  <c r="I1136" i="42"/>
  <c r="G562" i="42"/>
  <c r="G726" i="42"/>
  <c r="G972" i="42"/>
  <c r="H562" i="42"/>
  <c r="K63" i="41"/>
  <c r="L63" i="41"/>
  <c r="G547" i="48"/>
  <c r="I465" i="48"/>
  <c r="G55" i="48"/>
  <c r="G383" i="48"/>
  <c r="G137" i="48"/>
  <c r="I219" i="48"/>
  <c r="H547" i="48"/>
  <c r="I301" i="48"/>
  <c r="H301" i="48"/>
  <c r="G465" i="48"/>
  <c r="H383" i="48"/>
  <c r="G301" i="48"/>
  <c r="G219" i="48"/>
  <c r="I383" i="48"/>
  <c r="H137" i="48"/>
  <c r="H219" i="48"/>
  <c r="H465" i="48"/>
  <c r="I547" i="48"/>
  <c r="I137" i="48"/>
  <c r="H55" i="48"/>
  <c r="I55" i="48"/>
  <c r="G1455" i="42"/>
  <c r="I1619" i="42"/>
  <c r="H1373" i="42"/>
  <c r="G1947" i="42"/>
  <c r="H1619" i="42"/>
  <c r="G1701" i="42"/>
  <c r="I1455" i="42"/>
  <c r="I1537" i="42"/>
  <c r="I1783" i="42"/>
  <c r="I1373" i="42"/>
  <c r="G1291" i="42"/>
  <c r="H1701" i="42"/>
  <c r="H1291" i="42"/>
  <c r="H1947" i="42"/>
  <c r="G2029" i="42"/>
  <c r="I1947" i="42"/>
  <c r="H2029" i="42"/>
  <c r="I1701" i="42"/>
  <c r="G1783" i="42"/>
  <c r="I1865" i="42"/>
  <c r="G1373" i="42"/>
  <c r="H1537" i="42"/>
  <c r="H1455" i="42"/>
  <c r="I2029" i="42"/>
  <c r="H1783" i="42"/>
  <c r="I1291" i="42"/>
  <c r="G1619" i="42"/>
  <c r="H1865" i="42"/>
  <c r="G1537" i="42"/>
  <c r="G1865" i="42"/>
  <c r="G553" i="47"/>
  <c r="I61" i="49"/>
  <c r="H225" i="49"/>
  <c r="G143" i="47"/>
  <c r="G61" i="47"/>
  <c r="I307" i="49"/>
  <c r="H471" i="47"/>
  <c r="I471" i="49"/>
  <c r="I61" i="47"/>
  <c r="H307" i="49"/>
  <c r="H553" i="49"/>
  <c r="H143" i="47"/>
  <c r="H389" i="47"/>
  <c r="I471" i="47"/>
  <c r="G307" i="49"/>
  <c r="I225" i="47"/>
  <c r="G471" i="49"/>
  <c r="H553" i="47"/>
  <c r="G471" i="47"/>
  <c r="I225" i="49"/>
  <c r="I389" i="49"/>
  <c r="I143" i="47"/>
  <c r="H307" i="47"/>
  <c r="H61" i="47"/>
  <c r="G143" i="49"/>
  <c r="G553" i="49"/>
  <c r="G389" i="49"/>
  <c r="I307" i="47"/>
  <c r="H225" i="47"/>
  <c r="I553" i="49"/>
  <c r="I143" i="49"/>
  <c r="G307" i="47"/>
  <c r="G389" i="47"/>
  <c r="H471" i="49"/>
  <c r="I553" i="47"/>
  <c r="H143" i="49"/>
  <c r="I389" i="47"/>
  <c r="G225" i="49"/>
  <c r="H389" i="49"/>
  <c r="G225" i="47"/>
  <c r="G61" i="49"/>
  <c r="H61" i="49"/>
  <c r="I1249" i="42"/>
  <c r="H1577" i="42"/>
  <c r="H1987" i="42"/>
  <c r="I1577" i="42"/>
  <c r="I1495" i="42"/>
  <c r="G1331" i="42"/>
  <c r="H1331" i="42"/>
  <c r="I1905" i="42"/>
  <c r="G1987" i="42"/>
  <c r="H1905" i="42"/>
  <c r="H1413" i="42"/>
  <c r="G1577" i="42"/>
  <c r="H1823" i="42"/>
  <c r="H1249" i="42"/>
  <c r="I1331" i="42"/>
  <c r="I1987" i="42"/>
  <c r="G1823" i="42"/>
  <c r="I1413" i="42"/>
  <c r="G1495" i="42"/>
  <c r="G1249" i="42"/>
  <c r="H1741" i="42"/>
  <c r="I1741" i="42"/>
  <c r="G1905" i="42"/>
  <c r="I1659" i="42"/>
  <c r="G1741" i="42"/>
  <c r="G1659" i="42"/>
  <c r="H1659" i="42"/>
  <c r="H1495" i="42"/>
  <c r="G1413" i="42"/>
  <c r="I1823" i="42"/>
  <c r="H2049" i="42"/>
  <c r="G1639" i="42"/>
  <c r="I1311" i="42"/>
  <c r="G1803" i="42"/>
  <c r="H1885" i="42"/>
  <c r="I1967" i="42"/>
  <c r="H1967" i="42"/>
  <c r="H1475" i="42"/>
  <c r="I1639" i="42"/>
  <c r="H1721" i="42"/>
  <c r="I1557" i="42"/>
  <c r="H1639" i="42"/>
  <c r="G1721" i="42"/>
  <c r="I2049" i="42"/>
  <c r="G1967" i="42"/>
  <c r="G1393" i="42"/>
  <c r="G2049" i="42"/>
  <c r="G1557" i="42"/>
  <c r="I1803" i="42"/>
  <c r="H1803" i="42"/>
  <c r="G1475" i="42"/>
  <c r="G1885" i="42"/>
  <c r="I1393" i="42"/>
  <c r="I1721" i="42"/>
  <c r="I1475" i="42"/>
  <c r="H1557" i="42"/>
  <c r="H1311" i="42"/>
  <c r="I1885" i="42"/>
  <c r="G1311" i="42"/>
  <c r="H1393" i="42"/>
  <c r="H1774" i="42"/>
  <c r="I1282" i="42"/>
  <c r="H1692" i="42"/>
  <c r="G1692" i="42"/>
  <c r="I1938" i="42"/>
  <c r="I1610" i="42"/>
  <c r="G1528" i="42"/>
  <c r="H1282" i="42"/>
  <c r="I1446" i="42"/>
  <c r="H1938" i="42"/>
  <c r="G1856" i="42"/>
  <c r="G1610" i="42"/>
  <c r="H1610" i="42"/>
  <c r="I1692" i="42"/>
  <c r="I1774" i="42"/>
  <c r="I1856" i="42"/>
  <c r="G1364" i="42"/>
  <c r="I1528" i="42"/>
  <c r="G1446" i="42"/>
  <c r="G1938" i="42"/>
  <c r="H1856" i="42"/>
  <c r="H2020" i="42"/>
  <c r="G1282" i="42"/>
  <c r="H1364" i="42"/>
  <c r="I2020" i="42"/>
  <c r="H1528" i="42"/>
  <c r="I1364" i="42"/>
  <c r="G1774" i="42"/>
  <c r="G2020" i="42"/>
  <c r="H1446" i="42"/>
  <c r="I1369" i="42"/>
  <c r="G1615" i="42"/>
  <c r="G1779" i="42"/>
  <c r="I1861" i="42"/>
  <c r="H1287" i="42"/>
  <c r="H1943" i="42"/>
  <c r="G1287" i="42"/>
  <c r="H1533" i="42"/>
  <c r="G1697" i="42"/>
  <c r="H1451" i="42"/>
  <c r="G1369" i="42"/>
  <c r="H1615" i="42"/>
  <c r="H2025" i="42"/>
  <c r="G1451" i="42"/>
  <c r="H1369" i="42"/>
  <c r="G1943" i="42"/>
  <c r="G1533" i="42"/>
  <c r="I1697" i="42"/>
  <c r="H1861" i="42"/>
  <c r="I1615" i="42"/>
  <c r="G2025" i="42"/>
  <c r="I1533" i="42"/>
  <c r="I1779" i="42"/>
  <c r="I1943" i="42"/>
  <c r="I1451" i="42"/>
  <c r="I1287" i="42"/>
  <c r="I2025" i="42"/>
  <c r="G1861" i="42"/>
  <c r="H1779" i="42"/>
  <c r="H1697" i="42"/>
  <c r="H1749" i="42"/>
  <c r="G1339" i="42"/>
  <c r="G1995" i="42"/>
  <c r="H1339" i="42"/>
  <c r="H1913" i="42"/>
  <c r="I1913" i="42"/>
  <c r="I1995" i="42"/>
  <c r="H1831" i="42"/>
  <c r="G1421" i="42"/>
  <c r="H1257" i="42"/>
  <c r="G1913" i="42"/>
  <c r="H1421" i="42"/>
  <c r="G1503" i="42"/>
  <c r="H1995" i="42"/>
  <c r="G1257" i="42"/>
  <c r="I1421" i="42"/>
  <c r="I1749" i="42"/>
  <c r="G1585" i="42"/>
  <c r="G1831" i="42"/>
  <c r="I1667" i="42"/>
  <c r="G1749" i="42"/>
  <c r="I1503" i="42"/>
  <c r="I1257" i="42"/>
  <c r="I1585" i="42"/>
  <c r="I1831" i="42"/>
  <c r="H1503" i="42"/>
  <c r="H1667" i="42"/>
  <c r="H1585" i="42"/>
  <c r="I1339" i="42"/>
  <c r="G1667" i="42"/>
  <c r="G1753" i="42"/>
  <c r="H1999" i="42"/>
  <c r="G1425" i="42"/>
  <c r="H1507" i="42"/>
  <c r="I1835" i="42"/>
  <c r="I1917" i="42"/>
  <c r="I1425" i="42"/>
  <c r="G1261" i="42"/>
  <c r="H1753" i="42"/>
  <c r="G1999" i="42"/>
  <c r="I1343" i="42"/>
  <c r="G1671" i="42"/>
  <c r="H1917" i="42"/>
  <c r="I1261" i="42"/>
  <c r="G1589" i="42"/>
  <c r="I1589" i="42"/>
  <c r="I1671" i="42"/>
  <c r="H1425" i="42"/>
  <c r="H1343" i="42"/>
  <c r="I1507" i="42"/>
  <c r="H1589" i="42"/>
  <c r="H1671" i="42"/>
  <c r="I1753" i="42"/>
  <c r="G1917" i="42"/>
  <c r="G1343" i="42"/>
  <c r="H1261" i="42"/>
  <c r="G1835" i="42"/>
  <c r="I1999" i="42"/>
  <c r="H1835" i="42"/>
  <c r="G1507" i="42"/>
  <c r="K77" i="41"/>
  <c r="L77" i="41"/>
  <c r="G233" i="48"/>
  <c r="I151" i="48"/>
  <c r="G151" i="48"/>
  <c r="H233" i="48"/>
  <c r="H397" i="48"/>
  <c r="I479" i="48"/>
  <c r="I561" i="48"/>
  <c r="H561" i="48"/>
  <c r="G479" i="48"/>
  <c r="G315" i="48"/>
  <c r="I233" i="48"/>
  <c r="H479" i="48"/>
  <c r="H315" i="48"/>
  <c r="G561" i="48"/>
  <c r="I397" i="48"/>
  <c r="G69" i="48"/>
  <c r="I315" i="48"/>
  <c r="H69" i="48"/>
  <c r="G397" i="48"/>
  <c r="I69" i="48"/>
  <c r="H151" i="48"/>
  <c r="K80" i="41"/>
  <c r="L80" i="41"/>
  <c r="I154" i="48"/>
  <c r="I236" i="48"/>
  <c r="G318" i="48"/>
  <c r="G72" i="48"/>
  <c r="G154" i="48"/>
  <c r="G400" i="48"/>
  <c r="H72" i="48"/>
  <c r="G236" i="48"/>
  <c r="H482" i="48"/>
  <c r="H564" i="48"/>
  <c r="G482" i="48"/>
  <c r="G564" i="48"/>
  <c r="H318" i="48"/>
  <c r="H236" i="48"/>
  <c r="I318" i="48"/>
  <c r="I482" i="48"/>
  <c r="H400" i="48"/>
  <c r="H154" i="48"/>
  <c r="I72" i="48"/>
  <c r="I400" i="48"/>
  <c r="I564" i="48"/>
  <c r="I1530" i="42"/>
  <c r="I1940" i="42"/>
  <c r="I1776" i="42"/>
  <c r="H1530" i="42"/>
  <c r="H1284" i="42"/>
  <c r="H1940" i="42"/>
  <c r="G1448" i="42"/>
  <c r="G1284" i="42"/>
  <c r="I1448" i="42"/>
  <c r="G1858" i="42"/>
  <c r="I1612" i="42"/>
  <c r="H1694" i="42"/>
  <c r="I1694" i="42"/>
  <c r="H1366" i="42"/>
  <c r="H1448" i="42"/>
  <c r="G1530" i="42"/>
  <c r="I1366" i="42"/>
  <c r="H1776" i="42"/>
  <c r="G1776" i="42"/>
  <c r="I1284" i="42"/>
  <c r="G2022" i="42"/>
  <c r="H1858" i="42"/>
  <c r="I1858" i="42"/>
  <c r="G1940" i="42"/>
  <c r="H1612" i="42"/>
  <c r="G1694" i="42"/>
  <c r="H2022" i="42"/>
  <c r="G1612" i="42"/>
  <c r="G1366" i="42"/>
  <c r="I2022" i="42"/>
  <c r="I1250" i="42"/>
  <c r="G1414" i="42"/>
  <c r="G1578" i="42"/>
  <c r="G1742" i="42"/>
  <c r="I1496" i="42"/>
  <c r="I1906" i="42"/>
  <c r="I1332" i="42"/>
  <c r="H1660" i="42"/>
  <c r="G1906" i="42"/>
  <c r="I1824" i="42"/>
  <c r="G1496" i="42"/>
  <c r="G1250" i="42"/>
  <c r="H1742" i="42"/>
  <c r="H1250" i="42"/>
  <c r="I1742" i="42"/>
  <c r="H1906" i="42"/>
  <c r="G1988" i="42"/>
  <c r="I1988" i="42"/>
  <c r="H1824" i="42"/>
  <c r="G1824" i="42"/>
  <c r="I1660" i="42"/>
  <c r="I1578" i="42"/>
  <c r="H1496" i="42"/>
  <c r="G1332" i="42"/>
  <c r="I1414" i="42"/>
  <c r="H1414" i="42"/>
  <c r="H1578" i="42"/>
  <c r="G1660" i="42"/>
  <c r="H1988" i="42"/>
  <c r="H1332" i="42"/>
  <c r="G1269" i="42"/>
  <c r="H2007" i="42"/>
  <c r="G1679" i="42"/>
  <c r="I1761" i="42"/>
  <c r="I1679" i="42"/>
  <c r="H1843" i="42"/>
  <c r="G1351" i="42"/>
  <c r="H1925" i="42"/>
  <c r="H1351" i="42"/>
  <c r="H1269" i="42"/>
  <c r="I1843" i="42"/>
  <c r="H1597" i="42"/>
  <c r="H1761" i="42"/>
  <c r="I2007" i="42"/>
  <c r="I1433" i="42"/>
  <c r="G1925" i="42"/>
  <c r="H1679" i="42"/>
  <c r="G1843" i="42"/>
  <c r="G1761" i="42"/>
  <c r="G1597" i="42"/>
  <c r="I1351" i="42"/>
  <c r="H1433" i="42"/>
  <c r="G2007" i="42"/>
  <c r="I1515" i="42"/>
  <c r="G1433" i="42"/>
  <c r="I1597" i="42"/>
  <c r="G1515" i="42"/>
  <c r="H1515" i="42"/>
  <c r="I1269" i="42"/>
  <c r="I1925" i="42"/>
  <c r="I1632" i="42"/>
  <c r="H1878" i="42"/>
  <c r="I1550" i="42"/>
  <c r="I1796" i="42"/>
  <c r="G1550" i="42"/>
  <c r="H1550" i="42"/>
  <c r="G1632" i="42"/>
  <c r="I1386" i="42"/>
  <c r="I1960" i="42"/>
  <c r="H1304" i="42"/>
  <c r="G1714" i="42"/>
  <c r="H1632" i="42"/>
  <c r="H2042" i="42"/>
  <c r="G1386" i="42"/>
  <c r="G1796" i="42"/>
  <c r="G2042" i="42"/>
  <c r="H1796" i="42"/>
  <c r="H1386" i="42"/>
  <c r="G1878" i="42"/>
  <c r="H1714" i="42"/>
  <c r="I2042" i="42"/>
  <c r="I1714" i="42"/>
  <c r="H1960" i="42"/>
  <c r="I1878" i="42"/>
  <c r="G1960" i="42"/>
  <c r="G1468" i="42"/>
  <c r="I1468" i="42"/>
  <c r="G1304" i="42"/>
  <c r="I1304" i="42"/>
  <c r="H1468" i="42"/>
  <c r="G2015" i="42"/>
  <c r="G1359" i="42"/>
  <c r="G1605" i="42"/>
  <c r="G1851" i="42"/>
  <c r="H1851" i="42"/>
  <c r="G1933" i="42"/>
  <c r="G1523" i="42"/>
  <c r="I1687" i="42"/>
  <c r="H1605" i="42"/>
  <c r="I1769" i="42"/>
  <c r="G1769" i="42"/>
  <c r="I1851" i="42"/>
  <c r="H1933" i="42"/>
  <c r="I1441" i="42"/>
  <c r="I1605" i="42"/>
  <c r="H1359" i="42"/>
  <c r="H2015" i="42"/>
  <c r="I1359" i="42"/>
  <c r="I2015" i="42"/>
  <c r="I1277" i="42"/>
  <c r="I1933" i="42"/>
  <c r="H1441" i="42"/>
  <c r="G1687" i="42"/>
  <c r="H1277" i="42"/>
  <c r="G1277" i="42"/>
  <c r="H1687" i="42"/>
  <c r="H1769" i="42"/>
  <c r="H1523" i="42"/>
  <c r="G1441" i="42"/>
  <c r="I1523" i="42"/>
  <c r="I1693" i="42"/>
  <c r="H1857" i="42"/>
  <c r="G1447" i="42"/>
  <c r="H1939" i="42"/>
  <c r="I1939" i="42"/>
  <c r="G1775" i="42"/>
  <c r="H1693" i="42"/>
  <c r="I1857" i="42"/>
  <c r="H1775" i="42"/>
  <c r="I1283" i="42"/>
  <c r="G1611" i="42"/>
  <c r="G1693" i="42"/>
  <c r="H1447" i="42"/>
  <c r="G1529" i="42"/>
  <c r="I1611" i="42"/>
  <c r="I1365" i="42"/>
  <c r="H2021" i="42"/>
  <c r="H1283" i="42"/>
  <c r="G1939" i="42"/>
  <c r="H1365" i="42"/>
  <c r="I2021" i="42"/>
  <c r="G1857" i="42"/>
  <c r="H1529" i="42"/>
  <c r="I1447" i="42"/>
  <c r="H1611" i="42"/>
  <c r="I1775" i="42"/>
  <c r="G2021" i="42"/>
  <c r="G1283" i="42"/>
  <c r="I1529" i="42"/>
  <c r="G1365" i="42"/>
  <c r="H1579" i="42"/>
  <c r="H1497" i="42"/>
  <c r="H1251" i="42"/>
  <c r="I1907" i="42"/>
  <c r="H1825" i="42"/>
  <c r="G1333" i="42"/>
  <c r="G1825" i="42"/>
  <c r="I1579" i="42"/>
  <c r="G1661" i="42"/>
  <c r="H1989" i="42"/>
  <c r="I1825" i="42"/>
  <c r="I1743" i="42"/>
  <c r="H1415" i="42"/>
  <c r="I1415" i="42"/>
  <c r="H1907" i="42"/>
  <c r="I1333" i="42"/>
  <c r="G1251" i="42"/>
  <c r="I1497" i="42"/>
  <c r="G1907" i="42"/>
  <c r="G1415" i="42"/>
  <c r="G1743" i="42"/>
  <c r="G1497" i="42"/>
  <c r="H1743" i="42"/>
  <c r="G1579" i="42"/>
  <c r="G1989" i="42"/>
  <c r="H1333" i="42"/>
  <c r="I1251" i="42"/>
  <c r="H1661" i="42"/>
  <c r="I1661" i="42"/>
  <c r="I1989" i="42"/>
  <c r="L52" i="41"/>
  <c r="K52" i="41"/>
  <c r="I536" i="48"/>
  <c r="H44" i="48"/>
  <c r="I44" i="48"/>
  <c r="G454" i="48"/>
  <c r="G536" i="48"/>
  <c r="G208" i="48"/>
  <c r="H208" i="48"/>
  <c r="I290" i="48"/>
  <c r="I208" i="48"/>
  <c r="I126" i="48"/>
  <c r="H290" i="48"/>
  <c r="G126" i="48"/>
  <c r="G290" i="48"/>
  <c r="H536" i="48"/>
  <c r="G372" i="48"/>
  <c r="H454" i="48"/>
  <c r="I454" i="48"/>
  <c r="G44" i="48"/>
  <c r="H126" i="48"/>
  <c r="H372" i="48"/>
  <c r="I372" i="48"/>
  <c r="K51" i="41"/>
  <c r="L51" i="41"/>
  <c r="I453" i="48"/>
  <c r="G453" i="48"/>
  <c r="H289" i="48"/>
  <c r="I43" i="48"/>
  <c r="H125" i="48"/>
  <c r="H207" i="48"/>
  <c r="G535" i="48"/>
  <c r="G125" i="48"/>
  <c r="I207" i="48"/>
  <c r="G207" i="48"/>
  <c r="I125" i="48"/>
  <c r="H535" i="48"/>
  <c r="G43" i="48"/>
  <c r="H43" i="48"/>
  <c r="G289" i="48"/>
  <c r="G371" i="48"/>
  <c r="I289" i="48"/>
  <c r="I371" i="48"/>
  <c r="H453" i="48"/>
  <c r="I535" i="48"/>
  <c r="H371" i="48"/>
  <c r="I1636" i="42"/>
  <c r="H1718" i="42"/>
  <c r="G1554" i="42"/>
  <c r="G1472" i="42"/>
  <c r="I2046" i="42"/>
  <c r="G1964" i="42"/>
  <c r="H1308" i="42"/>
  <c r="I1472" i="42"/>
  <c r="I1882" i="42"/>
  <c r="I1800" i="42"/>
  <c r="H1636" i="42"/>
  <c r="I1390" i="42"/>
  <c r="G1636" i="42"/>
  <c r="H1390" i="42"/>
  <c r="G1800" i="42"/>
  <c r="H1472" i="42"/>
  <c r="H1882" i="42"/>
  <c r="I1554" i="42"/>
  <c r="G1390" i="42"/>
  <c r="G1882" i="42"/>
  <c r="H1554" i="42"/>
  <c r="I1964" i="42"/>
  <c r="H1964" i="42"/>
  <c r="G1718" i="42"/>
  <c r="I1308" i="42"/>
  <c r="H1800" i="42"/>
  <c r="G1308" i="42"/>
  <c r="G2046" i="42"/>
  <c r="H2046" i="42"/>
  <c r="I1718" i="42"/>
  <c r="K47" i="41"/>
  <c r="L47" i="41"/>
  <c r="H39" i="48"/>
  <c r="I39" i="48"/>
  <c r="I203" i="48"/>
  <c r="H531" i="48"/>
  <c r="H367" i="48"/>
  <c r="G531" i="48"/>
  <c r="I285" i="48"/>
  <c r="H285" i="48"/>
  <c r="G121" i="48"/>
  <c r="I531" i="48"/>
  <c r="I449" i="48"/>
  <c r="G367" i="48"/>
  <c r="H121" i="48"/>
  <c r="I121" i="48"/>
  <c r="H449" i="48"/>
  <c r="G285" i="48"/>
  <c r="G203" i="48"/>
  <c r="H203" i="48"/>
  <c r="I367" i="48"/>
  <c r="G39" i="48"/>
  <c r="G449" i="48"/>
  <c r="H484" i="47"/>
  <c r="I566" i="49"/>
  <c r="H320" i="49"/>
  <c r="G402" i="47"/>
  <c r="G238" i="49"/>
  <c r="I484" i="47"/>
  <c r="H320" i="47"/>
  <c r="H156" i="47"/>
  <c r="I156" i="47"/>
  <c r="H402" i="49"/>
  <c r="I74" i="47"/>
  <c r="G74" i="49"/>
  <c r="I320" i="49"/>
  <c r="G402" i="49"/>
  <c r="I156" i="49"/>
  <c r="G566" i="49"/>
  <c r="G484" i="47"/>
  <c r="G320" i="49"/>
  <c r="I320" i="47"/>
  <c r="H402" i="47"/>
  <c r="I402" i="47"/>
  <c r="G566" i="47"/>
  <c r="H74" i="49"/>
  <c r="H238" i="47"/>
  <c r="I484" i="49"/>
  <c r="I238" i="47"/>
  <c r="H566" i="49"/>
  <c r="H156" i="49"/>
  <c r="G484" i="49"/>
  <c r="I74" i="49"/>
  <c r="H238" i="49"/>
  <c r="H484" i="49"/>
  <c r="G156" i="47"/>
  <c r="I566" i="47"/>
  <c r="G238" i="47"/>
  <c r="G156" i="49"/>
  <c r="H74" i="47"/>
  <c r="I402" i="49"/>
  <c r="H566" i="47"/>
  <c r="G320" i="47"/>
  <c r="G74" i="47"/>
  <c r="I238" i="49"/>
  <c r="H2036" i="42"/>
  <c r="H1790" i="42"/>
  <c r="G1298" i="42"/>
  <c r="G1872" i="42"/>
  <c r="G1462" i="42"/>
  <c r="I1872" i="42"/>
  <c r="H1954" i="42"/>
  <c r="H1626" i="42"/>
  <c r="G1626" i="42"/>
  <c r="I1790" i="42"/>
  <c r="H1544" i="42"/>
  <c r="I1462" i="42"/>
  <c r="I1544" i="42"/>
  <c r="G1544" i="42"/>
  <c r="I1380" i="42"/>
  <c r="H1298" i="42"/>
  <c r="H1872" i="42"/>
  <c r="G1708" i="42"/>
  <c r="I1708" i="42"/>
  <c r="I1954" i="42"/>
  <c r="I1626" i="42"/>
  <c r="G1954" i="42"/>
  <c r="H1462" i="42"/>
  <c r="G2036" i="42"/>
  <c r="G1790" i="42"/>
  <c r="I2036" i="42"/>
  <c r="G1380" i="42"/>
  <c r="H1380" i="42"/>
  <c r="H1708" i="42"/>
  <c r="I1298" i="42"/>
  <c r="H408" i="47"/>
  <c r="G80" i="49"/>
  <c r="G490" i="49"/>
  <c r="G244" i="47"/>
  <c r="G326" i="49"/>
  <c r="I162" i="47"/>
  <c r="H572" i="47"/>
  <c r="H326" i="47"/>
  <c r="H244" i="47"/>
  <c r="H244" i="49"/>
  <c r="I326" i="49"/>
  <c r="I572" i="49"/>
  <c r="I80" i="47"/>
  <c r="I490" i="49"/>
  <c r="H572" i="49"/>
  <c r="I162" i="49"/>
  <c r="I408" i="49"/>
  <c r="H490" i="47"/>
  <c r="H162" i="47"/>
  <c r="I244" i="47"/>
  <c r="G572" i="49"/>
  <c r="I572" i="47"/>
  <c r="G490" i="47"/>
  <c r="G80" i="47"/>
  <c r="G162" i="47"/>
  <c r="G408" i="47"/>
  <c r="H80" i="47"/>
  <c r="H490" i="49"/>
  <c r="I326" i="47"/>
  <c r="G244" i="49"/>
  <c r="H80" i="49"/>
  <c r="H162" i="49"/>
  <c r="G572" i="47"/>
  <c r="G408" i="49"/>
  <c r="I244" i="49"/>
  <c r="I408" i="47"/>
  <c r="I490" i="47"/>
  <c r="H408" i="49"/>
  <c r="G162" i="49"/>
  <c r="G326" i="47"/>
  <c r="I80" i="49"/>
  <c r="H326" i="49"/>
  <c r="I1716" i="42"/>
  <c r="H1880" i="42"/>
  <c r="I1388" i="42"/>
  <c r="H1470" i="42"/>
  <c r="H1716" i="42"/>
  <c r="G1552" i="42"/>
  <c r="H2044" i="42"/>
  <c r="G1470" i="42"/>
  <c r="G1798" i="42"/>
  <c r="G1634" i="42"/>
  <c r="G2044" i="42"/>
  <c r="I1470" i="42"/>
  <c r="I2044" i="42"/>
  <c r="I1634" i="42"/>
  <c r="I1798" i="42"/>
  <c r="G1962" i="42"/>
  <c r="I1880" i="42"/>
  <c r="G1716" i="42"/>
  <c r="H1388" i="42"/>
  <c r="I1962" i="42"/>
  <c r="I1552" i="42"/>
  <c r="G1306" i="42"/>
  <c r="G1388" i="42"/>
  <c r="H1962" i="42"/>
  <c r="H1634" i="42"/>
  <c r="H1306" i="42"/>
  <c r="G1880" i="42"/>
  <c r="H1552" i="42"/>
  <c r="I1306" i="42"/>
  <c r="H1798" i="42"/>
  <c r="I157" i="47"/>
  <c r="H321" i="47"/>
  <c r="I403" i="49"/>
  <c r="I239" i="49"/>
  <c r="G403" i="47"/>
  <c r="I403" i="47"/>
  <c r="I321" i="49"/>
  <c r="H239" i="49"/>
  <c r="H403" i="49"/>
  <c r="G321" i="49"/>
  <c r="G485" i="47"/>
  <c r="G239" i="47"/>
  <c r="G567" i="47"/>
  <c r="I75" i="49"/>
  <c r="G567" i="49"/>
  <c r="H75" i="47"/>
  <c r="I567" i="49"/>
  <c r="H485" i="47"/>
  <c r="G239" i="49"/>
  <c r="G485" i="49"/>
  <c r="I239" i="47"/>
  <c r="H75" i="49"/>
  <c r="I157" i="49"/>
  <c r="I485" i="49"/>
  <c r="I321" i="47"/>
  <c r="G157" i="49"/>
  <c r="H485" i="49"/>
  <c r="I567" i="47"/>
  <c r="H403" i="47"/>
  <c r="H321" i="49"/>
  <c r="H157" i="49"/>
  <c r="I75" i="47"/>
  <c r="G403" i="49"/>
  <c r="G75" i="49"/>
  <c r="H567" i="47"/>
  <c r="H567" i="49"/>
  <c r="G157" i="47"/>
  <c r="H239" i="47"/>
  <c r="G321" i="47"/>
  <c r="G75" i="47"/>
  <c r="H157" i="47"/>
  <c r="I485" i="47"/>
  <c r="G127" i="49"/>
  <c r="G291" i="49"/>
  <c r="H373" i="47"/>
  <c r="G209" i="49"/>
  <c r="H455" i="49"/>
  <c r="G537" i="49"/>
  <c r="H127" i="47"/>
  <c r="I127" i="49"/>
  <c r="H45" i="47"/>
  <c r="I291" i="47"/>
  <c r="G127" i="47"/>
  <c r="H209" i="49"/>
  <c r="I209" i="47"/>
  <c r="I455" i="49"/>
  <c r="I45" i="49"/>
  <c r="G373" i="47"/>
  <c r="G455" i="49"/>
  <c r="G373" i="49"/>
  <c r="H537" i="49"/>
  <c r="I45" i="47"/>
  <c r="H209" i="47"/>
  <c r="H455" i="47"/>
  <c r="I291" i="49"/>
  <c r="G209" i="47"/>
  <c r="G45" i="49"/>
  <c r="G45" i="47"/>
  <c r="G291" i="47"/>
  <c r="H373" i="49"/>
  <c r="G537" i="47"/>
  <c r="I455" i="47"/>
  <c r="G455" i="47"/>
  <c r="I209" i="49"/>
  <c r="H291" i="47"/>
  <c r="I537" i="49"/>
  <c r="H537" i="47"/>
  <c r="H291" i="49"/>
  <c r="I373" i="49"/>
  <c r="H127" i="49"/>
  <c r="H45" i="49"/>
  <c r="I537" i="47"/>
  <c r="I373" i="47"/>
  <c r="I127" i="47"/>
  <c r="I548" i="47"/>
  <c r="H220" i="47"/>
  <c r="I302" i="49"/>
  <c r="I56" i="47"/>
  <c r="I384" i="49"/>
  <c r="G466" i="49"/>
  <c r="I220" i="49"/>
  <c r="H302" i="47"/>
  <c r="H548" i="49"/>
  <c r="H548" i="47"/>
  <c r="I384" i="47"/>
  <c r="G138" i="47"/>
  <c r="I466" i="49"/>
  <c r="H384" i="47"/>
  <c r="H384" i="49"/>
  <c r="I302" i="47"/>
  <c r="G56" i="49"/>
  <c r="H466" i="47"/>
  <c r="I548" i="49"/>
  <c r="G302" i="49"/>
  <c r="G548" i="49"/>
  <c r="G548" i="47"/>
  <c r="G138" i="49"/>
  <c r="G466" i="47"/>
  <c r="H56" i="49"/>
  <c r="H138" i="47"/>
  <c r="I56" i="49"/>
  <c r="G56" i="47"/>
  <c r="G384" i="47"/>
  <c r="G220" i="49"/>
  <c r="H302" i="49"/>
  <c r="I466" i="47"/>
  <c r="G384" i="49"/>
  <c r="I220" i="47"/>
  <c r="H138" i="49"/>
  <c r="H220" i="49"/>
  <c r="I138" i="49"/>
  <c r="H56" i="47"/>
  <c r="G220" i="47"/>
  <c r="G302" i="47"/>
  <c r="H466" i="49"/>
  <c r="I138" i="47"/>
  <c r="I472" i="49"/>
  <c r="I226" i="47"/>
  <c r="G390" i="49"/>
  <c r="H308" i="47"/>
  <c r="H226" i="49"/>
  <c r="H308" i="49"/>
  <c r="H62" i="49"/>
  <c r="I554" i="47"/>
  <c r="I62" i="49"/>
  <c r="H144" i="47"/>
  <c r="I554" i="49"/>
  <c r="G62" i="47"/>
  <c r="I144" i="47"/>
  <c r="H390" i="47"/>
  <c r="I226" i="49"/>
  <c r="H554" i="47"/>
  <c r="G62" i="49"/>
  <c r="H390" i="49"/>
  <c r="G308" i="47"/>
  <c r="G144" i="49"/>
  <c r="H62" i="47"/>
  <c r="H144" i="49"/>
  <c r="G554" i="47"/>
  <c r="H226" i="47"/>
  <c r="I144" i="49"/>
  <c r="H472" i="49"/>
  <c r="G554" i="49"/>
  <c r="G390" i="47"/>
  <c r="G472" i="49"/>
  <c r="I308" i="47"/>
  <c r="H472" i="47"/>
  <c r="G472" i="47"/>
  <c r="I390" i="49"/>
  <c r="I472" i="47"/>
  <c r="G308" i="49"/>
  <c r="I390" i="47"/>
  <c r="G226" i="47"/>
  <c r="G144" i="47"/>
  <c r="H554" i="49"/>
  <c r="G226" i="49"/>
  <c r="I62" i="47"/>
  <c r="I308" i="49"/>
  <c r="G368" i="49"/>
  <c r="H204" i="49"/>
  <c r="G450" i="47"/>
  <c r="H286" i="49"/>
  <c r="I286" i="47"/>
  <c r="H286" i="47"/>
  <c r="G204" i="47"/>
  <c r="G122" i="47"/>
  <c r="G450" i="49"/>
  <c r="I450" i="47"/>
  <c r="I532" i="49"/>
  <c r="I368" i="49"/>
  <c r="I122" i="49"/>
  <c r="G122" i="49"/>
  <c r="I40" i="47"/>
  <c r="I532" i="47"/>
  <c r="G286" i="47"/>
  <c r="H40" i="47"/>
  <c r="I204" i="49"/>
  <c r="G204" i="49"/>
  <c r="I204" i="47"/>
  <c r="G532" i="47"/>
  <c r="H204" i="47"/>
  <c r="H122" i="47"/>
  <c r="I450" i="49"/>
  <c r="I368" i="47"/>
  <c r="H122" i="49"/>
  <c r="H532" i="47"/>
  <c r="I122" i="47"/>
  <c r="H368" i="47"/>
  <c r="G532" i="49"/>
  <c r="G368" i="47"/>
  <c r="H532" i="49"/>
  <c r="G286" i="49"/>
  <c r="H40" i="49"/>
  <c r="G40" i="49"/>
  <c r="I286" i="49"/>
  <c r="H450" i="47"/>
  <c r="H368" i="49"/>
  <c r="I40" i="49"/>
  <c r="H450" i="49"/>
  <c r="G40" i="47"/>
  <c r="G1968" i="42"/>
  <c r="H1804" i="42"/>
  <c r="I1968" i="42"/>
  <c r="I1722" i="42"/>
  <c r="I1886" i="42"/>
  <c r="I1312" i="42"/>
  <c r="I1394" i="42"/>
  <c r="G1640" i="42"/>
  <c r="H1968" i="42"/>
  <c r="I1476" i="42"/>
  <c r="G2050" i="42"/>
  <c r="H1640" i="42"/>
  <c r="H2050" i="42"/>
  <c r="H1476" i="42"/>
  <c r="H1722" i="42"/>
  <c r="G1312" i="42"/>
  <c r="H1312" i="42"/>
  <c r="I1804" i="42"/>
  <c r="G1476" i="42"/>
  <c r="G1722" i="42"/>
  <c r="I1558" i="42"/>
  <c r="G1886" i="42"/>
  <c r="H1394" i="42"/>
  <c r="H1886" i="42"/>
  <c r="I2050" i="42"/>
  <c r="I1640" i="42"/>
  <c r="G1804" i="42"/>
  <c r="G1558" i="42"/>
  <c r="H1558" i="42"/>
  <c r="G1394" i="42"/>
  <c r="K66" i="41"/>
  <c r="L66" i="41"/>
  <c r="G386" i="48"/>
  <c r="I222" i="48"/>
  <c r="I304" i="48"/>
  <c r="H550" i="48"/>
  <c r="G140" i="48"/>
  <c r="I140" i="48"/>
  <c r="G58" i="48"/>
  <c r="G222" i="48"/>
  <c r="H304" i="48"/>
  <c r="H386" i="48"/>
  <c r="H58" i="48"/>
  <c r="H140" i="48"/>
  <c r="H222" i="48"/>
  <c r="H468" i="48"/>
  <c r="I550" i="48"/>
  <c r="G304" i="48"/>
  <c r="I58" i="48"/>
  <c r="I468" i="48"/>
  <c r="I386" i="48"/>
  <c r="G468" i="48"/>
  <c r="G550" i="48"/>
  <c r="I1799" i="42"/>
  <c r="I1553" i="42"/>
  <c r="I1471" i="42"/>
  <c r="I1307" i="42"/>
  <c r="I1635" i="42"/>
  <c r="H1471" i="42"/>
  <c r="G1881" i="42"/>
  <c r="H1635" i="42"/>
  <c r="G1717" i="42"/>
  <c r="H1553" i="42"/>
  <c r="G1471" i="42"/>
  <c r="H1717" i="42"/>
  <c r="G1799" i="42"/>
  <c r="I1717" i="42"/>
  <c r="H1799" i="42"/>
  <c r="G1963" i="42"/>
  <c r="H1307" i="42"/>
  <c r="H1881" i="42"/>
  <c r="G1307" i="42"/>
  <c r="H2045" i="42"/>
  <c r="H1389" i="42"/>
  <c r="H1963" i="42"/>
  <c r="I1881" i="42"/>
  <c r="G2045" i="42"/>
  <c r="I2045" i="42"/>
  <c r="I1389" i="42"/>
  <c r="G1389" i="42"/>
  <c r="G1553" i="42"/>
  <c r="I1963" i="42"/>
  <c r="G1635" i="42"/>
  <c r="I1912" i="42"/>
  <c r="G1666" i="42"/>
  <c r="H1912" i="42"/>
  <c r="G1502" i="42"/>
  <c r="I1830" i="42"/>
  <c r="G1338" i="42"/>
  <c r="H1830" i="42"/>
  <c r="G1420" i="42"/>
  <c r="G1584" i="42"/>
  <c r="I1338" i="42"/>
  <c r="I1748" i="42"/>
  <c r="I1994" i="42"/>
  <c r="I1502" i="42"/>
  <c r="H1666" i="42"/>
  <c r="H1584" i="42"/>
  <c r="G1912" i="42"/>
  <c r="G1994" i="42"/>
  <c r="H1420" i="42"/>
  <c r="I1584" i="42"/>
  <c r="G1256" i="42"/>
  <c r="G1748" i="42"/>
  <c r="H1748" i="42"/>
  <c r="I1420" i="42"/>
  <c r="G1830" i="42"/>
  <c r="H1338" i="42"/>
  <c r="H1502" i="42"/>
  <c r="H1256" i="42"/>
  <c r="I1256" i="42"/>
  <c r="I1666" i="42"/>
  <c r="H1994" i="42"/>
  <c r="G1649" i="42"/>
  <c r="I1649" i="42"/>
  <c r="G1239" i="42"/>
  <c r="H1895" i="42"/>
  <c r="G1567" i="42"/>
  <c r="H1321" i="42"/>
  <c r="I1977" i="42"/>
  <c r="H1239" i="42"/>
  <c r="I1731" i="42"/>
  <c r="H1567" i="42"/>
  <c r="H1977" i="42"/>
  <c r="I1239" i="42"/>
  <c r="G1485" i="42"/>
  <c r="H1731" i="42"/>
  <c r="G1731" i="42"/>
  <c r="I1567" i="42"/>
  <c r="H1403" i="42"/>
  <c r="I1485" i="42"/>
  <c r="G1403" i="42"/>
  <c r="G1895" i="42"/>
  <c r="I1895" i="42"/>
  <c r="G1321" i="42"/>
  <c r="H1649" i="42"/>
  <c r="H1813" i="42"/>
  <c r="I1403" i="42"/>
  <c r="G1813" i="42"/>
  <c r="H1485" i="42"/>
  <c r="I1321" i="42"/>
  <c r="I1813" i="42"/>
  <c r="G1977" i="42"/>
  <c r="H1916" i="42"/>
  <c r="H1506" i="42"/>
  <c r="I1998" i="42"/>
  <c r="I1342" i="42"/>
  <c r="H1834" i="42"/>
  <c r="I1506" i="42"/>
  <c r="G1342" i="42"/>
  <c r="H1752" i="42"/>
  <c r="H1588" i="42"/>
  <c r="G1752" i="42"/>
  <c r="G1506" i="42"/>
  <c r="G1588" i="42"/>
  <c r="I1916" i="42"/>
  <c r="I1752" i="42"/>
  <c r="G1260" i="42"/>
  <c r="I1834" i="42"/>
  <c r="G1834" i="42"/>
  <c r="H1424" i="42"/>
  <c r="H1260" i="42"/>
  <c r="I1260" i="42"/>
  <c r="I1588" i="42"/>
  <c r="G1670" i="42"/>
  <c r="I1670" i="42"/>
  <c r="I1424" i="42"/>
  <c r="G1998" i="42"/>
  <c r="H1998" i="42"/>
  <c r="H1670" i="42"/>
  <c r="G1916" i="42"/>
  <c r="H1342" i="42"/>
  <c r="G1424" i="42"/>
  <c r="I1908" i="42"/>
  <c r="G1580" i="42"/>
  <c r="G1908" i="42"/>
  <c r="H1580" i="42"/>
  <c r="H1498" i="42"/>
  <c r="G1498" i="42"/>
  <c r="I1334" i="42"/>
  <c r="H1662" i="42"/>
  <c r="G1252" i="42"/>
  <c r="H1416" i="42"/>
  <c r="G1416" i="42"/>
  <c r="H1744" i="42"/>
  <c r="H1908" i="42"/>
  <c r="G1744" i="42"/>
  <c r="I1744" i="42"/>
  <c r="G1990" i="42"/>
  <c r="H1252" i="42"/>
  <c r="I1580" i="42"/>
  <c r="H1334" i="42"/>
  <c r="I1826" i="42"/>
  <c r="I1416" i="42"/>
  <c r="I1252" i="42"/>
  <c r="G1826" i="42"/>
  <c r="I1662" i="42"/>
  <c r="I1498" i="42"/>
  <c r="H1990" i="42"/>
  <c r="G1334" i="42"/>
  <c r="H1826" i="42"/>
  <c r="G1662" i="42"/>
  <c r="I1990" i="42"/>
  <c r="G1745" i="42"/>
  <c r="H1581" i="42"/>
  <c r="I1417" i="42"/>
  <c r="G1991" i="42"/>
  <c r="G1909" i="42"/>
  <c r="I1991" i="42"/>
  <c r="G1581" i="42"/>
  <c r="I1581" i="42"/>
  <c r="H1335" i="42"/>
  <c r="I1335" i="42"/>
  <c r="H1253" i="42"/>
  <c r="H1827" i="42"/>
  <c r="H1663" i="42"/>
  <c r="I1253" i="42"/>
  <c r="G1335" i="42"/>
  <c r="G1827" i="42"/>
  <c r="I1663" i="42"/>
  <c r="H1417" i="42"/>
  <c r="H1909" i="42"/>
  <c r="H1991" i="42"/>
  <c r="I1909" i="42"/>
  <c r="G1253" i="42"/>
  <c r="G1499" i="42"/>
  <c r="G1663" i="42"/>
  <c r="H1745" i="42"/>
  <c r="G1417" i="42"/>
  <c r="I1499" i="42"/>
  <c r="I1827" i="42"/>
  <c r="H1499" i="42"/>
  <c r="I1745" i="42"/>
  <c r="J23" i="41"/>
  <c r="J37" i="41"/>
  <c r="J42" i="41"/>
  <c r="J29" i="41"/>
  <c r="J27" i="41"/>
  <c r="J25" i="41"/>
  <c r="J41" i="41"/>
  <c r="J30" i="41"/>
  <c r="J31" i="41"/>
  <c r="J40" i="41"/>
  <c r="J38" i="41"/>
  <c r="J33" i="41"/>
  <c r="J17" i="41"/>
  <c r="J24" i="41"/>
  <c r="J34" i="41"/>
  <c r="J14" i="41"/>
  <c r="J36" i="41"/>
  <c r="J32" i="41"/>
  <c r="J16" i="41"/>
  <c r="J26" i="41"/>
  <c r="J28" i="41"/>
  <c r="J19" i="41"/>
  <c r="J13" i="41"/>
  <c r="J22" i="41"/>
  <c r="J21" i="41"/>
  <c r="J15" i="41"/>
  <c r="J18" i="41"/>
  <c r="J39" i="41"/>
  <c r="J35" i="41"/>
  <c r="J20" i="41"/>
  <c r="G445" i="48"/>
  <c r="H35" i="48"/>
  <c r="G363" i="48"/>
  <c r="I199" i="48"/>
  <c r="G35" i="48"/>
  <c r="H281" i="48"/>
  <c r="G281" i="48"/>
  <c r="G117" i="48"/>
  <c r="H445" i="48"/>
  <c r="I281" i="48"/>
  <c r="H527" i="48"/>
  <c r="G199" i="48"/>
  <c r="G527" i="48"/>
  <c r="I527" i="48"/>
  <c r="I117" i="48"/>
  <c r="H363" i="48"/>
  <c r="H117" i="48"/>
  <c r="I363" i="48"/>
  <c r="I35" i="48"/>
  <c r="H199" i="48"/>
  <c r="I445" i="48"/>
  <c r="H1747" i="42"/>
  <c r="H1419" i="42"/>
  <c r="G1665" i="42"/>
  <c r="G1747" i="42"/>
  <c r="G1911" i="42"/>
  <c r="H1665" i="42"/>
  <c r="H1911" i="42"/>
  <c r="I1993" i="42"/>
  <c r="I1665" i="42"/>
  <c r="I1255" i="42"/>
  <c r="G1337" i="42"/>
  <c r="H1337" i="42"/>
  <c r="H1255" i="42"/>
  <c r="G1419" i="42"/>
  <c r="I1583" i="42"/>
  <c r="G1255" i="42"/>
  <c r="H1829" i="42"/>
  <c r="H1993" i="42"/>
  <c r="H1501" i="42"/>
  <c r="I1337" i="42"/>
  <c r="I1911" i="42"/>
  <c r="G1501" i="42"/>
  <c r="I1419" i="42"/>
  <c r="H1583" i="42"/>
  <c r="G1993" i="42"/>
  <c r="I1501" i="42"/>
  <c r="I1747" i="42"/>
  <c r="G1829" i="42"/>
  <c r="G1583" i="42"/>
  <c r="I1829" i="42"/>
  <c r="H174" i="53"/>
  <c r="G10" i="55"/>
  <c r="G256" i="56"/>
  <c r="H174" i="50"/>
  <c r="H10" i="50"/>
  <c r="I502" i="52"/>
  <c r="G92" i="54"/>
  <c r="G338" i="52"/>
  <c r="G10" i="54"/>
  <c r="H174" i="56"/>
  <c r="I174" i="52"/>
  <c r="H338" i="58"/>
  <c r="H338" i="55"/>
  <c r="I92" i="55"/>
  <c r="G420" i="56"/>
  <c r="G256" i="59"/>
  <c r="H256" i="50"/>
  <c r="H92" i="53"/>
  <c r="H420" i="58"/>
  <c r="I92" i="53"/>
  <c r="G174" i="57"/>
  <c r="G174" i="51"/>
  <c r="G338" i="57"/>
  <c r="H502" i="51"/>
  <c r="G338" i="59"/>
  <c r="I92" i="51"/>
  <c r="G92" i="51"/>
  <c r="H10" i="54"/>
  <c r="I338" i="56"/>
  <c r="I420" i="55"/>
  <c r="I174" i="55"/>
  <c r="G256" i="58"/>
  <c r="I92" i="52"/>
  <c r="I502" i="54"/>
  <c r="G92" i="58"/>
  <c r="I256" i="51"/>
  <c r="G502" i="56"/>
  <c r="H92" i="55"/>
  <c r="I502" i="50"/>
  <c r="I92" i="58"/>
  <c r="I420" i="54"/>
  <c r="H338" i="53"/>
  <c r="G10" i="56"/>
  <c r="G420" i="52"/>
  <c r="G10" i="50"/>
  <c r="I420" i="51"/>
  <c r="G338" i="53"/>
  <c r="H92" i="56"/>
  <c r="I502" i="57"/>
  <c r="I174" i="54"/>
  <c r="H502" i="59"/>
  <c r="I420" i="50"/>
  <c r="I10" i="53"/>
  <c r="G174" i="59"/>
  <c r="I420" i="57"/>
  <c r="H10" i="56"/>
  <c r="H502" i="50"/>
  <c r="I256" i="58"/>
  <c r="G10" i="53"/>
  <c r="H502" i="54"/>
  <c r="H92" i="50"/>
  <c r="H338" i="57"/>
  <c r="G174" i="54"/>
  <c r="I338" i="53"/>
  <c r="G502" i="59"/>
  <c r="I256" i="53"/>
  <c r="I256" i="50"/>
  <c r="G256" i="52"/>
  <c r="H256" i="55"/>
  <c r="H92" i="59"/>
  <c r="I338" i="57"/>
  <c r="H420" i="57"/>
  <c r="G502" i="51"/>
  <c r="I174" i="51"/>
  <c r="G174" i="50"/>
  <c r="H256" i="53"/>
  <c r="G92" i="52"/>
  <c r="H502" i="53"/>
  <c r="I338" i="50"/>
  <c r="G174" i="53"/>
  <c r="G338" i="50"/>
  <c r="G420" i="58"/>
  <c r="H10" i="52"/>
  <c r="H420" i="52"/>
  <c r="I420" i="58"/>
  <c r="H338" i="50"/>
  <c r="H92" i="52"/>
  <c r="H338" i="52"/>
  <c r="G420" i="55"/>
  <c r="G256" i="57"/>
  <c r="G338" i="55"/>
  <c r="I338" i="51"/>
  <c r="G502" i="55"/>
  <c r="H420" i="55"/>
  <c r="G420" i="59"/>
  <c r="I256" i="56"/>
  <c r="I256" i="57"/>
  <c r="H174" i="58"/>
  <c r="I10" i="50"/>
  <c r="G174" i="55"/>
  <c r="H338" i="51"/>
  <c r="I502" i="53"/>
  <c r="I502" i="55"/>
  <c r="G338" i="51"/>
  <c r="H502" i="55"/>
  <c r="H256" i="56"/>
  <c r="I502" i="56"/>
  <c r="I338" i="52"/>
  <c r="H10" i="57"/>
  <c r="H174" i="57"/>
  <c r="I420" i="52"/>
  <c r="I420" i="59"/>
  <c r="I174" i="58"/>
  <c r="G10" i="51"/>
  <c r="H174" i="59"/>
  <c r="H420" i="53"/>
  <c r="H338" i="54"/>
  <c r="G174" i="56"/>
  <c r="H502" i="52"/>
  <c r="G256" i="50"/>
  <c r="I502" i="58"/>
  <c r="I10" i="52"/>
  <c r="H92" i="51"/>
  <c r="I92" i="56"/>
  <c r="G420" i="50"/>
  <c r="H174" i="52"/>
  <c r="I256" i="55"/>
  <c r="I256" i="54"/>
  <c r="I420" i="53"/>
  <c r="G256" i="55"/>
  <c r="H420" i="50"/>
  <c r="I10" i="51"/>
  <c r="G502" i="54"/>
  <c r="H420" i="51"/>
  <c r="I174" i="50"/>
  <c r="H256" i="58"/>
  <c r="H10" i="58"/>
  <c r="H92" i="54"/>
  <c r="I10" i="54"/>
  <c r="H92" i="58"/>
  <c r="I338" i="55"/>
  <c r="G420" i="57"/>
  <c r="H256" i="52"/>
  <c r="G92" i="56"/>
  <c r="I92" i="50"/>
  <c r="G502" i="57"/>
  <c r="H174" i="51"/>
  <c r="G256" i="51"/>
  <c r="H256" i="51"/>
  <c r="G338" i="54"/>
  <c r="G256" i="53"/>
  <c r="I256" i="52"/>
  <c r="H502" i="56"/>
  <c r="G502" i="58"/>
  <c r="G256" i="54"/>
  <c r="I174" i="59"/>
  <c r="G10" i="59"/>
  <c r="G92" i="55"/>
  <c r="I92" i="57"/>
  <c r="I10" i="57"/>
  <c r="I10" i="55"/>
  <c r="G338" i="56"/>
  <c r="G420" i="51"/>
  <c r="H10" i="59"/>
  <c r="H420" i="59"/>
  <c r="G502" i="50"/>
  <c r="I10" i="56"/>
  <c r="H10" i="51"/>
  <c r="I338" i="59"/>
  <c r="I174" i="56"/>
  <c r="H420" i="56"/>
  <c r="I174" i="57"/>
  <c r="H10" i="53"/>
  <c r="I92" i="54"/>
  <c r="G92" i="50"/>
  <c r="G502" i="53"/>
  <c r="I338" i="54"/>
  <c r="G420" i="54"/>
  <c r="I502" i="59"/>
  <c r="G92" i="53"/>
  <c r="I420" i="56"/>
  <c r="G420" i="53"/>
  <c r="G338" i="58"/>
  <c r="G10" i="52"/>
  <c r="H256" i="54"/>
  <c r="H502" i="57"/>
  <c r="G92" i="59"/>
  <c r="H502" i="58"/>
  <c r="H338" i="59"/>
  <c r="H256" i="57"/>
  <c r="H174" i="55"/>
  <c r="H92" i="57"/>
  <c r="G10" i="57"/>
  <c r="H256" i="59"/>
  <c r="G174" i="52"/>
  <c r="G92" i="57"/>
  <c r="I10" i="58"/>
  <c r="H174" i="54"/>
  <c r="H10" i="55"/>
  <c r="I92" i="59"/>
  <c r="I338" i="58"/>
  <c r="G10" i="58"/>
  <c r="I256" i="59"/>
  <c r="H338" i="56"/>
  <c r="H420" i="54"/>
  <c r="I502" i="51"/>
  <c r="I10" i="59"/>
  <c r="I174" i="53"/>
  <c r="G502" i="52"/>
  <c r="G174" i="58"/>
  <c r="H393" i="47"/>
  <c r="G393" i="49"/>
  <c r="G147" i="49"/>
  <c r="H475" i="47"/>
  <c r="I229" i="49"/>
  <c r="H393" i="49"/>
  <c r="H475" i="49"/>
  <c r="H311" i="47"/>
  <c r="H147" i="47"/>
  <c r="H229" i="47"/>
  <c r="I475" i="47"/>
  <c r="I147" i="49"/>
  <c r="I65" i="47"/>
  <c r="I557" i="47"/>
  <c r="G229" i="47"/>
  <c r="I311" i="47"/>
  <c r="G311" i="47"/>
  <c r="H65" i="47"/>
  <c r="G393" i="47"/>
  <c r="G65" i="47"/>
  <c r="I475" i="49"/>
  <c r="I65" i="49"/>
  <c r="G229" i="49"/>
  <c r="G311" i="49"/>
  <c r="G557" i="47"/>
  <c r="H65" i="49"/>
  <c r="I393" i="47"/>
  <c r="I557" i="49"/>
  <c r="G475" i="47"/>
  <c r="G147" i="47"/>
  <c r="H557" i="47"/>
  <c r="H147" i="49"/>
  <c r="H557" i="49"/>
  <c r="I147" i="47"/>
  <c r="I229" i="47"/>
  <c r="G475" i="49"/>
  <c r="H311" i="49"/>
  <c r="G65" i="49"/>
  <c r="I311" i="49"/>
  <c r="G557" i="49"/>
  <c r="H229" i="49"/>
  <c r="I393" i="49"/>
  <c r="G439" i="52"/>
  <c r="G29" i="52"/>
  <c r="G275" i="59"/>
  <c r="H357" i="53"/>
  <c r="G111" i="52"/>
  <c r="G357" i="56"/>
  <c r="H29" i="59"/>
  <c r="G29" i="58"/>
  <c r="G275" i="50"/>
  <c r="H275" i="55"/>
  <c r="G275" i="57"/>
  <c r="H193" i="55"/>
  <c r="G29" i="57"/>
  <c r="I439" i="57"/>
  <c r="G29" i="51"/>
  <c r="G193" i="50"/>
  <c r="H357" i="56"/>
  <c r="I439" i="53"/>
  <c r="I357" i="51"/>
  <c r="G521" i="58"/>
  <c r="I193" i="55"/>
  <c r="H29" i="56"/>
  <c r="I521" i="55"/>
  <c r="G521" i="50"/>
  <c r="G29" i="50"/>
  <c r="H357" i="54"/>
  <c r="H357" i="57"/>
  <c r="G439" i="57"/>
  <c r="I29" i="54"/>
  <c r="G521" i="59"/>
  <c r="G521" i="52"/>
  <c r="I521" i="53"/>
  <c r="H521" i="53"/>
  <c r="G111" i="50"/>
  <c r="G193" i="56"/>
  <c r="I111" i="57"/>
  <c r="I521" i="50"/>
  <c r="G193" i="57"/>
  <c r="H111" i="54"/>
  <c r="H111" i="58"/>
  <c r="H193" i="57"/>
  <c r="G111" i="56"/>
  <c r="H193" i="58"/>
  <c r="I275" i="53"/>
  <c r="G193" i="58"/>
  <c r="I357" i="53"/>
  <c r="I275" i="54"/>
  <c r="I193" i="58"/>
  <c r="I357" i="56"/>
  <c r="H439" i="56"/>
  <c r="G111" i="59"/>
  <c r="I357" i="58"/>
  <c r="I193" i="59"/>
  <c r="G439" i="59"/>
  <c r="I521" i="58"/>
  <c r="H439" i="59"/>
  <c r="H29" i="52"/>
  <c r="I29" i="58"/>
  <c r="I193" i="56"/>
  <c r="G111" i="51"/>
  <c r="G275" i="54"/>
  <c r="G439" i="50"/>
  <c r="I357" i="50"/>
  <c r="H521" i="50"/>
  <c r="G111" i="53"/>
  <c r="I357" i="59"/>
  <c r="G111" i="54"/>
  <c r="G521" i="53"/>
  <c r="I193" i="52"/>
  <c r="H111" i="51"/>
  <c r="G357" i="58"/>
  <c r="H193" i="52"/>
  <c r="H521" i="52"/>
  <c r="I29" i="52"/>
  <c r="I439" i="52"/>
  <c r="I193" i="54"/>
  <c r="G357" i="57"/>
  <c r="I521" i="52"/>
  <c r="H29" i="55"/>
  <c r="G29" i="55"/>
  <c r="G193" i="59"/>
  <c r="H29" i="54"/>
  <c r="H111" i="55"/>
  <c r="I275" i="50"/>
  <c r="G357" i="59"/>
  <c r="G29" i="54"/>
  <c r="G275" i="53"/>
  <c r="I357" i="57"/>
  <c r="G357" i="51"/>
  <c r="H275" i="51"/>
  <c r="I275" i="55"/>
  <c r="I439" i="51"/>
  <c r="H357" i="50"/>
  <c r="H357" i="55"/>
  <c r="H357" i="59"/>
  <c r="G357" i="50"/>
  <c r="G29" i="56"/>
  <c r="H275" i="50"/>
  <c r="H193" i="54"/>
  <c r="H521" i="51"/>
  <c r="I193" i="57"/>
  <c r="G275" i="56"/>
  <c r="I521" i="57"/>
  <c r="H521" i="58"/>
  <c r="H357" i="58"/>
  <c r="I111" i="56"/>
  <c r="H521" i="55"/>
  <c r="I111" i="55"/>
  <c r="H29" i="58"/>
  <c r="I439" i="59"/>
  <c r="G521" i="56"/>
  <c r="I29" i="53"/>
  <c r="I275" i="59"/>
  <c r="I29" i="57"/>
  <c r="G357" i="52"/>
  <c r="H521" i="57"/>
  <c r="G439" i="53"/>
  <c r="I111" i="58"/>
  <c r="I275" i="58"/>
  <c r="H357" i="52"/>
  <c r="G111" i="57"/>
  <c r="H439" i="55"/>
  <c r="G29" i="53"/>
  <c r="I193" i="51"/>
  <c r="H193" i="50"/>
  <c r="G521" i="51"/>
  <c r="G439" i="55"/>
  <c r="H521" i="56"/>
  <c r="H111" i="56"/>
  <c r="H111" i="52"/>
  <c r="G521" i="55"/>
  <c r="I439" i="55"/>
  <c r="I29" i="59"/>
  <c r="I439" i="50"/>
  <c r="I111" i="50"/>
  <c r="G275" i="58"/>
  <c r="G439" i="56"/>
  <c r="I275" i="56"/>
  <c r="H521" i="59"/>
  <c r="I439" i="58"/>
  <c r="I521" i="56"/>
  <c r="H439" i="58"/>
  <c r="I29" i="56"/>
  <c r="H111" i="53"/>
  <c r="H439" i="53"/>
  <c r="H439" i="54"/>
  <c r="I193" i="53"/>
  <c r="I111" i="54"/>
  <c r="G193" i="53"/>
  <c r="I193" i="50"/>
  <c r="I29" i="50"/>
  <c r="H29" i="53"/>
  <c r="H111" i="50"/>
  <c r="G193" i="51"/>
  <c r="G275" i="55"/>
  <c r="I275" i="57"/>
  <c r="I275" i="52"/>
  <c r="I521" i="54"/>
  <c r="H439" i="50"/>
  <c r="G111" i="58"/>
  <c r="G275" i="52"/>
  <c r="H439" i="52"/>
  <c r="I521" i="51"/>
  <c r="H275" i="56"/>
  <c r="H439" i="51"/>
  <c r="H357" i="51"/>
  <c r="G357" i="54"/>
  <c r="G193" i="55"/>
  <c r="H29" i="51"/>
  <c r="H275" i="53"/>
  <c r="H275" i="58"/>
  <c r="H193" i="51"/>
  <c r="G193" i="52"/>
  <c r="I111" i="52"/>
  <c r="I29" i="51"/>
  <c r="H111" i="57"/>
  <c r="I111" i="59"/>
  <c r="H193" i="53"/>
  <c r="H193" i="56"/>
  <c r="G521" i="57"/>
  <c r="H439" i="57"/>
  <c r="I111" i="53"/>
  <c r="H193" i="59"/>
  <c r="G439" i="58"/>
  <c r="H275" i="54"/>
  <c r="I521" i="59"/>
  <c r="H275" i="52"/>
  <c r="H275" i="57"/>
  <c r="H111" i="59"/>
  <c r="H29" i="50"/>
  <c r="G111" i="55"/>
  <c r="I275" i="51"/>
  <c r="I357" i="52"/>
  <c r="I439" i="56"/>
  <c r="G275" i="51"/>
  <c r="G357" i="53"/>
  <c r="H275" i="59"/>
  <c r="G193" i="54"/>
  <c r="I357" i="54"/>
  <c r="G357" i="55"/>
  <c r="I29" i="55"/>
  <c r="I439" i="54"/>
  <c r="I357" i="55"/>
  <c r="G439" i="51"/>
  <c r="H29" i="57"/>
  <c r="I111" i="51"/>
  <c r="H521" i="54"/>
  <c r="G29" i="59"/>
  <c r="G439" i="54"/>
  <c r="G521" i="54"/>
  <c r="H500" i="50"/>
  <c r="I336" i="55"/>
  <c r="I418" i="57"/>
  <c r="G418" i="59"/>
  <c r="I90" i="53"/>
  <c r="G90" i="59"/>
  <c r="G172" i="59"/>
  <c r="H418" i="53"/>
  <c r="I8" i="59"/>
  <c r="G336" i="59"/>
  <c r="H336" i="53"/>
  <c r="I500" i="58"/>
  <c r="G90" i="55"/>
  <c r="H418" i="52"/>
  <c r="H254" i="57"/>
  <c r="H172" i="51"/>
  <c r="G172" i="55"/>
  <c r="G336" i="53"/>
  <c r="H500" i="51"/>
  <c r="I254" i="56"/>
  <c r="G8" i="56"/>
  <c r="I90" i="54"/>
  <c r="H90" i="55"/>
  <c r="I418" i="50"/>
  <c r="H500" i="53"/>
  <c r="I8" i="54"/>
  <c r="H336" i="54"/>
  <c r="I418" i="53"/>
  <c r="H336" i="59"/>
  <c r="H172" i="50"/>
  <c r="I172" i="59"/>
  <c r="I418" i="51"/>
  <c r="G172" i="57"/>
  <c r="G254" i="53"/>
  <c r="G254" i="56"/>
  <c r="G500" i="58"/>
  <c r="G172" i="58"/>
  <c r="I500" i="57"/>
  <c r="H418" i="50"/>
  <c r="I90" i="59"/>
  <c r="I8" i="58"/>
  <c r="G418" i="57"/>
  <c r="I90" i="56"/>
  <c r="G418" i="50"/>
  <c r="G8" i="55"/>
  <c r="H8" i="57"/>
  <c r="G8" i="54"/>
  <c r="I500" i="56"/>
  <c r="I172" i="58"/>
  <c r="I418" i="59"/>
  <c r="I418" i="55"/>
  <c r="G254" i="50"/>
  <c r="I336" i="57"/>
  <c r="I8" i="52"/>
  <c r="I90" i="58"/>
  <c r="I500" i="50"/>
  <c r="H8" i="54"/>
  <c r="H8" i="50"/>
  <c r="G254" i="55"/>
  <c r="I90" i="50"/>
  <c r="H90" i="57"/>
  <c r="I418" i="54"/>
  <c r="G254" i="54"/>
  <c r="I90" i="57"/>
  <c r="H90" i="58"/>
  <c r="I336" i="59"/>
  <c r="I172" i="57"/>
  <c r="G500" i="52"/>
  <c r="G90" i="57"/>
  <c r="I336" i="53"/>
  <c r="H172" i="58"/>
  <c r="H254" i="56"/>
  <c r="I8" i="51"/>
  <c r="H254" i="53"/>
  <c r="G336" i="57"/>
  <c r="G418" i="55"/>
  <c r="G418" i="52"/>
  <c r="I90" i="51"/>
  <c r="I254" i="51"/>
  <c r="G90" i="51"/>
  <c r="H254" i="58"/>
  <c r="I172" i="55"/>
  <c r="I254" i="59"/>
  <c r="G172" i="51"/>
  <c r="H418" i="51"/>
  <c r="H8" i="58"/>
  <c r="G90" i="52"/>
  <c r="I90" i="52"/>
  <c r="G90" i="54"/>
  <c r="H90" i="51"/>
  <c r="G172" i="52"/>
  <c r="H336" i="58"/>
  <c r="I336" i="52"/>
  <c r="H500" i="57"/>
  <c r="G418" i="58"/>
  <c r="H8" i="59"/>
  <c r="H172" i="56"/>
  <c r="I254" i="52"/>
  <c r="G336" i="54"/>
  <c r="I500" i="54"/>
  <c r="H172" i="54"/>
  <c r="G500" i="56"/>
  <c r="H336" i="55"/>
  <c r="G254" i="58"/>
  <c r="H8" i="51"/>
  <c r="I172" i="54"/>
  <c r="H336" i="56"/>
  <c r="I418" i="56"/>
  <c r="I8" i="50"/>
  <c r="H418" i="54"/>
  <c r="G500" i="54"/>
  <c r="I254" i="54"/>
  <c r="I500" i="51"/>
  <c r="H90" i="56"/>
  <c r="G172" i="56"/>
  <c r="H500" i="55"/>
  <c r="G500" i="57"/>
  <c r="H172" i="55"/>
  <c r="I254" i="53"/>
  <c r="G500" i="50"/>
  <c r="G336" i="58"/>
  <c r="H90" i="54"/>
  <c r="G418" i="53"/>
  <c r="G254" i="57"/>
  <c r="G8" i="52"/>
  <c r="H8" i="52"/>
  <c r="H500" i="52"/>
  <c r="G418" i="51"/>
  <c r="G336" i="51"/>
  <c r="G90" i="56"/>
  <c r="G8" i="51"/>
  <c r="H90" i="52"/>
  <c r="H8" i="56"/>
  <c r="H336" i="50"/>
  <c r="H254" i="52"/>
  <c r="I90" i="55"/>
  <c r="G90" i="58"/>
  <c r="H254" i="55"/>
  <c r="G418" i="56"/>
  <c r="G8" i="59"/>
  <c r="G8" i="50"/>
  <c r="G172" i="50"/>
  <c r="I254" i="55"/>
  <c r="I336" i="56"/>
  <c r="H500" i="59"/>
  <c r="H172" i="53"/>
  <c r="H172" i="52"/>
  <c r="H500" i="56"/>
  <c r="I500" i="52"/>
  <c r="I172" i="51"/>
  <c r="H336" i="51"/>
  <c r="H90" i="50"/>
  <c r="G500" i="51"/>
  <c r="I8" i="57"/>
  <c r="I336" i="58"/>
  <c r="G172" i="53"/>
  <c r="G336" i="50"/>
  <c r="I336" i="54"/>
  <c r="G254" i="51"/>
  <c r="G8" i="57"/>
  <c r="G90" i="50"/>
  <c r="H8" i="55"/>
  <c r="I500" i="53"/>
  <c r="I254" i="50"/>
  <c r="G500" i="53"/>
  <c r="H500" i="58"/>
  <c r="I418" i="52"/>
  <c r="H172" i="57"/>
  <c r="I172" i="50"/>
  <c r="H418" i="59"/>
  <c r="G336" i="55"/>
  <c r="G8" i="58"/>
  <c r="H90" i="53"/>
  <c r="H336" i="57"/>
  <c r="I500" i="59"/>
  <c r="I172" i="52"/>
  <c r="H418" i="58"/>
  <c r="H418" i="56"/>
  <c r="I500" i="55"/>
  <c r="I172" i="53"/>
  <c r="I8" i="53"/>
  <c r="I336" i="50"/>
  <c r="I418" i="58"/>
  <c r="H418" i="55"/>
  <c r="G336" i="52"/>
  <c r="H500" i="54"/>
  <c r="H90" i="59"/>
  <c r="H254" i="54"/>
  <c r="I8" i="55"/>
  <c r="I172" i="56"/>
  <c r="H254" i="50"/>
  <c r="G500" i="55"/>
  <c r="G254" i="59"/>
  <c r="I8" i="56"/>
  <c r="H172" i="59"/>
  <c r="H8" i="53"/>
  <c r="H254" i="51"/>
  <c r="G8" i="53"/>
  <c r="H418" i="57"/>
  <c r="G500" i="59"/>
  <c r="G254" i="52"/>
  <c r="G90" i="53"/>
  <c r="I254" i="58"/>
  <c r="G172" i="54"/>
  <c r="I336" i="51"/>
  <c r="H336" i="52"/>
  <c r="G336" i="56"/>
  <c r="H254" i="59"/>
  <c r="G418" i="54"/>
  <c r="I254" i="57"/>
  <c r="I33" i="57"/>
  <c r="H33" i="50"/>
  <c r="I115" i="59"/>
  <c r="G525" i="56"/>
  <c r="I525" i="58"/>
  <c r="I525" i="50"/>
  <c r="I197" i="52"/>
  <c r="H279" i="53"/>
  <c r="H197" i="52"/>
  <c r="G443" i="58"/>
  <c r="G525" i="50"/>
  <c r="G525" i="59"/>
  <c r="H279" i="50"/>
  <c r="H443" i="53"/>
  <c r="H361" i="54"/>
  <c r="I361" i="57"/>
  <c r="G361" i="54"/>
  <c r="H443" i="51"/>
  <c r="I115" i="57"/>
  <c r="I361" i="55"/>
  <c r="H115" i="56"/>
  <c r="G361" i="52"/>
  <c r="G279" i="58"/>
  <c r="H443" i="58"/>
  <c r="H525" i="55"/>
  <c r="G115" i="51"/>
  <c r="G525" i="55"/>
  <c r="I525" i="51"/>
  <c r="G279" i="50"/>
  <c r="I33" i="53"/>
  <c r="I115" i="51"/>
  <c r="I443" i="55"/>
  <c r="G279" i="57"/>
  <c r="G361" i="51"/>
  <c r="G115" i="50"/>
  <c r="G279" i="55"/>
  <c r="H361" i="50"/>
  <c r="I443" i="51"/>
  <c r="I33" i="58"/>
  <c r="G33" i="58"/>
  <c r="G525" i="51"/>
  <c r="I279" i="55"/>
  <c r="H525" i="57"/>
  <c r="G115" i="58"/>
  <c r="H115" i="57"/>
  <c r="I197" i="55"/>
  <c r="H443" i="55"/>
  <c r="H33" i="54"/>
  <c r="H279" i="54"/>
  <c r="G525" i="52"/>
  <c r="G197" i="53"/>
  <c r="H443" i="50"/>
  <c r="I525" i="57"/>
  <c r="H525" i="50"/>
  <c r="I443" i="59"/>
  <c r="H361" i="53"/>
  <c r="G115" i="52"/>
  <c r="I33" i="56"/>
  <c r="I279" i="52"/>
  <c r="G115" i="53"/>
  <c r="G361" i="53"/>
  <c r="I33" i="59"/>
  <c r="G33" i="51"/>
  <c r="G279" i="52"/>
  <c r="H279" i="51"/>
  <c r="I361" i="58"/>
  <c r="H115" i="54"/>
  <c r="G525" i="57"/>
  <c r="I33" i="51"/>
  <c r="H525" i="56"/>
  <c r="G115" i="57"/>
  <c r="I115" i="53"/>
  <c r="H279" i="56"/>
  <c r="G197" i="51"/>
  <c r="H279" i="59"/>
  <c r="G33" i="50"/>
  <c r="H33" i="52"/>
  <c r="H197" i="56"/>
  <c r="H525" i="53"/>
  <c r="G361" i="56"/>
  <c r="I115" i="52"/>
  <c r="I525" i="55"/>
  <c r="H115" i="53"/>
  <c r="H33" i="58"/>
  <c r="H279" i="58"/>
  <c r="H361" i="55"/>
  <c r="I279" i="58"/>
  <c r="H279" i="57"/>
  <c r="I279" i="59"/>
  <c r="G443" i="55"/>
  <c r="I33" i="52"/>
  <c r="I443" i="58"/>
  <c r="H33" i="55"/>
  <c r="G525" i="58"/>
  <c r="G33" i="52"/>
  <c r="G33" i="55"/>
  <c r="I443" i="52"/>
  <c r="I115" i="50"/>
  <c r="H115" i="52"/>
  <c r="G361" i="59"/>
  <c r="G115" i="59"/>
  <c r="G443" i="56"/>
  <c r="G197" i="59"/>
  <c r="G443" i="53"/>
  <c r="G197" i="52"/>
  <c r="I33" i="54"/>
  <c r="G361" i="58"/>
  <c r="H525" i="59"/>
  <c r="I279" i="51"/>
  <c r="I525" i="52"/>
  <c r="I197" i="56"/>
  <c r="I361" i="52"/>
  <c r="G525" i="53"/>
  <c r="I279" i="50"/>
  <c r="I361" i="54"/>
  <c r="H443" i="56"/>
  <c r="I525" i="53"/>
  <c r="H33" i="56"/>
  <c r="H197" i="58"/>
  <c r="G115" i="55"/>
  <c r="G361" i="55"/>
  <c r="I279" i="53"/>
  <c r="H279" i="55"/>
  <c r="H361" i="59"/>
  <c r="H115" i="51"/>
  <c r="G33" i="53"/>
  <c r="I197" i="53"/>
  <c r="H115" i="50"/>
  <c r="I279" i="54"/>
  <c r="G443" i="50"/>
  <c r="I443" i="57"/>
  <c r="H525" i="51"/>
  <c r="I361" i="56"/>
  <c r="H33" i="53"/>
  <c r="H525" i="58"/>
  <c r="G197" i="55"/>
  <c r="H115" i="58"/>
  <c r="I525" i="56"/>
  <c r="I115" i="58"/>
  <c r="G525" i="54"/>
  <c r="H361" i="52"/>
  <c r="G443" i="57"/>
  <c r="I525" i="59"/>
  <c r="G197" i="57"/>
  <c r="I197" i="54"/>
  <c r="G33" i="57"/>
  <c r="G443" i="51"/>
  <c r="H361" i="57"/>
  <c r="H443" i="54"/>
  <c r="G197" i="56"/>
  <c r="G115" i="54"/>
  <c r="I361" i="51"/>
  <c r="G279" i="59"/>
  <c r="I443" i="53"/>
  <c r="G279" i="56"/>
  <c r="I443" i="54"/>
  <c r="I115" i="55"/>
  <c r="H197" i="55"/>
  <c r="H115" i="59"/>
  <c r="H443" i="59"/>
  <c r="I33" i="55"/>
  <c r="G197" i="50"/>
  <c r="H115" i="55"/>
  <c r="I361" i="59"/>
  <c r="I197" i="59"/>
  <c r="H33" i="57"/>
  <c r="G33" i="59"/>
  <c r="H197" i="51"/>
  <c r="I279" i="56"/>
  <c r="I197" i="51"/>
  <c r="I197" i="50"/>
  <c r="H197" i="57"/>
  <c r="H33" i="51"/>
  <c r="H197" i="53"/>
  <c r="G33" i="54"/>
  <c r="I33" i="50"/>
  <c r="H197" i="59"/>
  <c r="I361" i="53"/>
  <c r="G443" i="52"/>
  <c r="H525" i="54"/>
  <c r="H443" i="52"/>
  <c r="H361" i="56"/>
  <c r="H443" i="57"/>
  <c r="H197" i="50"/>
  <c r="H525" i="52"/>
  <c r="I443" i="56"/>
  <c r="I525" i="54"/>
  <c r="G443" i="54"/>
  <c r="G279" i="51"/>
  <c r="G443" i="59"/>
  <c r="I443" i="50"/>
  <c r="G197" i="58"/>
  <c r="I197" i="58"/>
  <c r="G279" i="54"/>
  <c r="H361" i="51"/>
  <c r="I279" i="57"/>
  <c r="I115" i="56"/>
  <c r="H197" i="54"/>
  <c r="H361" i="58"/>
  <c r="H279" i="52"/>
  <c r="H33" i="59"/>
  <c r="G361" i="50"/>
  <c r="G279" i="53"/>
  <c r="G115" i="56"/>
  <c r="I361" i="50"/>
  <c r="G197" i="54"/>
  <c r="I115" i="54"/>
  <c r="G33" i="56"/>
  <c r="I197" i="57"/>
  <c r="G361" i="57"/>
  <c r="L73" i="41"/>
  <c r="K73" i="41"/>
  <c r="G557" i="48"/>
  <c r="I475" i="48"/>
  <c r="I393" i="48"/>
  <c r="H65" i="48"/>
  <c r="G475" i="48"/>
  <c r="I311" i="48"/>
  <c r="G393" i="48"/>
  <c r="I229" i="48"/>
  <c r="H229" i="48"/>
  <c r="I557" i="48"/>
  <c r="G65" i="48"/>
  <c r="H311" i="48"/>
  <c r="G147" i="48"/>
  <c r="G229" i="48"/>
  <c r="H557" i="48"/>
  <c r="H475" i="48"/>
  <c r="H393" i="48"/>
  <c r="I147" i="48"/>
  <c r="I65" i="48"/>
  <c r="G311" i="48"/>
  <c r="H147" i="48"/>
  <c r="I25" i="41"/>
  <c r="G17" i="49" s="1"/>
  <c r="I22" i="41"/>
  <c r="H506" i="47" s="1"/>
  <c r="I24" i="41"/>
  <c r="I30" i="41"/>
  <c r="I36" i="41"/>
  <c r="I192" i="49" s="1"/>
  <c r="I29" i="41"/>
  <c r="H513" i="47" s="1"/>
  <c r="I31" i="41"/>
  <c r="I14" i="41"/>
  <c r="I15" i="41"/>
  <c r="I21" i="41"/>
  <c r="I177" i="47" s="1"/>
  <c r="I35" i="41"/>
  <c r="I42" i="41"/>
  <c r="I13" i="41"/>
  <c r="I26" i="41"/>
  <c r="I182" i="49" s="1"/>
  <c r="I19" i="41"/>
  <c r="I41" i="41"/>
  <c r="I18" i="41"/>
  <c r="I10" i="47" s="1"/>
  <c r="I39" i="41"/>
  <c r="I441" i="47" s="1"/>
  <c r="I33" i="41"/>
  <c r="I20" i="41"/>
  <c r="I34" i="41"/>
  <c r="I16" i="41"/>
  <c r="G254" i="47" s="1"/>
  <c r="I40" i="41"/>
  <c r="I37" i="41"/>
  <c r="I27" i="41"/>
  <c r="I17" i="41"/>
  <c r="G501" i="47" s="1"/>
  <c r="I32" i="41"/>
  <c r="I23" i="41"/>
  <c r="I38" i="41"/>
  <c r="H112" i="49" s="1"/>
  <c r="I28" i="41"/>
  <c r="H512" i="47" s="1"/>
  <c r="H199" i="47"/>
  <c r="G281" i="49"/>
  <c r="I35" i="49"/>
  <c r="I445" i="49"/>
  <c r="H35" i="47"/>
  <c r="H363" i="49"/>
  <c r="I363" i="49"/>
  <c r="G117" i="47"/>
  <c r="I199" i="47"/>
  <c r="H281" i="47"/>
  <c r="G199" i="49"/>
  <c r="G445" i="49"/>
  <c r="H445" i="47"/>
  <c r="I35" i="47"/>
  <c r="H527" i="47"/>
  <c r="G199" i="47"/>
  <c r="G363" i="47"/>
  <c r="G117" i="49"/>
  <c r="H527" i="49"/>
  <c r="G527" i="47"/>
  <c r="I527" i="47"/>
  <c r="I199" i="49"/>
  <c r="H117" i="47"/>
  <c r="G35" i="47"/>
  <c r="I363" i="47"/>
  <c r="H281" i="49"/>
  <c r="H199" i="49"/>
  <c r="I527" i="49"/>
  <c r="H35" i="49"/>
  <c r="G527" i="49"/>
  <c r="G363" i="49"/>
  <c r="G281" i="47"/>
  <c r="G35" i="49"/>
  <c r="I117" i="49"/>
  <c r="H445" i="49"/>
  <c r="G445" i="47"/>
  <c r="H363" i="47"/>
  <c r="I445" i="47"/>
  <c r="I281" i="47"/>
  <c r="I117" i="47"/>
  <c r="I281" i="49"/>
  <c r="H117" i="49"/>
  <c r="G1532" i="42"/>
  <c r="I1286" i="42"/>
  <c r="H1286" i="42"/>
  <c r="G1942" i="42"/>
  <c r="I1450" i="42"/>
  <c r="H1696" i="42"/>
  <c r="G1778" i="42"/>
  <c r="H1450" i="42"/>
  <c r="G1450" i="42"/>
  <c r="G1614" i="42"/>
  <c r="H2024" i="42"/>
  <c r="G1286" i="42"/>
  <c r="G1368" i="42"/>
  <c r="I1860" i="42"/>
  <c r="H1778" i="42"/>
  <c r="H1614" i="42"/>
  <c r="I1696" i="42"/>
  <c r="H1942" i="42"/>
  <c r="G1696" i="42"/>
  <c r="I1368" i="42"/>
  <c r="H1532" i="42"/>
  <c r="H1368" i="42"/>
  <c r="G1860" i="42"/>
  <c r="I1778" i="42"/>
  <c r="H1860" i="42"/>
  <c r="I1614" i="42"/>
  <c r="I2024" i="42"/>
  <c r="I1532" i="42"/>
  <c r="I1942" i="42"/>
  <c r="G2024" i="42"/>
  <c r="G98" i="54"/>
  <c r="H98" i="59"/>
  <c r="G262" i="51"/>
  <c r="G98" i="53"/>
  <c r="H508" i="58"/>
  <c r="I508" i="51"/>
  <c r="G508" i="51"/>
  <c r="G262" i="57"/>
  <c r="I344" i="54"/>
  <c r="H16" i="59"/>
  <c r="H180" i="57"/>
  <c r="H180" i="55"/>
  <c r="I344" i="50"/>
  <c r="G98" i="52"/>
  <c r="H16" i="53"/>
  <c r="H344" i="55"/>
  <c r="G262" i="50"/>
  <c r="I508" i="57"/>
  <c r="I262" i="51"/>
  <c r="I180" i="58"/>
  <c r="H262" i="59"/>
  <c r="H16" i="54"/>
  <c r="G180" i="51"/>
  <c r="H16" i="52"/>
  <c r="I262" i="53"/>
  <c r="H426" i="52"/>
  <c r="G16" i="58"/>
  <c r="H344" i="51"/>
  <c r="G16" i="57"/>
  <c r="G16" i="51"/>
  <c r="G262" i="58"/>
  <c r="I98" i="55"/>
  <c r="I98" i="52"/>
  <c r="I344" i="52"/>
  <c r="I262" i="57"/>
  <c r="G508" i="55"/>
  <c r="I180" i="56"/>
  <c r="H426" i="50"/>
  <c r="H16" i="58"/>
  <c r="H426" i="59"/>
  <c r="I16" i="54"/>
  <c r="H262" i="52"/>
  <c r="H180" i="50"/>
  <c r="H508" i="54"/>
  <c r="I180" i="51"/>
  <c r="G98" i="51"/>
  <c r="H426" i="58"/>
  <c r="G344" i="59"/>
  <c r="I262" i="52"/>
  <c r="H344" i="56"/>
  <c r="G508" i="56"/>
  <c r="I426" i="54"/>
  <c r="G16" i="59"/>
  <c r="H180" i="54"/>
  <c r="G98" i="59"/>
  <c r="G426" i="56"/>
  <c r="G344" i="54"/>
  <c r="I180" i="57"/>
  <c r="G508" i="53"/>
  <c r="G98" i="50"/>
  <c r="H508" i="59"/>
  <c r="I180" i="53"/>
  <c r="G508" i="58"/>
  <c r="H16" i="55"/>
  <c r="G180" i="53"/>
  <c r="H98" i="57"/>
  <c r="G16" i="56"/>
  <c r="I16" i="53"/>
  <c r="I98" i="53"/>
  <c r="H508" i="56"/>
  <c r="G180" i="58"/>
  <c r="H180" i="56"/>
  <c r="I508" i="50"/>
  <c r="I180" i="54"/>
  <c r="G508" i="54"/>
  <c r="I426" i="50"/>
  <c r="H508" i="51"/>
  <c r="H180" i="53"/>
  <c r="H16" i="57"/>
  <c r="H262" i="57"/>
  <c r="H344" i="50"/>
  <c r="G180" i="59"/>
  <c r="G344" i="51"/>
  <c r="I180" i="55"/>
  <c r="G180" i="50"/>
  <c r="G98" i="57"/>
  <c r="H426" i="55"/>
  <c r="I344" i="55"/>
  <c r="G98" i="55"/>
  <c r="I344" i="59"/>
  <c r="G426" i="59"/>
  <c r="H262" i="51"/>
  <c r="G180" i="52"/>
  <c r="I16" i="58"/>
  <c r="H508" i="55"/>
  <c r="H344" i="57"/>
  <c r="H262" i="50"/>
  <c r="H508" i="50"/>
  <c r="H180" i="59"/>
  <c r="G262" i="54"/>
  <c r="I16" i="57"/>
  <c r="H344" i="52"/>
  <c r="H262" i="58"/>
  <c r="I262" i="50"/>
  <c r="H426" i="53"/>
  <c r="G262" i="56"/>
  <c r="H262" i="53"/>
  <c r="H426" i="54"/>
  <c r="G508" i="52"/>
  <c r="I344" i="53"/>
  <c r="I98" i="50"/>
  <c r="G262" i="55"/>
  <c r="G344" i="57"/>
  <c r="I508" i="58"/>
  <c r="H508" i="53"/>
  <c r="I426" i="55"/>
  <c r="I344" i="57"/>
  <c r="G262" i="59"/>
  <c r="H98" i="51"/>
  <c r="I98" i="57"/>
  <c r="G426" i="52"/>
  <c r="G180" i="56"/>
  <c r="G180" i="54"/>
  <c r="G16" i="53"/>
  <c r="H98" i="52"/>
  <c r="G344" i="56"/>
  <c r="H16" i="51"/>
  <c r="H344" i="54"/>
  <c r="G180" i="55"/>
  <c r="I98" i="59"/>
  <c r="H344" i="53"/>
  <c r="H262" i="54"/>
  <c r="G344" i="50"/>
  <c r="G508" i="57"/>
  <c r="I508" i="52"/>
  <c r="G426" i="53"/>
  <c r="H98" i="50"/>
  <c r="I16" i="52"/>
  <c r="G344" i="52"/>
  <c r="G262" i="53"/>
  <c r="I426" i="56"/>
  <c r="I426" i="57"/>
  <c r="G426" i="51"/>
  <c r="I262" i="56"/>
  <c r="G98" i="56"/>
  <c r="I16" i="51"/>
  <c r="I16" i="55"/>
  <c r="I16" i="50"/>
  <c r="G16" i="54"/>
  <c r="H426" i="57"/>
  <c r="G98" i="58"/>
  <c r="I344" i="56"/>
  <c r="I426" i="58"/>
  <c r="H262" i="56"/>
  <c r="I98" i="54"/>
  <c r="I426" i="51"/>
  <c r="I180" i="52"/>
  <c r="H16" i="50"/>
  <c r="I426" i="53"/>
  <c r="I98" i="51"/>
  <c r="H344" i="59"/>
  <c r="I16" i="56"/>
  <c r="H98" i="58"/>
  <c r="G426" i="58"/>
  <c r="G426" i="57"/>
  <c r="H98" i="55"/>
  <c r="I262" i="58"/>
  <c r="I508" i="53"/>
  <c r="G426" i="55"/>
  <c r="I98" i="56"/>
  <c r="G16" i="55"/>
  <c r="H508" i="57"/>
  <c r="I508" i="56"/>
  <c r="G180" i="57"/>
  <c r="I344" i="51"/>
  <c r="I98" i="58"/>
  <c r="H180" i="51"/>
  <c r="I262" i="59"/>
  <c r="G426" i="50"/>
  <c r="I344" i="58"/>
  <c r="G426" i="54"/>
  <c r="H16" i="56"/>
  <c r="I262" i="54"/>
  <c r="I508" i="55"/>
  <c r="H98" i="56"/>
  <c r="I16" i="59"/>
  <c r="G262" i="52"/>
  <c r="H344" i="58"/>
  <c r="H426" i="51"/>
  <c r="H98" i="54"/>
  <c r="I508" i="59"/>
  <c r="G16" i="52"/>
  <c r="G508" i="50"/>
  <c r="I426" i="59"/>
  <c r="I426" i="52"/>
  <c r="G508" i="59"/>
  <c r="G344" i="55"/>
  <c r="H180" i="52"/>
  <c r="H262" i="55"/>
  <c r="I180" i="50"/>
  <c r="H98" i="53"/>
  <c r="H508" i="52"/>
  <c r="H180" i="58"/>
  <c r="I508" i="54"/>
  <c r="G16" i="50"/>
  <c r="I180" i="59"/>
  <c r="G344" i="58"/>
  <c r="I262" i="55"/>
  <c r="H426" i="56"/>
  <c r="G344" i="53"/>
  <c r="H500" i="49"/>
  <c r="G500" i="47"/>
  <c r="G336" i="49"/>
  <c r="H90" i="47"/>
  <c r="H90" i="49"/>
  <c r="G90" i="47"/>
  <c r="H8" i="49"/>
  <c r="G418" i="47"/>
  <c r="G90" i="49"/>
  <c r="G254" i="49"/>
  <c r="G12" i="47"/>
  <c r="H258" i="49"/>
  <c r="I504" i="47"/>
  <c r="H422" i="47"/>
  <c r="G94" i="47"/>
  <c r="I340" i="47"/>
  <c r="G176" i="49"/>
  <c r="G422" i="47"/>
  <c r="H176" i="49"/>
  <c r="I12" i="49"/>
  <c r="G12" i="49"/>
  <c r="G94" i="49"/>
  <c r="G422" i="49"/>
  <c r="H258" i="47"/>
  <c r="G504" i="47"/>
  <c r="I176" i="47"/>
  <c r="H176" i="47"/>
  <c r="I12" i="47"/>
  <c r="I258" i="47"/>
  <c r="H340" i="49"/>
  <c r="G258" i="49"/>
  <c r="H422" i="49"/>
  <c r="I422" i="49"/>
  <c r="H12" i="49"/>
  <c r="I176" i="49"/>
  <c r="G340" i="47"/>
  <c r="I504" i="49"/>
  <c r="I94" i="49"/>
  <c r="I340" i="49"/>
  <c r="I422" i="47"/>
  <c r="H340" i="47"/>
  <c r="H12" i="47"/>
  <c r="H94" i="49"/>
  <c r="H504" i="49"/>
  <c r="H504" i="47"/>
  <c r="G504" i="49"/>
  <c r="H94" i="47"/>
  <c r="I258" i="49"/>
  <c r="G340" i="49"/>
  <c r="G176" i="47"/>
  <c r="I94" i="47"/>
  <c r="G258" i="47"/>
  <c r="H359" i="47"/>
  <c r="G113" i="47"/>
  <c r="H359" i="49"/>
  <c r="H277" i="47"/>
  <c r="I277" i="49"/>
  <c r="I523" i="49"/>
  <c r="I195" i="47"/>
  <c r="G359" i="47"/>
  <c r="G31" i="49"/>
  <c r="I31" i="47"/>
  <c r="G428" i="47"/>
  <c r="G18" i="47"/>
  <c r="G18" i="49"/>
  <c r="I18" i="49"/>
  <c r="G346" i="47"/>
  <c r="I510" i="47"/>
  <c r="I346" i="47"/>
  <c r="I264" i="47"/>
  <c r="I346" i="49"/>
  <c r="G346" i="49"/>
  <c r="I18" i="47"/>
  <c r="G356" i="49"/>
  <c r="I520" i="47"/>
  <c r="I438" i="47"/>
  <c r="I274" i="47"/>
  <c r="H110" i="49"/>
  <c r="G192" i="47"/>
  <c r="I110" i="47"/>
  <c r="H274" i="47"/>
  <c r="I110" i="49"/>
  <c r="I28" i="47"/>
  <c r="I274" i="49"/>
  <c r="G356" i="47"/>
  <c r="I438" i="49"/>
  <c r="H520" i="47"/>
  <c r="H28" i="47"/>
  <c r="H274" i="49"/>
  <c r="G520" i="47"/>
  <c r="G438" i="47"/>
  <c r="H192" i="47"/>
  <c r="G520" i="49"/>
  <c r="H438" i="49"/>
  <c r="H438" i="47"/>
  <c r="I520" i="49"/>
  <c r="H28" i="49"/>
  <c r="H356" i="49"/>
  <c r="G438" i="49"/>
  <c r="I356" i="47"/>
  <c r="I356" i="49"/>
  <c r="H192" i="49"/>
  <c r="I28" i="49"/>
  <c r="I192" i="47"/>
  <c r="H13" i="49"/>
  <c r="I95" i="49"/>
  <c r="I341" i="47"/>
  <c r="H505" i="49"/>
  <c r="H423" i="49"/>
  <c r="G177" i="47"/>
  <c r="G423" i="49"/>
  <c r="H95" i="47"/>
  <c r="I341" i="49"/>
  <c r="H259" i="47"/>
  <c r="G259" i="47"/>
  <c r="G256" i="49"/>
  <c r="I420" i="49"/>
  <c r="H502" i="47"/>
  <c r="I92" i="49"/>
  <c r="H502" i="49"/>
  <c r="G338" i="49"/>
  <c r="H10" i="49"/>
  <c r="I338" i="47"/>
  <c r="G420" i="47"/>
  <c r="I10" i="49"/>
  <c r="G256" i="47"/>
  <c r="G10" i="49"/>
  <c r="H10" i="47"/>
  <c r="I174" i="49"/>
  <c r="G10" i="47"/>
  <c r="H338" i="47"/>
  <c r="G174" i="49"/>
  <c r="I256" i="49"/>
  <c r="H92" i="47"/>
  <c r="G174" i="47"/>
  <c r="G338" i="47"/>
  <c r="G92" i="47"/>
  <c r="I174" i="47"/>
  <c r="G92" i="49"/>
  <c r="I502" i="49"/>
  <c r="I256" i="47"/>
  <c r="H174" i="47"/>
  <c r="H338" i="49"/>
  <c r="G502" i="47"/>
  <c r="H256" i="47"/>
  <c r="I502" i="47"/>
  <c r="G424" i="47"/>
  <c r="G506" i="47"/>
  <c r="I342" i="47"/>
  <c r="G14" i="47"/>
  <c r="I506" i="49"/>
  <c r="H96" i="49"/>
  <c r="I424" i="47"/>
  <c r="I96" i="49"/>
  <c r="I260" i="49"/>
  <c r="H14" i="49"/>
  <c r="G14" i="49"/>
  <c r="I268" i="49"/>
  <c r="I186" i="49"/>
  <c r="H514" i="47"/>
  <c r="I104" i="47"/>
  <c r="I350" i="49"/>
  <c r="I432" i="47"/>
  <c r="G350" i="49"/>
  <c r="I514" i="47"/>
  <c r="H350" i="47"/>
  <c r="H432" i="49"/>
  <c r="I432" i="49"/>
  <c r="G22" i="49"/>
  <c r="H104" i="47"/>
  <c r="I514" i="49"/>
  <c r="G268" i="47"/>
  <c r="G432" i="47"/>
  <c r="G432" i="49"/>
  <c r="H186" i="47"/>
  <c r="G350" i="47"/>
  <c r="H514" i="49"/>
  <c r="H22" i="49"/>
  <c r="G186" i="47"/>
  <c r="H22" i="47"/>
  <c r="G514" i="49"/>
  <c r="G268" i="49"/>
  <c r="H350" i="49"/>
  <c r="G514" i="47"/>
  <c r="I22" i="49"/>
  <c r="G22" i="47"/>
  <c r="G186" i="49"/>
  <c r="I22" i="47"/>
  <c r="I350" i="47"/>
  <c r="H268" i="47"/>
  <c r="G104" i="49"/>
  <c r="I104" i="49"/>
  <c r="I186" i="47"/>
  <c r="H432" i="47"/>
  <c r="H268" i="49"/>
  <c r="G104" i="47"/>
  <c r="H104" i="49"/>
  <c r="I268" i="47"/>
  <c r="H186" i="49"/>
  <c r="H263" i="49"/>
  <c r="H509" i="47"/>
  <c r="H99" i="47"/>
  <c r="H181" i="49"/>
  <c r="I263" i="47"/>
  <c r="G509" i="49"/>
  <c r="I427" i="47"/>
  <c r="H427" i="47"/>
  <c r="I345" i="47"/>
  <c r="G345" i="47"/>
  <c r="G181" i="49"/>
  <c r="I427" i="49"/>
  <c r="G427" i="47"/>
  <c r="H17" i="47"/>
  <c r="I99" i="49"/>
  <c r="G263" i="47"/>
  <c r="G99" i="49"/>
  <c r="G181" i="47"/>
  <c r="I17" i="49"/>
  <c r="I181" i="49"/>
  <c r="I181" i="47"/>
  <c r="I345" i="49"/>
  <c r="I99" i="47"/>
  <c r="H17" i="49"/>
  <c r="G263" i="49"/>
  <c r="H427" i="49"/>
  <c r="I263" i="49"/>
  <c r="H181" i="47"/>
  <c r="G99" i="47"/>
  <c r="G509" i="47"/>
  <c r="I509" i="49"/>
  <c r="H345" i="47"/>
  <c r="I30" i="47"/>
  <c r="H30" i="49"/>
  <c r="I358" i="47"/>
  <c r="G358" i="49"/>
  <c r="I358" i="49"/>
  <c r="H358" i="47"/>
  <c r="I30" i="49"/>
  <c r="I112" i="47"/>
  <c r="H522" i="49"/>
  <c r="I112" i="49"/>
  <c r="G30" i="47"/>
  <c r="I194" i="49"/>
  <c r="G440" i="49"/>
  <c r="G194" i="47"/>
  <c r="H30" i="47"/>
  <c r="I194" i="47"/>
  <c r="H276" i="47"/>
  <c r="H522" i="47"/>
  <c r="H358" i="49"/>
  <c r="I522" i="47"/>
  <c r="G30" i="49"/>
  <c r="I276" i="47"/>
  <c r="H440" i="49"/>
  <c r="I440" i="47"/>
  <c r="H194" i="47"/>
  <c r="H440" i="47"/>
  <c r="G276" i="49"/>
  <c r="I522" i="49"/>
  <c r="G522" i="49"/>
  <c r="I276" i="49"/>
  <c r="G112" i="49"/>
  <c r="G335" i="48"/>
  <c r="G253" i="48"/>
  <c r="H499" i="48"/>
  <c r="G499" i="48"/>
  <c r="G7" i="48"/>
  <c r="H7" i="48"/>
  <c r="H171" i="48"/>
  <c r="H417" i="48"/>
  <c r="H253" i="48"/>
  <c r="G171" i="48"/>
  <c r="G89" i="48"/>
  <c r="H89" i="48"/>
  <c r="I253" i="48"/>
  <c r="I171" i="48"/>
  <c r="I89" i="48"/>
  <c r="I335" i="48"/>
  <c r="G417" i="48"/>
  <c r="I417" i="48"/>
  <c r="I7" i="48"/>
  <c r="I499" i="48"/>
  <c r="H335" i="48"/>
  <c r="H509" i="48"/>
  <c r="G181" i="48"/>
  <c r="H345" i="48"/>
  <c r="H427" i="48"/>
  <c r="H263" i="48"/>
  <c r="H99" i="48"/>
  <c r="I181" i="48"/>
  <c r="G509" i="48"/>
  <c r="G17" i="48"/>
  <c r="I345" i="48"/>
  <c r="G263" i="48"/>
  <c r="I17" i="48"/>
  <c r="G99" i="48"/>
  <c r="H17" i="48"/>
  <c r="G427" i="48"/>
  <c r="G345" i="48"/>
  <c r="I509" i="48"/>
  <c r="I99" i="48"/>
  <c r="I263" i="48"/>
  <c r="H181" i="48"/>
  <c r="I427" i="48"/>
  <c r="G109" i="48"/>
  <c r="I355" i="48"/>
  <c r="H273" i="48"/>
  <c r="H109" i="48"/>
  <c r="H191" i="48"/>
  <c r="H437" i="48"/>
  <c r="I437" i="48"/>
  <c r="I273" i="48"/>
  <c r="G437" i="48"/>
  <c r="G27" i="48"/>
  <c r="G191" i="48"/>
  <c r="H519" i="48"/>
  <c r="G355" i="48"/>
  <c r="I27" i="48"/>
  <c r="G519" i="48"/>
  <c r="I109" i="48"/>
  <c r="H355" i="48"/>
  <c r="G273" i="48"/>
  <c r="I191" i="48"/>
  <c r="I519" i="48"/>
  <c r="H27" i="48"/>
  <c r="I433" i="48"/>
  <c r="H433" i="48"/>
  <c r="I187" i="48"/>
  <c r="I515" i="48"/>
  <c r="H187" i="48"/>
  <c r="G269" i="48"/>
  <c r="H23" i="48"/>
  <c r="G105" i="48"/>
  <c r="I351" i="48"/>
  <c r="I269" i="48"/>
  <c r="H351" i="48"/>
  <c r="G515" i="48"/>
  <c r="G23" i="48"/>
  <c r="H105" i="48"/>
  <c r="G433" i="48"/>
  <c r="I23" i="48"/>
  <c r="I105" i="48"/>
  <c r="H269" i="48"/>
  <c r="G351" i="48"/>
  <c r="G187" i="48"/>
  <c r="H515" i="48"/>
  <c r="H193" i="48"/>
  <c r="G521" i="48"/>
  <c r="G275" i="48"/>
  <c r="G29" i="48"/>
  <c r="H29" i="48"/>
  <c r="H439" i="48"/>
  <c r="I521" i="48"/>
  <c r="I111" i="48"/>
  <c r="G193" i="48"/>
  <c r="I357" i="48"/>
  <c r="I439" i="48"/>
  <c r="I193" i="48"/>
  <c r="G439" i="48"/>
  <c r="G357" i="48"/>
  <c r="H275" i="48"/>
  <c r="I29" i="48"/>
  <c r="G111" i="48"/>
  <c r="H521" i="48"/>
  <c r="H111" i="48"/>
  <c r="H357" i="48"/>
  <c r="I275" i="48"/>
  <c r="G259" i="48"/>
  <c r="H505" i="48"/>
  <c r="G423" i="48"/>
  <c r="I95" i="48"/>
  <c r="H95" i="48"/>
  <c r="I259" i="48"/>
  <c r="I423" i="48"/>
  <c r="I505" i="48"/>
  <c r="H259" i="48"/>
  <c r="H423" i="48"/>
  <c r="H341" i="48"/>
  <c r="H13" i="48"/>
  <c r="G177" i="48"/>
  <c r="I13" i="48"/>
  <c r="G505" i="48"/>
  <c r="I341" i="48"/>
  <c r="G95" i="48"/>
  <c r="H177" i="48"/>
  <c r="I177" i="48"/>
  <c r="G341" i="48"/>
  <c r="G13" i="48"/>
  <c r="H425" i="47"/>
  <c r="G507" i="47"/>
  <c r="H97" i="47"/>
  <c r="G343" i="47"/>
  <c r="G15" i="47"/>
  <c r="G425" i="49"/>
  <c r="H15" i="49"/>
  <c r="I97" i="49"/>
  <c r="H179" i="49"/>
  <c r="I343" i="49"/>
  <c r="I343" i="47"/>
  <c r="G425" i="47"/>
  <c r="G179" i="49"/>
  <c r="H261" i="47"/>
  <c r="G97" i="49"/>
  <c r="I179" i="49"/>
  <c r="G507" i="49"/>
  <c r="I425" i="47"/>
  <c r="I507" i="49"/>
  <c r="G261" i="49"/>
  <c r="I261" i="47"/>
  <c r="H507" i="47"/>
  <c r="H507" i="49"/>
  <c r="G15" i="49"/>
  <c r="G343" i="49"/>
  <c r="I97" i="47"/>
  <c r="I15" i="47"/>
  <c r="G261" i="47"/>
  <c r="H425" i="49"/>
  <c r="G97" i="47"/>
  <c r="H343" i="49"/>
  <c r="I15" i="49"/>
  <c r="I179" i="47"/>
  <c r="H15" i="47"/>
  <c r="I425" i="49"/>
  <c r="I261" i="49"/>
  <c r="G179" i="47"/>
  <c r="H179" i="47"/>
  <c r="H97" i="49"/>
  <c r="H261" i="49"/>
  <c r="H343" i="47"/>
  <c r="I507" i="47"/>
  <c r="I519" i="49"/>
  <c r="I437" i="49"/>
  <c r="I273" i="47"/>
  <c r="H519" i="47"/>
  <c r="I27" i="47"/>
  <c r="H27" i="47"/>
  <c r="H191" i="47"/>
  <c r="I355" i="47"/>
  <c r="G27" i="47"/>
  <c r="G27" i="49"/>
  <c r="I109" i="47"/>
  <c r="H355" i="49"/>
  <c r="H191" i="49"/>
  <c r="H519" i="49"/>
  <c r="H273" i="49"/>
  <c r="I109" i="49"/>
  <c r="G191" i="49"/>
  <c r="G273" i="49"/>
  <c r="I191" i="47"/>
  <c r="I519" i="47"/>
  <c r="I27" i="49"/>
  <c r="H27" i="49"/>
  <c r="H109" i="47"/>
  <c r="I437" i="47"/>
  <c r="I191" i="49"/>
  <c r="H355" i="47"/>
  <c r="G109" i="47"/>
  <c r="I355" i="49"/>
  <c r="G109" i="49"/>
  <c r="H273" i="47"/>
  <c r="I273" i="49"/>
  <c r="G519" i="49"/>
  <c r="G355" i="47"/>
  <c r="G273" i="47"/>
  <c r="G437" i="49"/>
  <c r="H437" i="47"/>
  <c r="G191" i="47"/>
  <c r="G519" i="47"/>
  <c r="H109" i="49"/>
  <c r="G437" i="47"/>
  <c r="H437" i="49"/>
  <c r="G355" i="49"/>
  <c r="H361" i="49"/>
  <c r="H443" i="47"/>
  <c r="I361" i="49"/>
  <c r="H197" i="47"/>
  <c r="G443" i="47"/>
  <c r="I525" i="49"/>
  <c r="H361" i="47"/>
  <c r="I33" i="49"/>
  <c r="H115" i="47"/>
  <c r="G361" i="49"/>
  <c r="I197" i="49"/>
  <c r="I443" i="49"/>
  <c r="G33" i="49"/>
  <c r="G525" i="47"/>
  <c r="G197" i="49"/>
  <c r="I33" i="47"/>
  <c r="H443" i="49"/>
  <c r="H33" i="49"/>
  <c r="H279" i="49"/>
  <c r="H115" i="49"/>
  <c r="G279" i="49"/>
  <c r="G525" i="49"/>
  <c r="H279" i="47"/>
  <c r="G33" i="47"/>
  <c r="G443" i="49"/>
  <c r="G115" i="49"/>
  <c r="I361" i="47"/>
  <c r="H525" i="49"/>
  <c r="I197" i="47"/>
  <c r="H525" i="47"/>
  <c r="G197" i="47"/>
  <c r="I279" i="49"/>
  <c r="I525" i="47"/>
  <c r="H197" i="49"/>
  <c r="G361" i="47"/>
  <c r="I115" i="47"/>
  <c r="I115" i="49"/>
  <c r="G115" i="47"/>
  <c r="H33" i="47"/>
  <c r="I279" i="47"/>
  <c r="I443" i="47"/>
  <c r="G279" i="47"/>
  <c r="I349" i="49"/>
  <c r="G267" i="49"/>
  <c r="G349" i="49"/>
  <c r="G431" i="49"/>
  <c r="H103" i="49"/>
  <c r="I103" i="47"/>
  <c r="I513" i="49"/>
  <c r="H431" i="49"/>
  <c r="H267" i="49"/>
  <c r="H349" i="47"/>
  <c r="H267" i="47"/>
  <c r="I169" i="49"/>
  <c r="I333" i="47"/>
  <c r="I87" i="49"/>
  <c r="G87" i="47"/>
  <c r="G415" i="47"/>
  <c r="H5" i="49"/>
  <c r="H251" i="49"/>
  <c r="G251" i="47"/>
  <c r="I415" i="49"/>
  <c r="G251" i="49"/>
  <c r="I251" i="49"/>
  <c r="H169" i="49"/>
  <c r="H333" i="47"/>
  <c r="I169" i="47"/>
  <c r="I333" i="49"/>
  <c r="H251" i="47"/>
  <c r="I415" i="47"/>
  <c r="H415" i="47"/>
  <c r="G333" i="47"/>
  <c r="H497" i="47"/>
  <c r="H87" i="47"/>
  <c r="G169" i="49"/>
  <c r="I497" i="47"/>
  <c r="I497" i="49"/>
  <c r="G415" i="49"/>
  <c r="I87" i="47"/>
  <c r="G87" i="49"/>
  <c r="I251" i="47"/>
  <c r="G497" i="47"/>
  <c r="G333" i="49"/>
  <c r="G5" i="49"/>
  <c r="H5" i="47"/>
  <c r="H87" i="49"/>
  <c r="H497" i="49"/>
  <c r="G169" i="47"/>
  <c r="H333" i="49"/>
  <c r="G497" i="49"/>
  <c r="I5" i="49"/>
  <c r="G5" i="47"/>
  <c r="I5" i="47"/>
  <c r="H415" i="49"/>
  <c r="H169" i="47"/>
  <c r="G416" i="49"/>
  <c r="I88" i="47"/>
  <c r="G6" i="49"/>
  <c r="H88" i="47"/>
  <c r="I170" i="49"/>
  <c r="I252" i="49"/>
  <c r="H334" i="47"/>
  <c r="H252" i="49"/>
  <c r="G334" i="49"/>
  <c r="G498" i="49"/>
  <c r="G334" i="47"/>
  <c r="G88" i="49"/>
  <c r="I416" i="49"/>
  <c r="G252" i="47"/>
  <c r="H252" i="47"/>
  <c r="G416" i="47"/>
  <c r="H416" i="47"/>
  <c r="I6" i="47"/>
  <c r="I252" i="47"/>
  <c r="H498" i="47"/>
  <c r="H6" i="47"/>
  <c r="I334" i="47"/>
  <c r="G498" i="47"/>
  <c r="H6" i="49"/>
  <c r="I88" i="49"/>
  <c r="I498" i="47"/>
  <c r="I6" i="49"/>
  <c r="H170" i="49"/>
  <c r="G170" i="49"/>
  <c r="I498" i="49"/>
  <c r="H88" i="49"/>
  <c r="I416" i="47"/>
  <c r="G6" i="47"/>
  <c r="H498" i="49"/>
  <c r="H170" i="47"/>
  <c r="I334" i="49"/>
  <c r="G88" i="47"/>
  <c r="G170" i="47"/>
  <c r="I170" i="47"/>
  <c r="H416" i="49"/>
  <c r="H334" i="49"/>
  <c r="G252" i="49"/>
  <c r="H503" i="47"/>
  <c r="H11" i="49"/>
  <c r="G93" i="47"/>
  <c r="H421" i="49"/>
  <c r="G257" i="47"/>
  <c r="I257" i="47"/>
  <c r="H421" i="47"/>
  <c r="G175" i="47"/>
  <c r="H339" i="47"/>
  <c r="H257" i="47"/>
  <c r="G339" i="47"/>
  <c r="I93" i="47"/>
  <c r="I93" i="49"/>
  <c r="H175" i="49"/>
  <c r="I339" i="47"/>
  <c r="G11" i="49"/>
  <c r="H93" i="49"/>
  <c r="I503" i="49"/>
  <c r="I339" i="49"/>
  <c r="I11" i="47"/>
  <c r="I175" i="49"/>
  <c r="I175" i="47"/>
  <c r="G93" i="49"/>
  <c r="G503" i="47"/>
  <c r="I11" i="49"/>
  <c r="H257" i="49"/>
  <c r="G421" i="47"/>
  <c r="G421" i="49"/>
  <c r="I421" i="49"/>
  <c r="I421" i="47"/>
  <c r="H339" i="49"/>
  <c r="I257" i="49"/>
  <c r="H175" i="47"/>
  <c r="G339" i="49"/>
  <c r="G257" i="49"/>
  <c r="H503" i="49"/>
  <c r="G175" i="49"/>
  <c r="G503" i="49"/>
  <c r="I503" i="47"/>
  <c r="H11" i="47"/>
  <c r="H93" i="47"/>
  <c r="G11" i="47"/>
  <c r="H173" i="47"/>
  <c r="G91" i="47"/>
  <c r="I501" i="49"/>
  <c r="I255" i="49"/>
  <c r="H337" i="49"/>
  <c r="H501" i="49"/>
  <c r="I419" i="47"/>
  <c r="H419" i="49"/>
  <c r="I501" i="47"/>
  <c r="I173" i="47"/>
  <c r="I91" i="47"/>
  <c r="I24" i="49"/>
  <c r="H270" i="47"/>
  <c r="H106" i="49"/>
  <c r="H106" i="47"/>
  <c r="H516" i="47"/>
  <c r="I188" i="49"/>
  <c r="G188" i="49"/>
  <c r="H24" i="47"/>
  <c r="I352" i="49"/>
  <c r="I270" i="47"/>
  <c r="H516" i="49"/>
  <c r="I434" i="47"/>
  <c r="G516" i="47"/>
  <c r="I516" i="49"/>
  <c r="H24" i="49"/>
  <c r="I270" i="49"/>
  <c r="G106" i="47"/>
  <c r="I188" i="47"/>
  <c r="G106" i="49"/>
  <c r="H352" i="49"/>
  <c r="I106" i="47"/>
  <c r="G434" i="49"/>
  <c r="H270" i="49"/>
  <c r="G270" i="49"/>
  <c r="G24" i="47"/>
  <c r="I106" i="49"/>
  <c r="G352" i="47"/>
  <c r="G516" i="49"/>
  <c r="G188" i="47"/>
  <c r="H434" i="47"/>
  <c r="I516" i="47"/>
  <c r="G352" i="49"/>
  <c r="H188" i="49"/>
  <c r="H434" i="49"/>
  <c r="I434" i="49"/>
  <c r="H188" i="47"/>
  <c r="G434" i="47"/>
  <c r="G24" i="49"/>
  <c r="H352" i="47"/>
  <c r="I24" i="47"/>
  <c r="I352" i="47"/>
  <c r="G270" i="47"/>
  <c r="H347" i="49"/>
  <c r="H429" i="47"/>
  <c r="G347" i="49"/>
  <c r="I265" i="49"/>
  <c r="H511" i="49"/>
  <c r="G101" i="47"/>
  <c r="G183" i="49"/>
  <c r="H347" i="47"/>
  <c r="I101" i="49"/>
  <c r="I511" i="47"/>
  <c r="G511" i="47"/>
  <c r="I183" i="47"/>
  <c r="I19" i="47"/>
  <c r="I183" i="49"/>
  <c r="G183" i="47"/>
  <c r="H19" i="47"/>
  <c r="G19" i="47"/>
  <c r="I429" i="49"/>
  <c r="G429" i="47"/>
  <c r="H429" i="49"/>
  <c r="H101" i="47"/>
  <c r="G265" i="47"/>
  <c r="H265" i="49"/>
  <c r="H183" i="49"/>
  <c r="H183" i="47"/>
  <c r="I347" i="49"/>
  <c r="G429" i="49"/>
  <c r="G347" i="47"/>
  <c r="H19" i="49"/>
  <c r="H265" i="47"/>
  <c r="H101" i="49"/>
  <c r="H511" i="47"/>
  <c r="I347" i="47"/>
  <c r="I19" i="49"/>
  <c r="I511" i="49"/>
  <c r="G265" i="49"/>
  <c r="I265" i="47"/>
  <c r="I429" i="47"/>
  <c r="I101" i="47"/>
  <c r="G511" i="49"/>
  <c r="G101" i="49"/>
  <c r="G19" i="49"/>
  <c r="G190" i="47"/>
  <c r="H354" i="49"/>
  <c r="G518" i="47"/>
  <c r="I26" i="47"/>
  <c r="G272" i="47"/>
  <c r="G108" i="47"/>
  <c r="I518" i="49"/>
  <c r="G518" i="49"/>
  <c r="H190" i="49"/>
  <c r="I190" i="49"/>
  <c r="I354" i="49"/>
  <c r="H108" i="49"/>
  <c r="I26" i="49"/>
  <c r="G436" i="47"/>
  <c r="I108" i="47"/>
  <c r="G354" i="49"/>
  <c r="H190" i="47"/>
  <c r="H354" i="47"/>
  <c r="G26" i="49"/>
  <c r="G436" i="49"/>
  <c r="H26" i="47"/>
  <c r="I518" i="47"/>
  <c r="H518" i="49"/>
  <c r="G354" i="47"/>
  <c r="I108" i="49"/>
  <c r="H272" i="49"/>
  <c r="H436" i="49"/>
  <c r="H272" i="47"/>
  <c r="H436" i="47"/>
  <c r="G272" i="49"/>
  <c r="I354" i="47"/>
  <c r="G190" i="49"/>
  <c r="I272" i="49"/>
  <c r="H108" i="47"/>
  <c r="H518" i="47"/>
  <c r="G108" i="49"/>
  <c r="I436" i="49"/>
  <c r="H26" i="49"/>
  <c r="I436" i="47"/>
  <c r="G26" i="47"/>
  <c r="I272" i="47"/>
  <c r="I190" i="47"/>
  <c r="G196" i="48"/>
  <c r="G32" i="48"/>
  <c r="H32" i="48"/>
  <c r="I360" i="48"/>
  <c r="I114" i="48"/>
  <c r="G114" i="48"/>
  <c r="H196" i="48"/>
  <c r="H278" i="48"/>
  <c r="G442" i="48"/>
  <c r="G278" i="48"/>
  <c r="H360" i="48"/>
  <c r="G360" i="48"/>
  <c r="I196" i="48"/>
  <c r="I32" i="48"/>
  <c r="I524" i="48"/>
  <c r="H114" i="48"/>
  <c r="I442" i="48"/>
  <c r="H524" i="48"/>
  <c r="I278" i="48"/>
  <c r="H442" i="48"/>
  <c r="G524" i="48"/>
  <c r="G419" i="48"/>
  <c r="I9" i="48"/>
  <c r="H173" i="48"/>
  <c r="H255" i="48"/>
  <c r="I91" i="48"/>
  <c r="G173" i="48"/>
  <c r="G337" i="48"/>
  <c r="G501" i="48"/>
  <c r="H337" i="48"/>
  <c r="I173" i="48"/>
  <c r="H501" i="48"/>
  <c r="H419" i="48"/>
  <c r="I255" i="48"/>
  <c r="H91" i="48"/>
  <c r="G255" i="48"/>
  <c r="I419" i="48"/>
  <c r="G9" i="48"/>
  <c r="I501" i="48"/>
  <c r="I337" i="48"/>
  <c r="G91" i="48"/>
  <c r="H9" i="48"/>
  <c r="H503" i="48"/>
  <c r="G339" i="48"/>
  <c r="H93" i="48"/>
  <c r="H421" i="48"/>
  <c r="G421" i="48"/>
  <c r="I175" i="48"/>
  <c r="G175" i="48"/>
  <c r="H11" i="48"/>
  <c r="H339" i="48"/>
  <c r="I257" i="48"/>
  <c r="H175" i="48"/>
  <c r="G11" i="48"/>
  <c r="H257" i="48"/>
  <c r="I339" i="48"/>
  <c r="I503" i="48"/>
  <c r="I93" i="48"/>
  <c r="G93" i="48"/>
  <c r="I421" i="48"/>
  <c r="G257" i="48"/>
  <c r="G503" i="48"/>
  <c r="I11" i="48"/>
  <c r="H25" i="48"/>
  <c r="G435" i="48"/>
  <c r="H353" i="48"/>
  <c r="I25" i="48"/>
  <c r="H435" i="48"/>
  <c r="G107" i="48"/>
  <c r="G271" i="48"/>
  <c r="G517" i="48"/>
  <c r="I189" i="48"/>
  <c r="I517" i="48"/>
  <c r="H271" i="48"/>
  <c r="G353" i="48"/>
  <c r="H189" i="48"/>
  <c r="H517" i="48"/>
  <c r="I353" i="48"/>
  <c r="G25" i="48"/>
  <c r="H107" i="48"/>
  <c r="G189" i="48"/>
  <c r="I107" i="48"/>
  <c r="I435" i="48"/>
  <c r="I271" i="48"/>
  <c r="I260" i="48"/>
  <c r="G96" i="48"/>
  <c r="G506" i="48"/>
  <c r="H342" i="48"/>
  <c r="H506" i="48"/>
  <c r="H178" i="48"/>
  <c r="I506" i="48"/>
  <c r="G424" i="48"/>
  <c r="H260" i="48"/>
  <c r="G342" i="48"/>
  <c r="I14" i="48"/>
  <c r="H14" i="48"/>
  <c r="I178" i="48"/>
  <c r="H424" i="48"/>
  <c r="G260" i="48"/>
  <c r="G14" i="48"/>
  <c r="G178" i="48"/>
  <c r="I96" i="48"/>
  <c r="H96" i="48"/>
  <c r="I424" i="48"/>
  <c r="I342" i="48"/>
  <c r="G336" i="48"/>
  <c r="I418" i="48"/>
  <c r="I172" i="48"/>
  <c r="H418" i="48"/>
  <c r="G8" i="48"/>
  <c r="G500" i="48"/>
  <c r="G172" i="48"/>
  <c r="I8" i="48"/>
  <c r="H254" i="48"/>
  <c r="G418" i="48"/>
  <c r="H500" i="48"/>
  <c r="G90" i="48"/>
  <c r="H90" i="48"/>
  <c r="H8" i="48"/>
  <c r="H172" i="48"/>
  <c r="I336" i="48"/>
  <c r="I90" i="48"/>
  <c r="G254" i="48"/>
  <c r="H336" i="48"/>
  <c r="I500" i="48"/>
  <c r="I254" i="48"/>
  <c r="H498" i="48"/>
  <c r="G6" i="48"/>
  <c r="G498" i="48"/>
  <c r="I170" i="48"/>
  <c r="G88" i="48"/>
  <c r="I88" i="48"/>
  <c r="G170" i="48"/>
  <c r="G334" i="48"/>
  <c r="H88" i="48"/>
  <c r="H252" i="48"/>
  <c r="I334" i="48"/>
  <c r="I416" i="48"/>
  <c r="H334" i="48"/>
  <c r="H6" i="48"/>
  <c r="H416" i="48"/>
  <c r="G252" i="48"/>
  <c r="H170" i="48"/>
  <c r="G416" i="48"/>
  <c r="I252" i="48"/>
  <c r="I6" i="48"/>
  <c r="I498" i="48"/>
  <c r="H512" i="48"/>
  <c r="I20" i="48"/>
  <c r="G102" i="48"/>
  <c r="I512" i="48"/>
  <c r="I266" i="48"/>
  <c r="H102" i="48"/>
  <c r="H20" i="48"/>
  <c r="G266" i="48"/>
  <c r="G430" i="48"/>
  <c r="H184" i="48"/>
  <c r="I102" i="48"/>
  <c r="G184" i="48"/>
  <c r="H266" i="48"/>
  <c r="H430" i="48"/>
  <c r="G512" i="48"/>
  <c r="G348" i="48"/>
  <c r="I348" i="48"/>
  <c r="H348" i="48"/>
  <c r="G20" i="48"/>
  <c r="I430" i="48"/>
  <c r="I184" i="48"/>
  <c r="G499" i="47"/>
  <c r="G171" i="47"/>
  <c r="G89" i="49"/>
  <c r="H335" i="47"/>
  <c r="G253" i="47"/>
  <c r="I7" i="49"/>
  <c r="G335" i="47"/>
  <c r="I253" i="47"/>
  <c r="H7" i="49"/>
  <c r="H89" i="49"/>
  <c r="H499" i="49"/>
  <c r="I7" i="47"/>
  <c r="I89" i="49"/>
  <c r="G7" i="49"/>
  <c r="I417" i="49"/>
  <c r="H7" i="47"/>
  <c r="H417" i="47"/>
  <c r="G171" i="49"/>
  <c r="I171" i="49"/>
  <c r="G417" i="49"/>
  <c r="G253" i="49"/>
  <c r="H171" i="49"/>
  <c r="G417" i="47"/>
  <c r="G335" i="49"/>
  <c r="I253" i="49"/>
  <c r="H335" i="49"/>
  <c r="I499" i="47"/>
  <c r="G499" i="49"/>
  <c r="H499" i="47"/>
  <c r="I499" i="49"/>
  <c r="I417" i="47"/>
  <c r="I89" i="47"/>
  <c r="I335" i="49"/>
  <c r="H253" i="49"/>
  <c r="I335" i="47"/>
  <c r="G89" i="47"/>
  <c r="H89" i="47"/>
  <c r="G7" i="47"/>
  <c r="H171" i="47"/>
  <c r="I171" i="47"/>
  <c r="H253" i="47"/>
  <c r="H417" i="49"/>
  <c r="G16" i="49"/>
  <c r="I16" i="49"/>
  <c r="I508" i="49"/>
  <c r="H98" i="49"/>
  <c r="I262" i="49"/>
  <c r="I344" i="47"/>
  <c r="I180" i="47"/>
  <c r="H426" i="49"/>
  <c r="I180" i="49"/>
  <c r="G508" i="49"/>
  <c r="I426" i="49"/>
  <c r="G426" i="49"/>
  <c r="H344" i="47"/>
  <c r="H262" i="47"/>
  <c r="H508" i="47"/>
  <c r="I426" i="47"/>
  <c r="H16" i="49"/>
  <c r="H180" i="49"/>
  <c r="G180" i="49"/>
  <c r="G508" i="47"/>
  <c r="G98" i="49"/>
  <c r="I344" i="49"/>
  <c r="I98" i="47"/>
  <c r="G426" i="47"/>
  <c r="H180" i="47"/>
  <c r="I262" i="47"/>
  <c r="H344" i="49"/>
  <c r="I98" i="49"/>
  <c r="H16" i="47"/>
  <c r="G262" i="49"/>
  <c r="G16" i="47"/>
  <c r="I16" i="47"/>
  <c r="H426" i="47"/>
  <c r="H98" i="47"/>
  <c r="H262" i="49"/>
  <c r="G180" i="47"/>
  <c r="G262" i="47"/>
  <c r="G98" i="47"/>
  <c r="H508" i="49"/>
  <c r="G344" i="49"/>
  <c r="I508" i="47"/>
  <c r="G344" i="47"/>
  <c r="G521" i="49"/>
  <c r="H111" i="47"/>
  <c r="G357" i="47"/>
  <c r="I111" i="49"/>
  <c r="H521" i="49"/>
  <c r="G275" i="49"/>
  <c r="I275" i="49"/>
  <c r="H193" i="47"/>
  <c r="I357" i="47"/>
  <c r="I29" i="47"/>
  <c r="H275" i="49"/>
  <c r="G439" i="49"/>
  <c r="I29" i="49"/>
  <c r="G193" i="49"/>
  <c r="H29" i="49"/>
  <c r="H193" i="49"/>
  <c r="G111" i="49"/>
  <c r="H29" i="47"/>
  <c r="I439" i="47"/>
  <c r="G439" i="47"/>
  <c r="I193" i="49"/>
  <c r="I193" i="47"/>
  <c r="I521" i="47"/>
  <c r="G357" i="49"/>
  <c r="H357" i="47"/>
  <c r="G29" i="47"/>
  <c r="G29" i="49"/>
  <c r="G111" i="47"/>
  <c r="G275" i="47"/>
  <c r="H439" i="49"/>
  <c r="G521" i="47"/>
  <c r="G193" i="47"/>
  <c r="H439" i="47"/>
  <c r="I357" i="49"/>
  <c r="I439" i="49"/>
  <c r="H521" i="47"/>
  <c r="H111" i="49"/>
  <c r="H357" i="49"/>
  <c r="H275" i="47"/>
  <c r="I111" i="47"/>
  <c r="I275" i="47"/>
  <c r="I521" i="49"/>
  <c r="G114" i="47"/>
  <c r="I114" i="49"/>
  <c r="G196" i="47"/>
  <c r="G442" i="49"/>
  <c r="G114" i="49"/>
  <c r="H114" i="49"/>
  <c r="I360" i="47"/>
  <c r="H196" i="49"/>
  <c r="I32" i="47"/>
  <c r="I442" i="47"/>
  <c r="I278" i="49"/>
  <c r="G360" i="49"/>
  <c r="G196" i="49"/>
  <c r="G360" i="47"/>
  <c r="G278" i="47"/>
  <c r="G32" i="47"/>
  <c r="H442" i="47"/>
  <c r="H524" i="47"/>
  <c r="I196" i="47"/>
  <c r="H278" i="49"/>
  <c r="I32" i="49"/>
  <c r="I278" i="47"/>
  <c r="I196" i="49"/>
  <c r="G278" i="49"/>
  <c r="I524" i="49"/>
  <c r="I442" i="49"/>
  <c r="G442" i="47"/>
  <c r="I114" i="47"/>
  <c r="H278" i="47"/>
  <c r="H442" i="49"/>
  <c r="H114" i="47"/>
  <c r="H196" i="47"/>
  <c r="I360" i="49"/>
  <c r="H360" i="49"/>
  <c r="H524" i="49"/>
  <c r="G524" i="47"/>
  <c r="I524" i="47"/>
  <c r="G524" i="49"/>
  <c r="H32" i="49"/>
  <c r="H360" i="47"/>
  <c r="H32" i="47"/>
  <c r="G32" i="49"/>
  <c r="G112" i="48"/>
  <c r="H440" i="48"/>
  <c r="I194" i="48"/>
  <c r="I30" i="48"/>
  <c r="I358" i="48"/>
  <c r="G30" i="48"/>
  <c r="I112" i="48"/>
  <c r="H112" i="48"/>
  <c r="G358" i="48"/>
  <c r="I522" i="48"/>
  <c r="G194" i="48"/>
  <c r="I276" i="48"/>
  <c r="G440" i="48"/>
  <c r="H522" i="48"/>
  <c r="I440" i="48"/>
  <c r="H194" i="48"/>
  <c r="H358" i="48"/>
  <c r="G276" i="48"/>
  <c r="G522" i="48"/>
  <c r="H276" i="48"/>
  <c r="H30" i="48"/>
  <c r="G518" i="48"/>
  <c r="H272" i="48"/>
  <c r="I190" i="48"/>
  <c r="H108" i="48"/>
  <c r="I26" i="48"/>
  <c r="G272" i="48"/>
  <c r="I108" i="48"/>
  <c r="G190" i="48"/>
  <c r="G26" i="48"/>
  <c r="G354" i="48"/>
  <c r="I272" i="48"/>
  <c r="H436" i="48"/>
  <c r="G108" i="48"/>
  <c r="G436" i="48"/>
  <c r="H190" i="48"/>
  <c r="H354" i="48"/>
  <c r="H26" i="48"/>
  <c r="I354" i="48"/>
  <c r="I436" i="48"/>
  <c r="I518" i="48"/>
  <c r="H518" i="48"/>
  <c r="G19" i="48"/>
  <c r="I429" i="48"/>
  <c r="G429" i="48"/>
  <c r="H19" i="48"/>
  <c r="G511" i="48"/>
  <c r="G265" i="48"/>
  <c r="I19" i="48"/>
  <c r="I347" i="48"/>
  <c r="G183" i="48"/>
  <c r="H101" i="48"/>
  <c r="I511" i="48"/>
  <c r="I183" i="48"/>
  <c r="I101" i="48"/>
  <c r="H265" i="48"/>
  <c r="G101" i="48"/>
  <c r="H511" i="48"/>
  <c r="G347" i="48"/>
  <c r="H183" i="48"/>
  <c r="H347" i="48"/>
  <c r="I265" i="48"/>
  <c r="H429" i="48"/>
  <c r="G359" i="48"/>
  <c r="I31" i="48"/>
  <c r="H31" i="48"/>
  <c r="I277" i="48"/>
  <c r="H195" i="48"/>
  <c r="I441" i="48"/>
  <c r="H523" i="48"/>
  <c r="G277" i="48"/>
  <c r="G523" i="48"/>
  <c r="G113" i="48"/>
  <c r="I113" i="48"/>
  <c r="H359" i="48"/>
  <c r="I523" i="48"/>
  <c r="G31" i="48"/>
  <c r="I195" i="48"/>
  <c r="I359" i="48"/>
  <c r="H113" i="48"/>
  <c r="G195" i="48"/>
  <c r="H441" i="48"/>
  <c r="G441" i="48"/>
  <c r="H277" i="48"/>
  <c r="I514" i="48"/>
  <c r="H350" i="48"/>
  <c r="H22" i="48"/>
  <c r="G514" i="48"/>
  <c r="I268" i="48"/>
  <c r="G186" i="48"/>
  <c r="H186" i="48"/>
  <c r="I186" i="48"/>
  <c r="G350" i="48"/>
  <c r="H104" i="48"/>
  <c r="H268" i="48"/>
  <c r="H432" i="48"/>
  <c r="I104" i="48"/>
  <c r="I432" i="48"/>
  <c r="G104" i="48"/>
  <c r="G432" i="48"/>
  <c r="H514" i="48"/>
  <c r="G268" i="48"/>
  <c r="I350" i="48"/>
  <c r="G22" i="48"/>
  <c r="I22" i="48"/>
  <c r="G356" i="48"/>
  <c r="H110" i="48"/>
  <c r="I110" i="48"/>
  <c r="I192" i="48"/>
  <c r="G520" i="48"/>
  <c r="I28" i="48"/>
  <c r="H356" i="48"/>
  <c r="G438" i="48"/>
  <c r="I274" i="48"/>
  <c r="G274" i="48"/>
  <c r="G192" i="48"/>
  <c r="I520" i="48"/>
  <c r="H192" i="48"/>
  <c r="G110" i="48"/>
  <c r="G28" i="48"/>
  <c r="I438" i="48"/>
  <c r="H520" i="48"/>
  <c r="H274" i="48"/>
  <c r="H28" i="48"/>
  <c r="I356" i="48"/>
  <c r="H438" i="48"/>
  <c r="G33" i="48"/>
  <c r="I361" i="48"/>
  <c r="G361" i="48"/>
  <c r="I279" i="48"/>
  <c r="G279" i="48"/>
  <c r="G443" i="48"/>
  <c r="H525" i="48"/>
  <c r="H115" i="48"/>
  <c r="G197" i="48"/>
  <c r="I525" i="48"/>
  <c r="G115" i="48"/>
  <c r="G525" i="48"/>
  <c r="H33" i="48"/>
  <c r="I443" i="48"/>
  <c r="H443" i="48"/>
  <c r="H361" i="48"/>
  <c r="H279" i="48"/>
  <c r="H197" i="48"/>
  <c r="I33" i="48"/>
  <c r="I115" i="48"/>
  <c r="I197" i="48"/>
  <c r="G271" i="49"/>
  <c r="H435" i="49"/>
  <c r="G517" i="47"/>
  <c r="I189" i="47"/>
  <c r="H517" i="49"/>
  <c r="G107" i="47"/>
  <c r="H435" i="47"/>
  <c r="I435" i="49"/>
  <c r="I271" i="47"/>
  <c r="G353" i="49"/>
  <c r="I353" i="49"/>
  <c r="G435" i="47"/>
  <c r="H107" i="47"/>
  <c r="I107" i="49"/>
  <c r="H25" i="47"/>
  <c r="G435" i="49"/>
  <c r="G189" i="49"/>
  <c r="I353" i="47"/>
  <c r="H189" i="47"/>
  <c r="G25" i="49"/>
  <c r="H271" i="47"/>
  <c r="I517" i="47"/>
  <c r="H107" i="49"/>
  <c r="G517" i="49"/>
  <c r="H189" i="49"/>
  <c r="H517" i="47"/>
  <c r="I271" i="49"/>
  <c r="G25" i="47"/>
  <c r="I107" i="47"/>
  <c r="G189" i="47"/>
  <c r="H353" i="47"/>
  <c r="H25" i="49"/>
  <c r="I25" i="47"/>
  <c r="I25" i="49"/>
  <c r="H271" i="49"/>
  <c r="G353" i="47"/>
  <c r="I189" i="49"/>
  <c r="G107" i="49"/>
  <c r="I435" i="47"/>
  <c r="I517" i="49"/>
  <c r="H353" i="49"/>
  <c r="G271" i="47"/>
  <c r="G444" i="49"/>
  <c r="G116" i="49"/>
  <c r="G526" i="47"/>
  <c r="H444" i="47"/>
  <c r="I362" i="47"/>
  <c r="G34" i="49"/>
  <c r="G362" i="47"/>
  <c r="H116" i="47"/>
  <c r="I198" i="47"/>
  <c r="I198" i="49"/>
  <c r="H444" i="49"/>
  <c r="G280" i="49"/>
  <c r="I34" i="49"/>
  <c r="H34" i="49"/>
  <c r="G362" i="49"/>
  <c r="H116" i="49"/>
  <c r="I444" i="47"/>
  <c r="H198" i="49"/>
  <c r="H34" i="47"/>
  <c r="H362" i="49"/>
  <c r="G280" i="47"/>
  <c r="I116" i="49"/>
  <c r="I526" i="49"/>
  <c r="I34" i="47"/>
  <c r="G198" i="47"/>
  <c r="G198" i="49"/>
  <c r="G444" i="47"/>
  <c r="I362" i="49"/>
  <c r="I444" i="49"/>
  <c r="H526" i="47"/>
  <c r="I280" i="49"/>
  <c r="H362" i="47"/>
  <c r="H280" i="47"/>
  <c r="H198" i="47"/>
  <c r="I526" i="47"/>
  <c r="G34" i="47"/>
  <c r="I116" i="47"/>
  <c r="I280" i="47"/>
  <c r="H526" i="49"/>
  <c r="G526" i="49"/>
  <c r="H280" i="49"/>
  <c r="G116" i="47"/>
  <c r="H256" i="48"/>
  <c r="I92" i="48"/>
  <c r="G174" i="48"/>
  <c r="H10" i="48"/>
  <c r="G10" i="48"/>
  <c r="H420" i="48"/>
  <c r="I10" i="48"/>
  <c r="I338" i="48"/>
  <c r="I502" i="48"/>
  <c r="G502" i="48"/>
  <c r="I256" i="48"/>
  <c r="G92" i="48"/>
  <c r="H502" i="48"/>
  <c r="G256" i="48"/>
  <c r="G420" i="48"/>
  <c r="H174" i="48"/>
  <c r="I420" i="48"/>
  <c r="G338" i="48"/>
  <c r="I174" i="48"/>
  <c r="H92" i="48"/>
  <c r="H338" i="48"/>
  <c r="I497" i="48"/>
  <c r="G497" i="48"/>
  <c r="G5" i="48"/>
  <c r="H5" i="48"/>
  <c r="H497" i="48"/>
  <c r="I333" i="48"/>
  <c r="H333" i="48"/>
  <c r="G415" i="48"/>
  <c r="I5" i="48"/>
  <c r="G87" i="48"/>
  <c r="H87" i="48"/>
  <c r="I169" i="48"/>
  <c r="I251" i="48"/>
  <c r="I87" i="48"/>
  <c r="G251" i="48"/>
  <c r="G333" i="48"/>
  <c r="H415" i="48"/>
  <c r="H251" i="48"/>
  <c r="I415" i="48"/>
  <c r="H169" i="48"/>
  <c r="G169" i="48"/>
  <c r="I344" i="48"/>
  <c r="H426" i="48"/>
  <c r="G180" i="48"/>
  <c r="G16" i="48"/>
  <c r="G426" i="48"/>
  <c r="H262" i="48"/>
  <c r="G344" i="48"/>
  <c r="I426" i="48"/>
  <c r="I180" i="48"/>
  <c r="H98" i="48"/>
  <c r="I262" i="48"/>
  <c r="G508" i="48"/>
  <c r="H180" i="48"/>
  <c r="H16" i="48"/>
  <c r="H508" i="48"/>
  <c r="G98" i="48"/>
  <c r="I508" i="48"/>
  <c r="G262" i="48"/>
  <c r="I16" i="48"/>
  <c r="H344" i="48"/>
  <c r="I98" i="48"/>
  <c r="H198" i="48"/>
  <c r="G34" i="48"/>
  <c r="H444" i="48"/>
  <c r="H116" i="48"/>
  <c r="I34" i="48"/>
  <c r="H280" i="48"/>
  <c r="G526" i="48"/>
  <c r="G198" i="48"/>
  <c r="I362" i="48"/>
  <c r="G444" i="48"/>
  <c r="G280" i="48"/>
  <c r="H362" i="48"/>
  <c r="I198" i="48"/>
  <c r="H526" i="48"/>
  <c r="G116" i="48"/>
  <c r="G362" i="48"/>
  <c r="I526" i="48"/>
  <c r="I280" i="48"/>
  <c r="I444" i="48"/>
  <c r="I116" i="48"/>
  <c r="H34" i="48"/>
  <c r="I430" i="49"/>
  <c r="I20" i="49"/>
  <c r="G184" i="49"/>
  <c r="H512" i="49"/>
  <c r="G266" i="47"/>
  <c r="H348" i="49"/>
  <c r="I512" i="49"/>
  <c r="G266" i="49"/>
  <c r="G20" i="49"/>
  <c r="I102" i="49"/>
  <c r="H266" i="49"/>
  <c r="H430" i="47"/>
  <c r="G512" i="47"/>
  <c r="I348" i="49"/>
  <c r="H20" i="47"/>
  <c r="G20" i="47"/>
  <c r="G184" i="47"/>
  <c r="G512" i="49"/>
  <c r="H102" i="47"/>
  <c r="G348" i="49"/>
  <c r="I266" i="49"/>
  <c r="G430" i="49"/>
  <c r="I20" i="47"/>
  <c r="I102" i="47"/>
  <c r="H184" i="47"/>
  <c r="I184" i="49"/>
  <c r="G430" i="47"/>
  <c r="H102" i="49"/>
  <c r="G102" i="49"/>
  <c r="I512" i="47"/>
  <c r="I184" i="47"/>
  <c r="G348" i="47"/>
  <c r="H422" i="48"/>
  <c r="H340" i="48"/>
  <c r="I258" i="48"/>
  <c r="I340" i="48"/>
  <c r="H504" i="48"/>
  <c r="H12" i="48"/>
  <c r="I422" i="48"/>
  <c r="H258" i="48"/>
  <c r="I176" i="48"/>
  <c r="G94" i="48"/>
  <c r="G176" i="48"/>
  <c r="G12" i="48"/>
  <c r="G422" i="48"/>
  <c r="I12" i="48"/>
  <c r="G340" i="48"/>
  <c r="H176" i="48"/>
  <c r="G504" i="48"/>
  <c r="G258" i="48"/>
  <c r="I94" i="48"/>
  <c r="I504" i="48"/>
  <c r="H94" i="48"/>
  <c r="G187" i="49"/>
  <c r="G269" i="49"/>
  <c r="H187" i="47"/>
  <c r="H23" i="49"/>
  <c r="H433" i="47"/>
  <c r="G105" i="49"/>
  <c r="I105" i="49"/>
  <c r="I269" i="49"/>
  <c r="I351" i="49"/>
  <c r="G515" i="47"/>
  <c r="I187" i="49"/>
  <c r="H351" i="47"/>
  <c r="H23" i="47"/>
  <c r="I515" i="47"/>
  <c r="G351" i="49"/>
  <c r="G187" i="47"/>
  <c r="I269" i="47"/>
  <c r="H515" i="47"/>
  <c r="G23" i="47"/>
  <c r="H269" i="49"/>
  <c r="I23" i="47"/>
  <c r="I187" i="47"/>
  <c r="I433" i="49"/>
  <c r="G351" i="47"/>
  <c r="G433" i="49"/>
  <c r="G433" i="47"/>
  <c r="H351" i="49"/>
  <c r="H433" i="49"/>
  <c r="G23" i="49"/>
  <c r="G269" i="47"/>
  <c r="H187" i="49"/>
  <c r="I351" i="47"/>
  <c r="I433" i="47"/>
  <c r="H515" i="49"/>
  <c r="G515" i="49"/>
  <c r="I515" i="49"/>
  <c r="G105" i="47"/>
  <c r="I105" i="47"/>
  <c r="H269" i="47"/>
  <c r="I23" i="49"/>
  <c r="H105" i="47"/>
  <c r="H105" i="49"/>
  <c r="H352" i="48"/>
  <c r="I188" i="48"/>
  <c r="G106" i="48"/>
  <c r="G434" i="48"/>
  <c r="I270" i="48"/>
  <c r="H270" i="48"/>
  <c r="H188" i="48"/>
  <c r="I434" i="48"/>
  <c r="H434" i="48"/>
  <c r="I24" i="48"/>
  <c r="I106" i="48"/>
  <c r="G188" i="48"/>
  <c r="G516" i="48"/>
  <c r="I516" i="48"/>
  <c r="H106" i="48"/>
  <c r="G270" i="48"/>
  <c r="G24" i="48"/>
  <c r="H24" i="48"/>
  <c r="I352" i="48"/>
  <c r="H516" i="48"/>
  <c r="G352" i="48"/>
  <c r="G346" i="48"/>
  <c r="I264" i="48"/>
  <c r="G182" i="48"/>
  <c r="G428" i="48"/>
  <c r="G510" i="48"/>
  <c r="H264" i="48"/>
  <c r="H346" i="48"/>
  <c r="H510" i="48"/>
  <c r="H18" i="48"/>
  <c r="I428" i="48"/>
  <c r="H100" i="48"/>
  <c r="H182" i="48"/>
  <c r="G264" i="48"/>
  <c r="G18" i="48"/>
  <c r="H428" i="48"/>
  <c r="I510" i="48"/>
  <c r="I18" i="48"/>
  <c r="G100" i="48"/>
  <c r="I346" i="48"/>
  <c r="I100" i="48"/>
  <c r="I182" i="48"/>
  <c r="I343" i="48"/>
  <c r="I15" i="48"/>
  <c r="I179" i="48"/>
  <c r="G425" i="48"/>
  <c r="G179" i="48"/>
  <c r="G15" i="48"/>
  <c r="H179" i="48"/>
  <c r="G507" i="48"/>
  <c r="G343" i="48"/>
  <c r="G97" i="48"/>
  <c r="I261" i="48"/>
  <c r="H15" i="48"/>
  <c r="H425" i="48"/>
  <c r="H261" i="48"/>
  <c r="H97" i="48"/>
  <c r="H507" i="48"/>
  <c r="H343" i="48"/>
  <c r="G261" i="48"/>
  <c r="I425" i="48"/>
  <c r="I97" i="48"/>
  <c r="I507" i="48"/>
  <c r="H349" i="48"/>
  <c r="G431" i="48"/>
  <c r="H431" i="48"/>
  <c r="G513" i="48"/>
  <c r="I267" i="48"/>
  <c r="H103" i="48"/>
  <c r="G21" i="48"/>
  <c r="I431" i="48"/>
  <c r="G185" i="48"/>
  <c r="I21" i="48"/>
  <c r="H185" i="48"/>
  <c r="G349" i="48"/>
  <c r="I185" i="48"/>
  <c r="G103" i="48"/>
  <c r="H21" i="48"/>
  <c r="G267" i="48"/>
  <c r="I513" i="48"/>
  <c r="H267" i="48"/>
  <c r="H513" i="48"/>
  <c r="I349" i="48"/>
  <c r="I103" i="48"/>
  <c r="H39" i="63"/>
  <c r="G203" i="63"/>
  <c r="F367" i="63"/>
  <c r="F285" i="63"/>
  <c r="H121" i="63"/>
  <c r="F39" i="63"/>
  <c r="H203" i="63"/>
  <c r="F121" i="63"/>
  <c r="G121" i="63"/>
  <c r="H449" i="63"/>
  <c r="H367" i="63"/>
  <c r="G39" i="63"/>
  <c r="F531" i="63"/>
  <c r="G531" i="63"/>
  <c r="H285" i="63"/>
  <c r="F449" i="63"/>
  <c r="G285" i="63"/>
  <c r="H531" i="63"/>
  <c r="F203" i="63"/>
  <c r="G449" i="63"/>
  <c r="G367" i="63"/>
  <c r="F197" i="63"/>
  <c r="G279" i="63"/>
  <c r="G525" i="63"/>
  <c r="H33" i="63"/>
  <c r="H361" i="63"/>
  <c r="H115" i="63"/>
  <c r="F361" i="63"/>
  <c r="F279" i="63"/>
  <c r="H525" i="63"/>
  <c r="H443" i="63"/>
  <c r="G361" i="63"/>
  <c r="H197" i="63"/>
  <c r="G115" i="63"/>
  <c r="G197" i="63"/>
  <c r="G33" i="63"/>
  <c r="F443" i="63"/>
  <c r="G443" i="63"/>
  <c r="F115" i="63"/>
  <c r="H279" i="63"/>
  <c r="F33" i="63"/>
  <c r="F525" i="63"/>
  <c r="G564" i="63"/>
  <c r="G482" i="63"/>
  <c r="F482" i="63"/>
  <c r="G400" i="63"/>
  <c r="F72" i="63"/>
  <c r="F154" i="63"/>
  <c r="F236" i="63"/>
  <c r="H236" i="63"/>
  <c r="G236" i="63"/>
  <c r="H400" i="63"/>
  <c r="H154" i="63"/>
  <c r="H318" i="63"/>
  <c r="H482" i="63"/>
  <c r="H564" i="63"/>
  <c r="F400" i="63"/>
  <c r="F564" i="63"/>
  <c r="H72" i="63"/>
  <c r="G154" i="63"/>
  <c r="F318" i="63"/>
  <c r="G72" i="63"/>
  <c r="G318" i="63"/>
  <c r="F32" i="63"/>
  <c r="F524" i="63"/>
  <c r="G114" i="63"/>
  <c r="G196" i="63"/>
  <c r="H32" i="63"/>
  <c r="G278" i="63"/>
  <c r="H442" i="63"/>
  <c r="H278" i="63"/>
  <c r="H524" i="63"/>
  <c r="G32" i="63"/>
  <c r="G442" i="63"/>
  <c r="H196" i="63"/>
  <c r="H360" i="63"/>
  <c r="F278" i="63"/>
  <c r="G524" i="63"/>
  <c r="G360" i="63"/>
  <c r="H114" i="63"/>
  <c r="F442" i="63"/>
  <c r="F114" i="63"/>
  <c r="F196" i="63"/>
  <c r="F360" i="63"/>
  <c r="G280" i="63"/>
  <c r="H444" i="63"/>
  <c r="G198" i="63"/>
  <c r="G526" i="63"/>
  <c r="F362" i="63"/>
  <c r="G362" i="63"/>
  <c r="H526" i="63"/>
  <c r="F526" i="63"/>
  <c r="G116" i="63"/>
  <c r="F444" i="63"/>
  <c r="F280" i="63"/>
  <c r="F198" i="63"/>
  <c r="H362" i="63"/>
  <c r="H34" i="63"/>
  <c r="H116" i="63"/>
  <c r="F34" i="63"/>
  <c r="H280" i="63"/>
  <c r="G34" i="63"/>
  <c r="F116" i="63"/>
  <c r="G444" i="63"/>
  <c r="H198" i="63"/>
  <c r="F282" i="63"/>
  <c r="H200" i="63"/>
  <c r="H118" i="63"/>
  <c r="G528" i="63"/>
  <c r="F364" i="63"/>
  <c r="G364" i="63"/>
  <c r="G200" i="63"/>
  <c r="F36" i="63"/>
  <c r="H36" i="63"/>
  <c r="H364" i="63"/>
  <c r="F528" i="63"/>
  <c r="G282" i="63"/>
  <c r="G118" i="63"/>
  <c r="G36" i="63"/>
  <c r="H446" i="63"/>
  <c r="F446" i="63"/>
  <c r="H528" i="63"/>
  <c r="F118" i="63"/>
  <c r="H282" i="63"/>
  <c r="G446" i="63"/>
  <c r="F200" i="63"/>
  <c r="F405" i="63"/>
  <c r="F487" i="63"/>
  <c r="G77" i="63"/>
  <c r="G241" i="63"/>
  <c r="G405" i="63"/>
  <c r="H159" i="63"/>
  <c r="H77" i="63"/>
  <c r="F323" i="63"/>
  <c r="H405" i="63"/>
  <c r="G323" i="63"/>
  <c r="F159" i="63"/>
  <c r="F77" i="63"/>
  <c r="G159" i="63"/>
  <c r="H569" i="63"/>
  <c r="F241" i="63"/>
  <c r="H487" i="63"/>
  <c r="H323" i="63"/>
  <c r="H241" i="63"/>
  <c r="G487" i="63"/>
  <c r="F569" i="63"/>
  <c r="G569" i="63"/>
  <c r="G324" i="63"/>
  <c r="F406" i="63"/>
  <c r="G488" i="63"/>
  <c r="H242" i="63"/>
  <c r="H406" i="63"/>
  <c r="H324" i="63"/>
  <c r="G570" i="63"/>
  <c r="F570" i="63"/>
  <c r="G406" i="63"/>
  <c r="G160" i="63"/>
  <c r="G78" i="63"/>
  <c r="F324" i="63"/>
  <c r="H488" i="63"/>
  <c r="H570" i="63"/>
  <c r="F488" i="63"/>
  <c r="F78" i="63"/>
  <c r="G242" i="63"/>
  <c r="H78" i="63"/>
  <c r="F242" i="63"/>
  <c r="F160" i="63"/>
  <c r="H160" i="63"/>
  <c r="H489" i="63"/>
  <c r="F325" i="63"/>
  <c r="F571" i="63"/>
  <c r="H243" i="63"/>
  <c r="G161" i="63"/>
  <c r="H571" i="63"/>
  <c r="G571" i="63"/>
  <c r="F243" i="63"/>
  <c r="G489" i="63"/>
  <c r="G243" i="63"/>
  <c r="F79" i="63"/>
  <c r="H79" i="63"/>
  <c r="G407" i="63"/>
  <c r="F407" i="63"/>
  <c r="H407" i="63"/>
  <c r="G79" i="63"/>
  <c r="F161" i="63"/>
  <c r="F489" i="63"/>
  <c r="H161" i="63"/>
  <c r="G325" i="63"/>
  <c r="H325" i="63"/>
  <c r="G233" i="63"/>
  <c r="H233" i="63"/>
  <c r="F233" i="63"/>
  <c r="H397" i="63"/>
  <c r="F151" i="63"/>
  <c r="H561" i="63"/>
  <c r="F397" i="63"/>
  <c r="G397" i="63"/>
  <c r="F69" i="63"/>
  <c r="G561" i="63"/>
  <c r="H479" i="63"/>
  <c r="F479" i="63"/>
  <c r="H69" i="63"/>
  <c r="H151" i="63"/>
  <c r="G151" i="63"/>
  <c r="G315" i="63"/>
  <c r="F561" i="63"/>
  <c r="G479" i="63"/>
  <c r="G69" i="63"/>
  <c r="F315" i="63"/>
  <c r="H315" i="63"/>
  <c r="H566" i="63"/>
  <c r="F484" i="63"/>
  <c r="H484" i="63"/>
  <c r="H156" i="63"/>
  <c r="F566" i="63"/>
  <c r="G74" i="63"/>
  <c r="H320" i="63"/>
  <c r="G156" i="63"/>
  <c r="G402" i="63"/>
  <c r="F74" i="63"/>
  <c r="H238" i="63"/>
  <c r="G238" i="63"/>
  <c r="F402" i="63"/>
  <c r="H74" i="63"/>
  <c r="G566" i="63"/>
  <c r="G320" i="63"/>
  <c r="F238" i="63"/>
  <c r="G484" i="63"/>
  <c r="F320" i="63"/>
  <c r="H402" i="63"/>
  <c r="F156" i="63"/>
  <c r="F314" i="63"/>
  <c r="H478" i="63"/>
  <c r="F396" i="63"/>
  <c r="H396" i="63"/>
  <c r="G560" i="63"/>
  <c r="H68" i="63"/>
  <c r="H232" i="63"/>
  <c r="G150" i="63"/>
  <c r="F560" i="63"/>
  <c r="F150" i="63"/>
  <c r="F68" i="63"/>
  <c r="G478" i="63"/>
  <c r="G232" i="63"/>
  <c r="H150" i="63"/>
  <c r="G396" i="63"/>
  <c r="F232" i="63"/>
  <c r="G314" i="63"/>
  <c r="H314" i="63"/>
  <c r="H560" i="63"/>
  <c r="G68" i="63"/>
  <c r="F478" i="63"/>
  <c r="G274" i="63"/>
  <c r="G110" i="63"/>
  <c r="F192" i="63"/>
  <c r="H520" i="63"/>
  <c r="F356" i="63"/>
  <c r="G438" i="63"/>
  <c r="F274" i="63"/>
  <c r="G28" i="63"/>
  <c r="H28" i="63"/>
  <c r="H192" i="63"/>
  <c r="F28" i="63"/>
  <c r="F520" i="63"/>
  <c r="G356" i="63"/>
  <c r="H110" i="63"/>
  <c r="H356" i="63"/>
  <c r="F110" i="63"/>
  <c r="F438" i="63"/>
  <c r="H438" i="63"/>
  <c r="H274" i="63"/>
  <c r="G520" i="63"/>
  <c r="G192" i="63"/>
  <c r="H477" i="63"/>
  <c r="F395" i="63"/>
  <c r="H67" i="63"/>
  <c r="F67" i="63"/>
  <c r="H231" i="63"/>
  <c r="G231" i="63"/>
  <c r="F559" i="63"/>
  <c r="F231" i="63"/>
  <c r="G477" i="63"/>
  <c r="G313" i="63"/>
  <c r="H395" i="63"/>
  <c r="F313" i="63"/>
  <c r="F149" i="63"/>
  <c r="G67" i="63"/>
  <c r="G559" i="63"/>
  <c r="H313" i="63"/>
  <c r="F477" i="63"/>
  <c r="G395" i="63"/>
  <c r="G149" i="63"/>
  <c r="H559" i="63"/>
  <c r="H149" i="63"/>
  <c r="H155" i="63"/>
  <c r="H565" i="63"/>
  <c r="H319" i="63"/>
  <c r="H401" i="63"/>
  <c r="G401" i="63"/>
  <c r="F565" i="63"/>
  <c r="H237" i="63"/>
  <c r="F73" i="63"/>
  <c r="G155" i="63"/>
  <c r="H73" i="63"/>
  <c r="H483" i="63"/>
  <c r="F155" i="63"/>
  <c r="G237" i="63"/>
  <c r="F483" i="63"/>
  <c r="F319" i="63"/>
  <c r="F401" i="63"/>
  <c r="G565" i="63"/>
  <c r="G483" i="63"/>
  <c r="G73" i="63"/>
  <c r="G319" i="63"/>
  <c r="F237" i="63"/>
  <c r="G240" i="63"/>
  <c r="G322" i="63"/>
  <c r="G404" i="63"/>
  <c r="H486" i="63"/>
  <c r="H240" i="63"/>
  <c r="G158" i="63"/>
  <c r="H158" i="63"/>
  <c r="F568" i="63"/>
  <c r="H76" i="63"/>
  <c r="H568" i="63"/>
  <c r="F158" i="63"/>
  <c r="G486" i="63"/>
  <c r="H322" i="63"/>
  <c r="F76" i="63"/>
  <c r="G76" i="63"/>
  <c r="F486" i="63"/>
  <c r="F404" i="63"/>
  <c r="H404" i="63"/>
  <c r="G568" i="63"/>
  <c r="F240" i="63"/>
  <c r="F322" i="63"/>
  <c r="G558" i="63"/>
  <c r="H66" i="63"/>
  <c r="F312" i="63"/>
  <c r="G148" i="63"/>
  <c r="G66" i="63"/>
  <c r="H230" i="63"/>
  <c r="G230" i="63"/>
  <c r="H394" i="63"/>
  <c r="H558" i="63"/>
  <c r="F476" i="63"/>
  <c r="G394" i="63"/>
  <c r="G312" i="63"/>
  <c r="F148" i="63"/>
  <c r="H148" i="63"/>
  <c r="F66" i="63"/>
  <c r="F230" i="63"/>
  <c r="H312" i="63"/>
  <c r="G476" i="63"/>
  <c r="F558" i="63"/>
  <c r="H476" i="63"/>
  <c r="F394" i="63"/>
  <c r="F113" i="63"/>
  <c r="G523" i="63"/>
  <c r="G195" i="63"/>
  <c r="H277" i="63"/>
  <c r="G277" i="63"/>
  <c r="G359" i="63"/>
  <c r="H113" i="63"/>
  <c r="G31" i="63"/>
  <c r="H31" i="63"/>
  <c r="G113" i="63"/>
  <c r="F359" i="63"/>
  <c r="H441" i="63"/>
  <c r="F523" i="63"/>
  <c r="H359" i="63"/>
  <c r="F441" i="63"/>
  <c r="G441" i="63"/>
  <c r="H523" i="63"/>
  <c r="F277" i="63"/>
  <c r="H195" i="63"/>
  <c r="F195" i="63"/>
  <c r="F31" i="63"/>
  <c r="G202" i="63"/>
  <c r="F448" i="63"/>
  <c r="F202" i="63"/>
  <c r="G448" i="63"/>
  <c r="G38" i="63"/>
  <c r="H202" i="63"/>
  <c r="G284" i="63"/>
  <c r="H366" i="63"/>
  <c r="H38" i="63"/>
  <c r="F284" i="63"/>
  <c r="G530" i="63"/>
  <c r="H120" i="63"/>
  <c r="F38" i="63"/>
  <c r="H530" i="63"/>
  <c r="G366" i="63"/>
  <c r="F120" i="63"/>
  <c r="H284" i="63"/>
  <c r="H448" i="63"/>
  <c r="G120" i="63"/>
  <c r="F530" i="63"/>
  <c r="F366" i="63"/>
  <c r="H191" i="63"/>
  <c r="G27" i="63"/>
  <c r="F355" i="63"/>
  <c r="G191" i="63"/>
  <c r="F519" i="63"/>
  <c r="G437" i="63"/>
  <c r="G273" i="63"/>
  <c r="H27" i="63"/>
  <c r="H355" i="63"/>
  <c r="G355" i="63"/>
  <c r="F273" i="63"/>
  <c r="F437" i="63"/>
  <c r="F109" i="63"/>
  <c r="H109" i="63"/>
  <c r="G109" i="63"/>
  <c r="F27" i="63"/>
  <c r="F191" i="63"/>
  <c r="G519" i="63"/>
  <c r="H519" i="63"/>
  <c r="H273" i="63"/>
  <c r="H437" i="63"/>
  <c r="G235" i="63"/>
  <c r="G153" i="63"/>
  <c r="G399" i="63"/>
  <c r="G71" i="63"/>
  <c r="F317" i="63"/>
  <c r="G481" i="63"/>
  <c r="G317" i="63"/>
  <c r="H153" i="63"/>
  <c r="H481" i="63"/>
  <c r="F71" i="63"/>
  <c r="H399" i="63"/>
  <c r="F153" i="63"/>
  <c r="F399" i="63"/>
  <c r="F481" i="63"/>
  <c r="F563" i="63"/>
  <c r="H235" i="63"/>
  <c r="H317" i="63"/>
  <c r="H71" i="63"/>
  <c r="F235" i="63"/>
  <c r="H563" i="63"/>
  <c r="G563" i="63"/>
  <c r="G26" i="63"/>
  <c r="F108" i="63"/>
  <c r="H436" i="63"/>
  <c r="F26" i="63"/>
  <c r="H108" i="63"/>
  <c r="H26" i="63"/>
  <c r="H190" i="63"/>
  <c r="H354" i="63"/>
  <c r="G518" i="63"/>
  <c r="H272" i="63"/>
  <c r="F518" i="63"/>
  <c r="F190" i="63"/>
  <c r="G354" i="63"/>
  <c r="G190" i="63"/>
  <c r="G108" i="63"/>
  <c r="F436" i="63"/>
  <c r="G436" i="63"/>
  <c r="H518" i="63"/>
  <c r="F272" i="63"/>
  <c r="F354" i="63"/>
  <c r="G272" i="63"/>
  <c r="H111" i="63"/>
  <c r="F521" i="63"/>
  <c r="F275" i="63"/>
  <c r="H29" i="63"/>
  <c r="H193" i="63"/>
  <c r="H521" i="63"/>
  <c r="H275" i="63"/>
  <c r="G111" i="63"/>
  <c r="G275" i="63"/>
  <c r="F193" i="63"/>
  <c r="G439" i="63"/>
  <c r="G357" i="63"/>
  <c r="F29" i="63"/>
  <c r="F111" i="63"/>
  <c r="F439" i="63"/>
  <c r="H439" i="63"/>
  <c r="G29" i="63"/>
  <c r="G193" i="63"/>
  <c r="H357" i="63"/>
  <c r="F357" i="63"/>
  <c r="G521" i="63"/>
  <c r="F447" i="63"/>
  <c r="G529" i="63"/>
  <c r="H283" i="63"/>
  <c r="H119" i="63"/>
  <c r="H447" i="63"/>
  <c r="H365" i="63"/>
  <c r="H529" i="63"/>
  <c r="G447" i="63"/>
  <c r="H201" i="63"/>
  <c r="H37" i="63"/>
  <c r="F119" i="63"/>
  <c r="G37" i="63"/>
  <c r="G201" i="63"/>
  <c r="G283" i="63"/>
  <c r="F37" i="63"/>
  <c r="G119" i="63"/>
  <c r="F283" i="63"/>
  <c r="F529" i="63"/>
  <c r="G365" i="63"/>
  <c r="F365" i="63"/>
  <c r="F201" i="63"/>
  <c r="F440" i="63"/>
  <c r="G440" i="63"/>
  <c r="H30" i="63"/>
  <c r="F112" i="63"/>
  <c r="F358" i="63"/>
  <c r="H522" i="63"/>
  <c r="G194" i="63"/>
  <c r="F522" i="63"/>
  <c r="H194" i="63"/>
  <c r="G30" i="63"/>
  <c r="H276" i="63"/>
  <c r="F276" i="63"/>
  <c r="G112" i="63"/>
  <c r="H112" i="63"/>
  <c r="F194" i="63"/>
  <c r="G276" i="63"/>
  <c r="H358" i="63"/>
  <c r="G522" i="63"/>
  <c r="H440" i="63"/>
  <c r="G358" i="63"/>
  <c r="F30" i="63"/>
  <c r="F117" i="63"/>
  <c r="F445" i="63"/>
  <c r="H117" i="63"/>
  <c r="G199" i="63"/>
  <c r="H281" i="63"/>
  <c r="F199" i="63"/>
  <c r="G281" i="63"/>
  <c r="H363" i="63"/>
  <c r="H35" i="63"/>
  <c r="G527" i="63"/>
  <c r="F281" i="63"/>
  <c r="F527" i="63"/>
  <c r="H445" i="63"/>
  <c r="G363" i="63"/>
  <c r="G35" i="63"/>
  <c r="H527" i="63"/>
  <c r="G445" i="63"/>
  <c r="F363" i="63"/>
  <c r="G117" i="63"/>
  <c r="F35" i="63"/>
  <c r="H199" i="63"/>
  <c r="F152" i="63"/>
  <c r="H562" i="63"/>
  <c r="F398" i="63"/>
  <c r="H398" i="63"/>
  <c r="F70" i="63"/>
  <c r="F480" i="63"/>
  <c r="G316" i="63"/>
  <c r="G70" i="63"/>
  <c r="F562" i="63"/>
  <c r="H152" i="63"/>
  <c r="G398" i="63"/>
  <c r="F234" i="63"/>
  <c r="G152" i="63"/>
  <c r="H316" i="63"/>
  <c r="G234" i="63"/>
  <c r="H480" i="63"/>
  <c r="H234" i="63"/>
  <c r="F316" i="63"/>
  <c r="H70" i="63"/>
  <c r="G480" i="63"/>
  <c r="G562" i="63"/>
  <c r="F485" i="63"/>
  <c r="F403" i="63"/>
  <c r="H75" i="63"/>
  <c r="G157" i="63"/>
  <c r="G567" i="63"/>
  <c r="G485" i="63"/>
  <c r="F157" i="63"/>
  <c r="G239" i="63"/>
  <c r="H403" i="63"/>
  <c r="G321" i="63"/>
  <c r="G403" i="63"/>
  <c r="H567" i="63"/>
  <c r="G75" i="63"/>
  <c r="F239" i="63"/>
  <c r="H157" i="63"/>
  <c r="H239" i="63"/>
  <c r="F567" i="63"/>
  <c r="H321" i="63"/>
  <c r="F321" i="63"/>
  <c r="F75" i="63"/>
  <c r="H485" i="63"/>
  <c r="I229" i="51" l="1"/>
  <c r="I311" i="53"/>
  <c r="G147" i="52"/>
  <c r="H475" i="53"/>
  <c r="G393" i="59"/>
  <c r="I229" i="58"/>
  <c r="H147" i="59"/>
  <c r="I475" i="58"/>
  <c r="H475" i="54"/>
  <c r="G393" i="53"/>
  <c r="G557" i="57"/>
  <c r="H229" i="53"/>
  <c r="G557" i="56"/>
  <c r="H311" i="56"/>
  <c r="G393" i="51"/>
  <c r="H475" i="58"/>
  <c r="H311" i="51"/>
  <c r="G393" i="58"/>
  <c r="G311" i="53"/>
  <c r="H65" i="57"/>
  <c r="G311" i="57"/>
  <c r="H147" i="51"/>
  <c r="G229" i="55"/>
  <c r="G557" i="51"/>
  <c r="H65" i="59"/>
  <c r="I147" i="51"/>
  <c r="I557" i="54"/>
  <c r="H557" i="53"/>
  <c r="H311" i="50"/>
  <c r="H65" i="55"/>
  <c r="G475" i="57"/>
  <c r="G393" i="52"/>
  <c r="G393" i="54"/>
  <c r="H557" i="52"/>
  <c r="I475" i="56"/>
  <c r="G311" i="59"/>
  <c r="I229" i="59"/>
  <c r="I147" i="56"/>
  <c r="G311" i="54"/>
  <c r="I147" i="55"/>
  <c r="G65" i="53"/>
  <c r="H557" i="59"/>
  <c r="I393" i="58"/>
  <c r="H65" i="50"/>
  <c r="G65" i="52"/>
  <c r="I147" i="54"/>
  <c r="H311" i="58"/>
  <c r="H475" i="51"/>
  <c r="H147" i="54"/>
  <c r="G557" i="52"/>
  <c r="G557" i="55"/>
  <c r="H393" i="59"/>
  <c r="G406" i="50"/>
  <c r="I160" i="59"/>
  <c r="H324" i="54"/>
  <c r="G488" i="51"/>
  <c r="I78" i="57"/>
  <c r="I242" i="55"/>
  <c r="H488" i="54"/>
  <c r="H324" i="57"/>
  <c r="G160" i="59"/>
  <c r="H488" i="55"/>
  <c r="H324" i="51"/>
  <c r="H160" i="58"/>
  <c r="H160" i="51"/>
  <c r="G78" i="54"/>
  <c r="G570" i="54"/>
  <c r="I488" i="59"/>
  <c r="G488" i="58"/>
  <c r="I406" i="56"/>
  <c r="H242" i="57"/>
  <c r="H488" i="51"/>
  <c r="H78" i="52"/>
  <c r="H406" i="54"/>
  <c r="H406" i="59"/>
  <c r="G324" i="56"/>
  <c r="I570" i="58"/>
  <c r="G570" i="57"/>
  <c r="H78" i="59"/>
  <c r="I324" i="59"/>
  <c r="G488" i="57"/>
  <c r="I488" i="53"/>
  <c r="I488" i="57"/>
  <c r="I570" i="50"/>
  <c r="I160" i="51"/>
  <c r="I242" i="52"/>
  <c r="H570" i="50"/>
  <c r="G570" i="56"/>
  <c r="H570" i="55"/>
  <c r="H78" i="51"/>
  <c r="G406" i="59"/>
  <c r="H160" i="57"/>
  <c r="H324" i="59"/>
  <c r="G324" i="50"/>
  <c r="G160" i="55"/>
  <c r="I160" i="52"/>
  <c r="G78" i="53"/>
  <c r="H406" i="52"/>
  <c r="I160" i="54"/>
  <c r="H324" i="58"/>
  <c r="I78" i="54"/>
  <c r="H570" i="52"/>
  <c r="H570" i="59"/>
  <c r="H324" i="55"/>
  <c r="G479" i="57"/>
  <c r="H233" i="53"/>
  <c r="G151" i="58"/>
  <c r="G315" i="52"/>
  <c r="G233" i="52"/>
  <c r="H397" i="52"/>
  <c r="G151" i="57"/>
  <c r="H315" i="58"/>
  <c r="G561" i="50"/>
  <c r="G233" i="53"/>
  <c r="G233" i="54"/>
  <c r="I315" i="59"/>
  <c r="H397" i="59"/>
  <c r="G315" i="53"/>
  <c r="H561" i="55"/>
  <c r="G233" i="55"/>
  <c r="H151" i="53"/>
  <c r="I69" i="56"/>
  <c r="G151" i="50"/>
  <c r="I69" i="57"/>
  <c r="H69" i="53"/>
  <c r="H233" i="52"/>
  <c r="G479" i="50"/>
  <c r="I397" i="54"/>
  <c r="G69" i="55"/>
  <c r="I479" i="53"/>
  <c r="I561" i="53"/>
  <c r="I561" i="51"/>
  <c r="I397" i="55"/>
  <c r="G479" i="55"/>
  <c r="H233" i="56"/>
  <c r="I69" i="50"/>
  <c r="G397" i="53"/>
  <c r="I233" i="51"/>
  <c r="H561" i="58"/>
  <c r="H233" i="59"/>
  <c r="G479" i="58"/>
  <c r="I151" i="51"/>
  <c r="I397" i="56"/>
  <c r="H561" i="51"/>
  <c r="I69" i="54"/>
  <c r="I397" i="50"/>
  <c r="G397" i="51"/>
  <c r="I479" i="55"/>
  <c r="H479" i="58"/>
  <c r="I233" i="56"/>
  <c r="G315" i="58"/>
  <c r="G151" i="52"/>
  <c r="G397" i="56"/>
  <c r="G315" i="59"/>
  <c r="H151" i="52"/>
  <c r="H479" i="57"/>
  <c r="G397" i="59"/>
  <c r="H548" i="50"/>
  <c r="I302" i="52"/>
  <c r="G138" i="55"/>
  <c r="H548" i="53"/>
  <c r="I138" i="55"/>
  <c r="G302" i="53"/>
  <c r="I220" i="59"/>
  <c r="G220" i="58"/>
  <c r="I302" i="55"/>
  <c r="I56" i="57"/>
  <c r="I138" i="51"/>
  <c r="I466" i="54"/>
  <c r="I466" i="51"/>
  <c r="G466" i="53"/>
  <c r="I56" i="53"/>
  <c r="H220" i="57"/>
  <c r="H56" i="55"/>
  <c r="I56" i="51"/>
  <c r="H384" i="55"/>
  <c r="H548" i="55"/>
  <c r="H138" i="53"/>
  <c r="H384" i="50"/>
  <c r="H138" i="55"/>
  <c r="I466" i="50"/>
  <c r="I548" i="57"/>
  <c r="G384" i="55"/>
  <c r="I384" i="58"/>
  <c r="H466" i="52"/>
  <c r="I56" i="55"/>
  <c r="G220" i="51"/>
  <c r="H220" i="55"/>
  <c r="H220" i="52"/>
  <c r="G466" i="54"/>
  <c r="G138" i="57"/>
  <c r="H466" i="57"/>
  <c r="I220" i="51"/>
  <c r="I56" i="54"/>
  <c r="G548" i="55"/>
  <c r="H548" i="52"/>
  <c r="I384" i="51"/>
  <c r="I138" i="52"/>
  <c r="I302" i="58"/>
  <c r="I56" i="59"/>
  <c r="G548" i="50"/>
  <c r="H302" i="58"/>
  <c r="I384" i="55"/>
  <c r="I302" i="59"/>
  <c r="G302" i="57"/>
  <c r="H302" i="54"/>
  <c r="G302" i="52"/>
  <c r="H220" i="51"/>
  <c r="H138" i="51"/>
  <c r="H455" i="50"/>
  <c r="I209" i="57"/>
  <c r="H537" i="56"/>
  <c r="H373" i="52"/>
  <c r="H455" i="55"/>
  <c r="H127" i="53"/>
  <c r="I537" i="53"/>
  <c r="I537" i="50"/>
  <c r="I373" i="53"/>
  <c r="G537" i="53"/>
  <c r="G209" i="55"/>
  <c r="G127" i="52"/>
  <c r="H209" i="54"/>
  <c r="G45" i="58"/>
  <c r="G455" i="54"/>
  <c r="H373" i="50"/>
  <c r="H209" i="56"/>
  <c r="G455" i="55"/>
  <c r="H373" i="56"/>
  <c r="G537" i="56"/>
  <c r="I455" i="53"/>
  <c r="G291" i="50"/>
  <c r="H537" i="59"/>
  <c r="I127" i="55"/>
  <c r="H291" i="53"/>
  <c r="I373" i="50"/>
  <c r="H45" i="59"/>
  <c r="I209" i="51"/>
  <c r="H209" i="59"/>
  <c r="G291" i="54"/>
  <c r="G537" i="58"/>
  <c r="I537" i="56"/>
  <c r="I537" i="52"/>
  <c r="I45" i="59"/>
  <c r="G209" i="57"/>
  <c r="H127" i="51"/>
  <c r="I45" i="53"/>
  <c r="H373" i="53"/>
  <c r="I291" i="55"/>
  <c r="G455" i="59"/>
  <c r="H455" i="59"/>
  <c r="G127" i="53"/>
  <c r="I45" i="58"/>
  <c r="I127" i="57"/>
  <c r="H127" i="57"/>
  <c r="H455" i="54"/>
  <c r="H209" i="55"/>
  <c r="H291" i="55"/>
  <c r="H127" i="52"/>
  <c r="I291" i="51"/>
  <c r="I127" i="58"/>
  <c r="G45" i="55"/>
  <c r="G291" i="58"/>
  <c r="H125" i="57"/>
  <c r="I43" i="53"/>
  <c r="G289" i="53"/>
  <c r="G125" i="52"/>
  <c r="H535" i="59"/>
  <c r="G207" i="52"/>
  <c r="I371" i="58"/>
  <c r="G535" i="57"/>
  <c r="G371" i="51"/>
  <c r="I535" i="57"/>
  <c r="H43" i="57"/>
  <c r="H535" i="54"/>
  <c r="G371" i="59"/>
  <c r="G535" i="59"/>
  <c r="G125" i="56"/>
  <c r="I371" i="51"/>
  <c r="I43" i="55"/>
  <c r="I453" i="53"/>
  <c r="I453" i="59"/>
  <c r="I453" i="50"/>
  <c r="H43" i="50"/>
  <c r="I453" i="52"/>
  <c r="G535" i="54"/>
  <c r="H453" i="50"/>
  <c r="I207" i="59"/>
  <c r="H43" i="58"/>
  <c r="H43" i="54"/>
  <c r="I43" i="51"/>
  <c r="I289" i="51"/>
  <c r="H43" i="51"/>
  <c r="I125" i="57"/>
  <c r="G289" i="52"/>
  <c r="G125" i="59"/>
  <c r="G125" i="50"/>
  <c r="H207" i="53"/>
  <c r="H125" i="58"/>
  <c r="G453" i="55"/>
  <c r="I535" i="56"/>
  <c r="I289" i="55"/>
  <c r="H289" i="54"/>
  <c r="H43" i="52"/>
  <c r="H125" i="51"/>
  <c r="H289" i="51"/>
  <c r="H371" i="55"/>
  <c r="G535" i="51"/>
  <c r="G43" i="54"/>
  <c r="I207" i="53"/>
  <c r="G453" i="52"/>
  <c r="I125" i="53"/>
  <c r="H207" i="52"/>
  <c r="I535" i="53"/>
  <c r="G207" i="58"/>
  <c r="I289" i="52"/>
  <c r="G491" i="56"/>
  <c r="I81" i="56"/>
  <c r="H573" i="55"/>
  <c r="I491" i="59"/>
  <c r="G163" i="56"/>
  <c r="G245" i="59"/>
  <c r="G163" i="53"/>
  <c r="I409" i="56"/>
  <c r="I327" i="52"/>
  <c r="H573" i="59"/>
  <c r="G409" i="51"/>
  <c r="H573" i="50"/>
  <c r="H491" i="51"/>
  <c r="I327" i="55"/>
  <c r="I81" i="50"/>
  <c r="I245" i="53"/>
  <c r="H327" i="50"/>
  <c r="I245" i="52"/>
  <c r="H327" i="55"/>
  <c r="G573" i="59"/>
  <c r="H163" i="53"/>
  <c r="G163" i="59"/>
  <c r="I491" i="57"/>
  <c r="I163" i="58"/>
  <c r="I245" i="59"/>
  <c r="I245" i="55"/>
  <c r="H163" i="59"/>
  <c r="I163" i="54"/>
  <c r="G409" i="54"/>
  <c r="H409" i="53"/>
  <c r="H409" i="55"/>
  <c r="H245" i="59"/>
  <c r="H245" i="51"/>
  <c r="I491" i="51"/>
  <c r="G327" i="51"/>
  <c r="G327" i="55"/>
  <c r="H573" i="56"/>
  <c r="H245" i="52"/>
  <c r="G327" i="58"/>
  <c r="I409" i="55"/>
  <c r="H163" i="57"/>
  <c r="I81" i="55"/>
  <c r="I245" i="50"/>
  <c r="H491" i="58"/>
  <c r="I327" i="56"/>
  <c r="I327" i="50"/>
  <c r="H491" i="54"/>
  <c r="I409" i="53"/>
  <c r="H573" i="58"/>
  <c r="H491" i="57"/>
  <c r="G573" i="57"/>
  <c r="G409" i="56"/>
  <c r="H326" i="52"/>
  <c r="I80" i="51"/>
  <c r="H80" i="55"/>
  <c r="H326" i="58"/>
  <c r="H80" i="56"/>
  <c r="I408" i="51"/>
  <c r="H326" i="50"/>
  <c r="I244" i="55"/>
  <c r="H408" i="57"/>
  <c r="G408" i="55"/>
  <c r="I80" i="59"/>
  <c r="H244" i="54"/>
  <c r="G326" i="50"/>
  <c r="G162" i="54"/>
  <c r="G80" i="52"/>
  <c r="I326" i="54"/>
  <c r="G80" i="51"/>
  <c r="G408" i="52"/>
  <c r="I162" i="50"/>
  <c r="G244" i="57"/>
  <c r="G408" i="58"/>
  <c r="I572" i="50"/>
  <c r="H490" i="51"/>
  <c r="H572" i="56"/>
  <c r="H162" i="53"/>
  <c r="H244" i="59"/>
  <c r="G490" i="57"/>
  <c r="I490" i="59"/>
  <c r="G326" i="55"/>
  <c r="G162" i="53"/>
  <c r="H80" i="51"/>
  <c r="I490" i="52"/>
  <c r="G572" i="57"/>
  <c r="I162" i="54"/>
  <c r="I162" i="59"/>
  <c r="H80" i="57"/>
  <c r="G80" i="50"/>
  <c r="I244" i="53"/>
  <c r="G244" i="51"/>
  <c r="I162" i="53"/>
  <c r="G326" i="52"/>
  <c r="H408" i="54"/>
  <c r="H490" i="57"/>
  <c r="H80" i="52"/>
  <c r="I162" i="52"/>
  <c r="I326" i="58"/>
  <c r="H490" i="59"/>
  <c r="H408" i="56"/>
  <c r="H572" i="52"/>
  <c r="G162" i="57"/>
  <c r="G572" i="58"/>
  <c r="I80" i="55"/>
  <c r="G402" i="52"/>
  <c r="G74" i="57"/>
  <c r="G156" i="54"/>
  <c r="I74" i="50"/>
  <c r="I238" i="50"/>
  <c r="H320" i="53"/>
  <c r="H402" i="56"/>
  <c r="H484" i="54"/>
  <c r="I320" i="58"/>
  <c r="H484" i="51"/>
  <c r="G74" i="56"/>
  <c r="I238" i="58"/>
  <c r="H74" i="56"/>
  <c r="H320" i="55"/>
  <c r="H238" i="50"/>
  <c r="I402" i="55"/>
  <c r="G566" i="59"/>
  <c r="I238" i="57"/>
  <c r="H402" i="51"/>
  <c r="H74" i="52"/>
  <c r="G74" i="55"/>
  <c r="I238" i="56"/>
  <c r="I238" i="53"/>
  <c r="I74" i="57"/>
  <c r="I484" i="58"/>
  <c r="I402" i="56"/>
  <c r="G156" i="55"/>
  <c r="G238" i="51"/>
  <c r="I484" i="52"/>
  <c r="I74" i="58"/>
  <c r="G74" i="54"/>
  <c r="H238" i="52"/>
  <c r="I484" i="57"/>
  <c r="I320" i="56"/>
  <c r="I484" i="54"/>
  <c r="H156" i="56"/>
  <c r="I566" i="56"/>
  <c r="I74" i="59"/>
  <c r="I484" i="59"/>
  <c r="H238" i="51"/>
  <c r="G320" i="59"/>
  <c r="I74" i="52"/>
  <c r="G402" i="58"/>
  <c r="H238" i="53"/>
  <c r="G320" i="50"/>
  <c r="H156" i="50"/>
  <c r="I402" i="53"/>
  <c r="I74" i="56"/>
  <c r="I484" i="51"/>
  <c r="H74" i="53"/>
  <c r="H566" i="52"/>
  <c r="I484" i="55"/>
  <c r="H157" i="58"/>
  <c r="I321" i="54"/>
  <c r="I567" i="58"/>
  <c r="I157" i="52"/>
  <c r="H157" i="57"/>
  <c r="G485" i="57"/>
  <c r="I403" i="56"/>
  <c r="G75" i="51"/>
  <c r="G239" i="50"/>
  <c r="H75" i="50"/>
  <c r="H403" i="50"/>
  <c r="I403" i="54"/>
  <c r="H403" i="51"/>
  <c r="G157" i="53"/>
  <c r="G321" i="52"/>
  <c r="I403" i="52"/>
  <c r="I567" i="55"/>
  <c r="G75" i="52"/>
  <c r="G485" i="56"/>
  <c r="G157" i="59"/>
  <c r="H403" i="58"/>
  <c r="G321" i="54"/>
  <c r="H239" i="51"/>
  <c r="H403" i="55"/>
  <c r="G157" i="55"/>
  <c r="G157" i="52"/>
  <c r="I75" i="59"/>
  <c r="I75" i="57"/>
  <c r="G485" i="58"/>
  <c r="H567" i="56"/>
  <c r="I75" i="55"/>
  <c r="I485" i="53"/>
  <c r="H485" i="51"/>
  <c r="I157" i="57"/>
  <c r="G403" i="50"/>
  <c r="G567" i="50"/>
  <c r="H403" i="56"/>
  <c r="H321" i="52"/>
  <c r="H567" i="51"/>
  <c r="G239" i="59"/>
  <c r="G485" i="59"/>
  <c r="H485" i="50"/>
  <c r="G567" i="54"/>
  <c r="I239" i="59"/>
  <c r="I239" i="53"/>
  <c r="G75" i="56"/>
  <c r="I157" i="58"/>
  <c r="H403" i="57"/>
  <c r="H75" i="57"/>
  <c r="G403" i="57"/>
  <c r="G403" i="56"/>
  <c r="H321" i="50"/>
  <c r="H229" i="50"/>
  <c r="H393" i="51"/>
  <c r="G557" i="54"/>
  <c r="I65" i="53"/>
  <c r="I147" i="50"/>
  <c r="G147" i="51"/>
  <c r="I229" i="52"/>
  <c r="H65" i="51"/>
  <c r="I393" i="56"/>
  <c r="G475" i="59"/>
  <c r="G557" i="50"/>
  <c r="H393" i="53"/>
  <c r="I147" i="53"/>
  <c r="I393" i="54"/>
  <c r="H65" i="52"/>
  <c r="H475" i="55"/>
  <c r="I147" i="59"/>
  <c r="I65" i="55"/>
  <c r="G147" i="53"/>
  <c r="G147" i="58"/>
  <c r="H229" i="52"/>
  <c r="G311" i="51"/>
  <c r="G475" i="50"/>
  <c r="I65" i="50"/>
  <c r="H475" i="56"/>
  <c r="G557" i="58"/>
  <c r="G65" i="51"/>
  <c r="H557" i="50"/>
  <c r="I147" i="52"/>
  <c r="I65" i="51"/>
  <c r="I65" i="58"/>
  <c r="G475" i="56"/>
  <c r="G229" i="54"/>
  <c r="G229" i="56"/>
  <c r="H393" i="56"/>
  <c r="I557" i="50"/>
  <c r="G475" i="55"/>
  <c r="I475" i="53"/>
  <c r="I65" i="57"/>
  <c r="G65" i="50"/>
  <c r="I557" i="52"/>
  <c r="G475" i="54"/>
  <c r="H393" i="55"/>
  <c r="I311" i="50"/>
  <c r="H311" i="53"/>
  <c r="I65" i="59"/>
  <c r="H311" i="55"/>
  <c r="I393" i="51"/>
  <c r="G229" i="59"/>
  <c r="G147" i="59"/>
  <c r="H557" i="55"/>
  <c r="G311" i="56"/>
  <c r="G475" i="58"/>
  <c r="I301" i="54"/>
  <c r="I383" i="50"/>
  <c r="I465" i="55"/>
  <c r="H465" i="54"/>
  <c r="G465" i="52"/>
  <c r="H465" i="52"/>
  <c r="H301" i="51"/>
  <c r="I219" i="51"/>
  <c r="I219" i="59"/>
  <c r="H219" i="53"/>
  <c r="H301" i="52"/>
  <c r="H301" i="54"/>
  <c r="G301" i="51"/>
  <c r="I547" i="57"/>
  <c r="I137" i="51"/>
  <c r="I547" i="51"/>
  <c r="G383" i="55"/>
  <c r="I219" i="50"/>
  <c r="H465" i="53"/>
  <c r="I55" i="59"/>
  <c r="H55" i="56"/>
  <c r="I465" i="57"/>
  <c r="I465" i="54"/>
  <c r="I547" i="58"/>
  <c r="I301" i="52"/>
  <c r="G465" i="53"/>
  <c r="H465" i="55"/>
  <c r="H55" i="53"/>
  <c r="G465" i="58"/>
  <c r="I137" i="58"/>
  <c r="H547" i="52"/>
  <c r="G137" i="58"/>
  <c r="H547" i="55"/>
  <c r="H383" i="52"/>
  <c r="G219" i="58"/>
  <c r="I383" i="57"/>
  <c r="H383" i="53"/>
  <c r="I55" i="54"/>
  <c r="G383" i="53"/>
  <c r="I55" i="56"/>
  <c r="H383" i="51"/>
  <c r="H383" i="50"/>
  <c r="I465" i="50"/>
  <c r="I55" i="55"/>
  <c r="H301" i="59"/>
  <c r="I547" i="56"/>
  <c r="I55" i="53"/>
  <c r="H137" i="55"/>
  <c r="I55" i="50"/>
  <c r="H219" i="51"/>
  <c r="G383" i="50"/>
  <c r="H137" i="53"/>
  <c r="H67" i="56"/>
  <c r="H477" i="52"/>
  <c r="H231" i="57"/>
  <c r="I231" i="54"/>
  <c r="G477" i="50"/>
  <c r="H67" i="54"/>
  <c r="H149" i="53"/>
  <c r="G395" i="50"/>
  <c r="G477" i="57"/>
  <c r="H313" i="59"/>
  <c r="H477" i="57"/>
  <c r="G313" i="50"/>
  <c r="I149" i="53"/>
  <c r="I477" i="59"/>
  <c r="G67" i="58"/>
  <c r="I231" i="59"/>
  <c r="G149" i="51"/>
  <c r="I231" i="55"/>
  <c r="H559" i="54"/>
  <c r="I559" i="58"/>
  <c r="G149" i="52"/>
  <c r="G231" i="54"/>
  <c r="G231" i="52"/>
  <c r="H395" i="50"/>
  <c r="G149" i="53"/>
  <c r="H477" i="56"/>
  <c r="G559" i="56"/>
  <c r="H395" i="55"/>
  <c r="G231" i="58"/>
  <c r="I231" i="50"/>
  <c r="H67" i="52"/>
  <c r="G477" i="55"/>
  <c r="I231" i="53"/>
  <c r="I149" i="51"/>
  <c r="H231" i="52"/>
  <c r="G477" i="58"/>
  <c r="I313" i="59"/>
  <c r="H313" i="53"/>
  <c r="I395" i="56"/>
  <c r="H231" i="53"/>
  <c r="I149" i="59"/>
  <c r="I67" i="57"/>
  <c r="I559" i="54"/>
  <c r="G231" i="56"/>
  <c r="I67" i="55"/>
  <c r="G67" i="51"/>
  <c r="I67" i="59"/>
  <c r="I313" i="51"/>
  <c r="I67" i="52"/>
  <c r="I67" i="53"/>
  <c r="H67" i="57"/>
  <c r="H231" i="51"/>
  <c r="H248" i="51"/>
  <c r="I412" i="59"/>
  <c r="I84" i="56"/>
  <c r="G412" i="54"/>
  <c r="H412" i="50"/>
  <c r="H84" i="56"/>
  <c r="G84" i="53"/>
  <c r="H576" i="52"/>
  <c r="G166" i="50"/>
  <c r="I412" i="50"/>
  <c r="H494" i="54"/>
  <c r="G166" i="52"/>
  <c r="G84" i="50"/>
  <c r="I84" i="53"/>
  <c r="I248" i="53"/>
  <c r="I412" i="53"/>
  <c r="H166" i="51"/>
  <c r="H330" i="56"/>
  <c r="I412" i="58"/>
  <c r="I494" i="54"/>
  <c r="H330" i="55"/>
  <c r="I330" i="51"/>
  <c r="H248" i="55"/>
  <c r="G248" i="50"/>
  <c r="I166" i="54"/>
  <c r="G494" i="52"/>
  <c r="I166" i="57"/>
  <c r="H166" i="55"/>
  <c r="G494" i="55"/>
  <c r="G576" i="51"/>
  <c r="H166" i="57"/>
  <c r="G412" i="50"/>
  <c r="H248" i="56"/>
  <c r="I576" i="56"/>
  <c r="I166" i="52"/>
  <c r="H166" i="56"/>
  <c r="H576" i="54"/>
  <c r="G330" i="51"/>
  <c r="H84" i="52"/>
  <c r="H330" i="50"/>
  <c r="G412" i="59"/>
  <c r="G166" i="51"/>
  <c r="I494" i="57"/>
  <c r="I494" i="53"/>
  <c r="I576" i="51"/>
  <c r="G494" i="50"/>
  <c r="G166" i="53"/>
  <c r="G166" i="57"/>
  <c r="I494" i="52"/>
  <c r="G248" i="51"/>
  <c r="G412" i="55"/>
  <c r="H330" i="53"/>
  <c r="H160" i="53"/>
  <c r="H488" i="53"/>
  <c r="I242" i="57"/>
  <c r="G160" i="54"/>
  <c r="G324" i="51"/>
  <c r="I324" i="52"/>
  <c r="G406" i="54"/>
  <c r="H242" i="53"/>
  <c r="G406" i="51"/>
  <c r="G160" i="52"/>
  <c r="H406" i="56"/>
  <c r="H324" i="50"/>
  <c r="I324" i="51"/>
  <c r="I78" i="50"/>
  <c r="I406" i="58"/>
  <c r="I324" i="56"/>
  <c r="G160" i="53"/>
  <c r="I406" i="54"/>
  <c r="G570" i="51"/>
  <c r="H324" i="52"/>
  <c r="G488" i="56"/>
  <c r="G324" i="54"/>
  <c r="I242" i="58"/>
  <c r="G78" i="59"/>
  <c r="G78" i="52"/>
  <c r="I406" i="53"/>
  <c r="H242" i="52"/>
  <c r="G242" i="58"/>
  <c r="G570" i="52"/>
  <c r="G242" i="50"/>
  <c r="I488" i="55"/>
  <c r="G406" i="52"/>
  <c r="H78" i="57"/>
  <c r="G242" i="55"/>
  <c r="I242" i="56"/>
  <c r="H78" i="53"/>
  <c r="G78" i="50"/>
  <c r="G488" i="54"/>
  <c r="I488" i="56"/>
  <c r="H570" i="51"/>
  <c r="H324" i="56"/>
  <c r="H406" i="51"/>
  <c r="I242" i="53"/>
  <c r="I488" i="58"/>
  <c r="I78" i="58"/>
  <c r="H160" i="50"/>
  <c r="H78" i="55"/>
  <c r="H78" i="54"/>
  <c r="I78" i="56"/>
  <c r="I406" i="51"/>
  <c r="I570" i="53"/>
  <c r="G570" i="53"/>
  <c r="G488" i="52"/>
  <c r="H399" i="55"/>
  <c r="I399" i="58"/>
  <c r="I235" i="57"/>
  <c r="I153" i="54"/>
  <c r="I71" i="56"/>
  <c r="G563" i="55"/>
  <c r="I399" i="50"/>
  <c r="G235" i="52"/>
  <c r="H235" i="52"/>
  <c r="I153" i="57"/>
  <c r="I481" i="53"/>
  <c r="G563" i="57"/>
  <c r="G71" i="58"/>
  <c r="H481" i="55"/>
  <c r="I71" i="59"/>
  <c r="H481" i="57"/>
  <c r="I481" i="58"/>
  <c r="H235" i="59"/>
  <c r="G235" i="54"/>
  <c r="I317" i="58"/>
  <c r="G317" i="50"/>
  <c r="I317" i="51"/>
  <c r="G481" i="50"/>
  <c r="G71" i="54"/>
  <c r="H563" i="58"/>
  <c r="H71" i="52"/>
  <c r="G71" i="52"/>
  <c r="H71" i="53"/>
  <c r="H71" i="54"/>
  <c r="G563" i="53"/>
  <c r="H563" i="54"/>
  <c r="I317" i="54"/>
  <c r="H153" i="58"/>
  <c r="G235" i="58"/>
  <c r="I71" i="52"/>
  <c r="H563" i="56"/>
  <c r="H481" i="59"/>
  <c r="I71" i="55"/>
  <c r="H399" i="59"/>
  <c r="H317" i="59"/>
  <c r="I399" i="56"/>
  <c r="I153" i="56"/>
  <c r="H481" i="52"/>
  <c r="H153" i="53"/>
  <c r="H399" i="57"/>
  <c r="H397" i="54"/>
  <c r="G315" i="54"/>
  <c r="H233" i="58"/>
  <c r="I233" i="53"/>
  <c r="H315" i="56"/>
  <c r="H561" i="50"/>
  <c r="H479" i="50"/>
  <c r="H69" i="59"/>
  <c r="I151" i="50"/>
  <c r="G479" i="53"/>
  <c r="H397" i="50"/>
  <c r="I233" i="50"/>
  <c r="H315" i="55"/>
  <c r="H233" i="51"/>
  <c r="G315" i="55"/>
  <c r="I151" i="59"/>
  <c r="I315" i="53"/>
  <c r="I151" i="54"/>
  <c r="G69" i="57"/>
  <c r="I151" i="57"/>
  <c r="I397" i="51"/>
  <c r="G69" i="50"/>
  <c r="I69" i="58"/>
  <c r="I151" i="53"/>
  <c r="G561" i="55"/>
  <c r="H397" i="56"/>
  <c r="H69" i="57"/>
  <c r="I151" i="56"/>
  <c r="I479" i="59"/>
  <c r="H315" i="53"/>
  <c r="G315" i="57"/>
  <c r="G315" i="56"/>
  <c r="G397" i="58"/>
  <c r="H479" i="53"/>
  <c r="H561" i="53"/>
  <c r="I479" i="56"/>
  <c r="H233" i="57"/>
  <c r="H479" i="54"/>
  <c r="H69" i="56"/>
  <c r="G545" i="54"/>
  <c r="G463" i="59"/>
  <c r="H463" i="50"/>
  <c r="H381" i="59"/>
  <c r="G135" i="57"/>
  <c r="I53" i="51"/>
  <c r="H545" i="53"/>
  <c r="H381" i="53"/>
  <c r="G135" i="56"/>
  <c r="H135" i="56"/>
  <c r="H463" i="53"/>
  <c r="H299" i="50"/>
  <c r="H463" i="59"/>
  <c r="G135" i="55"/>
  <c r="H463" i="51"/>
  <c r="H217" i="57"/>
  <c r="I217" i="52"/>
  <c r="I135" i="57"/>
  <c r="G381" i="50"/>
  <c r="G53" i="53"/>
  <c r="H381" i="57"/>
  <c r="H381" i="58"/>
  <c r="I463" i="52"/>
  <c r="G53" i="56"/>
  <c r="I463" i="58"/>
  <c r="G381" i="52"/>
  <c r="I463" i="51"/>
  <c r="G217" i="51"/>
  <c r="I545" i="56"/>
  <c r="I299" i="56"/>
  <c r="H381" i="56"/>
  <c r="G463" i="58"/>
  <c r="H545" i="52"/>
  <c r="H463" i="54"/>
  <c r="G545" i="51"/>
  <c r="G381" i="59"/>
  <c r="I381" i="55"/>
  <c r="H381" i="55"/>
  <c r="G299" i="53"/>
  <c r="G220" i="56"/>
  <c r="I56" i="50"/>
  <c r="H302" i="51"/>
  <c r="H56" i="54"/>
  <c r="G138" i="52"/>
  <c r="H548" i="58"/>
  <c r="I138" i="56"/>
  <c r="G384" i="51"/>
  <c r="H466" i="53"/>
  <c r="H138" i="56"/>
  <c r="G384" i="52"/>
  <c r="I56" i="58"/>
  <c r="G548" i="52"/>
  <c r="H384" i="56"/>
  <c r="I302" i="57"/>
  <c r="G56" i="53"/>
  <c r="G138" i="58"/>
  <c r="H56" i="53"/>
  <c r="G384" i="56"/>
  <c r="G138" i="54"/>
  <c r="H302" i="59"/>
  <c r="G302" i="54"/>
  <c r="G138" i="51"/>
  <c r="H220" i="54"/>
  <c r="G466" i="57"/>
  <c r="G220" i="50"/>
  <c r="H220" i="59"/>
  <c r="H302" i="53"/>
  <c r="I466" i="52"/>
  <c r="G56" i="55"/>
  <c r="G220" i="57"/>
  <c r="H384" i="52"/>
  <c r="I220" i="54"/>
  <c r="G548" i="53"/>
  <c r="H138" i="54"/>
  <c r="G302" i="58"/>
  <c r="H548" i="56"/>
  <c r="G220" i="59"/>
  <c r="I466" i="56"/>
  <c r="G136" i="50"/>
  <c r="H218" i="55"/>
  <c r="H546" i="53"/>
  <c r="I136" i="52"/>
  <c r="G54" i="53"/>
  <c r="I300" i="58"/>
  <c r="G218" i="54"/>
  <c r="I546" i="52"/>
  <c r="G382" i="54"/>
  <c r="H136" i="53"/>
  <c r="I218" i="55"/>
  <c r="I136" i="58"/>
  <c r="H218" i="54"/>
  <c r="H218" i="50"/>
  <c r="I136" i="55"/>
  <c r="H218" i="53"/>
  <c r="G218" i="50"/>
  <c r="G382" i="57"/>
  <c r="I218" i="56"/>
  <c r="I382" i="56"/>
  <c r="G300" i="57"/>
  <c r="G300" i="59"/>
  <c r="I464" i="51"/>
  <c r="G218" i="59"/>
  <c r="H382" i="52"/>
  <c r="G546" i="57"/>
  <c r="H136" i="54"/>
  <c r="H136" i="56"/>
  <c r="I464" i="55"/>
  <c r="H54" i="56"/>
  <c r="G382" i="59"/>
  <c r="H136" i="55"/>
  <c r="G54" i="58"/>
  <c r="I464" i="53"/>
  <c r="G54" i="50"/>
  <c r="G382" i="58"/>
  <c r="I382" i="59"/>
  <c r="I464" i="57"/>
  <c r="H54" i="55"/>
  <c r="I537" i="58"/>
  <c r="I455" i="56"/>
  <c r="G291" i="51"/>
  <c r="I45" i="55"/>
  <c r="I209" i="55"/>
  <c r="I373" i="55"/>
  <c r="G537" i="50"/>
  <c r="H373" i="59"/>
  <c r="I45" i="51"/>
  <c r="I537" i="55"/>
  <c r="I291" i="53"/>
  <c r="H45" i="57"/>
  <c r="G455" i="53"/>
  <c r="G455" i="50"/>
  <c r="I209" i="56"/>
  <c r="I209" i="53"/>
  <c r="I291" i="52"/>
  <c r="I455" i="59"/>
  <c r="G45" i="59"/>
  <c r="G455" i="52"/>
  <c r="G373" i="53"/>
  <c r="H291" i="52"/>
  <c r="I373" i="57"/>
  <c r="I373" i="52"/>
  <c r="G291" i="57"/>
  <c r="G209" i="54"/>
  <c r="G209" i="56"/>
  <c r="H537" i="58"/>
  <c r="I45" i="56"/>
  <c r="G127" i="56"/>
  <c r="H45" i="56"/>
  <c r="I291" i="59"/>
  <c r="H291" i="50"/>
  <c r="G537" i="54"/>
  <c r="H455" i="57"/>
  <c r="G373" i="58"/>
  <c r="I537" i="59"/>
  <c r="G209" i="59"/>
  <c r="H209" i="51"/>
  <c r="I48" i="50"/>
  <c r="H294" i="50"/>
  <c r="H130" i="57"/>
  <c r="G212" i="59"/>
  <c r="G48" i="52"/>
  <c r="H540" i="55"/>
  <c r="I294" i="50"/>
  <c r="H130" i="56"/>
  <c r="H376" i="59"/>
  <c r="H294" i="55"/>
  <c r="I376" i="58"/>
  <c r="G48" i="57"/>
  <c r="H294" i="56"/>
  <c r="H212" i="54"/>
  <c r="H540" i="56"/>
  <c r="H376" i="57"/>
  <c r="H48" i="59"/>
  <c r="I458" i="55"/>
  <c r="I130" i="53"/>
  <c r="H48" i="54"/>
  <c r="H294" i="52"/>
  <c r="H376" i="51"/>
  <c r="I212" i="54"/>
  <c r="H130" i="58"/>
  <c r="H458" i="58"/>
  <c r="G212" i="54"/>
  <c r="I458" i="50"/>
  <c r="H130" i="55"/>
  <c r="H48" i="53"/>
  <c r="H458" i="54"/>
  <c r="I48" i="59"/>
  <c r="I540" i="56"/>
  <c r="I294" i="51"/>
  <c r="H212" i="53"/>
  <c r="I212" i="56"/>
  <c r="H540" i="51"/>
  <c r="G212" i="55"/>
  <c r="G48" i="56"/>
  <c r="G294" i="51"/>
  <c r="H125" i="53"/>
  <c r="G289" i="57"/>
  <c r="H207" i="56"/>
  <c r="G289" i="56"/>
  <c r="I289" i="59"/>
  <c r="H535" i="50"/>
  <c r="G371" i="55"/>
  <c r="G207" i="59"/>
  <c r="I371" i="55"/>
  <c r="H371" i="58"/>
  <c r="G289" i="59"/>
  <c r="I207" i="54"/>
  <c r="I535" i="51"/>
  <c r="G453" i="58"/>
  <c r="H371" i="54"/>
  <c r="I371" i="56"/>
  <c r="I43" i="57"/>
  <c r="I371" i="53"/>
  <c r="I207" i="58"/>
  <c r="I207" i="55"/>
  <c r="H535" i="55"/>
  <c r="I43" i="54"/>
  <c r="H125" i="52"/>
  <c r="I289" i="57"/>
  <c r="I207" i="51"/>
  <c r="G289" i="50"/>
  <c r="H453" i="52"/>
  <c r="G535" i="56"/>
  <c r="G125" i="51"/>
  <c r="G371" i="52"/>
  <c r="I453" i="56"/>
  <c r="I207" i="50"/>
  <c r="G289" i="58"/>
  <c r="G43" i="53"/>
  <c r="H453" i="53"/>
  <c r="H535" i="51"/>
  <c r="H453" i="57"/>
  <c r="H289" i="55"/>
  <c r="G453" i="59"/>
  <c r="H367" i="52"/>
  <c r="I531" i="58"/>
  <c r="G285" i="59"/>
  <c r="I121" i="53"/>
  <c r="H367" i="50"/>
  <c r="H121" i="50"/>
  <c r="I39" i="56"/>
  <c r="G203" i="55"/>
  <c r="H367" i="55"/>
  <c r="H121" i="56"/>
  <c r="I121" i="51"/>
  <c r="H285" i="58"/>
  <c r="I121" i="59"/>
  <c r="H285" i="50"/>
  <c r="G121" i="51"/>
  <c r="I285" i="52"/>
  <c r="H39" i="55"/>
  <c r="I531" i="59"/>
  <c r="H531" i="58"/>
  <c r="I367" i="53"/>
  <c r="I203" i="55"/>
  <c r="I203" i="57"/>
  <c r="H531" i="51"/>
  <c r="I449" i="59"/>
  <c r="I449" i="51"/>
  <c r="H449" i="58"/>
  <c r="H449" i="59"/>
  <c r="G449" i="54"/>
  <c r="I449" i="57"/>
  <c r="G39" i="52"/>
  <c r="G203" i="51"/>
  <c r="G121" i="52"/>
  <c r="G449" i="53"/>
  <c r="G531" i="56"/>
  <c r="G367" i="51"/>
  <c r="I285" i="58"/>
  <c r="H121" i="55"/>
  <c r="I449" i="55"/>
  <c r="I39" i="57"/>
  <c r="H203" i="51"/>
  <c r="G285" i="54"/>
  <c r="G39" i="56"/>
  <c r="H367" i="56"/>
  <c r="I121" i="54"/>
  <c r="I121" i="55"/>
  <c r="H449" i="54"/>
  <c r="I449" i="54"/>
  <c r="G203" i="57"/>
  <c r="H39" i="59"/>
  <c r="G203" i="58"/>
  <c r="G121" i="57"/>
  <c r="I203" i="56"/>
  <c r="G367" i="55"/>
  <c r="I367" i="55"/>
  <c r="H39" i="50"/>
  <c r="G449" i="52"/>
  <c r="H121" i="53"/>
  <c r="G121" i="53"/>
  <c r="G39" i="58"/>
  <c r="G531" i="55"/>
  <c r="G449" i="59"/>
  <c r="I285" i="53"/>
  <c r="H121" i="59"/>
  <c r="H203" i="58"/>
  <c r="G449" i="56"/>
  <c r="G367" i="57"/>
  <c r="G531" i="50"/>
  <c r="G203" i="52"/>
  <c r="I203" i="53"/>
  <c r="G203" i="53"/>
  <c r="I39" i="52"/>
  <c r="G39" i="57"/>
  <c r="G121" i="55"/>
  <c r="I367" i="57"/>
  <c r="H449" i="51"/>
  <c r="G121" i="59"/>
  <c r="I39" i="51"/>
  <c r="H449" i="57"/>
  <c r="G39" i="54"/>
  <c r="I449" i="53"/>
  <c r="H367" i="51"/>
  <c r="I367" i="54"/>
  <c r="I203" i="50"/>
  <c r="G203" i="59"/>
  <c r="H531" i="54"/>
  <c r="G367" i="54"/>
  <c r="G531" i="59"/>
  <c r="H285" i="54"/>
  <c r="G121" i="54"/>
  <c r="H449" i="53"/>
  <c r="G203" i="50"/>
  <c r="H367" i="58"/>
  <c r="G121" i="58"/>
  <c r="H285" i="53"/>
  <c r="G449" i="55"/>
  <c r="I449" i="58"/>
  <c r="I531" i="55"/>
  <c r="I39" i="54"/>
  <c r="I203" i="54"/>
  <c r="I121" i="58"/>
  <c r="H203" i="53"/>
  <c r="I39" i="59"/>
  <c r="G39" i="59"/>
  <c r="G367" i="59"/>
  <c r="H39" i="52"/>
  <c r="G531" i="54"/>
  <c r="G491" i="51"/>
  <c r="H245" i="50"/>
  <c r="H573" i="52"/>
  <c r="G245" i="53"/>
  <c r="H81" i="58"/>
  <c r="G491" i="54"/>
  <c r="H81" i="50"/>
  <c r="I409" i="59"/>
  <c r="H245" i="54"/>
  <c r="G245" i="55"/>
  <c r="G327" i="53"/>
  <c r="I491" i="52"/>
  <c r="G245" i="57"/>
  <c r="H491" i="53"/>
  <c r="I81" i="59"/>
  <c r="H81" i="54"/>
  <c r="I573" i="56"/>
  <c r="I573" i="50"/>
  <c r="H81" i="53"/>
  <c r="I491" i="50"/>
  <c r="G491" i="59"/>
  <c r="G81" i="54"/>
  <c r="I81" i="53"/>
  <c r="G163" i="52"/>
  <c r="I327" i="53"/>
  <c r="G163" i="51"/>
  <c r="I245" i="56"/>
  <c r="H409" i="59"/>
  <c r="I573" i="53"/>
  <c r="I81" i="54"/>
  <c r="G409" i="58"/>
  <c r="G327" i="57"/>
  <c r="G573" i="55"/>
  <c r="G163" i="55"/>
  <c r="G573" i="58"/>
  <c r="G81" i="52"/>
  <c r="H327" i="54"/>
  <c r="I245" i="58"/>
  <c r="G409" i="50"/>
  <c r="G163" i="57"/>
  <c r="H409" i="52"/>
  <c r="H573" i="57"/>
  <c r="I327" i="51"/>
  <c r="I163" i="50"/>
  <c r="H573" i="51"/>
  <c r="I327" i="58"/>
  <c r="H163" i="52"/>
  <c r="I327" i="54"/>
  <c r="H491" i="59"/>
  <c r="G163" i="58"/>
  <c r="I573" i="52"/>
  <c r="G327" i="59"/>
  <c r="I80" i="52"/>
  <c r="G162" i="52"/>
  <c r="G244" i="54"/>
  <c r="I408" i="57"/>
  <c r="H80" i="58"/>
  <c r="G408" i="56"/>
  <c r="G408" i="54"/>
  <c r="I490" i="54"/>
  <c r="H572" i="58"/>
  <c r="H162" i="59"/>
  <c r="I408" i="50"/>
  <c r="G80" i="55"/>
  <c r="G490" i="59"/>
  <c r="H572" i="53"/>
  <c r="I244" i="51"/>
  <c r="I408" i="56"/>
  <c r="I162" i="55"/>
  <c r="G80" i="56"/>
  <c r="G244" i="52"/>
  <c r="H572" i="59"/>
  <c r="I408" i="53"/>
  <c r="I572" i="55"/>
  <c r="H162" i="54"/>
  <c r="G162" i="51"/>
  <c r="G326" i="57"/>
  <c r="I326" i="57"/>
  <c r="I572" i="53"/>
  <c r="I162" i="56"/>
  <c r="G490" i="53"/>
  <c r="G490" i="58"/>
  <c r="G572" i="52"/>
  <c r="G490" i="50"/>
  <c r="G572" i="51"/>
  <c r="H244" i="55"/>
  <c r="I162" i="51"/>
  <c r="H244" i="53"/>
  <c r="H326" i="53"/>
  <c r="G244" i="53"/>
  <c r="I326" i="51"/>
  <c r="H326" i="56"/>
  <c r="I490" i="57"/>
  <c r="I244" i="59"/>
  <c r="G326" i="58"/>
  <c r="H408" i="58"/>
  <c r="I490" i="55"/>
  <c r="G572" i="55"/>
  <c r="I326" i="56"/>
  <c r="I244" i="56"/>
  <c r="I244" i="57"/>
  <c r="H244" i="58"/>
  <c r="H572" i="51"/>
  <c r="I80" i="50"/>
  <c r="H320" i="58"/>
  <c r="I238" i="54"/>
  <c r="H320" i="51"/>
  <c r="G156" i="59"/>
  <c r="H238" i="56"/>
  <c r="G484" i="52"/>
  <c r="H402" i="57"/>
  <c r="G156" i="57"/>
  <c r="I484" i="56"/>
  <c r="H402" i="54"/>
  <c r="H320" i="59"/>
  <c r="H238" i="58"/>
  <c r="I320" i="54"/>
  <c r="I238" i="52"/>
  <c r="H484" i="52"/>
  <c r="H566" i="55"/>
  <c r="I74" i="55"/>
  <c r="I402" i="57"/>
  <c r="H402" i="59"/>
  <c r="H238" i="55"/>
  <c r="I566" i="51"/>
  <c r="H566" i="56"/>
  <c r="G566" i="50"/>
  <c r="H566" i="50"/>
  <c r="G238" i="57"/>
  <c r="I566" i="59"/>
  <c r="H238" i="59"/>
  <c r="G402" i="56"/>
  <c r="G566" i="55"/>
  <c r="G484" i="51"/>
  <c r="H320" i="50"/>
  <c r="G238" i="59"/>
  <c r="G74" i="52"/>
  <c r="G238" i="58"/>
  <c r="H320" i="57"/>
  <c r="I156" i="50"/>
  <c r="I156" i="54"/>
  <c r="H74" i="57"/>
  <c r="G74" i="51"/>
  <c r="I74" i="54"/>
  <c r="I238" i="55"/>
  <c r="G156" i="51"/>
  <c r="I566" i="58"/>
  <c r="H320" i="52"/>
  <c r="H74" i="54"/>
  <c r="I402" i="54"/>
  <c r="H566" i="59"/>
  <c r="G320" i="53"/>
  <c r="G320" i="57"/>
  <c r="G402" i="51"/>
  <c r="H484" i="50"/>
  <c r="G402" i="55"/>
  <c r="G157" i="58"/>
  <c r="H239" i="54"/>
  <c r="H75" i="54"/>
  <c r="G321" i="59"/>
  <c r="I485" i="55"/>
  <c r="H567" i="53"/>
  <c r="H157" i="55"/>
  <c r="H403" i="53"/>
  <c r="H157" i="52"/>
  <c r="H239" i="52"/>
  <c r="G485" i="52"/>
  <c r="G321" i="56"/>
  <c r="G567" i="56"/>
  <c r="H321" i="53"/>
  <c r="G403" i="52"/>
  <c r="H403" i="52"/>
  <c r="H75" i="52"/>
  <c r="I75" i="52"/>
  <c r="I485" i="59"/>
  <c r="I403" i="55"/>
  <c r="I239" i="52"/>
  <c r="I485" i="52"/>
  <c r="I567" i="50"/>
  <c r="H239" i="57"/>
  <c r="H485" i="55"/>
  <c r="H321" i="58"/>
  <c r="I239" i="56"/>
  <c r="H567" i="58"/>
  <c r="I403" i="57"/>
  <c r="I403" i="53"/>
  <c r="H485" i="54"/>
  <c r="I157" i="53"/>
  <c r="I75" i="54"/>
  <c r="G239" i="53"/>
  <c r="G485" i="51"/>
  <c r="I567" i="52"/>
  <c r="H321" i="56"/>
  <c r="G567" i="58"/>
  <c r="G321" i="57"/>
  <c r="H403" i="54"/>
  <c r="H321" i="54"/>
  <c r="I321" i="56"/>
  <c r="G403" i="59"/>
  <c r="H75" i="55"/>
  <c r="G567" i="57"/>
  <c r="H239" i="56"/>
  <c r="G157" i="51"/>
  <c r="G567" i="52"/>
  <c r="G485" i="53"/>
  <c r="I485" i="54"/>
  <c r="G403" i="51"/>
  <c r="G321" i="51"/>
  <c r="H393" i="52"/>
  <c r="I229" i="54"/>
  <c r="H147" i="50"/>
  <c r="H147" i="55"/>
  <c r="G311" i="50"/>
  <c r="I475" i="59"/>
  <c r="G229" i="51"/>
  <c r="H65" i="56"/>
  <c r="G311" i="58"/>
  <c r="I147" i="58"/>
  <c r="H311" i="52"/>
  <c r="H393" i="54"/>
  <c r="G147" i="50"/>
  <c r="H147" i="58"/>
  <c r="G475" i="53"/>
  <c r="I393" i="59"/>
  <c r="I557" i="56"/>
  <c r="H229" i="51"/>
  <c r="G311" i="52"/>
  <c r="G229" i="57"/>
  <c r="G557" i="53"/>
  <c r="H229" i="58"/>
  <c r="I393" i="50"/>
  <c r="H557" i="51"/>
  <c r="I229" i="56"/>
  <c r="I475" i="51"/>
  <c r="I311" i="58"/>
  <c r="H65" i="54"/>
  <c r="H147" i="52"/>
  <c r="H311" i="57"/>
  <c r="G229" i="50"/>
  <c r="H65" i="53"/>
  <c r="H147" i="56"/>
  <c r="I229" i="55"/>
  <c r="G311" i="55"/>
  <c r="I311" i="52"/>
  <c r="G65" i="59"/>
  <c r="H229" i="55"/>
  <c r="G557" i="59"/>
  <c r="G229" i="52"/>
  <c r="I475" i="54"/>
  <c r="I65" i="52"/>
  <c r="I229" i="53"/>
  <c r="G393" i="56"/>
  <c r="I311" i="55"/>
  <c r="I229" i="57"/>
  <c r="I557" i="58"/>
  <c r="G147" i="56"/>
  <c r="I557" i="53"/>
  <c r="H147" i="53"/>
  <c r="G475" i="52"/>
  <c r="I229" i="50"/>
  <c r="G248" i="54"/>
  <c r="I412" i="55"/>
  <c r="H330" i="51"/>
  <c r="H494" i="51"/>
  <c r="H84" i="57"/>
  <c r="G330" i="50"/>
  <c r="H576" i="51"/>
  <c r="I330" i="56"/>
  <c r="H576" i="50"/>
  <c r="I412" i="52"/>
  <c r="I576" i="50"/>
  <c r="H412" i="53"/>
  <c r="G166" i="55"/>
  <c r="G494" i="53"/>
  <c r="I84" i="57"/>
  <c r="G84" i="55"/>
  <c r="I412" i="51"/>
  <c r="G84" i="58"/>
  <c r="I576" i="53"/>
  <c r="I494" i="55"/>
  <c r="I248" i="54"/>
  <c r="I248" i="56"/>
  <c r="I576" i="59"/>
  <c r="H84" i="59"/>
  <c r="I412" i="54"/>
  <c r="G330" i="52"/>
  <c r="I494" i="59"/>
  <c r="I330" i="54"/>
  <c r="H84" i="51"/>
  <c r="I576" i="55"/>
  <c r="I330" i="52"/>
  <c r="I576" i="54"/>
  <c r="I248" i="52"/>
  <c r="G248" i="57"/>
  <c r="H330" i="52"/>
  <c r="G330" i="57"/>
  <c r="I330" i="57"/>
  <c r="I166" i="50"/>
  <c r="G248" i="52"/>
  <c r="I412" i="57"/>
  <c r="I84" i="54"/>
  <c r="G248" i="58"/>
  <c r="H330" i="58"/>
  <c r="G494" i="59"/>
  <c r="H576" i="59"/>
  <c r="I576" i="58"/>
  <c r="G576" i="50"/>
  <c r="G576" i="57"/>
  <c r="I160" i="53"/>
  <c r="G160" i="51"/>
  <c r="G488" i="53"/>
  <c r="I406" i="55"/>
  <c r="G570" i="59"/>
  <c r="I324" i="50"/>
  <c r="I242" i="51"/>
  <c r="G406" i="53"/>
  <c r="I570" i="57"/>
  <c r="G324" i="59"/>
  <c r="I488" i="50"/>
  <c r="G570" i="55"/>
  <c r="H242" i="59"/>
  <c r="H488" i="57"/>
  <c r="H242" i="50"/>
  <c r="I406" i="59"/>
  <c r="H570" i="58"/>
  <c r="H160" i="54"/>
  <c r="G242" i="59"/>
  <c r="G160" i="56"/>
  <c r="G160" i="58"/>
  <c r="H242" i="55"/>
  <c r="G242" i="54"/>
  <c r="H160" i="59"/>
  <c r="H488" i="56"/>
  <c r="I324" i="53"/>
  <c r="G406" i="58"/>
  <c r="H570" i="57"/>
  <c r="H570" i="54"/>
  <c r="I488" i="52"/>
  <c r="I78" i="55"/>
  <c r="H78" i="58"/>
  <c r="H242" i="54"/>
  <c r="G160" i="57"/>
  <c r="H488" i="59"/>
  <c r="G570" i="58"/>
  <c r="I160" i="58"/>
  <c r="I78" i="52"/>
  <c r="H78" i="56"/>
  <c r="G242" i="53"/>
  <c r="H406" i="55"/>
  <c r="G242" i="57"/>
  <c r="I78" i="53"/>
  <c r="I406" i="57"/>
  <c r="G78" i="51"/>
  <c r="H242" i="56"/>
  <c r="G488" i="55"/>
  <c r="G242" i="52"/>
  <c r="I570" i="52"/>
  <c r="I570" i="56"/>
  <c r="H242" i="51"/>
  <c r="G78" i="57"/>
  <c r="I481" i="51"/>
  <c r="I481" i="54"/>
  <c r="H153" i="57"/>
  <c r="I71" i="54"/>
  <c r="I563" i="55"/>
  <c r="H317" i="57"/>
  <c r="G563" i="58"/>
  <c r="G399" i="54"/>
  <c r="I563" i="53"/>
  <c r="G71" i="51"/>
  <c r="H235" i="56"/>
  <c r="H153" i="56"/>
  <c r="H481" i="53"/>
  <c r="I399" i="59"/>
  <c r="G563" i="52"/>
  <c r="I71" i="58"/>
  <c r="H317" i="53"/>
  <c r="H399" i="54"/>
  <c r="G153" i="57"/>
  <c r="I563" i="56"/>
  <c r="I317" i="52"/>
  <c r="G153" i="53"/>
  <c r="H71" i="57"/>
  <c r="H481" i="51"/>
  <c r="G481" i="52"/>
  <c r="G153" i="54"/>
  <c r="G317" i="58"/>
  <c r="H563" i="52"/>
  <c r="I69" i="51"/>
  <c r="G69" i="59"/>
  <c r="I561" i="57"/>
  <c r="I69" i="59"/>
  <c r="I561" i="54"/>
  <c r="H397" i="51"/>
  <c r="I315" i="58"/>
  <c r="I233" i="54"/>
  <c r="I69" i="53"/>
  <c r="H561" i="59"/>
  <c r="G397" i="57"/>
  <c r="G69" i="52"/>
  <c r="I315" i="54"/>
  <c r="G479" i="52"/>
  <c r="G397" i="50"/>
  <c r="H233" i="55"/>
  <c r="H397" i="57"/>
  <c r="G479" i="56"/>
  <c r="G69" i="53"/>
  <c r="I561" i="59"/>
  <c r="I69" i="55"/>
  <c r="G561" i="57"/>
  <c r="G561" i="52"/>
  <c r="H151" i="54"/>
  <c r="H561" i="57"/>
  <c r="H151" i="59"/>
  <c r="G315" i="50"/>
  <c r="I397" i="53"/>
  <c r="G151" i="55"/>
  <c r="H397" i="55"/>
  <c r="H151" i="57"/>
  <c r="I69" i="52"/>
  <c r="I561" i="58"/>
  <c r="H397" i="53"/>
  <c r="I315" i="55"/>
  <c r="G233" i="57"/>
  <c r="I233" i="58"/>
  <c r="I561" i="50"/>
  <c r="H69" i="55"/>
  <c r="I53" i="52"/>
  <c r="G217" i="53"/>
  <c r="G381" i="56"/>
  <c r="I545" i="51"/>
  <c r="G463" i="50"/>
  <c r="H545" i="51"/>
  <c r="I381" i="58"/>
  <c r="G299" i="59"/>
  <c r="I299" i="55"/>
  <c r="I299" i="51"/>
  <c r="G53" i="50"/>
  <c r="I53" i="55"/>
  <c r="I135" i="50"/>
  <c r="H381" i="52"/>
  <c r="G217" i="55"/>
  <c r="I217" i="58"/>
  <c r="I135" i="56"/>
  <c r="I53" i="57"/>
  <c r="I135" i="58"/>
  <c r="G381" i="53"/>
  <c r="H299" i="57"/>
  <c r="H299" i="51"/>
  <c r="I381" i="53"/>
  <c r="G381" i="57"/>
  <c r="I463" i="55"/>
  <c r="H545" i="56"/>
  <c r="H53" i="57"/>
  <c r="I53" i="56"/>
  <c r="H217" i="50"/>
  <c r="H217" i="52"/>
  <c r="G299" i="51"/>
  <c r="I135" i="52"/>
  <c r="G135" i="51"/>
  <c r="I381" i="59"/>
  <c r="G381" i="51"/>
  <c r="I545" i="50"/>
  <c r="I463" i="56"/>
  <c r="I463" i="54"/>
  <c r="G463" i="57"/>
  <c r="H217" i="54"/>
  <c r="I299" i="50"/>
  <c r="I53" i="53"/>
  <c r="H463" i="55"/>
  <c r="I217" i="56"/>
  <c r="G217" i="57"/>
  <c r="H53" i="53"/>
  <c r="H381" i="54"/>
  <c r="I217" i="55"/>
  <c r="I299" i="53"/>
  <c r="H545" i="54"/>
  <c r="G217" i="56"/>
  <c r="G299" i="50"/>
  <c r="G545" i="50"/>
  <c r="I548" i="51"/>
  <c r="G466" i="50"/>
  <c r="G548" i="51"/>
  <c r="H548" i="59"/>
  <c r="I466" i="58"/>
  <c r="G302" i="51"/>
  <c r="I548" i="52"/>
  <c r="I302" i="56"/>
  <c r="H466" i="58"/>
  <c r="H56" i="59"/>
  <c r="I384" i="50"/>
  <c r="G466" i="56"/>
  <c r="I548" i="58"/>
  <c r="I548" i="59"/>
  <c r="I548" i="55"/>
  <c r="G56" i="50"/>
  <c r="H384" i="51"/>
  <c r="G56" i="51"/>
  <c r="H302" i="56"/>
  <c r="H56" i="58"/>
  <c r="H56" i="50"/>
  <c r="I384" i="52"/>
  <c r="G220" i="52"/>
  <c r="G56" i="59"/>
  <c r="G466" i="58"/>
  <c r="G466" i="55"/>
  <c r="I56" i="52"/>
  <c r="G302" i="55"/>
  <c r="G302" i="50"/>
  <c r="H466" i="55"/>
  <c r="G548" i="59"/>
  <c r="I138" i="54"/>
  <c r="I302" i="54"/>
  <c r="I548" i="54"/>
  <c r="H466" i="51"/>
  <c r="H548" i="54"/>
  <c r="I220" i="50"/>
  <c r="I384" i="56"/>
  <c r="I466" i="53"/>
  <c r="I138" i="53"/>
  <c r="H136" i="51"/>
  <c r="I546" i="50"/>
  <c r="H54" i="57"/>
  <c r="G136" i="54"/>
  <c r="I54" i="59"/>
  <c r="G300" i="51"/>
  <c r="I300" i="53"/>
  <c r="I54" i="53"/>
  <c r="H300" i="57"/>
  <c r="H300" i="55"/>
  <c r="H382" i="55"/>
  <c r="H546" i="51"/>
  <c r="G136" i="53"/>
  <c r="G546" i="53"/>
  <c r="G136" i="51"/>
  <c r="H464" i="56"/>
  <c r="G382" i="55"/>
  <c r="G136" i="57"/>
  <c r="H136" i="58"/>
  <c r="I54" i="50"/>
  <c r="G464" i="58"/>
  <c r="I546" i="55"/>
  <c r="H546" i="52"/>
  <c r="G54" i="56"/>
  <c r="I136" i="56"/>
  <c r="I54" i="52"/>
  <c r="H300" i="52"/>
  <c r="I464" i="54"/>
  <c r="H54" i="50"/>
  <c r="H54" i="52"/>
  <c r="G382" i="56"/>
  <c r="G546" i="56"/>
  <c r="H382" i="57"/>
  <c r="H218" i="57"/>
  <c r="G54" i="59"/>
  <c r="I54" i="55"/>
  <c r="I382" i="53"/>
  <c r="G300" i="56"/>
  <c r="H300" i="58"/>
  <c r="G464" i="54"/>
  <c r="H464" i="51"/>
  <c r="G54" i="54"/>
  <c r="H382" i="56"/>
  <c r="G300" i="53"/>
  <c r="G300" i="50"/>
  <c r="I382" i="57"/>
  <c r="G136" i="59"/>
  <c r="G464" i="57"/>
  <c r="G546" i="52"/>
  <c r="H546" i="57"/>
  <c r="G218" i="52"/>
  <c r="I218" i="58"/>
  <c r="G546" i="54"/>
  <c r="G209" i="50"/>
  <c r="H455" i="51"/>
  <c r="I455" i="55"/>
  <c r="H209" i="50"/>
  <c r="G127" i="55"/>
  <c r="G373" i="50"/>
  <c r="H127" i="50"/>
  <c r="I209" i="50"/>
  <c r="I455" i="58"/>
  <c r="I209" i="52"/>
  <c r="G291" i="55"/>
  <c r="I373" i="56"/>
  <c r="G127" i="54"/>
  <c r="G291" i="56"/>
  <c r="I127" i="56"/>
  <c r="I537" i="57"/>
  <c r="H45" i="55"/>
  <c r="I291" i="50"/>
  <c r="I373" i="51"/>
  <c r="G373" i="55"/>
  <c r="H45" i="53"/>
  <c r="G455" i="57"/>
  <c r="G45" i="52"/>
  <c r="H209" i="53"/>
  <c r="I291" i="54"/>
  <c r="H291" i="51"/>
  <c r="G373" i="57"/>
  <c r="G45" i="53"/>
  <c r="H291" i="54"/>
  <c r="H127" i="54"/>
  <c r="H45" i="54"/>
  <c r="I373" i="54"/>
  <c r="G209" i="51"/>
  <c r="I127" i="54"/>
  <c r="I537" i="54"/>
  <c r="I209" i="59"/>
  <c r="G537" i="55"/>
  <c r="I373" i="58"/>
  <c r="H291" i="56"/>
  <c r="G48" i="59"/>
  <c r="G294" i="55"/>
  <c r="G130" i="57"/>
  <c r="H212" i="51"/>
  <c r="I48" i="53"/>
  <c r="H130" i="52"/>
  <c r="G294" i="59"/>
  <c r="I376" i="51"/>
  <c r="G540" i="55"/>
  <c r="I130" i="50"/>
  <c r="G212" i="57"/>
  <c r="H540" i="53"/>
  <c r="I130" i="51"/>
  <c r="G212" i="51"/>
  <c r="G376" i="57"/>
  <c r="I540" i="57"/>
  <c r="H376" i="56"/>
  <c r="I48" i="54"/>
  <c r="G48" i="53"/>
  <c r="H540" i="50"/>
  <c r="G48" i="51"/>
  <c r="I48" i="57"/>
  <c r="G294" i="58"/>
  <c r="H212" i="57"/>
  <c r="G540" i="58"/>
  <c r="G212" i="50"/>
  <c r="I212" i="57"/>
  <c r="I294" i="53"/>
  <c r="H458" i="55"/>
  <c r="G540" i="57"/>
  <c r="G458" i="55"/>
  <c r="G130" i="53"/>
  <c r="I212" i="53"/>
  <c r="G540" i="59"/>
  <c r="G540" i="56"/>
  <c r="I130" i="55"/>
  <c r="I376" i="52"/>
  <c r="H130" i="51"/>
  <c r="G458" i="59"/>
  <c r="H540" i="57"/>
  <c r="I48" i="51"/>
  <c r="G294" i="54"/>
  <c r="G130" i="50"/>
  <c r="G212" i="53"/>
  <c r="G376" i="53"/>
  <c r="G540" i="51"/>
  <c r="I540" i="54"/>
  <c r="G48" i="55"/>
  <c r="G540" i="50"/>
  <c r="I130" i="52"/>
  <c r="G376" i="56"/>
  <c r="I130" i="58"/>
  <c r="G43" i="59"/>
  <c r="H535" i="52"/>
  <c r="G43" i="58"/>
  <c r="H535" i="58"/>
  <c r="I289" i="53"/>
  <c r="I453" i="57"/>
  <c r="I125" i="59"/>
  <c r="G535" i="58"/>
  <c r="G535" i="52"/>
  <c r="G43" i="56"/>
  <c r="H125" i="50"/>
  <c r="H371" i="53"/>
  <c r="G453" i="53"/>
  <c r="G371" i="57"/>
  <c r="G453" i="51"/>
  <c r="I453" i="55"/>
  <c r="G125" i="57"/>
  <c r="H207" i="51"/>
  <c r="G43" i="51"/>
  <c r="H535" i="57"/>
  <c r="H207" i="58"/>
  <c r="H289" i="59"/>
  <c r="G289" i="51"/>
  <c r="I43" i="50"/>
  <c r="H371" i="56"/>
  <c r="I207" i="57"/>
  <c r="H453" i="56"/>
  <c r="G371" i="58"/>
  <c r="H207" i="59"/>
  <c r="G207" i="54"/>
  <c r="I125" i="52"/>
  <c r="H371" i="52"/>
  <c r="G453" i="50"/>
  <c r="I453" i="54"/>
  <c r="H289" i="57"/>
  <c r="H535" i="53"/>
  <c r="H289" i="58"/>
  <c r="G289" i="55"/>
  <c r="I453" i="58"/>
  <c r="G151" i="54"/>
  <c r="H151" i="55"/>
  <c r="H315" i="50"/>
  <c r="G479" i="51"/>
  <c r="H479" i="52"/>
  <c r="I151" i="58"/>
  <c r="H151" i="56"/>
  <c r="G151" i="59"/>
  <c r="I233" i="57"/>
  <c r="I151" i="55"/>
  <c r="G561" i="54"/>
  <c r="H233" i="50"/>
  <c r="G315" i="51"/>
  <c r="G233" i="50"/>
  <c r="I315" i="56"/>
  <c r="G397" i="55"/>
  <c r="G69" i="54"/>
  <c r="G233" i="51"/>
  <c r="H315" i="59"/>
  <c r="H315" i="54"/>
  <c r="G69" i="56"/>
  <c r="H69" i="58"/>
  <c r="H479" i="59"/>
  <c r="G561" i="51"/>
  <c r="H151" i="58"/>
  <c r="I397" i="58"/>
  <c r="G151" i="51"/>
  <c r="G233" i="56"/>
  <c r="G479" i="54"/>
  <c r="G397" i="54"/>
  <c r="G397" i="52"/>
  <c r="H151" i="51"/>
  <c r="I479" i="51"/>
  <c r="I315" i="51"/>
  <c r="I479" i="58"/>
  <c r="G561" i="58"/>
  <c r="G233" i="58"/>
  <c r="H479" i="56"/>
  <c r="G561" i="56"/>
  <c r="I397" i="57"/>
  <c r="G548" i="56"/>
  <c r="I384" i="53"/>
  <c r="G56" i="54"/>
  <c r="H220" i="50"/>
  <c r="H384" i="53"/>
  <c r="I220" i="58"/>
  <c r="H56" i="52"/>
  <c r="I466" i="59"/>
  <c r="G220" i="55"/>
  <c r="I138" i="59"/>
  <c r="H548" i="57"/>
  <c r="G302" i="59"/>
  <c r="H56" i="51"/>
  <c r="I220" i="56"/>
  <c r="H138" i="59"/>
  <c r="H56" i="56"/>
  <c r="I56" i="56"/>
  <c r="G56" i="58"/>
  <c r="I138" i="50"/>
  <c r="H466" i="54"/>
  <c r="G302" i="56"/>
  <c r="G548" i="54"/>
  <c r="H138" i="52"/>
  <c r="I138" i="57"/>
  <c r="G138" i="53"/>
  <c r="H384" i="59"/>
  <c r="H302" i="50"/>
  <c r="G56" i="56"/>
  <c r="G384" i="58"/>
  <c r="G138" i="56"/>
  <c r="H548" i="51"/>
  <c r="I384" i="54"/>
  <c r="G384" i="59"/>
  <c r="I302" i="53"/>
  <c r="I220" i="55"/>
  <c r="H302" i="52"/>
  <c r="H466" i="50"/>
  <c r="I548" i="50"/>
  <c r="I220" i="57"/>
  <c r="I220" i="53"/>
  <c r="G209" i="58"/>
  <c r="G209" i="53"/>
  <c r="H455" i="58"/>
  <c r="G291" i="52"/>
  <c r="H127" i="56"/>
  <c r="H373" i="54"/>
  <c r="I209" i="54"/>
  <c r="H537" i="51"/>
  <c r="G127" i="59"/>
  <c r="I291" i="57"/>
  <c r="H127" i="55"/>
  <c r="I127" i="50"/>
  <c r="I45" i="57"/>
  <c r="G45" i="56"/>
  <c r="G127" i="57"/>
  <c r="I127" i="52"/>
  <c r="G537" i="51"/>
  <c r="G373" i="51"/>
  <c r="H373" i="55"/>
  <c r="H45" i="58"/>
  <c r="I45" i="50"/>
  <c r="G373" i="54"/>
  <c r="G373" i="52"/>
  <c r="H209" i="57"/>
  <c r="H537" i="55"/>
  <c r="G127" i="50"/>
  <c r="I45" i="52"/>
  <c r="G45" i="50"/>
  <c r="I127" i="51"/>
  <c r="I537" i="51"/>
  <c r="H45" i="52"/>
  <c r="H537" i="53"/>
  <c r="H455" i="56"/>
  <c r="G455" i="56"/>
  <c r="I291" i="56"/>
  <c r="H537" i="54"/>
  <c r="G127" i="58"/>
  <c r="H455" i="52"/>
  <c r="H291" i="59"/>
  <c r="G291" i="59"/>
  <c r="H72" i="59"/>
  <c r="H236" i="55"/>
  <c r="G564" i="54"/>
  <c r="H482" i="59"/>
  <c r="I72" i="51"/>
  <c r="G564" i="52"/>
  <c r="I564" i="51"/>
  <c r="G318" i="54"/>
  <c r="G72" i="59"/>
  <c r="G482" i="55"/>
  <c r="I318" i="50"/>
  <c r="I154" i="53"/>
  <c r="I564" i="55"/>
  <c r="I400" i="58"/>
  <c r="G564" i="58"/>
  <c r="G154" i="54"/>
  <c r="I154" i="52"/>
  <c r="H400" i="58"/>
  <c r="G318" i="58"/>
  <c r="H72" i="54"/>
  <c r="H72" i="58"/>
  <c r="H318" i="51"/>
  <c r="G72" i="54"/>
  <c r="H564" i="56"/>
  <c r="G236" i="54"/>
  <c r="G154" i="52"/>
  <c r="H72" i="55"/>
  <c r="H318" i="59"/>
  <c r="H400" i="50"/>
  <c r="G400" i="59"/>
  <c r="H72" i="53"/>
  <c r="H318" i="57"/>
  <c r="H236" i="59"/>
  <c r="H154" i="55"/>
  <c r="I72" i="58"/>
  <c r="H236" i="57"/>
  <c r="H482" i="54"/>
  <c r="H154" i="56"/>
  <c r="I236" i="53"/>
  <c r="H482" i="55"/>
  <c r="G236" i="58"/>
  <c r="H482" i="51"/>
  <c r="H564" i="59"/>
  <c r="H236" i="50"/>
  <c r="I400" i="55"/>
  <c r="G482" i="54"/>
  <c r="H400" i="59"/>
  <c r="I564" i="54"/>
  <c r="H482" i="53"/>
  <c r="H564" i="55"/>
  <c r="I482" i="52"/>
  <c r="H154" i="57"/>
  <c r="H72" i="51"/>
  <c r="I538" i="59"/>
  <c r="I374" i="57"/>
  <c r="I538" i="58"/>
  <c r="G538" i="53"/>
  <c r="H128" i="55"/>
  <c r="H538" i="59"/>
  <c r="I46" i="54"/>
  <c r="G538" i="52"/>
  <c r="H538" i="52"/>
  <c r="I128" i="56"/>
  <c r="H46" i="50"/>
  <c r="G292" i="55"/>
  <c r="H128" i="52"/>
  <c r="I456" i="50"/>
  <c r="H538" i="55"/>
  <c r="H538" i="56"/>
  <c r="G292" i="57"/>
  <c r="G128" i="50"/>
  <c r="H456" i="53"/>
  <c r="I292" i="51"/>
  <c r="G374" i="55"/>
  <c r="I538" i="55"/>
  <c r="I292" i="56"/>
  <c r="H128" i="57"/>
  <c r="G128" i="54"/>
  <c r="H128" i="56"/>
  <c r="G456" i="59"/>
  <c r="G456" i="52"/>
  <c r="H128" i="58"/>
  <c r="H456" i="58"/>
  <c r="I456" i="59"/>
  <c r="I374" i="59"/>
  <c r="H210" i="51"/>
  <c r="G46" i="52"/>
  <c r="I292" i="57"/>
  <c r="G128" i="56"/>
  <c r="G46" i="58"/>
  <c r="H374" i="53"/>
  <c r="I46" i="55"/>
  <c r="G128" i="55"/>
  <c r="I46" i="56"/>
  <c r="G374" i="51"/>
  <c r="I46" i="53"/>
  <c r="G210" i="54"/>
  <c r="I46" i="50"/>
  <c r="I374" i="52"/>
  <c r="G374" i="52"/>
  <c r="G456" i="51"/>
  <c r="G210" i="59"/>
  <c r="H128" i="51"/>
  <c r="I128" i="58"/>
  <c r="G46" i="56"/>
  <c r="I529" i="59"/>
  <c r="G283" i="58"/>
  <c r="I37" i="57"/>
  <c r="I201" i="54"/>
  <c r="H447" i="57"/>
  <c r="I37" i="52"/>
  <c r="H529" i="50"/>
  <c r="H37" i="56"/>
  <c r="I119" i="57"/>
  <c r="H365" i="50"/>
  <c r="G119" i="50"/>
  <c r="I119" i="53"/>
  <c r="G365" i="54"/>
  <c r="G283" i="55"/>
  <c r="G529" i="59"/>
  <c r="H447" i="59"/>
  <c r="H119" i="52"/>
  <c r="H447" i="51"/>
  <c r="I201" i="50"/>
  <c r="I447" i="51"/>
  <c r="G365" i="56"/>
  <c r="H119" i="50"/>
  <c r="H529" i="59"/>
  <c r="I201" i="59"/>
  <c r="H37" i="51"/>
  <c r="I447" i="55"/>
  <c r="G447" i="53"/>
  <c r="I365" i="56"/>
  <c r="G201" i="59"/>
  <c r="I283" i="57"/>
  <c r="G119" i="56"/>
  <c r="H119" i="55"/>
  <c r="H201" i="58"/>
  <c r="I119" i="58"/>
  <c r="I447" i="52"/>
  <c r="H365" i="53"/>
  <c r="G365" i="58"/>
  <c r="H447" i="58"/>
  <c r="H365" i="52"/>
  <c r="I37" i="50"/>
  <c r="H37" i="55"/>
  <c r="I447" i="57"/>
  <c r="G37" i="50"/>
  <c r="I283" i="55"/>
  <c r="G529" i="51"/>
  <c r="H365" i="58"/>
  <c r="G119" i="57"/>
  <c r="H529" i="57"/>
  <c r="G365" i="50"/>
  <c r="H447" i="53"/>
  <c r="G201" i="52"/>
  <c r="I37" i="56"/>
  <c r="I476" i="55"/>
  <c r="I558" i="50"/>
  <c r="H476" i="53"/>
  <c r="G476" i="59"/>
  <c r="H230" i="55"/>
  <c r="H394" i="57"/>
  <c r="H312" i="53"/>
  <c r="I148" i="54"/>
  <c r="G66" i="55"/>
  <c r="I230" i="51"/>
  <c r="I312" i="55"/>
  <c r="I230" i="57"/>
  <c r="G312" i="58"/>
  <c r="G476" i="55"/>
  <c r="I66" i="55"/>
  <c r="H230" i="58"/>
  <c r="H312" i="52"/>
  <c r="H312" i="58"/>
  <c r="G394" i="50"/>
  <c r="H148" i="54"/>
  <c r="I148" i="58"/>
  <c r="I394" i="57"/>
  <c r="I230" i="54"/>
  <c r="H558" i="50"/>
  <c r="I230" i="50"/>
  <c r="H66" i="58"/>
  <c r="I394" i="50"/>
  <c r="H394" i="53"/>
  <c r="I148" i="53"/>
  <c r="H66" i="53"/>
  <c r="H66" i="56"/>
  <c r="I558" i="57"/>
  <c r="H312" i="59"/>
  <c r="H230" i="56"/>
  <c r="H66" i="50"/>
  <c r="H558" i="53"/>
  <c r="I558" i="59"/>
  <c r="H476" i="59"/>
  <c r="I476" i="59"/>
  <c r="H476" i="54"/>
  <c r="G230" i="57"/>
  <c r="I230" i="53"/>
  <c r="H476" i="52"/>
  <c r="G148" i="56"/>
  <c r="G230" i="53"/>
  <c r="H230" i="51"/>
  <c r="H407" i="56"/>
  <c r="G325" i="59"/>
  <c r="H407" i="59"/>
  <c r="H325" i="58"/>
  <c r="G325" i="55"/>
  <c r="G79" i="54"/>
  <c r="H161" i="51"/>
  <c r="I571" i="58"/>
  <c r="G243" i="55"/>
  <c r="G161" i="59"/>
  <c r="I161" i="54"/>
  <c r="H325" i="53"/>
  <c r="H79" i="51"/>
  <c r="G243" i="58"/>
  <c r="I79" i="58"/>
  <c r="I407" i="53"/>
  <c r="H571" i="54"/>
  <c r="H489" i="50"/>
  <c r="H489" i="56"/>
  <c r="H161" i="58"/>
  <c r="H571" i="53"/>
  <c r="G243" i="57"/>
  <c r="H571" i="51"/>
  <c r="H407" i="53"/>
  <c r="I325" i="59"/>
  <c r="H407" i="54"/>
  <c r="G161" i="57"/>
  <c r="I243" i="58"/>
  <c r="H161" i="54"/>
  <c r="I325" i="52"/>
  <c r="I161" i="51"/>
  <c r="I161" i="52"/>
  <c r="G571" i="57"/>
  <c r="H243" i="50"/>
  <c r="G325" i="54"/>
  <c r="I407" i="52"/>
  <c r="I489" i="59"/>
  <c r="G571" i="54"/>
  <c r="I325" i="58"/>
  <c r="I489" i="54"/>
  <c r="I79" i="56"/>
  <c r="G325" i="52"/>
  <c r="G571" i="56"/>
  <c r="I407" i="50"/>
  <c r="I243" i="54"/>
  <c r="G571" i="55"/>
  <c r="I325" i="50"/>
  <c r="I407" i="58"/>
  <c r="G79" i="58"/>
  <c r="H79" i="55"/>
  <c r="G407" i="56"/>
  <c r="H79" i="52"/>
  <c r="H79" i="50"/>
  <c r="I165" i="56"/>
  <c r="G329" i="56"/>
  <c r="I83" i="57"/>
  <c r="I83" i="56"/>
  <c r="G575" i="52"/>
  <c r="G165" i="50"/>
  <c r="I83" i="55"/>
  <c r="H329" i="51"/>
  <c r="H493" i="54"/>
  <c r="I165" i="51"/>
  <c r="G493" i="59"/>
  <c r="H165" i="51"/>
  <c r="I411" i="50"/>
  <c r="G493" i="51"/>
  <c r="I493" i="55"/>
  <c r="H493" i="55"/>
  <c r="H247" i="52"/>
  <c r="I411" i="59"/>
  <c r="H247" i="51"/>
  <c r="H165" i="58"/>
  <c r="G575" i="53"/>
  <c r="G83" i="53"/>
  <c r="G165" i="56"/>
  <c r="I493" i="58"/>
  <c r="H493" i="52"/>
  <c r="I411" i="53"/>
  <c r="H165" i="54"/>
  <c r="H329" i="59"/>
  <c r="H329" i="50"/>
  <c r="I83" i="58"/>
  <c r="G575" i="55"/>
  <c r="G165" i="55"/>
  <c r="H493" i="57"/>
  <c r="G329" i="58"/>
  <c r="G411" i="53"/>
  <c r="G493" i="56"/>
  <c r="H329" i="55"/>
  <c r="G83" i="50"/>
  <c r="I411" i="56"/>
  <c r="H411" i="50"/>
  <c r="I165" i="53"/>
  <c r="G247" i="54"/>
  <c r="I329" i="57"/>
  <c r="I165" i="50"/>
  <c r="G247" i="53"/>
  <c r="I493" i="56"/>
  <c r="I83" i="51"/>
  <c r="G411" i="57"/>
  <c r="I575" i="55"/>
  <c r="G83" i="51"/>
  <c r="I411" i="54"/>
  <c r="G247" i="57"/>
  <c r="I165" i="54"/>
  <c r="I72" i="54"/>
  <c r="H318" i="53"/>
  <c r="I564" i="56"/>
  <c r="G400" i="58"/>
  <c r="G564" i="56"/>
  <c r="H236" i="54"/>
  <c r="I482" i="54"/>
  <c r="I564" i="57"/>
  <c r="G482" i="57"/>
  <c r="G236" i="56"/>
  <c r="G154" i="50"/>
  <c r="I236" i="56"/>
  <c r="I236" i="59"/>
  <c r="G154" i="59"/>
  <c r="H482" i="56"/>
  <c r="I154" i="56"/>
  <c r="G154" i="51"/>
  <c r="G564" i="55"/>
  <c r="I318" i="58"/>
  <c r="H564" i="58"/>
  <c r="I72" i="52"/>
  <c r="H400" i="56"/>
  <c r="H318" i="52"/>
  <c r="I482" i="51"/>
  <c r="G236" i="50"/>
  <c r="H400" i="54"/>
  <c r="I154" i="59"/>
  <c r="H318" i="50"/>
  <c r="G482" i="56"/>
  <c r="G72" i="57"/>
  <c r="I318" i="59"/>
  <c r="I318" i="53"/>
  <c r="H564" i="54"/>
  <c r="G482" i="53"/>
  <c r="I318" i="56"/>
  <c r="I482" i="55"/>
  <c r="I236" i="51"/>
  <c r="G72" i="55"/>
  <c r="G564" i="59"/>
  <c r="H474" i="54"/>
  <c r="H146" i="58"/>
  <c r="G228" i="54"/>
  <c r="G556" i="50"/>
  <c r="G310" i="59"/>
  <c r="I474" i="50"/>
  <c r="H228" i="51"/>
  <c r="H392" i="57"/>
  <c r="H392" i="53"/>
  <c r="I310" i="58"/>
  <c r="G474" i="55"/>
  <c r="G228" i="59"/>
  <c r="I310" i="56"/>
  <c r="H556" i="58"/>
  <c r="G64" i="52"/>
  <c r="I310" i="53"/>
  <c r="H556" i="59"/>
  <c r="I310" i="52"/>
  <c r="I556" i="56"/>
  <c r="I392" i="53"/>
  <c r="G146" i="54"/>
  <c r="H556" i="57"/>
  <c r="G474" i="58"/>
  <c r="I474" i="57"/>
  <c r="H228" i="54"/>
  <c r="G310" i="50"/>
  <c r="H474" i="56"/>
  <c r="G310" i="56"/>
  <c r="I64" i="58"/>
  <c r="G392" i="54"/>
  <c r="G228" i="51"/>
  <c r="G146" i="53"/>
  <c r="G392" i="51"/>
  <c r="H64" i="59"/>
  <c r="G556" i="54"/>
  <c r="I556" i="50"/>
  <c r="G310" i="54"/>
  <c r="H146" i="56"/>
  <c r="H556" i="51"/>
  <c r="I558" i="58"/>
  <c r="I394" i="56"/>
  <c r="G394" i="53"/>
  <c r="H394" i="54"/>
  <c r="G558" i="56"/>
  <c r="H66" i="55"/>
  <c r="H476" i="55"/>
  <c r="H394" i="55"/>
  <c r="G148" i="52"/>
  <c r="G312" i="55"/>
  <c r="I148" i="51"/>
  <c r="G148" i="54"/>
  <c r="H312" i="51"/>
  <c r="H394" i="50"/>
  <c r="I66" i="57"/>
  <c r="H558" i="55"/>
  <c r="I476" i="51"/>
  <c r="G66" i="50"/>
  <c r="I312" i="57"/>
  <c r="G66" i="54"/>
  <c r="H312" i="55"/>
  <c r="G476" i="56"/>
  <c r="H558" i="59"/>
  <c r="G72" i="50"/>
  <c r="G72" i="58"/>
  <c r="H236" i="51"/>
  <c r="G154" i="53"/>
  <c r="H154" i="59"/>
  <c r="I236" i="50"/>
  <c r="I236" i="54"/>
  <c r="H154" i="53"/>
  <c r="G400" i="52"/>
  <c r="H72" i="52"/>
  <c r="I154" i="51"/>
  <c r="H564" i="52"/>
  <c r="I400" i="53"/>
  <c r="H482" i="50"/>
  <c r="I318" i="54"/>
  <c r="I154" i="57"/>
  <c r="G564" i="53"/>
  <c r="H482" i="58"/>
  <c r="H482" i="52"/>
  <c r="I72" i="55"/>
  <c r="G72" i="53"/>
  <c r="H318" i="58"/>
  <c r="G154" i="56"/>
  <c r="I564" i="53"/>
  <c r="G236" i="53"/>
  <c r="G318" i="57"/>
  <c r="I236" i="57"/>
  <c r="H400" i="51"/>
  <c r="I564" i="50"/>
  <c r="I400" i="56"/>
  <c r="G236" i="57"/>
  <c r="I72" i="50"/>
  <c r="G72" i="52"/>
  <c r="I72" i="59"/>
  <c r="H236" i="58"/>
  <c r="G482" i="59"/>
  <c r="G400" i="54"/>
  <c r="H154" i="51"/>
  <c r="G154" i="57"/>
  <c r="I64" i="57"/>
  <c r="I392" i="59"/>
  <c r="I228" i="54"/>
  <c r="I474" i="54"/>
  <c r="H228" i="58"/>
  <c r="G474" i="52"/>
  <c r="I64" i="56"/>
  <c r="G556" i="52"/>
  <c r="H556" i="55"/>
  <c r="H474" i="50"/>
  <c r="I474" i="51"/>
  <c r="I146" i="58"/>
  <c r="H392" i="56"/>
  <c r="H228" i="52"/>
  <c r="H474" i="53"/>
  <c r="G392" i="56"/>
  <c r="H64" i="50"/>
  <c r="I310" i="57"/>
  <c r="G146" i="58"/>
  <c r="I146" i="56"/>
  <c r="H310" i="54"/>
  <c r="I228" i="56"/>
  <c r="G146" i="52"/>
  <c r="G146" i="51"/>
  <c r="I228" i="55"/>
  <c r="I146" i="50"/>
  <c r="G474" i="59"/>
  <c r="H64" i="52"/>
  <c r="H310" i="52"/>
  <c r="H64" i="53"/>
  <c r="H392" i="51"/>
  <c r="H310" i="59"/>
  <c r="G474" i="56"/>
  <c r="I474" i="53"/>
  <c r="I64" i="52"/>
  <c r="I556" i="59"/>
  <c r="G392" i="58"/>
  <c r="G146" i="59"/>
  <c r="I64" i="50"/>
  <c r="I556" i="53"/>
  <c r="G392" i="50"/>
  <c r="I146" i="53"/>
  <c r="I310" i="50"/>
  <c r="H392" i="54"/>
  <c r="G310" i="51"/>
  <c r="G64" i="55"/>
  <c r="H228" i="55"/>
  <c r="I474" i="56"/>
  <c r="H556" i="52"/>
  <c r="G64" i="51"/>
  <c r="I146" i="51"/>
  <c r="I392" i="55"/>
  <c r="G146" i="55"/>
  <c r="H154" i="58"/>
  <c r="I318" i="55"/>
  <c r="I400" i="50"/>
  <c r="G236" i="51"/>
  <c r="I482" i="58"/>
  <c r="I318" i="51"/>
  <c r="G318" i="59"/>
  <c r="H72" i="56"/>
  <c r="H564" i="51"/>
  <c r="G564" i="50"/>
  <c r="I236" i="52"/>
  <c r="G564" i="51"/>
  <c r="G318" i="53"/>
  <c r="I154" i="54"/>
  <c r="I482" i="53"/>
  <c r="H400" i="57"/>
  <c r="G400" i="57"/>
  <c r="I482" i="59"/>
  <c r="I482" i="56"/>
  <c r="G72" i="56"/>
  <c r="G318" i="55"/>
  <c r="H400" i="52"/>
  <c r="I236" i="55"/>
  <c r="G400" i="50"/>
  <c r="H400" i="55"/>
  <c r="I482" i="57"/>
  <c r="G154" i="58"/>
  <c r="I72" i="56"/>
  <c r="G564" i="57"/>
  <c r="G482" i="58"/>
  <c r="I72" i="57"/>
  <c r="H564" i="50"/>
  <c r="I564" i="52"/>
  <c r="G482" i="51"/>
  <c r="H482" i="57"/>
  <c r="I400" i="59"/>
  <c r="I400" i="54"/>
  <c r="I154" i="58"/>
  <c r="G400" i="53"/>
  <c r="H400" i="53"/>
  <c r="I164" i="55"/>
  <c r="I492" i="54"/>
  <c r="G246" i="52"/>
  <c r="I82" i="58"/>
  <c r="I492" i="51"/>
  <c r="H164" i="54"/>
  <c r="I82" i="52"/>
  <c r="H246" i="51"/>
  <c r="I492" i="58"/>
  <c r="G492" i="56"/>
  <c r="H246" i="50"/>
  <c r="H246" i="53"/>
  <c r="G164" i="52"/>
  <c r="H492" i="56"/>
  <c r="H492" i="52"/>
  <c r="G246" i="55"/>
  <c r="G164" i="58"/>
  <c r="I82" i="59"/>
  <c r="H328" i="58"/>
  <c r="I410" i="51"/>
  <c r="G328" i="59"/>
  <c r="I246" i="59"/>
  <c r="H82" i="57"/>
  <c r="H164" i="57"/>
  <c r="H246" i="58"/>
  <c r="I574" i="56"/>
  <c r="G82" i="56"/>
  <c r="G246" i="54"/>
  <c r="H82" i="54"/>
  <c r="H410" i="52"/>
  <c r="I328" i="56"/>
  <c r="G82" i="51"/>
  <c r="G164" i="51"/>
  <c r="H574" i="58"/>
  <c r="G574" i="57"/>
  <c r="G164" i="57"/>
  <c r="I574" i="58"/>
  <c r="H492" i="59"/>
  <c r="G410" i="55"/>
  <c r="I574" i="52"/>
  <c r="H82" i="55"/>
  <c r="H82" i="51"/>
  <c r="H164" i="58"/>
  <c r="H328" i="56"/>
  <c r="I246" i="50"/>
  <c r="G492" i="59"/>
  <c r="G82" i="59"/>
  <c r="I574" i="54"/>
  <c r="G82" i="53"/>
  <c r="G164" i="53"/>
  <c r="G410" i="51"/>
  <c r="I82" i="54"/>
  <c r="G293" i="54"/>
  <c r="G539" i="51"/>
  <c r="I47" i="56"/>
  <c r="G293" i="56"/>
  <c r="G129" i="52"/>
  <c r="G129" i="58"/>
  <c r="G457" i="51"/>
  <c r="H47" i="59"/>
  <c r="I375" i="56"/>
  <c r="I47" i="58"/>
  <c r="H211" i="51"/>
  <c r="G47" i="56"/>
  <c r="G539" i="57"/>
  <c r="H375" i="57"/>
  <c r="H211" i="55"/>
  <c r="G47" i="59"/>
  <c r="G211" i="58"/>
  <c r="I539" i="58"/>
  <c r="H293" i="56"/>
  <c r="H539" i="57"/>
  <c r="G211" i="59"/>
  <c r="H211" i="57"/>
  <c r="H539" i="54"/>
  <c r="H457" i="56"/>
  <c r="I539" i="55"/>
  <c r="H293" i="54"/>
  <c r="H129" i="56"/>
  <c r="G293" i="51"/>
  <c r="G375" i="50"/>
  <c r="H539" i="55"/>
  <c r="I293" i="59"/>
  <c r="I129" i="52"/>
  <c r="I293" i="50"/>
  <c r="I539" i="57"/>
  <c r="H211" i="56"/>
  <c r="I129" i="53"/>
  <c r="I457" i="55"/>
  <c r="G211" i="53"/>
  <c r="G211" i="52"/>
  <c r="H375" i="54"/>
  <c r="G47" i="52"/>
  <c r="G375" i="51"/>
  <c r="G129" i="54"/>
  <c r="I129" i="55"/>
  <c r="H539" i="53"/>
  <c r="H457" i="54"/>
  <c r="I457" i="54"/>
  <c r="G293" i="59"/>
  <c r="H211" i="54"/>
  <c r="G211" i="56"/>
  <c r="I375" i="59"/>
  <c r="I539" i="53"/>
  <c r="G131" i="55"/>
  <c r="H131" i="55"/>
  <c r="I49" i="56"/>
  <c r="I131" i="52"/>
  <c r="H295" i="57"/>
  <c r="H377" i="52"/>
  <c r="G459" i="50"/>
  <c r="G295" i="58"/>
  <c r="H213" i="57"/>
  <c r="H541" i="55"/>
  <c r="I49" i="53"/>
  <c r="I377" i="59"/>
  <c r="G131" i="54"/>
  <c r="G295" i="53"/>
  <c r="H541" i="52"/>
  <c r="H377" i="56"/>
  <c r="G49" i="55"/>
  <c r="H49" i="57"/>
  <c r="I377" i="57"/>
  <c r="H213" i="59"/>
  <c r="I295" i="53"/>
  <c r="G459" i="54"/>
  <c r="G131" i="53"/>
  <c r="G213" i="54"/>
  <c r="H131" i="50"/>
  <c r="I541" i="52"/>
  <c r="G49" i="54"/>
  <c r="H49" i="54"/>
  <c r="G541" i="57"/>
  <c r="I541" i="50"/>
  <c r="G131" i="58"/>
  <c r="H377" i="57"/>
  <c r="I295" i="52"/>
  <c r="G295" i="56"/>
  <c r="I377" i="53"/>
  <c r="G459" i="55"/>
  <c r="I131" i="55"/>
  <c r="G295" i="51"/>
  <c r="H131" i="53"/>
  <c r="G295" i="54"/>
  <c r="H213" i="55"/>
  <c r="H377" i="51"/>
  <c r="H49" i="52"/>
  <c r="G459" i="53"/>
  <c r="H49" i="55"/>
  <c r="G131" i="51"/>
  <c r="H377" i="58"/>
  <c r="H295" i="58"/>
  <c r="G459" i="51"/>
  <c r="H131" i="56"/>
  <c r="G459" i="57"/>
  <c r="H459" i="58"/>
  <c r="I213" i="58"/>
  <c r="I541" i="57"/>
  <c r="I541" i="59"/>
  <c r="I459" i="55"/>
  <c r="G213" i="55"/>
  <c r="I459" i="59"/>
  <c r="H295" i="55"/>
  <c r="I49" i="50"/>
  <c r="I459" i="52"/>
  <c r="I295" i="56"/>
  <c r="H295" i="59"/>
  <c r="H295" i="53"/>
  <c r="I295" i="57"/>
  <c r="G49" i="56"/>
  <c r="H213" i="52"/>
  <c r="G131" i="50"/>
  <c r="I295" i="59"/>
  <c r="I459" i="50"/>
  <c r="G213" i="56"/>
  <c r="G49" i="50"/>
  <c r="G377" i="59"/>
  <c r="I459" i="54"/>
  <c r="I459" i="51"/>
  <c r="G377" i="53"/>
  <c r="H459" i="50"/>
  <c r="H541" i="53"/>
  <c r="I213" i="52"/>
  <c r="G541" i="52"/>
  <c r="G49" i="52"/>
  <c r="G213" i="52"/>
  <c r="G295" i="50"/>
  <c r="H541" i="50"/>
  <c r="I131" i="50"/>
  <c r="H541" i="57"/>
  <c r="G377" i="57"/>
  <c r="I213" i="56"/>
  <c r="H213" i="50"/>
  <c r="H459" i="57"/>
  <c r="I295" i="50"/>
  <c r="G541" i="56"/>
  <c r="H459" i="55"/>
  <c r="I131" i="59"/>
  <c r="I131" i="58"/>
  <c r="I213" i="54"/>
  <c r="H459" i="56"/>
  <c r="G213" i="57"/>
  <c r="H459" i="52"/>
  <c r="G49" i="59"/>
  <c r="I459" i="57"/>
  <c r="G131" i="52"/>
  <c r="I131" i="53"/>
  <c r="G131" i="56"/>
  <c r="G541" i="55"/>
  <c r="G377" i="55"/>
  <c r="I49" i="59"/>
  <c r="I213" i="51"/>
  <c r="H459" i="54"/>
  <c r="I295" i="55"/>
  <c r="I459" i="58"/>
  <c r="H295" i="50"/>
  <c r="H213" i="56"/>
  <c r="G377" i="58"/>
  <c r="I295" i="58"/>
  <c r="H213" i="51"/>
  <c r="I49" i="57"/>
  <c r="I213" i="53"/>
  <c r="H213" i="53"/>
  <c r="H295" i="52"/>
  <c r="I541" i="58"/>
  <c r="H377" i="50"/>
  <c r="G377" i="54"/>
  <c r="H131" i="51"/>
  <c r="I131" i="54"/>
  <c r="H541" i="59"/>
  <c r="H459" i="53"/>
  <c r="G377" i="51"/>
  <c r="I377" i="55"/>
  <c r="H377" i="55"/>
  <c r="H213" i="58"/>
  <c r="I49" i="52"/>
  <c r="I49" i="58"/>
  <c r="G49" i="57"/>
  <c r="G541" i="50"/>
  <c r="I377" i="54"/>
  <c r="G459" i="58"/>
  <c r="G49" i="58"/>
  <c r="I541" i="54"/>
  <c r="H541" i="56"/>
  <c r="I541" i="53"/>
  <c r="G541" i="51"/>
  <c r="I377" i="50"/>
  <c r="I377" i="58"/>
  <c r="H213" i="54"/>
  <c r="G377" i="52"/>
  <c r="H459" i="51"/>
  <c r="H377" i="53"/>
  <c r="I377" i="51"/>
  <c r="H131" i="54"/>
  <c r="G213" i="50"/>
  <c r="H377" i="59"/>
  <c r="H49" i="51"/>
  <c r="I295" i="54"/>
  <c r="I49" i="55"/>
  <c r="G213" i="59"/>
  <c r="G131" i="57"/>
  <c r="G377" i="50"/>
  <c r="G541" i="53"/>
  <c r="H49" i="56"/>
  <c r="I131" i="56"/>
  <c r="G541" i="54"/>
  <c r="G459" i="52"/>
  <c r="H49" i="59"/>
  <c r="H131" i="57"/>
  <c r="G377" i="56"/>
  <c r="H377" i="54"/>
  <c r="I377" i="52"/>
  <c r="G295" i="59"/>
  <c r="G213" i="53"/>
  <c r="G459" i="59"/>
  <c r="G232" i="58"/>
  <c r="H396" i="59"/>
  <c r="H68" i="50"/>
  <c r="I396" i="56"/>
  <c r="I560" i="58"/>
  <c r="I68" i="57"/>
  <c r="I478" i="56"/>
  <c r="G478" i="55"/>
  <c r="G396" i="57"/>
  <c r="H68" i="58"/>
  <c r="G478" i="53"/>
  <c r="H68" i="52"/>
  <c r="H478" i="55"/>
  <c r="H396" i="50"/>
  <c r="I560" i="56"/>
  <c r="G560" i="53"/>
  <c r="G396" i="50"/>
  <c r="H396" i="53"/>
  <c r="G396" i="51"/>
  <c r="H560" i="57"/>
  <c r="I232" i="55"/>
  <c r="H560" i="50"/>
  <c r="I150" i="51"/>
  <c r="I396" i="58"/>
  <c r="I478" i="51"/>
  <c r="G478" i="56"/>
  <c r="I232" i="53"/>
  <c r="H314" i="57"/>
  <c r="H150" i="58"/>
  <c r="H478" i="57"/>
  <c r="G68" i="53"/>
  <c r="H150" i="53"/>
  <c r="I232" i="57"/>
  <c r="H478" i="56"/>
  <c r="G314" i="50"/>
  <c r="I478" i="57"/>
  <c r="I478" i="59"/>
  <c r="I232" i="59"/>
  <c r="I396" i="59"/>
  <c r="I68" i="55"/>
  <c r="H232" i="54"/>
  <c r="G314" i="58"/>
  <c r="H396" i="57"/>
  <c r="G68" i="50"/>
  <c r="G478" i="58"/>
  <c r="I560" i="57"/>
  <c r="I560" i="52"/>
  <c r="H232" i="57"/>
  <c r="H150" i="56"/>
  <c r="G150" i="54"/>
  <c r="H232" i="51"/>
  <c r="H68" i="55"/>
  <c r="G560" i="56"/>
  <c r="H560" i="54"/>
  <c r="I396" i="54"/>
  <c r="G396" i="53"/>
  <c r="I232" i="50"/>
  <c r="H478" i="54"/>
  <c r="I478" i="54"/>
  <c r="H560" i="58"/>
  <c r="H232" i="56"/>
  <c r="H396" i="58"/>
  <c r="G232" i="57"/>
  <c r="G232" i="53"/>
  <c r="H68" i="53"/>
  <c r="G396" i="59"/>
  <c r="G478" i="57"/>
  <c r="G150" i="51"/>
  <c r="I314" i="54"/>
  <c r="G396" i="52"/>
  <c r="I560" i="50"/>
  <c r="H68" i="59"/>
  <c r="G232" i="55"/>
  <c r="H150" i="54"/>
  <c r="H396" i="56"/>
  <c r="I314" i="53"/>
  <c r="G68" i="56"/>
  <c r="H232" i="50"/>
  <c r="H314" i="53"/>
  <c r="H68" i="56"/>
  <c r="I68" i="50"/>
  <c r="I560" i="55"/>
  <c r="G560" i="58"/>
  <c r="H560" i="59"/>
  <c r="I150" i="53"/>
  <c r="G150" i="52"/>
  <c r="H150" i="51"/>
  <c r="G68" i="51"/>
  <c r="H560" i="51"/>
  <c r="G232" i="51"/>
  <c r="H396" i="52"/>
  <c r="H478" i="53"/>
  <c r="H396" i="51"/>
  <c r="H396" i="54"/>
  <c r="H232" i="55"/>
  <c r="G232" i="54"/>
  <c r="I150" i="54"/>
  <c r="H232" i="58"/>
  <c r="I396" i="50"/>
  <c r="G314" i="54"/>
  <c r="G68" i="58"/>
  <c r="G68" i="52"/>
  <c r="I560" i="54"/>
  <c r="I150" i="52"/>
  <c r="G150" i="53"/>
  <c r="I396" i="53"/>
  <c r="I68" i="58"/>
  <c r="I68" i="53"/>
  <c r="H314" i="56"/>
  <c r="H478" i="59"/>
  <c r="I560" i="53"/>
  <c r="G314" i="51"/>
  <c r="H150" i="52"/>
  <c r="G314" i="57"/>
  <c r="I314" i="56"/>
  <c r="I314" i="50"/>
  <c r="G68" i="59"/>
  <c r="H314" i="58"/>
  <c r="I314" i="55"/>
  <c r="H314" i="54"/>
  <c r="H314" i="55"/>
  <c r="H314" i="50"/>
  <c r="H396" i="55"/>
  <c r="I478" i="58"/>
  <c r="I314" i="58"/>
  <c r="I150" i="56"/>
  <c r="G314" i="53"/>
  <c r="G314" i="52"/>
  <c r="H478" i="50"/>
  <c r="G314" i="55"/>
  <c r="G232" i="52"/>
  <c r="G560" i="55"/>
  <c r="G560" i="57"/>
  <c r="I68" i="56"/>
  <c r="I478" i="55"/>
  <c r="G478" i="50"/>
  <c r="I560" i="59"/>
  <c r="G232" i="50"/>
  <c r="H478" i="51"/>
  <c r="I150" i="50"/>
  <c r="G560" i="54"/>
  <c r="G68" i="55"/>
  <c r="H314" i="51"/>
  <c r="H560" i="53"/>
  <c r="H150" i="57"/>
  <c r="G232" i="56"/>
  <c r="G396" i="55"/>
  <c r="H68" i="57"/>
  <c r="G68" i="54"/>
  <c r="G478" i="51"/>
  <c r="I314" i="51"/>
  <c r="I396" i="51"/>
  <c r="H560" i="52"/>
  <c r="G150" i="55"/>
  <c r="H322" i="51"/>
  <c r="I158" i="56"/>
  <c r="G76" i="57"/>
  <c r="H240" i="58"/>
  <c r="I76" i="50"/>
  <c r="G158" i="55"/>
  <c r="I322" i="53"/>
  <c r="H486" i="58"/>
  <c r="I42" i="51"/>
  <c r="H206" i="54"/>
  <c r="H42" i="59"/>
  <c r="I124" i="52"/>
  <c r="I206" i="51"/>
  <c r="H370" i="50"/>
  <c r="H206" i="53"/>
  <c r="H370" i="58"/>
  <c r="I42" i="52"/>
  <c r="H288" i="55"/>
  <c r="H541" i="58"/>
  <c r="I541" i="56"/>
  <c r="G541" i="59"/>
  <c r="G49" i="51"/>
  <c r="H49" i="50"/>
  <c r="I377" i="56"/>
  <c r="H131" i="59"/>
  <c r="I541" i="55"/>
  <c r="H131" i="52"/>
  <c r="G459" i="56"/>
  <c r="I404" i="52"/>
  <c r="I322" i="57"/>
  <c r="G158" i="54"/>
  <c r="G322" i="57"/>
  <c r="G404" i="54"/>
  <c r="G240" i="56"/>
  <c r="I240" i="59"/>
  <c r="I486" i="51"/>
  <c r="H240" i="51"/>
  <c r="I158" i="51"/>
  <c r="G404" i="59"/>
  <c r="I322" i="55"/>
  <c r="I404" i="50"/>
  <c r="G404" i="53"/>
  <c r="I404" i="51"/>
  <c r="H240" i="59"/>
  <c r="G322" i="51"/>
  <c r="H568" i="57"/>
  <c r="G76" i="56"/>
  <c r="H240" i="53"/>
  <c r="H322" i="53"/>
  <c r="I486" i="53"/>
  <c r="G76" i="59"/>
  <c r="H486" i="50"/>
  <c r="H486" i="52"/>
  <c r="G568" i="55"/>
  <c r="I486" i="55"/>
  <c r="I76" i="56"/>
  <c r="G486" i="57"/>
  <c r="H568" i="58"/>
  <c r="I76" i="51"/>
  <c r="I322" i="59"/>
  <c r="I76" i="54"/>
  <c r="G404" i="55"/>
  <c r="I240" i="54"/>
  <c r="I404" i="59"/>
  <c r="H158" i="54"/>
  <c r="H76" i="53"/>
  <c r="I158" i="57"/>
  <c r="G76" i="55"/>
  <c r="H76" i="51"/>
  <c r="I568" i="50"/>
  <c r="I486" i="59"/>
  <c r="H404" i="53"/>
  <c r="G322" i="53"/>
  <c r="G240" i="59"/>
  <c r="I404" i="56"/>
  <c r="H568" i="55"/>
  <c r="G240" i="52"/>
  <c r="H240" i="57"/>
  <c r="H404" i="57"/>
  <c r="G404" i="50"/>
  <c r="I568" i="59"/>
  <c r="I568" i="53"/>
  <c r="G76" i="50"/>
  <c r="I76" i="53"/>
  <c r="I322" i="52"/>
  <c r="G486" i="53"/>
  <c r="G568" i="53"/>
  <c r="I568" i="51"/>
  <c r="H486" i="51"/>
  <c r="G568" i="54"/>
  <c r="G486" i="55"/>
  <c r="I568" i="55"/>
  <c r="G486" i="50"/>
  <c r="I158" i="59"/>
  <c r="G568" i="52"/>
  <c r="I240" i="52"/>
  <c r="G240" i="53"/>
  <c r="I568" i="57"/>
  <c r="H158" i="58"/>
  <c r="H568" i="59"/>
  <c r="H404" i="52"/>
  <c r="H486" i="59"/>
  <c r="I404" i="55"/>
  <c r="H322" i="56"/>
  <c r="I404" i="54"/>
  <c r="G486" i="54"/>
  <c r="I240" i="56"/>
  <c r="H404" i="55"/>
  <c r="H486" i="53"/>
  <c r="I76" i="59"/>
  <c r="H76" i="59"/>
  <c r="I568" i="58"/>
  <c r="G322" i="50"/>
  <c r="I240" i="55"/>
  <c r="G568" i="56"/>
  <c r="H404" i="50"/>
  <c r="H568" i="52"/>
  <c r="H404" i="56"/>
  <c r="G240" i="55"/>
  <c r="H76" i="54"/>
  <c r="H76" i="52"/>
  <c r="G76" i="53"/>
  <c r="G322" i="54"/>
  <c r="H568" i="51"/>
  <c r="G568" i="50"/>
  <c r="H158" i="51"/>
  <c r="G158" i="53"/>
  <c r="G76" i="54"/>
  <c r="I158" i="54"/>
  <c r="G322" i="55"/>
  <c r="G322" i="52"/>
  <c r="H158" i="53"/>
  <c r="G158" i="50"/>
  <c r="H240" i="55"/>
  <c r="G158" i="59"/>
  <c r="I158" i="50"/>
  <c r="I240" i="50"/>
  <c r="I240" i="53"/>
  <c r="I322" i="50"/>
  <c r="G240" i="58"/>
  <c r="I76" i="55"/>
  <c r="H404" i="51"/>
  <c r="G568" i="51"/>
  <c r="H158" i="56"/>
  <c r="I322" i="58"/>
  <c r="G404" i="58"/>
  <c r="H568" i="56"/>
  <c r="H322" i="58"/>
  <c r="H486" i="57"/>
  <c r="G404" i="56"/>
  <c r="I404" i="57"/>
  <c r="G158" i="51"/>
  <c r="H158" i="59"/>
  <c r="H240" i="52"/>
  <c r="I486" i="50"/>
  <c r="H240" i="54"/>
  <c r="G404" i="51"/>
  <c r="G158" i="52"/>
  <c r="H76" i="56"/>
  <c r="G158" i="58"/>
  <c r="G322" i="58"/>
  <c r="G568" i="57"/>
  <c r="I486" i="52"/>
  <c r="G158" i="56"/>
  <c r="G486" i="52"/>
  <c r="H404" i="59"/>
  <c r="G322" i="59"/>
  <c r="I76" i="52"/>
  <c r="I158" i="55"/>
  <c r="H568" i="53"/>
  <c r="H76" i="50"/>
  <c r="H486" i="56"/>
  <c r="I76" i="58"/>
  <c r="H240" i="50"/>
  <c r="G240" i="51"/>
  <c r="G486" i="56"/>
  <c r="G76" i="58"/>
  <c r="I240" i="51"/>
  <c r="H158" i="50"/>
  <c r="G404" i="52"/>
  <c r="I322" i="56"/>
  <c r="H404" i="54"/>
  <c r="I568" i="52"/>
  <c r="H568" i="54"/>
  <c r="G486" i="51"/>
  <c r="I322" i="54"/>
  <c r="H158" i="52"/>
  <c r="G158" i="57"/>
  <c r="H76" i="58"/>
  <c r="I322" i="51"/>
  <c r="G240" i="54"/>
  <c r="G76" i="52"/>
  <c r="H404" i="58"/>
  <c r="G486" i="58"/>
  <c r="G568" i="59"/>
  <c r="G322" i="56"/>
  <c r="I404" i="58"/>
  <c r="I158" i="52"/>
  <c r="H486" i="55"/>
  <c r="H534" i="55"/>
  <c r="G42" i="55"/>
  <c r="H534" i="56"/>
  <c r="G124" i="56"/>
  <c r="H124" i="56"/>
  <c r="H42" i="51"/>
  <c r="I124" i="57"/>
  <c r="G370" i="53"/>
  <c r="I288" i="51"/>
  <c r="G213" i="58"/>
  <c r="I213" i="55"/>
  <c r="I541" i="51"/>
  <c r="H49" i="58"/>
  <c r="I213" i="59"/>
  <c r="H541" i="54"/>
  <c r="I49" i="51"/>
  <c r="G295" i="55"/>
  <c r="I459" i="56"/>
  <c r="I49" i="54"/>
  <c r="G370" i="58"/>
  <c r="G42" i="59"/>
  <c r="H288" i="52"/>
  <c r="I534" i="58"/>
  <c r="I206" i="55"/>
  <c r="I288" i="53"/>
  <c r="I370" i="54"/>
  <c r="H206" i="59"/>
  <c r="G370" i="54"/>
  <c r="H452" i="59"/>
  <c r="G370" i="55"/>
  <c r="I534" i="52"/>
  <c r="H370" i="52"/>
  <c r="G534" i="57"/>
  <c r="G288" i="59"/>
  <c r="I370" i="53"/>
  <c r="G124" i="57"/>
  <c r="H452" i="51"/>
  <c r="H206" i="57"/>
  <c r="H288" i="56"/>
  <c r="H124" i="57"/>
  <c r="I534" i="54"/>
  <c r="I370" i="55"/>
  <c r="H370" i="56"/>
  <c r="H42" i="50"/>
  <c r="H124" i="50"/>
  <c r="H42" i="55"/>
  <c r="H42" i="56"/>
  <c r="H206" i="56"/>
  <c r="I206" i="53"/>
  <c r="I124" i="59"/>
  <c r="G288" i="51"/>
  <c r="G534" i="50"/>
  <c r="I206" i="50"/>
  <c r="G452" i="52"/>
  <c r="I124" i="58"/>
  <c r="I452" i="54"/>
  <c r="G42" i="58"/>
  <c r="I534" i="50"/>
  <c r="I42" i="57"/>
  <c r="H370" i="55"/>
  <c r="H288" i="53"/>
  <c r="I452" i="59"/>
  <c r="G42" i="51"/>
  <c r="I206" i="56"/>
  <c r="I288" i="56"/>
  <c r="H452" i="56"/>
  <c r="G206" i="58"/>
  <c r="H124" i="54"/>
  <c r="I534" i="57"/>
  <c r="H124" i="55"/>
  <c r="G124" i="50"/>
  <c r="I534" i="55"/>
  <c r="H288" i="59"/>
  <c r="G206" i="50"/>
  <c r="G206" i="55"/>
  <c r="G452" i="57"/>
  <c r="G452" i="50"/>
  <c r="H206" i="58"/>
  <c r="H42" i="58"/>
  <c r="I42" i="58"/>
  <c r="G206" i="59"/>
  <c r="I124" i="53"/>
  <c r="G124" i="55"/>
  <c r="I370" i="57"/>
  <c r="I370" i="50"/>
  <c r="I370" i="52"/>
  <c r="G452" i="55"/>
  <c r="H370" i="59"/>
  <c r="I452" i="57"/>
  <c r="G534" i="53"/>
  <c r="H124" i="51"/>
  <c r="G288" i="53"/>
  <c r="I42" i="50"/>
  <c r="I288" i="50"/>
  <c r="G124" i="54"/>
  <c r="I370" i="56"/>
  <c r="H288" i="51"/>
  <c r="I206" i="54"/>
  <c r="G452" i="58"/>
  <c r="G452" i="54"/>
  <c r="I452" i="51"/>
  <c r="I206" i="59"/>
  <c r="H452" i="53"/>
  <c r="G452" i="51"/>
  <c r="G534" i="54"/>
  <c r="I42" i="59"/>
  <c r="I452" i="50"/>
  <c r="H206" i="50"/>
  <c r="H452" i="58"/>
  <c r="I124" i="56"/>
  <c r="I534" i="53"/>
  <c r="G288" i="57"/>
  <c r="H534" i="58"/>
  <c r="G42" i="50"/>
  <c r="H42" i="54"/>
  <c r="I206" i="58"/>
  <c r="I206" i="52"/>
  <c r="I288" i="55"/>
  <c r="I452" i="58"/>
  <c r="I452" i="52"/>
  <c r="H288" i="50"/>
  <c r="I534" i="59"/>
  <c r="I288" i="57"/>
  <c r="G534" i="52"/>
  <c r="G534" i="56"/>
  <c r="G42" i="56"/>
  <c r="H370" i="51"/>
  <c r="G206" i="53"/>
  <c r="G452" i="53"/>
  <c r="H124" i="59"/>
  <c r="G452" i="59"/>
  <c r="H288" i="54"/>
  <c r="G370" i="56"/>
  <c r="G206" i="54"/>
  <c r="I124" i="55"/>
  <c r="H206" i="52"/>
  <c r="I206" i="57"/>
  <c r="I124" i="54"/>
  <c r="I452" i="53"/>
  <c r="H42" i="52"/>
  <c r="G206" i="56"/>
  <c r="G42" i="52"/>
  <c r="I124" i="50"/>
  <c r="H534" i="54"/>
  <c r="G124" i="52"/>
  <c r="I370" i="59"/>
  <c r="G124" i="59"/>
  <c r="G206" i="57"/>
  <c r="G370" i="59"/>
  <c r="H452" i="57"/>
  <c r="G288" i="56"/>
  <c r="H452" i="52"/>
  <c r="G534" i="55"/>
  <c r="I452" i="55"/>
  <c r="G288" i="55"/>
  <c r="H452" i="50"/>
  <c r="G124" i="53"/>
  <c r="I288" i="59"/>
  <c r="I534" i="56"/>
  <c r="G534" i="59"/>
  <c r="H124" i="53"/>
  <c r="H370" i="54"/>
  <c r="G534" i="51"/>
  <c r="G288" i="52"/>
  <c r="H370" i="53"/>
  <c r="I42" i="56"/>
  <c r="H288" i="58"/>
  <c r="H206" i="51"/>
  <c r="H206" i="55"/>
  <c r="H370" i="57"/>
  <c r="G370" i="51"/>
  <c r="G288" i="50"/>
  <c r="H452" i="54"/>
  <c r="H42" i="57"/>
  <c r="H124" i="58"/>
  <c r="H42" i="53"/>
  <c r="I42" i="55"/>
  <c r="I288" i="52"/>
  <c r="G452" i="56"/>
  <c r="H288" i="57"/>
  <c r="G206" i="51"/>
  <c r="H534" i="50"/>
  <c r="G124" i="58"/>
  <c r="G206" i="52"/>
  <c r="G42" i="53"/>
  <c r="H534" i="51"/>
  <c r="I370" i="58"/>
  <c r="I452" i="56"/>
  <c r="H452" i="55"/>
  <c r="H124" i="52"/>
  <c r="G49" i="53"/>
  <c r="I213" i="50"/>
  <c r="H49" i="53"/>
  <c r="H295" i="54"/>
  <c r="H295" i="51"/>
  <c r="H459" i="59"/>
  <c r="I131" i="57"/>
  <c r="G541" i="58"/>
  <c r="I213" i="57"/>
  <c r="I131" i="51"/>
  <c r="I123" i="57"/>
  <c r="I451" i="51"/>
  <c r="I533" i="53"/>
  <c r="H287" i="51"/>
  <c r="G41" i="56"/>
  <c r="I287" i="59"/>
  <c r="G123" i="59"/>
  <c r="I451" i="54"/>
  <c r="G287" i="55"/>
  <c r="I41" i="58"/>
  <c r="G369" i="57"/>
  <c r="I123" i="56"/>
  <c r="G205" i="57"/>
  <c r="G533" i="59"/>
  <c r="H123" i="58"/>
  <c r="I41" i="52"/>
  <c r="I451" i="57"/>
  <c r="G451" i="54"/>
  <c r="H533" i="54"/>
  <c r="G41" i="51"/>
  <c r="I369" i="52"/>
  <c r="H205" i="53"/>
  <c r="H369" i="56"/>
  <c r="G123" i="55"/>
  <c r="G451" i="57"/>
  <c r="H123" i="55"/>
  <c r="G205" i="54"/>
  <c r="I287" i="53"/>
  <c r="I533" i="56"/>
  <c r="G533" i="57"/>
  <c r="H41" i="56"/>
  <c r="I451" i="53"/>
  <c r="H533" i="56"/>
  <c r="H369" i="51"/>
  <c r="H369" i="50"/>
  <c r="I533" i="55"/>
  <c r="H533" i="57"/>
  <c r="H287" i="56"/>
  <c r="H369" i="58"/>
  <c r="I533" i="57"/>
  <c r="I369" i="53"/>
  <c r="H451" i="55"/>
  <c r="I123" i="53"/>
  <c r="I205" i="54"/>
  <c r="I205" i="51"/>
  <c r="I369" i="58"/>
  <c r="I533" i="54"/>
  <c r="G205" i="50"/>
  <c r="I123" i="59"/>
  <c r="I369" i="51"/>
  <c r="H205" i="59"/>
  <c r="I41" i="56"/>
  <c r="I123" i="58"/>
  <c r="H533" i="59"/>
  <c r="G41" i="52"/>
  <c r="G451" i="55"/>
  <c r="G205" i="55"/>
  <c r="I369" i="50"/>
  <c r="I205" i="53"/>
  <c r="G533" i="58"/>
  <c r="G205" i="56"/>
  <c r="I205" i="52"/>
  <c r="G41" i="50"/>
  <c r="G123" i="51"/>
  <c r="I533" i="50"/>
  <c r="I369" i="56"/>
  <c r="H451" i="52"/>
  <c r="I123" i="50"/>
  <c r="G41" i="57"/>
  <c r="G533" i="53"/>
  <c r="G205" i="53"/>
  <c r="H451" i="54"/>
  <c r="I205" i="58"/>
  <c r="I533" i="58"/>
  <c r="I451" i="55"/>
  <c r="G369" i="58"/>
  <c r="G369" i="50"/>
  <c r="H369" i="54"/>
  <c r="G533" i="52"/>
  <c r="H41" i="59"/>
  <c r="I205" i="56"/>
  <c r="H451" i="58"/>
  <c r="H41" i="50"/>
  <c r="I287" i="52"/>
  <c r="G41" i="55"/>
  <c r="H451" i="51"/>
  <c r="I287" i="55"/>
  <c r="I533" i="59"/>
  <c r="G287" i="52"/>
  <c r="H205" i="52"/>
  <c r="G287" i="57"/>
  <c r="H123" i="51"/>
  <c r="G451" i="52"/>
  <c r="H451" i="57"/>
  <c r="H41" i="57"/>
  <c r="G287" i="58"/>
  <c r="H533" i="55"/>
  <c r="G205" i="51"/>
  <c r="H369" i="53"/>
  <c r="H41" i="58"/>
  <c r="G205" i="59"/>
  <c r="H123" i="52"/>
  <c r="I369" i="54"/>
  <c r="I205" i="50"/>
  <c r="G451" i="50"/>
  <c r="H533" i="53"/>
  <c r="I41" i="54"/>
  <c r="H287" i="59"/>
  <c r="I451" i="59"/>
  <c r="H369" i="55"/>
  <c r="G123" i="57"/>
  <c r="G123" i="54"/>
  <c r="H123" i="57"/>
  <c r="H205" i="55"/>
  <c r="G287" i="59"/>
  <c r="I369" i="59"/>
  <c r="G369" i="51"/>
  <c r="H451" i="53"/>
  <c r="I41" i="59"/>
  <c r="H41" i="53"/>
  <c r="H533" i="52"/>
  <c r="H369" i="52"/>
  <c r="H123" i="59"/>
  <c r="H369" i="57"/>
  <c r="I533" i="52"/>
  <c r="G287" i="53"/>
  <c r="H41" i="55"/>
  <c r="H451" i="50"/>
  <c r="G205" i="58"/>
  <c r="I41" i="50"/>
  <c r="I205" i="57"/>
  <c r="G63" i="58"/>
  <c r="G63" i="57"/>
  <c r="H63" i="50"/>
  <c r="G391" i="54"/>
  <c r="H227" i="56"/>
  <c r="H227" i="58"/>
  <c r="I391" i="53"/>
  <c r="H145" i="55"/>
  <c r="G391" i="58"/>
  <c r="H309" i="52"/>
  <c r="G63" i="53"/>
  <c r="H227" i="55"/>
  <c r="H555" i="58"/>
  <c r="G391" i="53"/>
  <c r="G555" i="56"/>
  <c r="G145" i="51"/>
  <c r="I145" i="55"/>
  <c r="G145" i="53"/>
  <c r="G391" i="57"/>
  <c r="H227" i="52"/>
  <c r="H555" i="52"/>
  <c r="I391" i="54"/>
  <c r="G309" i="55"/>
  <c r="I391" i="58"/>
  <c r="G145" i="56"/>
  <c r="G309" i="50"/>
  <c r="H473" i="57"/>
  <c r="G555" i="57"/>
  <c r="H145" i="57"/>
  <c r="G63" i="50"/>
  <c r="H391" i="54"/>
  <c r="I63" i="51"/>
  <c r="I63" i="59"/>
  <c r="H309" i="56"/>
  <c r="I391" i="55"/>
  <c r="H309" i="50"/>
  <c r="H555" i="50"/>
  <c r="G473" i="50"/>
  <c r="I391" i="56"/>
  <c r="I309" i="52"/>
  <c r="H309" i="58"/>
  <c r="I63" i="53"/>
  <c r="G309" i="53"/>
  <c r="H227" i="57"/>
  <c r="G145" i="55"/>
  <c r="I473" i="57"/>
  <c r="I391" i="57"/>
  <c r="G63" i="51"/>
  <c r="H309" i="57"/>
  <c r="I145" i="51"/>
  <c r="I309" i="57"/>
  <c r="I145" i="57"/>
  <c r="H391" i="56"/>
  <c r="I555" i="57"/>
  <c r="H309" i="59"/>
  <c r="G227" i="53"/>
  <c r="G63" i="56"/>
  <c r="G227" i="52"/>
  <c r="H473" i="53"/>
  <c r="I309" i="51"/>
  <c r="I227" i="54"/>
  <c r="H63" i="54"/>
  <c r="I227" i="57"/>
  <c r="G227" i="55"/>
  <c r="H473" i="52"/>
  <c r="I145" i="56"/>
  <c r="I63" i="57"/>
  <c r="H227" i="59"/>
  <c r="G227" i="56"/>
  <c r="I555" i="58"/>
  <c r="G145" i="52"/>
  <c r="G309" i="56"/>
  <c r="H473" i="58"/>
  <c r="G145" i="57"/>
  <c r="H227" i="51"/>
  <c r="H63" i="59"/>
  <c r="I309" i="55"/>
  <c r="H555" i="56"/>
  <c r="I145" i="52"/>
  <c r="H309" i="51"/>
  <c r="H391" i="55"/>
  <c r="H145" i="52"/>
  <c r="H63" i="51"/>
  <c r="I63" i="54"/>
  <c r="G473" i="57"/>
  <c r="I309" i="56"/>
  <c r="H555" i="51"/>
  <c r="H555" i="57"/>
  <c r="I145" i="50"/>
  <c r="H391" i="51"/>
  <c r="I145" i="59"/>
  <c r="H473" i="50"/>
  <c r="G473" i="58"/>
  <c r="G309" i="59"/>
  <c r="H473" i="55"/>
  <c r="H63" i="57"/>
  <c r="I63" i="55"/>
  <c r="I473" i="59"/>
  <c r="G369" i="55"/>
  <c r="G369" i="52"/>
  <c r="G123" i="50"/>
  <c r="H287" i="58"/>
  <c r="I41" i="53"/>
  <c r="I41" i="51"/>
  <c r="H287" i="52"/>
  <c r="H205" i="58"/>
  <c r="H533" i="58"/>
  <c r="G533" i="54"/>
  <c r="G123" i="56"/>
  <c r="G41" i="59"/>
  <c r="H123" i="53"/>
  <c r="G41" i="53"/>
  <c r="G41" i="58"/>
  <c r="H123" i="50"/>
  <c r="I123" i="52"/>
  <c r="I451" i="56"/>
  <c r="I451" i="58"/>
  <c r="G451" i="53"/>
  <c r="G451" i="56"/>
  <c r="I369" i="55"/>
  <c r="H205" i="56"/>
  <c r="H287" i="50"/>
  <c r="G369" i="59"/>
  <c r="H533" i="50"/>
  <c r="H287" i="57"/>
  <c r="I123" i="55"/>
  <c r="G533" i="55"/>
  <c r="G41" i="54"/>
  <c r="H41" i="52"/>
  <c r="G369" i="56"/>
  <c r="I123" i="54"/>
  <c r="G287" i="51"/>
  <c r="H451" i="56"/>
  <c r="H287" i="54"/>
  <c r="H205" i="54"/>
  <c r="H205" i="57"/>
  <c r="I287" i="51"/>
  <c r="I287" i="58"/>
  <c r="H287" i="55"/>
  <c r="I451" i="50"/>
  <c r="H369" i="59"/>
  <c r="H41" i="54"/>
  <c r="G123" i="58"/>
  <c r="H287" i="53"/>
  <c r="I41" i="57"/>
  <c r="H41" i="51"/>
  <c r="G533" i="51"/>
  <c r="I205" i="59"/>
  <c r="I287" i="54"/>
  <c r="I41" i="55"/>
  <c r="G189" i="50"/>
  <c r="H353" i="54"/>
  <c r="I517" i="54"/>
  <c r="I189" i="56"/>
  <c r="H517" i="50"/>
  <c r="G271" i="52"/>
  <c r="G435" i="58"/>
  <c r="I107" i="57"/>
  <c r="H189" i="58"/>
  <c r="H25" i="57"/>
  <c r="H353" i="55"/>
  <c r="I25" i="59"/>
  <c r="I353" i="52"/>
  <c r="I189" i="53"/>
  <c r="G517" i="58"/>
  <c r="H25" i="53"/>
  <c r="G189" i="53"/>
  <c r="G353" i="50"/>
  <c r="I107" i="52"/>
  <c r="I107" i="55"/>
  <c r="I25" i="52"/>
  <c r="H271" i="55"/>
  <c r="G25" i="56"/>
  <c r="H25" i="52"/>
  <c r="G271" i="53"/>
  <c r="I435" i="57"/>
  <c r="G353" i="57"/>
  <c r="G271" i="54"/>
  <c r="I353" i="54"/>
  <c r="I517" i="58"/>
  <c r="I189" i="54"/>
  <c r="H189" i="54"/>
  <c r="G517" i="55"/>
  <c r="G107" i="51"/>
  <c r="I189" i="52"/>
  <c r="H353" i="59"/>
  <c r="I517" i="50"/>
  <c r="I435" i="54"/>
  <c r="I435" i="53"/>
  <c r="H353" i="56"/>
  <c r="H25" i="58"/>
  <c r="I189" i="50"/>
  <c r="I189" i="59"/>
  <c r="I517" i="51"/>
  <c r="G435" i="55"/>
  <c r="G353" i="58"/>
  <c r="H189" i="50"/>
  <c r="G189" i="54"/>
  <c r="H517" i="54"/>
  <c r="G435" i="56"/>
  <c r="I25" i="58"/>
  <c r="G517" i="50"/>
  <c r="H25" i="55"/>
  <c r="H107" i="59"/>
  <c r="G353" i="59"/>
  <c r="G25" i="59"/>
  <c r="H517" i="52"/>
  <c r="G517" i="53"/>
  <c r="G25" i="51"/>
  <c r="H517" i="51"/>
  <c r="H25" i="56"/>
  <c r="H435" i="59"/>
  <c r="I189" i="58"/>
  <c r="H189" i="56"/>
  <c r="G517" i="56"/>
  <c r="H107" i="50"/>
  <c r="H435" i="53"/>
  <c r="H25" i="59"/>
  <c r="I253" i="57"/>
  <c r="H335" i="55"/>
  <c r="G7" i="51"/>
  <c r="I499" i="55"/>
  <c r="G335" i="55"/>
  <c r="H417" i="59"/>
  <c r="G89" i="52"/>
  <c r="H417" i="57"/>
  <c r="H89" i="56"/>
  <c r="G253" i="58"/>
  <c r="G7" i="59"/>
  <c r="I417" i="53"/>
  <c r="H253" i="58"/>
  <c r="H7" i="51"/>
  <c r="H417" i="58"/>
  <c r="H499" i="56"/>
  <c r="I335" i="50"/>
  <c r="H171" i="53"/>
  <c r="H171" i="52"/>
  <c r="I7" i="53"/>
  <c r="G7" i="56"/>
  <c r="I335" i="51"/>
  <c r="H499" i="59"/>
  <c r="I417" i="51"/>
  <c r="I253" i="55"/>
  <c r="H335" i="52"/>
  <c r="I7" i="55"/>
  <c r="G171" i="53"/>
  <c r="G253" i="54"/>
  <c r="H253" i="55"/>
  <c r="I417" i="54"/>
  <c r="H417" i="55"/>
  <c r="H89" i="50"/>
  <c r="H417" i="56"/>
  <c r="H335" i="50"/>
  <c r="H499" i="54"/>
  <c r="I499" i="58"/>
  <c r="I335" i="58"/>
  <c r="G253" i="57"/>
  <c r="G89" i="56"/>
  <c r="G171" i="57"/>
  <c r="G417" i="52"/>
  <c r="I335" i="54"/>
  <c r="G171" i="59"/>
  <c r="G499" i="51"/>
  <c r="H171" i="55"/>
  <c r="I417" i="55"/>
  <c r="H89" i="52"/>
  <c r="I171" i="51"/>
  <c r="G417" i="59"/>
  <c r="G499" i="58"/>
  <c r="I171" i="55"/>
  <c r="G417" i="55"/>
  <c r="H522" i="58"/>
  <c r="I276" i="54"/>
  <c r="I112" i="57"/>
  <c r="G194" i="58"/>
  <c r="I30" i="54"/>
  <c r="G30" i="56"/>
  <c r="H522" i="55"/>
  <c r="H522" i="53"/>
  <c r="I358" i="53"/>
  <c r="I112" i="53"/>
  <c r="I112" i="56"/>
  <c r="G112" i="51"/>
  <c r="H112" i="55"/>
  <c r="G30" i="50"/>
  <c r="H358" i="50"/>
  <c r="G112" i="59"/>
  <c r="I30" i="52"/>
  <c r="G194" i="56"/>
  <c r="H358" i="58"/>
  <c r="H112" i="54"/>
  <c r="I358" i="57"/>
  <c r="I440" i="52"/>
  <c r="G30" i="57"/>
  <c r="H30" i="50"/>
  <c r="I358" i="59"/>
  <c r="G358" i="57"/>
  <c r="H194" i="51"/>
  <c r="G276" i="55"/>
  <c r="I112" i="52"/>
  <c r="H30" i="55"/>
  <c r="H522" i="57"/>
  <c r="I440" i="55"/>
  <c r="G112" i="54"/>
  <c r="I276" i="50"/>
  <c r="I440" i="56"/>
  <c r="G112" i="50"/>
  <c r="I194" i="54"/>
  <c r="H276" i="57"/>
  <c r="G522" i="55"/>
  <c r="G194" i="50"/>
  <c r="G194" i="51"/>
  <c r="I522" i="58"/>
  <c r="I276" i="55"/>
  <c r="H440" i="57"/>
  <c r="I522" i="51"/>
  <c r="G522" i="50"/>
  <c r="I276" i="59"/>
  <c r="H30" i="51"/>
  <c r="G112" i="58"/>
  <c r="I440" i="53"/>
  <c r="G358" i="50"/>
  <c r="I276" i="56"/>
  <c r="H514" i="50"/>
  <c r="G350" i="55"/>
  <c r="G186" i="56"/>
  <c r="I432" i="58"/>
  <c r="G104" i="57"/>
  <c r="G104" i="53"/>
  <c r="G432" i="52"/>
  <c r="I22" i="52"/>
  <c r="H186" i="56"/>
  <c r="I268" i="56"/>
  <c r="I186" i="50"/>
  <c r="I104" i="52"/>
  <c r="G432" i="54"/>
  <c r="I268" i="54"/>
  <c r="I22" i="53"/>
  <c r="H186" i="52"/>
  <c r="I186" i="58"/>
  <c r="I432" i="51"/>
  <c r="H268" i="59"/>
  <c r="I104" i="51"/>
  <c r="G22" i="59"/>
  <c r="G514" i="59"/>
  <c r="G268" i="54"/>
  <c r="H350" i="51"/>
  <c r="I514" i="57"/>
  <c r="H350" i="54"/>
  <c r="I268" i="58"/>
  <c r="G350" i="57"/>
  <c r="I432" i="57"/>
  <c r="G432" i="51"/>
  <c r="H432" i="55"/>
  <c r="G350" i="56"/>
  <c r="I268" i="52"/>
  <c r="G432" i="58"/>
  <c r="G350" i="53"/>
  <c r="I514" i="56"/>
  <c r="I514" i="53"/>
  <c r="H22" i="52"/>
  <c r="H104" i="51"/>
  <c r="I104" i="56"/>
  <c r="H22" i="50"/>
  <c r="G350" i="51"/>
  <c r="I104" i="58"/>
  <c r="I350" i="59"/>
  <c r="H268" i="55"/>
  <c r="I432" i="50"/>
  <c r="I514" i="51"/>
  <c r="H186" i="57"/>
  <c r="G104" i="50"/>
  <c r="G186" i="57"/>
  <c r="G22" i="50"/>
  <c r="H350" i="55"/>
  <c r="I272" i="52"/>
  <c r="H108" i="58"/>
  <c r="H436" i="50"/>
  <c r="H354" i="54"/>
  <c r="H26" i="54"/>
  <c r="H436" i="59"/>
  <c r="I518" i="53"/>
  <c r="G354" i="53"/>
  <c r="I436" i="53"/>
  <c r="I518" i="51"/>
  <c r="G436" i="56"/>
  <c r="G108" i="50"/>
  <c r="G190" i="53"/>
  <c r="H26" i="58"/>
  <c r="I436" i="51"/>
  <c r="H436" i="56"/>
  <c r="G518" i="54"/>
  <c r="H190" i="54"/>
  <c r="I436" i="59"/>
  <c r="H108" i="59"/>
  <c r="I108" i="58"/>
  <c r="H518" i="55"/>
  <c r="I518" i="55"/>
  <c r="H26" i="50"/>
  <c r="I108" i="53"/>
  <c r="I436" i="54"/>
  <c r="G190" i="56"/>
  <c r="I518" i="52"/>
  <c r="G272" i="53"/>
  <c r="G26" i="56"/>
  <c r="H26" i="57"/>
  <c r="G190" i="52"/>
  <c r="G354" i="59"/>
  <c r="I436" i="57"/>
  <c r="H272" i="55"/>
  <c r="I354" i="52"/>
  <c r="G272" i="50"/>
  <c r="G272" i="54"/>
  <c r="I190" i="54"/>
  <c r="I26" i="56"/>
  <c r="G354" i="56"/>
  <c r="I436" i="58"/>
  <c r="I518" i="57"/>
  <c r="I436" i="52"/>
  <c r="H436" i="57"/>
  <c r="I108" i="55"/>
  <c r="H26" i="53"/>
  <c r="G26" i="58"/>
  <c r="H354" i="56"/>
  <c r="G272" i="52"/>
  <c r="I26" i="58"/>
  <c r="G436" i="57"/>
  <c r="G351" i="57"/>
  <c r="G187" i="57"/>
  <c r="H105" i="50"/>
  <c r="G433" i="52"/>
  <c r="G23" i="55"/>
  <c r="H23" i="50"/>
  <c r="G515" i="51"/>
  <c r="G187" i="53"/>
  <c r="I23" i="58"/>
  <c r="H23" i="52"/>
  <c r="G351" i="53"/>
  <c r="G105" i="57"/>
  <c r="I269" i="55"/>
  <c r="H351" i="58"/>
  <c r="I433" i="55"/>
  <c r="H269" i="53"/>
  <c r="H23" i="58"/>
  <c r="I433" i="52"/>
  <c r="H105" i="58"/>
  <c r="G105" i="52"/>
  <c r="H23" i="51"/>
  <c r="H433" i="56"/>
  <c r="H187" i="53"/>
  <c r="G433" i="51"/>
  <c r="G105" i="55"/>
  <c r="I105" i="53"/>
  <c r="G23" i="51"/>
  <c r="H351" i="53"/>
  <c r="G23" i="57"/>
  <c r="I269" i="52"/>
  <c r="H515" i="59"/>
  <c r="I105" i="55"/>
  <c r="H187" i="51"/>
  <c r="I23" i="56"/>
  <c r="I351" i="56"/>
  <c r="H105" i="55"/>
  <c r="H515" i="56"/>
  <c r="G187" i="55"/>
  <c r="H351" i="52"/>
  <c r="I515" i="50"/>
  <c r="G105" i="58"/>
  <c r="H105" i="53"/>
  <c r="I433" i="58"/>
  <c r="I515" i="51"/>
  <c r="I187" i="50"/>
  <c r="I23" i="52"/>
  <c r="H351" i="56"/>
  <c r="I105" i="57"/>
  <c r="I515" i="59"/>
  <c r="H23" i="59"/>
  <c r="I351" i="52"/>
  <c r="G187" i="52"/>
  <c r="H271" i="58"/>
  <c r="G25" i="55"/>
  <c r="G517" i="54"/>
  <c r="I107" i="58"/>
  <c r="G353" i="56"/>
  <c r="G189" i="56"/>
  <c r="G435" i="53"/>
  <c r="G517" i="59"/>
  <c r="G25" i="50"/>
  <c r="G107" i="54"/>
  <c r="G353" i="53"/>
  <c r="I435" i="55"/>
  <c r="G435" i="59"/>
  <c r="G25" i="54"/>
  <c r="H353" i="53"/>
  <c r="G107" i="53"/>
  <c r="I353" i="58"/>
  <c r="H107" i="51"/>
  <c r="G107" i="59"/>
  <c r="I25" i="53"/>
  <c r="I271" i="50"/>
  <c r="I25" i="55"/>
  <c r="G435" i="52"/>
  <c r="G271" i="59"/>
  <c r="H353" i="57"/>
  <c r="G435" i="51"/>
  <c r="H435" i="51"/>
  <c r="I271" i="52"/>
  <c r="H517" i="53"/>
  <c r="H25" i="51"/>
  <c r="G25" i="57"/>
  <c r="H107" i="57"/>
  <c r="G189" i="51"/>
  <c r="I271" i="59"/>
  <c r="H435" i="55"/>
  <c r="I253" i="50"/>
  <c r="I89" i="54"/>
  <c r="I335" i="52"/>
  <c r="G89" i="59"/>
  <c r="H171" i="54"/>
  <c r="I253" i="59"/>
  <c r="H417" i="53"/>
  <c r="H89" i="53"/>
  <c r="G499" i="55"/>
  <c r="I7" i="57"/>
  <c r="H171" i="51"/>
  <c r="H7" i="50"/>
  <c r="H89" i="58"/>
  <c r="G499" i="53"/>
  <c r="G253" i="56"/>
  <c r="G335" i="58"/>
  <c r="I89" i="55"/>
  <c r="H499" i="53"/>
  <c r="G253" i="51"/>
  <c r="H499" i="52"/>
  <c r="H171" i="57"/>
  <c r="G417" i="57"/>
  <c r="G499" i="56"/>
  <c r="I89" i="57"/>
  <c r="G499" i="57"/>
  <c r="I499" i="56"/>
  <c r="G417" i="56"/>
  <c r="I417" i="56"/>
  <c r="H499" i="57"/>
  <c r="G7" i="53"/>
  <c r="G171" i="58"/>
  <c r="G417" i="53"/>
  <c r="G171" i="56"/>
  <c r="H335" i="57"/>
  <c r="G499" i="52"/>
  <c r="H171" i="56"/>
  <c r="I499" i="54"/>
  <c r="H335" i="51"/>
  <c r="H335" i="59"/>
  <c r="I89" i="59"/>
  <c r="I171" i="54"/>
  <c r="G335" i="54"/>
  <c r="I89" i="58"/>
  <c r="I89" i="52"/>
  <c r="I89" i="51"/>
  <c r="G171" i="51"/>
  <c r="G253" i="59"/>
  <c r="I171" i="50"/>
  <c r="H171" i="59"/>
  <c r="H417" i="52"/>
  <c r="G89" i="58"/>
  <c r="I335" i="56"/>
  <c r="H5" i="56"/>
  <c r="I333" i="57"/>
  <c r="H169" i="56"/>
  <c r="H5" i="55"/>
  <c r="I415" i="55"/>
  <c r="H87" i="53"/>
  <c r="I87" i="59"/>
  <c r="G415" i="55"/>
  <c r="G87" i="53"/>
  <c r="I5" i="57"/>
  <c r="I5" i="56"/>
  <c r="I333" i="58"/>
  <c r="I169" i="51"/>
  <c r="I5" i="58"/>
  <c r="H5" i="51"/>
  <c r="I169" i="57"/>
  <c r="I5" i="54"/>
  <c r="G5" i="51"/>
  <c r="G87" i="50"/>
  <c r="H497" i="58"/>
  <c r="H169" i="54"/>
  <c r="I497" i="53"/>
  <c r="I87" i="57"/>
  <c r="H333" i="58"/>
  <c r="H251" i="59"/>
  <c r="I251" i="52"/>
  <c r="H251" i="56"/>
  <c r="I169" i="52"/>
  <c r="G333" i="56"/>
  <c r="I497" i="52"/>
  <c r="H333" i="57"/>
  <c r="I87" i="53"/>
  <c r="H415" i="52"/>
  <c r="H87" i="55"/>
  <c r="I497" i="58"/>
  <c r="I497" i="55"/>
  <c r="I251" i="51"/>
  <c r="I169" i="59"/>
  <c r="I497" i="51"/>
  <c r="H87" i="56"/>
  <c r="I169" i="58"/>
  <c r="H169" i="58"/>
  <c r="H5" i="54"/>
  <c r="H251" i="52"/>
  <c r="G5" i="53"/>
  <c r="I497" i="54"/>
  <c r="I497" i="56"/>
  <c r="H251" i="57"/>
  <c r="I5" i="53"/>
  <c r="G169" i="50"/>
  <c r="G415" i="57"/>
  <c r="H440" i="52"/>
  <c r="G358" i="59"/>
  <c r="I112" i="55"/>
  <c r="G522" i="57"/>
  <c r="I358" i="54"/>
  <c r="G358" i="54"/>
  <c r="H440" i="50"/>
  <c r="I194" i="56"/>
  <c r="I112" i="54"/>
  <c r="I440" i="50"/>
  <c r="G522" i="58"/>
  <c r="I112" i="51"/>
  <c r="I358" i="52"/>
  <c r="G276" i="54"/>
  <c r="H194" i="56"/>
  <c r="G276" i="56"/>
  <c r="I522" i="57"/>
  <c r="G358" i="51"/>
  <c r="G194" i="59"/>
  <c r="G194" i="55"/>
  <c r="H276" i="59"/>
  <c r="H276" i="56"/>
  <c r="I276" i="57"/>
  <c r="H194" i="59"/>
  <c r="G522" i="54"/>
  <c r="H522" i="54"/>
  <c r="G440" i="58"/>
  <c r="I358" i="50"/>
  <c r="H194" i="57"/>
  <c r="I194" i="55"/>
  <c r="I522" i="52"/>
  <c r="H112" i="58"/>
  <c r="I358" i="55"/>
  <c r="I440" i="58"/>
  <c r="I522" i="55"/>
  <c r="G30" i="59"/>
  <c r="H112" i="52"/>
  <c r="I30" i="58"/>
  <c r="I194" i="52"/>
  <c r="H30" i="58"/>
  <c r="H194" i="54"/>
  <c r="I194" i="51"/>
  <c r="G112" i="57"/>
  <c r="G440" i="57"/>
  <c r="H440" i="55"/>
  <c r="G440" i="53"/>
  <c r="G194" i="52"/>
  <c r="G522" i="56"/>
  <c r="G194" i="54"/>
  <c r="H194" i="53"/>
  <c r="H30" i="53"/>
  <c r="H194" i="50"/>
  <c r="G522" i="51"/>
  <c r="I22" i="55"/>
  <c r="H432" i="50"/>
  <c r="H186" i="53"/>
  <c r="G432" i="57"/>
  <c r="I432" i="56"/>
  <c r="I22" i="58"/>
  <c r="I268" i="55"/>
  <c r="H22" i="57"/>
  <c r="G350" i="59"/>
  <c r="G514" i="53"/>
  <c r="H22" i="54"/>
  <c r="G22" i="55"/>
  <c r="H186" i="58"/>
  <c r="H104" i="57"/>
  <c r="G186" i="52"/>
  <c r="G22" i="57"/>
  <c r="G514" i="55"/>
  <c r="H350" i="50"/>
  <c r="H350" i="57"/>
  <c r="G432" i="53"/>
  <c r="I514" i="58"/>
  <c r="H350" i="56"/>
  <c r="H268" i="57"/>
  <c r="I104" i="59"/>
  <c r="G104" i="58"/>
  <c r="H22" i="58"/>
  <c r="G186" i="55"/>
  <c r="I350" i="54"/>
  <c r="H350" i="52"/>
  <c r="I432" i="54"/>
  <c r="G268" i="52"/>
  <c r="I268" i="59"/>
  <c r="G432" i="56"/>
  <c r="I22" i="51"/>
  <c r="I350" i="51"/>
  <c r="G268" i="53"/>
  <c r="H104" i="54"/>
  <c r="I514" i="59"/>
  <c r="I350" i="58"/>
  <c r="G104" i="52"/>
  <c r="I186" i="53"/>
  <c r="G350" i="54"/>
  <c r="G514" i="51"/>
  <c r="G186" i="50"/>
  <c r="I514" i="54"/>
  <c r="G104" i="54"/>
  <c r="H22" i="59"/>
  <c r="G104" i="55"/>
  <c r="H22" i="55"/>
  <c r="H514" i="53"/>
  <c r="G22" i="56"/>
  <c r="I186" i="59"/>
  <c r="G268" i="50"/>
  <c r="H108" i="54"/>
  <c r="I190" i="59"/>
  <c r="H272" i="53"/>
  <c r="I272" i="56"/>
  <c r="G354" i="50"/>
  <c r="H272" i="54"/>
  <c r="G190" i="50"/>
  <c r="G518" i="53"/>
  <c r="I518" i="50"/>
  <c r="G436" i="50"/>
  <c r="H354" i="51"/>
  <c r="G354" i="54"/>
  <c r="H518" i="59"/>
  <c r="G26" i="55"/>
  <c r="G518" i="58"/>
  <c r="I26" i="57"/>
  <c r="I436" i="55"/>
  <c r="I436" i="50"/>
  <c r="G108" i="53"/>
  <c r="H108" i="57"/>
  <c r="I272" i="55"/>
  <c r="I26" i="50"/>
  <c r="I108" i="52"/>
  <c r="H272" i="57"/>
  <c r="H354" i="59"/>
  <c r="I354" i="50"/>
  <c r="G518" i="56"/>
  <c r="G518" i="55"/>
  <c r="H354" i="50"/>
  <c r="G26" i="54"/>
  <c r="G26" i="50"/>
  <c r="I436" i="56"/>
  <c r="G354" i="55"/>
  <c r="H272" i="59"/>
  <c r="G436" i="52"/>
  <c r="G518" i="57"/>
  <c r="H190" i="56"/>
  <c r="H108" i="51"/>
  <c r="G272" i="58"/>
  <c r="H272" i="51"/>
  <c r="H190" i="57"/>
  <c r="G26" i="53"/>
  <c r="I190" i="57"/>
  <c r="I190" i="53"/>
  <c r="G190" i="58"/>
  <c r="I272" i="57"/>
  <c r="I108" i="56"/>
  <c r="H518" i="50"/>
  <c r="H518" i="58"/>
  <c r="G436" i="59"/>
  <c r="H26" i="59"/>
  <c r="H353" i="50"/>
  <c r="G353" i="52"/>
  <c r="I353" i="56"/>
  <c r="I25" i="51"/>
  <c r="I271" i="58"/>
  <c r="I517" i="56"/>
  <c r="I517" i="52"/>
  <c r="H189" i="53"/>
  <c r="H353" i="52"/>
  <c r="H435" i="52"/>
  <c r="G435" i="57"/>
  <c r="I189" i="51"/>
  <c r="H25" i="50"/>
  <c r="I107" i="59"/>
  <c r="G107" i="58"/>
  <c r="H271" i="54"/>
  <c r="I435" i="52"/>
  <c r="I107" i="56"/>
  <c r="I435" i="58"/>
  <c r="G25" i="58"/>
  <c r="G271" i="58"/>
  <c r="I271" i="55"/>
  <c r="H435" i="58"/>
  <c r="I517" i="59"/>
  <c r="G271" i="57"/>
  <c r="G107" i="56"/>
  <c r="H189" i="52"/>
  <c r="I271" i="57"/>
  <c r="I353" i="51"/>
  <c r="I517" i="53"/>
  <c r="H271" i="53"/>
  <c r="I25" i="54"/>
  <c r="G271" i="55"/>
  <c r="G25" i="52"/>
  <c r="H353" i="51"/>
  <c r="G435" i="54"/>
  <c r="G276" i="57"/>
  <c r="I276" i="58"/>
  <c r="I30" i="57"/>
  <c r="I30" i="51"/>
  <c r="I194" i="50"/>
  <c r="I522" i="54"/>
  <c r="I30" i="53"/>
  <c r="I194" i="57"/>
  <c r="H440" i="53"/>
  <c r="H440" i="56"/>
  <c r="H276" i="58"/>
  <c r="I522" i="56"/>
  <c r="H112" i="56"/>
  <c r="H276" i="50"/>
  <c r="H440" i="58"/>
  <c r="G522" i="52"/>
  <c r="G30" i="53"/>
  <c r="G440" i="51"/>
  <c r="H358" i="54"/>
  <c r="I358" i="58"/>
  <c r="H112" i="59"/>
  <c r="H358" i="53"/>
  <c r="H276" i="52"/>
  <c r="I194" i="58"/>
  <c r="H522" i="52"/>
  <c r="G440" i="50"/>
  <c r="H522" i="56"/>
  <c r="H440" i="54"/>
  <c r="H358" i="51"/>
  <c r="I194" i="59"/>
  <c r="H440" i="51"/>
  <c r="G358" i="56"/>
  <c r="I522" i="59"/>
  <c r="G522" i="59"/>
  <c r="I112" i="58"/>
  <c r="H276" i="55"/>
  <c r="I112" i="59"/>
  <c r="G112" i="53"/>
  <c r="G112" i="55"/>
  <c r="H194" i="52"/>
  <c r="G276" i="53"/>
  <c r="G30" i="58"/>
  <c r="H522" i="51"/>
  <c r="H358" i="55"/>
  <c r="H30" i="52"/>
  <c r="G30" i="51"/>
  <c r="G30" i="52"/>
  <c r="I30" i="56"/>
  <c r="I440" i="57"/>
  <c r="I358" i="51"/>
  <c r="G276" i="59"/>
  <c r="H30" i="54"/>
  <c r="H432" i="56"/>
  <c r="I432" i="52"/>
  <c r="G186" i="59"/>
  <c r="I104" i="50"/>
  <c r="H22" i="53"/>
  <c r="H186" i="59"/>
  <c r="I186" i="55"/>
  <c r="H104" i="53"/>
  <c r="G22" i="54"/>
  <c r="G186" i="58"/>
  <c r="H186" i="51"/>
  <c r="I268" i="50"/>
  <c r="H350" i="58"/>
  <c r="I22" i="57"/>
  <c r="H104" i="58"/>
  <c r="G350" i="52"/>
  <c r="G268" i="58"/>
  <c r="H432" i="52"/>
  <c r="H22" i="56"/>
  <c r="H432" i="57"/>
  <c r="I22" i="50"/>
  <c r="H514" i="55"/>
  <c r="H432" i="54"/>
  <c r="I268" i="51"/>
  <c r="H268" i="56"/>
  <c r="I350" i="52"/>
  <c r="H432" i="51"/>
  <c r="H432" i="58"/>
  <c r="G22" i="51"/>
  <c r="I514" i="50"/>
  <c r="H186" i="55"/>
  <c r="I432" i="59"/>
  <c r="I514" i="55"/>
  <c r="H104" i="56"/>
  <c r="I186" i="51"/>
  <c r="G432" i="55"/>
  <c r="G432" i="59"/>
  <c r="I268" i="53"/>
  <c r="G514" i="56"/>
  <c r="G22" i="52"/>
  <c r="H432" i="53"/>
  <c r="G432" i="50"/>
  <c r="H268" i="53"/>
  <c r="G104" i="56"/>
  <c r="G350" i="58"/>
  <c r="I186" i="57"/>
  <c r="G268" i="55"/>
  <c r="H104" i="52"/>
  <c r="I104" i="54"/>
  <c r="H186" i="50"/>
  <c r="H104" i="50"/>
  <c r="H104" i="59"/>
  <c r="H190" i="51"/>
  <c r="I26" i="51"/>
  <c r="I518" i="56"/>
  <c r="H436" i="52"/>
  <c r="G271" i="51"/>
  <c r="H517" i="57"/>
  <c r="H107" i="58"/>
  <c r="I25" i="56"/>
  <c r="H353" i="58"/>
  <c r="I271" i="51"/>
  <c r="I107" i="50"/>
  <c r="I353" i="55"/>
  <c r="I435" i="51"/>
  <c r="G517" i="51"/>
  <c r="I435" i="50"/>
  <c r="H189" i="57"/>
  <c r="I107" i="53"/>
  <c r="G107" i="57"/>
  <c r="G189" i="52"/>
  <c r="H189" i="51"/>
  <c r="H435" i="57"/>
  <c r="H271" i="52"/>
  <c r="H271" i="51"/>
  <c r="H107" i="55"/>
  <c r="I435" i="59"/>
  <c r="G517" i="57"/>
  <c r="H107" i="52"/>
  <c r="G189" i="59"/>
  <c r="I107" i="54"/>
  <c r="G107" i="52"/>
  <c r="G353" i="51"/>
  <c r="I517" i="57"/>
  <c r="G353" i="55"/>
  <c r="I189" i="57"/>
  <c r="H271" i="57"/>
  <c r="I107" i="51"/>
  <c r="I25" i="57"/>
  <c r="I353" i="50"/>
  <c r="I353" i="53"/>
  <c r="G271" i="56"/>
  <c r="I100" i="51"/>
  <c r="H100" i="53"/>
  <c r="G346" i="57"/>
  <c r="I346" i="50"/>
  <c r="H182" i="56"/>
  <c r="H264" i="53"/>
  <c r="G264" i="55"/>
  <c r="G182" i="56"/>
  <c r="I100" i="54"/>
  <c r="G264" i="50"/>
  <c r="G428" i="57"/>
  <c r="I264" i="59"/>
  <c r="G510" i="52"/>
  <c r="G18" i="54"/>
  <c r="H100" i="54"/>
  <c r="I264" i="51"/>
  <c r="I510" i="51"/>
  <c r="H100" i="57"/>
  <c r="H346" i="51"/>
  <c r="I428" i="56"/>
  <c r="H182" i="51"/>
  <c r="I100" i="52"/>
  <c r="G428" i="53"/>
  <c r="I346" i="54"/>
  <c r="G182" i="57"/>
  <c r="G264" i="56"/>
  <c r="I428" i="54"/>
  <c r="H182" i="54"/>
  <c r="I264" i="55"/>
  <c r="G510" i="56"/>
  <c r="I18" i="59"/>
  <c r="H346" i="50"/>
  <c r="H264" i="52"/>
  <c r="H100" i="52"/>
  <c r="H346" i="52"/>
  <c r="H428" i="57"/>
  <c r="I100" i="59"/>
  <c r="G100" i="57"/>
  <c r="I182" i="52"/>
  <c r="H18" i="55"/>
  <c r="I346" i="51"/>
  <c r="H264" i="58"/>
  <c r="G100" i="54"/>
  <c r="H18" i="53"/>
  <c r="G346" i="55"/>
  <c r="I18" i="53"/>
  <c r="I18" i="58"/>
  <c r="G100" i="55"/>
  <c r="G18" i="56"/>
  <c r="H182" i="52"/>
  <c r="G18" i="51"/>
  <c r="I18" i="50"/>
  <c r="H109" i="58"/>
  <c r="H519" i="51"/>
  <c r="I191" i="52"/>
  <c r="I27" i="53"/>
  <c r="G519" i="56"/>
  <c r="I437" i="55"/>
  <c r="I191" i="54"/>
  <c r="H191" i="52"/>
  <c r="H273" i="59"/>
  <c r="H191" i="56"/>
  <c r="G109" i="59"/>
  <c r="I109" i="51"/>
  <c r="G519" i="58"/>
  <c r="I437" i="59"/>
  <c r="G27" i="53"/>
  <c r="I109" i="52"/>
  <c r="I437" i="57"/>
  <c r="G273" i="51"/>
  <c r="G191" i="50"/>
  <c r="I273" i="57"/>
  <c r="I355" i="58"/>
  <c r="I519" i="58"/>
  <c r="I27" i="50"/>
  <c r="I191" i="57"/>
  <c r="G437" i="54"/>
  <c r="I191" i="55"/>
  <c r="H109" i="55"/>
  <c r="I109" i="59"/>
  <c r="G109" i="55"/>
  <c r="I519" i="54"/>
  <c r="H437" i="52"/>
  <c r="G273" i="53"/>
  <c r="G27" i="56"/>
  <c r="H273" i="54"/>
  <c r="G355" i="52"/>
  <c r="H109" i="56"/>
  <c r="G27" i="51"/>
  <c r="H355" i="52"/>
  <c r="H355" i="54"/>
  <c r="H519" i="53"/>
  <c r="I109" i="58"/>
  <c r="H437" i="53"/>
  <c r="I27" i="51"/>
  <c r="I273" i="53"/>
  <c r="I191" i="53"/>
  <c r="I437" i="54"/>
  <c r="H109" i="57"/>
  <c r="G191" i="55"/>
  <c r="I437" i="51"/>
  <c r="H27" i="55"/>
  <c r="H27" i="53"/>
  <c r="H191" i="53"/>
  <c r="I18" i="57"/>
  <c r="H346" i="54"/>
  <c r="G264" i="57"/>
  <c r="I264" i="56"/>
  <c r="I346" i="59"/>
  <c r="G510" i="57"/>
  <c r="G264" i="53"/>
  <c r="G346" i="59"/>
  <c r="I182" i="59"/>
  <c r="H428" i="58"/>
  <c r="G346" i="56"/>
  <c r="H264" i="59"/>
  <c r="G100" i="53"/>
  <c r="I182" i="50"/>
  <c r="G428" i="52"/>
  <c r="G510" i="58"/>
  <c r="G510" i="53"/>
  <c r="H100" i="56"/>
  <c r="I510" i="59"/>
  <c r="H428" i="50"/>
  <c r="H428" i="52"/>
  <c r="I182" i="56"/>
  <c r="H510" i="56"/>
  <c r="G18" i="59"/>
  <c r="H510" i="54"/>
  <c r="I510" i="50"/>
  <c r="H510" i="53"/>
  <c r="I264" i="53"/>
  <c r="G346" i="52"/>
  <c r="I428" i="53"/>
  <c r="G100" i="59"/>
  <c r="I428" i="57"/>
  <c r="I428" i="50"/>
  <c r="I182" i="57"/>
  <c r="I510" i="56"/>
  <c r="I428" i="51"/>
  <c r="I264" i="54"/>
  <c r="G346" i="50"/>
  <c r="I428" i="52"/>
  <c r="G510" i="54"/>
  <c r="G18" i="58"/>
  <c r="H18" i="56"/>
  <c r="I264" i="57"/>
  <c r="G346" i="53"/>
  <c r="I346" i="58"/>
  <c r="G18" i="52"/>
  <c r="G264" i="58"/>
  <c r="H18" i="57"/>
  <c r="I18" i="56"/>
  <c r="H264" i="54"/>
  <c r="I510" i="55"/>
  <c r="G182" i="58"/>
  <c r="H428" i="56"/>
  <c r="I20" i="55"/>
  <c r="G512" i="50"/>
  <c r="I20" i="57"/>
  <c r="I348" i="53"/>
  <c r="H20" i="52"/>
  <c r="I512" i="58"/>
  <c r="G20" i="57"/>
  <c r="H512" i="54"/>
  <c r="G348" i="55"/>
  <c r="I266" i="51"/>
  <c r="I348" i="51"/>
  <c r="I184" i="53"/>
  <c r="H348" i="51"/>
  <c r="H430" i="59"/>
  <c r="H102" i="54"/>
  <c r="I102" i="50"/>
  <c r="H348" i="56"/>
  <c r="H273" i="57"/>
  <c r="I191" i="51"/>
  <c r="G437" i="52"/>
  <c r="H109" i="51"/>
  <c r="H27" i="52"/>
  <c r="H273" i="50"/>
  <c r="G109" i="56"/>
  <c r="I519" i="57"/>
  <c r="I191" i="58"/>
  <c r="I437" i="52"/>
  <c r="H27" i="51"/>
  <c r="H191" i="51"/>
  <c r="I437" i="56"/>
  <c r="H355" i="50"/>
  <c r="H355" i="56"/>
  <c r="G27" i="54"/>
  <c r="H519" i="54"/>
  <c r="G519" i="57"/>
  <c r="H273" i="51"/>
  <c r="G191" i="54"/>
  <c r="G437" i="53"/>
  <c r="I355" i="55"/>
  <c r="G437" i="59"/>
  <c r="H191" i="54"/>
  <c r="I273" i="52"/>
  <c r="H191" i="57"/>
  <c r="H519" i="52"/>
  <c r="G109" i="58"/>
  <c r="H437" i="54"/>
  <c r="H27" i="54"/>
  <c r="I437" i="58"/>
  <c r="H273" i="53"/>
  <c r="H27" i="58"/>
  <c r="G437" i="57"/>
  <c r="I109" i="57"/>
  <c r="G355" i="55"/>
  <c r="H437" i="50"/>
  <c r="G191" i="58"/>
  <c r="I273" i="56"/>
  <c r="I519" i="59"/>
  <c r="H191" i="58"/>
  <c r="H109" i="50"/>
  <c r="G273" i="59"/>
  <c r="I273" i="50"/>
  <c r="H437" i="55"/>
  <c r="G273" i="55"/>
  <c r="G355" i="54"/>
  <c r="G273" i="52"/>
  <c r="H519" i="58"/>
  <c r="I437" i="53"/>
  <c r="G437" i="56"/>
  <c r="I109" i="56"/>
  <c r="H182" i="50"/>
  <c r="G100" i="58"/>
  <c r="I264" i="50"/>
  <c r="H264" i="50"/>
  <c r="I100" i="56"/>
  <c r="G264" i="59"/>
  <c r="I346" i="52"/>
  <c r="H18" i="51"/>
  <c r="G264" i="52"/>
  <c r="G182" i="54"/>
  <c r="H346" i="53"/>
  <c r="H264" i="56"/>
  <c r="H510" i="55"/>
  <c r="I100" i="55"/>
  <c r="G428" i="54"/>
  <c r="G428" i="51"/>
  <c r="H510" i="59"/>
  <c r="I510" i="52"/>
  <c r="H100" i="51"/>
  <c r="G182" i="53"/>
  <c r="I182" i="58"/>
  <c r="G428" i="59"/>
  <c r="H428" i="59"/>
  <c r="H18" i="59"/>
  <c r="I428" i="55"/>
  <c r="I510" i="54"/>
  <c r="I346" i="53"/>
  <c r="G100" i="52"/>
  <c r="H510" i="51"/>
  <c r="G264" i="54"/>
  <c r="G346" i="51"/>
  <c r="I182" i="54"/>
  <c r="G18" i="57"/>
  <c r="I100" i="50"/>
  <c r="H346" i="58"/>
  <c r="H18" i="50"/>
  <c r="H428" i="51"/>
  <c r="H510" i="50"/>
  <c r="I18" i="52"/>
  <c r="H100" i="58"/>
  <c r="I428" i="58"/>
  <c r="H428" i="55"/>
  <c r="G510" i="50"/>
  <c r="I182" i="51"/>
  <c r="G18" i="50"/>
  <c r="I18" i="51"/>
  <c r="G100" i="56"/>
  <c r="H346" i="55"/>
  <c r="I100" i="57"/>
  <c r="H18" i="58"/>
  <c r="G182" i="50"/>
  <c r="I182" i="55"/>
  <c r="G20" i="59"/>
  <c r="I348" i="58"/>
  <c r="I430" i="58"/>
  <c r="H184" i="55"/>
  <c r="H102" i="51"/>
  <c r="H430" i="52"/>
  <c r="H20" i="53"/>
  <c r="I20" i="56"/>
  <c r="G430" i="50"/>
  <c r="H430" i="50"/>
  <c r="I512" i="55"/>
  <c r="I20" i="50"/>
  <c r="G430" i="57"/>
  <c r="I266" i="52"/>
  <c r="G512" i="54"/>
  <c r="I430" i="52"/>
  <c r="I20" i="51"/>
  <c r="H348" i="55"/>
  <c r="I102" i="51"/>
  <c r="I102" i="58"/>
  <c r="I184" i="56"/>
  <c r="H512" i="52"/>
  <c r="G430" i="56"/>
  <c r="G266" i="57"/>
  <c r="G266" i="50"/>
  <c r="G184" i="58"/>
  <c r="H184" i="54"/>
  <c r="H348" i="58"/>
  <c r="I348" i="59"/>
  <c r="G266" i="55"/>
  <c r="I184" i="50"/>
  <c r="H20" i="57"/>
  <c r="G430" i="55"/>
  <c r="H266" i="55"/>
  <c r="G20" i="51"/>
  <c r="G102" i="52"/>
  <c r="H266" i="51"/>
  <c r="I184" i="58"/>
  <c r="H102" i="57"/>
  <c r="I102" i="59"/>
  <c r="I184" i="51"/>
  <c r="H430" i="58"/>
  <c r="I20" i="53"/>
  <c r="G184" i="52"/>
  <c r="I102" i="57"/>
  <c r="I20" i="54"/>
  <c r="G348" i="54"/>
  <c r="H102" i="55"/>
  <c r="G42" i="41"/>
  <c r="G19" i="41"/>
  <c r="G39" i="41"/>
  <c r="G22" i="41"/>
  <c r="G36" i="41"/>
  <c r="G21" i="41"/>
  <c r="G23" i="41"/>
  <c r="G20" i="41"/>
  <c r="G14" i="41"/>
  <c r="G25" i="41"/>
  <c r="G29" i="41"/>
  <c r="G278" i="51"/>
  <c r="I114" i="57"/>
  <c r="H360" i="59"/>
  <c r="H32" i="56"/>
  <c r="H442" i="56"/>
  <c r="H278" i="51"/>
  <c r="G32" i="53"/>
  <c r="H524" i="52"/>
  <c r="G442" i="52"/>
  <c r="I442" i="58"/>
  <c r="I114" i="55"/>
  <c r="I114" i="51"/>
  <c r="I114" i="56"/>
  <c r="G360" i="56"/>
  <c r="H32" i="54"/>
  <c r="H114" i="58"/>
  <c r="G442" i="59"/>
  <c r="I524" i="56"/>
  <c r="H278" i="54"/>
  <c r="G196" i="57"/>
  <c r="I32" i="52"/>
  <c r="G114" i="53"/>
  <c r="H442" i="53"/>
  <c r="G524" i="52"/>
  <c r="I360" i="54"/>
  <c r="I278" i="52"/>
  <c r="H196" i="57"/>
  <c r="H114" i="51"/>
  <c r="I278" i="53"/>
  <c r="H196" i="58"/>
  <c r="G442" i="58"/>
  <c r="G196" i="54"/>
  <c r="I524" i="55"/>
  <c r="G524" i="54"/>
  <c r="H524" i="54"/>
  <c r="G360" i="59"/>
  <c r="I278" i="54"/>
  <c r="G114" i="51"/>
  <c r="I196" i="56"/>
  <c r="I524" i="59"/>
  <c r="H360" i="54"/>
  <c r="H278" i="57"/>
  <c r="I278" i="50"/>
  <c r="H196" i="52"/>
  <c r="I442" i="54"/>
  <c r="H196" i="50"/>
  <c r="I360" i="52"/>
  <c r="I442" i="55"/>
  <c r="H524" i="57"/>
  <c r="I278" i="56"/>
  <c r="H32" i="53"/>
  <c r="H524" i="56"/>
  <c r="I32" i="58"/>
  <c r="H524" i="50"/>
  <c r="G32" i="56"/>
  <c r="G32" i="50"/>
  <c r="G278" i="57"/>
  <c r="G32" i="51"/>
  <c r="I32" i="54"/>
  <c r="I196" i="57"/>
  <c r="I196" i="54"/>
  <c r="I524" i="54"/>
  <c r="H360" i="58"/>
  <c r="I114" i="52"/>
  <c r="G196" i="56"/>
  <c r="I32" i="50"/>
  <c r="G196" i="59"/>
  <c r="H114" i="52"/>
  <c r="H360" i="53"/>
  <c r="H32" i="57"/>
  <c r="I278" i="57"/>
  <c r="I442" i="56"/>
  <c r="G278" i="53"/>
  <c r="I524" i="58"/>
  <c r="I196" i="50"/>
  <c r="H278" i="59"/>
  <c r="I360" i="53"/>
  <c r="H524" i="53"/>
  <c r="H442" i="59"/>
  <c r="I114" i="54"/>
  <c r="I524" i="52"/>
  <c r="I442" i="57"/>
  <c r="G196" i="58"/>
  <c r="I278" i="59"/>
  <c r="I114" i="59"/>
  <c r="G360" i="53"/>
  <c r="G278" i="58"/>
  <c r="G32" i="59"/>
  <c r="H114" i="50"/>
  <c r="I524" i="53"/>
  <c r="I196" i="59"/>
  <c r="H442" i="57"/>
  <c r="G32" i="57"/>
  <c r="G196" i="53"/>
  <c r="G32" i="55"/>
  <c r="I32" i="51"/>
  <c r="H196" i="53"/>
  <c r="H114" i="55"/>
  <c r="G278" i="50"/>
  <c r="I442" i="53"/>
  <c r="G114" i="59"/>
  <c r="I196" i="51"/>
  <c r="H442" i="51"/>
  <c r="H524" i="55"/>
  <c r="I196" i="58"/>
  <c r="I524" i="51"/>
  <c r="G17" i="41"/>
  <c r="I222" i="56"/>
  <c r="I468" i="55"/>
  <c r="G386" i="58"/>
  <c r="H468" i="53"/>
  <c r="G140" i="56"/>
  <c r="G386" i="54"/>
  <c r="H468" i="56"/>
  <c r="H550" i="56"/>
  <c r="H140" i="59"/>
  <c r="H468" i="55"/>
  <c r="G58" i="52"/>
  <c r="H386" i="53"/>
  <c r="H386" i="59"/>
  <c r="G550" i="53"/>
  <c r="H140" i="55"/>
  <c r="H140" i="57"/>
  <c r="G304" i="55"/>
  <c r="H58" i="52"/>
  <c r="G140" i="59"/>
  <c r="G58" i="53"/>
  <c r="I140" i="56"/>
  <c r="I58" i="54"/>
  <c r="I386" i="50"/>
  <c r="I304" i="50"/>
  <c r="G304" i="58"/>
  <c r="I222" i="51"/>
  <c r="H222" i="54"/>
  <c r="I304" i="52"/>
  <c r="H222" i="51"/>
  <c r="H468" i="57"/>
  <c r="H550" i="53"/>
  <c r="I468" i="54"/>
  <c r="G304" i="54"/>
  <c r="I222" i="50"/>
  <c r="G304" i="57"/>
  <c r="I58" i="52"/>
  <c r="I550" i="50"/>
  <c r="I140" i="53"/>
  <c r="G58" i="50"/>
  <c r="G468" i="55"/>
  <c r="H386" i="54"/>
  <c r="I304" i="56"/>
  <c r="G550" i="58"/>
  <c r="G222" i="56"/>
  <c r="H386" i="52"/>
  <c r="I140" i="51"/>
  <c r="I550" i="54"/>
  <c r="I468" i="59"/>
  <c r="I140" i="57"/>
  <c r="G386" i="51"/>
  <c r="I550" i="59"/>
  <c r="I386" i="55"/>
  <c r="H304" i="50"/>
  <c r="G550" i="57"/>
  <c r="H304" i="52"/>
  <c r="I140" i="52"/>
  <c r="G386" i="57"/>
  <c r="G550" i="52"/>
  <c r="H140" i="53"/>
  <c r="H140" i="50"/>
  <c r="I468" i="52"/>
  <c r="G140" i="50"/>
  <c r="G550" i="51"/>
  <c r="G468" i="59"/>
  <c r="I58" i="56"/>
  <c r="G304" i="50"/>
  <c r="H58" i="57"/>
  <c r="H140" i="52"/>
  <c r="I304" i="57"/>
  <c r="H386" i="55"/>
  <c r="G304" i="53"/>
  <c r="H140" i="56"/>
  <c r="G550" i="54"/>
  <c r="G222" i="50"/>
  <c r="I386" i="58"/>
  <c r="H58" i="55"/>
  <c r="I304" i="58"/>
  <c r="I386" i="51"/>
  <c r="I386" i="53"/>
  <c r="G550" i="56"/>
  <c r="H222" i="58"/>
  <c r="G140" i="53"/>
  <c r="G468" i="53"/>
  <c r="I222" i="57"/>
  <c r="G140" i="51"/>
  <c r="G304" i="52"/>
  <c r="H304" i="59"/>
  <c r="G58" i="59"/>
  <c r="H140" i="54"/>
  <c r="G222" i="59"/>
  <c r="H304" i="57"/>
  <c r="G468" i="51"/>
  <c r="G58" i="57"/>
  <c r="G222" i="52"/>
  <c r="H304" i="54"/>
  <c r="I304" i="51"/>
  <c r="H550" i="51"/>
  <c r="I222" i="58"/>
  <c r="I550" i="55"/>
  <c r="I58" i="59"/>
  <c r="G58" i="56"/>
  <c r="H58" i="56"/>
  <c r="H386" i="56"/>
  <c r="H550" i="58"/>
  <c r="H550" i="52"/>
  <c r="G140" i="55"/>
  <c r="H304" i="53"/>
  <c r="I304" i="59"/>
  <c r="H222" i="50"/>
  <c r="G550" i="55"/>
  <c r="H550" i="54"/>
  <c r="H386" i="57"/>
  <c r="I550" i="56"/>
  <c r="H222" i="59"/>
  <c r="H222" i="53"/>
  <c r="G222" i="58"/>
  <c r="I222" i="59"/>
  <c r="H304" i="58"/>
  <c r="H222" i="56"/>
  <c r="H58" i="50"/>
  <c r="G140" i="52"/>
  <c r="I550" i="53"/>
  <c r="G222" i="54"/>
  <c r="I468" i="56"/>
  <c r="I550" i="51"/>
  <c r="I468" i="57"/>
  <c r="I140" i="50"/>
  <c r="H58" i="59"/>
  <c r="G386" i="52"/>
  <c r="I386" i="57"/>
  <c r="I58" i="51"/>
  <c r="I222" i="55"/>
  <c r="I386" i="56"/>
  <c r="G468" i="56"/>
  <c r="H222" i="52"/>
  <c r="I550" i="58"/>
  <c r="H550" i="50"/>
  <c r="G386" i="56"/>
  <c r="I222" i="54"/>
  <c r="I468" i="58"/>
  <c r="G550" i="50"/>
  <c r="H222" i="55"/>
  <c r="I468" i="51"/>
  <c r="G140" i="54"/>
  <c r="G58" i="58"/>
  <c r="G386" i="50"/>
  <c r="G304" i="56"/>
  <c r="I386" i="54"/>
  <c r="H304" i="51"/>
  <c r="G222" i="51"/>
  <c r="G468" i="57"/>
  <c r="I222" i="52"/>
  <c r="I304" i="55"/>
  <c r="G58" i="54"/>
  <c r="H58" i="53"/>
  <c r="I304" i="53"/>
  <c r="I58" i="57"/>
  <c r="I140" i="55"/>
  <c r="I58" i="55"/>
  <c r="G386" i="59"/>
  <c r="I222" i="53"/>
  <c r="G323" i="52"/>
  <c r="H77" i="50"/>
  <c r="G241" i="57"/>
  <c r="G405" i="52"/>
  <c r="I569" i="53"/>
  <c r="G405" i="58"/>
  <c r="G323" i="56"/>
  <c r="G487" i="50"/>
  <c r="H405" i="50"/>
  <c r="I159" i="50"/>
  <c r="G241" i="56"/>
  <c r="H405" i="53"/>
  <c r="G77" i="54"/>
  <c r="I487" i="55"/>
  <c r="G405" i="51"/>
  <c r="G323" i="59"/>
  <c r="G569" i="57"/>
  <c r="H159" i="56"/>
  <c r="H323" i="58"/>
  <c r="H569" i="50"/>
  <c r="I77" i="55"/>
  <c r="G569" i="52"/>
  <c r="I487" i="54"/>
  <c r="I241" i="55"/>
  <c r="G77" i="50"/>
  <c r="I405" i="58"/>
  <c r="G159" i="54"/>
  <c r="I77" i="59"/>
  <c r="G159" i="50"/>
  <c r="H77" i="51"/>
  <c r="I487" i="50"/>
  <c r="I159" i="57"/>
  <c r="H159" i="59"/>
  <c r="G241" i="54"/>
  <c r="I241" i="57"/>
  <c r="I159" i="56"/>
  <c r="H487" i="58"/>
  <c r="I569" i="50"/>
  <c r="I159" i="58"/>
  <c r="H159" i="50"/>
  <c r="H487" i="55"/>
  <c r="H159" i="51"/>
  <c r="I159" i="59"/>
  <c r="I323" i="52"/>
  <c r="G77" i="56"/>
  <c r="G159" i="53"/>
  <c r="G159" i="51"/>
  <c r="G77" i="59"/>
  <c r="I487" i="53"/>
  <c r="I569" i="58"/>
  <c r="G487" i="52"/>
  <c r="H134" i="58"/>
  <c r="H298" i="55"/>
  <c r="H380" i="54"/>
  <c r="I216" i="55"/>
  <c r="I380" i="51"/>
  <c r="G544" i="52"/>
  <c r="I134" i="56"/>
  <c r="G462" i="59"/>
  <c r="G52" i="51"/>
  <c r="G216" i="51"/>
  <c r="I134" i="51"/>
  <c r="I52" i="51"/>
  <c r="G298" i="58"/>
  <c r="G544" i="56"/>
  <c r="H544" i="51"/>
  <c r="I52" i="56"/>
  <c r="I544" i="57"/>
  <c r="I298" i="51"/>
  <c r="I134" i="57"/>
  <c r="H52" i="56"/>
  <c r="G462" i="58"/>
  <c r="H298" i="59"/>
  <c r="G134" i="52"/>
  <c r="H52" i="57"/>
  <c r="I462" i="56"/>
  <c r="G134" i="56"/>
  <c r="H298" i="51"/>
  <c r="H380" i="52"/>
  <c r="I462" i="55"/>
  <c r="G462" i="55"/>
  <c r="H544" i="54"/>
  <c r="I544" i="50"/>
  <c r="G52" i="56"/>
  <c r="H216" i="50"/>
  <c r="H134" i="59"/>
  <c r="I216" i="54"/>
  <c r="I134" i="52"/>
  <c r="H298" i="52"/>
  <c r="I134" i="50"/>
  <c r="H216" i="51"/>
  <c r="H134" i="52"/>
  <c r="I52" i="53"/>
  <c r="I462" i="58"/>
  <c r="H544" i="52"/>
  <c r="H216" i="52"/>
  <c r="G544" i="59"/>
  <c r="H52" i="51"/>
  <c r="H216" i="57"/>
  <c r="G216" i="54"/>
  <c r="H52" i="53"/>
  <c r="G544" i="53"/>
  <c r="I462" i="51"/>
  <c r="I544" i="59"/>
  <c r="G380" i="53"/>
  <c r="H52" i="58"/>
  <c r="H409" i="49"/>
  <c r="G409" i="49"/>
  <c r="I409" i="47"/>
  <c r="G163" i="47"/>
  <c r="H491" i="47"/>
  <c r="I163" i="49"/>
  <c r="H163" i="47"/>
  <c r="G491" i="49"/>
  <c r="H327" i="49"/>
  <c r="I327" i="49"/>
  <c r="I81" i="49"/>
  <c r="I409" i="49"/>
  <c r="G491" i="47"/>
  <c r="H573" i="47"/>
  <c r="I245" i="49"/>
  <c r="G81" i="47"/>
  <c r="H163" i="49"/>
  <c r="I573" i="47"/>
  <c r="H327" i="47"/>
  <c r="I81" i="47"/>
  <c r="G245" i="47"/>
  <c r="I491" i="47"/>
  <c r="H245" i="47"/>
  <c r="G81" i="49"/>
  <c r="H409" i="47"/>
  <c r="H245" i="49"/>
  <c r="G327" i="49"/>
  <c r="H573" i="49"/>
  <c r="H491" i="49"/>
  <c r="G327" i="47"/>
  <c r="H81" i="47"/>
  <c r="I491" i="49"/>
  <c r="I327" i="47"/>
  <c r="H81" i="49"/>
  <c r="G409" i="47"/>
  <c r="G573" i="47"/>
  <c r="I163" i="47"/>
  <c r="G163" i="49"/>
  <c r="I245" i="47"/>
  <c r="G573" i="49"/>
  <c r="G245" i="49"/>
  <c r="I573" i="49"/>
  <c r="G373" i="48"/>
  <c r="H209" i="48"/>
  <c r="I45" i="48"/>
  <c r="G455" i="48"/>
  <c r="G45" i="48"/>
  <c r="K53" i="41"/>
  <c r="H291" i="48"/>
  <c r="I455" i="48"/>
  <c r="I373" i="48"/>
  <c r="I209" i="48"/>
  <c r="H373" i="48"/>
  <c r="L53" i="41"/>
  <c r="I537" i="48"/>
  <c r="H127" i="48"/>
  <c r="G537" i="48"/>
  <c r="G209" i="48"/>
  <c r="G291" i="48"/>
  <c r="G127" i="48"/>
  <c r="I291" i="48"/>
  <c r="I127" i="48"/>
  <c r="H455" i="48"/>
  <c r="H537" i="48"/>
  <c r="H45" i="48"/>
  <c r="G494" i="49"/>
  <c r="H248" i="49"/>
  <c r="G248" i="49"/>
  <c r="I166" i="49"/>
  <c r="I494" i="47"/>
  <c r="H166" i="47"/>
  <c r="H1871" i="42"/>
  <c r="I1387" i="42"/>
  <c r="I1797" i="42"/>
  <c r="I2043" i="42"/>
  <c r="H1715" i="42"/>
  <c r="G1715" i="42"/>
  <c r="I1633" i="42"/>
  <c r="H1387" i="42"/>
  <c r="G2043" i="42"/>
  <c r="G1551" i="42"/>
  <c r="H1797" i="42"/>
  <c r="G1961" i="42"/>
  <c r="H1961" i="42"/>
  <c r="G1469" i="42"/>
  <c r="H1879" i="42"/>
  <c r="H1633" i="42"/>
  <c r="I1305" i="42"/>
  <c r="H1469" i="42"/>
  <c r="G1797" i="42"/>
  <c r="I1715" i="42"/>
  <c r="G1305" i="42"/>
  <c r="H2043" i="42"/>
  <c r="H1305" i="42"/>
  <c r="G1879" i="42"/>
  <c r="K76" i="41"/>
  <c r="H68" i="48"/>
  <c r="I68" i="48"/>
  <c r="I478" i="48"/>
  <c r="I150" i="48"/>
  <c r="G560" i="48"/>
  <c r="I560" i="48"/>
  <c r="G68" i="48"/>
  <c r="I396" i="48"/>
  <c r="H478" i="48"/>
  <c r="H396" i="48"/>
  <c r="I314" i="48"/>
  <c r="G232" i="48"/>
  <c r="H232" i="48"/>
  <c r="G314" i="48"/>
  <c r="I232" i="48"/>
  <c r="H150" i="48"/>
  <c r="L76" i="41"/>
  <c r="G478" i="48"/>
  <c r="G150" i="48"/>
  <c r="H560" i="48"/>
  <c r="H314" i="48"/>
  <c r="G396" i="48"/>
  <c r="I466" i="48"/>
  <c r="G220" i="48"/>
  <c r="I138" i="48"/>
  <c r="I220" i="48"/>
  <c r="G302" i="48"/>
  <c r="H466" i="48"/>
  <c r="H138" i="48"/>
  <c r="G56" i="48"/>
  <c r="G466" i="48"/>
  <c r="I56" i="48"/>
  <c r="H548" i="48"/>
  <c r="L64" i="41"/>
  <c r="H220" i="48"/>
  <c r="G548" i="48"/>
  <c r="H56" i="48"/>
  <c r="H384" i="48"/>
  <c r="I384" i="48"/>
  <c r="K64" i="41"/>
  <c r="G138" i="48"/>
  <c r="I302" i="48"/>
  <c r="I548" i="48"/>
  <c r="G384" i="48"/>
  <c r="H302" i="48"/>
  <c r="I79" i="48"/>
  <c r="G243" i="48"/>
  <c r="H161" i="48"/>
  <c r="H489" i="48"/>
  <c r="H571" i="48"/>
  <c r="K87" i="41"/>
  <c r="I243" i="48"/>
  <c r="I489" i="48"/>
  <c r="I161" i="48"/>
  <c r="H325" i="48"/>
  <c r="H243" i="48"/>
  <c r="L87" i="41"/>
  <c r="I571" i="48"/>
  <c r="G407" i="48"/>
  <c r="G325" i="48"/>
  <c r="I325" i="48"/>
  <c r="I407" i="48"/>
  <c r="G571" i="48"/>
  <c r="G161" i="48"/>
  <c r="G79" i="48"/>
  <c r="G489" i="48"/>
  <c r="H79" i="48"/>
  <c r="H407" i="48"/>
  <c r="G255" i="47"/>
  <c r="H173" i="49"/>
  <c r="H9" i="47"/>
  <c r="H255" i="49"/>
  <c r="H91" i="49"/>
  <c r="G9" i="47"/>
  <c r="G91" i="49"/>
  <c r="G255" i="49"/>
  <c r="I337" i="47"/>
  <c r="H337" i="47"/>
  <c r="I431" i="47"/>
  <c r="I349" i="47"/>
  <c r="H103" i="47"/>
  <c r="H21" i="49"/>
  <c r="G513" i="47"/>
  <c r="G21" i="49"/>
  <c r="G21" i="47"/>
  <c r="H185" i="47"/>
  <c r="H21" i="47"/>
  <c r="I21" i="49"/>
  <c r="H260" i="47"/>
  <c r="G424" i="49"/>
  <c r="H506" i="49"/>
  <c r="H424" i="47"/>
  <c r="G260" i="49"/>
  <c r="I342" i="49"/>
  <c r="I260" i="47"/>
  <c r="G342" i="47"/>
  <c r="H424" i="49"/>
  <c r="I96" i="47"/>
  <c r="I259" i="49"/>
  <c r="H177" i="49"/>
  <c r="H341" i="47"/>
  <c r="G341" i="47"/>
  <c r="G505" i="49"/>
  <c r="G341" i="49"/>
  <c r="I423" i="49"/>
  <c r="G13" i="47"/>
  <c r="I95" i="47"/>
  <c r="G13" i="49"/>
  <c r="G100" i="49"/>
  <c r="I182" i="47"/>
  <c r="H100" i="47"/>
  <c r="H182" i="47"/>
  <c r="H428" i="49"/>
  <c r="H18" i="49"/>
  <c r="G100" i="47"/>
  <c r="G428" i="49"/>
  <c r="H510" i="47"/>
  <c r="H346" i="49"/>
  <c r="H113" i="49"/>
  <c r="H523" i="47"/>
  <c r="G441" i="47"/>
  <c r="I113" i="49"/>
  <c r="I277" i="47"/>
  <c r="G523" i="47"/>
  <c r="H31" i="49"/>
  <c r="H441" i="47"/>
  <c r="I359" i="47"/>
  <c r="I359" i="49"/>
  <c r="H113" i="47"/>
  <c r="I90" i="49"/>
  <c r="I254" i="47"/>
  <c r="H500" i="47"/>
  <c r="G418" i="49"/>
  <c r="I500" i="47"/>
  <c r="H418" i="49"/>
  <c r="I8" i="49"/>
  <c r="I8" i="47"/>
  <c r="H172" i="47"/>
  <c r="G8" i="49"/>
  <c r="I254" i="49"/>
  <c r="F331" i="61"/>
  <c r="F167" i="61"/>
  <c r="F905" i="61"/>
  <c r="G331" i="61"/>
  <c r="G495" i="61"/>
  <c r="H495" i="61"/>
  <c r="G741" i="61"/>
  <c r="G167" i="61"/>
  <c r="F823" i="61"/>
  <c r="I93" i="41"/>
  <c r="R93" i="41"/>
  <c r="I235" i="47"/>
  <c r="H317" i="47"/>
  <c r="G153" i="47"/>
  <c r="I399" i="47"/>
  <c r="H481" i="47"/>
  <c r="I71" i="49"/>
  <c r="H563" i="47"/>
  <c r="H153" i="49"/>
  <c r="I481" i="47"/>
  <c r="G71" i="49"/>
  <c r="I211" i="48"/>
  <c r="I293" i="48"/>
  <c r="H375" i="48"/>
  <c r="I129" i="48"/>
  <c r="I457" i="48"/>
  <c r="K55" i="41"/>
  <c r="I316" i="48"/>
  <c r="H152" i="48"/>
  <c r="I234" i="48"/>
  <c r="H480" i="48"/>
  <c r="I70" i="48"/>
  <c r="K78" i="41"/>
  <c r="I394" i="48"/>
  <c r="I558" i="48"/>
  <c r="I148" i="48"/>
  <c r="H148" i="48"/>
  <c r="I66" i="48"/>
  <c r="K74" i="41"/>
  <c r="H1548" i="42"/>
  <c r="G1794" i="42"/>
  <c r="G1958" i="42"/>
  <c r="I1302" i="42"/>
  <c r="H1958" i="42"/>
  <c r="I1548" i="42"/>
  <c r="I1384" i="42"/>
  <c r="I492" i="48"/>
  <c r="I410" i="48"/>
  <c r="I246" i="48"/>
  <c r="H246" i="48"/>
  <c r="H410" i="48"/>
  <c r="K90" i="41"/>
  <c r="G1969" i="42"/>
  <c r="G1559" i="42"/>
  <c r="H1887" i="42"/>
  <c r="H1641" i="42"/>
  <c r="H1395" i="42"/>
  <c r="H2051" i="42"/>
  <c r="G1313" i="42"/>
  <c r="G1267" i="42"/>
  <c r="G1677" i="42"/>
  <c r="I1349" i="42"/>
  <c r="G1841" i="42"/>
  <c r="I1595" i="42"/>
  <c r="G1595" i="42"/>
  <c r="I1923" i="42"/>
  <c r="G1759" i="42"/>
  <c r="I283" i="48"/>
  <c r="H201" i="48"/>
  <c r="H529" i="48"/>
  <c r="H365" i="48"/>
  <c r="G365" i="48"/>
  <c r="I248" i="47"/>
  <c r="G576" i="47"/>
  <c r="G248" i="47"/>
  <c r="G494" i="47"/>
  <c r="H576" i="49"/>
  <c r="H84" i="47"/>
  <c r="H494" i="47"/>
  <c r="I1297" i="42"/>
  <c r="H1789" i="42"/>
  <c r="I1707" i="42"/>
  <c r="G1297" i="42"/>
  <c r="G2035" i="42"/>
  <c r="H510" i="61"/>
  <c r="F100" i="61"/>
  <c r="I1879" i="42"/>
  <c r="G1387" i="42"/>
  <c r="H123" i="47"/>
  <c r="I205" i="49"/>
  <c r="H287" i="49"/>
  <c r="I41" i="47"/>
  <c r="H205" i="47"/>
  <c r="G123" i="49"/>
  <c r="G533" i="47"/>
  <c r="G533" i="49"/>
  <c r="G451" i="47"/>
  <c r="H369" i="49"/>
  <c r="H123" i="49"/>
  <c r="I533" i="49"/>
  <c r="H451" i="49"/>
  <c r="H41" i="47"/>
  <c r="H533" i="47"/>
  <c r="H287" i="47"/>
  <c r="I205" i="47"/>
  <c r="H451" i="47"/>
  <c r="H41" i="49"/>
  <c r="H369" i="47"/>
  <c r="G369" i="47"/>
  <c r="G41" i="47"/>
  <c r="I451" i="47"/>
  <c r="G41" i="49"/>
  <c r="G287" i="47"/>
  <c r="I287" i="47"/>
  <c r="G287" i="49"/>
  <c r="I533" i="47"/>
  <c r="I123" i="49"/>
  <c r="G205" i="47"/>
  <c r="I41" i="49"/>
  <c r="I369" i="47"/>
  <c r="H533" i="49"/>
  <c r="H205" i="49"/>
  <c r="G123" i="47"/>
  <c r="G205" i="49"/>
  <c r="I287" i="49"/>
  <c r="G369" i="49"/>
  <c r="I123" i="47"/>
  <c r="I369" i="49"/>
  <c r="G451" i="49"/>
  <c r="I451" i="49"/>
  <c r="H430" i="49"/>
  <c r="H20" i="49"/>
  <c r="H266" i="47"/>
  <c r="G102" i="47"/>
  <c r="I430" i="47"/>
  <c r="I266" i="47"/>
  <c r="H184" i="49"/>
  <c r="H348" i="47"/>
  <c r="I348" i="47"/>
  <c r="H419" i="47"/>
  <c r="I337" i="49"/>
  <c r="G337" i="49"/>
  <c r="H91" i="47"/>
  <c r="I173" i="49"/>
  <c r="G173" i="47"/>
  <c r="I9" i="49"/>
  <c r="I255" i="47"/>
  <c r="G9" i="49"/>
  <c r="I9" i="47"/>
  <c r="G185" i="49"/>
  <c r="I267" i="47"/>
  <c r="G431" i="47"/>
  <c r="H431" i="47"/>
  <c r="I267" i="49"/>
  <c r="G185" i="47"/>
  <c r="I185" i="49"/>
  <c r="I431" i="49"/>
  <c r="I21" i="47"/>
  <c r="H513" i="49"/>
  <c r="H276" i="49"/>
  <c r="G112" i="47"/>
  <c r="H194" i="49"/>
  <c r="G276" i="47"/>
  <c r="G522" i="47"/>
  <c r="H112" i="47"/>
  <c r="G194" i="49"/>
  <c r="I440" i="49"/>
  <c r="G440" i="47"/>
  <c r="G358" i="47"/>
  <c r="H509" i="49"/>
  <c r="H99" i="49"/>
  <c r="H263" i="47"/>
  <c r="G427" i="49"/>
  <c r="I509" i="47"/>
  <c r="G17" i="47"/>
  <c r="G345" i="49"/>
  <c r="H345" i="49"/>
  <c r="I17" i="47"/>
  <c r="G178" i="49"/>
  <c r="I178" i="47"/>
  <c r="G260" i="47"/>
  <c r="H260" i="49"/>
  <c r="G506" i="49"/>
  <c r="H178" i="49"/>
  <c r="H96" i="47"/>
  <c r="I14" i="47"/>
  <c r="G96" i="47"/>
  <c r="G96" i="49"/>
  <c r="G420" i="49"/>
  <c r="I420" i="47"/>
  <c r="H174" i="49"/>
  <c r="I338" i="49"/>
  <c r="H92" i="49"/>
  <c r="I92" i="47"/>
  <c r="H256" i="49"/>
  <c r="H420" i="47"/>
  <c r="G502" i="49"/>
  <c r="H420" i="49"/>
  <c r="I177" i="49"/>
  <c r="H95" i="49"/>
  <c r="G177" i="49"/>
  <c r="I423" i="47"/>
  <c r="H423" i="47"/>
  <c r="I259" i="47"/>
  <c r="H259" i="49"/>
  <c r="H177" i="47"/>
  <c r="I13" i="47"/>
  <c r="I505" i="49"/>
  <c r="H110" i="47"/>
  <c r="G274" i="47"/>
  <c r="G110" i="49"/>
  <c r="H520" i="49"/>
  <c r="G274" i="49"/>
  <c r="G28" i="47"/>
  <c r="G110" i="47"/>
  <c r="G192" i="49"/>
  <c r="H356" i="47"/>
  <c r="G28" i="49"/>
  <c r="H346" i="47"/>
  <c r="H264" i="47"/>
  <c r="G510" i="49"/>
  <c r="G510" i="47"/>
  <c r="G182" i="49"/>
  <c r="I100" i="47"/>
  <c r="I264" i="49"/>
  <c r="G264" i="47"/>
  <c r="H182" i="49"/>
  <c r="I428" i="49"/>
  <c r="G195" i="49"/>
  <c r="G277" i="49"/>
  <c r="I441" i="49"/>
  <c r="I113" i="47"/>
  <c r="G277" i="47"/>
  <c r="G195" i="47"/>
  <c r="I195" i="49"/>
  <c r="G523" i="49"/>
  <c r="H441" i="49"/>
  <c r="H523" i="49"/>
  <c r="H195" i="49"/>
  <c r="I336" i="49"/>
  <c r="H172" i="49"/>
  <c r="I336" i="47"/>
  <c r="I418" i="47"/>
  <c r="I90" i="47"/>
  <c r="I172" i="47"/>
  <c r="G172" i="47"/>
  <c r="I172" i="49"/>
  <c r="H336" i="47"/>
  <c r="G8" i="47"/>
  <c r="H336" i="49"/>
  <c r="G905" i="61"/>
  <c r="G823" i="61"/>
  <c r="H413" i="61"/>
  <c r="F249" i="61"/>
  <c r="H659" i="61"/>
  <c r="F577" i="61"/>
  <c r="G577" i="61"/>
  <c r="G413" i="61"/>
  <c r="J93" i="41"/>
  <c r="S93" i="41"/>
  <c r="O93" i="41"/>
  <c r="H2013" i="42"/>
  <c r="I1603" i="42"/>
  <c r="H1275" i="42"/>
  <c r="G1685" i="42"/>
  <c r="I1275" i="42"/>
  <c r="G1767" i="42"/>
  <c r="H399" i="47"/>
  <c r="H153" i="47"/>
  <c r="H71" i="49"/>
  <c r="G481" i="47"/>
  <c r="I481" i="49"/>
  <c r="I235" i="49"/>
  <c r="G317" i="49"/>
  <c r="G153" i="49"/>
  <c r="I563" i="49"/>
  <c r="G399" i="49"/>
  <c r="G481" i="49"/>
  <c r="I546" i="49"/>
  <c r="I464" i="49"/>
  <c r="I218" i="49"/>
  <c r="I218" i="47"/>
  <c r="G300" i="47"/>
  <c r="I382" i="49"/>
  <c r="H546" i="47"/>
  <c r="I136" i="49"/>
  <c r="G136" i="47"/>
  <c r="H451" i="48"/>
  <c r="I205" i="48"/>
  <c r="G41" i="48"/>
  <c r="G123" i="48"/>
  <c r="G451" i="48"/>
  <c r="G402" i="48"/>
  <c r="I74" i="48"/>
  <c r="I320" i="48"/>
  <c r="G74" i="48"/>
  <c r="I566" i="48"/>
  <c r="I375" i="48"/>
  <c r="H129" i="48"/>
  <c r="G457" i="48"/>
  <c r="I47" i="48"/>
  <c r="H539" i="48"/>
  <c r="I480" i="48"/>
  <c r="I398" i="48"/>
  <c r="H562" i="48"/>
  <c r="H398" i="48"/>
  <c r="H316" i="48"/>
  <c r="H312" i="48"/>
  <c r="I230" i="48"/>
  <c r="G476" i="48"/>
  <c r="G66" i="48"/>
  <c r="G148" i="48"/>
  <c r="G1785" i="42"/>
  <c r="I1949" i="42"/>
  <c r="H1867" i="42"/>
  <c r="G1621" i="42"/>
  <c r="G1375" i="42"/>
  <c r="I1375" i="42"/>
  <c r="H538" i="48"/>
  <c r="G374" i="48"/>
  <c r="G292" i="48"/>
  <c r="I538" i="48"/>
  <c r="I374" i="48"/>
  <c r="G1466" i="42"/>
  <c r="H1302" i="42"/>
  <c r="I1958" i="42"/>
  <c r="G1630" i="42"/>
  <c r="H1712" i="42"/>
  <c r="G2040" i="42"/>
  <c r="I1794" i="42"/>
  <c r="I1466" i="42"/>
  <c r="G492" i="48"/>
  <c r="I574" i="48"/>
  <c r="G246" i="48"/>
  <c r="G410" i="48"/>
  <c r="H328" i="48"/>
  <c r="G449" i="47"/>
  <c r="I449" i="47"/>
  <c r="G367" i="49"/>
  <c r="H285" i="47"/>
  <c r="H39" i="49"/>
  <c r="I121" i="49"/>
  <c r="G203" i="49"/>
  <c r="H531" i="49"/>
  <c r="H367" i="47"/>
  <c r="J89" i="41"/>
  <c r="I529" i="47"/>
  <c r="I37" i="47"/>
  <c r="H119" i="49"/>
  <c r="G365" i="49"/>
  <c r="I447" i="49"/>
  <c r="H447" i="49"/>
  <c r="H37" i="47"/>
  <c r="I365" i="49"/>
  <c r="H365" i="49"/>
  <c r="G2051" i="42"/>
  <c r="I1559" i="42"/>
  <c r="H1559" i="42"/>
  <c r="H1477" i="42"/>
  <c r="G1477" i="42"/>
  <c r="H1313" i="42"/>
  <c r="I2051" i="42"/>
  <c r="G1723" i="42"/>
  <c r="H464" i="48"/>
  <c r="G546" i="48"/>
  <c r="G464" i="48"/>
  <c r="I464" i="48"/>
  <c r="H546" i="48"/>
  <c r="H1677" i="42"/>
  <c r="H1513" i="42"/>
  <c r="I1841" i="42"/>
  <c r="G1513" i="42"/>
  <c r="H1841" i="42"/>
  <c r="H1923" i="42"/>
  <c r="I1759" i="42"/>
  <c r="I1377" i="42"/>
  <c r="H1295" i="42"/>
  <c r="G1951" i="42"/>
  <c r="H1377" i="42"/>
  <c r="G1705" i="42"/>
  <c r="G2033" i="42"/>
  <c r="I576" i="47"/>
  <c r="H248" i="47"/>
  <c r="G84" i="49"/>
  <c r="H330" i="47"/>
  <c r="G330" i="49"/>
  <c r="I248" i="49"/>
  <c r="H166" i="49"/>
  <c r="I412" i="49"/>
  <c r="G412" i="49"/>
  <c r="I576" i="49"/>
  <c r="H330" i="49"/>
  <c r="I1789" i="42"/>
  <c r="H1543" i="42"/>
  <c r="I1379" i="42"/>
  <c r="I2035" i="42"/>
  <c r="I1871" i="42"/>
  <c r="H1707" i="42"/>
  <c r="H1461" i="42"/>
  <c r="G1625" i="42"/>
  <c r="H666" i="61"/>
  <c r="H420" i="61"/>
  <c r="G666" i="61"/>
  <c r="F666" i="61"/>
  <c r="G830" i="61"/>
  <c r="F256" i="61"/>
  <c r="F830" i="61"/>
  <c r="F338" i="61"/>
  <c r="H92" i="61"/>
  <c r="G1633" i="42"/>
  <c r="H1551" i="42"/>
  <c r="H255" i="47"/>
  <c r="H9" i="49"/>
  <c r="I91" i="49"/>
  <c r="G501" i="49"/>
  <c r="I419" i="49"/>
  <c r="H501" i="47"/>
  <c r="G419" i="47"/>
  <c r="G337" i="47"/>
  <c r="G173" i="49"/>
  <c r="G419" i="49"/>
  <c r="G513" i="49"/>
  <c r="I513" i="47"/>
  <c r="I185" i="47"/>
  <c r="G267" i="47"/>
  <c r="G103" i="49"/>
  <c r="G103" i="47"/>
  <c r="G349" i="47"/>
  <c r="H349" i="49"/>
  <c r="I103" i="49"/>
  <c r="H185" i="49"/>
  <c r="H14" i="47"/>
  <c r="G178" i="47"/>
  <c r="G342" i="49"/>
  <c r="H342" i="49"/>
  <c r="I178" i="49"/>
  <c r="H342" i="47"/>
  <c r="H178" i="47"/>
  <c r="I506" i="47"/>
  <c r="I14" i="49"/>
  <c r="I424" i="49"/>
  <c r="H505" i="47"/>
  <c r="G505" i="47"/>
  <c r="G95" i="49"/>
  <c r="G259" i="49"/>
  <c r="G423" i="47"/>
  <c r="I505" i="47"/>
  <c r="H341" i="49"/>
  <c r="G95" i="47"/>
  <c r="I13" i="49"/>
  <c r="H13" i="47"/>
  <c r="H428" i="47"/>
  <c r="H18" i="47"/>
  <c r="G264" i="49"/>
  <c r="H100" i="49"/>
  <c r="H510" i="49"/>
  <c r="I510" i="49"/>
  <c r="I100" i="49"/>
  <c r="H264" i="49"/>
  <c r="I428" i="47"/>
  <c r="G182" i="47"/>
  <c r="I523" i="47"/>
  <c r="H195" i="47"/>
  <c r="H31" i="47"/>
  <c r="G31" i="47"/>
  <c r="G441" i="49"/>
  <c r="H277" i="49"/>
  <c r="G359" i="49"/>
  <c r="I31" i="49"/>
  <c r="G113" i="49"/>
  <c r="H8" i="47"/>
  <c r="H418" i="47"/>
  <c r="I418" i="49"/>
  <c r="G172" i="49"/>
  <c r="G336" i="47"/>
  <c r="H254" i="47"/>
  <c r="G500" i="49"/>
  <c r="I500" i="49"/>
  <c r="H254" i="49"/>
  <c r="H577" i="61"/>
  <c r="H823" i="61"/>
  <c r="F659" i="61"/>
  <c r="H167" i="61"/>
  <c r="H331" i="61"/>
  <c r="H85" i="61"/>
  <c r="H249" i="61"/>
  <c r="H741" i="61"/>
  <c r="T93" i="41"/>
  <c r="Q93" i="41"/>
  <c r="I153" i="47"/>
  <c r="I563" i="47"/>
  <c r="I71" i="47"/>
  <c r="G563" i="47"/>
  <c r="G317" i="47"/>
  <c r="H399" i="49"/>
  <c r="H235" i="49"/>
  <c r="G399" i="47"/>
  <c r="I317" i="47"/>
  <c r="H481" i="49"/>
  <c r="H2040" i="42"/>
  <c r="G1548" i="42"/>
  <c r="H1876" i="42"/>
  <c r="I1630" i="42"/>
  <c r="H1466" i="42"/>
  <c r="H1384" i="42"/>
  <c r="G1712" i="42"/>
  <c r="I1477" i="42"/>
  <c r="H1969" i="42"/>
  <c r="I1641" i="42"/>
  <c r="I1395" i="42"/>
  <c r="G1641" i="42"/>
  <c r="I1805" i="42"/>
  <c r="G1805" i="42"/>
  <c r="H412" i="49"/>
  <c r="G84" i="47"/>
  <c r="G166" i="49"/>
  <c r="H84" i="49"/>
  <c r="I330" i="49"/>
  <c r="H412" i="47"/>
  <c r="I412" i="47"/>
  <c r="H494" i="49"/>
  <c r="G1789" i="42"/>
  <c r="H1625" i="42"/>
  <c r="I1461" i="42"/>
  <c r="G1953" i="42"/>
  <c r="I1543" i="42"/>
  <c r="F756" i="61"/>
  <c r="F428" i="61"/>
  <c r="G428" i="61"/>
  <c r="G510" i="61"/>
  <c r="H756" i="61"/>
  <c r="G264" i="61"/>
  <c r="G674" i="61"/>
  <c r="F346" i="61"/>
  <c r="H9" i="61"/>
  <c r="G9" i="61"/>
  <c r="F829" i="61"/>
  <c r="H255" i="61"/>
  <c r="G501" i="61"/>
  <c r="H583" i="61"/>
  <c r="F337" i="61"/>
  <c r="H747" i="61"/>
  <c r="F420" i="61"/>
  <c r="G420" i="61"/>
  <c r="G748" i="61"/>
  <c r="H256" i="61"/>
  <c r="F502" i="61"/>
  <c r="I1469" i="42"/>
  <c r="I1961" i="42"/>
  <c r="I567" i="48"/>
  <c r="I75" i="48"/>
  <c r="H321" i="48"/>
  <c r="H75" i="48"/>
  <c r="H485" i="48"/>
  <c r="L83" i="41"/>
  <c r="H567" i="48"/>
  <c r="G239" i="48"/>
  <c r="I485" i="48"/>
  <c r="I157" i="48"/>
  <c r="I403" i="48"/>
  <c r="K83" i="41"/>
  <c r="H157" i="48"/>
  <c r="I239" i="48"/>
  <c r="G567" i="48"/>
  <c r="G75" i="48"/>
  <c r="I321" i="48"/>
  <c r="G403" i="48"/>
  <c r="G157" i="48"/>
  <c r="H239" i="48"/>
  <c r="G321" i="48"/>
  <c r="G485" i="48"/>
  <c r="H403" i="48"/>
  <c r="I1711" i="42"/>
  <c r="I1383" i="42"/>
  <c r="I2039" i="42"/>
  <c r="I1465" i="42"/>
  <c r="G1957" i="42"/>
  <c r="H1383" i="42"/>
  <c r="H2039" i="42"/>
  <c r="H1793" i="42"/>
  <c r="G1383" i="42"/>
  <c r="G1547" i="42"/>
  <c r="I1875" i="42"/>
  <c r="H1875" i="42"/>
  <c r="I1793" i="42"/>
  <c r="G1301" i="42"/>
  <c r="I1629" i="42"/>
  <c r="G2039" i="42"/>
  <c r="I1957" i="42"/>
  <c r="H1301" i="42"/>
  <c r="H1465" i="42"/>
  <c r="G1793" i="42"/>
  <c r="I1547" i="42"/>
  <c r="G1875" i="42"/>
  <c r="I1301" i="42"/>
  <c r="G1711" i="42"/>
  <c r="G1465" i="42"/>
  <c r="H1711" i="42"/>
  <c r="G1629" i="42"/>
  <c r="H1547" i="42"/>
  <c r="H1957" i="42"/>
  <c r="H1629" i="42"/>
  <c r="G1801" i="42"/>
  <c r="G1883" i="42"/>
  <c r="G1309" i="42"/>
  <c r="G1965" i="42"/>
  <c r="I1801" i="42"/>
  <c r="I1883" i="42"/>
  <c r="G1473" i="42"/>
  <c r="H132" i="49"/>
  <c r="I378" i="49"/>
  <c r="H214" i="47"/>
  <c r="I132" i="47"/>
  <c r="I214" i="49"/>
  <c r="I542" i="49"/>
  <c r="I542" i="47"/>
  <c r="H132" i="47"/>
  <c r="H378" i="47"/>
  <c r="H50" i="47"/>
  <c r="G50" i="47"/>
  <c r="I1763" i="42"/>
  <c r="H1435" i="42"/>
  <c r="I1681" i="42"/>
  <c r="I1435" i="42"/>
  <c r="H1927" i="42"/>
  <c r="H1681" i="42"/>
  <c r="H1845" i="42"/>
  <c r="H2009" i="42"/>
  <c r="I448" i="48"/>
  <c r="H448" i="48"/>
  <c r="I284" i="48"/>
  <c r="H530" i="48"/>
  <c r="H284" i="48"/>
  <c r="K46" i="41"/>
  <c r="I381" i="47"/>
  <c r="H217" i="49"/>
  <c r="I545" i="47"/>
  <c r="H299" i="47"/>
  <c r="I381" i="49"/>
  <c r="G135" i="49"/>
  <c r="G53" i="49"/>
  <c r="H463" i="47"/>
  <c r="H135" i="47"/>
  <c r="H381" i="47"/>
  <c r="G53" i="47"/>
  <c r="I135" i="47"/>
  <c r="I463" i="49"/>
  <c r="H545" i="49"/>
  <c r="H53" i="49"/>
  <c r="I53" i="49"/>
  <c r="G217" i="47"/>
  <c r="G463" i="49"/>
  <c r="I463" i="47"/>
  <c r="G217" i="49"/>
  <c r="I135" i="49"/>
  <c r="G545" i="47"/>
  <c r="I217" i="49"/>
  <c r="H545" i="47"/>
  <c r="I299" i="49"/>
  <c r="H299" i="49"/>
  <c r="H154" i="47"/>
  <c r="H400" i="49"/>
  <c r="G318" i="47"/>
  <c r="G482" i="47"/>
  <c r="G564" i="47"/>
  <c r="G154" i="47"/>
  <c r="H482" i="49"/>
  <c r="G72" i="49"/>
  <c r="I154" i="47"/>
  <c r="I236" i="47"/>
  <c r="G564" i="49"/>
  <c r="I318" i="47"/>
  <c r="G482" i="49"/>
  <c r="H154" i="49"/>
  <c r="H482" i="47"/>
  <c r="I564" i="47"/>
  <c r="H72" i="47"/>
  <c r="H400" i="47"/>
  <c r="G236" i="49"/>
  <c r="H72" i="49"/>
  <c r="G154" i="49"/>
  <c r="H318" i="47"/>
  <c r="I482" i="49"/>
  <c r="G400" i="47"/>
  <c r="G400" i="49"/>
  <c r="I236" i="49"/>
  <c r="G236" i="47"/>
  <c r="H236" i="49"/>
  <c r="I318" i="49"/>
  <c r="H236" i="47"/>
  <c r="H564" i="47"/>
  <c r="G318" i="49"/>
  <c r="G1598" i="42"/>
  <c r="I1270" i="42"/>
  <c r="I1926" i="42"/>
  <c r="I1762" i="42"/>
  <c r="G1270" i="42"/>
  <c r="H1598" i="42"/>
  <c r="I1309" i="42"/>
  <c r="H1555" i="42"/>
  <c r="G1391" i="42"/>
  <c r="H1801" i="42"/>
  <c r="H1719" i="42"/>
  <c r="H1309" i="42"/>
  <c r="H2047" i="42"/>
  <c r="I214" i="47"/>
  <c r="G214" i="47"/>
  <c r="I50" i="47"/>
  <c r="G132" i="49"/>
  <c r="H542" i="47"/>
  <c r="I378" i="47"/>
  <c r="H214" i="49"/>
  <c r="G460" i="49"/>
  <c r="G460" i="47"/>
  <c r="G296" i="47"/>
  <c r="I460" i="49"/>
  <c r="I1271" i="42"/>
  <c r="H1763" i="42"/>
  <c r="H1599" i="42"/>
  <c r="G1353" i="42"/>
  <c r="H1517" i="42"/>
  <c r="G1927" i="42"/>
  <c r="G1517" i="42"/>
  <c r="G2009" i="42"/>
  <c r="G38" i="48"/>
  <c r="I38" i="48"/>
  <c r="G530" i="48"/>
  <c r="I530" i="48"/>
  <c r="I366" i="48"/>
  <c r="L46" i="41"/>
  <c r="I391" i="48"/>
  <c r="I309" i="48"/>
  <c r="G63" i="48"/>
  <c r="G145" i="48"/>
  <c r="I63" i="48"/>
  <c r="G309" i="48"/>
  <c r="H1382" i="42"/>
  <c r="G1710" i="42"/>
  <c r="G1628" i="42"/>
  <c r="G1792" i="42"/>
  <c r="I1956" i="42"/>
  <c r="H1546" i="42"/>
  <c r="I2038" i="42"/>
  <c r="H1874" i="42"/>
  <c r="F107" i="61"/>
  <c r="H763" i="61"/>
  <c r="H271" i="61"/>
  <c r="G599" i="61"/>
  <c r="F517" i="61"/>
  <c r="H189" i="61"/>
  <c r="F599" i="61"/>
  <c r="F435" i="61"/>
  <c r="H1618" i="42"/>
  <c r="I1864" i="42"/>
  <c r="G1700" i="42"/>
  <c r="I1536" i="42"/>
  <c r="G2028" i="42"/>
  <c r="I2028" i="42"/>
  <c r="I1946" i="42"/>
  <c r="I1782" i="42"/>
  <c r="I212" i="49"/>
  <c r="I294" i="49"/>
  <c r="I376" i="47"/>
  <c r="H294" i="49"/>
  <c r="H130" i="47"/>
  <c r="H458" i="47"/>
  <c r="I130" i="49"/>
  <c r="G294" i="49"/>
  <c r="I458" i="47"/>
  <c r="H130" i="49"/>
  <c r="G131" i="49"/>
  <c r="I295" i="49"/>
  <c r="G541" i="49"/>
  <c r="I459" i="49"/>
  <c r="I213" i="49"/>
  <c r="G49" i="47"/>
  <c r="I541" i="47"/>
  <c r="I49" i="49"/>
  <c r="H295" i="49"/>
  <c r="G213" i="47"/>
  <c r="I541" i="49"/>
  <c r="G488" i="47"/>
  <c r="G324" i="49"/>
  <c r="H160" i="49"/>
  <c r="H570" i="47"/>
  <c r="G570" i="49"/>
  <c r="H488" i="49"/>
  <c r="G242" i="47"/>
  <c r="G406" i="49"/>
  <c r="G242" i="49"/>
  <c r="I406" i="47"/>
  <c r="G1624" i="42"/>
  <c r="H1788" i="42"/>
  <c r="G2034" i="42"/>
  <c r="H1296" i="42"/>
  <c r="I1788" i="42"/>
  <c r="G1296" i="42"/>
  <c r="I1952" i="42"/>
  <c r="H381" i="49"/>
  <c r="I217" i="47"/>
  <c r="H217" i="47"/>
  <c r="H53" i="47"/>
  <c r="G1631" i="42"/>
  <c r="H1303" i="42"/>
  <c r="G1959" i="42"/>
  <c r="G1877" i="42"/>
  <c r="I1713" i="42"/>
  <c r="G1303" i="42"/>
  <c r="H1549" i="42"/>
  <c r="G1385" i="42"/>
  <c r="I1795" i="42"/>
  <c r="H1713" i="42"/>
  <c r="I1467" i="42"/>
  <c r="G1795" i="42"/>
  <c r="I1959" i="42"/>
  <c r="I1385" i="42"/>
  <c r="G1549" i="42"/>
  <c r="H1795" i="42"/>
  <c r="H1467" i="42"/>
  <c r="H2041" i="42"/>
  <c r="I1303" i="42"/>
  <c r="I1549" i="42"/>
  <c r="G1467" i="42"/>
  <c r="I1877" i="42"/>
  <c r="H1631" i="42"/>
  <c r="G72" i="47"/>
  <c r="I72" i="47"/>
  <c r="H1538" i="42"/>
  <c r="H1866" i="42"/>
  <c r="G1948" i="42"/>
  <c r="I1292" i="42"/>
  <c r="H1620" i="42"/>
  <c r="H2030" i="42"/>
  <c r="G1538" i="42"/>
  <c r="I2030" i="42"/>
  <c r="I1538" i="42"/>
  <c r="H1374" i="42"/>
  <c r="G2030" i="42"/>
  <c r="G1702" i="42"/>
  <c r="H1702" i="42"/>
  <c r="H1292" i="42"/>
  <c r="I1702" i="42"/>
  <c r="I1866" i="42"/>
  <c r="G1784" i="42"/>
  <c r="H1784" i="42"/>
  <c r="I1620" i="42"/>
  <c r="G1292" i="42"/>
  <c r="H1456" i="42"/>
  <c r="G1374" i="42"/>
  <c r="G1620" i="42"/>
  <c r="G1866" i="42"/>
  <c r="I1456" i="42"/>
  <c r="G1456" i="42"/>
  <c r="I1948" i="42"/>
  <c r="I1374" i="42"/>
  <c r="H1948" i="42"/>
  <c r="I1784" i="42"/>
  <c r="I225" i="48"/>
  <c r="I61" i="48"/>
  <c r="H389" i="48"/>
  <c r="I389" i="48"/>
  <c r="G61" i="48"/>
  <c r="L69" i="41"/>
  <c r="H471" i="48"/>
  <c r="I143" i="48"/>
  <c r="I307" i="48"/>
  <c r="I471" i="48"/>
  <c r="H307" i="48"/>
  <c r="K69" i="41"/>
  <c r="H225" i="48"/>
  <c r="G471" i="48"/>
  <c r="G553" i="48"/>
  <c r="H61" i="48"/>
  <c r="G307" i="48"/>
  <c r="G143" i="48"/>
  <c r="H143" i="48"/>
  <c r="G225" i="48"/>
  <c r="G389" i="48"/>
  <c r="I553" i="48"/>
  <c r="H553" i="48"/>
  <c r="H555" i="48"/>
  <c r="H227" i="48"/>
  <c r="H63" i="48"/>
  <c r="I227" i="48"/>
  <c r="I473" i="48"/>
  <c r="K71" i="41"/>
  <c r="G1874" i="42"/>
  <c r="G1300" i="42"/>
  <c r="I1300" i="42"/>
  <c r="H1710" i="42"/>
  <c r="H2038" i="42"/>
  <c r="I1464" i="42"/>
  <c r="G1956" i="42"/>
  <c r="G1372" i="42"/>
  <c r="H1946" i="42"/>
  <c r="H1864" i="42"/>
  <c r="G1618" i="42"/>
  <c r="I1290" i="42"/>
  <c r="G1536" i="42"/>
  <c r="H1700" i="42"/>
  <c r="I540" i="49"/>
  <c r="G212" i="47"/>
  <c r="I540" i="47"/>
  <c r="H376" i="47"/>
  <c r="H48" i="49"/>
  <c r="I48" i="49"/>
  <c r="H294" i="47"/>
  <c r="G540" i="47"/>
  <c r="I376" i="49"/>
  <c r="G48" i="47"/>
  <c r="G130" i="49"/>
  <c r="H131" i="49"/>
  <c r="G377" i="49"/>
  <c r="H377" i="47"/>
  <c r="G377" i="47"/>
  <c r="G459" i="49"/>
  <c r="I377" i="47"/>
  <c r="I377" i="49"/>
  <c r="I49" i="47"/>
  <c r="H459" i="47"/>
  <c r="G459" i="47"/>
  <c r="G1952" i="42"/>
  <c r="H1542" i="42"/>
  <c r="I1296" i="42"/>
  <c r="I1460" i="42"/>
  <c r="G1460" i="42"/>
  <c r="G1378" i="42"/>
  <c r="H1378" i="42"/>
  <c r="I2034" i="42"/>
  <c r="G299" i="47"/>
  <c r="G381" i="49"/>
  <c r="G381" i="47"/>
  <c r="I299" i="47"/>
  <c r="I72" i="49"/>
  <c r="H318" i="49"/>
  <c r="I564" i="49"/>
  <c r="G296" i="49"/>
  <c r="H296" i="47"/>
  <c r="I296" i="47"/>
  <c r="G378" i="47"/>
  <c r="G542" i="49"/>
  <c r="H460" i="47"/>
  <c r="G378" i="49"/>
  <c r="I132" i="49"/>
  <c r="H542" i="49"/>
  <c r="I1599" i="42"/>
  <c r="G1763" i="42"/>
  <c r="I1845" i="42"/>
  <c r="I1927" i="42"/>
  <c r="G1681" i="42"/>
  <c r="G1599" i="42"/>
  <c r="G284" i="48"/>
  <c r="H366" i="48"/>
  <c r="H120" i="48"/>
  <c r="G448" i="48"/>
  <c r="H202" i="48"/>
  <c r="G391" i="48"/>
  <c r="H473" i="48"/>
  <c r="G555" i="48"/>
  <c r="G227" i="48"/>
  <c r="G473" i="48"/>
  <c r="G130" i="47"/>
  <c r="H458" i="49"/>
  <c r="G376" i="47"/>
  <c r="G376" i="49"/>
  <c r="H212" i="49"/>
  <c r="H48" i="47"/>
  <c r="G294" i="47"/>
  <c r="I458" i="49"/>
  <c r="H212" i="47"/>
  <c r="G212" i="49"/>
  <c r="G1542" i="42"/>
  <c r="I1624" i="42"/>
  <c r="H1460" i="42"/>
  <c r="I1870" i="42"/>
  <c r="H2034" i="42"/>
  <c r="I1542" i="42"/>
  <c r="I1378" i="42"/>
  <c r="G135" i="47"/>
  <c r="G545" i="49"/>
  <c r="G463" i="47"/>
  <c r="I53" i="47"/>
  <c r="I482" i="47"/>
  <c r="H564" i="49"/>
  <c r="I400" i="49"/>
  <c r="G63" i="47"/>
  <c r="G63" i="49"/>
  <c r="H63" i="47"/>
  <c r="H227" i="47"/>
  <c r="H555" i="49"/>
  <c r="I309" i="49"/>
  <c r="H391" i="47"/>
  <c r="H145" i="47"/>
  <c r="I473" i="47"/>
  <c r="H555" i="47"/>
  <c r="I555" i="49"/>
  <c r="G555" i="49"/>
  <c r="G391" i="49"/>
  <c r="I63" i="49"/>
  <c r="G555" i="47"/>
  <c r="G473" i="47"/>
  <c r="G227" i="47"/>
  <c r="H473" i="47"/>
  <c r="H473" i="49"/>
  <c r="H63" i="49"/>
  <c r="I391" i="49"/>
  <c r="I227" i="47"/>
  <c r="H309" i="49"/>
  <c r="I309" i="47"/>
  <c r="I145" i="49"/>
  <c r="G145" i="47"/>
  <c r="G227" i="49"/>
  <c r="H391" i="49"/>
  <c r="G473" i="49"/>
  <c r="H145" i="49"/>
  <c r="G145" i="49"/>
  <c r="G391" i="47"/>
  <c r="H309" i="47"/>
  <c r="G309" i="47"/>
  <c r="I145" i="47"/>
  <c r="I555" i="47"/>
  <c r="G309" i="49"/>
  <c r="I473" i="49"/>
  <c r="H227" i="49"/>
  <c r="I63" i="47"/>
  <c r="I391" i="47"/>
  <c r="I227" i="49"/>
  <c r="H532" i="48"/>
  <c r="I368" i="48"/>
  <c r="I450" i="48"/>
  <c r="H450" i="48"/>
  <c r="I286" i="48"/>
  <c r="K48" i="41"/>
  <c r="H40" i="48"/>
  <c r="G122" i="48"/>
  <c r="I532" i="48"/>
  <c r="G204" i="48"/>
  <c r="G368" i="48"/>
  <c r="L48" i="41"/>
  <c r="H368" i="48"/>
  <c r="I204" i="48"/>
  <c r="G532" i="48"/>
  <c r="I122" i="48"/>
  <c r="H122" i="48"/>
  <c r="H204" i="48"/>
  <c r="I40" i="48"/>
  <c r="G286" i="48"/>
  <c r="G450" i="48"/>
  <c r="H286" i="48"/>
  <c r="G40" i="48"/>
  <c r="L88" i="41"/>
  <c r="G244" i="48"/>
  <c r="I162" i="48"/>
  <c r="I244" i="48"/>
  <c r="G326" i="48"/>
  <c r="I490" i="48"/>
  <c r="H408" i="48"/>
  <c r="H326" i="48"/>
  <c r="K88" i="41"/>
  <c r="H162" i="48"/>
  <c r="I326" i="48"/>
  <c r="H572" i="48"/>
  <c r="H490" i="48"/>
  <c r="G80" i="48"/>
  <c r="G490" i="48"/>
  <c r="G162" i="48"/>
  <c r="G572" i="48"/>
  <c r="I408" i="48"/>
  <c r="H80" i="48"/>
  <c r="I80" i="48"/>
  <c r="H244" i="48"/>
  <c r="G408" i="48"/>
  <c r="I572" i="48"/>
  <c r="H1979" i="42"/>
  <c r="H1405" i="42"/>
  <c r="H1487" i="42"/>
  <c r="I1897" i="42"/>
  <c r="G1815" i="42"/>
  <c r="I1733" i="42"/>
  <c r="I1651" i="42"/>
  <c r="G1241" i="42"/>
  <c r="H290" i="47"/>
  <c r="H290" i="49"/>
  <c r="I372" i="49"/>
  <c r="G208" i="47"/>
  <c r="I44" i="47"/>
  <c r="G536" i="47"/>
  <c r="H208" i="49"/>
  <c r="I208" i="49"/>
  <c r="I536" i="49"/>
  <c r="H126" i="47"/>
  <c r="H536" i="49"/>
  <c r="H454" i="47"/>
  <c r="G372" i="49"/>
  <c r="G290" i="47"/>
  <c r="G372" i="47"/>
  <c r="G536" i="49"/>
  <c r="H536" i="47"/>
  <c r="H126" i="49"/>
  <c r="G290" i="49"/>
  <c r="I44" i="49"/>
  <c r="G454" i="49"/>
  <c r="G44" i="47"/>
  <c r="H454" i="49"/>
  <c r="I454" i="47"/>
  <c r="I126" i="49"/>
  <c r="H372" i="47"/>
  <c r="I536" i="47"/>
  <c r="G454" i="47"/>
  <c r="I290" i="47"/>
  <c r="G126" i="49"/>
  <c r="H44" i="47"/>
  <c r="H44" i="49"/>
  <c r="H1653" i="42"/>
  <c r="H1489" i="42"/>
  <c r="F95" i="61"/>
  <c r="G95" i="61"/>
  <c r="F177" i="61"/>
  <c r="H423" i="61"/>
  <c r="F587" i="61"/>
  <c r="G341" i="61"/>
  <c r="H505" i="61"/>
  <c r="H13" i="61"/>
  <c r="H73" i="49"/>
  <c r="I483" i="47"/>
  <c r="G401" i="49"/>
  <c r="G483" i="49"/>
  <c r="I319" i="49"/>
  <c r="G565" i="49"/>
  <c r="H401" i="47"/>
  <c r="I73" i="49"/>
  <c r="G155" i="47"/>
  <c r="I319" i="47"/>
  <c r="H125" i="47"/>
  <c r="H207" i="49"/>
  <c r="I43" i="47"/>
  <c r="G125" i="47"/>
  <c r="I535" i="47"/>
  <c r="I289" i="49"/>
  <c r="G289" i="49"/>
  <c r="H453" i="49"/>
  <c r="G371" i="49"/>
  <c r="G535" i="47"/>
  <c r="G328" i="47"/>
  <c r="G574" i="47"/>
  <c r="I410" i="47"/>
  <c r="I164" i="47"/>
  <c r="H246" i="47"/>
  <c r="H82" i="47"/>
  <c r="H164" i="49"/>
  <c r="G164" i="49"/>
  <c r="H410" i="47"/>
  <c r="I328" i="49"/>
  <c r="I2016" i="42"/>
  <c r="I1934" i="42"/>
  <c r="G1770" i="42"/>
  <c r="G1278" i="42"/>
  <c r="I1442" i="42"/>
  <c r="H1934" i="42"/>
  <c r="G1688" i="42"/>
  <c r="I376" i="48"/>
  <c r="G212" i="48"/>
  <c r="G130" i="48"/>
  <c r="I294" i="48"/>
  <c r="I212" i="48"/>
  <c r="H294" i="48"/>
  <c r="H213" i="48"/>
  <c r="G377" i="48"/>
  <c r="G541" i="48"/>
  <c r="I131" i="48"/>
  <c r="I213" i="48"/>
  <c r="G131" i="48"/>
  <c r="H832" i="61"/>
  <c r="H94" i="61"/>
  <c r="H12" i="61"/>
  <c r="F258" i="61"/>
  <c r="G340" i="61"/>
  <c r="H504" i="61"/>
  <c r="F668" i="61"/>
  <c r="F832" i="61"/>
  <c r="I83" i="48"/>
  <c r="G83" i="48"/>
  <c r="H83" i="48"/>
  <c r="I493" i="48"/>
  <c r="I411" i="48"/>
  <c r="H575" i="48"/>
  <c r="H166" i="48"/>
  <c r="I412" i="48"/>
  <c r="H330" i="48"/>
  <c r="H248" i="48"/>
  <c r="G412" i="48"/>
  <c r="K92" i="41"/>
  <c r="G319" i="48"/>
  <c r="H401" i="48"/>
  <c r="H319" i="48"/>
  <c r="H73" i="48"/>
  <c r="I155" i="48"/>
  <c r="G73" i="48"/>
  <c r="G1983" i="42"/>
  <c r="H1409" i="42"/>
  <c r="H1983" i="42"/>
  <c r="H1901" i="42"/>
  <c r="I1737" i="42"/>
  <c r="G1737" i="42"/>
  <c r="I1245" i="42"/>
  <c r="I313" i="48"/>
  <c r="H231" i="48"/>
  <c r="H67" i="48"/>
  <c r="I231" i="48"/>
  <c r="H1650" i="42"/>
  <c r="H1568" i="42"/>
  <c r="G1486" i="42"/>
  <c r="G1896" i="42"/>
  <c r="I1896" i="42"/>
  <c r="I1322" i="42"/>
  <c r="H1978" i="42"/>
  <c r="G1404" i="42"/>
  <c r="I1569" i="42"/>
  <c r="I1487" i="42"/>
  <c r="G1323" i="42"/>
  <c r="I1979" i="42"/>
  <c r="H1569" i="42"/>
  <c r="H208" i="47"/>
  <c r="G44" i="49"/>
  <c r="H231" i="47"/>
  <c r="H559" i="49"/>
  <c r="I477" i="47"/>
  <c r="I477" i="49"/>
  <c r="G67" i="47"/>
  <c r="G313" i="49"/>
  <c r="H149" i="47"/>
  <c r="H559" i="47"/>
  <c r="I313" i="49"/>
  <c r="I559" i="49"/>
  <c r="I395" i="49"/>
  <c r="G477" i="49"/>
  <c r="G395" i="49"/>
  <c r="I313" i="47"/>
  <c r="G559" i="47"/>
  <c r="G231" i="49"/>
  <c r="G149" i="47"/>
  <c r="I149" i="47"/>
  <c r="G313" i="47"/>
  <c r="H395" i="47"/>
  <c r="H231" i="49"/>
  <c r="H67" i="49"/>
  <c r="I559" i="47"/>
  <c r="G67" i="49"/>
  <c r="I395" i="47"/>
  <c r="G395" i="47"/>
  <c r="I67" i="47"/>
  <c r="H313" i="47"/>
  <c r="G231" i="47"/>
  <c r="H313" i="49"/>
  <c r="H67" i="47"/>
  <c r="J85" i="41"/>
  <c r="I85" i="41"/>
  <c r="G1325" i="42"/>
  <c r="F259" i="61"/>
  <c r="F751" i="61"/>
  <c r="H177" i="61"/>
  <c r="F505" i="61"/>
  <c r="F423" i="61"/>
  <c r="G751" i="61"/>
  <c r="G587" i="61"/>
  <c r="F833" i="61"/>
  <c r="I158" i="49"/>
  <c r="H322" i="47"/>
  <c r="G568" i="49"/>
  <c r="G76" i="49"/>
  <c r="H76" i="47"/>
  <c r="H240" i="47"/>
  <c r="I76" i="47"/>
  <c r="G76" i="47"/>
  <c r="H568" i="47"/>
  <c r="I486" i="49"/>
  <c r="G486" i="48"/>
  <c r="G322" i="48"/>
  <c r="H158" i="48"/>
  <c r="I240" i="48"/>
  <c r="H76" i="48"/>
  <c r="I486" i="48"/>
  <c r="I148" i="47"/>
  <c r="I558" i="47"/>
  <c r="G148" i="49"/>
  <c r="I66" i="49"/>
  <c r="I230" i="49"/>
  <c r="G394" i="47"/>
  <c r="I312" i="49"/>
  <c r="H230" i="47"/>
  <c r="H476" i="47"/>
  <c r="I148" i="49"/>
  <c r="I565" i="47"/>
  <c r="I155" i="49"/>
  <c r="G73" i="49"/>
  <c r="H483" i="49"/>
  <c r="I483" i="49"/>
  <c r="G565" i="47"/>
  <c r="H319" i="47"/>
  <c r="H483" i="47"/>
  <c r="G319" i="49"/>
  <c r="I237" i="49"/>
  <c r="H155" i="47"/>
  <c r="H43" i="47"/>
  <c r="H289" i="49"/>
  <c r="H535" i="47"/>
  <c r="I125" i="49"/>
  <c r="H207" i="47"/>
  <c r="I453" i="49"/>
  <c r="I289" i="47"/>
  <c r="G453" i="47"/>
  <c r="G207" i="47"/>
  <c r="I207" i="49"/>
  <c r="I453" i="47"/>
  <c r="H129" i="47"/>
  <c r="I293" i="47"/>
  <c r="H47" i="47"/>
  <c r="G129" i="47"/>
  <c r="H129" i="49"/>
  <c r="G457" i="49"/>
  <c r="G47" i="49"/>
  <c r="G539" i="49"/>
  <c r="H375" i="49"/>
  <c r="H375" i="47"/>
  <c r="H328" i="49"/>
  <c r="H410" i="49"/>
  <c r="H574" i="49"/>
  <c r="I82" i="47"/>
  <c r="G492" i="49"/>
  <c r="I246" i="49"/>
  <c r="G164" i="47"/>
  <c r="H574" i="47"/>
  <c r="I164" i="49"/>
  <c r="I492" i="47"/>
  <c r="G410" i="49"/>
  <c r="G1274" i="42"/>
  <c r="I2012" i="42"/>
  <c r="G2012" i="42"/>
  <c r="I1766" i="42"/>
  <c r="G1766" i="42"/>
  <c r="I1356" i="42"/>
  <c r="H1438" i="42"/>
  <c r="I1360" i="42"/>
  <c r="I1852" i="42"/>
  <c r="G1852" i="42"/>
  <c r="I1278" i="42"/>
  <c r="H1688" i="42"/>
  <c r="G1934" i="42"/>
  <c r="G1442" i="42"/>
  <c r="I1606" i="42"/>
  <c r="H130" i="48"/>
  <c r="G540" i="48"/>
  <c r="H376" i="48"/>
  <c r="G294" i="48"/>
  <c r="I48" i="48"/>
  <c r="K56" i="41"/>
  <c r="G295" i="48"/>
  <c r="I541" i="48"/>
  <c r="H377" i="48"/>
  <c r="I459" i="48"/>
  <c r="H49" i="48"/>
  <c r="L57" i="41"/>
  <c r="F340" i="61"/>
  <c r="G504" i="61"/>
  <c r="F94" i="61"/>
  <c r="F750" i="61"/>
  <c r="H668" i="61"/>
  <c r="G94" i="61"/>
  <c r="G176" i="61"/>
  <c r="F586" i="61"/>
  <c r="G329" i="48"/>
  <c r="G247" i="48"/>
  <c r="H329" i="48"/>
  <c r="G411" i="48"/>
  <c r="H493" i="48"/>
  <c r="L91" i="41"/>
  <c r="G237" i="48"/>
  <c r="H237" i="48"/>
  <c r="G155" i="48"/>
  <c r="G483" i="48"/>
  <c r="I483" i="48"/>
  <c r="K81" i="41"/>
  <c r="H1327" i="42"/>
  <c r="I1491" i="42"/>
  <c r="G1491" i="42"/>
  <c r="H1573" i="42"/>
  <c r="H1737" i="42"/>
  <c r="G1409" i="42"/>
  <c r="I1983" i="42"/>
  <c r="H1655" i="42"/>
  <c r="I559" i="48"/>
  <c r="I395" i="48"/>
  <c r="G149" i="48"/>
  <c r="G477" i="48"/>
  <c r="G395" i="48"/>
  <c r="H149" i="48"/>
  <c r="I1241" i="42"/>
  <c r="G1405" i="42"/>
  <c r="H1651" i="42"/>
  <c r="H1897" i="42"/>
  <c r="G1979" i="42"/>
  <c r="I1815" i="42"/>
  <c r="G1899" i="42"/>
  <c r="I1407" i="42"/>
  <c r="G1817" i="42"/>
  <c r="H1571" i="42"/>
  <c r="H1407" i="42"/>
  <c r="I1735" i="42"/>
  <c r="G1407" i="42"/>
  <c r="G1571" i="42"/>
  <c r="I1899" i="42"/>
  <c r="G1489" i="42"/>
  <c r="I1243" i="42"/>
  <c r="I1817" i="42"/>
  <c r="H1325" i="42"/>
  <c r="I1325" i="42"/>
  <c r="G1653" i="42"/>
  <c r="I1653" i="42"/>
  <c r="I1571" i="42"/>
  <c r="I1489" i="42"/>
  <c r="H1243" i="42"/>
  <c r="G1735" i="42"/>
  <c r="H1817" i="42"/>
  <c r="H1899" i="42"/>
  <c r="I1981" i="42"/>
  <c r="G1676" i="42"/>
  <c r="H2004" i="42"/>
  <c r="H1430" i="42"/>
  <c r="G1430" i="42"/>
  <c r="I1840" i="42"/>
  <c r="H1512" i="42"/>
  <c r="H1594" i="42"/>
  <c r="I1594" i="42"/>
  <c r="G1266" i="42"/>
  <c r="I1676" i="42"/>
  <c r="G1758" i="42"/>
  <c r="G1840" i="42"/>
  <c r="G1512" i="42"/>
  <c r="I1758" i="42"/>
  <c r="H1266" i="42"/>
  <c r="H1676" i="42"/>
  <c r="G1594" i="42"/>
  <c r="I1266" i="42"/>
  <c r="I1512" i="42"/>
  <c r="H1758" i="42"/>
  <c r="G2004" i="42"/>
  <c r="H1348" i="42"/>
  <c r="H1840" i="42"/>
  <c r="H1922" i="42"/>
  <c r="G1348" i="42"/>
  <c r="I2004" i="42"/>
  <c r="G1922" i="42"/>
  <c r="I1430" i="42"/>
  <c r="I1348" i="42"/>
  <c r="I1922" i="42"/>
  <c r="F669" i="61"/>
  <c r="G13" i="61"/>
  <c r="H259" i="61"/>
  <c r="H751" i="61"/>
  <c r="H833" i="61"/>
  <c r="G259" i="61"/>
  <c r="G669" i="61"/>
  <c r="F341" i="61"/>
  <c r="I322" i="49"/>
  <c r="H240" i="49"/>
  <c r="G404" i="49"/>
  <c r="G158" i="49"/>
  <c r="G322" i="49"/>
  <c r="G568" i="47"/>
  <c r="H568" i="49"/>
  <c r="G158" i="47"/>
  <c r="I76" i="49"/>
  <c r="I568" i="49"/>
  <c r="G240" i="48"/>
  <c r="G568" i="48"/>
  <c r="I322" i="48"/>
  <c r="I568" i="48"/>
  <c r="G158" i="48"/>
  <c r="I312" i="47"/>
  <c r="I476" i="47"/>
  <c r="G312" i="49"/>
  <c r="I476" i="49"/>
  <c r="G148" i="47"/>
  <c r="I558" i="49"/>
  <c r="H558" i="49"/>
  <c r="H230" i="49"/>
  <c r="G312" i="47"/>
  <c r="G476" i="49"/>
  <c r="I237" i="47"/>
  <c r="G155" i="49"/>
  <c r="H565" i="47"/>
  <c r="G73" i="47"/>
  <c r="G237" i="49"/>
  <c r="H73" i="47"/>
  <c r="H565" i="49"/>
  <c r="I565" i="49"/>
  <c r="I155" i="47"/>
  <c r="H319" i="49"/>
  <c r="I371" i="47"/>
  <c r="G289" i="47"/>
  <c r="G535" i="49"/>
  <c r="H535" i="49"/>
  <c r="I125" i="47"/>
  <c r="G453" i="49"/>
  <c r="G207" i="49"/>
  <c r="H43" i="49"/>
  <c r="H125" i="49"/>
  <c r="G43" i="47"/>
  <c r="G539" i="47"/>
  <c r="G375" i="49"/>
  <c r="G375" i="47"/>
  <c r="I457" i="47"/>
  <c r="H211" i="47"/>
  <c r="I211" i="49"/>
  <c r="H457" i="47"/>
  <c r="G293" i="49"/>
  <c r="G293" i="47"/>
  <c r="H293" i="49"/>
  <c r="G246" i="49"/>
  <c r="H492" i="49"/>
  <c r="I82" i="49"/>
  <c r="G82" i="47"/>
  <c r="G410" i="47"/>
  <c r="I328" i="47"/>
  <c r="I246" i="47"/>
  <c r="H164" i="47"/>
  <c r="G574" i="49"/>
  <c r="H328" i="47"/>
  <c r="G1438" i="42"/>
  <c r="G1602" i="42"/>
  <c r="H1520" i="42"/>
  <c r="G1520" i="42"/>
  <c r="H1766" i="42"/>
  <c r="G1356" i="42"/>
  <c r="I1848" i="42"/>
  <c r="H1278" i="42"/>
  <c r="H2016" i="42"/>
  <c r="G1360" i="42"/>
  <c r="I1524" i="42"/>
  <c r="I1770" i="42"/>
  <c r="H1606" i="42"/>
  <c r="H1852" i="42"/>
  <c r="I130" i="48"/>
  <c r="I458" i="48"/>
  <c r="G48" i="48"/>
  <c r="G458" i="48"/>
  <c r="I540" i="48"/>
  <c r="H131" i="48"/>
  <c r="I377" i="48"/>
  <c r="I49" i="48"/>
  <c r="G459" i="48"/>
  <c r="G213" i="48"/>
  <c r="G352" i="61"/>
  <c r="F270" i="61"/>
  <c r="H352" i="61"/>
  <c r="H270" i="61"/>
  <c r="G598" i="61"/>
  <c r="H106" i="61"/>
  <c r="G844" i="61"/>
  <c r="F357" i="61"/>
  <c r="F275" i="61"/>
  <c r="F767" i="61"/>
  <c r="F193" i="61"/>
  <c r="F685" i="61"/>
  <c r="H685" i="61"/>
  <c r="G29" i="61"/>
  <c r="H356" i="61"/>
  <c r="F602" i="61"/>
  <c r="F110" i="61"/>
  <c r="F684" i="61"/>
  <c r="G28" i="61"/>
  <c r="F766" i="61"/>
  <c r="H684" i="61"/>
  <c r="F504" i="61"/>
  <c r="H422" i="61"/>
  <c r="F422" i="61"/>
  <c r="G750" i="61"/>
  <c r="H176" i="61"/>
  <c r="H340" i="61"/>
  <c r="F12" i="61"/>
  <c r="G258" i="61"/>
  <c r="I247" i="48"/>
  <c r="I329" i="48"/>
  <c r="I165" i="48"/>
  <c r="G575" i="48"/>
  <c r="H411" i="48"/>
  <c r="G166" i="48"/>
  <c r="H494" i="48"/>
  <c r="G494" i="48"/>
  <c r="G248" i="48"/>
  <c r="I330" i="48"/>
  <c r="I73" i="48"/>
  <c r="I237" i="48"/>
  <c r="I565" i="48"/>
  <c r="H483" i="48"/>
  <c r="I319" i="48"/>
  <c r="H1904" i="42"/>
  <c r="H1822" i="42"/>
  <c r="I1248" i="42"/>
  <c r="H1986" i="42"/>
  <c r="I1986" i="42"/>
  <c r="I1412" i="42"/>
  <c r="G1822" i="42"/>
  <c r="G1819" i="42"/>
  <c r="I1901" i="42"/>
  <c r="G1901" i="42"/>
  <c r="I1573" i="42"/>
  <c r="I1819" i="42"/>
  <c r="G1327" i="42"/>
  <c r="I1327" i="42"/>
  <c r="G231" i="48"/>
  <c r="G67" i="48"/>
  <c r="H477" i="48"/>
  <c r="H395" i="48"/>
  <c r="H1322" i="42"/>
  <c r="I1486" i="42"/>
  <c r="H1240" i="42"/>
  <c r="G1814" i="42"/>
  <c r="I1240" i="42"/>
  <c r="I1978" i="42"/>
  <c r="H1241" i="42"/>
  <c r="H1733" i="42"/>
  <c r="G1651" i="42"/>
  <c r="G1487" i="42"/>
  <c r="I1405" i="42"/>
  <c r="G1897" i="42"/>
  <c r="I231" i="49"/>
  <c r="I67" i="49"/>
  <c r="G1981" i="42"/>
  <c r="G1243" i="42"/>
  <c r="G1531" i="42"/>
  <c r="G1449" i="42"/>
  <c r="I1695" i="42"/>
  <c r="H1613" i="42"/>
  <c r="H1777" i="42"/>
  <c r="I1449" i="42"/>
  <c r="G1941" i="42"/>
  <c r="I1777" i="42"/>
  <c r="G128" i="49"/>
  <c r="H292" i="47"/>
  <c r="I210" i="47"/>
  <c r="I128" i="49"/>
  <c r="H46" i="47"/>
  <c r="H46" i="49"/>
  <c r="I538" i="49"/>
  <c r="G538" i="49"/>
  <c r="G456" i="49"/>
  <c r="H292" i="49"/>
  <c r="I374" i="47"/>
  <c r="G2006" i="42"/>
  <c r="I1350" i="42"/>
  <c r="H1678" i="42"/>
  <c r="G1924" i="42"/>
  <c r="H1268" i="42"/>
  <c r="H1760" i="42"/>
  <c r="H2006" i="42"/>
  <c r="G1596" i="42"/>
  <c r="I1268" i="42"/>
  <c r="G1678" i="42"/>
  <c r="G1514" i="42"/>
  <c r="H1432" i="42"/>
  <c r="I2006" i="42"/>
  <c r="I1514" i="42"/>
  <c r="I1760" i="42"/>
  <c r="H1924" i="42"/>
  <c r="I59" i="41"/>
  <c r="T59" i="41"/>
  <c r="S59" i="41"/>
  <c r="N59" i="41"/>
  <c r="H789" i="61"/>
  <c r="H543" i="61"/>
  <c r="F625" i="61"/>
  <c r="G789" i="61"/>
  <c r="F51" i="61"/>
  <c r="F461" i="61"/>
  <c r="F789" i="61"/>
  <c r="G871" i="61"/>
  <c r="G461" i="61"/>
  <c r="P59" i="41"/>
  <c r="M59" i="41"/>
  <c r="G379" i="61"/>
  <c r="H461" i="61"/>
  <c r="H133" i="61"/>
  <c r="H215" i="61"/>
  <c r="G133" i="61"/>
  <c r="F379" i="61"/>
  <c r="H51" i="61"/>
  <c r="H297" i="61"/>
  <c r="R59" i="41"/>
  <c r="J59" i="41"/>
  <c r="G707" i="61"/>
  <c r="G297" i="61"/>
  <c r="F707" i="61"/>
  <c r="H625" i="61"/>
  <c r="F297" i="61"/>
  <c r="G215" i="61"/>
  <c r="G51" i="61"/>
  <c r="F543" i="61"/>
  <c r="L43" i="41"/>
  <c r="K43" i="41"/>
  <c r="J44" i="41"/>
  <c r="H1980" i="42"/>
  <c r="G1734" i="42"/>
  <c r="I1652" i="42"/>
  <c r="G1898" i="42"/>
  <c r="I1406" i="42"/>
  <c r="I1816" i="42"/>
  <c r="I1734" i="42"/>
  <c r="I1237" i="42"/>
  <c r="G1729" i="42"/>
  <c r="I1729" i="42"/>
  <c r="I1647" i="42"/>
  <c r="I1975" i="42"/>
  <c r="G754" i="61"/>
  <c r="H16" i="61"/>
  <c r="H180" i="61"/>
  <c r="F836" i="61"/>
  <c r="F344" i="61"/>
  <c r="G344" i="61"/>
  <c r="G16" i="61"/>
  <c r="H98" i="61"/>
  <c r="H1449" i="42"/>
  <c r="H1285" i="42"/>
  <c r="G1695" i="42"/>
  <c r="H2023" i="42"/>
  <c r="I2023" i="42"/>
  <c r="H128" i="47"/>
  <c r="I374" i="49"/>
  <c r="I538" i="47"/>
  <c r="I128" i="47"/>
  <c r="H456" i="47"/>
  <c r="I456" i="49"/>
  <c r="G46" i="49"/>
  <c r="H210" i="49"/>
  <c r="I1596" i="42"/>
  <c r="G1760" i="42"/>
  <c r="H1842" i="42"/>
  <c r="H552" i="49"/>
  <c r="I60" i="47"/>
  <c r="I552" i="49"/>
  <c r="G470" i="47"/>
  <c r="I224" i="47"/>
  <c r="I392" i="48"/>
  <c r="G556" i="48"/>
  <c r="F215" i="61"/>
  <c r="H707" i="61"/>
  <c r="H743" i="61"/>
  <c r="G251" i="61"/>
  <c r="H251" i="61"/>
  <c r="H579" i="61"/>
  <c r="G415" i="61"/>
  <c r="H825" i="61"/>
  <c r="F743" i="61"/>
  <c r="H333" i="61"/>
  <c r="F825" i="61"/>
  <c r="G333" i="61"/>
  <c r="F415" i="61"/>
  <c r="G579" i="61"/>
  <c r="F579" i="61"/>
  <c r="F251" i="61"/>
  <c r="G825" i="61"/>
  <c r="F661" i="61"/>
  <c r="F497" i="61"/>
  <c r="H5" i="61"/>
  <c r="H87" i="61"/>
  <c r="F169" i="61"/>
  <c r="G87" i="61"/>
  <c r="F333" i="61"/>
  <c r="G743" i="61"/>
  <c r="G497" i="61"/>
  <c r="G661" i="61"/>
  <c r="G526" i="61"/>
  <c r="G170" i="61"/>
  <c r="G662" i="61"/>
  <c r="I55" i="49"/>
  <c r="H1920" i="42"/>
  <c r="G1346" i="42"/>
  <c r="I1838" i="42"/>
  <c r="G1264" i="42"/>
  <c r="H2002" i="42"/>
  <c r="H1428" i="42"/>
  <c r="G1674" i="42"/>
  <c r="H1756" i="42"/>
  <c r="I1510" i="42"/>
  <c r="G1838" i="42"/>
  <c r="H1592" i="42"/>
  <c r="H1264" i="42"/>
  <c r="I1756" i="42"/>
  <c r="I1264" i="42"/>
  <c r="I1674" i="42"/>
  <c r="G1920" i="42"/>
  <c r="G1428" i="42"/>
  <c r="G1756" i="42"/>
  <c r="H1674" i="42"/>
  <c r="G1592" i="42"/>
  <c r="G1510" i="42"/>
  <c r="I1920" i="42"/>
  <c r="I1592" i="42"/>
  <c r="H1346" i="42"/>
  <c r="I1428" i="42"/>
  <c r="H1510" i="42"/>
  <c r="I1346" i="42"/>
  <c r="I2002" i="42"/>
  <c r="H1838" i="42"/>
  <c r="G1652" i="42"/>
  <c r="I1488" i="42"/>
  <c r="G1488" i="42"/>
  <c r="I1242" i="42"/>
  <c r="H1406" i="42"/>
  <c r="H1816" i="42"/>
  <c r="I1324" i="42"/>
  <c r="G1324" i="42"/>
  <c r="H1695" i="42"/>
  <c r="G2023" i="42"/>
  <c r="G1285" i="42"/>
  <c r="I1859" i="42"/>
  <c r="I1285" i="42"/>
  <c r="G1367" i="42"/>
  <c r="G46" i="47"/>
  <c r="G374" i="49"/>
  <c r="G128" i="47"/>
  <c r="G456" i="47"/>
  <c r="G374" i="47"/>
  <c r="I292" i="49"/>
  <c r="H538" i="49"/>
  <c r="I46" i="47"/>
  <c r="I1432" i="42"/>
  <c r="H1514" i="42"/>
  <c r="H1350" i="42"/>
  <c r="G1842" i="42"/>
  <c r="G224" i="47"/>
  <c r="H306" i="49"/>
  <c r="H142" i="47"/>
  <c r="I142" i="49"/>
  <c r="G552" i="47"/>
  <c r="I60" i="49"/>
  <c r="H60" i="47"/>
  <c r="I142" i="47"/>
  <c r="G142" i="47"/>
  <c r="I388" i="49"/>
  <c r="G224" i="49"/>
  <c r="G60" i="49"/>
  <c r="G388" i="47"/>
  <c r="I552" i="47"/>
  <c r="G306" i="47"/>
  <c r="H388" i="49"/>
  <c r="I306" i="49"/>
  <c r="H142" i="49"/>
  <c r="I388" i="47"/>
  <c r="G388" i="49"/>
  <c r="G60" i="47"/>
  <c r="I2011" i="42"/>
  <c r="H1765" i="42"/>
  <c r="I1355" i="42"/>
  <c r="G1519" i="42"/>
  <c r="G2011" i="42"/>
  <c r="H1601" i="42"/>
  <c r="H1355" i="42"/>
  <c r="G1765" i="42"/>
  <c r="I1273" i="42"/>
  <c r="I1847" i="42"/>
  <c r="I1929" i="42"/>
  <c r="H1847" i="42"/>
  <c r="G1355" i="42"/>
  <c r="I1601" i="42"/>
  <c r="H1273" i="42"/>
  <c r="G1683" i="42"/>
  <c r="I1437" i="42"/>
  <c r="H2011" i="42"/>
  <c r="H1519" i="42"/>
  <c r="G1437" i="42"/>
  <c r="G1929" i="42"/>
  <c r="I1519" i="42"/>
  <c r="I1683" i="42"/>
  <c r="G530" i="49"/>
  <c r="H530" i="47"/>
  <c r="H284" i="47"/>
  <c r="I448" i="49"/>
  <c r="H38" i="49"/>
  <c r="H120" i="47"/>
  <c r="I202" i="47"/>
  <c r="I530" i="47"/>
  <c r="G448" i="47"/>
  <c r="I448" i="47"/>
  <c r="H366" i="47"/>
  <c r="H284" i="49"/>
  <c r="H530" i="49"/>
  <c r="I202" i="49"/>
  <c r="G202" i="49"/>
  <c r="G38" i="47"/>
  <c r="H202" i="49"/>
  <c r="I366" i="49"/>
  <c r="H448" i="47"/>
  <c r="H448" i="49"/>
  <c r="G120" i="47"/>
  <c r="G202" i="47"/>
  <c r="G38" i="49"/>
  <c r="H366" i="49"/>
  <c r="H120" i="49"/>
  <c r="G284" i="49"/>
  <c r="H38" i="47"/>
  <c r="G366" i="49"/>
  <c r="I38" i="47"/>
  <c r="G448" i="49"/>
  <c r="H202" i="47"/>
  <c r="I530" i="49"/>
  <c r="H310" i="48"/>
  <c r="F133" i="61"/>
  <c r="H379" i="61"/>
  <c r="G169" i="61"/>
  <c r="H661" i="61"/>
  <c r="H444" i="61"/>
  <c r="F608" i="61"/>
  <c r="H526" i="61"/>
  <c r="F444" i="61"/>
  <c r="H854" i="61"/>
  <c r="F690" i="61"/>
  <c r="F362" i="61"/>
  <c r="G34" i="61"/>
  <c r="H198" i="61"/>
  <c r="F34" i="61"/>
  <c r="G362" i="61"/>
  <c r="G690" i="61"/>
  <c r="F772" i="61"/>
  <c r="G116" i="61"/>
  <c r="G444" i="61"/>
  <c r="F854" i="61"/>
  <c r="H772" i="61"/>
  <c r="F116" i="61"/>
  <c r="G280" i="61"/>
  <c r="G608" i="61"/>
  <c r="H280" i="61"/>
  <c r="H362" i="61"/>
  <c r="G854" i="61"/>
  <c r="G198" i="61"/>
  <c r="F280" i="61"/>
  <c r="F526" i="61"/>
  <c r="H690" i="61"/>
  <c r="H334" i="61"/>
  <c r="H219" i="47"/>
  <c r="H1244" i="42"/>
  <c r="H1982" i="42"/>
  <c r="G1490" i="42"/>
  <c r="H1736" i="42"/>
  <c r="I1818" i="42"/>
  <c r="G1408" i="42"/>
  <c r="H1326" i="42"/>
  <c r="H1345" i="42"/>
  <c r="I1263" i="42"/>
  <c r="I1427" i="42"/>
  <c r="G1919" i="42"/>
  <c r="G1673" i="42"/>
  <c r="G2001" i="42"/>
  <c r="H2001" i="42"/>
  <c r="H268" i="61"/>
  <c r="G678" i="61"/>
  <c r="G432" i="61"/>
  <c r="G350" i="61"/>
  <c r="F678" i="61"/>
  <c r="F268" i="61"/>
  <c r="H186" i="61"/>
  <c r="H1324" i="42"/>
  <c r="H1898" i="42"/>
  <c r="H1242" i="42"/>
  <c r="H1652" i="42"/>
  <c r="H1488" i="42"/>
  <c r="G1980" i="42"/>
  <c r="I1980" i="42"/>
  <c r="H1893" i="42"/>
  <c r="H1975" i="42"/>
  <c r="I1401" i="42"/>
  <c r="I1565" i="42"/>
  <c r="H1647" i="42"/>
  <c r="H1483" i="42"/>
  <c r="F754" i="61"/>
  <c r="H344" i="61"/>
  <c r="G508" i="61"/>
  <c r="F672" i="61"/>
  <c r="F590" i="61"/>
  <c r="F426" i="61"/>
  <c r="I1941" i="42"/>
  <c r="I1613" i="42"/>
  <c r="G1613" i="42"/>
  <c r="H1367" i="42"/>
  <c r="I1367" i="42"/>
  <c r="G1777" i="42"/>
  <c r="I456" i="47"/>
  <c r="H538" i="47"/>
  <c r="I292" i="47"/>
  <c r="G292" i="49"/>
  <c r="H210" i="47"/>
  <c r="G538" i="47"/>
  <c r="I210" i="49"/>
  <c r="H456" i="49"/>
  <c r="G1432" i="42"/>
  <c r="I1924" i="42"/>
  <c r="I1842" i="42"/>
  <c r="H1596" i="42"/>
  <c r="H388" i="47"/>
  <c r="G306" i="49"/>
  <c r="H470" i="49"/>
  <c r="H552" i="47"/>
  <c r="I306" i="47"/>
  <c r="G310" i="48"/>
  <c r="G474" i="48"/>
  <c r="I228" i="48"/>
  <c r="G146" i="48"/>
  <c r="I64" i="48"/>
  <c r="G392" i="48"/>
  <c r="H146" i="48"/>
  <c r="H228" i="48"/>
  <c r="I146" i="48"/>
  <c r="I556" i="48"/>
  <c r="I310" i="48"/>
  <c r="K72" i="41"/>
  <c r="H64" i="48"/>
  <c r="H392" i="48"/>
  <c r="G228" i="48"/>
  <c r="H556" i="48"/>
  <c r="I474" i="48"/>
  <c r="G543" i="61"/>
  <c r="G625" i="61"/>
  <c r="O59" i="41"/>
  <c r="F6" i="61"/>
  <c r="H662" i="61"/>
  <c r="F334" i="61"/>
  <c r="G744" i="61"/>
  <c r="H580" i="61"/>
  <c r="H498" i="61"/>
  <c r="H88" i="61"/>
  <c r="F88" i="61"/>
  <c r="G498" i="61"/>
  <c r="H416" i="61"/>
  <c r="G88" i="61"/>
  <c r="H744" i="61"/>
  <c r="F170" i="61"/>
  <c r="G334" i="61"/>
  <c r="H6" i="61"/>
  <c r="G416" i="61"/>
  <c r="F580" i="61"/>
  <c r="F416" i="61"/>
  <c r="H170" i="61"/>
  <c r="F744" i="61"/>
  <c r="G6" i="61"/>
  <c r="H252" i="61"/>
  <c r="G580" i="61"/>
  <c r="G826" i="61"/>
  <c r="G252" i="61"/>
  <c r="F252" i="61"/>
  <c r="F498" i="61"/>
  <c r="G547" i="47"/>
  <c r="G55" i="49"/>
  <c r="G219" i="49"/>
  <c r="H55" i="47"/>
  <c r="G547" i="49"/>
  <c r="I301" i="49"/>
  <c r="I547" i="49"/>
  <c r="H547" i="49"/>
  <c r="H55" i="49"/>
  <c r="H547" i="47"/>
  <c r="H137" i="47"/>
  <c r="H137" i="49"/>
  <c r="I55" i="47"/>
  <c r="I547" i="47"/>
  <c r="H465" i="49"/>
  <c r="H383" i="49"/>
  <c r="G219" i="47"/>
  <c r="G383" i="47"/>
  <c r="G465" i="49"/>
  <c r="H301" i="47"/>
  <c r="I219" i="49"/>
  <c r="H301" i="49"/>
  <c r="H383" i="47"/>
  <c r="I383" i="49"/>
  <c r="G301" i="49"/>
  <c r="I137" i="49"/>
  <c r="G137" i="47"/>
  <c r="G55" i="47"/>
  <c r="G301" i="47"/>
  <c r="I383" i="47"/>
  <c r="I465" i="47"/>
  <c r="H219" i="49"/>
  <c r="I301" i="47"/>
  <c r="H465" i="47"/>
  <c r="I137" i="47"/>
  <c r="I219" i="47"/>
  <c r="G465" i="47"/>
  <c r="T50" i="41"/>
  <c r="J50" i="41"/>
  <c r="I50" i="41"/>
  <c r="I1492" i="42"/>
  <c r="I1574" i="42"/>
  <c r="I1246" i="42"/>
  <c r="G1492" i="42"/>
  <c r="H1410" i="42"/>
  <c r="I1902" i="42"/>
  <c r="H1246" i="42"/>
  <c r="G1984" i="42"/>
  <c r="F595" i="61"/>
  <c r="H267" i="61"/>
  <c r="H513" i="61"/>
  <c r="G185" i="61"/>
  <c r="G233" i="47"/>
  <c r="I151" i="47"/>
  <c r="H151" i="49"/>
  <c r="I315" i="49"/>
  <c r="H69" i="49"/>
  <c r="I479" i="49"/>
  <c r="H315" i="47"/>
  <c r="I397" i="49"/>
  <c r="I69" i="49"/>
  <c r="G69" i="49"/>
  <c r="G397" i="47"/>
  <c r="G479" i="49"/>
  <c r="G315" i="49"/>
  <c r="G151" i="47"/>
  <c r="H151" i="47"/>
  <c r="H397" i="49"/>
  <c r="I479" i="47"/>
  <c r="H561" i="49"/>
  <c r="G151" i="49"/>
  <c r="I561" i="49"/>
  <c r="I50" i="48"/>
  <c r="H132" i="48"/>
  <c r="I296" i="48"/>
  <c r="H378" i="48"/>
  <c r="I378" i="48"/>
  <c r="L58" i="41"/>
  <c r="G542" i="48"/>
  <c r="G132" i="48"/>
  <c r="H460" i="48"/>
  <c r="G378" i="48"/>
  <c r="K58" i="41"/>
  <c r="I460" i="48"/>
  <c r="H542" i="48"/>
  <c r="G50" i="48"/>
  <c r="I214" i="48"/>
  <c r="I542" i="48"/>
  <c r="H50" i="48"/>
  <c r="G214" i="48"/>
  <c r="G460" i="48"/>
  <c r="H242" i="48"/>
  <c r="I324" i="48"/>
  <c r="H570" i="48"/>
  <c r="G242" i="48"/>
  <c r="H488" i="48"/>
  <c r="G1410" i="42"/>
  <c r="I1410" i="42"/>
  <c r="H1738" i="42"/>
  <c r="G1574" i="42"/>
  <c r="G1902" i="42"/>
  <c r="G1820" i="42"/>
  <c r="H1328" i="42"/>
  <c r="G551" i="61"/>
  <c r="H633" i="61"/>
  <c r="F469" i="61"/>
  <c r="H879" i="61"/>
  <c r="F879" i="61"/>
  <c r="G469" i="61"/>
  <c r="F305" i="61"/>
  <c r="F633" i="61"/>
  <c r="F551" i="61"/>
  <c r="I67" i="41"/>
  <c r="H677" i="61"/>
  <c r="G841" i="61"/>
  <c r="G677" i="61"/>
  <c r="F436" i="61"/>
  <c r="F764" i="61"/>
  <c r="F518" i="61"/>
  <c r="H846" i="61"/>
  <c r="F682" i="61"/>
  <c r="H354" i="61"/>
  <c r="G846" i="61"/>
  <c r="H518" i="61"/>
  <c r="F846" i="61"/>
  <c r="F600" i="61"/>
  <c r="F26" i="61"/>
  <c r="H764" i="61"/>
  <c r="G600" i="61"/>
  <c r="H682" i="61"/>
  <c r="F354" i="61"/>
  <c r="G26" i="61"/>
  <c r="F272" i="61"/>
  <c r="I234" i="49"/>
  <c r="H480" i="49"/>
  <c r="G562" i="47"/>
  <c r="I480" i="47"/>
  <c r="I562" i="49"/>
  <c r="H316" i="47"/>
  <c r="H234" i="49"/>
  <c r="H398" i="49"/>
  <c r="H152" i="47"/>
  <c r="G562" i="49"/>
  <c r="I316" i="47"/>
  <c r="H152" i="49"/>
  <c r="G234" i="47"/>
  <c r="I152" i="47"/>
  <c r="H398" i="47"/>
  <c r="H316" i="49"/>
  <c r="G70" i="49"/>
  <c r="G480" i="47"/>
  <c r="H562" i="49"/>
  <c r="G316" i="49"/>
  <c r="I315" i="47"/>
  <c r="I397" i="47"/>
  <c r="H233" i="47"/>
  <c r="G397" i="49"/>
  <c r="H315" i="49"/>
  <c r="I132" i="48"/>
  <c r="H298" i="47"/>
  <c r="H544" i="47"/>
  <c r="H462" i="49"/>
  <c r="G52" i="49"/>
  <c r="H134" i="47"/>
  <c r="I380" i="49"/>
  <c r="I52" i="47"/>
  <c r="H380" i="49"/>
  <c r="H216" i="47"/>
  <c r="H544" i="49"/>
  <c r="I298" i="49"/>
  <c r="G380" i="49"/>
  <c r="G134" i="47"/>
  <c r="H216" i="49"/>
  <c r="H380" i="47"/>
  <c r="I298" i="47"/>
  <c r="G134" i="49"/>
  <c r="G380" i="47"/>
  <c r="H298" i="49"/>
  <c r="G298" i="49"/>
  <c r="I544" i="49"/>
  <c r="H462" i="47"/>
  <c r="G544" i="49"/>
  <c r="H52" i="47"/>
  <c r="G216" i="47"/>
  <c r="I462" i="47"/>
  <c r="I134" i="47"/>
  <c r="I134" i="49"/>
  <c r="I216" i="47"/>
  <c r="G462" i="49"/>
  <c r="I216" i="49"/>
  <c r="G52" i="47"/>
  <c r="I462" i="49"/>
  <c r="I52" i="49"/>
  <c r="F841" i="61"/>
  <c r="F267" i="61"/>
  <c r="F185" i="61"/>
  <c r="G431" i="61"/>
  <c r="G267" i="61"/>
  <c r="F431" i="61"/>
  <c r="H595" i="61"/>
  <c r="G759" i="61"/>
  <c r="G103" i="61"/>
  <c r="F513" i="61"/>
  <c r="H759" i="61"/>
  <c r="F21" i="61"/>
  <c r="H841" i="61"/>
  <c r="G595" i="61"/>
  <c r="F677" i="61"/>
  <c r="G21" i="61"/>
  <c r="H349" i="61"/>
  <c r="G1344" i="42"/>
  <c r="H1590" i="42"/>
  <c r="I1262" i="42"/>
  <c r="H1426" i="42"/>
  <c r="I2000" i="42"/>
  <c r="H1754" i="42"/>
  <c r="G1508" i="42"/>
  <c r="H139" i="48"/>
  <c r="G385" i="48"/>
  <c r="G303" i="48"/>
  <c r="I303" i="48"/>
  <c r="I1645" i="42"/>
  <c r="G1399" i="42"/>
  <c r="H1563" i="42"/>
  <c r="I1727" i="42"/>
  <c r="H1973" i="42"/>
  <c r="G1400" i="42"/>
  <c r="I1728" i="42"/>
  <c r="I1400" i="42"/>
  <c r="H1564" i="42"/>
  <c r="G1810" i="42"/>
  <c r="H1646" i="42"/>
  <c r="H1482" i="42"/>
  <c r="H1236" i="42"/>
  <c r="H1892" i="42"/>
  <c r="G1318" i="42"/>
  <c r="H1318" i="42"/>
  <c r="G1892" i="42"/>
  <c r="G1564" i="42"/>
  <c r="H1974" i="42"/>
  <c r="I1564" i="42"/>
  <c r="L65" i="41"/>
  <c r="H57" i="48"/>
  <c r="I139" i="48"/>
  <c r="I221" i="48"/>
  <c r="G221" i="48"/>
  <c r="G549" i="48"/>
  <c r="H1317" i="42"/>
  <c r="I1481" i="42"/>
  <c r="G1809" i="42"/>
  <c r="I1809" i="42"/>
  <c r="H1235" i="42"/>
  <c r="G1727" i="42"/>
  <c r="I1399" i="42"/>
  <c r="G1645" i="42"/>
  <c r="H1657" i="42"/>
  <c r="H1985" i="42"/>
  <c r="G1575" i="42"/>
  <c r="I1575" i="42"/>
  <c r="H1903" i="42"/>
  <c r="I1985" i="42"/>
  <c r="G1903" i="42"/>
  <c r="H468" i="49"/>
  <c r="H304" i="49"/>
  <c r="I468" i="47"/>
  <c r="H386" i="47"/>
  <c r="H222" i="49"/>
  <c r="H58" i="47"/>
  <c r="H140" i="49"/>
  <c r="G468" i="47"/>
  <c r="G222" i="47"/>
  <c r="H58" i="49"/>
  <c r="G304" i="47"/>
  <c r="I386" i="49"/>
  <c r="H222" i="47"/>
  <c r="G304" i="49"/>
  <c r="H304" i="47"/>
  <c r="G58" i="49"/>
  <c r="I222" i="47"/>
  <c r="G222" i="49"/>
  <c r="G140" i="47"/>
  <c r="H386" i="49"/>
  <c r="I386" i="47"/>
  <c r="I140" i="49"/>
  <c r="I58" i="49"/>
  <c r="H140" i="47"/>
  <c r="H550" i="47"/>
  <c r="I550" i="49"/>
  <c r="R36" i="41"/>
  <c r="R30" i="41"/>
  <c r="R26" i="41"/>
  <c r="R41" i="41"/>
  <c r="R21" i="41"/>
  <c r="R23" i="41"/>
  <c r="R13" i="41"/>
  <c r="R15" i="41"/>
  <c r="Q28" i="41"/>
  <c r="Q21" i="41"/>
  <c r="Q13" i="41"/>
  <c r="Q14" i="41"/>
  <c r="Q24" i="41"/>
  <c r="Q26" i="41"/>
  <c r="Q38" i="41"/>
  <c r="Q20" i="41"/>
  <c r="O23" i="41"/>
  <c r="O25" i="41"/>
  <c r="O19" i="41"/>
  <c r="O20" i="41"/>
  <c r="O36" i="41"/>
  <c r="O42" i="41"/>
  <c r="O28" i="41"/>
  <c r="O14" i="41"/>
  <c r="M43" i="41"/>
  <c r="N43" i="41"/>
  <c r="S43" i="41"/>
  <c r="P43" i="41"/>
  <c r="R32" i="41"/>
  <c r="R19" i="41"/>
  <c r="R39" i="41"/>
  <c r="R31" i="41"/>
  <c r="R28" i="41"/>
  <c r="R20" i="41"/>
  <c r="R40" i="41"/>
  <c r="Q23" i="41"/>
  <c r="Q36" i="41"/>
  <c r="Q35" i="41"/>
  <c r="Q40" i="41"/>
  <c r="Q33" i="41"/>
  <c r="Q42" i="41"/>
  <c r="Q25" i="41"/>
  <c r="O33" i="41"/>
  <c r="O38" i="41"/>
  <c r="O17" i="41"/>
  <c r="O31" i="41"/>
  <c r="O18" i="41"/>
  <c r="O35" i="41"/>
  <c r="O40" i="41"/>
  <c r="R33" i="41"/>
  <c r="R27" i="41"/>
  <c r="R16" i="41"/>
  <c r="R17" i="41"/>
  <c r="R34" i="41"/>
  <c r="R35" i="41"/>
  <c r="R37" i="41"/>
  <c r="Q27" i="41"/>
  <c r="Q32" i="41"/>
  <c r="Q22" i="41"/>
  <c r="Q41" i="41"/>
  <c r="Q18" i="41"/>
  <c r="Q34" i="41"/>
  <c r="Q30" i="41"/>
  <c r="O26" i="41"/>
  <c r="O24" i="41"/>
  <c r="O37" i="41"/>
  <c r="O15" i="41"/>
  <c r="O16" i="41"/>
  <c r="O41" i="41"/>
  <c r="O29" i="41"/>
  <c r="G349" i="56" l="1"/>
  <c r="G431" i="51"/>
  <c r="I21" i="57"/>
  <c r="H349" i="50"/>
  <c r="G349" i="50"/>
  <c r="H349" i="52"/>
  <c r="H349" i="51"/>
  <c r="G431" i="58"/>
  <c r="I349" i="55"/>
  <c r="H185" i="50"/>
  <c r="I267" i="57"/>
  <c r="H431" i="59"/>
  <c r="G513" i="52"/>
  <c r="I513" i="51"/>
  <c r="I185" i="52"/>
  <c r="H267" i="55"/>
  <c r="I349" i="51"/>
  <c r="I185" i="51"/>
  <c r="H21" i="58"/>
  <c r="I349" i="59"/>
  <c r="H185" i="52"/>
  <c r="I21" i="53"/>
  <c r="G103" i="53"/>
  <c r="G21" i="52"/>
  <c r="H267" i="50"/>
  <c r="I431" i="51"/>
  <c r="H21" i="54"/>
  <c r="H185" i="55"/>
  <c r="I513" i="52"/>
  <c r="H431" i="56"/>
  <c r="I267" i="50"/>
  <c r="I267" i="51"/>
  <c r="H21" i="52"/>
  <c r="I431" i="55"/>
  <c r="I267" i="54"/>
  <c r="H267" i="57"/>
  <c r="H21" i="50"/>
  <c r="I431" i="50"/>
  <c r="I21" i="58"/>
  <c r="I103" i="55"/>
  <c r="I103" i="52"/>
  <c r="I349" i="52"/>
  <c r="G267" i="50"/>
  <c r="I267" i="55"/>
  <c r="H513" i="53"/>
  <c r="I431" i="57"/>
  <c r="I185" i="53"/>
  <c r="H349" i="54"/>
  <c r="H103" i="58"/>
  <c r="H513" i="58"/>
  <c r="I513" i="59"/>
  <c r="H513" i="55"/>
  <c r="I267" i="59"/>
  <c r="H267" i="53"/>
  <c r="G21" i="54"/>
  <c r="I513" i="55"/>
  <c r="I103" i="54"/>
  <c r="H513" i="50"/>
  <c r="G349" i="51"/>
  <c r="H431" i="54"/>
  <c r="I103" i="56"/>
  <c r="G21" i="56"/>
  <c r="G513" i="59"/>
  <c r="G21" i="53"/>
  <c r="I349" i="58"/>
  <c r="I103" i="58"/>
  <c r="I267" i="56"/>
  <c r="H103" i="56"/>
  <c r="I349" i="57"/>
  <c r="G103" i="54"/>
  <c r="G349" i="54"/>
  <c r="G267" i="58"/>
  <c r="G185" i="54"/>
  <c r="H103" i="53"/>
  <c r="G21" i="59"/>
  <c r="H513" i="51"/>
  <c r="G513" i="57"/>
  <c r="I185" i="56"/>
  <c r="G185" i="50"/>
  <c r="G513" i="50"/>
  <c r="H21" i="57"/>
  <c r="H103" i="59"/>
  <c r="I21" i="55"/>
  <c r="H431" i="52"/>
  <c r="G267" i="55"/>
  <c r="G513" i="53"/>
  <c r="I185" i="59"/>
  <c r="G431" i="55"/>
  <c r="I21" i="56"/>
  <c r="H513" i="54"/>
  <c r="I513" i="50"/>
  <c r="H349" i="57"/>
  <c r="I103" i="59"/>
  <c r="I21" i="54"/>
  <c r="H21" i="51"/>
  <c r="G431" i="54"/>
  <c r="H21" i="56"/>
  <c r="H431" i="51"/>
  <c r="H103" i="52"/>
  <c r="H349" i="58"/>
  <c r="H103" i="54"/>
  <c r="G431" i="52"/>
  <c r="H349" i="53"/>
  <c r="H103" i="57"/>
  <c r="G103" i="50"/>
  <c r="G185" i="51"/>
  <c r="G185" i="56"/>
  <c r="G431" i="57"/>
  <c r="G185" i="53"/>
  <c r="G513" i="51"/>
  <c r="H349" i="56"/>
  <c r="G349" i="53"/>
  <c r="I185" i="54"/>
  <c r="G103" i="58"/>
  <c r="G431" i="56"/>
  <c r="I185" i="58"/>
  <c r="G267" i="51"/>
  <c r="G103" i="52"/>
  <c r="H21" i="53"/>
  <c r="I21" i="59"/>
  <c r="H21" i="55"/>
  <c r="G185" i="52"/>
  <c r="H185" i="51"/>
  <c r="I431" i="53"/>
  <c r="H431" i="53"/>
  <c r="G103" i="55"/>
  <c r="I185" i="57"/>
  <c r="G349" i="59"/>
  <c r="G513" i="58"/>
  <c r="G103" i="59"/>
  <c r="G349" i="52"/>
  <c r="H103" i="55"/>
  <c r="G267" i="52"/>
  <c r="H267" i="58"/>
  <c r="I349" i="54"/>
  <c r="I431" i="59"/>
  <c r="H185" i="54"/>
  <c r="G21" i="55"/>
  <c r="I513" i="56"/>
  <c r="H267" i="52"/>
  <c r="H185" i="57"/>
  <c r="H513" i="56"/>
  <c r="G185" i="55"/>
  <c r="G267" i="54"/>
  <c r="G185" i="57"/>
  <c r="H267" i="59"/>
  <c r="I513" i="57"/>
  <c r="H185" i="56"/>
  <c r="I267" i="52"/>
  <c r="I21" i="51"/>
  <c r="I513" i="58"/>
  <c r="H21" i="59"/>
  <c r="I103" i="53"/>
  <c r="I431" i="56"/>
  <c r="G103" i="56"/>
  <c r="H431" i="55"/>
  <c r="H513" i="57"/>
  <c r="G103" i="51"/>
  <c r="G21" i="51"/>
  <c r="G21" i="58"/>
  <c r="H349" i="55"/>
  <c r="H103" i="51"/>
  <c r="H267" i="54"/>
  <c r="I267" i="58"/>
  <c r="H103" i="50"/>
  <c r="I103" i="51"/>
  <c r="H513" i="52"/>
  <c r="I267" i="53"/>
  <c r="G267" i="56"/>
  <c r="H431" i="57"/>
  <c r="I349" i="56"/>
  <c r="G513" i="56"/>
  <c r="I431" i="52"/>
  <c r="I185" i="50"/>
  <c r="G513" i="55"/>
  <c r="G513" i="54"/>
  <c r="G267" i="53"/>
  <c r="I103" i="57"/>
  <c r="H185" i="59"/>
  <c r="H185" i="58"/>
  <c r="G431" i="59"/>
  <c r="H513" i="59"/>
  <c r="G431" i="53"/>
  <c r="I103" i="50"/>
  <c r="I21" i="50"/>
  <c r="G103" i="57"/>
  <c r="H185" i="53"/>
  <c r="I513" i="53"/>
  <c r="G185" i="59"/>
  <c r="H267" i="56"/>
  <c r="G21" i="50"/>
  <c r="I431" i="58"/>
  <c r="G185" i="58"/>
  <c r="G431" i="50"/>
  <c r="I513" i="54"/>
  <c r="G349" i="55"/>
  <c r="G349" i="58"/>
  <c r="H431" i="50"/>
  <c r="H267" i="51"/>
  <c r="I349" i="53"/>
  <c r="G267" i="57"/>
  <c r="G267" i="59"/>
  <c r="I431" i="54"/>
  <c r="I21" i="52"/>
  <c r="G21" i="57"/>
  <c r="H349" i="59"/>
  <c r="G349" i="57"/>
  <c r="I349" i="50"/>
  <c r="H431" i="58"/>
  <c r="I185" i="55"/>
  <c r="H507" i="58"/>
  <c r="I261" i="53"/>
  <c r="I179" i="52"/>
  <c r="G97" i="53"/>
  <c r="G343" i="51"/>
  <c r="I343" i="51"/>
  <c r="H179" i="52"/>
  <c r="I15" i="52"/>
  <c r="H343" i="54"/>
  <c r="H179" i="54"/>
  <c r="H97" i="53"/>
  <c r="G343" i="56"/>
  <c r="I179" i="51"/>
  <c r="I343" i="57"/>
  <c r="H507" i="51"/>
  <c r="G507" i="55"/>
  <c r="G425" i="51"/>
  <c r="G425" i="50"/>
  <c r="G425" i="59"/>
  <c r="H343" i="58"/>
  <c r="H425" i="53"/>
  <c r="I343" i="52"/>
  <c r="G343" i="50"/>
  <c r="G261" i="52"/>
  <c r="G15" i="55"/>
  <c r="I343" i="55"/>
  <c r="I507" i="56"/>
  <c r="G15" i="59"/>
  <c r="H261" i="50"/>
  <c r="G15" i="52"/>
  <c r="H261" i="55"/>
  <c r="H507" i="59"/>
  <c r="I261" i="54"/>
  <c r="G425" i="57"/>
  <c r="G507" i="50"/>
  <c r="G507" i="51"/>
  <c r="I179" i="59"/>
  <c r="I97" i="53"/>
  <c r="H425" i="57"/>
  <c r="H261" i="53"/>
  <c r="H15" i="50"/>
  <c r="G179" i="53"/>
  <c r="I15" i="55"/>
  <c r="I425" i="57"/>
  <c r="I425" i="52"/>
  <c r="I507" i="50"/>
  <c r="H15" i="51"/>
  <c r="I179" i="53"/>
  <c r="H15" i="59"/>
  <c r="I261" i="58"/>
  <c r="H179" i="57"/>
  <c r="G507" i="52"/>
  <c r="I425" i="53"/>
  <c r="I425" i="59"/>
  <c r="H179" i="58"/>
  <c r="H507" i="57"/>
  <c r="H507" i="56"/>
  <c r="H507" i="53"/>
  <c r="G507" i="54"/>
  <c r="G425" i="58"/>
  <c r="I179" i="56"/>
  <c r="G343" i="54"/>
  <c r="G507" i="53"/>
  <c r="H425" i="56"/>
  <c r="I343" i="50"/>
  <c r="I15" i="50"/>
  <c r="G343" i="52"/>
  <c r="G15" i="56"/>
  <c r="G179" i="51"/>
  <c r="H15" i="53"/>
  <c r="H343" i="53"/>
  <c r="I425" i="54"/>
  <c r="H261" i="51"/>
  <c r="G15" i="53"/>
  <c r="G179" i="56"/>
  <c r="G179" i="55"/>
  <c r="G343" i="53"/>
  <c r="H15" i="52"/>
  <c r="H97" i="58"/>
  <c r="I261" i="56"/>
  <c r="H15" i="58"/>
  <c r="I261" i="59"/>
  <c r="H261" i="57"/>
  <c r="G343" i="58"/>
  <c r="I343" i="59"/>
  <c r="G261" i="58"/>
  <c r="I261" i="52"/>
  <c r="G179" i="59"/>
  <c r="I425" i="50"/>
  <c r="G507" i="57"/>
  <c r="I97" i="57"/>
  <c r="G15" i="51"/>
  <c r="G261" i="50"/>
  <c r="I507" i="52"/>
  <c r="I15" i="58"/>
  <c r="H343" i="50"/>
  <c r="G507" i="58"/>
  <c r="H425" i="59"/>
  <c r="I261" i="51"/>
  <c r="G179" i="50"/>
  <c r="H15" i="56"/>
  <c r="I261" i="50"/>
  <c r="H425" i="51"/>
  <c r="G343" i="55"/>
  <c r="H261" i="59"/>
  <c r="H261" i="58"/>
  <c r="H179" i="59"/>
  <c r="G261" i="59"/>
  <c r="I507" i="58"/>
  <c r="G15" i="58"/>
  <c r="G343" i="57"/>
  <c r="G425" i="55"/>
  <c r="G261" i="53"/>
  <c r="H261" i="56"/>
  <c r="H425" i="50"/>
  <c r="H15" i="55"/>
  <c r="H97" i="59"/>
  <c r="H343" i="59"/>
  <c r="G179" i="57"/>
  <c r="I425" i="56"/>
  <c r="H343" i="52"/>
  <c r="H97" i="57"/>
  <c r="I15" i="59"/>
  <c r="G425" i="54"/>
  <c r="G15" i="50"/>
  <c r="H97" i="52"/>
  <c r="H343" i="56"/>
  <c r="G179" i="58"/>
  <c r="I97" i="56"/>
  <c r="H179" i="51"/>
  <c r="G97" i="54"/>
  <c r="I343" i="58"/>
  <c r="I425" i="55"/>
  <c r="G15" i="54"/>
  <c r="I179" i="50"/>
  <c r="G425" i="52"/>
  <c r="I425" i="58"/>
  <c r="G97" i="56"/>
  <c r="H343" i="51"/>
  <c r="G343" i="59"/>
  <c r="I15" i="51"/>
  <c r="H425" i="54"/>
  <c r="I179" i="58"/>
  <c r="I343" i="53"/>
  <c r="I15" i="56"/>
  <c r="G507" i="59"/>
  <c r="I15" i="53"/>
  <c r="I179" i="55"/>
  <c r="I97" i="55"/>
  <c r="I97" i="52"/>
  <c r="I507" i="54"/>
  <c r="H507" i="52"/>
  <c r="I343" i="56"/>
  <c r="H97" i="56"/>
  <c r="G261" i="57"/>
  <c r="H261" i="52"/>
  <c r="H425" i="52"/>
  <c r="H507" i="54"/>
  <c r="G97" i="57"/>
  <c r="G97" i="58"/>
  <c r="G261" i="51"/>
  <c r="I15" i="54"/>
  <c r="H425" i="55"/>
  <c r="G97" i="52"/>
  <c r="I97" i="54"/>
  <c r="G15" i="57"/>
  <c r="I179" i="54"/>
  <c r="I97" i="58"/>
  <c r="I507" i="53"/>
  <c r="G425" i="56"/>
  <c r="H343" i="55"/>
  <c r="H97" i="54"/>
  <c r="G97" i="51"/>
  <c r="I15" i="57"/>
  <c r="I97" i="50"/>
  <c r="G507" i="56"/>
  <c r="I507" i="57"/>
  <c r="G261" i="55"/>
  <c r="H507" i="50"/>
  <c r="G261" i="54"/>
  <c r="H425" i="58"/>
  <c r="H15" i="54"/>
  <c r="G179" i="52"/>
  <c r="G261" i="56"/>
  <c r="H507" i="55"/>
  <c r="H97" i="51"/>
  <c r="H179" i="55"/>
  <c r="G179" i="54"/>
  <c r="I179" i="57"/>
  <c r="I507" i="55"/>
  <c r="I507" i="51"/>
  <c r="I261" i="55"/>
  <c r="I261" i="57"/>
  <c r="I425" i="51"/>
  <c r="H261" i="54"/>
  <c r="H97" i="55"/>
  <c r="H343" i="57"/>
  <c r="H15" i="57"/>
  <c r="I97" i="51"/>
  <c r="H179" i="56"/>
  <c r="H97" i="50"/>
  <c r="G425" i="53"/>
  <c r="I507" i="59"/>
  <c r="G97" i="59"/>
  <c r="G97" i="55"/>
  <c r="I343" i="54"/>
  <c r="H179" i="50"/>
  <c r="H179" i="53"/>
  <c r="I97" i="59"/>
  <c r="G97" i="50"/>
  <c r="I31" i="51"/>
  <c r="H523" i="59"/>
  <c r="H277" i="54"/>
  <c r="H113" i="52"/>
  <c r="I113" i="52"/>
  <c r="G359" i="51"/>
  <c r="I441" i="52"/>
  <c r="I277" i="53"/>
  <c r="H523" i="50"/>
  <c r="G523" i="52"/>
  <c r="G359" i="57"/>
  <c r="H359" i="58"/>
  <c r="I359" i="52"/>
  <c r="H195" i="53"/>
  <c r="H523" i="57"/>
  <c r="G523" i="59"/>
  <c r="G523" i="51"/>
  <c r="I441" i="57"/>
  <c r="G31" i="52"/>
  <c r="H441" i="57"/>
  <c r="G195" i="54"/>
  <c r="H359" i="57"/>
  <c r="G195" i="52"/>
  <c r="I441" i="58"/>
  <c r="H523" i="51"/>
  <c r="I441" i="54"/>
  <c r="H277" i="50"/>
  <c r="H277" i="56"/>
  <c r="H195" i="50"/>
  <c r="G31" i="57"/>
  <c r="G195" i="58"/>
  <c r="H195" i="58"/>
  <c r="H523" i="54"/>
  <c r="I31" i="59"/>
  <c r="H31" i="58"/>
  <c r="H113" i="58"/>
  <c r="I359" i="56"/>
  <c r="I441" i="50"/>
  <c r="G523" i="56"/>
  <c r="G441" i="59"/>
  <c r="I523" i="53"/>
  <c r="H359" i="56"/>
  <c r="G195" i="57"/>
  <c r="H441" i="59"/>
  <c r="I195" i="53"/>
  <c r="H195" i="55"/>
  <c r="I277" i="57"/>
  <c r="H359" i="51"/>
  <c r="I441" i="59"/>
  <c r="I195" i="59"/>
  <c r="G441" i="50"/>
  <c r="G31" i="56"/>
  <c r="G359" i="58"/>
  <c r="H31" i="54"/>
  <c r="G113" i="57"/>
  <c r="G359" i="50"/>
  <c r="G113" i="54"/>
  <c r="G359" i="54"/>
  <c r="H523" i="53"/>
  <c r="G277" i="53"/>
  <c r="I441" i="53"/>
  <c r="H277" i="59"/>
  <c r="G523" i="55"/>
  <c r="I195" i="54"/>
  <c r="G277" i="51"/>
  <c r="G523" i="53"/>
  <c r="I523" i="57"/>
  <c r="I277" i="56"/>
  <c r="G441" i="54"/>
  <c r="H31" i="55"/>
  <c r="G195" i="51"/>
  <c r="H113" i="57"/>
  <c r="G113" i="55"/>
  <c r="I523" i="59"/>
  <c r="H441" i="56"/>
  <c r="G31" i="50"/>
  <c r="H113" i="50"/>
  <c r="G195" i="59"/>
  <c r="H359" i="52"/>
  <c r="G277" i="54"/>
  <c r="G359" i="56"/>
  <c r="I441" i="51"/>
  <c r="G523" i="50"/>
  <c r="G441" i="51"/>
  <c r="I113" i="51"/>
  <c r="H277" i="53"/>
  <c r="G441" i="55"/>
  <c r="H195" i="59"/>
  <c r="I31" i="58"/>
  <c r="G31" i="53"/>
  <c r="G113" i="50"/>
  <c r="I359" i="50"/>
  <c r="G523" i="54"/>
  <c r="I359" i="57"/>
  <c r="G441" i="52"/>
  <c r="I195" i="50"/>
  <c r="H359" i="53"/>
  <c r="H195" i="57"/>
  <c r="I195" i="55"/>
  <c r="H523" i="58"/>
  <c r="I523" i="54"/>
  <c r="I523" i="58"/>
  <c r="I359" i="55"/>
  <c r="I31" i="55"/>
  <c r="I277" i="54"/>
  <c r="I277" i="52"/>
  <c r="I277" i="58"/>
  <c r="G277" i="52"/>
  <c r="H441" i="53"/>
  <c r="I359" i="53"/>
  <c r="G359" i="59"/>
  <c r="G277" i="57"/>
  <c r="I31" i="56"/>
  <c r="I113" i="58"/>
  <c r="I523" i="52"/>
  <c r="G523" i="58"/>
  <c r="G31" i="51"/>
  <c r="I31" i="57"/>
  <c r="G277" i="59"/>
  <c r="H523" i="55"/>
  <c r="G277" i="56"/>
  <c r="I359" i="54"/>
  <c r="I113" i="54"/>
  <c r="G195" i="53"/>
  <c r="G195" i="50"/>
  <c r="H277" i="55"/>
  <c r="I113" i="55"/>
  <c r="H31" i="50"/>
  <c r="H31" i="52"/>
  <c r="G113" i="53"/>
  <c r="H113" i="55"/>
  <c r="H359" i="59"/>
  <c r="H113" i="51"/>
  <c r="I113" i="59"/>
  <c r="H31" i="56"/>
  <c r="G441" i="53"/>
  <c r="I523" i="56"/>
  <c r="I359" i="59"/>
  <c r="H441" i="52"/>
  <c r="G31" i="55"/>
  <c r="G277" i="58"/>
  <c r="G113" i="58"/>
  <c r="I523" i="55"/>
  <c r="H441" i="58"/>
  <c r="I195" i="56"/>
  <c r="H277" i="52"/>
  <c r="G195" i="56"/>
  <c r="I113" i="57"/>
  <c r="H113" i="53"/>
  <c r="I195" i="58"/>
  <c r="H441" i="54"/>
  <c r="I523" i="50"/>
  <c r="I523" i="51"/>
  <c r="H441" i="55"/>
  <c r="I113" i="56"/>
  <c r="H359" i="55"/>
  <c r="H113" i="56"/>
  <c r="G441" i="56"/>
  <c r="H195" i="52"/>
  <c r="I359" i="58"/>
  <c r="G441" i="58"/>
  <c r="I31" i="50"/>
  <c r="G31" i="54"/>
  <c r="H441" i="51"/>
  <c r="I31" i="52"/>
  <c r="I195" i="57"/>
  <c r="H441" i="50"/>
  <c r="G277" i="55"/>
  <c r="H277" i="57"/>
  <c r="I195" i="51"/>
  <c r="G359" i="52"/>
  <c r="H113" i="54"/>
  <c r="H31" i="59"/>
  <c r="H195" i="54"/>
  <c r="H359" i="50"/>
  <c r="H31" i="53"/>
  <c r="H523" i="52"/>
  <c r="H31" i="51"/>
  <c r="G359" i="53"/>
  <c r="H195" i="51"/>
  <c r="G523" i="57"/>
  <c r="G359" i="55"/>
  <c r="G113" i="52"/>
  <c r="I31" i="53"/>
  <c r="H195" i="56"/>
  <c r="H277" i="58"/>
  <c r="G195" i="55"/>
  <c r="H113" i="59"/>
  <c r="I441" i="55"/>
  <c r="H31" i="57"/>
  <c r="H359" i="54"/>
  <c r="I113" i="53"/>
  <c r="H523" i="56"/>
  <c r="I277" i="59"/>
  <c r="H277" i="51"/>
  <c r="G441" i="57"/>
  <c r="G113" i="56"/>
  <c r="I277" i="50"/>
  <c r="G277" i="50"/>
  <c r="G31" i="59"/>
  <c r="I113" i="50"/>
  <c r="I441" i="56"/>
  <c r="G113" i="51"/>
  <c r="G31" i="58"/>
  <c r="I31" i="54"/>
  <c r="I195" i="52"/>
  <c r="G113" i="59"/>
  <c r="I277" i="51"/>
  <c r="I359" i="51"/>
  <c r="I277" i="55"/>
  <c r="I91" i="59"/>
  <c r="I419" i="51"/>
  <c r="I255" i="55"/>
  <c r="G9" i="55"/>
  <c r="I419" i="52"/>
  <c r="G255" i="50"/>
  <c r="H91" i="59"/>
  <c r="H255" i="59"/>
  <c r="H91" i="53"/>
  <c r="I337" i="51"/>
  <c r="G255" i="57"/>
  <c r="G501" i="53"/>
  <c r="G419" i="54"/>
  <c r="H419" i="51"/>
  <c r="H9" i="56"/>
  <c r="I501" i="50"/>
  <c r="I9" i="58"/>
  <c r="H419" i="52"/>
  <c r="I173" i="59"/>
  <c r="I9" i="57"/>
  <c r="H91" i="54"/>
  <c r="H91" i="55"/>
  <c r="H9" i="52"/>
  <c r="G91" i="58"/>
  <c r="H419" i="50"/>
  <c r="H501" i="58"/>
  <c r="H419" i="55"/>
  <c r="H337" i="59"/>
  <c r="I501" i="59"/>
  <c r="H9" i="58"/>
  <c r="H501" i="59"/>
  <c r="H255" i="58"/>
  <c r="I337" i="55"/>
  <c r="G173" i="54"/>
  <c r="I255" i="56"/>
  <c r="G173" i="56"/>
  <c r="H9" i="57"/>
  <c r="G255" i="59"/>
  <c r="H255" i="56"/>
  <c r="I173" i="55"/>
  <c r="H9" i="54"/>
  <c r="H419" i="53"/>
  <c r="G419" i="55"/>
  <c r="I173" i="56"/>
  <c r="H501" i="55"/>
  <c r="G91" i="59"/>
  <c r="G501" i="55"/>
  <c r="G91" i="56"/>
  <c r="I91" i="56"/>
  <c r="I419" i="53"/>
  <c r="I419" i="59"/>
  <c r="H501" i="52"/>
  <c r="G501" i="58"/>
  <c r="G337" i="51"/>
  <c r="G337" i="57"/>
  <c r="G9" i="57"/>
  <c r="I337" i="50"/>
  <c r="G173" i="59"/>
  <c r="I337" i="53"/>
  <c r="G9" i="52"/>
  <c r="I91" i="52"/>
  <c r="I337" i="56"/>
  <c r="I501" i="54"/>
  <c r="H337" i="50"/>
  <c r="H255" i="55"/>
  <c r="I501" i="57"/>
  <c r="I255" i="54"/>
  <c r="H501" i="56"/>
  <c r="G337" i="54"/>
  <c r="I173" i="52"/>
  <c r="G337" i="56"/>
  <c r="H9" i="50"/>
  <c r="I255" i="53"/>
  <c r="G501" i="57"/>
  <c r="G255" i="54"/>
  <c r="I255" i="57"/>
  <c r="H173" i="58"/>
  <c r="G9" i="50"/>
  <c r="G501" i="51"/>
  <c r="G255" i="53"/>
  <c r="G419" i="59"/>
  <c r="I173" i="50"/>
  <c r="I9" i="55"/>
  <c r="H337" i="54"/>
  <c r="I337" i="52"/>
  <c r="I9" i="50"/>
  <c r="I91" i="55"/>
  <c r="G337" i="52"/>
  <c r="H501" i="53"/>
  <c r="I173" i="57"/>
  <c r="I501" i="53"/>
  <c r="G9" i="56"/>
  <c r="G91" i="54"/>
  <c r="G419" i="52"/>
  <c r="H501" i="54"/>
  <c r="I501" i="58"/>
  <c r="I173" i="58"/>
  <c r="H255" i="54"/>
  <c r="H419" i="54"/>
  <c r="H337" i="51"/>
  <c r="H173" i="56"/>
  <c r="H9" i="55"/>
  <c r="G419" i="58"/>
  <c r="G173" i="53"/>
  <c r="G501" i="59"/>
  <c r="H337" i="55"/>
  <c r="H173" i="55"/>
  <c r="H91" i="50"/>
  <c r="G255" i="55"/>
  <c r="H91" i="57"/>
  <c r="H255" i="53"/>
  <c r="I91" i="50"/>
  <c r="I173" i="54"/>
  <c r="G255" i="56"/>
  <c r="H255" i="52"/>
  <c r="I419" i="55"/>
  <c r="G255" i="51"/>
  <c r="H173" i="52"/>
  <c r="G419" i="53"/>
  <c r="I91" i="54"/>
  <c r="G9" i="58"/>
  <c r="G255" i="52"/>
  <c r="G173" i="58"/>
  <c r="I9" i="51"/>
  <c r="I255" i="58"/>
  <c r="H91" i="56"/>
  <c r="H173" i="57"/>
  <c r="G91" i="52"/>
  <c r="H501" i="51"/>
  <c r="I91" i="53"/>
  <c r="H91" i="52"/>
  <c r="I419" i="50"/>
  <c r="I419" i="56"/>
  <c r="I501" i="55"/>
  <c r="H91" i="51"/>
  <c r="G9" i="59"/>
  <c r="I419" i="57"/>
  <c r="G419" i="57"/>
  <c r="I255" i="50"/>
  <c r="H9" i="59"/>
  <c r="I255" i="51"/>
  <c r="I337" i="57"/>
  <c r="H337" i="53"/>
  <c r="I337" i="59"/>
  <c r="G9" i="54"/>
  <c r="G501" i="54"/>
  <c r="I9" i="53"/>
  <c r="H501" i="50"/>
  <c r="I419" i="54"/>
  <c r="G337" i="55"/>
  <c r="G173" i="57"/>
  <c r="H337" i="58"/>
  <c r="H173" i="53"/>
  <c r="I91" i="58"/>
  <c r="G91" i="53"/>
  <c r="I9" i="52"/>
  <c r="H337" i="56"/>
  <c r="G173" i="52"/>
  <c r="H91" i="58"/>
  <c r="G173" i="51"/>
  <c r="H419" i="59"/>
  <c r="G419" i="56"/>
  <c r="H173" i="54"/>
  <c r="G337" i="58"/>
  <c r="H173" i="59"/>
  <c r="H419" i="57"/>
  <c r="G9" i="53"/>
  <c r="I337" i="58"/>
  <c r="G337" i="59"/>
  <c r="G91" i="50"/>
  <c r="I255" i="59"/>
  <c r="H9" i="51"/>
  <c r="I337" i="54"/>
  <c r="G91" i="57"/>
  <c r="I9" i="56"/>
  <c r="H501" i="57"/>
  <c r="G91" i="55"/>
  <c r="I91" i="57"/>
  <c r="G419" i="51"/>
  <c r="G91" i="51"/>
  <c r="I501" i="56"/>
  <c r="I91" i="51"/>
  <c r="I9" i="54"/>
  <c r="H419" i="58"/>
  <c r="G501" i="56"/>
  <c r="G9" i="51"/>
  <c r="G337" i="50"/>
  <c r="I9" i="59"/>
  <c r="H255" i="57"/>
  <c r="G501" i="52"/>
  <c r="I255" i="52"/>
  <c r="G419" i="50"/>
  <c r="G173" i="55"/>
  <c r="G255" i="58"/>
  <c r="I173" i="51"/>
  <c r="G501" i="50"/>
  <c r="I173" i="53"/>
  <c r="I419" i="58"/>
  <c r="H255" i="50"/>
  <c r="H419" i="56"/>
  <c r="H337" i="52"/>
  <c r="H9" i="53"/>
  <c r="I501" i="51"/>
  <c r="H255" i="51"/>
  <c r="H173" i="51"/>
  <c r="I501" i="52"/>
  <c r="G173" i="50"/>
  <c r="H337" i="57"/>
  <c r="H173" i="50"/>
  <c r="G337" i="53"/>
  <c r="H345" i="56"/>
  <c r="I509" i="54"/>
  <c r="H263" i="56"/>
  <c r="I509" i="50"/>
  <c r="H99" i="53"/>
  <c r="H99" i="52"/>
  <c r="G427" i="52"/>
  <c r="I99" i="50"/>
  <c r="H427" i="54"/>
  <c r="G99" i="57"/>
  <c r="H99" i="57"/>
  <c r="G99" i="59"/>
  <c r="H345" i="53"/>
  <c r="G17" i="53"/>
  <c r="G509" i="54"/>
  <c r="H509" i="50"/>
  <c r="I427" i="50"/>
  <c r="I345" i="56"/>
  <c r="I509" i="59"/>
  <c r="I263" i="53"/>
  <c r="H509" i="53"/>
  <c r="I427" i="59"/>
  <c r="H17" i="59"/>
  <c r="H427" i="53"/>
  <c r="H17" i="51"/>
  <c r="I17" i="54"/>
  <c r="I17" i="50"/>
  <c r="H509" i="57"/>
  <c r="I263" i="50"/>
  <c r="G99" i="50"/>
  <c r="I345" i="59"/>
  <c r="I509" i="55"/>
  <c r="H509" i="56"/>
  <c r="H509" i="58"/>
  <c r="H99" i="51"/>
  <c r="H427" i="58"/>
  <c r="H263" i="51"/>
  <c r="H181" i="56"/>
  <c r="G345" i="58"/>
  <c r="G181" i="52"/>
  <c r="H427" i="51"/>
  <c r="H263" i="54"/>
  <c r="G263" i="53"/>
  <c r="G181" i="53"/>
  <c r="H427" i="50"/>
  <c r="I509" i="56"/>
  <c r="I99" i="55"/>
  <c r="H99" i="54"/>
  <c r="G345" i="52"/>
  <c r="G181" i="50"/>
  <c r="H345" i="50"/>
  <c r="G427" i="54"/>
  <c r="H345" i="57"/>
  <c r="G17" i="52"/>
  <c r="I427" i="53"/>
  <c r="I509" i="58"/>
  <c r="I345" i="55"/>
  <c r="G17" i="56"/>
  <c r="G181" i="59"/>
  <c r="H181" i="59"/>
  <c r="I181" i="50"/>
  <c r="G181" i="51"/>
  <c r="H99" i="50"/>
  <c r="I263" i="57"/>
  <c r="I99" i="56"/>
  <c r="I345" i="50"/>
  <c r="G99" i="55"/>
  <c r="G427" i="53"/>
  <c r="H509" i="52"/>
  <c r="I509" i="53"/>
  <c r="H181" i="53"/>
  <c r="G17" i="50"/>
  <c r="I345" i="54"/>
  <c r="H427" i="59"/>
  <c r="G509" i="55"/>
  <c r="G509" i="51"/>
  <c r="I181" i="51"/>
  <c r="I181" i="56"/>
  <c r="H345" i="58"/>
  <c r="H17" i="56"/>
  <c r="I427" i="57"/>
  <c r="G427" i="57"/>
  <c r="G17" i="54"/>
  <c r="I263" i="55"/>
  <c r="G263" i="50"/>
  <c r="H181" i="55"/>
  <c r="G181" i="58"/>
  <c r="G427" i="58"/>
  <c r="I17" i="56"/>
  <c r="H509" i="51"/>
  <c r="G427" i="50"/>
  <c r="G263" i="59"/>
  <c r="I99" i="57"/>
  <c r="I181" i="59"/>
  <c r="H427" i="52"/>
  <c r="G427" i="56"/>
  <c r="I17" i="55"/>
  <c r="H181" i="51"/>
  <c r="G509" i="59"/>
  <c r="I99" i="52"/>
  <c r="G263" i="58"/>
  <c r="I181" i="57"/>
  <c r="G345" i="56"/>
  <c r="I345" i="58"/>
  <c r="G509" i="56"/>
  <c r="G99" i="52"/>
  <c r="H345" i="52"/>
  <c r="I181" i="52"/>
  <c r="H345" i="55"/>
  <c r="H17" i="57"/>
  <c r="G509" i="50"/>
  <c r="I427" i="51"/>
  <c r="G263" i="56"/>
  <c r="G263" i="57"/>
  <c r="H509" i="55"/>
  <c r="I509" i="51"/>
  <c r="G99" i="51"/>
  <c r="H509" i="59"/>
  <c r="H345" i="59"/>
  <c r="H17" i="58"/>
  <c r="G263" i="54"/>
  <c r="H263" i="59"/>
  <c r="G99" i="53"/>
  <c r="I99" i="54"/>
  <c r="I345" i="51"/>
  <c r="G181" i="55"/>
  <c r="I99" i="58"/>
  <c r="I263" i="56"/>
  <c r="G427" i="59"/>
  <c r="I181" i="55"/>
  <c r="I263" i="52"/>
  <c r="I17" i="52"/>
  <c r="H263" i="50"/>
  <c r="H181" i="57"/>
  <c r="I427" i="52"/>
  <c r="H181" i="58"/>
  <c r="G263" i="51"/>
  <c r="I427" i="56"/>
  <c r="G17" i="58"/>
  <c r="I99" i="53"/>
  <c r="G263" i="55"/>
  <c r="G345" i="51"/>
  <c r="H427" i="57"/>
  <c r="H263" i="52"/>
  <c r="G345" i="59"/>
  <c r="G17" i="57"/>
  <c r="G99" i="58"/>
  <c r="H263" i="57"/>
  <c r="H263" i="53"/>
  <c r="G345" i="57"/>
  <c r="H99" i="58"/>
  <c r="G345" i="53"/>
  <c r="H263" i="58"/>
  <c r="I263" i="54"/>
  <c r="H427" i="55"/>
  <c r="G509" i="52"/>
  <c r="H427" i="56"/>
  <c r="G181" i="56"/>
  <c r="G17" i="59"/>
  <c r="H345" i="54"/>
  <c r="G181" i="54"/>
  <c r="H181" i="52"/>
  <c r="G345" i="50"/>
  <c r="G345" i="54"/>
  <c r="G181" i="57"/>
  <c r="G99" i="56"/>
  <c r="H17" i="53"/>
  <c r="I427" i="58"/>
  <c r="I17" i="53"/>
  <c r="G427" i="51"/>
  <c r="I181" i="53"/>
  <c r="G345" i="55"/>
  <c r="G99" i="54"/>
  <c r="G17" i="55"/>
  <c r="I17" i="51"/>
  <c r="I427" i="54"/>
  <c r="H99" i="55"/>
  <c r="H181" i="54"/>
  <c r="I345" i="57"/>
  <c r="I509" i="52"/>
  <c r="I345" i="52"/>
  <c r="I263" i="58"/>
  <c r="G509" i="57"/>
  <c r="I509" i="57"/>
  <c r="I99" i="51"/>
  <c r="I427" i="55"/>
  <c r="I263" i="51"/>
  <c r="G17" i="51"/>
  <c r="I17" i="58"/>
  <c r="H99" i="56"/>
  <c r="I181" i="54"/>
  <c r="H345" i="51"/>
  <c r="I263" i="59"/>
  <c r="I181" i="58"/>
  <c r="H263" i="55"/>
  <c r="H99" i="59"/>
  <c r="H17" i="52"/>
  <c r="H17" i="55"/>
  <c r="H509" i="54"/>
  <c r="H17" i="50"/>
  <c r="G263" i="52"/>
  <c r="G509" i="58"/>
  <c r="H17" i="54"/>
  <c r="G427" i="55"/>
  <c r="I99" i="59"/>
  <c r="H181" i="50"/>
  <c r="G509" i="53"/>
  <c r="I17" i="57"/>
  <c r="I345" i="53"/>
  <c r="I17" i="59"/>
  <c r="G505" i="52"/>
  <c r="G423" i="54"/>
  <c r="H341" i="52"/>
  <c r="H259" i="55"/>
  <c r="H13" i="50"/>
  <c r="H95" i="55"/>
  <c r="H505" i="53"/>
  <c r="G341" i="53"/>
  <c r="H13" i="54"/>
  <c r="G505" i="50"/>
  <c r="I95" i="57"/>
  <c r="H13" i="52"/>
  <c r="G505" i="53"/>
  <c r="I423" i="53"/>
  <c r="G341" i="57"/>
  <c r="H177" i="59"/>
  <c r="I259" i="53"/>
  <c r="I341" i="53"/>
  <c r="H177" i="56"/>
  <c r="G341" i="51"/>
  <c r="H95" i="58"/>
  <c r="G341" i="55"/>
  <c r="I341" i="50"/>
  <c r="G95" i="59"/>
  <c r="G177" i="53"/>
  <c r="G13" i="52"/>
  <c r="G259" i="57"/>
  <c r="H259" i="54"/>
  <c r="I259" i="58"/>
  <c r="I423" i="58"/>
  <c r="G423" i="59"/>
  <c r="I95" i="54"/>
  <c r="H423" i="57"/>
  <c r="H13" i="58"/>
  <c r="G177" i="58"/>
  <c r="I95" i="59"/>
  <c r="H341" i="53"/>
  <c r="H341" i="57"/>
  <c r="H423" i="54"/>
  <c r="H95" i="57"/>
  <c r="I177" i="52"/>
  <c r="I505" i="59"/>
  <c r="H505" i="54"/>
  <c r="I13" i="56"/>
  <c r="I95" i="55"/>
  <c r="G505" i="57"/>
  <c r="H95" i="50"/>
  <c r="H341" i="50"/>
  <c r="H505" i="52"/>
  <c r="G505" i="55"/>
  <c r="H259" i="57"/>
  <c r="I13" i="59"/>
  <c r="H13" i="53"/>
  <c r="H13" i="56"/>
  <c r="G177" i="54"/>
  <c r="I259" i="51"/>
  <c r="I341" i="56"/>
  <c r="I423" i="57"/>
  <c r="I177" i="51"/>
  <c r="I177" i="53"/>
  <c r="I177" i="54"/>
  <c r="G259" i="54"/>
  <c r="I505" i="57"/>
  <c r="G95" i="51"/>
  <c r="H341" i="56"/>
  <c r="H505" i="57"/>
  <c r="G95" i="52"/>
  <c r="I423" i="55"/>
  <c r="G259" i="59"/>
  <c r="G177" i="56"/>
  <c r="I13" i="50"/>
  <c r="H341" i="51"/>
  <c r="I13" i="54"/>
  <c r="H95" i="53"/>
  <c r="G505" i="51"/>
  <c r="G423" i="51"/>
  <c r="I177" i="58"/>
  <c r="I341" i="52"/>
  <c r="H505" i="56"/>
  <c r="I177" i="55"/>
  <c r="G95" i="57"/>
  <c r="I505" i="50"/>
  <c r="H505" i="58"/>
  <c r="I505" i="51"/>
  <c r="H423" i="59"/>
  <c r="H177" i="52"/>
  <c r="G95" i="55"/>
  <c r="G13" i="51"/>
  <c r="H177" i="57"/>
  <c r="H177" i="54"/>
  <c r="G13" i="56"/>
  <c r="I505" i="56"/>
  <c r="G13" i="58"/>
  <c r="I505" i="55"/>
  <c r="G13" i="57"/>
  <c r="I259" i="54"/>
  <c r="I95" i="52"/>
  <c r="G95" i="50"/>
  <c r="G505" i="54"/>
  <c r="H259" i="59"/>
  <c r="I423" i="50"/>
  <c r="G177" i="59"/>
  <c r="G341" i="56"/>
  <c r="G259" i="56"/>
  <c r="I341" i="55"/>
  <c r="I95" i="53"/>
  <c r="G13" i="55"/>
  <c r="H423" i="53"/>
  <c r="G423" i="56"/>
  <c r="G259" i="51"/>
  <c r="H13" i="57"/>
  <c r="G13" i="54"/>
  <c r="G177" i="51"/>
  <c r="H259" i="51"/>
  <c r="H13" i="51"/>
  <c r="H13" i="55"/>
  <c r="I259" i="59"/>
  <c r="G177" i="57"/>
  <c r="G341" i="59"/>
  <c r="H95" i="54"/>
  <c r="G259" i="50"/>
  <c r="I423" i="51"/>
  <c r="H341" i="59"/>
  <c r="I259" i="50"/>
  <c r="G423" i="57"/>
  <c r="I341" i="57"/>
  <c r="I13" i="57"/>
  <c r="G13" i="50"/>
  <c r="G423" i="58"/>
  <c r="I177" i="57"/>
  <c r="H177" i="50"/>
  <c r="H423" i="51"/>
  <c r="H505" i="51"/>
  <c r="G423" i="50"/>
  <c r="H505" i="59"/>
  <c r="H177" i="53"/>
  <c r="G259" i="53"/>
  <c r="G13" i="53"/>
  <c r="I341" i="58"/>
  <c r="G95" i="58"/>
  <c r="I423" i="52"/>
  <c r="I95" i="56"/>
  <c r="G177" i="50"/>
  <c r="I259" i="55"/>
  <c r="I259" i="52"/>
  <c r="H259" i="56"/>
  <c r="H95" i="56"/>
  <c r="H177" i="51"/>
  <c r="H341" i="58"/>
  <c r="I95" i="50"/>
  <c r="I505" i="54"/>
  <c r="H177" i="58"/>
  <c r="H259" i="58"/>
  <c r="I341" i="59"/>
  <c r="H95" i="52"/>
  <c r="G13" i="59"/>
  <c r="G423" i="52"/>
  <c r="G259" i="55"/>
  <c r="I341" i="54"/>
  <c r="G423" i="53"/>
  <c r="H423" i="52"/>
  <c r="I259" i="56"/>
  <c r="G95" i="53"/>
  <c r="H177" i="55"/>
  <c r="G341" i="58"/>
  <c r="I13" i="58"/>
  <c r="H423" i="56"/>
  <c r="I13" i="53"/>
  <c r="G259" i="58"/>
  <c r="G423" i="55"/>
  <c r="I505" i="58"/>
  <c r="I13" i="52"/>
  <c r="H13" i="59"/>
  <c r="I13" i="55"/>
  <c r="H423" i="55"/>
  <c r="H95" i="51"/>
  <c r="I259" i="57"/>
  <c r="I423" i="59"/>
  <c r="I423" i="56"/>
  <c r="I177" i="59"/>
  <c r="G177" i="55"/>
  <c r="G505" i="56"/>
  <c r="I177" i="50"/>
  <c r="H505" i="50"/>
  <c r="I177" i="56"/>
  <c r="I95" i="51"/>
  <c r="G505" i="58"/>
  <c r="G341" i="52"/>
  <c r="G259" i="52"/>
  <c r="H259" i="53"/>
  <c r="H505" i="55"/>
  <c r="H341" i="54"/>
  <c r="I95" i="58"/>
  <c r="I13" i="51"/>
  <c r="I505" i="53"/>
  <c r="G95" i="54"/>
  <c r="H423" i="50"/>
  <c r="I341" i="51"/>
  <c r="H95" i="59"/>
  <c r="G341" i="50"/>
  <c r="H259" i="52"/>
  <c r="H259" i="50"/>
  <c r="G177" i="52"/>
  <c r="H423" i="58"/>
  <c r="H341" i="55"/>
  <c r="I505" i="52"/>
  <c r="G505" i="59"/>
  <c r="G341" i="54"/>
  <c r="I423" i="54"/>
  <c r="G95" i="56"/>
  <c r="H503" i="58"/>
  <c r="G339" i="58"/>
  <c r="H11" i="54"/>
  <c r="I175" i="53"/>
  <c r="H503" i="59"/>
  <c r="G421" i="54"/>
  <c r="G93" i="50"/>
  <c r="G339" i="51"/>
  <c r="I339" i="58"/>
  <c r="I175" i="59"/>
  <c r="G503" i="50"/>
  <c r="I11" i="56"/>
  <c r="H11" i="55"/>
  <c r="G257" i="54"/>
  <c r="I503" i="58"/>
  <c r="I257" i="55"/>
  <c r="H421" i="56"/>
  <c r="I503" i="54"/>
  <c r="I503" i="55"/>
  <c r="I503" i="56"/>
  <c r="I11" i="53"/>
  <c r="H93" i="54"/>
  <c r="I257" i="51"/>
  <c r="H93" i="53"/>
  <c r="G11" i="57"/>
  <c r="I175" i="52"/>
  <c r="G421" i="52"/>
  <c r="I175" i="55"/>
  <c r="I93" i="59"/>
  <c r="I175" i="57"/>
  <c r="H503" i="55"/>
  <c r="G11" i="52"/>
  <c r="I175" i="51"/>
  <c r="G175" i="58"/>
  <c r="H175" i="55"/>
  <c r="H257" i="52"/>
  <c r="H421" i="59"/>
  <c r="G93" i="53"/>
  <c r="I11" i="54"/>
  <c r="G11" i="51"/>
  <c r="H257" i="50"/>
  <c r="G421" i="56"/>
  <c r="I421" i="52"/>
  <c r="H503" i="51"/>
  <c r="H339" i="55"/>
  <c r="H257" i="53"/>
  <c r="G503" i="56"/>
  <c r="G421" i="50"/>
  <c r="H93" i="52"/>
  <c r="G503" i="59"/>
  <c r="H421" i="50"/>
  <c r="G421" i="58"/>
  <c r="G175" i="55"/>
  <c r="H175" i="50"/>
  <c r="I503" i="57"/>
  <c r="G11" i="55"/>
  <c r="I421" i="59"/>
  <c r="H175" i="58"/>
  <c r="I421" i="56"/>
  <c r="I11" i="50"/>
  <c r="G421" i="53"/>
  <c r="I93" i="52"/>
  <c r="I257" i="56"/>
  <c r="G175" i="51"/>
  <c r="I175" i="56"/>
  <c r="I175" i="58"/>
  <c r="H503" i="56"/>
  <c r="G11" i="54"/>
  <c r="G11" i="56"/>
  <c r="G421" i="57"/>
  <c r="G503" i="58"/>
  <c r="G503" i="53"/>
  <c r="H175" i="57"/>
  <c r="G11" i="53"/>
  <c r="I339" i="56"/>
  <c r="H11" i="56"/>
  <c r="G175" i="50"/>
  <c r="H339" i="56"/>
  <c r="I257" i="57"/>
  <c r="I339" i="53"/>
  <c r="I93" i="56"/>
  <c r="I421" i="54"/>
  <c r="I339" i="51"/>
  <c r="G175" i="52"/>
  <c r="G503" i="55"/>
  <c r="H175" i="53"/>
  <c r="H257" i="54"/>
  <c r="G421" i="59"/>
  <c r="G421" i="51"/>
  <c r="H93" i="58"/>
  <c r="I503" i="51"/>
  <c r="I257" i="53"/>
  <c r="H503" i="53"/>
  <c r="G257" i="51"/>
  <c r="H339" i="58"/>
  <c r="G503" i="52"/>
  <c r="G175" i="57"/>
  <c r="I93" i="54"/>
  <c r="I339" i="50"/>
  <c r="G503" i="57"/>
  <c r="H93" i="57"/>
  <c r="G339" i="59"/>
  <c r="I339" i="55"/>
  <c r="H421" i="57"/>
  <c r="G421" i="55"/>
  <c r="H93" i="51"/>
  <c r="I421" i="53"/>
  <c r="H421" i="58"/>
  <c r="H421" i="53"/>
  <c r="I421" i="57"/>
  <c r="G11" i="59"/>
  <c r="G339" i="56"/>
  <c r="G339" i="57"/>
  <c r="H257" i="57"/>
  <c r="H503" i="52"/>
  <c r="I11" i="51"/>
  <c r="G257" i="50"/>
  <c r="H503" i="54"/>
  <c r="H257" i="55"/>
  <c r="H257" i="56"/>
  <c r="H339" i="50"/>
  <c r="I421" i="58"/>
  <c r="I257" i="58"/>
  <c r="I257" i="54"/>
  <c r="G93" i="56"/>
  <c r="I257" i="52"/>
  <c r="H93" i="59"/>
  <c r="H339" i="51"/>
  <c r="I11" i="57"/>
  <c r="H11" i="50"/>
  <c r="H175" i="52"/>
  <c r="I93" i="55"/>
  <c r="I503" i="59"/>
  <c r="H421" i="51"/>
  <c r="G257" i="56"/>
  <c r="G93" i="59"/>
  <c r="H11" i="58"/>
  <c r="I503" i="52"/>
  <c r="I175" i="54"/>
  <c r="G175" i="56"/>
  <c r="H339" i="52"/>
  <c r="H339" i="54"/>
  <c r="G93" i="58"/>
  <c r="G257" i="58"/>
  <c r="I339" i="54"/>
  <c r="G257" i="55"/>
  <c r="G93" i="54"/>
  <c r="I93" i="58"/>
  <c r="G339" i="50"/>
  <c r="H421" i="55"/>
  <c r="H421" i="52"/>
  <c r="G257" i="53"/>
  <c r="I93" i="57"/>
  <c r="G175" i="53"/>
  <c r="H503" i="57"/>
  <c r="I11" i="59"/>
  <c r="H257" i="51"/>
  <c r="G339" i="53"/>
  <c r="G93" i="51"/>
  <c r="G257" i="52"/>
  <c r="I421" i="51"/>
  <c r="I175" i="50"/>
  <c r="H11" i="53"/>
  <c r="G93" i="55"/>
  <c r="H11" i="52"/>
  <c r="I93" i="50"/>
  <c r="H175" i="56"/>
  <c r="H421" i="54"/>
  <c r="H93" i="50"/>
  <c r="I503" i="53"/>
  <c r="I339" i="52"/>
  <c r="H257" i="58"/>
  <c r="I93" i="51"/>
  <c r="H175" i="54"/>
  <c r="H257" i="59"/>
  <c r="I339" i="59"/>
  <c r="I11" i="55"/>
  <c r="G93" i="57"/>
  <c r="I339" i="57"/>
  <c r="G339" i="52"/>
  <c r="H339" i="53"/>
  <c r="I11" i="52"/>
  <c r="H339" i="59"/>
  <c r="H339" i="57"/>
  <c r="G257" i="59"/>
  <c r="I257" i="50"/>
  <c r="I503" i="50"/>
  <c r="I11" i="58"/>
  <c r="G339" i="55"/>
  <c r="G175" i="59"/>
  <c r="G11" i="50"/>
  <c r="I93" i="53"/>
  <c r="I421" i="55"/>
  <c r="H93" i="55"/>
  <c r="G503" i="51"/>
  <c r="H175" i="59"/>
  <c r="H11" i="57"/>
  <c r="H11" i="51"/>
  <c r="H175" i="51"/>
  <c r="H93" i="56"/>
  <c r="G503" i="54"/>
  <c r="H503" i="50"/>
  <c r="H11" i="59"/>
  <c r="G11" i="58"/>
  <c r="G93" i="52"/>
  <c r="I257" i="59"/>
  <c r="G175" i="54"/>
  <c r="G339" i="54"/>
  <c r="I421" i="50"/>
  <c r="G257" i="57"/>
  <c r="G498" i="53"/>
  <c r="G170" i="58"/>
  <c r="G6" i="53"/>
  <c r="G170" i="51"/>
  <c r="H88" i="52"/>
  <c r="I170" i="59"/>
  <c r="H252" i="57"/>
  <c r="I498" i="50"/>
  <c r="H88" i="53"/>
  <c r="G498" i="56"/>
  <c r="H170" i="51"/>
  <c r="G334" i="59"/>
  <c r="I6" i="50"/>
  <c r="I6" i="57"/>
  <c r="G252" i="56"/>
  <c r="G88" i="55"/>
  <c r="G6" i="58"/>
  <c r="G416" i="59"/>
  <c r="I88" i="58"/>
  <c r="I416" i="50"/>
  <c r="H170" i="55"/>
  <c r="I252" i="56"/>
  <c r="H170" i="52"/>
  <c r="I252" i="55"/>
  <c r="G88" i="53"/>
  <c r="H498" i="58"/>
  <c r="G6" i="59"/>
  <c r="I252" i="57"/>
  <c r="G334" i="50"/>
  <c r="G334" i="51"/>
  <c r="G416" i="58"/>
  <c r="H498" i="56"/>
  <c r="I6" i="55"/>
  <c r="I88" i="51"/>
  <c r="I498" i="59"/>
  <c r="G88" i="52"/>
  <c r="H6" i="52"/>
  <c r="I498" i="52"/>
  <c r="I334" i="58"/>
  <c r="H416" i="58"/>
  <c r="G416" i="50"/>
  <c r="I88" i="50"/>
  <c r="G252" i="57"/>
  <c r="H498" i="57"/>
  <c r="G170" i="53"/>
  <c r="H252" i="59"/>
  <c r="G6" i="50"/>
  <c r="G170" i="55"/>
  <c r="I88" i="53"/>
  <c r="H252" i="53"/>
  <c r="G334" i="55"/>
  <c r="I6" i="58"/>
  <c r="G170" i="54"/>
  <c r="I170" i="53"/>
  <c r="H498" i="55"/>
  <c r="I6" i="53"/>
  <c r="H334" i="53"/>
  <c r="H334" i="56"/>
  <c r="G252" i="52"/>
  <c r="H88" i="51"/>
  <c r="H498" i="53"/>
  <c r="G88" i="59"/>
  <c r="G170" i="52"/>
  <c r="G334" i="53"/>
  <c r="G498" i="55"/>
  <c r="H416" i="53"/>
  <c r="I170" i="58"/>
  <c r="G498" i="57"/>
  <c r="G334" i="57"/>
  <c r="G170" i="56"/>
  <c r="H334" i="55"/>
  <c r="I6" i="56"/>
  <c r="G88" i="58"/>
  <c r="G416" i="52"/>
  <c r="G170" i="50"/>
  <c r="I416" i="55"/>
  <c r="I88" i="57"/>
  <c r="G498" i="51"/>
  <c r="G88" i="57"/>
  <c r="I88" i="56"/>
  <c r="G88" i="54"/>
  <c r="H6" i="53"/>
  <c r="I334" i="50"/>
  <c r="I498" i="54"/>
  <c r="H252" i="55"/>
  <c r="I334" i="51"/>
  <c r="I170" i="51"/>
  <c r="I88" i="54"/>
  <c r="I252" i="58"/>
  <c r="H6" i="51"/>
  <c r="I498" i="56"/>
  <c r="I88" i="59"/>
  <c r="G6" i="51"/>
  <c r="G498" i="54"/>
  <c r="G252" i="58"/>
  <c r="I6" i="52"/>
  <c r="I334" i="52"/>
  <c r="I6" i="54"/>
  <c r="G498" i="58"/>
  <c r="I170" i="50"/>
  <c r="G170" i="59"/>
  <c r="H6" i="57"/>
  <c r="G416" i="56"/>
  <c r="G252" i="51"/>
  <c r="H334" i="58"/>
  <c r="I170" i="55"/>
  <c r="H334" i="50"/>
  <c r="H88" i="58"/>
  <c r="G334" i="56"/>
  <c r="I498" i="53"/>
  <c r="I416" i="51"/>
  <c r="I88" i="55"/>
  <c r="H170" i="50"/>
  <c r="H498" i="50"/>
  <c r="I498" i="57"/>
  <c r="G334" i="52"/>
  <c r="H252" i="58"/>
  <c r="H88" i="57"/>
  <c r="H6" i="54"/>
  <c r="H88" i="54"/>
  <c r="H170" i="59"/>
  <c r="H252" i="50"/>
  <c r="G416" i="53"/>
  <c r="I498" i="58"/>
  <c r="I170" i="54"/>
  <c r="H416" i="55"/>
  <c r="H6" i="56"/>
  <c r="H88" i="55"/>
  <c r="G6" i="52"/>
  <c r="H416" i="50"/>
  <c r="H334" i="57"/>
  <c r="I416" i="59"/>
  <c r="I252" i="59"/>
  <c r="H6" i="58"/>
  <c r="I498" i="55"/>
  <c r="H252" i="52"/>
  <c r="H88" i="50"/>
  <c r="H252" i="54"/>
  <c r="H170" i="54"/>
  <c r="G498" i="50"/>
  <c r="I170" i="57"/>
  <c r="G88" i="50"/>
  <c r="H334" i="54"/>
  <c r="H334" i="59"/>
  <c r="I334" i="59"/>
  <c r="G416" i="51"/>
  <c r="H498" i="59"/>
  <c r="H252" i="51"/>
  <c r="H170" i="53"/>
  <c r="H416" i="54"/>
  <c r="G252" i="53"/>
  <c r="I416" i="57"/>
  <c r="H6" i="59"/>
  <c r="I334" i="55"/>
  <c r="I170" i="56"/>
  <c r="G252" i="59"/>
  <c r="I252" i="52"/>
  <c r="I498" i="51"/>
  <c r="I334" i="53"/>
  <c r="G88" i="51"/>
  <c r="I416" i="53"/>
  <c r="G252" i="55"/>
  <c r="H6" i="50"/>
  <c r="I252" i="50"/>
  <c r="I6" i="51"/>
  <c r="I252" i="54"/>
  <c r="H170" i="58"/>
  <c r="I416" i="58"/>
  <c r="I334" i="54"/>
  <c r="G6" i="57"/>
  <c r="G170" i="57"/>
  <c r="G6" i="56"/>
  <c r="H498" i="54"/>
  <c r="H416" i="56"/>
  <c r="I170" i="52"/>
  <c r="G252" i="50"/>
  <c r="G6" i="54"/>
  <c r="I334" i="56"/>
  <c r="H416" i="52"/>
  <c r="G416" i="54"/>
  <c r="I88" i="52"/>
  <c r="H416" i="57"/>
  <c r="G498" i="52"/>
  <c r="I6" i="59"/>
  <c r="G416" i="57"/>
  <c r="H252" i="56"/>
  <c r="G498" i="59"/>
  <c r="G252" i="54"/>
  <c r="H334" i="52"/>
  <c r="G334" i="58"/>
  <c r="I252" i="51"/>
  <c r="H6" i="55"/>
  <c r="I416" i="56"/>
  <c r="I416" i="54"/>
  <c r="H170" i="57"/>
  <c r="G416" i="55"/>
  <c r="I416" i="52"/>
  <c r="H88" i="56"/>
  <c r="H498" i="52"/>
  <c r="G334" i="54"/>
  <c r="G6" i="55"/>
  <c r="I334" i="57"/>
  <c r="H334" i="51"/>
  <c r="H88" i="59"/>
  <c r="I252" i="53"/>
  <c r="H170" i="56"/>
  <c r="H498" i="51"/>
  <c r="G88" i="56"/>
  <c r="H416" i="51"/>
  <c r="H416" i="59"/>
  <c r="I520" i="53"/>
  <c r="H438" i="52"/>
  <c r="G520" i="54"/>
  <c r="G274" i="59"/>
  <c r="H438" i="53"/>
  <c r="G520" i="51"/>
  <c r="G438" i="58"/>
  <c r="H356" i="51"/>
  <c r="I356" i="51"/>
  <c r="G356" i="51"/>
  <c r="H28" i="50"/>
  <c r="G110" i="54"/>
  <c r="H438" i="59"/>
  <c r="H110" i="51"/>
  <c r="H356" i="52"/>
  <c r="I520" i="55"/>
  <c r="H28" i="54"/>
  <c r="G274" i="58"/>
  <c r="H192" i="58"/>
  <c r="G438" i="57"/>
  <c r="H192" i="52"/>
  <c r="H110" i="53"/>
  <c r="G192" i="58"/>
  <c r="I356" i="58"/>
  <c r="I274" i="53"/>
  <c r="G520" i="57"/>
  <c r="H274" i="58"/>
  <c r="H438" i="55"/>
  <c r="G192" i="56"/>
  <c r="H192" i="56"/>
  <c r="I110" i="56"/>
  <c r="G192" i="52"/>
  <c r="H274" i="56"/>
  <c r="G274" i="52"/>
  <c r="H192" i="54"/>
  <c r="I192" i="53"/>
  <c r="H520" i="54"/>
  <c r="I110" i="54"/>
  <c r="I520" i="56"/>
  <c r="I274" i="59"/>
  <c r="H438" i="54"/>
  <c r="H110" i="56"/>
  <c r="H192" i="59"/>
  <c r="I438" i="55"/>
  <c r="G356" i="56"/>
  <c r="H110" i="50"/>
  <c r="I28" i="56"/>
  <c r="I28" i="57"/>
  <c r="I110" i="58"/>
  <c r="H520" i="58"/>
  <c r="G438" i="54"/>
  <c r="H274" i="52"/>
  <c r="I520" i="54"/>
  <c r="I274" i="55"/>
  <c r="H438" i="51"/>
  <c r="H274" i="50"/>
  <c r="H192" i="55"/>
  <c r="G274" i="56"/>
  <c r="I192" i="50"/>
  <c r="G110" i="56"/>
  <c r="H520" i="59"/>
  <c r="H356" i="58"/>
  <c r="I110" i="55"/>
  <c r="H28" i="55"/>
  <c r="I356" i="55"/>
  <c r="I356" i="57"/>
  <c r="G28" i="54"/>
  <c r="I438" i="51"/>
  <c r="G356" i="54"/>
  <c r="H110" i="52"/>
  <c r="H520" i="51"/>
  <c r="H110" i="59"/>
  <c r="G274" i="57"/>
  <c r="H110" i="58"/>
  <c r="I356" i="56"/>
  <c r="G356" i="50"/>
  <c r="I192" i="59"/>
  <c r="H520" i="56"/>
  <c r="H438" i="58"/>
  <c r="G356" i="55"/>
  <c r="G438" i="56"/>
  <c r="H438" i="50"/>
  <c r="I520" i="50"/>
  <c r="G28" i="57"/>
  <c r="I274" i="54"/>
  <c r="G274" i="53"/>
  <c r="H520" i="50"/>
  <c r="H192" i="50"/>
  <c r="G28" i="56"/>
  <c r="I520" i="58"/>
  <c r="H520" i="52"/>
  <c r="I274" i="56"/>
  <c r="G356" i="58"/>
  <c r="I28" i="52"/>
  <c r="H28" i="53"/>
  <c r="I520" i="52"/>
  <c r="I438" i="54"/>
  <c r="I110" i="59"/>
  <c r="I520" i="59"/>
  <c r="G110" i="53"/>
  <c r="I110" i="53"/>
  <c r="G438" i="50"/>
  <c r="I192" i="54"/>
  <c r="H28" i="58"/>
  <c r="I438" i="59"/>
  <c r="I520" i="51"/>
  <c r="H274" i="57"/>
  <c r="H28" i="51"/>
  <c r="H520" i="57"/>
  <c r="G28" i="51"/>
  <c r="I438" i="53"/>
  <c r="I356" i="54"/>
  <c r="G520" i="52"/>
  <c r="G274" i="54"/>
  <c r="G192" i="54"/>
  <c r="H110" i="54"/>
  <c r="G110" i="55"/>
  <c r="I520" i="57"/>
  <c r="G110" i="51"/>
  <c r="I438" i="57"/>
  <c r="G438" i="51"/>
  <c r="G110" i="57"/>
  <c r="H356" i="55"/>
  <c r="H274" i="54"/>
  <c r="H28" i="56"/>
  <c r="G28" i="50"/>
  <c r="I110" i="52"/>
  <c r="G28" i="55"/>
  <c r="G28" i="58"/>
  <c r="G28" i="52"/>
  <c r="H28" i="52"/>
  <c r="G356" i="52"/>
  <c r="G192" i="57"/>
  <c r="I28" i="54"/>
  <c r="G438" i="53"/>
  <c r="G28" i="59"/>
  <c r="G110" i="52"/>
  <c r="H274" i="59"/>
  <c r="H28" i="59"/>
  <c r="G192" i="51"/>
  <c r="I274" i="51"/>
  <c r="H110" i="55"/>
  <c r="H356" i="50"/>
  <c r="H28" i="57"/>
  <c r="G438" i="52"/>
  <c r="G274" i="50"/>
  <c r="G274" i="55"/>
  <c r="I438" i="58"/>
  <c r="I192" i="56"/>
  <c r="H356" i="54"/>
  <c r="I438" i="50"/>
  <c r="I192" i="51"/>
  <c r="I110" i="51"/>
  <c r="H520" i="53"/>
  <c r="I438" i="56"/>
  <c r="G28" i="53"/>
  <c r="I192" i="52"/>
  <c r="I28" i="55"/>
  <c r="G520" i="55"/>
  <c r="I274" i="58"/>
  <c r="G110" i="58"/>
  <c r="G110" i="59"/>
  <c r="H520" i="55"/>
  <c r="I356" i="59"/>
  <c r="I192" i="57"/>
  <c r="G356" i="59"/>
  <c r="G192" i="53"/>
  <c r="G192" i="55"/>
  <c r="G192" i="59"/>
  <c r="G356" i="53"/>
  <c r="I28" i="53"/>
  <c r="I356" i="50"/>
  <c r="H192" i="53"/>
  <c r="I356" i="52"/>
  <c r="H192" i="51"/>
  <c r="H192" i="57"/>
  <c r="I110" i="57"/>
  <c r="G438" i="55"/>
  <c r="I274" i="52"/>
  <c r="G110" i="50"/>
  <c r="H438" i="57"/>
  <c r="H438" i="56"/>
  <c r="H110" i="57"/>
  <c r="G520" i="53"/>
  <c r="G520" i="50"/>
  <c r="H356" i="57"/>
  <c r="G192" i="50"/>
  <c r="G438" i="59"/>
  <c r="H274" i="55"/>
  <c r="I110" i="50"/>
  <c r="I438" i="52"/>
  <c r="I274" i="57"/>
  <c r="I28" i="50"/>
  <c r="I28" i="51"/>
  <c r="I28" i="59"/>
  <c r="G356" i="57"/>
  <c r="I28" i="58"/>
  <c r="G520" i="58"/>
  <c r="I274" i="50"/>
  <c r="H356" i="53"/>
  <c r="I356" i="53"/>
  <c r="G520" i="59"/>
  <c r="H274" i="53"/>
  <c r="I192" i="58"/>
  <c r="G274" i="51"/>
  <c r="H356" i="59"/>
  <c r="G520" i="56"/>
  <c r="H274" i="51"/>
  <c r="H356" i="56"/>
  <c r="I192" i="55"/>
  <c r="I34" i="57"/>
  <c r="H116" i="53"/>
  <c r="H280" i="54"/>
  <c r="H444" i="58"/>
  <c r="G526" i="59"/>
  <c r="I526" i="59"/>
  <c r="H198" i="54"/>
  <c r="I526" i="51"/>
  <c r="G34" i="58"/>
  <c r="I116" i="54"/>
  <c r="H34" i="58"/>
  <c r="H362" i="57"/>
  <c r="I362" i="50"/>
  <c r="G362" i="54"/>
  <c r="G198" i="59"/>
  <c r="G526" i="51"/>
  <c r="G198" i="58"/>
  <c r="G116" i="56"/>
  <c r="G526" i="57"/>
  <c r="G280" i="58"/>
  <c r="G34" i="52"/>
  <c r="I280" i="57"/>
  <c r="H526" i="51"/>
  <c r="I280" i="59"/>
  <c r="G280" i="56"/>
  <c r="H444" i="54"/>
  <c r="I116" i="58"/>
  <c r="I526" i="52"/>
  <c r="I526" i="55"/>
  <c r="I116" i="57"/>
  <c r="H362" i="50"/>
  <c r="I116" i="59"/>
  <c r="H34" i="54"/>
  <c r="G362" i="51"/>
  <c r="G198" i="53"/>
  <c r="G526" i="54"/>
  <c r="G526" i="55"/>
  <c r="G198" i="55"/>
  <c r="I526" i="53"/>
  <c r="H198" i="53"/>
  <c r="H362" i="54"/>
  <c r="I280" i="51"/>
  <c r="G362" i="59"/>
  <c r="H526" i="57"/>
  <c r="G280" i="54"/>
  <c r="G444" i="58"/>
  <c r="H444" i="57"/>
  <c r="H34" i="56"/>
  <c r="G526" i="56"/>
  <c r="H362" i="59"/>
  <c r="G444" i="52"/>
  <c r="I444" i="53"/>
  <c r="I362" i="59"/>
  <c r="I362" i="53"/>
  <c r="I526" i="58"/>
  <c r="G444" i="56"/>
  <c r="I444" i="50"/>
  <c r="I444" i="56"/>
  <c r="G34" i="50"/>
  <c r="H280" i="53"/>
  <c r="G362" i="58"/>
  <c r="H444" i="53"/>
  <c r="G280" i="52"/>
  <c r="H34" i="55"/>
  <c r="H34" i="53"/>
  <c r="G280" i="50"/>
  <c r="H362" i="55"/>
  <c r="G34" i="54"/>
  <c r="G444" i="57"/>
  <c r="G280" i="57"/>
  <c r="G116" i="50"/>
  <c r="H444" i="56"/>
  <c r="I198" i="53"/>
  <c r="I198" i="58"/>
  <c r="I362" i="58"/>
  <c r="H198" i="58"/>
  <c r="I444" i="59"/>
  <c r="H34" i="51"/>
  <c r="I526" i="57"/>
  <c r="G116" i="53"/>
  <c r="G526" i="50"/>
  <c r="I362" i="52"/>
  <c r="I444" i="55"/>
  <c r="H444" i="52"/>
  <c r="G444" i="59"/>
  <c r="G198" i="54"/>
  <c r="H526" i="54"/>
  <c r="G362" i="53"/>
  <c r="H116" i="58"/>
  <c r="I34" i="58"/>
  <c r="I526" i="56"/>
  <c r="H280" i="56"/>
  <c r="I34" i="59"/>
  <c r="G526" i="52"/>
  <c r="H116" i="57"/>
  <c r="G444" i="54"/>
  <c r="G116" i="58"/>
  <c r="I280" i="56"/>
  <c r="G526" i="58"/>
  <c r="H362" i="58"/>
  <c r="G198" i="50"/>
  <c r="H526" i="53"/>
  <c r="G198" i="56"/>
  <c r="I280" i="52"/>
  <c r="H280" i="58"/>
  <c r="G444" i="55"/>
  <c r="I198" i="52"/>
  <c r="I116" i="52"/>
  <c r="G34" i="57"/>
  <c r="H280" i="55"/>
  <c r="G280" i="59"/>
  <c r="G34" i="55"/>
  <c r="I362" i="56"/>
  <c r="G362" i="56"/>
  <c r="I198" i="55"/>
  <c r="H198" i="55"/>
  <c r="G116" i="52"/>
  <c r="H526" i="55"/>
  <c r="G444" i="50"/>
  <c r="I444" i="57"/>
  <c r="H526" i="52"/>
  <c r="I34" i="53"/>
  <c r="G34" i="56"/>
  <c r="H34" i="59"/>
  <c r="H198" i="56"/>
  <c r="H280" i="51"/>
  <c r="I280" i="53"/>
  <c r="H116" i="52"/>
  <c r="H280" i="52"/>
  <c r="G362" i="52"/>
  <c r="G526" i="53"/>
  <c r="G280" i="51"/>
  <c r="I198" i="50"/>
  <c r="H198" i="51"/>
  <c r="I34" i="51"/>
  <c r="H34" i="57"/>
  <c r="H444" i="59"/>
  <c r="I34" i="52"/>
  <c r="I280" i="50"/>
  <c r="I116" i="51"/>
  <c r="I116" i="56"/>
  <c r="G362" i="57"/>
  <c r="I198" i="56"/>
  <c r="H198" i="52"/>
  <c r="I444" i="51"/>
  <c r="I526" i="50"/>
  <c r="H198" i="57"/>
  <c r="H526" i="50"/>
  <c r="H444" i="50"/>
  <c r="I444" i="54"/>
  <c r="I280" i="55"/>
  <c r="G280" i="55"/>
  <c r="H526" i="56"/>
  <c r="I526" i="54"/>
  <c r="G116" i="57"/>
  <c r="I280" i="58"/>
  <c r="I198" i="57"/>
  <c r="H34" i="50"/>
  <c r="G34" i="53"/>
  <c r="G34" i="59"/>
  <c r="H116" i="55"/>
  <c r="G116" i="55"/>
  <c r="H526" i="59"/>
  <c r="I362" i="57"/>
  <c r="I362" i="54"/>
  <c r="H280" i="59"/>
  <c r="I116" i="55"/>
  <c r="H198" i="59"/>
  <c r="G362" i="55"/>
  <c r="I362" i="55"/>
  <c r="G198" i="57"/>
  <c r="H526" i="58"/>
  <c r="G444" i="51"/>
  <c r="H362" i="52"/>
  <c r="H444" i="51"/>
  <c r="G362" i="50"/>
  <c r="I116" i="50"/>
  <c r="I198" i="51"/>
  <c r="H198" i="50"/>
  <c r="G116" i="54"/>
  <c r="I362" i="51"/>
  <c r="H116" i="50"/>
  <c r="H362" i="56"/>
  <c r="H116" i="51"/>
  <c r="H362" i="53"/>
  <c r="H362" i="51"/>
  <c r="I198" i="54"/>
  <c r="G198" i="51"/>
  <c r="H280" i="57"/>
  <c r="I444" i="52"/>
  <c r="H116" i="59"/>
  <c r="I34" i="54"/>
  <c r="I280" i="54"/>
  <c r="H280" i="50"/>
  <c r="G116" i="51"/>
  <c r="I444" i="58"/>
  <c r="H34" i="52"/>
  <c r="I34" i="56"/>
  <c r="G280" i="53"/>
  <c r="H444" i="55"/>
  <c r="G34" i="51"/>
  <c r="I116" i="53"/>
  <c r="H116" i="54"/>
  <c r="G444" i="53"/>
  <c r="I198" i="59"/>
  <c r="G198" i="52"/>
  <c r="H116" i="56"/>
  <c r="G116" i="59"/>
  <c r="I34" i="50"/>
  <c r="I34" i="55"/>
  <c r="H176" i="52"/>
  <c r="I422" i="54"/>
  <c r="G12" i="51"/>
  <c r="G340" i="52"/>
  <c r="H258" i="50"/>
  <c r="I94" i="51"/>
  <c r="I12" i="59"/>
  <c r="I176" i="51"/>
  <c r="G422" i="55"/>
  <c r="G504" i="51"/>
  <c r="G258" i="56"/>
  <c r="I340" i="54"/>
  <c r="H176" i="59"/>
  <c r="G422" i="51"/>
  <c r="G422" i="56"/>
  <c r="H422" i="51"/>
  <c r="I340" i="52"/>
  <c r="H12" i="55"/>
  <c r="G340" i="50"/>
  <c r="G422" i="52"/>
  <c r="I176" i="58"/>
  <c r="I422" i="50"/>
  <c r="I340" i="55"/>
  <c r="H340" i="57"/>
  <c r="H340" i="53"/>
  <c r="H258" i="57"/>
  <c r="H258" i="58"/>
  <c r="H94" i="56"/>
  <c r="I94" i="53"/>
  <c r="G12" i="50"/>
  <c r="G94" i="53"/>
  <c r="H258" i="53"/>
  <c r="I504" i="51"/>
  <c r="G94" i="57"/>
  <c r="I504" i="56"/>
  <c r="G504" i="56"/>
  <c r="G12" i="55"/>
  <c r="G340" i="57"/>
  <c r="G94" i="50"/>
  <c r="G504" i="52"/>
  <c r="H176" i="54"/>
  <c r="I12" i="53"/>
  <c r="G176" i="55"/>
  <c r="I12" i="58"/>
  <c r="G176" i="57"/>
  <c r="I504" i="59"/>
  <c r="G176" i="54"/>
  <c r="I12" i="52"/>
  <c r="G340" i="53"/>
  <c r="H340" i="55"/>
  <c r="G422" i="58"/>
  <c r="I340" i="58"/>
  <c r="I258" i="53"/>
  <c r="H340" i="59"/>
  <c r="H94" i="55"/>
  <c r="H422" i="56"/>
  <c r="I94" i="56"/>
  <c r="H340" i="50"/>
  <c r="I422" i="52"/>
  <c r="H504" i="52"/>
  <c r="G176" i="53"/>
  <c r="H422" i="55"/>
  <c r="G176" i="56"/>
  <c r="H12" i="57"/>
  <c r="I176" i="50"/>
  <c r="I12" i="51"/>
  <c r="I258" i="58"/>
  <c r="G504" i="53"/>
  <c r="G504" i="55"/>
  <c r="H504" i="55"/>
  <c r="H258" i="51"/>
  <c r="G94" i="58"/>
  <c r="H176" i="57"/>
  <c r="H504" i="56"/>
  <c r="H422" i="53"/>
  <c r="H258" i="56"/>
  <c r="I258" i="51"/>
  <c r="G422" i="53"/>
  <c r="H504" i="54"/>
  <c r="G258" i="52"/>
  <c r="H176" i="56"/>
  <c r="G504" i="57"/>
  <c r="G176" i="51"/>
  <c r="G12" i="59"/>
  <c r="I176" i="53"/>
  <c r="G422" i="50"/>
  <c r="H422" i="59"/>
  <c r="G340" i="59"/>
  <c r="G176" i="59"/>
  <c r="H340" i="56"/>
  <c r="H12" i="58"/>
  <c r="G422" i="54"/>
  <c r="I340" i="59"/>
  <c r="G422" i="59"/>
  <c r="G94" i="55"/>
  <c r="G12" i="53"/>
  <c r="H94" i="53"/>
  <c r="I258" i="56"/>
  <c r="H422" i="57"/>
  <c r="G340" i="56"/>
  <c r="I422" i="55"/>
  <c r="I422" i="57"/>
  <c r="I422" i="53"/>
  <c r="I340" i="56"/>
  <c r="I258" i="59"/>
  <c r="H422" i="58"/>
  <c r="G340" i="55"/>
  <c r="G12" i="52"/>
  <c r="I258" i="50"/>
  <c r="I340" i="53"/>
  <c r="H176" i="51"/>
  <c r="H504" i="59"/>
  <c r="G258" i="57"/>
  <c r="G258" i="50"/>
  <c r="H94" i="57"/>
  <c r="I504" i="55"/>
  <c r="G94" i="56"/>
  <c r="I340" i="57"/>
  <c r="H422" i="50"/>
  <c r="I422" i="58"/>
  <c r="H176" i="58"/>
  <c r="I176" i="57"/>
  <c r="I12" i="56"/>
  <c r="I422" i="51"/>
  <c r="H504" i="50"/>
  <c r="G504" i="54"/>
  <c r="H422" i="54"/>
  <c r="H422" i="52"/>
  <c r="G504" i="58"/>
  <c r="H258" i="59"/>
  <c r="G258" i="58"/>
  <c r="I176" i="54"/>
  <c r="H94" i="59"/>
  <c r="H258" i="54"/>
  <c r="H258" i="52"/>
  <c r="G12" i="58"/>
  <c r="H12" i="59"/>
  <c r="I94" i="55"/>
  <c r="G176" i="50"/>
  <c r="G258" i="54"/>
  <c r="G176" i="58"/>
  <c r="I12" i="54"/>
  <c r="H12" i="51"/>
  <c r="I422" i="56"/>
  <c r="H176" i="53"/>
  <c r="I176" i="55"/>
  <c r="H12" i="56"/>
  <c r="I340" i="51"/>
  <c r="I176" i="52"/>
  <c r="I176" i="56"/>
  <c r="H176" i="55"/>
  <c r="I258" i="54"/>
  <c r="G94" i="51"/>
  <c r="G258" i="55"/>
  <c r="G12" i="54"/>
  <c r="I12" i="57"/>
  <c r="I94" i="54"/>
  <c r="H12" i="54"/>
  <c r="H12" i="53"/>
  <c r="I176" i="59"/>
  <c r="H504" i="53"/>
  <c r="G504" i="50"/>
  <c r="I94" i="59"/>
  <c r="I504" i="58"/>
  <c r="G94" i="59"/>
  <c r="H94" i="51"/>
  <c r="H504" i="58"/>
  <c r="H94" i="52"/>
  <c r="G94" i="54"/>
  <c r="G12" i="56"/>
  <c r="I12" i="50"/>
  <c r="G340" i="54"/>
  <c r="I504" i="54"/>
  <c r="H12" i="50"/>
  <c r="H258" i="55"/>
  <c r="I258" i="57"/>
  <c r="I94" i="58"/>
  <c r="G422" i="57"/>
  <c r="I504" i="52"/>
  <c r="I258" i="55"/>
  <c r="H176" i="50"/>
  <c r="I422" i="59"/>
  <c r="G12" i="57"/>
  <c r="G258" i="59"/>
  <c r="H340" i="54"/>
  <c r="G504" i="59"/>
  <c r="I94" i="52"/>
  <c r="G176" i="52"/>
  <c r="I504" i="57"/>
  <c r="H94" i="54"/>
  <c r="I504" i="53"/>
  <c r="G258" i="53"/>
  <c r="I94" i="57"/>
  <c r="I340" i="50"/>
  <c r="G340" i="58"/>
  <c r="H12" i="52"/>
  <c r="G94" i="52"/>
  <c r="H504" i="57"/>
  <c r="H504" i="51"/>
  <c r="G258" i="51"/>
  <c r="I94" i="50"/>
  <c r="G340" i="51"/>
  <c r="H340" i="52"/>
  <c r="I258" i="52"/>
  <c r="H94" i="50"/>
  <c r="H94" i="58"/>
  <c r="I12" i="55"/>
  <c r="H340" i="58"/>
  <c r="H340" i="51"/>
  <c r="I504" i="50"/>
  <c r="H14" i="51"/>
  <c r="H342" i="58"/>
  <c r="I342" i="50"/>
  <c r="G506" i="57"/>
  <c r="I424" i="54"/>
  <c r="H14" i="54"/>
  <c r="I342" i="56"/>
  <c r="G506" i="58"/>
  <c r="H506" i="53"/>
  <c r="H14" i="56"/>
  <c r="G506" i="52"/>
  <c r="I260" i="52"/>
  <c r="H260" i="53"/>
  <c r="G342" i="57"/>
  <c r="I342" i="55"/>
  <c r="H342" i="50"/>
  <c r="I14" i="56"/>
  <c r="I14" i="59"/>
  <c r="G14" i="52"/>
  <c r="H424" i="50"/>
  <c r="G342" i="56"/>
  <c r="G96" i="50"/>
  <c r="H260" i="58"/>
  <c r="G178" i="52"/>
  <c r="G96" i="57"/>
  <c r="I342" i="53"/>
  <c r="G14" i="50"/>
  <c r="I14" i="58"/>
  <c r="G178" i="50"/>
  <c r="G506" i="56"/>
  <c r="G506" i="59"/>
  <c r="I260" i="55"/>
  <c r="G14" i="54"/>
  <c r="I96" i="53"/>
  <c r="G424" i="54"/>
  <c r="I342" i="58"/>
  <c r="I506" i="58"/>
  <c r="G14" i="57"/>
  <c r="G342" i="59"/>
  <c r="I96" i="51"/>
  <c r="G506" i="55"/>
  <c r="I178" i="57"/>
  <c r="G96" i="54"/>
  <c r="I178" i="54"/>
  <c r="H178" i="52"/>
  <c r="G178" i="55"/>
  <c r="I96" i="57"/>
  <c r="I506" i="53"/>
  <c r="G14" i="58"/>
  <c r="H178" i="58"/>
  <c r="H506" i="56"/>
  <c r="G260" i="51"/>
  <c r="I424" i="59"/>
  <c r="I178" i="50"/>
  <c r="H342" i="59"/>
  <c r="I506" i="56"/>
  <c r="I260" i="51"/>
  <c r="G96" i="59"/>
  <c r="H96" i="53"/>
  <c r="I96" i="59"/>
  <c r="H14" i="50"/>
  <c r="I424" i="58"/>
  <c r="H178" i="55"/>
  <c r="I260" i="53"/>
  <c r="H342" i="57"/>
  <c r="H424" i="51"/>
  <c r="H424" i="55"/>
  <c r="H14" i="57"/>
  <c r="I424" i="57"/>
  <c r="H96" i="56"/>
  <c r="H14" i="59"/>
  <c r="H178" i="57"/>
  <c r="I342" i="51"/>
  <c r="G178" i="57"/>
  <c r="I260" i="59"/>
  <c r="H424" i="59"/>
  <c r="I506" i="54"/>
  <c r="G178" i="58"/>
  <c r="G14" i="59"/>
  <c r="I424" i="53"/>
  <c r="H14" i="55"/>
  <c r="H342" i="53"/>
  <c r="H506" i="58"/>
  <c r="I342" i="54"/>
  <c r="G178" i="59"/>
  <c r="H260" i="59"/>
  <c r="H342" i="55"/>
  <c r="H260" i="55"/>
  <c r="I506" i="52"/>
  <c r="G14" i="55"/>
  <c r="H14" i="52"/>
  <c r="I506" i="55"/>
  <c r="H96" i="55"/>
  <c r="I424" i="56"/>
  <c r="H506" i="50"/>
  <c r="I178" i="51"/>
  <c r="G342" i="53"/>
  <c r="I14" i="54"/>
  <c r="I178" i="59"/>
  <c r="G424" i="57"/>
  <c r="I260" i="54"/>
  <c r="I260" i="50"/>
  <c r="I178" i="58"/>
  <c r="H260" i="54"/>
  <c r="G260" i="52"/>
  <c r="G96" i="58"/>
  <c r="H14" i="58"/>
  <c r="H96" i="52"/>
  <c r="G424" i="55"/>
  <c r="G178" i="54"/>
  <c r="I96" i="50"/>
  <c r="I506" i="50"/>
  <c r="I96" i="55"/>
  <c r="G424" i="51"/>
  <c r="I260" i="57"/>
  <c r="G342" i="50"/>
  <c r="G424" i="50"/>
  <c r="I424" i="52"/>
  <c r="I506" i="51"/>
  <c r="G342" i="55"/>
  <c r="I342" i="52"/>
  <c r="G506" i="53"/>
  <c r="I178" i="53"/>
  <c r="I14" i="50"/>
  <c r="H260" i="52"/>
  <c r="H178" i="51"/>
  <c r="I342" i="59"/>
  <c r="H342" i="51"/>
  <c r="H96" i="59"/>
  <c r="G424" i="59"/>
  <c r="G424" i="52"/>
  <c r="I424" i="51"/>
  <c r="G260" i="58"/>
  <c r="G342" i="51"/>
  <c r="G260" i="55"/>
  <c r="G260" i="57"/>
  <c r="H178" i="56"/>
  <c r="H342" i="56"/>
  <c r="H96" i="50"/>
  <c r="H260" i="50"/>
  <c r="G342" i="52"/>
  <c r="G260" i="54"/>
  <c r="I14" i="55"/>
  <c r="G342" i="54"/>
  <c r="H342" i="54"/>
  <c r="H506" i="52"/>
  <c r="H96" i="58"/>
  <c r="H424" i="52"/>
  <c r="G342" i="58"/>
  <c r="H14" i="53"/>
  <c r="G506" i="50"/>
  <c r="G178" i="51"/>
  <c r="G424" i="58"/>
  <c r="I178" i="55"/>
  <c r="G506" i="54"/>
  <c r="G178" i="56"/>
  <c r="G178" i="53"/>
  <c r="I178" i="56"/>
  <c r="H178" i="59"/>
  <c r="H178" i="53"/>
  <c r="G96" i="52"/>
  <c r="H424" i="57"/>
  <c r="I96" i="58"/>
  <c r="I260" i="56"/>
  <c r="G260" i="59"/>
  <c r="H342" i="52"/>
  <c r="H506" i="57"/>
  <c r="G260" i="56"/>
  <c r="G424" i="56"/>
  <c r="H424" i="53"/>
  <c r="G14" i="51"/>
  <c r="H506" i="54"/>
  <c r="H424" i="58"/>
  <c r="I96" i="52"/>
  <c r="G260" i="53"/>
  <c r="I96" i="56"/>
  <c r="I260" i="58"/>
  <c r="H178" i="54"/>
  <c r="I506" i="57"/>
  <c r="I342" i="57"/>
  <c r="I14" i="53"/>
  <c r="I14" i="51"/>
  <c r="I424" i="55"/>
  <c r="H424" i="54"/>
  <c r="G96" i="53"/>
  <c r="H260" i="51"/>
  <c r="G14" i="56"/>
  <c r="G506" i="51"/>
  <c r="H506" i="59"/>
  <c r="H96" i="51"/>
  <c r="H260" i="57"/>
  <c r="I424" i="50"/>
  <c r="G96" i="51"/>
  <c r="H96" i="54"/>
  <c r="I14" i="52"/>
  <c r="I178" i="52"/>
  <c r="H260" i="56"/>
  <c r="G14" i="53"/>
  <c r="H506" i="55"/>
  <c r="G424" i="53"/>
  <c r="G260" i="50"/>
  <c r="H178" i="50"/>
  <c r="G96" i="55"/>
  <c r="I506" i="59"/>
  <c r="H424" i="56"/>
  <c r="I14" i="57"/>
  <c r="H506" i="51"/>
  <c r="G96" i="56"/>
  <c r="H96" i="57"/>
  <c r="I96" i="54"/>
  <c r="K38" i="41"/>
  <c r="K37" i="41"/>
  <c r="K13" i="41"/>
  <c r="K25" i="41"/>
  <c r="K35" i="41"/>
  <c r="K16" i="41"/>
  <c r="K39" i="41"/>
  <c r="K36" i="41"/>
  <c r="K17" i="41"/>
  <c r="K23" i="41"/>
  <c r="K42" i="41"/>
  <c r="K29" i="41"/>
  <c r="K15" i="41"/>
  <c r="K31" i="41"/>
  <c r="K27" i="41"/>
  <c r="K19" i="41"/>
  <c r="K28" i="41"/>
  <c r="K18" i="41"/>
  <c r="K32" i="41"/>
  <c r="K34" i="41"/>
  <c r="K24" i="41"/>
  <c r="K33" i="41"/>
  <c r="K40" i="41"/>
  <c r="K20" i="41"/>
  <c r="K26" i="41"/>
  <c r="K14" i="41"/>
  <c r="K30" i="41"/>
  <c r="K21" i="41"/>
  <c r="K41" i="41"/>
  <c r="K22" i="41"/>
  <c r="I77" i="48"/>
  <c r="G487" i="48"/>
  <c r="I569" i="48"/>
  <c r="H569" i="48"/>
  <c r="G405" i="48"/>
  <c r="K85" i="41"/>
  <c r="H159" i="48"/>
  <c r="I487" i="48"/>
  <c r="H405" i="48"/>
  <c r="H241" i="48"/>
  <c r="G569" i="48"/>
  <c r="L85" i="41"/>
  <c r="G159" i="48"/>
  <c r="H323" i="48"/>
  <c r="H77" i="48"/>
  <c r="H487" i="48"/>
  <c r="I323" i="48"/>
  <c r="I159" i="48"/>
  <c r="G241" i="48"/>
  <c r="G323" i="48"/>
  <c r="I241" i="48"/>
  <c r="I405" i="48"/>
  <c r="G77" i="48"/>
  <c r="G1889" i="42"/>
  <c r="I1725" i="42"/>
  <c r="I1479" i="42"/>
  <c r="I1643" i="42"/>
  <c r="H1315" i="42"/>
  <c r="H1725" i="42"/>
  <c r="G1643" i="42"/>
  <c r="I1397" i="42"/>
  <c r="H1807" i="42"/>
  <c r="G1397" i="42"/>
  <c r="H2053" i="42"/>
  <c r="G1971" i="42"/>
  <c r="G1725" i="42"/>
  <c r="H1397" i="42"/>
  <c r="G1807" i="42"/>
  <c r="I1561" i="42"/>
  <c r="H1561" i="42"/>
  <c r="H1479" i="42"/>
  <c r="H1971" i="42"/>
  <c r="I1807" i="42"/>
  <c r="I1315" i="42"/>
  <c r="G1479" i="42"/>
  <c r="I2053" i="42"/>
  <c r="I1971" i="42"/>
  <c r="G2053" i="42"/>
  <c r="I1889" i="42"/>
  <c r="H1889" i="42"/>
  <c r="G1315" i="42"/>
  <c r="G1561" i="42"/>
  <c r="H1643" i="42"/>
  <c r="M20" i="41"/>
  <c r="M36" i="41"/>
  <c r="M34" i="41"/>
  <c r="M23" i="41"/>
  <c r="M33" i="41"/>
  <c r="M15" i="41"/>
  <c r="M32" i="41"/>
  <c r="M38" i="41"/>
  <c r="M29" i="41"/>
  <c r="M17" i="41"/>
  <c r="M16" i="41"/>
  <c r="M40" i="41"/>
  <c r="M18" i="41"/>
  <c r="M27" i="41"/>
  <c r="M24" i="41"/>
  <c r="M13" i="41"/>
  <c r="M41" i="41"/>
  <c r="M26" i="41"/>
  <c r="M21" i="41"/>
  <c r="M14" i="41"/>
  <c r="M22" i="41"/>
  <c r="M35" i="41"/>
  <c r="M19" i="41"/>
  <c r="M37" i="41"/>
  <c r="M30" i="41"/>
  <c r="M25" i="41"/>
  <c r="M31" i="41"/>
  <c r="M42" i="41"/>
  <c r="M28" i="41"/>
  <c r="M39" i="41"/>
  <c r="I223" i="47"/>
  <c r="G141" i="47"/>
  <c r="G387" i="47"/>
  <c r="G141" i="49"/>
  <c r="I141" i="49"/>
  <c r="I59" i="47"/>
  <c r="H469" i="49"/>
  <c r="G305" i="49"/>
  <c r="H305" i="47"/>
  <c r="H551" i="49"/>
  <c r="H387" i="49"/>
  <c r="I387" i="47"/>
  <c r="G469" i="47"/>
  <c r="I469" i="49"/>
  <c r="H141" i="47"/>
  <c r="H59" i="47"/>
  <c r="I59" i="49"/>
  <c r="G469" i="49"/>
  <c r="H223" i="47"/>
  <c r="I551" i="47"/>
  <c r="H305" i="49"/>
  <c r="G551" i="49"/>
  <c r="H551" i="47"/>
  <c r="G551" i="47"/>
  <c r="I387" i="49"/>
  <c r="H59" i="49"/>
  <c r="I305" i="49"/>
  <c r="H387" i="47"/>
  <c r="H223" i="49"/>
  <c r="I223" i="49"/>
  <c r="H141" i="49"/>
  <c r="I551" i="49"/>
  <c r="G305" i="47"/>
  <c r="H469" i="47"/>
  <c r="G59" i="47"/>
  <c r="G223" i="49"/>
  <c r="G223" i="47"/>
  <c r="I141" i="47"/>
  <c r="G59" i="49"/>
  <c r="I305" i="47"/>
  <c r="G387" i="49"/>
  <c r="I469" i="47"/>
  <c r="L26" i="41"/>
  <c r="L39" i="41"/>
  <c r="L22" i="41"/>
  <c r="L30" i="41"/>
  <c r="L17" i="41"/>
  <c r="L23" i="41"/>
  <c r="L15" i="41"/>
  <c r="L34" i="41"/>
  <c r="L31" i="41"/>
  <c r="L32" i="41"/>
  <c r="L28" i="41"/>
  <c r="L13" i="41"/>
  <c r="L40" i="41"/>
  <c r="L14" i="41"/>
  <c r="L42" i="41"/>
  <c r="L27" i="41"/>
  <c r="L25" i="41"/>
  <c r="L35" i="41"/>
  <c r="L36" i="41"/>
  <c r="L41" i="41"/>
  <c r="L21" i="41"/>
  <c r="L37" i="41"/>
  <c r="L19" i="41"/>
  <c r="L38" i="41"/>
  <c r="L20" i="41"/>
  <c r="L16" i="41"/>
  <c r="L33" i="41"/>
  <c r="L29" i="41"/>
  <c r="L18" i="41"/>
  <c r="L24" i="41"/>
  <c r="H1773" i="42"/>
  <c r="G2019" i="42"/>
  <c r="I1773" i="42"/>
  <c r="G1527" i="42"/>
  <c r="I1609" i="42"/>
  <c r="H1855" i="42"/>
  <c r="G1281" i="42"/>
  <c r="I2019" i="42"/>
  <c r="H1445" i="42"/>
  <c r="H1527" i="42"/>
  <c r="I1937" i="42"/>
  <c r="G1445" i="42"/>
  <c r="H1691" i="42"/>
  <c r="I1691" i="42"/>
  <c r="G1691" i="42"/>
  <c r="G1363" i="42"/>
  <c r="I1363" i="42"/>
  <c r="H2019" i="42"/>
  <c r="I1527" i="42"/>
  <c r="I1855" i="42"/>
  <c r="H1609" i="42"/>
  <c r="H1281" i="42"/>
  <c r="I1445" i="42"/>
  <c r="H1937" i="42"/>
  <c r="G1855" i="42"/>
  <c r="G1609" i="42"/>
  <c r="G1773" i="42"/>
  <c r="H1363" i="42"/>
  <c r="G1937" i="42"/>
  <c r="I1281" i="42"/>
  <c r="I331" i="48"/>
  <c r="I577" i="48"/>
  <c r="H85" i="48"/>
  <c r="H331" i="48"/>
  <c r="G167" i="48"/>
  <c r="H577" i="48"/>
  <c r="I495" i="48"/>
  <c r="I249" i="48"/>
  <c r="I413" i="48"/>
  <c r="G85" i="48"/>
  <c r="G249" i="48"/>
  <c r="K93" i="41"/>
  <c r="G495" i="48"/>
  <c r="G331" i="48"/>
  <c r="H495" i="48"/>
  <c r="I85" i="48"/>
  <c r="G577" i="48"/>
  <c r="L93" i="41"/>
  <c r="H167" i="48"/>
  <c r="H249" i="48"/>
  <c r="I167" i="48"/>
  <c r="G413" i="48"/>
  <c r="H413" i="48"/>
  <c r="N21" i="41"/>
  <c r="N30" i="41"/>
  <c r="N40" i="41"/>
  <c r="N32" i="41"/>
  <c r="N42" i="41"/>
  <c r="N15" i="41"/>
  <c r="N29" i="41"/>
  <c r="N24" i="41"/>
  <c r="N18" i="41"/>
  <c r="N28" i="41"/>
  <c r="N27" i="41"/>
  <c r="N20" i="41"/>
  <c r="N19" i="41"/>
  <c r="N41" i="41"/>
  <c r="N35" i="41"/>
  <c r="N37" i="41"/>
  <c r="N36" i="41"/>
  <c r="N25" i="41"/>
  <c r="N26" i="41"/>
  <c r="N16" i="41"/>
  <c r="N33" i="41"/>
  <c r="N34" i="41"/>
  <c r="N23" i="41"/>
  <c r="N17" i="41"/>
  <c r="N14" i="41"/>
  <c r="N39" i="41"/>
  <c r="N13" i="41"/>
  <c r="N38" i="41"/>
  <c r="N22" i="41"/>
  <c r="N31" i="41"/>
  <c r="I42" i="47"/>
  <c r="I370" i="47"/>
  <c r="I534" i="47"/>
  <c r="H370" i="47"/>
  <c r="I288" i="47"/>
  <c r="H288" i="49"/>
  <c r="H42" i="47"/>
  <c r="G370" i="47"/>
  <c r="H288" i="47"/>
  <c r="G452" i="49"/>
  <c r="G534" i="49"/>
  <c r="H206" i="47"/>
  <c r="I452" i="47"/>
  <c r="G288" i="47"/>
  <c r="H370" i="49"/>
  <c r="H42" i="49"/>
  <c r="H206" i="49"/>
  <c r="G124" i="49"/>
  <c r="I206" i="49"/>
  <c r="I534" i="49"/>
  <c r="G206" i="47"/>
  <c r="G42" i="49"/>
  <c r="I288" i="49"/>
  <c r="G288" i="49"/>
  <c r="G452" i="47"/>
  <c r="H124" i="47"/>
  <c r="H534" i="49"/>
  <c r="G370" i="49"/>
  <c r="I124" i="49"/>
  <c r="H452" i="47"/>
  <c r="H534" i="47"/>
  <c r="G206" i="49"/>
  <c r="G42" i="47"/>
  <c r="H452" i="49"/>
  <c r="I452" i="49"/>
  <c r="G124" i="47"/>
  <c r="G534" i="47"/>
  <c r="H124" i="49"/>
  <c r="I206" i="47"/>
  <c r="I370" i="49"/>
  <c r="I42" i="49"/>
  <c r="I124" i="47"/>
  <c r="K59" i="41"/>
  <c r="I51" i="48"/>
  <c r="G379" i="48"/>
  <c r="I215" i="48"/>
  <c r="I133" i="48"/>
  <c r="G461" i="48"/>
  <c r="I379" i="48"/>
  <c r="G297" i="48"/>
  <c r="H133" i="48"/>
  <c r="G133" i="48"/>
  <c r="H379" i="48"/>
  <c r="I543" i="48"/>
  <c r="I461" i="48"/>
  <c r="H51" i="48"/>
  <c r="G543" i="48"/>
  <c r="H543" i="48"/>
  <c r="H215" i="48"/>
  <c r="L59" i="41"/>
  <c r="H461" i="48"/>
  <c r="I297" i="48"/>
  <c r="H297" i="48"/>
  <c r="G215" i="48"/>
  <c r="G51" i="48"/>
  <c r="I133" i="47"/>
  <c r="G461" i="49"/>
  <c r="I297" i="49"/>
  <c r="H133" i="49"/>
  <c r="H461" i="47"/>
  <c r="G461" i="47"/>
  <c r="I51" i="49"/>
  <c r="G543" i="49"/>
  <c r="I461" i="49"/>
  <c r="H379" i="49"/>
  <c r="H543" i="47"/>
  <c r="H543" i="49"/>
  <c r="H297" i="49"/>
  <c r="H379" i="47"/>
  <c r="I51" i="47"/>
  <c r="G379" i="49"/>
  <c r="G215" i="47"/>
  <c r="I543" i="47"/>
  <c r="I379" i="47"/>
  <c r="I379" i="49"/>
  <c r="H133" i="47"/>
  <c r="I133" i="49"/>
  <c r="H461" i="49"/>
  <c r="G543" i="47"/>
  <c r="I215" i="49"/>
  <c r="H297" i="47"/>
  <c r="I215" i="47"/>
  <c r="H215" i="47"/>
  <c r="G133" i="47"/>
  <c r="H51" i="49"/>
  <c r="G379" i="47"/>
  <c r="G51" i="49"/>
  <c r="H51" i="47"/>
  <c r="H215" i="49"/>
  <c r="G215" i="49"/>
  <c r="I543" i="49"/>
  <c r="I297" i="47"/>
  <c r="I461" i="47"/>
  <c r="G297" i="49"/>
  <c r="G51" i="47"/>
  <c r="G297" i="47"/>
  <c r="G133" i="49"/>
  <c r="H163" i="48"/>
  <c r="G491" i="48"/>
  <c r="G245" i="48"/>
  <c r="G573" i="48"/>
  <c r="I245" i="48"/>
  <c r="I409" i="48"/>
  <c r="G81" i="48"/>
  <c r="I81" i="48"/>
  <c r="H491" i="48"/>
  <c r="I327" i="48"/>
  <c r="G327" i="48"/>
  <c r="K89" i="41"/>
  <c r="H327" i="48"/>
  <c r="I491" i="48"/>
  <c r="I573" i="48"/>
  <c r="H409" i="48"/>
  <c r="H245" i="48"/>
  <c r="L89" i="41"/>
  <c r="H81" i="48"/>
  <c r="G409" i="48"/>
  <c r="I163" i="48"/>
  <c r="G163" i="48"/>
  <c r="H573" i="48"/>
  <c r="H249" i="47"/>
  <c r="I85" i="49"/>
  <c r="I577" i="49"/>
  <c r="H167" i="47"/>
  <c r="I85" i="47"/>
  <c r="G331" i="47"/>
  <c r="H85" i="49"/>
  <c r="I249" i="47"/>
  <c r="G577" i="47"/>
  <c r="H495" i="47"/>
  <c r="H413" i="47"/>
  <c r="I331" i="47"/>
  <c r="H85" i="47"/>
  <c r="I495" i="49"/>
  <c r="H577" i="47"/>
  <c r="G249" i="47"/>
  <c r="G85" i="49"/>
  <c r="G413" i="49"/>
  <c r="I331" i="49"/>
  <c r="G85" i="47"/>
  <c r="I167" i="49"/>
  <c r="I495" i="47"/>
  <c r="G167" i="49"/>
  <c r="I249" i="49"/>
  <c r="G577" i="49"/>
  <c r="H413" i="49"/>
  <c r="I413" i="49"/>
  <c r="H167" i="49"/>
  <c r="I167" i="47"/>
  <c r="G167" i="47"/>
  <c r="H495" i="49"/>
  <c r="H249" i="49"/>
  <c r="G249" i="49"/>
  <c r="I577" i="47"/>
  <c r="H331" i="49"/>
  <c r="G331" i="49"/>
  <c r="H577" i="49"/>
  <c r="G495" i="49"/>
  <c r="H331" i="47"/>
  <c r="G495" i="47"/>
  <c r="I413" i="47"/>
  <c r="G413" i="47"/>
  <c r="H1928" i="42"/>
  <c r="I1436" i="42"/>
  <c r="G1846" i="42"/>
  <c r="G1518" i="42"/>
  <c r="G1682" i="42"/>
  <c r="I1846" i="42"/>
  <c r="I1600" i="42"/>
  <c r="G1272" i="42"/>
  <c r="I1354" i="42"/>
  <c r="H1764" i="42"/>
  <c r="G1354" i="42"/>
  <c r="I2010" i="42"/>
  <c r="H1600" i="42"/>
  <c r="I1682" i="42"/>
  <c r="G1600" i="42"/>
  <c r="I1928" i="42"/>
  <c r="G1436" i="42"/>
  <c r="H1354" i="42"/>
  <c r="G1928" i="42"/>
  <c r="H2010" i="42"/>
  <c r="I1764" i="42"/>
  <c r="I1272" i="42"/>
  <c r="G1764" i="42"/>
  <c r="H1518" i="42"/>
  <c r="H1272" i="42"/>
  <c r="H1436" i="42"/>
  <c r="I1518" i="42"/>
  <c r="H1846" i="42"/>
  <c r="G2010" i="42"/>
  <c r="H1682" i="42"/>
  <c r="P29" i="41"/>
  <c r="P38" i="41"/>
  <c r="P31" i="41"/>
  <c r="P19" i="41"/>
  <c r="P16" i="41"/>
  <c r="P36" i="41"/>
  <c r="P33" i="41"/>
  <c r="P25" i="41"/>
  <c r="P40" i="41"/>
  <c r="P41" i="41"/>
  <c r="P27" i="41"/>
  <c r="P17" i="41"/>
  <c r="P18" i="41"/>
  <c r="P20" i="41"/>
  <c r="P13" i="41"/>
  <c r="P32" i="41"/>
  <c r="P28" i="41"/>
  <c r="P24" i="41"/>
  <c r="P23" i="41"/>
  <c r="P15" i="41"/>
  <c r="P37" i="41"/>
  <c r="P21" i="41"/>
  <c r="P42" i="41"/>
  <c r="P35" i="41"/>
  <c r="P30" i="41"/>
  <c r="P22" i="41"/>
  <c r="P34" i="41"/>
  <c r="P14" i="41"/>
  <c r="P39" i="41"/>
  <c r="P26" i="41"/>
  <c r="S39" i="41"/>
  <c r="S24" i="41"/>
  <c r="S27" i="41"/>
  <c r="S40" i="41"/>
  <c r="S14" i="41"/>
  <c r="S19" i="41"/>
  <c r="S36" i="41"/>
  <c r="S13" i="41"/>
  <c r="S18" i="41"/>
  <c r="S25" i="41"/>
  <c r="S33" i="41"/>
  <c r="S16" i="41"/>
  <c r="S41" i="41"/>
  <c r="S38" i="41"/>
  <c r="S23" i="41"/>
  <c r="S31" i="41"/>
  <c r="S21" i="41"/>
  <c r="S17" i="41"/>
  <c r="S42" i="41"/>
  <c r="S15" i="41"/>
  <c r="S28" i="41"/>
  <c r="S37" i="41"/>
  <c r="S22" i="41"/>
  <c r="S26" i="41"/>
  <c r="S32" i="41"/>
  <c r="S29" i="41"/>
  <c r="S35" i="41"/>
  <c r="S30" i="41"/>
  <c r="S20" i="41"/>
  <c r="S34" i="41"/>
  <c r="L50" i="41"/>
  <c r="I452" i="48"/>
  <c r="G288" i="48"/>
  <c r="H288" i="48"/>
  <c r="G124" i="48"/>
  <c r="H124" i="48"/>
  <c r="G452" i="48"/>
  <c r="G42" i="48"/>
  <c r="I42" i="48"/>
  <c r="I206" i="48"/>
  <c r="I534" i="48"/>
  <c r="I370" i="48"/>
  <c r="I288" i="48"/>
  <c r="H534" i="48"/>
  <c r="H206" i="48"/>
  <c r="H452" i="48"/>
  <c r="H42" i="48"/>
  <c r="G370" i="48"/>
  <c r="H370" i="48"/>
  <c r="K50" i="41"/>
  <c r="G206" i="48"/>
  <c r="G534" i="48"/>
  <c r="I124" i="48"/>
  <c r="K44" i="41"/>
  <c r="G364" i="48"/>
  <c r="H446" i="48"/>
  <c r="I528" i="48"/>
  <c r="H282" i="48"/>
  <c r="G118" i="48"/>
  <c r="I282" i="48"/>
  <c r="H364" i="48"/>
  <c r="H528" i="48"/>
  <c r="H200" i="48"/>
  <c r="G36" i="48"/>
  <c r="I446" i="48"/>
  <c r="G528" i="48"/>
  <c r="H118" i="48"/>
  <c r="I200" i="48"/>
  <c r="I118" i="48"/>
  <c r="G200" i="48"/>
  <c r="H36" i="48"/>
  <c r="G446" i="48"/>
  <c r="L44" i="41"/>
  <c r="I36" i="48"/>
  <c r="I364" i="48"/>
  <c r="G282" i="48"/>
  <c r="H323" i="49"/>
  <c r="I487" i="49"/>
  <c r="G323" i="47"/>
  <c r="H405" i="47"/>
  <c r="I487" i="47"/>
  <c r="H77" i="49"/>
  <c r="I159" i="47"/>
  <c r="I323" i="49"/>
  <c r="G569" i="49"/>
  <c r="H159" i="49"/>
  <c r="G241" i="47"/>
  <c r="H241" i="47"/>
  <c r="G405" i="49"/>
  <c r="I77" i="49"/>
  <c r="G77" i="47"/>
  <c r="G159" i="47"/>
  <c r="H77" i="47"/>
  <c r="G405" i="47"/>
  <c r="H487" i="47"/>
  <c r="I569" i="47"/>
  <c r="G487" i="49"/>
  <c r="I405" i="47"/>
  <c r="I569" i="49"/>
  <c r="I241" i="47"/>
  <c r="G159" i="49"/>
  <c r="H405" i="49"/>
  <c r="I323" i="47"/>
  <c r="G241" i="49"/>
  <c r="I405" i="49"/>
  <c r="I77" i="47"/>
  <c r="H569" i="47"/>
  <c r="H323" i="47"/>
  <c r="I159" i="49"/>
  <c r="H569" i="49"/>
  <c r="H159" i="47"/>
  <c r="I241" i="49"/>
  <c r="G77" i="49"/>
  <c r="G569" i="47"/>
  <c r="H241" i="49"/>
  <c r="H487" i="49"/>
  <c r="G323" i="49"/>
  <c r="G487" i="4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B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C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B2" authorId="0" shapeId="0" xr:uid="{00000000-0006-0000-0D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E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0F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0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1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2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3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4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5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6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7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8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9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comments1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C2" authorId="0" shapeId="0" xr:uid="{00000000-0006-0000-1A00-000001000000}">
      <text>
        <r>
          <rPr>
            <b/>
            <sz val="8"/>
            <color indexed="81"/>
            <rFont val="Tahoma"/>
            <family val="2"/>
          </rPr>
          <t>Insert Table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<sst xmlns="http://schemas.openxmlformats.org/spreadsheetml/2006/main" count="30482" uniqueCount="3115">
  <si>
    <t>Year</t>
  </si>
  <si>
    <t>Cset_CN</t>
  </si>
  <si>
    <t>Attribute</t>
  </si>
  <si>
    <t>DEM</t>
  </si>
  <si>
    <t>Cset_SET</t>
  </si>
  <si>
    <t>Agriculture</t>
  </si>
  <si>
    <t>~TFM_FILL</t>
  </si>
  <si>
    <t>Operation_Sum_Avg_Count</t>
  </si>
  <si>
    <t>Scenario Name</t>
  </si>
  <si>
    <t>A</t>
  </si>
  <si>
    <t>BASE</t>
  </si>
  <si>
    <t>Demand</t>
  </si>
  <si>
    <t>~TFM_DINS</t>
  </si>
  <si>
    <t>Construction</t>
  </si>
  <si>
    <t>Date</t>
  </si>
  <si>
    <t>Name</t>
  </si>
  <si>
    <t>Sheet Name</t>
  </si>
  <si>
    <t>Cells</t>
  </si>
  <si>
    <t>Comments</t>
  </si>
  <si>
    <t>Service</t>
  </si>
  <si>
    <t>Total</t>
  </si>
  <si>
    <t>Mikkel Bosack Simonsen</t>
  </si>
  <si>
    <t>All</t>
  </si>
  <si>
    <t>Development of simple GPD based growth rates</t>
  </si>
  <si>
    <t>Economic sector</t>
  </si>
  <si>
    <t>Services</t>
  </si>
  <si>
    <t>Industry and Energy</t>
  </si>
  <si>
    <t>Industrial sector</t>
  </si>
  <si>
    <t>Metals</t>
  </si>
  <si>
    <t>Chemicals</t>
  </si>
  <si>
    <t>Non-metallic minerals</t>
  </si>
  <si>
    <t>Pulp, paper &amp; printing</t>
  </si>
  <si>
    <t>Food, drink &amp; tobacco</t>
  </si>
  <si>
    <t>Textiles</t>
  </si>
  <si>
    <t>Engineering</t>
  </si>
  <si>
    <t>Other industries</t>
  </si>
  <si>
    <t>Oil &amp; gas extraction</t>
  </si>
  <si>
    <t>Type</t>
  </si>
  <si>
    <t>Fertilizers &amp; Petrochemicals</t>
  </si>
  <si>
    <t>Pharmaceuticals &amp; Cosmetics</t>
  </si>
  <si>
    <t>Population</t>
  </si>
  <si>
    <t>Industry and energy</t>
  </si>
  <si>
    <t>Fertilizer</t>
  </si>
  <si>
    <t>Pharmaceuticals</t>
  </si>
  <si>
    <t>Sources LTES revised version in 2021</t>
  </si>
  <si>
    <t>GPD</t>
  </si>
  <si>
    <t>Data Source</t>
  </si>
  <si>
    <t>World Development Indicators</t>
  </si>
  <si>
    <t>Last Updated Date</t>
  </si>
  <si>
    <t>Country Name</t>
  </si>
  <si>
    <t>Country Code</t>
  </si>
  <si>
    <t>Indicator Name</t>
  </si>
  <si>
    <t>Indicator Code</t>
  </si>
  <si>
    <t>Azerbaijan</t>
  </si>
  <si>
    <t>AZE</t>
  </si>
  <si>
    <t>Internally displaced persons, new displacement associated with disasters (number of cases)</t>
  </si>
  <si>
    <t>VC.IDP.NWDS</t>
  </si>
  <si>
    <t>Merchandise exports to low- and middle-income economies in Latin America &amp; the Caribbean (% of total merchandise exports)</t>
  </si>
  <si>
    <t>TX.VAL.MRCH.R3.ZS</t>
  </si>
  <si>
    <t>Medium and high-tech exports (% manufactured exports)</t>
  </si>
  <si>
    <t>TX.MNF.TECH.ZS.UN</t>
  </si>
  <si>
    <t>Merchandise imports from low- and middle-income economies outside region (% of total merchandise imports)</t>
  </si>
  <si>
    <t>TM.VAL.MRCH.OR.ZS</t>
  </si>
  <si>
    <t>Tariff rate, applied, simple mean, primary products (%)</t>
  </si>
  <si>
    <t>TM.TAX.TCOM.SM.AR.ZS</t>
  </si>
  <si>
    <t>Tariff rate, applied, simple mean, manufactured products (%)</t>
  </si>
  <si>
    <t>TM.TAX.MANF.SM.AR.ZS</t>
  </si>
  <si>
    <t>Unmet need for contraception (% of married women ages 15-49)</t>
  </si>
  <si>
    <t>SP.UWT.TFRT</t>
  </si>
  <si>
    <t>Population, female</t>
  </si>
  <si>
    <t>SP.POP.TOTL.FE.IN</t>
  </si>
  <si>
    <t>Population ages 65 and above, total</t>
  </si>
  <si>
    <t>SP.POP.65UP.TO</t>
  </si>
  <si>
    <t>Population ages 40-44, female (% of female population)</t>
  </si>
  <si>
    <t>SP.POP.4044.FE.5Y</t>
  </si>
  <si>
    <t>Population ages 15-19, female (% of female population)</t>
  </si>
  <si>
    <t>SP.POP.1519.FE.5Y</t>
  </si>
  <si>
    <t>Female headed households (% of households with a female head)</t>
  </si>
  <si>
    <t>SP.HOU.FEMA.ZS</t>
  </si>
  <si>
    <t>Mortality rate, adult, female (per 1,000 female adults)</t>
  </si>
  <si>
    <t>SP.DYN.AMRT.FE</t>
  </si>
  <si>
    <t>Unemployment, total (% of total labor force) (national estimate)</t>
  </si>
  <si>
    <t>SL.UEM.TOTL.NE.ZS</t>
  </si>
  <si>
    <t>Unemployment with advanced education, female (% of female labor force with advanced education)</t>
  </si>
  <si>
    <t>SL.UEM.ADVN.FE.ZS</t>
  </si>
  <si>
    <t>Labor force participation rate, total (% of total population ages 15+) (national estimate)</t>
  </si>
  <si>
    <t>SL.TLF.CACT.NE.ZS</t>
  </si>
  <si>
    <t>Labor force participation rate for ages 15-24, total (%) (modeled ILO estimate)</t>
  </si>
  <si>
    <t>SL.TLF.ACTI.1524.ZS</t>
  </si>
  <si>
    <t>Average working hours of children, study and work, male, ages 7-14 (hours per week)</t>
  </si>
  <si>
    <t>SL.TLF.0714.SW.MA.TM</t>
  </si>
  <si>
    <t>Child employment in manufacturing, female (% of female economically active children ages 7-14)</t>
  </si>
  <si>
    <t>SL.MNF.0714.FE.ZS</t>
  </si>
  <si>
    <t>Vulnerable employment, female (% of female employment) (modeled ILO estimate)</t>
  </si>
  <si>
    <t>SL.EMP.VULN.FE.ZS</t>
  </si>
  <si>
    <t>Employment to population ratio, ages 15-24, male (%) (modeled ILO estimate)</t>
  </si>
  <si>
    <t>SL.EMP.1524.SP.MA.ZS</t>
  </si>
  <si>
    <t>Poverty gap at $5.50 a day (2011 PPP) (%)</t>
  </si>
  <si>
    <t>SI.POV.UMIC.GP</t>
  </si>
  <si>
    <t>Income share held by lowest 20%</t>
  </si>
  <si>
    <t>SI.DST.FRST.20</t>
  </si>
  <si>
    <t>Domestic general government health expenditure (% of general government expenditure)</t>
  </si>
  <si>
    <t>SH.XPD.GHED.GE.ZS</t>
  </si>
  <si>
    <t>Increase in poverty gap at $3.20 ($ 2011 PPP) poverty line due to out-of-pocket health care expenditure (% of poverty line)</t>
  </si>
  <si>
    <t>SH.UHC.NOP2.ZG</t>
  </si>
  <si>
    <t>Mortality rate attributed to unsafe water, unsafe sanitation and lack of hygiene (per 100,000 population)</t>
  </si>
  <si>
    <t>SH.STA.WASH.P5</t>
  </si>
  <si>
    <t>Prevalence of overweight (modeled estimate, % of children under 5)</t>
  </si>
  <si>
    <t>SH.STA.OWGH.ME.ZS</t>
  </si>
  <si>
    <t>Female genital mutilation prevalence (%)</t>
  </si>
  <si>
    <t>SH.STA.FGMS.ZS</t>
  </si>
  <si>
    <t>Prevalence of current tobacco use, males (% of male adults)</t>
  </si>
  <si>
    <t>SH.PRV.SMOK.MA</t>
  </si>
  <si>
    <t>Immunization, DPT (% of children ages 12-23 months)</t>
  </si>
  <si>
    <t>SH.IMM.IDPT</t>
  </si>
  <si>
    <t>People using safely managed drinking water services, rural (% of rural population)</t>
  </si>
  <si>
    <t>SH.H2O.SMDW.RU.ZS</t>
  </si>
  <si>
    <t>Probability of dying among adolescents ages 10-14 years (per 1,000)</t>
  </si>
  <si>
    <t>SH.DYN.1014</t>
  </si>
  <si>
    <t>Prevalence of anemia among women of reproductive age (% of women ages 15-49)</t>
  </si>
  <si>
    <t>SH.ANM.ALLW.ZS</t>
  </si>
  <si>
    <t>Women participating in the three decisions (own health care, major household purchases, and visiting family) (% of women age 15-49)</t>
  </si>
  <si>
    <t>SG.DMK.ALLD.FN.ZS</t>
  </si>
  <si>
    <t>School enrollment, tertiary (% gross)</t>
  </si>
  <si>
    <t>SE.TER.ENRR</t>
  </si>
  <si>
    <t>Adolescents out of school, female (% of female lower secondary school age)</t>
  </si>
  <si>
    <t>SE.SEC.UNER.LO.FE.ZS</t>
  </si>
  <si>
    <t>School enrollment, secondary, private (% of total secondary)</t>
  </si>
  <si>
    <t>SE.SEC.PRIV.ZS</t>
  </si>
  <si>
    <t>Secondary education, duration (years)</t>
  </si>
  <si>
    <t>SE.SEC.DURS</t>
  </si>
  <si>
    <t>Children out of school, primary, male</t>
  </si>
  <si>
    <t>SE.PRM.UNER.MA</t>
  </si>
  <si>
    <t>Persistence to last grade of primary, male (% of cohort)</t>
  </si>
  <si>
    <t>SE.PRM.PRSL.MA.ZS</t>
  </si>
  <si>
    <t>Gross intake ratio in first grade of primary education, male (% of relevant age group)</t>
  </si>
  <si>
    <t>SE.PRM.GINT.MA.ZS</t>
  </si>
  <si>
    <t>Trained teachers in preprimary education (% of total teachers)</t>
  </si>
  <si>
    <t>SE.PRE.TCAQ.ZS</t>
  </si>
  <si>
    <t>Literacy rate, youth total (% of people ages 15-24)</t>
  </si>
  <si>
    <t>SE.ADT.1524.LT.ZS</t>
  </si>
  <si>
    <t>Coverage of social safety net programs in 2nd quintile (% of population)</t>
  </si>
  <si>
    <t>per_sa_allsa.cov_q2_tot</t>
  </si>
  <si>
    <t>PPP conversion factor, private consumption (LCU per international $)</t>
  </si>
  <si>
    <t>PA.NUS.PRVT.PP</t>
  </si>
  <si>
    <t>Gross savings (% of GNI)</t>
  </si>
  <si>
    <t>NY.GNS.ICTR.GN.ZS</t>
  </si>
  <si>
    <t>GNI (current LCU)</t>
  </si>
  <si>
    <t>NY.GNP.MKTP.CN</t>
  </si>
  <si>
    <t>Natural gas rents (% of GDP)</t>
  </si>
  <si>
    <t>NY.GDP.NGAS.RT.ZS</t>
  </si>
  <si>
    <t>Discrepancy in expenditure estimate of GDP (current LCU)</t>
  </si>
  <si>
    <t>NY.GDP.DISC.CN</t>
  </si>
  <si>
    <t>Adjusted net national income (current US$)</t>
  </si>
  <si>
    <t>NY.ADJ.NNTY.CD</t>
  </si>
  <si>
    <t>Adjusted savings: carbon dioxide damage (current US$)</t>
  </si>
  <si>
    <t>NY.ADJ.DCO2.CD</t>
  </si>
  <si>
    <t>Industry (including construction), value added (% of GDP)</t>
  </si>
  <si>
    <t>NV.IND.TOTL.ZS</t>
  </si>
  <si>
    <t>Agriculture, forestry, and fishing, value added (constant LCU)</t>
  </si>
  <si>
    <t>NV.AGR.TOTL.KN</t>
  </si>
  <si>
    <t>Imports of goods and services (current US$)</t>
  </si>
  <si>
    <t>NE.IMP.GNFS.CD</t>
  </si>
  <si>
    <t>Gross fixed capital formation, private sector (% of GDP)</t>
  </si>
  <si>
    <t>NE.GDI.FPRV.ZS</t>
  </si>
  <si>
    <t>Final consumption expenditure (annual % growth)</t>
  </si>
  <si>
    <t>NE.CON.TOTL.KD.ZG</t>
  </si>
  <si>
    <t>General government final consumption expenditure (constant LCU)</t>
  </si>
  <si>
    <t>NE.CON.GOVT.KN</t>
  </si>
  <si>
    <t>Commercial service exports (current US$)</t>
  </si>
  <si>
    <t>TX.VAL.SERV.CD.WT</t>
  </si>
  <si>
    <t>Ores and metals exports (% of merchandise exports)</t>
  </si>
  <si>
    <t>TX.VAL.MMTL.ZS.UN</t>
  </si>
  <si>
    <t>Merchandise imports from low- and middle-income economies within region (% of total merchandise imports)</t>
  </si>
  <si>
    <t>TM.VAL.MRCH.WR.ZS</t>
  </si>
  <si>
    <t>ICT goods imports (% total goods imports)</t>
  </si>
  <si>
    <t>TM.VAL.ICTG.ZS.UN</t>
  </si>
  <si>
    <t>Tariff rate, most favored nation, simple mean, all products (%)</t>
  </si>
  <si>
    <t>TM.TAX.MRCH.SM.FN.ZS</t>
  </si>
  <si>
    <t>International tourism, expenditures (current US$)</t>
  </si>
  <si>
    <t>ST.INT.XPND.CD</t>
  </si>
  <si>
    <t>Completeness of death registration with cause-of-death information (%)</t>
  </si>
  <si>
    <t>SP.REG.DTHS.ZS</t>
  </si>
  <si>
    <t>Age dependency ratio (% of working-age population)</t>
  </si>
  <si>
    <t>SP.POP.DPND</t>
  </si>
  <si>
    <t>Population ages 60-64, male (% of male population)</t>
  </si>
  <si>
    <t>SP.POP.6064.MA.5Y</t>
  </si>
  <si>
    <t>Population ages 20-24, male (% of male population)</t>
  </si>
  <si>
    <t>SP.POP.2024.MA.5Y</t>
  </si>
  <si>
    <t>Population ages 0-14, male (% of male population)</t>
  </si>
  <si>
    <t>SP.POP.0014.MA.ZS</t>
  </si>
  <si>
    <t>Life expectancy at birth, female (years)</t>
  </si>
  <si>
    <t>SP.DYN.LE00.FE.IN</t>
  </si>
  <si>
    <t>International migrant stock (% of population)</t>
  </si>
  <si>
    <t>SM.POP.TOTL.ZS</t>
  </si>
  <si>
    <t>Share of youth not in education, employment or training, female (% of female youth population)</t>
  </si>
  <si>
    <t>SL.UEM.NEET.FE.ZS</t>
  </si>
  <si>
    <t>Labor force, total</t>
  </si>
  <si>
    <t>SL.TLF.TOTL.IN</t>
  </si>
  <si>
    <t>Labor force with basic education (% of total working-age population with basic education)</t>
  </si>
  <si>
    <t>SL.TLF.BASC.ZS</t>
  </si>
  <si>
    <t>Children in employment, work only (% of children in employment, ages 7-14)</t>
  </si>
  <si>
    <t>SL.TLF.0714.WK.ZS</t>
  </si>
  <si>
    <t>Employment in services, female (% of female employment) (modeled ILO estimate)</t>
  </si>
  <si>
    <t>SL.SRV.EMPL.FE.ZS</t>
  </si>
  <si>
    <t>Contributing family workers, female (% of female employment) (modeled ILO estimate)</t>
  </si>
  <si>
    <t>SL.FAM.WORK.FE.ZS</t>
  </si>
  <si>
    <t>Female share of employment in senior and middle management (%)</t>
  </si>
  <si>
    <t>SL.EMP.SMGT.FE.ZS</t>
  </si>
  <si>
    <t>Child employment in agriculture (% of economically active children ages 7-14)</t>
  </si>
  <si>
    <t>SL.AGR.0714.ZS</t>
  </si>
  <si>
    <t>Multidimensional poverty headcount ratio, female (% of female population)</t>
  </si>
  <si>
    <t>SI.POV.MDIM.FE</t>
  </si>
  <si>
    <t>Income share held by second 20%</t>
  </si>
  <si>
    <t>SI.DST.02ND.20</t>
  </si>
  <si>
    <t>Current health expenditure per capita (current US$)</t>
  </si>
  <si>
    <t>SH.XPD.CHEX.PC.CD</t>
  </si>
  <si>
    <t>Incidence of tuberculosis (per 100,000 people)</t>
  </si>
  <si>
    <t>SH.TBS.INCD</t>
  </si>
  <si>
    <t>Prevalence of stunting, height for age, male (% of children under 5)</t>
  </si>
  <si>
    <t>SH.STA.STNT.MA.ZS</t>
  </si>
  <si>
    <t>People practicing open defecation, rural (% of rural population)</t>
  </si>
  <si>
    <t>SH.STA.ODFC.RU.ZS</t>
  </si>
  <si>
    <t>People using at least basic sanitation services, rural (% of rural population)</t>
  </si>
  <si>
    <t>SH.STA.BASS.RU.ZS</t>
  </si>
  <si>
    <t>Children with fever receiving antimalarial drugs (% of children under age 5 with fever)</t>
  </si>
  <si>
    <t>SH.MLR.TRET.ZS</t>
  </si>
  <si>
    <t>Adults (ages 15+) and children (ages 0-14) newly infected with HIV</t>
  </si>
  <si>
    <t>SH.HIV.INCD.TL</t>
  </si>
  <si>
    <t>Mortality from CVD, cancer, diabetes or CRD between exact ages 30 and 70, male (%)</t>
  </si>
  <si>
    <t>SH.DYN.NCOM.MA.ZS</t>
  </si>
  <si>
    <t>Cause of death, by communicable diseases and maternal, prenatal and nutrition conditions (% of total)</t>
  </si>
  <si>
    <t>SH.DTH.COMM.ZS</t>
  </si>
  <si>
    <t>Women who believe a husband is justified in beating his wife when she goes out without telling him (%)</t>
  </si>
  <si>
    <t>SG.VAW.GOES.ZS</t>
  </si>
  <si>
    <t>Expenditure on primary education (% of government expenditure on education)</t>
  </si>
  <si>
    <t>SE.XPD.PRIM.ZS</t>
  </si>
  <si>
    <t>Educational attainment, at least Master's or equivalent, population 25+, female (%) (cumulative)</t>
  </si>
  <si>
    <t>SE.TER.CUAT.MS.FE.ZS</t>
  </si>
  <si>
    <t>Trained teachers in upper secondary education, female (% of female teachers)</t>
  </si>
  <si>
    <t>SE.SEC.TCAQ.UP.FE.ZS</t>
  </si>
  <si>
    <t>Secondary education, vocational pupils (% female)</t>
  </si>
  <si>
    <t>SE.SEC.ENRL.VO.FE.ZS</t>
  </si>
  <si>
    <t>Educational attainment, at least completed lower secondary, population 25+, total (%) (cumulative)</t>
  </si>
  <si>
    <t>SE.SEC.CUAT.LO.ZS</t>
  </si>
  <si>
    <t>Primary education, teachers (% female)</t>
  </si>
  <si>
    <t>SE.PRM.TCHR.FE.ZS</t>
  </si>
  <si>
    <t>Over-age students, primary, male (% of male enrollment)</t>
  </si>
  <si>
    <t>SE.PRM.OENR.MA.ZS</t>
  </si>
  <si>
    <t>Primary education, pupils</t>
  </si>
  <si>
    <t>SE.PRM.ENRL</t>
  </si>
  <si>
    <t>Preprimary education, duration (years)</t>
  </si>
  <si>
    <t>SE.PRE.DURS</t>
  </si>
  <si>
    <t>Coverage of social insurance programs in 3rd quintile (% of population)</t>
  </si>
  <si>
    <t>per_si_allsi.cov_q3_tot</t>
  </si>
  <si>
    <t>Coverage of unemployment benefits and ALMP in 3rd quintile (% of population)</t>
  </si>
  <si>
    <t>per_lm_alllm.cov_q3_tot</t>
  </si>
  <si>
    <t>Net secondary income (Net current transfers from abroad) (current LCU)</t>
  </si>
  <si>
    <t>NY.TRF.NCTR.CN</t>
  </si>
  <si>
    <t>GNI per capita (constant 2010 US$)</t>
  </si>
  <si>
    <t>NY.GNP.PCAP.KD</t>
  </si>
  <si>
    <t>Total natural resources rents (% of GDP)</t>
  </si>
  <si>
    <t>NY.GDP.TOTL.RT.ZS</t>
  </si>
  <si>
    <t>GDP (current LCU)</t>
  </si>
  <si>
    <t>NY.GDP.MKTP.CN</t>
  </si>
  <si>
    <t>Adjusted net savings, excluding particulate emission damage (% of GNI)</t>
  </si>
  <si>
    <t>NY.ADJ.SVNX.GN.ZS</t>
  </si>
  <si>
    <t>Adjusted savings: energy depletion (% of GNI)</t>
  </si>
  <si>
    <t>NY.ADJ.DNGY.GN.ZS</t>
  </si>
  <si>
    <t>Services, value added (current LCU)</t>
  </si>
  <si>
    <t>NV.SRV.TOTL.CN</t>
  </si>
  <si>
    <t>Manufacturing, value added (constant LCU)</t>
  </si>
  <si>
    <t>NV.IND.MANF.KN</t>
  </si>
  <si>
    <t>External balance on goods and services (% of GDP)</t>
  </si>
  <si>
    <t>NE.RSB.GNFS.ZS</t>
  </si>
  <si>
    <t>Changes in inventories (constant LCU)</t>
  </si>
  <si>
    <t>NE.GDI.STKB.KN</t>
  </si>
  <si>
    <t>Exports of goods and services (current US$)</t>
  </si>
  <si>
    <t>NE.EXP.GNFS.CD</t>
  </si>
  <si>
    <t>Households and NPISHs Final consumption expenditure per capita growth (annual %)</t>
  </si>
  <si>
    <t>NE.CON.PRVT.PC.KD.ZG</t>
  </si>
  <si>
    <t>Military expenditure (% of GDP)</t>
  </si>
  <si>
    <t>MS.MIL.XPND.GD.ZS</t>
  </si>
  <si>
    <t>Secure Internet servers (per 1 million people)</t>
  </si>
  <si>
    <t>IT.NET.SECR.P6</t>
  </si>
  <si>
    <t>Transport services (% of commercial service exports)</t>
  </si>
  <si>
    <t>TX.VAL.TRAN.ZS.WT</t>
  </si>
  <si>
    <t>Merchandise exports to high-income economies (% of total merchandise exports)</t>
  </si>
  <si>
    <t>TX.VAL.MRCH.HI.ZS</t>
  </si>
  <si>
    <t>Commercial service imports (current US$)</t>
  </si>
  <si>
    <t>TM.VAL.SERV.CD.WT</t>
  </si>
  <si>
    <t>Ores and metals imports (% of merchandise imports)</t>
  </si>
  <si>
    <t>TM.VAL.MMTL.ZS.UN</t>
  </si>
  <si>
    <t>Tariff rate, most favored nation, weighted mean, all products (%)</t>
  </si>
  <si>
    <t>TM.TAX.MRCH.WM.FN.ZS</t>
  </si>
  <si>
    <t>Import volume index (2000 = 100)</t>
  </si>
  <si>
    <t>TM.QTY.MRCH.XD.WD</t>
  </si>
  <si>
    <t>Rural population (% of total population)</t>
  </si>
  <si>
    <t>SP.RUR.TOTL.ZS</t>
  </si>
  <si>
    <t>Population growth (annual %)</t>
  </si>
  <si>
    <t>SP.POP.GROW</t>
  </si>
  <si>
    <t>Population ages 65 and above, female</t>
  </si>
  <si>
    <t>SP.POP.65UP.FE.IN</t>
  </si>
  <si>
    <t>Population ages 30-34, female (% of female population)</t>
  </si>
  <si>
    <t>SP.POP.3034.FE.5Y</t>
  </si>
  <si>
    <t>Population ages 05-09, female (% of female population)</t>
  </si>
  <si>
    <t>SP.POP.0509.FE.5Y</t>
  </si>
  <si>
    <t>Fertility rate, total (births per woman)</t>
  </si>
  <si>
    <t>SP.DYN.TFRT.IN</t>
  </si>
  <si>
    <t>Consumption of iodized salt (% of households)</t>
  </si>
  <si>
    <t>SN.ITK.SALT.ZS</t>
  </si>
  <si>
    <t>Unemployment, female (% of female labor force) (national estimate)</t>
  </si>
  <si>
    <t>SL.UEM.TOTL.FE.NE.ZS</t>
  </si>
  <si>
    <t>Unemployment, youth male (% of male labor force ages 15-24) (national estimate)</t>
  </si>
  <si>
    <t>SL.UEM.1524.MA.NE.ZS</t>
  </si>
  <si>
    <t>Ratio of female to male labor force participation rate (%) (national estimate)</t>
  </si>
  <si>
    <t>SL.TLF.CACT.FM.NE.ZS</t>
  </si>
  <si>
    <t>Labor force participation rate for ages 15-24, female (%) (modeled ILO estimate)</t>
  </si>
  <si>
    <t>SL.TLF.ACTI.1524.FE.ZS</t>
  </si>
  <si>
    <t>Children in employment, female (% of female children ages 7-14)</t>
  </si>
  <si>
    <t>SL.TLF.0714.FE.ZS</t>
  </si>
  <si>
    <t>GDP per person employed (constant 2017 PPP $)</t>
  </si>
  <si>
    <t>SL.GDP.PCAP.EM.KD</t>
  </si>
  <si>
    <t>Employment to population ratio, 15+, male (%) (national estimate)</t>
  </si>
  <si>
    <t>SL.EMP.TOTL.SP.MA.NE.ZS</t>
  </si>
  <si>
    <t>Employment in agriculture (% of total employment) (modeled ILO estimate)</t>
  </si>
  <si>
    <t>SL.AGR.EMPL.ZS</t>
  </si>
  <si>
    <t>Multidimensional poverty headcount ratio, male (% of male population)</t>
  </si>
  <si>
    <t>SI.POV.MDIM.MA</t>
  </si>
  <si>
    <t>Income share held by highest 20%</t>
  </si>
  <si>
    <t>SI.DST.05TH.20</t>
  </si>
  <si>
    <t>External health expenditure per capita (current US$)</t>
  </si>
  <si>
    <t>SH.XPD.EHEX.PC.CD</t>
  </si>
  <si>
    <t>Increase in poverty gap at $1.90 ($ 2011 PPP) poverty line due to out-of-pocket health care expenditure (% of poverty line)</t>
  </si>
  <si>
    <t>SH.UHC.NOP1.ZG</t>
  </si>
  <si>
    <t>Suicide mortality rate, female (per 100,000 female population)</t>
  </si>
  <si>
    <t>SH.STA.SUIC.FE.P5</t>
  </si>
  <si>
    <t>Diarrhea treatment (% of children under 5 receiving oral rehydration and continued feeding)</t>
  </si>
  <si>
    <t>SH.STA.ORCF.ZS</t>
  </si>
  <si>
    <t>Exclusive breastfeeding (% of children under 6 months)</t>
  </si>
  <si>
    <t>SH.STA.BFED.ZS</t>
  </si>
  <si>
    <t>Lifetime risk of maternal death (%)</t>
  </si>
  <si>
    <t>SH.MMR.RISK.ZS</t>
  </si>
  <si>
    <t>Incidence of HIV, ages 15-24 (per 1,000 uninfected population ages 15-24)</t>
  </si>
  <si>
    <t>SH.HIV.INCD.YG.P3</t>
  </si>
  <si>
    <t>Demand for family planning satisfied by modern methods (% of married women with demand for family planning)</t>
  </si>
  <si>
    <t>SH.FPL.SATM.ZS</t>
  </si>
  <si>
    <t>Number of under-five deaths</t>
  </si>
  <si>
    <t>SH.DTH.MORT</t>
  </si>
  <si>
    <t>Women who believe a husband is justified in beating his wife when she refuses sex with him (%)</t>
  </si>
  <si>
    <t>SG.VAW.REFU.ZS</t>
  </si>
  <si>
    <t>Government expenditure per student, tertiary (% of GDP per capita)</t>
  </si>
  <si>
    <t>SE.XPD.TERT.PC.ZS</t>
  </si>
  <si>
    <t>Educational attainment, at least completed short-cycle tertiary, population 25+, female (%) (cumulative)</t>
  </si>
  <si>
    <t>SE.TER.CUAT.ST.FE.ZS</t>
  </si>
  <si>
    <t>Trained teachers in secondary education (% of total teachers)</t>
  </si>
  <si>
    <t>SE.SEC.TCAQ.ZS</t>
  </si>
  <si>
    <t>School enrollment, secondary, male (% gross)</t>
  </si>
  <si>
    <t>SE.SEC.ENRR.MA</t>
  </si>
  <si>
    <t>Educational attainment, at least completed post-secondary, population 25+, total (%) (cumulative)</t>
  </si>
  <si>
    <t>SE.SEC.CUAT.PO.ZS</t>
  </si>
  <si>
    <t>Adjusted net enrollment rate, primary, male (% of primary school age children)</t>
  </si>
  <si>
    <t>SE.PRM.TENR.MA</t>
  </si>
  <si>
    <t>Persistence to grade 5, female (% of cohort)</t>
  </si>
  <si>
    <t>SE.PRM.PRS5.FE.ZS</t>
  </si>
  <si>
    <t>School enrollment, primary (% gross)</t>
  </si>
  <si>
    <t>SE.PRM.ENRR</t>
  </si>
  <si>
    <t>School enrollment, preprimary, female (% gross)</t>
  </si>
  <si>
    <t>SE.PRE.ENRR.FE</t>
  </si>
  <si>
    <t>Real effective exchange rate index (2010 = 100)</t>
  </si>
  <si>
    <t>PX.REX.REER</t>
  </si>
  <si>
    <t>Adequacy of social safety net programs (% of total welfare of beneficiary households)</t>
  </si>
  <si>
    <t>per_sa_allsa.adq_pop_tot</t>
  </si>
  <si>
    <t>DEC alternative conversion factor (LCU per US$)</t>
  </si>
  <si>
    <t>PA.NUS.ATLS</t>
  </si>
  <si>
    <t>GNI per capita, PPP (current international $)</t>
  </si>
  <si>
    <t>NY.GNP.PCAP.PP.CD</t>
  </si>
  <si>
    <t>Gross domestic savings (% of GDP)</t>
  </si>
  <si>
    <t>NY.GDS.TOTL.ZS</t>
  </si>
  <si>
    <t>GDP growth (annual %)</t>
  </si>
  <si>
    <t>NY.GDP.MKTP.KD.ZG</t>
  </si>
  <si>
    <t>Inflation, GDP deflator (annual %)</t>
  </si>
  <si>
    <t>NY.GDP.DEFL.KD.ZG</t>
  </si>
  <si>
    <t>Adjusted savings: natural resources depletion (% of GNI)</t>
  </si>
  <si>
    <t>NY.ADJ.DRES.GN.ZS</t>
  </si>
  <si>
    <t>Services, value added (constant LCU)</t>
  </si>
  <si>
    <t>NV.SRV.TOTL.KN</t>
  </si>
  <si>
    <t>Industry (including construction), value added (current LCU)</t>
  </si>
  <si>
    <t>NV.IND.TOTL.CN</t>
  </si>
  <si>
    <t>Agriculture, forestry, and fishing, value added (current US$)</t>
  </si>
  <si>
    <t>NV.AGR.TOTL.CD</t>
  </si>
  <si>
    <t>Gross capital formation (constant 2010 US$)</t>
  </si>
  <si>
    <t>NE.GDI.TOTL.KD</t>
  </si>
  <si>
    <t>Public private partnerships investment in energy (current US$)</t>
  </si>
  <si>
    <t>IE.PPN.ENGY.CD</t>
  </si>
  <si>
    <t>Start-up procedures to register a business, female (number)</t>
  </si>
  <si>
    <t>IC.REG.PROC.FE</t>
  </si>
  <si>
    <t>Cost to import, border compliance (US$)</t>
  </si>
  <si>
    <t>IC.IMP.CSBC.CD</t>
  </si>
  <si>
    <t>Firms using banks to finance investment (% of firms)</t>
  </si>
  <si>
    <t>IC.FRM.BNKS.ZS</t>
  </si>
  <si>
    <t>Ease of doing business index (1=most business-friendly regulations)</t>
  </si>
  <si>
    <t>IC.BUS.EASE.XQ</t>
  </si>
  <si>
    <t>Expense (current LCU)</t>
  </si>
  <si>
    <t>GC.XPN.TOTL.CN</t>
  </si>
  <si>
    <t>Other taxes (current LCU)</t>
  </si>
  <si>
    <t>GC.TAX.OTHR.CN</t>
  </si>
  <si>
    <t>Net lending (+) / net borrowing (-) (% of GDP)</t>
  </si>
  <si>
    <t>GC.NLD.TOTL.GD.ZS</t>
  </si>
  <si>
    <t>Account ownership at a financial institution or with a mobile-money-service provider, male (% of population ages 15+)</t>
  </si>
  <si>
    <t>FX.OWN.TOTL.MA.ZS</t>
  </si>
  <si>
    <t>Broad money growth (annual %)</t>
  </si>
  <si>
    <t>FM.LBL.BMNY.ZG</t>
  </si>
  <si>
    <t>Depositors with commercial banks (per 1,000 adults)</t>
  </si>
  <si>
    <t>FB.CBK.DPTR.P3</t>
  </si>
  <si>
    <t>Annual freshwater withdrawals, agriculture (% of total freshwater withdrawal)</t>
  </si>
  <si>
    <t>ER.H2O.FWAG.ZS</t>
  </si>
  <si>
    <t>Mammal species, threatened</t>
  </si>
  <si>
    <t>EN.MAM.THRD.NO</t>
  </si>
  <si>
    <t>PM2.5 pollution, population exposed to levels exceeding WHO Interim Target-1 value (% of total)</t>
  </si>
  <si>
    <t>EN.ATM.PM25.MC.T1.ZS</t>
  </si>
  <si>
    <t>Total greenhouse gas emissions (% change from 1990)</t>
  </si>
  <si>
    <t>EN.ATM.GHGT.ZG</t>
  </si>
  <si>
    <t>Energy use (kg of oil equivalent per capita)</t>
  </si>
  <si>
    <t>EG.USE.PCAP.KG.OE</t>
  </si>
  <si>
    <t>Electric power transmission and distribution losses (% of output)</t>
  </si>
  <si>
    <t>EG.ELC.LOSS.ZS</t>
  </si>
  <si>
    <t>Total debt service (% of GNI)</t>
  </si>
  <si>
    <t>DT.TDS.DECT.GN.ZS</t>
  </si>
  <si>
    <t>Net official flows from UN agencies, UNWTO (current US$)</t>
  </si>
  <si>
    <t>DT.NFL.UNWT.CD</t>
  </si>
  <si>
    <t>PNG, commercial banks and other creditors (NFL, current US$)</t>
  </si>
  <si>
    <t>DT.NFL.PNGC.CD</t>
  </si>
  <si>
    <t>Net official flows from UN agencies, FAO (current US$)</t>
  </si>
  <si>
    <t>DT.NFL.FAOG.CD</t>
  </si>
  <si>
    <t>External debt stocks, long-term (DOD, current US$)</t>
  </si>
  <si>
    <t>DT.DOD.DLXF.CD</t>
  </si>
  <si>
    <t>Net bilateral aid flows from DAC donors, New Zealand (current US$)</t>
  </si>
  <si>
    <t>DC.DAC.NZLL.CD</t>
  </si>
  <si>
    <t>Net bilateral aid flows from DAC donors, Germany (current US$)</t>
  </si>
  <si>
    <t>DC.DAC.DEUL.CD</t>
  </si>
  <si>
    <t>Personal remittances, received (current US$)</t>
  </si>
  <si>
    <t>BX.TRF.PWKR.CD.DT</t>
  </si>
  <si>
    <t>ICT service exports (% of service exports, BoP)</t>
  </si>
  <si>
    <t>BX.GSR.CCIS.ZS</t>
  </si>
  <si>
    <t>Personal remittances, paid (current US$)</t>
  </si>
  <si>
    <t>BM.TRF.PWKR.CD.DT</t>
  </si>
  <si>
    <t>Surface area (sq. km)</t>
  </si>
  <si>
    <t>AG.SRF.TOTL.K2</t>
  </si>
  <si>
    <t>Rural land area where elevation is below 5 meters (% of total land area)</t>
  </si>
  <si>
    <t>AG.LND.EL5M.RU.ZS</t>
  </si>
  <si>
    <t>Merchandise exports to low- and middle-income economies within region (% of total merchandise exports)</t>
  </si>
  <si>
    <t>TX.VAL.MRCH.WR.ZS</t>
  </si>
  <si>
    <t>ICT goods exports (% of total goods exports)</t>
  </si>
  <si>
    <t>TX.VAL.ICTG.ZS.UN</t>
  </si>
  <si>
    <t>Merchandise imports from low- and middle-income economies in Sub-Saharan Africa (% of total merchandise imports)</t>
  </si>
  <si>
    <t>TM.VAL.MRCH.R6.ZS</t>
  </si>
  <si>
    <t>Agricultural raw materials imports (% of merchandise imports)</t>
  </si>
  <si>
    <t>TM.VAL.AGRI.ZS.UN</t>
  </si>
  <si>
    <t>Bound rate, simple mean, all products (%)</t>
  </si>
  <si>
    <t>TM.TAX.MRCH.BR.ZS</t>
  </si>
  <si>
    <t>International tourism, expenditures for passenger transport items (current US$)</t>
  </si>
  <si>
    <t>ST.INT.TRNX.CD</t>
  </si>
  <si>
    <t>Completeness of birth registration, rural (%)</t>
  </si>
  <si>
    <t>SP.REG.BRTH.RU.ZS</t>
  </si>
  <si>
    <t>Population ages 80 and above, female (% of female population)</t>
  </si>
  <si>
    <t>SP.POP.80UP.FE.5Y</t>
  </si>
  <si>
    <t>Population ages 55-59, female (% of female population)</t>
  </si>
  <si>
    <t>SP.POP.5559.FE.5Y</t>
  </si>
  <si>
    <t>Population ages 15-64, total</t>
  </si>
  <si>
    <t>SP.POP.1564.TO</t>
  </si>
  <si>
    <t>Population ages 0-14, female</t>
  </si>
  <si>
    <t>SP.POP.0014.FE.IN</t>
  </si>
  <si>
    <t>Mortality rate, infant, female (per 1,000 live births)</t>
  </si>
  <si>
    <t>SP.DYN.IMRT.FE.IN</t>
  </si>
  <si>
    <t>Refugee population by country or territory of asylum</t>
  </si>
  <si>
    <t>SM.POP.REFG</t>
  </si>
  <si>
    <t>Unemployment with intermediate education, female (% of female labor force with intermediate education)</t>
  </si>
  <si>
    <t>SL.UEM.INTM.FE.ZS</t>
  </si>
  <si>
    <t>Part time employment, male (% of total male employment)</t>
  </si>
  <si>
    <t>SL.TLF.PART.MA.ZS</t>
  </si>
  <si>
    <t>Labor force with advanced education (% of total working-age population with advanced education)</t>
  </si>
  <si>
    <t>SL.TLF.ADVN.ZS</t>
  </si>
  <si>
    <t>Average working hours of children, working only, male, ages 7-14 (hours per week)</t>
  </si>
  <si>
    <t>SL.TLF.0714.WK.MA.TM</t>
  </si>
  <si>
    <t>Child employment in services, female (% of female economically active children ages 7-14)</t>
  </si>
  <si>
    <t>SL.SRV.0714.FE.ZS</t>
  </si>
  <si>
    <t>Children in employment, unpaid family workers, female (% of female children in employment, ages 7-14)</t>
  </si>
  <si>
    <t>SL.FAM.0714.FE.ZS</t>
  </si>
  <si>
    <t>Self-employed, female (% of female employment) (modeled ILO estimate)</t>
  </si>
  <si>
    <t>SL.EMP.SELF.FE.ZS</t>
  </si>
  <si>
    <t>Annualized average growth rate in per capita real survey mean consumption or income, total population (%)</t>
  </si>
  <si>
    <t>SI.SPR.PCAP.ZG</t>
  </si>
  <si>
    <t>Multidimensional poverty headcount ratio (% of total population)</t>
  </si>
  <si>
    <t>SI.POV.MDIM</t>
  </si>
  <si>
    <t>Domestic private health expenditure (% of current health expenditure)</t>
  </si>
  <si>
    <t>SH.XPD.PVTD.CH.ZS</t>
  </si>
  <si>
    <t>UHC service coverage index</t>
  </si>
  <si>
    <t>SH.UHC.SRVS.CV.XD</t>
  </si>
  <si>
    <t>Prevalence of severe wasting, weight for height (% of children under 5)</t>
  </si>
  <si>
    <t>SH.SVR.WAST.ZS</t>
  </si>
  <si>
    <t>People using safely managed sanitation services, urban (% of urban population)</t>
  </si>
  <si>
    <t>SH.STA.SMSS.UR.ZS</t>
  </si>
  <si>
    <t>Prevalence of underweight, weight for age (% of children under 5)</t>
  </si>
  <si>
    <t>SH.STA.MALN.ZS</t>
  </si>
  <si>
    <t>Mortality rate attributed to household and ambient air pollution, age-standardized (per 100,000 population)</t>
  </si>
  <si>
    <t>SH.STA.AIRP.P5</t>
  </si>
  <si>
    <t>Specialist surgical workforce (per 100,000 population)</t>
  </si>
  <si>
    <t>SH.MED.SAOP.P5</t>
  </si>
  <si>
    <t>Antiretroviral therapy coverage (% of people living with HIV)</t>
  </si>
  <si>
    <t>SH.HIV.ARTC.ZS</t>
  </si>
  <si>
    <t>Mortality rate, under-5, female (per 1,000 live births)</t>
  </si>
  <si>
    <t>SH.DYN.MORT.FE</t>
  </si>
  <si>
    <t>Number of deaths ages 10-14 years</t>
  </si>
  <si>
    <t>SH.DTH.1014</t>
  </si>
  <si>
    <t>Proportion of women subjected to physical and/or sexual violence in the last 12 months (% of women age 15-49)</t>
  </si>
  <si>
    <t>SG.VAW.1549.ZS</t>
  </si>
  <si>
    <t>Current education expenditure, tertiary (% of total expenditure in tertiary public institutions)</t>
  </si>
  <si>
    <t>SE.XPD.CTER.ZS</t>
  </si>
  <si>
    <t>Educational attainment, Doctoral or equivalent, population 25+, female (%) (cumulative)</t>
  </si>
  <si>
    <t>SE.TER.CUAT.DO.FE.ZS</t>
  </si>
  <si>
    <t>Trained teachers in lower secondary education, male (% of male teachers)</t>
  </si>
  <si>
    <t>SE.SEC.TCAQ.LO.MA.ZS</t>
  </si>
  <si>
    <t>Pupil-teacher ratio, secondary</t>
  </si>
  <si>
    <t>SE.SEC.ENRL.TC.ZS</t>
  </si>
  <si>
    <t>Lower secondary completion rate, total (% of relevant age group)</t>
  </si>
  <si>
    <t>SE.SEC.CMPT.LO.ZS</t>
  </si>
  <si>
    <t>Trained teachers in primary education, male (% of male teachers)</t>
  </si>
  <si>
    <t>SE.PRM.TCAQ.MA.ZS</t>
  </si>
  <si>
    <t>Net intake rate in grade 1, male (% of official school-age population)</t>
  </si>
  <si>
    <t>SE.PRM.NINT.MA.ZS</t>
  </si>
  <si>
    <t>Educational attainment, at least completed primary, population 25+ years, male (%) (cumulative)</t>
  </si>
  <si>
    <t>SE.PRM.CUAT.MA.ZS</t>
  </si>
  <si>
    <t>School enrollment, primary and secondary (gross), gender parity index (GPI)</t>
  </si>
  <si>
    <t>SE.ENR.PRSC.FM.ZS</t>
  </si>
  <si>
    <t>Coverage of social insurance programs (% of population)</t>
  </si>
  <si>
    <t>per_si_allsi.cov_pop_tot</t>
  </si>
  <si>
    <t>Coverage of unemployment benefits and ALMP (% of population)</t>
  </si>
  <si>
    <t>per_lm_alllm.cov_pop_tot</t>
  </si>
  <si>
    <t>Taxes less subsidies on products (current LCU)</t>
  </si>
  <si>
    <t>NY.TAX.NIND.CN</t>
  </si>
  <si>
    <t>GNI, PPP (constant 2017 international $)</t>
  </si>
  <si>
    <t>NY.GNP.MKTP.PP.KD</t>
  </si>
  <si>
    <t>GDP per capita, PPP (current international $)</t>
  </si>
  <si>
    <t>NY.GDP.PCAP.PP.CD</t>
  </si>
  <si>
    <t>Forest rents (% of GDP)</t>
  </si>
  <si>
    <t>NY.GDP.FRST.RT.ZS</t>
  </si>
  <si>
    <t>Adjusted net savings, including particulate emission damage (current US$)</t>
  </si>
  <si>
    <t>NY.ADJ.SVNG.CD</t>
  </si>
  <si>
    <t>Adjusted savings: mineral depletion (current US$)</t>
  </si>
  <si>
    <t>NY.ADJ.DMIN.CD</t>
  </si>
  <si>
    <t>Textiles and clothing (% of value added in manufacturing)</t>
  </si>
  <si>
    <t>NV.MNF.TXTL.ZS.UN</t>
  </si>
  <si>
    <t>Manufacturing, value added (current LCU)</t>
  </si>
  <si>
    <t>NV.IND.MANF.CN</t>
  </si>
  <si>
    <t>External balance on goods and services (current US$)</t>
  </si>
  <si>
    <t>NE.RSB.GNFS.CD</t>
  </si>
  <si>
    <t>Gross fixed capital formation (% of GDP)</t>
  </si>
  <si>
    <t>NE.GDI.FTOT.ZS</t>
  </si>
  <si>
    <t>Gross national expenditure (constant 2010 US$)</t>
  </si>
  <si>
    <t>NE.DAB.TOTL.KD</t>
  </si>
  <si>
    <t>Internally displaced persons, total displaced by conflict and violence (number of people)</t>
  </si>
  <si>
    <t>VC.IDP.TOCV</t>
  </si>
  <si>
    <t>Merchandise exports to low- and middle-income economies in Middle East &amp; North Africa (% of total merchandise exports)</t>
  </si>
  <si>
    <t>TX.VAL.MRCH.R4.ZS</t>
  </si>
  <si>
    <t>Export volume index (2000 = 100)</t>
  </si>
  <si>
    <t>TX.QTY.MRCH.XD.WD</t>
  </si>
  <si>
    <t>Merchandise imports from low- and middle-income economies in East Asia &amp; Pacific (% of total merchandise imports)</t>
  </si>
  <si>
    <t>TM.VAL.MRCH.R1.ZS</t>
  </si>
  <si>
    <t>Tariff rate, most favored nation, simple mean, primary products (%)</t>
  </si>
  <si>
    <t>TM.TAX.TCOM.SM.FN.ZS</t>
  </si>
  <si>
    <t>Tariff rate, most favored nation, simple mean, manufactured products (%)</t>
  </si>
  <si>
    <t>TM.TAX.MANF.SM.FN.ZS</t>
  </si>
  <si>
    <t>International tourism, number of arrivals</t>
  </si>
  <si>
    <t>ST.INT.ARVL</t>
  </si>
  <si>
    <t>Population, female (% of total population)</t>
  </si>
  <si>
    <t>SP.POP.TOTL.FE.ZS</t>
  </si>
  <si>
    <t>Population ages 65 and above (% of total population)</t>
  </si>
  <si>
    <t>SP.POP.65UP.TO.ZS</t>
  </si>
  <si>
    <t>Population ages 40-44, male (% of male population)</t>
  </si>
  <si>
    <t>SP.POP.4044.MA.5Y</t>
  </si>
  <si>
    <t>Population ages 15-19, male (% of male population)</t>
  </si>
  <si>
    <t>SP.POP.1519.MA.5Y</t>
  </si>
  <si>
    <t>Women who were first married by age 15 (% of women ages 20-24)</t>
  </si>
  <si>
    <t>SP.M15.2024.FE.ZS</t>
  </si>
  <si>
    <t>Mortality rate, adult, male (per 1,000 male adults)</t>
  </si>
  <si>
    <t>SP.DYN.AMRT.MA</t>
  </si>
  <si>
    <t>Unemployment, total (% of total labor force) (modeled ILO estimate)</t>
  </si>
  <si>
    <t>SL.UEM.TOTL.ZS</t>
  </si>
  <si>
    <t>Unemployment with advanced education, male (% of male labor force with advanced education)</t>
  </si>
  <si>
    <t>SL.UEM.ADVN.MA.ZS</t>
  </si>
  <si>
    <t>Labor force participation rate, total (% of total population ages 15+) (modeled ILO estimate)</t>
  </si>
  <si>
    <t>SL.TLF.CACT.ZS</t>
  </si>
  <si>
    <t>Labor force participation rate, female (% of female population ages 15-64) (modeled ILO estimate)</t>
  </si>
  <si>
    <t>SL.TLF.ACTI.FE.ZS</t>
  </si>
  <si>
    <t>Children in employment, study and work, male (% of male children in employment, ages 7-14)</t>
  </si>
  <si>
    <t>SL.TLF.0714.SW.MA.ZS</t>
  </si>
  <si>
    <t>Child employment in manufacturing, male (% of male economically active children ages 7-14)</t>
  </si>
  <si>
    <t>SL.MNF.0714.MA.ZS</t>
  </si>
  <si>
    <t>Vulnerable employment, male (% of male employment) (modeled ILO estimate)</t>
  </si>
  <si>
    <t>SL.EMP.VULN.MA.ZS</t>
  </si>
  <si>
    <t>Employment to population ratio, ages 15-24, total (%) (national estimate)</t>
  </si>
  <si>
    <t>SL.EMP.1524.SP.NE.ZS</t>
  </si>
  <si>
    <t>Average transaction cost of sending remittances to a specific country (%)</t>
  </si>
  <si>
    <t>SI.RMT.COST.IB.ZS</t>
  </si>
  <si>
    <t>Poverty headcount ratio at $1.90 a day (2011 PPP) (% of population)</t>
  </si>
  <si>
    <t>SI.POV.DDAY</t>
  </si>
  <si>
    <t>Domestic general government health expenditure per capita (current US$)</t>
  </si>
  <si>
    <t>SH.XPD.GHED.PC.CD</t>
  </si>
  <si>
    <t>Proportion of population pushed below the $3.20 ($ 2011 PPP) poverty line by out-of-pocket health care expenditure (%)</t>
  </si>
  <si>
    <t>SH.UHC.NOP2.ZS</t>
  </si>
  <si>
    <t>Prevalence of wasting, weight for height, female (% of children under 5)</t>
  </si>
  <si>
    <t>SH.STA.WAST.FE.ZS</t>
  </si>
  <si>
    <t>Prevalence of overweight, weight for height (% of children under 5)</t>
  </si>
  <si>
    <t>SH.STA.OWGH.ZS</t>
  </si>
  <si>
    <t>People with basic handwashing facilities including soap and water, rural (% of rural population)</t>
  </si>
  <si>
    <t>SH.STA.HYGN.RU.ZS</t>
  </si>
  <si>
    <t>Risk of catastrophic expenditure for surgical care (% of people at risk)</t>
  </si>
  <si>
    <t>SH.SGR.CRSK.ZS</t>
  </si>
  <si>
    <t>Immunization, measles (% of children ages 12-23 months)</t>
  </si>
  <si>
    <t>SH.IMM.MEAS</t>
  </si>
  <si>
    <t>People using safely managed drinking water services, urban (% of urban population)</t>
  </si>
  <si>
    <t>SH.H2O.SMDW.UR.ZS</t>
  </si>
  <si>
    <t>Probability of dying among adolescents ages 15-19 years (per 1,000)</t>
  </si>
  <si>
    <t>SH.DYN.1519</t>
  </si>
  <si>
    <t>Prevalence of anemia among children (% of children ages 6-59 months)</t>
  </si>
  <si>
    <t>SH.ANM.CHLD.ZS</t>
  </si>
  <si>
    <t>Women making their own informed decisions regarding sexual relations, contraceptive use and reproductive health care  (% of women age 15-49)</t>
  </si>
  <si>
    <t>SG.DMK.SRCR.FN.ZS</t>
  </si>
  <si>
    <t>School enrollment, tertiary, female (% gross)</t>
  </si>
  <si>
    <t>SE.TER.ENRR.FE</t>
  </si>
  <si>
    <t>Adolescents out of school, male (% of male lower secondary school age)</t>
  </si>
  <si>
    <t>SE.SEC.UNER.LO.MA.ZS</t>
  </si>
  <si>
    <t>Progression to secondary school, female (%)</t>
  </si>
  <si>
    <t>SE.SEC.PROG.FE.ZS</t>
  </si>
  <si>
    <t>Secondary education, pupils</t>
  </si>
  <si>
    <t>SE.SEC.ENRL</t>
  </si>
  <si>
    <t>Children out of school, male (% of male primary school age)</t>
  </si>
  <si>
    <t>SE.PRM.UNER.MA.ZS</t>
  </si>
  <si>
    <t>Persistence to last grade of primary, total (% of cohort)</t>
  </si>
  <si>
    <t>SE.PRM.PRSL.ZS</t>
  </si>
  <si>
    <t>Gross intake ratio in first grade of primary education, total (% of relevant age group)</t>
  </si>
  <si>
    <t>SE.PRM.GINT.ZS</t>
  </si>
  <si>
    <t>Primary school starting age (years)</t>
  </si>
  <si>
    <t>SE.PRM.AGES</t>
  </si>
  <si>
    <t>Literacy rate, adult female (% of females ages 15 and above)</t>
  </si>
  <si>
    <t>SE.ADT.LITR.FE.ZS</t>
  </si>
  <si>
    <t>Coverage of social safety net programs in 3rd quintile (% of population)</t>
  </si>
  <si>
    <t>per_sa_allsa.cov_q3_tot</t>
  </si>
  <si>
    <t>Adequacy of social protection and labor programs (% of total welfare of beneficiary households)</t>
  </si>
  <si>
    <t>per_allsp.adq_pop_tot</t>
  </si>
  <si>
    <t>Gross savings (% of GDP)</t>
  </si>
  <si>
    <t>NY.GNS.ICTR.ZS</t>
  </si>
  <si>
    <t>GNI: linked series (current LCU)</t>
  </si>
  <si>
    <t>NY.GNP.MKTP.CN.AD</t>
  </si>
  <si>
    <t>GDP per capita (current US$)</t>
  </si>
  <si>
    <t>NY.GDP.PCAP.CD</t>
  </si>
  <si>
    <t>Discrepancy in expenditure estimate of GDP (constant LCU)</t>
  </si>
  <si>
    <t>NY.GDP.DISC.KN</t>
  </si>
  <si>
    <t>Adjusted net national income (constant 2010 US$)</t>
  </si>
  <si>
    <t>NY.ADJ.NNTY.KD</t>
  </si>
  <si>
    <t>Adjusted savings: carbon dioxide damage (% of GNI)</t>
  </si>
  <si>
    <t>NY.ADJ.DCO2.GN.ZS</t>
  </si>
  <si>
    <t>Chemicals (% of value added in manufacturing)</t>
  </si>
  <si>
    <t>NV.MNF.CHEM.ZS.UN</t>
  </si>
  <si>
    <t>Agriculture, forestry, and fishing, value added (% of GDP)</t>
  </si>
  <si>
    <t>NV.AGR.TOTL.ZS</t>
  </si>
  <si>
    <t>Imports of goods and services (current LCU)</t>
  </si>
  <si>
    <t>NE.IMP.GNFS.CN</t>
  </si>
  <si>
    <t>Gross fixed capital formation (current US$)</t>
  </si>
  <si>
    <t>NE.GDI.FTOT.CD</t>
  </si>
  <si>
    <t>Final consumption expenditure (constant LCU)</t>
  </si>
  <si>
    <t>NE.CON.TOTL.KN</t>
  </si>
  <si>
    <t>Merchandise exports by the reporting economy (current US$)</t>
  </si>
  <si>
    <t>TX.VAL.MRCH.WL.CD</t>
  </si>
  <si>
    <t>Fuel exports (% of merchandise exports)</t>
  </si>
  <si>
    <t>TX.VAL.FUEL.ZS.UN</t>
  </si>
  <si>
    <t>Merchandise imports from low- and middle-income economies in South Asia (% of total merchandise imports)</t>
  </si>
  <si>
    <t>TM.VAL.MRCH.R5.ZS</t>
  </si>
  <si>
    <t>Import unit value index (2000 = 100)</t>
  </si>
  <si>
    <t>TM.UVI.MRCH.XD.WD</t>
  </si>
  <si>
    <t>Binding coverage, all products (%)</t>
  </si>
  <si>
    <t>TM.TAX.MRCH.BC.ZS</t>
  </si>
  <si>
    <t>International tourism, receipts for passenger transport items (current US$)</t>
  </si>
  <si>
    <t>ST.INT.TRNR.CD</t>
  </si>
  <si>
    <t>Completeness of birth registration, male (%)</t>
  </si>
  <si>
    <t>SP.REG.BRTH.MA.ZS</t>
  </si>
  <si>
    <t>Population ages 75-79, male (% of male population)</t>
  </si>
  <si>
    <t>SP.POP.7579.MA.5Y</t>
  </si>
  <si>
    <t>Population ages 50-54, male (% of male population)</t>
  </si>
  <si>
    <t>SP.POP.5054.MA.5Y</t>
  </si>
  <si>
    <t>Population ages 15-64, male (% of male population)</t>
  </si>
  <si>
    <t>SP.POP.1564.MA.ZS</t>
  </si>
  <si>
    <t>Population ages 00-04, male (% of male population)</t>
  </si>
  <si>
    <t>SP.POP.0004.MA.5Y</t>
  </si>
  <si>
    <t>Contraceptive prevalence, any methods (% of women ages 15-49)</t>
  </si>
  <si>
    <t>SP.DYN.CONU.ZS</t>
  </si>
  <si>
    <t>Net migration</t>
  </si>
  <si>
    <t>SM.POP.NETM</t>
  </si>
  <si>
    <t>Unemployment with basic education (% of total labor force with basic education)</t>
  </si>
  <si>
    <t>SL.UEM.BASC.ZS</t>
  </si>
  <si>
    <t>Part time employment, female (% of total female employment)</t>
  </si>
  <si>
    <t>SL.TLF.PART.FE.ZS</t>
  </si>
  <si>
    <t>Labor force with advanced education, male (% of male working-age population with advanced education)</t>
  </si>
  <si>
    <t>SL.TLF.ADVN.MA.ZS</t>
  </si>
  <si>
    <t>Children in employment, work only, female (% of female children in employment, ages 7-14)</t>
  </si>
  <si>
    <t>SL.TLF.0714.WK.FE.ZS</t>
  </si>
  <si>
    <t>Children in employment, self-employed (% of children in employment, ages 7-14)</t>
  </si>
  <si>
    <t>SL.SLF.0714.ZS</t>
  </si>
  <si>
    <t>Wage and salaried workers, total (% of total employment) (modeled ILO estimate)</t>
  </si>
  <si>
    <t>SL.EMP.WORK.ZS</t>
  </si>
  <si>
    <t>Employers, total (% of total employment) (modeled ILO estimate)</t>
  </si>
  <si>
    <t>SL.EMP.MPYR.ZS</t>
  </si>
  <si>
    <t>Survey mean consumption or income per capita, total population (2011 PPP $ per day)</t>
  </si>
  <si>
    <t>SI.SPR.PCAP</t>
  </si>
  <si>
    <t>Poverty gap at $3.20 a day (2011 PPP) (%)</t>
  </si>
  <si>
    <t>SI.POV.LMIC.GP</t>
  </si>
  <si>
    <t>Out-of-pocket expenditure per capita, PPP (current international $)</t>
  </si>
  <si>
    <t>SH.XPD.OOPC.PP.CD</t>
  </si>
  <si>
    <t>Proportion of population spending more than 25% of household consumption or income on out-of-pocket health care expenditure (%)</t>
  </si>
  <si>
    <t>SH.UHC.OOPC.25.ZS</t>
  </si>
  <si>
    <t>Prevalence of severe wasting, weight for height, male (% of children under 5)</t>
  </si>
  <si>
    <t>SH.SVR.WAST.MA.ZS</t>
  </si>
  <si>
    <t>People using safely managed sanitation services, rural (% of rural population)</t>
  </si>
  <si>
    <t>SH.STA.SMSS.RU.ZS</t>
  </si>
  <si>
    <t>Prevalence of underweight, weight for age, male (% of children under 5)</t>
  </si>
  <si>
    <t>SH.STA.MALN.MA.ZS</t>
  </si>
  <si>
    <t>Mortality rate attributed to household and ambient air pollution, age-standardized, male (per 100,000 male population)</t>
  </si>
  <si>
    <t>SH.STA.AIRP.MA.P5</t>
  </si>
  <si>
    <t>Physicians (per 1,000 people)</t>
  </si>
  <si>
    <t>SH.MED.PHYS.ZS</t>
  </si>
  <si>
    <t>Prevalence of HIV, male (% ages 15-24)</t>
  </si>
  <si>
    <t>SH.HIV.1524.MA.ZS</t>
  </si>
  <si>
    <t>Mortality rate, under-5 (per 1,000 live births)</t>
  </si>
  <si>
    <t>SH.DYN.MORT</t>
  </si>
  <si>
    <t>Number of deaths ages 5-9 years</t>
  </si>
  <si>
    <t>SH.DTH.0509</t>
  </si>
  <si>
    <t>Proportion of time spent on unpaid domestic and care work, male (% of 24 hour day)</t>
  </si>
  <si>
    <t>SG.TIM.UWRK.MA</t>
  </si>
  <si>
    <t>Current education expenditure, secondary (% of total expenditure in secondary public institutions)</t>
  </si>
  <si>
    <t>SE.XPD.CSEC.ZS</t>
  </si>
  <si>
    <t>Educational attainment, at least Bachelor's or equivalent, population 25+, total (%) (cumulative)</t>
  </si>
  <si>
    <t>SE.TER.CUAT.BA.ZS</t>
  </si>
  <si>
    <t>Trained teachers in lower secondary education, female (% of female teachers)</t>
  </si>
  <si>
    <t>SE.SEC.TCAQ.LO.FE.ZS</t>
  </si>
  <si>
    <t>Pupil-teacher ratio, lower secondary</t>
  </si>
  <si>
    <t>SE.SEC.ENRL.LO.TC.ZS</t>
  </si>
  <si>
    <t>Lower secondary completion rate, male (% of relevant age group)</t>
  </si>
  <si>
    <t>SE.SEC.CMPT.LO.MA.ZS</t>
  </si>
  <si>
    <t>Trained teachers in primary education, female (% of female teachers)</t>
  </si>
  <si>
    <t>SE.PRM.TCAQ.FE.ZS</t>
  </si>
  <si>
    <t>Net intake rate in grade 1, female (% of official school-age population)</t>
  </si>
  <si>
    <t>SE.PRM.NINT.FE.ZS</t>
  </si>
  <si>
    <t>Educational attainment, at least completed primary, population 25+ years, female (%) (cumulative)</t>
  </si>
  <si>
    <t>SE.PRM.CUAT.FE.ZS</t>
  </si>
  <si>
    <t>School enrollment, primary (gross), gender parity index (GPI)</t>
  </si>
  <si>
    <t>SE.ENR.PRIM.FM.ZS</t>
  </si>
  <si>
    <t>Benefit incidence of social insurance programs to poorest quintile (% of total social insurance benefits)</t>
  </si>
  <si>
    <t>per_si_allsi.ben_q1_tot</t>
  </si>
  <si>
    <t>Benefit incidence of unemployment benefits and ALMP to poorest quintile (% of total U/ALMP benefits)</t>
  </si>
  <si>
    <t>per_lm_alllm.ben_q1_tot</t>
  </si>
  <si>
    <t>Taxes less subsidies on products (current US$)</t>
  </si>
  <si>
    <t>NY.TAX.NIND.CD</t>
  </si>
  <si>
    <t>GNI, PPP (current international $)</t>
  </si>
  <si>
    <t>NY.GNP.MKTP.PP.CD</t>
  </si>
  <si>
    <t>GDP per capita (constant LCU)</t>
  </si>
  <si>
    <t>NY.GDP.PCAP.KN</t>
  </si>
  <si>
    <t>Gross value added at basic prices (GVA) (constant LCU)</t>
  </si>
  <si>
    <t>NY.GDP.FCST.KN</t>
  </si>
  <si>
    <t>Adjusted net national income per capita (annual % growth)</t>
  </si>
  <si>
    <t>NY.ADJ.NNTY.PC.KD.ZG</t>
  </si>
  <si>
    <t>Adjusted savings: consumption of fixed capital (% of GNI)</t>
  </si>
  <si>
    <t>NY.ADJ.DKAP.GN.ZS</t>
  </si>
  <si>
    <t>Medium and high-tech Industry (including construction) (% manufacturing value added)</t>
  </si>
  <si>
    <t>NV.MNF.TECH.ZS.UN</t>
  </si>
  <si>
    <t>Manufacturing, value added (current US$)</t>
  </si>
  <si>
    <t>NV.IND.MANF.CD</t>
  </si>
  <si>
    <t>Imports of goods and services (% of GDP)</t>
  </si>
  <si>
    <t>NE.IMP.GNFS.ZS</t>
  </si>
  <si>
    <t>Gross fixed capital formation (constant LCU)</t>
  </si>
  <si>
    <t>NE.GDI.FTOT.KN</t>
  </si>
  <si>
    <t>Gross national expenditure (current LCU)</t>
  </si>
  <si>
    <t>NE.DAB.TOTL.CN</t>
  </si>
  <si>
    <t>Households and NPISHs Final consumption expenditure (constant 2010 US$)</t>
  </si>
  <si>
    <t>NE.CON.PRVT.KD</t>
  </si>
  <si>
    <t>Armed forces personnel, total</t>
  </si>
  <si>
    <t>MS.MIL.TOTL.P1</t>
  </si>
  <si>
    <t>Fixed telephone subscriptions (per 100 people)</t>
  </si>
  <si>
    <t>IT.MLT.MAIN.P2</t>
  </si>
  <si>
    <t>Statistical performance indicators (SPI): Pillar 1 data use score (scale 0-100)</t>
  </si>
  <si>
    <t>IQ.SPI.PIL1</t>
  </si>
  <si>
    <t>CPIA macroeconomic management rating (1=low to 6=high)</t>
  </si>
  <si>
    <t>IQ.CPA.MACR.XQ</t>
  </si>
  <si>
    <t>Logistics performance index: Quality of trade and transport-related infrastructure (1=low to 5=high)</t>
  </si>
  <si>
    <t>LP.LPI.INFR.XQ</t>
  </si>
  <si>
    <t>Railways, passengers carried (million passenger-km)</t>
  </si>
  <si>
    <t>IS.RRS.PASG.KM</t>
  </si>
  <si>
    <t>CPIA trade rating (1=low to 6=high)</t>
  </si>
  <si>
    <t>IQ.CPA.TRAD.XQ</t>
  </si>
  <si>
    <t>CPIA policy and institutions for environmental sustainability rating (1=low to 6=high)</t>
  </si>
  <si>
    <t>IQ.CPA.ENVR.XQ</t>
  </si>
  <si>
    <t>Public private partnerships investment in ICT (current US$)</t>
  </si>
  <si>
    <t>IE.PPN.ICTI.CD</t>
  </si>
  <si>
    <t>Start-up procedures to register a business, male (number)</t>
  </si>
  <si>
    <t>IC.REG.PROC.MA</t>
  </si>
  <si>
    <t>Cost to import, documentary compliance (US$)</t>
  </si>
  <si>
    <t>IC.IMP.CSDC.CD</t>
  </si>
  <si>
    <t>Bribery incidence (% of firms experiencing at least one bribe payment request)</t>
  </si>
  <si>
    <t>IC.FRM.BRIB.ZS</t>
  </si>
  <si>
    <t>New business density (new registrations per 1,000 people ages 15-64)</t>
  </si>
  <si>
    <t>IC.BUS.NDNS.ZS</t>
  </si>
  <si>
    <t>Expense (% of GDP)</t>
  </si>
  <si>
    <t>GC.XPN.TOTL.GD.ZS</t>
  </si>
  <si>
    <t>Other taxes (% of revenue)</t>
  </si>
  <si>
    <t>GC.TAX.OTHR.RV.ZS</t>
  </si>
  <si>
    <t>Grants and other revenue (current LCU)</t>
  </si>
  <si>
    <t>GC.REV.GOTR.CN</t>
  </si>
  <si>
    <t>Account ownership at a financial institution or with a mobile-money-service provider, older adults (% of population ages 25+)</t>
  </si>
  <si>
    <t>FX.OWN.TOTL.OL.ZS</t>
  </si>
  <si>
    <t>Consumer price index (2010 = 100)</t>
  </si>
  <si>
    <t>FP.CPI.TOTL</t>
  </si>
  <si>
    <t>Domestic credit to private sector by banks (% of GDP)</t>
  </si>
  <si>
    <t>FD.AST.PRVT.GD.ZS</t>
  </si>
  <si>
    <t>Annual freshwater withdrawals, domestic (% of total freshwater withdrawal)</t>
  </si>
  <si>
    <t>ER.H2O.FWDM.ZS</t>
  </si>
  <si>
    <t>Population density (people per sq. km of land area)</t>
  </si>
  <si>
    <t>EN.POP.DNST</t>
  </si>
  <si>
    <t>PM2.5 pollution, population exposed to levels exceeding WHO Interim Target-2 value (% of total)</t>
  </si>
  <si>
    <t>EN.ATM.PM25.MC.T2.ZS</t>
  </si>
  <si>
    <t>HFC gas emissions (thousand metric tons of CO2 equivalent)</t>
  </si>
  <si>
    <t>EN.ATM.HFCG.KT.CE</t>
  </si>
  <si>
    <t>CO2 intensity (kg per kg of oil equivalent energy use)</t>
  </si>
  <si>
    <t>EN.ATM.CO2E.EG.ZS</t>
  </si>
  <si>
    <t>Electricity production from natural gas sources (% of total)</t>
  </si>
  <si>
    <t>EG.ELC.NGAS.ZS</t>
  </si>
  <si>
    <t>IMF repurchases and charges (TDS, current US$)</t>
  </si>
  <si>
    <t>DT.TDS.DIMF.CD</t>
  </si>
  <si>
    <t>Net official flows from UN agencies, WFP (current US$)</t>
  </si>
  <si>
    <t>DT.NFL.WFPG.CD</t>
  </si>
  <si>
    <t>PPG, other private creditors (NFL, current US$)</t>
  </si>
  <si>
    <t>DT.NFL.PROP.CD</t>
  </si>
  <si>
    <t>Net official flows from UN agencies, IAEA (current US$)</t>
  </si>
  <si>
    <t>DT.NFL.IAEA.CD</t>
  </si>
  <si>
    <t>External debt stocks, private nonguaranteed (PNG) (DOD, current US$)</t>
  </si>
  <si>
    <t>DT.DOD.DPNG.CD</t>
  </si>
  <si>
    <t>Net bilateral aid flows from DAC donors, Poland (current US$)</t>
  </si>
  <si>
    <t>DC.DAC.POLL.CD</t>
  </si>
  <si>
    <t>Net bilateral aid flows from DAC donors, Denmark (current US$)</t>
  </si>
  <si>
    <t>DC.DAC.DNKL.CD</t>
  </si>
  <si>
    <t>Personal remittances, received (% of GDP)</t>
  </si>
  <si>
    <t>BX.TRF.PWKR.DT.GD.ZS</t>
  </si>
  <si>
    <t>Communications, computer, etc. (% of service exports, BoP)</t>
  </si>
  <si>
    <t>BX.GSR.CMCP.ZS</t>
  </si>
  <si>
    <t>Current account balance (BoP, current US$)</t>
  </si>
  <si>
    <t>BN.CAB.XOKA.CD</t>
  </si>
  <si>
    <t>Cereal yield (kg per hectare)</t>
  </si>
  <si>
    <t>AG.YLD.CREL.KG</t>
  </si>
  <si>
    <t>Urban land area where elevation is below 5 meters (sq. km)</t>
  </si>
  <si>
    <t>AG.LND.EL5M.UR.K2</t>
  </si>
  <si>
    <t>Intentional homicides, male (per 100,000 male)</t>
  </si>
  <si>
    <t>VC.IHR.PSRC.MA.P5</t>
  </si>
  <si>
    <t>Merchandise exports to low- and middle-income economies in Sub-Saharan Africa (% of total merchandise exports)</t>
  </si>
  <si>
    <t>TX.VAL.MRCH.R6.ZS</t>
  </si>
  <si>
    <t>Agricultural raw materials exports (% of merchandise exports)</t>
  </si>
  <si>
    <t>TX.VAL.AGRI.ZS.UN</t>
  </si>
  <si>
    <t>Merchandise imports from low- and middle-income economies in Latin America &amp; the Caribbean (% of total merchandise imports)</t>
  </si>
  <si>
    <t>TM.VAL.MRCH.R3.ZS</t>
  </si>
  <si>
    <t>Tariff rate, applied, weighted mean, primary products (%)</t>
  </si>
  <si>
    <t>TM.TAX.TCOM.WM.AR.ZS</t>
  </si>
  <si>
    <t>Tariff rate, applied, weighted mean, manufactured products (%)</t>
  </si>
  <si>
    <t>TM.TAX.MANF.WM.AR.ZS</t>
  </si>
  <si>
    <t>International tourism, receipts (current US$)</t>
  </si>
  <si>
    <t>ST.INT.RCPT.CD</t>
  </si>
  <si>
    <t>Population, male (% of total population)</t>
  </si>
  <si>
    <t>SP.POP.TOTL.MA.ZS</t>
  </si>
  <si>
    <t>Population ages 70-74, male (% of male population)</t>
  </si>
  <si>
    <t>SP.POP.7074.MA.5Y</t>
  </si>
  <si>
    <t>Population ages 45-49, male (% of male population)</t>
  </si>
  <si>
    <t>SP.POP.4549.MA.5Y</t>
  </si>
  <si>
    <t>Population ages 15-64, female (% of female population)</t>
  </si>
  <si>
    <t>SP.POP.1564.FE.ZS</t>
  </si>
  <si>
    <t>Teenage mothers (% of women ages 15-19 who have had children or are currently pregnant)</t>
  </si>
  <si>
    <t>SP.MTR.1519.ZS</t>
  </si>
  <si>
    <t>Death rate, crude (per 1,000 people)</t>
  </si>
  <si>
    <t>SP.DYN.CDRT.IN</t>
  </si>
  <si>
    <t>Children in employment, wage workers, male (% of male children in employment, ages 7-14)</t>
  </si>
  <si>
    <t>SL.WAG.0714.MA.ZS</t>
  </si>
  <si>
    <t>Unemployment with basic education, female (% of female labor force with basic education)</t>
  </si>
  <si>
    <t>SL.UEM.BASC.FE.ZS</t>
  </si>
  <si>
    <t>Labor force with intermediate education, male (% of male working-age population with intermediate education)</t>
  </si>
  <si>
    <t>SL.TLF.INTM.MA.ZS</t>
  </si>
  <si>
    <t>Labor force participation rate, total (% of total population ages 15-64) (modeled ILO estimate)</t>
  </si>
  <si>
    <t>SL.TLF.ACTI.ZS</t>
  </si>
  <si>
    <t>Children in employment, study and work (% of children in employment, ages 7-14)</t>
  </si>
  <si>
    <t>SL.TLF.0714.SW.ZS</t>
  </si>
  <si>
    <t>Children in employment, self-employed, female (% of female children in employment, ages 7-14)</t>
  </si>
  <si>
    <t>SL.SLF.0714.FE.ZS</t>
  </si>
  <si>
    <t>Wage and salaried workers, female (% of female employment) (modeled ILO estimate)</t>
  </si>
  <si>
    <t>SL.EMP.WORK.FE.ZS</t>
  </si>
  <si>
    <t>Employers, female (% of female employment) (modeled ILO estimate)</t>
  </si>
  <si>
    <t>SL.EMP.MPYR.FE.ZS</t>
  </si>
  <si>
    <t>Survey mean consumption or income per capita, bottom 40% of population (2011 PPP $ per day)</t>
  </si>
  <si>
    <t>SI.SPR.PC40</t>
  </si>
  <si>
    <t>Gini index (World Bank estimate)</t>
  </si>
  <si>
    <t>SI.POV.GINI</t>
  </si>
  <si>
    <t>Out-of-pocket expenditure (% of current health expenditure)</t>
  </si>
  <si>
    <t>SH.XPD.OOPC.CH.ZS</t>
  </si>
  <si>
    <t>Proportion of population spending more than 10% of household consumption or income on out-of-pocket health care expenditure (%)</t>
  </si>
  <si>
    <t>SH.UHC.OOPC.10.ZS</t>
  </si>
  <si>
    <t>Prevalence of wasting, weight for height (% of children under 5)</t>
  </si>
  <si>
    <t>SH.STA.WAST.ZS</t>
  </si>
  <si>
    <t>Mortality rate attributed to unintentional poisoning, female (per 100,000 female population)</t>
  </si>
  <si>
    <t>SH.STA.POIS.P5.FE</t>
  </si>
  <si>
    <t>People with basic handwashing facilities including soap and water (% of population)</t>
  </si>
  <si>
    <t>SH.STA.HYGN.ZS</t>
  </si>
  <si>
    <t>Number of surgical procedures (per 100,000 population)</t>
  </si>
  <si>
    <t>SH.SGR.PROC.P5</t>
  </si>
  <si>
    <t>Community health workers (per 1,000 people)</t>
  </si>
  <si>
    <t>SH.MED.CMHW.P3</t>
  </si>
  <si>
    <t>Children (0-14) living with HIV</t>
  </si>
  <si>
    <t>SH.HIV.0014</t>
  </si>
  <si>
    <t>Women's share of population ages 15+ living with HIV (%)</t>
  </si>
  <si>
    <t>SH.DYN.AIDS.FE.ZS</t>
  </si>
  <si>
    <t>Condom use, population ages 15-24, female (% of females ages 15-24)</t>
  </si>
  <si>
    <t>SH.CON.1524.FE.ZS</t>
  </si>
  <si>
    <t>Women Business and the Law Index Score (scale 1-100)</t>
  </si>
  <si>
    <t>SG.LAW.INDX</t>
  </si>
  <si>
    <t>Tertiary education, academic staff (% female)</t>
  </si>
  <si>
    <t>SE.TER.TCHR.FE.ZS</t>
  </si>
  <si>
    <t>Educational attainment, at least Bachelor's or equivalent, population 25+, female (%) (cumulative)</t>
  </si>
  <si>
    <t>SE.TER.CUAT.BA.FE.ZS</t>
  </si>
  <si>
    <t>Progression to secondary school (%)</t>
  </si>
  <si>
    <t>SE.SEC.PROG.ZS</t>
  </si>
  <si>
    <t>Secondary education, general pupils</t>
  </si>
  <si>
    <t>SE.SEC.ENRL.GC</t>
  </si>
  <si>
    <t>Lower secondary school starting age (years)</t>
  </si>
  <si>
    <t>SE.SEC.AGES</t>
  </si>
  <si>
    <t>Repeaters, primary, male (% of male enrollment)</t>
  </si>
  <si>
    <t>SE.PRM.REPT.MA.ZS</t>
  </si>
  <si>
    <t>School enrollment, primary, female (% net)</t>
  </si>
  <si>
    <t>SE.PRM.NENR.FE</t>
  </si>
  <si>
    <t>Primary completion rate, male (% of relevant age group)</t>
  </si>
  <si>
    <t>SE.PRM.CMPT.MA.ZS</t>
  </si>
  <si>
    <t>Literacy rate, adult total (% of people ages 15 and above)</t>
  </si>
  <si>
    <t>SE.ADT.LITR.ZS</t>
  </si>
  <si>
    <t>Coverage of social safety net programs in richest quintile (% of population)</t>
  </si>
  <si>
    <t>per_sa_allsa.cov_q5_tot</t>
  </si>
  <si>
    <t>Coverage of social protection and labor programs (% of population)</t>
  </si>
  <si>
    <t>per_allsp.cov_pop_tot</t>
  </si>
  <si>
    <t>Net primary income (Net income from abroad) (current LCU)</t>
  </si>
  <si>
    <t>NY.GSR.NFCY.CN</t>
  </si>
  <si>
    <t>GNI growth (annual %)</t>
  </si>
  <si>
    <t>NY.GNP.MKTP.KD.ZG</t>
  </si>
  <si>
    <t>GDP per capita (constant 2010 US$)</t>
  </si>
  <si>
    <t>NY.GDP.PCAP.KD</t>
  </si>
  <si>
    <t>Gross value added at basic prices (GVA) (current LCU)</t>
  </si>
  <si>
    <t>NY.GDP.FCST.CN</t>
  </si>
  <si>
    <t>Adjusted net national income per capita (current US$)</t>
  </si>
  <si>
    <t>NY.ADJ.NNTY.PC.CD</t>
  </si>
  <si>
    <t>Adjusted savings: net forest depletion (% of GNI)</t>
  </si>
  <si>
    <t>NY.ADJ.DFOR.GN.ZS</t>
  </si>
  <si>
    <t>Machinery and transport equipment (% of value added in manufacturing)</t>
  </si>
  <si>
    <t>NV.MNF.MTRN.ZS.UN</t>
  </si>
  <si>
    <t>Financial intermediary services indirectly Measured (FISIM) (constant LCU)</t>
  </si>
  <si>
    <t>NV.FSM.TOTL.KN</t>
  </si>
  <si>
    <t>Imports of goods and services (annual % growth)</t>
  </si>
  <si>
    <t>NE.IMP.GNFS.KD.ZG</t>
  </si>
  <si>
    <t>Gross fixed capital formation (constant 2010 US$)</t>
  </si>
  <si>
    <t>NE.GDI.FTOT.KD</t>
  </si>
  <si>
    <t>Gross national expenditure deflator (base year varies by country)</t>
  </si>
  <si>
    <t>NE.DAB.DEFL.ZS</t>
  </si>
  <si>
    <t>Households and NPISHs Final consumption expenditure (current LCU)</t>
  </si>
  <si>
    <t>NE.CON.PRVT.CN</t>
  </si>
  <si>
    <t>Logistics performance index: Ability to track and trace consignments (1=low to 5=high)</t>
  </si>
  <si>
    <t>LP.LPI.TRAC.XQ</t>
  </si>
  <si>
    <t>High-technology exports (% of manufactured exports)</t>
  </si>
  <si>
    <t>TX.VAL.TECH.MF.ZS</t>
  </si>
  <si>
    <t>Merchandise exports (current US$)</t>
  </si>
  <si>
    <t>TX.VAL.MRCH.CD.WT</t>
  </si>
  <si>
    <t>Computer, communications and other services (% of commercial service imports)</t>
  </si>
  <si>
    <t>TM.VAL.OTHR.ZS.WT</t>
  </si>
  <si>
    <t>Manufactures imports (% of merchandise imports)</t>
  </si>
  <si>
    <t>TM.VAL.MANF.ZS.UN</t>
  </si>
  <si>
    <t>Tariff rate, applied, weighted mean, all products (%)</t>
  </si>
  <si>
    <t>TM.TAX.MRCH.WM.AR.ZS</t>
  </si>
  <si>
    <t>Merchandise trade (% of GDP)</t>
  </si>
  <si>
    <t>TG.VAL.TOTL.GD.ZS</t>
  </si>
  <si>
    <t>Rural population growth (annual %)</t>
  </si>
  <si>
    <t>SP.RUR.TOTL.ZG</t>
  </si>
  <si>
    <t>Age dependency ratio, young (% of working-age population)</t>
  </si>
  <si>
    <t>SP.POP.DPND.YG</t>
  </si>
  <si>
    <t>Population ages 65-69, male (% of male population)</t>
  </si>
  <si>
    <t>SP.POP.6569.MA.5Y</t>
  </si>
  <si>
    <t>Population ages 25-29, male (% of male population)</t>
  </si>
  <si>
    <t>SP.POP.2529.MA.5Y</t>
  </si>
  <si>
    <t>Population ages 0-14 (% of total population)</t>
  </si>
  <si>
    <t>SP.POP.0014.TO.ZS</t>
  </si>
  <si>
    <t>Life expectancy at birth, male (years)</t>
  </si>
  <si>
    <t>SP.DYN.LE00.MA.IN</t>
  </si>
  <si>
    <t>Prevalence of moderate or severe food insecurity in the population (%)</t>
  </si>
  <si>
    <t>SN.ITK.MSFI.ZS</t>
  </si>
  <si>
    <t>Share of youth not in education, employment or training, total (% of youth population)</t>
  </si>
  <si>
    <t>SL.UEM.NEET.ZS</t>
  </si>
  <si>
    <t>Unemployment, youth female (% of female labor force ages 15-24) (modeled ILO estimate)</t>
  </si>
  <si>
    <t>SL.UEM.1524.FE.ZS</t>
  </si>
  <si>
    <t>Labor force participation rate, female (% of female population ages 15+) (modeled ILO estimate)</t>
  </si>
  <si>
    <t>SL.TLF.CACT.FE.ZS</t>
  </si>
  <si>
    <t>Labor force participation rate for ages 15-24, female (%) (national estimate)</t>
  </si>
  <si>
    <t>SL.TLF.ACTI.1524.FE.NE.ZS</t>
  </si>
  <si>
    <t>Employment in services (% of total employment) (modeled ILO estimate)</t>
  </si>
  <si>
    <t>SL.SRV.EMPL.ZS</t>
  </si>
  <si>
    <t>Contributing family workers, total (% of total employment) (modeled ILO estimate)</t>
  </si>
  <si>
    <t>SL.FAM.WORK.ZS</t>
  </si>
  <si>
    <t>Employment to population ratio, 15+, female (%) (modeled ILO estimate)</t>
  </si>
  <si>
    <t>SL.EMP.TOTL.SP.FE.ZS</t>
  </si>
  <si>
    <t>Employment in agriculture, male (% of male employment) (modeled ILO estimate)</t>
  </si>
  <si>
    <t>SL.AGR.EMPL.MA.ZS</t>
  </si>
  <si>
    <t>Multidimensional poverty intensity (average share of deprivations experienced by the poor)</t>
  </si>
  <si>
    <t>SI.POV.MDIM.IT</t>
  </si>
  <si>
    <t>Income share held by fourth 20%</t>
  </si>
  <si>
    <t>SI.DST.04TH.20</t>
  </si>
  <si>
    <t>External health expenditure (% of current health expenditure)</t>
  </si>
  <si>
    <t>SH.XPD.EHEX.CH.ZS</t>
  </si>
  <si>
    <t>Number of people pushed below the $1.90 ($ 2011 PPP) poverty line by out-of-pocket health care expenditure</t>
  </si>
  <si>
    <t>SH.UHC.NOP1.TO</t>
  </si>
  <si>
    <t>Prevalence of stunting, height for age (% of children under 5)</t>
  </si>
  <si>
    <t>SH.STA.STNT.ZS</t>
  </si>
  <si>
    <t>People practicing open defecation (% of population)</t>
  </si>
  <si>
    <t>SH.STA.ODFC.ZS</t>
  </si>
  <si>
    <t>People using at least basic sanitation services (% of population)</t>
  </si>
  <si>
    <t>SH.STA.BASS.ZS</t>
  </si>
  <si>
    <t>Lifetime risk of maternal death (1 in: rate varies by country)</t>
  </si>
  <si>
    <t>SH.MMR.RISK</t>
  </si>
  <si>
    <t>Young people (ages 15-24) newly infected with HIV</t>
  </si>
  <si>
    <t>SH.HIV.INCD.YG</t>
  </si>
  <si>
    <t>Mortality rate, neonatal (per 1,000 live births)</t>
  </si>
  <si>
    <t>SH.DYN.NMRT</t>
  </si>
  <si>
    <t>Cause of death, by injury (% of total)</t>
  </si>
  <si>
    <t>SH.DTH.INJR.ZS</t>
  </si>
  <si>
    <t>Women who believe a husband is justified in beating his wife (any of five reasons) (%)</t>
  </si>
  <si>
    <t>SG.VAW.REAS.ZS</t>
  </si>
  <si>
    <t>Expenditure on secondary education (% of government expenditure on education)</t>
  </si>
  <si>
    <t>SE.XPD.SECO.ZS</t>
  </si>
  <si>
    <t>Educational attainment, at least Master's or equivalent, population 25+, total (%) (cumulative)</t>
  </si>
  <si>
    <t>SE.TER.CUAT.MS.ZS</t>
  </si>
  <si>
    <t>Trained teachers in upper secondary education (% of total teachers)</t>
  </si>
  <si>
    <t>SE.SEC.TCAQ.UP.ZS</t>
  </si>
  <si>
    <t>School enrollment, secondary, female (% gross)</t>
  </si>
  <si>
    <t>SE.SEC.ENRR.FE</t>
  </si>
  <si>
    <t>Educational attainment, at least completed post-secondary, population 25+, male (%) (cumulative)</t>
  </si>
  <si>
    <t>SE.SEC.CUAT.PO.MA.ZS</t>
  </si>
  <si>
    <t>Adjusted net enrollment rate, primary, female (% of primary school age children)</t>
  </si>
  <si>
    <t>SE.PRM.TENR.FE</t>
  </si>
  <si>
    <t>School enrollment, primary, private (% of total primary)</t>
  </si>
  <si>
    <t>SE.PRM.PRIV.ZS</t>
  </si>
  <si>
    <t>Pupil-teacher ratio, primary</t>
  </si>
  <si>
    <t>SE.PRM.ENRL.TC.ZS</t>
  </si>
  <si>
    <t>School enrollment, preprimary (% gross)</t>
  </si>
  <si>
    <t>SE.PRE.ENRR</t>
  </si>
  <si>
    <t>Coverage of social insurance programs in richest quintile (% of population)</t>
  </si>
  <si>
    <t>per_si_allsi.cov_q5_tot</t>
  </si>
  <si>
    <t>Coverage of unemployment benefits and ALMP in richest quintile (% of population)</t>
  </si>
  <si>
    <t>per_lm_alllm.cov_q5_tot</t>
  </si>
  <si>
    <t>Terms of trade adjustment (constant LCU)</t>
  </si>
  <si>
    <t>NY.TTF.GNFS.KN</t>
  </si>
  <si>
    <t>GNI per capita (constant LCU)</t>
  </si>
  <si>
    <t>NY.GNP.PCAP.KN</t>
  </si>
  <si>
    <t>Gross domestic savings (current LCU)</t>
  </si>
  <si>
    <t>NY.GDS.TOTL.CN</t>
  </si>
  <si>
    <t>GDP (constant 2010 US$)</t>
  </si>
  <si>
    <t>NY.GDP.MKTP.KD</t>
  </si>
  <si>
    <t>Coal rents (% of GDP)</t>
  </si>
  <si>
    <t>NY.GDP.COAL.RT.ZS</t>
  </si>
  <si>
    <t>Adjusted savings: particulate emission damage (% of GNI)</t>
  </si>
  <si>
    <t>NY.ADJ.DPEM.GN.ZS</t>
  </si>
  <si>
    <t>Services, value added (annual % growth)</t>
  </si>
  <si>
    <t>NV.SRV.TOTL.KD.ZG</t>
  </si>
  <si>
    <t>Industry (including construction), value added (current US$)</t>
  </si>
  <si>
    <t>NV.IND.TOTL.CD</t>
  </si>
  <si>
    <t>Agriculture, forestry, and fishing, value added per worker (constant 2010 US$)</t>
  </si>
  <si>
    <t>NV.AGR.EMPL.KD</t>
  </si>
  <si>
    <t>Gross capital formation (current LCU)</t>
  </si>
  <si>
    <t>NE.GDI.TOTL.CN</t>
  </si>
  <si>
    <t>Exports of goods and services (constant 2010 US$)</t>
  </si>
  <si>
    <t>NE.EXP.GNFS.KD</t>
  </si>
  <si>
    <t>Households and NPISHs Final consumption expenditure, PPP (constant 2017 international $)</t>
  </si>
  <si>
    <t>NE.CON.PRVT.PP.KD</t>
  </si>
  <si>
    <t>Arms exports (SIPRI trend indicator values)</t>
  </si>
  <si>
    <t>MS.MIL.XPRT.KD</t>
  </si>
  <si>
    <t>Lead time to export, median case (days)</t>
  </si>
  <si>
    <t>LP.EXP.DURS.MD</t>
  </si>
  <si>
    <t>Patent applications, residents</t>
  </si>
  <si>
    <t>IP.PAT.RESD</t>
  </si>
  <si>
    <t>Profit tax (% of commercial profits)</t>
  </si>
  <si>
    <t>IC.TAX.PRFT.CP.ZS</t>
  </si>
  <si>
    <t>Procedures to register property (number)</t>
  </si>
  <si>
    <t>IC.PRP.PROC</t>
  </si>
  <si>
    <t>Firms formally registered when operations started (% of firms)</t>
  </si>
  <si>
    <t>IC.FRM.FREG.ZS</t>
  </si>
  <si>
    <t>Power outages in firms in a typical month (number)</t>
  </si>
  <si>
    <t>IC.ELC.OUTG</t>
  </si>
  <si>
    <t>Human capital index (HCI), female, lower bound (scale 0-1)</t>
  </si>
  <si>
    <t>HD.HCI.OVRL.LB.FE</t>
  </si>
  <si>
    <t>Compensation of employees (% of expense)</t>
  </si>
  <si>
    <t>GC.XPN.COMP.ZS</t>
  </si>
  <si>
    <t>Taxes on exports (% of tax revenue)</t>
  </si>
  <si>
    <t>GC.TAX.EXPT.ZS</t>
  </si>
  <si>
    <t>Net acquisition of financial assets (% of GDP)</t>
  </si>
  <si>
    <t>GC.AST.TOTL.GD.ZS</t>
  </si>
  <si>
    <t>Risk premium on lending (lending rate minus treasury bill rate, %)</t>
  </si>
  <si>
    <t>FR.INR.RISK</t>
  </si>
  <si>
    <t>Claims on other sectors of the domestic economy (annual growth as % of broad money)</t>
  </si>
  <si>
    <t>FM.AST.DOMO.ZG.M3</t>
  </si>
  <si>
    <t>Terrestrial protected areas (% of total land area)</t>
  </si>
  <si>
    <t>ER.LND.PTLD.ZS</t>
  </si>
  <si>
    <t>Population in urban agglomerations of more than 1 million</t>
  </si>
  <si>
    <t>EN.URB.MCTY</t>
  </si>
  <si>
    <t>Droughts, floods, extreme temperatures (% of population, average 1990-2009)</t>
  </si>
  <si>
    <t>EN.CLC.MDAT.ZS</t>
  </si>
  <si>
    <t>Agricultural nitrous oxide emissions (thousand metric tons of CO2 equivalent)</t>
  </si>
  <si>
    <t>EN.ATM.NOXE.AG.KT.CE</t>
  </si>
  <si>
    <t>CO2 emissions (metric tons per capita)</t>
  </si>
  <si>
    <t>EN.ATM.CO2E.PC</t>
  </si>
  <si>
    <t>GDP per unit of energy use (PPP $ per kg of oil equivalent)</t>
  </si>
  <si>
    <t>EG.GDP.PUSE.KO.PP</t>
  </si>
  <si>
    <t>Access to clean fuels and technologies for cooking (% of population)</t>
  </si>
  <si>
    <t>EG.CFT.ACCS.ZS</t>
  </si>
  <si>
    <t>Net ODA received (% of gross capital formation)</t>
  </si>
  <si>
    <t>DT.ODA.ODAT.GI.ZS</t>
  </si>
  <si>
    <t>Net official flows from UN agencies, UNDP (current US$)</t>
  </si>
  <si>
    <t>DT.NFL.UNDP.CD</t>
  </si>
  <si>
    <t>Net financial flows, multilateral (NFL, current US$)</t>
  </si>
  <si>
    <t>DT.NFL.MLAT.CD</t>
  </si>
  <si>
    <t>PPG, IDA (DOD, current US$)</t>
  </si>
  <si>
    <t>DT.DOD.MIDA.CD</t>
  </si>
  <si>
    <t>Net ODA provided, to the least developed countries (current US$)</t>
  </si>
  <si>
    <t>DC.ODA.TLDC.CD</t>
  </si>
  <si>
    <t>Net bilateral aid flows from DAC donors, Ireland (current US$)</t>
  </si>
  <si>
    <t>DC.DAC.IRLL.CD</t>
  </si>
  <si>
    <t>Stocks traded, turnover ratio of domestic shares (%)</t>
  </si>
  <si>
    <t>CM.MKT.TRNR</t>
  </si>
  <si>
    <t>Exports of goods, services and primary income (BoP, current US$)</t>
  </si>
  <si>
    <t>BX.GSR.TOTL.CD</t>
  </si>
  <si>
    <t>Foreign direct investment, net (BoP, current US$)</t>
  </si>
  <si>
    <t>BN.KLT.DINV.CD</t>
  </si>
  <si>
    <t>Service imports (BoP, current US$)</t>
  </si>
  <si>
    <t>BM.GSR.NFSV.CD</t>
  </si>
  <si>
    <t>Land area (sq. km)</t>
  </si>
  <si>
    <t>AG.LND.TOTL.K2</t>
  </si>
  <si>
    <t>Agricultural land (sq. km)</t>
  </si>
  <si>
    <t>AG.LND.AGRI.K2</t>
  </si>
  <si>
    <t>Mobile cellular subscriptions</t>
  </si>
  <si>
    <t>IT.CEL.SETS</t>
  </si>
  <si>
    <t>Periodicity and timeliness assessment of statistical capacity (scale 0 - 100)</t>
  </si>
  <si>
    <t>IQ.SCI.PRDC</t>
  </si>
  <si>
    <t>CPIA gender equality rating (1=low to 6=high)</t>
  </si>
  <si>
    <t>IQ.CPA.GNDR.XQ</t>
  </si>
  <si>
    <t>Industrial design applications, resident, by count</t>
  </si>
  <si>
    <t>IP.IDS.RSCT</t>
  </si>
  <si>
    <t>Average number of visits or required meetings with tax officials (for affected firms)</t>
  </si>
  <si>
    <t>IC.TAX.METG</t>
  </si>
  <si>
    <t>Strength of legal rights index (0=weak to 12=strong)</t>
  </si>
  <si>
    <t>IC.LGL.CRED.XQ</t>
  </si>
  <si>
    <t>Time required to obtain an operating license (days)</t>
  </si>
  <si>
    <t>IC.FRM.DURS</t>
  </si>
  <si>
    <t>Public credit registry coverage (% of adults)</t>
  </si>
  <si>
    <t>IC.CRD.PUBL.ZS</t>
  </si>
  <si>
    <t>Human capital index (HCI) (scale 0-1)</t>
  </si>
  <si>
    <t>HD.HCI.OVRL</t>
  </si>
  <si>
    <t>Taxes on income, profits and capital gains (% of revenue)</t>
  </si>
  <si>
    <t>GC.TAX.YPKG.RV.ZS</t>
  </si>
  <si>
    <t>Revenue, excluding grants (current LCU)</t>
  </si>
  <si>
    <t>GC.REV.XGRT.CN</t>
  </si>
  <si>
    <t>Account ownership at a financial institution or with a mobile-money-service provider (% of population ages 15+)</t>
  </si>
  <si>
    <t>FX.OWN.TOTL.ZS</t>
  </si>
  <si>
    <t>Lending interest rate (%)</t>
  </si>
  <si>
    <t>FR.INR.LEND</t>
  </si>
  <si>
    <t>Total reserves in months of imports</t>
  </si>
  <si>
    <t>FI.RES.TOTL.MO</t>
  </si>
  <si>
    <t>Annual freshwater withdrawals, total (% of internal resources)</t>
  </si>
  <si>
    <t>ER.H2O.FWTL.ZS</t>
  </si>
  <si>
    <t>Population living in slums (% of urban population)</t>
  </si>
  <si>
    <t>EN.POP.SLUM.UR.ZS</t>
  </si>
  <si>
    <t>Bird species, threatened</t>
  </si>
  <si>
    <t>EN.BIR.THRD.NO</t>
  </si>
  <si>
    <t>Energy related methane emissions (% of total)</t>
  </si>
  <si>
    <t>EN.ATM.METH.EG.ZS</t>
  </si>
  <si>
    <t>CO2 emissions (kt)</t>
  </si>
  <si>
    <t>EN.ATM.CO2E.KT</t>
  </si>
  <si>
    <t>Electricity production from renewable sources, excluding hydroelectric (kWh)</t>
  </si>
  <si>
    <t>EG.ELC.RNWX.KH</t>
  </si>
  <si>
    <t>Public and publicly guaranteed debt service (% of exports of goods, services and primary income)</t>
  </si>
  <si>
    <t>DT.TDS.DPPG.XP.ZS</t>
  </si>
  <si>
    <t>Net official aid received (current US$)</t>
  </si>
  <si>
    <t>DT.ODA.OATL.CD</t>
  </si>
  <si>
    <t>Net official flows from UN agencies, UNAIDS (current US$)</t>
  </si>
  <si>
    <t>DT.NFL.UNAI.CD</t>
  </si>
  <si>
    <t>Net financial flows, IMF nonconcessional (NFL, current US$)</t>
  </si>
  <si>
    <t>DT.NFL.IMFN.CD</t>
  </si>
  <si>
    <t>Short-term debt (% of exports of goods, services and primary income)</t>
  </si>
  <si>
    <t>DT.DOD.DSTC.XP.ZS</t>
  </si>
  <si>
    <t>Net bilateral aid flows from DAC donors, Sweden (current US$)</t>
  </si>
  <si>
    <t>DC.DAC.SWEL.CD</t>
  </si>
  <si>
    <t>Net bilateral aid flows from DAC donors, United Kingdom (current US$)</t>
  </si>
  <si>
    <t>DC.DAC.GBRL.CD</t>
  </si>
  <si>
    <t>Listed domestic companies, total</t>
  </si>
  <si>
    <t>CM.MKT.LDOM.NO</t>
  </si>
  <si>
    <t>Goods exports (BoP, current US$)</t>
  </si>
  <si>
    <t>BX.GSR.MRCH.CD</t>
  </si>
  <si>
    <t>Net trade in goods and services (BoP, current US$)</t>
  </si>
  <si>
    <t>BN.GSR.GNFS.CD</t>
  </si>
  <si>
    <t>Imports of goods and services (BoP, current US$)</t>
  </si>
  <si>
    <t>BM.GSR.GNFS.CD</t>
  </si>
  <si>
    <t>Forest area (% of land area)</t>
  </si>
  <si>
    <t>AG.LND.FRST.ZS</t>
  </si>
  <si>
    <t>Agricultural machinery, tractors</t>
  </si>
  <si>
    <t>AG.AGR.TRAC.NO</t>
  </si>
  <si>
    <t>Internally displaced persons, new displacement associated with conflict and violence (number of cases)</t>
  </si>
  <si>
    <t>VC.IDP.NWCV</t>
  </si>
  <si>
    <t>Merchandise exports to low- and middle-income economies in Europe &amp; Central Asia (% of total merchandise exports)</t>
  </si>
  <si>
    <t>TX.VAL.MRCH.R2.ZS</t>
  </si>
  <si>
    <t>Net barter terms of trade index (2000 = 100)</t>
  </si>
  <si>
    <t>TT.PRI.MRCH.XD.WD</t>
  </si>
  <si>
    <t>Merchandise imports from high-income economies (% of total merchandise imports)</t>
  </si>
  <si>
    <t>TM.VAL.MRCH.HI.ZS</t>
  </si>
  <si>
    <t>Share of tariff lines with international peaks, primary products (%)</t>
  </si>
  <si>
    <t>TM.TAX.TCOM.IP.ZS</t>
  </si>
  <si>
    <t>Share of tariff lines with international peaks, manufactured products (%)</t>
  </si>
  <si>
    <t>TM.TAX.MANF.IP.ZS</t>
  </si>
  <si>
    <t>Urban population (% of total population)</t>
  </si>
  <si>
    <t>SP.URB.TOTL.IN.ZS</t>
  </si>
  <si>
    <t>Population, total</t>
  </si>
  <si>
    <t>SP.POP.TOTL</t>
  </si>
  <si>
    <t>Population ages 65 and above, male (% of male population)</t>
  </si>
  <si>
    <t>SP.POP.65UP.MA.ZS</t>
  </si>
  <si>
    <t>Population ages 35-39, male (% of male population)</t>
  </si>
  <si>
    <t>SP.POP.3539.MA.5Y</t>
  </si>
  <si>
    <t>Population ages 10-14, male (% of male population)</t>
  </si>
  <si>
    <t>SP.POP.1014.MA.5Y</t>
  </si>
  <si>
    <t>Wanted fertility rate (births per woman)</t>
  </si>
  <si>
    <t>SP.DYN.WFRT</t>
  </si>
  <si>
    <t>Adolescent fertility rate (births per 1,000 women ages 15-19)</t>
  </si>
  <si>
    <t>SP.ADO.TFRT</t>
  </si>
  <si>
    <t>Unemployment, male (% of male labor force) (modeled ILO estimate)</t>
  </si>
  <si>
    <t>SL.UEM.TOTL.MA.ZS</t>
  </si>
  <si>
    <t>Unemployment, youth total (% of total labor force ages 15-24) (modeled ILO estimate)</t>
  </si>
  <si>
    <t>SL.UEM.1524.ZS</t>
  </si>
  <si>
    <t>Labor force participation rate, male (% of male population ages 15+) (modeled ILO estimate)</t>
  </si>
  <si>
    <t>SL.TLF.CACT.MA.ZS</t>
  </si>
  <si>
    <t>Labor force participation rate for ages 15-24, total (%) (national estimate)</t>
  </si>
  <si>
    <t>SL.TLF.ACTI.1524.NE.ZS</t>
  </si>
  <si>
    <t>Children in employment, study and work, female (% of female children in employment, ages 7-14)</t>
  </si>
  <si>
    <t>SL.TLF.0714.SW.FE.ZS</t>
  </si>
  <si>
    <t>Employment in industry (% of total employment) (modeled ILO estimate)</t>
  </si>
  <si>
    <t>SL.IND.EMPL.ZS</t>
  </si>
  <si>
    <t>Employment to population ratio, 15+, total (%) (modeled ILO estimate)</t>
  </si>
  <si>
    <t>SL.EMP.TOTL.SP.ZS</t>
  </si>
  <si>
    <t>Employment to population ratio, ages 15-24, male (%) (national estimate)</t>
  </si>
  <si>
    <t>SL.EMP.1524.SP.MA.NE.ZS</t>
  </si>
  <si>
    <t>Poverty headcount ratio at $5.50 a day (2011 PPP) (% of population)</t>
  </si>
  <si>
    <t>SI.POV.UMIC</t>
  </si>
  <si>
    <t>Income share held by lowest 10%</t>
  </si>
  <si>
    <t>SI.DST.FRST.10</t>
  </si>
  <si>
    <t>Domestic general government health expenditure (% of GDP)</t>
  </si>
  <si>
    <t>SH.XPD.GHED.GD.ZS</t>
  </si>
  <si>
    <t>Number of people pushed below the $3.20 ($ 2011 PPP) poverty line by out-of-pocket health care expenditure</t>
  </si>
  <si>
    <t>SH.UHC.NOP2.TO</t>
  </si>
  <si>
    <t>Mortality caused by road traffic injury (per 100,000 population)</t>
  </si>
  <si>
    <t>SH.STA.TRAF.P5</t>
  </si>
  <si>
    <t>Prevalence of overweight, weight for height, male (% of children under 5)</t>
  </si>
  <si>
    <t>SH.STA.OWGH.MA.ZS</t>
  </si>
  <si>
    <t>Diabetes prevalence (% of population ages 20 to 79)</t>
  </si>
  <si>
    <t>SH.STA.DIAB.ZS</t>
  </si>
  <si>
    <t>Prevalence of current tobacco use, females (% of female adults)</t>
  </si>
  <si>
    <t>SH.PRV.SMOK.FE</t>
  </si>
  <si>
    <t>Immunization, HepB3 (% of one-year-old children)</t>
  </si>
  <si>
    <t>SH.IMM.HEPB</t>
  </si>
  <si>
    <t>People using at least basic drinking water services (% of population)</t>
  </si>
  <si>
    <t>SH.H2O.BASW.ZS</t>
  </si>
  <si>
    <t>Probability of dying among children ages 5-9 years (per 1,000)</t>
  </si>
  <si>
    <t>SH.DYN.0509</t>
  </si>
  <si>
    <t>Total alcohol consumption per capita, male (liters of pure alcohol, projected estimates, male 15+ years of age)</t>
  </si>
  <si>
    <t>SH.ALC.PCAP.MA.LI</t>
  </si>
  <si>
    <t>Government expenditure on education, total (% of GDP)</t>
  </si>
  <si>
    <t>SE.XPD.TOTL.GD.ZS</t>
  </si>
  <si>
    <t>Pupil-teacher ratio, tertiary</t>
  </si>
  <si>
    <t>SE.TER.ENRL.TC.ZS</t>
  </si>
  <si>
    <t>Secondary education, teachers (% female)</t>
  </si>
  <si>
    <t>SE.SEC.TCHR.FE.ZS</t>
  </si>
  <si>
    <t>School enrollment, secondary, male (% net)</t>
  </si>
  <si>
    <t>SE.SEC.NENR.MA</t>
  </si>
  <si>
    <t>Educational attainment, at least completed upper secondary, population 25+, total (%) (cumulative)</t>
  </si>
  <si>
    <t>SE.SEC.CUAT.UP.ZS</t>
  </si>
  <si>
    <t>Children out of school, female (% of female primary school age)</t>
  </si>
  <si>
    <t>SE.PRM.UNER.FE.ZS</t>
  </si>
  <si>
    <t>Persistence to last grade of primary, female (% of cohort)</t>
  </si>
  <si>
    <t>SE.PRM.PRSL.FE.ZS</t>
  </si>
  <si>
    <t>Gross intake ratio in first grade of primary education, female (% of relevant age group)</t>
  </si>
  <si>
    <t>SE.PRM.GINT.FE.ZS</t>
  </si>
  <si>
    <t>Trained teachers in preprimary education, male (% of male teachers)</t>
  </si>
  <si>
    <t>SE.PRE.TCAQ.MA.ZS</t>
  </si>
  <si>
    <t>Literacy rate, youth male (% of males ages 15-24)</t>
  </si>
  <si>
    <t>SE.ADT.1524.LT.MA.ZS</t>
  </si>
  <si>
    <t>Coverage of social safety net programs in poorest quintile (% of population)</t>
  </si>
  <si>
    <t>per_sa_allsa.cov_q1_tot</t>
  </si>
  <si>
    <t>Price level ratio of PPP conversion factor (GDP) to market exchange rate</t>
  </si>
  <si>
    <t>PA.NUS.PPPC.RF</t>
  </si>
  <si>
    <t>Gross savings (current LCU)</t>
  </si>
  <si>
    <t>NY.GNS.ICTR.CN</t>
  </si>
  <si>
    <t>GNI (current US$)</t>
  </si>
  <si>
    <t>NY.GNP.MKTP.CD</t>
  </si>
  <si>
    <t>GDP, PPP (constant 2017 international $)</t>
  </si>
  <si>
    <t>NY.GDP.MKTP.PP.KD</t>
  </si>
  <si>
    <t>GDP deflator: linked series (base year varies by country)</t>
  </si>
  <si>
    <t>NY.GDP.DEFL.ZS.AD</t>
  </si>
  <si>
    <t>Adjusted savings: net national savings (% of GNI)</t>
  </si>
  <si>
    <t>NY.ADJ.NNAT.GN.ZS</t>
  </si>
  <si>
    <t>Adjusted savings: education expenditure (% of GNI)</t>
  </si>
  <si>
    <t>NY.ADJ.AEDU.GN.ZS</t>
  </si>
  <si>
    <t>Industry (including construction), value added (constant LCU)</t>
  </si>
  <si>
    <t>NV.IND.TOTL.KN</t>
  </si>
  <si>
    <t>Agriculture, forestry, and fishing, value added (annual % growth)</t>
  </si>
  <si>
    <t>NV.AGR.TOTL.KD.ZG</t>
  </si>
  <si>
    <t>Gross capital formation (% of GDP)</t>
  </si>
  <si>
    <t>NE.GDI.TOTL.ZS</t>
  </si>
  <si>
    <t>Gross fixed capital formation, private sector (current LCU)</t>
  </si>
  <si>
    <t>NE.GDI.FPRV.CN</t>
  </si>
  <si>
    <t>Final consumption expenditure (constant 2010 US$)</t>
  </si>
  <si>
    <t>NE.CON.TOTL.KD</t>
  </si>
  <si>
    <t>General government final consumption expenditure (annual % growth)</t>
  </si>
  <si>
    <t>NE.CON.GOVT.KD.ZG</t>
  </si>
  <si>
    <t>Logistics performance index: Ease of arranging competitively priced shipments (1=low to 5=high)</t>
  </si>
  <si>
    <t>LP.LPI.ITRN.XQ</t>
  </si>
  <si>
    <t>Rail lines (total route-km)</t>
  </si>
  <si>
    <t>IS.RRS.TOTL.KM</t>
  </si>
  <si>
    <t>Battle-related deaths (number of people)</t>
  </si>
  <si>
    <t>VC.BTL.DETH</t>
  </si>
  <si>
    <t>Merchandise exports to low- and middle-income economies in East Asia &amp; Pacific (% of total merchandise exports)</t>
  </si>
  <si>
    <t>TX.VAL.MRCH.R1.ZS</t>
  </si>
  <si>
    <t>Travel services (% of commercial service imports)</t>
  </si>
  <si>
    <t>TM.VAL.TRVL.ZS.WT</t>
  </si>
  <si>
    <t>Merchandise imports (current US$)</t>
  </si>
  <si>
    <t>TM.VAL.MRCH.CD.WT</t>
  </si>
  <si>
    <t>Bound rate, simple mean, primary products (%)</t>
  </si>
  <si>
    <t>TM.TAX.TCOM.BR.ZS</t>
  </si>
  <si>
    <t>Bound rate, simple mean, manufactured products (%)</t>
  </si>
  <si>
    <t>TM.TAX.MANF.BR.ZS</t>
  </si>
  <si>
    <t>Urban population</t>
  </si>
  <si>
    <t>SP.URB.TOTL</t>
  </si>
  <si>
    <t>Technicians in R&amp;D (per million people)</t>
  </si>
  <si>
    <t>SP.POP.TECH.RD.P6</t>
  </si>
  <si>
    <t>Population ages 65 and above, male</t>
  </si>
  <si>
    <t>SP.POP.65UP.MA.IN</t>
  </si>
  <si>
    <t>Population ages 35-39, female (% of female population)</t>
  </si>
  <si>
    <t>SP.POP.3539.FE.5Y</t>
  </si>
  <si>
    <t>Population ages 10-14, female (% of female population)</t>
  </si>
  <si>
    <t>SP.POP.1014.FE.5Y</t>
  </si>
  <si>
    <t>Survival to age 65, male (% of cohort)</t>
  </si>
  <si>
    <t>SP.DYN.TO65.MA.ZS</t>
  </si>
  <si>
    <t>Vitamin A supplementation coverage rate (% of children ages 6-59 months)</t>
  </si>
  <si>
    <t>SN.ITK.VITA.ZS</t>
  </si>
  <si>
    <t>Unemployment, male (% of male labor force) (national estimate)</t>
  </si>
  <si>
    <t>SL.UEM.TOTL.MA.NE.ZS</t>
  </si>
  <si>
    <t>Unemployment, youth total (% of total labor force ages 15-24) (national estimate)</t>
  </si>
  <si>
    <t>SL.UEM.1524.NE.ZS</t>
  </si>
  <si>
    <t>Labor force participation rate, male (% of male population ages 15+) (national estimate)</t>
  </si>
  <si>
    <t>SL.TLF.CACT.MA.NE.ZS</t>
  </si>
  <si>
    <t>Labor force participation rate for ages 15-24, male (%) (modeled ILO estimate)</t>
  </si>
  <si>
    <t>SL.TLF.ACTI.1524.MA.ZS</t>
  </si>
  <si>
    <t>Average working hours of children, study and work, female, ages 7-14 (hours per week)</t>
  </si>
  <si>
    <t>SL.TLF.0714.SW.FE.TM</t>
  </si>
  <si>
    <t>Employment in industry, male (% of male employment) (modeled ILO estimate)</t>
  </si>
  <si>
    <t>SL.IND.EMPL.MA.ZS</t>
  </si>
  <si>
    <t>Employment to population ratio, 15+, total (%) (national estimate)</t>
  </si>
  <si>
    <t>SL.EMP.TOTL.SP.NE.ZS</t>
  </si>
  <si>
    <t>Employment to population ratio, ages 15-24, female (%) (modeled ILO estimate)</t>
  </si>
  <si>
    <t>SL.EMP.1524.SP.FE.ZS</t>
  </si>
  <si>
    <t>Poverty headcount ratio at national poverty lines (% of population)</t>
  </si>
  <si>
    <t>SI.POV.NAHC</t>
  </si>
  <si>
    <t>Proportion of people living below 50 percent of median income (%)</t>
  </si>
  <si>
    <t>SI.DST.50MD</t>
  </si>
  <si>
    <t>Domestic general government health expenditure (% of current health expenditure)</t>
  </si>
  <si>
    <t>SH.XPD.GHED.CH.ZS</t>
  </si>
  <si>
    <t>Increase in poverty gap at $3.20 ($ 2011 PPP) poverty line due to out-of-pocket health care expenditure (USD)</t>
  </si>
  <si>
    <t>SH.UHC.NOP2.CG</t>
  </si>
  <si>
    <t>Suicide mortality rate (per 100,000 population)</t>
  </si>
  <si>
    <t>SH.STA.SUIC.P5</t>
  </si>
  <si>
    <t>Prevalence of overweight, weight for height, female (% of children under 5)</t>
  </si>
  <si>
    <t>SH.STA.OWGH.FE.ZS</t>
  </si>
  <si>
    <t>Low-birthweight babies (% of births)</t>
  </si>
  <si>
    <t>SH.STA.BRTW.ZS</t>
  </si>
  <si>
    <t>Prevalence of current tobacco use (% of adults)</t>
  </si>
  <si>
    <t>SH.PRV.SMOK</t>
  </si>
  <si>
    <t>Antiretroviral therapy coverage for PMTCT (% of pregnant women living with HIV)</t>
  </si>
  <si>
    <t>SH.HIV.PMTC.ZS</t>
  </si>
  <si>
    <t>People using at least basic drinking water services, urban (% of urban population)</t>
  </si>
  <si>
    <t>SH.H2O.BASW.UR.ZS</t>
  </si>
  <si>
    <t>Number of neonatal deaths</t>
  </si>
  <si>
    <t>SH.DTH.NMRT</t>
  </si>
  <si>
    <t>Total alcohol consumption per capita (liters of pure alcohol, projected estimates, 15+ years of age)</t>
  </si>
  <si>
    <t>SH.ALC.PCAP.LI</t>
  </si>
  <si>
    <t>Government expenditure on education, total (% of government expenditure)</t>
  </si>
  <si>
    <t>SE.XPD.TOTL.GB.ZS</t>
  </si>
  <si>
    <t>Educational attainment, at least completed short-cycle tertiary, population 25+, total (%) (cumulative)</t>
  </si>
  <si>
    <t>SE.TER.CUAT.ST.ZS</t>
  </si>
  <si>
    <t>Secondary education, teachers, female</t>
  </si>
  <si>
    <t>SE.SEC.TCHR.FE</t>
  </si>
  <si>
    <t>School enrollment, secondary, female (% net)</t>
  </si>
  <si>
    <t>SE.SEC.NENR.FE</t>
  </si>
  <si>
    <t>Educational attainment, at least completed upper secondary, population 25+, male (%) (cumulative)</t>
  </si>
  <si>
    <t>SE.SEC.CUAT.UP.MA.ZS</t>
  </si>
  <si>
    <t>Children out of school, primary, female</t>
  </si>
  <si>
    <t>SE.PRM.UNER.FE</t>
  </si>
  <si>
    <t>Persistence to grade 5, total (% of cohort)</t>
  </si>
  <si>
    <t>SE.PRM.PRS5.ZS</t>
  </si>
  <si>
    <t>School enrollment, primary, male (% gross)</t>
  </si>
  <si>
    <t>SE.PRM.ENRR.MA</t>
  </si>
  <si>
    <t>Trained teachers in preprimary education, female (% of female teachers)</t>
  </si>
  <si>
    <t>SE.PRE.TCAQ.FE.ZS</t>
  </si>
  <si>
    <t>Literacy rate, youth (ages 15-24), gender parity index (GPI)</t>
  </si>
  <si>
    <t>SE.ADT.1524.LT.FM.ZS</t>
  </si>
  <si>
    <t>Coverage of social safety net programs (% of population)</t>
  </si>
  <si>
    <t>per_sa_allsa.cov_pop_tot</t>
  </si>
  <si>
    <t>PPP conversion factor, GDP (LCU per international $)</t>
  </si>
  <si>
    <t>PA.NUS.PPP</t>
  </si>
  <si>
    <t>Gross savings (current US$)</t>
  </si>
  <si>
    <t>NY.GNS.ICTR.CD</t>
  </si>
  <si>
    <t>GNI, Atlas method (current US$)</t>
  </si>
  <si>
    <t>NY.GNP.ATLS.CD</t>
  </si>
  <si>
    <t>GDP, PPP (current international $)</t>
  </si>
  <si>
    <t>NY.GDP.MKTP.PP.CD</t>
  </si>
  <si>
    <t>GDP deflator (base year varies by country)</t>
  </si>
  <si>
    <t>NY.GDP.DEFL.ZS</t>
  </si>
  <si>
    <t>Adjusted savings: net national savings (current US$)</t>
  </si>
  <si>
    <t>NY.ADJ.NNAT.CD</t>
  </si>
  <si>
    <t>Adjusted savings: education expenditure (current US$)</t>
  </si>
  <si>
    <t>NY.ADJ.AEDU.CD</t>
  </si>
  <si>
    <t>Industry (including construction), value added (annual % growth)</t>
  </si>
  <si>
    <t>NV.IND.TOTL.KD.ZG</t>
  </si>
  <si>
    <t>Agriculture, forestry, and fishing, value added (constant 2010 US$)</t>
  </si>
  <si>
    <t>NV.AGR.TOTL.KD</t>
  </si>
  <si>
    <t>Gross capital formation (constant LCU)</t>
  </si>
  <si>
    <t>NE.GDI.TOTL.KN</t>
  </si>
  <si>
    <t>Exports of goods and services (% of GDP)</t>
  </si>
  <si>
    <t>NE.EXP.GNFS.ZS</t>
  </si>
  <si>
    <t>Final consumption expenditure (current LCU)</t>
  </si>
  <si>
    <t>NE.CON.TOTL.CN</t>
  </si>
  <si>
    <t>General government final consumption expenditure (constant 2010 US$)</t>
  </si>
  <si>
    <t>NE.CON.GOVT.KD</t>
  </si>
  <si>
    <t>Intentional homicides, female (per 100,000 female)</t>
  </si>
  <si>
    <t>VC.IHR.PSRC.FE.P5</t>
  </si>
  <si>
    <t>Merchandise exports to low- and middle-income economies in South Asia (% of total merchandise exports)</t>
  </si>
  <si>
    <t>TX.VAL.MRCH.R5.ZS</t>
  </si>
  <si>
    <t>Export unit value index (2000 = 100)</t>
  </si>
  <si>
    <t>TX.UVI.MRCH.XD.WD</t>
  </si>
  <si>
    <t>Merchandise imports from low- and middle-income economies in Europe &amp; Central Asia (% of total merchandise imports)</t>
  </si>
  <si>
    <t>TM.VAL.MRCH.R2.ZS</t>
  </si>
  <si>
    <t>Share of tariff lines with specific rates, primary products (%)</t>
  </si>
  <si>
    <t>TM.TAX.TCOM.SR.ZS</t>
  </si>
  <si>
    <t>Share of tariff lines with specific rates, manufactured products (%)</t>
  </si>
  <si>
    <t>TM.TAX.MANF.SR.ZS</t>
  </si>
  <si>
    <t>International tourism, number of departures</t>
  </si>
  <si>
    <t>ST.INT.DPRT</t>
  </si>
  <si>
    <t>Population, male</t>
  </si>
  <si>
    <t>SP.POP.TOTL.MA.IN</t>
  </si>
  <si>
    <t>Population ages 70-74, female (% of female population)</t>
  </si>
  <si>
    <t>SP.POP.7074.FE.5Y</t>
  </si>
  <si>
    <t>Population ages 45-49, female (% of female population)</t>
  </si>
  <si>
    <t>SP.POP.4549.FE.5Y</t>
  </si>
  <si>
    <t>Population ages 15-64, female</t>
  </si>
  <si>
    <t>SP.POP.1564.FE.IN</t>
  </si>
  <si>
    <t>Women who were first married by age 18 (% of women ages 20-24)</t>
  </si>
  <si>
    <t>SP.M18.2024.FE.ZS</t>
  </si>
  <si>
    <t>Birth rate, crude (per 1,000 people)</t>
  </si>
  <si>
    <t>SP.DYN.CBRT.IN</t>
  </si>
  <si>
    <t>Children in employment, wage workers, female (% of female children in employment, ages 7-14)</t>
  </si>
  <si>
    <t>SL.WAG.0714.FE.ZS</t>
  </si>
  <si>
    <t>Unemployment with advanced education (% of total labor force with advanced education)</t>
  </si>
  <si>
    <t>SL.UEM.ADVN.ZS</t>
  </si>
  <si>
    <t>Labor force with intermediate education, female (% of female working-age population with intermediate education)</t>
  </si>
  <si>
    <t>SL.TLF.INTM.FE.ZS</t>
  </si>
  <si>
    <t>Labor force participation rate, male (% of male population ages 15-64) (modeled ILO estimate)</t>
  </si>
  <si>
    <t>SL.TLF.ACTI.MA.ZS</t>
  </si>
  <si>
    <t>Average working hours of children, study and work, ages 7-14 (hours per week)</t>
  </si>
  <si>
    <t>SL.TLF.0714.SW.TM</t>
  </si>
  <si>
    <t>Child employment in manufacturing (% of economically active children ages 7-14)</t>
  </si>
  <si>
    <t>SL.MNF.0714.ZS</t>
  </si>
  <si>
    <t>Vulnerable employment, total (% of total employment) (modeled ILO estimate)</t>
  </si>
  <si>
    <t>SL.EMP.VULN.ZS</t>
  </si>
  <si>
    <t>Employment to population ratio, ages 15-24, total (%) (modeled ILO estimate)</t>
  </si>
  <si>
    <t>SL.EMP.1524.SP.ZS</t>
  </si>
  <si>
    <t>Average transaction cost of sending remittances from a specific country (%)</t>
  </si>
  <si>
    <t>SI.RMT.COST.OB.ZS</t>
  </si>
  <si>
    <t>Poverty gap at $1.90 a day (2011 PPP) (%)</t>
  </si>
  <si>
    <t>SI.POV.GAPS</t>
  </si>
  <si>
    <t>Domestic general government health expenditure per capita, PPP (current international $)</t>
  </si>
  <si>
    <t>SH.XPD.GHED.PP.CD</t>
  </si>
  <si>
    <t>Number of people spending more than 10% of household consumption or income on out-of-pocket health care expenditure</t>
  </si>
  <si>
    <t>SH.UHC.OOPC.10.TO</t>
  </si>
  <si>
    <t>Prevalence of wasting, weight for height, male (% of children under 5)</t>
  </si>
  <si>
    <t>SH.STA.WAST.MA.ZS</t>
  </si>
  <si>
    <t>Mortality rate attributed to unintentional poisoning (per 100,000 population)</t>
  </si>
  <si>
    <t>SH.STA.POIS.P5</t>
  </si>
  <si>
    <t>People with basic handwashing facilities including soap and water, urban (% of urban population)</t>
  </si>
  <si>
    <t>SH.STA.HYGN.UR.ZS</t>
  </si>
  <si>
    <t>Risk of impoverishing expenditure for surgical care (% of people at risk)</t>
  </si>
  <si>
    <t>SH.SGR.IRSK.ZS</t>
  </si>
  <si>
    <t>Hospital beds (per 1,000 people)</t>
  </si>
  <si>
    <t>SH.MED.BEDS.ZS</t>
  </si>
  <si>
    <t>People using safely managed drinking water services (% of population)</t>
  </si>
  <si>
    <t>SH.H2O.SMDW.ZS</t>
  </si>
  <si>
    <t>Probability of dying among youth ages 20-24 years (per 1,000)</t>
  </si>
  <si>
    <t>SH.DYN.2024</t>
  </si>
  <si>
    <t>Prevalence of anemia among non-pregnant women (% of women ages 15-49)</t>
  </si>
  <si>
    <t>SH.ANM.NPRG.ZS</t>
  </si>
  <si>
    <t>Proportion of seats held by women in national parliaments (%)</t>
  </si>
  <si>
    <t>SG.GEN.PARL.ZS</t>
  </si>
  <si>
    <t>School enrollment, tertiary, male (% gross)</t>
  </si>
  <si>
    <t>SE.TER.ENRR.MA</t>
  </si>
  <si>
    <t>Adolescents out of school (% of lower secondary school age)</t>
  </si>
  <si>
    <t>SE.SEC.UNER.LO.ZS</t>
  </si>
  <si>
    <t>Progression to secondary school, male (%)</t>
  </si>
  <si>
    <t>SE.SEC.PROG.MA.ZS</t>
  </si>
  <si>
    <t>Secondary education, pupils (% female)</t>
  </si>
  <si>
    <t>SE.SEC.ENRL.FE.ZS</t>
  </si>
  <si>
    <t>Children out of school (% of primary school age)</t>
  </si>
  <si>
    <t>SE.PRM.UNER.ZS</t>
  </si>
  <si>
    <t>Repeaters, primary, female (% of female enrollment)</t>
  </si>
  <si>
    <t>SE.PRM.REPT.FE.ZS</t>
  </si>
  <si>
    <t>School enrollment, primary (% net)</t>
  </si>
  <si>
    <t>SE.PRM.NENR</t>
  </si>
  <si>
    <t>Primary completion rate, female (% of relevant age group)</t>
  </si>
  <si>
    <t>SE.PRM.CMPT.FE.ZS</t>
  </si>
  <si>
    <t>Literacy rate, adult male (% of males ages 15 and above)</t>
  </si>
  <si>
    <t>SE.ADT.LITR.MA.ZS</t>
  </si>
  <si>
    <t>Coverage of social safety net programs in 4th quintile (% of population)</t>
  </si>
  <si>
    <t>per_sa_allsa.cov_q4_tot</t>
  </si>
  <si>
    <t>Benefit incidence of social protection and labor programs to poorest quintile (% of total SPL benefits)</t>
  </si>
  <si>
    <t>per_allsp.ben_q1_tot</t>
  </si>
  <si>
    <t>Net primary income (Net income from abroad) (current US$)</t>
  </si>
  <si>
    <t>NY.GSR.NFCY.CD</t>
  </si>
  <si>
    <t>GNI (constant 2010 US$)</t>
  </si>
  <si>
    <t>NY.GNP.MKTP.KD</t>
  </si>
  <si>
    <t>GDP per capita (current LCU)</t>
  </si>
  <si>
    <t>NY.GDP.PCAP.CN</t>
  </si>
  <si>
    <t>Gross value added at basic prices (GVA) (current US$)</t>
  </si>
  <si>
    <t>NY.GDP.FCST.CD</t>
  </si>
  <si>
    <t>Adjusted net national income (annual % growth)</t>
  </si>
  <si>
    <t>NY.ADJ.NNTY.KD.ZG</t>
  </si>
  <si>
    <t>Adjusted savings: net forest depletion (current US$)</t>
  </si>
  <si>
    <t>NY.ADJ.DFOR.CD</t>
  </si>
  <si>
    <t>Food, beverages and tobacco (% of value added in manufacturing)</t>
  </si>
  <si>
    <t>NV.MNF.FBTO.ZS.UN</t>
  </si>
  <si>
    <t>Financial intermediary services indirectly Measured (FISIM) (current LCU)</t>
  </si>
  <si>
    <t>NV.FSM.TOTL.CN</t>
  </si>
  <si>
    <t>Imports of goods and services (constant 2010 US$)</t>
  </si>
  <si>
    <t>NE.IMP.GNFS.KD</t>
  </si>
  <si>
    <t>Gross fixed capital formation (current LCU)</t>
  </si>
  <si>
    <t>NE.GDI.FTOT.CN</t>
  </si>
  <si>
    <t>Final consumption expenditure (% of GDP)</t>
  </si>
  <si>
    <t>NE.CON.TOTL.ZS</t>
  </si>
  <si>
    <t>Households and NPISHs Final consumption expenditure (current US$)</t>
  </si>
  <si>
    <t>NE.CON.PRVT.CD</t>
  </si>
  <si>
    <t>Logistics performance index: Frequency with which shipments reach consignee within scheduled or expected time (1=low to 5=high)</t>
  </si>
  <si>
    <t>LP.LPI.TIME.XQ</t>
  </si>
  <si>
    <t>General government final consumption expenditure (% of GDP)</t>
  </si>
  <si>
    <t>NE.CON.GOVT.ZS</t>
  </si>
  <si>
    <t>Logistics performance index: Overall (1=low to 5=high)</t>
  </si>
  <si>
    <t>LP.LPI.OVRL.XQ</t>
  </si>
  <si>
    <t>Container port traffic (TEU: 20 foot equivalent units)</t>
  </si>
  <si>
    <t>IS.SHP.GOOD.TU</t>
  </si>
  <si>
    <t>Statistical Capacity score (Overall average)</t>
  </si>
  <si>
    <t>IQ.SCI.OVRL</t>
  </si>
  <si>
    <t>CPIA fiscal policy rating (1=low to 6=high)</t>
  </si>
  <si>
    <t>IQ.CPA.FISP.XQ</t>
  </si>
  <si>
    <t>Industrial design applications, nonresident, by count</t>
  </si>
  <si>
    <t>IP.IDS.NRCT</t>
  </si>
  <si>
    <t>Labor tax and contributions (% of commercial profits)</t>
  </si>
  <si>
    <t>IC.TAX.LABR.CP.ZS</t>
  </si>
  <si>
    <t>Time to resolve insolvency (years)</t>
  </si>
  <si>
    <t>IC.ISV.DURS</t>
  </si>
  <si>
    <t>Losses due to theft and vandalism (% of annual sales of affected firms)</t>
  </si>
  <si>
    <t>IC.FRM.CRIM.ZS</t>
  </si>
  <si>
    <t>Private credit bureau coverage (% of adults)</t>
  </si>
  <si>
    <t>IC.CRD.PRVT.ZS</t>
  </si>
  <si>
    <t>Primary government expenditures as a proportion of original approved budget (%)</t>
  </si>
  <si>
    <t>GF.XPD.BUDG.ZS</t>
  </si>
  <si>
    <t>Taxes on income, profits and capital gains (current LCU)</t>
  </si>
  <si>
    <t>GC.TAX.YPKG.CN</t>
  </si>
  <si>
    <t>Social contributions (% of revenue)</t>
  </si>
  <si>
    <t>GC.REV.SOCL.ZS</t>
  </si>
  <si>
    <t>Account ownership at a financial institution or with a mobile-money-service provider, young adults (% of population ages 15-24)</t>
  </si>
  <si>
    <t>FX.OWN.TOTL.YG.ZS</t>
  </si>
  <si>
    <t>Deposit interest rate (%)</t>
  </si>
  <si>
    <t>FR.INR.DPST</t>
  </si>
  <si>
    <t>Total reserves (% of total external debt)</t>
  </si>
  <si>
    <t>FI.RES.TOTL.DT.ZS</t>
  </si>
  <si>
    <t>Annual freshwater withdrawals, total (billion cubic meters)</t>
  </si>
  <si>
    <t>ER.H2O.FWTL.K3</t>
  </si>
  <si>
    <t>Population living in areas where elevation is below 5 meters (% of total population)</t>
  </si>
  <si>
    <t>EN.POP.EL5M.ZS</t>
  </si>
  <si>
    <t>SF6 gas emissions (thousand metric tons of CO2 equivalent)</t>
  </si>
  <si>
    <t>EN.ATM.SF6G.KT.CE</t>
  </si>
  <si>
    <t>Methane emissions in energy sector (thousand metric tons of CO2 equivalent)</t>
  </si>
  <si>
    <t>EN.ATM.METH.EG.KT.CE</t>
  </si>
  <si>
    <t>CO2 emissions (kg per 2010 US$ of GDP)</t>
  </si>
  <si>
    <t>EN.ATM.CO2E.KD.GD</t>
  </si>
  <si>
    <t>Renewable electricity output (% of total electricity output)</t>
  </si>
  <si>
    <t>EG.ELC.RNEW.ZS</t>
  </si>
  <si>
    <t>Public and publicly guaranteed debt service (% of GNI)</t>
  </si>
  <si>
    <t>DT.TDS.DPPG.GN.ZS</t>
  </si>
  <si>
    <t>Net official development assistance and official aid received (constant 2018 US$)</t>
  </si>
  <si>
    <t>DT.ODA.ALLD.KD</t>
  </si>
  <si>
    <t>Net financial flows, RDB nonconcessional (NFL, current US$)</t>
  </si>
  <si>
    <t>DT.NFL.RDBN.CD</t>
  </si>
  <si>
    <t>Net financial flows, IMF concessional (NFL, current US$)</t>
  </si>
  <si>
    <t>DT.NFL.IMFC.CD</t>
  </si>
  <si>
    <t>Short-term debt (% of total reserves)</t>
  </si>
  <si>
    <t>DT.DOD.DSTC.IR.ZS</t>
  </si>
  <si>
    <t>Net bilateral aid flows from DAC donors, Slovenia (current US$)</t>
  </si>
  <si>
    <t>DC.DAC.SVNL.CD</t>
  </si>
  <si>
    <t>Net bilateral aid flows from DAC donors, France (current US$)</t>
  </si>
  <si>
    <t>DC.DAC.FRAL.CD</t>
  </si>
  <si>
    <t>Market capitalization of listed domestic companies (% of GDP)</t>
  </si>
  <si>
    <t>CM.MKT.LCAP.GD.ZS</t>
  </si>
  <si>
    <t>Insurance and financial services (% of service exports, BoP)</t>
  </si>
  <si>
    <t>BX.GSR.INSF.ZS</t>
  </si>
  <si>
    <t>Net primary income (BoP, current US$)</t>
  </si>
  <si>
    <t>BN.GSR.FCTY.CD</t>
  </si>
  <si>
    <t>Primary income payments (BoP, current US$)</t>
  </si>
  <si>
    <t>BM.GSR.FCTY.CD</t>
  </si>
  <si>
    <t>Forest area (sq. km)</t>
  </si>
  <si>
    <t>AG.LND.FRST.K2</t>
  </si>
  <si>
    <t>Exports of goods and services (annual % growth)</t>
  </si>
  <si>
    <t>NE.EXP.GNFS.KD.ZG</t>
  </si>
  <si>
    <t>Households and NPISHs final consumption expenditure (% of GDP)</t>
  </si>
  <si>
    <t>NE.CON.PRVT.ZS</t>
  </si>
  <si>
    <t>General government final consumption expenditure (current US$)</t>
  </si>
  <si>
    <t>NE.CON.GOVT.CD</t>
  </si>
  <si>
    <t>Lead time to import, median case (days)</t>
  </si>
  <si>
    <t>LP.IMP.DURS.MD</t>
  </si>
  <si>
    <t>Air transport, passengers carried</t>
  </si>
  <si>
    <t>IS.AIR.PSGR</t>
  </si>
  <si>
    <t>CPIA policies for social inclusion/equity cluster average (1=low to 6=high)</t>
  </si>
  <si>
    <t>IQ.CPA.SOCI.XQ</t>
  </si>
  <si>
    <t>CPIA debt policy rating (1=low to 6=high)</t>
  </si>
  <si>
    <t>IQ.CPA.DEBT.XQ</t>
  </si>
  <si>
    <t>Investment in water and sanitation with private participation (current US$)</t>
  </si>
  <si>
    <t>IE.PPI.WATR.CD</t>
  </si>
  <si>
    <t>Start-up procedures to register a business (number)</t>
  </si>
  <si>
    <t>IC.REG.PROC</t>
  </si>
  <si>
    <t>Time spent dealing with the requirements of government regulations (% of senior management time)</t>
  </si>
  <si>
    <t>IC.GOV.DURS.ZS</t>
  </si>
  <si>
    <t>Firms using banks to finance working capital (% of firms)</t>
  </si>
  <si>
    <t>IC.FRM.BKWC.ZS</t>
  </si>
  <si>
    <t>Business extent of disclosure index (0=less disclosure to 10=more disclosure)</t>
  </si>
  <si>
    <t>IC.BUS.DISC.XQ</t>
  </si>
  <si>
    <t>Other expense (% of expense)</t>
  </si>
  <si>
    <t>GC.XPN.OTHR.ZS</t>
  </si>
  <si>
    <t>Taxes on international trade (% of revenue)</t>
  </si>
  <si>
    <t>GC.TAX.INTT.RV.ZS</t>
  </si>
  <si>
    <t>Net lending (+) / net borrowing (-) (current LCU)</t>
  </si>
  <si>
    <t>GC.NLD.TOTL.CN</t>
  </si>
  <si>
    <t>Account ownership at a financial institution or with a mobile-money-service provider, female (% of population ages 15+)</t>
  </si>
  <si>
    <t>FX.OWN.TOTL.FE.ZS</t>
  </si>
  <si>
    <t>Broad money to total reserves ratio</t>
  </si>
  <si>
    <t>FM.LBL.BMNY.IR.ZS</t>
  </si>
  <si>
    <t>Borrowers from commercial banks (per 1,000 adults)</t>
  </si>
  <si>
    <t>FB.CBK.BRWR.P3</t>
  </si>
  <si>
    <t>Water productivity, total (constant 2010 US$ GDP per cubic meter of total freshwater withdrawal)</t>
  </si>
  <si>
    <t>ER.GDP.FWTL.M3.KD</t>
  </si>
  <si>
    <t>Plant species (higher), threatened</t>
  </si>
  <si>
    <t>EN.HPT.THRD.NO</t>
  </si>
  <si>
    <t>PM2.5 air pollution, mean annual exposure (micrograms per cubic meter)</t>
  </si>
  <si>
    <t>EN.ATM.PM25.MC.M3</t>
  </si>
  <si>
    <t>Total greenhouse gas emissions (kt of CO2 equivalent)</t>
  </si>
  <si>
    <t>EN.ATM.GHGT.KT.CE</t>
  </si>
  <si>
    <t>Electric power consumption (kWh per capita)</t>
  </si>
  <si>
    <t>EG.USE.ELEC.KH.PC</t>
  </si>
  <si>
    <t>Electricity production from hydroelectric sources (% of total)</t>
  </si>
  <si>
    <t>EG.ELC.HYRO.ZS</t>
  </si>
  <si>
    <t>Total debt service (% of exports of goods, services and primary income)</t>
  </si>
  <si>
    <t>DT.TDS.DECT.EX.ZS</t>
  </si>
  <si>
    <t>Net official flows from UN agencies, UNTA (current US$)</t>
  </si>
  <si>
    <t>DT.NFL.UNTA.CD</t>
  </si>
  <si>
    <t>PNG, bonds (NFL, current US$)</t>
  </si>
  <si>
    <t>DT.NFL.PNGB.CD</t>
  </si>
  <si>
    <t>Net flows on external debt, private nonguaranteed (PNG) (NFL, current US$)</t>
  </si>
  <si>
    <t>DT.NFL.DPNG.CD</t>
  </si>
  <si>
    <t>Use of IMF credit (DOD, current US$)</t>
  </si>
  <si>
    <t>DT.DOD.DIMF.CD</t>
  </si>
  <si>
    <t>Net bilateral aid flows from DAC donors, Norway (current US$)</t>
  </si>
  <si>
    <t>DC.DAC.NORL.CD</t>
  </si>
  <si>
    <t>Net bilateral aid flows from DAC donors, Czech Republic (current US$)</t>
  </si>
  <si>
    <t>DC.DAC.CZEL.CD</t>
  </si>
  <si>
    <t>Personal transfers, receipts (BoP, current US$)</t>
  </si>
  <si>
    <t>BX.TRF.PWKR.CD</t>
  </si>
  <si>
    <t>ICT service exports (BoP, current US$)</t>
  </si>
  <si>
    <t>BX.GSR.CCIS.CD</t>
  </si>
  <si>
    <t>Secondary income, other sectors, payments (BoP, current US$)</t>
  </si>
  <si>
    <t>BM.TRF.PRVT.CD</t>
  </si>
  <si>
    <t>Livestock production index (2014-2016 = 100)</t>
  </si>
  <si>
    <t>AG.PRD.LVSK.XD</t>
  </si>
  <si>
    <t>Rural land area where elevation is below 5 meters (sq. km)</t>
  </si>
  <si>
    <t>AG.LND.EL5M.RU.K2</t>
  </si>
  <si>
    <t>CPIA transparency, accountability, and corruption in the public sector rating (1=low to 6=high)</t>
  </si>
  <si>
    <t>IQ.CPA.TRAN.XQ</t>
  </si>
  <si>
    <t>CPIA quality of budgetary and financial management rating (1=low to 6=high)</t>
  </si>
  <si>
    <t>IQ.CPA.FINQ.XQ</t>
  </si>
  <si>
    <t>Public private partnerships investment in transport (current US$)</t>
  </si>
  <si>
    <t>IE.PPN.TRAN.CD</t>
  </si>
  <si>
    <t>Time to prepare and pay taxes (hours)</t>
  </si>
  <si>
    <t>IC.TAX.DURS</t>
  </si>
  <si>
    <t>Time to import, border compliance (hours)</t>
  </si>
  <si>
    <t>IC.IMP.TMBC</t>
  </si>
  <si>
    <t>Firms competing against unregistered firms (% of firms)</t>
  </si>
  <si>
    <t>IC.FRM.CMPU.ZS</t>
  </si>
  <si>
    <t>New businesses registered (number)</t>
  </si>
  <si>
    <t>IC.BUS.NREG</t>
  </si>
  <si>
    <t>Subsidies and other transfers (current LCU)</t>
  </si>
  <si>
    <t>GC.XPN.TRFT.CN</t>
  </si>
  <si>
    <t>Tax revenue (current LCU)</t>
  </si>
  <si>
    <t>GC.TAX.TOTL.CN</t>
  </si>
  <si>
    <t>Grants and other revenue (% of revenue)</t>
  </si>
  <si>
    <t>GC.REV.GOTR.ZS</t>
  </si>
  <si>
    <t>Account ownership at a financial institution or with a mobile-money-service provider, primary education or less (% of population ages 15+)</t>
  </si>
  <si>
    <t>FX.OWN.TOTL.PL.ZS</t>
  </si>
  <si>
    <t>Inflation, consumer prices (annual %)</t>
  </si>
  <si>
    <t>FP.CPI.TOTL.ZG</t>
  </si>
  <si>
    <t>Bank liquid reserves to bank assets ratio (%)</t>
  </si>
  <si>
    <t>FD.RES.LIQU.AS.ZS</t>
  </si>
  <si>
    <t>Annual freshwater withdrawals, industry (% of total freshwater withdrawal)</t>
  </si>
  <si>
    <t>ER.H2O.FWIN.ZS</t>
  </si>
  <si>
    <t>Rural population living in areas where elevation is below 5 meters (% of total population)</t>
  </si>
  <si>
    <t>EN.POP.EL5M.RU.ZS</t>
  </si>
  <si>
    <t>PM2.5 pollution, population exposed to levels exceeding WHO Interim Target-3 value (% of total)</t>
  </si>
  <si>
    <t>EN.ATM.PM25.MC.T3.ZS</t>
  </si>
  <si>
    <t>Agricultural methane emissions (thousand metric tons of CO2 equivalent)</t>
  </si>
  <si>
    <t>EN.ATM.METH.AG.KT.CE</t>
  </si>
  <si>
    <t>CO2 emissions from gaseous fuel consumption (kt)</t>
  </si>
  <si>
    <t>EN.ATM.CO2E.GF.KT</t>
  </si>
  <si>
    <t>Electricity production from nuclear sources (% of total)</t>
  </si>
  <si>
    <t>EG.ELC.NUCL.ZS</t>
  </si>
  <si>
    <t>Debt service (PPG and IMF only, % of exports of goods, services and primary income)</t>
  </si>
  <si>
    <t>DT.TDS.DPPF.XP.ZS</t>
  </si>
  <si>
    <t>Net official flows from UN agencies, WHO (current US$)</t>
  </si>
  <si>
    <t>DT.NFL.WHOL.CD</t>
  </si>
  <si>
    <t>PPG, private creditors (NFL, current US$)</t>
  </si>
  <si>
    <t>DT.NFL.PRVT.CD</t>
  </si>
  <si>
    <t>Net official flows from UN agencies, IFAD (current US$)</t>
  </si>
  <si>
    <t>DT.NFL.IFAD.CD</t>
  </si>
  <si>
    <t>External debt stocks, public and publicly guaranteed (PPG) (DOD, current US$)</t>
  </si>
  <si>
    <t>DT.DOD.DPPG.CD</t>
  </si>
  <si>
    <t>Net bilateral aid flows from DAC donors, Portugal (current US$)</t>
  </si>
  <si>
    <t>DC.DAC.PRTL.CD</t>
  </si>
  <si>
    <t>Net bilateral aid flows from DAC donors, Spain (current US$)</t>
  </si>
  <si>
    <t>DC.DAC.ESPL.CD</t>
  </si>
  <si>
    <t>S&amp;P Global Equity Indices (annual % change)</t>
  </si>
  <si>
    <t>CM.MKT.INDX.ZG</t>
  </si>
  <si>
    <t>Primary income receipts (BoP, current US$)</t>
  </si>
  <si>
    <t>BX.GSR.FCTY.CD</t>
  </si>
  <si>
    <t>Current account balance (% of GDP)</t>
  </si>
  <si>
    <t>BN.CAB.XOKA.GD.ZS</t>
  </si>
  <si>
    <t>Trade in services (% of GDP)</t>
  </si>
  <si>
    <t>BG.GSR.NFSV.GD.ZS</t>
  </si>
  <si>
    <t>Urban land area where elevation is below 5 meters (% of total land area)</t>
  </si>
  <si>
    <t>AG.LND.EL5M.UR.ZS</t>
  </si>
  <si>
    <t>Individuals using the Internet (% of population)</t>
  </si>
  <si>
    <t>IT.NET.USER.ZS</t>
  </si>
  <si>
    <t>Air transport, registered carrier departures worldwide</t>
  </si>
  <si>
    <t>IS.AIR.DPRT</t>
  </si>
  <si>
    <t>CPIA public sector management and institutions cluster average (1=low to 6=high)</t>
  </si>
  <si>
    <t>IQ.CPA.PUBS.XQ</t>
  </si>
  <si>
    <t>Trademark applications, total</t>
  </si>
  <si>
    <t>IP.TMK.TOTL</t>
  </si>
  <si>
    <t>Investment in ICT with private participation (current US$)</t>
  </si>
  <si>
    <t>IE.PPI.ICTI.CD</t>
  </si>
  <si>
    <t>Time required to start a business, female (days)</t>
  </si>
  <si>
    <t>IC.REG.DURS.FE</t>
  </si>
  <si>
    <t>Firms experiencing losses due to theft and vandalism (% of firms)</t>
  </si>
  <si>
    <t>IC.FRM.THEV.ZS</t>
  </si>
  <si>
    <t>Time to export, border compliance (hours)</t>
  </si>
  <si>
    <t>IC.EXP.TMBC</t>
  </si>
  <si>
    <t>Human capital index (HCI), male, upper bound (scale 0-1)</t>
  </si>
  <si>
    <t>HD.HCI.OVRL.UB.MA</t>
  </si>
  <si>
    <t>Interest payments (% of expense)</t>
  </si>
  <si>
    <t>GC.XPN.INTP.ZS</t>
  </si>
  <si>
    <t>Customs and other import duties (% of tax revenue)</t>
  </si>
  <si>
    <t>GC.TAX.IMPT.ZS</t>
  </si>
  <si>
    <t>Net investment in nonfinancial assets (current LCU)</t>
  </si>
  <si>
    <t>GC.NFN.TOTL.CN</t>
  </si>
  <si>
    <t>Account ownership at a financial institution or with a mobile-money-service provider, poorest 40% (% of population ages 15+)</t>
  </si>
  <si>
    <t>FX.OWN.TOTL.40.ZS</t>
  </si>
  <si>
    <t>Broad money (current LCU)</t>
  </si>
  <si>
    <t>FM.LBL.BMNY.CN</t>
  </si>
  <si>
    <t>Bank capital to assets ratio (%)</t>
  </si>
  <si>
    <t>FB.BNK.CAPA.ZS</t>
  </si>
  <si>
    <t>Capture fisheries production (metric tons)</t>
  </si>
  <si>
    <t>ER.FSH.CAPT.MT</t>
  </si>
  <si>
    <t>CO2 emissions from transport (% of total fuel combustion)</t>
  </si>
  <si>
    <t>EN.CO2.TRAN.ZS</t>
  </si>
  <si>
    <t>Nitrous oxide emissions (% change from 1990)</t>
  </si>
  <si>
    <t>EN.ATM.NOXE.ZG</t>
  </si>
  <si>
    <t>Other greenhouse gas emissions, HFC, PFC and SF6 (thousand metric tons of CO2 equivalent)</t>
  </si>
  <si>
    <t>EN.ATM.GHGO.KT.CE</t>
  </si>
  <si>
    <t>Energy use (kg of oil equivalent) per $1,000 GDP (constant 2017 PPP)</t>
  </si>
  <si>
    <t>EG.USE.COMM.GD.PP.KD</t>
  </si>
  <si>
    <t>Electricity production from coal sources (% of total)</t>
  </si>
  <si>
    <t>EG.ELC.COAL.ZS</t>
  </si>
  <si>
    <t>Net ODA received (% of central government expense)</t>
  </si>
  <si>
    <t>DT.ODA.ODAT.XP.ZS</t>
  </si>
  <si>
    <t>Net official flows from UN agencies, UNPBF (current US$)</t>
  </si>
  <si>
    <t>DT.NFL.UNPB.CD</t>
  </si>
  <si>
    <t>PPG, commercial banks (NFL, current US$)</t>
  </si>
  <si>
    <t>DT.NFL.PCBK.CD</t>
  </si>
  <si>
    <t>Net financial flows, bilateral (NFL, current US$)</t>
  </si>
  <si>
    <t>DT.NFL.BLAT.CD</t>
  </si>
  <si>
    <t>External debt stocks, total (DOD, current US$)</t>
  </si>
  <si>
    <t>DT.DOD.DECT.CD</t>
  </si>
  <si>
    <t>Net bilateral aid flows from DAC donors, Luxembourg (current US$)</t>
  </si>
  <si>
    <t>DC.DAC.LUXL.CD</t>
  </si>
  <si>
    <t>Net bilateral aid flows from DAC donors, European Union institutions (current US$)</t>
  </si>
  <si>
    <t>DC.DAC.CECL.CD</t>
  </si>
  <si>
    <t>Portfolio equity, net inflows (BoP, current US$)</t>
  </si>
  <si>
    <t>BX.PEF.TOTL.CD.WD</t>
  </si>
  <si>
    <t>Grants, excluding technical cooperation (BoP, current US$)</t>
  </si>
  <si>
    <t>BX.GRT.EXTA.CD.WD</t>
  </si>
  <si>
    <t>Foreign direct investment, net outflows (BoP, current US$)</t>
  </si>
  <si>
    <t>BM.KLT.DINV.CD.WD</t>
  </si>
  <si>
    <t>Crop production index (2014-2016 = 100)</t>
  </si>
  <si>
    <t>AG.PRD.CROP.XD</t>
  </si>
  <si>
    <t>Land under cereal production (hectares)</t>
  </si>
  <si>
    <t>AG.LND.CREL.HA</t>
  </si>
  <si>
    <t>Travel services (% of commercial service exports)</t>
  </si>
  <si>
    <t>TX.VAL.TRVL.ZS.WT</t>
  </si>
  <si>
    <t>Merchandise exports to low- and middle-income economies outside region (% of total merchandise exports)</t>
  </si>
  <si>
    <t>TX.VAL.MRCH.OR.ZS</t>
  </si>
  <si>
    <t>Transport services (% of commercial service imports)</t>
  </si>
  <si>
    <t>TM.VAL.TRAN.ZS.WT</t>
  </si>
  <si>
    <t>Merchandise imports from economies in the Arab World (% of total merchandise imports)</t>
  </si>
  <si>
    <t>TM.VAL.MRCH.AL.ZS</t>
  </si>
  <si>
    <t>Binding coverage, primary products (%)</t>
  </si>
  <si>
    <t>TM.TAX.TCOM.BC.ZS</t>
  </si>
  <si>
    <t>Binding coverage, manufactured products (%)</t>
  </si>
  <si>
    <t>TM.TAX.MANF.BC.ZS</t>
  </si>
  <si>
    <t>Urban population growth (annual %)</t>
  </si>
  <si>
    <t>SP.URB.GROW</t>
  </si>
  <si>
    <t>Researchers in R&amp;D (per million people)</t>
  </si>
  <si>
    <t>SP.POP.SCIE.RD.P6</t>
  </si>
  <si>
    <t>Population ages 65 and above, female (% of female population)</t>
  </si>
  <si>
    <t>SP.POP.65UP.FE.ZS</t>
  </si>
  <si>
    <t>Population ages 30-34, male (% of male population)</t>
  </si>
  <si>
    <t>SP.POP.3034.MA.5Y</t>
  </si>
  <si>
    <t>Population ages 05-09, male (% of male population)</t>
  </si>
  <si>
    <t>SP.POP.0509.MA.5Y</t>
  </si>
  <si>
    <t>Survival to age 65, female (% of cohort)</t>
  </si>
  <si>
    <t>SP.DYN.TO65.FE.ZS</t>
  </si>
  <si>
    <t>Prevalence of severe food insecurity in the population (%)</t>
  </si>
  <si>
    <t>SN.ITK.SVFI.ZS</t>
  </si>
  <si>
    <t>Unemployment, female (% of female labor force) (modeled ILO estimate)</t>
  </si>
  <si>
    <t>SL.UEM.TOTL.FE.ZS</t>
  </si>
  <si>
    <t>Unemployment, youth male (% of male labor force ages 15-24) (modeled ILO estimate)</t>
  </si>
  <si>
    <t>SL.UEM.1524.MA.ZS</t>
  </si>
  <si>
    <t>Ratio of female to male labor force participation rate (%) (modeled ILO estimate)</t>
  </si>
  <si>
    <t>SL.TLF.CACT.FM.ZS</t>
  </si>
  <si>
    <t>Labor force participation rate for ages 15-24, male (%) (national estimate)</t>
  </si>
  <si>
    <t>SL.TLF.ACTI.1524.MA.NE.ZS</t>
  </si>
  <si>
    <t>Children in employment, male (% of male children ages 7-14)</t>
  </si>
  <si>
    <t>SL.TLF.0714.MA.ZS</t>
  </si>
  <si>
    <t>Employment in industry, female (% of female employment) (modeled ILO estimate)</t>
  </si>
  <si>
    <t>SL.IND.EMPL.FE.ZS</t>
  </si>
  <si>
    <t>Employment to population ratio, 15+, male (%) (modeled ILO estimate)</t>
  </si>
  <si>
    <t>SL.EMP.TOTL.SP.MA.ZS</t>
  </si>
  <si>
    <t>Employment to population ratio, ages 15-24, female (%) (national estimate)</t>
  </si>
  <si>
    <t>SL.EMP.1524.SP.FE.NE.ZS</t>
  </si>
  <si>
    <t>Multidimensional poverty index (scale 0-1)</t>
  </si>
  <si>
    <t>SI.POV.MDIM.XQ</t>
  </si>
  <si>
    <t>Income share held by highest 10%</t>
  </si>
  <si>
    <t>SI.DST.10TH.10</t>
  </si>
  <si>
    <t>External health expenditure per capita, PPP (current international $)</t>
  </si>
  <si>
    <t>SH.XPD.EHEX.PP.CD</t>
  </si>
  <si>
    <t>Proportion of population pushed below the $1.90 ($ 2011 PPP) poverty line by out-of-pocket health care expenditure (%)</t>
  </si>
  <si>
    <t>SH.UHC.NOP1.ZS</t>
  </si>
  <si>
    <t>Suicide mortality rate, male (per 100,000 male population)</t>
  </si>
  <si>
    <t>SH.STA.SUIC.MA.P5</t>
  </si>
  <si>
    <t>Diarrhea treatment (% of children under 5 who received ORS packet)</t>
  </si>
  <si>
    <t>SH.STA.ORTH</t>
  </si>
  <si>
    <t>Births attended by skilled health staff (% of total)</t>
  </si>
  <si>
    <t>SH.STA.BRTC.ZS</t>
  </si>
  <si>
    <t>Prevalence of anemia among pregnant women (%)</t>
  </si>
  <si>
    <t>SH.PRG.ANEM</t>
  </si>
  <si>
    <t>Incidence of HIV, ages 15-49 (per 1,000 uninfected population ages 15-49)</t>
  </si>
  <si>
    <t>SH.HIV.INCD.ZS</t>
  </si>
  <si>
    <t>People using at least basic drinking water services, rural (% of rural population)</t>
  </si>
  <si>
    <t>SH.H2O.BASW.RU.ZS</t>
  </si>
  <si>
    <t>Cause of death, by non-communicable diseases (% of total)</t>
  </si>
  <si>
    <t>SH.DTH.NCOM.ZS</t>
  </si>
  <si>
    <t>Total alcohol consumption per capita, female (liters of pure alcohol, projected estimates, female 15+ years of age)</t>
  </si>
  <si>
    <t>SH.ALC.PCAP.FE.LI</t>
  </si>
  <si>
    <t>Expenditure on tertiary education (% of government expenditure on education)</t>
  </si>
  <si>
    <t>SE.XPD.TERT.ZS</t>
  </si>
  <si>
    <t>Educational attainment, at least completed short-cycle tertiary, population 25+, male (%) (cumulative)</t>
  </si>
  <si>
    <t>SE.TER.CUAT.ST.MA.ZS</t>
  </si>
  <si>
    <t>Secondary education, teachers</t>
  </si>
  <si>
    <t>SE.SEC.TCHR</t>
  </si>
  <si>
    <t>School enrollment, secondary (% net)</t>
  </si>
  <si>
    <t>SE.SEC.NENR</t>
  </si>
  <si>
    <t>Educational attainment, at least completed upper secondary, population 25+, female (%) (cumulative)</t>
  </si>
  <si>
    <t>SE.SEC.CUAT.UP.FE.ZS</t>
  </si>
  <si>
    <t>Children out of school, primary</t>
  </si>
  <si>
    <t>SE.PRM.UNER</t>
  </si>
  <si>
    <t>Persistence to grade 5, male (% of cohort)</t>
  </si>
  <si>
    <t>SE.PRM.PRS5.MA.ZS</t>
  </si>
  <si>
    <t>School enrollment, primary, female (% gross)</t>
  </si>
  <si>
    <t>SE.PRM.ENRR.FE</t>
  </si>
  <si>
    <t>School enrollment, preprimary, male (% gross)</t>
  </si>
  <si>
    <t>SE.PRE.ENRR.MA</t>
  </si>
  <si>
    <t>Literacy rate, youth female (% of females ages 15-24)</t>
  </si>
  <si>
    <t>SE.ADT.1524.LT.FE.ZS</t>
  </si>
  <si>
    <t>Benefit incidence of social safety net programs to poorest quintile (% of total safety net benefits)</t>
  </si>
  <si>
    <t>per_sa_allsa.ben_q1_tot</t>
  </si>
  <si>
    <t>Official exchange rate (LCU per US$, period average)</t>
  </si>
  <si>
    <t>PA.NUS.FCRF</t>
  </si>
  <si>
    <t>GNI per capita, PPP (constant 2017 international $)</t>
  </si>
  <si>
    <t>NY.GNP.PCAP.PP.KD</t>
  </si>
  <si>
    <t>Gross domestic income (constant LCU)</t>
  </si>
  <si>
    <t>NY.GDY.TOTL.KN</t>
  </si>
  <si>
    <t>GDP (constant LCU)</t>
  </si>
  <si>
    <t>NY.GDP.MKTP.KN</t>
  </si>
  <si>
    <t>Inflation, GDP deflator: linked series (annual %)</t>
  </si>
  <si>
    <t>NY.GDP.DEFL.KD.ZG.AD</t>
  </si>
  <si>
    <t>Adjusted savings: gross savings (% of GNI)</t>
  </si>
  <si>
    <t>NY.ADJ.ICTR.GN.ZS</t>
  </si>
  <si>
    <t>Services, value added (% of GDP)</t>
  </si>
  <si>
    <t>NV.SRV.TOTL.ZS</t>
  </si>
  <si>
    <t>Industry (including construction), value added (constant 2010 US$)</t>
  </si>
  <si>
    <t>NV.IND.TOTL.KD</t>
  </si>
  <si>
    <t>Agriculture, forestry, and fishing, value added (current LCU)</t>
  </si>
  <si>
    <t>NV.AGR.TOTL.CN</t>
  </si>
  <si>
    <t>Gross capital formation (annual % growth)</t>
  </si>
  <si>
    <t>NE.GDI.TOTL.KD.ZG</t>
  </si>
  <si>
    <t>Exports of goods and services (constant LCU)</t>
  </si>
  <si>
    <t>NE.EXP.GNFS.KN</t>
  </si>
  <si>
    <t>Final consumption expenditure (current US$)</t>
  </si>
  <si>
    <t>NE.CON.TOTL.CD</t>
  </si>
  <si>
    <t>General government final consumption expenditure (current LCU)</t>
  </si>
  <si>
    <t>NE.CON.GOVT.CN</t>
  </si>
  <si>
    <t>Logistics performance index: Efficiency of customs clearance process (1=low to 5=high)</t>
  </si>
  <si>
    <t>LP.LPI.CUST.XQ</t>
  </si>
  <si>
    <t>Railways, goods transported (million ton-km)</t>
  </si>
  <si>
    <t>IS.RRS.GOOD.MT.K6</t>
  </si>
  <si>
    <t>CPIA structural policies cluster average (1=low to 6=high)</t>
  </si>
  <si>
    <t>IQ.CPA.STRC.XQ</t>
  </si>
  <si>
    <t>CPIA economic management cluster average (1=low to 6=high)</t>
  </si>
  <si>
    <t>IQ.CPA.ECON.XQ</t>
  </si>
  <si>
    <t>Computer, communications and other services (% of commercial service exports)</t>
  </si>
  <si>
    <t>TX.VAL.OTHR.ZS.WT</t>
  </si>
  <si>
    <t>Manufactures exports (% of merchandise exports)</t>
  </si>
  <si>
    <t>TX.VAL.MANF.ZS.UN</t>
  </si>
  <si>
    <t>Merchandise imports by the reporting economy (current US$)</t>
  </si>
  <si>
    <t>TM.VAL.MRCH.WL.CD</t>
  </si>
  <si>
    <t>Fuel imports (% of merchandise imports)</t>
  </si>
  <si>
    <t>TM.VAL.FUEL.ZS.UN</t>
  </si>
  <si>
    <t>Tariff rate, applied, simple mean, all products (%)</t>
  </si>
  <si>
    <t>TM.TAX.MRCH.SM.AR.ZS</t>
  </si>
  <si>
    <t>International tourism, expenditures for travel items (current US$)</t>
  </si>
  <si>
    <t>ST.INT.TVLX.CD</t>
  </si>
  <si>
    <t>Completeness of birth registration (%)</t>
  </si>
  <si>
    <t>SP.REG.BRTH.ZS</t>
  </si>
  <si>
    <t>Sex ratio at birth (male births per female births)</t>
  </si>
  <si>
    <t>SP.POP.BRTH.MF</t>
  </si>
  <si>
    <t>Population ages 60-64, female (% of female population)</t>
  </si>
  <si>
    <t>SP.POP.6064.FE.5Y</t>
  </si>
  <si>
    <t>Population ages 20-24, female (% of female population)</t>
  </si>
  <si>
    <t>SP.POP.2024.FE.5Y</t>
  </si>
  <si>
    <t>Population ages 0-14, male</t>
  </si>
  <si>
    <t>SP.POP.0014.MA.IN</t>
  </si>
  <si>
    <t>Mortality rate, infant, male (per 1,000 live births)</t>
  </si>
  <si>
    <t>SP.DYN.IMRT.MA.IN</t>
  </si>
  <si>
    <t>International migrant stock, total</t>
  </si>
  <si>
    <t>SM.POP.TOTL</t>
  </si>
  <si>
    <t>Unemployment with intermediate education (% of total labor force with intermediate education)</t>
  </si>
  <si>
    <t>SL.UEM.INTM.ZS</t>
  </si>
  <si>
    <t>Labor force, female (% of total labor force)</t>
  </si>
  <si>
    <t>SL.TLF.TOTL.FE.ZS</t>
  </si>
  <si>
    <t>Labor force with basic education, male (% of male working-age population with basic education)</t>
  </si>
  <si>
    <t>SL.TLF.BASC.MA.ZS</t>
  </si>
  <si>
    <t>Average working hours of children, working only, ages 7-14 (hours per week)</t>
  </si>
  <si>
    <t>SL.TLF.0714.WK.TM</t>
  </si>
  <si>
    <t>Child employment in services (% of economically active children ages 7-14)</t>
  </si>
  <si>
    <t>SL.SRV.0714.ZS</t>
  </si>
  <si>
    <t>Children in employment, unpaid family workers (% of children in employment, ages 7-14)</t>
  </si>
  <si>
    <t>SL.FAM.0714.ZS</t>
  </si>
  <si>
    <t>Self-employed, total (% of total employment) (modeled ILO estimate)</t>
  </si>
  <si>
    <t>SL.EMP.SELF.ZS</t>
  </si>
  <si>
    <t>Child employment in agriculture, male (% of male economically active children ages 7-14)</t>
  </si>
  <si>
    <t>SL.AGR.0714.MA.ZS</t>
  </si>
  <si>
    <t>Multidimensional poverty index, children (population ages 0-17) (scale 0-1)</t>
  </si>
  <si>
    <t>SI.POV.MDIM.17.XQ</t>
  </si>
  <si>
    <t>Domestic private health expenditure per capita, PPP (current international $)</t>
  </si>
  <si>
    <t>SH.XPD.PVTD.PP.CD</t>
  </si>
  <si>
    <t>Current health expenditure (% of GDP)</t>
  </si>
  <si>
    <t>SH.XPD.CHEX.GD.ZS</t>
  </si>
  <si>
    <t>Tuberculosis case detection rate (%, all forms)</t>
  </si>
  <si>
    <t>SH.TBS.DTEC.ZS</t>
  </si>
  <si>
    <t>Prevalence of stunting, height for age, female (% of children under 5)</t>
  </si>
  <si>
    <t>SH.STA.STNT.FE.ZS</t>
  </si>
  <si>
    <t>Maternal mortality ratio (national estimate, per 100,000 live births)</t>
  </si>
  <si>
    <t>SH.STA.MMRT.NE</t>
  </si>
  <si>
    <t>ARI treatment (% of children under 5 taken to a health provider)</t>
  </si>
  <si>
    <t>SH.STA.ARIC.ZS</t>
  </si>
  <si>
    <t>Use of insecticide-treated bed nets (% of under-5 population)</t>
  </si>
  <si>
    <t>SH.MLR.NETS.ZS</t>
  </si>
  <si>
    <t>Children (ages 0-14) newly infected with HIV</t>
  </si>
  <si>
    <t>SH.HIV.INCD.14</t>
  </si>
  <si>
    <t>Mortality from CVD, cancer, diabetes or CRD between exact ages 30 and 70, female (%)</t>
  </si>
  <si>
    <t>SH.DYN.NCOM.FE.ZS</t>
  </si>
  <si>
    <t>Number of deaths ages 20-24 years</t>
  </si>
  <si>
    <t>SH.DTH.2024</t>
  </si>
  <si>
    <t>Women who believe a husband is justified in beating his wife when she burns the food (%)</t>
  </si>
  <si>
    <t>SG.VAW.BURN.ZS</t>
  </si>
  <si>
    <t>Government expenditure per student, primary (% of GDP per capita)</t>
  </si>
  <si>
    <t>SE.XPD.PRIM.PC.ZS</t>
  </si>
  <si>
    <t>Educational attainment, Doctoral or equivalent, population 25+, total (%) (cumulative)</t>
  </si>
  <si>
    <t>SE.TER.CUAT.DO.ZS</t>
  </si>
  <si>
    <t>Trained teachers in secondary education, male (% of male teachers)</t>
  </si>
  <si>
    <t>SE.SEC.TCAQ.MA.ZS</t>
  </si>
  <si>
    <t>Secondary education, vocational pupils</t>
  </si>
  <si>
    <t>SE.SEC.ENRL.VO</t>
  </si>
  <si>
    <t>Educational attainment, at least completed lower secondary, population 25+, male (%) (cumulative)</t>
  </si>
  <si>
    <t>SE.SEC.CUAT.LO.MA.ZS</t>
  </si>
  <si>
    <t>Primary education, teachers</t>
  </si>
  <si>
    <t>SE.PRM.TCHR</t>
  </si>
  <si>
    <t>Over-age students, primary, female (% of female enrollment)</t>
  </si>
  <si>
    <t>SE.PRM.OENR.FE.ZS</t>
  </si>
  <si>
    <t>Primary education, duration (years)</t>
  </si>
  <si>
    <t>SE.PRM.DURS</t>
  </si>
  <si>
    <t>School enrollment, tertiary (gross), gender parity index (GPI)</t>
  </si>
  <si>
    <t>SE.ENR.TERT.FM.ZS</t>
  </si>
  <si>
    <t>Coverage of social insurance programs in 2nd quintile (% of population)</t>
  </si>
  <si>
    <t>per_si_allsi.cov_q2_tot</t>
  </si>
  <si>
    <t>Coverage of unemployment benefits and ALMP in 2nd quintile (% of population)</t>
  </si>
  <si>
    <t>per_lm_alllm.cov_q2_tot</t>
  </si>
  <si>
    <t>Net secondary income (Net current transfers from abroad) (current US$)</t>
  </si>
  <si>
    <t>NY.TRF.NCTR.CD</t>
  </si>
  <si>
    <t>GNI per capita (current LCU)</t>
  </si>
  <si>
    <t>NY.GNP.PCAP.CN</t>
  </si>
  <si>
    <t>Oil rents (% of GDP)</t>
  </si>
  <si>
    <t>NY.GDP.PETR.RT.ZS</t>
  </si>
  <si>
    <t>GDP (current US$)</t>
  </si>
  <si>
    <t>NY.GDP.MKTP.CD</t>
  </si>
  <si>
    <t>Adjusted net savings, excluding particulate emission damage (current US$)</t>
  </si>
  <si>
    <t>NY.ADJ.SVNX.CD</t>
  </si>
  <si>
    <t>Adjusted savings: energy depletion (current US$)</t>
  </si>
  <si>
    <t>NY.ADJ.DNGY.CD</t>
  </si>
  <si>
    <t>Services, value added (current US$)</t>
  </si>
  <si>
    <t>NV.SRV.TOTL.CD</t>
  </si>
  <si>
    <t>Manufacturing, value added (annual % growth)</t>
  </si>
  <si>
    <t>NV.IND.MANF.KD.ZG</t>
  </si>
  <si>
    <t>External balance on goods and services (constant LCU)</t>
  </si>
  <si>
    <t>NE.RSB.GNFS.KN</t>
  </si>
  <si>
    <t>Changes in inventories (current LCU)</t>
  </si>
  <si>
    <t>NE.GDI.STKB.CN</t>
  </si>
  <si>
    <t>Gross national expenditure (% of GDP)</t>
  </si>
  <si>
    <t>NE.DAB.TOTL.ZS</t>
  </si>
  <si>
    <t>Households and NPISHs Final consumption expenditure per capita (constant 2010 US$)</t>
  </si>
  <si>
    <t>NE.CON.PRVT.PC.KD</t>
  </si>
  <si>
    <t>Military expenditure (current LCU)</t>
  </si>
  <si>
    <t>MS.MIL.XPND.CN</t>
  </si>
  <si>
    <t>Secure Internet servers</t>
  </si>
  <si>
    <t>IT.NET.SECR</t>
  </si>
  <si>
    <t>High-technology exports (current US$)</t>
  </si>
  <si>
    <t>TX.VAL.TECH.CD</t>
  </si>
  <si>
    <t>Merchandise exports to economies in the Arab World (% of total merchandise exports)</t>
  </si>
  <si>
    <t>TX.VAL.MRCH.AL.ZS</t>
  </si>
  <si>
    <t>Import value index (2000 = 100)</t>
  </si>
  <si>
    <t>TM.VAL.MRCH.XD.WD</t>
  </si>
  <si>
    <t>Insurance and financial services (% of commercial service imports)</t>
  </si>
  <si>
    <t>TM.VAL.INSF.ZS.WT</t>
  </si>
  <si>
    <t>Share of tariff lines with specific rates, all products (%)</t>
  </si>
  <si>
    <t>TM.TAX.MRCH.SR.ZS</t>
  </si>
  <si>
    <t>International tourism, expenditures (% of total imports)</t>
  </si>
  <si>
    <t>ST.INT.XPND.MP.ZS</t>
  </si>
  <si>
    <t>Rural population</t>
  </si>
  <si>
    <t>SP.RUR.TOTL</t>
  </si>
  <si>
    <t>Age dependency ratio, old (% of working-age population)</t>
  </si>
  <si>
    <t>SP.POP.DPND.OL</t>
  </si>
  <si>
    <t>Population ages 65-69, female (% of female population)</t>
  </si>
  <si>
    <t>SP.POP.6569.FE.5Y</t>
  </si>
  <si>
    <t>Population ages 25-29, female (% of female population)</t>
  </si>
  <si>
    <t>SP.POP.2529.FE.5Y</t>
  </si>
  <si>
    <t>Population ages 0-14, total</t>
  </si>
  <si>
    <t>SP.POP.0014.TO</t>
  </si>
  <si>
    <t>Life expectancy at birth, total (years)</t>
  </si>
  <si>
    <t>SP.DYN.LE00.IN</t>
  </si>
  <si>
    <t>Prevalence of undernourishment (% of population)</t>
  </si>
  <si>
    <t>SN.ITK.DEFC.ZS</t>
  </si>
  <si>
    <t>Share of youth not in education, employment or training, male (% of male youth population)</t>
  </si>
  <si>
    <t>SL.UEM.NEET.MA.ZS</t>
  </si>
  <si>
    <t>Unemployment, youth female (% of female labor force ages 15-24) (national estimate)</t>
  </si>
  <si>
    <t>SL.UEM.1524.FE.NE.ZS</t>
  </si>
  <si>
    <t>Labor force participation rate, female (% of female population ages 15+) (national estimate)</t>
  </si>
  <si>
    <t>SL.TLF.CACT.FE.NE.ZS</t>
  </si>
  <si>
    <t>Children in employment, total (% of children ages 7-14)</t>
  </si>
  <si>
    <t>SL.TLF.0714.ZS</t>
  </si>
  <si>
    <t>Employment in services, male (% of male employment) (modeled ILO estimate)</t>
  </si>
  <si>
    <t>SL.SRV.EMPL.MA.ZS</t>
  </si>
  <si>
    <t>Contributing family workers, male (% of male employment) (modeled ILO estimate)</t>
  </si>
  <si>
    <t>SL.FAM.WORK.MA.ZS</t>
  </si>
  <si>
    <t>Employment to population ratio, 15+, female (%) (national estimate)</t>
  </si>
  <si>
    <t>SL.EMP.TOTL.SP.FE.NE.ZS</t>
  </si>
  <si>
    <t>Employment in agriculture, female (% of female employment) (modeled ILO estimate)</t>
  </si>
  <si>
    <t>SL.AGR.EMPL.FE.ZS</t>
  </si>
  <si>
    <t>Multidimensional poverty headcount ratio, household (% of total households)</t>
  </si>
  <si>
    <t>SI.POV.MDIM.HH</t>
  </si>
  <si>
    <t>Income share held by third 20%</t>
  </si>
  <si>
    <t>SI.DST.03RD.20</t>
  </si>
  <si>
    <t>Current health expenditure per capita, PPP (current international $)</t>
  </si>
  <si>
    <t>SH.XPD.CHEX.PP.CD</t>
  </si>
  <si>
    <t>Increase in poverty gap at $1.90 ($ 2011 PPP) poverty line due to out-of-pocket health care expenditure (USD)</t>
  </si>
  <si>
    <t>SH.UHC.NOP1.CG</t>
  </si>
  <si>
    <t>Prevalence of stunting, height for age (modeled estimate, % of children under 5)</t>
  </si>
  <si>
    <t>SH.STA.STNT.ME.ZS</t>
  </si>
  <si>
    <t>People practicing open defecation, urban (% of urban population)</t>
  </si>
  <si>
    <t>SH.STA.ODFC.UR.ZS</t>
  </si>
  <si>
    <t>People using at least basic sanitation services, urban (% of urban population)</t>
  </si>
  <si>
    <t>SH.STA.BASS.UR.ZS</t>
  </si>
  <si>
    <t>Number of maternal deaths</t>
  </si>
  <si>
    <t>SH.MMR.DTHS</t>
  </si>
  <si>
    <t>Incidence of HIV, all (per 1,000 uninfected population)</t>
  </si>
  <si>
    <t>SH.HIV.INCD.TL.P3</t>
  </si>
  <si>
    <t>Mortality from CVD, cancer, diabetes or CRD between exact ages 30 and 70 (%)</t>
  </si>
  <si>
    <t>SH.DYN.NCOM.ZS</t>
  </si>
  <si>
    <t>Number of infant deaths</t>
  </si>
  <si>
    <t>SH.DTH.IMRT</t>
  </si>
  <si>
    <t>Women who believe a husband is justified in beating his wife when she neglects the children (%)</t>
  </si>
  <si>
    <t>SG.VAW.NEGL.ZS</t>
  </si>
  <si>
    <t>Government expenditure per student, secondary (% of GDP per capita)</t>
  </si>
  <si>
    <t>SE.XPD.SECO.PC.ZS</t>
  </si>
  <si>
    <t>Educational attainment, at least Master's or equivalent, population 25+, male (%) (cumulative)</t>
  </si>
  <si>
    <t>SE.TER.CUAT.MS.MA.ZS</t>
  </si>
  <si>
    <t>Trained teachers in upper secondary education, male (% of male teachers)</t>
  </si>
  <si>
    <t>SE.SEC.TCAQ.UP.MA.ZS</t>
  </si>
  <si>
    <t>School enrollment, secondary (% gross)</t>
  </si>
  <si>
    <t>SE.SEC.ENRR</t>
  </si>
  <si>
    <t>Educational attainment, at least completed post-secondary, population 25+, female (%) (cumulative)</t>
  </si>
  <si>
    <t>SE.SEC.CUAT.PO.FE.ZS</t>
  </si>
  <si>
    <t>Adjusted net enrollment rate, primary (% of primary school age children)</t>
  </si>
  <si>
    <t>SE.PRM.TENR</t>
  </si>
  <si>
    <t>Over-age students, primary (% of enrollment)</t>
  </si>
  <si>
    <t>SE.PRM.OENR.ZS</t>
  </si>
  <si>
    <t>Primary education, pupils (% female)</t>
  </si>
  <si>
    <t>SE.PRM.ENRL.FE.ZS</t>
  </si>
  <si>
    <t>Pupil-teacher ratio, preprimary</t>
  </si>
  <si>
    <t>SE.PRE.ENRL.TC.ZS</t>
  </si>
  <si>
    <t>Coverage of social insurance programs in 4th quintile (% of population)</t>
  </si>
  <si>
    <t>per_si_allsi.cov_q4_tot</t>
  </si>
  <si>
    <t>Coverage of unemployment benefits and ALMP in 4th quintile (% of population)</t>
  </si>
  <si>
    <t>per_lm_alllm.cov_q4_tot</t>
  </si>
  <si>
    <t>Net secondary income (Net current transfers from abroad) (constant LCU)</t>
  </si>
  <si>
    <t>NY.TRF.NCTR.KN</t>
  </si>
  <si>
    <t>GNI per capita growth (annual %)</t>
  </si>
  <si>
    <t>NY.GNP.PCAP.KD.ZG</t>
  </si>
  <si>
    <t>Gross domestic savings (current US$)</t>
  </si>
  <si>
    <t>NY.GDS.TOTL.CD</t>
  </si>
  <si>
    <t>GDP: linked series (current LCU)</t>
  </si>
  <si>
    <t>NY.GDP.MKTP.CN.AD</t>
  </si>
  <si>
    <t>Exports as a capacity to import (constant LCU)</t>
  </si>
  <si>
    <t>NY.EXP.CAPM.KN</t>
  </si>
  <si>
    <t>Adjusted savings: particulate emission damage (current US$)</t>
  </si>
  <si>
    <t>NY.ADJ.DPEM.CD</t>
  </si>
  <si>
    <t>Services, value added (constant 2010 US$)</t>
  </si>
  <si>
    <t>NV.SRV.TOTL.KD</t>
  </si>
  <si>
    <t>Manufacturing, value added (% of GDP)</t>
  </si>
  <si>
    <t>NV.IND.MANF.ZS</t>
  </si>
  <si>
    <t>Trade (% of GDP)</t>
  </si>
  <si>
    <t>NE.TRD.GNFS.ZS</t>
  </si>
  <si>
    <t>Gross capital formation (current US$)</t>
  </si>
  <si>
    <t>NE.GDI.TOTL.CD</t>
  </si>
  <si>
    <t>Exports of goods and services (current LCU)</t>
  </si>
  <si>
    <t>NE.EXP.GNFS.CN</t>
  </si>
  <si>
    <t>Households and NPISHs Final consumption expenditure, PPP (current international $)</t>
  </si>
  <si>
    <t>NE.CON.PRVT.PP.CD</t>
  </si>
  <si>
    <t>Military expenditure (% of general government expenditure)</t>
  </si>
  <si>
    <t>MS.MIL.XPND.ZS</t>
  </si>
  <si>
    <t>Logistics performance index: Competence and quality of logistics services (1=low to 5=high)</t>
  </si>
  <si>
    <t>LP.LPI.LOGS.XQ</t>
  </si>
  <si>
    <t>Liner shipping connectivity index (maximum value in 2004 = 100)</t>
  </si>
  <si>
    <t>IS.SHP.GCNW.XQ</t>
  </si>
  <si>
    <t>Methodology assessment of statistical capacity (scale 0 - 100)</t>
  </si>
  <si>
    <t>IQ.SCI.MTHD</t>
  </si>
  <si>
    <t>CPIA financial sector rating (1=low to 6=high)</t>
  </si>
  <si>
    <t>IQ.CPA.FINS.XQ</t>
  </si>
  <si>
    <t>Public private partnerships investment in water and sanitation (current US$)</t>
  </si>
  <si>
    <t>IE.PPN.WATR.CD</t>
  </si>
  <si>
    <t>Firms expected to give gifts in meetings with tax officials (% of firms)</t>
  </si>
  <si>
    <t>IC.TAX.GIFT.ZS</t>
  </si>
  <si>
    <t>Time to import, documentary compliance (hours)</t>
  </si>
  <si>
    <t>IC.IMP.TMDC</t>
  </si>
  <si>
    <t>Informal payments to public officials (% of firms)</t>
  </si>
  <si>
    <t>IC.FRM.CORR.ZS</t>
  </si>
  <si>
    <t>Depth of credit information index (0=low to 8=high)</t>
  </si>
  <si>
    <t>IC.CRD.INFO.XQ</t>
  </si>
  <si>
    <t>Subsidies and other transfers (% of expense)</t>
  </si>
  <si>
    <t>GC.XPN.TRFT.ZS</t>
  </si>
  <si>
    <t>Tax revenue (% of GDP)</t>
  </si>
  <si>
    <t>GC.TAX.TOTL.GD.ZS</t>
  </si>
  <si>
    <t>Social contributions (current LCU)</t>
  </si>
  <si>
    <t>GC.REV.SOCL.CN</t>
  </si>
  <si>
    <t>Account ownership at a financial institution or with a mobile-money-service provider, secondary education or more (% of population ages 15+)</t>
  </si>
  <si>
    <t>FX.OWN.TOTL.SO.ZS</t>
  </si>
  <si>
    <t>Wholesale price index (2010 = 100)</t>
  </si>
  <si>
    <t>FP.WPI.TOTL</t>
  </si>
  <si>
    <t>Total reserves (includes gold, current US$)</t>
  </si>
  <si>
    <t>FI.RES.TOTL.CD</t>
  </si>
  <si>
    <t>Level of water stress: freshwater withdrawal as a proportion of available freshwater resources</t>
  </si>
  <si>
    <t>ER.H2O.FWST.ZS</t>
  </si>
  <si>
    <t>Urban population living in areas where elevation is below 5 meters (% of total population)</t>
  </si>
  <si>
    <t>EN.POP.EL5M.UR.ZS</t>
  </si>
  <si>
    <t>PM2.5 air pollution, population exposed to levels exceeding WHO guideline value (% of total)</t>
  </si>
  <si>
    <t>EN.ATM.PM25.MC.ZS</t>
  </si>
  <si>
    <t>Agricultural methane emissions (% of total)</t>
  </si>
  <si>
    <t>EN.ATM.METH.AG.ZS</t>
  </si>
  <si>
    <t>CO2 emissions from gaseous fuel consumption (% of total)</t>
  </si>
  <si>
    <t>EN.ATM.CO2E.GF.ZS</t>
  </si>
  <si>
    <t>Electricity production from oil sources (% of total)</t>
  </si>
  <si>
    <t>EG.ELC.PETR.ZS</t>
  </si>
  <si>
    <t>Debt service on external debt, public and publicly guaranteed (PPG) (TDS, current US$)</t>
  </si>
  <si>
    <t>DT.TDS.DPPG.CD</t>
  </si>
  <si>
    <t>Net official development assistance and official aid received (current US$)</t>
  </si>
  <si>
    <t>DT.ODA.ALLD.CD</t>
  </si>
  <si>
    <t>Net financial flows, RDB concessional (NFL, current US$)</t>
  </si>
  <si>
    <t>DT.NFL.RDBC.CD</t>
  </si>
  <si>
    <t>Net official flows from UN agencies, ILO (current US$)</t>
  </si>
  <si>
    <t>DT.NFL.ILOG.CD</t>
  </si>
  <si>
    <t>External debt stocks, short-term (DOD, current US$)</t>
  </si>
  <si>
    <t>DT.DOD.DSTC.CD</t>
  </si>
  <si>
    <t>Net bilateral aid flows from DAC donors, Slovak Republic (current US$)</t>
  </si>
  <si>
    <t>DC.DAC.SVKL.CD</t>
  </si>
  <si>
    <t>Net bilateral aid flows from DAC donors, Finland (current US$)</t>
  </si>
  <si>
    <t>DC.DAC.FINL.CD</t>
  </si>
  <si>
    <t>Market capitalization of listed domestic companies (current US$)</t>
  </si>
  <si>
    <t>CM.MKT.LCAP.CD</t>
  </si>
  <si>
    <t>Exports of goods and services (BoP, current US$)</t>
  </si>
  <si>
    <t>BX.GSR.GNFS.CD</t>
  </si>
  <si>
    <t>Net financial account (BoP, current US$)</t>
  </si>
  <si>
    <t>BN.FIN.TOTL.CD</t>
  </si>
  <si>
    <t>Communications, computer, etc. (% of service imports, BoP)</t>
  </si>
  <si>
    <t>BM.GSR.CMCP.ZS</t>
  </si>
  <si>
    <t>Land area where elevation is below 5 meters (% of total land area)</t>
  </si>
  <si>
    <t>AG.LND.EL5M.ZS</t>
  </si>
  <si>
    <t>Statistical performance indicators (SPI): Pillar 4 data sources score (scale 0-100)</t>
  </si>
  <si>
    <t>IQ.SPI.PIL4</t>
  </si>
  <si>
    <t>CPIA property rights and rule-based governance rating (1=low to 6=high)</t>
  </si>
  <si>
    <t>IQ.CPA.PROP.XQ</t>
  </si>
  <si>
    <t>Trademark applications, direct resident</t>
  </si>
  <si>
    <t>IP.TMK.RESD</t>
  </si>
  <si>
    <t>Procedures to build a warehouse (number)</t>
  </si>
  <si>
    <t>IC.WRH.PROC</t>
  </si>
  <si>
    <t>Cost of business start-up procedures (% of GNI per capita)</t>
  </si>
  <si>
    <t>IC.REG.COST.PC.ZS</t>
  </si>
  <si>
    <t>Value lost due to electrical outages (% of sales for affected firms)</t>
  </si>
  <si>
    <t>IC.FRM.OUTG.ZS</t>
  </si>
  <si>
    <t>Cost to export, border compliance (US$)</t>
  </si>
  <si>
    <t>IC.EXP.CSBC.CD</t>
  </si>
  <si>
    <t>Human capital index (HCI), upper bound (scale 0-1)</t>
  </si>
  <si>
    <t>HD.HCI.OVRL.UB</t>
  </si>
  <si>
    <t>Interest payments (current LCU)</t>
  </si>
  <si>
    <t>GC.XPN.INTP.CN</t>
  </si>
  <si>
    <t>Taxes on goods and services (% value added of industry and services)</t>
  </si>
  <si>
    <t>GC.TAX.GSRV.VA.ZS</t>
  </si>
  <si>
    <t>Net incurrence of liabilities, total (current LCU)</t>
  </si>
  <si>
    <t>GC.LBL.TOTL.CN</t>
  </si>
  <si>
    <t>Domestic credit provided by financial sector (% of GDP)</t>
  </si>
  <si>
    <t>FS.AST.DOMS.GD.ZS</t>
  </si>
  <si>
    <t>Monetary Sector credit to private sector (% GDP)</t>
  </si>
  <si>
    <t>FM.AST.PRVT.GD.ZS</t>
  </si>
  <si>
    <t>Bank nonperforming loans to total gross loans (%)</t>
  </si>
  <si>
    <t>FB.AST.NPER.ZS</t>
  </si>
  <si>
    <t>Pump price for gasoline (US$ per liter)</t>
  </si>
  <si>
    <t>EP.PMP.SGAS.CD</t>
  </si>
  <si>
    <t>CO2 emissions from manufacturing industries and construction (% of total fuel combustion)</t>
  </si>
  <si>
    <t>EN.CO2.MANF.ZS</t>
  </si>
  <si>
    <t>Nitrous oxide emissions in energy sector (% of total)</t>
  </si>
  <si>
    <t>EN.ATM.NOXE.EG.ZS</t>
  </si>
  <si>
    <t>CO2 emissions from solid fuel consumption (kt)</t>
  </si>
  <si>
    <t>EN.ATM.CO2E.SF.KT</t>
  </si>
  <si>
    <t>Alternative and nuclear energy (% of total energy use)</t>
  </si>
  <si>
    <t>EG.USE.COMM.CL.ZS</t>
  </si>
  <si>
    <t>Access to electricity, urban (% of urban population)</t>
  </si>
  <si>
    <t>EG.ELC.ACCS.UR.ZS</t>
  </si>
  <si>
    <t>Net ODA received (% of imports of goods, services and primary income)</t>
  </si>
  <si>
    <t>DT.ODA.ODAT.MP.ZS</t>
  </si>
  <si>
    <t>Net official flows from UN agencies, UNFPA (current US$)</t>
  </si>
  <si>
    <t>DT.NFL.UNFP.CD</t>
  </si>
  <si>
    <t>PPG, official creditors (NFL, current US$)</t>
  </si>
  <si>
    <t>DT.NFL.OFFT.CD</t>
  </si>
  <si>
    <t>Present value of external debt (% of exports of goods, services and primary income)</t>
  </si>
  <si>
    <t>DT.DOD.PVLX.EX.ZS</t>
  </si>
  <si>
    <t>Net ODA provided, total (% of GNI)</t>
  </si>
  <si>
    <t>DC.ODA.TOTL.GN.ZS</t>
  </si>
  <si>
    <t>Net bilateral aid flows from DAC donors, Japan (current US$)</t>
  </si>
  <si>
    <t>DC.DAC.JPNL.CD</t>
  </si>
  <si>
    <t>Net bilateral aid flows from DAC donors, Belgium (current US$)</t>
  </si>
  <si>
    <t>DC.DAC.BELL.CD</t>
  </si>
  <si>
    <t>Foreign direct investment, net inflows (BoP, current US$)</t>
  </si>
  <si>
    <t>BX.KLT.DINV.CD.WD</t>
  </si>
  <si>
    <t>Net secondary income (BoP, current US$)</t>
  </si>
  <si>
    <t>BN.TRF.CURR.CD</t>
  </si>
  <si>
    <t>Transport services (% of service imports, BoP)</t>
  </si>
  <si>
    <t>BM.GSR.TRAN.ZS</t>
  </si>
  <si>
    <t>Agricultural machinery, tractors per 100 sq. km of arable land</t>
  </si>
  <si>
    <t>AG.LND.TRAC.ZS</t>
  </si>
  <si>
    <t>Arable land (hectares per person)</t>
  </si>
  <si>
    <t>AG.LND.ARBL.HA.PC</t>
  </si>
  <si>
    <t>Imports of goods and services (constant LCU)</t>
  </si>
  <si>
    <t>NE.IMP.GNFS.KN</t>
  </si>
  <si>
    <t>Gross fixed capital formation (annual % growth)</t>
  </si>
  <si>
    <t>NE.GDI.FTOT.KD.ZG</t>
  </si>
  <si>
    <t>Gross national expenditure (current US$)</t>
  </si>
  <si>
    <t>NE.DAB.TOTL.CD</t>
  </si>
  <si>
    <t>Households and NPISHs final consumption expenditure: linked series (current LCU)</t>
  </si>
  <si>
    <t>NE.CON.PRVT.CN.AD</t>
  </si>
  <si>
    <t>Arms imports (SIPRI trend indicator values)</t>
  </si>
  <si>
    <t>MS.MIL.MPRT.KD</t>
  </si>
  <si>
    <t>Fixed telephone subscriptions</t>
  </si>
  <si>
    <t>IT.MLT.MAIN</t>
  </si>
  <si>
    <t>Statistical performance indicators (SPI): Overall score (scale 0-100)</t>
  </si>
  <si>
    <t>IQ.SPI.OVRL</t>
  </si>
  <si>
    <t>IDA resource allocation index (1=low to 6=high)</t>
  </si>
  <si>
    <t>IQ.CPA.IRAI.XQ</t>
  </si>
  <si>
    <t>Patent applications, nonresidents</t>
  </si>
  <si>
    <t>IP.PAT.NRES</t>
  </si>
  <si>
    <t>Tax payments (number)</t>
  </si>
  <si>
    <t>IC.TAX.PAYM</t>
  </si>
  <si>
    <t>Time required to register property (days)</t>
  </si>
  <si>
    <t>IC.PRP.DURS</t>
  </si>
  <si>
    <t>Firms with female participation in ownership (% of firms)</t>
  </si>
  <si>
    <t>IC.FRM.FEMO.ZS</t>
  </si>
  <si>
    <t>Time to obtain an electrical connection (days)</t>
  </si>
  <si>
    <t>IC.ELC.DURS</t>
  </si>
  <si>
    <t>Human capital index (HCI), lower bound (scale 0-1)</t>
  </si>
  <si>
    <t>HD.HCI.OVRL.LB</t>
  </si>
  <si>
    <t>Compensation of employees (current LCU)</t>
  </si>
  <si>
    <t>GC.XPN.COMP.CN</t>
  </si>
  <si>
    <t>Taxes on exports (current LCU)</t>
  </si>
  <si>
    <t>GC.TAX.EXPT.CN</t>
  </si>
  <si>
    <t>Net acquisition of financial assets (current LCU)</t>
  </si>
  <si>
    <t>GC.AST.TOTL.CN</t>
  </si>
  <si>
    <t>Real interest rate (%)</t>
  </si>
  <si>
    <t>FR.INR.RINR</t>
  </si>
  <si>
    <t>Claims on central government (annual growth as % of broad money)</t>
  </si>
  <si>
    <t>FM.AST.CGOV.ZG.M3</t>
  </si>
  <si>
    <t>Renewable internal freshwater resources per capita (cubic meters)</t>
  </si>
  <si>
    <t>ER.H2O.INTR.PC</t>
  </si>
  <si>
    <t>Population in the largest city (% of urban population)</t>
  </si>
  <si>
    <t>EN.URB.LCTY.UR.ZS</t>
  </si>
  <si>
    <t>GHG net emissions/removals by LUCF (Mt of CO2 equivalent)</t>
  </si>
  <si>
    <t>EN.CLC.GHGR.MT.CE</t>
  </si>
  <si>
    <t>Methane emissions (% change from 1990)</t>
  </si>
  <si>
    <t>EN.ATM.METH.ZG</t>
  </si>
  <si>
    <t>CO2 emissions from liquid fuel consumption (% of total)</t>
  </si>
  <si>
    <t>EN.ATM.CO2E.LF.ZS</t>
  </si>
  <si>
    <t>Renewable energy consumption (% of total final energy consumption)</t>
  </si>
  <si>
    <t>EG.FEC.RNEW.ZS</t>
  </si>
  <si>
    <t>Multilateral debt service (% of public and publicly guaranteed debt service)</t>
  </si>
  <si>
    <t>DT.TDS.MLAT.PG.ZS</t>
  </si>
  <si>
    <t>Net official development assistance received (current US$)</t>
  </si>
  <si>
    <t>DT.ODA.ODAT.CD</t>
  </si>
  <si>
    <t>Net official flows from UN agencies, UNHCR (current US$)</t>
  </si>
  <si>
    <t>DT.NFL.UNCR.CD</t>
  </si>
  <si>
    <t>Net financial flows, IDA (NFL, current US$)</t>
  </si>
  <si>
    <t>DT.NFL.MIDA.CD</t>
  </si>
  <si>
    <t>PPG, IBRD (DOD, current US$)</t>
  </si>
  <si>
    <t>DT.DOD.MIBR.CD</t>
  </si>
  <si>
    <t>Net bilateral aid flows from DAC donors, United States (current US$)</t>
  </si>
  <si>
    <t>DC.DAC.USAL.CD</t>
  </si>
  <si>
    <t>Net bilateral aid flows from DAC donors, Hungary (current US$)</t>
  </si>
  <si>
    <t>DC.DAC.HUNL.CD</t>
  </si>
  <si>
    <t>Stocks traded, total value (% of GDP)</t>
  </si>
  <si>
    <t>CM.MKT.TRAD.GD.ZS</t>
  </si>
  <si>
    <t>Charges for the use of intellectual property, receipts (BoP, current US$)</t>
  </si>
  <si>
    <t>BX.GSR.ROYL.CD</t>
  </si>
  <si>
    <t>Net errors and omissions (BoP, current US$)</t>
  </si>
  <si>
    <t>BN.KAC.EOMS.CD</t>
  </si>
  <si>
    <t>Goods imports (BoP, current US$)</t>
  </si>
  <si>
    <t>BM.GSR.MRCH.CD</t>
  </si>
  <si>
    <t>Average precipitation in depth (mm per year)</t>
  </si>
  <si>
    <t>AG.LND.PRCP.MM</t>
  </si>
  <si>
    <t>Fertilizer consumption (kilograms per hectare of arable land)</t>
  </si>
  <si>
    <t>AG.CON.FERT.ZS</t>
  </si>
  <si>
    <t>Mobile cellular subscriptions (per 100 people)</t>
  </si>
  <si>
    <t>IT.CEL.SETS.P2</t>
  </si>
  <si>
    <t>Source data assessment of statistical capacity (scale 0 - 100)</t>
  </si>
  <si>
    <t>IQ.SCI.SRCE</t>
  </si>
  <si>
    <t>CPIA building human resources rating (1=low to 6=high)</t>
  </si>
  <si>
    <t>IQ.CPA.HRES.XQ</t>
  </si>
  <si>
    <t>Scientific and technical journal articles</t>
  </si>
  <si>
    <t>IP.JRN.ARTC.SC</t>
  </si>
  <si>
    <t>Other taxes payable by businesses (% of commercial profits)</t>
  </si>
  <si>
    <t>IC.TAX.OTHR.CP.ZS</t>
  </si>
  <si>
    <t>Time required to enforce a contract (days)</t>
  </si>
  <si>
    <t>IC.LGL.DURS</t>
  </si>
  <si>
    <t>Firms with female top manager (% of firms)</t>
  </si>
  <si>
    <t>IC.FRM.FEMM.ZS</t>
  </si>
  <si>
    <t>Average time to clear exports through customs (days)</t>
  </si>
  <si>
    <t>IC.CUS.DURS.EX</t>
  </si>
  <si>
    <t>Human capital index (HCI), female (scale 0-1)</t>
  </si>
  <si>
    <t>HD.HCI.OVRL.FE</t>
  </si>
  <si>
    <t>Taxes on income, profits and capital gains (% of total taxes)</t>
  </si>
  <si>
    <t>GC.TAX.YPKG.ZS</t>
  </si>
  <si>
    <t>Revenue, excluding grants (% of GDP)</t>
  </si>
  <si>
    <t>GC.REV.XGRT.GD.ZS</t>
  </si>
  <si>
    <t>Research and development expenditure (% of GDP)</t>
  </si>
  <si>
    <t>GB.XPD.RSDV.GD.ZS</t>
  </si>
  <si>
    <t>Interest rate spread (lending rate minus deposit rate, %)</t>
  </si>
  <si>
    <t>FR.INR.LNDP</t>
  </si>
  <si>
    <t>Total reserves minus gold (current US$)</t>
  </si>
  <si>
    <t>FI.RES.XGLD.CD</t>
  </si>
  <si>
    <t>Renewable internal freshwater resources, total (billion cubic meters)</t>
  </si>
  <si>
    <t>ER.H2O.INTR.K3</t>
  </si>
  <si>
    <t>Population in largest city</t>
  </si>
  <si>
    <t>EN.URB.LCTY</t>
  </si>
  <si>
    <t>Disaster risk reduction progress score (1-5 scale; 5=best)</t>
  </si>
  <si>
    <t>EN.CLC.DRSK.XQ</t>
  </si>
  <si>
    <t>Methane emissions (kt of CO2 equivalent)</t>
  </si>
  <si>
    <t>EN.ATM.METH.KT.CE</t>
  </si>
  <si>
    <t>CO2 emissions from liquid fuel consumption (kt)</t>
  </si>
  <si>
    <t>EN.ATM.CO2E.LF.KT</t>
  </si>
  <si>
    <t>Electricity production from renewable sources, excluding hydroelectric (% of total)</t>
  </si>
  <si>
    <t>EG.ELC.RNWX.ZS</t>
  </si>
  <si>
    <t>Multilateral debt service (TDS, current US$)</t>
  </si>
  <si>
    <t>DT.TDS.MLAT.CD</t>
  </si>
  <si>
    <t>Net official aid received (constant 2018 US$)</t>
  </si>
  <si>
    <t>DT.ODA.OATL.KD</t>
  </si>
  <si>
    <t>Net official flows from UN agencies, UNICEF (current US$)</t>
  </si>
  <si>
    <t>DT.NFL.UNCF.CD</t>
  </si>
  <si>
    <t>Net financial flows, IBRD (NFL, current US$)</t>
  </si>
  <si>
    <t>DT.NFL.MIBR.CD</t>
  </si>
  <si>
    <t>Short-term debt (% of total external debt)</t>
  </si>
  <si>
    <t>DT.DOD.DSTC.ZS</t>
  </si>
  <si>
    <t>Net bilateral aid flows from DAC donors, Total (current US$)</t>
  </si>
  <si>
    <t>DC.DAC.TOTL.CD</t>
  </si>
  <si>
    <t>Net bilateral aid flows from DAC donors, Greece (current US$)</t>
  </si>
  <si>
    <t>DC.DAC.GRCL.CD</t>
  </si>
  <si>
    <t>Stocks traded, total value (current US$)</t>
  </si>
  <si>
    <t>CM.MKT.TRAD.CD</t>
  </si>
  <si>
    <t>Service exports (BoP, current US$)</t>
  </si>
  <si>
    <t>BX.GSR.NFSV.CD</t>
  </si>
  <si>
    <t>Net trade in goods (BoP, current US$)</t>
  </si>
  <si>
    <t>BN.GSR.MRCH.CD</t>
  </si>
  <si>
    <t>Insurance and financial services (% of service imports, BoP)</t>
  </si>
  <si>
    <t>BM.GSR.INSF.ZS</t>
  </si>
  <si>
    <t>Agricultural irrigated land (% of total agricultural land)</t>
  </si>
  <si>
    <t>AG.LND.IRIG.AG.ZS</t>
  </si>
  <si>
    <t>Fertilizer consumption (% of fertilizer production)</t>
  </si>
  <si>
    <t>AG.CON.FERT.PT.ZS</t>
  </si>
  <si>
    <t>Intentional homicides (per 100,000 people)</t>
  </si>
  <si>
    <t>VC.IHR.PSRC.P5</t>
  </si>
  <si>
    <t>Merchandise exports by the reporting economy, residual (% of total merchandise exports)</t>
  </si>
  <si>
    <t>TX.VAL.MRCH.RS.ZS</t>
  </si>
  <si>
    <t>Food exports (% of merchandise exports)</t>
  </si>
  <si>
    <t>TX.VAL.FOOD.ZS.UN</t>
  </si>
  <si>
    <t>Merchandise imports from low- and middle-income economies in Middle East &amp; North Africa (% of total merchandise imports)</t>
  </si>
  <si>
    <t>TM.VAL.MRCH.R4.ZS</t>
  </si>
  <si>
    <t>Tariff rate, most favored nation, weighted mean, primary products (%)</t>
  </si>
  <si>
    <t>TM.TAX.TCOM.WM.FN.ZS</t>
  </si>
  <si>
    <t>Tariff rate, most favored nation, weighted mean, manufactured products (%)</t>
  </si>
  <si>
    <t>TM.TAX.MANF.WM.FN.ZS</t>
  </si>
  <si>
    <t>International tourism, receipts (% of total exports)</t>
  </si>
  <si>
    <t>ST.INT.RCPT.XP.ZS</t>
  </si>
  <si>
    <t>Completeness of birth registration, female (%)</t>
  </si>
  <si>
    <t>SP.REG.BRTH.FE.ZS</t>
  </si>
  <si>
    <t>Population ages 75-79, female (% of female population)</t>
  </si>
  <si>
    <t>SP.POP.7579.FE.5Y</t>
  </si>
  <si>
    <t>Population ages 50-54, female (% of female population)</t>
  </si>
  <si>
    <t>SP.POP.5054.FE.5Y</t>
  </si>
  <si>
    <t>Population ages 15-64, male</t>
  </si>
  <si>
    <t>SP.POP.1564.MA.IN</t>
  </si>
  <si>
    <t>Population ages 00-04, female (% of female population)</t>
  </si>
  <si>
    <t>SP.POP.0004.FE.5Y</t>
  </si>
  <si>
    <t>Contraceptive prevalence, modern methods (% of women ages 15-49)</t>
  </si>
  <si>
    <t>SP.DYN.CONM.ZS</t>
  </si>
  <si>
    <t>Children in employment, wage workers (% of children in employment, ages 7-14)</t>
  </si>
  <si>
    <t>SL.WAG.0714.ZS</t>
  </si>
  <si>
    <t>Unemployment with basic education, male (% of male labor force with basic education)</t>
  </si>
  <si>
    <t>SL.UEM.BASC.MA.ZS</t>
  </si>
  <si>
    <t>Labor force with intermediate education (% of total working-age population with intermediate education)</t>
  </si>
  <si>
    <t>SL.TLF.INTM.ZS</t>
  </si>
  <si>
    <t>Labor force with advanced education, female (% of female working-age population with advanced education)</t>
  </si>
  <si>
    <t>SL.TLF.ADVN.FE.ZS</t>
  </si>
  <si>
    <t>Average working hours of children, working only, female, ages 7-14 (hours per week)</t>
  </si>
  <si>
    <t>SL.TLF.0714.WK.FE.TM</t>
  </si>
  <si>
    <t>Children in employment, self-employed, male (% of male children in employment, ages 7-14)</t>
  </si>
  <si>
    <t>SL.SLF.0714.MA.ZS</t>
  </si>
  <si>
    <t>Wage and salaried workers, male (% of male employment) (modeled ILO estimate)</t>
  </si>
  <si>
    <t>SL.EMP.WORK.MA.ZS</t>
  </si>
  <si>
    <t>Employers, male (% of male employment) (modeled ILO estimate)</t>
  </si>
  <si>
    <t>SL.EMP.MPYR.MA.ZS</t>
  </si>
  <si>
    <t>Annualized average growth rate in per capita real survey mean consumption or income, bottom 40% of population (%)</t>
  </si>
  <si>
    <t>SI.SPR.PC40.ZG</t>
  </si>
  <si>
    <t>Poverty headcount ratio at $3.20 a day (2011 PPP) (% of population)</t>
  </si>
  <si>
    <t>SI.POV.LMIC</t>
  </si>
  <si>
    <t>Out-of-pocket expenditure per capita (current US$)</t>
  </si>
  <si>
    <t>SH.XPD.OOPC.PC.CD</t>
  </si>
  <si>
    <t>Number of people spending more than 25% of household consumption or income on out-of-pocket health care expenditure</t>
  </si>
  <si>
    <t>SH.UHC.OOPC.25.TO</t>
  </si>
  <si>
    <t>Prevalence of severe wasting, weight for height, female (% of children under 5)</t>
  </si>
  <si>
    <t>SH.SVR.WAST.FE.ZS</t>
  </si>
  <si>
    <t>Mortality rate attributed to unintentional poisoning, male (per 100,000 male population)</t>
  </si>
  <si>
    <t>SH.STA.POIS.P5.MA</t>
  </si>
  <si>
    <t>Prevalence of underweight, weight for age, female (% of children under 5)</t>
  </si>
  <si>
    <t>SH.STA.MALN.FE.ZS</t>
  </si>
  <si>
    <t>Mortality rate attributed to household and ambient air pollution, age-standardized, female (per 100,000 female population)</t>
  </si>
  <si>
    <t>SH.STA.AIRP.FE.P5</t>
  </si>
  <si>
    <t>Nurses and midwives (per 1,000 people)</t>
  </si>
  <si>
    <t>SH.MED.NUMW.P3</t>
  </si>
  <si>
    <t>Prevalence of HIV, female (% ages 15-24)</t>
  </si>
  <si>
    <t>SH.HIV.1524.FE.ZS</t>
  </si>
  <si>
    <t>Prevalence of HIV, total (% of population ages 15-49)</t>
  </si>
  <si>
    <t>SH.DYN.AIDS.ZS</t>
  </si>
  <si>
    <t>Condom use, population ages 15-24, male (% of males ages 15-24)</t>
  </si>
  <si>
    <t>SH.CON.1524.MA.ZS</t>
  </si>
  <si>
    <t>Proportion of time spent on unpaid domestic and care work, female (% of 24 hour day)</t>
  </si>
  <si>
    <t>SG.TIM.UWRK.FE</t>
  </si>
  <si>
    <t>Current education expenditure, primary (% of total expenditure in primary public institutions)</t>
  </si>
  <si>
    <t>SE.XPD.CPRM.ZS</t>
  </si>
  <si>
    <t>Educational attainment, at least Bachelor's or equivalent, population 25+, male (%) (cumulative)</t>
  </si>
  <si>
    <t>SE.TER.CUAT.BA.MA.ZS</t>
  </si>
  <si>
    <t>Trained teachers in secondary education, female (% of female teachers)</t>
  </si>
  <si>
    <t>SE.SEC.TCAQ.FE.ZS</t>
  </si>
  <si>
    <t>Secondary education, general pupils (% female)</t>
  </si>
  <si>
    <t>SE.SEC.ENRL.GC.FE.ZS</t>
  </si>
  <si>
    <t>Lower secondary completion rate, female (% of relevant age group)</t>
  </si>
  <si>
    <t>SE.SEC.CMPT.LO.FE.ZS</t>
  </si>
  <si>
    <t>Repeaters, primary, total (% of total enrollment)</t>
  </si>
  <si>
    <t>SE.PRM.REPT.ZS</t>
  </si>
  <si>
    <t>School enrollment, primary, male (% net)</t>
  </si>
  <si>
    <t>SE.PRM.NENR.MA</t>
  </si>
  <si>
    <t>Primary completion rate, total (% of relevant age group)</t>
  </si>
  <si>
    <t>SE.PRM.CMPT.ZS</t>
  </si>
  <si>
    <t>Compulsory education, duration (years)</t>
  </si>
  <si>
    <t>SE.COM.DURS</t>
  </si>
  <si>
    <t>Adequacy of social insurance programs (% of total welfare of beneficiary households)</t>
  </si>
  <si>
    <t>per_si_allsi.adq_pop_tot</t>
  </si>
  <si>
    <t>Adequacy of unemployment benefits and ALMP (% of total welfare of beneficiary households)</t>
  </si>
  <si>
    <t>per_lm_alllm.adq_pop_tot</t>
  </si>
  <si>
    <t>Net primary income (Net income from abroad) (constant LCU)</t>
  </si>
  <si>
    <t>NY.GSR.NFCY.KN</t>
  </si>
  <si>
    <t>GNI (constant LCU)</t>
  </si>
  <si>
    <t>NY.GNP.MKTP.KN</t>
  </si>
  <si>
    <t>GDP per capita growth (annual %)</t>
  </si>
  <si>
    <t>NY.GDP.PCAP.KD.ZG</t>
  </si>
  <si>
    <t>Gross value added at basic prices (GVA) (constant 2010 US$)</t>
  </si>
  <si>
    <t>NY.GDP.FCST.KD</t>
  </si>
  <si>
    <t>Adjusted net national income per capita (constant 2010 US$)</t>
  </si>
  <si>
    <t>NY.ADJ.NNTY.PC.KD</t>
  </si>
  <si>
    <t>Adjusted savings: consumption of fixed capital (current US$)</t>
  </si>
  <si>
    <t>NY.ADJ.DKAP.CD</t>
  </si>
  <si>
    <t>Other manufacturing (% of value added in manufacturing)</t>
  </si>
  <si>
    <t>NV.MNF.OTHR.ZS.UN</t>
  </si>
  <si>
    <t>Industry (including construction), value added per worker (constant 2010 US$)</t>
  </si>
  <si>
    <t>NV.IND.EMPL.KD</t>
  </si>
  <si>
    <t>Export value index (2000 = 100)</t>
  </si>
  <si>
    <t>TX.VAL.MRCH.XD.WD</t>
  </si>
  <si>
    <t>Insurance and financial services (% of commercial service exports)</t>
  </si>
  <si>
    <t>TX.VAL.INSF.ZS.WT</t>
  </si>
  <si>
    <t>Merchandise imports by the reporting economy, residual (% of total merchandise imports)</t>
  </si>
  <si>
    <t>TM.VAL.MRCH.RS.ZS</t>
  </si>
  <si>
    <t>Food imports (% of merchandise imports)</t>
  </si>
  <si>
    <t>TM.VAL.FOOD.ZS.UN</t>
  </si>
  <si>
    <t>Share of tariff lines with international peaks, all products (%)</t>
  </si>
  <si>
    <t>TM.TAX.MRCH.IP.ZS</t>
  </si>
  <si>
    <t>International tourism, receipts for travel items (current US$)</t>
  </si>
  <si>
    <t>ST.INT.TVLR.CD</t>
  </si>
  <si>
    <t>Completeness of birth registration, urban (%)</t>
  </si>
  <si>
    <t>SP.REG.BRTH.UR.ZS</t>
  </si>
  <si>
    <t>Population ages 80 and above, male (% of male population)</t>
  </si>
  <si>
    <t>SP.POP.80UP.MA.5Y</t>
  </si>
  <si>
    <t>Population ages 55-59, male (% of male population)</t>
  </si>
  <si>
    <t>SP.POP.5559.MA.5Y</t>
  </si>
  <si>
    <t>Population ages 15-64 (% of total population)</t>
  </si>
  <si>
    <t>SP.POP.1564.TO.ZS</t>
  </si>
  <si>
    <t>Population ages 0-14, female (% of female population)</t>
  </si>
  <si>
    <t>SP.POP.0014.FE.ZS</t>
  </si>
  <si>
    <t>Mortality rate, infant (per 1,000 live births)</t>
  </si>
  <si>
    <t>SP.DYN.IMRT.IN</t>
  </si>
  <si>
    <t>Refugee population by country or territory of origin</t>
  </si>
  <si>
    <t>SM.POP.REFG.OR</t>
  </si>
  <si>
    <t>Unemployment with intermediate education, male (% of male labor force with intermediate education)</t>
  </si>
  <si>
    <t>SL.UEM.INTM.MA.ZS</t>
  </si>
  <si>
    <t>Part time employment, total (% of total employment)</t>
  </si>
  <si>
    <t>SL.TLF.PART.ZS</t>
  </si>
  <si>
    <t>Labor force with basic education, female (% of female working-age population with basic education)</t>
  </si>
  <si>
    <t>SL.TLF.BASC.FE.ZS</t>
  </si>
  <si>
    <t>Children in employment, work only, male (% of male children in employment, ages 7-14)</t>
  </si>
  <si>
    <t>SL.TLF.0714.WK.MA.ZS</t>
  </si>
  <si>
    <t>Child employment in services, male (% of male economically active children ages 7-14)</t>
  </si>
  <si>
    <t>SL.SRV.0714.MA.ZS</t>
  </si>
  <si>
    <t>Children in employment, unpaid family workers, male (% of male children in employment, ages 7-14)</t>
  </si>
  <si>
    <t>SL.FAM.0714.MA.ZS</t>
  </si>
  <si>
    <t>Self-employed, male (% of male employment) (modeled ILO estimate)</t>
  </si>
  <si>
    <t>SL.EMP.SELF.MA.ZS</t>
  </si>
  <si>
    <t>Child employment in agriculture, female (% of female economically active children ages 7-14)</t>
  </si>
  <si>
    <t>SL.AGR.0714.FE.ZS</t>
  </si>
  <si>
    <t>Multidimensional poverty headcount ratio, children (% of population ages 0-17)</t>
  </si>
  <si>
    <t>SI.POV.MDIM.17</t>
  </si>
  <si>
    <t>Domestic private health expenditure per capita (current US$)</t>
  </si>
  <si>
    <t>SH.XPD.PVTD.PC.CD</t>
  </si>
  <si>
    <t>Newborns protected against tetanus (%)</t>
  </si>
  <si>
    <t>SH.VAC.TTNS.ZS</t>
  </si>
  <si>
    <t>Tuberculosis treatment success rate (% of new cases)</t>
  </si>
  <si>
    <t>SH.TBS.CURE.ZS</t>
  </si>
  <si>
    <t>People using safely managed sanitation services (% of population)</t>
  </si>
  <si>
    <t>SH.STA.SMSS.ZS</t>
  </si>
  <si>
    <t>Maternal mortality ratio (modeled estimate, per 100,000 live births)</t>
  </si>
  <si>
    <t>SH.STA.MMRT</t>
  </si>
  <si>
    <t>Pregnant women receiving prenatal care (%)</t>
  </si>
  <si>
    <t>SH.STA.ANVC.ZS</t>
  </si>
  <si>
    <t>Incidence of malaria (per 1,000 population at risk)</t>
  </si>
  <si>
    <t>SH.MLR.INCD.P3</t>
  </si>
  <si>
    <t>Adults (ages 15-49) newly infected with HIV</t>
  </si>
  <si>
    <t>SH.HIV.INCD</t>
  </si>
  <si>
    <t>Mortality rate, under-5, male (per 1,000 live births)</t>
  </si>
  <si>
    <t>SH.DYN.MORT.MA</t>
  </si>
  <si>
    <t>Number of deaths ages 15-19 years</t>
  </si>
  <si>
    <t>SH.DTH.1519</t>
  </si>
  <si>
    <t>Women who believe a husband is justified in beating his wife when she argues with him (%)</t>
  </si>
  <si>
    <t>SG.VAW.ARGU.ZS</t>
  </si>
  <si>
    <t>Current education expenditure, total (% of total expenditure in public institutions)</t>
  </si>
  <si>
    <t>SE.XPD.CTOT.ZS</t>
  </si>
  <si>
    <t>Educational attainment, Doctoral or equivalent, population 25+, male (%) (cumulative)</t>
  </si>
  <si>
    <t>SE.TER.CUAT.DO.MA.ZS</t>
  </si>
  <si>
    <t>Trained teachers in lower secondary education (% of total teachers)</t>
  </si>
  <si>
    <t>SE.SEC.TCAQ.LO.ZS</t>
  </si>
  <si>
    <t>Pupil-teacher ratio, upper secondary</t>
  </si>
  <si>
    <t>SE.SEC.ENRL.UP.TC.ZS</t>
  </si>
  <si>
    <t>Educational attainment, at least completed lower secondary, population 25+, female (%) (cumulative)</t>
  </si>
  <si>
    <t>SE.SEC.CUAT.LO.FE.ZS</t>
  </si>
  <si>
    <t>Trained teachers in primary education (% of total teachers)</t>
  </si>
  <si>
    <t>SE.PRM.TCAQ.ZS</t>
  </si>
  <si>
    <t>Net intake rate in grade 1 (% of official school-age population)</t>
  </si>
  <si>
    <t>SE.PRM.NINT.ZS</t>
  </si>
  <si>
    <t>Educational attainment, at least completed primary, population 25+ years, total (%) (cumulative)</t>
  </si>
  <si>
    <t>SE.PRM.CUAT.ZS</t>
  </si>
  <si>
    <t>School enrollment, secondary (gross), gender parity index (GPI)</t>
  </si>
  <si>
    <t>SE.ENR.SECO.FM.ZS</t>
  </si>
  <si>
    <t>Coverage of social insurance programs in poorest quintile (% of population)</t>
  </si>
  <si>
    <t>per_si_allsi.cov_q1_tot</t>
  </si>
  <si>
    <t>Coverage of unemployment benefits and ALMP in poorest quintile (% of population)</t>
  </si>
  <si>
    <t>per_lm_alllm.cov_q1_tot</t>
  </si>
  <si>
    <t>Taxes less subsidies on products (constant LCU)</t>
  </si>
  <si>
    <t>NY.TAX.NIND.KN</t>
  </si>
  <si>
    <t>GNI per capita, Atlas method (current US$)</t>
  </si>
  <si>
    <t>NY.GNP.PCAP.CD</t>
  </si>
  <si>
    <t>GDP per capita, PPP (constant 2017 international $)</t>
  </si>
  <si>
    <t>NY.GDP.PCAP.PP.KD</t>
  </si>
  <si>
    <t>Mineral rents (% of GDP)</t>
  </si>
  <si>
    <t>NY.GDP.MINR.RT.ZS</t>
  </si>
  <si>
    <t>Adjusted net savings, including particulate emission damage (% of GNI)</t>
  </si>
  <si>
    <t>NY.ADJ.SVNG.GN.ZS</t>
  </si>
  <si>
    <t>Adjusted savings: mineral depletion (% of GNI)</t>
  </si>
  <si>
    <t>NY.ADJ.DMIN.GN.ZS</t>
  </si>
  <si>
    <t>Services, value added per worker (constant 2010 US$)</t>
  </si>
  <si>
    <t>NV.SRV.EMPL.KD</t>
  </si>
  <si>
    <t>Manufacturing, value added (constant 2010 US$)</t>
  </si>
  <si>
    <t>NV.IND.MANF.KD</t>
  </si>
  <si>
    <t>External balance on goods and services (current LCU)</t>
  </si>
  <si>
    <t>NE.RSB.GNFS.CN</t>
  </si>
  <si>
    <t>Changes in inventories (current US$)</t>
  </si>
  <si>
    <t>NE.GDI.STKB.CD</t>
  </si>
  <si>
    <t>Gross national expenditure (constant LCU)</t>
  </si>
  <si>
    <t>NE.DAB.TOTL.KN</t>
  </si>
  <si>
    <t>Households and NPISHs Final consumption expenditure (constant LCU)</t>
  </si>
  <si>
    <t>NE.CON.PRVT.KN</t>
  </si>
  <si>
    <t>Military expenditure (current USD)</t>
  </si>
  <si>
    <t>MS.MIL.XPND.CD</t>
  </si>
  <si>
    <t>Fixed broadband subscriptions (per 100 people)</t>
  </si>
  <si>
    <t>IT.NET.BBND.P2</t>
  </si>
  <si>
    <t>Households and NPISHs Final consumption expenditure (annual % growth)</t>
  </si>
  <si>
    <t>NE.CON.PRVT.KD.ZG</t>
  </si>
  <si>
    <t>Armed forces personnel (% of total labor force)</t>
  </si>
  <si>
    <t>MS.MIL.TOTL.TF.ZS</t>
  </si>
  <si>
    <t>Fixed broadband subscriptions</t>
  </si>
  <si>
    <t>IT.NET.BBND</t>
  </si>
  <si>
    <t>Statistical performance indicators (SPI): Pillar 2 data services score (scale 0-100)</t>
  </si>
  <si>
    <t>IQ.SPI.PIL2</t>
  </si>
  <si>
    <t>CPIA quality of public administration rating (1=low to 6=high)</t>
  </si>
  <si>
    <t>IQ.CPA.PADM.XQ</t>
  </si>
  <si>
    <t>Trademark applications, nonresident, by count</t>
  </si>
  <si>
    <t>IP.TMK.NRCT</t>
  </si>
  <si>
    <t>Total tax and contribution rate (% of profit)</t>
  </si>
  <si>
    <t>IC.TAX.TOTL.CP.ZS</t>
  </si>
  <si>
    <t>Cost of business start-up procedures, female (% of GNI per capita)</t>
  </si>
  <si>
    <t>IC.REG.COST.PC.FE.ZS</t>
  </si>
  <si>
    <t>Firms that do not report all sales for tax purposes (% of firms)</t>
  </si>
  <si>
    <t>IC.FRM.INFM.ZS</t>
  </si>
  <si>
    <t>Firms experiencing electrical outages (% of firms)</t>
  </si>
  <si>
    <t>IC.ELC.OUTG.ZS</t>
  </si>
  <si>
    <t>Human capital index (HCI), male, lower bound (scale 0-1)</t>
  </si>
  <si>
    <t>HD.HCI.OVRL.LB.MA</t>
  </si>
  <si>
    <t>Goods and services expense (current LCU)</t>
  </si>
  <si>
    <t>GC.XPN.GSRV.CN</t>
  </si>
  <si>
    <t>Taxes on goods and services (current LCU)</t>
  </si>
  <si>
    <t>GC.TAX.GSRV.CN</t>
  </si>
  <si>
    <t>Central government debt, total (current LCU)</t>
  </si>
  <si>
    <t>GC.DOD.TOTL.CN</t>
  </si>
  <si>
    <t>Claims on central government, etc. (% GDP)</t>
  </si>
  <si>
    <t>FS.AST.CGOV.GD.ZS</t>
  </si>
  <si>
    <t>Net domestic credit (current LCU)</t>
  </si>
  <si>
    <t>FM.AST.DOMS.CN</t>
  </si>
  <si>
    <t>Marine protected areas (% of territorial waters)</t>
  </si>
  <si>
    <t>ER.MRN.PTMR.ZS</t>
  </si>
  <si>
    <t>Population in urban agglomerations of more than 1 million (% of total population)</t>
  </si>
  <si>
    <t>EN.URB.MCTY.TL.ZS</t>
  </si>
  <si>
    <t>CO2 emissions from residential buildings and commercial and public services (% of total fuel combustion)</t>
  </si>
  <si>
    <t>EN.CO2.BLDG.ZS</t>
  </si>
  <si>
    <t>Agricultural nitrous oxide emissions (% of total)</t>
  </si>
  <si>
    <t>EN.ATM.NOXE.AG.ZS</t>
  </si>
  <si>
    <t>CO2 emissions (kg per PPP $ of GDP)</t>
  </si>
  <si>
    <t>EN.ATM.CO2E.PP.GD</t>
  </si>
  <si>
    <t>GDP per unit of energy use (constant 2017 PPP $ per kg of oil equivalent)</t>
  </si>
  <si>
    <t>EG.GDP.PUSE.KO.PP.KD</t>
  </si>
  <si>
    <t>Energy intensity level of primary energy (MJ/$2011 PPP GDP)</t>
  </si>
  <si>
    <t>EG.EGY.PRIM.PP.KD</t>
  </si>
  <si>
    <t>Net ODA received (% of GNI)</t>
  </si>
  <si>
    <t>DT.ODA.ODAT.GN.ZS</t>
  </si>
  <si>
    <t>Net official flows from UN agencies, UNECE (current US$)</t>
  </si>
  <si>
    <t>DT.NFL.UNEC.CD</t>
  </si>
  <si>
    <t>Net financial flows, others (NFL, current US$)</t>
  </si>
  <si>
    <t>DT.NFL.MOTH.CD</t>
  </si>
  <si>
    <t>IBRD loans and IDA credits (DOD, current US$)</t>
  </si>
  <si>
    <t>DT.DOD.MWBG.CD</t>
  </si>
  <si>
    <t>Net ODA provided to the least developed countries (% of GNI)</t>
  </si>
  <si>
    <t>DC.ODA.TLDC.GN.ZS</t>
  </si>
  <si>
    <t>Net bilateral aid flows from DAC donors, Iceland (current US$)</t>
  </si>
  <si>
    <t>DC.DAC.ISLL.CD</t>
  </si>
  <si>
    <t>Net bilateral aid flows from DAC donors, Australia (current US$)</t>
  </si>
  <si>
    <t>DC.DAC.AUSL.CD</t>
  </si>
  <si>
    <t>Transport services (% of service exports, BoP)</t>
  </si>
  <si>
    <t>BX.GSR.TRAN.ZS</t>
  </si>
  <si>
    <t>Portfolio investment, net (BoP, current US$)</t>
  </si>
  <si>
    <t>BN.KLT.PTXL.CD</t>
  </si>
  <si>
    <t>Charges for the use of intellectual property, payments (BoP, current US$)</t>
  </si>
  <si>
    <t>BM.GSR.ROYL.CD</t>
  </si>
  <si>
    <t>Rural land area (sq. km)</t>
  </si>
  <si>
    <t>AG.LND.TOTL.RU.K2</t>
  </si>
  <si>
    <t>Agricultural land (% of land area)</t>
  </si>
  <si>
    <t>AG.LND.AGRI.ZS</t>
  </si>
  <si>
    <t>Statistical performance indicators (SPI): Pillar 5 data infrastructure score (scale 0-100)</t>
  </si>
  <si>
    <t>IQ.SPI.PIL5</t>
  </si>
  <si>
    <t>CPIA social protection rating (1=low to 6=high)</t>
  </si>
  <si>
    <t>IQ.CPA.PROT.XQ</t>
  </si>
  <si>
    <t>Trademark applications, resident, by count</t>
  </si>
  <si>
    <t>IP.TMK.RSCT</t>
  </si>
  <si>
    <t>Investment in energy with private participation (current US$)</t>
  </si>
  <si>
    <t>IE.PPI.ENGY.CD</t>
  </si>
  <si>
    <t>Time required to start a business (days)</t>
  </si>
  <si>
    <t>IC.REG.DURS</t>
  </si>
  <si>
    <t>Firms that spend on R&amp;D (% of firms)</t>
  </si>
  <si>
    <t>IC.FRM.RSDV.ZS</t>
  </si>
  <si>
    <t>Cost to export, documentary compliance (US$)</t>
  </si>
  <si>
    <t>IC.EXP.CSDC.CD</t>
  </si>
  <si>
    <t>Human capital index (HCI), female, upper bound (scale 0-1)</t>
  </si>
  <si>
    <t>HD.HCI.OVRL.UB.FE</t>
  </si>
  <si>
    <t>Interest payments (% of revenue)</t>
  </si>
  <si>
    <t>GC.XPN.INTP.RV.ZS</t>
  </si>
  <si>
    <t>Customs and other import duties (current LCU)</t>
  </si>
  <si>
    <t>GC.TAX.IMPT.CN</t>
  </si>
  <si>
    <t>Net incurrence of liabilities, total (% of GDP)</t>
  </si>
  <si>
    <t>GC.LBL.TOTL.GD.ZS</t>
  </si>
  <si>
    <t>Domestic credit to private sector (% of GDP)</t>
  </si>
  <si>
    <t>FS.AST.PRVT.GD.ZS</t>
  </si>
  <si>
    <t>Claims on private sector (annual growth as % of broad money)</t>
  </si>
  <si>
    <t>FM.AST.PRVT.ZG.M3</t>
  </si>
  <si>
    <t>Automated teller machines (ATMs) (per 100,000 adults)</t>
  </si>
  <si>
    <t>FB.ATM.TOTL.P5</t>
  </si>
  <si>
    <t>Aquaculture production (metric tons)</t>
  </si>
  <si>
    <t>ER.FSH.AQUA.MT</t>
  </si>
  <si>
    <t>CO2 emissions from other sectors, excluding residential buildings and commercial and public services (% of total fuel combustion)</t>
  </si>
  <si>
    <t>EN.CO2.OTHX.ZS</t>
  </si>
  <si>
    <t>Nitrous oxide emissions (thousand metric tons of CO2 equivalent)</t>
  </si>
  <si>
    <t>EN.ATM.NOXE.KT.CE</t>
  </si>
  <si>
    <t>CO2 emissions from solid fuel consumption (% of total)</t>
  </si>
  <si>
    <t>EN.ATM.CO2E.SF.ZS</t>
  </si>
  <si>
    <t>Fossil fuel energy consumption (% of total)</t>
  </si>
  <si>
    <t>EG.USE.COMM.FO.ZS</t>
  </si>
  <si>
    <t>Access to electricity (% of population)</t>
  </si>
  <si>
    <t>EG.ELC.ACCS.ZS</t>
  </si>
  <si>
    <t>Net ODA received per capita (current US$)</t>
  </si>
  <si>
    <t>DT.ODA.ODAT.PC.ZS</t>
  </si>
  <si>
    <t>Net official flows from UN agencies, UNIDIR (current US$)</t>
  </si>
  <si>
    <t>DT.NFL.UNID.CD</t>
  </si>
  <si>
    <t>PPG, bonds (NFL, current US$)</t>
  </si>
  <si>
    <t>DT.NFL.PBND.CD</t>
  </si>
  <si>
    <t>Present value of external debt (% of GNI)</t>
  </si>
  <si>
    <t>DT.DOD.PVLX.GN.ZS</t>
  </si>
  <si>
    <t>Net ODA provided, total (constant 2015 US$)</t>
  </si>
  <si>
    <t>DC.ODA.TOTL.KD</t>
  </si>
  <si>
    <t>Net bilateral aid flows from DAC donors, Korea, Rep. (current US$)</t>
  </si>
  <si>
    <t>DC.DAC.KORL.CD</t>
  </si>
  <si>
    <t>Net bilateral aid flows from DAC donors, Canada (current US$)</t>
  </si>
  <si>
    <t>DC.DAC.CANL.CD</t>
  </si>
  <si>
    <t>Foreign direct investment, net inflows (% of GDP)</t>
  </si>
  <si>
    <t>BX.KLT.DINV.WD.GD.ZS</t>
  </si>
  <si>
    <t>Net capital account (BoP, current US$)</t>
  </si>
  <si>
    <t>BN.TRF.KOGT.CD</t>
  </si>
  <si>
    <t>Travel services (% of service imports, BoP)</t>
  </si>
  <si>
    <t>BM.GSR.TRVL.ZS</t>
  </si>
  <si>
    <t>Cereal production (metric tons)</t>
  </si>
  <si>
    <t>AG.PRD.CREL.MT</t>
  </si>
  <si>
    <t>Arable land (% of land area)</t>
  </si>
  <si>
    <t>AG.LND.ARBL.ZS</t>
  </si>
  <si>
    <t>Statistical performance indicators (SPI): Pillar 3 data products score  (scale 0-100)</t>
  </si>
  <si>
    <t>IQ.SPI.PIL3</t>
  </si>
  <si>
    <t>CPIA equity of public resource use rating (1=low to 6=high)</t>
  </si>
  <si>
    <t>IQ.CPA.PRES.XQ</t>
  </si>
  <si>
    <t>Trademark applications, direct nonresident</t>
  </si>
  <si>
    <t>IP.TMK.NRES</t>
  </si>
  <si>
    <t>Time required to build a warehouse (days)</t>
  </si>
  <si>
    <t>IC.WRH.DURS</t>
  </si>
  <si>
    <t>Cost of business start-up procedures, male (% of GNI per capita)</t>
  </si>
  <si>
    <t>IC.REG.COST.PC.MA.ZS</t>
  </si>
  <si>
    <t>Firms visited or required meetings with tax officials (% of firms)</t>
  </si>
  <si>
    <t>IC.FRM.METG.ZS</t>
  </si>
  <si>
    <t>Time required to get electricity (days)</t>
  </si>
  <si>
    <t>IC.ELC.TIME</t>
  </si>
  <si>
    <t>Human capital index (HCI), male (scale 0-1)</t>
  </si>
  <si>
    <t>HD.HCI.OVRL.MA</t>
  </si>
  <si>
    <t>Goods and services expense (% of expense)</t>
  </si>
  <si>
    <t>GC.XPN.GSRV.ZS</t>
  </si>
  <si>
    <t>Taxes on goods and services (% of revenue)</t>
  </si>
  <si>
    <t>GC.TAX.GSRV.RV.ZS</t>
  </si>
  <si>
    <t>Central government debt, total (% of GDP)</t>
  </si>
  <si>
    <t>GC.DOD.TOTL.GD.ZS</t>
  </si>
  <si>
    <t>Claims on other sectors of the domestic economy (% of GDP)</t>
  </si>
  <si>
    <t>FS.AST.DOMO.GD.ZS</t>
  </si>
  <si>
    <t>Net foreign assets (current LCU)</t>
  </si>
  <si>
    <t>FM.AST.NFRG.CN</t>
  </si>
  <si>
    <t>Terrestrial and marine protected areas (% of total territorial area)</t>
  </si>
  <si>
    <t>ER.PTD.TOTL.ZS</t>
  </si>
  <si>
    <t>Pump price for diesel fuel (US$ per liter)</t>
  </si>
  <si>
    <t>EP.PMP.DESL.CD</t>
  </si>
  <si>
    <t>CO2 emissions from electricity and heat production, total (% of total fuel combustion)</t>
  </si>
  <si>
    <t>EN.CO2.ETOT.ZS</t>
  </si>
  <si>
    <t>Nitrous oxide emissions in energy sector (thousand metric tons of CO2 equivalent)</t>
  </si>
  <si>
    <t>EN.ATM.NOXE.EG.KT.CE</t>
  </si>
  <si>
    <t>CO2 emissions (kg per 2017 PPP $ of GDP)</t>
  </si>
  <si>
    <t>EN.ATM.CO2E.PP.GD.KD</t>
  </si>
  <si>
    <t>Energy imports, net (% of energy use)</t>
  </si>
  <si>
    <t>EG.IMP.CONS.ZS</t>
  </si>
  <si>
    <t>Access to electricity, rural (% of rural population)</t>
  </si>
  <si>
    <t>EG.ELC.ACCS.RU.ZS</t>
  </si>
  <si>
    <t>Net official development assistance received (constant 2018 US$)</t>
  </si>
  <si>
    <t>DT.ODA.ODAT.KD</t>
  </si>
  <si>
    <t>Net official flows from UN agencies, UNEP (current US$)</t>
  </si>
  <si>
    <t>DT.NFL.UNEP.CD</t>
  </si>
  <si>
    <t>IFC, private nonguaranteed (NFL, current US$)</t>
  </si>
  <si>
    <t>DT.NFL.NIFC.CD</t>
  </si>
  <si>
    <t>Present value of external debt (current US$)</t>
  </si>
  <si>
    <t>DT.DOD.PVLX.CD</t>
  </si>
  <si>
    <t>Net ODA provided, total (current US$)</t>
  </si>
  <si>
    <t>DC.ODA.TOTL.CD</t>
  </si>
  <si>
    <t>Net bilateral aid flows from DAC donors, Italy (current US$)</t>
  </si>
  <si>
    <t>DC.DAC.ITAL.CD</t>
  </si>
  <si>
    <t>Net bilateral aid flows from DAC donors, Austria (current US$)</t>
  </si>
  <si>
    <t>DC.DAC.AUTL.CD</t>
  </si>
  <si>
    <t>Travel services (% of service exports, BoP)</t>
  </si>
  <si>
    <t>BX.GSR.TRVL.ZS</t>
  </si>
  <si>
    <t>Reserves and related items (BoP, current US$)</t>
  </si>
  <si>
    <t>BN.RES.INCL.CD</t>
  </si>
  <si>
    <t>Imports of goods, services and primary income (BoP, current US$)</t>
  </si>
  <si>
    <t>BM.GSR.TOTL.CD</t>
  </si>
  <si>
    <t>Urban land area (sq. km)</t>
  </si>
  <si>
    <t>AG.LND.TOTL.UR.K2</t>
  </si>
  <si>
    <t>Arable land (hectares)</t>
  </si>
  <si>
    <t>AG.LND.ARBL.HA</t>
  </si>
  <si>
    <t>Air transport, freight (million ton-km)</t>
  </si>
  <si>
    <t>IS.AIR.GOOD.MT.K1</t>
  </si>
  <si>
    <t>CPIA efficiency of revenue mobilization rating (1=low to 6=high)</t>
  </si>
  <si>
    <t>IQ.CPA.REVN.XQ</t>
  </si>
  <si>
    <t>CPIA business regulatory environment rating (1=low to 6=high)</t>
  </si>
  <si>
    <t>IQ.CPA.BREG.XQ</t>
  </si>
  <si>
    <t>Investment in transport with private participation (current US$)</t>
  </si>
  <si>
    <t>IE.PPI.TRAN.CD</t>
  </si>
  <si>
    <t>Time required to start a business, male (days)</t>
  </si>
  <si>
    <t>IC.REG.DURS.MA</t>
  </si>
  <si>
    <t>Firms offering formal training (% of firms)</t>
  </si>
  <si>
    <t>IC.FRM.TRNG.ZS</t>
  </si>
  <si>
    <t>Time to export, documentary compliance (hours)</t>
  </si>
  <si>
    <t>IC.EXP.TMDC</t>
  </si>
  <si>
    <t>Ease of doing business score (0 = lowest performance to 100 = best performance)</t>
  </si>
  <si>
    <t>IC.BUS.DFRN.XQ</t>
  </si>
  <si>
    <t>Other expense (current LCU)</t>
  </si>
  <si>
    <t>GC.XPN.OTHR.CN</t>
  </si>
  <si>
    <t>Taxes on international trade (current LCU)</t>
  </si>
  <si>
    <t>GC.TAX.INTT.CN</t>
  </si>
  <si>
    <t>Net investment in nonfinancial assets (% of GDP)</t>
  </si>
  <si>
    <t>GC.NFN.TOTL.GD.ZS</t>
  </si>
  <si>
    <t>Account ownership at a financial institution or with a mobile-money-service provider, richest 60% (% of population ages 15+)</t>
  </si>
  <si>
    <t>FX.OWN.TOTL.60.ZS</t>
  </si>
  <si>
    <t>Broad money (% of GDP)</t>
  </si>
  <si>
    <t>FM.LBL.BMNY.GD.ZS</t>
  </si>
  <si>
    <t>Commercial bank branches (per 100,000 adults)</t>
  </si>
  <si>
    <t>FB.CBK.BRCH.P5</t>
  </si>
  <si>
    <t>Total fisheries production (metric tons)</t>
  </si>
  <si>
    <t>ER.FSH.PROD.MT</t>
  </si>
  <si>
    <t>Fish species, threatened</t>
  </si>
  <si>
    <t>EN.FSH.THRD.NO</t>
  </si>
  <si>
    <t>PFC gas emissions (thousand metric tons of CO2 equivalent)</t>
  </si>
  <si>
    <t>EN.ATM.PFCG.KT.CE</t>
  </si>
  <si>
    <t>Other greenhouse gas emissions (% change from 1990)</t>
  </si>
  <si>
    <t>EN.ATM.GHGO.ZG</t>
  </si>
  <si>
    <t>Combustible renewables and waste (% of total energy)</t>
  </si>
  <si>
    <t>EG.USE.CRNW.ZS</t>
  </si>
  <si>
    <t>Electricity production from oil, gas and coal sources (% of total)</t>
  </si>
  <si>
    <t>EG.ELC.FOSL.ZS</t>
  </si>
  <si>
    <t>Debt service on external debt, total (TDS, current US$)</t>
  </si>
  <si>
    <t>DT.TDS.DECT.CD</t>
  </si>
  <si>
    <t>Net official flows from UN agencies, UNRWA (current US$)</t>
  </si>
  <si>
    <t>DT.NFL.UNRW.CD</t>
  </si>
  <si>
    <t>Commercial banks and other lending (PPG + PNG) (NFL, current US$)</t>
  </si>
  <si>
    <t>DT.NFL.PCBO.CD</t>
  </si>
  <si>
    <t>Portfolio investment, bonds (PPG + PNG) (NFL, current US$)</t>
  </si>
  <si>
    <t>DT.NFL.BOND.CD</t>
  </si>
  <si>
    <t>External debt stocks (% of GNI)</t>
  </si>
  <si>
    <t>DT.DOD.DECT.GN.ZS</t>
  </si>
  <si>
    <t>Net bilateral aid flows from DAC donors, Netherlands (current US$)</t>
  </si>
  <si>
    <t>DC.DAC.NLDL.CD</t>
  </si>
  <si>
    <t>Net bilateral aid flows from DAC donors, Switzerland (current US$)</t>
  </si>
  <si>
    <t>DC.DAC.CHEL.CD</t>
  </si>
  <si>
    <t>Secondary income receipts (BoP, current US$)</t>
  </si>
  <si>
    <t>BX.TRF.CURR.CD</t>
  </si>
  <si>
    <t>Technical cooperation grants (BoP, current US$)</t>
  </si>
  <si>
    <t>BX.GRT.TECH.CD.WD</t>
  </si>
  <si>
    <t>Foreign direct investment, net outflows (% of GDP)</t>
  </si>
  <si>
    <t>BM.KLT.DINV.WD.GD.ZS</t>
  </si>
  <si>
    <t>Food production index (2014-2016 = 100)</t>
  </si>
  <si>
    <t>AG.PRD.FOOD.XD</t>
  </si>
  <si>
    <t>Permanent cropland (% of land area)</t>
  </si>
  <si>
    <t>AG.LND.CROP.ZS</t>
  </si>
  <si>
    <t>TPCAU</t>
  </si>
  <si>
    <t>TPCAR</t>
  </si>
  <si>
    <t>TPCAL</t>
  </si>
  <si>
    <t>TPBUU</t>
  </si>
  <si>
    <t>TPBUR</t>
  </si>
  <si>
    <t>TPBUL</t>
  </si>
  <si>
    <t>TPRAU</t>
  </si>
  <si>
    <t>TPRAR</t>
  </si>
  <si>
    <t>TPRAL</t>
  </si>
  <si>
    <t>TPRMU</t>
  </si>
  <si>
    <t>TPAN</t>
  </si>
  <si>
    <t>TPAIS</t>
  </si>
  <si>
    <t>TPAIL</t>
  </si>
  <si>
    <t>TPSN</t>
  </si>
  <si>
    <t>TPSI</t>
  </si>
  <si>
    <t>TFTRU</t>
  </si>
  <si>
    <t>TFTRR</t>
  </si>
  <si>
    <t>TFVAU</t>
  </si>
  <si>
    <t>TFVAR</t>
  </si>
  <si>
    <t>TFRAN</t>
  </si>
  <si>
    <t>TFRAT</t>
  </si>
  <si>
    <t>TFRAI</t>
  </si>
  <si>
    <t>TFAIL</t>
  </si>
  <si>
    <t>TFSN</t>
  </si>
  <si>
    <t>TFSI</t>
  </si>
  <si>
    <t>Non-oil industry</t>
  </si>
  <si>
    <t>RHUDB</t>
  </si>
  <si>
    <t>RHRDB</t>
  </si>
  <si>
    <t>RHUMB</t>
  </si>
  <si>
    <t>RHRMB</t>
  </si>
  <si>
    <t>RCUDB</t>
  </si>
  <si>
    <t>RCRDB</t>
  </si>
  <si>
    <t>RCUMB</t>
  </si>
  <si>
    <t>RCRMB</t>
  </si>
  <si>
    <t>RWDEM</t>
  </si>
  <si>
    <t>RADEM</t>
  </si>
  <si>
    <t>RFDEM</t>
  </si>
  <si>
    <t>ISDPH</t>
  </si>
  <si>
    <t>ISDCO</t>
  </si>
  <si>
    <t>ISDSH</t>
  </si>
  <si>
    <t>ISDLA</t>
  </si>
  <si>
    <t>ISDEM</t>
  </si>
  <si>
    <t>ISDTF</t>
  </si>
  <si>
    <t>ISDFL</t>
  </si>
  <si>
    <t>ICDPH</t>
  </si>
  <si>
    <t>ICDCO</t>
  </si>
  <si>
    <t>ICDSH</t>
  </si>
  <si>
    <t>ICDLA</t>
  </si>
  <si>
    <t>ICDEM</t>
  </si>
  <si>
    <t>ICDTF</t>
  </si>
  <si>
    <t>ICDFL</t>
  </si>
  <si>
    <t>IADPH</t>
  </si>
  <si>
    <t>IADCO</t>
  </si>
  <si>
    <t>IADSH</t>
  </si>
  <si>
    <t>IADLA</t>
  </si>
  <si>
    <t>IADEM</t>
  </si>
  <si>
    <t>IADTF</t>
  </si>
  <si>
    <t>IADFL</t>
  </si>
  <si>
    <t>IGDPH</t>
  </si>
  <si>
    <t>IGDCO</t>
  </si>
  <si>
    <t>IGDSH</t>
  </si>
  <si>
    <t>IGDLA</t>
  </si>
  <si>
    <t>IGDEM</t>
  </si>
  <si>
    <t>IGDTF</t>
  </si>
  <si>
    <t>IGDFL</t>
  </si>
  <si>
    <t>ITDPH</t>
  </si>
  <si>
    <t>ITDCO</t>
  </si>
  <si>
    <t>ITDSH</t>
  </si>
  <si>
    <t>ITDLA</t>
  </si>
  <si>
    <t>ITDEM</t>
  </si>
  <si>
    <t>ITDTF</t>
  </si>
  <si>
    <t>ITDFL</t>
  </si>
  <si>
    <t>IMDPH</t>
  </si>
  <si>
    <t>IMDCO</t>
  </si>
  <si>
    <t>IMDSH</t>
  </si>
  <si>
    <t>IMDLA</t>
  </si>
  <si>
    <t>IMDEM</t>
  </si>
  <si>
    <t>IMDTF</t>
  </si>
  <si>
    <t>IMDFL</t>
  </si>
  <si>
    <t>IIDPH</t>
  </si>
  <si>
    <t>IIDCO</t>
  </si>
  <si>
    <t>IIDSH</t>
  </si>
  <si>
    <t>IIDLA</t>
  </si>
  <si>
    <t>IIDEM</t>
  </si>
  <si>
    <t>IIDTF</t>
  </si>
  <si>
    <t>IIDFL</t>
  </si>
  <si>
    <t>IFDPH</t>
  </si>
  <si>
    <t>IFDCO</t>
  </si>
  <si>
    <t>IFDSH</t>
  </si>
  <si>
    <t>IFDLA</t>
  </si>
  <si>
    <t>IFDEM</t>
  </si>
  <si>
    <t>IFDTF</t>
  </si>
  <si>
    <t>IFDFL</t>
  </si>
  <si>
    <t>IRDPH</t>
  </si>
  <si>
    <t>IRDCO</t>
  </si>
  <si>
    <t>IRDSH</t>
  </si>
  <si>
    <t>IRDLA</t>
  </si>
  <si>
    <t>IRDEM</t>
  </si>
  <si>
    <t>IRDTF</t>
  </si>
  <si>
    <t>IRDFL</t>
  </si>
  <si>
    <t>IWDPH</t>
  </si>
  <si>
    <t>IWDCO</t>
  </si>
  <si>
    <t>IWDSH</t>
  </si>
  <si>
    <t>IWDLA</t>
  </si>
  <si>
    <t>IWDEM</t>
  </si>
  <si>
    <t>IWDTF</t>
  </si>
  <si>
    <t>IWDFL</t>
  </si>
  <si>
    <t>ILDPH</t>
  </si>
  <si>
    <t>ILDCO</t>
  </si>
  <si>
    <t>ILDSH</t>
  </si>
  <si>
    <t>ILDLA</t>
  </si>
  <si>
    <t>ILDEM</t>
  </si>
  <si>
    <t>ILDTF</t>
  </si>
  <si>
    <t>ILDFL</t>
  </si>
  <si>
    <t>INDPH</t>
  </si>
  <si>
    <t>INDCO</t>
  </si>
  <si>
    <t>INDSH</t>
  </si>
  <si>
    <t>INDLA</t>
  </si>
  <si>
    <t>INDEM</t>
  </si>
  <si>
    <t>INDTF</t>
  </si>
  <si>
    <t>INDFL</t>
  </si>
  <si>
    <t>IODPH</t>
  </si>
  <si>
    <t>IODCO</t>
  </si>
  <si>
    <t>IODSH</t>
  </si>
  <si>
    <t>IODLA</t>
  </si>
  <si>
    <t>IODEM</t>
  </si>
  <si>
    <t>IODTF</t>
  </si>
  <si>
    <t>IODFL</t>
  </si>
  <si>
    <t>CHUDB</t>
  </si>
  <si>
    <t>CHRDB</t>
  </si>
  <si>
    <t>CHUMB</t>
  </si>
  <si>
    <t>CHRMB</t>
  </si>
  <si>
    <t>CCUDB</t>
  </si>
  <si>
    <t>CCRDB</t>
  </si>
  <si>
    <t>CCUMB</t>
  </si>
  <si>
    <t>CCRMB</t>
  </si>
  <si>
    <t>AGDPH</t>
  </si>
  <si>
    <t>AGDCO</t>
  </si>
  <si>
    <t>AGDSH</t>
  </si>
  <si>
    <t>AGDLA</t>
  </si>
  <si>
    <t>AGDEM</t>
  </si>
  <si>
    <t>AGDTF</t>
  </si>
  <si>
    <t>AGDFL</t>
  </si>
  <si>
    <t>DE1</t>
  </si>
  <si>
    <t>DE2</t>
  </si>
  <si>
    <t>DE3</t>
  </si>
  <si>
    <t>For recommended citation please follow this link: https://tntcat.iiasa.ac.at/SspDb/dsd?Action=htmlpage&amp;page=citation</t>
  </si>
  <si>
    <t>© SSP Public Database (Version 2.0) https://tntcat.iiasa.ac.at/SspDb 
 generated: 2022-04-01 12:36:49</t>
  </si>
  <si>
    <t>million</t>
  </si>
  <si>
    <t>DEU</t>
  </si>
  <si>
    <t>World Bank (WDI)</t>
  </si>
  <si>
    <t>History</t>
  </si>
  <si>
    <t>WUP2009</t>
  </si>
  <si>
    <t>WPP2010</t>
  </si>
  <si>
    <t>Unit</t>
  </si>
  <si>
    <t>Variable</t>
  </si>
  <si>
    <t>Region</t>
  </si>
  <si>
    <t>Scenario (History)</t>
  </si>
  <si>
    <t>Model</t>
  </si>
  <si>
    <t>SSP5</t>
  </si>
  <si>
    <t>OECD Env-Growth</t>
  </si>
  <si>
    <t>SSP2</t>
  </si>
  <si>
    <t>SSP1</t>
  </si>
  <si>
    <t>IIASA-WiC POP</t>
  </si>
  <si>
    <t>Notes</t>
  </si>
  <si>
    <t>Scenario</t>
  </si>
  <si>
    <t>© SSP Public Database (Version 2.0) https://tntcat.iiasa.ac.at/SspDb 
 generated: 2022-04-01 12:51:43</t>
  </si>
  <si>
    <t>billion US$2005/yr</t>
  </si>
  <si>
    <t>GDP|PPP</t>
  </si>
  <si>
    <t>Recommended Citation</t>
  </si>
  <si>
    <t>https://www.statista.com/statistics/295519/germany-share-of-economic-sectors-in-gross-domestic-product/</t>
  </si>
  <si>
    <t>Den andel sektoren skal udvides med for at erstatte hullet fra olie-industri</t>
  </si>
  <si>
    <t>Thousand People</t>
  </si>
  <si>
    <t>GDP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</si>
</sst>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164" formatCode="_(* #,##0_);_(* \(#,##0\);_(* &quot;-&quot;_);_(@_)"/>
    <numFmt numFmtId="165" formatCode="_(* #,##0.00_);_(* \(#,##0.00\);_(* &quot;-&quot;??_);_(@_)"/>
    <numFmt numFmtId="166" formatCode="_ * #,##0_ ;_ * \-#,##0_ ;_ * &quot;-&quot;_ ;_ @_ "/>
    <numFmt numFmtId="167" formatCode="_ * #,##0.00_ ;_ * \-#,##0.00_ ;_ * &quot;-&quot;??_ ;_ @_ "/>
    <numFmt numFmtId="168" formatCode="#,##0\ &quot;kr&quot;;[Red]\-#,##0\ &quot;kr&quot;"/>
    <numFmt numFmtId="169" formatCode="_-* #,##0.00\ _k_r_-;\-* #,##0.00\ _k_r_-;_-* &quot;-&quot;??\ _k_r_-;_-@_-"/>
    <numFmt numFmtId="170" formatCode="_-&quot;€&quot;\ * #,##0.00_-;\-&quot;€&quot;\ * #,##0.00_-;_-&quot;€&quot;\ * &quot;-&quot;??_-;_-@_-"/>
    <numFmt numFmtId="171" formatCode="#,##0;\-\ #,##0;_-\ &quot;- &quot;"/>
    <numFmt numFmtId="172" formatCode="_-[$€-2]\ * #,##0.00_-;\-[$€-2]\ * #,##0.00_-;_-[$€-2]\ * &quot;-&quot;??_-"/>
    <numFmt numFmtId="173" formatCode="_([$€]* #,##0.00_);_([$€]* \(#,##0.00\);_([$€]* &quot;-&quot;??_);_(@_)"/>
    <numFmt numFmtId="174" formatCode="0.0"/>
    <numFmt numFmtId="175" formatCode="0.0%"/>
    <numFmt numFmtId="176" formatCode="#,##0;[Red]&quot;-&quot;#,##0"/>
    <numFmt numFmtId="177" formatCode="_-[$€-2]* #,##0.00_-;\-[$€-2]* #,##0.00_-;_-[$€-2]* &quot;-&quot;??_-"/>
    <numFmt numFmtId="178" formatCode="0_ ;\-0\ "/>
    <numFmt numFmtId="179" formatCode="0.0;\-0.0"/>
    <numFmt numFmtId="180" formatCode="\$#,##0\ ;\(\$#,##0\)"/>
    <numFmt numFmtId="181" formatCode="###\ ###\ ###\ ###\ ##0"/>
    <numFmt numFmtId="182" formatCode="0.000"/>
  </numFmts>
  <fonts count="132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8"/>
      <color indexed="81"/>
      <name val="Tahoma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Arial"/>
      <family val="2"/>
    </font>
    <font>
      <sz val="10"/>
      <name val="MS Sans Serif"/>
      <family val="2"/>
    </font>
    <font>
      <sz val="10"/>
      <name val="Arial"/>
      <family val="2"/>
      <charset val="204"/>
    </font>
    <font>
      <sz val="9"/>
      <color indexed="8"/>
      <name val="Times New Roman"/>
      <family val="1"/>
    </font>
    <font>
      <sz val="10"/>
      <name val="Helv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Courier"/>
      <family val="3"/>
    </font>
    <font>
      <sz val="11"/>
      <color theme="1"/>
      <name val="Calibri"/>
      <family val="2"/>
      <scheme val="minor"/>
    </font>
    <font>
      <sz val="10"/>
      <color rgb="FF9C0006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b/>
      <sz val="11"/>
      <color theme="1"/>
      <name val="Calibri"/>
      <family val="2"/>
      <scheme val="minor"/>
    </font>
    <font>
      <b/>
      <sz val="10"/>
      <color indexed="10"/>
      <name val="Arial"/>
      <family val="2"/>
    </font>
    <font>
      <sz val="10"/>
      <color theme="1"/>
      <name val="Calibri"/>
      <family val="2"/>
      <scheme val="minor"/>
    </font>
    <font>
      <sz val="10"/>
      <name val="Calibri"/>
      <family val="2"/>
    </font>
    <font>
      <sz val="8"/>
      <name val="Arial"/>
      <family val="2"/>
    </font>
    <font>
      <sz val="9"/>
      <name val="Geneva"/>
      <family val="2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b/>
      <sz val="11"/>
      <color indexed="63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1"/>
      <color indexed="8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1"/>
      <color indexed="17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0"/>
      <name val="Verdana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u/>
      <sz val="8"/>
      <color indexed="12"/>
      <name val="Arial"/>
      <family val="2"/>
    </font>
    <font>
      <b/>
      <sz val="18"/>
      <color indexed="62"/>
      <name val="Cambria"/>
      <family val="2"/>
    </font>
    <font>
      <u/>
      <sz val="11"/>
      <color theme="10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</font>
    <font>
      <sz val="18"/>
      <color theme="3"/>
      <name val="Cambria"/>
      <family val="2"/>
      <scheme val="maj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b/>
      <sz val="16"/>
      <color theme="0"/>
      <name val="Calibri"/>
      <family val="2"/>
      <scheme val="minor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1"/>
      <name val="Calibri"/>
      <family val="2"/>
    </font>
    <font>
      <sz val="10"/>
      <color rgb="FFFF0000"/>
      <name val="Calibri"/>
      <family val="2"/>
    </font>
    <font>
      <i/>
      <sz val="10"/>
      <name val="Calibri"/>
      <family val="2"/>
    </font>
    <font>
      <b/>
      <sz val="12"/>
      <name val="Arial"/>
      <family val="2"/>
    </font>
    <font>
      <sz val="11"/>
      <name val="Arial"/>
      <family val="2"/>
    </font>
    <font>
      <sz val="10"/>
      <color rgb="FF008FBC"/>
      <name val="Calibri"/>
      <family val="2"/>
    </font>
    <font>
      <sz val="10"/>
      <color indexed="23"/>
      <name val="Calibri"/>
      <family val="2"/>
    </font>
    <font>
      <b/>
      <sz val="16"/>
      <color theme="0"/>
      <name val="Calibri"/>
      <family val="2"/>
    </font>
    <font>
      <sz val="10"/>
      <color rgb="FF006100"/>
      <name val="Calibri"/>
      <family val="2"/>
    </font>
    <font>
      <u/>
      <sz val="10"/>
      <color theme="10"/>
      <name val="Calibri"/>
      <family val="2"/>
    </font>
    <font>
      <sz val="10"/>
      <color rgb="FF9C6500"/>
      <name val="Calibri"/>
      <family val="2"/>
    </font>
    <font>
      <sz val="8"/>
      <color indexed="9"/>
      <name val="Arial"/>
      <family val="2"/>
    </font>
    <font>
      <sz val="10"/>
      <color theme="1"/>
      <name val="Arial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b/>
      <sz val="18"/>
      <color theme="3"/>
      <name val="Cambria"/>
      <family val="2"/>
      <scheme val="major"/>
    </font>
    <font>
      <b/>
      <sz val="12"/>
      <name val="Times New Roman"/>
      <family val="1"/>
    </font>
    <font>
      <sz val="10"/>
      <color indexed="24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sz val="10"/>
      <color indexed="56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sz val="10"/>
      <color indexed="63"/>
      <name val="Arial"/>
      <family val="2"/>
    </font>
    <font>
      <sz val="10"/>
      <name val="Times New Roman"/>
      <family val="1"/>
    </font>
    <font>
      <sz val="11"/>
      <color rgb="FF000000"/>
      <name val="Calibri"/>
      <family val="2"/>
    </font>
    <font>
      <b/>
      <sz val="9"/>
      <color rgb="FFFFFFFF"/>
      <name val="Verdana"/>
      <family val="2"/>
    </font>
    <font>
      <sz val="9"/>
      <color theme="1"/>
      <name val="Verdana"/>
      <family val="2"/>
    </font>
    <font>
      <b/>
      <sz val="9"/>
      <color rgb="FF000000"/>
      <name val="Verdana"/>
      <family val="2"/>
    </font>
    <font>
      <sz val="9"/>
      <color rgb="FFFF0000"/>
      <name val="Verdana"/>
      <family val="2"/>
    </font>
    <font>
      <sz val="11"/>
      <color indexed="8"/>
      <name val="Calibri"/>
      <family val="2"/>
      <scheme val="minor"/>
    </font>
    <font>
      <b/>
      <u/>
      <sz val="14"/>
      <color indexed="12"/>
      <name val="Calibri"/>
      <family val="2"/>
    </font>
    <font>
      <b/>
      <u/>
      <sz val="14"/>
      <color indexed="12"/>
      <name val="Calibri"/>
    </font>
  </fonts>
  <fills count="9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7CE"/>
      </patternFill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64C8FF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42"/>
        <bgColor indexed="42"/>
      </patternFill>
    </fill>
    <fill>
      <patternFill patternType="solid">
        <fgColor indexed="27"/>
        <bgColor indexed="27"/>
      </patternFill>
    </fill>
    <fill>
      <patternFill patternType="solid">
        <fgColor indexed="47"/>
        <bgColor indexed="47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BED6EE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24994659260841701"/>
        <bgColor indexed="64"/>
      </patternFill>
    </fill>
    <fill>
      <patternFill patternType="solid">
        <fgColor rgb="FFC6F1FF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9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41"/>
        <bgColor indexed="64"/>
      </patternFill>
    </fill>
    <fill>
      <patternFill patternType="solid">
        <fgColor indexed="40"/>
      </patternFill>
    </fill>
    <fill>
      <patternFill patternType="solid">
        <fgColor rgb="FF1F497D"/>
        <bgColor indexed="64"/>
      </patternFill>
    </fill>
    <fill>
      <patternFill patternType="solid">
        <fgColor rgb="FFC5C2C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EEEEEE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50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rgb="FFFFC000"/>
      </left>
      <right style="thick">
        <color rgb="FFFFC000"/>
      </right>
      <top style="thin">
        <color rgb="FFFFC000"/>
      </top>
      <bottom style="thick">
        <color rgb="FFFFC000"/>
      </bottom>
      <diagonal/>
    </border>
    <border>
      <left style="thick">
        <color theme="0" tint="-0.24994659260841701"/>
      </left>
      <right style="thick">
        <color theme="0" tint="-0.24994659260841701"/>
      </right>
      <top style="medium">
        <color theme="0" tint="-0.24994659260841701"/>
      </top>
      <bottom style="thick">
        <color theme="0" tint="-0.24994659260841701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ck">
        <color indexed="4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rgb="FF166CED"/>
      </bottom>
      <diagonal/>
    </border>
    <border>
      <left/>
      <right style="medium">
        <color indexed="64"/>
      </right>
      <top/>
      <bottom style="thick">
        <color rgb="FF166CED"/>
      </bottom>
      <diagonal/>
    </border>
  </borders>
  <cellStyleXfs count="52115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4" fontId="25" fillId="20" borderId="1">
      <alignment horizontal="right" vertical="center"/>
    </xf>
    <xf numFmtId="4" fontId="25" fillId="20" borderId="1">
      <alignment horizontal="right" vertical="center"/>
    </xf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17" fillId="0" borderId="3" applyNumberFormat="0" applyFill="0" applyAlignment="0" applyProtection="0"/>
    <xf numFmtId="0" fontId="10" fillId="22" borderId="4" applyNumberFormat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9" borderId="0" applyNumberFormat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27" fillId="0" borderId="5">
      <alignment horizontal="left" vertical="center" wrapText="1" indent="2"/>
    </xf>
    <xf numFmtId="172" fontId="22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2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4" fontId="27" fillId="0" borderId="0" applyBorder="0">
      <alignment horizontal="right" vertical="center"/>
    </xf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2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2" fillId="0" borderId="0"/>
    <xf numFmtId="0" fontId="26" fillId="0" borderId="0"/>
    <xf numFmtId="0" fontId="30" fillId="0" borderId="0"/>
    <xf numFmtId="0" fontId="30" fillId="0" borderId="0"/>
    <xf numFmtId="0" fontId="32" fillId="0" borderId="0"/>
    <xf numFmtId="0" fontId="33" fillId="0" borderId="0"/>
    <xf numFmtId="0" fontId="30" fillId="0" borderId="0"/>
    <xf numFmtId="0" fontId="33" fillId="0" borderId="0"/>
    <xf numFmtId="0" fontId="24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4" fillId="0" borderId="0"/>
    <xf numFmtId="0" fontId="4" fillId="0" borderId="0"/>
    <xf numFmtId="0" fontId="4" fillId="0" borderId="0"/>
    <xf numFmtId="0" fontId="23" fillId="0" borderId="0"/>
    <xf numFmtId="0" fontId="29" fillId="0" borderId="0"/>
    <xf numFmtId="0" fontId="22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171" fontId="22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2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19" fillId="21" borderId="10" applyNumberFormat="0" applyAlignment="0" applyProtection="0"/>
    <xf numFmtId="0" fontId="26" fillId="0" borderId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0" borderId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4" fillId="0" borderId="0"/>
    <xf numFmtId="0" fontId="30" fillId="0" borderId="0"/>
    <xf numFmtId="0" fontId="36" fillId="0" borderId="0"/>
    <xf numFmtId="0" fontId="30" fillId="0" borderId="0"/>
    <xf numFmtId="0" fontId="4" fillId="0" borderId="0"/>
    <xf numFmtId="0" fontId="4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40" fillId="2" borderId="0" applyNumberFormat="0" applyBorder="0" applyAlignment="0" applyProtection="0"/>
    <xf numFmtId="0" fontId="40" fillId="3" borderId="0" applyNumberFormat="0" applyBorder="0" applyAlignment="0" applyProtection="0"/>
    <xf numFmtId="0" fontId="40" fillId="4" borderId="0" applyNumberFormat="0" applyBorder="0" applyAlignment="0" applyProtection="0"/>
    <xf numFmtId="0" fontId="40" fillId="5" borderId="0" applyNumberFormat="0" applyBorder="0" applyAlignment="0" applyProtection="0"/>
    <xf numFmtId="0" fontId="40" fillId="6" borderId="0" applyNumberFormat="0" applyBorder="0" applyAlignment="0" applyProtection="0"/>
    <xf numFmtId="0" fontId="40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40" fillId="8" borderId="0" applyNumberFormat="0" applyBorder="0" applyAlignment="0" applyProtection="0"/>
    <xf numFmtId="0" fontId="40" fillId="9" borderId="0" applyNumberFormat="0" applyBorder="0" applyAlignment="0" applyProtection="0"/>
    <xf numFmtId="0" fontId="40" fillId="10" borderId="0" applyNumberFormat="0" applyBorder="0" applyAlignment="0" applyProtection="0"/>
    <xf numFmtId="0" fontId="40" fillId="5" borderId="0" applyNumberFormat="0" applyBorder="0" applyAlignment="0" applyProtection="0"/>
    <xf numFmtId="0" fontId="40" fillId="8" borderId="0" applyNumberFormat="0" applyBorder="0" applyAlignment="0" applyProtection="0"/>
    <xf numFmtId="0" fontId="40" fillId="11" borderId="0" applyNumberFormat="0" applyBorder="0" applyAlignment="0" applyProtection="0"/>
    <xf numFmtId="0" fontId="7" fillId="12" borderId="0" applyNumberFormat="0" applyBorder="0" applyAlignment="0" applyProtection="0"/>
    <xf numFmtId="0" fontId="7" fillId="9" borderId="0" applyNumberFormat="0" applyBorder="0" applyAlignment="0" applyProtection="0"/>
    <xf numFmtId="0" fontId="7" fillId="10" borderId="0" applyNumberFormat="0" applyBorder="0" applyAlignment="0" applyProtection="0"/>
    <xf numFmtId="0" fontId="7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41" fillId="12" borderId="0" applyNumberFormat="0" applyBorder="0" applyAlignment="0" applyProtection="0"/>
    <xf numFmtId="0" fontId="41" fillId="9" borderId="0" applyNumberFormat="0" applyBorder="0" applyAlignment="0" applyProtection="0"/>
    <xf numFmtId="0" fontId="41" fillId="10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5" borderId="0" applyNumberFormat="0" applyBorder="0" applyAlignment="0" applyProtection="0"/>
    <xf numFmtId="0" fontId="7" fillId="16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7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7" fillId="38" borderId="0" applyNumberFormat="0" applyBorder="0" applyAlignment="0" applyProtection="0"/>
    <xf numFmtId="0" fontId="7" fillId="18" borderId="0" applyNumberFormat="0" applyBorder="0" applyAlignment="0" applyProtection="0"/>
    <xf numFmtId="0" fontId="1" fillId="36" borderId="0" applyNumberFormat="0" applyBorder="0" applyAlignment="0" applyProtection="0"/>
    <xf numFmtId="0" fontId="1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13" borderId="0" applyNumberFormat="0" applyBorder="0" applyAlignment="0" applyProtection="0"/>
    <xf numFmtId="0" fontId="1" fillId="34" borderId="0" applyNumberFormat="0" applyBorder="0" applyAlignment="0" applyProtection="0"/>
    <xf numFmtId="0" fontId="1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14" borderId="0" applyNumberFormat="0" applyBorder="0" applyAlignment="0" applyProtection="0"/>
    <xf numFmtId="0" fontId="1" fillId="40" borderId="0" applyNumberFormat="0" applyBorder="0" applyAlignment="0" applyProtection="0"/>
    <xf numFmtId="0" fontId="1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9" borderId="0" applyNumberFormat="0" applyBorder="0" applyAlignment="0" applyProtection="0"/>
    <xf numFmtId="0" fontId="1" fillId="36" borderId="0" applyNumberFormat="0" applyBorder="0" applyAlignment="0" applyProtection="0"/>
    <xf numFmtId="0" fontId="1" fillId="41" borderId="0" applyNumberFormat="0" applyBorder="0" applyAlignment="0" applyProtection="0"/>
    <xf numFmtId="0" fontId="7" fillId="41" borderId="0" applyNumberFormat="0" applyBorder="0" applyAlignment="0" applyProtection="0"/>
    <xf numFmtId="0" fontId="41" fillId="16" borderId="0" applyNumberFormat="0" applyBorder="0" applyAlignment="0" applyProtection="0"/>
    <xf numFmtId="0" fontId="41" fillId="17" borderId="0" applyNumberFormat="0" applyBorder="0" applyAlignment="0" applyProtection="0"/>
    <xf numFmtId="0" fontId="41" fillId="18" borderId="0" applyNumberFormat="0" applyBorder="0" applyAlignment="0" applyProtection="0"/>
    <xf numFmtId="0" fontId="41" fillId="13" borderId="0" applyNumberFormat="0" applyBorder="0" applyAlignment="0" applyProtection="0"/>
    <xf numFmtId="0" fontId="41" fillId="14" borderId="0" applyNumberFormat="0" applyBorder="0" applyAlignment="0" applyProtection="0"/>
    <xf numFmtId="0" fontId="41" fillId="19" borderId="0" applyNumberFormat="0" applyBorder="0" applyAlignment="0" applyProtection="0"/>
    <xf numFmtId="0" fontId="42" fillId="21" borderId="10" applyNumberFormat="0" applyAlignment="0" applyProtection="0"/>
    <xf numFmtId="0" fontId="8" fillId="3" borderId="0" applyNumberFormat="0" applyBorder="0" applyAlignment="0" applyProtection="0"/>
    <xf numFmtId="0" fontId="43" fillId="21" borderId="2" applyNumberFormat="0" applyAlignment="0" applyProtection="0"/>
    <xf numFmtId="4" fontId="28" fillId="0" borderId="13" applyFill="0" applyBorder="0" applyProtection="0">
      <alignment horizontal="right" vertical="center"/>
    </xf>
    <xf numFmtId="0" fontId="57" fillId="0" borderId="0"/>
    <xf numFmtId="0" fontId="58" fillId="0" borderId="0">
      <alignment horizontal="right"/>
    </xf>
    <xf numFmtId="0" fontId="59" fillId="0" borderId="0"/>
    <xf numFmtId="0" fontId="60" fillId="0" borderId="0"/>
    <xf numFmtId="0" fontId="61" fillId="0" borderId="0"/>
    <xf numFmtId="0" fontId="62" fillId="0" borderId="15" applyNumberFormat="0" applyAlignment="0"/>
    <xf numFmtId="0" fontId="63" fillId="0" borderId="0" applyAlignment="0">
      <alignment horizontal="left"/>
    </xf>
    <xf numFmtId="0" fontId="63" fillId="0" borderId="0">
      <alignment horizontal="right"/>
    </xf>
    <xf numFmtId="175" fontId="63" fillId="0" borderId="0">
      <alignment horizontal="right"/>
    </xf>
    <xf numFmtId="174" fontId="64" fillId="0" borderId="0">
      <alignment horizontal="right"/>
    </xf>
    <xf numFmtId="0" fontId="65" fillId="0" borderId="0"/>
    <xf numFmtId="0" fontId="9" fillId="21" borderId="2" applyNumberFormat="0" applyAlignment="0" applyProtection="0"/>
    <xf numFmtId="0" fontId="10" fillId="22" borderId="4" applyNumberFormat="0" applyAlignment="0" applyProtection="0"/>
    <xf numFmtId="0" fontId="44" fillId="7" borderId="2" applyNumberFormat="0" applyAlignment="0" applyProtection="0"/>
    <xf numFmtId="0" fontId="2" fillId="42" borderId="0" applyNumberFormat="0" applyBorder="0" applyAlignment="0" applyProtection="0"/>
    <xf numFmtId="0" fontId="2" fillId="43" borderId="0" applyNumberFormat="0" applyBorder="0" applyAlignment="0" applyProtection="0"/>
    <xf numFmtId="0" fontId="2" fillId="44" borderId="0" applyNumberFormat="0" applyBorder="0" applyAlignment="0" applyProtection="0"/>
    <xf numFmtId="0" fontId="45" fillId="0" borderId="11" applyNumberFormat="0" applyFill="0" applyAlignment="0" applyProtection="0"/>
    <xf numFmtId="0" fontId="46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47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17" fillId="0" borderId="3" applyNumberFormat="0" applyFill="0" applyAlignment="0" applyProtection="0"/>
    <xf numFmtId="0" fontId="39" fillId="0" borderId="0"/>
    <xf numFmtId="0" fontId="39" fillId="0" borderId="0"/>
    <xf numFmtId="0" fontId="39" fillId="0" borderId="0"/>
    <xf numFmtId="0" fontId="39" fillId="0" borderId="0"/>
    <xf numFmtId="0" fontId="56" fillId="0" borderId="0"/>
    <xf numFmtId="0" fontId="39" fillId="0" borderId="0"/>
    <xf numFmtId="0" fontId="39" fillId="0" borderId="0"/>
    <xf numFmtId="0" fontId="38" fillId="0" borderId="0"/>
    <xf numFmtId="0" fontId="69" fillId="0" borderId="0"/>
    <xf numFmtId="0" fontId="69" fillId="0" borderId="0"/>
    <xf numFmtId="0" fontId="4" fillId="0" borderId="0"/>
    <xf numFmtId="0" fontId="4" fillId="0" borderId="0"/>
    <xf numFmtId="0" fontId="39" fillId="0" borderId="0"/>
    <xf numFmtId="0" fontId="4" fillId="0" borderId="0"/>
    <xf numFmtId="0" fontId="27" fillId="0" borderId="1" applyNumberFormat="0" applyFill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9" fontId="39" fillId="0" borderId="0" applyFont="0" applyFill="0" applyBorder="0" applyAlignment="0" applyProtection="0"/>
    <xf numFmtId="9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8" fillId="3" borderId="0" applyNumberFormat="0" applyBorder="0" applyAlignment="0" applyProtection="0"/>
    <xf numFmtId="0" fontId="67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20" fillId="0" borderId="0" applyNumberFormat="0" applyFill="0" applyBorder="0" applyAlignment="0" applyProtection="0"/>
    <xf numFmtId="0" fontId="2" fillId="0" borderId="11" applyNumberFormat="0" applyFill="0" applyAlignment="0" applyProtection="0"/>
    <xf numFmtId="176" fontId="23" fillId="0" borderId="0" applyFont="0" applyFill="0" applyBorder="0" applyAlignment="0" applyProtection="0"/>
    <xf numFmtId="169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8" fontId="23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50" fillId="0" borderId="3" applyNumberFormat="0" applyFill="0" applyAlignment="0" applyProtection="0"/>
    <xf numFmtId="0" fontId="51" fillId="0" borderId="0" applyNumberFormat="0" applyFill="0" applyBorder="0" applyAlignment="0" applyProtection="0"/>
    <xf numFmtId="0" fontId="52" fillId="0" borderId="6" applyNumberFormat="0" applyFill="0" applyAlignment="0" applyProtection="0"/>
    <xf numFmtId="0" fontId="53" fillId="0" borderId="7" applyNumberFormat="0" applyFill="0" applyAlignment="0" applyProtection="0"/>
    <xf numFmtId="0" fontId="54" fillId="0" borderId="8" applyNumberFormat="0" applyFill="0" applyAlignment="0" applyProtection="0"/>
    <xf numFmtId="0" fontId="54" fillId="0" borderId="0" applyNumberFormat="0" applyFill="0" applyBorder="0" applyAlignment="0" applyProtection="0"/>
    <xf numFmtId="0" fontId="55" fillId="22" borderId="4" applyNumberFormat="0" applyAlignment="0" applyProtection="0"/>
    <xf numFmtId="0" fontId="39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30" fillId="0" borderId="0"/>
    <xf numFmtId="9" fontId="4" fillId="0" borderId="0" applyFont="0" applyFill="0" applyBorder="0" applyAlignment="0" applyProtection="0"/>
    <xf numFmtId="0" fontId="4" fillId="0" borderId="0"/>
    <xf numFmtId="0" fontId="79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8" fillId="0" borderId="0" applyFill="0" applyBorder="0"/>
    <xf numFmtId="0" fontId="26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5" borderId="0" applyNumberFormat="0" applyBorder="0" applyAlignment="0" applyProtection="0"/>
    <xf numFmtId="0" fontId="1" fillId="8" borderId="0" applyNumberFormat="0" applyBorder="0" applyAlignment="0" applyProtection="0"/>
    <xf numFmtId="0" fontId="1" fillId="11" borderId="0" applyNumberFormat="0" applyBorder="0" applyAlignment="0" applyProtection="0"/>
    <xf numFmtId="0" fontId="31" fillId="28" borderId="0" applyNumberFormat="0" applyBorder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3" fillId="0" borderId="0"/>
    <xf numFmtId="0" fontId="4" fillId="0" borderId="0"/>
    <xf numFmtId="0" fontId="26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2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0" fillId="0" borderId="0"/>
    <xf numFmtId="0" fontId="4" fillId="0" borderId="0"/>
    <xf numFmtId="0" fontId="30" fillId="0" borderId="0"/>
    <xf numFmtId="0" fontId="33" fillId="0" borderId="0"/>
    <xf numFmtId="0" fontId="24" fillId="0" borderId="0"/>
    <xf numFmtId="0" fontId="30" fillId="0" borderId="0"/>
    <xf numFmtId="0" fontId="30" fillId="0" borderId="0"/>
    <xf numFmtId="0" fontId="4" fillId="0" borderId="0"/>
    <xf numFmtId="0" fontId="33" fillId="0" borderId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0" fontId="1" fillId="0" borderId="0"/>
    <xf numFmtId="0" fontId="1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24" fillId="0" borderId="0"/>
    <xf numFmtId="0" fontId="24" fillId="25" borderId="9" applyNumberFormat="0" applyFont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73" fillId="49" borderId="18" applyNumberFormat="0" applyAlignment="0" applyProtection="0"/>
    <xf numFmtId="165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26" fillId="0" borderId="0"/>
    <xf numFmtId="0" fontId="74" fillId="50" borderId="19" applyNumberFormat="0" applyAlignment="0" applyProtection="0"/>
    <xf numFmtId="0" fontId="30" fillId="0" borderId="0"/>
    <xf numFmtId="0" fontId="30" fillId="0" borderId="0"/>
    <xf numFmtId="0" fontId="30" fillId="0" borderId="0"/>
    <xf numFmtId="177" fontId="4" fillId="0" borderId="0"/>
    <xf numFmtId="177" fontId="4" fillId="0" borderId="0"/>
    <xf numFmtId="3" fontId="4" fillId="46" borderId="18" applyFont="0" applyFill="0" applyBorder="0" applyAlignment="0" applyProtection="0"/>
    <xf numFmtId="3" fontId="4" fillId="46" borderId="18" applyFont="0" applyFill="0" applyBorder="0" applyAlignment="0" applyProtection="0"/>
    <xf numFmtId="3" fontId="80" fillId="77" borderId="18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18" applyNumberFormat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8" fontId="81" fillId="78" borderId="0" applyNumberFormat="0" applyBorder="0" applyAlignment="0" applyProtection="0">
      <alignment horizontal="center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82" fillId="79" borderId="0" applyNumberFormat="0" applyAlignment="0" applyProtection="0"/>
    <xf numFmtId="0" fontId="83" fillId="80" borderId="0" applyNumberFormat="0" applyAlignment="0" applyProtection="0"/>
    <xf numFmtId="0" fontId="84" fillId="81" borderId="0" applyNumberFormat="0" applyAlignment="0" applyProtection="0"/>
    <xf numFmtId="178" fontId="85" fillId="45" borderId="0" applyNumberFormat="0" applyFill="0" applyBorder="0" applyAlignment="0">
      <alignment horizontal="center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86" fillId="50" borderId="18" applyNumberFormat="0" applyFill="0" applyBorder="0" applyAlignment="0" applyProtection="0"/>
    <xf numFmtId="0" fontId="87" fillId="50" borderId="18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3" fontId="90" fillId="82" borderId="18" applyBorder="0" applyAlignment="0" applyProtection="0"/>
    <xf numFmtId="0" fontId="91" fillId="0" borderId="0" applyNumberFormat="0" applyFill="0" applyBorder="0" applyAlignment="0" applyProtection="0"/>
    <xf numFmtId="0" fontId="92" fillId="79" borderId="0" applyNumberFormat="0" applyAlignment="0" applyProtection="0"/>
    <xf numFmtId="0" fontId="92" fillId="79" borderId="23" applyNumberFormat="0" applyAlignment="0" applyProtection="0"/>
    <xf numFmtId="0" fontId="84" fillId="81" borderId="24" applyNumberFormat="0" applyAlignment="0" applyProtection="0"/>
    <xf numFmtId="3" fontId="86" fillId="46" borderId="18" applyBorder="0" applyAlignment="0" applyProtection="0">
      <alignment horizontal="center" vertical="center"/>
    </xf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56" borderId="0" applyNumberFormat="0" applyBorder="0" applyAlignment="0" applyProtection="0"/>
    <xf numFmtId="0" fontId="78" fillId="60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2" borderId="0" applyNumberFormat="0" applyBorder="0" applyAlignment="0" applyProtection="0"/>
    <xf numFmtId="0" fontId="78" fillId="76" borderId="0" applyNumberFormat="0" applyBorder="0" applyAlignment="0" applyProtection="0"/>
    <xf numFmtId="0" fontId="9" fillId="21" borderId="2" applyNumberFormat="0" applyAlignment="0" applyProtection="0"/>
    <xf numFmtId="167" fontId="4" fillId="0" borderId="0" applyFont="0" applyFill="0" applyBorder="0" applyAlignment="0" applyProtection="0"/>
    <xf numFmtId="0" fontId="93" fillId="47" borderId="0" applyNumberFormat="0" applyBorder="0" applyAlignment="0" applyProtection="0"/>
    <xf numFmtId="0" fontId="94" fillId="0" borderId="0" applyNumberFormat="0" applyFill="0" applyBorder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7" fontId="26" fillId="0" borderId="0" applyFont="0" applyFill="0" applyBorder="0" applyAlignment="0" applyProtection="0"/>
    <xf numFmtId="0" fontId="76" fillId="51" borderId="20" applyNumberFormat="0" applyAlignment="0" applyProtection="0"/>
    <xf numFmtId="0" fontId="78" fillId="53" borderId="0" applyNumberFormat="0" applyBorder="0" applyAlignment="0" applyProtection="0"/>
    <xf numFmtId="0" fontId="78" fillId="57" borderId="0" applyNumberFormat="0" applyBorder="0" applyAlignment="0" applyProtection="0"/>
    <xf numFmtId="0" fontId="78" fillId="61" borderId="0" applyNumberFormat="0" applyBorder="0" applyAlignment="0" applyProtection="0"/>
    <xf numFmtId="0" fontId="78" fillId="65" borderId="0" applyNumberFormat="0" applyBorder="0" applyAlignment="0" applyProtection="0"/>
    <xf numFmtId="0" fontId="78" fillId="69" borderId="0" applyNumberFormat="0" applyBorder="0" applyAlignment="0" applyProtection="0"/>
    <xf numFmtId="0" fontId="78" fillId="73" borderId="0" applyNumberFormat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95" fillId="48" borderId="0" applyNumberFormat="0" applyBorder="0" applyAlignment="0" applyProtection="0"/>
    <xf numFmtId="0" fontId="30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0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88" fillId="83" borderId="0" applyNumberFormat="0" applyBorder="0" applyProtection="0">
      <alignment horizontal="lef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0" fontId="96" fillId="84" borderId="0" applyNumberFormat="0" applyBorder="0" applyProtection="0">
      <alignment horizontal="lef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6" fillId="0" borderId="0"/>
    <xf numFmtId="0" fontId="4" fillId="0" borderId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4" fillId="50" borderId="19" applyNumberFormat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18" fillId="23" borderId="0" applyNumberFormat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3" fontId="80" fillId="77" borderId="18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0"/>
    <xf numFmtId="0" fontId="26" fillId="0" borderId="0"/>
    <xf numFmtId="0" fontId="38" fillId="0" borderId="0" applyFill="0" applyBorder="0"/>
    <xf numFmtId="0" fontId="26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16" fillId="7" borderId="2" applyNumberFormat="0" applyAlignment="0" applyProtection="0"/>
    <xf numFmtId="167" fontId="30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73" fillId="49" borderId="18" applyNumberFormat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30" fillId="0" borderId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3" fillId="0" borderId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2" fillId="28" borderId="0" applyNumberFormat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7" fontId="66" fillId="0" borderId="0" applyNumberFormat="0" applyFill="0" applyBorder="0" applyAlignment="0" applyProtection="0">
      <alignment vertical="top"/>
      <protection locked="0"/>
    </xf>
    <xf numFmtId="0" fontId="73" fillId="49" borderId="18" applyNumberFormat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8" fillId="23" borderId="0" applyNumberFormat="0" applyBorder="0" applyAlignment="0" applyProtection="0"/>
    <xf numFmtId="0" fontId="4" fillId="0" borderId="0"/>
    <xf numFmtId="0" fontId="26" fillId="0" borderId="0"/>
    <xf numFmtId="0" fontId="4" fillId="0" borderId="0"/>
    <xf numFmtId="0" fontId="4" fillId="0" borderId="0"/>
    <xf numFmtId="0" fontId="4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0" fontId="33" fillId="0" borderId="0"/>
    <xf numFmtId="0" fontId="4" fillId="0" borderId="0"/>
    <xf numFmtId="0" fontId="30" fillId="0" borderId="0"/>
    <xf numFmtId="0" fontId="30" fillId="0" borderId="0"/>
    <xf numFmtId="0" fontId="24" fillId="0" borderId="0"/>
    <xf numFmtId="0" fontId="30" fillId="0" borderId="0"/>
    <xf numFmtId="0" fontId="30" fillId="0" borderId="0"/>
    <xf numFmtId="0" fontId="24" fillId="0" borderId="0"/>
    <xf numFmtId="178" fontId="37" fillId="46" borderId="0" applyNumberFormat="0" applyBorder="0" applyAlignment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74" fillId="50" borderId="19" applyNumberFormat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6" fillId="0" borderId="0"/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68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/>
    <xf numFmtId="170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9" fillId="21" borderId="10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5"/>
    </xf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3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24" borderId="0" applyNumberFormat="0" applyFont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25" borderId="9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0" fontId="30" fillId="0" borderId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24" fillId="25" borderId="9" applyNumberFormat="0" applyFon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2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33" fillId="0" borderId="0"/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70" fontId="24" fillId="0" borderId="0" applyFont="0" applyFill="0" applyBorder="0" applyAlignment="0" applyProtection="0"/>
    <xf numFmtId="0" fontId="19" fillId="21" borderId="10" applyNumberForma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0" fontId="4" fillId="25" borderId="9" applyNumberFormat="0" applyFont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3" fontId="81" fillId="46" borderId="0"/>
    <xf numFmtId="171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" fillId="25" borderId="9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19" fillId="21" borderId="10" applyNumberForma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" fillId="0" borderId="11" applyNumberFormat="0" applyFill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72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164" fontId="23" fillId="0" borderId="0" applyFont="0" applyFill="0" applyBorder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" fillId="0" borderId="11" applyNumberFormat="0" applyFill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9" fillId="21" borderId="2" applyNumberFormat="0" applyAlignment="0" applyProtection="0"/>
    <xf numFmtId="0" fontId="9" fillId="21" borderId="2" applyNumberFormat="0" applyAlignment="0" applyProtection="0"/>
    <xf numFmtId="0" fontId="15" fillId="0" borderId="8" applyNumberFormat="0" applyFill="0" applyAlignment="0" applyProtection="0"/>
    <xf numFmtId="4" fontId="27" fillId="0" borderId="1" applyFill="0" applyBorder="0" applyProtection="0">
      <alignment horizontal="right" vertical="center"/>
    </xf>
    <xf numFmtId="0" fontId="16" fillId="7" borderId="2" applyNumberFormat="0" applyAlignment="0" applyProtection="0"/>
    <xf numFmtId="0" fontId="27" fillId="0" borderId="5">
      <alignment horizontal="left" vertical="center" wrapText="1" indent="2"/>
    </xf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9" fillId="21" borderId="2" applyNumberFormat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2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170" fontId="4" fillId="0" borderId="0" applyFont="0" applyFill="0" applyBorder="0" applyAlignment="0" applyProtection="0"/>
    <xf numFmtId="0" fontId="16" fillId="7" borderId="2" applyNumberFormat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24" fillId="25" borderId="9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" fillId="83" borderId="1" applyNumberFormat="0" applyProtection="0">
      <alignment horizontal="left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6" fillId="7" borderId="2" applyNumberForma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3" fontId="4" fillId="0" borderId="0" applyFont="0" applyFill="0" applyBorder="0" applyAlignment="0" applyProtection="0"/>
    <xf numFmtId="17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ill="0" applyBorder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25" borderId="9" applyNumberFormat="0" applyFont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7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25" borderId="9" applyNumberFormat="0" applyFont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2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0" fontId="4" fillId="25" borderId="9" applyNumberFormat="0" applyFont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19" fillId="21" borderId="10" applyNumberFormat="0" applyAlignment="0" applyProtection="0"/>
    <xf numFmtId="0" fontId="30" fillId="0" borderId="0"/>
    <xf numFmtId="0" fontId="30" fillId="0" borderId="0"/>
    <xf numFmtId="0" fontId="4" fillId="25" borderId="9" applyNumberFormat="0" applyFont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4" fillId="0" borderId="0"/>
    <xf numFmtId="0" fontId="4" fillId="0" borderId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4" fillId="25" borderId="9" applyNumberFormat="0" applyFont="0" applyAlignment="0" applyProtection="0"/>
    <xf numFmtId="0" fontId="15" fillId="0" borderId="8" applyNumberFormat="0" applyFill="0" applyAlignment="0" applyProtection="0"/>
    <xf numFmtId="0" fontId="15" fillId="0" borderId="8" applyNumberFormat="0" applyFill="0" applyAlignment="0" applyProtection="0"/>
    <xf numFmtId="0" fontId="4" fillId="25" borderId="9" applyNumberFormat="0" applyFont="0" applyAlignment="0" applyProtection="0"/>
    <xf numFmtId="167" fontId="24" fillId="0" borderId="0" applyFont="0" applyFill="0" applyBorder="0" applyAlignment="0" applyProtection="0"/>
    <xf numFmtId="0" fontId="27" fillId="0" borderId="5">
      <alignment horizontal="left" vertical="center" wrapText="1" indent="2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8" fillId="3" borderId="0" applyNumberFormat="0" applyBorder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0" fontId="4" fillId="52" borderId="21" applyNumberFormat="0" applyFont="0" applyAlignment="0" applyProtection="0"/>
    <xf numFmtId="0" fontId="1" fillId="52" borderId="21" applyNumberFormat="0" applyFont="0" applyAlignment="0" applyProtection="0"/>
    <xf numFmtId="0" fontId="1" fillId="52" borderId="21" applyNumberFormat="0" applyFont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75" fillId="50" borderId="18" applyNumberFormat="0" applyAlignment="0" applyProtection="0"/>
    <xf numFmtId="0" fontId="37" fillId="46" borderId="2" applyNumberFormat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9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4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4" borderId="0" applyNumberFormat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16" fillId="7" borderId="2" applyNumberFormat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73" fillId="49" borderId="18" applyNumberFormat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66" fillId="0" borderId="0" applyNumberFormat="0" applyFill="0" applyBorder="0" applyAlignment="0" applyProtection="0">
      <alignment vertical="top"/>
      <protection locked="0"/>
    </xf>
    <xf numFmtId="167" fontId="4" fillId="0" borderId="0" applyFon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8" fillId="0" borderId="0" applyNumberFormat="0" applyFill="0" applyBorder="0" applyAlignment="0" applyProtection="0"/>
    <xf numFmtId="0" fontId="99" fillId="0" borderId="0" applyNumberFormat="0" applyFill="0" applyBorder="0" applyAlignment="0" applyProtection="0">
      <alignment vertical="top"/>
      <protection locked="0"/>
    </xf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6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3" fillId="0" borderId="0"/>
    <xf numFmtId="0" fontId="4" fillId="0" borderId="0"/>
    <xf numFmtId="0" fontId="26" fillId="0" borderId="0"/>
    <xf numFmtId="9" fontId="4" fillId="0" borderId="0" applyFont="0" applyFill="0" applyBorder="0" applyAlignment="0" applyProtection="0"/>
    <xf numFmtId="0" fontId="4" fillId="0" borderId="0" applyNumberFormat="0" applyFont="0" applyFill="0" applyBorder="0" applyProtection="0">
      <alignment horizontal="left" vertical="center" indent="2"/>
    </xf>
    <xf numFmtId="4" fontId="27" fillId="85" borderId="1">
      <alignment horizontal="right" vertical="center"/>
    </xf>
    <xf numFmtId="0" fontId="25" fillId="0" borderId="0" applyNumberFormat="0">
      <alignment horizontal="right"/>
    </xf>
    <xf numFmtId="0" fontId="25" fillId="0" borderId="25">
      <alignment horizontal="left" vertical="top" wrapText="1"/>
    </xf>
    <xf numFmtId="0" fontId="4" fillId="0" borderId="16"/>
    <xf numFmtId="0" fontId="101" fillId="0" borderId="0" applyNumberFormat="0" applyFill="0" applyBorder="0" applyAlignment="0" applyProtection="0"/>
    <xf numFmtId="4" fontId="27" fillId="0" borderId="14">
      <alignment horizontal="right" vertical="center"/>
    </xf>
    <xf numFmtId="0" fontId="27" fillId="24" borderId="1"/>
    <xf numFmtId="0" fontId="27" fillId="0" borderId="0"/>
    <xf numFmtId="0" fontId="4" fillId="0" borderId="0"/>
    <xf numFmtId="0" fontId="30" fillId="52" borderId="21" applyNumberFormat="0" applyFon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0" fillId="0" borderId="0"/>
    <xf numFmtId="0" fontId="19" fillId="21" borderId="10" applyNumberFormat="0" applyAlignment="0" applyProtection="0"/>
    <xf numFmtId="0" fontId="19" fillId="21" borderId="10" applyNumberFormat="0" applyAlignment="0" applyProtection="0"/>
    <xf numFmtId="9" fontId="30" fillId="0" borderId="0" applyFont="0" applyFill="0" applyBorder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100" fillId="0" borderId="0" applyNumberFormat="0" applyFill="0" applyBorder="0" applyAlignment="0" applyProtection="0"/>
    <xf numFmtId="0" fontId="2" fillId="0" borderId="11" applyNumberFormat="0" applyFill="0" applyAlignment="0" applyProtection="0"/>
    <xf numFmtId="0" fontId="4" fillId="0" borderId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4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58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2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66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0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74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5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59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3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67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1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30" fillId="75" borderId="0" applyNumberFormat="0" applyBorder="0" applyAlignment="0" applyProtection="0"/>
    <xf numFmtId="0" fontId="78" fillId="64" borderId="0" applyNumberFormat="0" applyBorder="0" applyAlignment="0" applyProtection="0"/>
    <xf numFmtId="0" fontId="78" fillId="68" borderId="0" applyNumberFormat="0" applyBorder="0" applyAlignment="0" applyProtection="0"/>
    <xf numFmtId="0" fontId="78" fillId="76" borderId="0" applyNumberFormat="0" applyBorder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0" fontId="30" fillId="52" borderId="21" applyNumberFormat="0" applyFont="0" applyAlignment="0" applyProtection="0"/>
    <xf numFmtId="3" fontId="102" fillId="0" borderId="0" applyFont="0" applyFill="0" applyBorder="0" applyAlignment="0" applyProtection="0"/>
    <xf numFmtId="179" fontId="4" fillId="0" borderId="0"/>
    <xf numFmtId="179" fontId="4" fillId="0" borderId="0"/>
    <xf numFmtId="179" fontId="4" fillId="0" borderId="0"/>
    <xf numFmtId="179" fontId="4" fillId="0" borderId="0"/>
    <xf numFmtId="179" fontId="4" fillId="0" borderId="0"/>
    <xf numFmtId="0" fontId="26" fillId="0" borderId="0"/>
    <xf numFmtId="18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26" fillId="0" borderId="0"/>
    <xf numFmtId="2" fontId="10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26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4" fontId="103" fillId="26" borderId="26" applyNumberFormat="0" applyProtection="0">
      <alignment vertical="center"/>
    </xf>
    <xf numFmtId="4" fontId="104" fillId="26" borderId="26" applyNumberFormat="0" applyProtection="0">
      <alignment vertical="center"/>
    </xf>
    <xf numFmtId="4" fontId="105" fillId="23" borderId="26" applyNumberFormat="0" applyProtection="0">
      <alignment horizontal="left" vertical="center" indent="1"/>
    </xf>
    <xf numFmtId="0" fontId="4" fillId="0" borderId="0"/>
    <xf numFmtId="4" fontId="106" fillId="86" borderId="26" applyNumberFormat="0" applyProtection="0">
      <alignment horizontal="left" vertical="center" indent="1"/>
    </xf>
    <xf numFmtId="4" fontId="107" fillId="87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89" fillId="20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7" fillId="88" borderId="26" applyNumberFormat="0" applyProtection="0">
      <alignment vertical="center"/>
    </xf>
    <xf numFmtId="0" fontId="4" fillId="0" borderId="0"/>
    <xf numFmtId="0" fontId="4" fillId="0" borderId="0"/>
    <xf numFmtId="0" fontId="4" fillId="0" borderId="0"/>
    <xf numFmtId="4" fontId="108" fillId="87" borderId="26" applyNumberFormat="0" applyProtection="0">
      <alignment vertical="center"/>
    </xf>
    <xf numFmtId="4" fontId="109" fillId="89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09" fillId="86" borderId="26" applyNumberFormat="0" applyProtection="0">
      <alignment horizontal="left" vertical="center" indent="1"/>
    </xf>
    <xf numFmtId="4" fontId="110" fillId="27" borderId="26" applyNumberFormat="0" applyProtection="0">
      <alignment vertical="center"/>
    </xf>
    <xf numFmtId="4" fontId="111" fillId="45" borderId="26" applyNumberFormat="0" applyProtection="0">
      <alignment horizontal="left" vertical="center" indent="1"/>
    </xf>
    <xf numFmtId="4" fontId="112" fillId="86" borderId="0" applyNumberFormat="0" applyProtection="0">
      <alignment horizontal="left" vertical="center" indent="1"/>
    </xf>
    <xf numFmtId="4" fontId="113" fillId="86" borderId="0" applyNumberFormat="0" applyProtection="0">
      <alignment horizontal="left" vertical="center" indent="1"/>
    </xf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4" fontId="114" fillId="45" borderId="26" applyNumberFormat="0" applyProtection="0">
      <alignment vertical="center"/>
    </xf>
    <xf numFmtId="4" fontId="115" fillId="45" borderId="26" applyNumberFormat="0" applyProtection="0">
      <alignment vertical="center"/>
    </xf>
    <xf numFmtId="4" fontId="116" fillId="90" borderId="26" applyNumberFormat="0" applyProtection="0">
      <alignment horizontal="left" vertical="center" indent="1"/>
    </xf>
    <xf numFmtId="0" fontId="4" fillId="0" borderId="0"/>
    <xf numFmtId="4" fontId="117" fillId="45" borderId="26" applyNumberFormat="0" applyProtection="0">
      <alignment horizontal="right" vertical="center"/>
    </xf>
    <xf numFmtId="4" fontId="118" fillId="45" borderId="26" applyNumberFormat="0" applyProtection="0">
      <alignment vertical="center"/>
    </xf>
    <xf numFmtId="4" fontId="117" fillId="25" borderId="26" applyNumberFormat="0" applyProtection="0">
      <alignment horizontal="left" vertical="center"/>
    </xf>
    <xf numFmtId="0" fontId="4" fillId="0" borderId="0"/>
    <xf numFmtId="4" fontId="119" fillId="45" borderId="26" applyNumberFormat="0" applyProtection="0">
      <alignment vertical="center"/>
    </xf>
    <xf numFmtId="4" fontId="120" fillId="45" borderId="26" applyNumberFormat="0" applyProtection="0">
      <alignment vertical="center"/>
    </xf>
    <xf numFmtId="4" fontId="116" fillId="33" borderId="26" applyNumberFormat="0" applyProtection="0">
      <alignment horizontal="left" vertical="center" indent="1"/>
    </xf>
    <xf numFmtId="4" fontId="121" fillId="91" borderId="0" applyNumberFormat="0" applyProtection="0">
      <alignment horizontal="left" indent="1"/>
    </xf>
    <xf numFmtId="4" fontId="122" fillId="45" borderId="26" applyNumberFormat="0" applyProtection="0">
      <alignment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0" fontId="31" fillId="28" borderId="0" applyNumberFormat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7" fontId="24" fillId="0" borderId="0" applyFont="0" applyFill="0" applyBorder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19" fillId="21" borderId="10" applyNumberFormat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0" fontId="2" fillId="0" borderId="11" applyNumberFormat="0" applyFill="0" applyAlignment="0" applyProtection="0"/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0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7" fillId="24" borderId="1"/>
    <xf numFmtId="0" fontId="4" fillId="0" borderId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0" fontId="4" fillId="0" borderId="1" applyFill="0" applyProtection="0">
      <alignment horizontal="right" vertical="top" wrapText="1"/>
    </xf>
    <xf numFmtId="0" fontId="9" fillId="21" borderId="2" applyNumberFormat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4" fontId="27" fillId="0" borderId="1" applyFill="0" applyBorder="0" applyProtection="0">
      <alignment horizontal="right" vertical="center"/>
    </xf>
    <xf numFmtId="3" fontId="4" fillId="45" borderId="2" applyFont="0" applyFill="0" applyBorder="0" applyAlignment="0" applyProtection="0"/>
    <xf numFmtId="3" fontId="4" fillId="45" borderId="2" applyFont="0" applyFill="0" applyBorder="0" applyAlignment="0" applyProtection="0"/>
    <xf numFmtId="3" fontId="80" fillId="77" borderId="2" applyNumberFormat="0" applyBorder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9" fillId="21" borderId="2" applyNumberFormat="0" applyAlignment="0" applyProtection="0"/>
    <xf numFmtId="0" fontId="37" fillId="46" borderId="2" applyNumberFormat="0" applyBorder="0" applyAlignment="0" applyProtection="0"/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27" fillId="0" borderId="5">
      <alignment horizontal="left" vertical="center" wrapText="1" indent="2"/>
    </xf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0" fontId="16" fillId="7" borderId="2" applyNumberFormat="0" applyAlignment="0" applyProtection="0"/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4" fontId="27" fillId="0" borderId="1" applyFill="0" applyBorder="0" applyProtection="0">
      <alignment horizontal="right" vertical="center"/>
    </xf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0" fontId="4" fillId="0" borderId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39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4" fontId="23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3" fontId="90" fillId="82" borderId="18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49" fontId="4" fillId="0" borderId="1" applyFill="0" applyProtection="0">
      <alignment horizontal="right"/>
    </xf>
    <xf numFmtId="0" fontId="4" fillId="0" borderId="1" applyFill="0" applyProtection="0">
      <alignment horizontal="right" vertical="top" wrapText="1"/>
    </xf>
    <xf numFmtId="0" fontId="3" fillId="83" borderId="1" applyNumberFormat="0" applyProtection="0">
      <alignment horizontal="right"/>
    </xf>
    <xf numFmtId="1" fontId="4" fillId="0" borderId="1" applyFill="0" applyProtection="0">
      <alignment horizontal="right" vertical="top" wrapText="1"/>
    </xf>
    <xf numFmtId="49" fontId="4" fillId="0" borderId="1" applyFill="0" applyProtection="0">
      <alignment horizontal="right"/>
    </xf>
    <xf numFmtId="1" fontId="4" fillId="0" borderId="1" applyFill="0" applyProtection="0">
      <alignment horizontal="right" vertical="top" wrapText="1"/>
    </xf>
    <xf numFmtId="165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0" fontId="4" fillId="0" borderId="0"/>
    <xf numFmtId="0" fontId="30" fillId="0" borderId="0"/>
    <xf numFmtId="9" fontId="30" fillId="0" borderId="0" applyFont="0" applyFill="0" applyBorder="0" applyAlignment="0" applyProtection="0"/>
    <xf numFmtId="0" fontId="3" fillId="83" borderId="1" applyNumberFormat="0" applyProtection="0">
      <alignment horizontal="left"/>
    </xf>
    <xf numFmtId="0" fontId="3" fillId="83" borderId="1" applyNumberFormat="0" applyProtection="0">
      <alignment horizontal="right"/>
    </xf>
    <xf numFmtId="2" fontId="4" fillId="0" borderId="1" applyFill="0" applyProtection="0">
      <alignment horizontal="right" vertical="top" wrapText="1"/>
    </xf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2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4" fillId="0" borderId="0"/>
    <xf numFmtId="0" fontId="3" fillId="83" borderId="1" applyNumberFormat="0" applyProtection="0">
      <alignment horizontal="left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" fillId="83" borderId="1" applyNumberFormat="0" applyProtection="0">
      <alignment horizontal="right"/>
    </xf>
    <xf numFmtId="166" fontId="23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5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4" fillId="0" borderId="1" applyFill="0" applyProtection="0">
      <alignment horizontal="right" vertical="top" wrapText="1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4" fillId="0" borderId="0"/>
    <xf numFmtId="0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2" fontId="4" fillId="0" borderId="1" applyFill="0" applyProtection="0">
      <alignment horizontal="right" vertical="top" wrapText="1"/>
    </xf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0" fontId="30" fillId="0" borderId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0" fontId="30" fillId="0" borderId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0" fontId="30" fillId="0" borderId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0" fontId="4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6" fontId="23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left"/>
    </xf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" fontId="4" fillId="0" borderId="1" applyFill="0" applyProtection="0">
      <alignment horizontal="right" vertical="top" wrapText="1"/>
    </xf>
    <xf numFmtId="9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0" fontId="30" fillId="0" borderId="0"/>
    <xf numFmtId="167" fontId="4" fillId="0" borderId="0" applyFont="0" applyFill="0" applyBorder="0" applyAlignment="0" applyProtection="0"/>
    <xf numFmtId="0" fontId="30" fillId="0" borderId="0"/>
    <xf numFmtId="9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49" fontId="4" fillId="0" borderId="1" applyFill="0" applyProtection="0">
      <alignment horizontal="right"/>
    </xf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" fillId="83" borderId="1" applyNumberFormat="0" applyProtection="0">
      <alignment horizontal="right"/>
    </xf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5" fontId="30" fillId="0" borderId="0" applyFont="0" applyFill="0" applyBorder="0" applyAlignment="0" applyProtection="0"/>
    <xf numFmtId="165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3" fillId="0" borderId="0"/>
    <xf numFmtId="0" fontId="4" fillId="0" borderId="0"/>
    <xf numFmtId="0" fontId="4" fillId="0" borderId="0"/>
    <xf numFmtId="0" fontId="4" fillId="0" borderId="0"/>
    <xf numFmtId="0" fontId="4" fillId="0" borderId="0"/>
    <xf numFmtId="178" fontId="4" fillId="0" borderId="0"/>
    <xf numFmtId="0" fontId="4" fillId="0" borderId="0"/>
    <xf numFmtId="0" fontId="4" fillId="0" borderId="0"/>
    <xf numFmtId="178" fontId="4" fillId="0" borderId="0"/>
    <xf numFmtId="177" fontId="4" fillId="0" borderId="0"/>
    <xf numFmtId="0" fontId="38" fillId="0" borderId="0" applyFill="0" applyBorder="0"/>
    <xf numFmtId="177" fontId="4" fillId="0" borderId="0"/>
    <xf numFmtId="0" fontId="38" fillId="0" borderId="0" applyFill="0" applyBorder="0"/>
    <xf numFmtId="177" fontId="4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0" fontId="97" fillId="0" borderId="0"/>
    <xf numFmtId="177" fontId="123" fillId="0" borderId="0"/>
    <xf numFmtId="0" fontId="26" fillId="0" borderId="0"/>
    <xf numFmtId="177" fontId="123" fillId="0" borderId="0"/>
    <xf numFmtId="0" fontId="4" fillId="0" borderId="0"/>
    <xf numFmtId="0" fontId="4" fillId="0" borderId="0"/>
    <xf numFmtId="0" fontId="97" fillId="0" borderId="0"/>
    <xf numFmtId="0" fontId="97" fillId="0" borderId="0"/>
    <xf numFmtId="0" fontId="97" fillId="0" borderId="0"/>
    <xf numFmtId="178" fontId="37" fillId="46" borderId="0" applyNumberFormat="0" applyBorder="0" applyAlignment="0"/>
    <xf numFmtId="0" fontId="38" fillId="0" borderId="0" applyFill="0" applyBorder="0"/>
    <xf numFmtId="0" fontId="4" fillId="0" borderId="0"/>
    <xf numFmtId="0" fontId="38" fillId="0" borderId="0" applyFill="0" applyBorder="0"/>
    <xf numFmtId="0" fontId="38" fillId="0" borderId="0" applyFill="0" applyBorder="0"/>
    <xf numFmtId="178" fontId="37" fillId="46" borderId="0" applyNumberFormat="0" applyBorder="0" applyAlignment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33" fillId="0" borderId="0"/>
    <xf numFmtId="0" fontId="4" fillId="0" borderId="0"/>
    <xf numFmtId="0" fontId="4" fillId="0" borderId="0"/>
    <xf numFmtId="0" fontId="26" fillId="0" borderId="0"/>
    <xf numFmtId="178" fontId="37" fillId="46" borderId="0" applyNumberFormat="0" applyBorder="0" applyAlignment="0"/>
    <xf numFmtId="0" fontId="24" fillId="25" borderId="9" applyNumberFormat="0" applyFont="0" applyAlignment="0" applyProtection="0"/>
    <xf numFmtId="0" fontId="4" fillId="25" borderId="9" applyNumberFormat="0" applyFont="0" applyAlignment="0" applyProtection="0"/>
    <xf numFmtId="0" fontId="4" fillId="25" borderId="9" applyNumberFormat="0" applyFont="0" applyAlignment="0" applyProtection="0"/>
    <xf numFmtId="0" fontId="1" fillId="52" borderId="21" applyNumberFormat="0" applyFont="0" applyAlignment="0" applyProtection="0"/>
    <xf numFmtId="0" fontId="30" fillId="52" borderId="21" applyNumberFormat="0" applyFont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4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74" fillId="50" borderId="19" applyNumberFormat="0" applyAlignment="0" applyProtection="0"/>
    <xf numFmtId="0" fontId="26" fillId="0" borderId="0"/>
    <xf numFmtId="175" fontId="39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21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71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34" fillId="0" borderId="22" applyNumberFormat="0" applyFill="0" applyAlignment="0" applyProtection="0"/>
    <xf numFmtId="0" fontId="8" fillId="3" borderId="0" applyNumberFormat="0" applyBorder="0" applyAlignment="0" applyProtection="0"/>
    <xf numFmtId="0" fontId="12" fillId="4" borderId="0" applyNumberFormat="0" applyBorder="0" applyAlignment="0" applyProtection="0"/>
    <xf numFmtId="0" fontId="21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4" fillId="0" borderId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6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9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6" fontId="23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1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167" fontId="4" fillId="0" borderId="0" applyFont="0" applyFill="0" applyBorder="0" applyAlignment="0" applyProtection="0"/>
    <xf numFmtId="0" fontId="30" fillId="0" borderId="0"/>
    <xf numFmtId="167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" fillId="0" borderId="0"/>
    <xf numFmtId="0" fontId="97" fillId="0" borderId="0"/>
    <xf numFmtId="0" fontId="30" fillId="0" borderId="0"/>
    <xf numFmtId="0" fontId="30" fillId="0" borderId="0"/>
    <xf numFmtId="0" fontId="30" fillId="0" borderId="0"/>
    <xf numFmtId="0" fontId="124" fillId="0" borderId="0" applyNumberFormat="0" applyBorder="0" applyAlignment="0"/>
    <xf numFmtId="165" fontId="30" fillId="0" borderId="0" applyFont="0" applyFill="0" applyBorder="0" applyAlignment="0" applyProtection="0"/>
    <xf numFmtId="0" fontId="70" fillId="0" borderId="0"/>
    <xf numFmtId="0" fontId="129" fillId="0" borderId="0"/>
  </cellStyleXfs>
  <cellXfs count="67">
    <xf numFmtId="0" fontId="0" fillId="0" borderId="0" xfId="0"/>
    <xf numFmtId="0" fontId="5" fillId="0" borderId="0" xfId="0" applyFont="1"/>
    <xf numFmtId="0" fontId="3" fillId="0" borderId="0" xfId="0" applyFont="1" applyAlignment="1">
      <alignment horizontal="center"/>
    </xf>
    <xf numFmtId="0" fontId="3" fillId="26" borderId="12" xfId="0" applyFont="1" applyFill="1" applyBorder="1"/>
    <xf numFmtId="0" fontId="3" fillId="27" borderId="12" xfId="0" applyFont="1" applyFill="1" applyBorder="1"/>
    <xf numFmtId="0" fontId="4" fillId="0" borderId="0" xfId="1520"/>
    <xf numFmtId="0" fontId="35" fillId="29" borderId="0" xfId="1520" applyFont="1" applyFill="1"/>
    <xf numFmtId="0" fontId="3" fillId="30" borderId="0" xfId="1520" applyFont="1" applyFill="1"/>
    <xf numFmtId="0" fontId="3" fillId="29" borderId="0" xfId="1520" applyFont="1" applyFill="1"/>
    <xf numFmtId="0" fontId="34" fillId="0" borderId="0" xfId="0" applyFont="1"/>
    <xf numFmtId="0" fontId="3" fillId="31" borderId="12" xfId="0" applyFont="1" applyFill="1" applyBorder="1"/>
    <xf numFmtId="0" fontId="0" fillId="0" borderId="0" xfId="0" applyBorder="1"/>
    <xf numFmtId="0" fontId="0" fillId="0" borderId="0" xfId="0" quotePrefix="1" applyBorder="1"/>
    <xf numFmtId="2" fontId="34" fillId="32" borderId="0" xfId="0" applyNumberFormat="1" applyFont="1" applyFill="1"/>
    <xf numFmtId="0" fontId="0" fillId="0" borderId="0" xfId="0" applyFont="1" applyAlignment="1">
      <alignment horizontal="left"/>
    </xf>
    <xf numFmtId="14" fontId="0" fillId="0" borderId="0" xfId="0" applyNumberFormat="1" applyFont="1" applyAlignment="1">
      <alignment horizontal="left"/>
    </xf>
    <xf numFmtId="0" fontId="0" fillId="0" borderId="0" xfId="0"/>
    <xf numFmtId="0" fontId="34" fillId="0" borderId="0" xfId="0" applyFont="1"/>
    <xf numFmtId="1" fontId="0" fillId="0" borderId="0" xfId="0" applyNumberFormat="1"/>
    <xf numFmtId="2" fontId="0" fillId="0" borderId="0" xfId="0" applyNumberFormat="1"/>
    <xf numFmtId="0" fontId="0" fillId="0" borderId="0" xfId="0" applyFont="1"/>
    <xf numFmtId="14" fontId="0" fillId="0" borderId="0" xfId="0" applyNumberFormat="1" applyFont="1"/>
    <xf numFmtId="0" fontId="125" fillId="92" borderId="27" xfId="0" applyFont="1" applyFill="1" applyBorder="1" applyAlignment="1">
      <alignment vertical="center" wrapText="1"/>
    </xf>
    <xf numFmtId="0" fontId="125" fillId="92" borderId="28" xfId="0" applyFont="1" applyFill="1" applyBorder="1" applyAlignment="1">
      <alignment horizontal="center" vertical="center" wrapText="1"/>
    </xf>
    <xf numFmtId="0" fontId="126" fillId="0" borderId="29" xfId="0" applyFont="1" applyBorder="1" applyAlignment="1">
      <alignment vertical="center" wrapText="1"/>
    </xf>
    <xf numFmtId="10" fontId="126" fillId="0" borderId="17" xfId="0" applyNumberFormat="1" applyFont="1" applyBorder="1" applyAlignment="1">
      <alignment horizontal="center" vertical="center" wrapText="1"/>
    </xf>
    <xf numFmtId="0" fontId="126" fillId="0" borderId="29" xfId="0" applyFont="1" applyBorder="1" applyAlignment="1">
      <alignment horizontal="justify" vertical="center" wrapText="1"/>
    </xf>
    <xf numFmtId="0" fontId="127" fillId="93" borderId="30" xfId="0" applyFont="1" applyFill="1" applyBorder="1" applyAlignment="1">
      <alignment vertical="center" wrapText="1"/>
    </xf>
    <xf numFmtId="10" fontId="127" fillId="93" borderId="31" xfId="0" applyNumberFormat="1" applyFont="1" applyFill="1" applyBorder="1" applyAlignment="1">
      <alignment horizontal="center" vertical="center" wrapText="1"/>
    </xf>
    <xf numFmtId="0" fontId="128" fillId="0" borderId="29" xfId="0" applyFont="1" applyBorder="1" applyAlignment="1">
      <alignment vertical="center" wrapText="1"/>
    </xf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6" borderId="0" xfId="0" applyFont="1" applyFill="1"/>
    <xf numFmtId="0" fontId="68" fillId="0" borderId="0" xfId="13784" applyNumberFormat="1" applyFont="1" applyFill="1"/>
    <xf numFmtId="0" fontId="85" fillId="0" borderId="0" xfId="52113" applyNumberFormat="1" applyFont="1" applyAlignment="1" applyProtection="1">
      <alignment horizontal="right" wrapText="1"/>
    </xf>
    <xf numFmtId="0" fontId="70" fillId="0" borderId="0" xfId="52113" applyNumberFormat="1" applyFont="1" applyAlignment="1" applyProtection="1">
      <alignment horizontal="right" wrapText="1"/>
    </xf>
    <xf numFmtId="181" fontId="70" fillId="0" borderId="0" xfId="52113" applyNumberFormat="1" applyFont="1" applyAlignment="1" applyProtection="1">
      <alignment horizontal="right" wrapText="1"/>
    </xf>
    <xf numFmtId="0" fontId="0" fillId="97" borderId="0" xfId="0" applyFill="1"/>
    <xf numFmtId="14" fontId="0" fillId="0" borderId="0" xfId="0" applyNumberFormat="1"/>
    <xf numFmtId="11" fontId="0" fillId="0" borderId="0" xfId="0" applyNumberFormat="1"/>
    <xf numFmtId="0" fontId="85" fillId="0" borderId="0" xfId="52113" applyNumberFormat="1" applyFont="1" applyAlignment="1" applyProtection="1">
      <alignment horizontal="left" vertical="top"/>
    </xf>
    <xf numFmtId="0" fontId="0" fillId="0" borderId="0" xfId="0" applyFill="1"/>
    <xf numFmtId="0" fontId="0" fillId="0" borderId="0" xfId="0" applyFill="1" applyBorder="1"/>
    <xf numFmtId="0" fontId="34" fillId="0" borderId="0" xfId="0" applyFont="1" applyFill="1"/>
    <xf numFmtId="0" fontId="0" fillId="0" borderId="0" xfId="0" quotePrefix="1" applyFill="1" applyBorder="1"/>
    <xf numFmtId="2" fontId="34" fillId="0" borderId="0" xfId="0" applyNumberFormat="1" applyFont="1" applyFill="1"/>
    <xf numFmtId="0" fontId="0" fillId="0" borderId="0" xfId="0" quotePrefix="1"/>
    <xf numFmtId="3" fontId="126" fillId="98" borderId="0" xfId="0" applyNumberFormat="1" applyFont="1" applyFill="1" applyAlignment="1">
      <alignment horizontal="right" vertical="center" wrapText="1"/>
    </xf>
    <xf numFmtId="0" fontId="129" fillId="0" borderId="0" xfId="52114"/>
    <xf numFmtId="182" fontId="129" fillId="0" borderId="0" xfId="52114" applyNumberFormat="1"/>
    <xf numFmtId="0" fontId="129" fillId="2" borderId="0" xfId="52114" applyFill="1" applyAlignment="1">
      <alignment horizontal="left" vertical="top"/>
    </xf>
    <xf numFmtId="0" fontId="129" fillId="2" borderId="0" xfId="52114" applyFill="1" applyAlignment="1">
      <alignment horizontal="center" vertical="top"/>
    </xf>
    <xf numFmtId="0" fontId="0" fillId="0" borderId="1" xfId="0" applyBorder="1"/>
    <xf numFmtId="1" fontId="0" fillId="0" borderId="1" xfId="0" applyNumberFormat="1" applyBorder="1"/>
    <xf numFmtId="1" fontId="126" fillId="98" borderId="1" xfId="0" applyNumberFormat="1" applyFont="1" applyFill="1" applyBorder="1" applyAlignment="1">
      <alignment horizontal="right" vertical="center" wrapText="1"/>
    </xf>
    <xf numFmtId="0" fontId="70" fillId="0" borderId="1" xfId="52113" applyNumberFormat="1" applyFont="1" applyBorder="1" applyAlignment="1" applyProtection="1">
      <alignment horizontal="right" wrapText="1"/>
    </xf>
    <xf numFmtId="181" fontId="70" fillId="0" borderId="1" xfId="52113" applyNumberFormat="1" applyFont="1" applyBorder="1" applyAlignment="1" applyProtection="1">
      <alignment horizontal="right" wrapText="1"/>
    </xf>
    <xf numFmtId="182" fontId="129" fillId="0" borderId="1" xfId="52114" applyNumberFormat="1" applyBorder="1"/>
    <xf numFmtId="0" fontId="0" fillId="23" borderId="0" xfId="0" applyFill="1" applyAlignment="1">
      <alignment wrapText="1"/>
    </xf>
    <xf numFmtId="0" fontId="131" fillId="0" borderId="0" xfId="0" applyFont="1"/>
    <xf numFmtId="0" fontId="0" fillId="0" borderId="0" xfId="0" applyAlignment="1">
      <alignment horizontal="center"/>
    </xf>
    <xf numFmtId="10" fontId="0" fillId="0" borderId="0" xfId="0" applyNumberFormat="1"/>
    <xf numFmtId="0" fontId="129" fillId="23" borderId="0" xfId="52114" applyFill="1" applyAlignment="1">
      <alignment wrapText="1"/>
    </xf>
    <xf numFmtId="0" fontId="129" fillId="0" borderId="0" xfId="52114"/>
    <xf numFmtId="0" fontId="131" fillId="0" borderId="0" xfId="52114" applyFont="1"/>
    <xf numFmtId="0" fontId="130" fillId="0" borderId="0" xfId="52114" applyFont="1"/>
  </cellXfs>
  <cellStyles count="52115">
    <cellStyle name="_x000a_shell=progma 2" xfId="4842" xr:uid="{00000000-0005-0000-0000-000000000000}"/>
    <cellStyle name="_x000a_shell=progma 2 2" xfId="4843" xr:uid="{00000000-0005-0000-0000-000001000000}"/>
    <cellStyle name="1.000" xfId="4844" xr:uid="{00000000-0005-0000-0000-000002000000}"/>
    <cellStyle name="1.000 2" xfId="4845" xr:uid="{00000000-0005-0000-0000-000003000000}"/>
    <cellStyle name="1.000 2 2" xfId="28887" xr:uid="{00000000-0005-0000-0000-000004000000}"/>
    <cellStyle name="1.000 2 2 2" xfId="31836" xr:uid="{00000000-0005-0000-0000-000005000000}"/>
    <cellStyle name="1.000 2 3" xfId="28956" xr:uid="{00000000-0005-0000-0000-000006000000}"/>
    <cellStyle name="1.000 2 4" xfId="19772" xr:uid="{00000000-0005-0000-0000-000007000000}"/>
    <cellStyle name="1.000 3" xfId="28888" xr:uid="{00000000-0005-0000-0000-000008000000}"/>
    <cellStyle name="1.000 3 2" xfId="31837" xr:uid="{00000000-0005-0000-0000-000009000000}"/>
    <cellStyle name="1.000 4" xfId="28955" xr:uid="{00000000-0005-0000-0000-00000A000000}"/>
    <cellStyle name="1.000 5" xfId="19771" xr:uid="{00000000-0005-0000-0000-00000B000000}"/>
    <cellStyle name="20 % - Markeringsfarve1" xfId="6744" xr:uid="{00000000-0005-0000-0000-00000C000000}"/>
    <cellStyle name="20 % - Markeringsfarve1 10" xfId="26537" xr:uid="{00000000-0005-0000-0000-00000D000000}"/>
    <cellStyle name="20 % - Markeringsfarve1 10 2" xfId="26538" xr:uid="{00000000-0005-0000-0000-00000E000000}"/>
    <cellStyle name="20 % - Markeringsfarve1 11" xfId="26539" xr:uid="{00000000-0005-0000-0000-00000F000000}"/>
    <cellStyle name="20 % - Markeringsfarve1 12" xfId="14024" xr:uid="{00000000-0005-0000-0000-000010000000}"/>
    <cellStyle name="20 % - Markeringsfarve1 2" xfId="6745" xr:uid="{00000000-0005-0000-0000-000011000000}"/>
    <cellStyle name="20 % - Markeringsfarve1 2 10" xfId="26540" xr:uid="{00000000-0005-0000-0000-000012000000}"/>
    <cellStyle name="20 % - Markeringsfarve1 2 11" xfId="14025" xr:uid="{00000000-0005-0000-0000-000013000000}"/>
    <cellStyle name="20 % - Markeringsfarve1 2 2" xfId="19773" xr:uid="{00000000-0005-0000-0000-000014000000}"/>
    <cellStyle name="20 % - Markeringsfarve1 2 2 2" xfId="19774" xr:uid="{00000000-0005-0000-0000-000015000000}"/>
    <cellStyle name="20 % - Markeringsfarve1 2 2 2 2" xfId="26541" xr:uid="{00000000-0005-0000-0000-000016000000}"/>
    <cellStyle name="20 % - Markeringsfarve1 2 2 2 3" xfId="26542" xr:uid="{00000000-0005-0000-0000-000017000000}"/>
    <cellStyle name="20 % - Markeringsfarve1 2 2 3" xfId="26543" xr:uid="{00000000-0005-0000-0000-000018000000}"/>
    <cellStyle name="20 % - Markeringsfarve1 2 2 3 2" xfId="26544" xr:uid="{00000000-0005-0000-0000-000019000000}"/>
    <cellStyle name="20 % - Markeringsfarve1 2 2 3 3" xfId="26545" xr:uid="{00000000-0005-0000-0000-00001A000000}"/>
    <cellStyle name="20 % - Markeringsfarve1 2 2 4" xfId="26546" xr:uid="{00000000-0005-0000-0000-00001B000000}"/>
    <cellStyle name="20 % - Markeringsfarve1 2 2 4 2" xfId="26547" xr:uid="{00000000-0005-0000-0000-00001C000000}"/>
    <cellStyle name="20 % - Markeringsfarve1 2 2 4 3" xfId="26548" xr:uid="{00000000-0005-0000-0000-00001D000000}"/>
    <cellStyle name="20 % - Markeringsfarve1 2 2 5" xfId="26549" xr:uid="{00000000-0005-0000-0000-00001E000000}"/>
    <cellStyle name="20 % - Markeringsfarve1 2 2 5 2" xfId="26550" xr:uid="{00000000-0005-0000-0000-00001F000000}"/>
    <cellStyle name="20 % - Markeringsfarve1 2 2 5 3" xfId="26551" xr:uid="{00000000-0005-0000-0000-000020000000}"/>
    <cellStyle name="20 % - Markeringsfarve1 2 2 6" xfId="26552" xr:uid="{00000000-0005-0000-0000-000021000000}"/>
    <cellStyle name="20 % - Markeringsfarve1 2 2 6 2" xfId="26553" xr:uid="{00000000-0005-0000-0000-000022000000}"/>
    <cellStyle name="20 % - Markeringsfarve1 2 2 6 3" xfId="26554" xr:uid="{00000000-0005-0000-0000-000023000000}"/>
    <cellStyle name="20 % - Markeringsfarve1 2 2 7" xfId="26555" xr:uid="{00000000-0005-0000-0000-000024000000}"/>
    <cellStyle name="20 % - Markeringsfarve1 2 2 7 2" xfId="26556" xr:uid="{00000000-0005-0000-0000-000025000000}"/>
    <cellStyle name="20 % - Markeringsfarve1 2 2 8" xfId="26557" xr:uid="{00000000-0005-0000-0000-000026000000}"/>
    <cellStyle name="20 % - Markeringsfarve1 2 3" xfId="19775" xr:uid="{00000000-0005-0000-0000-000027000000}"/>
    <cellStyle name="20 % - Markeringsfarve1 2 3 2" xfId="19776" xr:uid="{00000000-0005-0000-0000-000028000000}"/>
    <cellStyle name="20 % - Markeringsfarve1 2 3 2 2" xfId="26558" xr:uid="{00000000-0005-0000-0000-000029000000}"/>
    <cellStyle name="20 % - Markeringsfarve1 2 3 2 3" xfId="26559" xr:uid="{00000000-0005-0000-0000-00002A000000}"/>
    <cellStyle name="20 % - Markeringsfarve1 2 3 3" xfId="26560" xr:uid="{00000000-0005-0000-0000-00002B000000}"/>
    <cellStyle name="20 % - Markeringsfarve1 2 3 3 2" xfId="26561" xr:uid="{00000000-0005-0000-0000-00002C000000}"/>
    <cellStyle name="20 % - Markeringsfarve1 2 3 3 3" xfId="26562" xr:uid="{00000000-0005-0000-0000-00002D000000}"/>
    <cellStyle name="20 % - Markeringsfarve1 2 3 4" xfId="26563" xr:uid="{00000000-0005-0000-0000-00002E000000}"/>
    <cellStyle name="20 % - Markeringsfarve1 2 3 4 2" xfId="26564" xr:uid="{00000000-0005-0000-0000-00002F000000}"/>
    <cellStyle name="20 % - Markeringsfarve1 2 3 4 3" xfId="26565" xr:uid="{00000000-0005-0000-0000-000030000000}"/>
    <cellStyle name="20 % - Markeringsfarve1 2 3 5" xfId="26566" xr:uid="{00000000-0005-0000-0000-000031000000}"/>
    <cellStyle name="20 % - Markeringsfarve1 2 3 5 2" xfId="26567" xr:uid="{00000000-0005-0000-0000-000032000000}"/>
    <cellStyle name="20 % - Markeringsfarve1 2 3 5 3" xfId="26568" xr:uid="{00000000-0005-0000-0000-000033000000}"/>
    <cellStyle name="20 % - Markeringsfarve1 2 3 6" xfId="26569" xr:uid="{00000000-0005-0000-0000-000034000000}"/>
    <cellStyle name="20 % - Markeringsfarve1 2 3 6 2" xfId="26570" xr:uid="{00000000-0005-0000-0000-000035000000}"/>
    <cellStyle name="20 % - Markeringsfarve1 2 3 6 3" xfId="26571" xr:uid="{00000000-0005-0000-0000-000036000000}"/>
    <cellStyle name="20 % - Markeringsfarve1 2 3 7" xfId="26572" xr:uid="{00000000-0005-0000-0000-000037000000}"/>
    <cellStyle name="20 % - Markeringsfarve1 2 3 7 2" xfId="26573" xr:uid="{00000000-0005-0000-0000-000038000000}"/>
    <cellStyle name="20 % - Markeringsfarve1 2 3 8" xfId="26574" xr:uid="{00000000-0005-0000-0000-000039000000}"/>
    <cellStyle name="20 % - Markeringsfarve1 2 4" xfId="19777" xr:uid="{00000000-0005-0000-0000-00003A000000}"/>
    <cellStyle name="20 % - Markeringsfarve1 2 4 2" xfId="26575" xr:uid="{00000000-0005-0000-0000-00003B000000}"/>
    <cellStyle name="20 % - Markeringsfarve1 2 4 3" xfId="26576" xr:uid="{00000000-0005-0000-0000-00003C000000}"/>
    <cellStyle name="20 % - Markeringsfarve1 2 5" xfId="26577" xr:uid="{00000000-0005-0000-0000-00003D000000}"/>
    <cellStyle name="20 % - Markeringsfarve1 2 5 2" xfId="26578" xr:uid="{00000000-0005-0000-0000-00003E000000}"/>
    <cellStyle name="20 % - Markeringsfarve1 2 5 3" xfId="26579" xr:uid="{00000000-0005-0000-0000-00003F000000}"/>
    <cellStyle name="20 % - Markeringsfarve1 2 6" xfId="26580" xr:uid="{00000000-0005-0000-0000-000040000000}"/>
    <cellStyle name="20 % - Markeringsfarve1 2 6 2" xfId="26581" xr:uid="{00000000-0005-0000-0000-000041000000}"/>
    <cellStyle name="20 % - Markeringsfarve1 2 6 3" xfId="26582" xr:uid="{00000000-0005-0000-0000-000042000000}"/>
    <cellStyle name="20 % - Markeringsfarve1 2 7" xfId="26583" xr:uid="{00000000-0005-0000-0000-000043000000}"/>
    <cellStyle name="20 % - Markeringsfarve1 2 7 2" xfId="26584" xr:uid="{00000000-0005-0000-0000-000044000000}"/>
    <cellStyle name="20 % - Markeringsfarve1 2 7 3" xfId="26585" xr:uid="{00000000-0005-0000-0000-000045000000}"/>
    <cellStyle name="20 % - Markeringsfarve1 2 8" xfId="26586" xr:uid="{00000000-0005-0000-0000-000046000000}"/>
    <cellStyle name="20 % - Markeringsfarve1 2 8 2" xfId="26587" xr:uid="{00000000-0005-0000-0000-000047000000}"/>
    <cellStyle name="20 % - Markeringsfarve1 2 8 3" xfId="26588" xr:uid="{00000000-0005-0000-0000-000048000000}"/>
    <cellStyle name="20 % - Markeringsfarve1 2 9" xfId="26589" xr:uid="{00000000-0005-0000-0000-000049000000}"/>
    <cellStyle name="20 % - Markeringsfarve1 2 9 2" xfId="26590" xr:uid="{00000000-0005-0000-0000-00004A000000}"/>
    <cellStyle name="20 % - Markeringsfarve1 3" xfId="19778" xr:uid="{00000000-0005-0000-0000-00004B000000}"/>
    <cellStyle name="20 % - Markeringsfarve1 3 10" xfId="26591" xr:uid="{00000000-0005-0000-0000-00004C000000}"/>
    <cellStyle name="20 % - Markeringsfarve1 3 2" xfId="19779" xr:uid="{00000000-0005-0000-0000-00004D000000}"/>
    <cellStyle name="20 % - Markeringsfarve1 3 2 2" xfId="19780" xr:uid="{00000000-0005-0000-0000-00004E000000}"/>
    <cellStyle name="20 % - Markeringsfarve1 3 2 2 2" xfId="26592" xr:uid="{00000000-0005-0000-0000-00004F000000}"/>
    <cellStyle name="20 % - Markeringsfarve1 3 2 2 3" xfId="26593" xr:uid="{00000000-0005-0000-0000-000050000000}"/>
    <cellStyle name="20 % - Markeringsfarve1 3 2 3" xfId="26594" xr:uid="{00000000-0005-0000-0000-000051000000}"/>
    <cellStyle name="20 % - Markeringsfarve1 3 2 3 2" xfId="26595" xr:uid="{00000000-0005-0000-0000-000052000000}"/>
    <cellStyle name="20 % - Markeringsfarve1 3 2 3 3" xfId="26596" xr:uid="{00000000-0005-0000-0000-000053000000}"/>
    <cellStyle name="20 % - Markeringsfarve1 3 2 4" xfId="26597" xr:uid="{00000000-0005-0000-0000-000054000000}"/>
    <cellStyle name="20 % - Markeringsfarve1 3 2 4 2" xfId="26598" xr:uid="{00000000-0005-0000-0000-000055000000}"/>
    <cellStyle name="20 % - Markeringsfarve1 3 2 4 3" xfId="26599" xr:uid="{00000000-0005-0000-0000-000056000000}"/>
    <cellStyle name="20 % - Markeringsfarve1 3 2 5" xfId="26600" xr:uid="{00000000-0005-0000-0000-000057000000}"/>
    <cellStyle name="20 % - Markeringsfarve1 3 2 5 2" xfId="26601" xr:uid="{00000000-0005-0000-0000-000058000000}"/>
    <cellStyle name="20 % - Markeringsfarve1 3 2 5 3" xfId="26602" xr:uid="{00000000-0005-0000-0000-000059000000}"/>
    <cellStyle name="20 % - Markeringsfarve1 3 2 6" xfId="26603" xr:uid="{00000000-0005-0000-0000-00005A000000}"/>
    <cellStyle name="20 % - Markeringsfarve1 3 2 6 2" xfId="26604" xr:uid="{00000000-0005-0000-0000-00005B000000}"/>
    <cellStyle name="20 % - Markeringsfarve1 3 2 6 3" xfId="26605" xr:uid="{00000000-0005-0000-0000-00005C000000}"/>
    <cellStyle name="20 % - Markeringsfarve1 3 2 7" xfId="26606" xr:uid="{00000000-0005-0000-0000-00005D000000}"/>
    <cellStyle name="20 % - Markeringsfarve1 3 2 7 2" xfId="26607" xr:uid="{00000000-0005-0000-0000-00005E000000}"/>
    <cellStyle name="20 % - Markeringsfarve1 3 2 8" xfId="26608" xr:uid="{00000000-0005-0000-0000-00005F000000}"/>
    <cellStyle name="20 % - Markeringsfarve1 3 3" xfId="19781" xr:uid="{00000000-0005-0000-0000-000060000000}"/>
    <cellStyle name="20 % - Markeringsfarve1 3 3 2" xfId="26609" xr:uid="{00000000-0005-0000-0000-000061000000}"/>
    <cellStyle name="20 % - Markeringsfarve1 3 3 2 2" xfId="26610" xr:uid="{00000000-0005-0000-0000-000062000000}"/>
    <cellStyle name="20 % - Markeringsfarve1 3 3 2 3" xfId="26611" xr:uid="{00000000-0005-0000-0000-000063000000}"/>
    <cellStyle name="20 % - Markeringsfarve1 3 3 3" xfId="26612" xr:uid="{00000000-0005-0000-0000-000064000000}"/>
    <cellStyle name="20 % - Markeringsfarve1 3 3 3 2" xfId="26613" xr:uid="{00000000-0005-0000-0000-000065000000}"/>
    <cellStyle name="20 % - Markeringsfarve1 3 3 3 3" xfId="26614" xr:uid="{00000000-0005-0000-0000-000066000000}"/>
    <cellStyle name="20 % - Markeringsfarve1 3 3 4" xfId="26615" xr:uid="{00000000-0005-0000-0000-000067000000}"/>
    <cellStyle name="20 % - Markeringsfarve1 3 3 4 2" xfId="26616" xr:uid="{00000000-0005-0000-0000-000068000000}"/>
    <cellStyle name="20 % - Markeringsfarve1 3 3 4 3" xfId="26617" xr:uid="{00000000-0005-0000-0000-000069000000}"/>
    <cellStyle name="20 % - Markeringsfarve1 3 3 5" xfId="26618" xr:uid="{00000000-0005-0000-0000-00006A000000}"/>
    <cellStyle name="20 % - Markeringsfarve1 3 3 5 2" xfId="26619" xr:uid="{00000000-0005-0000-0000-00006B000000}"/>
    <cellStyle name="20 % - Markeringsfarve1 3 3 5 3" xfId="26620" xr:uid="{00000000-0005-0000-0000-00006C000000}"/>
    <cellStyle name="20 % - Markeringsfarve1 3 3 6" xfId="26621" xr:uid="{00000000-0005-0000-0000-00006D000000}"/>
    <cellStyle name="20 % - Markeringsfarve1 3 3 6 2" xfId="26622" xr:uid="{00000000-0005-0000-0000-00006E000000}"/>
    <cellStyle name="20 % - Markeringsfarve1 3 3 6 3" xfId="26623" xr:uid="{00000000-0005-0000-0000-00006F000000}"/>
    <cellStyle name="20 % - Markeringsfarve1 3 3 7" xfId="26624" xr:uid="{00000000-0005-0000-0000-000070000000}"/>
    <cellStyle name="20 % - Markeringsfarve1 3 3 7 2" xfId="26625" xr:uid="{00000000-0005-0000-0000-000071000000}"/>
    <cellStyle name="20 % - Markeringsfarve1 3 3 8" xfId="26626" xr:uid="{00000000-0005-0000-0000-000072000000}"/>
    <cellStyle name="20 % - Markeringsfarve1 3 4" xfId="26627" xr:uid="{00000000-0005-0000-0000-000073000000}"/>
    <cellStyle name="20 % - Markeringsfarve1 3 4 2" xfId="26628" xr:uid="{00000000-0005-0000-0000-000074000000}"/>
    <cellStyle name="20 % - Markeringsfarve1 3 4 3" xfId="26629" xr:uid="{00000000-0005-0000-0000-000075000000}"/>
    <cellStyle name="20 % - Markeringsfarve1 3 5" xfId="26630" xr:uid="{00000000-0005-0000-0000-000076000000}"/>
    <cellStyle name="20 % - Markeringsfarve1 3 5 2" xfId="26631" xr:uid="{00000000-0005-0000-0000-000077000000}"/>
    <cellStyle name="20 % - Markeringsfarve1 3 5 3" xfId="26632" xr:uid="{00000000-0005-0000-0000-000078000000}"/>
    <cellStyle name="20 % - Markeringsfarve1 3 6" xfId="26633" xr:uid="{00000000-0005-0000-0000-000079000000}"/>
    <cellStyle name="20 % - Markeringsfarve1 3 6 2" xfId="26634" xr:uid="{00000000-0005-0000-0000-00007A000000}"/>
    <cellStyle name="20 % - Markeringsfarve1 3 6 3" xfId="26635" xr:uid="{00000000-0005-0000-0000-00007B000000}"/>
    <cellStyle name="20 % - Markeringsfarve1 3 7" xfId="26636" xr:uid="{00000000-0005-0000-0000-00007C000000}"/>
    <cellStyle name="20 % - Markeringsfarve1 3 7 2" xfId="26637" xr:uid="{00000000-0005-0000-0000-00007D000000}"/>
    <cellStyle name="20 % - Markeringsfarve1 3 7 3" xfId="26638" xr:uid="{00000000-0005-0000-0000-00007E000000}"/>
    <cellStyle name="20 % - Markeringsfarve1 3 8" xfId="26639" xr:uid="{00000000-0005-0000-0000-00007F000000}"/>
    <cellStyle name="20 % - Markeringsfarve1 3 8 2" xfId="26640" xr:uid="{00000000-0005-0000-0000-000080000000}"/>
    <cellStyle name="20 % - Markeringsfarve1 3 8 3" xfId="26641" xr:uid="{00000000-0005-0000-0000-000081000000}"/>
    <cellStyle name="20 % - Markeringsfarve1 3 9" xfId="26642" xr:uid="{00000000-0005-0000-0000-000082000000}"/>
    <cellStyle name="20 % - Markeringsfarve1 3 9 2" xfId="26643" xr:uid="{00000000-0005-0000-0000-000083000000}"/>
    <cellStyle name="20 % - Markeringsfarve1 4" xfId="19782" xr:uid="{00000000-0005-0000-0000-000084000000}"/>
    <cellStyle name="20 % - Markeringsfarve1 4 2" xfId="19783" xr:uid="{00000000-0005-0000-0000-000085000000}"/>
    <cellStyle name="20 % - Markeringsfarve1 4 2 2" xfId="26644" xr:uid="{00000000-0005-0000-0000-000086000000}"/>
    <cellStyle name="20 % - Markeringsfarve1 4 2 3" xfId="26645" xr:uid="{00000000-0005-0000-0000-000087000000}"/>
    <cellStyle name="20 % - Markeringsfarve1 4 3" xfId="26646" xr:uid="{00000000-0005-0000-0000-000088000000}"/>
    <cellStyle name="20 % - Markeringsfarve1 4 3 2" xfId="26647" xr:uid="{00000000-0005-0000-0000-000089000000}"/>
    <cellStyle name="20 % - Markeringsfarve1 4 3 3" xfId="26648" xr:uid="{00000000-0005-0000-0000-00008A000000}"/>
    <cellStyle name="20 % - Markeringsfarve1 4 4" xfId="26649" xr:uid="{00000000-0005-0000-0000-00008B000000}"/>
    <cellStyle name="20 % - Markeringsfarve1 4 4 2" xfId="26650" xr:uid="{00000000-0005-0000-0000-00008C000000}"/>
    <cellStyle name="20 % - Markeringsfarve1 4 4 3" xfId="26651" xr:uid="{00000000-0005-0000-0000-00008D000000}"/>
    <cellStyle name="20 % - Markeringsfarve1 4 5" xfId="26652" xr:uid="{00000000-0005-0000-0000-00008E000000}"/>
    <cellStyle name="20 % - Markeringsfarve1 4 5 2" xfId="26653" xr:uid="{00000000-0005-0000-0000-00008F000000}"/>
    <cellStyle name="20 % - Markeringsfarve1 4 5 3" xfId="26654" xr:uid="{00000000-0005-0000-0000-000090000000}"/>
    <cellStyle name="20 % - Markeringsfarve1 4 6" xfId="26655" xr:uid="{00000000-0005-0000-0000-000091000000}"/>
    <cellStyle name="20 % - Markeringsfarve1 4 6 2" xfId="26656" xr:uid="{00000000-0005-0000-0000-000092000000}"/>
    <cellStyle name="20 % - Markeringsfarve1 4 6 3" xfId="26657" xr:uid="{00000000-0005-0000-0000-000093000000}"/>
    <cellStyle name="20 % - Markeringsfarve1 4 7" xfId="26658" xr:uid="{00000000-0005-0000-0000-000094000000}"/>
    <cellStyle name="20 % - Markeringsfarve1 4 7 2" xfId="26659" xr:uid="{00000000-0005-0000-0000-000095000000}"/>
    <cellStyle name="20 % - Markeringsfarve1 4 8" xfId="26660" xr:uid="{00000000-0005-0000-0000-000096000000}"/>
    <cellStyle name="20 % - Markeringsfarve1 5" xfId="19784" xr:uid="{00000000-0005-0000-0000-000097000000}"/>
    <cellStyle name="20 % - Markeringsfarve1 5 2" xfId="19785" xr:uid="{00000000-0005-0000-0000-000098000000}"/>
    <cellStyle name="20 % - Markeringsfarve1 5 2 2" xfId="26661" xr:uid="{00000000-0005-0000-0000-000099000000}"/>
    <cellStyle name="20 % - Markeringsfarve1 5 2 3" xfId="26662" xr:uid="{00000000-0005-0000-0000-00009A000000}"/>
    <cellStyle name="20 % - Markeringsfarve1 5 3" xfId="26663" xr:uid="{00000000-0005-0000-0000-00009B000000}"/>
    <cellStyle name="20 % - Markeringsfarve1 5 3 2" xfId="26664" xr:uid="{00000000-0005-0000-0000-00009C000000}"/>
    <cellStyle name="20 % - Markeringsfarve1 5 3 3" xfId="26665" xr:uid="{00000000-0005-0000-0000-00009D000000}"/>
    <cellStyle name="20 % - Markeringsfarve1 5 4" xfId="26666" xr:uid="{00000000-0005-0000-0000-00009E000000}"/>
    <cellStyle name="20 % - Markeringsfarve1 5 4 2" xfId="26667" xr:uid="{00000000-0005-0000-0000-00009F000000}"/>
    <cellStyle name="20 % - Markeringsfarve1 5 4 3" xfId="26668" xr:uid="{00000000-0005-0000-0000-0000A0000000}"/>
    <cellStyle name="20 % - Markeringsfarve1 5 5" xfId="26669" xr:uid="{00000000-0005-0000-0000-0000A1000000}"/>
    <cellStyle name="20 % - Markeringsfarve1 5 5 2" xfId="26670" xr:uid="{00000000-0005-0000-0000-0000A2000000}"/>
    <cellStyle name="20 % - Markeringsfarve1 5 5 3" xfId="26671" xr:uid="{00000000-0005-0000-0000-0000A3000000}"/>
    <cellStyle name="20 % - Markeringsfarve1 5 6" xfId="26672" xr:uid="{00000000-0005-0000-0000-0000A4000000}"/>
    <cellStyle name="20 % - Markeringsfarve1 5 6 2" xfId="26673" xr:uid="{00000000-0005-0000-0000-0000A5000000}"/>
    <cellStyle name="20 % - Markeringsfarve1 5 6 3" xfId="26674" xr:uid="{00000000-0005-0000-0000-0000A6000000}"/>
    <cellStyle name="20 % - Markeringsfarve1 5 7" xfId="26675" xr:uid="{00000000-0005-0000-0000-0000A7000000}"/>
    <cellStyle name="20 % - Markeringsfarve1 5 7 2" xfId="26676" xr:uid="{00000000-0005-0000-0000-0000A8000000}"/>
    <cellStyle name="20 % - Markeringsfarve1 5 8" xfId="26677" xr:uid="{00000000-0005-0000-0000-0000A9000000}"/>
    <cellStyle name="20 % - Markeringsfarve1 6" xfId="19786" xr:uid="{00000000-0005-0000-0000-0000AA000000}"/>
    <cellStyle name="20 % - Markeringsfarve1 6 2" xfId="19787" xr:uid="{00000000-0005-0000-0000-0000AB000000}"/>
    <cellStyle name="20 % - Markeringsfarve1 6 2 2" xfId="26678" xr:uid="{00000000-0005-0000-0000-0000AC000000}"/>
    <cellStyle name="20 % - Markeringsfarve1 6 2 3" xfId="26679" xr:uid="{00000000-0005-0000-0000-0000AD000000}"/>
    <cellStyle name="20 % - Markeringsfarve1 6 3" xfId="26680" xr:uid="{00000000-0005-0000-0000-0000AE000000}"/>
    <cellStyle name="20 % - Markeringsfarve1 6 4" xfId="26681" xr:uid="{00000000-0005-0000-0000-0000AF000000}"/>
    <cellStyle name="20 % - Markeringsfarve1 7" xfId="19788" xr:uid="{00000000-0005-0000-0000-0000B0000000}"/>
    <cellStyle name="20 % - Markeringsfarve1 7 2" xfId="26682" xr:uid="{00000000-0005-0000-0000-0000B1000000}"/>
    <cellStyle name="20 % - Markeringsfarve1 7 3" xfId="26683" xr:uid="{00000000-0005-0000-0000-0000B2000000}"/>
    <cellStyle name="20 % - Markeringsfarve1 8" xfId="26684" xr:uid="{00000000-0005-0000-0000-0000B3000000}"/>
    <cellStyle name="20 % - Markeringsfarve1 8 2" xfId="26685" xr:uid="{00000000-0005-0000-0000-0000B4000000}"/>
    <cellStyle name="20 % - Markeringsfarve1 8 3" xfId="26686" xr:uid="{00000000-0005-0000-0000-0000B5000000}"/>
    <cellStyle name="20 % - Markeringsfarve1 9" xfId="26687" xr:uid="{00000000-0005-0000-0000-0000B6000000}"/>
    <cellStyle name="20 % - Markeringsfarve1 9 2" xfId="26688" xr:uid="{00000000-0005-0000-0000-0000B7000000}"/>
    <cellStyle name="20 % - Markeringsfarve1 9 3" xfId="26689" xr:uid="{00000000-0005-0000-0000-0000B8000000}"/>
    <cellStyle name="20 % - Markeringsfarve2" xfId="6746" xr:uid="{00000000-0005-0000-0000-0000B9000000}"/>
    <cellStyle name="20 % - Markeringsfarve2 10" xfId="26690" xr:uid="{00000000-0005-0000-0000-0000BA000000}"/>
    <cellStyle name="20 % - Markeringsfarve2 10 2" xfId="26691" xr:uid="{00000000-0005-0000-0000-0000BB000000}"/>
    <cellStyle name="20 % - Markeringsfarve2 11" xfId="26692" xr:uid="{00000000-0005-0000-0000-0000BC000000}"/>
    <cellStyle name="20 % - Markeringsfarve2 12" xfId="14026" xr:uid="{00000000-0005-0000-0000-0000BD000000}"/>
    <cellStyle name="20 % - Markeringsfarve2 2" xfId="6747" xr:uid="{00000000-0005-0000-0000-0000BE000000}"/>
    <cellStyle name="20 % - Markeringsfarve2 2 10" xfId="26693" xr:uid="{00000000-0005-0000-0000-0000BF000000}"/>
    <cellStyle name="20 % - Markeringsfarve2 2 11" xfId="14027" xr:uid="{00000000-0005-0000-0000-0000C0000000}"/>
    <cellStyle name="20 % - Markeringsfarve2 2 2" xfId="19789" xr:uid="{00000000-0005-0000-0000-0000C1000000}"/>
    <cellStyle name="20 % - Markeringsfarve2 2 2 2" xfId="19790" xr:uid="{00000000-0005-0000-0000-0000C2000000}"/>
    <cellStyle name="20 % - Markeringsfarve2 2 2 2 2" xfId="26694" xr:uid="{00000000-0005-0000-0000-0000C3000000}"/>
    <cellStyle name="20 % - Markeringsfarve2 2 2 2 3" xfId="26695" xr:uid="{00000000-0005-0000-0000-0000C4000000}"/>
    <cellStyle name="20 % - Markeringsfarve2 2 2 3" xfId="26696" xr:uid="{00000000-0005-0000-0000-0000C5000000}"/>
    <cellStyle name="20 % - Markeringsfarve2 2 2 3 2" xfId="26697" xr:uid="{00000000-0005-0000-0000-0000C6000000}"/>
    <cellStyle name="20 % - Markeringsfarve2 2 2 3 3" xfId="26698" xr:uid="{00000000-0005-0000-0000-0000C7000000}"/>
    <cellStyle name="20 % - Markeringsfarve2 2 2 4" xfId="26699" xr:uid="{00000000-0005-0000-0000-0000C8000000}"/>
    <cellStyle name="20 % - Markeringsfarve2 2 2 4 2" xfId="26700" xr:uid="{00000000-0005-0000-0000-0000C9000000}"/>
    <cellStyle name="20 % - Markeringsfarve2 2 2 4 3" xfId="26701" xr:uid="{00000000-0005-0000-0000-0000CA000000}"/>
    <cellStyle name="20 % - Markeringsfarve2 2 2 5" xfId="26702" xr:uid="{00000000-0005-0000-0000-0000CB000000}"/>
    <cellStyle name="20 % - Markeringsfarve2 2 2 5 2" xfId="26703" xr:uid="{00000000-0005-0000-0000-0000CC000000}"/>
    <cellStyle name="20 % - Markeringsfarve2 2 2 5 3" xfId="26704" xr:uid="{00000000-0005-0000-0000-0000CD000000}"/>
    <cellStyle name="20 % - Markeringsfarve2 2 2 6" xfId="26705" xr:uid="{00000000-0005-0000-0000-0000CE000000}"/>
    <cellStyle name="20 % - Markeringsfarve2 2 2 6 2" xfId="26706" xr:uid="{00000000-0005-0000-0000-0000CF000000}"/>
    <cellStyle name="20 % - Markeringsfarve2 2 2 6 3" xfId="26707" xr:uid="{00000000-0005-0000-0000-0000D0000000}"/>
    <cellStyle name="20 % - Markeringsfarve2 2 2 7" xfId="26708" xr:uid="{00000000-0005-0000-0000-0000D1000000}"/>
    <cellStyle name="20 % - Markeringsfarve2 2 2 7 2" xfId="26709" xr:uid="{00000000-0005-0000-0000-0000D2000000}"/>
    <cellStyle name="20 % - Markeringsfarve2 2 2 8" xfId="26710" xr:uid="{00000000-0005-0000-0000-0000D3000000}"/>
    <cellStyle name="20 % - Markeringsfarve2 2 3" xfId="19791" xr:uid="{00000000-0005-0000-0000-0000D4000000}"/>
    <cellStyle name="20 % - Markeringsfarve2 2 3 2" xfId="19792" xr:uid="{00000000-0005-0000-0000-0000D5000000}"/>
    <cellStyle name="20 % - Markeringsfarve2 2 3 2 2" xfId="26711" xr:uid="{00000000-0005-0000-0000-0000D6000000}"/>
    <cellStyle name="20 % - Markeringsfarve2 2 3 2 3" xfId="26712" xr:uid="{00000000-0005-0000-0000-0000D7000000}"/>
    <cellStyle name="20 % - Markeringsfarve2 2 3 3" xfId="26713" xr:uid="{00000000-0005-0000-0000-0000D8000000}"/>
    <cellStyle name="20 % - Markeringsfarve2 2 3 3 2" xfId="26714" xr:uid="{00000000-0005-0000-0000-0000D9000000}"/>
    <cellStyle name="20 % - Markeringsfarve2 2 3 3 3" xfId="26715" xr:uid="{00000000-0005-0000-0000-0000DA000000}"/>
    <cellStyle name="20 % - Markeringsfarve2 2 3 4" xfId="26716" xr:uid="{00000000-0005-0000-0000-0000DB000000}"/>
    <cellStyle name="20 % - Markeringsfarve2 2 3 4 2" xfId="26717" xr:uid="{00000000-0005-0000-0000-0000DC000000}"/>
    <cellStyle name="20 % - Markeringsfarve2 2 3 4 3" xfId="26718" xr:uid="{00000000-0005-0000-0000-0000DD000000}"/>
    <cellStyle name="20 % - Markeringsfarve2 2 3 5" xfId="26719" xr:uid="{00000000-0005-0000-0000-0000DE000000}"/>
    <cellStyle name="20 % - Markeringsfarve2 2 3 5 2" xfId="26720" xr:uid="{00000000-0005-0000-0000-0000DF000000}"/>
    <cellStyle name="20 % - Markeringsfarve2 2 3 5 3" xfId="26721" xr:uid="{00000000-0005-0000-0000-0000E0000000}"/>
    <cellStyle name="20 % - Markeringsfarve2 2 3 6" xfId="26722" xr:uid="{00000000-0005-0000-0000-0000E1000000}"/>
    <cellStyle name="20 % - Markeringsfarve2 2 3 6 2" xfId="26723" xr:uid="{00000000-0005-0000-0000-0000E2000000}"/>
    <cellStyle name="20 % - Markeringsfarve2 2 3 6 3" xfId="26724" xr:uid="{00000000-0005-0000-0000-0000E3000000}"/>
    <cellStyle name="20 % - Markeringsfarve2 2 3 7" xfId="26725" xr:uid="{00000000-0005-0000-0000-0000E4000000}"/>
    <cellStyle name="20 % - Markeringsfarve2 2 3 7 2" xfId="26726" xr:uid="{00000000-0005-0000-0000-0000E5000000}"/>
    <cellStyle name="20 % - Markeringsfarve2 2 3 8" xfId="26727" xr:uid="{00000000-0005-0000-0000-0000E6000000}"/>
    <cellStyle name="20 % - Markeringsfarve2 2 4" xfId="19793" xr:uid="{00000000-0005-0000-0000-0000E7000000}"/>
    <cellStyle name="20 % - Markeringsfarve2 2 4 2" xfId="26728" xr:uid="{00000000-0005-0000-0000-0000E8000000}"/>
    <cellStyle name="20 % - Markeringsfarve2 2 4 3" xfId="26729" xr:uid="{00000000-0005-0000-0000-0000E9000000}"/>
    <cellStyle name="20 % - Markeringsfarve2 2 5" xfId="26730" xr:uid="{00000000-0005-0000-0000-0000EA000000}"/>
    <cellStyle name="20 % - Markeringsfarve2 2 5 2" xfId="26731" xr:uid="{00000000-0005-0000-0000-0000EB000000}"/>
    <cellStyle name="20 % - Markeringsfarve2 2 5 3" xfId="26732" xr:uid="{00000000-0005-0000-0000-0000EC000000}"/>
    <cellStyle name="20 % - Markeringsfarve2 2 6" xfId="26733" xr:uid="{00000000-0005-0000-0000-0000ED000000}"/>
    <cellStyle name="20 % - Markeringsfarve2 2 6 2" xfId="26734" xr:uid="{00000000-0005-0000-0000-0000EE000000}"/>
    <cellStyle name="20 % - Markeringsfarve2 2 6 3" xfId="26735" xr:uid="{00000000-0005-0000-0000-0000EF000000}"/>
    <cellStyle name="20 % - Markeringsfarve2 2 7" xfId="26736" xr:uid="{00000000-0005-0000-0000-0000F0000000}"/>
    <cellStyle name="20 % - Markeringsfarve2 2 7 2" xfId="26737" xr:uid="{00000000-0005-0000-0000-0000F1000000}"/>
    <cellStyle name="20 % - Markeringsfarve2 2 7 3" xfId="26738" xr:uid="{00000000-0005-0000-0000-0000F2000000}"/>
    <cellStyle name="20 % - Markeringsfarve2 2 8" xfId="26739" xr:uid="{00000000-0005-0000-0000-0000F3000000}"/>
    <cellStyle name="20 % - Markeringsfarve2 2 8 2" xfId="26740" xr:uid="{00000000-0005-0000-0000-0000F4000000}"/>
    <cellStyle name="20 % - Markeringsfarve2 2 8 3" xfId="26741" xr:uid="{00000000-0005-0000-0000-0000F5000000}"/>
    <cellStyle name="20 % - Markeringsfarve2 2 9" xfId="26742" xr:uid="{00000000-0005-0000-0000-0000F6000000}"/>
    <cellStyle name="20 % - Markeringsfarve2 2 9 2" xfId="26743" xr:uid="{00000000-0005-0000-0000-0000F7000000}"/>
    <cellStyle name="20 % - Markeringsfarve2 3" xfId="19794" xr:uid="{00000000-0005-0000-0000-0000F8000000}"/>
    <cellStyle name="20 % - Markeringsfarve2 3 10" xfId="26744" xr:uid="{00000000-0005-0000-0000-0000F9000000}"/>
    <cellStyle name="20 % - Markeringsfarve2 3 2" xfId="19795" xr:uid="{00000000-0005-0000-0000-0000FA000000}"/>
    <cellStyle name="20 % - Markeringsfarve2 3 2 2" xfId="26745" xr:uid="{00000000-0005-0000-0000-0000FB000000}"/>
    <cellStyle name="20 % - Markeringsfarve2 3 2 2 2" xfId="26746" xr:uid="{00000000-0005-0000-0000-0000FC000000}"/>
    <cellStyle name="20 % - Markeringsfarve2 3 2 2 3" xfId="26747" xr:uid="{00000000-0005-0000-0000-0000FD000000}"/>
    <cellStyle name="20 % - Markeringsfarve2 3 2 3" xfId="26748" xr:uid="{00000000-0005-0000-0000-0000FE000000}"/>
    <cellStyle name="20 % - Markeringsfarve2 3 2 3 2" xfId="26749" xr:uid="{00000000-0005-0000-0000-0000FF000000}"/>
    <cellStyle name="20 % - Markeringsfarve2 3 2 3 3" xfId="26750" xr:uid="{00000000-0005-0000-0000-000000010000}"/>
    <cellStyle name="20 % - Markeringsfarve2 3 2 4" xfId="26751" xr:uid="{00000000-0005-0000-0000-000001010000}"/>
    <cellStyle name="20 % - Markeringsfarve2 3 2 4 2" xfId="26752" xr:uid="{00000000-0005-0000-0000-000002010000}"/>
    <cellStyle name="20 % - Markeringsfarve2 3 2 4 3" xfId="26753" xr:uid="{00000000-0005-0000-0000-000003010000}"/>
    <cellStyle name="20 % - Markeringsfarve2 3 2 5" xfId="26754" xr:uid="{00000000-0005-0000-0000-000004010000}"/>
    <cellStyle name="20 % - Markeringsfarve2 3 2 5 2" xfId="26755" xr:uid="{00000000-0005-0000-0000-000005010000}"/>
    <cellStyle name="20 % - Markeringsfarve2 3 2 5 3" xfId="26756" xr:uid="{00000000-0005-0000-0000-000006010000}"/>
    <cellStyle name="20 % - Markeringsfarve2 3 2 6" xfId="26757" xr:uid="{00000000-0005-0000-0000-000007010000}"/>
    <cellStyle name="20 % - Markeringsfarve2 3 2 6 2" xfId="26758" xr:uid="{00000000-0005-0000-0000-000008010000}"/>
    <cellStyle name="20 % - Markeringsfarve2 3 2 6 3" xfId="26759" xr:uid="{00000000-0005-0000-0000-000009010000}"/>
    <cellStyle name="20 % - Markeringsfarve2 3 2 7" xfId="26760" xr:uid="{00000000-0005-0000-0000-00000A010000}"/>
    <cellStyle name="20 % - Markeringsfarve2 3 2 7 2" xfId="26761" xr:uid="{00000000-0005-0000-0000-00000B010000}"/>
    <cellStyle name="20 % - Markeringsfarve2 3 2 8" xfId="26762" xr:uid="{00000000-0005-0000-0000-00000C010000}"/>
    <cellStyle name="20 % - Markeringsfarve2 3 3" xfId="26763" xr:uid="{00000000-0005-0000-0000-00000D010000}"/>
    <cellStyle name="20 % - Markeringsfarve2 3 3 2" xfId="26764" xr:uid="{00000000-0005-0000-0000-00000E010000}"/>
    <cellStyle name="20 % - Markeringsfarve2 3 3 2 2" xfId="26765" xr:uid="{00000000-0005-0000-0000-00000F010000}"/>
    <cellStyle name="20 % - Markeringsfarve2 3 3 2 3" xfId="26766" xr:uid="{00000000-0005-0000-0000-000010010000}"/>
    <cellStyle name="20 % - Markeringsfarve2 3 3 3" xfId="26767" xr:uid="{00000000-0005-0000-0000-000011010000}"/>
    <cellStyle name="20 % - Markeringsfarve2 3 3 3 2" xfId="26768" xr:uid="{00000000-0005-0000-0000-000012010000}"/>
    <cellStyle name="20 % - Markeringsfarve2 3 3 3 3" xfId="26769" xr:uid="{00000000-0005-0000-0000-000013010000}"/>
    <cellStyle name="20 % - Markeringsfarve2 3 3 4" xfId="26770" xr:uid="{00000000-0005-0000-0000-000014010000}"/>
    <cellStyle name="20 % - Markeringsfarve2 3 3 4 2" xfId="26771" xr:uid="{00000000-0005-0000-0000-000015010000}"/>
    <cellStyle name="20 % - Markeringsfarve2 3 3 4 3" xfId="26772" xr:uid="{00000000-0005-0000-0000-000016010000}"/>
    <cellStyle name="20 % - Markeringsfarve2 3 3 5" xfId="26773" xr:uid="{00000000-0005-0000-0000-000017010000}"/>
    <cellStyle name="20 % - Markeringsfarve2 3 3 5 2" xfId="26774" xr:uid="{00000000-0005-0000-0000-000018010000}"/>
    <cellStyle name="20 % - Markeringsfarve2 3 3 5 3" xfId="26775" xr:uid="{00000000-0005-0000-0000-000019010000}"/>
    <cellStyle name="20 % - Markeringsfarve2 3 3 6" xfId="26776" xr:uid="{00000000-0005-0000-0000-00001A010000}"/>
    <cellStyle name="20 % - Markeringsfarve2 3 3 6 2" xfId="26777" xr:uid="{00000000-0005-0000-0000-00001B010000}"/>
    <cellStyle name="20 % - Markeringsfarve2 3 3 6 3" xfId="26778" xr:uid="{00000000-0005-0000-0000-00001C010000}"/>
    <cellStyle name="20 % - Markeringsfarve2 3 3 7" xfId="26779" xr:uid="{00000000-0005-0000-0000-00001D010000}"/>
    <cellStyle name="20 % - Markeringsfarve2 3 3 7 2" xfId="26780" xr:uid="{00000000-0005-0000-0000-00001E010000}"/>
    <cellStyle name="20 % - Markeringsfarve2 3 3 8" xfId="26781" xr:uid="{00000000-0005-0000-0000-00001F010000}"/>
    <cellStyle name="20 % - Markeringsfarve2 3 4" xfId="26782" xr:uid="{00000000-0005-0000-0000-000020010000}"/>
    <cellStyle name="20 % - Markeringsfarve2 3 4 2" xfId="26783" xr:uid="{00000000-0005-0000-0000-000021010000}"/>
    <cellStyle name="20 % - Markeringsfarve2 3 4 3" xfId="26784" xr:uid="{00000000-0005-0000-0000-000022010000}"/>
    <cellStyle name="20 % - Markeringsfarve2 3 5" xfId="26785" xr:uid="{00000000-0005-0000-0000-000023010000}"/>
    <cellStyle name="20 % - Markeringsfarve2 3 5 2" xfId="26786" xr:uid="{00000000-0005-0000-0000-000024010000}"/>
    <cellStyle name="20 % - Markeringsfarve2 3 5 3" xfId="26787" xr:uid="{00000000-0005-0000-0000-000025010000}"/>
    <cellStyle name="20 % - Markeringsfarve2 3 6" xfId="26788" xr:uid="{00000000-0005-0000-0000-000026010000}"/>
    <cellStyle name="20 % - Markeringsfarve2 3 6 2" xfId="26789" xr:uid="{00000000-0005-0000-0000-000027010000}"/>
    <cellStyle name="20 % - Markeringsfarve2 3 6 3" xfId="26790" xr:uid="{00000000-0005-0000-0000-000028010000}"/>
    <cellStyle name="20 % - Markeringsfarve2 3 7" xfId="26791" xr:uid="{00000000-0005-0000-0000-000029010000}"/>
    <cellStyle name="20 % - Markeringsfarve2 3 7 2" xfId="26792" xr:uid="{00000000-0005-0000-0000-00002A010000}"/>
    <cellStyle name="20 % - Markeringsfarve2 3 7 3" xfId="26793" xr:uid="{00000000-0005-0000-0000-00002B010000}"/>
    <cellStyle name="20 % - Markeringsfarve2 3 8" xfId="26794" xr:uid="{00000000-0005-0000-0000-00002C010000}"/>
    <cellStyle name="20 % - Markeringsfarve2 3 8 2" xfId="26795" xr:uid="{00000000-0005-0000-0000-00002D010000}"/>
    <cellStyle name="20 % - Markeringsfarve2 3 8 3" xfId="26796" xr:uid="{00000000-0005-0000-0000-00002E010000}"/>
    <cellStyle name="20 % - Markeringsfarve2 3 9" xfId="26797" xr:uid="{00000000-0005-0000-0000-00002F010000}"/>
    <cellStyle name="20 % - Markeringsfarve2 3 9 2" xfId="26798" xr:uid="{00000000-0005-0000-0000-000030010000}"/>
    <cellStyle name="20 % - Markeringsfarve2 4" xfId="19796" xr:uid="{00000000-0005-0000-0000-000031010000}"/>
    <cellStyle name="20 % - Markeringsfarve2 4 2" xfId="19797" xr:uid="{00000000-0005-0000-0000-000032010000}"/>
    <cellStyle name="20 % - Markeringsfarve2 4 2 2" xfId="26799" xr:uid="{00000000-0005-0000-0000-000033010000}"/>
    <cellStyle name="20 % - Markeringsfarve2 4 2 3" xfId="26800" xr:uid="{00000000-0005-0000-0000-000034010000}"/>
    <cellStyle name="20 % - Markeringsfarve2 4 3" xfId="26801" xr:uid="{00000000-0005-0000-0000-000035010000}"/>
    <cellStyle name="20 % - Markeringsfarve2 4 3 2" xfId="26802" xr:uid="{00000000-0005-0000-0000-000036010000}"/>
    <cellStyle name="20 % - Markeringsfarve2 4 3 3" xfId="26803" xr:uid="{00000000-0005-0000-0000-000037010000}"/>
    <cellStyle name="20 % - Markeringsfarve2 4 4" xfId="26804" xr:uid="{00000000-0005-0000-0000-000038010000}"/>
    <cellStyle name="20 % - Markeringsfarve2 4 4 2" xfId="26805" xr:uid="{00000000-0005-0000-0000-000039010000}"/>
    <cellStyle name="20 % - Markeringsfarve2 4 4 3" xfId="26806" xr:uid="{00000000-0005-0000-0000-00003A010000}"/>
    <cellStyle name="20 % - Markeringsfarve2 4 5" xfId="26807" xr:uid="{00000000-0005-0000-0000-00003B010000}"/>
    <cellStyle name="20 % - Markeringsfarve2 4 5 2" xfId="26808" xr:uid="{00000000-0005-0000-0000-00003C010000}"/>
    <cellStyle name="20 % - Markeringsfarve2 4 5 3" xfId="26809" xr:uid="{00000000-0005-0000-0000-00003D010000}"/>
    <cellStyle name="20 % - Markeringsfarve2 4 6" xfId="26810" xr:uid="{00000000-0005-0000-0000-00003E010000}"/>
    <cellStyle name="20 % - Markeringsfarve2 4 6 2" xfId="26811" xr:uid="{00000000-0005-0000-0000-00003F010000}"/>
    <cellStyle name="20 % - Markeringsfarve2 4 6 3" xfId="26812" xr:uid="{00000000-0005-0000-0000-000040010000}"/>
    <cellStyle name="20 % - Markeringsfarve2 4 7" xfId="26813" xr:uid="{00000000-0005-0000-0000-000041010000}"/>
    <cellStyle name="20 % - Markeringsfarve2 4 7 2" xfId="26814" xr:uid="{00000000-0005-0000-0000-000042010000}"/>
    <cellStyle name="20 % - Markeringsfarve2 4 8" xfId="26815" xr:uid="{00000000-0005-0000-0000-000043010000}"/>
    <cellStyle name="20 % - Markeringsfarve2 5" xfId="19798" xr:uid="{00000000-0005-0000-0000-000044010000}"/>
    <cellStyle name="20 % - Markeringsfarve2 5 2" xfId="19799" xr:uid="{00000000-0005-0000-0000-000045010000}"/>
    <cellStyle name="20 % - Markeringsfarve2 5 2 2" xfId="26816" xr:uid="{00000000-0005-0000-0000-000046010000}"/>
    <cellStyle name="20 % - Markeringsfarve2 5 2 3" xfId="26817" xr:uid="{00000000-0005-0000-0000-000047010000}"/>
    <cellStyle name="20 % - Markeringsfarve2 5 3" xfId="26818" xr:uid="{00000000-0005-0000-0000-000048010000}"/>
    <cellStyle name="20 % - Markeringsfarve2 5 3 2" xfId="26819" xr:uid="{00000000-0005-0000-0000-000049010000}"/>
    <cellStyle name="20 % - Markeringsfarve2 5 3 3" xfId="26820" xr:uid="{00000000-0005-0000-0000-00004A010000}"/>
    <cellStyle name="20 % - Markeringsfarve2 5 4" xfId="26821" xr:uid="{00000000-0005-0000-0000-00004B010000}"/>
    <cellStyle name="20 % - Markeringsfarve2 5 4 2" xfId="26822" xr:uid="{00000000-0005-0000-0000-00004C010000}"/>
    <cellStyle name="20 % - Markeringsfarve2 5 4 3" xfId="26823" xr:uid="{00000000-0005-0000-0000-00004D010000}"/>
    <cellStyle name="20 % - Markeringsfarve2 5 5" xfId="26824" xr:uid="{00000000-0005-0000-0000-00004E010000}"/>
    <cellStyle name="20 % - Markeringsfarve2 5 5 2" xfId="26825" xr:uid="{00000000-0005-0000-0000-00004F010000}"/>
    <cellStyle name="20 % - Markeringsfarve2 5 5 3" xfId="26826" xr:uid="{00000000-0005-0000-0000-000050010000}"/>
    <cellStyle name="20 % - Markeringsfarve2 5 6" xfId="26827" xr:uid="{00000000-0005-0000-0000-000051010000}"/>
    <cellStyle name="20 % - Markeringsfarve2 5 6 2" xfId="26828" xr:uid="{00000000-0005-0000-0000-000052010000}"/>
    <cellStyle name="20 % - Markeringsfarve2 5 6 3" xfId="26829" xr:uid="{00000000-0005-0000-0000-000053010000}"/>
    <cellStyle name="20 % - Markeringsfarve2 5 7" xfId="26830" xr:uid="{00000000-0005-0000-0000-000054010000}"/>
    <cellStyle name="20 % - Markeringsfarve2 5 7 2" xfId="26831" xr:uid="{00000000-0005-0000-0000-000055010000}"/>
    <cellStyle name="20 % - Markeringsfarve2 5 8" xfId="26832" xr:uid="{00000000-0005-0000-0000-000056010000}"/>
    <cellStyle name="20 % - Markeringsfarve2 6" xfId="19800" xr:uid="{00000000-0005-0000-0000-000057010000}"/>
    <cellStyle name="20 % - Markeringsfarve2 6 2" xfId="19801" xr:uid="{00000000-0005-0000-0000-000058010000}"/>
    <cellStyle name="20 % - Markeringsfarve2 6 2 2" xfId="26833" xr:uid="{00000000-0005-0000-0000-000059010000}"/>
    <cellStyle name="20 % - Markeringsfarve2 6 2 3" xfId="26834" xr:uid="{00000000-0005-0000-0000-00005A010000}"/>
    <cellStyle name="20 % - Markeringsfarve2 6 3" xfId="26835" xr:uid="{00000000-0005-0000-0000-00005B010000}"/>
    <cellStyle name="20 % - Markeringsfarve2 6 4" xfId="26836" xr:uid="{00000000-0005-0000-0000-00005C010000}"/>
    <cellStyle name="20 % - Markeringsfarve2 7" xfId="19802" xr:uid="{00000000-0005-0000-0000-00005D010000}"/>
    <cellStyle name="20 % - Markeringsfarve2 7 2" xfId="26837" xr:uid="{00000000-0005-0000-0000-00005E010000}"/>
    <cellStyle name="20 % - Markeringsfarve2 7 3" xfId="26838" xr:uid="{00000000-0005-0000-0000-00005F010000}"/>
    <cellStyle name="20 % - Markeringsfarve2 8" xfId="26839" xr:uid="{00000000-0005-0000-0000-000060010000}"/>
    <cellStyle name="20 % - Markeringsfarve2 8 2" xfId="26840" xr:uid="{00000000-0005-0000-0000-000061010000}"/>
    <cellStyle name="20 % - Markeringsfarve2 8 3" xfId="26841" xr:uid="{00000000-0005-0000-0000-000062010000}"/>
    <cellStyle name="20 % - Markeringsfarve2 9" xfId="26842" xr:uid="{00000000-0005-0000-0000-000063010000}"/>
    <cellStyle name="20 % - Markeringsfarve2 9 2" xfId="26843" xr:uid="{00000000-0005-0000-0000-000064010000}"/>
    <cellStyle name="20 % - Markeringsfarve2 9 3" xfId="26844" xr:uid="{00000000-0005-0000-0000-000065010000}"/>
    <cellStyle name="20 % - Markeringsfarve3" xfId="6748" xr:uid="{00000000-0005-0000-0000-000066010000}"/>
    <cellStyle name="20 % - Markeringsfarve3 10" xfId="26845" xr:uid="{00000000-0005-0000-0000-000067010000}"/>
    <cellStyle name="20 % - Markeringsfarve3 10 2" xfId="26846" xr:uid="{00000000-0005-0000-0000-000068010000}"/>
    <cellStyle name="20 % - Markeringsfarve3 11" xfId="26847" xr:uid="{00000000-0005-0000-0000-000069010000}"/>
    <cellStyle name="20 % - Markeringsfarve3 12" xfId="14028" xr:uid="{00000000-0005-0000-0000-00006A010000}"/>
    <cellStyle name="20 % - Markeringsfarve3 2" xfId="6749" xr:uid="{00000000-0005-0000-0000-00006B010000}"/>
    <cellStyle name="20 % - Markeringsfarve3 2 10" xfId="26848" xr:uid="{00000000-0005-0000-0000-00006C010000}"/>
    <cellStyle name="20 % - Markeringsfarve3 2 11" xfId="14029" xr:uid="{00000000-0005-0000-0000-00006D010000}"/>
    <cellStyle name="20 % - Markeringsfarve3 2 2" xfId="19803" xr:uid="{00000000-0005-0000-0000-00006E010000}"/>
    <cellStyle name="20 % - Markeringsfarve3 2 2 2" xfId="19804" xr:uid="{00000000-0005-0000-0000-00006F010000}"/>
    <cellStyle name="20 % - Markeringsfarve3 2 2 2 2" xfId="26849" xr:uid="{00000000-0005-0000-0000-000070010000}"/>
    <cellStyle name="20 % - Markeringsfarve3 2 2 2 3" xfId="26850" xr:uid="{00000000-0005-0000-0000-000071010000}"/>
    <cellStyle name="20 % - Markeringsfarve3 2 2 3" xfId="26851" xr:uid="{00000000-0005-0000-0000-000072010000}"/>
    <cellStyle name="20 % - Markeringsfarve3 2 2 3 2" xfId="26852" xr:uid="{00000000-0005-0000-0000-000073010000}"/>
    <cellStyle name="20 % - Markeringsfarve3 2 2 3 3" xfId="26853" xr:uid="{00000000-0005-0000-0000-000074010000}"/>
    <cellStyle name="20 % - Markeringsfarve3 2 2 4" xfId="26854" xr:uid="{00000000-0005-0000-0000-000075010000}"/>
    <cellStyle name="20 % - Markeringsfarve3 2 2 4 2" xfId="26855" xr:uid="{00000000-0005-0000-0000-000076010000}"/>
    <cellStyle name="20 % - Markeringsfarve3 2 2 4 3" xfId="26856" xr:uid="{00000000-0005-0000-0000-000077010000}"/>
    <cellStyle name="20 % - Markeringsfarve3 2 2 5" xfId="26857" xr:uid="{00000000-0005-0000-0000-000078010000}"/>
    <cellStyle name="20 % - Markeringsfarve3 2 2 5 2" xfId="26858" xr:uid="{00000000-0005-0000-0000-000079010000}"/>
    <cellStyle name="20 % - Markeringsfarve3 2 2 5 3" xfId="26859" xr:uid="{00000000-0005-0000-0000-00007A010000}"/>
    <cellStyle name="20 % - Markeringsfarve3 2 2 6" xfId="26860" xr:uid="{00000000-0005-0000-0000-00007B010000}"/>
    <cellStyle name="20 % - Markeringsfarve3 2 2 6 2" xfId="26861" xr:uid="{00000000-0005-0000-0000-00007C010000}"/>
    <cellStyle name="20 % - Markeringsfarve3 2 2 6 3" xfId="26862" xr:uid="{00000000-0005-0000-0000-00007D010000}"/>
    <cellStyle name="20 % - Markeringsfarve3 2 2 7" xfId="26863" xr:uid="{00000000-0005-0000-0000-00007E010000}"/>
    <cellStyle name="20 % - Markeringsfarve3 2 2 7 2" xfId="26864" xr:uid="{00000000-0005-0000-0000-00007F010000}"/>
    <cellStyle name="20 % - Markeringsfarve3 2 2 8" xfId="26865" xr:uid="{00000000-0005-0000-0000-000080010000}"/>
    <cellStyle name="20 % - Markeringsfarve3 2 3" xfId="19805" xr:uid="{00000000-0005-0000-0000-000081010000}"/>
    <cellStyle name="20 % - Markeringsfarve3 2 3 2" xfId="19806" xr:uid="{00000000-0005-0000-0000-000082010000}"/>
    <cellStyle name="20 % - Markeringsfarve3 2 3 2 2" xfId="26866" xr:uid="{00000000-0005-0000-0000-000083010000}"/>
    <cellStyle name="20 % - Markeringsfarve3 2 3 2 3" xfId="26867" xr:uid="{00000000-0005-0000-0000-000084010000}"/>
    <cellStyle name="20 % - Markeringsfarve3 2 3 3" xfId="26868" xr:uid="{00000000-0005-0000-0000-000085010000}"/>
    <cellStyle name="20 % - Markeringsfarve3 2 3 3 2" xfId="26869" xr:uid="{00000000-0005-0000-0000-000086010000}"/>
    <cellStyle name="20 % - Markeringsfarve3 2 3 3 3" xfId="26870" xr:uid="{00000000-0005-0000-0000-000087010000}"/>
    <cellStyle name="20 % - Markeringsfarve3 2 3 4" xfId="26871" xr:uid="{00000000-0005-0000-0000-000088010000}"/>
    <cellStyle name="20 % - Markeringsfarve3 2 3 4 2" xfId="26872" xr:uid="{00000000-0005-0000-0000-000089010000}"/>
    <cellStyle name="20 % - Markeringsfarve3 2 3 4 3" xfId="26873" xr:uid="{00000000-0005-0000-0000-00008A010000}"/>
    <cellStyle name="20 % - Markeringsfarve3 2 3 5" xfId="26874" xr:uid="{00000000-0005-0000-0000-00008B010000}"/>
    <cellStyle name="20 % - Markeringsfarve3 2 3 5 2" xfId="26875" xr:uid="{00000000-0005-0000-0000-00008C010000}"/>
    <cellStyle name="20 % - Markeringsfarve3 2 3 5 3" xfId="26876" xr:uid="{00000000-0005-0000-0000-00008D010000}"/>
    <cellStyle name="20 % - Markeringsfarve3 2 3 6" xfId="26877" xr:uid="{00000000-0005-0000-0000-00008E010000}"/>
    <cellStyle name="20 % - Markeringsfarve3 2 3 6 2" xfId="26878" xr:uid="{00000000-0005-0000-0000-00008F010000}"/>
    <cellStyle name="20 % - Markeringsfarve3 2 3 6 3" xfId="26879" xr:uid="{00000000-0005-0000-0000-000090010000}"/>
    <cellStyle name="20 % - Markeringsfarve3 2 3 7" xfId="26880" xr:uid="{00000000-0005-0000-0000-000091010000}"/>
    <cellStyle name="20 % - Markeringsfarve3 2 3 7 2" xfId="26881" xr:uid="{00000000-0005-0000-0000-000092010000}"/>
    <cellStyle name="20 % - Markeringsfarve3 2 3 8" xfId="26882" xr:uid="{00000000-0005-0000-0000-000093010000}"/>
    <cellStyle name="20 % - Markeringsfarve3 2 4" xfId="19807" xr:uid="{00000000-0005-0000-0000-000094010000}"/>
    <cellStyle name="20 % - Markeringsfarve3 2 4 2" xfId="19808" xr:uid="{00000000-0005-0000-0000-000095010000}"/>
    <cellStyle name="20 % - Markeringsfarve3 2 4 3" xfId="26883" xr:uid="{00000000-0005-0000-0000-000096010000}"/>
    <cellStyle name="20 % - Markeringsfarve3 2 5" xfId="19809" xr:uid="{00000000-0005-0000-0000-000097010000}"/>
    <cellStyle name="20 % - Markeringsfarve3 2 5 2" xfId="26884" xr:uid="{00000000-0005-0000-0000-000098010000}"/>
    <cellStyle name="20 % - Markeringsfarve3 2 5 3" xfId="26885" xr:uid="{00000000-0005-0000-0000-000099010000}"/>
    <cellStyle name="20 % - Markeringsfarve3 2 6" xfId="26886" xr:uid="{00000000-0005-0000-0000-00009A010000}"/>
    <cellStyle name="20 % - Markeringsfarve3 2 6 2" xfId="26887" xr:uid="{00000000-0005-0000-0000-00009B010000}"/>
    <cellStyle name="20 % - Markeringsfarve3 2 6 3" xfId="26888" xr:uid="{00000000-0005-0000-0000-00009C010000}"/>
    <cellStyle name="20 % - Markeringsfarve3 2 7" xfId="26889" xr:uid="{00000000-0005-0000-0000-00009D010000}"/>
    <cellStyle name="20 % - Markeringsfarve3 2 7 2" xfId="26890" xr:uid="{00000000-0005-0000-0000-00009E010000}"/>
    <cellStyle name="20 % - Markeringsfarve3 2 7 3" xfId="26891" xr:uid="{00000000-0005-0000-0000-00009F010000}"/>
    <cellStyle name="20 % - Markeringsfarve3 2 8" xfId="26892" xr:uid="{00000000-0005-0000-0000-0000A0010000}"/>
    <cellStyle name="20 % - Markeringsfarve3 2 8 2" xfId="26893" xr:uid="{00000000-0005-0000-0000-0000A1010000}"/>
    <cellStyle name="20 % - Markeringsfarve3 2 8 3" xfId="26894" xr:uid="{00000000-0005-0000-0000-0000A2010000}"/>
    <cellStyle name="20 % - Markeringsfarve3 2 9" xfId="26895" xr:uid="{00000000-0005-0000-0000-0000A3010000}"/>
    <cellStyle name="20 % - Markeringsfarve3 2 9 2" xfId="26896" xr:uid="{00000000-0005-0000-0000-0000A4010000}"/>
    <cellStyle name="20 % - Markeringsfarve3 3" xfId="19810" xr:uid="{00000000-0005-0000-0000-0000A5010000}"/>
    <cellStyle name="20 % - Markeringsfarve3 3 10" xfId="26897" xr:uid="{00000000-0005-0000-0000-0000A6010000}"/>
    <cellStyle name="20 % - Markeringsfarve3 3 2" xfId="19811" xr:uid="{00000000-0005-0000-0000-0000A7010000}"/>
    <cellStyle name="20 % - Markeringsfarve3 3 2 2" xfId="26898" xr:uid="{00000000-0005-0000-0000-0000A8010000}"/>
    <cellStyle name="20 % - Markeringsfarve3 3 2 2 2" xfId="26899" xr:uid="{00000000-0005-0000-0000-0000A9010000}"/>
    <cellStyle name="20 % - Markeringsfarve3 3 2 2 3" xfId="26900" xr:uid="{00000000-0005-0000-0000-0000AA010000}"/>
    <cellStyle name="20 % - Markeringsfarve3 3 2 3" xfId="26901" xr:uid="{00000000-0005-0000-0000-0000AB010000}"/>
    <cellStyle name="20 % - Markeringsfarve3 3 2 3 2" xfId="26902" xr:uid="{00000000-0005-0000-0000-0000AC010000}"/>
    <cellStyle name="20 % - Markeringsfarve3 3 2 3 3" xfId="26903" xr:uid="{00000000-0005-0000-0000-0000AD010000}"/>
    <cellStyle name="20 % - Markeringsfarve3 3 2 4" xfId="26904" xr:uid="{00000000-0005-0000-0000-0000AE010000}"/>
    <cellStyle name="20 % - Markeringsfarve3 3 2 4 2" xfId="26905" xr:uid="{00000000-0005-0000-0000-0000AF010000}"/>
    <cellStyle name="20 % - Markeringsfarve3 3 2 4 3" xfId="26906" xr:uid="{00000000-0005-0000-0000-0000B0010000}"/>
    <cellStyle name="20 % - Markeringsfarve3 3 2 5" xfId="26907" xr:uid="{00000000-0005-0000-0000-0000B1010000}"/>
    <cellStyle name="20 % - Markeringsfarve3 3 2 5 2" xfId="26908" xr:uid="{00000000-0005-0000-0000-0000B2010000}"/>
    <cellStyle name="20 % - Markeringsfarve3 3 2 5 3" xfId="26909" xr:uid="{00000000-0005-0000-0000-0000B3010000}"/>
    <cellStyle name="20 % - Markeringsfarve3 3 2 6" xfId="26910" xr:uid="{00000000-0005-0000-0000-0000B4010000}"/>
    <cellStyle name="20 % - Markeringsfarve3 3 2 6 2" xfId="26911" xr:uid="{00000000-0005-0000-0000-0000B5010000}"/>
    <cellStyle name="20 % - Markeringsfarve3 3 2 6 3" xfId="26912" xr:uid="{00000000-0005-0000-0000-0000B6010000}"/>
    <cellStyle name="20 % - Markeringsfarve3 3 2 7" xfId="26913" xr:uid="{00000000-0005-0000-0000-0000B7010000}"/>
    <cellStyle name="20 % - Markeringsfarve3 3 2 7 2" xfId="26914" xr:uid="{00000000-0005-0000-0000-0000B8010000}"/>
    <cellStyle name="20 % - Markeringsfarve3 3 2 8" xfId="26915" xr:uid="{00000000-0005-0000-0000-0000B9010000}"/>
    <cellStyle name="20 % - Markeringsfarve3 3 3" xfId="26916" xr:uid="{00000000-0005-0000-0000-0000BA010000}"/>
    <cellStyle name="20 % - Markeringsfarve3 3 3 2" xfId="26917" xr:uid="{00000000-0005-0000-0000-0000BB010000}"/>
    <cellStyle name="20 % - Markeringsfarve3 3 3 2 2" xfId="26918" xr:uid="{00000000-0005-0000-0000-0000BC010000}"/>
    <cellStyle name="20 % - Markeringsfarve3 3 3 2 3" xfId="26919" xr:uid="{00000000-0005-0000-0000-0000BD010000}"/>
    <cellStyle name="20 % - Markeringsfarve3 3 3 3" xfId="26920" xr:uid="{00000000-0005-0000-0000-0000BE010000}"/>
    <cellStyle name="20 % - Markeringsfarve3 3 3 3 2" xfId="26921" xr:uid="{00000000-0005-0000-0000-0000BF010000}"/>
    <cellStyle name="20 % - Markeringsfarve3 3 3 3 3" xfId="26922" xr:uid="{00000000-0005-0000-0000-0000C0010000}"/>
    <cellStyle name="20 % - Markeringsfarve3 3 3 4" xfId="26923" xr:uid="{00000000-0005-0000-0000-0000C1010000}"/>
    <cellStyle name="20 % - Markeringsfarve3 3 3 4 2" xfId="26924" xr:uid="{00000000-0005-0000-0000-0000C2010000}"/>
    <cellStyle name="20 % - Markeringsfarve3 3 3 4 3" xfId="26925" xr:uid="{00000000-0005-0000-0000-0000C3010000}"/>
    <cellStyle name="20 % - Markeringsfarve3 3 3 5" xfId="26926" xr:uid="{00000000-0005-0000-0000-0000C4010000}"/>
    <cellStyle name="20 % - Markeringsfarve3 3 3 5 2" xfId="26927" xr:uid="{00000000-0005-0000-0000-0000C5010000}"/>
    <cellStyle name="20 % - Markeringsfarve3 3 3 5 3" xfId="26928" xr:uid="{00000000-0005-0000-0000-0000C6010000}"/>
    <cellStyle name="20 % - Markeringsfarve3 3 3 6" xfId="26929" xr:uid="{00000000-0005-0000-0000-0000C7010000}"/>
    <cellStyle name="20 % - Markeringsfarve3 3 3 6 2" xfId="26930" xr:uid="{00000000-0005-0000-0000-0000C8010000}"/>
    <cellStyle name="20 % - Markeringsfarve3 3 3 6 3" xfId="26931" xr:uid="{00000000-0005-0000-0000-0000C9010000}"/>
    <cellStyle name="20 % - Markeringsfarve3 3 3 7" xfId="26932" xr:uid="{00000000-0005-0000-0000-0000CA010000}"/>
    <cellStyle name="20 % - Markeringsfarve3 3 3 7 2" xfId="26933" xr:uid="{00000000-0005-0000-0000-0000CB010000}"/>
    <cellStyle name="20 % - Markeringsfarve3 3 3 8" xfId="26934" xr:uid="{00000000-0005-0000-0000-0000CC010000}"/>
    <cellStyle name="20 % - Markeringsfarve3 3 4" xfId="26935" xr:uid="{00000000-0005-0000-0000-0000CD010000}"/>
    <cellStyle name="20 % - Markeringsfarve3 3 4 2" xfId="26936" xr:uid="{00000000-0005-0000-0000-0000CE010000}"/>
    <cellStyle name="20 % - Markeringsfarve3 3 4 3" xfId="26937" xr:uid="{00000000-0005-0000-0000-0000CF010000}"/>
    <cellStyle name="20 % - Markeringsfarve3 3 5" xfId="26938" xr:uid="{00000000-0005-0000-0000-0000D0010000}"/>
    <cellStyle name="20 % - Markeringsfarve3 3 5 2" xfId="26939" xr:uid="{00000000-0005-0000-0000-0000D1010000}"/>
    <cellStyle name="20 % - Markeringsfarve3 3 5 3" xfId="26940" xr:uid="{00000000-0005-0000-0000-0000D2010000}"/>
    <cellStyle name="20 % - Markeringsfarve3 3 6" xfId="26941" xr:uid="{00000000-0005-0000-0000-0000D3010000}"/>
    <cellStyle name="20 % - Markeringsfarve3 3 6 2" xfId="26942" xr:uid="{00000000-0005-0000-0000-0000D4010000}"/>
    <cellStyle name="20 % - Markeringsfarve3 3 6 3" xfId="26943" xr:uid="{00000000-0005-0000-0000-0000D5010000}"/>
    <cellStyle name="20 % - Markeringsfarve3 3 7" xfId="26944" xr:uid="{00000000-0005-0000-0000-0000D6010000}"/>
    <cellStyle name="20 % - Markeringsfarve3 3 7 2" xfId="26945" xr:uid="{00000000-0005-0000-0000-0000D7010000}"/>
    <cellStyle name="20 % - Markeringsfarve3 3 7 3" xfId="26946" xr:uid="{00000000-0005-0000-0000-0000D8010000}"/>
    <cellStyle name="20 % - Markeringsfarve3 3 8" xfId="26947" xr:uid="{00000000-0005-0000-0000-0000D9010000}"/>
    <cellStyle name="20 % - Markeringsfarve3 3 8 2" xfId="26948" xr:uid="{00000000-0005-0000-0000-0000DA010000}"/>
    <cellStyle name="20 % - Markeringsfarve3 3 8 3" xfId="26949" xr:uid="{00000000-0005-0000-0000-0000DB010000}"/>
    <cellStyle name="20 % - Markeringsfarve3 3 9" xfId="26950" xr:uid="{00000000-0005-0000-0000-0000DC010000}"/>
    <cellStyle name="20 % - Markeringsfarve3 3 9 2" xfId="26951" xr:uid="{00000000-0005-0000-0000-0000DD010000}"/>
    <cellStyle name="20 % - Markeringsfarve3 4" xfId="19812" xr:uid="{00000000-0005-0000-0000-0000DE010000}"/>
    <cellStyle name="20 % - Markeringsfarve3 4 2" xfId="19813" xr:uid="{00000000-0005-0000-0000-0000DF010000}"/>
    <cellStyle name="20 % - Markeringsfarve3 4 2 2" xfId="26952" xr:uid="{00000000-0005-0000-0000-0000E0010000}"/>
    <cellStyle name="20 % - Markeringsfarve3 4 2 3" xfId="26953" xr:uid="{00000000-0005-0000-0000-0000E1010000}"/>
    <cellStyle name="20 % - Markeringsfarve3 4 3" xfId="26954" xr:uid="{00000000-0005-0000-0000-0000E2010000}"/>
    <cellStyle name="20 % - Markeringsfarve3 4 3 2" xfId="26955" xr:uid="{00000000-0005-0000-0000-0000E3010000}"/>
    <cellStyle name="20 % - Markeringsfarve3 4 3 3" xfId="26956" xr:uid="{00000000-0005-0000-0000-0000E4010000}"/>
    <cellStyle name="20 % - Markeringsfarve3 4 4" xfId="26957" xr:uid="{00000000-0005-0000-0000-0000E5010000}"/>
    <cellStyle name="20 % - Markeringsfarve3 4 4 2" xfId="26958" xr:uid="{00000000-0005-0000-0000-0000E6010000}"/>
    <cellStyle name="20 % - Markeringsfarve3 4 4 3" xfId="26959" xr:uid="{00000000-0005-0000-0000-0000E7010000}"/>
    <cellStyle name="20 % - Markeringsfarve3 4 5" xfId="26960" xr:uid="{00000000-0005-0000-0000-0000E8010000}"/>
    <cellStyle name="20 % - Markeringsfarve3 4 5 2" xfId="26961" xr:uid="{00000000-0005-0000-0000-0000E9010000}"/>
    <cellStyle name="20 % - Markeringsfarve3 4 5 3" xfId="26962" xr:uid="{00000000-0005-0000-0000-0000EA010000}"/>
    <cellStyle name="20 % - Markeringsfarve3 4 6" xfId="26963" xr:uid="{00000000-0005-0000-0000-0000EB010000}"/>
    <cellStyle name="20 % - Markeringsfarve3 4 6 2" xfId="26964" xr:uid="{00000000-0005-0000-0000-0000EC010000}"/>
    <cellStyle name="20 % - Markeringsfarve3 4 6 3" xfId="26965" xr:uid="{00000000-0005-0000-0000-0000ED010000}"/>
    <cellStyle name="20 % - Markeringsfarve3 4 7" xfId="26966" xr:uid="{00000000-0005-0000-0000-0000EE010000}"/>
    <cellStyle name="20 % - Markeringsfarve3 4 7 2" xfId="26967" xr:uid="{00000000-0005-0000-0000-0000EF010000}"/>
    <cellStyle name="20 % - Markeringsfarve3 4 8" xfId="26968" xr:uid="{00000000-0005-0000-0000-0000F0010000}"/>
    <cellStyle name="20 % - Markeringsfarve3 5" xfId="19814" xr:uid="{00000000-0005-0000-0000-0000F1010000}"/>
    <cellStyle name="20 % - Markeringsfarve3 5 2" xfId="19815" xr:uid="{00000000-0005-0000-0000-0000F2010000}"/>
    <cellStyle name="20 % - Markeringsfarve3 5 2 2" xfId="26969" xr:uid="{00000000-0005-0000-0000-0000F3010000}"/>
    <cellStyle name="20 % - Markeringsfarve3 5 2 3" xfId="26970" xr:uid="{00000000-0005-0000-0000-0000F4010000}"/>
    <cellStyle name="20 % - Markeringsfarve3 5 3" xfId="26971" xr:uid="{00000000-0005-0000-0000-0000F5010000}"/>
    <cellStyle name="20 % - Markeringsfarve3 5 3 2" xfId="26972" xr:uid="{00000000-0005-0000-0000-0000F6010000}"/>
    <cellStyle name="20 % - Markeringsfarve3 5 3 3" xfId="26973" xr:uid="{00000000-0005-0000-0000-0000F7010000}"/>
    <cellStyle name="20 % - Markeringsfarve3 5 4" xfId="26974" xr:uid="{00000000-0005-0000-0000-0000F8010000}"/>
    <cellStyle name="20 % - Markeringsfarve3 5 4 2" xfId="26975" xr:uid="{00000000-0005-0000-0000-0000F9010000}"/>
    <cellStyle name="20 % - Markeringsfarve3 5 4 3" xfId="26976" xr:uid="{00000000-0005-0000-0000-0000FA010000}"/>
    <cellStyle name="20 % - Markeringsfarve3 5 5" xfId="26977" xr:uid="{00000000-0005-0000-0000-0000FB010000}"/>
    <cellStyle name="20 % - Markeringsfarve3 5 5 2" xfId="26978" xr:uid="{00000000-0005-0000-0000-0000FC010000}"/>
    <cellStyle name="20 % - Markeringsfarve3 5 5 3" xfId="26979" xr:uid="{00000000-0005-0000-0000-0000FD010000}"/>
    <cellStyle name="20 % - Markeringsfarve3 5 6" xfId="26980" xr:uid="{00000000-0005-0000-0000-0000FE010000}"/>
    <cellStyle name="20 % - Markeringsfarve3 5 6 2" xfId="26981" xr:uid="{00000000-0005-0000-0000-0000FF010000}"/>
    <cellStyle name="20 % - Markeringsfarve3 5 6 3" xfId="26982" xr:uid="{00000000-0005-0000-0000-000000020000}"/>
    <cellStyle name="20 % - Markeringsfarve3 5 7" xfId="26983" xr:uid="{00000000-0005-0000-0000-000001020000}"/>
    <cellStyle name="20 % - Markeringsfarve3 5 7 2" xfId="26984" xr:uid="{00000000-0005-0000-0000-000002020000}"/>
    <cellStyle name="20 % - Markeringsfarve3 5 8" xfId="26985" xr:uid="{00000000-0005-0000-0000-000003020000}"/>
    <cellStyle name="20 % - Markeringsfarve3 6" xfId="19816" xr:uid="{00000000-0005-0000-0000-000004020000}"/>
    <cellStyle name="20 % - Markeringsfarve3 6 2" xfId="19817" xr:uid="{00000000-0005-0000-0000-000005020000}"/>
    <cellStyle name="20 % - Markeringsfarve3 6 2 2" xfId="26986" xr:uid="{00000000-0005-0000-0000-000006020000}"/>
    <cellStyle name="20 % - Markeringsfarve3 6 2 3" xfId="26987" xr:uid="{00000000-0005-0000-0000-000007020000}"/>
    <cellStyle name="20 % - Markeringsfarve3 6 3" xfId="26988" xr:uid="{00000000-0005-0000-0000-000008020000}"/>
    <cellStyle name="20 % - Markeringsfarve3 6 4" xfId="26989" xr:uid="{00000000-0005-0000-0000-000009020000}"/>
    <cellStyle name="20 % - Markeringsfarve3 7" xfId="19818" xr:uid="{00000000-0005-0000-0000-00000A020000}"/>
    <cellStyle name="20 % - Markeringsfarve3 7 2" xfId="26990" xr:uid="{00000000-0005-0000-0000-00000B020000}"/>
    <cellStyle name="20 % - Markeringsfarve3 7 3" xfId="26991" xr:uid="{00000000-0005-0000-0000-00000C020000}"/>
    <cellStyle name="20 % - Markeringsfarve3 8" xfId="26992" xr:uid="{00000000-0005-0000-0000-00000D020000}"/>
    <cellStyle name="20 % - Markeringsfarve3 8 2" xfId="26993" xr:uid="{00000000-0005-0000-0000-00000E020000}"/>
    <cellStyle name="20 % - Markeringsfarve3 8 3" xfId="26994" xr:uid="{00000000-0005-0000-0000-00000F020000}"/>
    <cellStyle name="20 % - Markeringsfarve3 9" xfId="26995" xr:uid="{00000000-0005-0000-0000-000010020000}"/>
    <cellStyle name="20 % - Markeringsfarve3 9 2" xfId="26996" xr:uid="{00000000-0005-0000-0000-000011020000}"/>
    <cellStyle name="20 % - Markeringsfarve3 9 3" xfId="26997" xr:uid="{00000000-0005-0000-0000-000012020000}"/>
    <cellStyle name="20 % - Markeringsfarve4" xfId="6750" xr:uid="{00000000-0005-0000-0000-000013020000}"/>
    <cellStyle name="20 % - Markeringsfarve4 10" xfId="26998" xr:uid="{00000000-0005-0000-0000-000014020000}"/>
    <cellStyle name="20 % - Markeringsfarve4 10 2" xfId="26999" xr:uid="{00000000-0005-0000-0000-000015020000}"/>
    <cellStyle name="20 % - Markeringsfarve4 11" xfId="27000" xr:uid="{00000000-0005-0000-0000-000016020000}"/>
    <cellStyle name="20 % - Markeringsfarve4 12" xfId="14030" xr:uid="{00000000-0005-0000-0000-000017020000}"/>
    <cellStyle name="20 % - Markeringsfarve4 2" xfId="6751" xr:uid="{00000000-0005-0000-0000-000018020000}"/>
    <cellStyle name="20 % - Markeringsfarve4 2 10" xfId="27001" xr:uid="{00000000-0005-0000-0000-000019020000}"/>
    <cellStyle name="20 % - Markeringsfarve4 2 11" xfId="14031" xr:uid="{00000000-0005-0000-0000-00001A020000}"/>
    <cellStyle name="20 % - Markeringsfarve4 2 2" xfId="19819" xr:uid="{00000000-0005-0000-0000-00001B020000}"/>
    <cellStyle name="20 % - Markeringsfarve4 2 2 2" xfId="19820" xr:uid="{00000000-0005-0000-0000-00001C020000}"/>
    <cellStyle name="20 % - Markeringsfarve4 2 2 2 2" xfId="27002" xr:uid="{00000000-0005-0000-0000-00001D020000}"/>
    <cellStyle name="20 % - Markeringsfarve4 2 2 2 3" xfId="27003" xr:uid="{00000000-0005-0000-0000-00001E020000}"/>
    <cellStyle name="20 % - Markeringsfarve4 2 2 3" xfId="27004" xr:uid="{00000000-0005-0000-0000-00001F020000}"/>
    <cellStyle name="20 % - Markeringsfarve4 2 2 3 2" xfId="27005" xr:uid="{00000000-0005-0000-0000-000020020000}"/>
    <cellStyle name="20 % - Markeringsfarve4 2 2 3 3" xfId="27006" xr:uid="{00000000-0005-0000-0000-000021020000}"/>
    <cellStyle name="20 % - Markeringsfarve4 2 2 4" xfId="27007" xr:uid="{00000000-0005-0000-0000-000022020000}"/>
    <cellStyle name="20 % - Markeringsfarve4 2 2 4 2" xfId="27008" xr:uid="{00000000-0005-0000-0000-000023020000}"/>
    <cellStyle name="20 % - Markeringsfarve4 2 2 4 3" xfId="27009" xr:uid="{00000000-0005-0000-0000-000024020000}"/>
    <cellStyle name="20 % - Markeringsfarve4 2 2 5" xfId="27010" xr:uid="{00000000-0005-0000-0000-000025020000}"/>
    <cellStyle name="20 % - Markeringsfarve4 2 2 5 2" xfId="27011" xr:uid="{00000000-0005-0000-0000-000026020000}"/>
    <cellStyle name="20 % - Markeringsfarve4 2 2 5 3" xfId="27012" xr:uid="{00000000-0005-0000-0000-000027020000}"/>
    <cellStyle name="20 % - Markeringsfarve4 2 2 6" xfId="27013" xr:uid="{00000000-0005-0000-0000-000028020000}"/>
    <cellStyle name="20 % - Markeringsfarve4 2 2 6 2" xfId="27014" xr:uid="{00000000-0005-0000-0000-000029020000}"/>
    <cellStyle name="20 % - Markeringsfarve4 2 2 6 3" xfId="27015" xr:uid="{00000000-0005-0000-0000-00002A020000}"/>
    <cellStyle name="20 % - Markeringsfarve4 2 2 7" xfId="27016" xr:uid="{00000000-0005-0000-0000-00002B020000}"/>
    <cellStyle name="20 % - Markeringsfarve4 2 2 7 2" xfId="27017" xr:uid="{00000000-0005-0000-0000-00002C020000}"/>
    <cellStyle name="20 % - Markeringsfarve4 2 2 8" xfId="27018" xr:uid="{00000000-0005-0000-0000-00002D020000}"/>
    <cellStyle name="20 % - Markeringsfarve4 2 3" xfId="19821" xr:uid="{00000000-0005-0000-0000-00002E020000}"/>
    <cellStyle name="20 % - Markeringsfarve4 2 3 2" xfId="19822" xr:uid="{00000000-0005-0000-0000-00002F020000}"/>
    <cellStyle name="20 % - Markeringsfarve4 2 3 2 2" xfId="27019" xr:uid="{00000000-0005-0000-0000-000030020000}"/>
    <cellStyle name="20 % - Markeringsfarve4 2 3 2 3" xfId="27020" xr:uid="{00000000-0005-0000-0000-000031020000}"/>
    <cellStyle name="20 % - Markeringsfarve4 2 3 3" xfId="27021" xr:uid="{00000000-0005-0000-0000-000032020000}"/>
    <cellStyle name="20 % - Markeringsfarve4 2 3 3 2" xfId="27022" xr:uid="{00000000-0005-0000-0000-000033020000}"/>
    <cellStyle name="20 % - Markeringsfarve4 2 3 3 3" xfId="27023" xr:uid="{00000000-0005-0000-0000-000034020000}"/>
    <cellStyle name="20 % - Markeringsfarve4 2 3 4" xfId="27024" xr:uid="{00000000-0005-0000-0000-000035020000}"/>
    <cellStyle name="20 % - Markeringsfarve4 2 3 4 2" xfId="27025" xr:uid="{00000000-0005-0000-0000-000036020000}"/>
    <cellStyle name="20 % - Markeringsfarve4 2 3 4 3" xfId="27026" xr:uid="{00000000-0005-0000-0000-000037020000}"/>
    <cellStyle name="20 % - Markeringsfarve4 2 3 5" xfId="27027" xr:uid="{00000000-0005-0000-0000-000038020000}"/>
    <cellStyle name="20 % - Markeringsfarve4 2 3 5 2" xfId="27028" xr:uid="{00000000-0005-0000-0000-000039020000}"/>
    <cellStyle name="20 % - Markeringsfarve4 2 3 5 3" xfId="27029" xr:uid="{00000000-0005-0000-0000-00003A020000}"/>
    <cellStyle name="20 % - Markeringsfarve4 2 3 6" xfId="27030" xr:uid="{00000000-0005-0000-0000-00003B020000}"/>
    <cellStyle name="20 % - Markeringsfarve4 2 3 6 2" xfId="27031" xr:uid="{00000000-0005-0000-0000-00003C020000}"/>
    <cellStyle name="20 % - Markeringsfarve4 2 3 6 3" xfId="27032" xr:uid="{00000000-0005-0000-0000-00003D020000}"/>
    <cellStyle name="20 % - Markeringsfarve4 2 3 7" xfId="27033" xr:uid="{00000000-0005-0000-0000-00003E020000}"/>
    <cellStyle name="20 % - Markeringsfarve4 2 3 7 2" xfId="27034" xr:uid="{00000000-0005-0000-0000-00003F020000}"/>
    <cellStyle name="20 % - Markeringsfarve4 2 3 8" xfId="27035" xr:uid="{00000000-0005-0000-0000-000040020000}"/>
    <cellStyle name="20 % - Markeringsfarve4 2 4" xfId="19823" xr:uid="{00000000-0005-0000-0000-000041020000}"/>
    <cellStyle name="20 % - Markeringsfarve4 2 4 2" xfId="27036" xr:uid="{00000000-0005-0000-0000-000042020000}"/>
    <cellStyle name="20 % - Markeringsfarve4 2 4 3" xfId="27037" xr:uid="{00000000-0005-0000-0000-000043020000}"/>
    <cellStyle name="20 % - Markeringsfarve4 2 5" xfId="27038" xr:uid="{00000000-0005-0000-0000-000044020000}"/>
    <cellStyle name="20 % - Markeringsfarve4 2 5 2" xfId="27039" xr:uid="{00000000-0005-0000-0000-000045020000}"/>
    <cellStyle name="20 % - Markeringsfarve4 2 5 3" xfId="27040" xr:uid="{00000000-0005-0000-0000-000046020000}"/>
    <cellStyle name="20 % - Markeringsfarve4 2 6" xfId="27041" xr:uid="{00000000-0005-0000-0000-000047020000}"/>
    <cellStyle name="20 % - Markeringsfarve4 2 6 2" xfId="27042" xr:uid="{00000000-0005-0000-0000-000048020000}"/>
    <cellStyle name="20 % - Markeringsfarve4 2 6 3" xfId="27043" xr:uid="{00000000-0005-0000-0000-000049020000}"/>
    <cellStyle name="20 % - Markeringsfarve4 2 7" xfId="27044" xr:uid="{00000000-0005-0000-0000-00004A020000}"/>
    <cellStyle name="20 % - Markeringsfarve4 2 7 2" xfId="27045" xr:uid="{00000000-0005-0000-0000-00004B020000}"/>
    <cellStyle name="20 % - Markeringsfarve4 2 7 3" xfId="27046" xr:uid="{00000000-0005-0000-0000-00004C020000}"/>
    <cellStyle name="20 % - Markeringsfarve4 2 8" xfId="27047" xr:uid="{00000000-0005-0000-0000-00004D020000}"/>
    <cellStyle name="20 % - Markeringsfarve4 2 8 2" xfId="27048" xr:uid="{00000000-0005-0000-0000-00004E020000}"/>
    <cellStyle name="20 % - Markeringsfarve4 2 8 3" xfId="27049" xr:uid="{00000000-0005-0000-0000-00004F020000}"/>
    <cellStyle name="20 % - Markeringsfarve4 2 9" xfId="27050" xr:uid="{00000000-0005-0000-0000-000050020000}"/>
    <cellStyle name="20 % - Markeringsfarve4 2 9 2" xfId="27051" xr:uid="{00000000-0005-0000-0000-000051020000}"/>
    <cellStyle name="20 % - Markeringsfarve4 3" xfId="19824" xr:uid="{00000000-0005-0000-0000-000052020000}"/>
    <cellStyle name="20 % - Markeringsfarve4 3 10" xfId="27052" xr:uid="{00000000-0005-0000-0000-000053020000}"/>
    <cellStyle name="20 % - Markeringsfarve4 3 2" xfId="19825" xr:uid="{00000000-0005-0000-0000-000054020000}"/>
    <cellStyle name="20 % - Markeringsfarve4 3 2 2" xfId="27053" xr:uid="{00000000-0005-0000-0000-000055020000}"/>
    <cellStyle name="20 % - Markeringsfarve4 3 2 2 2" xfId="27054" xr:uid="{00000000-0005-0000-0000-000056020000}"/>
    <cellStyle name="20 % - Markeringsfarve4 3 2 2 3" xfId="27055" xr:uid="{00000000-0005-0000-0000-000057020000}"/>
    <cellStyle name="20 % - Markeringsfarve4 3 2 3" xfId="27056" xr:uid="{00000000-0005-0000-0000-000058020000}"/>
    <cellStyle name="20 % - Markeringsfarve4 3 2 3 2" xfId="27057" xr:uid="{00000000-0005-0000-0000-000059020000}"/>
    <cellStyle name="20 % - Markeringsfarve4 3 2 3 3" xfId="27058" xr:uid="{00000000-0005-0000-0000-00005A020000}"/>
    <cellStyle name="20 % - Markeringsfarve4 3 2 4" xfId="27059" xr:uid="{00000000-0005-0000-0000-00005B020000}"/>
    <cellStyle name="20 % - Markeringsfarve4 3 2 4 2" xfId="27060" xr:uid="{00000000-0005-0000-0000-00005C020000}"/>
    <cellStyle name="20 % - Markeringsfarve4 3 2 4 3" xfId="27061" xr:uid="{00000000-0005-0000-0000-00005D020000}"/>
    <cellStyle name="20 % - Markeringsfarve4 3 2 5" xfId="27062" xr:uid="{00000000-0005-0000-0000-00005E020000}"/>
    <cellStyle name="20 % - Markeringsfarve4 3 2 5 2" xfId="27063" xr:uid="{00000000-0005-0000-0000-00005F020000}"/>
    <cellStyle name="20 % - Markeringsfarve4 3 2 5 3" xfId="27064" xr:uid="{00000000-0005-0000-0000-000060020000}"/>
    <cellStyle name="20 % - Markeringsfarve4 3 2 6" xfId="27065" xr:uid="{00000000-0005-0000-0000-000061020000}"/>
    <cellStyle name="20 % - Markeringsfarve4 3 2 6 2" xfId="27066" xr:uid="{00000000-0005-0000-0000-000062020000}"/>
    <cellStyle name="20 % - Markeringsfarve4 3 2 6 3" xfId="27067" xr:uid="{00000000-0005-0000-0000-000063020000}"/>
    <cellStyle name="20 % - Markeringsfarve4 3 2 7" xfId="27068" xr:uid="{00000000-0005-0000-0000-000064020000}"/>
    <cellStyle name="20 % - Markeringsfarve4 3 2 7 2" xfId="27069" xr:uid="{00000000-0005-0000-0000-000065020000}"/>
    <cellStyle name="20 % - Markeringsfarve4 3 2 8" xfId="27070" xr:uid="{00000000-0005-0000-0000-000066020000}"/>
    <cellStyle name="20 % - Markeringsfarve4 3 3" xfId="27071" xr:uid="{00000000-0005-0000-0000-000067020000}"/>
    <cellStyle name="20 % - Markeringsfarve4 3 3 2" xfId="27072" xr:uid="{00000000-0005-0000-0000-000068020000}"/>
    <cellStyle name="20 % - Markeringsfarve4 3 3 2 2" xfId="27073" xr:uid="{00000000-0005-0000-0000-000069020000}"/>
    <cellStyle name="20 % - Markeringsfarve4 3 3 2 3" xfId="27074" xr:uid="{00000000-0005-0000-0000-00006A020000}"/>
    <cellStyle name="20 % - Markeringsfarve4 3 3 3" xfId="27075" xr:uid="{00000000-0005-0000-0000-00006B020000}"/>
    <cellStyle name="20 % - Markeringsfarve4 3 3 3 2" xfId="27076" xr:uid="{00000000-0005-0000-0000-00006C020000}"/>
    <cellStyle name="20 % - Markeringsfarve4 3 3 3 3" xfId="27077" xr:uid="{00000000-0005-0000-0000-00006D020000}"/>
    <cellStyle name="20 % - Markeringsfarve4 3 3 4" xfId="27078" xr:uid="{00000000-0005-0000-0000-00006E020000}"/>
    <cellStyle name="20 % - Markeringsfarve4 3 3 4 2" xfId="27079" xr:uid="{00000000-0005-0000-0000-00006F020000}"/>
    <cellStyle name="20 % - Markeringsfarve4 3 3 4 3" xfId="27080" xr:uid="{00000000-0005-0000-0000-000070020000}"/>
    <cellStyle name="20 % - Markeringsfarve4 3 3 5" xfId="27081" xr:uid="{00000000-0005-0000-0000-000071020000}"/>
    <cellStyle name="20 % - Markeringsfarve4 3 3 5 2" xfId="27082" xr:uid="{00000000-0005-0000-0000-000072020000}"/>
    <cellStyle name="20 % - Markeringsfarve4 3 3 5 3" xfId="27083" xr:uid="{00000000-0005-0000-0000-000073020000}"/>
    <cellStyle name="20 % - Markeringsfarve4 3 3 6" xfId="27084" xr:uid="{00000000-0005-0000-0000-000074020000}"/>
    <cellStyle name="20 % - Markeringsfarve4 3 3 6 2" xfId="27085" xr:uid="{00000000-0005-0000-0000-000075020000}"/>
    <cellStyle name="20 % - Markeringsfarve4 3 3 6 3" xfId="27086" xr:uid="{00000000-0005-0000-0000-000076020000}"/>
    <cellStyle name="20 % - Markeringsfarve4 3 3 7" xfId="27087" xr:uid="{00000000-0005-0000-0000-000077020000}"/>
    <cellStyle name="20 % - Markeringsfarve4 3 3 7 2" xfId="27088" xr:uid="{00000000-0005-0000-0000-000078020000}"/>
    <cellStyle name="20 % - Markeringsfarve4 3 3 8" xfId="27089" xr:uid="{00000000-0005-0000-0000-000079020000}"/>
    <cellStyle name="20 % - Markeringsfarve4 3 4" xfId="27090" xr:uid="{00000000-0005-0000-0000-00007A020000}"/>
    <cellStyle name="20 % - Markeringsfarve4 3 4 2" xfId="27091" xr:uid="{00000000-0005-0000-0000-00007B020000}"/>
    <cellStyle name="20 % - Markeringsfarve4 3 4 3" xfId="27092" xr:uid="{00000000-0005-0000-0000-00007C020000}"/>
    <cellStyle name="20 % - Markeringsfarve4 3 5" xfId="27093" xr:uid="{00000000-0005-0000-0000-00007D020000}"/>
    <cellStyle name="20 % - Markeringsfarve4 3 5 2" xfId="27094" xr:uid="{00000000-0005-0000-0000-00007E020000}"/>
    <cellStyle name="20 % - Markeringsfarve4 3 5 3" xfId="27095" xr:uid="{00000000-0005-0000-0000-00007F020000}"/>
    <cellStyle name="20 % - Markeringsfarve4 3 6" xfId="27096" xr:uid="{00000000-0005-0000-0000-000080020000}"/>
    <cellStyle name="20 % - Markeringsfarve4 3 6 2" xfId="27097" xr:uid="{00000000-0005-0000-0000-000081020000}"/>
    <cellStyle name="20 % - Markeringsfarve4 3 6 3" xfId="27098" xr:uid="{00000000-0005-0000-0000-000082020000}"/>
    <cellStyle name="20 % - Markeringsfarve4 3 7" xfId="27099" xr:uid="{00000000-0005-0000-0000-000083020000}"/>
    <cellStyle name="20 % - Markeringsfarve4 3 7 2" xfId="27100" xr:uid="{00000000-0005-0000-0000-000084020000}"/>
    <cellStyle name="20 % - Markeringsfarve4 3 7 3" xfId="27101" xr:uid="{00000000-0005-0000-0000-000085020000}"/>
    <cellStyle name="20 % - Markeringsfarve4 3 8" xfId="27102" xr:uid="{00000000-0005-0000-0000-000086020000}"/>
    <cellStyle name="20 % - Markeringsfarve4 3 8 2" xfId="27103" xr:uid="{00000000-0005-0000-0000-000087020000}"/>
    <cellStyle name="20 % - Markeringsfarve4 3 8 3" xfId="27104" xr:uid="{00000000-0005-0000-0000-000088020000}"/>
    <cellStyle name="20 % - Markeringsfarve4 3 9" xfId="27105" xr:uid="{00000000-0005-0000-0000-000089020000}"/>
    <cellStyle name="20 % - Markeringsfarve4 3 9 2" xfId="27106" xr:uid="{00000000-0005-0000-0000-00008A020000}"/>
    <cellStyle name="20 % - Markeringsfarve4 4" xfId="19826" xr:uid="{00000000-0005-0000-0000-00008B020000}"/>
    <cellStyle name="20 % - Markeringsfarve4 4 2" xfId="19827" xr:uid="{00000000-0005-0000-0000-00008C020000}"/>
    <cellStyle name="20 % - Markeringsfarve4 4 2 2" xfId="27107" xr:uid="{00000000-0005-0000-0000-00008D020000}"/>
    <cellStyle name="20 % - Markeringsfarve4 4 2 3" xfId="27108" xr:uid="{00000000-0005-0000-0000-00008E020000}"/>
    <cellStyle name="20 % - Markeringsfarve4 4 3" xfId="27109" xr:uid="{00000000-0005-0000-0000-00008F020000}"/>
    <cellStyle name="20 % - Markeringsfarve4 4 3 2" xfId="27110" xr:uid="{00000000-0005-0000-0000-000090020000}"/>
    <cellStyle name="20 % - Markeringsfarve4 4 3 3" xfId="27111" xr:uid="{00000000-0005-0000-0000-000091020000}"/>
    <cellStyle name="20 % - Markeringsfarve4 4 4" xfId="27112" xr:uid="{00000000-0005-0000-0000-000092020000}"/>
    <cellStyle name="20 % - Markeringsfarve4 4 4 2" xfId="27113" xr:uid="{00000000-0005-0000-0000-000093020000}"/>
    <cellStyle name="20 % - Markeringsfarve4 4 4 3" xfId="27114" xr:uid="{00000000-0005-0000-0000-000094020000}"/>
    <cellStyle name="20 % - Markeringsfarve4 4 5" xfId="27115" xr:uid="{00000000-0005-0000-0000-000095020000}"/>
    <cellStyle name="20 % - Markeringsfarve4 4 5 2" xfId="27116" xr:uid="{00000000-0005-0000-0000-000096020000}"/>
    <cellStyle name="20 % - Markeringsfarve4 4 5 3" xfId="27117" xr:uid="{00000000-0005-0000-0000-000097020000}"/>
    <cellStyle name="20 % - Markeringsfarve4 4 6" xfId="27118" xr:uid="{00000000-0005-0000-0000-000098020000}"/>
    <cellStyle name="20 % - Markeringsfarve4 4 6 2" xfId="27119" xr:uid="{00000000-0005-0000-0000-000099020000}"/>
    <cellStyle name="20 % - Markeringsfarve4 4 6 3" xfId="27120" xr:uid="{00000000-0005-0000-0000-00009A020000}"/>
    <cellStyle name="20 % - Markeringsfarve4 4 7" xfId="27121" xr:uid="{00000000-0005-0000-0000-00009B020000}"/>
    <cellStyle name="20 % - Markeringsfarve4 4 7 2" xfId="27122" xr:uid="{00000000-0005-0000-0000-00009C020000}"/>
    <cellStyle name="20 % - Markeringsfarve4 4 8" xfId="27123" xr:uid="{00000000-0005-0000-0000-00009D020000}"/>
    <cellStyle name="20 % - Markeringsfarve4 5" xfId="19828" xr:uid="{00000000-0005-0000-0000-00009E020000}"/>
    <cellStyle name="20 % - Markeringsfarve4 5 2" xfId="19829" xr:uid="{00000000-0005-0000-0000-00009F020000}"/>
    <cellStyle name="20 % - Markeringsfarve4 5 2 2" xfId="27124" xr:uid="{00000000-0005-0000-0000-0000A0020000}"/>
    <cellStyle name="20 % - Markeringsfarve4 5 2 3" xfId="27125" xr:uid="{00000000-0005-0000-0000-0000A1020000}"/>
    <cellStyle name="20 % - Markeringsfarve4 5 3" xfId="27126" xr:uid="{00000000-0005-0000-0000-0000A2020000}"/>
    <cellStyle name="20 % - Markeringsfarve4 5 3 2" xfId="27127" xr:uid="{00000000-0005-0000-0000-0000A3020000}"/>
    <cellStyle name="20 % - Markeringsfarve4 5 3 3" xfId="27128" xr:uid="{00000000-0005-0000-0000-0000A4020000}"/>
    <cellStyle name="20 % - Markeringsfarve4 5 4" xfId="27129" xr:uid="{00000000-0005-0000-0000-0000A5020000}"/>
    <cellStyle name="20 % - Markeringsfarve4 5 4 2" xfId="27130" xr:uid="{00000000-0005-0000-0000-0000A6020000}"/>
    <cellStyle name="20 % - Markeringsfarve4 5 4 3" xfId="27131" xr:uid="{00000000-0005-0000-0000-0000A7020000}"/>
    <cellStyle name="20 % - Markeringsfarve4 5 5" xfId="27132" xr:uid="{00000000-0005-0000-0000-0000A8020000}"/>
    <cellStyle name="20 % - Markeringsfarve4 5 5 2" xfId="27133" xr:uid="{00000000-0005-0000-0000-0000A9020000}"/>
    <cellStyle name="20 % - Markeringsfarve4 5 5 3" xfId="27134" xr:uid="{00000000-0005-0000-0000-0000AA020000}"/>
    <cellStyle name="20 % - Markeringsfarve4 5 6" xfId="27135" xr:uid="{00000000-0005-0000-0000-0000AB020000}"/>
    <cellStyle name="20 % - Markeringsfarve4 5 6 2" xfId="27136" xr:uid="{00000000-0005-0000-0000-0000AC020000}"/>
    <cellStyle name="20 % - Markeringsfarve4 5 6 3" xfId="27137" xr:uid="{00000000-0005-0000-0000-0000AD020000}"/>
    <cellStyle name="20 % - Markeringsfarve4 5 7" xfId="27138" xr:uid="{00000000-0005-0000-0000-0000AE020000}"/>
    <cellStyle name="20 % - Markeringsfarve4 5 7 2" xfId="27139" xr:uid="{00000000-0005-0000-0000-0000AF020000}"/>
    <cellStyle name="20 % - Markeringsfarve4 5 8" xfId="27140" xr:uid="{00000000-0005-0000-0000-0000B0020000}"/>
    <cellStyle name="20 % - Markeringsfarve4 6" xfId="19830" xr:uid="{00000000-0005-0000-0000-0000B1020000}"/>
    <cellStyle name="20 % - Markeringsfarve4 6 2" xfId="19831" xr:uid="{00000000-0005-0000-0000-0000B2020000}"/>
    <cellStyle name="20 % - Markeringsfarve4 6 2 2" xfId="27141" xr:uid="{00000000-0005-0000-0000-0000B3020000}"/>
    <cellStyle name="20 % - Markeringsfarve4 6 2 3" xfId="27142" xr:uid="{00000000-0005-0000-0000-0000B4020000}"/>
    <cellStyle name="20 % - Markeringsfarve4 6 3" xfId="27143" xr:uid="{00000000-0005-0000-0000-0000B5020000}"/>
    <cellStyle name="20 % - Markeringsfarve4 6 4" xfId="27144" xr:uid="{00000000-0005-0000-0000-0000B6020000}"/>
    <cellStyle name="20 % - Markeringsfarve4 7" xfId="19832" xr:uid="{00000000-0005-0000-0000-0000B7020000}"/>
    <cellStyle name="20 % - Markeringsfarve4 7 2" xfId="27145" xr:uid="{00000000-0005-0000-0000-0000B8020000}"/>
    <cellStyle name="20 % - Markeringsfarve4 7 3" xfId="27146" xr:uid="{00000000-0005-0000-0000-0000B9020000}"/>
    <cellStyle name="20 % - Markeringsfarve4 8" xfId="27147" xr:uid="{00000000-0005-0000-0000-0000BA020000}"/>
    <cellStyle name="20 % - Markeringsfarve4 8 2" xfId="27148" xr:uid="{00000000-0005-0000-0000-0000BB020000}"/>
    <cellStyle name="20 % - Markeringsfarve4 8 3" xfId="27149" xr:uid="{00000000-0005-0000-0000-0000BC020000}"/>
    <cellStyle name="20 % - Markeringsfarve4 9" xfId="27150" xr:uid="{00000000-0005-0000-0000-0000BD020000}"/>
    <cellStyle name="20 % - Markeringsfarve4 9 2" xfId="27151" xr:uid="{00000000-0005-0000-0000-0000BE020000}"/>
    <cellStyle name="20 % - Markeringsfarve4 9 3" xfId="27152" xr:uid="{00000000-0005-0000-0000-0000BF020000}"/>
    <cellStyle name="20 % - Markeringsfarve5" xfId="6752" xr:uid="{00000000-0005-0000-0000-0000C0020000}"/>
    <cellStyle name="20 % - Markeringsfarve5 10" xfId="27153" xr:uid="{00000000-0005-0000-0000-0000C1020000}"/>
    <cellStyle name="20 % - Markeringsfarve5 10 2" xfId="27154" xr:uid="{00000000-0005-0000-0000-0000C2020000}"/>
    <cellStyle name="20 % - Markeringsfarve5 10 3" xfId="27155" xr:uid="{00000000-0005-0000-0000-0000C3020000}"/>
    <cellStyle name="20 % - Markeringsfarve5 11" xfId="27156" xr:uid="{00000000-0005-0000-0000-0000C4020000}"/>
    <cellStyle name="20 % - Markeringsfarve5 11 2" xfId="27157" xr:uid="{00000000-0005-0000-0000-0000C5020000}"/>
    <cellStyle name="20 % - Markeringsfarve5 12" xfId="27158" xr:uid="{00000000-0005-0000-0000-0000C6020000}"/>
    <cellStyle name="20 % - Markeringsfarve5 13" xfId="14032" xr:uid="{00000000-0005-0000-0000-0000C7020000}"/>
    <cellStyle name="20 % - Markeringsfarve5 2" xfId="6753" xr:uid="{00000000-0005-0000-0000-0000C8020000}"/>
    <cellStyle name="20 % - Markeringsfarve5 2 10" xfId="27159" xr:uid="{00000000-0005-0000-0000-0000C9020000}"/>
    <cellStyle name="20 % - Markeringsfarve5 2 11" xfId="14033" xr:uid="{00000000-0005-0000-0000-0000CA020000}"/>
    <cellStyle name="20 % - Markeringsfarve5 2 2" xfId="19833" xr:uid="{00000000-0005-0000-0000-0000CB020000}"/>
    <cellStyle name="20 % - Markeringsfarve5 2 2 2" xfId="19834" xr:uid="{00000000-0005-0000-0000-0000CC020000}"/>
    <cellStyle name="20 % - Markeringsfarve5 2 2 2 2" xfId="27160" xr:uid="{00000000-0005-0000-0000-0000CD020000}"/>
    <cellStyle name="20 % - Markeringsfarve5 2 2 2 3" xfId="27161" xr:uid="{00000000-0005-0000-0000-0000CE020000}"/>
    <cellStyle name="20 % - Markeringsfarve5 2 2 3" xfId="27162" xr:uid="{00000000-0005-0000-0000-0000CF020000}"/>
    <cellStyle name="20 % - Markeringsfarve5 2 2 3 2" xfId="27163" xr:uid="{00000000-0005-0000-0000-0000D0020000}"/>
    <cellStyle name="20 % - Markeringsfarve5 2 2 3 3" xfId="27164" xr:uid="{00000000-0005-0000-0000-0000D1020000}"/>
    <cellStyle name="20 % - Markeringsfarve5 2 2 4" xfId="27165" xr:uid="{00000000-0005-0000-0000-0000D2020000}"/>
    <cellStyle name="20 % - Markeringsfarve5 2 2 4 2" xfId="27166" xr:uid="{00000000-0005-0000-0000-0000D3020000}"/>
    <cellStyle name="20 % - Markeringsfarve5 2 2 4 3" xfId="27167" xr:uid="{00000000-0005-0000-0000-0000D4020000}"/>
    <cellStyle name="20 % - Markeringsfarve5 2 2 5" xfId="27168" xr:uid="{00000000-0005-0000-0000-0000D5020000}"/>
    <cellStyle name="20 % - Markeringsfarve5 2 2 5 2" xfId="27169" xr:uid="{00000000-0005-0000-0000-0000D6020000}"/>
    <cellStyle name="20 % - Markeringsfarve5 2 2 5 3" xfId="27170" xr:uid="{00000000-0005-0000-0000-0000D7020000}"/>
    <cellStyle name="20 % - Markeringsfarve5 2 2 6" xfId="27171" xr:uid="{00000000-0005-0000-0000-0000D8020000}"/>
    <cellStyle name="20 % - Markeringsfarve5 2 2 6 2" xfId="27172" xr:uid="{00000000-0005-0000-0000-0000D9020000}"/>
    <cellStyle name="20 % - Markeringsfarve5 2 2 6 3" xfId="27173" xr:uid="{00000000-0005-0000-0000-0000DA020000}"/>
    <cellStyle name="20 % - Markeringsfarve5 2 2 7" xfId="27174" xr:uid="{00000000-0005-0000-0000-0000DB020000}"/>
    <cellStyle name="20 % - Markeringsfarve5 2 2 7 2" xfId="27175" xr:uid="{00000000-0005-0000-0000-0000DC020000}"/>
    <cellStyle name="20 % - Markeringsfarve5 2 2 8" xfId="27176" xr:uid="{00000000-0005-0000-0000-0000DD020000}"/>
    <cellStyle name="20 % - Markeringsfarve5 2 3" xfId="19835" xr:uid="{00000000-0005-0000-0000-0000DE020000}"/>
    <cellStyle name="20 % - Markeringsfarve5 2 3 2" xfId="19836" xr:uid="{00000000-0005-0000-0000-0000DF020000}"/>
    <cellStyle name="20 % - Markeringsfarve5 2 3 2 2" xfId="27177" xr:uid="{00000000-0005-0000-0000-0000E0020000}"/>
    <cellStyle name="20 % - Markeringsfarve5 2 3 2 3" xfId="27178" xr:uid="{00000000-0005-0000-0000-0000E1020000}"/>
    <cellStyle name="20 % - Markeringsfarve5 2 3 3" xfId="27179" xr:uid="{00000000-0005-0000-0000-0000E2020000}"/>
    <cellStyle name="20 % - Markeringsfarve5 2 3 3 2" xfId="27180" xr:uid="{00000000-0005-0000-0000-0000E3020000}"/>
    <cellStyle name="20 % - Markeringsfarve5 2 3 3 3" xfId="27181" xr:uid="{00000000-0005-0000-0000-0000E4020000}"/>
    <cellStyle name="20 % - Markeringsfarve5 2 3 4" xfId="27182" xr:uid="{00000000-0005-0000-0000-0000E5020000}"/>
    <cellStyle name="20 % - Markeringsfarve5 2 3 4 2" xfId="27183" xr:uid="{00000000-0005-0000-0000-0000E6020000}"/>
    <cellStyle name="20 % - Markeringsfarve5 2 3 4 3" xfId="27184" xr:uid="{00000000-0005-0000-0000-0000E7020000}"/>
    <cellStyle name="20 % - Markeringsfarve5 2 3 5" xfId="27185" xr:uid="{00000000-0005-0000-0000-0000E8020000}"/>
    <cellStyle name="20 % - Markeringsfarve5 2 3 5 2" xfId="27186" xr:uid="{00000000-0005-0000-0000-0000E9020000}"/>
    <cellStyle name="20 % - Markeringsfarve5 2 3 5 3" xfId="27187" xr:uid="{00000000-0005-0000-0000-0000EA020000}"/>
    <cellStyle name="20 % - Markeringsfarve5 2 3 6" xfId="27188" xr:uid="{00000000-0005-0000-0000-0000EB020000}"/>
    <cellStyle name="20 % - Markeringsfarve5 2 3 6 2" xfId="27189" xr:uid="{00000000-0005-0000-0000-0000EC020000}"/>
    <cellStyle name="20 % - Markeringsfarve5 2 3 6 3" xfId="27190" xr:uid="{00000000-0005-0000-0000-0000ED020000}"/>
    <cellStyle name="20 % - Markeringsfarve5 2 3 7" xfId="27191" xr:uid="{00000000-0005-0000-0000-0000EE020000}"/>
    <cellStyle name="20 % - Markeringsfarve5 2 3 7 2" xfId="27192" xr:uid="{00000000-0005-0000-0000-0000EF020000}"/>
    <cellStyle name="20 % - Markeringsfarve5 2 3 8" xfId="27193" xr:uid="{00000000-0005-0000-0000-0000F0020000}"/>
    <cellStyle name="20 % - Markeringsfarve5 2 4" xfId="19837" xr:uid="{00000000-0005-0000-0000-0000F1020000}"/>
    <cellStyle name="20 % - Markeringsfarve5 2 4 2" xfId="27194" xr:uid="{00000000-0005-0000-0000-0000F2020000}"/>
    <cellStyle name="20 % - Markeringsfarve5 2 4 3" xfId="27195" xr:uid="{00000000-0005-0000-0000-0000F3020000}"/>
    <cellStyle name="20 % - Markeringsfarve5 2 5" xfId="27196" xr:uid="{00000000-0005-0000-0000-0000F4020000}"/>
    <cellStyle name="20 % - Markeringsfarve5 2 5 2" xfId="27197" xr:uid="{00000000-0005-0000-0000-0000F5020000}"/>
    <cellStyle name="20 % - Markeringsfarve5 2 5 3" xfId="27198" xr:uid="{00000000-0005-0000-0000-0000F6020000}"/>
    <cellStyle name="20 % - Markeringsfarve5 2 6" xfId="27199" xr:uid="{00000000-0005-0000-0000-0000F7020000}"/>
    <cellStyle name="20 % - Markeringsfarve5 2 6 2" xfId="27200" xr:uid="{00000000-0005-0000-0000-0000F8020000}"/>
    <cellStyle name="20 % - Markeringsfarve5 2 6 3" xfId="27201" xr:uid="{00000000-0005-0000-0000-0000F9020000}"/>
    <cellStyle name="20 % - Markeringsfarve5 2 7" xfId="27202" xr:uid="{00000000-0005-0000-0000-0000FA020000}"/>
    <cellStyle name="20 % - Markeringsfarve5 2 7 2" xfId="27203" xr:uid="{00000000-0005-0000-0000-0000FB020000}"/>
    <cellStyle name="20 % - Markeringsfarve5 2 7 3" xfId="27204" xr:uid="{00000000-0005-0000-0000-0000FC020000}"/>
    <cellStyle name="20 % - Markeringsfarve5 2 8" xfId="27205" xr:uid="{00000000-0005-0000-0000-0000FD020000}"/>
    <cellStyle name="20 % - Markeringsfarve5 2 8 2" xfId="27206" xr:uid="{00000000-0005-0000-0000-0000FE020000}"/>
    <cellStyle name="20 % - Markeringsfarve5 2 8 3" xfId="27207" xr:uid="{00000000-0005-0000-0000-0000FF020000}"/>
    <cellStyle name="20 % - Markeringsfarve5 2 9" xfId="27208" xr:uid="{00000000-0005-0000-0000-000000030000}"/>
    <cellStyle name="20 % - Markeringsfarve5 2 9 2" xfId="27209" xr:uid="{00000000-0005-0000-0000-000001030000}"/>
    <cellStyle name="20 % - Markeringsfarve5 3" xfId="19838" xr:uid="{00000000-0005-0000-0000-000002030000}"/>
    <cellStyle name="20 % - Markeringsfarve5 3 10" xfId="27210" xr:uid="{00000000-0005-0000-0000-000003030000}"/>
    <cellStyle name="20 % - Markeringsfarve5 3 2" xfId="19839" xr:uid="{00000000-0005-0000-0000-000004030000}"/>
    <cellStyle name="20 % - Markeringsfarve5 3 2 2" xfId="27211" xr:uid="{00000000-0005-0000-0000-000005030000}"/>
    <cellStyle name="20 % - Markeringsfarve5 3 2 2 2" xfId="27212" xr:uid="{00000000-0005-0000-0000-000006030000}"/>
    <cellStyle name="20 % - Markeringsfarve5 3 2 2 3" xfId="27213" xr:uid="{00000000-0005-0000-0000-000007030000}"/>
    <cellStyle name="20 % - Markeringsfarve5 3 2 3" xfId="27214" xr:uid="{00000000-0005-0000-0000-000008030000}"/>
    <cellStyle name="20 % - Markeringsfarve5 3 2 3 2" xfId="27215" xr:uid="{00000000-0005-0000-0000-000009030000}"/>
    <cellStyle name="20 % - Markeringsfarve5 3 2 3 3" xfId="27216" xr:uid="{00000000-0005-0000-0000-00000A030000}"/>
    <cellStyle name="20 % - Markeringsfarve5 3 2 4" xfId="27217" xr:uid="{00000000-0005-0000-0000-00000B030000}"/>
    <cellStyle name="20 % - Markeringsfarve5 3 2 4 2" xfId="27218" xr:uid="{00000000-0005-0000-0000-00000C030000}"/>
    <cellStyle name="20 % - Markeringsfarve5 3 2 4 3" xfId="27219" xr:uid="{00000000-0005-0000-0000-00000D030000}"/>
    <cellStyle name="20 % - Markeringsfarve5 3 2 5" xfId="27220" xr:uid="{00000000-0005-0000-0000-00000E030000}"/>
    <cellStyle name="20 % - Markeringsfarve5 3 2 5 2" xfId="27221" xr:uid="{00000000-0005-0000-0000-00000F030000}"/>
    <cellStyle name="20 % - Markeringsfarve5 3 2 5 3" xfId="27222" xr:uid="{00000000-0005-0000-0000-000010030000}"/>
    <cellStyle name="20 % - Markeringsfarve5 3 2 6" xfId="27223" xr:uid="{00000000-0005-0000-0000-000011030000}"/>
    <cellStyle name="20 % - Markeringsfarve5 3 2 6 2" xfId="27224" xr:uid="{00000000-0005-0000-0000-000012030000}"/>
    <cellStyle name="20 % - Markeringsfarve5 3 2 6 3" xfId="27225" xr:uid="{00000000-0005-0000-0000-000013030000}"/>
    <cellStyle name="20 % - Markeringsfarve5 3 2 7" xfId="27226" xr:uid="{00000000-0005-0000-0000-000014030000}"/>
    <cellStyle name="20 % - Markeringsfarve5 3 2 7 2" xfId="27227" xr:uid="{00000000-0005-0000-0000-000015030000}"/>
    <cellStyle name="20 % - Markeringsfarve5 3 2 8" xfId="27228" xr:uid="{00000000-0005-0000-0000-000016030000}"/>
    <cellStyle name="20 % - Markeringsfarve5 3 3" xfId="27229" xr:uid="{00000000-0005-0000-0000-000017030000}"/>
    <cellStyle name="20 % - Markeringsfarve5 3 3 2" xfId="27230" xr:uid="{00000000-0005-0000-0000-000018030000}"/>
    <cellStyle name="20 % - Markeringsfarve5 3 3 2 2" xfId="27231" xr:uid="{00000000-0005-0000-0000-000019030000}"/>
    <cellStyle name="20 % - Markeringsfarve5 3 3 2 3" xfId="27232" xr:uid="{00000000-0005-0000-0000-00001A030000}"/>
    <cellStyle name="20 % - Markeringsfarve5 3 3 3" xfId="27233" xr:uid="{00000000-0005-0000-0000-00001B030000}"/>
    <cellStyle name="20 % - Markeringsfarve5 3 3 3 2" xfId="27234" xr:uid="{00000000-0005-0000-0000-00001C030000}"/>
    <cellStyle name="20 % - Markeringsfarve5 3 3 3 3" xfId="27235" xr:uid="{00000000-0005-0000-0000-00001D030000}"/>
    <cellStyle name="20 % - Markeringsfarve5 3 3 4" xfId="27236" xr:uid="{00000000-0005-0000-0000-00001E030000}"/>
    <cellStyle name="20 % - Markeringsfarve5 3 3 4 2" xfId="27237" xr:uid="{00000000-0005-0000-0000-00001F030000}"/>
    <cellStyle name="20 % - Markeringsfarve5 3 3 4 3" xfId="27238" xr:uid="{00000000-0005-0000-0000-000020030000}"/>
    <cellStyle name="20 % - Markeringsfarve5 3 3 5" xfId="27239" xr:uid="{00000000-0005-0000-0000-000021030000}"/>
    <cellStyle name="20 % - Markeringsfarve5 3 3 5 2" xfId="27240" xr:uid="{00000000-0005-0000-0000-000022030000}"/>
    <cellStyle name="20 % - Markeringsfarve5 3 3 5 3" xfId="27241" xr:uid="{00000000-0005-0000-0000-000023030000}"/>
    <cellStyle name="20 % - Markeringsfarve5 3 3 6" xfId="27242" xr:uid="{00000000-0005-0000-0000-000024030000}"/>
    <cellStyle name="20 % - Markeringsfarve5 3 3 6 2" xfId="27243" xr:uid="{00000000-0005-0000-0000-000025030000}"/>
    <cellStyle name="20 % - Markeringsfarve5 3 3 6 3" xfId="27244" xr:uid="{00000000-0005-0000-0000-000026030000}"/>
    <cellStyle name="20 % - Markeringsfarve5 3 3 7" xfId="27245" xr:uid="{00000000-0005-0000-0000-000027030000}"/>
    <cellStyle name="20 % - Markeringsfarve5 3 3 7 2" xfId="27246" xr:uid="{00000000-0005-0000-0000-000028030000}"/>
    <cellStyle name="20 % - Markeringsfarve5 3 3 8" xfId="27247" xr:uid="{00000000-0005-0000-0000-000029030000}"/>
    <cellStyle name="20 % - Markeringsfarve5 3 4" xfId="27248" xr:uid="{00000000-0005-0000-0000-00002A030000}"/>
    <cellStyle name="20 % - Markeringsfarve5 3 4 2" xfId="27249" xr:uid="{00000000-0005-0000-0000-00002B030000}"/>
    <cellStyle name="20 % - Markeringsfarve5 3 4 3" xfId="27250" xr:uid="{00000000-0005-0000-0000-00002C030000}"/>
    <cellStyle name="20 % - Markeringsfarve5 3 5" xfId="27251" xr:uid="{00000000-0005-0000-0000-00002D030000}"/>
    <cellStyle name="20 % - Markeringsfarve5 3 5 2" xfId="27252" xr:uid="{00000000-0005-0000-0000-00002E030000}"/>
    <cellStyle name="20 % - Markeringsfarve5 3 5 3" xfId="27253" xr:uid="{00000000-0005-0000-0000-00002F030000}"/>
    <cellStyle name="20 % - Markeringsfarve5 3 6" xfId="27254" xr:uid="{00000000-0005-0000-0000-000030030000}"/>
    <cellStyle name="20 % - Markeringsfarve5 3 6 2" xfId="27255" xr:uid="{00000000-0005-0000-0000-000031030000}"/>
    <cellStyle name="20 % - Markeringsfarve5 3 6 3" xfId="27256" xr:uid="{00000000-0005-0000-0000-000032030000}"/>
    <cellStyle name="20 % - Markeringsfarve5 3 7" xfId="27257" xr:uid="{00000000-0005-0000-0000-000033030000}"/>
    <cellStyle name="20 % - Markeringsfarve5 3 7 2" xfId="27258" xr:uid="{00000000-0005-0000-0000-000034030000}"/>
    <cellStyle name="20 % - Markeringsfarve5 3 7 3" xfId="27259" xr:uid="{00000000-0005-0000-0000-000035030000}"/>
    <cellStyle name="20 % - Markeringsfarve5 3 8" xfId="27260" xr:uid="{00000000-0005-0000-0000-000036030000}"/>
    <cellStyle name="20 % - Markeringsfarve5 3 8 2" xfId="27261" xr:uid="{00000000-0005-0000-0000-000037030000}"/>
    <cellStyle name="20 % - Markeringsfarve5 3 8 3" xfId="27262" xr:uid="{00000000-0005-0000-0000-000038030000}"/>
    <cellStyle name="20 % - Markeringsfarve5 3 9" xfId="27263" xr:uid="{00000000-0005-0000-0000-000039030000}"/>
    <cellStyle name="20 % - Markeringsfarve5 3 9 2" xfId="27264" xr:uid="{00000000-0005-0000-0000-00003A030000}"/>
    <cellStyle name="20 % - Markeringsfarve5 4" xfId="19840" xr:uid="{00000000-0005-0000-0000-00003B030000}"/>
    <cellStyle name="20 % - Markeringsfarve5 4 2" xfId="19841" xr:uid="{00000000-0005-0000-0000-00003C030000}"/>
    <cellStyle name="20 % - Markeringsfarve5 4 2 2" xfId="27265" xr:uid="{00000000-0005-0000-0000-00003D030000}"/>
    <cellStyle name="20 % - Markeringsfarve5 4 2 3" xfId="27266" xr:uid="{00000000-0005-0000-0000-00003E030000}"/>
    <cellStyle name="20 % - Markeringsfarve5 4 3" xfId="27267" xr:uid="{00000000-0005-0000-0000-00003F030000}"/>
    <cellStyle name="20 % - Markeringsfarve5 4 3 2" xfId="27268" xr:uid="{00000000-0005-0000-0000-000040030000}"/>
    <cellStyle name="20 % - Markeringsfarve5 4 3 3" xfId="27269" xr:uid="{00000000-0005-0000-0000-000041030000}"/>
    <cellStyle name="20 % - Markeringsfarve5 4 4" xfId="27270" xr:uid="{00000000-0005-0000-0000-000042030000}"/>
    <cellStyle name="20 % - Markeringsfarve5 4 4 2" xfId="27271" xr:uid="{00000000-0005-0000-0000-000043030000}"/>
    <cellStyle name="20 % - Markeringsfarve5 4 4 3" xfId="27272" xr:uid="{00000000-0005-0000-0000-000044030000}"/>
    <cellStyle name="20 % - Markeringsfarve5 4 5" xfId="27273" xr:uid="{00000000-0005-0000-0000-000045030000}"/>
    <cellStyle name="20 % - Markeringsfarve5 4 5 2" xfId="27274" xr:uid="{00000000-0005-0000-0000-000046030000}"/>
    <cellStyle name="20 % - Markeringsfarve5 4 5 3" xfId="27275" xr:uid="{00000000-0005-0000-0000-000047030000}"/>
    <cellStyle name="20 % - Markeringsfarve5 4 6" xfId="27276" xr:uid="{00000000-0005-0000-0000-000048030000}"/>
    <cellStyle name="20 % - Markeringsfarve5 4 6 2" xfId="27277" xr:uid="{00000000-0005-0000-0000-000049030000}"/>
    <cellStyle name="20 % - Markeringsfarve5 4 6 3" xfId="27278" xr:uid="{00000000-0005-0000-0000-00004A030000}"/>
    <cellStyle name="20 % - Markeringsfarve5 4 7" xfId="27279" xr:uid="{00000000-0005-0000-0000-00004B030000}"/>
    <cellStyle name="20 % - Markeringsfarve5 4 7 2" xfId="27280" xr:uid="{00000000-0005-0000-0000-00004C030000}"/>
    <cellStyle name="20 % - Markeringsfarve5 4 8" xfId="27281" xr:uid="{00000000-0005-0000-0000-00004D030000}"/>
    <cellStyle name="20 % - Markeringsfarve5 5" xfId="19842" xr:uid="{00000000-0005-0000-0000-00004E030000}"/>
    <cellStyle name="20 % - Markeringsfarve5 5 2" xfId="19843" xr:uid="{00000000-0005-0000-0000-00004F030000}"/>
    <cellStyle name="20 % - Markeringsfarve5 5 2 2" xfId="27282" xr:uid="{00000000-0005-0000-0000-000050030000}"/>
    <cellStyle name="20 % - Markeringsfarve5 5 2 3" xfId="27283" xr:uid="{00000000-0005-0000-0000-000051030000}"/>
    <cellStyle name="20 % - Markeringsfarve5 5 3" xfId="27284" xr:uid="{00000000-0005-0000-0000-000052030000}"/>
    <cellStyle name="20 % - Markeringsfarve5 5 3 2" xfId="27285" xr:uid="{00000000-0005-0000-0000-000053030000}"/>
    <cellStyle name="20 % - Markeringsfarve5 5 3 3" xfId="27286" xr:uid="{00000000-0005-0000-0000-000054030000}"/>
    <cellStyle name="20 % - Markeringsfarve5 5 4" xfId="27287" xr:uid="{00000000-0005-0000-0000-000055030000}"/>
    <cellStyle name="20 % - Markeringsfarve5 5 4 2" xfId="27288" xr:uid="{00000000-0005-0000-0000-000056030000}"/>
    <cellStyle name="20 % - Markeringsfarve5 5 4 3" xfId="27289" xr:uid="{00000000-0005-0000-0000-000057030000}"/>
    <cellStyle name="20 % - Markeringsfarve5 5 5" xfId="27290" xr:uid="{00000000-0005-0000-0000-000058030000}"/>
    <cellStyle name="20 % - Markeringsfarve5 5 5 2" xfId="27291" xr:uid="{00000000-0005-0000-0000-000059030000}"/>
    <cellStyle name="20 % - Markeringsfarve5 5 5 3" xfId="27292" xr:uid="{00000000-0005-0000-0000-00005A030000}"/>
    <cellStyle name="20 % - Markeringsfarve5 5 6" xfId="27293" xr:uid="{00000000-0005-0000-0000-00005B030000}"/>
    <cellStyle name="20 % - Markeringsfarve5 5 6 2" xfId="27294" xr:uid="{00000000-0005-0000-0000-00005C030000}"/>
    <cellStyle name="20 % - Markeringsfarve5 5 6 3" xfId="27295" xr:uid="{00000000-0005-0000-0000-00005D030000}"/>
    <cellStyle name="20 % - Markeringsfarve5 5 7" xfId="27296" xr:uid="{00000000-0005-0000-0000-00005E030000}"/>
    <cellStyle name="20 % - Markeringsfarve5 5 7 2" xfId="27297" xr:uid="{00000000-0005-0000-0000-00005F030000}"/>
    <cellStyle name="20 % - Markeringsfarve5 5 8" xfId="27298" xr:uid="{00000000-0005-0000-0000-000060030000}"/>
    <cellStyle name="20 % - Markeringsfarve5 6" xfId="19844" xr:uid="{00000000-0005-0000-0000-000061030000}"/>
    <cellStyle name="20 % - Markeringsfarve5 6 2" xfId="19845" xr:uid="{00000000-0005-0000-0000-000062030000}"/>
    <cellStyle name="20 % - Markeringsfarve5 6 3" xfId="27299" xr:uid="{00000000-0005-0000-0000-000063030000}"/>
    <cellStyle name="20 % - Markeringsfarve5 7" xfId="19846" xr:uid="{00000000-0005-0000-0000-000064030000}"/>
    <cellStyle name="20 % - Markeringsfarve5 7 2" xfId="27300" xr:uid="{00000000-0005-0000-0000-000065030000}"/>
    <cellStyle name="20 % - Markeringsfarve5 7 3" xfId="27301" xr:uid="{00000000-0005-0000-0000-000066030000}"/>
    <cellStyle name="20 % - Markeringsfarve5 8" xfId="27302" xr:uid="{00000000-0005-0000-0000-000067030000}"/>
    <cellStyle name="20 % - Markeringsfarve5 8 2" xfId="27303" xr:uid="{00000000-0005-0000-0000-000068030000}"/>
    <cellStyle name="20 % - Markeringsfarve5 8 3" xfId="27304" xr:uid="{00000000-0005-0000-0000-000069030000}"/>
    <cellStyle name="20 % - Markeringsfarve5 9" xfId="27305" xr:uid="{00000000-0005-0000-0000-00006A030000}"/>
    <cellStyle name="20 % - Markeringsfarve5 9 2" xfId="27306" xr:uid="{00000000-0005-0000-0000-00006B030000}"/>
    <cellStyle name="20 % - Markeringsfarve5 9 3" xfId="27307" xr:uid="{00000000-0005-0000-0000-00006C030000}"/>
    <cellStyle name="20 % - Markeringsfarve6" xfId="6754" xr:uid="{00000000-0005-0000-0000-00006D030000}"/>
    <cellStyle name="20 % - Markeringsfarve6 10" xfId="27308" xr:uid="{00000000-0005-0000-0000-00006E030000}"/>
    <cellStyle name="20 % - Markeringsfarve6 10 2" xfId="27309" xr:uid="{00000000-0005-0000-0000-00006F030000}"/>
    <cellStyle name="20 % - Markeringsfarve6 10 3" xfId="27310" xr:uid="{00000000-0005-0000-0000-000070030000}"/>
    <cellStyle name="20 % - Markeringsfarve6 11" xfId="27311" xr:uid="{00000000-0005-0000-0000-000071030000}"/>
    <cellStyle name="20 % - Markeringsfarve6 11 2" xfId="27312" xr:uid="{00000000-0005-0000-0000-000072030000}"/>
    <cellStyle name="20 % - Markeringsfarve6 12" xfId="27313" xr:uid="{00000000-0005-0000-0000-000073030000}"/>
    <cellStyle name="20 % - Markeringsfarve6 13" xfId="14034" xr:uid="{00000000-0005-0000-0000-000074030000}"/>
    <cellStyle name="20 % - Markeringsfarve6 2" xfId="6755" xr:uid="{00000000-0005-0000-0000-000075030000}"/>
    <cellStyle name="20 % - Markeringsfarve6 2 10" xfId="27314" xr:uid="{00000000-0005-0000-0000-000076030000}"/>
    <cellStyle name="20 % - Markeringsfarve6 2 11" xfId="14035" xr:uid="{00000000-0005-0000-0000-000077030000}"/>
    <cellStyle name="20 % - Markeringsfarve6 2 2" xfId="19847" xr:uid="{00000000-0005-0000-0000-000078030000}"/>
    <cellStyle name="20 % - Markeringsfarve6 2 2 2" xfId="19848" xr:uid="{00000000-0005-0000-0000-000079030000}"/>
    <cellStyle name="20 % - Markeringsfarve6 2 2 2 2" xfId="27315" xr:uid="{00000000-0005-0000-0000-00007A030000}"/>
    <cellStyle name="20 % - Markeringsfarve6 2 2 2 3" xfId="27316" xr:uid="{00000000-0005-0000-0000-00007B030000}"/>
    <cellStyle name="20 % - Markeringsfarve6 2 2 3" xfId="27317" xr:uid="{00000000-0005-0000-0000-00007C030000}"/>
    <cellStyle name="20 % - Markeringsfarve6 2 2 3 2" xfId="27318" xr:uid="{00000000-0005-0000-0000-00007D030000}"/>
    <cellStyle name="20 % - Markeringsfarve6 2 2 3 3" xfId="27319" xr:uid="{00000000-0005-0000-0000-00007E030000}"/>
    <cellStyle name="20 % - Markeringsfarve6 2 2 4" xfId="27320" xr:uid="{00000000-0005-0000-0000-00007F030000}"/>
    <cellStyle name="20 % - Markeringsfarve6 2 2 4 2" xfId="27321" xr:uid="{00000000-0005-0000-0000-000080030000}"/>
    <cellStyle name="20 % - Markeringsfarve6 2 2 4 3" xfId="27322" xr:uid="{00000000-0005-0000-0000-000081030000}"/>
    <cellStyle name="20 % - Markeringsfarve6 2 2 5" xfId="27323" xr:uid="{00000000-0005-0000-0000-000082030000}"/>
    <cellStyle name="20 % - Markeringsfarve6 2 2 5 2" xfId="27324" xr:uid="{00000000-0005-0000-0000-000083030000}"/>
    <cellStyle name="20 % - Markeringsfarve6 2 2 5 3" xfId="27325" xr:uid="{00000000-0005-0000-0000-000084030000}"/>
    <cellStyle name="20 % - Markeringsfarve6 2 2 6" xfId="27326" xr:uid="{00000000-0005-0000-0000-000085030000}"/>
    <cellStyle name="20 % - Markeringsfarve6 2 2 6 2" xfId="27327" xr:uid="{00000000-0005-0000-0000-000086030000}"/>
    <cellStyle name="20 % - Markeringsfarve6 2 2 6 3" xfId="27328" xr:uid="{00000000-0005-0000-0000-000087030000}"/>
    <cellStyle name="20 % - Markeringsfarve6 2 2 7" xfId="27329" xr:uid="{00000000-0005-0000-0000-000088030000}"/>
    <cellStyle name="20 % - Markeringsfarve6 2 2 7 2" xfId="27330" xr:uid="{00000000-0005-0000-0000-000089030000}"/>
    <cellStyle name="20 % - Markeringsfarve6 2 2 8" xfId="27331" xr:uid="{00000000-0005-0000-0000-00008A030000}"/>
    <cellStyle name="20 % - Markeringsfarve6 2 3" xfId="19849" xr:uid="{00000000-0005-0000-0000-00008B030000}"/>
    <cellStyle name="20 % - Markeringsfarve6 2 3 2" xfId="19850" xr:uid="{00000000-0005-0000-0000-00008C030000}"/>
    <cellStyle name="20 % - Markeringsfarve6 2 3 2 2" xfId="27332" xr:uid="{00000000-0005-0000-0000-00008D030000}"/>
    <cellStyle name="20 % - Markeringsfarve6 2 3 2 3" xfId="27333" xr:uid="{00000000-0005-0000-0000-00008E030000}"/>
    <cellStyle name="20 % - Markeringsfarve6 2 3 3" xfId="27334" xr:uid="{00000000-0005-0000-0000-00008F030000}"/>
    <cellStyle name="20 % - Markeringsfarve6 2 3 3 2" xfId="27335" xr:uid="{00000000-0005-0000-0000-000090030000}"/>
    <cellStyle name="20 % - Markeringsfarve6 2 3 3 3" xfId="27336" xr:uid="{00000000-0005-0000-0000-000091030000}"/>
    <cellStyle name="20 % - Markeringsfarve6 2 3 4" xfId="27337" xr:uid="{00000000-0005-0000-0000-000092030000}"/>
    <cellStyle name="20 % - Markeringsfarve6 2 3 4 2" xfId="27338" xr:uid="{00000000-0005-0000-0000-000093030000}"/>
    <cellStyle name="20 % - Markeringsfarve6 2 3 4 3" xfId="27339" xr:uid="{00000000-0005-0000-0000-000094030000}"/>
    <cellStyle name="20 % - Markeringsfarve6 2 3 5" xfId="27340" xr:uid="{00000000-0005-0000-0000-000095030000}"/>
    <cellStyle name="20 % - Markeringsfarve6 2 3 5 2" xfId="27341" xr:uid="{00000000-0005-0000-0000-000096030000}"/>
    <cellStyle name="20 % - Markeringsfarve6 2 3 5 3" xfId="27342" xr:uid="{00000000-0005-0000-0000-000097030000}"/>
    <cellStyle name="20 % - Markeringsfarve6 2 3 6" xfId="27343" xr:uid="{00000000-0005-0000-0000-000098030000}"/>
    <cellStyle name="20 % - Markeringsfarve6 2 3 6 2" xfId="27344" xr:uid="{00000000-0005-0000-0000-000099030000}"/>
    <cellStyle name="20 % - Markeringsfarve6 2 3 6 3" xfId="27345" xr:uid="{00000000-0005-0000-0000-00009A030000}"/>
    <cellStyle name="20 % - Markeringsfarve6 2 3 7" xfId="27346" xr:uid="{00000000-0005-0000-0000-00009B030000}"/>
    <cellStyle name="20 % - Markeringsfarve6 2 3 7 2" xfId="27347" xr:uid="{00000000-0005-0000-0000-00009C030000}"/>
    <cellStyle name="20 % - Markeringsfarve6 2 3 8" xfId="27348" xr:uid="{00000000-0005-0000-0000-00009D030000}"/>
    <cellStyle name="20 % - Markeringsfarve6 2 4" xfId="19851" xr:uid="{00000000-0005-0000-0000-00009E030000}"/>
    <cellStyle name="20 % - Markeringsfarve6 2 4 2" xfId="27349" xr:uid="{00000000-0005-0000-0000-00009F030000}"/>
    <cellStyle name="20 % - Markeringsfarve6 2 4 3" xfId="27350" xr:uid="{00000000-0005-0000-0000-0000A0030000}"/>
    <cellStyle name="20 % - Markeringsfarve6 2 5" xfId="27351" xr:uid="{00000000-0005-0000-0000-0000A1030000}"/>
    <cellStyle name="20 % - Markeringsfarve6 2 5 2" xfId="27352" xr:uid="{00000000-0005-0000-0000-0000A2030000}"/>
    <cellStyle name="20 % - Markeringsfarve6 2 5 3" xfId="27353" xr:uid="{00000000-0005-0000-0000-0000A3030000}"/>
    <cellStyle name="20 % - Markeringsfarve6 2 6" xfId="27354" xr:uid="{00000000-0005-0000-0000-0000A4030000}"/>
    <cellStyle name="20 % - Markeringsfarve6 2 6 2" xfId="27355" xr:uid="{00000000-0005-0000-0000-0000A5030000}"/>
    <cellStyle name="20 % - Markeringsfarve6 2 6 3" xfId="27356" xr:uid="{00000000-0005-0000-0000-0000A6030000}"/>
    <cellStyle name="20 % - Markeringsfarve6 2 7" xfId="27357" xr:uid="{00000000-0005-0000-0000-0000A7030000}"/>
    <cellStyle name="20 % - Markeringsfarve6 2 7 2" xfId="27358" xr:uid="{00000000-0005-0000-0000-0000A8030000}"/>
    <cellStyle name="20 % - Markeringsfarve6 2 7 3" xfId="27359" xr:uid="{00000000-0005-0000-0000-0000A9030000}"/>
    <cellStyle name="20 % - Markeringsfarve6 2 8" xfId="27360" xr:uid="{00000000-0005-0000-0000-0000AA030000}"/>
    <cellStyle name="20 % - Markeringsfarve6 2 8 2" xfId="27361" xr:uid="{00000000-0005-0000-0000-0000AB030000}"/>
    <cellStyle name="20 % - Markeringsfarve6 2 8 3" xfId="27362" xr:uid="{00000000-0005-0000-0000-0000AC030000}"/>
    <cellStyle name="20 % - Markeringsfarve6 2 9" xfId="27363" xr:uid="{00000000-0005-0000-0000-0000AD030000}"/>
    <cellStyle name="20 % - Markeringsfarve6 2 9 2" xfId="27364" xr:uid="{00000000-0005-0000-0000-0000AE030000}"/>
    <cellStyle name="20 % - Markeringsfarve6 3" xfId="19852" xr:uid="{00000000-0005-0000-0000-0000AF030000}"/>
    <cellStyle name="20 % - Markeringsfarve6 3 10" xfId="27365" xr:uid="{00000000-0005-0000-0000-0000B0030000}"/>
    <cellStyle name="20 % - Markeringsfarve6 3 2" xfId="19853" xr:uid="{00000000-0005-0000-0000-0000B1030000}"/>
    <cellStyle name="20 % - Markeringsfarve6 3 2 2" xfId="27366" xr:uid="{00000000-0005-0000-0000-0000B2030000}"/>
    <cellStyle name="20 % - Markeringsfarve6 3 2 2 2" xfId="27367" xr:uid="{00000000-0005-0000-0000-0000B3030000}"/>
    <cellStyle name="20 % - Markeringsfarve6 3 2 2 3" xfId="27368" xr:uid="{00000000-0005-0000-0000-0000B4030000}"/>
    <cellStyle name="20 % - Markeringsfarve6 3 2 3" xfId="27369" xr:uid="{00000000-0005-0000-0000-0000B5030000}"/>
    <cellStyle name="20 % - Markeringsfarve6 3 2 3 2" xfId="27370" xr:uid="{00000000-0005-0000-0000-0000B6030000}"/>
    <cellStyle name="20 % - Markeringsfarve6 3 2 3 3" xfId="27371" xr:uid="{00000000-0005-0000-0000-0000B7030000}"/>
    <cellStyle name="20 % - Markeringsfarve6 3 2 4" xfId="27372" xr:uid="{00000000-0005-0000-0000-0000B8030000}"/>
    <cellStyle name="20 % - Markeringsfarve6 3 2 4 2" xfId="27373" xr:uid="{00000000-0005-0000-0000-0000B9030000}"/>
    <cellStyle name="20 % - Markeringsfarve6 3 2 4 3" xfId="27374" xr:uid="{00000000-0005-0000-0000-0000BA030000}"/>
    <cellStyle name="20 % - Markeringsfarve6 3 2 5" xfId="27375" xr:uid="{00000000-0005-0000-0000-0000BB030000}"/>
    <cellStyle name="20 % - Markeringsfarve6 3 2 5 2" xfId="27376" xr:uid="{00000000-0005-0000-0000-0000BC030000}"/>
    <cellStyle name="20 % - Markeringsfarve6 3 2 5 3" xfId="27377" xr:uid="{00000000-0005-0000-0000-0000BD030000}"/>
    <cellStyle name="20 % - Markeringsfarve6 3 2 6" xfId="27378" xr:uid="{00000000-0005-0000-0000-0000BE030000}"/>
    <cellStyle name="20 % - Markeringsfarve6 3 2 6 2" xfId="27379" xr:uid="{00000000-0005-0000-0000-0000BF030000}"/>
    <cellStyle name="20 % - Markeringsfarve6 3 2 6 3" xfId="27380" xr:uid="{00000000-0005-0000-0000-0000C0030000}"/>
    <cellStyle name="20 % - Markeringsfarve6 3 2 7" xfId="27381" xr:uid="{00000000-0005-0000-0000-0000C1030000}"/>
    <cellStyle name="20 % - Markeringsfarve6 3 2 7 2" xfId="27382" xr:uid="{00000000-0005-0000-0000-0000C2030000}"/>
    <cellStyle name="20 % - Markeringsfarve6 3 2 8" xfId="27383" xr:uid="{00000000-0005-0000-0000-0000C3030000}"/>
    <cellStyle name="20 % - Markeringsfarve6 3 3" xfId="27384" xr:uid="{00000000-0005-0000-0000-0000C4030000}"/>
    <cellStyle name="20 % - Markeringsfarve6 3 3 2" xfId="27385" xr:uid="{00000000-0005-0000-0000-0000C5030000}"/>
    <cellStyle name="20 % - Markeringsfarve6 3 3 2 2" xfId="27386" xr:uid="{00000000-0005-0000-0000-0000C6030000}"/>
    <cellStyle name="20 % - Markeringsfarve6 3 3 2 3" xfId="27387" xr:uid="{00000000-0005-0000-0000-0000C7030000}"/>
    <cellStyle name="20 % - Markeringsfarve6 3 3 3" xfId="27388" xr:uid="{00000000-0005-0000-0000-0000C8030000}"/>
    <cellStyle name="20 % - Markeringsfarve6 3 3 3 2" xfId="27389" xr:uid="{00000000-0005-0000-0000-0000C9030000}"/>
    <cellStyle name="20 % - Markeringsfarve6 3 3 3 3" xfId="27390" xr:uid="{00000000-0005-0000-0000-0000CA030000}"/>
    <cellStyle name="20 % - Markeringsfarve6 3 3 4" xfId="27391" xr:uid="{00000000-0005-0000-0000-0000CB030000}"/>
    <cellStyle name="20 % - Markeringsfarve6 3 3 4 2" xfId="27392" xr:uid="{00000000-0005-0000-0000-0000CC030000}"/>
    <cellStyle name="20 % - Markeringsfarve6 3 3 4 3" xfId="27393" xr:uid="{00000000-0005-0000-0000-0000CD030000}"/>
    <cellStyle name="20 % - Markeringsfarve6 3 3 5" xfId="27394" xr:uid="{00000000-0005-0000-0000-0000CE030000}"/>
    <cellStyle name="20 % - Markeringsfarve6 3 3 5 2" xfId="27395" xr:uid="{00000000-0005-0000-0000-0000CF030000}"/>
    <cellStyle name="20 % - Markeringsfarve6 3 3 5 3" xfId="27396" xr:uid="{00000000-0005-0000-0000-0000D0030000}"/>
    <cellStyle name="20 % - Markeringsfarve6 3 3 6" xfId="27397" xr:uid="{00000000-0005-0000-0000-0000D1030000}"/>
    <cellStyle name="20 % - Markeringsfarve6 3 3 6 2" xfId="27398" xr:uid="{00000000-0005-0000-0000-0000D2030000}"/>
    <cellStyle name="20 % - Markeringsfarve6 3 3 6 3" xfId="27399" xr:uid="{00000000-0005-0000-0000-0000D3030000}"/>
    <cellStyle name="20 % - Markeringsfarve6 3 3 7" xfId="27400" xr:uid="{00000000-0005-0000-0000-0000D4030000}"/>
    <cellStyle name="20 % - Markeringsfarve6 3 3 7 2" xfId="27401" xr:uid="{00000000-0005-0000-0000-0000D5030000}"/>
    <cellStyle name="20 % - Markeringsfarve6 3 3 8" xfId="27402" xr:uid="{00000000-0005-0000-0000-0000D6030000}"/>
    <cellStyle name="20 % - Markeringsfarve6 3 4" xfId="27403" xr:uid="{00000000-0005-0000-0000-0000D7030000}"/>
    <cellStyle name="20 % - Markeringsfarve6 3 4 2" xfId="27404" xr:uid="{00000000-0005-0000-0000-0000D8030000}"/>
    <cellStyle name="20 % - Markeringsfarve6 3 4 3" xfId="27405" xr:uid="{00000000-0005-0000-0000-0000D9030000}"/>
    <cellStyle name="20 % - Markeringsfarve6 3 5" xfId="27406" xr:uid="{00000000-0005-0000-0000-0000DA030000}"/>
    <cellStyle name="20 % - Markeringsfarve6 3 5 2" xfId="27407" xr:uid="{00000000-0005-0000-0000-0000DB030000}"/>
    <cellStyle name="20 % - Markeringsfarve6 3 5 3" xfId="27408" xr:uid="{00000000-0005-0000-0000-0000DC030000}"/>
    <cellStyle name="20 % - Markeringsfarve6 3 6" xfId="27409" xr:uid="{00000000-0005-0000-0000-0000DD030000}"/>
    <cellStyle name="20 % - Markeringsfarve6 3 6 2" xfId="27410" xr:uid="{00000000-0005-0000-0000-0000DE030000}"/>
    <cellStyle name="20 % - Markeringsfarve6 3 6 3" xfId="27411" xr:uid="{00000000-0005-0000-0000-0000DF030000}"/>
    <cellStyle name="20 % - Markeringsfarve6 3 7" xfId="27412" xr:uid="{00000000-0005-0000-0000-0000E0030000}"/>
    <cellStyle name="20 % - Markeringsfarve6 3 7 2" xfId="27413" xr:uid="{00000000-0005-0000-0000-0000E1030000}"/>
    <cellStyle name="20 % - Markeringsfarve6 3 7 3" xfId="27414" xr:uid="{00000000-0005-0000-0000-0000E2030000}"/>
    <cellStyle name="20 % - Markeringsfarve6 3 8" xfId="27415" xr:uid="{00000000-0005-0000-0000-0000E3030000}"/>
    <cellStyle name="20 % - Markeringsfarve6 3 8 2" xfId="27416" xr:uid="{00000000-0005-0000-0000-0000E4030000}"/>
    <cellStyle name="20 % - Markeringsfarve6 3 8 3" xfId="27417" xr:uid="{00000000-0005-0000-0000-0000E5030000}"/>
    <cellStyle name="20 % - Markeringsfarve6 3 9" xfId="27418" xr:uid="{00000000-0005-0000-0000-0000E6030000}"/>
    <cellStyle name="20 % - Markeringsfarve6 3 9 2" xfId="27419" xr:uid="{00000000-0005-0000-0000-0000E7030000}"/>
    <cellStyle name="20 % - Markeringsfarve6 4" xfId="19854" xr:uid="{00000000-0005-0000-0000-0000E8030000}"/>
    <cellStyle name="20 % - Markeringsfarve6 4 2" xfId="19855" xr:uid="{00000000-0005-0000-0000-0000E9030000}"/>
    <cellStyle name="20 % - Markeringsfarve6 4 2 2" xfId="27420" xr:uid="{00000000-0005-0000-0000-0000EA030000}"/>
    <cellStyle name="20 % - Markeringsfarve6 4 2 3" xfId="27421" xr:uid="{00000000-0005-0000-0000-0000EB030000}"/>
    <cellStyle name="20 % - Markeringsfarve6 4 3" xfId="27422" xr:uid="{00000000-0005-0000-0000-0000EC030000}"/>
    <cellStyle name="20 % - Markeringsfarve6 4 3 2" xfId="27423" xr:uid="{00000000-0005-0000-0000-0000ED030000}"/>
    <cellStyle name="20 % - Markeringsfarve6 4 3 3" xfId="27424" xr:uid="{00000000-0005-0000-0000-0000EE030000}"/>
    <cellStyle name="20 % - Markeringsfarve6 4 4" xfId="27425" xr:uid="{00000000-0005-0000-0000-0000EF030000}"/>
    <cellStyle name="20 % - Markeringsfarve6 4 4 2" xfId="27426" xr:uid="{00000000-0005-0000-0000-0000F0030000}"/>
    <cellStyle name="20 % - Markeringsfarve6 4 4 3" xfId="27427" xr:uid="{00000000-0005-0000-0000-0000F1030000}"/>
    <cellStyle name="20 % - Markeringsfarve6 4 5" xfId="27428" xr:uid="{00000000-0005-0000-0000-0000F2030000}"/>
    <cellStyle name="20 % - Markeringsfarve6 4 5 2" xfId="27429" xr:uid="{00000000-0005-0000-0000-0000F3030000}"/>
    <cellStyle name="20 % - Markeringsfarve6 4 5 3" xfId="27430" xr:uid="{00000000-0005-0000-0000-0000F4030000}"/>
    <cellStyle name="20 % - Markeringsfarve6 4 6" xfId="27431" xr:uid="{00000000-0005-0000-0000-0000F5030000}"/>
    <cellStyle name="20 % - Markeringsfarve6 4 6 2" xfId="27432" xr:uid="{00000000-0005-0000-0000-0000F6030000}"/>
    <cellStyle name="20 % - Markeringsfarve6 4 6 3" xfId="27433" xr:uid="{00000000-0005-0000-0000-0000F7030000}"/>
    <cellStyle name="20 % - Markeringsfarve6 4 7" xfId="27434" xr:uid="{00000000-0005-0000-0000-0000F8030000}"/>
    <cellStyle name="20 % - Markeringsfarve6 4 7 2" xfId="27435" xr:uid="{00000000-0005-0000-0000-0000F9030000}"/>
    <cellStyle name="20 % - Markeringsfarve6 4 8" xfId="27436" xr:uid="{00000000-0005-0000-0000-0000FA030000}"/>
    <cellStyle name="20 % - Markeringsfarve6 5" xfId="19856" xr:uid="{00000000-0005-0000-0000-0000FB030000}"/>
    <cellStyle name="20 % - Markeringsfarve6 5 2" xfId="19857" xr:uid="{00000000-0005-0000-0000-0000FC030000}"/>
    <cellStyle name="20 % - Markeringsfarve6 5 2 2" xfId="27437" xr:uid="{00000000-0005-0000-0000-0000FD030000}"/>
    <cellStyle name="20 % - Markeringsfarve6 5 2 3" xfId="27438" xr:uid="{00000000-0005-0000-0000-0000FE030000}"/>
    <cellStyle name="20 % - Markeringsfarve6 5 3" xfId="27439" xr:uid="{00000000-0005-0000-0000-0000FF030000}"/>
    <cellStyle name="20 % - Markeringsfarve6 5 3 2" xfId="27440" xr:uid="{00000000-0005-0000-0000-000000040000}"/>
    <cellStyle name="20 % - Markeringsfarve6 5 3 3" xfId="27441" xr:uid="{00000000-0005-0000-0000-000001040000}"/>
    <cellStyle name="20 % - Markeringsfarve6 5 4" xfId="27442" xr:uid="{00000000-0005-0000-0000-000002040000}"/>
    <cellStyle name="20 % - Markeringsfarve6 5 4 2" xfId="27443" xr:uid="{00000000-0005-0000-0000-000003040000}"/>
    <cellStyle name="20 % - Markeringsfarve6 5 4 3" xfId="27444" xr:uid="{00000000-0005-0000-0000-000004040000}"/>
    <cellStyle name="20 % - Markeringsfarve6 5 5" xfId="27445" xr:uid="{00000000-0005-0000-0000-000005040000}"/>
    <cellStyle name="20 % - Markeringsfarve6 5 5 2" xfId="27446" xr:uid="{00000000-0005-0000-0000-000006040000}"/>
    <cellStyle name="20 % - Markeringsfarve6 5 5 3" xfId="27447" xr:uid="{00000000-0005-0000-0000-000007040000}"/>
    <cellStyle name="20 % - Markeringsfarve6 5 6" xfId="27448" xr:uid="{00000000-0005-0000-0000-000008040000}"/>
    <cellStyle name="20 % - Markeringsfarve6 5 6 2" xfId="27449" xr:uid="{00000000-0005-0000-0000-000009040000}"/>
    <cellStyle name="20 % - Markeringsfarve6 5 6 3" xfId="27450" xr:uid="{00000000-0005-0000-0000-00000A040000}"/>
    <cellStyle name="20 % - Markeringsfarve6 5 7" xfId="27451" xr:uid="{00000000-0005-0000-0000-00000B040000}"/>
    <cellStyle name="20 % - Markeringsfarve6 5 7 2" xfId="27452" xr:uid="{00000000-0005-0000-0000-00000C040000}"/>
    <cellStyle name="20 % - Markeringsfarve6 5 8" xfId="27453" xr:uid="{00000000-0005-0000-0000-00000D040000}"/>
    <cellStyle name="20 % - Markeringsfarve6 6" xfId="19858" xr:uid="{00000000-0005-0000-0000-00000E040000}"/>
    <cellStyle name="20 % - Markeringsfarve6 6 2" xfId="19859" xr:uid="{00000000-0005-0000-0000-00000F040000}"/>
    <cellStyle name="20 % - Markeringsfarve6 6 3" xfId="27454" xr:uid="{00000000-0005-0000-0000-000010040000}"/>
    <cellStyle name="20 % - Markeringsfarve6 7" xfId="19860" xr:uid="{00000000-0005-0000-0000-000011040000}"/>
    <cellStyle name="20 % - Markeringsfarve6 7 2" xfId="27455" xr:uid="{00000000-0005-0000-0000-000012040000}"/>
    <cellStyle name="20 % - Markeringsfarve6 7 3" xfId="27456" xr:uid="{00000000-0005-0000-0000-000013040000}"/>
    <cellStyle name="20 % - Markeringsfarve6 8" xfId="27457" xr:uid="{00000000-0005-0000-0000-000014040000}"/>
    <cellStyle name="20 % - Markeringsfarve6 8 2" xfId="27458" xr:uid="{00000000-0005-0000-0000-000015040000}"/>
    <cellStyle name="20 % - Markeringsfarve6 8 3" xfId="27459" xr:uid="{00000000-0005-0000-0000-000016040000}"/>
    <cellStyle name="20 % - Markeringsfarve6 9" xfId="27460" xr:uid="{00000000-0005-0000-0000-000017040000}"/>
    <cellStyle name="20 % - Markeringsfarve6 9 2" xfId="27461" xr:uid="{00000000-0005-0000-0000-000018040000}"/>
    <cellStyle name="20 % - Markeringsfarve6 9 3" xfId="27462" xr:uid="{00000000-0005-0000-0000-000019040000}"/>
    <cellStyle name="20% - Accent1 2" xfId="1526" xr:uid="{00000000-0005-0000-0000-00001A040000}"/>
    <cellStyle name="20% - Accent2 2" xfId="1527" xr:uid="{00000000-0005-0000-0000-00001B040000}"/>
    <cellStyle name="20% - Accent3 2" xfId="1528" xr:uid="{00000000-0005-0000-0000-00001C040000}"/>
    <cellStyle name="20% - Accent4 2" xfId="1529" xr:uid="{00000000-0005-0000-0000-00001D040000}"/>
    <cellStyle name="20% - Accent5 2" xfId="1530" xr:uid="{00000000-0005-0000-0000-00001E040000}"/>
    <cellStyle name="20% - Accent6 2" xfId="1531" xr:uid="{00000000-0005-0000-0000-00001F040000}"/>
    <cellStyle name="20% - Akzent1" xfId="1532" xr:uid="{00000000-0005-0000-0000-000020040000}"/>
    <cellStyle name="20% - Akzent2" xfId="1533" xr:uid="{00000000-0005-0000-0000-000021040000}"/>
    <cellStyle name="20% - Akzent3" xfId="1534" xr:uid="{00000000-0005-0000-0000-000022040000}"/>
    <cellStyle name="20% - Akzent4" xfId="1535" xr:uid="{00000000-0005-0000-0000-000023040000}"/>
    <cellStyle name="20% - Akzent5" xfId="1536" xr:uid="{00000000-0005-0000-0000-000024040000}"/>
    <cellStyle name="20% - Akzent6" xfId="1537" xr:uid="{00000000-0005-0000-0000-000025040000}"/>
    <cellStyle name="20% - Colore 1" xfId="1" xr:uid="{00000000-0005-0000-0000-000026040000}"/>
    <cellStyle name="20% - Colore 1 2" xfId="3439" xr:uid="{00000000-0005-0000-0000-000027040000}"/>
    <cellStyle name="20% - Colore 2" xfId="2" xr:uid="{00000000-0005-0000-0000-000028040000}"/>
    <cellStyle name="20% - Colore 2 2" xfId="3440" xr:uid="{00000000-0005-0000-0000-000029040000}"/>
    <cellStyle name="20% - Colore 3" xfId="3" xr:uid="{00000000-0005-0000-0000-00002A040000}"/>
    <cellStyle name="20% - Colore 3 2" xfId="3441" xr:uid="{00000000-0005-0000-0000-00002B040000}"/>
    <cellStyle name="20% - Colore 4" xfId="4" xr:uid="{00000000-0005-0000-0000-00002C040000}"/>
    <cellStyle name="20% - Colore 4 2" xfId="3442" xr:uid="{00000000-0005-0000-0000-00002D040000}"/>
    <cellStyle name="20% - Colore 5" xfId="5" xr:uid="{00000000-0005-0000-0000-00002E040000}"/>
    <cellStyle name="20% - Colore 5 2" xfId="3443" xr:uid="{00000000-0005-0000-0000-00002F040000}"/>
    <cellStyle name="20% - Colore 6" xfId="6" xr:uid="{00000000-0005-0000-0000-000030040000}"/>
    <cellStyle name="20% - Colore 6 2" xfId="3444" xr:uid="{00000000-0005-0000-0000-000031040000}"/>
    <cellStyle name="2x indented GHG Textfiels" xfId="26512" xr:uid="{00000000-0005-0000-0000-000032040000}"/>
    <cellStyle name="40 % - Markeringsfarve1" xfId="6756" xr:uid="{00000000-0005-0000-0000-000033040000}"/>
    <cellStyle name="40 % - Markeringsfarve1 10" xfId="27463" xr:uid="{00000000-0005-0000-0000-000034040000}"/>
    <cellStyle name="40 % - Markeringsfarve1 10 2" xfId="27464" xr:uid="{00000000-0005-0000-0000-000035040000}"/>
    <cellStyle name="40 % - Markeringsfarve1 10 3" xfId="27465" xr:uid="{00000000-0005-0000-0000-000036040000}"/>
    <cellStyle name="40 % - Markeringsfarve1 11" xfId="27466" xr:uid="{00000000-0005-0000-0000-000037040000}"/>
    <cellStyle name="40 % - Markeringsfarve1 11 2" xfId="27467" xr:uid="{00000000-0005-0000-0000-000038040000}"/>
    <cellStyle name="40 % - Markeringsfarve1 12" xfId="27468" xr:uid="{00000000-0005-0000-0000-000039040000}"/>
    <cellStyle name="40 % - Markeringsfarve1 13" xfId="14036" xr:uid="{00000000-0005-0000-0000-00003A040000}"/>
    <cellStyle name="40 % - Markeringsfarve1 2" xfId="6757" xr:uid="{00000000-0005-0000-0000-00003B040000}"/>
    <cellStyle name="40 % - Markeringsfarve1 2 10" xfId="27469" xr:uid="{00000000-0005-0000-0000-00003C040000}"/>
    <cellStyle name="40 % - Markeringsfarve1 2 11" xfId="14037" xr:uid="{00000000-0005-0000-0000-00003D040000}"/>
    <cellStyle name="40 % - Markeringsfarve1 2 2" xfId="19861" xr:uid="{00000000-0005-0000-0000-00003E040000}"/>
    <cellStyle name="40 % - Markeringsfarve1 2 2 2" xfId="19862" xr:uid="{00000000-0005-0000-0000-00003F040000}"/>
    <cellStyle name="40 % - Markeringsfarve1 2 2 2 2" xfId="27470" xr:uid="{00000000-0005-0000-0000-000040040000}"/>
    <cellStyle name="40 % - Markeringsfarve1 2 2 2 3" xfId="27471" xr:uid="{00000000-0005-0000-0000-000041040000}"/>
    <cellStyle name="40 % - Markeringsfarve1 2 2 3" xfId="27472" xr:uid="{00000000-0005-0000-0000-000042040000}"/>
    <cellStyle name="40 % - Markeringsfarve1 2 2 3 2" xfId="27473" xr:uid="{00000000-0005-0000-0000-000043040000}"/>
    <cellStyle name="40 % - Markeringsfarve1 2 2 3 3" xfId="27474" xr:uid="{00000000-0005-0000-0000-000044040000}"/>
    <cellStyle name="40 % - Markeringsfarve1 2 2 4" xfId="27475" xr:uid="{00000000-0005-0000-0000-000045040000}"/>
    <cellStyle name="40 % - Markeringsfarve1 2 2 4 2" xfId="27476" xr:uid="{00000000-0005-0000-0000-000046040000}"/>
    <cellStyle name="40 % - Markeringsfarve1 2 2 4 3" xfId="27477" xr:uid="{00000000-0005-0000-0000-000047040000}"/>
    <cellStyle name="40 % - Markeringsfarve1 2 2 5" xfId="27478" xr:uid="{00000000-0005-0000-0000-000048040000}"/>
    <cellStyle name="40 % - Markeringsfarve1 2 2 5 2" xfId="27479" xr:uid="{00000000-0005-0000-0000-000049040000}"/>
    <cellStyle name="40 % - Markeringsfarve1 2 2 5 3" xfId="27480" xr:uid="{00000000-0005-0000-0000-00004A040000}"/>
    <cellStyle name="40 % - Markeringsfarve1 2 2 6" xfId="27481" xr:uid="{00000000-0005-0000-0000-00004B040000}"/>
    <cellStyle name="40 % - Markeringsfarve1 2 2 6 2" xfId="27482" xr:uid="{00000000-0005-0000-0000-00004C040000}"/>
    <cellStyle name="40 % - Markeringsfarve1 2 2 6 3" xfId="27483" xr:uid="{00000000-0005-0000-0000-00004D040000}"/>
    <cellStyle name="40 % - Markeringsfarve1 2 2 7" xfId="27484" xr:uid="{00000000-0005-0000-0000-00004E040000}"/>
    <cellStyle name="40 % - Markeringsfarve1 2 2 7 2" xfId="27485" xr:uid="{00000000-0005-0000-0000-00004F040000}"/>
    <cellStyle name="40 % - Markeringsfarve1 2 2 8" xfId="27486" xr:uid="{00000000-0005-0000-0000-000050040000}"/>
    <cellStyle name="40 % - Markeringsfarve1 2 3" xfId="19863" xr:uid="{00000000-0005-0000-0000-000051040000}"/>
    <cellStyle name="40 % - Markeringsfarve1 2 3 2" xfId="19864" xr:uid="{00000000-0005-0000-0000-000052040000}"/>
    <cellStyle name="40 % - Markeringsfarve1 2 3 2 2" xfId="27487" xr:uid="{00000000-0005-0000-0000-000053040000}"/>
    <cellStyle name="40 % - Markeringsfarve1 2 3 2 3" xfId="27488" xr:uid="{00000000-0005-0000-0000-000054040000}"/>
    <cellStyle name="40 % - Markeringsfarve1 2 3 3" xfId="27489" xr:uid="{00000000-0005-0000-0000-000055040000}"/>
    <cellStyle name="40 % - Markeringsfarve1 2 3 3 2" xfId="27490" xr:uid="{00000000-0005-0000-0000-000056040000}"/>
    <cellStyle name="40 % - Markeringsfarve1 2 3 3 3" xfId="27491" xr:uid="{00000000-0005-0000-0000-000057040000}"/>
    <cellStyle name="40 % - Markeringsfarve1 2 3 4" xfId="27492" xr:uid="{00000000-0005-0000-0000-000058040000}"/>
    <cellStyle name="40 % - Markeringsfarve1 2 3 4 2" xfId="27493" xr:uid="{00000000-0005-0000-0000-000059040000}"/>
    <cellStyle name="40 % - Markeringsfarve1 2 3 4 3" xfId="27494" xr:uid="{00000000-0005-0000-0000-00005A040000}"/>
    <cellStyle name="40 % - Markeringsfarve1 2 3 5" xfId="27495" xr:uid="{00000000-0005-0000-0000-00005B040000}"/>
    <cellStyle name="40 % - Markeringsfarve1 2 3 5 2" xfId="27496" xr:uid="{00000000-0005-0000-0000-00005C040000}"/>
    <cellStyle name="40 % - Markeringsfarve1 2 3 5 3" xfId="27497" xr:uid="{00000000-0005-0000-0000-00005D040000}"/>
    <cellStyle name="40 % - Markeringsfarve1 2 3 6" xfId="27498" xr:uid="{00000000-0005-0000-0000-00005E040000}"/>
    <cellStyle name="40 % - Markeringsfarve1 2 3 6 2" xfId="27499" xr:uid="{00000000-0005-0000-0000-00005F040000}"/>
    <cellStyle name="40 % - Markeringsfarve1 2 3 6 3" xfId="27500" xr:uid="{00000000-0005-0000-0000-000060040000}"/>
    <cellStyle name="40 % - Markeringsfarve1 2 3 7" xfId="27501" xr:uid="{00000000-0005-0000-0000-000061040000}"/>
    <cellStyle name="40 % - Markeringsfarve1 2 3 7 2" xfId="27502" xr:uid="{00000000-0005-0000-0000-000062040000}"/>
    <cellStyle name="40 % - Markeringsfarve1 2 3 8" xfId="27503" xr:uid="{00000000-0005-0000-0000-000063040000}"/>
    <cellStyle name="40 % - Markeringsfarve1 2 4" xfId="19865" xr:uid="{00000000-0005-0000-0000-000064040000}"/>
    <cellStyle name="40 % - Markeringsfarve1 2 4 2" xfId="27504" xr:uid="{00000000-0005-0000-0000-000065040000}"/>
    <cellStyle name="40 % - Markeringsfarve1 2 4 3" xfId="27505" xr:uid="{00000000-0005-0000-0000-000066040000}"/>
    <cellStyle name="40 % - Markeringsfarve1 2 5" xfId="27506" xr:uid="{00000000-0005-0000-0000-000067040000}"/>
    <cellStyle name="40 % - Markeringsfarve1 2 5 2" xfId="27507" xr:uid="{00000000-0005-0000-0000-000068040000}"/>
    <cellStyle name="40 % - Markeringsfarve1 2 5 3" xfId="27508" xr:uid="{00000000-0005-0000-0000-000069040000}"/>
    <cellStyle name="40 % - Markeringsfarve1 2 6" xfId="27509" xr:uid="{00000000-0005-0000-0000-00006A040000}"/>
    <cellStyle name="40 % - Markeringsfarve1 2 6 2" xfId="27510" xr:uid="{00000000-0005-0000-0000-00006B040000}"/>
    <cellStyle name="40 % - Markeringsfarve1 2 6 3" xfId="27511" xr:uid="{00000000-0005-0000-0000-00006C040000}"/>
    <cellStyle name="40 % - Markeringsfarve1 2 7" xfId="27512" xr:uid="{00000000-0005-0000-0000-00006D040000}"/>
    <cellStyle name="40 % - Markeringsfarve1 2 7 2" xfId="27513" xr:uid="{00000000-0005-0000-0000-00006E040000}"/>
    <cellStyle name="40 % - Markeringsfarve1 2 7 3" xfId="27514" xr:uid="{00000000-0005-0000-0000-00006F040000}"/>
    <cellStyle name="40 % - Markeringsfarve1 2 8" xfId="27515" xr:uid="{00000000-0005-0000-0000-000070040000}"/>
    <cellStyle name="40 % - Markeringsfarve1 2 8 2" xfId="27516" xr:uid="{00000000-0005-0000-0000-000071040000}"/>
    <cellStyle name="40 % - Markeringsfarve1 2 8 3" xfId="27517" xr:uid="{00000000-0005-0000-0000-000072040000}"/>
    <cellStyle name="40 % - Markeringsfarve1 2 9" xfId="27518" xr:uid="{00000000-0005-0000-0000-000073040000}"/>
    <cellStyle name="40 % - Markeringsfarve1 2 9 2" xfId="27519" xr:uid="{00000000-0005-0000-0000-000074040000}"/>
    <cellStyle name="40 % - Markeringsfarve1 3" xfId="19866" xr:uid="{00000000-0005-0000-0000-000075040000}"/>
    <cellStyle name="40 % - Markeringsfarve1 3 10" xfId="27520" xr:uid="{00000000-0005-0000-0000-000076040000}"/>
    <cellStyle name="40 % - Markeringsfarve1 3 2" xfId="19867" xr:uid="{00000000-0005-0000-0000-000077040000}"/>
    <cellStyle name="40 % - Markeringsfarve1 3 2 2" xfId="27521" xr:uid="{00000000-0005-0000-0000-000078040000}"/>
    <cellStyle name="40 % - Markeringsfarve1 3 2 2 2" xfId="27522" xr:uid="{00000000-0005-0000-0000-000079040000}"/>
    <cellStyle name="40 % - Markeringsfarve1 3 2 2 3" xfId="27523" xr:uid="{00000000-0005-0000-0000-00007A040000}"/>
    <cellStyle name="40 % - Markeringsfarve1 3 2 3" xfId="27524" xr:uid="{00000000-0005-0000-0000-00007B040000}"/>
    <cellStyle name="40 % - Markeringsfarve1 3 2 3 2" xfId="27525" xr:uid="{00000000-0005-0000-0000-00007C040000}"/>
    <cellStyle name="40 % - Markeringsfarve1 3 2 3 3" xfId="27526" xr:uid="{00000000-0005-0000-0000-00007D040000}"/>
    <cellStyle name="40 % - Markeringsfarve1 3 2 4" xfId="27527" xr:uid="{00000000-0005-0000-0000-00007E040000}"/>
    <cellStyle name="40 % - Markeringsfarve1 3 2 4 2" xfId="27528" xr:uid="{00000000-0005-0000-0000-00007F040000}"/>
    <cellStyle name="40 % - Markeringsfarve1 3 2 4 3" xfId="27529" xr:uid="{00000000-0005-0000-0000-000080040000}"/>
    <cellStyle name="40 % - Markeringsfarve1 3 2 5" xfId="27530" xr:uid="{00000000-0005-0000-0000-000081040000}"/>
    <cellStyle name="40 % - Markeringsfarve1 3 2 5 2" xfId="27531" xr:uid="{00000000-0005-0000-0000-000082040000}"/>
    <cellStyle name="40 % - Markeringsfarve1 3 2 5 3" xfId="27532" xr:uid="{00000000-0005-0000-0000-000083040000}"/>
    <cellStyle name="40 % - Markeringsfarve1 3 2 6" xfId="27533" xr:uid="{00000000-0005-0000-0000-000084040000}"/>
    <cellStyle name="40 % - Markeringsfarve1 3 2 6 2" xfId="27534" xr:uid="{00000000-0005-0000-0000-000085040000}"/>
    <cellStyle name="40 % - Markeringsfarve1 3 2 6 3" xfId="27535" xr:uid="{00000000-0005-0000-0000-000086040000}"/>
    <cellStyle name="40 % - Markeringsfarve1 3 2 7" xfId="27536" xr:uid="{00000000-0005-0000-0000-000087040000}"/>
    <cellStyle name="40 % - Markeringsfarve1 3 2 7 2" xfId="27537" xr:uid="{00000000-0005-0000-0000-000088040000}"/>
    <cellStyle name="40 % - Markeringsfarve1 3 2 8" xfId="27538" xr:uid="{00000000-0005-0000-0000-000089040000}"/>
    <cellStyle name="40 % - Markeringsfarve1 3 3" xfId="27539" xr:uid="{00000000-0005-0000-0000-00008A040000}"/>
    <cellStyle name="40 % - Markeringsfarve1 3 3 2" xfId="27540" xr:uid="{00000000-0005-0000-0000-00008B040000}"/>
    <cellStyle name="40 % - Markeringsfarve1 3 3 2 2" xfId="27541" xr:uid="{00000000-0005-0000-0000-00008C040000}"/>
    <cellStyle name="40 % - Markeringsfarve1 3 3 2 3" xfId="27542" xr:uid="{00000000-0005-0000-0000-00008D040000}"/>
    <cellStyle name="40 % - Markeringsfarve1 3 3 3" xfId="27543" xr:uid="{00000000-0005-0000-0000-00008E040000}"/>
    <cellStyle name="40 % - Markeringsfarve1 3 3 3 2" xfId="27544" xr:uid="{00000000-0005-0000-0000-00008F040000}"/>
    <cellStyle name="40 % - Markeringsfarve1 3 3 3 3" xfId="27545" xr:uid="{00000000-0005-0000-0000-000090040000}"/>
    <cellStyle name="40 % - Markeringsfarve1 3 3 4" xfId="27546" xr:uid="{00000000-0005-0000-0000-000091040000}"/>
    <cellStyle name="40 % - Markeringsfarve1 3 3 4 2" xfId="27547" xr:uid="{00000000-0005-0000-0000-000092040000}"/>
    <cellStyle name="40 % - Markeringsfarve1 3 3 4 3" xfId="27548" xr:uid="{00000000-0005-0000-0000-000093040000}"/>
    <cellStyle name="40 % - Markeringsfarve1 3 3 5" xfId="27549" xr:uid="{00000000-0005-0000-0000-000094040000}"/>
    <cellStyle name="40 % - Markeringsfarve1 3 3 5 2" xfId="27550" xr:uid="{00000000-0005-0000-0000-000095040000}"/>
    <cellStyle name="40 % - Markeringsfarve1 3 3 5 3" xfId="27551" xr:uid="{00000000-0005-0000-0000-000096040000}"/>
    <cellStyle name="40 % - Markeringsfarve1 3 3 6" xfId="27552" xr:uid="{00000000-0005-0000-0000-000097040000}"/>
    <cellStyle name="40 % - Markeringsfarve1 3 3 6 2" xfId="27553" xr:uid="{00000000-0005-0000-0000-000098040000}"/>
    <cellStyle name="40 % - Markeringsfarve1 3 3 6 3" xfId="27554" xr:uid="{00000000-0005-0000-0000-000099040000}"/>
    <cellStyle name="40 % - Markeringsfarve1 3 3 7" xfId="27555" xr:uid="{00000000-0005-0000-0000-00009A040000}"/>
    <cellStyle name="40 % - Markeringsfarve1 3 3 7 2" xfId="27556" xr:uid="{00000000-0005-0000-0000-00009B040000}"/>
    <cellStyle name="40 % - Markeringsfarve1 3 3 8" xfId="27557" xr:uid="{00000000-0005-0000-0000-00009C040000}"/>
    <cellStyle name="40 % - Markeringsfarve1 3 4" xfId="27558" xr:uid="{00000000-0005-0000-0000-00009D040000}"/>
    <cellStyle name="40 % - Markeringsfarve1 3 4 2" xfId="27559" xr:uid="{00000000-0005-0000-0000-00009E040000}"/>
    <cellStyle name="40 % - Markeringsfarve1 3 4 3" xfId="27560" xr:uid="{00000000-0005-0000-0000-00009F040000}"/>
    <cellStyle name="40 % - Markeringsfarve1 3 5" xfId="27561" xr:uid="{00000000-0005-0000-0000-0000A0040000}"/>
    <cellStyle name="40 % - Markeringsfarve1 3 5 2" xfId="27562" xr:uid="{00000000-0005-0000-0000-0000A1040000}"/>
    <cellStyle name="40 % - Markeringsfarve1 3 5 3" xfId="27563" xr:uid="{00000000-0005-0000-0000-0000A2040000}"/>
    <cellStyle name="40 % - Markeringsfarve1 3 6" xfId="27564" xr:uid="{00000000-0005-0000-0000-0000A3040000}"/>
    <cellStyle name="40 % - Markeringsfarve1 3 6 2" xfId="27565" xr:uid="{00000000-0005-0000-0000-0000A4040000}"/>
    <cellStyle name="40 % - Markeringsfarve1 3 6 3" xfId="27566" xr:uid="{00000000-0005-0000-0000-0000A5040000}"/>
    <cellStyle name="40 % - Markeringsfarve1 3 7" xfId="27567" xr:uid="{00000000-0005-0000-0000-0000A6040000}"/>
    <cellStyle name="40 % - Markeringsfarve1 3 7 2" xfId="27568" xr:uid="{00000000-0005-0000-0000-0000A7040000}"/>
    <cellStyle name="40 % - Markeringsfarve1 3 7 3" xfId="27569" xr:uid="{00000000-0005-0000-0000-0000A8040000}"/>
    <cellStyle name="40 % - Markeringsfarve1 3 8" xfId="27570" xr:uid="{00000000-0005-0000-0000-0000A9040000}"/>
    <cellStyle name="40 % - Markeringsfarve1 3 8 2" xfId="27571" xr:uid="{00000000-0005-0000-0000-0000AA040000}"/>
    <cellStyle name="40 % - Markeringsfarve1 3 8 3" xfId="27572" xr:uid="{00000000-0005-0000-0000-0000AB040000}"/>
    <cellStyle name="40 % - Markeringsfarve1 3 9" xfId="27573" xr:uid="{00000000-0005-0000-0000-0000AC040000}"/>
    <cellStyle name="40 % - Markeringsfarve1 3 9 2" xfId="27574" xr:uid="{00000000-0005-0000-0000-0000AD040000}"/>
    <cellStyle name="40 % - Markeringsfarve1 4" xfId="19868" xr:uid="{00000000-0005-0000-0000-0000AE040000}"/>
    <cellStyle name="40 % - Markeringsfarve1 4 2" xfId="19869" xr:uid="{00000000-0005-0000-0000-0000AF040000}"/>
    <cellStyle name="40 % - Markeringsfarve1 4 2 2" xfId="27575" xr:uid="{00000000-0005-0000-0000-0000B0040000}"/>
    <cellStyle name="40 % - Markeringsfarve1 4 2 3" xfId="27576" xr:uid="{00000000-0005-0000-0000-0000B1040000}"/>
    <cellStyle name="40 % - Markeringsfarve1 4 3" xfId="27577" xr:uid="{00000000-0005-0000-0000-0000B2040000}"/>
    <cellStyle name="40 % - Markeringsfarve1 4 3 2" xfId="27578" xr:uid="{00000000-0005-0000-0000-0000B3040000}"/>
    <cellStyle name="40 % - Markeringsfarve1 4 3 3" xfId="27579" xr:uid="{00000000-0005-0000-0000-0000B4040000}"/>
    <cellStyle name="40 % - Markeringsfarve1 4 4" xfId="27580" xr:uid="{00000000-0005-0000-0000-0000B5040000}"/>
    <cellStyle name="40 % - Markeringsfarve1 4 4 2" xfId="27581" xr:uid="{00000000-0005-0000-0000-0000B6040000}"/>
    <cellStyle name="40 % - Markeringsfarve1 4 4 3" xfId="27582" xr:uid="{00000000-0005-0000-0000-0000B7040000}"/>
    <cellStyle name="40 % - Markeringsfarve1 4 5" xfId="27583" xr:uid="{00000000-0005-0000-0000-0000B8040000}"/>
    <cellStyle name="40 % - Markeringsfarve1 4 5 2" xfId="27584" xr:uid="{00000000-0005-0000-0000-0000B9040000}"/>
    <cellStyle name="40 % - Markeringsfarve1 4 5 3" xfId="27585" xr:uid="{00000000-0005-0000-0000-0000BA040000}"/>
    <cellStyle name="40 % - Markeringsfarve1 4 6" xfId="27586" xr:uid="{00000000-0005-0000-0000-0000BB040000}"/>
    <cellStyle name="40 % - Markeringsfarve1 4 6 2" xfId="27587" xr:uid="{00000000-0005-0000-0000-0000BC040000}"/>
    <cellStyle name="40 % - Markeringsfarve1 4 6 3" xfId="27588" xr:uid="{00000000-0005-0000-0000-0000BD040000}"/>
    <cellStyle name="40 % - Markeringsfarve1 4 7" xfId="27589" xr:uid="{00000000-0005-0000-0000-0000BE040000}"/>
    <cellStyle name="40 % - Markeringsfarve1 4 7 2" xfId="27590" xr:uid="{00000000-0005-0000-0000-0000BF040000}"/>
    <cellStyle name="40 % - Markeringsfarve1 4 8" xfId="27591" xr:uid="{00000000-0005-0000-0000-0000C0040000}"/>
    <cellStyle name="40 % - Markeringsfarve1 5" xfId="19870" xr:uid="{00000000-0005-0000-0000-0000C1040000}"/>
    <cellStyle name="40 % - Markeringsfarve1 5 2" xfId="19871" xr:uid="{00000000-0005-0000-0000-0000C2040000}"/>
    <cellStyle name="40 % - Markeringsfarve1 5 2 2" xfId="27592" xr:uid="{00000000-0005-0000-0000-0000C3040000}"/>
    <cellStyle name="40 % - Markeringsfarve1 5 2 3" xfId="27593" xr:uid="{00000000-0005-0000-0000-0000C4040000}"/>
    <cellStyle name="40 % - Markeringsfarve1 5 3" xfId="27594" xr:uid="{00000000-0005-0000-0000-0000C5040000}"/>
    <cellStyle name="40 % - Markeringsfarve1 5 3 2" xfId="27595" xr:uid="{00000000-0005-0000-0000-0000C6040000}"/>
    <cellStyle name="40 % - Markeringsfarve1 5 3 3" xfId="27596" xr:uid="{00000000-0005-0000-0000-0000C7040000}"/>
    <cellStyle name="40 % - Markeringsfarve1 5 4" xfId="27597" xr:uid="{00000000-0005-0000-0000-0000C8040000}"/>
    <cellStyle name="40 % - Markeringsfarve1 5 4 2" xfId="27598" xr:uid="{00000000-0005-0000-0000-0000C9040000}"/>
    <cellStyle name="40 % - Markeringsfarve1 5 4 3" xfId="27599" xr:uid="{00000000-0005-0000-0000-0000CA040000}"/>
    <cellStyle name="40 % - Markeringsfarve1 5 5" xfId="27600" xr:uid="{00000000-0005-0000-0000-0000CB040000}"/>
    <cellStyle name="40 % - Markeringsfarve1 5 5 2" xfId="27601" xr:uid="{00000000-0005-0000-0000-0000CC040000}"/>
    <cellStyle name="40 % - Markeringsfarve1 5 5 3" xfId="27602" xr:uid="{00000000-0005-0000-0000-0000CD040000}"/>
    <cellStyle name="40 % - Markeringsfarve1 5 6" xfId="27603" xr:uid="{00000000-0005-0000-0000-0000CE040000}"/>
    <cellStyle name="40 % - Markeringsfarve1 5 6 2" xfId="27604" xr:uid="{00000000-0005-0000-0000-0000CF040000}"/>
    <cellStyle name="40 % - Markeringsfarve1 5 6 3" xfId="27605" xr:uid="{00000000-0005-0000-0000-0000D0040000}"/>
    <cellStyle name="40 % - Markeringsfarve1 5 7" xfId="27606" xr:uid="{00000000-0005-0000-0000-0000D1040000}"/>
    <cellStyle name="40 % - Markeringsfarve1 5 7 2" xfId="27607" xr:uid="{00000000-0005-0000-0000-0000D2040000}"/>
    <cellStyle name="40 % - Markeringsfarve1 5 8" xfId="27608" xr:uid="{00000000-0005-0000-0000-0000D3040000}"/>
    <cellStyle name="40 % - Markeringsfarve1 6" xfId="19872" xr:uid="{00000000-0005-0000-0000-0000D4040000}"/>
    <cellStyle name="40 % - Markeringsfarve1 6 2" xfId="19873" xr:uid="{00000000-0005-0000-0000-0000D5040000}"/>
    <cellStyle name="40 % - Markeringsfarve1 6 3" xfId="27609" xr:uid="{00000000-0005-0000-0000-0000D6040000}"/>
    <cellStyle name="40 % - Markeringsfarve1 7" xfId="19874" xr:uid="{00000000-0005-0000-0000-0000D7040000}"/>
    <cellStyle name="40 % - Markeringsfarve1 7 2" xfId="27610" xr:uid="{00000000-0005-0000-0000-0000D8040000}"/>
    <cellStyle name="40 % - Markeringsfarve1 7 3" xfId="27611" xr:uid="{00000000-0005-0000-0000-0000D9040000}"/>
    <cellStyle name="40 % - Markeringsfarve1 8" xfId="27612" xr:uid="{00000000-0005-0000-0000-0000DA040000}"/>
    <cellStyle name="40 % - Markeringsfarve1 8 2" xfId="27613" xr:uid="{00000000-0005-0000-0000-0000DB040000}"/>
    <cellStyle name="40 % - Markeringsfarve1 8 3" xfId="27614" xr:uid="{00000000-0005-0000-0000-0000DC040000}"/>
    <cellStyle name="40 % - Markeringsfarve1 9" xfId="27615" xr:uid="{00000000-0005-0000-0000-0000DD040000}"/>
    <cellStyle name="40 % - Markeringsfarve1 9 2" xfId="27616" xr:uid="{00000000-0005-0000-0000-0000DE040000}"/>
    <cellStyle name="40 % - Markeringsfarve1 9 3" xfId="27617" xr:uid="{00000000-0005-0000-0000-0000DF040000}"/>
    <cellStyle name="40 % - Markeringsfarve2" xfId="6758" xr:uid="{00000000-0005-0000-0000-0000E0040000}"/>
    <cellStyle name="40 % - Markeringsfarve2 10" xfId="27618" xr:uid="{00000000-0005-0000-0000-0000E1040000}"/>
    <cellStyle name="40 % - Markeringsfarve2 10 2" xfId="27619" xr:uid="{00000000-0005-0000-0000-0000E2040000}"/>
    <cellStyle name="40 % - Markeringsfarve2 10 3" xfId="27620" xr:uid="{00000000-0005-0000-0000-0000E3040000}"/>
    <cellStyle name="40 % - Markeringsfarve2 11" xfId="27621" xr:uid="{00000000-0005-0000-0000-0000E4040000}"/>
    <cellStyle name="40 % - Markeringsfarve2 11 2" xfId="27622" xr:uid="{00000000-0005-0000-0000-0000E5040000}"/>
    <cellStyle name="40 % - Markeringsfarve2 12" xfId="27623" xr:uid="{00000000-0005-0000-0000-0000E6040000}"/>
    <cellStyle name="40 % - Markeringsfarve2 13" xfId="14038" xr:uid="{00000000-0005-0000-0000-0000E7040000}"/>
    <cellStyle name="40 % - Markeringsfarve2 2" xfId="6759" xr:uid="{00000000-0005-0000-0000-0000E8040000}"/>
    <cellStyle name="40 % - Markeringsfarve2 2 10" xfId="27624" xr:uid="{00000000-0005-0000-0000-0000E9040000}"/>
    <cellStyle name="40 % - Markeringsfarve2 2 11" xfId="14039" xr:uid="{00000000-0005-0000-0000-0000EA040000}"/>
    <cellStyle name="40 % - Markeringsfarve2 2 2" xfId="19875" xr:uid="{00000000-0005-0000-0000-0000EB040000}"/>
    <cellStyle name="40 % - Markeringsfarve2 2 2 2" xfId="19876" xr:uid="{00000000-0005-0000-0000-0000EC040000}"/>
    <cellStyle name="40 % - Markeringsfarve2 2 2 2 2" xfId="27625" xr:uid="{00000000-0005-0000-0000-0000ED040000}"/>
    <cellStyle name="40 % - Markeringsfarve2 2 2 2 3" xfId="27626" xr:uid="{00000000-0005-0000-0000-0000EE040000}"/>
    <cellStyle name="40 % - Markeringsfarve2 2 2 3" xfId="27627" xr:uid="{00000000-0005-0000-0000-0000EF040000}"/>
    <cellStyle name="40 % - Markeringsfarve2 2 2 3 2" xfId="27628" xr:uid="{00000000-0005-0000-0000-0000F0040000}"/>
    <cellStyle name="40 % - Markeringsfarve2 2 2 3 3" xfId="27629" xr:uid="{00000000-0005-0000-0000-0000F1040000}"/>
    <cellStyle name="40 % - Markeringsfarve2 2 2 4" xfId="27630" xr:uid="{00000000-0005-0000-0000-0000F2040000}"/>
    <cellStyle name="40 % - Markeringsfarve2 2 2 4 2" xfId="27631" xr:uid="{00000000-0005-0000-0000-0000F3040000}"/>
    <cellStyle name="40 % - Markeringsfarve2 2 2 4 3" xfId="27632" xr:uid="{00000000-0005-0000-0000-0000F4040000}"/>
    <cellStyle name="40 % - Markeringsfarve2 2 2 5" xfId="27633" xr:uid="{00000000-0005-0000-0000-0000F5040000}"/>
    <cellStyle name="40 % - Markeringsfarve2 2 2 5 2" xfId="27634" xr:uid="{00000000-0005-0000-0000-0000F6040000}"/>
    <cellStyle name="40 % - Markeringsfarve2 2 2 5 3" xfId="27635" xr:uid="{00000000-0005-0000-0000-0000F7040000}"/>
    <cellStyle name="40 % - Markeringsfarve2 2 2 6" xfId="27636" xr:uid="{00000000-0005-0000-0000-0000F8040000}"/>
    <cellStyle name="40 % - Markeringsfarve2 2 2 6 2" xfId="27637" xr:uid="{00000000-0005-0000-0000-0000F9040000}"/>
    <cellStyle name="40 % - Markeringsfarve2 2 2 6 3" xfId="27638" xr:uid="{00000000-0005-0000-0000-0000FA040000}"/>
    <cellStyle name="40 % - Markeringsfarve2 2 2 7" xfId="27639" xr:uid="{00000000-0005-0000-0000-0000FB040000}"/>
    <cellStyle name="40 % - Markeringsfarve2 2 2 7 2" xfId="27640" xr:uid="{00000000-0005-0000-0000-0000FC040000}"/>
    <cellStyle name="40 % - Markeringsfarve2 2 2 8" xfId="27641" xr:uid="{00000000-0005-0000-0000-0000FD040000}"/>
    <cellStyle name="40 % - Markeringsfarve2 2 3" xfId="19877" xr:uid="{00000000-0005-0000-0000-0000FE040000}"/>
    <cellStyle name="40 % - Markeringsfarve2 2 3 2" xfId="19878" xr:uid="{00000000-0005-0000-0000-0000FF040000}"/>
    <cellStyle name="40 % - Markeringsfarve2 2 3 2 2" xfId="27642" xr:uid="{00000000-0005-0000-0000-000000050000}"/>
    <cellStyle name="40 % - Markeringsfarve2 2 3 2 3" xfId="27643" xr:uid="{00000000-0005-0000-0000-000001050000}"/>
    <cellStyle name="40 % - Markeringsfarve2 2 3 3" xfId="27644" xr:uid="{00000000-0005-0000-0000-000002050000}"/>
    <cellStyle name="40 % - Markeringsfarve2 2 3 3 2" xfId="27645" xr:uid="{00000000-0005-0000-0000-000003050000}"/>
    <cellStyle name="40 % - Markeringsfarve2 2 3 3 3" xfId="27646" xr:uid="{00000000-0005-0000-0000-000004050000}"/>
    <cellStyle name="40 % - Markeringsfarve2 2 3 4" xfId="27647" xr:uid="{00000000-0005-0000-0000-000005050000}"/>
    <cellStyle name="40 % - Markeringsfarve2 2 3 4 2" xfId="27648" xr:uid="{00000000-0005-0000-0000-000006050000}"/>
    <cellStyle name="40 % - Markeringsfarve2 2 3 4 3" xfId="27649" xr:uid="{00000000-0005-0000-0000-000007050000}"/>
    <cellStyle name="40 % - Markeringsfarve2 2 3 5" xfId="27650" xr:uid="{00000000-0005-0000-0000-000008050000}"/>
    <cellStyle name="40 % - Markeringsfarve2 2 3 5 2" xfId="27651" xr:uid="{00000000-0005-0000-0000-000009050000}"/>
    <cellStyle name="40 % - Markeringsfarve2 2 3 5 3" xfId="27652" xr:uid="{00000000-0005-0000-0000-00000A050000}"/>
    <cellStyle name="40 % - Markeringsfarve2 2 3 6" xfId="27653" xr:uid="{00000000-0005-0000-0000-00000B050000}"/>
    <cellStyle name="40 % - Markeringsfarve2 2 3 6 2" xfId="27654" xr:uid="{00000000-0005-0000-0000-00000C050000}"/>
    <cellStyle name="40 % - Markeringsfarve2 2 3 6 3" xfId="27655" xr:uid="{00000000-0005-0000-0000-00000D050000}"/>
    <cellStyle name="40 % - Markeringsfarve2 2 3 7" xfId="27656" xr:uid="{00000000-0005-0000-0000-00000E050000}"/>
    <cellStyle name="40 % - Markeringsfarve2 2 3 7 2" xfId="27657" xr:uid="{00000000-0005-0000-0000-00000F050000}"/>
    <cellStyle name="40 % - Markeringsfarve2 2 3 8" xfId="27658" xr:uid="{00000000-0005-0000-0000-000010050000}"/>
    <cellStyle name="40 % - Markeringsfarve2 2 4" xfId="19879" xr:uid="{00000000-0005-0000-0000-000011050000}"/>
    <cellStyle name="40 % - Markeringsfarve2 2 4 2" xfId="27659" xr:uid="{00000000-0005-0000-0000-000012050000}"/>
    <cellStyle name="40 % - Markeringsfarve2 2 4 3" xfId="27660" xr:uid="{00000000-0005-0000-0000-000013050000}"/>
    <cellStyle name="40 % - Markeringsfarve2 2 5" xfId="27661" xr:uid="{00000000-0005-0000-0000-000014050000}"/>
    <cellStyle name="40 % - Markeringsfarve2 2 5 2" xfId="27662" xr:uid="{00000000-0005-0000-0000-000015050000}"/>
    <cellStyle name="40 % - Markeringsfarve2 2 5 3" xfId="27663" xr:uid="{00000000-0005-0000-0000-000016050000}"/>
    <cellStyle name="40 % - Markeringsfarve2 2 6" xfId="27664" xr:uid="{00000000-0005-0000-0000-000017050000}"/>
    <cellStyle name="40 % - Markeringsfarve2 2 6 2" xfId="27665" xr:uid="{00000000-0005-0000-0000-000018050000}"/>
    <cellStyle name="40 % - Markeringsfarve2 2 6 3" xfId="27666" xr:uid="{00000000-0005-0000-0000-000019050000}"/>
    <cellStyle name="40 % - Markeringsfarve2 2 7" xfId="27667" xr:uid="{00000000-0005-0000-0000-00001A050000}"/>
    <cellStyle name="40 % - Markeringsfarve2 2 7 2" xfId="27668" xr:uid="{00000000-0005-0000-0000-00001B050000}"/>
    <cellStyle name="40 % - Markeringsfarve2 2 7 3" xfId="27669" xr:uid="{00000000-0005-0000-0000-00001C050000}"/>
    <cellStyle name="40 % - Markeringsfarve2 2 8" xfId="27670" xr:uid="{00000000-0005-0000-0000-00001D050000}"/>
    <cellStyle name="40 % - Markeringsfarve2 2 8 2" xfId="27671" xr:uid="{00000000-0005-0000-0000-00001E050000}"/>
    <cellStyle name="40 % - Markeringsfarve2 2 8 3" xfId="27672" xr:uid="{00000000-0005-0000-0000-00001F050000}"/>
    <cellStyle name="40 % - Markeringsfarve2 2 9" xfId="27673" xr:uid="{00000000-0005-0000-0000-000020050000}"/>
    <cellStyle name="40 % - Markeringsfarve2 2 9 2" xfId="27674" xr:uid="{00000000-0005-0000-0000-000021050000}"/>
    <cellStyle name="40 % - Markeringsfarve2 3" xfId="19880" xr:uid="{00000000-0005-0000-0000-000022050000}"/>
    <cellStyle name="40 % - Markeringsfarve2 3 10" xfId="27675" xr:uid="{00000000-0005-0000-0000-000023050000}"/>
    <cellStyle name="40 % - Markeringsfarve2 3 2" xfId="19881" xr:uid="{00000000-0005-0000-0000-000024050000}"/>
    <cellStyle name="40 % - Markeringsfarve2 3 2 2" xfId="27676" xr:uid="{00000000-0005-0000-0000-000025050000}"/>
    <cellStyle name="40 % - Markeringsfarve2 3 2 2 2" xfId="27677" xr:uid="{00000000-0005-0000-0000-000026050000}"/>
    <cellStyle name="40 % - Markeringsfarve2 3 2 2 3" xfId="27678" xr:uid="{00000000-0005-0000-0000-000027050000}"/>
    <cellStyle name="40 % - Markeringsfarve2 3 2 3" xfId="27679" xr:uid="{00000000-0005-0000-0000-000028050000}"/>
    <cellStyle name="40 % - Markeringsfarve2 3 2 3 2" xfId="27680" xr:uid="{00000000-0005-0000-0000-000029050000}"/>
    <cellStyle name="40 % - Markeringsfarve2 3 2 3 3" xfId="27681" xr:uid="{00000000-0005-0000-0000-00002A050000}"/>
    <cellStyle name="40 % - Markeringsfarve2 3 2 4" xfId="27682" xr:uid="{00000000-0005-0000-0000-00002B050000}"/>
    <cellStyle name="40 % - Markeringsfarve2 3 2 4 2" xfId="27683" xr:uid="{00000000-0005-0000-0000-00002C050000}"/>
    <cellStyle name="40 % - Markeringsfarve2 3 2 4 3" xfId="27684" xr:uid="{00000000-0005-0000-0000-00002D050000}"/>
    <cellStyle name="40 % - Markeringsfarve2 3 2 5" xfId="27685" xr:uid="{00000000-0005-0000-0000-00002E050000}"/>
    <cellStyle name="40 % - Markeringsfarve2 3 2 5 2" xfId="27686" xr:uid="{00000000-0005-0000-0000-00002F050000}"/>
    <cellStyle name="40 % - Markeringsfarve2 3 2 5 3" xfId="27687" xr:uid="{00000000-0005-0000-0000-000030050000}"/>
    <cellStyle name="40 % - Markeringsfarve2 3 2 6" xfId="27688" xr:uid="{00000000-0005-0000-0000-000031050000}"/>
    <cellStyle name="40 % - Markeringsfarve2 3 2 6 2" xfId="27689" xr:uid="{00000000-0005-0000-0000-000032050000}"/>
    <cellStyle name="40 % - Markeringsfarve2 3 2 6 3" xfId="27690" xr:uid="{00000000-0005-0000-0000-000033050000}"/>
    <cellStyle name="40 % - Markeringsfarve2 3 2 7" xfId="27691" xr:uid="{00000000-0005-0000-0000-000034050000}"/>
    <cellStyle name="40 % - Markeringsfarve2 3 2 7 2" xfId="27692" xr:uid="{00000000-0005-0000-0000-000035050000}"/>
    <cellStyle name="40 % - Markeringsfarve2 3 2 8" xfId="27693" xr:uid="{00000000-0005-0000-0000-000036050000}"/>
    <cellStyle name="40 % - Markeringsfarve2 3 3" xfId="27694" xr:uid="{00000000-0005-0000-0000-000037050000}"/>
    <cellStyle name="40 % - Markeringsfarve2 3 3 2" xfId="27695" xr:uid="{00000000-0005-0000-0000-000038050000}"/>
    <cellStyle name="40 % - Markeringsfarve2 3 3 2 2" xfId="27696" xr:uid="{00000000-0005-0000-0000-000039050000}"/>
    <cellStyle name="40 % - Markeringsfarve2 3 3 2 3" xfId="27697" xr:uid="{00000000-0005-0000-0000-00003A050000}"/>
    <cellStyle name="40 % - Markeringsfarve2 3 3 3" xfId="27698" xr:uid="{00000000-0005-0000-0000-00003B050000}"/>
    <cellStyle name="40 % - Markeringsfarve2 3 3 3 2" xfId="27699" xr:uid="{00000000-0005-0000-0000-00003C050000}"/>
    <cellStyle name="40 % - Markeringsfarve2 3 3 3 3" xfId="27700" xr:uid="{00000000-0005-0000-0000-00003D050000}"/>
    <cellStyle name="40 % - Markeringsfarve2 3 3 4" xfId="27701" xr:uid="{00000000-0005-0000-0000-00003E050000}"/>
    <cellStyle name="40 % - Markeringsfarve2 3 3 4 2" xfId="27702" xr:uid="{00000000-0005-0000-0000-00003F050000}"/>
    <cellStyle name="40 % - Markeringsfarve2 3 3 4 3" xfId="27703" xr:uid="{00000000-0005-0000-0000-000040050000}"/>
    <cellStyle name="40 % - Markeringsfarve2 3 3 5" xfId="27704" xr:uid="{00000000-0005-0000-0000-000041050000}"/>
    <cellStyle name="40 % - Markeringsfarve2 3 3 5 2" xfId="27705" xr:uid="{00000000-0005-0000-0000-000042050000}"/>
    <cellStyle name="40 % - Markeringsfarve2 3 3 5 3" xfId="27706" xr:uid="{00000000-0005-0000-0000-000043050000}"/>
    <cellStyle name="40 % - Markeringsfarve2 3 3 6" xfId="27707" xr:uid="{00000000-0005-0000-0000-000044050000}"/>
    <cellStyle name="40 % - Markeringsfarve2 3 3 6 2" xfId="27708" xr:uid="{00000000-0005-0000-0000-000045050000}"/>
    <cellStyle name="40 % - Markeringsfarve2 3 3 6 3" xfId="27709" xr:uid="{00000000-0005-0000-0000-000046050000}"/>
    <cellStyle name="40 % - Markeringsfarve2 3 3 7" xfId="27710" xr:uid="{00000000-0005-0000-0000-000047050000}"/>
    <cellStyle name="40 % - Markeringsfarve2 3 3 7 2" xfId="27711" xr:uid="{00000000-0005-0000-0000-000048050000}"/>
    <cellStyle name="40 % - Markeringsfarve2 3 3 8" xfId="27712" xr:uid="{00000000-0005-0000-0000-000049050000}"/>
    <cellStyle name="40 % - Markeringsfarve2 3 4" xfId="27713" xr:uid="{00000000-0005-0000-0000-00004A050000}"/>
    <cellStyle name="40 % - Markeringsfarve2 3 4 2" xfId="27714" xr:uid="{00000000-0005-0000-0000-00004B050000}"/>
    <cellStyle name="40 % - Markeringsfarve2 3 4 3" xfId="27715" xr:uid="{00000000-0005-0000-0000-00004C050000}"/>
    <cellStyle name="40 % - Markeringsfarve2 3 5" xfId="27716" xr:uid="{00000000-0005-0000-0000-00004D050000}"/>
    <cellStyle name="40 % - Markeringsfarve2 3 5 2" xfId="27717" xr:uid="{00000000-0005-0000-0000-00004E050000}"/>
    <cellStyle name="40 % - Markeringsfarve2 3 5 3" xfId="27718" xr:uid="{00000000-0005-0000-0000-00004F050000}"/>
    <cellStyle name="40 % - Markeringsfarve2 3 6" xfId="27719" xr:uid="{00000000-0005-0000-0000-000050050000}"/>
    <cellStyle name="40 % - Markeringsfarve2 3 6 2" xfId="27720" xr:uid="{00000000-0005-0000-0000-000051050000}"/>
    <cellStyle name="40 % - Markeringsfarve2 3 6 3" xfId="27721" xr:uid="{00000000-0005-0000-0000-000052050000}"/>
    <cellStyle name="40 % - Markeringsfarve2 3 7" xfId="27722" xr:uid="{00000000-0005-0000-0000-000053050000}"/>
    <cellStyle name="40 % - Markeringsfarve2 3 7 2" xfId="27723" xr:uid="{00000000-0005-0000-0000-000054050000}"/>
    <cellStyle name="40 % - Markeringsfarve2 3 7 3" xfId="27724" xr:uid="{00000000-0005-0000-0000-000055050000}"/>
    <cellStyle name="40 % - Markeringsfarve2 3 8" xfId="27725" xr:uid="{00000000-0005-0000-0000-000056050000}"/>
    <cellStyle name="40 % - Markeringsfarve2 3 8 2" xfId="27726" xr:uid="{00000000-0005-0000-0000-000057050000}"/>
    <cellStyle name="40 % - Markeringsfarve2 3 8 3" xfId="27727" xr:uid="{00000000-0005-0000-0000-000058050000}"/>
    <cellStyle name="40 % - Markeringsfarve2 3 9" xfId="27728" xr:uid="{00000000-0005-0000-0000-000059050000}"/>
    <cellStyle name="40 % - Markeringsfarve2 3 9 2" xfId="27729" xr:uid="{00000000-0005-0000-0000-00005A050000}"/>
    <cellStyle name="40 % - Markeringsfarve2 4" xfId="19882" xr:uid="{00000000-0005-0000-0000-00005B050000}"/>
    <cellStyle name="40 % - Markeringsfarve2 4 2" xfId="19883" xr:uid="{00000000-0005-0000-0000-00005C050000}"/>
    <cellStyle name="40 % - Markeringsfarve2 4 2 2" xfId="27730" xr:uid="{00000000-0005-0000-0000-00005D050000}"/>
    <cellStyle name="40 % - Markeringsfarve2 4 2 3" xfId="27731" xr:uid="{00000000-0005-0000-0000-00005E050000}"/>
    <cellStyle name="40 % - Markeringsfarve2 4 3" xfId="27732" xr:uid="{00000000-0005-0000-0000-00005F050000}"/>
    <cellStyle name="40 % - Markeringsfarve2 4 3 2" xfId="27733" xr:uid="{00000000-0005-0000-0000-000060050000}"/>
    <cellStyle name="40 % - Markeringsfarve2 4 3 3" xfId="27734" xr:uid="{00000000-0005-0000-0000-000061050000}"/>
    <cellStyle name="40 % - Markeringsfarve2 4 4" xfId="27735" xr:uid="{00000000-0005-0000-0000-000062050000}"/>
    <cellStyle name="40 % - Markeringsfarve2 4 4 2" xfId="27736" xr:uid="{00000000-0005-0000-0000-000063050000}"/>
    <cellStyle name="40 % - Markeringsfarve2 4 4 3" xfId="27737" xr:uid="{00000000-0005-0000-0000-000064050000}"/>
    <cellStyle name="40 % - Markeringsfarve2 4 5" xfId="27738" xr:uid="{00000000-0005-0000-0000-000065050000}"/>
    <cellStyle name="40 % - Markeringsfarve2 4 5 2" xfId="27739" xr:uid="{00000000-0005-0000-0000-000066050000}"/>
    <cellStyle name="40 % - Markeringsfarve2 4 5 3" xfId="27740" xr:uid="{00000000-0005-0000-0000-000067050000}"/>
    <cellStyle name="40 % - Markeringsfarve2 4 6" xfId="27741" xr:uid="{00000000-0005-0000-0000-000068050000}"/>
    <cellStyle name="40 % - Markeringsfarve2 4 6 2" xfId="27742" xr:uid="{00000000-0005-0000-0000-000069050000}"/>
    <cellStyle name="40 % - Markeringsfarve2 4 6 3" xfId="27743" xr:uid="{00000000-0005-0000-0000-00006A050000}"/>
    <cellStyle name="40 % - Markeringsfarve2 4 7" xfId="27744" xr:uid="{00000000-0005-0000-0000-00006B050000}"/>
    <cellStyle name="40 % - Markeringsfarve2 4 7 2" xfId="27745" xr:uid="{00000000-0005-0000-0000-00006C050000}"/>
    <cellStyle name="40 % - Markeringsfarve2 4 8" xfId="27746" xr:uid="{00000000-0005-0000-0000-00006D050000}"/>
    <cellStyle name="40 % - Markeringsfarve2 5" xfId="19884" xr:uid="{00000000-0005-0000-0000-00006E050000}"/>
    <cellStyle name="40 % - Markeringsfarve2 5 2" xfId="19885" xr:uid="{00000000-0005-0000-0000-00006F050000}"/>
    <cellStyle name="40 % - Markeringsfarve2 5 2 2" xfId="27747" xr:uid="{00000000-0005-0000-0000-000070050000}"/>
    <cellStyle name="40 % - Markeringsfarve2 5 2 3" xfId="27748" xr:uid="{00000000-0005-0000-0000-000071050000}"/>
    <cellStyle name="40 % - Markeringsfarve2 5 3" xfId="27749" xr:uid="{00000000-0005-0000-0000-000072050000}"/>
    <cellStyle name="40 % - Markeringsfarve2 5 3 2" xfId="27750" xr:uid="{00000000-0005-0000-0000-000073050000}"/>
    <cellStyle name="40 % - Markeringsfarve2 5 3 3" xfId="27751" xr:uid="{00000000-0005-0000-0000-000074050000}"/>
    <cellStyle name="40 % - Markeringsfarve2 5 4" xfId="27752" xr:uid="{00000000-0005-0000-0000-000075050000}"/>
    <cellStyle name="40 % - Markeringsfarve2 5 4 2" xfId="27753" xr:uid="{00000000-0005-0000-0000-000076050000}"/>
    <cellStyle name="40 % - Markeringsfarve2 5 4 3" xfId="27754" xr:uid="{00000000-0005-0000-0000-000077050000}"/>
    <cellStyle name="40 % - Markeringsfarve2 5 5" xfId="27755" xr:uid="{00000000-0005-0000-0000-000078050000}"/>
    <cellStyle name="40 % - Markeringsfarve2 5 5 2" xfId="27756" xr:uid="{00000000-0005-0000-0000-000079050000}"/>
    <cellStyle name="40 % - Markeringsfarve2 5 5 3" xfId="27757" xr:uid="{00000000-0005-0000-0000-00007A050000}"/>
    <cellStyle name="40 % - Markeringsfarve2 5 6" xfId="27758" xr:uid="{00000000-0005-0000-0000-00007B050000}"/>
    <cellStyle name="40 % - Markeringsfarve2 5 6 2" xfId="27759" xr:uid="{00000000-0005-0000-0000-00007C050000}"/>
    <cellStyle name="40 % - Markeringsfarve2 5 6 3" xfId="27760" xr:uid="{00000000-0005-0000-0000-00007D050000}"/>
    <cellStyle name="40 % - Markeringsfarve2 5 7" xfId="27761" xr:uid="{00000000-0005-0000-0000-00007E050000}"/>
    <cellStyle name="40 % - Markeringsfarve2 5 7 2" xfId="27762" xr:uid="{00000000-0005-0000-0000-00007F050000}"/>
    <cellStyle name="40 % - Markeringsfarve2 5 8" xfId="27763" xr:uid="{00000000-0005-0000-0000-000080050000}"/>
    <cellStyle name="40 % - Markeringsfarve2 6" xfId="19886" xr:uid="{00000000-0005-0000-0000-000081050000}"/>
    <cellStyle name="40 % - Markeringsfarve2 6 2" xfId="19887" xr:uid="{00000000-0005-0000-0000-000082050000}"/>
    <cellStyle name="40 % - Markeringsfarve2 6 3" xfId="27764" xr:uid="{00000000-0005-0000-0000-000083050000}"/>
    <cellStyle name="40 % - Markeringsfarve2 7" xfId="19888" xr:uid="{00000000-0005-0000-0000-000084050000}"/>
    <cellStyle name="40 % - Markeringsfarve2 7 2" xfId="27765" xr:uid="{00000000-0005-0000-0000-000085050000}"/>
    <cellStyle name="40 % - Markeringsfarve2 7 3" xfId="27766" xr:uid="{00000000-0005-0000-0000-000086050000}"/>
    <cellStyle name="40 % - Markeringsfarve2 8" xfId="27767" xr:uid="{00000000-0005-0000-0000-000087050000}"/>
    <cellStyle name="40 % - Markeringsfarve2 8 2" xfId="27768" xr:uid="{00000000-0005-0000-0000-000088050000}"/>
    <cellStyle name="40 % - Markeringsfarve2 8 3" xfId="27769" xr:uid="{00000000-0005-0000-0000-000089050000}"/>
    <cellStyle name="40 % - Markeringsfarve2 9" xfId="27770" xr:uid="{00000000-0005-0000-0000-00008A050000}"/>
    <cellStyle name="40 % - Markeringsfarve2 9 2" xfId="27771" xr:uid="{00000000-0005-0000-0000-00008B050000}"/>
    <cellStyle name="40 % - Markeringsfarve2 9 3" xfId="27772" xr:uid="{00000000-0005-0000-0000-00008C050000}"/>
    <cellStyle name="40 % - Markeringsfarve3" xfId="6760" xr:uid="{00000000-0005-0000-0000-00008D050000}"/>
    <cellStyle name="40 % - Markeringsfarve3 10" xfId="27773" xr:uid="{00000000-0005-0000-0000-00008E050000}"/>
    <cellStyle name="40 % - Markeringsfarve3 10 2" xfId="27774" xr:uid="{00000000-0005-0000-0000-00008F050000}"/>
    <cellStyle name="40 % - Markeringsfarve3 11" xfId="27775" xr:uid="{00000000-0005-0000-0000-000090050000}"/>
    <cellStyle name="40 % - Markeringsfarve3 12" xfId="14040" xr:uid="{00000000-0005-0000-0000-000091050000}"/>
    <cellStyle name="40 % - Markeringsfarve3 2" xfId="6761" xr:uid="{00000000-0005-0000-0000-000092050000}"/>
    <cellStyle name="40 % - Markeringsfarve3 2 10" xfId="27776" xr:uid="{00000000-0005-0000-0000-000093050000}"/>
    <cellStyle name="40 % - Markeringsfarve3 2 11" xfId="14041" xr:uid="{00000000-0005-0000-0000-000094050000}"/>
    <cellStyle name="40 % - Markeringsfarve3 2 2" xfId="19889" xr:uid="{00000000-0005-0000-0000-000095050000}"/>
    <cellStyle name="40 % - Markeringsfarve3 2 2 2" xfId="19890" xr:uid="{00000000-0005-0000-0000-000096050000}"/>
    <cellStyle name="40 % - Markeringsfarve3 2 2 2 2" xfId="27777" xr:uid="{00000000-0005-0000-0000-000097050000}"/>
    <cellStyle name="40 % - Markeringsfarve3 2 2 2 3" xfId="27778" xr:uid="{00000000-0005-0000-0000-000098050000}"/>
    <cellStyle name="40 % - Markeringsfarve3 2 2 3" xfId="27779" xr:uid="{00000000-0005-0000-0000-000099050000}"/>
    <cellStyle name="40 % - Markeringsfarve3 2 2 3 2" xfId="27780" xr:uid="{00000000-0005-0000-0000-00009A050000}"/>
    <cellStyle name="40 % - Markeringsfarve3 2 2 3 3" xfId="27781" xr:uid="{00000000-0005-0000-0000-00009B050000}"/>
    <cellStyle name="40 % - Markeringsfarve3 2 2 4" xfId="27782" xr:uid="{00000000-0005-0000-0000-00009C050000}"/>
    <cellStyle name="40 % - Markeringsfarve3 2 2 4 2" xfId="27783" xr:uid="{00000000-0005-0000-0000-00009D050000}"/>
    <cellStyle name="40 % - Markeringsfarve3 2 2 4 3" xfId="27784" xr:uid="{00000000-0005-0000-0000-00009E050000}"/>
    <cellStyle name="40 % - Markeringsfarve3 2 2 5" xfId="27785" xr:uid="{00000000-0005-0000-0000-00009F050000}"/>
    <cellStyle name="40 % - Markeringsfarve3 2 2 5 2" xfId="27786" xr:uid="{00000000-0005-0000-0000-0000A0050000}"/>
    <cellStyle name="40 % - Markeringsfarve3 2 2 5 3" xfId="27787" xr:uid="{00000000-0005-0000-0000-0000A1050000}"/>
    <cellStyle name="40 % - Markeringsfarve3 2 2 6" xfId="27788" xr:uid="{00000000-0005-0000-0000-0000A2050000}"/>
    <cellStyle name="40 % - Markeringsfarve3 2 2 6 2" xfId="27789" xr:uid="{00000000-0005-0000-0000-0000A3050000}"/>
    <cellStyle name="40 % - Markeringsfarve3 2 2 6 3" xfId="27790" xr:uid="{00000000-0005-0000-0000-0000A4050000}"/>
    <cellStyle name="40 % - Markeringsfarve3 2 2 7" xfId="27791" xr:uid="{00000000-0005-0000-0000-0000A5050000}"/>
    <cellStyle name="40 % - Markeringsfarve3 2 2 7 2" xfId="27792" xr:uid="{00000000-0005-0000-0000-0000A6050000}"/>
    <cellStyle name="40 % - Markeringsfarve3 2 2 8" xfId="27793" xr:uid="{00000000-0005-0000-0000-0000A7050000}"/>
    <cellStyle name="40 % - Markeringsfarve3 2 3" xfId="19891" xr:uid="{00000000-0005-0000-0000-0000A8050000}"/>
    <cellStyle name="40 % - Markeringsfarve3 2 3 2" xfId="19892" xr:uid="{00000000-0005-0000-0000-0000A9050000}"/>
    <cellStyle name="40 % - Markeringsfarve3 2 3 2 2" xfId="27794" xr:uid="{00000000-0005-0000-0000-0000AA050000}"/>
    <cellStyle name="40 % - Markeringsfarve3 2 3 2 3" xfId="27795" xr:uid="{00000000-0005-0000-0000-0000AB050000}"/>
    <cellStyle name="40 % - Markeringsfarve3 2 3 3" xfId="27796" xr:uid="{00000000-0005-0000-0000-0000AC050000}"/>
    <cellStyle name="40 % - Markeringsfarve3 2 3 3 2" xfId="27797" xr:uid="{00000000-0005-0000-0000-0000AD050000}"/>
    <cellStyle name="40 % - Markeringsfarve3 2 3 3 3" xfId="27798" xr:uid="{00000000-0005-0000-0000-0000AE050000}"/>
    <cellStyle name="40 % - Markeringsfarve3 2 3 4" xfId="27799" xr:uid="{00000000-0005-0000-0000-0000AF050000}"/>
    <cellStyle name="40 % - Markeringsfarve3 2 3 4 2" xfId="27800" xr:uid="{00000000-0005-0000-0000-0000B0050000}"/>
    <cellStyle name="40 % - Markeringsfarve3 2 3 4 3" xfId="27801" xr:uid="{00000000-0005-0000-0000-0000B1050000}"/>
    <cellStyle name="40 % - Markeringsfarve3 2 3 5" xfId="27802" xr:uid="{00000000-0005-0000-0000-0000B2050000}"/>
    <cellStyle name="40 % - Markeringsfarve3 2 3 5 2" xfId="27803" xr:uid="{00000000-0005-0000-0000-0000B3050000}"/>
    <cellStyle name="40 % - Markeringsfarve3 2 3 5 3" xfId="27804" xr:uid="{00000000-0005-0000-0000-0000B4050000}"/>
    <cellStyle name="40 % - Markeringsfarve3 2 3 6" xfId="27805" xr:uid="{00000000-0005-0000-0000-0000B5050000}"/>
    <cellStyle name="40 % - Markeringsfarve3 2 3 6 2" xfId="27806" xr:uid="{00000000-0005-0000-0000-0000B6050000}"/>
    <cellStyle name="40 % - Markeringsfarve3 2 3 6 3" xfId="27807" xr:uid="{00000000-0005-0000-0000-0000B7050000}"/>
    <cellStyle name="40 % - Markeringsfarve3 2 3 7" xfId="27808" xr:uid="{00000000-0005-0000-0000-0000B8050000}"/>
    <cellStyle name="40 % - Markeringsfarve3 2 3 7 2" xfId="27809" xr:uid="{00000000-0005-0000-0000-0000B9050000}"/>
    <cellStyle name="40 % - Markeringsfarve3 2 3 8" xfId="27810" xr:uid="{00000000-0005-0000-0000-0000BA050000}"/>
    <cellStyle name="40 % - Markeringsfarve3 2 4" xfId="19893" xr:uid="{00000000-0005-0000-0000-0000BB050000}"/>
    <cellStyle name="40 % - Markeringsfarve3 2 4 2" xfId="27811" xr:uid="{00000000-0005-0000-0000-0000BC050000}"/>
    <cellStyle name="40 % - Markeringsfarve3 2 4 3" xfId="27812" xr:uid="{00000000-0005-0000-0000-0000BD050000}"/>
    <cellStyle name="40 % - Markeringsfarve3 2 5" xfId="27813" xr:uid="{00000000-0005-0000-0000-0000BE050000}"/>
    <cellStyle name="40 % - Markeringsfarve3 2 5 2" xfId="27814" xr:uid="{00000000-0005-0000-0000-0000BF050000}"/>
    <cellStyle name="40 % - Markeringsfarve3 2 5 3" xfId="27815" xr:uid="{00000000-0005-0000-0000-0000C0050000}"/>
    <cellStyle name="40 % - Markeringsfarve3 2 6" xfId="27816" xr:uid="{00000000-0005-0000-0000-0000C1050000}"/>
    <cellStyle name="40 % - Markeringsfarve3 2 6 2" xfId="27817" xr:uid="{00000000-0005-0000-0000-0000C2050000}"/>
    <cellStyle name="40 % - Markeringsfarve3 2 6 3" xfId="27818" xr:uid="{00000000-0005-0000-0000-0000C3050000}"/>
    <cellStyle name="40 % - Markeringsfarve3 2 7" xfId="27819" xr:uid="{00000000-0005-0000-0000-0000C4050000}"/>
    <cellStyle name="40 % - Markeringsfarve3 2 7 2" xfId="27820" xr:uid="{00000000-0005-0000-0000-0000C5050000}"/>
    <cellStyle name="40 % - Markeringsfarve3 2 7 3" xfId="27821" xr:uid="{00000000-0005-0000-0000-0000C6050000}"/>
    <cellStyle name="40 % - Markeringsfarve3 2 8" xfId="27822" xr:uid="{00000000-0005-0000-0000-0000C7050000}"/>
    <cellStyle name="40 % - Markeringsfarve3 2 8 2" xfId="27823" xr:uid="{00000000-0005-0000-0000-0000C8050000}"/>
    <cellStyle name="40 % - Markeringsfarve3 2 8 3" xfId="27824" xr:uid="{00000000-0005-0000-0000-0000C9050000}"/>
    <cellStyle name="40 % - Markeringsfarve3 2 9" xfId="27825" xr:uid="{00000000-0005-0000-0000-0000CA050000}"/>
    <cellStyle name="40 % - Markeringsfarve3 2 9 2" xfId="27826" xr:uid="{00000000-0005-0000-0000-0000CB050000}"/>
    <cellStyle name="40 % - Markeringsfarve3 3" xfId="19894" xr:uid="{00000000-0005-0000-0000-0000CC050000}"/>
    <cellStyle name="40 % - Markeringsfarve3 3 10" xfId="27827" xr:uid="{00000000-0005-0000-0000-0000CD050000}"/>
    <cellStyle name="40 % - Markeringsfarve3 3 2" xfId="19895" xr:uid="{00000000-0005-0000-0000-0000CE050000}"/>
    <cellStyle name="40 % - Markeringsfarve3 3 2 2" xfId="27828" xr:uid="{00000000-0005-0000-0000-0000CF050000}"/>
    <cellStyle name="40 % - Markeringsfarve3 3 2 2 2" xfId="27829" xr:uid="{00000000-0005-0000-0000-0000D0050000}"/>
    <cellStyle name="40 % - Markeringsfarve3 3 2 2 3" xfId="27830" xr:uid="{00000000-0005-0000-0000-0000D1050000}"/>
    <cellStyle name="40 % - Markeringsfarve3 3 2 3" xfId="27831" xr:uid="{00000000-0005-0000-0000-0000D2050000}"/>
    <cellStyle name="40 % - Markeringsfarve3 3 2 3 2" xfId="27832" xr:uid="{00000000-0005-0000-0000-0000D3050000}"/>
    <cellStyle name="40 % - Markeringsfarve3 3 2 3 3" xfId="27833" xr:uid="{00000000-0005-0000-0000-0000D4050000}"/>
    <cellStyle name="40 % - Markeringsfarve3 3 2 4" xfId="27834" xr:uid="{00000000-0005-0000-0000-0000D5050000}"/>
    <cellStyle name="40 % - Markeringsfarve3 3 2 4 2" xfId="27835" xr:uid="{00000000-0005-0000-0000-0000D6050000}"/>
    <cellStyle name="40 % - Markeringsfarve3 3 2 4 3" xfId="27836" xr:uid="{00000000-0005-0000-0000-0000D7050000}"/>
    <cellStyle name="40 % - Markeringsfarve3 3 2 5" xfId="27837" xr:uid="{00000000-0005-0000-0000-0000D8050000}"/>
    <cellStyle name="40 % - Markeringsfarve3 3 2 5 2" xfId="27838" xr:uid="{00000000-0005-0000-0000-0000D9050000}"/>
    <cellStyle name="40 % - Markeringsfarve3 3 2 5 3" xfId="27839" xr:uid="{00000000-0005-0000-0000-0000DA050000}"/>
    <cellStyle name="40 % - Markeringsfarve3 3 2 6" xfId="27840" xr:uid="{00000000-0005-0000-0000-0000DB050000}"/>
    <cellStyle name="40 % - Markeringsfarve3 3 2 6 2" xfId="27841" xr:uid="{00000000-0005-0000-0000-0000DC050000}"/>
    <cellStyle name="40 % - Markeringsfarve3 3 2 6 3" xfId="27842" xr:uid="{00000000-0005-0000-0000-0000DD050000}"/>
    <cellStyle name="40 % - Markeringsfarve3 3 2 7" xfId="27843" xr:uid="{00000000-0005-0000-0000-0000DE050000}"/>
    <cellStyle name="40 % - Markeringsfarve3 3 2 7 2" xfId="27844" xr:uid="{00000000-0005-0000-0000-0000DF050000}"/>
    <cellStyle name="40 % - Markeringsfarve3 3 2 8" xfId="27845" xr:uid="{00000000-0005-0000-0000-0000E0050000}"/>
    <cellStyle name="40 % - Markeringsfarve3 3 3" xfId="27846" xr:uid="{00000000-0005-0000-0000-0000E1050000}"/>
    <cellStyle name="40 % - Markeringsfarve3 3 3 2" xfId="27847" xr:uid="{00000000-0005-0000-0000-0000E2050000}"/>
    <cellStyle name="40 % - Markeringsfarve3 3 3 2 2" xfId="27848" xr:uid="{00000000-0005-0000-0000-0000E3050000}"/>
    <cellStyle name="40 % - Markeringsfarve3 3 3 2 3" xfId="27849" xr:uid="{00000000-0005-0000-0000-0000E4050000}"/>
    <cellStyle name="40 % - Markeringsfarve3 3 3 3" xfId="27850" xr:uid="{00000000-0005-0000-0000-0000E5050000}"/>
    <cellStyle name="40 % - Markeringsfarve3 3 3 3 2" xfId="27851" xr:uid="{00000000-0005-0000-0000-0000E6050000}"/>
    <cellStyle name="40 % - Markeringsfarve3 3 3 3 3" xfId="27852" xr:uid="{00000000-0005-0000-0000-0000E7050000}"/>
    <cellStyle name="40 % - Markeringsfarve3 3 3 4" xfId="27853" xr:uid="{00000000-0005-0000-0000-0000E8050000}"/>
    <cellStyle name="40 % - Markeringsfarve3 3 3 4 2" xfId="27854" xr:uid="{00000000-0005-0000-0000-0000E9050000}"/>
    <cellStyle name="40 % - Markeringsfarve3 3 3 4 3" xfId="27855" xr:uid="{00000000-0005-0000-0000-0000EA050000}"/>
    <cellStyle name="40 % - Markeringsfarve3 3 3 5" xfId="27856" xr:uid="{00000000-0005-0000-0000-0000EB050000}"/>
    <cellStyle name="40 % - Markeringsfarve3 3 3 5 2" xfId="27857" xr:uid="{00000000-0005-0000-0000-0000EC050000}"/>
    <cellStyle name="40 % - Markeringsfarve3 3 3 5 3" xfId="27858" xr:uid="{00000000-0005-0000-0000-0000ED050000}"/>
    <cellStyle name="40 % - Markeringsfarve3 3 3 6" xfId="27859" xr:uid="{00000000-0005-0000-0000-0000EE050000}"/>
    <cellStyle name="40 % - Markeringsfarve3 3 3 6 2" xfId="27860" xr:uid="{00000000-0005-0000-0000-0000EF050000}"/>
    <cellStyle name="40 % - Markeringsfarve3 3 3 6 3" xfId="27861" xr:uid="{00000000-0005-0000-0000-0000F0050000}"/>
    <cellStyle name="40 % - Markeringsfarve3 3 3 7" xfId="27862" xr:uid="{00000000-0005-0000-0000-0000F1050000}"/>
    <cellStyle name="40 % - Markeringsfarve3 3 3 7 2" xfId="27863" xr:uid="{00000000-0005-0000-0000-0000F2050000}"/>
    <cellStyle name="40 % - Markeringsfarve3 3 3 8" xfId="27864" xr:uid="{00000000-0005-0000-0000-0000F3050000}"/>
    <cellStyle name="40 % - Markeringsfarve3 3 4" xfId="27865" xr:uid="{00000000-0005-0000-0000-0000F4050000}"/>
    <cellStyle name="40 % - Markeringsfarve3 3 4 2" xfId="27866" xr:uid="{00000000-0005-0000-0000-0000F5050000}"/>
    <cellStyle name="40 % - Markeringsfarve3 3 4 3" xfId="27867" xr:uid="{00000000-0005-0000-0000-0000F6050000}"/>
    <cellStyle name="40 % - Markeringsfarve3 3 5" xfId="27868" xr:uid="{00000000-0005-0000-0000-0000F7050000}"/>
    <cellStyle name="40 % - Markeringsfarve3 3 5 2" xfId="27869" xr:uid="{00000000-0005-0000-0000-0000F8050000}"/>
    <cellStyle name="40 % - Markeringsfarve3 3 5 3" xfId="27870" xr:uid="{00000000-0005-0000-0000-0000F9050000}"/>
    <cellStyle name="40 % - Markeringsfarve3 3 6" xfId="27871" xr:uid="{00000000-0005-0000-0000-0000FA050000}"/>
    <cellStyle name="40 % - Markeringsfarve3 3 6 2" xfId="27872" xr:uid="{00000000-0005-0000-0000-0000FB050000}"/>
    <cellStyle name="40 % - Markeringsfarve3 3 6 3" xfId="27873" xr:uid="{00000000-0005-0000-0000-0000FC050000}"/>
    <cellStyle name="40 % - Markeringsfarve3 3 7" xfId="27874" xr:uid="{00000000-0005-0000-0000-0000FD050000}"/>
    <cellStyle name="40 % - Markeringsfarve3 3 7 2" xfId="27875" xr:uid="{00000000-0005-0000-0000-0000FE050000}"/>
    <cellStyle name="40 % - Markeringsfarve3 3 7 3" xfId="27876" xr:uid="{00000000-0005-0000-0000-0000FF050000}"/>
    <cellStyle name="40 % - Markeringsfarve3 3 8" xfId="27877" xr:uid="{00000000-0005-0000-0000-000000060000}"/>
    <cellStyle name="40 % - Markeringsfarve3 3 8 2" xfId="27878" xr:uid="{00000000-0005-0000-0000-000001060000}"/>
    <cellStyle name="40 % - Markeringsfarve3 3 8 3" xfId="27879" xr:uid="{00000000-0005-0000-0000-000002060000}"/>
    <cellStyle name="40 % - Markeringsfarve3 3 9" xfId="27880" xr:uid="{00000000-0005-0000-0000-000003060000}"/>
    <cellStyle name="40 % - Markeringsfarve3 3 9 2" xfId="27881" xr:uid="{00000000-0005-0000-0000-000004060000}"/>
    <cellStyle name="40 % - Markeringsfarve3 4" xfId="19896" xr:uid="{00000000-0005-0000-0000-000005060000}"/>
    <cellStyle name="40 % - Markeringsfarve3 4 2" xfId="19897" xr:uid="{00000000-0005-0000-0000-000006060000}"/>
    <cellStyle name="40 % - Markeringsfarve3 4 2 2" xfId="27882" xr:uid="{00000000-0005-0000-0000-000007060000}"/>
    <cellStyle name="40 % - Markeringsfarve3 4 2 3" xfId="27883" xr:uid="{00000000-0005-0000-0000-000008060000}"/>
    <cellStyle name="40 % - Markeringsfarve3 4 3" xfId="27884" xr:uid="{00000000-0005-0000-0000-000009060000}"/>
    <cellStyle name="40 % - Markeringsfarve3 4 3 2" xfId="27885" xr:uid="{00000000-0005-0000-0000-00000A060000}"/>
    <cellStyle name="40 % - Markeringsfarve3 4 3 3" xfId="27886" xr:uid="{00000000-0005-0000-0000-00000B060000}"/>
    <cellStyle name="40 % - Markeringsfarve3 4 4" xfId="27887" xr:uid="{00000000-0005-0000-0000-00000C060000}"/>
    <cellStyle name="40 % - Markeringsfarve3 4 4 2" xfId="27888" xr:uid="{00000000-0005-0000-0000-00000D060000}"/>
    <cellStyle name="40 % - Markeringsfarve3 4 4 3" xfId="27889" xr:uid="{00000000-0005-0000-0000-00000E060000}"/>
    <cellStyle name="40 % - Markeringsfarve3 4 5" xfId="27890" xr:uid="{00000000-0005-0000-0000-00000F060000}"/>
    <cellStyle name="40 % - Markeringsfarve3 4 5 2" xfId="27891" xr:uid="{00000000-0005-0000-0000-000010060000}"/>
    <cellStyle name="40 % - Markeringsfarve3 4 5 3" xfId="27892" xr:uid="{00000000-0005-0000-0000-000011060000}"/>
    <cellStyle name="40 % - Markeringsfarve3 4 6" xfId="27893" xr:uid="{00000000-0005-0000-0000-000012060000}"/>
    <cellStyle name="40 % - Markeringsfarve3 4 6 2" xfId="27894" xr:uid="{00000000-0005-0000-0000-000013060000}"/>
    <cellStyle name="40 % - Markeringsfarve3 4 6 3" xfId="27895" xr:uid="{00000000-0005-0000-0000-000014060000}"/>
    <cellStyle name="40 % - Markeringsfarve3 4 7" xfId="27896" xr:uid="{00000000-0005-0000-0000-000015060000}"/>
    <cellStyle name="40 % - Markeringsfarve3 4 7 2" xfId="27897" xr:uid="{00000000-0005-0000-0000-000016060000}"/>
    <cellStyle name="40 % - Markeringsfarve3 4 8" xfId="27898" xr:uid="{00000000-0005-0000-0000-000017060000}"/>
    <cellStyle name="40 % - Markeringsfarve3 5" xfId="19898" xr:uid="{00000000-0005-0000-0000-000018060000}"/>
    <cellStyle name="40 % - Markeringsfarve3 5 2" xfId="19899" xr:uid="{00000000-0005-0000-0000-000019060000}"/>
    <cellStyle name="40 % - Markeringsfarve3 5 2 2" xfId="27899" xr:uid="{00000000-0005-0000-0000-00001A060000}"/>
    <cellStyle name="40 % - Markeringsfarve3 5 2 3" xfId="27900" xr:uid="{00000000-0005-0000-0000-00001B060000}"/>
    <cellStyle name="40 % - Markeringsfarve3 5 3" xfId="27901" xr:uid="{00000000-0005-0000-0000-00001C060000}"/>
    <cellStyle name="40 % - Markeringsfarve3 5 3 2" xfId="27902" xr:uid="{00000000-0005-0000-0000-00001D060000}"/>
    <cellStyle name="40 % - Markeringsfarve3 5 3 3" xfId="27903" xr:uid="{00000000-0005-0000-0000-00001E060000}"/>
    <cellStyle name="40 % - Markeringsfarve3 5 4" xfId="27904" xr:uid="{00000000-0005-0000-0000-00001F060000}"/>
    <cellStyle name="40 % - Markeringsfarve3 5 4 2" xfId="27905" xr:uid="{00000000-0005-0000-0000-000020060000}"/>
    <cellStyle name="40 % - Markeringsfarve3 5 4 3" xfId="27906" xr:uid="{00000000-0005-0000-0000-000021060000}"/>
    <cellStyle name="40 % - Markeringsfarve3 5 5" xfId="27907" xr:uid="{00000000-0005-0000-0000-000022060000}"/>
    <cellStyle name="40 % - Markeringsfarve3 5 5 2" xfId="27908" xr:uid="{00000000-0005-0000-0000-000023060000}"/>
    <cellStyle name="40 % - Markeringsfarve3 5 5 3" xfId="27909" xr:uid="{00000000-0005-0000-0000-000024060000}"/>
    <cellStyle name="40 % - Markeringsfarve3 5 6" xfId="27910" xr:uid="{00000000-0005-0000-0000-000025060000}"/>
    <cellStyle name="40 % - Markeringsfarve3 5 6 2" xfId="27911" xr:uid="{00000000-0005-0000-0000-000026060000}"/>
    <cellStyle name="40 % - Markeringsfarve3 5 6 3" xfId="27912" xr:uid="{00000000-0005-0000-0000-000027060000}"/>
    <cellStyle name="40 % - Markeringsfarve3 5 7" xfId="27913" xr:uid="{00000000-0005-0000-0000-000028060000}"/>
    <cellStyle name="40 % - Markeringsfarve3 5 7 2" xfId="27914" xr:uid="{00000000-0005-0000-0000-000029060000}"/>
    <cellStyle name="40 % - Markeringsfarve3 5 8" xfId="27915" xr:uid="{00000000-0005-0000-0000-00002A060000}"/>
    <cellStyle name="40 % - Markeringsfarve3 6" xfId="19900" xr:uid="{00000000-0005-0000-0000-00002B060000}"/>
    <cellStyle name="40 % - Markeringsfarve3 6 2" xfId="19901" xr:uid="{00000000-0005-0000-0000-00002C060000}"/>
    <cellStyle name="40 % - Markeringsfarve3 6 2 2" xfId="27916" xr:uid="{00000000-0005-0000-0000-00002D060000}"/>
    <cellStyle name="40 % - Markeringsfarve3 6 2 3" xfId="27917" xr:uid="{00000000-0005-0000-0000-00002E060000}"/>
    <cellStyle name="40 % - Markeringsfarve3 6 3" xfId="27918" xr:uid="{00000000-0005-0000-0000-00002F060000}"/>
    <cellStyle name="40 % - Markeringsfarve3 6 4" xfId="27919" xr:uid="{00000000-0005-0000-0000-000030060000}"/>
    <cellStyle name="40 % - Markeringsfarve3 7" xfId="19902" xr:uid="{00000000-0005-0000-0000-000031060000}"/>
    <cellStyle name="40 % - Markeringsfarve3 7 2" xfId="27920" xr:uid="{00000000-0005-0000-0000-000032060000}"/>
    <cellStyle name="40 % - Markeringsfarve3 7 3" xfId="27921" xr:uid="{00000000-0005-0000-0000-000033060000}"/>
    <cellStyle name="40 % - Markeringsfarve3 8" xfId="27922" xr:uid="{00000000-0005-0000-0000-000034060000}"/>
    <cellStyle name="40 % - Markeringsfarve3 8 2" xfId="27923" xr:uid="{00000000-0005-0000-0000-000035060000}"/>
    <cellStyle name="40 % - Markeringsfarve3 8 3" xfId="27924" xr:uid="{00000000-0005-0000-0000-000036060000}"/>
    <cellStyle name="40 % - Markeringsfarve3 9" xfId="27925" xr:uid="{00000000-0005-0000-0000-000037060000}"/>
    <cellStyle name="40 % - Markeringsfarve3 9 2" xfId="27926" xr:uid="{00000000-0005-0000-0000-000038060000}"/>
    <cellStyle name="40 % - Markeringsfarve3 9 3" xfId="27927" xr:uid="{00000000-0005-0000-0000-000039060000}"/>
    <cellStyle name="40 % - Markeringsfarve4" xfId="6762" xr:uid="{00000000-0005-0000-0000-00003A060000}"/>
    <cellStyle name="40 % - Markeringsfarve4 10" xfId="27928" xr:uid="{00000000-0005-0000-0000-00003B060000}"/>
    <cellStyle name="40 % - Markeringsfarve4 10 2" xfId="27929" xr:uid="{00000000-0005-0000-0000-00003C060000}"/>
    <cellStyle name="40 % - Markeringsfarve4 10 3" xfId="27930" xr:uid="{00000000-0005-0000-0000-00003D060000}"/>
    <cellStyle name="40 % - Markeringsfarve4 11" xfId="27931" xr:uid="{00000000-0005-0000-0000-00003E060000}"/>
    <cellStyle name="40 % - Markeringsfarve4 11 2" xfId="27932" xr:uid="{00000000-0005-0000-0000-00003F060000}"/>
    <cellStyle name="40 % - Markeringsfarve4 12" xfId="27933" xr:uid="{00000000-0005-0000-0000-000040060000}"/>
    <cellStyle name="40 % - Markeringsfarve4 13" xfId="14042" xr:uid="{00000000-0005-0000-0000-000041060000}"/>
    <cellStyle name="40 % - Markeringsfarve4 2" xfId="6763" xr:uid="{00000000-0005-0000-0000-000042060000}"/>
    <cellStyle name="40 % - Markeringsfarve4 2 10" xfId="27934" xr:uid="{00000000-0005-0000-0000-000043060000}"/>
    <cellStyle name="40 % - Markeringsfarve4 2 11" xfId="14043" xr:uid="{00000000-0005-0000-0000-000044060000}"/>
    <cellStyle name="40 % - Markeringsfarve4 2 2" xfId="19903" xr:uid="{00000000-0005-0000-0000-000045060000}"/>
    <cellStyle name="40 % - Markeringsfarve4 2 2 2" xfId="19904" xr:uid="{00000000-0005-0000-0000-000046060000}"/>
    <cellStyle name="40 % - Markeringsfarve4 2 2 2 2" xfId="27935" xr:uid="{00000000-0005-0000-0000-000047060000}"/>
    <cellStyle name="40 % - Markeringsfarve4 2 2 2 3" xfId="27936" xr:uid="{00000000-0005-0000-0000-000048060000}"/>
    <cellStyle name="40 % - Markeringsfarve4 2 2 3" xfId="27937" xr:uid="{00000000-0005-0000-0000-000049060000}"/>
    <cellStyle name="40 % - Markeringsfarve4 2 2 3 2" xfId="27938" xr:uid="{00000000-0005-0000-0000-00004A060000}"/>
    <cellStyle name="40 % - Markeringsfarve4 2 2 3 3" xfId="27939" xr:uid="{00000000-0005-0000-0000-00004B060000}"/>
    <cellStyle name="40 % - Markeringsfarve4 2 2 4" xfId="27940" xr:uid="{00000000-0005-0000-0000-00004C060000}"/>
    <cellStyle name="40 % - Markeringsfarve4 2 2 4 2" xfId="27941" xr:uid="{00000000-0005-0000-0000-00004D060000}"/>
    <cellStyle name="40 % - Markeringsfarve4 2 2 4 3" xfId="27942" xr:uid="{00000000-0005-0000-0000-00004E060000}"/>
    <cellStyle name="40 % - Markeringsfarve4 2 2 5" xfId="27943" xr:uid="{00000000-0005-0000-0000-00004F060000}"/>
    <cellStyle name="40 % - Markeringsfarve4 2 2 5 2" xfId="27944" xr:uid="{00000000-0005-0000-0000-000050060000}"/>
    <cellStyle name="40 % - Markeringsfarve4 2 2 5 3" xfId="27945" xr:uid="{00000000-0005-0000-0000-000051060000}"/>
    <cellStyle name="40 % - Markeringsfarve4 2 2 6" xfId="27946" xr:uid="{00000000-0005-0000-0000-000052060000}"/>
    <cellStyle name="40 % - Markeringsfarve4 2 2 6 2" xfId="27947" xr:uid="{00000000-0005-0000-0000-000053060000}"/>
    <cellStyle name="40 % - Markeringsfarve4 2 2 6 3" xfId="27948" xr:uid="{00000000-0005-0000-0000-000054060000}"/>
    <cellStyle name="40 % - Markeringsfarve4 2 2 7" xfId="27949" xr:uid="{00000000-0005-0000-0000-000055060000}"/>
    <cellStyle name="40 % - Markeringsfarve4 2 2 7 2" xfId="27950" xr:uid="{00000000-0005-0000-0000-000056060000}"/>
    <cellStyle name="40 % - Markeringsfarve4 2 2 8" xfId="27951" xr:uid="{00000000-0005-0000-0000-000057060000}"/>
    <cellStyle name="40 % - Markeringsfarve4 2 3" xfId="19905" xr:uid="{00000000-0005-0000-0000-000058060000}"/>
    <cellStyle name="40 % - Markeringsfarve4 2 3 2" xfId="19906" xr:uid="{00000000-0005-0000-0000-000059060000}"/>
    <cellStyle name="40 % - Markeringsfarve4 2 3 2 2" xfId="27952" xr:uid="{00000000-0005-0000-0000-00005A060000}"/>
    <cellStyle name="40 % - Markeringsfarve4 2 3 2 3" xfId="27953" xr:uid="{00000000-0005-0000-0000-00005B060000}"/>
    <cellStyle name="40 % - Markeringsfarve4 2 3 3" xfId="27954" xr:uid="{00000000-0005-0000-0000-00005C060000}"/>
    <cellStyle name="40 % - Markeringsfarve4 2 3 3 2" xfId="27955" xr:uid="{00000000-0005-0000-0000-00005D060000}"/>
    <cellStyle name="40 % - Markeringsfarve4 2 3 3 3" xfId="27956" xr:uid="{00000000-0005-0000-0000-00005E060000}"/>
    <cellStyle name="40 % - Markeringsfarve4 2 3 4" xfId="27957" xr:uid="{00000000-0005-0000-0000-00005F060000}"/>
    <cellStyle name="40 % - Markeringsfarve4 2 3 4 2" xfId="27958" xr:uid="{00000000-0005-0000-0000-000060060000}"/>
    <cellStyle name="40 % - Markeringsfarve4 2 3 4 3" xfId="27959" xr:uid="{00000000-0005-0000-0000-000061060000}"/>
    <cellStyle name="40 % - Markeringsfarve4 2 3 5" xfId="27960" xr:uid="{00000000-0005-0000-0000-000062060000}"/>
    <cellStyle name="40 % - Markeringsfarve4 2 3 5 2" xfId="27961" xr:uid="{00000000-0005-0000-0000-000063060000}"/>
    <cellStyle name="40 % - Markeringsfarve4 2 3 5 3" xfId="27962" xr:uid="{00000000-0005-0000-0000-000064060000}"/>
    <cellStyle name="40 % - Markeringsfarve4 2 3 6" xfId="27963" xr:uid="{00000000-0005-0000-0000-000065060000}"/>
    <cellStyle name="40 % - Markeringsfarve4 2 3 6 2" xfId="27964" xr:uid="{00000000-0005-0000-0000-000066060000}"/>
    <cellStyle name="40 % - Markeringsfarve4 2 3 6 3" xfId="27965" xr:uid="{00000000-0005-0000-0000-000067060000}"/>
    <cellStyle name="40 % - Markeringsfarve4 2 3 7" xfId="27966" xr:uid="{00000000-0005-0000-0000-000068060000}"/>
    <cellStyle name="40 % - Markeringsfarve4 2 3 7 2" xfId="27967" xr:uid="{00000000-0005-0000-0000-000069060000}"/>
    <cellStyle name="40 % - Markeringsfarve4 2 3 8" xfId="27968" xr:uid="{00000000-0005-0000-0000-00006A060000}"/>
    <cellStyle name="40 % - Markeringsfarve4 2 4" xfId="19907" xr:uid="{00000000-0005-0000-0000-00006B060000}"/>
    <cellStyle name="40 % - Markeringsfarve4 2 4 2" xfId="27969" xr:uid="{00000000-0005-0000-0000-00006C060000}"/>
    <cellStyle name="40 % - Markeringsfarve4 2 4 3" xfId="27970" xr:uid="{00000000-0005-0000-0000-00006D060000}"/>
    <cellStyle name="40 % - Markeringsfarve4 2 5" xfId="27971" xr:uid="{00000000-0005-0000-0000-00006E060000}"/>
    <cellStyle name="40 % - Markeringsfarve4 2 5 2" xfId="27972" xr:uid="{00000000-0005-0000-0000-00006F060000}"/>
    <cellStyle name="40 % - Markeringsfarve4 2 5 3" xfId="27973" xr:uid="{00000000-0005-0000-0000-000070060000}"/>
    <cellStyle name="40 % - Markeringsfarve4 2 6" xfId="27974" xr:uid="{00000000-0005-0000-0000-000071060000}"/>
    <cellStyle name="40 % - Markeringsfarve4 2 6 2" xfId="27975" xr:uid="{00000000-0005-0000-0000-000072060000}"/>
    <cellStyle name="40 % - Markeringsfarve4 2 6 3" xfId="27976" xr:uid="{00000000-0005-0000-0000-000073060000}"/>
    <cellStyle name="40 % - Markeringsfarve4 2 7" xfId="27977" xr:uid="{00000000-0005-0000-0000-000074060000}"/>
    <cellStyle name="40 % - Markeringsfarve4 2 7 2" xfId="27978" xr:uid="{00000000-0005-0000-0000-000075060000}"/>
    <cellStyle name="40 % - Markeringsfarve4 2 7 3" xfId="27979" xr:uid="{00000000-0005-0000-0000-000076060000}"/>
    <cellStyle name="40 % - Markeringsfarve4 2 8" xfId="27980" xr:uid="{00000000-0005-0000-0000-000077060000}"/>
    <cellStyle name="40 % - Markeringsfarve4 2 8 2" xfId="27981" xr:uid="{00000000-0005-0000-0000-000078060000}"/>
    <cellStyle name="40 % - Markeringsfarve4 2 8 3" xfId="27982" xr:uid="{00000000-0005-0000-0000-000079060000}"/>
    <cellStyle name="40 % - Markeringsfarve4 2 9" xfId="27983" xr:uid="{00000000-0005-0000-0000-00007A060000}"/>
    <cellStyle name="40 % - Markeringsfarve4 2 9 2" xfId="27984" xr:uid="{00000000-0005-0000-0000-00007B060000}"/>
    <cellStyle name="40 % - Markeringsfarve4 3" xfId="19908" xr:uid="{00000000-0005-0000-0000-00007C060000}"/>
    <cellStyle name="40 % - Markeringsfarve4 3 10" xfId="27985" xr:uid="{00000000-0005-0000-0000-00007D060000}"/>
    <cellStyle name="40 % - Markeringsfarve4 3 2" xfId="19909" xr:uid="{00000000-0005-0000-0000-00007E060000}"/>
    <cellStyle name="40 % - Markeringsfarve4 3 2 2" xfId="27986" xr:uid="{00000000-0005-0000-0000-00007F060000}"/>
    <cellStyle name="40 % - Markeringsfarve4 3 2 2 2" xfId="27987" xr:uid="{00000000-0005-0000-0000-000080060000}"/>
    <cellStyle name="40 % - Markeringsfarve4 3 2 2 3" xfId="27988" xr:uid="{00000000-0005-0000-0000-000081060000}"/>
    <cellStyle name="40 % - Markeringsfarve4 3 2 3" xfId="27989" xr:uid="{00000000-0005-0000-0000-000082060000}"/>
    <cellStyle name="40 % - Markeringsfarve4 3 2 3 2" xfId="27990" xr:uid="{00000000-0005-0000-0000-000083060000}"/>
    <cellStyle name="40 % - Markeringsfarve4 3 2 3 3" xfId="27991" xr:uid="{00000000-0005-0000-0000-000084060000}"/>
    <cellStyle name="40 % - Markeringsfarve4 3 2 4" xfId="27992" xr:uid="{00000000-0005-0000-0000-000085060000}"/>
    <cellStyle name="40 % - Markeringsfarve4 3 2 4 2" xfId="27993" xr:uid="{00000000-0005-0000-0000-000086060000}"/>
    <cellStyle name="40 % - Markeringsfarve4 3 2 4 3" xfId="27994" xr:uid="{00000000-0005-0000-0000-000087060000}"/>
    <cellStyle name="40 % - Markeringsfarve4 3 2 5" xfId="27995" xr:uid="{00000000-0005-0000-0000-000088060000}"/>
    <cellStyle name="40 % - Markeringsfarve4 3 2 5 2" xfId="27996" xr:uid="{00000000-0005-0000-0000-000089060000}"/>
    <cellStyle name="40 % - Markeringsfarve4 3 2 5 3" xfId="27997" xr:uid="{00000000-0005-0000-0000-00008A060000}"/>
    <cellStyle name="40 % - Markeringsfarve4 3 2 6" xfId="27998" xr:uid="{00000000-0005-0000-0000-00008B060000}"/>
    <cellStyle name="40 % - Markeringsfarve4 3 2 6 2" xfId="27999" xr:uid="{00000000-0005-0000-0000-00008C060000}"/>
    <cellStyle name="40 % - Markeringsfarve4 3 2 6 3" xfId="28000" xr:uid="{00000000-0005-0000-0000-00008D060000}"/>
    <cellStyle name="40 % - Markeringsfarve4 3 2 7" xfId="28001" xr:uid="{00000000-0005-0000-0000-00008E060000}"/>
    <cellStyle name="40 % - Markeringsfarve4 3 2 7 2" xfId="28002" xr:uid="{00000000-0005-0000-0000-00008F060000}"/>
    <cellStyle name="40 % - Markeringsfarve4 3 2 8" xfId="28003" xr:uid="{00000000-0005-0000-0000-000090060000}"/>
    <cellStyle name="40 % - Markeringsfarve4 3 3" xfId="28004" xr:uid="{00000000-0005-0000-0000-000091060000}"/>
    <cellStyle name="40 % - Markeringsfarve4 3 3 2" xfId="28005" xr:uid="{00000000-0005-0000-0000-000092060000}"/>
    <cellStyle name="40 % - Markeringsfarve4 3 3 2 2" xfId="28006" xr:uid="{00000000-0005-0000-0000-000093060000}"/>
    <cellStyle name="40 % - Markeringsfarve4 3 3 2 3" xfId="28007" xr:uid="{00000000-0005-0000-0000-000094060000}"/>
    <cellStyle name="40 % - Markeringsfarve4 3 3 3" xfId="28008" xr:uid="{00000000-0005-0000-0000-000095060000}"/>
    <cellStyle name="40 % - Markeringsfarve4 3 3 3 2" xfId="28009" xr:uid="{00000000-0005-0000-0000-000096060000}"/>
    <cellStyle name="40 % - Markeringsfarve4 3 3 3 3" xfId="28010" xr:uid="{00000000-0005-0000-0000-000097060000}"/>
    <cellStyle name="40 % - Markeringsfarve4 3 3 4" xfId="28011" xr:uid="{00000000-0005-0000-0000-000098060000}"/>
    <cellStyle name="40 % - Markeringsfarve4 3 3 4 2" xfId="28012" xr:uid="{00000000-0005-0000-0000-000099060000}"/>
    <cellStyle name="40 % - Markeringsfarve4 3 3 4 3" xfId="28013" xr:uid="{00000000-0005-0000-0000-00009A060000}"/>
    <cellStyle name="40 % - Markeringsfarve4 3 3 5" xfId="28014" xr:uid="{00000000-0005-0000-0000-00009B060000}"/>
    <cellStyle name="40 % - Markeringsfarve4 3 3 5 2" xfId="28015" xr:uid="{00000000-0005-0000-0000-00009C060000}"/>
    <cellStyle name="40 % - Markeringsfarve4 3 3 5 3" xfId="28016" xr:uid="{00000000-0005-0000-0000-00009D060000}"/>
    <cellStyle name="40 % - Markeringsfarve4 3 3 6" xfId="28017" xr:uid="{00000000-0005-0000-0000-00009E060000}"/>
    <cellStyle name="40 % - Markeringsfarve4 3 3 6 2" xfId="28018" xr:uid="{00000000-0005-0000-0000-00009F060000}"/>
    <cellStyle name="40 % - Markeringsfarve4 3 3 6 3" xfId="28019" xr:uid="{00000000-0005-0000-0000-0000A0060000}"/>
    <cellStyle name="40 % - Markeringsfarve4 3 3 7" xfId="28020" xr:uid="{00000000-0005-0000-0000-0000A1060000}"/>
    <cellStyle name="40 % - Markeringsfarve4 3 3 7 2" xfId="28021" xr:uid="{00000000-0005-0000-0000-0000A2060000}"/>
    <cellStyle name="40 % - Markeringsfarve4 3 3 8" xfId="28022" xr:uid="{00000000-0005-0000-0000-0000A3060000}"/>
    <cellStyle name="40 % - Markeringsfarve4 3 4" xfId="28023" xr:uid="{00000000-0005-0000-0000-0000A4060000}"/>
    <cellStyle name="40 % - Markeringsfarve4 3 4 2" xfId="28024" xr:uid="{00000000-0005-0000-0000-0000A5060000}"/>
    <cellStyle name="40 % - Markeringsfarve4 3 4 3" xfId="28025" xr:uid="{00000000-0005-0000-0000-0000A6060000}"/>
    <cellStyle name="40 % - Markeringsfarve4 3 5" xfId="28026" xr:uid="{00000000-0005-0000-0000-0000A7060000}"/>
    <cellStyle name="40 % - Markeringsfarve4 3 5 2" xfId="28027" xr:uid="{00000000-0005-0000-0000-0000A8060000}"/>
    <cellStyle name="40 % - Markeringsfarve4 3 5 3" xfId="28028" xr:uid="{00000000-0005-0000-0000-0000A9060000}"/>
    <cellStyle name="40 % - Markeringsfarve4 3 6" xfId="28029" xr:uid="{00000000-0005-0000-0000-0000AA060000}"/>
    <cellStyle name="40 % - Markeringsfarve4 3 6 2" xfId="28030" xr:uid="{00000000-0005-0000-0000-0000AB060000}"/>
    <cellStyle name="40 % - Markeringsfarve4 3 6 3" xfId="28031" xr:uid="{00000000-0005-0000-0000-0000AC060000}"/>
    <cellStyle name="40 % - Markeringsfarve4 3 7" xfId="28032" xr:uid="{00000000-0005-0000-0000-0000AD060000}"/>
    <cellStyle name="40 % - Markeringsfarve4 3 7 2" xfId="28033" xr:uid="{00000000-0005-0000-0000-0000AE060000}"/>
    <cellStyle name="40 % - Markeringsfarve4 3 7 3" xfId="28034" xr:uid="{00000000-0005-0000-0000-0000AF060000}"/>
    <cellStyle name="40 % - Markeringsfarve4 3 8" xfId="28035" xr:uid="{00000000-0005-0000-0000-0000B0060000}"/>
    <cellStyle name="40 % - Markeringsfarve4 3 8 2" xfId="28036" xr:uid="{00000000-0005-0000-0000-0000B1060000}"/>
    <cellStyle name="40 % - Markeringsfarve4 3 8 3" xfId="28037" xr:uid="{00000000-0005-0000-0000-0000B2060000}"/>
    <cellStyle name="40 % - Markeringsfarve4 3 9" xfId="28038" xr:uid="{00000000-0005-0000-0000-0000B3060000}"/>
    <cellStyle name="40 % - Markeringsfarve4 3 9 2" xfId="28039" xr:uid="{00000000-0005-0000-0000-0000B4060000}"/>
    <cellStyle name="40 % - Markeringsfarve4 4" xfId="19910" xr:uid="{00000000-0005-0000-0000-0000B5060000}"/>
    <cellStyle name="40 % - Markeringsfarve4 4 2" xfId="19911" xr:uid="{00000000-0005-0000-0000-0000B6060000}"/>
    <cellStyle name="40 % - Markeringsfarve4 4 2 2" xfId="28040" xr:uid="{00000000-0005-0000-0000-0000B7060000}"/>
    <cellStyle name="40 % - Markeringsfarve4 4 2 3" xfId="28041" xr:uid="{00000000-0005-0000-0000-0000B8060000}"/>
    <cellStyle name="40 % - Markeringsfarve4 4 3" xfId="28042" xr:uid="{00000000-0005-0000-0000-0000B9060000}"/>
    <cellStyle name="40 % - Markeringsfarve4 4 3 2" xfId="28043" xr:uid="{00000000-0005-0000-0000-0000BA060000}"/>
    <cellStyle name="40 % - Markeringsfarve4 4 3 3" xfId="28044" xr:uid="{00000000-0005-0000-0000-0000BB060000}"/>
    <cellStyle name="40 % - Markeringsfarve4 4 4" xfId="28045" xr:uid="{00000000-0005-0000-0000-0000BC060000}"/>
    <cellStyle name="40 % - Markeringsfarve4 4 4 2" xfId="28046" xr:uid="{00000000-0005-0000-0000-0000BD060000}"/>
    <cellStyle name="40 % - Markeringsfarve4 4 4 3" xfId="28047" xr:uid="{00000000-0005-0000-0000-0000BE060000}"/>
    <cellStyle name="40 % - Markeringsfarve4 4 5" xfId="28048" xr:uid="{00000000-0005-0000-0000-0000BF060000}"/>
    <cellStyle name="40 % - Markeringsfarve4 4 5 2" xfId="28049" xr:uid="{00000000-0005-0000-0000-0000C0060000}"/>
    <cellStyle name="40 % - Markeringsfarve4 4 5 3" xfId="28050" xr:uid="{00000000-0005-0000-0000-0000C1060000}"/>
    <cellStyle name="40 % - Markeringsfarve4 4 6" xfId="28051" xr:uid="{00000000-0005-0000-0000-0000C2060000}"/>
    <cellStyle name="40 % - Markeringsfarve4 4 6 2" xfId="28052" xr:uid="{00000000-0005-0000-0000-0000C3060000}"/>
    <cellStyle name="40 % - Markeringsfarve4 4 6 3" xfId="28053" xr:uid="{00000000-0005-0000-0000-0000C4060000}"/>
    <cellStyle name="40 % - Markeringsfarve4 4 7" xfId="28054" xr:uid="{00000000-0005-0000-0000-0000C5060000}"/>
    <cellStyle name="40 % - Markeringsfarve4 4 7 2" xfId="28055" xr:uid="{00000000-0005-0000-0000-0000C6060000}"/>
    <cellStyle name="40 % - Markeringsfarve4 4 8" xfId="28056" xr:uid="{00000000-0005-0000-0000-0000C7060000}"/>
    <cellStyle name="40 % - Markeringsfarve4 5" xfId="19912" xr:uid="{00000000-0005-0000-0000-0000C8060000}"/>
    <cellStyle name="40 % - Markeringsfarve4 5 2" xfId="19913" xr:uid="{00000000-0005-0000-0000-0000C9060000}"/>
    <cellStyle name="40 % - Markeringsfarve4 5 2 2" xfId="28057" xr:uid="{00000000-0005-0000-0000-0000CA060000}"/>
    <cellStyle name="40 % - Markeringsfarve4 5 2 3" xfId="28058" xr:uid="{00000000-0005-0000-0000-0000CB060000}"/>
    <cellStyle name="40 % - Markeringsfarve4 5 3" xfId="28059" xr:uid="{00000000-0005-0000-0000-0000CC060000}"/>
    <cellStyle name="40 % - Markeringsfarve4 5 3 2" xfId="28060" xr:uid="{00000000-0005-0000-0000-0000CD060000}"/>
    <cellStyle name="40 % - Markeringsfarve4 5 3 3" xfId="28061" xr:uid="{00000000-0005-0000-0000-0000CE060000}"/>
    <cellStyle name="40 % - Markeringsfarve4 5 4" xfId="28062" xr:uid="{00000000-0005-0000-0000-0000CF060000}"/>
    <cellStyle name="40 % - Markeringsfarve4 5 4 2" xfId="28063" xr:uid="{00000000-0005-0000-0000-0000D0060000}"/>
    <cellStyle name="40 % - Markeringsfarve4 5 4 3" xfId="28064" xr:uid="{00000000-0005-0000-0000-0000D1060000}"/>
    <cellStyle name="40 % - Markeringsfarve4 5 5" xfId="28065" xr:uid="{00000000-0005-0000-0000-0000D2060000}"/>
    <cellStyle name="40 % - Markeringsfarve4 5 5 2" xfId="28066" xr:uid="{00000000-0005-0000-0000-0000D3060000}"/>
    <cellStyle name="40 % - Markeringsfarve4 5 5 3" xfId="28067" xr:uid="{00000000-0005-0000-0000-0000D4060000}"/>
    <cellStyle name="40 % - Markeringsfarve4 5 6" xfId="28068" xr:uid="{00000000-0005-0000-0000-0000D5060000}"/>
    <cellStyle name="40 % - Markeringsfarve4 5 6 2" xfId="28069" xr:uid="{00000000-0005-0000-0000-0000D6060000}"/>
    <cellStyle name="40 % - Markeringsfarve4 5 6 3" xfId="28070" xr:uid="{00000000-0005-0000-0000-0000D7060000}"/>
    <cellStyle name="40 % - Markeringsfarve4 5 7" xfId="28071" xr:uid="{00000000-0005-0000-0000-0000D8060000}"/>
    <cellStyle name="40 % - Markeringsfarve4 5 7 2" xfId="28072" xr:uid="{00000000-0005-0000-0000-0000D9060000}"/>
    <cellStyle name="40 % - Markeringsfarve4 5 8" xfId="28073" xr:uid="{00000000-0005-0000-0000-0000DA060000}"/>
    <cellStyle name="40 % - Markeringsfarve4 6" xfId="19914" xr:uid="{00000000-0005-0000-0000-0000DB060000}"/>
    <cellStyle name="40 % - Markeringsfarve4 6 2" xfId="19915" xr:uid="{00000000-0005-0000-0000-0000DC060000}"/>
    <cellStyle name="40 % - Markeringsfarve4 6 3" xfId="28074" xr:uid="{00000000-0005-0000-0000-0000DD060000}"/>
    <cellStyle name="40 % - Markeringsfarve4 7" xfId="19916" xr:uid="{00000000-0005-0000-0000-0000DE060000}"/>
    <cellStyle name="40 % - Markeringsfarve4 7 2" xfId="28075" xr:uid="{00000000-0005-0000-0000-0000DF060000}"/>
    <cellStyle name="40 % - Markeringsfarve4 7 3" xfId="28076" xr:uid="{00000000-0005-0000-0000-0000E0060000}"/>
    <cellStyle name="40 % - Markeringsfarve4 8" xfId="28077" xr:uid="{00000000-0005-0000-0000-0000E1060000}"/>
    <cellStyle name="40 % - Markeringsfarve4 8 2" xfId="28078" xr:uid="{00000000-0005-0000-0000-0000E2060000}"/>
    <cellStyle name="40 % - Markeringsfarve4 8 3" xfId="28079" xr:uid="{00000000-0005-0000-0000-0000E3060000}"/>
    <cellStyle name="40 % - Markeringsfarve4 9" xfId="28080" xr:uid="{00000000-0005-0000-0000-0000E4060000}"/>
    <cellStyle name="40 % - Markeringsfarve4 9 2" xfId="28081" xr:uid="{00000000-0005-0000-0000-0000E5060000}"/>
    <cellStyle name="40 % - Markeringsfarve4 9 3" xfId="28082" xr:uid="{00000000-0005-0000-0000-0000E6060000}"/>
    <cellStyle name="40 % - Markeringsfarve5" xfId="6764" xr:uid="{00000000-0005-0000-0000-0000E7060000}"/>
    <cellStyle name="40 % - Markeringsfarve5 10" xfId="28083" xr:uid="{00000000-0005-0000-0000-0000E8060000}"/>
    <cellStyle name="40 % - Markeringsfarve5 10 2" xfId="28084" xr:uid="{00000000-0005-0000-0000-0000E9060000}"/>
    <cellStyle name="40 % - Markeringsfarve5 10 3" xfId="28085" xr:uid="{00000000-0005-0000-0000-0000EA060000}"/>
    <cellStyle name="40 % - Markeringsfarve5 11" xfId="28086" xr:uid="{00000000-0005-0000-0000-0000EB060000}"/>
    <cellStyle name="40 % - Markeringsfarve5 11 2" xfId="28087" xr:uid="{00000000-0005-0000-0000-0000EC060000}"/>
    <cellStyle name="40 % - Markeringsfarve5 12" xfId="28088" xr:uid="{00000000-0005-0000-0000-0000ED060000}"/>
    <cellStyle name="40 % - Markeringsfarve5 13" xfId="14044" xr:uid="{00000000-0005-0000-0000-0000EE060000}"/>
    <cellStyle name="40 % - Markeringsfarve5 2" xfId="6765" xr:uid="{00000000-0005-0000-0000-0000EF060000}"/>
    <cellStyle name="40 % - Markeringsfarve5 2 10" xfId="28089" xr:uid="{00000000-0005-0000-0000-0000F0060000}"/>
    <cellStyle name="40 % - Markeringsfarve5 2 11" xfId="14045" xr:uid="{00000000-0005-0000-0000-0000F1060000}"/>
    <cellStyle name="40 % - Markeringsfarve5 2 2" xfId="19917" xr:uid="{00000000-0005-0000-0000-0000F2060000}"/>
    <cellStyle name="40 % - Markeringsfarve5 2 2 2" xfId="19918" xr:uid="{00000000-0005-0000-0000-0000F3060000}"/>
    <cellStyle name="40 % - Markeringsfarve5 2 2 2 2" xfId="28090" xr:uid="{00000000-0005-0000-0000-0000F4060000}"/>
    <cellStyle name="40 % - Markeringsfarve5 2 2 2 3" xfId="28091" xr:uid="{00000000-0005-0000-0000-0000F5060000}"/>
    <cellStyle name="40 % - Markeringsfarve5 2 2 3" xfId="28092" xr:uid="{00000000-0005-0000-0000-0000F6060000}"/>
    <cellStyle name="40 % - Markeringsfarve5 2 2 3 2" xfId="28093" xr:uid="{00000000-0005-0000-0000-0000F7060000}"/>
    <cellStyle name="40 % - Markeringsfarve5 2 2 3 3" xfId="28094" xr:uid="{00000000-0005-0000-0000-0000F8060000}"/>
    <cellStyle name="40 % - Markeringsfarve5 2 2 4" xfId="28095" xr:uid="{00000000-0005-0000-0000-0000F9060000}"/>
    <cellStyle name="40 % - Markeringsfarve5 2 2 4 2" xfId="28096" xr:uid="{00000000-0005-0000-0000-0000FA060000}"/>
    <cellStyle name="40 % - Markeringsfarve5 2 2 4 3" xfId="28097" xr:uid="{00000000-0005-0000-0000-0000FB060000}"/>
    <cellStyle name="40 % - Markeringsfarve5 2 2 5" xfId="28098" xr:uid="{00000000-0005-0000-0000-0000FC060000}"/>
    <cellStyle name="40 % - Markeringsfarve5 2 2 5 2" xfId="28099" xr:uid="{00000000-0005-0000-0000-0000FD060000}"/>
    <cellStyle name="40 % - Markeringsfarve5 2 2 5 3" xfId="28100" xr:uid="{00000000-0005-0000-0000-0000FE060000}"/>
    <cellStyle name="40 % - Markeringsfarve5 2 2 6" xfId="28101" xr:uid="{00000000-0005-0000-0000-0000FF060000}"/>
    <cellStyle name="40 % - Markeringsfarve5 2 2 6 2" xfId="28102" xr:uid="{00000000-0005-0000-0000-000000070000}"/>
    <cellStyle name="40 % - Markeringsfarve5 2 2 6 3" xfId="28103" xr:uid="{00000000-0005-0000-0000-000001070000}"/>
    <cellStyle name="40 % - Markeringsfarve5 2 2 7" xfId="28104" xr:uid="{00000000-0005-0000-0000-000002070000}"/>
    <cellStyle name="40 % - Markeringsfarve5 2 2 7 2" xfId="28105" xr:uid="{00000000-0005-0000-0000-000003070000}"/>
    <cellStyle name="40 % - Markeringsfarve5 2 2 8" xfId="28106" xr:uid="{00000000-0005-0000-0000-000004070000}"/>
    <cellStyle name="40 % - Markeringsfarve5 2 3" xfId="19919" xr:uid="{00000000-0005-0000-0000-000005070000}"/>
    <cellStyle name="40 % - Markeringsfarve5 2 3 2" xfId="19920" xr:uid="{00000000-0005-0000-0000-000006070000}"/>
    <cellStyle name="40 % - Markeringsfarve5 2 3 2 2" xfId="28107" xr:uid="{00000000-0005-0000-0000-000007070000}"/>
    <cellStyle name="40 % - Markeringsfarve5 2 3 2 3" xfId="28108" xr:uid="{00000000-0005-0000-0000-000008070000}"/>
    <cellStyle name="40 % - Markeringsfarve5 2 3 3" xfId="28109" xr:uid="{00000000-0005-0000-0000-000009070000}"/>
    <cellStyle name="40 % - Markeringsfarve5 2 3 3 2" xfId="28110" xr:uid="{00000000-0005-0000-0000-00000A070000}"/>
    <cellStyle name="40 % - Markeringsfarve5 2 3 3 3" xfId="28111" xr:uid="{00000000-0005-0000-0000-00000B070000}"/>
    <cellStyle name="40 % - Markeringsfarve5 2 3 4" xfId="28112" xr:uid="{00000000-0005-0000-0000-00000C070000}"/>
    <cellStyle name="40 % - Markeringsfarve5 2 3 4 2" xfId="28113" xr:uid="{00000000-0005-0000-0000-00000D070000}"/>
    <cellStyle name="40 % - Markeringsfarve5 2 3 4 3" xfId="28114" xr:uid="{00000000-0005-0000-0000-00000E070000}"/>
    <cellStyle name="40 % - Markeringsfarve5 2 3 5" xfId="28115" xr:uid="{00000000-0005-0000-0000-00000F070000}"/>
    <cellStyle name="40 % - Markeringsfarve5 2 3 5 2" xfId="28116" xr:uid="{00000000-0005-0000-0000-000010070000}"/>
    <cellStyle name="40 % - Markeringsfarve5 2 3 5 3" xfId="28117" xr:uid="{00000000-0005-0000-0000-000011070000}"/>
    <cellStyle name="40 % - Markeringsfarve5 2 3 6" xfId="28118" xr:uid="{00000000-0005-0000-0000-000012070000}"/>
    <cellStyle name="40 % - Markeringsfarve5 2 3 6 2" xfId="28119" xr:uid="{00000000-0005-0000-0000-000013070000}"/>
    <cellStyle name="40 % - Markeringsfarve5 2 3 6 3" xfId="28120" xr:uid="{00000000-0005-0000-0000-000014070000}"/>
    <cellStyle name="40 % - Markeringsfarve5 2 3 7" xfId="28121" xr:uid="{00000000-0005-0000-0000-000015070000}"/>
    <cellStyle name="40 % - Markeringsfarve5 2 3 7 2" xfId="28122" xr:uid="{00000000-0005-0000-0000-000016070000}"/>
    <cellStyle name="40 % - Markeringsfarve5 2 3 8" xfId="28123" xr:uid="{00000000-0005-0000-0000-000017070000}"/>
    <cellStyle name="40 % - Markeringsfarve5 2 4" xfId="19921" xr:uid="{00000000-0005-0000-0000-000018070000}"/>
    <cellStyle name="40 % - Markeringsfarve5 2 4 2" xfId="28124" xr:uid="{00000000-0005-0000-0000-000019070000}"/>
    <cellStyle name="40 % - Markeringsfarve5 2 4 3" xfId="28125" xr:uid="{00000000-0005-0000-0000-00001A070000}"/>
    <cellStyle name="40 % - Markeringsfarve5 2 5" xfId="28126" xr:uid="{00000000-0005-0000-0000-00001B070000}"/>
    <cellStyle name="40 % - Markeringsfarve5 2 5 2" xfId="28127" xr:uid="{00000000-0005-0000-0000-00001C070000}"/>
    <cellStyle name="40 % - Markeringsfarve5 2 5 3" xfId="28128" xr:uid="{00000000-0005-0000-0000-00001D070000}"/>
    <cellStyle name="40 % - Markeringsfarve5 2 6" xfId="28129" xr:uid="{00000000-0005-0000-0000-00001E070000}"/>
    <cellStyle name="40 % - Markeringsfarve5 2 6 2" xfId="28130" xr:uid="{00000000-0005-0000-0000-00001F070000}"/>
    <cellStyle name="40 % - Markeringsfarve5 2 6 3" xfId="28131" xr:uid="{00000000-0005-0000-0000-000020070000}"/>
    <cellStyle name="40 % - Markeringsfarve5 2 7" xfId="28132" xr:uid="{00000000-0005-0000-0000-000021070000}"/>
    <cellStyle name="40 % - Markeringsfarve5 2 7 2" xfId="28133" xr:uid="{00000000-0005-0000-0000-000022070000}"/>
    <cellStyle name="40 % - Markeringsfarve5 2 7 3" xfId="28134" xr:uid="{00000000-0005-0000-0000-000023070000}"/>
    <cellStyle name="40 % - Markeringsfarve5 2 8" xfId="28135" xr:uid="{00000000-0005-0000-0000-000024070000}"/>
    <cellStyle name="40 % - Markeringsfarve5 2 8 2" xfId="28136" xr:uid="{00000000-0005-0000-0000-000025070000}"/>
    <cellStyle name="40 % - Markeringsfarve5 2 8 3" xfId="28137" xr:uid="{00000000-0005-0000-0000-000026070000}"/>
    <cellStyle name="40 % - Markeringsfarve5 2 9" xfId="28138" xr:uid="{00000000-0005-0000-0000-000027070000}"/>
    <cellStyle name="40 % - Markeringsfarve5 2 9 2" xfId="28139" xr:uid="{00000000-0005-0000-0000-000028070000}"/>
    <cellStyle name="40 % - Markeringsfarve5 3" xfId="19922" xr:uid="{00000000-0005-0000-0000-000029070000}"/>
    <cellStyle name="40 % - Markeringsfarve5 3 10" xfId="28140" xr:uid="{00000000-0005-0000-0000-00002A070000}"/>
    <cellStyle name="40 % - Markeringsfarve5 3 2" xfId="19923" xr:uid="{00000000-0005-0000-0000-00002B070000}"/>
    <cellStyle name="40 % - Markeringsfarve5 3 2 2" xfId="28141" xr:uid="{00000000-0005-0000-0000-00002C070000}"/>
    <cellStyle name="40 % - Markeringsfarve5 3 2 2 2" xfId="28142" xr:uid="{00000000-0005-0000-0000-00002D070000}"/>
    <cellStyle name="40 % - Markeringsfarve5 3 2 2 3" xfId="28143" xr:uid="{00000000-0005-0000-0000-00002E070000}"/>
    <cellStyle name="40 % - Markeringsfarve5 3 2 3" xfId="28144" xr:uid="{00000000-0005-0000-0000-00002F070000}"/>
    <cellStyle name="40 % - Markeringsfarve5 3 2 3 2" xfId="28145" xr:uid="{00000000-0005-0000-0000-000030070000}"/>
    <cellStyle name="40 % - Markeringsfarve5 3 2 3 3" xfId="28146" xr:uid="{00000000-0005-0000-0000-000031070000}"/>
    <cellStyle name="40 % - Markeringsfarve5 3 2 4" xfId="28147" xr:uid="{00000000-0005-0000-0000-000032070000}"/>
    <cellStyle name="40 % - Markeringsfarve5 3 2 4 2" xfId="28148" xr:uid="{00000000-0005-0000-0000-000033070000}"/>
    <cellStyle name="40 % - Markeringsfarve5 3 2 4 3" xfId="28149" xr:uid="{00000000-0005-0000-0000-000034070000}"/>
    <cellStyle name="40 % - Markeringsfarve5 3 2 5" xfId="28150" xr:uid="{00000000-0005-0000-0000-000035070000}"/>
    <cellStyle name="40 % - Markeringsfarve5 3 2 5 2" xfId="28151" xr:uid="{00000000-0005-0000-0000-000036070000}"/>
    <cellStyle name="40 % - Markeringsfarve5 3 2 5 3" xfId="28152" xr:uid="{00000000-0005-0000-0000-000037070000}"/>
    <cellStyle name="40 % - Markeringsfarve5 3 2 6" xfId="28153" xr:uid="{00000000-0005-0000-0000-000038070000}"/>
    <cellStyle name="40 % - Markeringsfarve5 3 2 6 2" xfId="28154" xr:uid="{00000000-0005-0000-0000-000039070000}"/>
    <cellStyle name="40 % - Markeringsfarve5 3 2 6 3" xfId="28155" xr:uid="{00000000-0005-0000-0000-00003A070000}"/>
    <cellStyle name="40 % - Markeringsfarve5 3 2 7" xfId="28156" xr:uid="{00000000-0005-0000-0000-00003B070000}"/>
    <cellStyle name="40 % - Markeringsfarve5 3 2 7 2" xfId="28157" xr:uid="{00000000-0005-0000-0000-00003C070000}"/>
    <cellStyle name="40 % - Markeringsfarve5 3 2 8" xfId="28158" xr:uid="{00000000-0005-0000-0000-00003D070000}"/>
    <cellStyle name="40 % - Markeringsfarve5 3 3" xfId="28159" xr:uid="{00000000-0005-0000-0000-00003E070000}"/>
    <cellStyle name="40 % - Markeringsfarve5 3 3 2" xfId="28160" xr:uid="{00000000-0005-0000-0000-00003F070000}"/>
    <cellStyle name="40 % - Markeringsfarve5 3 3 2 2" xfId="28161" xr:uid="{00000000-0005-0000-0000-000040070000}"/>
    <cellStyle name="40 % - Markeringsfarve5 3 3 2 3" xfId="28162" xr:uid="{00000000-0005-0000-0000-000041070000}"/>
    <cellStyle name="40 % - Markeringsfarve5 3 3 3" xfId="28163" xr:uid="{00000000-0005-0000-0000-000042070000}"/>
    <cellStyle name="40 % - Markeringsfarve5 3 3 3 2" xfId="28164" xr:uid="{00000000-0005-0000-0000-000043070000}"/>
    <cellStyle name="40 % - Markeringsfarve5 3 3 3 3" xfId="28165" xr:uid="{00000000-0005-0000-0000-000044070000}"/>
    <cellStyle name="40 % - Markeringsfarve5 3 3 4" xfId="28166" xr:uid="{00000000-0005-0000-0000-000045070000}"/>
    <cellStyle name="40 % - Markeringsfarve5 3 3 4 2" xfId="28167" xr:uid="{00000000-0005-0000-0000-000046070000}"/>
    <cellStyle name="40 % - Markeringsfarve5 3 3 4 3" xfId="28168" xr:uid="{00000000-0005-0000-0000-000047070000}"/>
    <cellStyle name="40 % - Markeringsfarve5 3 3 5" xfId="28169" xr:uid="{00000000-0005-0000-0000-000048070000}"/>
    <cellStyle name="40 % - Markeringsfarve5 3 3 5 2" xfId="28170" xr:uid="{00000000-0005-0000-0000-000049070000}"/>
    <cellStyle name="40 % - Markeringsfarve5 3 3 5 3" xfId="28171" xr:uid="{00000000-0005-0000-0000-00004A070000}"/>
    <cellStyle name="40 % - Markeringsfarve5 3 3 6" xfId="28172" xr:uid="{00000000-0005-0000-0000-00004B070000}"/>
    <cellStyle name="40 % - Markeringsfarve5 3 3 6 2" xfId="28173" xr:uid="{00000000-0005-0000-0000-00004C070000}"/>
    <cellStyle name="40 % - Markeringsfarve5 3 3 6 3" xfId="28174" xr:uid="{00000000-0005-0000-0000-00004D070000}"/>
    <cellStyle name="40 % - Markeringsfarve5 3 3 7" xfId="28175" xr:uid="{00000000-0005-0000-0000-00004E070000}"/>
    <cellStyle name="40 % - Markeringsfarve5 3 3 7 2" xfId="28176" xr:uid="{00000000-0005-0000-0000-00004F070000}"/>
    <cellStyle name="40 % - Markeringsfarve5 3 3 8" xfId="28177" xr:uid="{00000000-0005-0000-0000-000050070000}"/>
    <cellStyle name="40 % - Markeringsfarve5 3 4" xfId="28178" xr:uid="{00000000-0005-0000-0000-000051070000}"/>
    <cellStyle name="40 % - Markeringsfarve5 3 4 2" xfId="28179" xr:uid="{00000000-0005-0000-0000-000052070000}"/>
    <cellStyle name="40 % - Markeringsfarve5 3 4 3" xfId="28180" xr:uid="{00000000-0005-0000-0000-000053070000}"/>
    <cellStyle name="40 % - Markeringsfarve5 3 5" xfId="28181" xr:uid="{00000000-0005-0000-0000-000054070000}"/>
    <cellStyle name="40 % - Markeringsfarve5 3 5 2" xfId="28182" xr:uid="{00000000-0005-0000-0000-000055070000}"/>
    <cellStyle name="40 % - Markeringsfarve5 3 5 3" xfId="28183" xr:uid="{00000000-0005-0000-0000-000056070000}"/>
    <cellStyle name="40 % - Markeringsfarve5 3 6" xfId="28184" xr:uid="{00000000-0005-0000-0000-000057070000}"/>
    <cellStyle name="40 % - Markeringsfarve5 3 6 2" xfId="28185" xr:uid="{00000000-0005-0000-0000-000058070000}"/>
    <cellStyle name="40 % - Markeringsfarve5 3 6 3" xfId="28186" xr:uid="{00000000-0005-0000-0000-000059070000}"/>
    <cellStyle name="40 % - Markeringsfarve5 3 7" xfId="28187" xr:uid="{00000000-0005-0000-0000-00005A070000}"/>
    <cellStyle name="40 % - Markeringsfarve5 3 7 2" xfId="28188" xr:uid="{00000000-0005-0000-0000-00005B070000}"/>
    <cellStyle name="40 % - Markeringsfarve5 3 7 3" xfId="28189" xr:uid="{00000000-0005-0000-0000-00005C070000}"/>
    <cellStyle name="40 % - Markeringsfarve5 3 8" xfId="28190" xr:uid="{00000000-0005-0000-0000-00005D070000}"/>
    <cellStyle name="40 % - Markeringsfarve5 3 8 2" xfId="28191" xr:uid="{00000000-0005-0000-0000-00005E070000}"/>
    <cellStyle name="40 % - Markeringsfarve5 3 8 3" xfId="28192" xr:uid="{00000000-0005-0000-0000-00005F070000}"/>
    <cellStyle name="40 % - Markeringsfarve5 3 9" xfId="28193" xr:uid="{00000000-0005-0000-0000-000060070000}"/>
    <cellStyle name="40 % - Markeringsfarve5 3 9 2" xfId="28194" xr:uid="{00000000-0005-0000-0000-000061070000}"/>
    <cellStyle name="40 % - Markeringsfarve5 4" xfId="19924" xr:uid="{00000000-0005-0000-0000-000062070000}"/>
    <cellStyle name="40 % - Markeringsfarve5 4 2" xfId="19925" xr:uid="{00000000-0005-0000-0000-000063070000}"/>
    <cellStyle name="40 % - Markeringsfarve5 4 2 2" xfId="28195" xr:uid="{00000000-0005-0000-0000-000064070000}"/>
    <cellStyle name="40 % - Markeringsfarve5 4 2 3" xfId="28196" xr:uid="{00000000-0005-0000-0000-000065070000}"/>
    <cellStyle name="40 % - Markeringsfarve5 4 3" xfId="28197" xr:uid="{00000000-0005-0000-0000-000066070000}"/>
    <cellStyle name="40 % - Markeringsfarve5 4 3 2" xfId="28198" xr:uid="{00000000-0005-0000-0000-000067070000}"/>
    <cellStyle name="40 % - Markeringsfarve5 4 3 3" xfId="28199" xr:uid="{00000000-0005-0000-0000-000068070000}"/>
    <cellStyle name="40 % - Markeringsfarve5 4 4" xfId="28200" xr:uid="{00000000-0005-0000-0000-000069070000}"/>
    <cellStyle name="40 % - Markeringsfarve5 4 4 2" xfId="28201" xr:uid="{00000000-0005-0000-0000-00006A070000}"/>
    <cellStyle name="40 % - Markeringsfarve5 4 4 3" xfId="28202" xr:uid="{00000000-0005-0000-0000-00006B070000}"/>
    <cellStyle name="40 % - Markeringsfarve5 4 5" xfId="28203" xr:uid="{00000000-0005-0000-0000-00006C070000}"/>
    <cellStyle name="40 % - Markeringsfarve5 4 5 2" xfId="28204" xr:uid="{00000000-0005-0000-0000-00006D070000}"/>
    <cellStyle name="40 % - Markeringsfarve5 4 5 3" xfId="28205" xr:uid="{00000000-0005-0000-0000-00006E070000}"/>
    <cellStyle name="40 % - Markeringsfarve5 4 6" xfId="28206" xr:uid="{00000000-0005-0000-0000-00006F070000}"/>
    <cellStyle name="40 % - Markeringsfarve5 4 6 2" xfId="28207" xr:uid="{00000000-0005-0000-0000-000070070000}"/>
    <cellStyle name="40 % - Markeringsfarve5 4 6 3" xfId="28208" xr:uid="{00000000-0005-0000-0000-000071070000}"/>
    <cellStyle name="40 % - Markeringsfarve5 4 7" xfId="28209" xr:uid="{00000000-0005-0000-0000-000072070000}"/>
    <cellStyle name="40 % - Markeringsfarve5 4 7 2" xfId="28210" xr:uid="{00000000-0005-0000-0000-000073070000}"/>
    <cellStyle name="40 % - Markeringsfarve5 4 8" xfId="28211" xr:uid="{00000000-0005-0000-0000-000074070000}"/>
    <cellStyle name="40 % - Markeringsfarve5 5" xfId="19926" xr:uid="{00000000-0005-0000-0000-000075070000}"/>
    <cellStyle name="40 % - Markeringsfarve5 5 2" xfId="19927" xr:uid="{00000000-0005-0000-0000-000076070000}"/>
    <cellStyle name="40 % - Markeringsfarve5 5 2 2" xfId="28212" xr:uid="{00000000-0005-0000-0000-000077070000}"/>
    <cellStyle name="40 % - Markeringsfarve5 5 2 3" xfId="28213" xr:uid="{00000000-0005-0000-0000-000078070000}"/>
    <cellStyle name="40 % - Markeringsfarve5 5 3" xfId="28214" xr:uid="{00000000-0005-0000-0000-000079070000}"/>
    <cellStyle name="40 % - Markeringsfarve5 5 3 2" xfId="28215" xr:uid="{00000000-0005-0000-0000-00007A070000}"/>
    <cellStyle name="40 % - Markeringsfarve5 5 3 3" xfId="28216" xr:uid="{00000000-0005-0000-0000-00007B070000}"/>
    <cellStyle name="40 % - Markeringsfarve5 5 4" xfId="28217" xr:uid="{00000000-0005-0000-0000-00007C070000}"/>
    <cellStyle name="40 % - Markeringsfarve5 5 4 2" xfId="28218" xr:uid="{00000000-0005-0000-0000-00007D070000}"/>
    <cellStyle name="40 % - Markeringsfarve5 5 4 3" xfId="28219" xr:uid="{00000000-0005-0000-0000-00007E070000}"/>
    <cellStyle name="40 % - Markeringsfarve5 5 5" xfId="28220" xr:uid="{00000000-0005-0000-0000-00007F070000}"/>
    <cellStyle name="40 % - Markeringsfarve5 5 5 2" xfId="28221" xr:uid="{00000000-0005-0000-0000-000080070000}"/>
    <cellStyle name="40 % - Markeringsfarve5 5 5 3" xfId="28222" xr:uid="{00000000-0005-0000-0000-000081070000}"/>
    <cellStyle name="40 % - Markeringsfarve5 5 6" xfId="28223" xr:uid="{00000000-0005-0000-0000-000082070000}"/>
    <cellStyle name="40 % - Markeringsfarve5 5 6 2" xfId="28224" xr:uid="{00000000-0005-0000-0000-000083070000}"/>
    <cellStyle name="40 % - Markeringsfarve5 5 6 3" xfId="28225" xr:uid="{00000000-0005-0000-0000-000084070000}"/>
    <cellStyle name="40 % - Markeringsfarve5 5 7" xfId="28226" xr:uid="{00000000-0005-0000-0000-000085070000}"/>
    <cellStyle name="40 % - Markeringsfarve5 5 7 2" xfId="28227" xr:uid="{00000000-0005-0000-0000-000086070000}"/>
    <cellStyle name="40 % - Markeringsfarve5 5 8" xfId="28228" xr:uid="{00000000-0005-0000-0000-000087070000}"/>
    <cellStyle name="40 % - Markeringsfarve5 6" xfId="19928" xr:uid="{00000000-0005-0000-0000-000088070000}"/>
    <cellStyle name="40 % - Markeringsfarve5 6 2" xfId="19929" xr:uid="{00000000-0005-0000-0000-000089070000}"/>
    <cellStyle name="40 % - Markeringsfarve5 6 3" xfId="28229" xr:uid="{00000000-0005-0000-0000-00008A070000}"/>
    <cellStyle name="40 % - Markeringsfarve5 7" xfId="19930" xr:uid="{00000000-0005-0000-0000-00008B070000}"/>
    <cellStyle name="40 % - Markeringsfarve5 7 2" xfId="28230" xr:uid="{00000000-0005-0000-0000-00008C070000}"/>
    <cellStyle name="40 % - Markeringsfarve5 7 3" xfId="28231" xr:uid="{00000000-0005-0000-0000-00008D070000}"/>
    <cellStyle name="40 % - Markeringsfarve5 8" xfId="28232" xr:uid="{00000000-0005-0000-0000-00008E070000}"/>
    <cellStyle name="40 % - Markeringsfarve5 8 2" xfId="28233" xr:uid="{00000000-0005-0000-0000-00008F070000}"/>
    <cellStyle name="40 % - Markeringsfarve5 8 3" xfId="28234" xr:uid="{00000000-0005-0000-0000-000090070000}"/>
    <cellStyle name="40 % - Markeringsfarve5 9" xfId="28235" xr:uid="{00000000-0005-0000-0000-000091070000}"/>
    <cellStyle name="40 % - Markeringsfarve5 9 2" xfId="28236" xr:uid="{00000000-0005-0000-0000-000092070000}"/>
    <cellStyle name="40 % - Markeringsfarve5 9 3" xfId="28237" xr:uid="{00000000-0005-0000-0000-000093070000}"/>
    <cellStyle name="40 % - Markeringsfarve6" xfId="6766" xr:uid="{00000000-0005-0000-0000-000094070000}"/>
    <cellStyle name="40 % - Markeringsfarve6 10" xfId="28238" xr:uid="{00000000-0005-0000-0000-000095070000}"/>
    <cellStyle name="40 % - Markeringsfarve6 10 2" xfId="28239" xr:uid="{00000000-0005-0000-0000-000096070000}"/>
    <cellStyle name="40 % - Markeringsfarve6 10 3" xfId="28240" xr:uid="{00000000-0005-0000-0000-000097070000}"/>
    <cellStyle name="40 % - Markeringsfarve6 11" xfId="28241" xr:uid="{00000000-0005-0000-0000-000098070000}"/>
    <cellStyle name="40 % - Markeringsfarve6 11 2" xfId="28242" xr:uid="{00000000-0005-0000-0000-000099070000}"/>
    <cellStyle name="40 % - Markeringsfarve6 12" xfId="28243" xr:uid="{00000000-0005-0000-0000-00009A070000}"/>
    <cellStyle name="40 % - Markeringsfarve6 13" xfId="14046" xr:uid="{00000000-0005-0000-0000-00009B070000}"/>
    <cellStyle name="40 % - Markeringsfarve6 2" xfId="6767" xr:uid="{00000000-0005-0000-0000-00009C070000}"/>
    <cellStyle name="40 % - Markeringsfarve6 2 10" xfId="28244" xr:uid="{00000000-0005-0000-0000-00009D070000}"/>
    <cellStyle name="40 % - Markeringsfarve6 2 11" xfId="14047" xr:uid="{00000000-0005-0000-0000-00009E070000}"/>
    <cellStyle name="40 % - Markeringsfarve6 2 2" xfId="19931" xr:uid="{00000000-0005-0000-0000-00009F070000}"/>
    <cellStyle name="40 % - Markeringsfarve6 2 2 2" xfId="19932" xr:uid="{00000000-0005-0000-0000-0000A0070000}"/>
    <cellStyle name="40 % - Markeringsfarve6 2 2 2 2" xfId="28245" xr:uid="{00000000-0005-0000-0000-0000A1070000}"/>
    <cellStyle name="40 % - Markeringsfarve6 2 2 2 3" xfId="28246" xr:uid="{00000000-0005-0000-0000-0000A2070000}"/>
    <cellStyle name="40 % - Markeringsfarve6 2 2 3" xfId="28247" xr:uid="{00000000-0005-0000-0000-0000A3070000}"/>
    <cellStyle name="40 % - Markeringsfarve6 2 2 3 2" xfId="28248" xr:uid="{00000000-0005-0000-0000-0000A4070000}"/>
    <cellStyle name="40 % - Markeringsfarve6 2 2 3 3" xfId="28249" xr:uid="{00000000-0005-0000-0000-0000A5070000}"/>
    <cellStyle name="40 % - Markeringsfarve6 2 2 4" xfId="28250" xr:uid="{00000000-0005-0000-0000-0000A6070000}"/>
    <cellStyle name="40 % - Markeringsfarve6 2 2 4 2" xfId="28251" xr:uid="{00000000-0005-0000-0000-0000A7070000}"/>
    <cellStyle name="40 % - Markeringsfarve6 2 2 4 3" xfId="28252" xr:uid="{00000000-0005-0000-0000-0000A8070000}"/>
    <cellStyle name="40 % - Markeringsfarve6 2 2 5" xfId="28253" xr:uid="{00000000-0005-0000-0000-0000A9070000}"/>
    <cellStyle name="40 % - Markeringsfarve6 2 2 5 2" xfId="28254" xr:uid="{00000000-0005-0000-0000-0000AA070000}"/>
    <cellStyle name="40 % - Markeringsfarve6 2 2 5 3" xfId="28255" xr:uid="{00000000-0005-0000-0000-0000AB070000}"/>
    <cellStyle name="40 % - Markeringsfarve6 2 2 6" xfId="28256" xr:uid="{00000000-0005-0000-0000-0000AC070000}"/>
    <cellStyle name="40 % - Markeringsfarve6 2 2 6 2" xfId="28257" xr:uid="{00000000-0005-0000-0000-0000AD070000}"/>
    <cellStyle name="40 % - Markeringsfarve6 2 2 6 3" xfId="28258" xr:uid="{00000000-0005-0000-0000-0000AE070000}"/>
    <cellStyle name="40 % - Markeringsfarve6 2 2 7" xfId="28259" xr:uid="{00000000-0005-0000-0000-0000AF070000}"/>
    <cellStyle name="40 % - Markeringsfarve6 2 2 7 2" xfId="28260" xr:uid="{00000000-0005-0000-0000-0000B0070000}"/>
    <cellStyle name="40 % - Markeringsfarve6 2 2 8" xfId="28261" xr:uid="{00000000-0005-0000-0000-0000B1070000}"/>
    <cellStyle name="40 % - Markeringsfarve6 2 3" xfId="19933" xr:uid="{00000000-0005-0000-0000-0000B2070000}"/>
    <cellStyle name="40 % - Markeringsfarve6 2 3 2" xfId="19934" xr:uid="{00000000-0005-0000-0000-0000B3070000}"/>
    <cellStyle name="40 % - Markeringsfarve6 2 3 2 2" xfId="28262" xr:uid="{00000000-0005-0000-0000-0000B4070000}"/>
    <cellStyle name="40 % - Markeringsfarve6 2 3 2 3" xfId="28263" xr:uid="{00000000-0005-0000-0000-0000B5070000}"/>
    <cellStyle name="40 % - Markeringsfarve6 2 3 3" xfId="28264" xr:uid="{00000000-0005-0000-0000-0000B6070000}"/>
    <cellStyle name="40 % - Markeringsfarve6 2 3 3 2" xfId="28265" xr:uid="{00000000-0005-0000-0000-0000B7070000}"/>
    <cellStyle name="40 % - Markeringsfarve6 2 3 3 3" xfId="28266" xr:uid="{00000000-0005-0000-0000-0000B8070000}"/>
    <cellStyle name="40 % - Markeringsfarve6 2 3 4" xfId="28267" xr:uid="{00000000-0005-0000-0000-0000B9070000}"/>
    <cellStyle name="40 % - Markeringsfarve6 2 3 4 2" xfId="28268" xr:uid="{00000000-0005-0000-0000-0000BA070000}"/>
    <cellStyle name="40 % - Markeringsfarve6 2 3 4 3" xfId="28269" xr:uid="{00000000-0005-0000-0000-0000BB070000}"/>
    <cellStyle name="40 % - Markeringsfarve6 2 3 5" xfId="28270" xr:uid="{00000000-0005-0000-0000-0000BC070000}"/>
    <cellStyle name="40 % - Markeringsfarve6 2 3 5 2" xfId="28271" xr:uid="{00000000-0005-0000-0000-0000BD070000}"/>
    <cellStyle name="40 % - Markeringsfarve6 2 3 5 3" xfId="28272" xr:uid="{00000000-0005-0000-0000-0000BE070000}"/>
    <cellStyle name="40 % - Markeringsfarve6 2 3 6" xfId="28273" xr:uid="{00000000-0005-0000-0000-0000BF070000}"/>
    <cellStyle name="40 % - Markeringsfarve6 2 3 6 2" xfId="28274" xr:uid="{00000000-0005-0000-0000-0000C0070000}"/>
    <cellStyle name="40 % - Markeringsfarve6 2 3 6 3" xfId="28275" xr:uid="{00000000-0005-0000-0000-0000C1070000}"/>
    <cellStyle name="40 % - Markeringsfarve6 2 3 7" xfId="28276" xr:uid="{00000000-0005-0000-0000-0000C2070000}"/>
    <cellStyle name="40 % - Markeringsfarve6 2 3 7 2" xfId="28277" xr:uid="{00000000-0005-0000-0000-0000C3070000}"/>
    <cellStyle name="40 % - Markeringsfarve6 2 3 8" xfId="28278" xr:uid="{00000000-0005-0000-0000-0000C4070000}"/>
    <cellStyle name="40 % - Markeringsfarve6 2 4" xfId="19935" xr:uid="{00000000-0005-0000-0000-0000C5070000}"/>
    <cellStyle name="40 % - Markeringsfarve6 2 4 2" xfId="28279" xr:uid="{00000000-0005-0000-0000-0000C6070000}"/>
    <cellStyle name="40 % - Markeringsfarve6 2 4 3" xfId="28280" xr:uid="{00000000-0005-0000-0000-0000C7070000}"/>
    <cellStyle name="40 % - Markeringsfarve6 2 5" xfId="28281" xr:uid="{00000000-0005-0000-0000-0000C8070000}"/>
    <cellStyle name="40 % - Markeringsfarve6 2 5 2" xfId="28282" xr:uid="{00000000-0005-0000-0000-0000C9070000}"/>
    <cellStyle name="40 % - Markeringsfarve6 2 5 3" xfId="28283" xr:uid="{00000000-0005-0000-0000-0000CA070000}"/>
    <cellStyle name="40 % - Markeringsfarve6 2 6" xfId="28284" xr:uid="{00000000-0005-0000-0000-0000CB070000}"/>
    <cellStyle name="40 % - Markeringsfarve6 2 6 2" xfId="28285" xr:uid="{00000000-0005-0000-0000-0000CC070000}"/>
    <cellStyle name="40 % - Markeringsfarve6 2 6 3" xfId="28286" xr:uid="{00000000-0005-0000-0000-0000CD070000}"/>
    <cellStyle name="40 % - Markeringsfarve6 2 7" xfId="28287" xr:uid="{00000000-0005-0000-0000-0000CE070000}"/>
    <cellStyle name="40 % - Markeringsfarve6 2 7 2" xfId="28288" xr:uid="{00000000-0005-0000-0000-0000CF070000}"/>
    <cellStyle name="40 % - Markeringsfarve6 2 7 3" xfId="28289" xr:uid="{00000000-0005-0000-0000-0000D0070000}"/>
    <cellStyle name="40 % - Markeringsfarve6 2 8" xfId="28290" xr:uid="{00000000-0005-0000-0000-0000D1070000}"/>
    <cellStyle name="40 % - Markeringsfarve6 2 8 2" xfId="28291" xr:uid="{00000000-0005-0000-0000-0000D2070000}"/>
    <cellStyle name="40 % - Markeringsfarve6 2 8 3" xfId="28292" xr:uid="{00000000-0005-0000-0000-0000D3070000}"/>
    <cellStyle name="40 % - Markeringsfarve6 2 9" xfId="28293" xr:uid="{00000000-0005-0000-0000-0000D4070000}"/>
    <cellStyle name="40 % - Markeringsfarve6 2 9 2" xfId="28294" xr:uid="{00000000-0005-0000-0000-0000D5070000}"/>
    <cellStyle name="40 % - Markeringsfarve6 3" xfId="19936" xr:uid="{00000000-0005-0000-0000-0000D6070000}"/>
    <cellStyle name="40 % - Markeringsfarve6 3 10" xfId="28295" xr:uid="{00000000-0005-0000-0000-0000D7070000}"/>
    <cellStyle name="40 % - Markeringsfarve6 3 2" xfId="19937" xr:uid="{00000000-0005-0000-0000-0000D8070000}"/>
    <cellStyle name="40 % - Markeringsfarve6 3 2 2" xfId="28296" xr:uid="{00000000-0005-0000-0000-0000D9070000}"/>
    <cellStyle name="40 % - Markeringsfarve6 3 2 2 2" xfId="28297" xr:uid="{00000000-0005-0000-0000-0000DA070000}"/>
    <cellStyle name="40 % - Markeringsfarve6 3 2 2 3" xfId="28298" xr:uid="{00000000-0005-0000-0000-0000DB070000}"/>
    <cellStyle name="40 % - Markeringsfarve6 3 2 3" xfId="28299" xr:uid="{00000000-0005-0000-0000-0000DC070000}"/>
    <cellStyle name="40 % - Markeringsfarve6 3 2 3 2" xfId="28300" xr:uid="{00000000-0005-0000-0000-0000DD070000}"/>
    <cellStyle name="40 % - Markeringsfarve6 3 2 3 3" xfId="28301" xr:uid="{00000000-0005-0000-0000-0000DE070000}"/>
    <cellStyle name="40 % - Markeringsfarve6 3 2 4" xfId="28302" xr:uid="{00000000-0005-0000-0000-0000DF070000}"/>
    <cellStyle name="40 % - Markeringsfarve6 3 2 4 2" xfId="28303" xr:uid="{00000000-0005-0000-0000-0000E0070000}"/>
    <cellStyle name="40 % - Markeringsfarve6 3 2 4 3" xfId="28304" xr:uid="{00000000-0005-0000-0000-0000E1070000}"/>
    <cellStyle name="40 % - Markeringsfarve6 3 2 5" xfId="28305" xr:uid="{00000000-0005-0000-0000-0000E2070000}"/>
    <cellStyle name="40 % - Markeringsfarve6 3 2 5 2" xfId="28306" xr:uid="{00000000-0005-0000-0000-0000E3070000}"/>
    <cellStyle name="40 % - Markeringsfarve6 3 2 5 3" xfId="28307" xr:uid="{00000000-0005-0000-0000-0000E4070000}"/>
    <cellStyle name="40 % - Markeringsfarve6 3 2 6" xfId="28308" xr:uid="{00000000-0005-0000-0000-0000E5070000}"/>
    <cellStyle name="40 % - Markeringsfarve6 3 2 6 2" xfId="28309" xr:uid="{00000000-0005-0000-0000-0000E6070000}"/>
    <cellStyle name="40 % - Markeringsfarve6 3 2 6 3" xfId="28310" xr:uid="{00000000-0005-0000-0000-0000E7070000}"/>
    <cellStyle name="40 % - Markeringsfarve6 3 2 7" xfId="28311" xr:uid="{00000000-0005-0000-0000-0000E8070000}"/>
    <cellStyle name="40 % - Markeringsfarve6 3 2 7 2" xfId="28312" xr:uid="{00000000-0005-0000-0000-0000E9070000}"/>
    <cellStyle name="40 % - Markeringsfarve6 3 2 8" xfId="28313" xr:uid="{00000000-0005-0000-0000-0000EA070000}"/>
    <cellStyle name="40 % - Markeringsfarve6 3 3" xfId="28314" xr:uid="{00000000-0005-0000-0000-0000EB070000}"/>
    <cellStyle name="40 % - Markeringsfarve6 3 3 2" xfId="28315" xr:uid="{00000000-0005-0000-0000-0000EC070000}"/>
    <cellStyle name="40 % - Markeringsfarve6 3 3 2 2" xfId="28316" xr:uid="{00000000-0005-0000-0000-0000ED070000}"/>
    <cellStyle name="40 % - Markeringsfarve6 3 3 2 3" xfId="28317" xr:uid="{00000000-0005-0000-0000-0000EE070000}"/>
    <cellStyle name="40 % - Markeringsfarve6 3 3 3" xfId="28318" xr:uid="{00000000-0005-0000-0000-0000EF070000}"/>
    <cellStyle name="40 % - Markeringsfarve6 3 3 3 2" xfId="28319" xr:uid="{00000000-0005-0000-0000-0000F0070000}"/>
    <cellStyle name="40 % - Markeringsfarve6 3 3 3 3" xfId="28320" xr:uid="{00000000-0005-0000-0000-0000F1070000}"/>
    <cellStyle name="40 % - Markeringsfarve6 3 3 4" xfId="28321" xr:uid="{00000000-0005-0000-0000-0000F2070000}"/>
    <cellStyle name="40 % - Markeringsfarve6 3 3 4 2" xfId="28322" xr:uid="{00000000-0005-0000-0000-0000F3070000}"/>
    <cellStyle name="40 % - Markeringsfarve6 3 3 4 3" xfId="28323" xr:uid="{00000000-0005-0000-0000-0000F4070000}"/>
    <cellStyle name="40 % - Markeringsfarve6 3 3 5" xfId="28324" xr:uid="{00000000-0005-0000-0000-0000F5070000}"/>
    <cellStyle name="40 % - Markeringsfarve6 3 3 5 2" xfId="28325" xr:uid="{00000000-0005-0000-0000-0000F6070000}"/>
    <cellStyle name="40 % - Markeringsfarve6 3 3 5 3" xfId="28326" xr:uid="{00000000-0005-0000-0000-0000F7070000}"/>
    <cellStyle name="40 % - Markeringsfarve6 3 3 6" xfId="28327" xr:uid="{00000000-0005-0000-0000-0000F8070000}"/>
    <cellStyle name="40 % - Markeringsfarve6 3 3 6 2" xfId="28328" xr:uid="{00000000-0005-0000-0000-0000F9070000}"/>
    <cellStyle name="40 % - Markeringsfarve6 3 3 6 3" xfId="28329" xr:uid="{00000000-0005-0000-0000-0000FA070000}"/>
    <cellStyle name="40 % - Markeringsfarve6 3 3 7" xfId="28330" xr:uid="{00000000-0005-0000-0000-0000FB070000}"/>
    <cellStyle name="40 % - Markeringsfarve6 3 3 7 2" xfId="28331" xr:uid="{00000000-0005-0000-0000-0000FC070000}"/>
    <cellStyle name="40 % - Markeringsfarve6 3 3 8" xfId="28332" xr:uid="{00000000-0005-0000-0000-0000FD070000}"/>
    <cellStyle name="40 % - Markeringsfarve6 3 4" xfId="28333" xr:uid="{00000000-0005-0000-0000-0000FE070000}"/>
    <cellStyle name="40 % - Markeringsfarve6 3 4 2" xfId="28334" xr:uid="{00000000-0005-0000-0000-0000FF070000}"/>
    <cellStyle name="40 % - Markeringsfarve6 3 4 3" xfId="28335" xr:uid="{00000000-0005-0000-0000-000000080000}"/>
    <cellStyle name="40 % - Markeringsfarve6 3 5" xfId="28336" xr:uid="{00000000-0005-0000-0000-000001080000}"/>
    <cellStyle name="40 % - Markeringsfarve6 3 5 2" xfId="28337" xr:uid="{00000000-0005-0000-0000-000002080000}"/>
    <cellStyle name="40 % - Markeringsfarve6 3 5 3" xfId="28338" xr:uid="{00000000-0005-0000-0000-000003080000}"/>
    <cellStyle name="40 % - Markeringsfarve6 3 6" xfId="28339" xr:uid="{00000000-0005-0000-0000-000004080000}"/>
    <cellStyle name="40 % - Markeringsfarve6 3 6 2" xfId="28340" xr:uid="{00000000-0005-0000-0000-000005080000}"/>
    <cellStyle name="40 % - Markeringsfarve6 3 6 3" xfId="28341" xr:uid="{00000000-0005-0000-0000-000006080000}"/>
    <cellStyle name="40 % - Markeringsfarve6 3 7" xfId="28342" xr:uid="{00000000-0005-0000-0000-000007080000}"/>
    <cellStyle name="40 % - Markeringsfarve6 3 7 2" xfId="28343" xr:uid="{00000000-0005-0000-0000-000008080000}"/>
    <cellStyle name="40 % - Markeringsfarve6 3 7 3" xfId="28344" xr:uid="{00000000-0005-0000-0000-000009080000}"/>
    <cellStyle name="40 % - Markeringsfarve6 3 8" xfId="28345" xr:uid="{00000000-0005-0000-0000-00000A080000}"/>
    <cellStyle name="40 % - Markeringsfarve6 3 8 2" xfId="28346" xr:uid="{00000000-0005-0000-0000-00000B080000}"/>
    <cellStyle name="40 % - Markeringsfarve6 3 8 3" xfId="28347" xr:uid="{00000000-0005-0000-0000-00000C080000}"/>
    <cellStyle name="40 % - Markeringsfarve6 3 9" xfId="28348" xr:uid="{00000000-0005-0000-0000-00000D080000}"/>
    <cellStyle name="40 % - Markeringsfarve6 3 9 2" xfId="28349" xr:uid="{00000000-0005-0000-0000-00000E080000}"/>
    <cellStyle name="40 % - Markeringsfarve6 4" xfId="19938" xr:uid="{00000000-0005-0000-0000-00000F080000}"/>
    <cellStyle name="40 % - Markeringsfarve6 4 2" xfId="19939" xr:uid="{00000000-0005-0000-0000-000010080000}"/>
    <cellStyle name="40 % - Markeringsfarve6 4 2 2" xfId="28350" xr:uid="{00000000-0005-0000-0000-000011080000}"/>
    <cellStyle name="40 % - Markeringsfarve6 4 2 3" xfId="28351" xr:uid="{00000000-0005-0000-0000-000012080000}"/>
    <cellStyle name="40 % - Markeringsfarve6 4 3" xfId="28352" xr:uid="{00000000-0005-0000-0000-000013080000}"/>
    <cellStyle name="40 % - Markeringsfarve6 4 3 2" xfId="28353" xr:uid="{00000000-0005-0000-0000-000014080000}"/>
    <cellStyle name="40 % - Markeringsfarve6 4 3 3" xfId="28354" xr:uid="{00000000-0005-0000-0000-000015080000}"/>
    <cellStyle name="40 % - Markeringsfarve6 4 4" xfId="28355" xr:uid="{00000000-0005-0000-0000-000016080000}"/>
    <cellStyle name="40 % - Markeringsfarve6 4 4 2" xfId="28356" xr:uid="{00000000-0005-0000-0000-000017080000}"/>
    <cellStyle name="40 % - Markeringsfarve6 4 4 3" xfId="28357" xr:uid="{00000000-0005-0000-0000-000018080000}"/>
    <cellStyle name="40 % - Markeringsfarve6 4 5" xfId="28358" xr:uid="{00000000-0005-0000-0000-000019080000}"/>
    <cellStyle name="40 % - Markeringsfarve6 4 5 2" xfId="28359" xr:uid="{00000000-0005-0000-0000-00001A080000}"/>
    <cellStyle name="40 % - Markeringsfarve6 4 5 3" xfId="28360" xr:uid="{00000000-0005-0000-0000-00001B080000}"/>
    <cellStyle name="40 % - Markeringsfarve6 4 6" xfId="28361" xr:uid="{00000000-0005-0000-0000-00001C080000}"/>
    <cellStyle name="40 % - Markeringsfarve6 4 6 2" xfId="28362" xr:uid="{00000000-0005-0000-0000-00001D080000}"/>
    <cellStyle name="40 % - Markeringsfarve6 4 6 3" xfId="28363" xr:uid="{00000000-0005-0000-0000-00001E080000}"/>
    <cellStyle name="40 % - Markeringsfarve6 4 7" xfId="28364" xr:uid="{00000000-0005-0000-0000-00001F080000}"/>
    <cellStyle name="40 % - Markeringsfarve6 4 7 2" xfId="28365" xr:uid="{00000000-0005-0000-0000-000020080000}"/>
    <cellStyle name="40 % - Markeringsfarve6 4 8" xfId="28366" xr:uid="{00000000-0005-0000-0000-000021080000}"/>
    <cellStyle name="40 % - Markeringsfarve6 5" xfId="19940" xr:uid="{00000000-0005-0000-0000-000022080000}"/>
    <cellStyle name="40 % - Markeringsfarve6 5 2" xfId="19941" xr:uid="{00000000-0005-0000-0000-000023080000}"/>
    <cellStyle name="40 % - Markeringsfarve6 5 2 2" xfId="28367" xr:uid="{00000000-0005-0000-0000-000024080000}"/>
    <cellStyle name="40 % - Markeringsfarve6 5 2 3" xfId="28368" xr:uid="{00000000-0005-0000-0000-000025080000}"/>
    <cellStyle name="40 % - Markeringsfarve6 5 3" xfId="28369" xr:uid="{00000000-0005-0000-0000-000026080000}"/>
    <cellStyle name="40 % - Markeringsfarve6 5 3 2" xfId="28370" xr:uid="{00000000-0005-0000-0000-000027080000}"/>
    <cellStyle name="40 % - Markeringsfarve6 5 3 3" xfId="28371" xr:uid="{00000000-0005-0000-0000-000028080000}"/>
    <cellStyle name="40 % - Markeringsfarve6 5 4" xfId="28372" xr:uid="{00000000-0005-0000-0000-000029080000}"/>
    <cellStyle name="40 % - Markeringsfarve6 5 4 2" xfId="28373" xr:uid="{00000000-0005-0000-0000-00002A080000}"/>
    <cellStyle name="40 % - Markeringsfarve6 5 4 3" xfId="28374" xr:uid="{00000000-0005-0000-0000-00002B080000}"/>
    <cellStyle name="40 % - Markeringsfarve6 5 5" xfId="28375" xr:uid="{00000000-0005-0000-0000-00002C080000}"/>
    <cellStyle name="40 % - Markeringsfarve6 5 5 2" xfId="28376" xr:uid="{00000000-0005-0000-0000-00002D080000}"/>
    <cellStyle name="40 % - Markeringsfarve6 5 5 3" xfId="28377" xr:uid="{00000000-0005-0000-0000-00002E080000}"/>
    <cellStyle name="40 % - Markeringsfarve6 5 6" xfId="28378" xr:uid="{00000000-0005-0000-0000-00002F080000}"/>
    <cellStyle name="40 % - Markeringsfarve6 5 6 2" xfId="28379" xr:uid="{00000000-0005-0000-0000-000030080000}"/>
    <cellStyle name="40 % - Markeringsfarve6 5 6 3" xfId="28380" xr:uid="{00000000-0005-0000-0000-000031080000}"/>
    <cellStyle name="40 % - Markeringsfarve6 5 7" xfId="28381" xr:uid="{00000000-0005-0000-0000-000032080000}"/>
    <cellStyle name="40 % - Markeringsfarve6 5 7 2" xfId="28382" xr:uid="{00000000-0005-0000-0000-000033080000}"/>
    <cellStyle name="40 % - Markeringsfarve6 5 8" xfId="28383" xr:uid="{00000000-0005-0000-0000-000034080000}"/>
    <cellStyle name="40 % - Markeringsfarve6 6" xfId="19942" xr:uid="{00000000-0005-0000-0000-000035080000}"/>
    <cellStyle name="40 % - Markeringsfarve6 6 2" xfId="19943" xr:uid="{00000000-0005-0000-0000-000036080000}"/>
    <cellStyle name="40 % - Markeringsfarve6 6 3" xfId="28384" xr:uid="{00000000-0005-0000-0000-000037080000}"/>
    <cellStyle name="40 % - Markeringsfarve6 7" xfId="19944" xr:uid="{00000000-0005-0000-0000-000038080000}"/>
    <cellStyle name="40 % - Markeringsfarve6 7 2" xfId="28385" xr:uid="{00000000-0005-0000-0000-000039080000}"/>
    <cellStyle name="40 % - Markeringsfarve6 7 3" xfId="28386" xr:uid="{00000000-0005-0000-0000-00003A080000}"/>
    <cellStyle name="40 % - Markeringsfarve6 8" xfId="28387" xr:uid="{00000000-0005-0000-0000-00003B080000}"/>
    <cellStyle name="40 % - Markeringsfarve6 8 2" xfId="28388" xr:uid="{00000000-0005-0000-0000-00003C080000}"/>
    <cellStyle name="40 % - Markeringsfarve6 8 3" xfId="28389" xr:uid="{00000000-0005-0000-0000-00003D080000}"/>
    <cellStyle name="40 % - Markeringsfarve6 9" xfId="28390" xr:uid="{00000000-0005-0000-0000-00003E080000}"/>
    <cellStyle name="40 % - Markeringsfarve6 9 2" xfId="28391" xr:uid="{00000000-0005-0000-0000-00003F080000}"/>
    <cellStyle name="40 % - Markeringsfarve6 9 3" xfId="28392" xr:uid="{00000000-0005-0000-0000-000040080000}"/>
    <cellStyle name="40% - Accent1 2" xfId="1538" xr:uid="{00000000-0005-0000-0000-000041080000}"/>
    <cellStyle name="40% - Accent2 2" xfId="1539" xr:uid="{00000000-0005-0000-0000-000042080000}"/>
    <cellStyle name="40% - Accent3 2" xfId="1540" xr:uid="{00000000-0005-0000-0000-000043080000}"/>
    <cellStyle name="40% - Accent4 2" xfId="1541" xr:uid="{00000000-0005-0000-0000-000044080000}"/>
    <cellStyle name="40% - Accent5 2" xfId="1542" xr:uid="{00000000-0005-0000-0000-000045080000}"/>
    <cellStyle name="40% - Accent6 2" xfId="1543" xr:uid="{00000000-0005-0000-0000-000046080000}"/>
    <cellStyle name="40% - Akzent1" xfId="1544" xr:uid="{00000000-0005-0000-0000-000047080000}"/>
    <cellStyle name="40% - Akzent2" xfId="1545" xr:uid="{00000000-0005-0000-0000-000048080000}"/>
    <cellStyle name="40% - Akzent3" xfId="1546" xr:uid="{00000000-0005-0000-0000-000049080000}"/>
    <cellStyle name="40% - Akzent4" xfId="1547" xr:uid="{00000000-0005-0000-0000-00004A080000}"/>
    <cellStyle name="40% - Akzent5" xfId="1548" xr:uid="{00000000-0005-0000-0000-00004B080000}"/>
    <cellStyle name="40% - Akzent6" xfId="1549" xr:uid="{00000000-0005-0000-0000-00004C080000}"/>
    <cellStyle name="40% - Colore 1" xfId="7" xr:uid="{00000000-0005-0000-0000-00004D080000}"/>
    <cellStyle name="40% - Colore 1 2" xfId="3445" xr:uid="{00000000-0005-0000-0000-00004E080000}"/>
    <cellStyle name="40% - Colore 2" xfId="8" xr:uid="{00000000-0005-0000-0000-00004F080000}"/>
    <cellStyle name="40% - Colore 2 2" xfId="3446" xr:uid="{00000000-0005-0000-0000-000050080000}"/>
    <cellStyle name="40% - Colore 3" xfId="9" xr:uid="{00000000-0005-0000-0000-000051080000}"/>
    <cellStyle name="40% - Colore 3 2" xfId="3447" xr:uid="{00000000-0005-0000-0000-000052080000}"/>
    <cellStyle name="40% - Colore 4" xfId="10" xr:uid="{00000000-0005-0000-0000-000053080000}"/>
    <cellStyle name="40% - Colore 4 2" xfId="3448" xr:uid="{00000000-0005-0000-0000-000054080000}"/>
    <cellStyle name="40% - Colore 5" xfId="11" xr:uid="{00000000-0005-0000-0000-000055080000}"/>
    <cellStyle name="40% - Colore 5 2" xfId="3449" xr:uid="{00000000-0005-0000-0000-000056080000}"/>
    <cellStyle name="40% - Colore 6" xfId="12" xr:uid="{00000000-0005-0000-0000-000057080000}"/>
    <cellStyle name="40% - Colore 6 2" xfId="3450" xr:uid="{00000000-0005-0000-0000-000058080000}"/>
    <cellStyle name="5x indented GHG Textfiels" xfId="13" xr:uid="{00000000-0005-0000-0000-000059080000}"/>
    <cellStyle name="5x indented GHG Textfiels 2" xfId="2074" xr:uid="{00000000-0005-0000-0000-00005A080000}"/>
    <cellStyle name="5x indented GHG Textfiels 2 2" xfId="9675" xr:uid="{00000000-0005-0000-0000-00005B080000}"/>
    <cellStyle name="5x indented GHG Textfiels 3" xfId="9358" xr:uid="{00000000-0005-0000-0000-00005C080000}"/>
    <cellStyle name="60 % - Markeringsfarve1" xfId="6768" xr:uid="{00000000-0005-0000-0000-00005D080000}"/>
    <cellStyle name="60 % - Markeringsfarve2" xfId="6769" xr:uid="{00000000-0005-0000-0000-00005E080000}"/>
    <cellStyle name="60 % - Markeringsfarve3" xfId="6770" xr:uid="{00000000-0005-0000-0000-00005F080000}"/>
    <cellStyle name="60 % - Markeringsfarve3 2" xfId="28393" xr:uid="{00000000-0005-0000-0000-000060080000}"/>
    <cellStyle name="60 % - Markeringsfarve4" xfId="6771" xr:uid="{00000000-0005-0000-0000-000061080000}"/>
    <cellStyle name="60 % - Markeringsfarve4 2" xfId="28394" xr:uid="{00000000-0005-0000-0000-000062080000}"/>
    <cellStyle name="60 % - Markeringsfarve5" xfId="6772" xr:uid="{00000000-0005-0000-0000-000063080000}"/>
    <cellStyle name="60 % - Markeringsfarve6" xfId="6773" xr:uid="{00000000-0005-0000-0000-000064080000}"/>
    <cellStyle name="60 % - Markeringsfarve6 2" xfId="28395" xr:uid="{00000000-0005-0000-0000-000065080000}"/>
    <cellStyle name="60% - Accent1 2" xfId="1550" xr:uid="{00000000-0005-0000-0000-000066080000}"/>
    <cellStyle name="60% - Accent2 2" xfId="1551" xr:uid="{00000000-0005-0000-0000-000067080000}"/>
    <cellStyle name="60% - Accent3 2" xfId="1552" xr:uid="{00000000-0005-0000-0000-000068080000}"/>
    <cellStyle name="60% - Accent4 2" xfId="1553" xr:uid="{00000000-0005-0000-0000-000069080000}"/>
    <cellStyle name="60% - Accent5 2" xfId="1554" xr:uid="{00000000-0005-0000-0000-00006A080000}"/>
    <cellStyle name="60% - Accent6 2" xfId="1555" xr:uid="{00000000-0005-0000-0000-00006B080000}"/>
    <cellStyle name="60% - Akzent1" xfId="1556" xr:uid="{00000000-0005-0000-0000-00006C080000}"/>
    <cellStyle name="60% - Akzent2" xfId="1557" xr:uid="{00000000-0005-0000-0000-00006D080000}"/>
    <cellStyle name="60% - Akzent3" xfId="1558" xr:uid="{00000000-0005-0000-0000-00006E080000}"/>
    <cellStyle name="60% - Akzent4" xfId="1559" xr:uid="{00000000-0005-0000-0000-00006F080000}"/>
    <cellStyle name="60% - Akzent5" xfId="1560" xr:uid="{00000000-0005-0000-0000-000070080000}"/>
    <cellStyle name="60% - Akzent6" xfId="1561" xr:uid="{00000000-0005-0000-0000-000071080000}"/>
    <cellStyle name="60% - Colore 1" xfId="14" xr:uid="{00000000-0005-0000-0000-000072080000}"/>
    <cellStyle name="60% - Colore 2" xfId="15" xr:uid="{00000000-0005-0000-0000-000073080000}"/>
    <cellStyle name="60% - Colore 3" xfId="16" xr:uid="{00000000-0005-0000-0000-000074080000}"/>
    <cellStyle name="60% - Colore 4" xfId="17" xr:uid="{00000000-0005-0000-0000-000075080000}"/>
    <cellStyle name="60% - Colore 5" xfId="18" xr:uid="{00000000-0005-0000-0000-000076080000}"/>
    <cellStyle name="60% - Colore 6" xfId="19" xr:uid="{00000000-0005-0000-0000-000077080000}"/>
    <cellStyle name="Accent1 - 20%" xfId="1563" xr:uid="{00000000-0005-0000-0000-000078080000}"/>
    <cellStyle name="Accent1 - 40%" xfId="1564" xr:uid="{00000000-0005-0000-0000-000079080000}"/>
    <cellStyle name="Accent1 - 60%" xfId="1565" xr:uid="{00000000-0005-0000-0000-00007A080000}"/>
    <cellStyle name="Accent1 2" xfId="1562" xr:uid="{00000000-0005-0000-0000-00007B080000}"/>
    <cellStyle name="Accent2 - 20%" xfId="1567" xr:uid="{00000000-0005-0000-0000-00007C080000}"/>
    <cellStyle name="Accent2 - 40%" xfId="1568" xr:uid="{00000000-0005-0000-0000-00007D080000}"/>
    <cellStyle name="Accent2 - 60%" xfId="1569" xr:uid="{00000000-0005-0000-0000-00007E080000}"/>
    <cellStyle name="Accent2 2" xfId="1566" xr:uid="{00000000-0005-0000-0000-00007F080000}"/>
    <cellStyle name="Accent3 - 20%" xfId="1571" xr:uid="{00000000-0005-0000-0000-000080080000}"/>
    <cellStyle name="Accent3 - 40%" xfId="1572" xr:uid="{00000000-0005-0000-0000-000081080000}"/>
    <cellStyle name="Accent3 - 60%" xfId="1573" xr:uid="{00000000-0005-0000-0000-000082080000}"/>
    <cellStyle name="Accent3 2" xfId="1570" xr:uid="{00000000-0005-0000-0000-000083080000}"/>
    <cellStyle name="Accent4 - 20%" xfId="1575" xr:uid="{00000000-0005-0000-0000-000084080000}"/>
    <cellStyle name="Accent4 - 40%" xfId="1576" xr:uid="{00000000-0005-0000-0000-000085080000}"/>
    <cellStyle name="Accent4 - 60%" xfId="1577" xr:uid="{00000000-0005-0000-0000-000086080000}"/>
    <cellStyle name="Accent4 2" xfId="1574" xr:uid="{00000000-0005-0000-0000-000087080000}"/>
    <cellStyle name="Accent5 - 20%" xfId="1579" xr:uid="{00000000-0005-0000-0000-000088080000}"/>
    <cellStyle name="Accent5 - 40%" xfId="1580" xr:uid="{00000000-0005-0000-0000-000089080000}"/>
    <cellStyle name="Accent5 - 60%" xfId="1581" xr:uid="{00000000-0005-0000-0000-00008A080000}"/>
    <cellStyle name="Accent5 2" xfId="1578" xr:uid="{00000000-0005-0000-0000-00008B080000}"/>
    <cellStyle name="Accent6 - 20%" xfId="1583" xr:uid="{00000000-0005-0000-0000-00008C080000}"/>
    <cellStyle name="Accent6 - 40%" xfId="1584" xr:uid="{00000000-0005-0000-0000-00008D080000}"/>
    <cellStyle name="Accent6 - 60%" xfId="1585" xr:uid="{00000000-0005-0000-0000-00008E080000}"/>
    <cellStyle name="Accent6 2" xfId="1582" xr:uid="{00000000-0005-0000-0000-00008F080000}"/>
    <cellStyle name="AggblueCels_1x" xfId="26513" xr:uid="{00000000-0005-0000-0000-000090080000}"/>
    <cellStyle name="AggOrange_CRFReport-template" xfId="20" xr:uid="{00000000-0005-0000-0000-000091080000}"/>
    <cellStyle name="AggOrange9_CRFReport-template" xfId="21" xr:uid="{00000000-0005-0000-0000-000092080000}"/>
    <cellStyle name="Akzent1" xfId="1586" xr:uid="{00000000-0005-0000-0000-000093080000}"/>
    <cellStyle name="Akzent2" xfId="1587" xr:uid="{00000000-0005-0000-0000-000094080000}"/>
    <cellStyle name="Akzent3" xfId="1588" xr:uid="{00000000-0005-0000-0000-000095080000}"/>
    <cellStyle name="Akzent4" xfId="1589" xr:uid="{00000000-0005-0000-0000-000096080000}"/>
    <cellStyle name="Akzent5" xfId="1590" xr:uid="{00000000-0005-0000-0000-000097080000}"/>
    <cellStyle name="Akzent6" xfId="1591" xr:uid="{00000000-0005-0000-0000-000098080000}"/>
    <cellStyle name="Ausgabe" xfId="1592" xr:uid="{00000000-0005-0000-0000-000099080000}"/>
    <cellStyle name="Bad 2" xfId="22" xr:uid="{00000000-0005-0000-0000-00009A080000}"/>
    <cellStyle name="Bad 2 2" xfId="19945" xr:uid="{00000000-0005-0000-0000-00009B080000}"/>
    <cellStyle name="Bad 3" xfId="1593" xr:uid="{00000000-0005-0000-0000-00009C080000}"/>
    <cellStyle name="Bad 3 2" xfId="3451" xr:uid="{00000000-0005-0000-0000-00009D080000}"/>
    <cellStyle name="Bad 4" xfId="7994" xr:uid="{00000000-0005-0000-0000-00009E080000}"/>
    <cellStyle name="Bad 5" xfId="28889" xr:uid="{00000000-0005-0000-0000-00009F080000}"/>
    <cellStyle name="Bemærk! 2" xfId="19946" xr:uid="{00000000-0005-0000-0000-0000A0080000}"/>
    <cellStyle name="Bemærk! 2 10" xfId="28396" xr:uid="{00000000-0005-0000-0000-0000A1080000}"/>
    <cellStyle name="Bemærk! 2 10 2" xfId="28397" xr:uid="{00000000-0005-0000-0000-0000A2080000}"/>
    <cellStyle name="Bemærk! 2 11" xfId="28398" xr:uid="{00000000-0005-0000-0000-0000A3080000}"/>
    <cellStyle name="Bemærk! 2 2" xfId="19947" xr:uid="{00000000-0005-0000-0000-0000A4080000}"/>
    <cellStyle name="Bemærk! 2 2 10" xfId="28399" xr:uid="{00000000-0005-0000-0000-0000A5080000}"/>
    <cellStyle name="Bemærk! 2 2 2" xfId="19948" xr:uid="{00000000-0005-0000-0000-0000A6080000}"/>
    <cellStyle name="Bemærk! 2 2 2 2" xfId="19949" xr:uid="{00000000-0005-0000-0000-0000A7080000}"/>
    <cellStyle name="Bemærk! 2 2 2 2 2" xfId="28400" xr:uid="{00000000-0005-0000-0000-0000A8080000}"/>
    <cellStyle name="Bemærk! 2 2 2 2 3" xfId="28401" xr:uid="{00000000-0005-0000-0000-0000A9080000}"/>
    <cellStyle name="Bemærk! 2 2 2 3" xfId="28402" xr:uid="{00000000-0005-0000-0000-0000AA080000}"/>
    <cellStyle name="Bemærk! 2 2 2 3 2" xfId="28403" xr:uid="{00000000-0005-0000-0000-0000AB080000}"/>
    <cellStyle name="Bemærk! 2 2 2 3 3" xfId="28404" xr:uid="{00000000-0005-0000-0000-0000AC080000}"/>
    <cellStyle name="Bemærk! 2 2 2 4" xfId="28405" xr:uid="{00000000-0005-0000-0000-0000AD080000}"/>
    <cellStyle name="Bemærk! 2 2 2 4 2" xfId="28406" xr:uid="{00000000-0005-0000-0000-0000AE080000}"/>
    <cellStyle name="Bemærk! 2 2 2 4 3" xfId="28407" xr:uid="{00000000-0005-0000-0000-0000AF080000}"/>
    <cellStyle name="Bemærk! 2 2 2 5" xfId="28408" xr:uid="{00000000-0005-0000-0000-0000B0080000}"/>
    <cellStyle name="Bemærk! 2 2 2 5 2" xfId="28409" xr:uid="{00000000-0005-0000-0000-0000B1080000}"/>
    <cellStyle name="Bemærk! 2 2 2 5 3" xfId="28410" xr:uid="{00000000-0005-0000-0000-0000B2080000}"/>
    <cellStyle name="Bemærk! 2 2 2 6" xfId="28411" xr:uid="{00000000-0005-0000-0000-0000B3080000}"/>
    <cellStyle name="Bemærk! 2 2 2 6 2" xfId="28412" xr:uid="{00000000-0005-0000-0000-0000B4080000}"/>
    <cellStyle name="Bemærk! 2 2 2 6 3" xfId="28413" xr:uid="{00000000-0005-0000-0000-0000B5080000}"/>
    <cellStyle name="Bemærk! 2 2 2 7" xfId="28414" xr:uid="{00000000-0005-0000-0000-0000B6080000}"/>
    <cellStyle name="Bemærk! 2 2 2 7 2" xfId="28415" xr:uid="{00000000-0005-0000-0000-0000B7080000}"/>
    <cellStyle name="Bemærk! 2 2 2 8" xfId="28416" xr:uid="{00000000-0005-0000-0000-0000B8080000}"/>
    <cellStyle name="Bemærk! 2 2 3" xfId="19950" xr:uid="{00000000-0005-0000-0000-0000B9080000}"/>
    <cellStyle name="Bemærk! 2 2 3 2" xfId="19951" xr:uid="{00000000-0005-0000-0000-0000BA080000}"/>
    <cellStyle name="Bemærk! 2 2 3 2 2" xfId="28417" xr:uid="{00000000-0005-0000-0000-0000BB080000}"/>
    <cellStyle name="Bemærk! 2 2 3 2 3" xfId="28418" xr:uid="{00000000-0005-0000-0000-0000BC080000}"/>
    <cellStyle name="Bemærk! 2 2 3 3" xfId="28419" xr:uid="{00000000-0005-0000-0000-0000BD080000}"/>
    <cellStyle name="Bemærk! 2 2 3 3 2" xfId="28420" xr:uid="{00000000-0005-0000-0000-0000BE080000}"/>
    <cellStyle name="Bemærk! 2 2 3 3 3" xfId="28421" xr:uid="{00000000-0005-0000-0000-0000BF080000}"/>
    <cellStyle name="Bemærk! 2 2 3 4" xfId="28422" xr:uid="{00000000-0005-0000-0000-0000C0080000}"/>
    <cellStyle name="Bemærk! 2 2 3 4 2" xfId="28423" xr:uid="{00000000-0005-0000-0000-0000C1080000}"/>
    <cellStyle name="Bemærk! 2 2 3 4 3" xfId="28424" xr:uid="{00000000-0005-0000-0000-0000C2080000}"/>
    <cellStyle name="Bemærk! 2 2 3 5" xfId="28425" xr:uid="{00000000-0005-0000-0000-0000C3080000}"/>
    <cellStyle name="Bemærk! 2 2 3 5 2" xfId="28426" xr:uid="{00000000-0005-0000-0000-0000C4080000}"/>
    <cellStyle name="Bemærk! 2 2 3 5 3" xfId="28427" xr:uid="{00000000-0005-0000-0000-0000C5080000}"/>
    <cellStyle name="Bemærk! 2 2 3 6" xfId="28428" xr:uid="{00000000-0005-0000-0000-0000C6080000}"/>
    <cellStyle name="Bemærk! 2 2 3 6 2" xfId="28429" xr:uid="{00000000-0005-0000-0000-0000C7080000}"/>
    <cellStyle name="Bemærk! 2 2 3 6 3" xfId="28430" xr:uid="{00000000-0005-0000-0000-0000C8080000}"/>
    <cellStyle name="Bemærk! 2 2 3 7" xfId="28431" xr:uid="{00000000-0005-0000-0000-0000C9080000}"/>
    <cellStyle name="Bemærk! 2 2 3 7 2" xfId="28432" xr:uid="{00000000-0005-0000-0000-0000CA080000}"/>
    <cellStyle name="Bemærk! 2 2 3 8" xfId="28433" xr:uid="{00000000-0005-0000-0000-0000CB080000}"/>
    <cellStyle name="Bemærk! 2 2 4" xfId="19952" xr:uid="{00000000-0005-0000-0000-0000CC080000}"/>
    <cellStyle name="Bemærk! 2 2 4 2" xfId="28434" xr:uid="{00000000-0005-0000-0000-0000CD080000}"/>
    <cellStyle name="Bemærk! 2 2 4 3" xfId="28435" xr:uid="{00000000-0005-0000-0000-0000CE080000}"/>
    <cellStyle name="Bemærk! 2 2 5" xfId="28436" xr:uid="{00000000-0005-0000-0000-0000CF080000}"/>
    <cellStyle name="Bemærk! 2 2 5 2" xfId="28437" xr:uid="{00000000-0005-0000-0000-0000D0080000}"/>
    <cellStyle name="Bemærk! 2 2 5 3" xfId="28438" xr:uid="{00000000-0005-0000-0000-0000D1080000}"/>
    <cellStyle name="Bemærk! 2 2 6" xfId="28439" xr:uid="{00000000-0005-0000-0000-0000D2080000}"/>
    <cellStyle name="Bemærk! 2 2 6 2" xfId="28440" xr:uid="{00000000-0005-0000-0000-0000D3080000}"/>
    <cellStyle name="Bemærk! 2 2 6 3" xfId="28441" xr:uid="{00000000-0005-0000-0000-0000D4080000}"/>
    <cellStyle name="Bemærk! 2 2 7" xfId="28442" xr:uid="{00000000-0005-0000-0000-0000D5080000}"/>
    <cellStyle name="Bemærk! 2 2 7 2" xfId="28443" xr:uid="{00000000-0005-0000-0000-0000D6080000}"/>
    <cellStyle name="Bemærk! 2 2 7 3" xfId="28444" xr:uid="{00000000-0005-0000-0000-0000D7080000}"/>
    <cellStyle name="Bemærk! 2 2 8" xfId="28445" xr:uid="{00000000-0005-0000-0000-0000D8080000}"/>
    <cellStyle name="Bemærk! 2 2 8 2" xfId="28446" xr:uid="{00000000-0005-0000-0000-0000D9080000}"/>
    <cellStyle name="Bemærk! 2 2 8 3" xfId="28447" xr:uid="{00000000-0005-0000-0000-0000DA080000}"/>
    <cellStyle name="Bemærk! 2 2 9" xfId="28448" xr:uid="{00000000-0005-0000-0000-0000DB080000}"/>
    <cellStyle name="Bemærk! 2 2 9 2" xfId="28449" xr:uid="{00000000-0005-0000-0000-0000DC080000}"/>
    <cellStyle name="Bemærk! 2 3" xfId="19953" xr:uid="{00000000-0005-0000-0000-0000DD080000}"/>
    <cellStyle name="Bemærk! 2 3 2" xfId="19954" xr:uid="{00000000-0005-0000-0000-0000DE080000}"/>
    <cellStyle name="Bemærk! 2 3 2 2" xfId="28450" xr:uid="{00000000-0005-0000-0000-0000DF080000}"/>
    <cellStyle name="Bemærk! 2 3 2 3" xfId="28451" xr:uid="{00000000-0005-0000-0000-0000E0080000}"/>
    <cellStyle name="Bemærk! 2 3 3" xfId="28452" xr:uid="{00000000-0005-0000-0000-0000E1080000}"/>
    <cellStyle name="Bemærk! 2 3 3 2" xfId="28453" xr:uid="{00000000-0005-0000-0000-0000E2080000}"/>
    <cellStyle name="Bemærk! 2 3 3 3" xfId="28454" xr:uid="{00000000-0005-0000-0000-0000E3080000}"/>
    <cellStyle name="Bemærk! 2 3 4" xfId="28455" xr:uid="{00000000-0005-0000-0000-0000E4080000}"/>
    <cellStyle name="Bemærk! 2 3 4 2" xfId="28456" xr:uid="{00000000-0005-0000-0000-0000E5080000}"/>
    <cellStyle name="Bemærk! 2 3 4 3" xfId="28457" xr:uid="{00000000-0005-0000-0000-0000E6080000}"/>
    <cellStyle name="Bemærk! 2 3 5" xfId="28458" xr:uid="{00000000-0005-0000-0000-0000E7080000}"/>
    <cellStyle name="Bemærk! 2 3 5 2" xfId="28459" xr:uid="{00000000-0005-0000-0000-0000E8080000}"/>
    <cellStyle name="Bemærk! 2 3 5 3" xfId="28460" xr:uid="{00000000-0005-0000-0000-0000E9080000}"/>
    <cellStyle name="Bemærk! 2 3 6" xfId="28461" xr:uid="{00000000-0005-0000-0000-0000EA080000}"/>
    <cellStyle name="Bemærk! 2 3 6 2" xfId="28462" xr:uid="{00000000-0005-0000-0000-0000EB080000}"/>
    <cellStyle name="Bemærk! 2 3 6 3" xfId="28463" xr:uid="{00000000-0005-0000-0000-0000EC080000}"/>
    <cellStyle name="Bemærk! 2 3 7" xfId="28464" xr:uid="{00000000-0005-0000-0000-0000ED080000}"/>
    <cellStyle name="Bemærk! 2 3 7 2" xfId="28465" xr:uid="{00000000-0005-0000-0000-0000EE080000}"/>
    <cellStyle name="Bemærk! 2 3 8" xfId="28466" xr:uid="{00000000-0005-0000-0000-0000EF080000}"/>
    <cellStyle name="Bemærk! 2 4" xfId="19955" xr:uid="{00000000-0005-0000-0000-0000F0080000}"/>
    <cellStyle name="Bemærk! 2 4 2" xfId="19956" xr:uid="{00000000-0005-0000-0000-0000F1080000}"/>
    <cellStyle name="Bemærk! 2 4 2 2" xfId="28467" xr:uid="{00000000-0005-0000-0000-0000F2080000}"/>
    <cellStyle name="Bemærk! 2 4 2 3" xfId="28468" xr:uid="{00000000-0005-0000-0000-0000F3080000}"/>
    <cellStyle name="Bemærk! 2 4 3" xfId="28469" xr:uid="{00000000-0005-0000-0000-0000F4080000}"/>
    <cellStyle name="Bemærk! 2 4 3 2" xfId="28470" xr:uid="{00000000-0005-0000-0000-0000F5080000}"/>
    <cellStyle name="Bemærk! 2 4 3 3" xfId="28471" xr:uid="{00000000-0005-0000-0000-0000F6080000}"/>
    <cellStyle name="Bemærk! 2 4 4" xfId="28472" xr:uid="{00000000-0005-0000-0000-0000F7080000}"/>
    <cellStyle name="Bemærk! 2 4 4 2" xfId="28473" xr:uid="{00000000-0005-0000-0000-0000F8080000}"/>
    <cellStyle name="Bemærk! 2 4 4 3" xfId="28474" xr:uid="{00000000-0005-0000-0000-0000F9080000}"/>
    <cellStyle name="Bemærk! 2 4 5" xfId="28475" xr:uid="{00000000-0005-0000-0000-0000FA080000}"/>
    <cellStyle name="Bemærk! 2 4 5 2" xfId="28476" xr:uid="{00000000-0005-0000-0000-0000FB080000}"/>
    <cellStyle name="Bemærk! 2 4 5 3" xfId="28477" xr:uid="{00000000-0005-0000-0000-0000FC080000}"/>
    <cellStyle name="Bemærk! 2 4 6" xfId="28478" xr:uid="{00000000-0005-0000-0000-0000FD080000}"/>
    <cellStyle name="Bemærk! 2 4 6 2" xfId="28479" xr:uid="{00000000-0005-0000-0000-0000FE080000}"/>
    <cellStyle name="Bemærk! 2 4 6 3" xfId="28480" xr:uid="{00000000-0005-0000-0000-0000FF080000}"/>
    <cellStyle name="Bemærk! 2 4 7" xfId="28481" xr:uid="{00000000-0005-0000-0000-000000090000}"/>
    <cellStyle name="Bemærk! 2 4 7 2" xfId="28482" xr:uid="{00000000-0005-0000-0000-000001090000}"/>
    <cellStyle name="Bemærk! 2 4 8" xfId="28483" xr:uid="{00000000-0005-0000-0000-000002090000}"/>
    <cellStyle name="Bemærk! 2 5" xfId="19957" xr:uid="{00000000-0005-0000-0000-000003090000}"/>
    <cellStyle name="Bemærk! 2 5 2" xfId="19958" xr:uid="{00000000-0005-0000-0000-000004090000}"/>
    <cellStyle name="Bemærk! 2 5 3" xfId="28484" xr:uid="{00000000-0005-0000-0000-000005090000}"/>
    <cellStyle name="Bemærk! 2 6" xfId="19959" xr:uid="{00000000-0005-0000-0000-000006090000}"/>
    <cellStyle name="Bemærk! 2 6 2" xfId="28485" xr:uid="{00000000-0005-0000-0000-000007090000}"/>
    <cellStyle name="Bemærk! 2 6 3" xfId="28486" xr:uid="{00000000-0005-0000-0000-000008090000}"/>
    <cellStyle name="Bemærk! 2 7" xfId="19960" xr:uid="{00000000-0005-0000-0000-000009090000}"/>
    <cellStyle name="Bemærk! 2 7 2" xfId="19961" xr:uid="{00000000-0005-0000-0000-00000A090000}"/>
    <cellStyle name="Bemærk! 2 7 3" xfId="28487" xr:uid="{00000000-0005-0000-0000-00000B090000}"/>
    <cellStyle name="Bemærk! 2 8" xfId="19962" xr:uid="{00000000-0005-0000-0000-00000C090000}"/>
    <cellStyle name="Bemærk! 2 8 2" xfId="28488" xr:uid="{00000000-0005-0000-0000-00000D090000}"/>
    <cellStyle name="Bemærk! 2 8 3" xfId="28489" xr:uid="{00000000-0005-0000-0000-00000E090000}"/>
    <cellStyle name="Bemærk! 2 9" xfId="28490" xr:uid="{00000000-0005-0000-0000-00000F090000}"/>
    <cellStyle name="Bemærk! 2 9 2" xfId="28491" xr:uid="{00000000-0005-0000-0000-000010090000}"/>
    <cellStyle name="Bemærk! 2 9 3" xfId="28492" xr:uid="{00000000-0005-0000-0000-000011090000}"/>
    <cellStyle name="Bemærk! 3" xfId="19963" xr:uid="{00000000-0005-0000-0000-000012090000}"/>
    <cellStyle name="Bemærk! 3 10" xfId="28493" xr:uid="{00000000-0005-0000-0000-000013090000}"/>
    <cellStyle name="Bemærk! 3 2" xfId="26522" xr:uid="{00000000-0005-0000-0000-000014090000}"/>
    <cellStyle name="Bemærk! 3 2 2" xfId="28494" xr:uid="{00000000-0005-0000-0000-000015090000}"/>
    <cellStyle name="Bemærk! 3 2 2 2" xfId="28495" xr:uid="{00000000-0005-0000-0000-000016090000}"/>
    <cellStyle name="Bemærk! 3 2 2 3" xfId="28496" xr:uid="{00000000-0005-0000-0000-000017090000}"/>
    <cellStyle name="Bemærk! 3 2 3" xfId="28497" xr:uid="{00000000-0005-0000-0000-000018090000}"/>
    <cellStyle name="Bemærk! 3 2 3 2" xfId="28498" xr:uid="{00000000-0005-0000-0000-000019090000}"/>
    <cellStyle name="Bemærk! 3 2 3 3" xfId="28499" xr:uid="{00000000-0005-0000-0000-00001A090000}"/>
    <cellStyle name="Bemærk! 3 2 4" xfId="28500" xr:uid="{00000000-0005-0000-0000-00001B090000}"/>
    <cellStyle name="Bemærk! 3 2 4 2" xfId="28501" xr:uid="{00000000-0005-0000-0000-00001C090000}"/>
    <cellStyle name="Bemærk! 3 2 4 3" xfId="28502" xr:uid="{00000000-0005-0000-0000-00001D090000}"/>
    <cellStyle name="Bemærk! 3 2 5" xfId="28503" xr:uid="{00000000-0005-0000-0000-00001E090000}"/>
    <cellStyle name="Bemærk! 3 2 5 2" xfId="28504" xr:uid="{00000000-0005-0000-0000-00001F090000}"/>
    <cellStyle name="Bemærk! 3 2 5 3" xfId="28505" xr:uid="{00000000-0005-0000-0000-000020090000}"/>
    <cellStyle name="Bemærk! 3 2 6" xfId="28506" xr:uid="{00000000-0005-0000-0000-000021090000}"/>
    <cellStyle name="Bemærk! 3 2 6 2" xfId="28507" xr:uid="{00000000-0005-0000-0000-000022090000}"/>
    <cellStyle name="Bemærk! 3 2 6 3" xfId="28508" xr:uid="{00000000-0005-0000-0000-000023090000}"/>
    <cellStyle name="Bemærk! 3 2 7" xfId="28509" xr:uid="{00000000-0005-0000-0000-000024090000}"/>
    <cellStyle name="Bemærk! 3 2 7 2" xfId="28510" xr:uid="{00000000-0005-0000-0000-000025090000}"/>
    <cellStyle name="Bemærk! 3 2 8" xfId="28511" xr:uid="{00000000-0005-0000-0000-000026090000}"/>
    <cellStyle name="Bemærk! 3 3" xfId="28512" xr:uid="{00000000-0005-0000-0000-000027090000}"/>
    <cellStyle name="Bemærk! 3 3 2" xfId="28513" xr:uid="{00000000-0005-0000-0000-000028090000}"/>
    <cellStyle name="Bemærk! 3 3 2 2" xfId="28514" xr:uid="{00000000-0005-0000-0000-000029090000}"/>
    <cellStyle name="Bemærk! 3 3 2 3" xfId="28515" xr:uid="{00000000-0005-0000-0000-00002A090000}"/>
    <cellStyle name="Bemærk! 3 3 3" xfId="28516" xr:uid="{00000000-0005-0000-0000-00002B090000}"/>
    <cellStyle name="Bemærk! 3 3 3 2" xfId="28517" xr:uid="{00000000-0005-0000-0000-00002C090000}"/>
    <cellStyle name="Bemærk! 3 3 3 3" xfId="28518" xr:uid="{00000000-0005-0000-0000-00002D090000}"/>
    <cellStyle name="Bemærk! 3 3 4" xfId="28519" xr:uid="{00000000-0005-0000-0000-00002E090000}"/>
    <cellStyle name="Bemærk! 3 3 4 2" xfId="28520" xr:uid="{00000000-0005-0000-0000-00002F090000}"/>
    <cellStyle name="Bemærk! 3 3 4 3" xfId="28521" xr:uid="{00000000-0005-0000-0000-000030090000}"/>
    <cellStyle name="Bemærk! 3 3 5" xfId="28522" xr:uid="{00000000-0005-0000-0000-000031090000}"/>
    <cellStyle name="Bemærk! 3 3 5 2" xfId="28523" xr:uid="{00000000-0005-0000-0000-000032090000}"/>
    <cellStyle name="Bemærk! 3 3 5 3" xfId="28524" xr:uid="{00000000-0005-0000-0000-000033090000}"/>
    <cellStyle name="Bemærk! 3 3 6" xfId="28525" xr:uid="{00000000-0005-0000-0000-000034090000}"/>
    <cellStyle name="Bemærk! 3 3 6 2" xfId="28526" xr:uid="{00000000-0005-0000-0000-000035090000}"/>
    <cellStyle name="Bemærk! 3 3 6 3" xfId="28527" xr:uid="{00000000-0005-0000-0000-000036090000}"/>
    <cellStyle name="Bemærk! 3 3 7" xfId="28528" xr:uid="{00000000-0005-0000-0000-000037090000}"/>
    <cellStyle name="Bemærk! 3 3 7 2" xfId="28529" xr:uid="{00000000-0005-0000-0000-000038090000}"/>
    <cellStyle name="Bemærk! 3 3 8" xfId="28530" xr:uid="{00000000-0005-0000-0000-000039090000}"/>
    <cellStyle name="Bemærk! 3 4" xfId="28531" xr:uid="{00000000-0005-0000-0000-00003A090000}"/>
    <cellStyle name="Bemærk! 3 4 2" xfId="28532" xr:uid="{00000000-0005-0000-0000-00003B090000}"/>
    <cellStyle name="Bemærk! 3 4 3" xfId="28533" xr:uid="{00000000-0005-0000-0000-00003C090000}"/>
    <cellStyle name="Bemærk! 3 5" xfId="28534" xr:uid="{00000000-0005-0000-0000-00003D090000}"/>
    <cellStyle name="Bemærk! 3 5 2" xfId="28535" xr:uid="{00000000-0005-0000-0000-00003E090000}"/>
    <cellStyle name="Bemærk! 3 5 3" xfId="28536" xr:uid="{00000000-0005-0000-0000-00003F090000}"/>
    <cellStyle name="Bemærk! 3 6" xfId="28537" xr:uid="{00000000-0005-0000-0000-000040090000}"/>
    <cellStyle name="Bemærk! 3 6 2" xfId="28538" xr:uid="{00000000-0005-0000-0000-000041090000}"/>
    <cellStyle name="Bemærk! 3 6 3" xfId="28539" xr:uid="{00000000-0005-0000-0000-000042090000}"/>
    <cellStyle name="Bemærk! 3 7" xfId="28540" xr:uid="{00000000-0005-0000-0000-000043090000}"/>
    <cellStyle name="Bemærk! 3 7 2" xfId="28541" xr:uid="{00000000-0005-0000-0000-000044090000}"/>
    <cellStyle name="Bemærk! 3 7 3" xfId="28542" xr:uid="{00000000-0005-0000-0000-000045090000}"/>
    <cellStyle name="Bemærk! 3 8" xfId="28543" xr:uid="{00000000-0005-0000-0000-000046090000}"/>
    <cellStyle name="Bemærk! 3 8 2" xfId="28544" xr:uid="{00000000-0005-0000-0000-000047090000}"/>
    <cellStyle name="Bemærk! 3 8 3" xfId="28545" xr:uid="{00000000-0005-0000-0000-000048090000}"/>
    <cellStyle name="Bemærk! 3 9" xfId="28546" xr:uid="{00000000-0005-0000-0000-000049090000}"/>
    <cellStyle name="Bemærk! 3 9 2" xfId="28547" xr:uid="{00000000-0005-0000-0000-00004A090000}"/>
    <cellStyle name="Bemærk! 4" xfId="19964" xr:uid="{00000000-0005-0000-0000-00004B090000}"/>
    <cellStyle name="Bemærk! 4 2" xfId="19965" xr:uid="{00000000-0005-0000-0000-00004C090000}"/>
    <cellStyle name="Bemærk! 4 2 2" xfId="19966" xr:uid="{00000000-0005-0000-0000-00004D090000}"/>
    <cellStyle name="Bemærk! 5" xfId="19967" xr:uid="{00000000-0005-0000-0000-00004E090000}"/>
    <cellStyle name="Bemærk! 6" xfId="19968" xr:uid="{00000000-0005-0000-0000-00004F090000}"/>
    <cellStyle name="Bemærk! 6 2" xfId="19969" xr:uid="{00000000-0005-0000-0000-000050090000}"/>
    <cellStyle name="Berechnung" xfId="1594" xr:uid="{00000000-0005-0000-0000-000051090000}"/>
    <cellStyle name="Bold GHG Numbers (0.00)" xfId="1595" xr:uid="{00000000-0005-0000-0000-000052090000}"/>
    <cellStyle name="Bruger data" xfId="4846" xr:uid="{00000000-0005-0000-0000-000053090000}"/>
    <cellStyle name="Bruger data 2" xfId="7481" xr:uid="{00000000-0005-0000-0000-000054090000}"/>
    <cellStyle name="Bruger data 2 2" xfId="31838" xr:uid="{00000000-0005-0000-0000-000055090000}"/>
    <cellStyle name="Bruger data 2 3" xfId="28890" xr:uid="{00000000-0005-0000-0000-000056090000}"/>
    <cellStyle name="Bruger data 3" xfId="6738" xr:uid="{00000000-0005-0000-0000-000057090000}"/>
    <cellStyle name="Bruger data 3 2" xfId="42445" xr:uid="{00000000-0005-0000-0000-000058090000}"/>
    <cellStyle name="Bruger data 3 3" xfId="28957" xr:uid="{00000000-0005-0000-0000-000059090000}"/>
    <cellStyle name="Bruger data 4" xfId="19970" xr:uid="{00000000-0005-0000-0000-00005A090000}"/>
    <cellStyle name="C01_Main head" xfId="1596" xr:uid="{00000000-0005-0000-0000-00005B090000}"/>
    <cellStyle name="C02_Column heads" xfId="1597" xr:uid="{00000000-0005-0000-0000-00005C090000}"/>
    <cellStyle name="C03_Sub head bold" xfId="1598" xr:uid="{00000000-0005-0000-0000-00005D090000}"/>
    <cellStyle name="C03a_Sub head" xfId="1599" xr:uid="{00000000-0005-0000-0000-00005E090000}"/>
    <cellStyle name="C04_Total text white bold" xfId="1600" xr:uid="{00000000-0005-0000-0000-00005F090000}"/>
    <cellStyle name="C04a_Total text black with rule" xfId="1601" xr:uid="{00000000-0005-0000-0000-000060090000}"/>
    <cellStyle name="C05_Main text" xfId="1602" xr:uid="{00000000-0005-0000-0000-000061090000}"/>
    <cellStyle name="C06_Figs" xfId="1603" xr:uid="{00000000-0005-0000-0000-000062090000}"/>
    <cellStyle name="C07_Figs 1 dec percent" xfId="1604" xr:uid="{00000000-0005-0000-0000-000063090000}"/>
    <cellStyle name="C08_Figs 1 decimal" xfId="1605" xr:uid="{00000000-0005-0000-0000-000064090000}"/>
    <cellStyle name="C09_Notes" xfId="1606" xr:uid="{00000000-0005-0000-0000-000065090000}"/>
    <cellStyle name="Calcolo" xfId="23" xr:uid="{00000000-0005-0000-0000-000066090000}"/>
    <cellStyle name="Calcolo 2" xfId="3452" xr:uid="{00000000-0005-0000-0000-000067090000}"/>
    <cellStyle name="Calcolo 2 2" xfId="6774" xr:uid="{00000000-0005-0000-0000-000068090000}"/>
    <cellStyle name="Calcolo 2 2 2" xfId="14048" xr:uid="{00000000-0005-0000-0000-000069090000}"/>
    <cellStyle name="Calcolo 2 2 2 2" xfId="31839" xr:uid="{00000000-0005-0000-0000-00006A090000}"/>
    <cellStyle name="Calcolo 2 2 3" xfId="28960" xr:uid="{00000000-0005-0000-0000-00006B090000}"/>
    <cellStyle name="Calcolo 2 3" xfId="14010" xr:uid="{00000000-0005-0000-0000-00006C090000}"/>
    <cellStyle name="Calcolo 2 3 2" xfId="31339" xr:uid="{00000000-0005-0000-0000-00006D090000}"/>
    <cellStyle name="Calcolo 2 4" xfId="26523" xr:uid="{00000000-0005-0000-0000-00006E090000}"/>
    <cellStyle name="Calcolo 2 4 2" xfId="31340" xr:uid="{00000000-0005-0000-0000-00006F090000}"/>
    <cellStyle name="Calcolo 2 5" xfId="26524" xr:uid="{00000000-0005-0000-0000-000070090000}"/>
    <cellStyle name="Calcolo 2 5 2" xfId="31341" xr:uid="{00000000-0005-0000-0000-000071090000}"/>
    <cellStyle name="Calcolo 2 6" xfId="28959" xr:uid="{00000000-0005-0000-0000-000072090000}"/>
    <cellStyle name="Calcolo 3" xfId="4847" xr:uid="{00000000-0005-0000-0000-000073090000}"/>
    <cellStyle name="Calcolo 3 2" xfId="14011" xr:uid="{00000000-0005-0000-0000-000074090000}"/>
    <cellStyle name="Calcolo 3 2 2" xfId="31348" xr:uid="{00000000-0005-0000-0000-000075090000}"/>
    <cellStyle name="Calcolo 3 3" xfId="28961" xr:uid="{00000000-0005-0000-0000-000076090000}"/>
    <cellStyle name="Calcolo 4" xfId="4848" xr:uid="{00000000-0005-0000-0000-000077090000}"/>
    <cellStyle name="Calcolo 4 2" xfId="28891" xr:uid="{00000000-0005-0000-0000-000078090000}"/>
    <cellStyle name="Calcolo 4 2 2" xfId="31840" xr:uid="{00000000-0005-0000-0000-000079090000}"/>
    <cellStyle name="Calcolo 4 3" xfId="28892" xr:uid="{00000000-0005-0000-0000-00007A090000}"/>
    <cellStyle name="Calcolo 4 3 2" xfId="31841" xr:uid="{00000000-0005-0000-0000-00007B090000}"/>
    <cellStyle name="Calcolo 4 4" xfId="28962" xr:uid="{00000000-0005-0000-0000-00007C090000}"/>
    <cellStyle name="Calcolo 5" xfId="4849" xr:uid="{00000000-0005-0000-0000-00007D090000}"/>
    <cellStyle name="Calcolo 5 2" xfId="28893" xr:uid="{00000000-0005-0000-0000-00007E090000}"/>
    <cellStyle name="Calcolo 5 2 2" xfId="31842" xr:uid="{00000000-0005-0000-0000-00007F090000}"/>
    <cellStyle name="Calcolo 5 3" xfId="28894" xr:uid="{00000000-0005-0000-0000-000080090000}"/>
    <cellStyle name="Calcolo 5 3 2" xfId="31843" xr:uid="{00000000-0005-0000-0000-000081090000}"/>
    <cellStyle name="Calcolo 5 4" xfId="28963" xr:uid="{00000000-0005-0000-0000-000082090000}"/>
    <cellStyle name="Calcolo 6" xfId="4850" xr:uid="{00000000-0005-0000-0000-000083090000}"/>
    <cellStyle name="Calcolo 6 2" xfId="28895" xr:uid="{00000000-0005-0000-0000-000084090000}"/>
    <cellStyle name="Calcolo 6 2 2" xfId="31844" xr:uid="{00000000-0005-0000-0000-000085090000}"/>
    <cellStyle name="Calcolo 6 3" xfId="28896" xr:uid="{00000000-0005-0000-0000-000086090000}"/>
    <cellStyle name="Calcolo 6 3 2" xfId="31845" xr:uid="{00000000-0005-0000-0000-000087090000}"/>
    <cellStyle name="Calcolo 6 4" xfId="28964" xr:uid="{00000000-0005-0000-0000-000088090000}"/>
    <cellStyle name="Calcolo 7" xfId="4851" xr:uid="{00000000-0005-0000-0000-000089090000}"/>
    <cellStyle name="Calcolo 7 2" xfId="28897" xr:uid="{00000000-0005-0000-0000-00008A090000}"/>
    <cellStyle name="Calcolo 7 2 2" xfId="31846" xr:uid="{00000000-0005-0000-0000-00008B090000}"/>
    <cellStyle name="Calcolo 7 3" xfId="28898" xr:uid="{00000000-0005-0000-0000-00008C090000}"/>
    <cellStyle name="Calcolo 7 3 2" xfId="31847" xr:uid="{00000000-0005-0000-0000-00008D090000}"/>
    <cellStyle name="Calcolo 7 4" xfId="28965" xr:uid="{00000000-0005-0000-0000-00008E090000}"/>
    <cellStyle name="Calcolo 8" xfId="28958" xr:uid="{00000000-0005-0000-0000-00008F090000}"/>
    <cellStyle name="Calculation 2" xfId="1607" xr:uid="{00000000-0005-0000-0000-000090090000}"/>
    <cellStyle name="Calculation 2 2" xfId="19971" xr:uid="{00000000-0005-0000-0000-000091090000}"/>
    <cellStyle name="Calculation 2 2 2" xfId="28899" xr:uid="{00000000-0005-0000-0000-000092090000}"/>
    <cellStyle name="Calculation 2 2 2 2" xfId="31848" xr:uid="{00000000-0005-0000-0000-000093090000}"/>
    <cellStyle name="Calculation 2 2 3" xfId="28900" xr:uid="{00000000-0005-0000-0000-000094090000}"/>
    <cellStyle name="Calculation 2 2 3 2" xfId="31849" xr:uid="{00000000-0005-0000-0000-000095090000}"/>
    <cellStyle name="Calculation 2 2 4" xfId="28966" xr:uid="{00000000-0005-0000-0000-000096090000}"/>
    <cellStyle name="Calculation 2 3" xfId="19972" xr:uid="{00000000-0005-0000-0000-000097090000}"/>
    <cellStyle name="Calculation 2 3 2" xfId="28901" xr:uid="{00000000-0005-0000-0000-000098090000}"/>
    <cellStyle name="Calculation 2 3 2 2" xfId="31850" xr:uid="{00000000-0005-0000-0000-000099090000}"/>
    <cellStyle name="Calculation 2 3 3" xfId="28902" xr:uid="{00000000-0005-0000-0000-00009A090000}"/>
    <cellStyle name="Calculation 2 3 3 2" xfId="31851" xr:uid="{00000000-0005-0000-0000-00009B090000}"/>
    <cellStyle name="Calculation 2 3 4" xfId="28967" xr:uid="{00000000-0005-0000-0000-00009C090000}"/>
    <cellStyle name="Calculation 2 4" xfId="19973" xr:uid="{00000000-0005-0000-0000-00009D090000}"/>
    <cellStyle name="Calculation 2 5" xfId="3453" xr:uid="{00000000-0005-0000-0000-00009E090000}"/>
    <cellStyle name="Calculations" xfId="4852" xr:uid="{00000000-0005-0000-0000-00009F090000}"/>
    <cellStyle name="Calculations 2" xfId="28903" xr:uid="{00000000-0005-0000-0000-0000A0090000}"/>
    <cellStyle name="Calculations 2 2" xfId="31852" xr:uid="{00000000-0005-0000-0000-0000A1090000}"/>
    <cellStyle name="Calculations 3" xfId="28968" xr:uid="{00000000-0005-0000-0000-0000A2090000}"/>
    <cellStyle name="Calculations 4" xfId="19974" xr:uid="{00000000-0005-0000-0000-0000A3090000}"/>
    <cellStyle name="Cella collegata" xfId="24" xr:uid="{00000000-0005-0000-0000-0000A4090000}"/>
    <cellStyle name="Cella da controllare" xfId="25" xr:uid="{00000000-0005-0000-0000-0000A5090000}"/>
    <cellStyle name="Check Cell 2" xfId="1608" xr:uid="{00000000-0005-0000-0000-0000A6090000}"/>
    <cellStyle name="Colore 1" xfId="26" xr:uid="{00000000-0005-0000-0000-0000A7090000}"/>
    <cellStyle name="Colore 2" xfId="27" xr:uid="{00000000-0005-0000-0000-0000A8090000}"/>
    <cellStyle name="Colore 3" xfId="28" xr:uid="{00000000-0005-0000-0000-0000A9090000}"/>
    <cellStyle name="Colore 4" xfId="29" xr:uid="{00000000-0005-0000-0000-0000AA090000}"/>
    <cellStyle name="Colore 5" xfId="30" xr:uid="{00000000-0005-0000-0000-0000AB090000}"/>
    <cellStyle name="Colore 6" xfId="31" xr:uid="{00000000-0005-0000-0000-0000AC090000}"/>
    <cellStyle name="Comma 10" xfId="6726" xr:uid="{00000000-0005-0000-0000-0000AD090000}"/>
    <cellStyle name="Comma 10 2" xfId="17554" xr:uid="{00000000-0005-0000-0000-0000AE090000}"/>
    <cellStyle name="Comma 10 3" xfId="19975" xr:uid="{00000000-0005-0000-0000-0000AF090000}"/>
    <cellStyle name="Comma 10 4" xfId="44140" xr:uid="{00000000-0005-0000-0000-0000B0090000}"/>
    <cellStyle name="Comma 10 5" xfId="44870" xr:uid="{00000000-0005-0000-0000-0000B1090000}"/>
    <cellStyle name="Comma 10 6" xfId="45780" xr:uid="{00000000-0005-0000-0000-0000B2090000}"/>
    <cellStyle name="Comma 10 7" xfId="46550" xr:uid="{00000000-0005-0000-0000-0000B3090000}"/>
    <cellStyle name="Comma 10 8" xfId="49566" xr:uid="{00000000-0005-0000-0000-0000B4090000}"/>
    <cellStyle name="Comma 10 9" xfId="14022" xr:uid="{00000000-0005-0000-0000-0000B5090000}"/>
    <cellStyle name="Comma 11" xfId="19976" xr:uid="{00000000-0005-0000-0000-0000B6090000}"/>
    <cellStyle name="Comma 11 2" xfId="44871" xr:uid="{00000000-0005-0000-0000-0000B7090000}"/>
    <cellStyle name="Comma 11 3" xfId="45781" xr:uid="{00000000-0005-0000-0000-0000B8090000}"/>
    <cellStyle name="Comma 12" xfId="19977" xr:uid="{00000000-0005-0000-0000-0000B9090000}"/>
    <cellStyle name="Comma 12 2" xfId="44872" xr:uid="{00000000-0005-0000-0000-0000BA090000}"/>
    <cellStyle name="Comma 12 3" xfId="45782" xr:uid="{00000000-0005-0000-0000-0000BB090000}"/>
    <cellStyle name="Comma 13" xfId="19978" xr:uid="{00000000-0005-0000-0000-0000BC090000}"/>
    <cellStyle name="Comma 13 2" xfId="28969" xr:uid="{00000000-0005-0000-0000-0000BD090000}"/>
    <cellStyle name="Comma 13 3" xfId="44873" xr:uid="{00000000-0005-0000-0000-0000BE090000}"/>
    <cellStyle name="Comma 13 4" xfId="45783" xr:uid="{00000000-0005-0000-0000-0000BF090000}"/>
    <cellStyle name="Comma 14" xfId="52104" xr:uid="{00000000-0005-0000-0000-0000C0090000}"/>
    <cellStyle name="Comma 15" xfId="52112" xr:uid="{00000000-0005-0000-0000-0000C1090000}"/>
    <cellStyle name="Comma 16" xfId="1676" xr:uid="{00000000-0005-0000-0000-0000C2090000}"/>
    <cellStyle name="Comma 2" xfId="32" xr:uid="{00000000-0005-0000-0000-0000C3090000}"/>
    <cellStyle name="Comma 2 10" xfId="15773" xr:uid="{00000000-0005-0000-0000-0000C4090000}"/>
    <cellStyle name="Comma 2 10 2" xfId="19979" xr:uid="{00000000-0005-0000-0000-0000C5090000}"/>
    <cellStyle name="Comma 2 10 3" xfId="44875" xr:uid="{00000000-0005-0000-0000-0000C6090000}"/>
    <cellStyle name="Comma 2 10 4" xfId="45785" xr:uid="{00000000-0005-0000-0000-0000C7090000}"/>
    <cellStyle name="Comma 2 11" xfId="19980" xr:uid="{00000000-0005-0000-0000-0000C8090000}"/>
    <cellStyle name="Comma 2 12" xfId="28970" xr:uid="{00000000-0005-0000-0000-0000C9090000}"/>
    <cellStyle name="Comma 2 12 2" xfId="34344" xr:uid="{00000000-0005-0000-0000-0000CA090000}"/>
    <cellStyle name="Comma 2 12 3" xfId="39646" xr:uid="{00000000-0005-0000-0000-0000CB090000}"/>
    <cellStyle name="Comma 2 13" xfId="31879" xr:uid="{00000000-0005-0000-0000-0000CC090000}"/>
    <cellStyle name="Comma 2 14" xfId="36995" xr:uid="{00000000-0005-0000-0000-0000CD090000}"/>
    <cellStyle name="Comma 2 15" xfId="44874" xr:uid="{00000000-0005-0000-0000-0000CE090000}"/>
    <cellStyle name="Comma 2 16" xfId="45784" xr:uid="{00000000-0005-0000-0000-0000CF090000}"/>
    <cellStyle name="Comma 2 17" xfId="1677" xr:uid="{00000000-0005-0000-0000-0000D0090000}"/>
    <cellStyle name="Comma 2 2" xfId="33" xr:uid="{00000000-0005-0000-0000-0000D1090000}"/>
    <cellStyle name="Comma 2 2 10" xfId="1678" xr:uid="{00000000-0005-0000-0000-0000D2090000}"/>
    <cellStyle name="Comma 2 2 2" xfId="2084" xr:uid="{00000000-0005-0000-0000-0000D3090000}"/>
    <cellStyle name="Comma 2 2 2 10" xfId="12243" xr:uid="{00000000-0005-0000-0000-0000D4090000}"/>
    <cellStyle name="Comma 2 2 2 2" xfId="2091" xr:uid="{00000000-0005-0000-0000-0000D5090000}"/>
    <cellStyle name="Comma 2 2 2 2 10" xfId="11759" xr:uid="{00000000-0005-0000-0000-0000D6090000}"/>
    <cellStyle name="Comma 2 2 2 2 10 2" xfId="19297" xr:uid="{00000000-0005-0000-0000-0000D7090000}"/>
    <cellStyle name="Comma 2 2 2 2 10 3" xfId="43780" xr:uid="{00000000-0005-0000-0000-0000D8090000}"/>
    <cellStyle name="Comma 2 2 2 2 10 4" xfId="48613" xr:uid="{00000000-0005-0000-0000-0000D9090000}"/>
    <cellStyle name="Comma 2 2 2 2 10 5" xfId="51629" xr:uid="{00000000-0005-0000-0000-0000DA090000}"/>
    <cellStyle name="Comma 2 2 2 2 11" xfId="7882" xr:uid="{00000000-0005-0000-0000-0000DB090000}"/>
    <cellStyle name="Comma 2 2 2 2 11 2" xfId="18011" xr:uid="{00000000-0005-0000-0000-0000DC090000}"/>
    <cellStyle name="Comma 2 2 2 2 11 3" xfId="33499" xr:uid="{00000000-0005-0000-0000-0000DD090000}"/>
    <cellStyle name="Comma 2 2 2 2 11 4" xfId="47012" xr:uid="{00000000-0005-0000-0000-0000DE090000}"/>
    <cellStyle name="Comma 2 2 2 2 11 5" xfId="50028" xr:uid="{00000000-0005-0000-0000-0000DF090000}"/>
    <cellStyle name="Comma 2 2 2 2 12" xfId="15776" xr:uid="{00000000-0005-0000-0000-0000E0090000}"/>
    <cellStyle name="Comma 2 2 2 2 13" xfId="19983" xr:uid="{00000000-0005-0000-0000-0000E1090000}"/>
    <cellStyle name="Comma 2 2 2 2 14" xfId="44878" xr:uid="{00000000-0005-0000-0000-0000E2090000}"/>
    <cellStyle name="Comma 2 2 2 2 15" xfId="45788" xr:uid="{00000000-0005-0000-0000-0000E3090000}"/>
    <cellStyle name="Comma 2 2 2 2 16" xfId="46076" xr:uid="{00000000-0005-0000-0000-0000E4090000}"/>
    <cellStyle name="Comma 2 2 2 2 17" xfId="49091" xr:uid="{00000000-0005-0000-0000-0000E5090000}"/>
    <cellStyle name="Comma 2 2 2 2 2" xfId="4853" xr:uid="{00000000-0005-0000-0000-0000E6090000}"/>
    <cellStyle name="Comma 2 2 2 2 2 10" xfId="8620" xr:uid="{00000000-0005-0000-0000-0000E7090000}"/>
    <cellStyle name="Comma 2 2 2 2 2 10 2" xfId="43947" xr:uid="{00000000-0005-0000-0000-0000E8090000}"/>
    <cellStyle name="Comma 2 2 2 2 2 10 3" xfId="47230" xr:uid="{00000000-0005-0000-0000-0000E9090000}"/>
    <cellStyle name="Comma 2 2 2 2 2 10 4" xfId="50246" xr:uid="{00000000-0005-0000-0000-0000EA090000}"/>
    <cellStyle name="Comma 2 2 2 2 2 11" xfId="19984" xr:uid="{00000000-0005-0000-0000-0000EB090000}"/>
    <cellStyle name="Comma 2 2 2 2 2 12" xfId="44879" xr:uid="{00000000-0005-0000-0000-0000EC090000}"/>
    <cellStyle name="Comma 2 2 2 2 2 13" xfId="45789" xr:uid="{00000000-0005-0000-0000-0000ED090000}"/>
    <cellStyle name="Comma 2 2 2 2 2 14" xfId="46081" xr:uid="{00000000-0005-0000-0000-0000EE090000}"/>
    <cellStyle name="Comma 2 2 2 2 2 15" xfId="49096" xr:uid="{00000000-0005-0000-0000-0000EF090000}"/>
    <cellStyle name="Comma 2 2 2 2 2 2" xfId="6117" xr:uid="{00000000-0005-0000-0000-0000F0090000}"/>
    <cellStyle name="Comma 2 2 2 2 2 2 2" xfId="6437" xr:uid="{00000000-0005-0000-0000-0000F1090000}"/>
    <cellStyle name="Comma 2 2 2 2 2 2 2 2" xfId="11063" xr:uid="{00000000-0005-0000-0000-0000F2090000}"/>
    <cellStyle name="Comma 2 2 2 2 2 2 2 2 2" xfId="18613" xr:uid="{00000000-0005-0000-0000-0000F3090000}"/>
    <cellStyle name="Comma 2 2 2 2 2 2 2 2 3" xfId="42716" xr:uid="{00000000-0005-0000-0000-0000F4090000}"/>
    <cellStyle name="Comma 2 2 2 2 2 2 2 2 4" xfId="47929" xr:uid="{00000000-0005-0000-0000-0000F5090000}"/>
    <cellStyle name="Comma 2 2 2 2 2 2 2 2 5" xfId="50945" xr:uid="{00000000-0005-0000-0000-0000F6090000}"/>
    <cellStyle name="Comma 2 2 2 2 2 2 2 3" xfId="11548" xr:uid="{00000000-0005-0000-0000-0000F7090000}"/>
    <cellStyle name="Comma 2 2 2 2 2 2 2 3 2" xfId="19090" xr:uid="{00000000-0005-0000-0000-0000F8090000}"/>
    <cellStyle name="Comma 2 2 2 2 2 2 2 3 3" xfId="42786" xr:uid="{00000000-0005-0000-0000-0000F9090000}"/>
    <cellStyle name="Comma 2 2 2 2 2 2 2 3 4" xfId="48406" xr:uid="{00000000-0005-0000-0000-0000FA090000}"/>
    <cellStyle name="Comma 2 2 2 2 2 2 2 3 5" xfId="51422" xr:uid="{00000000-0005-0000-0000-0000FB090000}"/>
    <cellStyle name="Comma 2 2 2 2 2 2 2 4" xfId="12035" xr:uid="{00000000-0005-0000-0000-0000FC090000}"/>
    <cellStyle name="Comma 2 2 2 2 2 2 2 4 2" xfId="19567" xr:uid="{00000000-0005-0000-0000-0000FD090000}"/>
    <cellStyle name="Comma 2 2 2 2 2 2 2 4 3" xfId="21564" xr:uid="{00000000-0005-0000-0000-0000FE090000}"/>
    <cellStyle name="Comma 2 2 2 2 2 2 2 4 4" xfId="48883" xr:uid="{00000000-0005-0000-0000-0000FF090000}"/>
    <cellStyle name="Comma 2 2 2 2 2 2 2 4 5" xfId="51899" xr:uid="{00000000-0005-0000-0000-0000000A0000}"/>
    <cellStyle name="Comma 2 2 2 2 2 2 2 5" xfId="9071" xr:uid="{00000000-0005-0000-0000-0000010A0000}"/>
    <cellStyle name="Comma 2 2 2 2 2 2 2 5 2" xfId="30444" xr:uid="{00000000-0005-0000-0000-0000020A0000}"/>
    <cellStyle name="Comma 2 2 2 2 2 2 2 5 3" xfId="47452" xr:uid="{00000000-0005-0000-0000-0000030A0000}"/>
    <cellStyle name="Comma 2 2 2 2 2 2 2 5 4" xfId="50468" xr:uid="{00000000-0005-0000-0000-0000040A0000}"/>
    <cellStyle name="Comma 2 2 2 2 2 2 2 6" xfId="44738" xr:uid="{00000000-0005-0000-0000-0000050A0000}"/>
    <cellStyle name="Comma 2 2 2 2 2 2 2 7" xfId="46346" xr:uid="{00000000-0005-0000-0000-0000060A0000}"/>
    <cellStyle name="Comma 2 2 2 2 2 2 2 8" xfId="49362" xr:uid="{00000000-0005-0000-0000-0000070A0000}"/>
    <cellStyle name="Comma 2 2 2 2 2 2 3" xfId="10851" xr:uid="{00000000-0005-0000-0000-0000080A0000}"/>
    <cellStyle name="Comma 2 2 2 2 2 2 3 2" xfId="18401" xr:uid="{00000000-0005-0000-0000-0000090A0000}"/>
    <cellStyle name="Comma 2 2 2 2 2 2 3 3" xfId="30349" xr:uid="{00000000-0005-0000-0000-00000A0A0000}"/>
    <cellStyle name="Comma 2 2 2 2 2 2 3 4" xfId="47717" xr:uid="{00000000-0005-0000-0000-00000B0A0000}"/>
    <cellStyle name="Comma 2 2 2 2 2 2 3 5" xfId="50733" xr:uid="{00000000-0005-0000-0000-00000C0A0000}"/>
    <cellStyle name="Comma 2 2 2 2 2 2 4" xfId="11335" xr:uid="{00000000-0005-0000-0000-00000D0A0000}"/>
    <cellStyle name="Comma 2 2 2 2 2 2 4 2" xfId="18878" xr:uid="{00000000-0005-0000-0000-00000E0A0000}"/>
    <cellStyle name="Comma 2 2 2 2 2 2 4 3" xfId="43769" xr:uid="{00000000-0005-0000-0000-00000F0A0000}"/>
    <cellStyle name="Comma 2 2 2 2 2 2 4 4" xfId="48194" xr:uid="{00000000-0005-0000-0000-0000100A0000}"/>
    <cellStyle name="Comma 2 2 2 2 2 2 4 5" xfId="51210" xr:uid="{00000000-0005-0000-0000-0000110A0000}"/>
    <cellStyle name="Comma 2 2 2 2 2 2 5" xfId="11822" xr:uid="{00000000-0005-0000-0000-0000120A0000}"/>
    <cellStyle name="Comma 2 2 2 2 2 2 5 2" xfId="19355" xr:uid="{00000000-0005-0000-0000-0000130A0000}"/>
    <cellStyle name="Comma 2 2 2 2 2 2 5 3" xfId="42829" xr:uid="{00000000-0005-0000-0000-0000140A0000}"/>
    <cellStyle name="Comma 2 2 2 2 2 2 5 4" xfId="48671" xr:uid="{00000000-0005-0000-0000-0000150A0000}"/>
    <cellStyle name="Comma 2 2 2 2 2 2 5 5" xfId="51687" xr:uid="{00000000-0005-0000-0000-0000160A0000}"/>
    <cellStyle name="Comma 2 2 2 2 2 2 6" xfId="8770" xr:uid="{00000000-0005-0000-0000-0000170A0000}"/>
    <cellStyle name="Comma 2 2 2 2 2 2 6 2" xfId="43897" xr:uid="{00000000-0005-0000-0000-0000180A0000}"/>
    <cellStyle name="Comma 2 2 2 2 2 2 6 3" xfId="47240" xr:uid="{00000000-0005-0000-0000-0000190A0000}"/>
    <cellStyle name="Comma 2 2 2 2 2 2 6 4" xfId="50256" xr:uid="{00000000-0005-0000-0000-00001A0A0000}"/>
    <cellStyle name="Comma 2 2 2 2 2 2 7" xfId="43856" xr:uid="{00000000-0005-0000-0000-00001B0A0000}"/>
    <cellStyle name="Comma 2 2 2 2 2 2 8" xfId="46134" xr:uid="{00000000-0005-0000-0000-00001C0A0000}"/>
    <cellStyle name="Comma 2 2 2 2 2 2 9" xfId="49150" xr:uid="{00000000-0005-0000-0000-00001D0A0000}"/>
    <cellStyle name="Comma 2 2 2 2 2 3" xfId="6197" xr:uid="{00000000-0005-0000-0000-00001E0A0000}"/>
    <cellStyle name="Comma 2 2 2 2 2 3 2" xfId="6517" xr:uid="{00000000-0005-0000-0000-00001F0A0000}"/>
    <cellStyle name="Comma 2 2 2 2 2 3 2 2" xfId="11116" xr:uid="{00000000-0005-0000-0000-0000200A0000}"/>
    <cellStyle name="Comma 2 2 2 2 2 3 2 2 2" xfId="18666" xr:uid="{00000000-0005-0000-0000-0000210A0000}"/>
    <cellStyle name="Comma 2 2 2 2 2 3 2 2 3" xfId="43620" xr:uid="{00000000-0005-0000-0000-0000220A0000}"/>
    <cellStyle name="Comma 2 2 2 2 2 3 2 2 4" xfId="47982" xr:uid="{00000000-0005-0000-0000-0000230A0000}"/>
    <cellStyle name="Comma 2 2 2 2 2 3 2 2 5" xfId="50998" xr:uid="{00000000-0005-0000-0000-0000240A0000}"/>
    <cellStyle name="Comma 2 2 2 2 2 3 2 3" xfId="11601" xr:uid="{00000000-0005-0000-0000-0000250A0000}"/>
    <cellStyle name="Comma 2 2 2 2 2 3 2 3 2" xfId="19143" xr:uid="{00000000-0005-0000-0000-0000260A0000}"/>
    <cellStyle name="Comma 2 2 2 2 2 3 2 3 3" xfId="20728" xr:uid="{00000000-0005-0000-0000-0000270A0000}"/>
    <cellStyle name="Comma 2 2 2 2 2 3 2 3 4" xfId="48459" xr:uid="{00000000-0005-0000-0000-0000280A0000}"/>
    <cellStyle name="Comma 2 2 2 2 2 3 2 3 5" xfId="51475" xr:uid="{00000000-0005-0000-0000-0000290A0000}"/>
    <cellStyle name="Comma 2 2 2 2 2 3 2 4" xfId="12088" xr:uid="{00000000-0005-0000-0000-00002A0A0000}"/>
    <cellStyle name="Comma 2 2 2 2 2 3 2 4 2" xfId="19620" xr:uid="{00000000-0005-0000-0000-00002B0A0000}"/>
    <cellStyle name="Comma 2 2 2 2 2 3 2 4 3" xfId="43787" xr:uid="{00000000-0005-0000-0000-00002C0A0000}"/>
    <cellStyle name="Comma 2 2 2 2 2 3 2 4 4" xfId="48936" xr:uid="{00000000-0005-0000-0000-00002D0A0000}"/>
    <cellStyle name="Comma 2 2 2 2 2 3 2 4 5" xfId="51952" xr:uid="{00000000-0005-0000-0000-00002E0A0000}"/>
    <cellStyle name="Comma 2 2 2 2 2 3 2 5" xfId="9150" xr:uid="{00000000-0005-0000-0000-00002F0A0000}"/>
    <cellStyle name="Comma 2 2 2 2 2 3 2 5 2" xfId="44487" xr:uid="{00000000-0005-0000-0000-0000300A0000}"/>
    <cellStyle name="Comma 2 2 2 2 2 3 2 5 3" xfId="47505" xr:uid="{00000000-0005-0000-0000-0000310A0000}"/>
    <cellStyle name="Comma 2 2 2 2 2 3 2 5 4" xfId="50521" xr:uid="{00000000-0005-0000-0000-0000320A0000}"/>
    <cellStyle name="Comma 2 2 2 2 2 3 2 6" xfId="20545" xr:uid="{00000000-0005-0000-0000-0000330A0000}"/>
    <cellStyle name="Comma 2 2 2 2 2 3 2 7" xfId="46399" xr:uid="{00000000-0005-0000-0000-0000340A0000}"/>
    <cellStyle name="Comma 2 2 2 2 2 3 2 8" xfId="49415" xr:uid="{00000000-0005-0000-0000-0000350A0000}"/>
    <cellStyle name="Comma 2 2 2 2 2 3 3" xfId="10904" xr:uid="{00000000-0005-0000-0000-0000360A0000}"/>
    <cellStyle name="Comma 2 2 2 2 2 3 3 2" xfId="18454" xr:uid="{00000000-0005-0000-0000-0000370A0000}"/>
    <cellStyle name="Comma 2 2 2 2 2 3 3 3" xfId="28663" xr:uid="{00000000-0005-0000-0000-0000380A0000}"/>
    <cellStyle name="Comma 2 2 2 2 2 3 3 4" xfId="47770" xr:uid="{00000000-0005-0000-0000-0000390A0000}"/>
    <cellStyle name="Comma 2 2 2 2 2 3 3 5" xfId="50786" xr:uid="{00000000-0005-0000-0000-00003A0A0000}"/>
    <cellStyle name="Comma 2 2 2 2 2 3 4" xfId="11389" xr:uid="{00000000-0005-0000-0000-00003B0A0000}"/>
    <cellStyle name="Comma 2 2 2 2 2 3 4 2" xfId="18931" xr:uid="{00000000-0005-0000-0000-00003C0A0000}"/>
    <cellStyle name="Comma 2 2 2 2 2 3 4 3" xfId="44264" xr:uid="{00000000-0005-0000-0000-00003D0A0000}"/>
    <cellStyle name="Comma 2 2 2 2 2 3 4 4" xfId="48247" xr:uid="{00000000-0005-0000-0000-00003E0A0000}"/>
    <cellStyle name="Comma 2 2 2 2 2 3 4 5" xfId="51263" xr:uid="{00000000-0005-0000-0000-00003F0A0000}"/>
    <cellStyle name="Comma 2 2 2 2 2 3 5" xfId="11876" xr:uid="{00000000-0005-0000-0000-0000400A0000}"/>
    <cellStyle name="Comma 2 2 2 2 2 3 5 2" xfId="19408" xr:uid="{00000000-0005-0000-0000-0000410A0000}"/>
    <cellStyle name="Comma 2 2 2 2 2 3 5 3" xfId="43222" xr:uid="{00000000-0005-0000-0000-0000420A0000}"/>
    <cellStyle name="Comma 2 2 2 2 2 3 5 4" xfId="48724" xr:uid="{00000000-0005-0000-0000-0000430A0000}"/>
    <cellStyle name="Comma 2 2 2 2 2 3 5 5" xfId="51740" xr:uid="{00000000-0005-0000-0000-0000440A0000}"/>
    <cellStyle name="Comma 2 2 2 2 2 3 6" xfId="8841" xr:uid="{00000000-0005-0000-0000-0000450A0000}"/>
    <cellStyle name="Comma 2 2 2 2 2 3 6 2" xfId="43334" xr:uid="{00000000-0005-0000-0000-0000460A0000}"/>
    <cellStyle name="Comma 2 2 2 2 2 3 6 3" xfId="47293" xr:uid="{00000000-0005-0000-0000-0000470A0000}"/>
    <cellStyle name="Comma 2 2 2 2 2 3 6 4" xfId="50309" xr:uid="{00000000-0005-0000-0000-0000480A0000}"/>
    <cellStyle name="Comma 2 2 2 2 2 3 7" xfId="44153" xr:uid="{00000000-0005-0000-0000-0000490A0000}"/>
    <cellStyle name="Comma 2 2 2 2 2 3 8" xfId="46187" xr:uid="{00000000-0005-0000-0000-00004A0A0000}"/>
    <cellStyle name="Comma 2 2 2 2 2 3 9" xfId="49203" xr:uid="{00000000-0005-0000-0000-00004B0A0000}"/>
    <cellStyle name="Comma 2 2 2 2 2 4" xfId="6277" xr:uid="{00000000-0005-0000-0000-00004C0A0000}"/>
    <cellStyle name="Comma 2 2 2 2 2 4 2" xfId="6597" xr:uid="{00000000-0005-0000-0000-00004D0A0000}"/>
    <cellStyle name="Comma 2 2 2 2 2 4 2 2" xfId="11169" xr:uid="{00000000-0005-0000-0000-00004E0A0000}"/>
    <cellStyle name="Comma 2 2 2 2 2 4 2 2 2" xfId="18719" xr:uid="{00000000-0005-0000-0000-00004F0A0000}"/>
    <cellStyle name="Comma 2 2 2 2 2 4 2 2 3" xfId="42733" xr:uid="{00000000-0005-0000-0000-0000500A0000}"/>
    <cellStyle name="Comma 2 2 2 2 2 4 2 2 4" xfId="48035" xr:uid="{00000000-0005-0000-0000-0000510A0000}"/>
    <cellStyle name="Comma 2 2 2 2 2 4 2 2 5" xfId="51051" xr:uid="{00000000-0005-0000-0000-0000520A0000}"/>
    <cellStyle name="Comma 2 2 2 2 2 4 2 3" xfId="11654" xr:uid="{00000000-0005-0000-0000-0000530A0000}"/>
    <cellStyle name="Comma 2 2 2 2 2 4 2 3 2" xfId="19196" xr:uid="{00000000-0005-0000-0000-0000540A0000}"/>
    <cellStyle name="Comma 2 2 2 2 2 4 2 3 3" xfId="44300" xr:uid="{00000000-0005-0000-0000-0000550A0000}"/>
    <cellStyle name="Comma 2 2 2 2 2 4 2 3 4" xfId="48512" xr:uid="{00000000-0005-0000-0000-0000560A0000}"/>
    <cellStyle name="Comma 2 2 2 2 2 4 2 3 5" xfId="51528" xr:uid="{00000000-0005-0000-0000-0000570A0000}"/>
    <cellStyle name="Comma 2 2 2 2 2 4 2 4" xfId="12141" xr:uid="{00000000-0005-0000-0000-0000580A0000}"/>
    <cellStyle name="Comma 2 2 2 2 2 4 2 4 2" xfId="19673" xr:uid="{00000000-0005-0000-0000-0000590A0000}"/>
    <cellStyle name="Comma 2 2 2 2 2 4 2 4 3" xfId="43398" xr:uid="{00000000-0005-0000-0000-00005A0A0000}"/>
    <cellStyle name="Comma 2 2 2 2 2 4 2 4 4" xfId="48989" xr:uid="{00000000-0005-0000-0000-00005B0A0000}"/>
    <cellStyle name="Comma 2 2 2 2 2 4 2 4 5" xfId="52005" xr:uid="{00000000-0005-0000-0000-00005C0A0000}"/>
    <cellStyle name="Comma 2 2 2 2 2 4 2 5" xfId="9230" xr:uid="{00000000-0005-0000-0000-00005D0A0000}"/>
    <cellStyle name="Comma 2 2 2 2 2 4 2 5 2" xfId="43386" xr:uid="{00000000-0005-0000-0000-00005E0A0000}"/>
    <cellStyle name="Comma 2 2 2 2 2 4 2 5 3" xfId="47558" xr:uid="{00000000-0005-0000-0000-00005F0A0000}"/>
    <cellStyle name="Comma 2 2 2 2 2 4 2 5 4" xfId="50574" xr:uid="{00000000-0005-0000-0000-0000600A0000}"/>
    <cellStyle name="Comma 2 2 2 2 2 4 2 6" xfId="43575" xr:uid="{00000000-0005-0000-0000-0000610A0000}"/>
    <cellStyle name="Comma 2 2 2 2 2 4 2 7" xfId="46452" xr:uid="{00000000-0005-0000-0000-0000620A0000}"/>
    <cellStyle name="Comma 2 2 2 2 2 4 2 8" xfId="49468" xr:uid="{00000000-0005-0000-0000-0000630A0000}"/>
    <cellStyle name="Comma 2 2 2 2 2 4 3" xfId="10957" xr:uid="{00000000-0005-0000-0000-0000640A0000}"/>
    <cellStyle name="Comma 2 2 2 2 2 4 3 2" xfId="18507" xr:uid="{00000000-0005-0000-0000-0000650A0000}"/>
    <cellStyle name="Comma 2 2 2 2 2 4 3 3" xfId="42698" xr:uid="{00000000-0005-0000-0000-0000660A0000}"/>
    <cellStyle name="Comma 2 2 2 2 2 4 3 4" xfId="47823" xr:uid="{00000000-0005-0000-0000-0000670A0000}"/>
    <cellStyle name="Comma 2 2 2 2 2 4 3 5" xfId="50839" xr:uid="{00000000-0005-0000-0000-0000680A0000}"/>
    <cellStyle name="Comma 2 2 2 2 2 4 4" xfId="11442" xr:uid="{00000000-0005-0000-0000-0000690A0000}"/>
    <cellStyle name="Comma 2 2 2 2 2 4 4 2" xfId="18984" xr:uid="{00000000-0005-0000-0000-00006A0A0000}"/>
    <cellStyle name="Comma 2 2 2 2 2 4 4 3" xfId="43998" xr:uid="{00000000-0005-0000-0000-00006B0A0000}"/>
    <cellStyle name="Comma 2 2 2 2 2 4 4 4" xfId="48300" xr:uid="{00000000-0005-0000-0000-00006C0A0000}"/>
    <cellStyle name="Comma 2 2 2 2 2 4 4 5" xfId="51316" xr:uid="{00000000-0005-0000-0000-00006D0A0000}"/>
    <cellStyle name="Comma 2 2 2 2 2 4 5" xfId="11929" xr:uid="{00000000-0005-0000-0000-00006E0A0000}"/>
    <cellStyle name="Comma 2 2 2 2 2 4 5 2" xfId="19461" xr:uid="{00000000-0005-0000-0000-00006F0A0000}"/>
    <cellStyle name="Comma 2 2 2 2 2 4 5 3" xfId="43835" xr:uid="{00000000-0005-0000-0000-0000700A0000}"/>
    <cellStyle name="Comma 2 2 2 2 2 4 5 4" xfId="48777" xr:uid="{00000000-0005-0000-0000-0000710A0000}"/>
    <cellStyle name="Comma 2 2 2 2 2 4 5 5" xfId="51793" xr:uid="{00000000-0005-0000-0000-0000720A0000}"/>
    <cellStyle name="Comma 2 2 2 2 2 4 6" xfId="8917" xr:uid="{00000000-0005-0000-0000-0000730A0000}"/>
    <cellStyle name="Comma 2 2 2 2 2 4 6 2" xfId="43752" xr:uid="{00000000-0005-0000-0000-0000740A0000}"/>
    <cellStyle name="Comma 2 2 2 2 2 4 6 3" xfId="47346" xr:uid="{00000000-0005-0000-0000-0000750A0000}"/>
    <cellStyle name="Comma 2 2 2 2 2 4 6 4" xfId="50362" xr:uid="{00000000-0005-0000-0000-0000760A0000}"/>
    <cellStyle name="Comma 2 2 2 2 2 4 7" xfId="42341" xr:uid="{00000000-0005-0000-0000-0000770A0000}"/>
    <cellStyle name="Comma 2 2 2 2 2 4 8" xfId="46240" xr:uid="{00000000-0005-0000-0000-0000780A0000}"/>
    <cellStyle name="Comma 2 2 2 2 2 4 9" xfId="49256" xr:uid="{00000000-0005-0000-0000-0000790A0000}"/>
    <cellStyle name="Comma 2 2 2 2 2 5" xfId="6357" xr:uid="{00000000-0005-0000-0000-00007A0A0000}"/>
    <cellStyle name="Comma 2 2 2 2 2 5 2" xfId="11010" xr:uid="{00000000-0005-0000-0000-00007B0A0000}"/>
    <cellStyle name="Comma 2 2 2 2 2 5 2 2" xfId="18560" xr:uid="{00000000-0005-0000-0000-00007C0A0000}"/>
    <cellStyle name="Comma 2 2 2 2 2 5 2 3" xfId="43136" xr:uid="{00000000-0005-0000-0000-00007D0A0000}"/>
    <cellStyle name="Comma 2 2 2 2 2 5 2 4" xfId="47876" xr:uid="{00000000-0005-0000-0000-00007E0A0000}"/>
    <cellStyle name="Comma 2 2 2 2 2 5 2 5" xfId="50892" xr:uid="{00000000-0005-0000-0000-00007F0A0000}"/>
    <cellStyle name="Comma 2 2 2 2 2 5 3" xfId="11495" xr:uid="{00000000-0005-0000-0000-0000800A0000}"/>
    <cellStyle name="Comma 2 2 2 2 2 5 3 2" xfId="19037" xr:uid="{00000000-0005-0000-0000-0000810A0000}"/>
    <cellStyle name="Comma 2 2 2 2 2 5 3 3" xfId="44700" xr:uid="{00000000-0005-0000-0000-0000820A0000}"/>
    <cellStyle name="Comma 2 2 2 2 2 5 3 4" xfId="48353" xr:uid="{00000000-0005-0000-0000-0000830A0000}"/>
    <cellStyle name="Comma 2 2 2 2 2 5 3 5" xfId="51369" xr:uid="{00000000-0005-0000-0000-0000840A0000}"/>
    <cellStyle name="Comma 2 2 2 2 2 5 4" xfId="11982" xr:uid="{00000000-0005-0000-0000-0000850A0000}"/>
    <cellStyle name="Comma 2 2 2 2 2 5 4 2" xfId="19514" xr:uid="{00000000-0005-0000-0000-0000860A0000}"/>
    <cellStyle name="Comma 2 2 2 2 2 5 4 3" xfId="43237" xr:uid="{00000000-0005-0000-0000-0000870A0000}"/>
    <cellStyle name="Comma 2 2 2 2 2 5 4 4" xfId="48830" xr:uid="{00000000-0005-0000-0000-0000880A0000}"/>
    <cellStyle name="Comma 2 2 2 2 2 5 4 5" xfId="51846" xr:uid="{00000000-0005-0000-0000-0000890A0000}"/>
    <cellStyle name="Comma 2 2 2 2 2 5 5" xfId="8996" xr:uid="{00000000-0005-0000-0000-00008A0A0000}"/>
    <cellStyle name="Comma 2 2 2 2 2 5 5 2" xfId="21344" xr:uid="{00000000-0005-0000-0000-00008B0A0000}"/>
    <cellStyle name="Comma 2 2 2 2 2 5 5 3" xfId="47399" xr:uid="{00000000-0005-0000-0000-00008C0A0000}"/>
    <cellStyle name="Comma 2 2 2 2 2 5 5 4" xfId="50415" xr:uid="{00000000-0005-0000-0000-00008D0A0000}"/>
    <cellStyle name="Comma 2 2 2 2 2 5 6" xfId="42355" xr:uid="{00000000-0005-0000-0000-00008E0A0000}"/>
    <cellStyle name="Comma 2 2 2 2 2 5 7" xfId="46293" xr:uid="{00000000-0005-0000-0000-00008F0A0000}"/>
    <cellStyle name="Comma 2 2 2 2 2 5 8" xfId="49309" xr:uid="{00000000-0005-0000-0000-0000900A0000}"/>
    <cellStyle name="Comma 2 2 2 2 2 6" xfId="6677" xr:uid="{00000000-0005-0000-0000-0000910A0000}"/>
    <cellStyle name="Comma 2 2 2 2 2 6 2" xfId="11222" xr:uid="{00000000-0005-0000-0000-0000920A0000}"/>
    <cellStyle name="Comma 2 2 2 2 2 6 2 2" xfId="18772" xr:uid="{00000000-0005-0000-0000-0000930A0000}"/>
    <cellStyle name="Comma 2 2 2 2 2 6 2 3" xfId="28807" xr:uid="{00000000-0005-0000-0000-0000940A0000}"/>
    <cellStyle name="Comma 2 2 2 2 2 6 2 4" xfId="48088" xr:uid="{00000000-0005-0000-0000-0000950A0000}"/>
    <cellStyle name="Comma 2 2 2 2 2 6 2 5" xfId="51104" xr:uid="{00000000-0005-0000-0000-0000960A0000}"/>
    <cellStyle name="Comma 2 2 2 2 2 6 3" xfId="11707" xr:uid="{00000000-0005-0000-0000-0000970A0000}"/>
    <cellStyle name="Comma 2 2 2 2 2 6 3 2" xfId="19249" xr:uid="{00000000-0005-0000-0000-0000980A0000}"/>
    <cellStyle name="Comma 2 2 2 2 2 6 3 3" xfId="43343" xr:uid="{00000000-0005-0000-0000-0000990A0000}"/>
    <cellStyle name="Comma 2 2 2 2 2 6 3 4" xfId="48565" xr:uid="{00000000-0005-0000-0000-00009A0A0000}"/>
    <cellStyle name="Comma 2 2 2 2 2 6 3 5" xfId="51581" xr:uid="{00000000-0005-0000-0000-00009B0A0000}"/>
    <cellStyle name="Comma 2 2 2 2 2 6 4" xfId="12195" xr:uid="{00000000-0005-0000-0000-00009C0A0000}"/>
    <cellStyle name="Comma 2 2 2 2 2 6 4 2" xfId="19726" xr:uid="{00000000-0005-0000-0000-00009D0A0000}"/>
    <cellStyle name="Comma 2 2 2 2 2 6 4 3" xfId="42886" xr:uid="{00000000-0005-0000-0000-00009E0A0000}"/>
    <cellStyle name="Comma 2 2 2 2 2 6 4 4" xfId="49042" xr:uid="{00000000-0005-0000-0000-00009F0A0000}"/>
    <cellStyle name="Comma 2 2 2 2 2 6 4 5" xfId="52058" xr:uid="{00000000-0005-0000-0000-0000A00A0000}"/>
    <cellStyle name="Comma 2 2 2 2 2 6 5" xfId="9310" xr:uid="{00000000-0005-0000-0000-0000A10A0000}"/>
    <cellStyle name="Comma 2 2 2 2 2 6 5 2" xfId="28664" xr:uid="{00000000-0005-0000-0000-0000A20A0000}"/>
    <cellStyle name="Comma 2 2 2 2 2 6 5 3" xfId="47611" xr:uid="{00000000-0005-0000-0000-0000A30A0000}"/>
    <cellStyle name="Comma 2 2 2 2 2 6 5 4" xfId="50627" xr:uid="{00000000-0005-0000-0000-0000A40A0000}"/>
    <cellStyle name="Comma 2 2 2 2 2 6 6" xfId="42432" xr:uid="{00000000-0005-0000-0000-0000A50A0000}"/>
    <cellStyle name="Comma 2 2 2 2 2 6 7" xfId="46505" xr:uid="{00000000-0005-0000-0000-0000A60A0000}"/>
    <cellStyle name="Comma 2 2 2 2 2 6 8" xfId="49521" xr:uid="{00000000-0005-0000-0000-0000A70A0000}"/>
    <cellStyle name="Comma 2 2 2 2 2 7" xfId="10798" xr:uid="{00000000-0005-0000-0000-0000A80A0000}"/>
    <cellStyle name="Comma 2 2 2 2 2 7 2" xfId="18348" xr:uid="{00000000-0005-0000-0000-0000A90A0000}"/>
    <cellStyle name="Comma 2 2 2 2 2 7 3" xfId="21031" xr:uid="{00000000-0005-0000-0000-0000AA0A0000}"/>
    <cellStyle name="Comma 2 2 2 2 2 7 4" xfId="47664" xr:uid="{00000000-0005-0000-0000-0000AB0A0000}"/>
    <cellStyle name="Comma 2 2 2 2 2 7 5" xfId="50680" xr:uid="{00000000-0005-0000-0000-0000AC0A0000}"/>
    <cellStyle name="Comma 2 2 2 2 2 8" xfId="11282" xr:uid="{00000000-0005-0000-0000-0000AD0A0000}"/>
    <cellStyle name="Comma 2 2 2 2 2 8 2" xfId="18825" xr:uid="{00000000-0005-0000-0000-0000AE0A0000}"/>
    <cellStyle name="Comma 2 2 2 2 2 8 3" xfId="21206" xr:uid="{00000000-0005-0000-0000-0000AF0A0000}"/>
    <cellStyle name="Comma 2 2 2 2 2 8 4" xfId="48141" xr:uid="{00000000-0005-0000-0000-0000B00A0000}"/>
    <cellStyle name="Comma 2 2 2 2 2 8 5" xfId="51157" xr:uid="{00000000-0005-0000-0000-0000B10A0000}"/>
    <cellStyle name="Comma 2 2 2 2 2 9" xfId="11769" xr:uid="{00000000-0005-0000-0000-0000B20A0000}"/>
    <cellStyle name="Comma 2 2 2 2 2 9 2" xfId="19302" xr:uid="{00000000-0005-0000-0000-0000B30A0000}"/>
    <cellStyle name="Comma 2 2 2 2 2 9 3" xfId="43344" xr:uid="{00000000-0005-0000-0000-0000B40A0000}"/>
    <cellStyle name="Comma 2 2 2 2 2 9 4" xfId="48618" xr:uid="{00000000-0005-0000-0000-0000B50A0000}"/>
    <cellStyle name="Comma 2 2 2 2 2 9 5" xfId="51634" xr:uid="{00000000-0005-0000-0000-0000B60A0000}"/>
    <cellStyle name="Comma 2 2 2 2 3" xfId="5698" xr:uid="{00000000-0005-0000-0000-0000B70A0000}"/>
    <cellStyle name="Comma 2 2 2 2 3 2" xfId="6411" xr:uid="{00000000-0005-0000-0000-0000B80A0000}"/>
    <cellStyle name="Comma 2 2 2 2 3 2 2" xfId="11058" xr:uid="{00000000-0005-0000-0000-0000B90A0000}"/>
    <cellStyle name="Comma 2 2 2 2 3 2 2 2" xfId="18608" xr:uid="{00000000-0005-0000-0000-0000BA0A0000}"/>
    <cellStyle name="Comma 2 2 2 2 3 2 2 3" xfId="30327" xr:uid="{00000000-0005-0000-0000-0000BB0A0000}"/>
    <cellStyle name="Comma 2 2 2 2 3 2 2 4" xfId="47924" xr:uid="{00000000-0005-0000-0000-0000BC0A0000}"/>
    <cellStyle name="Comma 2 2 2 2 3 2 2 5" xfId="50940" xr:uid="{00000000-0005-0000-0000-0000BD0A0000}"/>
    <cellStyle name="Comma 2 2 2 2 3 2 3" xfId="11543" xr:uid="{00000000-0005-0000-0000-0000BE0A0000}"/>
    <cellStyle name="Comma 2 2 2 2 3 2 3 2" xfId="19085" xr:uid="{00000000-0005-0000-0000-0000BF0A0000}"/>
    <cellStyle name="Comma 2 2 2 2 3 2 3 3" xfId="43413" xr:uid="{00000000-0005-0000-0000-0000C00A0000}"/>
    <cellStyle name="Comma 2 2 2 2 3 2 3 4" xfId="48401" xr:uid="{00000000-0005-0000-0000-0000C10A0000}"/>
    <cellStyle name="Comma 2 2 2 2 3 2 3 5" xfId="51417" xr:uid="{00000000-0005-0000-0000-0000C20A0000}"/>
    <cellStyle name="Comma 2 2 2 2 3 2 4" xfId="12030" xr:uid="{00000000-0005-0000-0000-0000C30A0000}"/>
    <cellStyle name="Comma 2 2 2 2 3 2 4 2" xfId="19562" xr:uid="{00000000-0005-0000-0000-0000C40A0000}"/>
    <cellStyle name="Comma 2 2 2 2 3 2 4 3" xfId="44014" xr:uid="{00000000-0005-0000-0000-0000C50A0000}"/>
    <cellStyle name="Comma 2 2 2 2 3 2 4 4" xfId="48878" xr:uid="{00000000-0005-0000-0000-0000C60A0000}"/>
    <cellStyle name="Comma 2 2 2 2 3 2 4 5" xfId="51894" xr:uid="{00000000-0005-0000-0000-0000C70A0000}"/>
    <cellStyle name="Comma 2 2 2 2 3 2 5" xfId="9050" xr:uid="{00000000-0005-0000-0000-0000C80A0000}"/>
    <cellStyle name="Comma 2 2 2 2 3 2 5 2" xfId="43652" xr:uid="{00000000-0005-0000-0000-0000C90A0000}"/>
    <cellStyle name="Comma 2 2 2 2 3 2 5 3" xfId="47447" xr:uid="{00000000-0005-0000-0000-0000CA0A0000}"/>
    <cellStyle name="Comma 2 2 2 2 3 2 5 4" xfId="50463" xr:uid="{00000000-0005-0000-0000-0000CB0A0000}"/>
    <cellStyle name="Comma 2 2 2 2 3 2 6" xfId="42371" xr:uid="{00000000-0005-0000-0000-0000CC0A0000}"/>
    <cellStyle name="Comma 2 2 2 2 3 2 7" xfId="46341" xr:uid="{00000000-0005-0000-0000-0000CD0A0000}"/>
    <cellStyle name="Comma 2 2 2 2 3 2 8" xfId="49357" xr:uid="{00000000-0005-0000-0000-0000CE0A0000}"/>
    <cellStyle name="Comma 2 2 2 2 3 3" xfId="10846" xr:uid="{00000000-0005-0000-0000-0000CF0A0000}"/>
    <cellStyle name="Comma 2 2 2 2 3 3 2" xfId="18396" xr:uid="{00000000-0005-0000-0000-0000D00A0000}"/>
    <cellStyle name="Comma 2 2 2 2 3 3 3" xfId="44112" xr:uid="{00000000-0005-0000-0000-0000D10A0000}"/>
    <cellStyle name="Comma 2 2 2 2 3 3 4" xfId="47712" xr:uid="{00000000-0005-0000-0000-0000D20A0000}"/>
    <cellStyle name="Comma 2 2 2 2 3 3 5" xfId="50728" xr:uid="{00000000-0005-0000-0000-0000D30A0000}"/>
    <cellStyle name="Comma 2 2 2 2 3 4" xfId="11330" xr:uid="{00000000-0005-0000-0000-0000D40A0000}"/>
    <cellStyle name="Comma 2 2 2 2 3 4 2" xfId="18873" xr:uid="{00000000-0005-0000-0000-0000D50A0000}"/>
    <cellStyle name="Comma 2 2 2 2 3 4 3" xfId="43366" xr:uid="{00000000-0005-0000-0000-0000D60A0000}"/>
    <cellStyle name="Comma 2 2 2 2 3 4 4" xfId="48189" xr:uid="{00000000-0005-0000-0000-0000D70A0000}"/>
    <cellStyle name="Comma 2 2 2 2 3 4 5" xfId="51205" xr:uid="{00000000-0005-0000-0000-0000D80A0000}"/>
    <cellStyle name="Comma 2 2 2 2 3 5" xfId="11817" xr:uid="{00000000-0005-0000-0000-0000D90A0000}"/>
    <cellStyle name="Comma 2 2 2 2 3 5 2" xfId="19350" xr:uid="{00000000-0005-0000-0000-0000DA0A0000}"/>
    <cellStyle name="Comma 2 2 2 2 3 5 3" xfId="43959" xr:uid="{00000000-0005-0000-0000-0000DB0A0000}"/>
    <cellStyle name="Comma 2 2 2 2 3 5 4" xfId="48666" xr:uid="{00000000-0005-0000-0000-0000DC0A0000}"/>
    <cellStyle name="Comma 2 2 2 2 3 5 5" xfId="51682" xr:uid="{00000000-0005-0000-0000-0000DD0A0000}"/>
    <cellStyle name="Comma 2 2 2 2 3 6" xfId="8755" xr:uid="{00000000-0005-0000-0000-0000DE0A0000}"/>
    <cellStyle name="Comma 2 2 2 2 3 6 2" xfId="44103" xr:uid="{00000000-0005-0000-0000-0000DF0A0000}"/>
    <cellStyle name="Comma 2 2 2 2 3 6 3" xfId="47235" xr:uid="{00000000-0005-0000-0000-0000E00A0000}"/>
    <cellStyle name="Comma 2 2 2 2 3 6 4" xfId="50251" xr:uid="{00000000-0005-0000-0000-0000E10A0000}"/>
    <cellStyle name="Comma 2 2 2 2 3 7" xfId="42302" xr:uid="{00000000-0005-0000-0000-0000E20A0000}"/>
    <cellStyle name="Comma 2 2 2 2 3 8" xfId="46129" xr:uid="{00000000-0005-0000-0000-0000E30A0000}"/>
    <cellStyle name="Comma 2 2 2 2 3 9" xfId="49145" xr:uid="{00000000-0005-0000-0000-0000E40A0000}"/>
    <cellStyle name="Comma 2 2 2 2 4" xfId="6171" xr:uid="{00000000-0005-0000-0000-0000E50A0000}"/>
    <cellStyle name="Comma 2 2 2 2 4 2" xfId="6491" xr:uid="{00000000-0005-0000-0000-0000E60A0000}"/>
    <cellStyle name="Comma 2 2 2 2 4 2 2" xfId="11111" xr:uid="{00000000-0005-0000-0000-0000E70A0000}"/>
    <cellStyle name="Comma 2 2 2 2 4 2 2 2" xfId="18661" xr:uid="{00000000-0005-0000-0000-0000E80A0000}"/>
    <cellStyle name="Comma 2 2 2 2 4 2 2 3" xfId="42721" xr:uid="{00000000-0005-0000-0000-0000E90A0000}"/>
    <cellStyle name="Comma 2 2 2 2 4 2 2 4" xfId="47977" xr:uid="{00000000-0005-0000-0000-0000EA0A0000}"/>
    <cellStyle name="Comma 2 2 2 2 4 2 2 5" xfId="50993" xr:uid="{00000000-0005-0000-0000-0000EB0A0000}"/>
    <cellStyle name="Comma 2 2 2 2 4 2 3" xfId="11596" xr:uid="{00000000-0005-0000-0000-0000EC0A0000}"/>
    <cellStyle name="Comma 2 2 2 2 4 2 3 2" xfId="19138" xr:uid="{00000000-0005-0000-0000-0000ED0A0000}"/>
    <cellStyle name="Comma 2 2 2 2 4 2 3 3" xfId="43188" xr:uid="{00000000-0005-0000-0000-0000EE0A0000}"/>
    <cellStyle name="Comma 2 2 2 2 4 2 3 4" xfId="48454" xr:uid="{00000000-0005-0000-0000-0000EF0A0000}"/>
    <cellStyle name="Comma 2 2 2 2 4 2 3 5" xfId="51470" xr:uid="{00000000-0005-0000-0000-0000F00A0000}"/>
    <cellStyle name="Comma 2 2 2 2 4 2 4" xfId="12083" xr:uid="{00000000-0005-0000-0000-0000F10A0000}"/>
    <cellStyle name="Comma 2 2 2 2 4 2 4 2" xfId="19615" xr:uid="{00000000-0005-0000-0000-0000F20A0000}"/>
    <cellStyle name="Comma 2 2 2 2 4 2 4 3" xfId="44233" xr:uid="{00000000-0005-0000-0000-0000F30A0000}"/>
    <cellStyle name="Comma 2 2 2 2 4 2 4 4" xfId="48931" xr:uid="{00000000-0005-0000-0000-0000F40A0000}"/>
    <cellStyle name="Comma 2 2 2 2 4 2 4 5" xfId="51947" xr:uid="{00000000-0005-0000-0000-0000F50A0000}"/>
    <cellStyle name="Comma 2 2 2 2 4 2 5" xfId="9124" xr:uid="{00000000-0005-0000-0000-0000F60A0000}"/>
    <cellStyle name="Comma 2 2 2 2 4 2 5 2" xfId="43609" xr:uid="{00000000-0005-0000-0000-0000F70A0000}"/>
    <cellStyle name="Comma 2 2 2 2 4 2 5 3" xfId="47500" xr:uid="{00000000-0005-0000-0000-0000F80A0000}"/>
    <cellStyle name="Comma 2 2 2 2 4 2 5 4" xfId="50516" xr:uid="{00000000-0005-0000-0000-0000F90A0000}"/>
    <cellStyle name="Comma 2 2 2 2 4 2 6" xfId="42387" xr:uid="{00000000-0005-0000-0000-0000FA0A0000}"/>
    <cellStyle name="Comma 2 2 2 2 4 2 7" xfId="46394" xr:uid="{00000000-0005-0000-0000-0000FB0A0000}"/>
    <cellStyle name="Comma 2 2 2 2 4 2 8" xfId="49410" xr:uid="{00000000-0005-0000-0000-0000FC0A0000}"/>
    <cellStyle name="Comma 2 2 2 2 4 3" xfId="10899" xr:uid="{00000000-0005-0000-0000-0000FD0A0000}"/>
    <cellStyle name="Comma 2 2 2 2 4 3 2" xfId="18449" xr:uid="{00000000-0005-0000-0000-0000FE0A0000}"/>
    <cellStyle name="Comma 2 2 2 2 4 3 3" xfId="28648" xr:uid="{00000000-0005-0000-0000-0000FF0A0000}"/>
    <cellStyle name="Comma 2 2 2 2 4 3 4" xfId="47765" xr:uid="{00000000-0005-0000-0000-0000000B0000}"/>
    <cellStyle name="Comma 2 2 2 2 4 3 5" xfId="50781" xr:uid="{00000000-0005-0000-0000-0000010B0000}"/>
    <cellStyle name="Comma 2 2 2 2 4 4" xfId="11384" xr:uid="{00000000-0005-0000-0000-0000020B0000}"/>
    <cellStyle name="Comma 2 2 2 2 4 4 2" xfId="18926" xr:uid="{00000000-0005-0000-0000-0000030B0000}"/>
    <cellStyle name="Comma 2 2 2 2 4 4 3" xfId="43624" xr:uid="{00000000-0005-0000-0000-0000040B0000}"/>
    <cellStyle name="Comma 2 2 2 2 4 4 4" xfId="48242" xr:uid="{00000000-0005-0000-0000-0000050B0000}"/>
    <cellStyle name="Comma 2 2 2 2 4 4 5" xfId="51258" xr:uid="{00000000-0005-0000-0000-0000060B0000}"/>
    <cellStyle name="Comma 2 2 2 2 4 5" xfId="11871" xr:uid="{00000000-0005-0000-0000-0000070B0000}"/>
    <cellStyle name="Comma 2 2 2 2 4 5 2" xfId="19403" xr:uid="{00000000-0005-0000-0000-0000080B0000}"/>
    <cellStyle name="Comma 2 2 2 2 4 5 3" xfId="43481" xr:uid="{00000000-0005-0000-0000-0000090B0000}"/>
    <cellStyle name="Comma 2 2 2 2 4 5 4" xfId="48719" xr:uid="{00000000-0005-0000-0000-00000A0B0000}"/>
    <cellStyle name="Comma 2 2 2 2 4 5 5" xfId="51735" xr:uid="{00000000-0005-0000-0000-00000B0B0000}"/>
    <cellStyle name="Comma 2 2 2 2 4 6" xfId="8822" xr:uid="{00000000-0005-0000-0000-00000C0B0000}"/>
    <cellStyle name="Comma 2 2 2 2 4 6 2" xfId="28714" xr:uid="{00000000-0005-0000-0000-00000D0B0000}"/>
    <cellStyle name="Comma 2 2 2 2 4 6 3" xfId="47288" xr:uid="{00000000-0005-0000-0000-00000E0B0000}"/>
    <cellStyle name="Comma 2 2 2 2 4 6 4" xfId="50304" xr:uid="{00000000-0005-0000-0000-00000F0B0000}"/>
    <cellStyle name="Comma 2 2 2 2 4 7" xfId="28630" xr:uid="{00000000-0005-0000-0000-0000100B0000}"/>
    <cellStyle name="Comma 2 2 2 2 4 8" xfId="46182" xr:uid="{00000000-0005-0000-0000-0000110B0000}"/>
    <cellStyle name="Comma 2 2 2 2 4 9" xfId="49198" xr:uid="{00000000-0005-0000-0000-0000120B0000}"/>
    <cellStyle name="Comma 2 2 2 2 5" xfId="6251" xr:uid="{00000000-0005-0000-0000-0000130B0000}"/>
    <cellStyle name="Comma 2 2 2 2 5 2" xfId="6571" xr:uid="{00000000-0005-0000-0000-0000140B0000}"/>
    <cellStyle name="Comma 2 2 2 2 5 2 2" xfId="11164" xr:uid="{00000000-0005-0000-0000-0000150B0000}"/>
    <cellStyle name="Comma 2 2 2 2 5 2 2 2" xfId="18714" xr:uid="{00000000-0005-0000-0000-0000160B0000}"/>
    <cellStyle name="Comma 2 2 2 2 5 2 2 3" xfId="21218" xr:uid="{00000000-0005-0000-0000-0000170B0000}"/>
    <cellStyle name="Comma 2 2 2 2 5 2 2 4" xfId="48030" xr:uid="{00000000-0005-0000-0000-0000180B0000}"/>
    <cellStyle name="Comma 2 2 2 2 5 2 2 5" xfId="51046" xr:uid="{00000000-0005-0000-0000-0000190B0000}"/>
    <cellStyle name="Comma 2 2 2 2 5 2 3" xfId="11649" xr:uid="{00000000-0005-0000-0000-00001A0B0000}"/>
    <cellStyle name="Comma 2 2 2 2 5 2 3 2" xfId="19191" xr:uid="{00000000-0005-0000-0000-00001B0B0000}"/>
    <cellStyle name="Comma 2 2 2 2 5 2 3 3" xfId="43831" xr:uid="{00000000-0005-0000-0000-00001C0B0000}"/>
    <cellStyle name="Comma 2 2 2 2 5 2 3 4" xfId="48507" xr:uid="{00000000-0005-0000-0000-00001D0B0000}"/>
    <cellStyle name="Comma 2 2 2 2 5 2 3 5" xfId="51523" xr:uid="{00000000-0005-0000-0000-00001E0B0000}"/>
    <cellStyle name="Comma 2 2 2 2 5 2 4" xfId="12136" xr:uid="{00000000-0005-0000-0000-00001F0B0000}"/>
    <cellStyle name="Comma 2 2 2 2 5 2 4 2" xfId="19668" xr:uid="{00000000-0005-0000-0000-0000200B0000}"/>
    <cellStyle name="Comma 2 2 2 2 5 2 4 3" xfId="43257" xr:uid="{00000000-0005-0000-0000-0000210B0000}"/>
    <cellStyle name="Comma 2 2 2 2 5 2 4 4" xfId="48984" xr:uid="{00000000-0005-0000-0000-0000220B0000}"/>
    <cellStyle name="Comma 2 2 2 2 5 2 4 5" xfId="52000" xr:uid="{00000000-0005-0000-0000-0000230B0000}"/>
    <cellStyle name="Comma 2 2 2 2 5 2 5" xfId="9204" xr:uid="{00000000-0005-0000-0000-0000240B0000}"/>
    <cellStyle name="Comma 2 2 2 2 5 2 5 2" xfId="43458" xr:uid="{00000000-0005-0000-0000-0000250B0000}"/>
    <cellStyle name="Comma 2 2 2 2 5 2 5 3" xfId="47553" xr:uid="{00000000-0005-0000-0000-0000260B0000}"/>
    <cellStyle name="Comma 2 2 2 2 5 2 5 4" xfId="50569" xr:uid="{00000000-0005-0000-0000-0000270B0000}"/>
    <cellStyle name="Comma 2 2 2 2 5 2 6" xfId="43871" xr:uid="{00000000-0005-0000-0000-0000280B0000}"/>
    <cellStyle name="Comma 2 2 2 2 5 2 7" xfId="46447" xr:uid="{00000000-0005-0000-0000-0000290B0000}"/>
    <cellStyle name="Comma 2 2 2 2 5 2 8" xfId="49463" xr:uid="{00000000-0005-0000-0000-00002A0B0000}"/>
    <cellStyle name="Comma 2 2 2 2 5 3" xfId="10952" xr:uid="{00000000-0005-0000-0000-00002B0B0000}"/>
    <cellStyle name="Comma 2 2 2 2 5 3 2" xfId="18502" xr:uid="{00000000-0005-0000-0000-00002C0B0000}"/>
    <cellStyle name="Comma 2 2 2 2 5 3 3" xfId="43328" xr:uid="{00000000-0005-0000-0000-00002D0B0000}"/>
    <cellStyle name="Comma 2 2 2 2 5 3 4" xfId="47818" xr:uid="{00000000-0005-0000-0000-00002E0B0000}"/>
    <cellStyle name="Comma 2 2 2 2 5 3 5" xfId="50834" xr:uid="{00000000-0005-0000-0000-00002F0B0000}"/>
    <cellStyle name="Comma 2 2 2 2 5 4" xfId="11437" xr:uid="{00000000-0005-0000-0000-0000300B0000}"/>
    <cellStyle name="Comma 2 2 2 2 5 4 2" xfId="18979" xr:uid="{00000000-0005-0000-0000-0000310B0000}"/>
    <cellStyle name="Comma 2 2 2 2 5 4 3" xfId="42772" xr:uid="{00000000-0005-0000-0000-0000320B0000}"/>
    <cellStyle name="Comma 2 2 2 2 5 4 4" xfId="48295" xr:uid="{00000000-0005-0000-0000-0000330B0000}"/>
    <cellStyle name="Comma 2 2 2 2 5 4 5" xfId="51311" xr:uid="{00000000-0005-0000-0000-0000340B0000}"/>
    <cellStyle name="Comma 2 2 2 2 5 5" xfId="11924" xr:uid="{00000000-0005-0000-0000-0000350B0000}"/>
    <cellStyle name="Comma 2 2 2 2 5 5 2" xfId="19456" xr:uid="{00000000-0005-0000-0000-0000360B0000}"/>
    <cellStyle name="Comma 2 2 2 2 5 5 3" xfId="43227" xr:uid="{00000000-0005-0000-0000-0000370B0000}"/>
    <cellStyle name="Comma 2 2 2 2 5 5 4" xfId="48772" xr:uid="{00000000-0005-0000-0000-0000380B0000}"/>
    <cellStyle name="Comma 2 2 2 2 5 5 5" xfId="51788" xr:uid="{00000000-0005-0000-0000-0000390B0000}"/>
    <cellStyle name="Comma 2 2 2 2 5 6" xfId="8894" xr:uid="{00000000-0005-0000-0000-00003A0B0000}"/>
    <cellStyle name="Comma 2 2 2 2 5 6 2" xfId="43651" xr:uid="{00000000-0005-0000-0000-00003B0B0000}"/>
    <cellStyle name="Comma 2 2 2 2 5 6 3" xfId="47341" xr:uid="{00000000-0005-0000-0000-00003C0B0000}"/>
    <cellStyle name="Comma 2 2 2 2 5 6 4" xfId="50357" xr:uid="{00000000-0005-0000-0000-00003D0B0000}"/>
    <cellStyle name="Comma 2 2 2 2 5 7" xfId="43862" xr:uid="{00000000-0005-0000-0000-00003E0B0000}"/>
    <cellStyle name="Comma 2 2 2 2 5 8" xfId="46235" xr:uid="{00000000-0005-0000-0000-00003F0B0000}"/>
    <cellStyle name="Comma 2 2 2 2 5 9" xfId="49251" xr:uid="{00000000-0005-0000-0000-0000400B0000}"/>
    <cellStyle name="Comma 2 2 2 2 6" xfId="6331" xr:uid="{00000000-0005-0000-0000-0000410B0000}"/>
    <cellStyle name="Comma 2 2 2 2 6 2" xfId="11005" xr:uid="{00000000-0005-0000-0000-0000420B0000}"/>
    <cellStyle name="Comma 2 2 2 2 6 2 2" xfId="18555" xr:uid="{00000000-0005-0000-0000-0000430B0000}"/>
    <cellStyle name="Comma 2 2 2 2 6 2 3" xfId="28647" xr:uid="{00000000-0005-0000-0000-0000440B0000}"/>
    <cellStyle name="Comma 2 2 2 2 6 2 4" xfId="47871" xr:uid="{00000000-0005-0000-0000-0000450B0000}"/>
    <cellStyle name="Comma 2 2 2 2 6 2 5" xfId="50887" xr:uid="{00000000-0005-0000-0000-0000460B0000}"/>
    <cellStyle name="Comma 2 2 2 2 6 3" xfId="11490" xr:uid="{00000000-0005-0000-0000-0000470B0000}"/>
    <cellStyle name="Comma 2 2 2 2 6 3 2" xfId="19032" xr:uid="{00000000-0005-0000-0000-0000480B0000}"/>
    <cellStyle name="Comma 2 2 2 2 6 3 3" xfId="44262" xr:uid="{00000000-0005-0000-0000-0000490B0000}"/>
    <cellStyle name="Comma 2 2 2 2 6 3 4" xfId="48348" xr:uid="{00000000-0005-0000-0000-00004A0B0000}"/>
    <cellStyle name="Comma 2 2 2 2 6 3 5" xfId="51364" xr:uid="{00000000-0005-0000-0000-00004B0B0000}"/>
    <cellStyle name="Comma 2 2 2 2 6 4" xfId="11977" xr:uid="{00000000-0005-0000-0000-00004C0B0000}"/>
    <cellStyle name="Comma 2 2 2 2 6 4 2" xfId="19509" xr:uid="{00000000-0005-0000-0000-00004D0B0000}"/>
    <cellStyle name="Comma 2 2 2 2 6 4 3" xfId="43785" xr:uid="{00000000-0005-0000-0000-00004E0B0000}"/>
    <cellStyle name="Comma 2 2 2 2 6 4 4" xfId="48825" xr:uid="{00000000-0005-0000-0000-00004F0B0000}"/>
    <cellStyle name="Comma 2 2 2 2 6 4 5" xfId="51841" xr:uid="{00000000-0005-0000-0000-0000500B0000}"/>
    <cellStyle name="Comma 2 2 2 2 6 5" xfId="8970" xr:uid="{00000000-0005-0000-0000-0000510B0000}"/>
    <cellStyle name="Comma 2 2 2 2 6 5 2" xfId="20495" xr:uid="{00000000-0005-0000-0000-0000520B0000}"/>
    <cellStyle name="Comma 2 2 2 2 6 5 3" xfId="47394" xr:uid="{00000000-0005-0000-0000-0000530B0000}"/>
    <cellStyle name="Comma 2 2 2 2 6 5 4" xfId="50410" xr:uid="{00000000-0005-0000-0000-0000540B0000}"/>
    <cellStyle name="Comma 2 2 2 2 6 6" xfId="43864" xr:uid="{00000000-0005-0000-0000-0000550B0000}"/>
    <cellStyle name="Comma 2 2 2 2 6 7" xfId="46288" xr:uid="{00000000-0005-0000-0000-0000560B0000}"/>
    <cellStyle name="Comma 2 2 2 2 6 8" xfId="49304" xr:uid="{00000000-0005-0000-0000-0000570B0000}"/>
    <cellStyle name="Comma 2 2 2 2 7" xfId="6651" xr:uid="{00000000-0005-0000-0000-0000580B0000}"/>
    <cellStyle name="Comma 2 2 2 2 7 2" xfId="11217" xr:uid="{00000000-0005-0000-0000-0000590B0000}"/>
    <cellStyle name="Comma 2 2 2 2 7 2 2" xfId="18767" xr:uid="{00000000-0005-0000-0000-00005A0B0000}"/>
    <cellStyle name="Comma 2 2 2 2 7 2 3" xfId="44146" xr:uid="{00000000-0005-0000-0000-00005B0B0000}"/>
    <cellStyle name="Comma 2 2 2 2 7 2 4" xfId="48083" xr:uid="{00000000-0005-0000-0000-00005C0B0000}"/>
    <cellStyle name="Comma 2 2 2 2 7 2 5" xfId="51099" xr:uid="{00000000-0005-0000-0000-00005D0B0000}"/>
    <cellStyle name="Comma 2 2 2 2 7 3" xfId="11702" xr:uid="{00000000-0005-0000-0000-00005E0B0000}"/>
    <cellStyle name="Comma 2 2 2 2 7 3 2" xfId="19244" xr:uid="{00000000-0005-0000-0000-00005F0B0000}"/>
    <cellStyle name="Comma 2 2 2 2 7 3 3" xfId="43202" xr:uid="{00000000-0005-0000-0000-0000600B0000}"/>
    <cellStyle name="Comma 2 2 2 2 7 3 4" xfId="48560" xr:uid="{00000000-0005-0000-0000-0000610B0000}"/>
    <cellStyle name="Comma 2 2 2 2 7 3 5" xfId="51576" xr:uid="{00000000-0005-0000-0000-0000620B0000}"/>
    <cellStyle name="Comma 2 2 2 2 7 4" xfId="12189" xr:uid="{00000000-0005-0000-0000-0000630B0000}"/>
    <cellStyle name="Comma 2 2 2 2 7 4 2" xfId="19721" xr:uid="{00000000-0005-0000-0000-0000640B0000}"/>
    <cellStyle name="Comma 2 2 2 2 7 4 3" xfId="43704" xr:uid="{00000000-0005-0000-0000-0000650B0000}"/>
    <cellStyle name="Comma 2 2 2 2 7 4 4" xfId="49037" xr:uid="{00000000-0005-0000-0000-0000660B0000}"/>
    <cellStyle name="Comma 2 2 2 2 7 4 5" xfId="52053" xr:uid="{00000000-0005-0000-0000-0000670B0000}"/>
    <cellStyle name="Comma 2 2 2 2 7 5" xfId="9284" xr:uid="{00000000-0005-0000-0000-0000680B0000}"/>
    <cellStyle name="Comma 2 2 2 2 7 5 2" xfId="30428" xr:uid="{00000000-0005-0000-0000-0000690B0000}"/>
    <cellStyle name="Comma 2 2 2 2 7 5 3" xfId="47606" xr:uid="{00000000-0005-0000-0000-00006A0B0000}"/>
    <cellStyle name="Comma 2 2 2 2 7 5 4" xfId="50622" xr:uid="{00000000-0005-0000-0000-00006B0B0000}"/>
    <cellStyle name="Comma 2 2 2 2 7 6" xfId="44171" xr:uid="{00000000-0005-0000-0000-00006C0B0000}"/>
    <cellStyle name="Comma 2 2 2 2 7 7" xfId="46500" xr:uid="{00000000-0005-0000-0000-00006D0B0000}"/>
    <cellStyle name="Comma 2 2 2 2 7 8" xfId="49516" xr:uid="{00000000-0005-0000-0000-00006E0B0000}"/>
    <cellStyle name="Comma 2 2 2 2 8" xfId="10793" xr:uid="{00000000-0005-0000-0000-00006F0B0000}"/>
    <cellStyle name="Comma 2 2 2 2 8 2" xfId="18343" xr:uid="{00000000-0005-0000-0000-0000700B0000}"/>
    <cellStyle name="Comma 2 2 2 2 8 3" xfId="20954" xr:uid="{00000000-0005-0000-0000-0000710B0000}"/>
    <cellStyle name="Comma 2 2 2 2 8 4" xfId="47659" xr:uid="{00000000-0005-0000-0000-0000720B0000}"/>
    <cellStyle name="Comma 2 2 2 2 8 5" xfId="50675" xr:uid="{00000000-0005-0000-0000-0000730B0000}"/>
    <cellStyle name="Comma 2 2 2 2 9" xfId="11273" xr:uid="{00000000-0005-0000-0000-0000740B0000}"/>
    <cellStyle name="Comma 2 2 2 2 9 2" xfId="18820" xr:uid="{00000000-0005-0000-0000-0000750B0000}"/>
    <cellStyle name="Comma 2 2 2 2 9 3" xfId="43918" xr:uid="{00000000-0005-0000-0000-0000760B0000}"/>
    <cellStyle name="Comma 2 2 2 2 9 4" xfId="48136" xr:uid="{00000000-0005-0000-0000-0000770B0000}"/>
    <cellStyle name="Comma 2 2 2 2 9 5" xfId="51152" xr:uid="{00000000-0005-0000-0000-0000780B0000}"/>
    <cellStyle name="Comma 2 2 2 3" xfId="4854" xr:uid="{00000000-0005-0000-0000-0000790B0000}"/>
    <cellStyle name="Comma 2 2 2 3 10" xfId="7795" xr:uid="{00000000-0005-0000-0000-00007A0B0000}"/>
    <cellStyle name="Comma 2 2 2 3 10 2" xfId="18005" xr:uid="{00000000-0005-0000-0000-00007B0B0000}"/>
    <cellStyle name="Comma 2 2 2 3 10 3" xfId="42939" xr:uid="{00000000-0005-0000-0000-00007C0B0000}"/>
    <cellStyle name="Comma 2 2 2 3 10 4" xfId="47003" xr:uid="{00000000-0005-0000-0000-00007D0B0000}"/>
    <cellStyle name="Comma 2 2 2 3 10 5" xfId="50019" xr:uid="{00000000-0005-0000-0000-00007E0B0000}"/>
    <cellStyle name="Comma 2 2 2 3 11" xfId="19985" xr:uid="{00000000-0005-0000-0000-00007F0B0000}"/>
    <cellStyle name="Comma 2 2 2 3 12" xfId="44880" xr:uid="{00000000-0005-0000-0000-0000800B0000}"/>
    <cellStyle name="Comma 2 2 2 3 13" xfId="45790" xr:uid="{00000000-0005-0000-0000-0000810B0000}"/>
    <cellStyle name="Comma 2 2 2 3 14" xfId="46082" xr:uid="{00000000-0005-0000-0000-0000820B0000}"/>
    <cellStyle name="Comma 2 2 2 3 15" xfId="49097" xr:uid="{00000000-0005-0000-0000-0000830B0000}"/>
    <cellStyle name="Comma 2 2 2 3 16" xfId="13945" xr:uid="{00000000-0005-0000-0000-0000840B0000}"/>
    <cellStyle name="Comma 2 2 2 3 2" xfId="6118" xr:uid="{00000000-0005-0000-0000-0000850B0000}"/>
    <cellStyle name="Comma 2 2 2 3 2 2" xfId="6438" xr:uid="{00000000-0005-0000-0000-0000860B0000}"/>
    <cellStyle name="Comma 2 2 2 3 2 2 2" xfId="11064" xr:uid="{00000000-0005-0000-0000-0000870B0000}"/>
    <cellStyle name="Comma 2 2 2 3 2 2 2 2" xfId="18614" xr:uid="{00000000-0005-0000-0000-0000880B0000}"/>
    <cellStyle name="Comma 2 2 2 3 2 2 2 3" xfId="21231" xr:uid="{00000000-0005-0000-0000-0000890B0000}"/>
    <cellStyle name="Comma 2 2 2 3 2 2 2 4" xfId="47930" xr:uid="{00000000-0005-0000-0000-00008A0B0000}"/>
    <cellStyle name="Comma 2 2 2 3 2 2 2 5" xfId="50946" xr:uid="{00000000-0005-0000-0000-00008B0B0000}"/>
    <cellStyle name="Comma 2 2 2 3 2 2 3" xfId="11549" xr:uid="{00000000-0005-0000-0000-00008C0B0000}"/>
    <cellStyle name="Comma 2 2 2 3 2 2 3 2" xfId="19091" xr:uid="{00000000-0005-0000-0000-00008D0B0000}"/>
    <cellStyle name="Comma 2 2 2 3 2 2 3 3" xfId="42787" xr:uid="{00000000-0005-0000-0000-00008E0B0000}"/>
    <cellStyle name="Comma 2 2 2 3 2 2 3 4" xfId="48407" xr:uid="{00000000-0005-0000-0000-00008F0B0000}"/>
    <cellStyle name="Comma 2 2 2 3 2 2 3 5" xfId="51423" xr:uid="{00000000-0005-0000-0000-0000900B0000}"/>
    <cellStyle name="Comma 2 2 2 3 2 2 4" xfId="12036" xr:uid="{00000000-0005-0000-0000-0000910B0000}"/>
    <cellStyle name="Comma 2 2 2 3 2 2 4 2" xfId="19568" xr:uid="{00000000-0005-0000-0000-0000920B0000}"/>
    <cellStyle name="Comma 2 2 2 3 2 2 4 3" xfId="44270" xr:uid="{00000000-0005-0000-0000-0000930B0000}"/>
    <cellStyle name="Comma 2 2 2 3 2 2 4 4" xfId="48884" xr:uid="{00000000-0005-0000-0000-0000940B0000}"/>
    <cellStyle name="Comma 2 2 2 3 2 2 4 5" xfId="51900" xr:uid="{00000000-0005-0000-0000-0000950B0000}"/>
    <cellStyle name="Comma 2 2 2 3 2 2 5" xfId="9072" xr:uid="{00000000-0005-0000-0000-0000960B0000}"/>
    <cellStyle name="Comma 2 2 2 3 2 2 5 2" xfId="43514" xr:uid="{00000000-0005-0000-0000-0000970B0000}"/>
    <cellStyle name="Comma 2 2 2 3 2 2 5 3" xfId="47453" xr:uid="{00000000-0005-0000-0000-0000980B0000}"/>
    <cellStyle name="Comma 2 2 2 3 2 2 5 4" xfId="50469" xr:uid="{00000000-0005-0000-0000-0000990B0000}"/>
    <cellStyle name="Comma 2 2 2 3 2 2 6" xfId="21652" xr:uid="{00000000-0005-0000-0000-00009A0B0000}"/>
    <cellStyle name="Comma 2 2 2 3 2 2 7" xfId="46347" xr:uid="{00000000-0005-0000-0000-00009B0B0000}"/>
    <cellStyle name="Comma 2 2 2 3 2 2 8" xfId="49363" xr:uid="{00000000-0005-0000-0000-00009C0B0000}"/>
    <cellStyle name="Comma 2 2 2 3 2 3" xfId="10852" xr:uid="{00000000-0005-0000-0000-00009D0B0000}"/>
    <cellStyle name="Comma 2 2 2 3 2 3 2" xfId="18402" xr:uid="{00000000-0005-0000-0000-00009E0B0000}"/>
    <cellStyle name="Comma 2 2 2 3 2 3 3" xfId="44688" xr:uid="{00000000-0005-0000-0000-00009F0B0000}"/>
    <cellStyle name="Comma 2 2 2 3 2 3 4" xfId="47718" xr:uid="{00000000-0005-0000-0000-0000A00B0000}"/>
    <cellStyle name="Comma 2 2 2 3 2 3 5" xfId="50734" xr:uid="{00000000-0005-0000-0000-0000A10B0000}"/>
    <cellStyle name="Comma 2 2 2 3 2 4" xfId="11336" xr:uid="{00000000-0005-0000-0000-0000A20B0000}"/>
    <cellStyle name="Comma 2 2 2 3 2 4 2" xfId="18879" xr:uid="{00000000-0005-0000-0000-0000A30B0000}"/>
    <cellStyle name="Comma 2 2 2 3 2 4 3" xfId="43702" xr:uid="{00000000-0005-0000-0000-0000A40B0000}"/>
    <cellStyle name="Comma 2 2 2 3 2 4 4" xfId="48195" xr:uid="{00000000-0005-0000-0000-0000A50B0000}"/>
    <cellStyle name="Comma 2 2 2 3 2 4 5" xfId="51211" xr:uid="{00000000-0005-0000-0000-0000A60B0000}"/>
    <cellStyle name="Comma 2 2 2 3 2 5" xfId="11823" xr:uid="{00000000-0005-0000-0000-0000A70B0000}"/>
    <cellStyle name="Comma 2 2 2 3 2 5 2" xfId="19356" xr:uid="{00000000-0005-0000-0000-0000A80B0000}"/>
    <cellStyle name="Comma 2 2 2 3 2 5 3" xfId="43396" xr:uid="{00000000-0005-0000-0000-0000A90B0000}"/>
    <cellStyle name="Comma 2 2 2 3 2 5 4" xfId="48672" xr:uid="{00000000-0005-0000-0000-0000AA0B0000}"/>
    <cellStyle name="Comma 2 2 2 3 2 5 5" xfId="51688" xr:uid="{00000000-0005-0000-0000-0000AB0B0000}"/>
    <cellStyle name="Comma 2 2 2 3 2 6" xfId="8771" xr:uid="{00000000-0005-0000-0000-0000AC0B0000}"/>
    <cellStyle name="Comma 2 2 2 3 2 6 2" xfId="30804" xr:uid="{00000000-0005-0000-0000-0000AD0B0000}"/>
    <cellStyle name="Comma 2 2 2 3 2 6 3" xfId="47241" xr:uid="{00000000-0005-0000-0000-0000AE0B0000}"/>
    <cellStyle name="Comma 2 2 2 3 2 6 4" xfId="50257" xr:uid="{00000000-0005-0000-0000-0000AF0B0000}"/>
    <cellStyle name="Comma 2 2 2 3 2 7" xfId="42304" xr:uid="{00000000-0005-0000-0000-0000B00B0000}"/>
    <cellStyle name="Comma 2 2 2 3 2 8" xfId="46135" xr:uid="{00000000-0005-0000-0000-0000B10B0000}"/>
    <cellStyle name="Comma 2 2 2 3 2 9" xfId="49151" xr:uid="{00000000-0005-0000-0000-0000B20B0000}"/>
    <cellStyle name="Comma 2 2 2 3 3" xfId="6198" xr:uid="{00000000-0005-0000-0000-0000B30B0000}"/>
    <cellStyle name="Comma 2 2 2 3 3 2" xfId="6518" xr:uid="{00000000-0005-0000-0000-0000B40B0000}"/>
    <cellStyle name="Comma 2 2 2 3 3 2 2" xfId="11117" xr:uid="{00000000-0005-0000-0000-0000B50B0000}"/>
    <cellStyle name="Comma 2 2 2 3 3 2 2 2" xfId="18667" xr:uid="{00000000-0005-0000-0000-0000B60B0000}"/>
    <cellStyle name="Comma 2 2 2 3 3 2 2 3" xfId="42722" xr:uid="{00000000-0005-0000-0000-0000B70B0000}"/>
    <cellStyle name="Comma 2 2 2 3 3 2 2 4" xfId="47983" xr:uid="{00000000-0005-0000-0000-0000B80B0000}"/>
    <cellStyle name="Comma 2 2 2 3 3 2 2 5" xfId="50999" xr:uid="{00000000-0005-0000-0000-0000B90B0000}"/>
    <cellStyle name="Comma 2 2 2 3 3 2 3" xfId="11602" xr:uid="{00000000-0005-0000-0000-0000BA0B0000}"/>
    <cellStyle name="Comma 2 2 2 3 3 2 3 2" xfId="19144" xr:uid="{00000000-0005-0000-0000-0000BB0B0000}"/>
    <cellStyle name="Comma 2 2 2 3 3 2 3 3" xfId="43189" xr:uid="{00000000-0005-0000-0000-0000BC0B0000}"/>
    <cellStyle name="Comma 2 2 2 3 3 2 3 4" xfId="48460" xr:uid="{00000000-0005-0000-0000-0000BD0B0000}"/>
    <cellStyle name="Comma 2 2 2 3 3 2 3 5" xfId="51476" xr:uid="{00000000-0005-0000-0000-0000BE0B0000}"/>
    <cellStyle name="Comma 2 2 2 3 3 2 4" xfId="12089" xr:uid="{00000000-0005-0000-0000-0000BF0B0000}"/>
    <cellStyle name="Comma 2 2 2 3 3 2 4 2" xfId="19621" xr:uid="{00000000-0005-0000-0000-0000C00B0000}"/>
    <cellStyle name="Comma 2 2 2 3 3 2 4 3" xfId="44807" xr:uid="{00000000-0005-0000-0000-0000C10B0000}"/>
    <cellStyle name="Comma 2 2 2 3 3 2 4 4" xfId="48937" xr:uid="{00000000-0005-0000-0000-0000C20B0000}"/>
    <cellStyle name="Comma 2 2 2 3 3 2 4 5" xfId="51953" xr:uid="{00000000-0005-0000-0000-0000C30B0000}"/>
    <cellStyle name="Comma 2 2 2 3 3 2 5" xfId="9151" xr:uid="{00000000-0005-0000-0000-0000C40B0000}"/>
    <cellStyle name="Comma 2 2 2 3 3 2 5 2" xfId="43280" xr:uid="{00000000-0005-0000-0000-0000C50B0000}"/>
    <cellStyle name="Comma 2 2 2 3 3 2 5 3" xfId="47506" xr:uid="{00000000-0005-0000-0000-0000C60B0000}"/>
    <cellStyle name="Comma 2 2 2 3 3 2 5 4" xfId="50522" xr:uid="{00000000-0005-0000-0000-0000C70B0000}"/>
    <cellStyle name="Comma 2 2 2 3 3 2 6" xfId="42390" xr:uid="{00000000-0005-0000-0000-0000C80B0000}"/>
    <cellStyle name="Comma 2 2 2 3 3 2 7" xfId="46400" xr:uid="{00000000-0005-0000-0000-0000C90B0000}"/>
    <cellStyle name="Comma 2 2 2 3 3 2 8" xfId="49416" xr:uid="{00000000-0005-0000-0000-0000CA0B0000}"/>
    <cellStyle name="Comma 2 2 2 3 3 3" xfId="10905" xr:uid="{00000000-0005-0000-0000-0000CB0B0000}"/>
    <cellStyle name="Comma 2 2 2 3 3 3 2" xfId="18455" xr:uid="{00000000-0005-0000-0000-0000CC0B0000}"/>
    <cellStyle name="Comma 2 2 2 3 3 3 3" xfId="44428" xr:uid="{00000000-0005-0000-0000-0000CD0B0000}"/>
    <cellStyle name="Comma 2 2 2 3 3 3 4" xfId="47771" xr:uid="{00000000-0005-0000-0000-0000CE0B0000}"/>
    <cellStyle name="Comma 2 2 2 3 3 3 5" xfId="50787" xr:uid="{00000000-0005-0000-0000-0000CF0B0000}"/>
    <cellStyle name="Comma 2 2 2 3 3 4" xfId="11390" xr:uid="{00000000-0005-0000-0000-0000D00B0000}"/>
    <cellStyle name="Comma 2 2 2 3 3 4 2" xfId="18932" xr:uid="{00000000-0005-0000-0000-0000D10B0000}"/>
    <cellStyle name="Comma 2 2 2 3 3 4 3" xfId="44220" xr:uid="{00000000-0005-0000-0000-0000D20B0000}"/>
    <cellStyle name="Comma 2 2 2 3 3 4 4" xfId="48248" xr:uid="{00000000-0005-0000-0000-0000D30B0000}"/>
    <cellStyle name="Comma 2 2 2 3 3 4 5" xfId="51264" xr:uid="{00000000-0005-0000-0000-0000D40B0000}"/>
    <cellStyle name="Comma 2 2 2 3 3 5" xfId="11877" xr:uid="{00000000-0005-0000-0000-0000D50B0000}"/>
    <cellStyle name="Comma 2 2 2 3 3 5 2" xfId="19409" xr:uid="{00000000-0005-0000-0000-0000D60B0000}"/>
    <cellStyle name="Comma 2 2 2 3 3 5 3" xfId="44074" xr:uid="{00000000-0005-0000-0000-0000D70B0000}"/>
    <cellStyle name="Comma 2 2 2 3 3 5 4" xfId="48725" xr:uid="{00000000-0005-0000-0000-0000D80B0000}"/>
    <cellStyle name="Comma 2 2 2 3 3 5 5" xfId="51741" xr:uid="{00000000-0005-0000-0000-0000D90B0000}"/>
    <cellStyle name="Comma 2 2 2 3 3 6" xfId="8842" xr:uid="{00000000-0005-0000-0000-0000DA0B0000}"/>
    <cellStyle name="Comma 2 2 2 3 3 6 2" xfId="43051" xr:uid="{00000000-0005-0000-0000-0000DB0B0000}"/>
    <cellStyle name="Comma 2 2 2 3 3 6 3" xfId="47294" xr:uid="{00000000-0005-0000-0000-0000DC0B0000}"/>
    <cellStyle name="Comma 2 2 2 3 3 6 4" xfId="50310" xr:uid="{00000000-0005-0000-0000-0000DD0B0000}"/>
    <cellStyle name="Comma 2 2 2 3 3 7" xfId="42321" xr:uid="{00000000-0005-0000-0000-0000DE0B0000}"/>
    <cellStyle name="Comma 2 2 2 3 3 8" xfId="46188" xr:uid="{00000000-0005-0000-0000-0000DF0B0000}"/>
    <cellStyle name="Comma 2 2 2 3 3 9" xfId="49204" xr:uid="{00000000-0005-0000-0000-0000E00B0000}"/>
    <cellStyle name="Comma 2 2 2 3 4" xfId="6278" xr:uid="{00000000-0005-0000-0000-0000E10B0000}"/>
    <cellStyle name="Comma 2 2 2 3 4 2" xfId="6598" xr:uid="{00000000-0005-0000-0000-0000E20B0000}"/>
    <cellStyle name="Comma 2 2 2 3 4 2 2" xfId="11170" xr:uid="{00000000-0005-0000-0000-0000E30B0000}"/>
    <cellStyle name="Comma 2 2 2 3 4 2 2 2" xfId="18720" xr:uid="{00000000-0005-0000-0000-0000E40B0000}"/>
    <cellStyle name="Comma 2 2 2 3 4 2 2 3" xfId="21217" xr:uid="{00000000-0005-0000-0000-0000E50B0000}"/>
    <cellStyle name="Comma 2 2 2 3 4 2 2 4" xfId="48036" xr:uid="{00000000-0005-0000-0000-0000E60B0000}"/>
    <cellStyle name="Comma 2 2 2 3 4 2 2 5" xfId="51052" xr:uid="{00000000-0005-0000-0000-0000E70B0000}"/>
    <cellStyle name="Comma 2 2 2 3 4 2 3" xfId="11655" xr:uid="{00000000-0005-0000-0000-0000E80B0000}"/>
    <cellStyle name="Comma 2 2 2 3 4 2 3 2" xfId="19197" xr:uid="{00000000-0005-0000-0000-0000E90B0000}"/>
    <cellStyle name="Comma 2 2 2 3 4 2 3 3" xfId="44412" xr:uid="{00000000-0005-0000-0000-0000EA0B0000}"/>
    <cellStyle name="Comma 2 2 2 3 4 2 3 4" xfId="48513" xr:uid="{00000000-0005-0000-0000-0000EB0B0000}"/>
    <cellStyle name="Comma 2 2 2 3 4 2 3 5" xfId="51529" xr:uid="{00000000-0005-0000-0000-0000EC0B0000}"/>
    <cellStyle name="Comma 2 2 2 3 4 2 4" xfId="12142" xr:uid="{00000000-0005-0000-0000-0000ED0B0000}"/>
    <cellStyle name="Comma 2 2 2 3 4 2 4 2" xfId="19674" xr:uid="{00000000-0005-0000-0000-0000EE0B0000}"/>
    <cellStyle name="Comma 2 2 2 3 4 2 4 3" xfId="44312" xr:uid="{00000000-0005-0000-0000-0000EF0B0000}"/>
    <cellStyle name="Comma 2 2 2 3 4 2 4 4" xfId="48990" xr:uid="{00000000-0005-0000-0000-0000F00B0000}"/>
    <cellStyle name="Comma 2 2 2 3 4 2 4 5" xfId="52006" xr:uid="{00000000-0005-0000-0000-0000F10B0000}"/>
    <cellStyle name="Comma 2 2 2 3 4 2 5" xfId="9231" xr:uid="{00000000-0005-0000-0000-0000F20B0000}"/>
    <cellStyle name="Comma 2 2 2 3 4 2 5 2" xfId="42656" xr:uid="{00000000-0005-0000-0000-0000F30B0000}"/>
    <cellStyle name="Comma 2 2 2 3 4 2 5 3" xfId="47559" xr:uid="{00000000-0005-0000-0000-0000F40B0000}"/>
    <cellStyle name="Comma 2 2 2 3 4 2 5 4" xfId="50575" xr:uid="{00000000-0005-0000-0000-0000F50B0000}"/>
    <cellStyle name="Comma 2 2 2 3 4 2 6" xfId="42410" xr:uid="{00000000-0005-0000-0000-0000F60B0000}"/>
    <cellStyle name="Comma 2 2 2 3 4 2 7" xfId="46453" xr:uid="{00000000-0005-0000-0000-0000F70B0000}"/>
    <cellStyle name="Comma 2 2 2 3 4 2 8" xfId="49469" xr:uid="{00000000-0005-0000-0000-0000F80B0000}"/>
    <cellStyle name="Comma 2 2 2 3 4 3" xfId="10958" xr:uid="{00000000-0005-0000-0000-0000F90B0000}"/>
    <cellStyle name="Comma 2 2 2 3 4 3 2" xfId="18508" xr:uid="{00000000-0005-0000-0000-0000FA0B0000}"/>
    <cellStyle name="Comma 2 2 2 3 4 3 3" xfId="30342" xr:uid="{00000000-0005-0000-0000-0000FB0B0000}"/>
    <cellStyle name="Comma 2 2 2 3 4 3 4" xfId="47824" xr:uid="{00000000-0005-0000-0000-0000FC0B0000}"/>
    <cellStyle name="Comma 2 2 2 3 4 3 5" xfId="50840" xr:uid="{00000000-0005-0000-0000-0000FD0B0000}"/>
    <cellStyle name="Comma 2 2 2 3 4 4" xfId="11443" xr:uid="{00000000-0005-0000-0000-0000FE0B0000}"/>
    <cellStyle name="Comma 2 2 2 3 4 4 2" xfId="18985" xr:uid="{00000000-0005-0000-0000-0000FF0B0000}"/>
    <cellStyle name="Comma 2 2 2 3 4 4 3" xfId="42773" xr:uid="{00000000-0005-0000-0000-0000000C0000}"/>
    <cellStyle name="Comma 2 2 2 3 4 4 4" xfId="48301" xr:uid="{00000000-0005-0000-0000-0000010C0000}"/>
    <cellStyle name="Comma 2 2 2 3 4 4 5" xfId="51317" xr:uid="{00000000-0005-0000-0000-0000020C0000}"/>
    <cellStyle name="Comma 2 2 2 3 4 5" xfId="11930" xr:uid="{00000000-0005-0000-0000-0000030C0000}"/>
    <cellStyle name="Comma 2 2 2 3 4 5 2" xfId="19462" xr:uid="{00000000-0005-0000-0000-0000040C0000}"/>
    <cellStyle name="Comma 2 2 2 3 4 5 3" xfId="43228" xr:uid="{00000000-0005-0000-0000-0000050C0000}"/>
    <cellStyle name="Comma 2 2 2 3 4 5 4" xfId="48778" xr:uid="{00000000-0005-0000-0000-0000060C0000}"/>
    <cellStyle name="Comma 2 2 2 3 4 5 5" xfId="51794" xr:uid="{00000000-0005-0000-0000-0000070C0000}"/>
    <cellStyle name="Comma 2 2 2 3 4 6" xfId="8918" xr:uid="{00000000-0005-0000-0000-0000080C0000}"/>
    <cellStyle name="Comma 2 2 2 3 4 6 2" xfId="44775" xr:uid="{00000000-0005-0000-0000-0000090C0000}"/>
    <cellStyle name="Comma 2 2 2 3 4 6 3" xfId="47347" xr:uid="{00000000-0005-0000-0000-00000A0C0000}"/>
    <cellStyle name="Comma 2 2 2 3 4 6 4" xfId="50363" xr:uid="{00000000-0005-0000-0000-00000B0C0000}"/>
    <cellStyle name="Comma 2 2 2 3 4 7" xfId="44438" xr:uid="{00000000-0005-0000-0000-00000C0C0000}"/>
    <cellStyle name="Comma 2 2 2 3 4 8" xfId="46241" xr:uid="{00000000-0005-0000-0000-00000D0C0000}"/>
    <cellStyle name="Comma 2 2 2 3 4 9" xfId="49257" xr:uid="{00000000-0005-0000-0000-00000E0C0000}"/>
    <cellStyle name="Comma 2 2 2 3 5" xfId="6358" xr:uid="{00000000-0005-0000-0000-00000F0C0000}"/>
    <cellStyle name="Comma 2 2 2 3 5 2" xfId="11011" xr:uid="{00000000-0005-0000-0000-0000100C0000}"/>
    <cellStyle name="Comma 2 2 2 3 5 2 2" xfId="18561" xr:uid="{00000000-0005-0000-0000-0000110C0000}"/>
    <cellStyle name="Comma 2 2 2 3 5 2 3" xfId="43464" xr:uid="{00000000-0005-0000-0000-0000120C0000}"/>
    <cellStyle name="Comma 2 2 2 3 5 2 4" xfId="47877" xr:uid="{00000000-0005-0000-0000-0000130C0000}"/>
    <cellStyle name="Comma 2 2 2 3 5 2 5" xfId="50893" xr:uid="{00000000-0005-0000-0000-0000140C0000}"/>
    <cellStyle name="Comma 2 2 2 3 5 3" xfId="11496" xr:uid="{00000000-0005-0000-0000-0000150C0000}"/>
    <cellStyle name="Comma 2 2 2 3 5 3 2" xfId="19038" xr:uid="{00000000-0005-0000-0000-0000160C0000}"/>
    <cellStyle name="Comma 2 2 2 3 5 3 3" xfId="43176" xr:uid="{00000000-0005-0000-0000-0000170C0000}"/>
    <cellStyle name="Comma 2 2 2 3 5 3 4" xfId="48354" xr:uid="{00000000-0005-0000-0000-0000180C0000}"/>
    <cellStyle name="Comma 2 2 2 3 5 3 5" xfId="51370" xr:uid="{00000000-0005-0000-0000-0000190C0000}"/>
    <cellStyle name="Comma 2 2 2 3 5 4" xfId="11983" xr:uid="{00000000-0005-0000-0000-00001A0C0000}"/>
    <cellStyle name="Comma 2 2 2 3 5 4 2" xfId="19515" xr:uid="{00000000-0005-0000-0000-00001B0C0000}"/>
    <cellStyle name="Comma 2 2 2 3 5 4 3" xfId="44366" xr:uid="{00000000-0005-0000-0000-00001C0C0000}"/>
    <cellStyle name="Comma 2 2 2 3 5 4 4" xfId="48831" xr:uid="{00000000-0005-0000-0000-00001D0C0000}"/>
    <cellStyle name="Comma 2 2 2 3 5 4 5" xfId="51847" xr:uid="{00000000-0005-0000-0000-00001E0C0000}"/>
    <cellStyle name="Comma 2 2 2 3 5 5" xfId="8997" xr:uid="{00000000-0005-0000-0000-00001F0C0000}"/>
    <cellStyle name="Comma 2 2 2 3 5 5 2" xfId="43810" xr:uid="{00000000-0005-0000-0000-0000200C0000}"/>
    <cellStyle name="Comma 2 2 2 3 5 5 3" xfId="47400" xr:uid="{00000000-0005-0000-0000-0000210C0000}"/>
    <cellStyle name="Comma 2 2 2 3 5 5 4" xfId="50416" xr:uid="{00000000-0005-0000-0000-0000220C0000}"/>
    <cellStyle name="Comma 2 2 2 3 5 6" xfId="43990" xr:uid="{00000000-0005-0000-0000-0000230C0000}"/>
    <cellStyle name="Comma 2 2 2 3 5 7" xfId="46294" xr:uid="{00000000-0005-0000-0000-0000240C0000}"/>
    <cellStyle name="Comma 2 2 2 3 5 8" xfId="49310" xr:uid="{00000000-0005-0000-0000-0000250C0000}"/>
    <cellStyle name="Comma 2 2 2 3 6" xfId="6678" xr:uid="{00000000-0005-0000-0000-0000260C0000}"/>
    <cellStyle name="Comma 2 2 2 3 6 2" xfId="11223" xr:uid="{00000000-0005-0000-0000-0000270C0000}"/>
    <cellStyle name="Comma 2 2 2 3 6 2 2" xfId="18773" xr:uid="{00000000-0005-0000-0000-0000280C0000}"/>
    <cellStyle name="Comma 2 2 2 3 6 2 3" xfId="44352" xr:uid="{00000000-0005-0000-0000-0000290C0000}"/>
    <cellStyle name="Comma 2 2 2 3 6 2 4" xfId="48089" xr:uid="{00000000-0005-0000-0000-00002A0C0000}"/>
    <cellStyle name="Comma 2 2 2 3 6 2 5" xfId="51105" xr:uid="{00000000-0005-0000-0000-00002B0C0000}"/>
    <cellStyle name="Comma 2 2 2 3 6 3" xfId="11708" xr:uid="{00000000-0005-0000-0000-00002C0C0000}"/>
    <cellStyle name="Comma 2 2 2 3 6 3 2" xfId="19250" xr:uid="{00000000-0005-0000-0000-00002D0C0000}"/>
    <cellStyle name="Comma 2 2 2 3 6 3 3" xfId="43203" xr:uid="{00000000-0005-0000-0000-00002E0C0000}"/>
    <cellStyle name="Comma 2 2 2 3 6 3 4" xfId="48566" xr:uid="{00000000-0005-0000-0000-00002F0C0000}"/>
    <cellStyle name="Comma 2 2 2 3 6 3 5" xfId="51582" xr:uid="{00000000-0005-0000-0000-0000300C0000}"/>
    <cellStyle name="Comma 2 2 2 3 6 4" xfId="12196" xr:uid="{00000000-0005-0000-0000-0000310C0000}"/>
    <cellStyle name="Comma 2 2 2 3 6 4 2" xfId="19727" xr:uid="{00000000-0005-0000-0000-0000320C0000}"/>
    <cellStyle name="Comma 2 2 2 3 6 4 3" xfId="44313" xr:uid="{00000000-0005-0000-0000-0000330C0000}"/>
    <cellStyle name="Comma 2 2 2 3 6 4 4" xfId="49043" xr:uid="{00000000-0005-0000-0000-0000340C0000}"/>
    <cellStyle name="Comma 2 2 2 3 6 4 5" xfId="52059" xr:uid="{00000000-0005-0000-0000-0000350C0000}"/>
    <cellStyle name="Comma 2 2 2 3 6 5" xfId="9311" xr:uid="{00000000-0005-0000-0000-0000360C0000}"/>
    <cellStyle name="Comma 2 2 2 3 6 5 2" xfId="44145" xr:uid="{00000000-0005-0000-0000-0000370C0000}"/>
    <cellStyle name="Comma 2 2 2 3 6 5 3" xfId="47612" xr:uid="{00000000-0005-0000-0000-0000380C0000}"/>
    <cellStyle name="Comma 2 2 2 3 6 5 4" xfId="50628" xr:uid="{00000000-0005-0000-0000-0000390C0000}"/>
    <cellStyle name="Comma 2 2 2 3 6 6" xfId="43875" xr:uid="{00000000-0005-0000-0000-00003A0C0000}"/>
    <cellStyle name="Comma 2 2 2 3 6 7" xfId="46506" xr:uid="{00000000-0005-0000-0000-00003B0C0000}"/>
    <cellStyle name="Comma 2 2 2 3 6 8" xfId="49522" xr:uid="{00000000-0005-0000-0000-00003C0C0000}"/>
    <cellStyle name="Comma 2 2 2 3 7" xfId="10799" xr:uid="{00000000-0005-0000-0000-00003D0C0000}"/>
    <cellStyle name="Comma 2 2 2 3 7 2" xfId="18349" xr:uid="{00000000-0005-0000-0000-00003E0C0000}"/>
    <cellStyle name="Comma 2 2 2 3 7 3" xfId="44725" xr:uid="{00000000-0005-0000-0000-00003F0C0000}"/>
    <cellStyle name="Comma 2 2 2 3 7 4" xfId="47665" xr:uid="{00000000-0005-0000-0000-0000400C0000}"/>
    <cellStyle name="Comma 2 2 2 3 7 5" xfId="50681" xr:uid="{00000000-0005-0000-0000-0000410C0000}"/>
    <cellStyle name="Comma 2 2 2 3 8" xfId="11283" xr:uid="{00000000-0005-0000-0000-0000420C0000}"/>
    <cellStyle name="Comma 2 2 2 3 8 2" xfId="18826" xr:uid="{00000000-0005-0000-0000-0000430C0000}"/>
    <cellStyle name="Comma 2 2 2 3 8 3" xfId="44407" xr:uid="{00000000-0005-0000-0000-0000440C0000}"/>
    <cellStyle name="Comma 2 2 2 3 8 4" xfId="48142" xr:uid="{00000000-0005-0000-0000-0000450C0000}"/>
    <cellStyle name="Comma 2 2 2 3 8 5" xfId="51158" xr:uid="{00000000-0005-0000-0000-0000460C0000}"/>
    <cellStyle name="Comma 2 2 2 3 9" xfId="11770" xr:uid="{00000000-0005-0000-0000-0000470C0000}"/>
    <cellStyle name="Comma 2 2 2 3 9 2" xfId="19303" xr:uid="{00000000-0005-0000-0000-0000480C0000}"/>
    <cellStyle name="Comma 2 2 2 3 9 3" xfId="43209" xr:uid="{00000000-0005-0000-0000-0000490C0000}"/>
    <cellStyle name="Comma 2 2 2 3 9 4" xfId="48619" xr:uid="{00000000-0005-0000-0000-00004A0C0000}"/>
    <cellStyle name="Comma 2 2 2 3 9 5" xfId="51635" xr:uid="{00000000-0005-0000-0000-00004B0C0000}"/>
    <cellStyle name="Comma 2 2 2 4" xfId="7397" xr:uid="{00000000-0005-0000-0000-00004C0C0000}"/>
    <cellStyle name="Comma 2 2 2 4 2" xfId="19986" xr:uid="{00000000-0005-0000-0000-00004D0C0000}"/>
    <cellStyle name="Comma 2 2 2 4 3" xfId="44881" xr:uid="{00000000-0005-0000-0000-00004E0C0000}"/>
    <cellStyle name="Comma 2 2 2 4 4" xfId="45791" xr:uid="{00000000-0005-0000-0000-00004F0C0000}"/>
    <cellStyle name="Comma 2 2 2 5" xfId="7484" xr:uid="{00000000-0005-0000-0000-0000500C0000}"/>
    <cellStyle name="Comma 2 2 2 5 2" xfId="17987" xr:uid="{00000000-0005-0000-0000-0000510C0000}"/>
    <cellStyle name="Comma 2 2 2 5 3" xfId="30569" xr:uid="{00000000-0005-0000-0000-0000520C0000}"/>
    <cellStyle name="Comma 2 2 2 5 4" xfId="46981" xr:uid="{00000000-0005-0000-0000-0000530C0000}"/>
    <cellStyle name="Comma 2 2 2 5 5" xfId="49997" xr:uid="{00000000-0005-0000-0000-0000540C0000}"/>
    <cellStyle name="Comma 2 2 2 6" xfId="15775" xr:uid="{00000000-0005-0000-0000-0000550C0000}"/>
    <cellStyle name="Comma 2 2 2 7" xfId="19982" xr:uid="{00000000-0005-0000-0000-0000560C0000}"/>
    <cellStyle name="Comma 2 2 2 8" xfId="44877" xr:uid="{00000000-0005-0000-0000-0000570C0000}"/>
    <cellStyle name="Comma 2 2 2 9" xfId="45787" xr:uid="{00000000-0005-0000-0000-0000580C0000}"/>
    <cellStyle name="Comma 2 2 3" xfId="3954" xr:uid="{00000000-0005-0000-0000-0000590C0000}"/>
    <cellStyle name="Comma 2 2 3 2" xfId="8520" xr:uid="{00000000-0005-0000-0000-00005A0C0000}"/>
    <cellStyle name="Comma 2 2 3 2 2" xfId="19988" xr:uid="{00000000-0005-0000-0000-00005B0C0000}"/>
    <cellStyle name="Comma 2 2 3 2 3" xfId="44883" xr:uid="{00000000-0005-0000-0000-00005C0C0000}"/>
    <cellStyle name="Comma 2 2 3 2 4" xfId="45793" xr:uid="{00000000-0005-0000-0000-00005D0C0000}"/>
    <cellStyle name="Comma 2 2 3 3" xfId="7995" xr:uid="{00000000-0005-0000-0000-00005E0C0000}"/>
    <cellStyle name="Comma 2 2 3 3 2" xfId="18022" xr:uid="{00000000-0005-0000-0000-00005F0C0000}"/>
    <cellStyle name="Comma 2 2 3 3 3" xfId="44841" xr:uid="{00000000-0005-0000-0000-0000600C0000}"/>
    <cellStyle name="Comma 2 2 3 3 4" xfId="47025" xr:uid="{00000000-0005-0000-0000-0000610C0000}"/>
    <cellStyle name="Comma 2 2 3 3 5" xfId="50041" xr:uid="{00000000-0005-0000-0000-0000620C0000}"/>
    <cellStyle name="Comma 2 2 3 4" xfId="15777" xr:uid="{00000000-0005-0000-0000-0000630C0000}"/>
    <cellStyle name="Comma 2 2 3 5" xfId="19987" xr:uid="{00000000-0005-0000-0000-0000640C0000}"/>
    <cellStyle name="Comma 2 2 3 6" xfId="44882" xr:uid="{00000000-0005-0000-0000-0000650C0000}"/>
    <cellStyle name="Comma 2 2 3 7" xfId="45792" xr:uid="{00000000-0005-0000-0000-0000660C0000}"/>
    <cellStyle name="Comma 2 2 4" xfId="7483" xr:uid="{00000000-0005-0000-0000-0000670C0000}"/>
    <cellStyle name="Comma 2 2 4 2" xfId="7528" xr:uid="{00000000-0005-0000-0000-0000680C0000}"/>
    <cellStyle name="Comma 2 2 4 3" xfId="14356" xr:uid="{00000000-0005-0000-0000-0000690C0000}"/>
    <cellStyle name="Comma 2 2 4 3 2" xfId="17986" xr:uid="{00000000-0005-0000-0000-00006A0C0000}"/>
    <cellStyle name="Comma 2 2 4 4" xfId="19989" xr:uid="{00000000-0005-0000-0000-00006B0C0000}"/>
    <cellStyle name="Comma 2 2 4 5" xfId="42561" xr:uid="{00000000-0005-0000-0000-00006C0C0000}"/>
    <cellStyle name="Comma 2 2 4 6" xfId="44884" xr:uid="{00000000-0005-0000-0000-00006D0C0000}"/>
    <cellStyle name="Comma 2 2 4 7" xfId="45794" xr:uid="{00000000-0005-0000-0000-00006E0C0000}"/>
    <cellStyle name="Comma 2 2 4 8" xfId="46980" xr:uid="{00000000-0005-0000-0000-00006F0C0000}"/>
    <cellStyle name="Comma 2 2 4 9" xfId="49996" xr:uid="{00000000-0005-0000-0000-0000700C0000}"/>
    <cellStyle name="Comma 2 2 5" xfId="15774" xr:uid="{00000000-0005-0000-0000-0000710C0000}"/>
    <cellStyle name="Comma 2 2 5 2" xfId="19990" xr:uid="{00000000-0005-0000-0000-0000720C0000}"/>
    <cellStyle name="Comma 2 2 5 3" xfId="44885" xr:uid="{00000000-0005-0000-0000-0000730C0000}"/>
    <cellStyle name="Comma 2 2 5 4" xfId="45795" xr:uid="{00000000-0005-0000-0000-0000740C0000}"/>
    <cellStyle name="Comma 2 2 6" xfId="19991" xr:uid="{00000000-0005-0000-0000-0000750C0000}"/>
    <cellStyle name="Comma 2 2 7" xfId="19981" xr:uid="{00000000-0005-0000-0000-0000760C0000}"/>
    <cellStyle name="Comma 2 2 8" xfId="44876" xr:uid="{00000000-0005-0000-0000-0000770C0000}"/>
    <cellStyle name="Comma 2 2 9" xfId="45786" xr:uid="{00000000-0005-0000-0000-0000780C0000}"/>
    <cellStyle name="Comma 2 3" xfId="34" xr:uid="{00000000-0005-0000-0000-0000790C0000}"/>
    <cellStyle name="Comma 2 3 10" xfId="44886" xr:uid="{00000000-0005-0000-0000-00007A0C0000}"/>
    <cellStyle name="Comma 2 3 11" xfId="45796" xr:uid="{00000000-0005-0000-0000-00007B0C0000}"/>
    <cellStyle name="Comma 2 3 12" xfId="1679" xr:uid="{00000000-0005-0000-0000-00007C0C0000}"/>
    <cellStyle name="Comma 2 3 2" xfId="35" xr:uid="{00000000-0005-0000-0000-00007D0C0000}"/>
    <cellStyle name="Comma 2 3 2 10" xfId="45797" xr:uid="{00000000-0005-0000-0000-00007E0C0000}"/>
    <cellStyle name="Comma 2 3 2 11" xfId="2086" xr:uid="{00000000-0005-0000-0000-00007F0C0000}"/>
    <cellStyle name="Comma 2 3 2 2" xfId="4855" xr:uid="{00000000-0005-0000-0000-0000800C0000}"/>
    <cellStyle name="Comma 2 3 2 2 10" xfId="11284" xr:uid="{00000000-0005-0000-0000-0000810C0000}"/>
    <cellStyle name="Comma 2 3 2 2 10 2" xfId="18827" xr:uid="{00000000-0005-0000-0000-0000820C0000}"/>
    <cellStyle name="Comma 2 3 2 2 10 3" xfId="28799" xr:uid="{00000000-0005-0000-0000-0000830C0000}"/>
    <cellStyle name="Comma 2 3 2 2 10 4" xfId="48143" xr:uid="{00000000-0005-0000-0000-0000840C0000}"/>
    <cellStyle name="Comma 2 3 2 2 10 5" xfId="51159" xr:uid="{00000000-0005-0000-0000-0000850C0000}"/>
    <cellStyle name="Comma 2 3 2 2 11" xfId="11771" xr:uid="{00000000-0005-0000-0000-0000860C0000}"/>
    <cellStyle name="Comma 2 3 2 2 11 2" xfId="19304" xr:uid="{00000000-0005-0000-0000-0000870C0000}"/>
    <cellStyle name="Comma 2 3 2 2 11 3" xfId="44361" xr:uid="{00000000-0005-0000-0000-0000880C0000}"/>
    <cellStyle name="Comma 2 3 2 2 11 4" xfId="48620" xr:uid="{00000000-0005-0000-0000-0000890C0000}"/>
    <cellStyle name="Comma 2 3 2 2 11 5" xfId="51636" xr:uid="{00000000-0005-0000-0000-00008A0C0000}"/>
    <cellStyle name="Comma 2 3 2 2 12" xfId="14049" xr:uid="{00000000-0005-0000-0000-00008B0C0000}"/>
    <cellStyle name="Comma 2 3 2 2 12 2" xfId="17557" xr:uid="{00000000-0005-0000-0000-00008C0C0000}"/>
    <cellStyle name="Comma 2 3 2 2 13" xfId="19994" xr:uid="{00000000-0005-0000-0000-00008D0C0000}"/>
    <cellStyle name="Comma 2 3 2 2 14" xfId="44888" xr:uid="{00000000-0005-0000-0000-00008E0C0000}"/>
    <cellStyle name="Comma 2 3 2 2 15" xfId="45798" xr:uid="{00000000-0005-0000-0000-00008F0C0000}"/>
    <cellStyle name="Comma 2 3 2 2 16" xfId="46083" xr:uid="{00000000-0005-0000-0000-0000900C0000}"/>
    <cellStyle name="Comma 2 3 2 2 17" xfId="49098" xr:uid="{00000000-0005-0000-0000-0000910C0000}"/>
    <cellStyle name="Comma 2 3 2 2 2" xfId="6119" xr:uid="{00000000-0005-0000-0000-0000920C0000}"/>
    <cellStyle name="Comma 2 3 2 2 2 10" xfId="49152" xr:uid="{00000000-0005-0000-0000-0000930C0000}"/>
    <cellStyle name="Comma 2 3 2 2 2 2" xfId="6439" xr:uid="{00000000-0005-0000-0000-0000940C0000}"/>
    <cellStyle name="Comma 2 3 2 2 2 2 2" xfId="11065" xr:uid="{00000000-0005-0000-0000-0000950C0000}"/>
    <cellStyle name="Comma 2 3 2 2 2 2 2 2" xfId="18615" xr:uid="{00000000-0005-0000-0000-0000960C0000}"/>
    <cellStyle name="Comma 2 3 2 2 2 2 2 3" xfId="44117" xr:uid="{00000000-0005-0000-0000-0000970C0000}"/>
    <cellStyle name="Comma 2 3 2 2 2 2 2 4" xfId="47931" xr:uid="{00000000-0005-0000-0000-0000980C0000}"/>
    <cellStyle name="Comma 2 3 2 2 2 2 2 5" xfId="50947" xr:uid="{00000000-0005-0000-0000-0000990C0000}"/>
    <cellStyle name="Comma 2 3 2 2 2 2 3" xfId="11550" xr:uid="{00000000-0005-0000-0000-00009A0C0000}"/>
    <cellStyle name="Comma 2 3 2 2 2 2 3 2" xfId="19092" xr:uid="{00000000-0005-0000-0000-00009B0C0000}"/>
    <cellStyle name="Comma 2 3 2 2 2 2 3 3" xfId="44005" xr:uid="{00000000-0005-0000-0000-00009C0C0000}"/>
    <cellStyle name="Comma 2 3 2 2 2 2 3 4" xfId="48408" xr:uid="{00000000-0005-0000-0000-00009D0C0000}"/>
    <cellStyle name="Comma 2 3 2 2 2 2 3 5" xfId="51424" xr:uid="{00000000-0005-0000-0000-00009E0C0000}"/>
    <cellStyle name="Comma 2 3 2 2 2 2 4" xfId="12037" xr:uid="{00000000-0005-0000-0000-00009F0C0000}"/>
    <cellStyle name="Comma 2 3 2 2 2 2 4 2" xfId="19569" xr:uid="{00000000-0005-0000-0000-0000A00C0000}"/>
    <cellStyle name="Comma 2 3 2 2 2 2 4 3" xfId="42985" xr:uid="{00000000-0005-0000-0000-0000A10C0000}"/>
    <cellStyle name="Comma 2 3 2 2 2 2 4 4" xfId="48885" xr:uid="{00000000-0005-0000-0000-0000A20C0000}"/>
    <cellStyle name="Comma 2 3 2 2 2 2 4 5" xfId="51901" xr:uid="{00000000-0005-0000-0000-0000A30C0000}"/>
    <cellStyle name="Comma 2 3 2 2 2 2 5" xfId="9073" xr:uid="{00000000-0005-0000-0000-0000A40C0000}"/>
    <cellStyle name="Comma 2 3 2 2 2 2 5 2" xfId="43076" xr:uid="{00000000-0005-0000-0000-0000A50C0000}"/>
    <cellStyle name="Comma 2 3 2 2 2 2 5 3" xfId="47454" xr:uid="{00000000-0005-0000-0000-0000A60C0000}"/>
    <cellStyle name="Comma 2 3 2 2 2 2 5 4" xfId="50470" xr:uid="{00000000-0005-0000-0000-0000A70C0000}"/>
    <cellStyle name="Comma 2 3 2 2 2 2 6" xfId="44083" xr:uid="{00000000-0005-0000-0000-0000A80C0000}"/>
    <cellStyle name="Comma 2 3 2 2 2 2 7" xfId="46348" xr:uid="{00000000-0005-0000-0000-0000A90C0000}"/>
    <cellStyle name="Comma 2 3 2 2 2 2 8" xfId="49364" xr:uid="{00000000-0005-0000-0000-0000AA0C0000}"/>
    <cellStyle name="Comma 2 3 2 2 2 3" xfId="8772" xr:uid="{00000000-0005-0000-0000-0000AB0C0000}"/>
    <cellStyle name="Comma 2 3 2 2 2 3 2" xfId="18220" xr:uid="{00000000-0005-0000-0000-0000AC0C0000}"/>
    <cellStyle name="Comma 2 3 2 2 2 3 3" xfId="43498" xr:uid="{00000000-0005-0000-0000-0000AD0C0000}"/>
    <cellStyle name="Comma 2 3 2 2 2 3 4" xfId="47242" xr:uid="{00000000-0005-0000-0000-0000AE0C0000}"/>
    <cellStyle name="Comma 2 3 2 2 2 3 5" xfId="50258" xr:uid="{00000000-0005-0000-0000-0000AF0C0000}"/>
    <cellStyle name="Comma 2 3 2 2 2 4" xfId="10853" xr:uid="{00000000-0005-0000-0000-0000B00C0000}"/>
    <cellStyle name="Comma 2 3 2 2 2 4 2" xfId="18403" xr:uid="{00000000-0005-0000-0000-0000B10C0000}"/>
    <cellStyle name="Comma 2 3 2 2 2 4 3" xfId="43118" xr:uid="{00000000-0005-0000-0000-0000B20C0000}"/>
    <cellStyle name="Comma 2 3 2 2 2 4 4" xfId="47719" xr:uid="{00000000-0005-0000-0000-0000B30C0000}"/>
    <cellStyle name="Comma 2 3 2 2 2 4 5" xfId="50735" xr:uid="{00000000-0005-0000-0000-0000B40C0000}"/>
    <cellStyle name="Comma 2 3 2 2 2 5" xfId="11337" xr:uid="{00000000-0005-0000-0000-0000B50C0000}"/>
    <cellStyle name="Comma 2 3 2 2 2 5 2" xfId="18880" xr:uid="{00000000-0005-0000-0000-0000B60C0000}"/>
    <cellStyle name="Comma 2 3 2 2 2 5 3" xfId="42755" xr:uid="{00000000-0005-0000-0000-0000B70C0000}"/>
    <cellStyle name="Comma 2 3 2 2 2 5 4" xfId="48196" xr:uid="{00000000-0005-0000-0000-0000B80C0000}"/>
    <cellStyle name="Comma 2 3 2 2 2 5 5" xfId="51212" xr:uid="{00000000-0005-0000-0000-0000B90C0000}"/>
    <cellStyle name="Comma 2 3 2 2 2 6" xfId="11824" xr:uid="{00000000-0005-0000-0000-0000BA0C0000}"/>
    <cellStyle name="Comma 2 3 2 2 2 6 2" xfId="19357" xr:uid="{00000000-0005-0000-0000-0000BB0C0000}"/>
    <cellStyle name="Comma 2 3 2 2 2 6 3" xfId="44539" xr:uid="{00000000-0005-0000-0000-0000BC0C0000}"/>
    <cellStyle name="Comma 2 3 2 2 2 6 4" xfId="48673" xr:uid="{00000000-0005-0000-0000-0000BD0C0000}"/>
    <cellStyle name="Comma 2 3 2 2 2 6 5" xfId="51689" xr:uid="{00000000-0005-0000-0000-0000BE0C0000}"/>
    <cellStyle name="Comma 2 3 2 2 2 7" xfId="7996" xr:uid="{00000000-0005-0000-0000-0000BF0C0000}"/>
    <cellStyle name="Comma 2 3 2 2 2 7 2" xfId="43017" xr:uid="{00000000-0005-0000-0000-0000C00C0000}"/>
    <cellStyle name="Comma 2 3 2 2 2 7 3" xfId="47026" xr:uid="{00000000-0005-0000-0000-0000C10C0000}"/>
    <cellStyle name="Comma 2 3 2 2 2 7 4" xfId="50042" xr:uid="{00000000-0005-0000-0000-0000C20C0000}"/>
    <cellStyle name="Comma 2 3 2 2 2 8" xfId="19995" xr:uid="{00000000-0005-0000-0000-0000C30C0000}"/>
    <cellStyle name="Comma 2 3 2 2 2 9" xfId="46136" xr:uid="{00000000-0005-0000-0000-0000C40C0000}"/>
    <cellStyle name="Comma 2 3 2 2 3" xfId="6199" xr:uid="{00000000-0005-0000-0000-0000C50C0000}"/>
    <cellStyle name="Comma 2 3 2 2 3 2" xfId="6519" xr:uid="{00000000-0005-0000-0000-0000C60C0000}"/>
    <cellStyle name="Comma 2 3 2 2 3 2 2" xfId="11118" xr:uid="{00000000-0005-0000-0000-0000C70C0000}"/>
    <cellStyle name="Comma 2 3 2 2 3 2 2 2" xfId="18668" xr:uid="{00000000-0005-0000-0000-0000C80C0000}"/>
    <cellStyle name="Comma 2 3 2 2 3 2 2 3" xfId="42723" xr:uid="{00000000-0005-0000-0000-0000C90C0000}"/>
    <cellStyle name="Comma 2 3 2 2 3 2 2 4" xfId="47984" xr:uid="{00000000-0005-0000-0000-0000CA0C0000}"/>
    <cellStyle name="Comma 2 3 2 2 3 2 2 5" xfId="51000" xr:uid="{00000000-0005-0000-0000-0000CB0C0000}"/>
    <cellStyle name="Comma 2 3 2 2 3 2 3" xfId="11603" xr:uid="{00000000-0005-0000-0000-0000CC0C0000}"/>
    <cellStyle name="Comma 2 3 2 2 3 2 3 2" xfId="19145" xr:uid="{00000000-0005-0000-0000-0000CD0C0000}"/>
    <cellStyle name="Comma 2 3 2 2 3 2 3 3" xfId="44646" xr:uid="{00000000-0005-0000-0000-0000CE0C0000}"/>
    <cellStyle name="Comma 2 3 2 2 3 2 3 4" xfId="48461" xr:uid="{00000000-0005-0000-0000-0000CF0C0000}"/>
    <cellStyle name="Comma 2 3 2 2 3 2 3 5" xfId="51477" xr:uid="{00000000-0005-0000-0000-0000D00C0000}"/>
    <cellStyle name="Comma 2 3 2 2 3 2 4" xfId="12090" xr:uid="{00000000-0005-0000-0000-0000D10C0000}"/>
    <cellStyle name="Comma 2 3 2 2 3 2 4 2" xfId="19622" xr:uid="{00000000-0005-0000-0000-0000D20C0000}"/>
    <cellStyle name="Comma 2 3 2 2 3 2 4 3" xfId="42870" xr:uid="{00000000-0005-0000-0000-0000D30C0000}"/>
    <cellStyle name="Comma 2 3 2 2 3 2 4 4" xfId="48938" xr:uid="{00000000-0005-0000-0000-0000D40C0000}"/>
    <cellStyle name="Comma 2 3 2 2 3 2 4 5" xfId="51954" xr:uid="{00000000-0005-0000-0000-0000D50C0000}"/>
    <cellStyle name="Comma 2 3 2 2 3 2 5" xfId="9152" xr:uid="{00000000-0005-0000-0000-0000D60C0000}"/>
    <cellStyle name="Comma 2 3 2 2 3 2 5 2" xfId="44666" xr:uid="{00000000-0005-0000-0000-0000D70C0000}"/>
    <cellStyle name="Comma 2 3 2 2 3 2 5 3" xfId="47507" xr:uid="{00000000-0005-0000-0000-0000D80C0000}"/>
    <cellStyle name="Comma 2 3 2 2 3 2 5 4" xfId="50523" xr:uid="{00000000-0005-0000-0000-0000D90C0000}"/>
    <cellStyle name="Comma 2 3 2 2 3 2 6" xfId="43571" xr:uid="{00000000-0005-0000-0000-0000DA0C0000}"/>
    <cellStyle name="Comma 2 3 2 2 3 2 7" xfId="46401" xr:uid="{00000000-0005-0000-0000-0000DB0C0000}"/>
    <cellStyle name="Comma 2 3 2 2 3 2 8" xfId="49417" xr:uid="{00000000-0005-0000-0000-0000DC0C0000}"/>
    <cellStyle name="Comma 2 3 2 2 3 3" xfId="10906" xr:uid="{00000000-0005-0000-0000-0000DD0C0000}"/>
    <cellStyle name="Comma 2 3 2 2 3 3 2" xfId="18456" xr:uid="{00000000-0005-0000-0000-0000DE0C0000}"/>
    <cellStyle name="Comma 2 3 2 2 3 3 3" xfId="43654" xr:uid="{00000000-0005-0000-0000-0000DF0C0000}"/>
    <cellStyle name="Comma 2 3 2 2 3 3 4" xfId="47772" xr:uid="{00000000-0005-0000-0000-0000E00C0000}"/>
    <cellStyle name="Comma 2 3 2 2 3 3 5" xfId="50788" xr:uid="{00000000-0005-0000-0000-0000E10C0000}"/>
    <cellStyle name="Comma 2 3 2 2 3 4" xfId="11391" xr:uid="{00000000-0005-0000-0000-0000E20C0000}"/>
    <cellStyle name="Comma 2 3 2 2 3 4 2" xfId="18933" xr:uid="{00000000-0005-0000-0000-0000E30C0000}"/>
    <cellStyle name="Comma 2 3 2 2 3 4 3" xfId="42761" xr:uid="{00000000-0005-0000-0000-0000E40C0000}"/>
    <cellStyle name="Comma 2 3 2 2 3 4 4" xfId="48249" xr:uid="{00000000-0005-0000-0000-0000E50C0000}"/>
    <cellStyle name="Comma 2 3 2 2 3 4 5" xfId="51265" xr:uid="{00000000-0005-0000-0000-0000E60C0000}"/>
    <cellStyle name="Comma 2 3 2 2 3 5" xfId="11878" xr:uid="{00000000-0005-0000-0000-0000E70C0000}"/>
    <cellStyle name="Comma 2 3 2 2 3 5 2" xfId="19410" xr:uid="{00000000-0005-0000-0000-0000E80C0000}"/>
    <cellStyle name="Comma 2 3 2 2 3 5 3" xfId="43634" xr:uid="{00000000-0005-0000-0000-0000E90C0000}"/>
    <cellStyle name="Comma 2 3 2 2 3 5 4" xfId="48726" xr:uid="{00000000-0005-0000-0000-0000EA0C0000}"/>
    <cellStyle name="Comma 2 3 2 2 3 5 5" xfId="51742" xr:uid="{00000000-0005-0000-0000-0000EB0C0000}"/>
    <cellStyle name="Comma 2 3 2 2 3 6" xfId="8843" xr:uid="{00000000-0005-0000-0000-0000EC0C0000}"/>
    <cellStyle name="Comma 2 3 2 2 3 6 2" xfId="43751" xr:uid="{00000000-0005-0000-0000-0000ED0C0000}"/>
    <cellStyle name="Comma 2 3 2 2 3 6 3" xfId="47295" xr:uid="{00000000-0005-0000-0000-0000EE0C0000}"/>
    <cellStyle name="Comma 2 3 2 2 3 6 4" xfId="50311" xr:uid="{00000000-0005-0000-0000-0000EF0C0000}"/>
    <cellStyle name="Comma 2 3 2 2 3 7" xfId="44732" xr:uid="{00000000-0005-0000-0000-0000F00C0000}"/>
    <cellStyle name="Comma 2 3 2 2 3 8" xfId="46189" xr:uid="{00000000-0005-0000-0000-0000F10C0000}"/>
    <cellStyle name="Comma 2 3 2 2 3 9" xfId="49205" xr:uid="{00000000-0005-0000-0000-0000F20C0000}"/>
    <cellStyle name="Comma 2 3 2 2 4" xfId="6279" xr:uid="{00000000-0005-0000-0000-0000F30C0000}"/>
    <cellStyle name="Comma 2 3 2 2 4 2" xfId="6599" xr:uid="{00000000-0005-0000-0000-0000F40C0000}"/>
    <cellStyle name="Comma 2 3 2 2 4 2 2" xfId="11171" xr:uid="{00000000-0005-0000-0000-0000F50C0000}"/>
    <cellStyle name="Comma 2 3 2 2 4 2 2 2" xfId="18721" xr:uid="{00000000-0005-0000-0000-0000F60C0000}"/>
    <cellStyle name="Comma 2 3 2 2 4 2 2 3" xfId="43824" xr:uid="{00000000-0005-0000-0000-0000F70C0000}"/>
    <cellStyle name="Comma 2 3 2 2 4 2 2 4" xfId="48037" xr:uid="{00000000-0005-0000-0000-0000F80C0000}"/>
    <cellStyle name="Comma 2 3 2 2 4 2 2 5" xfId="51053" xr:uid="{00000000-0005-0000-0000-0000F90C0000}"/>
    <cellStyle name="Comma 2 3 2 2 4 2 3" xfId="11656" xr:uid="{00000000-0005-0000-0000-0000FA0C0000}"/>
    <cellStyle name="Comma 2 3 2 2 4 2 3 2" xfId="19198" xr:uid="{00000000-0005-0000-0000-0000FB0C0000}"/>
    <cellStyle name="Comma 2 3 2 2 4 2 3 3" xfId="43195" xr:uid="{00000000-0005-0000-0000-0000FC0C0000}"/>
    <cellStyle name="Comma 2 3 2 2 4 2 3 4" xfId="48514" xr:uid="{00000000-0005-0000-0000-0000FD0C0000}"/>
    <cellStyle name="Comma 2 3 2 2 4 2 3 5" xfId="51530" xr:uid="{00000000-0005-0000-0000-0000FE0C0000}"/>
    <cellStyle name="Comma 2 3 2 2 4 2 4" xfId="12143" xr:uid="{00000000-0005-0000-0000-0000FF0C0000}"/>
    <cellStyle name="Comma 2 3 2 2 4 2 4 2" xfId="19675" xr:uid="{00000000-0005-0000-0000-0000000D0000}"/>
    <cellStyle name="Comma 2 3 2 2 4 2 4 3" xfId="43543" xr:uid="{00000000-0005-0000-0000-0000010D0000}"/>
    <cellStyle name="Comma 2 3 2 2 4 2 4 4" xfId="48991" xr:uid="{00000000-0005-0000-0000-0000020D0000}"/>
    <cellStyle name="Comma 2 3 2 2 4 2 4 5" xfId="52007" xr:uid="{00000000-0005-0000-0000-0000030D0000}"/>
    <cellStyle name="Comma 2 3 2 2 4 2 5" xfId="9232" xr:uid="{00000000-0005-0000-0000-0000040D0000}"/>
    <cellStyle name="Comma 2 3 2 2 4 2 5 2" xfId="42657" xr:uid="{00000000-0005-0000-0000-0000050D0000}"/>
    <cellStyle name="Comma 2 3 2 2 4 2 5 3" xfId="47560" xr:uid="{00000000-0005-0000-0000-0000060D0000}"/>
    <cellStyle name="Comma 2 3 2 2 4 2 5 4" xfId="50576" xr:uid="{00000000-0005-0000-0000-0000070D0000}"/>
    <cellStyle name="Comma 2 3 2 2 4 2 6" xfId="44168" xr:uid="{00000000-0005-0000-0000-0000080D0000}"/>
    <cellStyle name="Comma 2 3 2 2 4 2 7" xfId="46454" xr:uid="{00000000-0005-0000-0000-0000090D0000}"/>
    <cellStyle name="Comma 2 3 2 2 4 2 8" xfId="49470" xr:uid="{00000000-0005-0000-0000-00000A0D0000}"/>
    <cellStyle name="Comma 2 3 2 2 4 3" xfId="10959" xr:uid="{00000000-0005-0000-0000-00000B0D0000}"/>
    <cellStyle name="Comma 2 3 2 2 4 3 2" xfId="18509" xr:uid="{00000000-0005-0000-0000-00000C0D0000}"/>
    <cellStyle name="Comma 2 3 2 2 4 3 3" xfId="43819" xr:uid="{00000000-0005-0000-0000-00000D0D0000}"/>
    <cellStyle name="Comma 2 3 2 2 4 3 4" xfId="47825" xr:uid="{00000000-0005-0000-0000-00000E0D0000}"/>
    <cellStyle name="Comma 2 3 2 2 4 3 5" xfId="50841" xr:uid="{00000000-0005-0000-0000-00000F0D0000}"/>
    <cellStyle name="Comma 2 3 2 2 4 4" xfId="11444" xr:uid="{00000000-0005-0000-0000-0000100D0000}"/>
    <cellStyle name="Comma 2 3 2 2 4 4 2" xfId="18986" xr:uid="{00000000-0005-0000-0000-0000110D0000}"/>
    <cellStyle name="Comma 2 3 2 2 4 4 3" xfId="44004" xr:uid="{00000000-0005-0000-0000-0000120D0000}"/>
    <cellStyle name="Comma 2 3 2 2 4 4 4" xfId="48302" xr:uid="{00000000-0005-0000-0000-0000130D0000}"/>
    <cellStyle name="Comma 2 3 2 2 4 4 5" xfId="51318" xr:uid="{00000000-0005-0000-0000-0000140D0000}"/>
    <cellStyle name="Comma 2 3 2 2 4 5" xfId="11931" xr:uid="{00000000-0005-0000-0000-0000150D0000}"/>
    <cellStyle name="Comma 2 3 2 2 4 5 2" xfId="19463" xr:uid="{00000000-0005-0000-0000-0000160D0000}"/>
    <cellStyle name="Comma 2 3 2 2 4 5 3" xfId="44075" xr:uid="{00000000-0005-0000-0000-0000170D0000}"/>
    <cellStyle name="Comma 2 3 2 2 4 5 4" xfId="48779" xr:uid="{00000000-0005-0000-0000-0000180D0000}"/>
    <cellStyle name="Comma 2 3 2 2 4 5 5" xfId="51795" xr:uid="{00000000-0005-0000-0000-0000190D0000}"/>
    <cellStyle name="Comma 2 3 2 2 4 6" xfId="8919" xr:uid="{00000000-0005-0000-0000-00001A0D0000}"/>
    <cellStyle name="Comma 2 3 2 2 4 6 2" xfId="42615" xr:uid="{00000000-0005-0000-0000-00001B0D0000}"/>
    <cellStyle name="Comma 2 3 2 2 4 6 3" xfId="47348" xr:uid="{00000000-0005-0000-0000-00001C0D0000}"/>
    <cellStyle name="Comma 2 3 2 2 4 6 4" xfId="50364" xr:uid="{00000000-0005-0000-0000-00001D0D0000}"/>
    <cellStyle name="Comma 2 3 2 2 4 7" xfId="42342" xr:uid="{00000000-0005-0000-0000-00001E0D0000}"/>
    <cellStyle name="Comma 2 3 2 2 4 8" xfId="46242" xr:uid="{00000000-0005-0000-0000-00001F0D0000}"/>
    <cellStyle name="Comma 2 3 2 2 4 9" xfId="49258" xr:uid="{00000000-0005-0000-0000-0000200D0000}"/>
    <cellStyle name="Comma 2 3 2 2 5" xfId="6359" xr:uid="{00000000-0005-0000-0000-0000210D0000}"/>
    <cellStyle name="Comma 2 3 2 2 5 2" xfId="11012" xr:uid="{00000000-0005-0000-0000-0000220D0000}"/>
    <cellStyle name="Comma 2 3 2 2 5 2 2" xfId="18562" xr:uid="{00000000-0005-0000-0000-0000230D0000}"/>
    <cellStyle name="Comma 2 3 2 2 5 2 3" xfId="20472" xr:uid="{00000000-0005-0000-0000-0000240D0000}"/>
    <cellStyle name="Comma 2 3 2 2 5 2 4" xfId="47878" xr:uid="{00000000-0005-0000-0000-0000250D0000}"/>
    <cellStyle name="Comma 2 3 2 2 5 2 5" xfId="50894" xr:uid="{00000000-0005-0000-0000-0000260D0000}"/>
    <cellStyle name="Comma 2 3 2 2 5 3" xfId="11497" xr:uid="{00000000-0005-0000-0000-0000270D0000}"/>
    <cellStyle name="Comma 2 3 2 2 5 3 2" xfId="19039" xr:uid="{00000000-0005-0000-0000-0000280D0000}"/>
    <cellStyle name="Comma 2 3 2 2 5 3 3" xfId="44548" xr:uid="{00000000-0005-0000-0000-0000290D0000}"/>
    <cellStyle name="Comma 2 3 2 2 5 3 4" xfId="48355" xr:uid="{00000000-0005-0000-0000-00002A0D0000}"/>
    <cellStyle name="Comma 2 3 2 2 5 3 5" xfId="51371" xr:uid="{00000000-0005-0000-0000-00002B0D0000}"/>
    <cellStyle name="Comma 2 3 2 2 5 4" xfId="11984" xr:uid="{00000000-0005-0000-0000-00002C0D0000}"/>
    <cellStyle name="Comma 2 3 2 2 5 4 2" xfId="19516" xr:uid="{00000000-0005-0000-0000-00002D0D0000}"/>
    <cellStyle name="Comma 2 3 2 2 5 4 3" xfId="44805" xr:uid="{00000000-0005-0000-0000-00002E0D0000}"/>
    <cellStyle name="Comma 2 3 2 2 5 4 4" xfId="48832" xr:uid="{00000000-0005-0000-0000-00002F0D0000}"/>
    <cellStyle name="Comma 2 3 2 2 5 4 5" xfId="51848" xr:uid="{00000000-0005-0000-0000-0000300D0000}"/>
    <cellStyle name="Comma 2 3 2 2 5 5" xfId="8998" xr:uid="{00000000-0005-0000-0000-0000310D0000}"/>
    <cellStyle name="Comma 2 3 2 2 5 5 2" xfId="43068" xr:uid="{00000000-0005-0000-0000-0000320D0000}"/>
    <cellStyle name="Comma 2 3 2 2 5 5 3" xfId="47401" xr:uid="{00000000-0005-0000-0000-0000330D0000}"/>
    <cellStyle name="Comma 2 3 2 2 5 5 4" xfId="50417" xr:uid="{00000000-0005-0000-0000-0000340D0000}"/>
    <cellStyle name="Comma 2 3 2 2 5 6" xfId="43350" xr:uid="{00000000-0005-0000-0000-0000350D0000}"/>
    <cellStyle name="Comma 2 3 2 2 5 7" xfId="46295" xr:uid="{00000000-0005-0000-0000-0000360D0000}"/>
    <cellStyle name="Comma 2 3 2 2 5 8" xfId="49311" xr:uid="{00000000-0005-0000-0000-0000370D0000}"/>
    <cellStyle name="Comma 2 3 2 2 6" xfId="6679" xr:uid="{00000000-0005-0000-0000-0000380D0000}"/>
    <cellStyle name="Comma 2 3 2 2 6 2" xfId="11224" xr:uid="{00000000-0005-0000-0000-0000390D0000}"/>
    <cellStyle name="Comma 2 3 2 2 6 2 2" xfId="18774" xr:uid="{00000000-0005-0000-0000-00003A0D0000}"/>
    <cellStyle name="Comma 2 3 2 2 6 2 3" xfId="43917" xr:uid="{00000000-0005-0000-0000-00003B0D0000}"/>
    <cellStyle name="Comma 2 3 2 2 6 2 4" xfId="48090" xr:uid="{00000000-0005-0000-0000-00003C0D0000}"/>
    <cellStyle name="Comma 2 3 2 2 6 2 5" xfId="51106" xr:uid="{00000000-0005-0000-0000-00003D0D0000}"/>
    <cellStyle name="Comma 2 3 2 2 6 3" xfId="11709" xr:uid="{00000000-0005-0000-0000-00003E0D0000}"/>
    <cellStyle name="Comma 2 3 2 2 6 3 2" xfId="19251" xr:uid="{00000000-0005-0000-0000-00003F0D0000}"/>
    <cellStyle name="Comma 2 3 2 2 6 3 3" xfId="43779" xr:uid="{00000000-0005-0000-0000-0000400D0000}"/>
    <cellStyle name="Comma 2 3 2 2 6 3 4" xfId="48567" xr:uid="{00000000-0005-0000-0000-0000410D0000}"/>
    <cellStyle name="Comma 2 3 2 2 6 3 5" xfId="51583" xr:uid="{00000000-0005-0000-0000-0000420D0000}"/>
    <cellStyle name="Comma 2 3 2 2 6 4" xfId="12197" xr:uid="{00000000-0005-0000-0000-0000430D0000}"/>
    <cellStyle name="Comma 2 3 2 2 6 4 2" xfId="19728" xr:uid="{00000000-0005-0000-0000-0000440D0000}"/>
    <cellStyle name="Comma 2 3 2 2 6 4 3" xfId="43544" xr:uid="{00000000-0005-0000-0000-0000450D0000}"/>
    <cellStyle name="Comma 2 3 2 2 6 4 4" xfId="49044" xr:uid="{00000000-0005-0000-0000-0000460D0000}"/>
    <cellStyle name="Comma 2 3 2 2 6 4 5" xfId="52060" xr:uid="{00000000-0005-0000-0000-0000470D0000}"/>
    <cellStyle name="Comma 2 3 2 2 6 5" xfId="9312" xr:uid="{00000000-0005-0000-0000-0000480D0000}"/>
    <cellStyle name="Comma 2 3 2 2 6 5 2" xfId="44819" xr:uid="{00000000-0005-0000-0000-0000490D0000}"/>
    <cellStyle name="Comma 2 3 2 2 6 5 3" xfId="47613" xr:uid="{00000000-0005-0000-0000-00004A0D0000}"/>
    <cellStyle name="Comma 2 3 2 2 6 5 4" xfId="50629" xr:uid="{00000000-0005-0000-0000-00004B0D0000}"/>
    <cellStyle name="Comma 2 3 2 2 6 6" xfId="42433" xr:uid="{00000000-0005-0000-0000-00004C0D0000}"/>
    <cellStyle name="Comma 2 3 2 2 6 7" xfId="46507" xr:uid="{00000000-0005-0000-0000-00004D0D0000}"/>
    <cellStyle name="Comma 2 3 2 2 6 8" xfId="49523" xr:uid="{00000000-0005-0000-0000-00004E0D0000}"/>
    <cellStyle name="Comma 2 3 2 2 7" xfId="7423" xr:uid="{00000000-0005-0000-0000-00004F0D0000}"/>
    <cellStyle name="Comma 2 3 2 2 7 2" xfId="17981" xr:uid="{00000000-0005-0000-0000-0000500D0000}"/>
    <cellStyle name="Comma 2 3 2 2 7 3" xfId="43010" xr:uid="{00000000-0005-0000-0000-0000510D0000}"/>
    <cellStyle name="Comma 2 3 2 2 7 4" xfId="46974" xr:uid="{00000000-0005-0000-0000-0000520D0000}"/>
    <cellStyle name="Comma 2 3 2 2 7 5" xfId="49990" xr:uid="{00000000-0005-0000-0000-0000530D0000}"/>
    <cellStyle name="Comma 2 3 2 2 8" xfId="8615" xr:uid="{00000000-0005-0000-0000-0000540D0000}"/>
    <cellStyle name="Comma 2 3 2 2 9" xfId="10800" xr:uid="{00000000-0005-0000-0000-0000550D0000}"/>
    <cellStyle name="Comma 2 3 2 2 9 2" xfId="18350" xr:uid="{00000000-0005-0000-0000-0000560D0000}"/>
    <cellStyle name="Comma 2 3 2 2 9 3" xfId="20263" xr:uid="{00000000-0005-0000-0000-0000570D0000}"/>
    <cellStyle name="Comma 2 3 2 2 9 4" xfId="47666" xr:uid="{00000000-0005-0000-0000-0000580D0000}"/>
    <cellStyle name="Comma 2 3 2 2 9 5" xfId="50682" xr:uid="{00000000-0005-0000-0000-0000590D0000}"/>
    <cellStyle name="Comma 2 3 2 3" xfId="7997" xr:uid="{00000000-0005-0000-0000-00005A0D0000}"/>
    <cellStyle name="Comma 2 3 2 3 2" xfId="18023" xr:uid="{00000000-0005-0000-0000-00005B0D0000}"/>
    <cellStyle name="Comma 2 3 2 3 3" xfId="19996" xr:uid="{00000000-0005-0000-0000-00005C0D0000}"/>
    <cellStyle name="Comma 2 3 2 3 4" xfId="47027" xr:uid="{00000000-0005-0000-0000-00005D0D0000}"/>
    <cellStyle name="Comma 2 3 2 3 5" xfId="50043" xr:uid="{00000000-0005-0000-0000-00005E0D0000}"/>
    <cellStyle name="Comma 2 3 2 4" xfId="7486" xr:uid="{00000000-0005-0000-0000-00005F0D0000}"/>
    <cellStyle name="Comma 2 3 2 4 2" xfId="17989" xr:uid="{00000000-0005-0000-0000-0000600D0000}"/>
    <cellStyle name="Comma 2 3 2 4 3" xfId="43011" xr:uid="{00000000-0005-0000-0000-0000610D0000}"/>
    <cellStyle name="Comma 2 3 2 4 4" xfId="46983" xr:uid="{00000000-0005-0000-0000-0000620D0000}"/>
    <cellStyle name="Comma 2 3 2 4 5" xfId="49999" xr:uid="{00000000-0005-0000-0000-0000630D0000}"/>
    <cellStyle name="Comma 2 3 2 5" xfId="8573" xr:uid="{00000000-0005-0000-0000-0000640D0000}"/>
    <cellStyle name="Comma 2 3 2 6" xfId="6775" xr:uid="{00000000-0005-0000-0000-0000650D0000}"/>
    <cellStyle name="Comma 2 3 2 6 2" xfId="17556" xr:uid="{00000000-0005-0000-0000-0000660D0000}"/>
    <cellStyle name="Comma 2 3 2 6 3" xfId="44748" xr:uid="{00000000-0005-0000-0000-0000670D0000}"/>
    <cellStyle name="Comma 2 3 2 6 4" xfId="46552" xr:uid="{00000000-0005-0000-0000-0000680D0000}"/>
    <cellStyle name="Comma 2 3 2 6 5" xfId="49568" xr:uid="{00000000-0005-0000-0000-0000690D0000}"/>
    <cellStyle name="Comma 2 3 2 7" xfId="15779" xr:uid="{00000000-0005-0000-0000-00006A0D0000}"/>
    <cellStyle name="Comma 2 3 2 8" xfId="19993" xr:uid="{00000000-0005-0000-0000-00006B0D0000}"/>
    <cellStyle name="Comma 2 3 2 9" xfId="44887" xr:uid="{00000000-0005-0000-0000-00006C0D0000}"/>
    <cellStyle name="Comma 2 3 3" xfId="2085" xr:uid="{00000000-0005-0000-0000-00006D0D0000}"/>
    <cellStyle name="Comma 2 3 3 10" xfId="45799" xr:uid="{00000000-0005-0000-0000-00006E0D0000}"/>
    <cellStyle name="Comma 2 3 3 2" xfId="4856" xr:uid="{00000000-0005-0000-0000-00006F0D0000}"/>
    <cellStyle name="Comma 2 3 3 2 10" xfId="11285" xr:uid="{00000000-0005-0000-0000-0000700D0000}"/>
    <cellStyle name="Comma 2 3 3 2 10 2" xfId="18828" xr:uid="{00000000-0005-0000-0000-0000710D0000}"/>
    <cellStyle name="Comma 2 3 3 2 10 3" xfId="43471" xr:uid="{00000000-0005-0000-0000-0000720D0000}"/>
    <cellStyle name="Comma 2 3 3 2 10 4" xfId="48144" xr:uid="{00000000-0005-0000-0000-0000730D0000}"/>
    <cellStyle name="Comma 2 3 3 2 10 5" xfId="51160" xr:uid="{00000000-0005-0000-0000-0000740D0000}"/>
    <cellStyle name="Comma 2 3 3 2 11" xfId="11772" xr:uid="{00000000-0005-0000-0000-0000750D0000}"/>
    <cellStyle name="Comma 2 3 3 2 11 2" xfId="19305" xr:uid="{00000000-0005-0000-0000-0000760D0000}"/>
    <cellStyle name="Comma 2 3 3 2 11 3" xfId="43926" xr:uid="{00000000-0005-0000-0000-0000770D0000}"/>
    <cellStyle name="Comma 2 3 3 2 11 4" xfId="48621" xr:uid="{00000000-0005-0000-0000-0000780D0000}"/>
    <cellStyle name="Comma 2 3 3 2 11 5" xfId="51637" xr:uid="{00000000-0005-0000-0000-0000790D0000}"/>
    <cellStyle name="Comma 2 3 3 2 12" xfId="7884" xr:uid="{00000000-0005-0000-0000-00007A0D0000}"/>
    <cellStyle name="Comma 2 3 3 2 12 2" xfId="18013" xr:uid="{00000000-0005-0000-0000-00007B0D0000}"/>
    <cellStyle name="Comma 2 3 3 2 12 3" xfId="43015" xr:uid="{00000000-0005-0000-0000-00007C0D0000}"/>
    <cellStyle name="Comma 2 3 3 2 12 4" xfId="47014" xr:uid="{00000000-0005-0000-0000-00007D0D0000}"/>
    <cellStyle name="Comma 2 3 3 2 12 5" xfId="50030" xr:uid="{00000000-0005-0000-0000-00007E0D0000}"/>
    <cellStyle name="Comma 2 3 3 2 13" xfId="19998" xr:uid="{00000000-0005-0000-0000-00007F0D0000}"/>
    <cellStyle name="Comma 2 3 3 2 14" xfId="44890" xr:uid="{00000000-0005-0000-0000-0000800D0000}"/>
    <cellStyle name="Comma 2 3 3 2 15" xfId="45800" xr:uid="{00000000-0005-0000-0000-0000810D0000}"/>
    <cellStyle name="Comma 2 3 3 2 16" xfId="46084" xr:uid="{00000000-0005-0000-0000-0000820D0000}"/>
    <cellStyle name="Comma 2 3 3 2 17" xfId="49099" xr:uid="{00000000-0005-0000-0000-0000830D0000}"/>
    <cellStyle name="Comma 2 3 3 2 2" xfId="4857" xr:uid="{00000000-0005-0000-0000-0000840D0000}"/>
    <cellStyle name="Comma 2 3 3 2 2 10" xfId="8466" xr:uid="{00000000-0005-0000-0000-0000850D0000}"/>
    <cellStyle name="Comma 2 3 3 2 2 10 2" xfId="44198" xr:uid="{00000000-0005-0000-0000-0000860D0000}"/>
    <cellStyle name="Comma 2 3 3 2 2 10 3" xfId="47217" xr:uid="{00000000-0005-0000-0000-0000870D0000}"/>
    <cellStyle name="Comma 2 3 3 2 2 10 4" xfId="50233" xr:uid="{00000000-0005-0000-0000-0000880D0000}"/>
    <cellStyle name="Comma 2 3 3 2 2 11" xfId="19999" xr:uid="{00000000-0005-0000-0000-0000890D0000}"/>
    <cellStyle name="Comma 2 3 3 2 2 12" xfId="44891" xr:uid="{00000000-0005-0000-0000-00008A0D0000}"/>
    <cellStyle name="Comma 2 3 3 2 2 13" xfId="45801" xr:uid="{00000000-0005-0000-0000-00008B0D0000}"/>
    <cellStyle name="Comma 2 3 3 2 2 14" xfId="46085" xr:uid="{00000000-0005-0000-0000-00008C0D0000}"/>
    <cellStyle name="Comma 2 3 3 2 2 15" xfId="49100" xr:uid="{00000000-0005-0000-0000-00008D0D0000}"/>
    <cellStyle name="Comma 2 3 3 2 2 2" xfId="6121" xr:uid="{00000000-0005-0000-0000-00008E0D0000}"/>
    <cellStyle name="Comma 2 3 3 2 2 2 2" xfId="6441" xr:uid="{00000000-0005-0000-0000-00008F0D0000}"/>
    <cellStyle name="Comma 2 3 3 2 2 2 2 2" xfId="11067" xr:uid="{00000000-0005-0000-0000-0000900D0000}"/>
    <cellStyle name="Comma 2 3 3 2 2 2 2 2 2" xfId="18617" xr:uid="{00000000-0005-0000-0000-0000910D0000}"/>
    <cellStyle name="Comma 2 3 3 2 2 2 2 2 3" xfId="43767" xr:uid="{00000000-0005-0000-0000-0000920D0000}"/>
    <cellStyle name="Comma 2 3 3 2 2 2 2 2 4" xfId="47933" xr:uid="{00000000-0005-0000-0000-0000930D0000}"/>
    <cellStyle name="Comma 2 3 3 2 2 2 2 2 5" xfId="50949" xr:uid="{00000000-0005-0000-0000-0000940D0000}"/>
    <cellStyle name="Comma 2 3 3 2 2 2 2 3" xfId="11552" xr:uid="{00000000-0005-0000-0000-0000950D0000}"/>
    <cellStyle name="Comma 2 3 3 2 2 2 2 3 2" xfId="19094" xr:uid="{00000000-0005-0000-0000-0000960D0000}"/>
    <cellStyle name="Comma 2 3 3 2 2 2 2 3 3" xfId="28788" xr:uid="{00000000-0005-0000-0000-0000970D0000}"/>
    <cellStyle name="Comma 2 3 3 2 2 2 2 3 4" xfId="48410" xr:uid="{00000000-0005-0000-0000-0000980D0000}"/>
    <cellStyle name="Comma 2 3 3 2 2 2 2 3 5" xfId="51426" xr:uid="{00000000-0005-0000-0000-0000990D0000}"/>
    <cellStyle name="Comma 2 3 3 2 2 2 2 4" xfId="12039" xr:uid="{00000000-0005-0000-0000-00009A0D0000}"/>
    <cellStyle name="Comma 2 3 3 2 2 2 2 4 2" xfId="19571" xr:uid="{00000000-0005-0000-0000-00009B0D0000}"/>
    <cellStyle name="Comma 2 3 3 2 2 2 2 4 3" xfId="44432" xr:uid="{00000000-0005-0000-0000-00009C0D0000}"/>
    <cellStyle name="Comma 2 3 3 2 2 2 2 4 4" xfId="48887" xr:uid="{00000000-0005-0000-0000-00009D0D0000}"/>
    <cellStyle name="Comma 2 3 3 2 2 2 2 4 5" xfId="51903" xr:uid="{00000000-0005-0000-0000-00009E0D0000}"/>
    <cellStyle name="Comma 2 3 3 2 2 2 2 5" xfId="9075" xr:uid="{00000000-0005-0000-0000-00009F0D0000}"/>
    <cellStyle name="Comma 2 3 3 2 2 2 2 5 2" xfId="28575" xr:uid="{00000000-0005-0000-0000-0000A00D0000}"/>
    <cellStyle name="Comma 2 3 3 2 2 2 2 5 3" xfId="47456" xr:uid="{00000000-0005-0000-0000-0000A10D0000}"/>
    <cellStyle name="Comma 2 3 3 2 2 2 2 5 4" xfId="50472" xr:uid="{00000000-0005-0000-0000-0000A20D0000}"/>
    <cellStyle name="Comma 2 3 3 2 2 2 2 6" xfId="21047" xr:uid="{00000000-0005-0000-0000-0000A30D0000}"/>
    <cellStyle name="Comma 2 3 3 2 2 2 2 7" xfId="46350" xr:uid="{00000000-0005-0000-0000-0000A40D0000}"/>
    <cellStyle name="Comma 2 3 3 2 2 2 2 8" xfId="49366" xr:uid="{00000000-0005-0000-0000-0000A50D0000}"/>
    <cellStyle name="Comma 2 3 3 2 2 2 3" xfId="10855" xr:uid="{00000000-0005-0000-0000-0000A60D0000}"/>
    <cellStyle name="Comma 2 3 3 2 2 2 3 2" xfId="18405" xr:uid="{00000000-0005-0000-0000-0000A70D0000}"/>
    <cellStyle name="Comma 2 3 3 2 2 2 3 3" xfId="28571" xr:uid="{00000000-0005-0000-0000-0000A80D0000}"/>
    <cellStyle name="Comma 2 3 3 2 2 2 3 4" xfId="47721" xr:uid="{00000000-0005-0000-0000-0000A90D0000}"/>
    <cellStyle name="Comma 2 3 3 2 2 2 3 5" xfId="50737" xr:uid="{00000000-0005-0000-0000-0000AA0D0000}"/>
    <cellStyle name="Comma 2 3 3 2 2 2 4" xfId="11339" xr:uid="{00000000-0005-0000-0000-0000AB0D0000}"/>
    <cellStyle name="Comma 2 3 3 2 2 2 4 2" xfId="18882" xr:uid="{00000000-0005-0000-0000-0000AC0D0000}"/>
    <cellStyle name="Comma 2 3 3 2 2 2 4 3" xfId="43340" xr:uid="{00000000-0005-0000-0000-0000AD0D0000}"/>
    <cellStyle name="Comma 2 3 3 2 2 2 4 4" xfId="48198" xr:uid="{00000000-0005-0000-0000-0000AE0D0000}"/>
    <cellStyle name="Comma 2 3 3 2 2 2 4 5" xfId="51214" xr:uid="{00000000-0005-0000-0000-0000AF0D0000}"/>
    <cellStyle name="Comma 2 3 3 2 2 2 5" xfId="11826" xr:uid="{00000000-0005-0000-0000-0000B00D0000}"/>
    <cellStyle name="Comma 2 3 3 2 2 2 5 2" xfId="19359" xr:uid="{00000000-0005-0000-0000-0000B10D0000}"/>
    <cellStyle name="Comma 2 3 3 2 2 2 5 3" xfId="28785" xr:uid="{00000000-0005-0000-0000-0000B20D0000}"/>
    <cellStyle name="Comma 2 3 3 2 2 2 5 4" xfId="48675" xr:uid="{00000000-0005-0000-0000-0000B30D0000}"/>
    <cellStyle name="Comma 2 3 3 2 2 2 5 5" xfId="51691" xr:uid="{00000000-0005-0000-0000-0000B40D0000}"/>
    <cellStyle name="Comma 2 3 3 2 2 2 6" xfId="8774" xr:uid="{00000000-0005-0000-0000-0000B50D0000}"/>
    <cellStyle name="Comma 2 3 3 2 2 2 6 2" xfId="43433" xr:uid="{00000000-0005-0000-0000-0000B60D0000}"/>
    <cellStyle name="Comma 2 3 3 2 2 2 6 3" xfId="47244" xr:uid="{00000000-0005-0000-0000-0000B70D0000}"/>
    <cellStyle name="Comma 2 3 3 2 2 2 6 4" xfId="50260" xr:uid="{00000000-0005-0000-0000-0000B80D0000}"/>
    <cellStyle name="Comma 2 3 3 2 2 2 7" xfId="20563" xr:uid="{00000000-0005-0000-0000-0000B90D0000}"/>
    <cellStyle name="Comma 2 3 3 2 2 2 8" xfId="46138" xr:uid="{00000000-0005-0000-0000-0000BA0D0000}"/>
    <cellStyle name="Comma 2 3 3 2 2 2 9" xfId="49154" xr:uid="{00000000-0005-0000-0000-0000BB0D0000}"/>
    <cellStyle name="Comma 2 3 3 2 2 3" xfId="6201" xr:uid="{00000000-0005-0000-0000-0000BC0D0000}"/>
    <cellStyle name="Comma 2 3 3 2 2 3 2" xfId="6521" xr:uid="{00000000-0005-0000-0000-0000BD0D0000}"/>
    <cellStyle name="Comma 2 3 3 2 2 3 2 2" xfId="11120" xr:uid="{00000000-0005-0000-0000-0000BE0D0000}"/>
    <cellStyle name="Comma 2 3 3 2 2 3 2 2 2" xfId="18670" xr:uid="{00000000-0005-0000-0000-0000BF0D0000}"/>
    <cellStyle name="Comma 2 3 3 2 2 3 2 2 3" xfId="44118" xr:uid="{00000000-0005-0000-0000-0000C00D0000}"/>
    <cellStyle name="Comma 2 3 3 2 2 3 2 2 4" xfId="47986" xr:uid="{00000000-0005-0000-0000-0000C10D0000}"/>
    <cellStyle name="Comma 2 3 3 2 2 3 2 2 5" xfId="51002" xr:uid="{00000000-0005-0000-0000-0000C20D0000}"/>
    <cellStyle name="Comma 2 3 3 2 2 3 2 3" xfId="11605" xr:uid="{00000000-0005-0000-0000-0000C30D0000}"/>
    <cellStyle name="Comma 2 3 3 2 2 3 2 3 2" xfId="19147" xr:uid="{00000000-0005-0000-0000-0000C40D0000}"/>
    <cellStyle name="Comma 2 3 3 2 2 3 2 3 3" xfId="42798" xr:uid="{00000000-0005-0000-0000-0000C50D0000}"/>
    <cellStyle name="Comma 2 3 3 2 2 3 2 3 4" xfId="48463" xr:uid="{00000000-0005-0000-0000-0000C60D0000}"/>
    <cellStyle name="Comma 2 3 3 2 2 3 2 3 5" xfId="51479" xr:uid="{00000000-0005-0000-0000-0000C70D0000}"/>
    <cellStyle name="Comma 2 3 3 2 2 3 2 4" xfId="12092" xr:uid="{00000000-0005-0000-0000-0000C80D0000}"/>
    <cellStyle name="Comma 2 3 3 2 2 3 2 4 2" xfId="19624" xr:uid="{00000000-0005-0000-0000-0000C90D0000}"/>
    <cellStyle name="Comma 2 3 3 2 2 3 2 4 3" xfId="44419" xr:uid="{00000000-0005-0000-0000-0000CA0D0000}"/>
    <cellStyle name="Comma 2 3 3 2 2 3 2 4 4" xfId="48940" xr:uid="{00000000-0005-0000-0000-0000CB0D0000}"/>
    <cellStyle name="Comma 2 3 3 2 2 3 2 4 5" xfId="51956" xr:uid="{00000000-0005-0000-0000-0000CC0D0000}"/>
    <cellStyle name="Comma 2 3 3 2 2 3 2 5" xfId="9154" xr:uid="{00000000-0005-0000-0000-0000CD0D0000}"/>
    <cellStyle name="Comma 2 3 3 2 2 3 2 5 2" xfId="43734" xr:uid="{00000000-0005-0000-0000-0000CE0D0000}"/>
    <cellStyle name="Comma 2 3 3 2 2 3 2 5 3" xfId="47509" xr:uid="{00000000-0005-0000-0000-0000CF0D0000}"/>
    <cellStyle name="Comma 2 3 3 2 2 3 2 5 4" xfId="50525" xr:uid="{00000000-0005-0000-0000-0000D00D0000}"/>
    <cellStyle name="Comma 2 3 3 2 2 3 2 6" xfId="44165" xr:uid="{00000000-0005-0000-0000-0000D10D0000}"/>
    <cellStyle name="Comma 2 3 3 2 2 3 2 7" xfId="46403" xr:uid="{00000000-0005-0000-0000-0000D20D0000}"/>
    <cellStyle name="Comma 2 3 3 2 2 3 2 8" xfId="49419" xr:uid="{00000000-0005-0000-0000-0000D30D0000}"/>
    <cellStyle name="Comma 2 3 3 2 2 3 3" xfId="10908" xr:uid="{00000000-0005-0000-0000-0000D40D0000}"/>
    <cellStyle name="Comma 2 3 3 2 2 3 3 2" xfId="18458" xr:uid="{00000000-0005-0000-0000-0000D50D0000}"/>
    <cellStyle name="Comma 2 3 3 2 2 3 3 3" xfId="21584" xr:uid="{00000000-0005-0000-0000-0000D60D0000}"/>
    <cellStyle name="Comma 2 3 3 2 2 3 3 4" xfId="47774" xr:uid="{00000000-0005-0000-0000-0000D70D0000}"/>
    <cellStyle name="Comma 2 3 3 2 2 3 3 5" xfId="50790" xr:uid="{00000000-0005-0000-0000-0000D80D0000}"/>
    <cellStyle name="Comma 2 3 3 2 2 3 4" xfId="11393" xr:uid="{00000000-0005-0000-0000-0000D90D0000}"/>
    <cellStyle name="Comma 2 3 3 2 2 3 4 2" xfId="18935" xr:uid="{00000000-0005-0000-0000-0000DA0D0000}"/>
    <cellStyle name="Comma 2 3 3 2 2 3 4 3" xfId="43411" xr:uid="{00000000-0005-0000-0000-0000DB0D0000}"/>
    <cellStyle name="Comma 2 3 3 2 2 3 4 4" xfId="48251" xr:uid="{00000000-0005-0000-0000-0000DC0D0000}"/>
    <cellStyle name="Comma 2 3 3 2 2 3 4 5" xfId="51267" xr:uid="{00000000-0005-0000-0000-0000DD0D0000}"/>
    <cellStyle name="Comma 2 3 3 2 2 3 5" xfId="11880" xr:uid="{00000000-0005-0000-0000-0000DE0D0000}"/>
    <cellStyle name="Comma 2 3 3 2 2 3 5 2" xfId="19412" xr:uid="{00000000-0005-0000-0000-0000DF0D0000}"/>
    <cellStyle name="Comma 2 3 3 2 2 3 5 3" xfId="44592" xr:uid="{00000000-0005-0000-0000-0000E00D0000}"/>
    <cellStyle name="Comma 2 3 3 2 2 3 5 4" xfId="48728" xr:uid="{00000000-0005-0000-0000-0000E10D0000}"/>
    <cellStyle name="Comma 2 3 3 2 2 3 5 5" xfId="51744" xr:uid="{00000000-0005-0000-0000-0000E20D0000}"/>
    <cellStyle name="Comma 2 3 3 2 2 3 6" xfId="8845" xr:uid="{00000000-0005-0000-0000-0000E30D0000}"/>
    <cellStyle name="Comma 2 3 3 2 2 3 6 2" xfId="42606" xr:uid="{00000000-0005-0000-0000-0000E40D0000}"/>
    <cellStyle name="Comma 2 3 3 2 2 3 6 3" xfId="47297" xr:uid="{00000000-0005-0000-0000-0000E50D0000}"/>
    <cellStyle name="Comma 2 3 3 2 2 3 6 4" xfId="50313" xr:uid="{00000000-0005-0000-0000-0000E60D0000}"/>
    <cellStyle name="Comma 2 3 3 2 2 3 7" xfId="43860" xr:uid="{00000000-0005-0000-0000-0000E70D0000}"/>
    <cellStyle name="Comma 2 3 3 2 2 3 8" xfId="46191" xr:uid="{00000000-0005-0000-0000-0000E80D0000}"/>
    <cellStyle name="Comma 2 3 3 2 2 3 9" xfId="49207" xr:uid="{00000000-0005-0000-0000-0000E90D0000}"/>
    <cellStyle name="Comma 2 3 3 2 2 4" xfId="6281" xr:uid="{00000000-0005-0000-0000-0000EA0D0000}"/>
    <cellStyle name="Comma 2 3 3 2 2 4 2" xfId="6601" xr:uid="{00000000-0005-0000-0000-0000EB0D0000}"/>
    <cellStyle name="Comma 2 3 3 2 2 4 2 2" xfId="11173" xr:uid="{00000000-0005-0000-0000-0000EC0D0000}"/>
    <cellStyle name="Comma 2 3 3 2 2 4 2 2 2" xfId="18723" xr:uid="{00000000-0005-0000-0000-0000ED0D0000}"/>
    <cellStyle name="Comma 2 3 3 2 2 4 2 2 3" xfId="20943" xr:uid="{00000000-0005-0000-0000-0000EE0D0000}"/>
    <cellStyle name="Comma 2 3 3 2 2 4 2 2 4" xfId="48039" xr:uid="{00000000-0005-0000-0000-0000EF0D0000}"/>
    <cellStyle name="Comma 2 3 3 2 2 4 2 2 5" xfId="51055" xr:uid="{00000000-0005-0000-0000-0000F00D0000}"/>
    <cellStyle name="Comma 2 3 3 2 2 4 2 3" xfId="11658" xr:uid="{00000000-0005-0000-0000-0000F10D0000}"/>
    <cellStyle name="Comma 2 3 3 2 2 4 2 3 2" xfId="19200" xr:uid="{00000000-0005-0000-0000-0000F20D0000}"/>
    <cellStyle name="Comma 2 3 3 2 2 4 2 3 3" xfId="20452" xr:uid="{00000000-0005-0000-0000-0000F30D0000}"/>
    <cellStyle name="Comma 2 3 3 2 2 4 2 3 4" xfId="48516" xr:uid="{00000000-0005-0000-0000-0000F40D0000}"/>
    <cellStyle name="Comma 2 3 3 2 2 4 2 3 5" xfId="51532" xr:uid="{00000000-0005-0000-0000-0000F50D0000}"/>
    <cellStyle name="Comma 2 3 3 2 2 4 2 4" xfId="12145" xr:uid="{00000000-0005-0000-0000-0000F60D0000}"/>
    <cellStyle name="Comma 2 3 3 2 2 4 2 4 2" xfId="19677" xr:uid="{00000000-0005-0000-0000-0000F70D0000}"/>
    <cellStyle name="Comma 2 3 3 2 2 4 2 4 3" xfId="43487" xr:uid="{00000000-0005-0000-0000-0000F80D0000}"/>
    <cellStyle name="Comma 2 3 3 2 2 4 2 4 4" xfId="48993" xr:uid="{00000000-0005-0000-0000-0000F90D0000}"/>
    <cellStyle name="Comma 2 3 3 2 2 4 2 4 5" xfId="52009" xr:uid="{00000000-0005-0000-0000-0000FA0D0000}"/>
    <cellStyle name="Comma 2 3 3 2 2 4 2 5" xfId="9234" xr:uid="{00000000-0005-0000-0000-0000FB0D0000}"/>
    <cellStyle name="Comma 2 3 3 2 2 4 2 5 2" xfId="21320" xr:uid="{00000000-0005-0000-0000-0000FC0D0000}"/>
    <cellStyle name="Comma 2 3 3 2 2 4 2 5 3" xfId="47562" xr:uid="{00000000-0005-0000-0000-0000FD0D0000}"/>
    <cellStyle name="Comma 2 3 3 2 2 4 2 5 4" xfId="50578" xr:uid="{00000000-0005-0000-0000-0000FE0D0000}"/>
    <cellStyle name="Comma 2 3 3 2 2 4 2 6" xfId="44745" xr:uid="{00000000-0005-0000-0000-0000FF0D0000}"/>
    <cellStyle name="Comma 2 3 3 2 2 4 2 7" xfId="46456" xr:uid="{00000000-0005-0000-0000-0000000E0000}"/>
    <cellStyle name="Comma 2 3 3 2 2 4 2 8" xfId="49472" xr:uid="{00000000-0005-0000-0000-0000010E0000}"/>
    <cellStyle name="Comma 2 3 3 2 2 4 3" xfId="10961" xr:uid="{00000000-0005-0000-0000-0000020E0000}"/>
    <cellStyle name="Comma 2 3 3 2 2 4 3 2" xfId="18511" xr:uid="{00000000-0005-0000-0000-0000030E0000}"/>
    <cellStyle name="Comma 2 3 3 2 2 4 3 3" xfId="20948" xr:uid="{00000000-0005-0000-0000-0000040E0000}"/>
    <cellStyle name="Comma 2 3 3 2 2 4 3 4" xfId="47827" xr:uid="{00000000-0005-0000-0000-0000050E0000}"/>
    <cellStyle name="Comma 2 3 3 2 2 4 3 5" xfId="50843" xr:uid="{00000000-0005-0000-0000-0000060E0000}"/>
    <cellStyle name="Comma 2 3 3 2 2 4 4" xfId="11446" xr:uid="{00000000-0005-0000-0000-0000070E0000}"/>
    <cellStyle name="Comma 2 3 3 2 2 4 4 2" xfId="18988" xr:uid="{00000000-0005-0000-0000-0000080E0000}"/>
    <cellStyle name="Comma 2 3 3 2 2 4 4 3" xfId="43171" xr:uid="{00000000-0005-0000-0000-0000090E0000}"/>
    <cellStyle name="Comma 2 3 3 2 2 4 4 4" xfId="48304" xr:uid="{00000000-0005-0000-0000-00000A0E0000}"/>
    <cellStyle name="Comma 2 3 3 2 2 4 4 5" xfId="51320" xr:uid="{00000000-0005-0000-0000-00000B0E0000}"/>
    <cellStyle name="Comma 2 3 3 2 2 4 5" xfId="11933" xr:uid="{00000000-0005-0000-0000-00000C0E0000}"/>
    <cellStyle name="Comma 2 3 3 2 2 4 5 2" xfId="19465" xr:uid="{00000000-0005-0000-0000-00000D0E0000}"/>
    <cellStyle name="Comma 2 3 3 2 2 4 5 3" xfId="42845" xr:uid="{00000000-0005-0000-0000-00000E0E0000}"/>
    <cellStyle name="Comma 2 3 3 2 2 4 5 4" xfId="48781" xr:uid="{00000000-0005-0000-0000-00000F0E0000}"/>
    <cellStyle name="Comma 2 3 3 2 2 4 5 5" xfId="51797" xr:uid="{00000000-0005-0000-0000-0000100E0000}"/>
    <cellStyle name="Comma 2 3 3 2 2 4 6" xfId="8921" xr:uid="{00000000-0005-0000-0000-0000110E0000}"/>
    <cellStyle name="Comma 2 3 3 2 2 4 6 2" xfId="44390" xr:uid="{00000000-0005-0000-0000-0000120E0000}"/>
    <cellStyle name="Comma 2 3 3 2 2 4 6 3" xfId="47350" xr:uid="{00000000-0005-0000-0000-0000130E0000}"/>
    <cellStyle name="Comma 2 3 3 2 2 4 6 4" xfId="50366" xr:uid="{00000000-0005-0000-0000-0000140E0000}"/>
    <cellStyle name="Comma 2 3 3 2 2 4 7" xfId="33834" xr:uid="{00000000-0005-0000-0000-0000150E0000}"/>
    <cellStyle name="Comma 2 3 3 2 2 4 8" xfId="46244" xr:uid="{00000000-0005-0000-0000-0000160E0000}"/>
    <cellStyle name="Comma 2 3 3 2 2 4 9" xfId="49260" xr:uid="{00000000-0005-0000-0000-0000170E0000}"/>
    <cellStyle name="Comma 2 3 3 2 2 5" xfId="6361" xr:uid="{00000000-0005-0000-0000-0000180E0000}"/>
    <cellStyle name="Comma 2 3 3 2 2 5 2" xfId="11014" xr:uid="{00000000-0005-0000-0000-0000190E0000}"/>
    <cellStyle name="Comma 2 3 3 2 2 5 2 2" xfId="18564" xr:uid="{00000000-0005-0000-0000-00001A0E0000}"/>
    <cellStyle name="Comma 2 3 3 2 2 5 2 3" xfId="28693" xr:uid="{00000000-0005-0000-0000-00001B0E0000}"/>
    <cellStyle name="Comma 2 3 3 2 2 5 2 4" xfId="47880" xr:uid="{00000000-0005-0000-0000-00001C0E0000}"/>
    <cellStyle name="Comma 2 3 3 2 2 5 2 5" xfId="50896" xr:uid="{00000000-0005-0000-0000-00001D0E0000}"/>
    <cellStyle name="Comma 2 3 3 2 2 5 3" xfId="11499" xr:uid="{00000000-0005-0000-0000-00001E0E0000}"/>
    <cellStyle name="Comma 2 3 3 2 2 5 3 2" xfId="19041" xr:uid="{00000000-0005-0000-0000-00001F0E0000}"/>
    <cellStyle name="Comma 2 3 3 2 2 5 3 3" xfId="21573" xr:uid="{00000000-0005-0000-0000-0000200E0000}"/>
    <cellStyle name="Comma 2 3 3 2 2 5 3 4" xfId="48357" xr:uid="{00000000-0005-0000-0000-0000210E0000}"/>
    <cellStyle name="Comma 2 3 3 2 2 5 3 5" xfId="51373" xr:uid="{00000000-0005-0000-0000-0000220E0000}"/>
    <cellStyle name="Comma 2 3 3 2 2 5 4" xfId="11986" xr:uid="{00000000-0005-0000-0000-0000230E0000}"/>
    <cellStyle name="Comma 2 3 3 2 2 5 4 2" xfId="19518" xr:uid="{00000000-0005-0000-0000-0000240E0000}"/>
    <cellStyle name="Comma 2 3 3 2 2 5 4 3" xfId="43728" xr:uid="{00000000-0005-0000-0000-0000250E0000}"/>
    <cellStyle name="Comma 2 3 3 2 2 5 4 4" xfId="48834" xr:uid="{00000000-0005-0000-0000-0000260E0000}"/>
    <cellStyle name="Comma 2 3 3 2 2 5 4 5" xfId="51850" xr:uid="{00000000-0005-0000-0000-0000270E0000}"/>
    <cellStyle name="Comma 2 3 3 2 2 5 5" xfId="9000" xr:uid="{00000000-0005-0000-0000-0000280E0000}"/>
    <cellStyle name="Comma 2 3 3 2 2 5 5 2" xfId="44777" xr:uid="{00000000-0005-0000-0000-0000290E0000}"/>
    <cellStyle name="Comma 2 3 3 2 2 5 5 3" xfId="47403" xr:uid="{00000000-0005-0000-0000-00002A0E0000}"/>
    <cellStyle name="Comma 2 3 3 2 2 5 5 4" xfId="50419" xr:uid="{00000000-0005-0000-0000-00002B0E0000}"/>
    <cellStyle name="Comma 2 3 3 2 2 5 6" xfId="43351" xr:uid="{00000000-0005-0000-0000-00002C0E0000}"/>
    <cellStyle name="Comma 2 3 3 2 2 5 7" xfId="46297" xr:uid="{00000000-0005-0000-0000-00002D0E0000}"/>
    <cellStyle name="Comma 2 3 3 2 2 5 8" xfId="49313" xr:uid="{00000000-0005-0000-0000-00002E0E0000}"/>
    <cellStyle name="Comma 2 3 3 2 2 6" xfId="6681" xr:uid="{00000000-0005-0000-0000-00002F0E0000}"/>
    <cellStyle name="Comma 2 3 3 2 2 6 2" xfId="11226" xr:uid="{00000000-0005-0000-0000-0000300E0000}"/>
    <cellStyle name="Comma 2 3 3 2 2 6 2 2" xfId="18776" xr:uid="{00000000-0005-0000-0000-0000310E0000}"/>
    <cellStyle name="Comma 2 3 3 2 2 6 2 3" xfId="43501" xr:uid="{00000000-0005-0000-0000-0000320E0000}"/>
    <cellStyle name="Comma 2 3 3 2 2 6 2 4" xfId="48092" xr:uid="{00000000-0005-0000-0000-0000330E0000}"/>
    <cellStyle name="Comma 2 3 3 2 2 6 2 5" xfId="51108" xr:uid="{00000000-0005-0000-0000-0000340E0000}"/>
    <cellStyle name="Comma 2 3 3 2 2 6 3" xfId="11711" xr:uid="{00000000-0005-0000-0000-0000350E0000}"/>
    <cellStyle name="Comma 2 3 3 2 2 6 3 2" xfId="19253" xr:uid="{00000000-0005-0000-0000-0000360E0000}"/>
    <cellStyle name="Comma 2 3 3 2 2 6 3 3" xfId="42815" xr:uid="{00000000-0005-0000-0000-0000370E0000}"/>
    <cellStyle name="Comma 2 3 3 2 2 6 3 4" xfId="48569" xr:uid="{00000000-0005-0000-0000-0000380E0000}"/>
    <cellStyle name="Comma 2 3 3 2 2 6 3 5" xfId="51585" xr:uid="{00000000-0005-0000-0000-0000390E0000}"/>
    <cellStyle name="Comma 2 3 3 2 2 6 4" xfId="12199" xr:uid="{00000000-0005-0000-0000-00003A0E0000}"/>
    <cellStyle name="Comma 2 3 3 2 2 6 4 2" xfId="19730" xr:uid="{00000000-0005-0000-0000-00003B0E0000}"/>
    <cellStyle name="Comma 2 3 3 2 2 6 4 3" xfId="43488" xr:uid="{00000000-0005-0000-0000-00003C0E0000}"/>
    <cellStyle name="Comma 2 3 3 2 2 6 4 4" xfId="49046" xr:uid="{00000000-0005-0000-0000-00003D0E0000}"/>
    <cellStyle name="Comma 2 3 3 2 2 6 4 5" xfId="52062" xr:uid="{00000000-0005-0000-0000-00003E0E0000}"/>
    <cellStyle name="Comma 2 3 3 2 2 6 5" xfId="9314" xr:uid="{00000000-0005-0000-0000-00003F0E0000}"/>
    <cellStyle name="Comma 2 3 3 2 2 6 5 2" xfId="21310" xr:uid="{00000000-0005-0000-0000-0000400E0000}"/>
    <cellStyle name="Comma 2 3 3 2 2 6 5 3" xfId="47615" xr:uid="{00000000-0005-0000-0000-0000410E0000}"/>
    <cellStyle name="Comma 2 3 3 2 2 6 5 4" xfId="50631" xr:uid="{00000000-0005-0000-0000-0000420E0000}"/>
    <cellStyle name="Comma 2 3 3 2 2 6 6" xfId="42434" xr:uid="{00000000-0005-0000-0000-0000430E0000}"/>
    <cellStyle name="Comma 2 3 3 2 2 6 7" xfId="46509" xr:uid="{00000000-0005-0000-0000-0000440E0000}"/>
    <cellStyle name="Comma 2 3 3 2 2 6 8" xfId="49525" xr:uid="{00000000-0005-0000-0000-0000450E0000}"/>
    <cellStyle name="Comma 2 3 3 2 2 7" xfId="10802" xr:uid="{00000000-0005-0000-0000-0000460E0000}"/>
    <cellStyle name="Comma 2 3 3 2 2 7 2" xfId="18352" xr:uid="{00000000-0005-0000-0000-0000470E0000}"/>
    <cellStyle name="Comma 2 3 3 2 2 7 3" xfId="21267" xr:uid="{00000000-0005-0000-0000-0000480E0000}"/>
    <cellStyle name="Comma 2 3 3 2 2 7 4" xfId="47668" xr:uid="{00000000-0005-0000-0000-0000490E0000}"/>
    <cellStyle name="Comma 2 3 3 2 2 7 5" xfId="50684" xr:uid="{00000000-0005-0000-0000-00004A0E0000}"/>
    <cellStyle name="Comma 2 3 3 2 2 8" xfId="11286" xr:uid="{00000000-0005-0000-0000-00004B0E0000}"/>
    <cellStyle name="Comma 2 3 3 2 2 8 2" xfId="18829" xr:uid="{00000000-0005-0000-0000-00004C0E0000}"/>
    <cellStyle name="Comma 2 3 3 2 2 8 3" xfId="43619" xr:uid="{00000000-0005-0000-0000-00004D0E0000}"/>
    <cellStyle name="Comma 2 3 3 2 2 8 4" xfId="48145" xr:uid="{00000000-0005-0000-0000-00004E0E0000}"/>
    <cellStyle name="Comma 2 3 3 2 2 8 5" xfId="51161" xr:uid="{00000000-0005-0000-0000-00004F0E0000}"/>
    <cellStyle name="Comma 2 3 3 2 2 9" xfId="11773" xr:uid="{00000000-0005-0000-0000-0000500E0000}"/>
    <cellStyle name="Comma 2 3 3 2 2 9 2" xfId="19306" xr:uid="{00000000-0005-0000-0000-0000510E0000}"/>
    <cellStyle name="Comma 2 3 3 2 2 9 3" xfId="43286" xr:uid="{00000000-0005-0000-0000-0000520E0000}"/>
    <cellStyle name="Comma 2 3 3 2 2 9 4" xfId="48622" xr:uid="{00000000-0005-0000-0000-0000530E0000}"/>
    <cellStyle name="Comma 2 3 3 2 2 9 5" xfId="51638" xr:uid="{00000000-0005-0000-0000-0000540E0000}"/>
    <cellStyle name="Comma 2 3 3 2 3" xfId="6120" xr:uid="{00000000-0005-0000-0000-0000550E0000}"/>
    <cellStyle name="Comma 2 3 3 2 3 2" xfId="6440" xr:uid="{00000000-0005-0000-0000-0000560E0000}"/>
    <cellStyle name="Comma 2 3 3 2 3 2 2" xfId="11066" xr:uid="{00000000-0005-0000-0000-0000570E0000}"/>
    <cellStyle name="Comma 2 3 3 2 3 2 2 2" xfId="18616" xr:uid="{00000000-0005-0000-0000-0000580E0000}"/>
    <cellStyle name="Comma 2 3 3 2 3 2 2 3" xfId="43145" xr:uid="{00000000-0005-0000-0000-0000590E0000}"/>
    <cellStyle name="Comma 2 3 3 2 3 2 2 4" xfId="47932" xr:uid="{00000000-0005-0000-0000-00005A0E0000}"/>
    <cellStyle name="Comma 2 3 3 2 3 2 2 5" xfId="50948" xr:uid="{00000000-0005-0000-0000-00005B0E0000}"/>
    <cellStyle name="Comma 2 3 3 2 3 2 3" xfId="11551" xr:uid="{00000000-0005-0000-0000-00005C0E0000}"/>
    <cellStyle name="Comma 2 3 3 2 3 2 3 2" xfId="19093" xr:uid="{00000000-0005-0000-0000-00005D0E0000}"/>
    <cellStyle name="Comma 2 3 3 2 3 2 3 3" xfId="44849" xr:uid="{00000000-0005-0000-0000-00005E0E0000}"/>
    <cellStyle name="Comma 2 3 3 2 3 2 3 4" xfId="48409" xr:uid="{00000000-0005-0000-0000-00005F0E0000}"/>
    <cellStyle name="Comma 2 3 3 2 3 2 3 5" xfId="51425" xr:uid="{00000000-0005-0000-0000-0000600E0000}"/>
    <cellStyle name="Comma 2 3 3 2 3 2 4" xfId="12038" xr:uid="{00000000-0005-0000-0000-0000610E0000}"/>
    <cellStyle name="Comma 2 3 3 2 3 2 4 2" xfId="19570" xr:uid="{00000000-0005-0000-0000-0000620E0000}"/>
    <cellStyle name="Comma 2 3 3 2 3 2 4 3" xfId="44323" xr:uid="{00000000-0005-0000-0000-0000630E0000}"/>
    <cellStyle name="Comma 2 3 3 2 3 2 4 4" xfId="48886" xr:uid="{00000000-0005-0000-0000-0000640E0000}"/>
    <cellStyle name="Comma 2 3 3 2 3 2 4 5" xfId="51902" xr:uid="{00000000-0005-0000-0000-0000650E0000}"/>
    <cellStyle name="Comma 2 3 3 2 3 2 5" xfId="9074" xr:uid="{00000000-0005-0000-0000-0000660E0000}"/>
    <cellStyle name="Comma 2 3 3 2 3 2 5 2" xfId="43454" xr:uid="{00000000-0005-0000-0000-0000670E0000}"/>
    <cellStyle name="Comma 2 3 3 2 3 2 5 3" xfId="47455" xr:uid="{00000000-0005-0000-0000-0000680E0000}"/>
    <cellStyle name="Comma 2 3 3 2 3 2 5 4" xfId="50471" xr:uid="{00000000-0005-0000-0000-0000690E0000}"/>
    <cellStyle name="Comma 2 3 3 2 3 2 6" xfId="28839" xr:uid="{00000000-0005-0000-0000-00006A0E0000}"/>
    <cellStyle name="Comma 2 3 3 2 3 2 7" xfId="46349" xr:uid="{00000000-0005-0000-0000-00006B0E0000}"/>
    <cellStyle name="Comma 2 3 3 2 3 2 8" xfId="49365" xr:uid="{00000000-0005-0000-0000-00006C0E0000}"/>
    <cellStyle name="Comma 2 3 3 2 3 3" xfId="10854" xr:uid="{00000000-0005-0000-0000-00006D0E0000}"/>
    <cellStyle name="Comma 2 3 3 2 3 3 2" xfId="18404" xr:uid="{00000000-0005-0000-0000-00006E0E0000}"/>
    <cellStyle name="Comma 2 3 3 2 3 3 3" xfId="44054" xr:uid="{00000000-0005-0000-0000-00006F0E0000}"/>
    <cellStyle name="Comma 2 3 3 2 3 3 4" xfId="47720" xr:uid="{00000000-0005-0000-0000-0000700E0000}"/>
    <cellStyle name="Comma 2 3 3 2 3 3 5" xfId="50736" xr:uid="{00000000-0005-0000-0000-0000710E0000}"/>
    <cellStyle name="Comma 2 3 3 2 3 4" xfId="11338" xr:uid="{00000000-0005-0000-0000-0000720E0000}"/>
    <cellStyle name="Comma 2 3 3 2 3 4 2" xfId="18881" xr:uid="{00000000-0005-0000-0000-0000730E0000}"/>
    <cellStyle name="Comma 2 3 3 2 3 4 3" xfId="28685" xr:uid="{00000000-0005-0000-0000-0000740E0000}"/>
    <cellStyle name="Comma 2 3 3 2 3 4 4" xfId="48197" xr:uid="{00000000-0005-0000-0000-0000750E0000}"/>
    <cellStyle name="Comma 2 3 3 2 3 4 5" xfId="51213" xr:uid="{00000000-0005-0000-0000-0000760E0000}"/>
    <cellStyle name="Comma 2 3 3 2 3 5" xfId="11825" xr:uid="{00000000-0005-0000-0000-0000770E0000}"/>
    <cellStyle name="Comma 2 3 3 2 3 5 2" xfId="19358" xr:uid="{00000000-0005-0000-0000-0000780E0000}"/>
    <cellStyle name="Comma 2 3 3 2 3 5 3" xfId="44128" xr:uid="{00000000-0005-0000-0000-0000790E0000}"/>
    <cellStyle name="Comma 2 3 3 2 3 5 4" xfId="48674" xr:uid="{00000000-0005-0000-0000-00007A0E0000}"/>
    <cellStyle name="Comma 2 3 3 2 3 5 5" xfId="51690" xr:uid="{00000000-0005-0000-0000-00007B0E0000}"/>
    <cellStyle name="Comma 2 3 3 2 3 6" xfId="8773" xr:uid="{00000000-0005-0000-0000-00007C0E0000}"/>
    <cellStyle name="Comma 2 3 3 2 3 6 2" xfId="42948" xr:uid="{00000000-0005-0000-0000-00007D0E0000}"/>
    <cellStyle name="Comma 2 3 3 2 3 6 3" xfId="47243" xr:uid="{00000000-0005-0000-0000-00007E0E0000}"/>
    <cellStyle name="Comma 2 3 3 2 3 6 4" xfId="50259" xr:uid="{00000000-0005-0000-0000-00007F0E0000}"/>
    <cellStyle name="Comma 2 3 3 2 3 7" xfId="42305" xr:uid="{00000000-0005-0000-0000-0000800E0000}"/>
    <cellStyle name="Comma 2 3 3 2 3 8" xfId="46137" xr:uid="{00000000-0005-0000-0000-0000810E0000}"/>
    <cellStyle name="Comma 2 3 3 2 3 9" xfId="49153" xr:uid="{00000000-0005-0000-0000-0000820E0000}"/>
    <cellStyle name="Comma 2 3 3 2 4" xfId="6200" xr:uid="{00000000-0005-0000-0000-0000830E0000}"/>
    <cellStyle name="Comma 2 3 3 2 4 2" xfId="6520" xr:uid="{00000000-0005-0000-0000-0000840E0000}"/>
    <cellStyle name="Comma 2 3 3 2 4 2 2" xfId="11119" xr:uid="{00000000-0005-0000-0000-0000850E0000}"/>
    <cellStyle name="Comma 2 3 3 2 4 2 2 2" xfId="18669" xr:uid="{00000000-0005-0000-0000-0000860E0000}"/>
    <cellStyle name="Comma 2 3 3 2 4 2 2 3" xfId="28691" xr:uid="{00000000-0005-0000-0000-0000870E0000}"/>
    <cellStyle name="Comma 2 3 3 2 4 2 2 4" xfId="47985" xr:uid="{00000000-0005-0000-0000-0000880E0000}"/>
    <cellStyle name="Comma 2 3 3 2 4 2 2 5" xfId="51001" xr:uid="{00000000-0005-0000-0000-0000890E0000}"/>
    <cellStyle name="Comma 2 3 3 2 4 2 3" xfId="11604" xr:uid="{00000000-0005-0000-0000-00008A0E0000}"/>
    <cellStyle name="Comma 2 3 3 2 4 2 3 2" xfId="19146" xr:uid="{00000000-0005-0000-0000-00008B0E0000}"/>
    <cellStyle name="Comma 2 3 3 2 4 2 3 3" xfId="44224" xr:uid="{00000000-0005-0000-0000-00008C0E0000}"/>
    <cellStyle name="Comma 2 3 3 2 4 2 3 4" xfId="48462" xr:uid="{00000000-0005-0000-0000-00008D0E0000}"/>
    <cellStyle name="Comma 2 3 3 2 4 2 3 5" xfId="51478" xr:uid="{00000000-0005-0000-0000-00008E0E0000}"/>
    <cellStyle name="Comma 2 3 3 2 4 2 4" xfId="12091" xr:uid="{00000000-0005-0000-0000-00008F0E0000}"/>
    <cellStyle name="Comma 2 3 3 2 4 2 4 2" xfId="19623" xr:uid="{00000000-0005-0000-0000-0000900E0000}"/>
    <cellStyle name="Comma 2 3 3 2 4 2 4 3" xfId="44259" xr:uid="{00000000-0005-0000-0000-0000910E0000}"/>
    <cellStyle name="Comma 2 3 3 2 4 2 4 4" xfId="48939" xr:uid="{00000000-0005-0000-0000-0000920E0000}"/>
    <cellStyle name="Comma 2 3 3 2 4 2 4 5" xfId="51955" xr:uid="{00000000-0005-0000-0000-0000930E0000}"/>
    <cellStyle name="Comma 2 3 3 2 4 2 5" xfId="9153" xr:uid="{00000000-0005-0000-0000-0000940E0000}"/>
    <cellStyle name="Comma 2 3 3 2 4 2 5 2" xfId="42955" xr:uid="{00000000-0005-0000-0000-0000950E0000}"/>
    <cellStyle name="Comma 2 3 3 2 4 2 5 3" xfId="47508" xr:uid="{00000000-0005-0000-0000-0000960E0000}"/>
    <cellStyle name="Comma 2 3 3 2 4 2 5 4" xfId="50524" xr:uid="{00000000-0005-0000-0000-0000970E0000}"/>
    <cellStyle name="Comma 2 3 3 2 4 2 6" xfId="42391" xr:uid="{00000000-0005-0000-0000-0000980E0000}"/>
    <cellStyle name="Comma 2 3 3 2 4 2 7" xfId="46402" xr:uid="{00000000-0005-0000-0000-0000990E0000}"/>
    <cellStyle name="Comma 2 3 3 2 4 2 8" xfId="49418" xr:uid="{00000000-0005-0000-0000-00009A0E0000}"/>
    <cellStyle name="Comma 2 3 3 2 4 3" xfId="10907" xr:uid="{00000000-0005-0000-0000-00009B0E0000}"/>
    <cellStyle name="Comma 2 3 3 2 4 3 2" xfId="18457" xr:uid="{00000000-0005-0000-0000-00009C0E0000}"/>
    <cellStyle name="Comma 2 3 3 2 4 3 3" xfId="42691" xr:uid="{00000000-0005-0000-0000-00009D0E0000}"/>
    <cellStyle name="Comma 2 3 3 2 4 3 4" xfId="47773" xr:uid="{00000000-0005-0000-0000-00009E0E0000}"/>
    <cellStyle name="Comma 2 3 3 2 4 3 5" xfId="50789" xr:uid="{00000000-0005-0000-0000-00009F0E0000}"/>
    <cellStyle name="Comma 2 3 3 2 4 4" xfId="11392" xr:uid="{00000000-0005-0000-0000-0000A00E0000}"/>
    <cellStyle name="Comma 2 3 3 2 4 4 2" xfId="18934" xr:uid="{00000000-0005-0000-0000-0000A10E0000}"/>
    <cellStyle name="Comma 2 3 3 2 4 4 3" xfId="42762" xr:uid="{00000000-0005-0000-0000-0000A20E0000}"/>
    <cellStyle name="Comma 2 3 3 2 4 4 4" xfId="48250" xr:uid="{00000000-0005-0000-0000-0000A30E0000}"/>
    <cellStyle name="Comma 2 3 3 2 4 4 5" xfId="51266" xr:uid="{00000000-0005-0000-0000-0000A40E0000}"/>
    <cellStyle name="Comma 2 3 3 2 4 5" xfId="11879" xr:uid="{00000000-0005-0000-0000-0000A50E0000}"/>
    <cellStyle name="Comma 2 3 3 2 4 5 2" xfId="19411" xr:uid="{00000000-0005-0000-0000-0000A60E0000}"/>
    <cellStyle name="Comma 2 3 3 2 4 5 3" xfId="42839" xr:uid="{00000000-0005-0000-0000-0000A70E0000}"/>
    <cellStyle name="Comma 2 3 3 2 4 5 4" xfId="48727" xr:uid="{00000000-0005-0000-0000-0000A80E0000}"/>
    <cellStyle name="Comma 2 3 3 2 4 5 5" xfId="51743" xr:uid="{00000000-0005-0000-0000-0000A90E0000}"/>
    <cellStyle name="Comma 2 3 3 2 4 6" xfId="8844" xr:uid="{00000000-0005-0000-0000-0000AA0E0000}"/>
    <cellStyle name="Comma 2 3 3 2 4 6 2" xfId="32227" xr:uid="{00000000-0005-0000-0000-0000AB0E0000}"/>
    <cellStyle name="Comma 2 3 3 2 4 6 3" xfId="47296" xr:uid="{00000000-0005-0000-0000-0000AC0E0000}"/>
    <cellStyle name="Comma 2 3 3 2 4 6 4" xfId="50312" xr:uid="{00000000-0005-0000-0000-0000AD0E0000}"/>
    <cellStyle name="Comma 2 3 3 2 4 7" xfId="42322" xr:uid="{00000000-0005-0000-0000-0000AE0E0000}"/>
    <cellStyle name="Comma 2 3 3 2 4 8" xfId="46190" xr:uid="{00000000-0005-0000-0000-0000AF0E0000}"/>
    <cellStyle name="Comma 2 3 3 2 4 9" xfId="49206" xr:uid="{00000000-0005-0000-0000-0000B00E0000}"/>
    <cellStyle name="Comma 2 3 3 2 5" xfId="6280" xr:uid="{00000000-0005-0000-0000-0000B10E0000}"/>
    <cellStyle name="Comma 2 3 3 2 5 2" xfId="6600" xr:uid="{00000000-0005-0000-0000-0000B20E0000}"/>
    <cellStyle name="Comma 2 3 3 2 5 2 2" xfId="11172" xr:uid="{00000000-0005-0000-0000-0000B30E0000}"/>
    <cellStyle name="Comma 2 3 3 2 5 2 2 2" xfId="18722" xr:uid="{00000000-0005-0000-0000-0000B40E0000}"/>
    <cellStyle name="Comma 2 3 3 2 5 2 2 3" xfId="43157" xr:uid="{00000000-0005-0000-0000-0000B50E0000}"/>
    <cellStyle name="Comma 2 3 3 2 5 2 2 4" xfId="48038" xr:uid="{00000000-0005-0000-0000-0000B60E0000}"/>
    <cellStyle name="Comma 2 3 3 2 5 2 2 5" xfId="51054" xr:uid="{00000000-0005-0000-0000-0000B70E0000}"/>
    <cellStyle name="Comma 2 3 3 2 5 2 3" xfId="11657" xr:uid="{00000000-0005-0000-0000-0000B80E0000}"/>
    <cellStyle name="Comma 2 3 3 2 5 2 3 2" xfId="19199" xr:uid="{00000000-0005-0000-0000-0000B90E0000}"/>
    <cellStyle name="Comma 2 3 3 2 5 2 3 3" xfId="44647" xr:uid="{00000000-0005-0000-0000-0000BA0E0000}"/>
    <cellStyle name="Comma 2 3 3 2 5 2 3 4" xfId="48515" xr:uid="{00000000-0005-0000-0000-0000BB0E0000}"/>
    <cellStyle name="Comma 2 3 3 2 5 2 3 5" xfId="51531" xr:uid="{00000000-0005-0000-0000-0000BC0E0000}"/>
    <cellStyle name="Comma 2 3 3 2 5 2 4" xfId="12144" xr:uid="{00000000-0005-0000-0000-0000BD0E0000}"/>
    <cellStyle name="Comma 2 3 3 2 5 2 4 2" xfId="19676" xr:uid="{00000000-0005-0000-0000-0000BE0E0000}"/>
    <cellStyle name="Comma 2 3 3 2 5 2 4 3" xfId="43258" xr:uid="{00000000-0005-0000-0000-0000BF0E0000}"/>
    <cellStyle name="Comma 2 3 3 2 5 2 4 4" xfId="48992" xr:uid="{00000000-0005-0000-0000-0000C00E0000}"/>
    <cellStyle name="Comma 2 3 3 2 5 2 4 5" xfId="52008" xr:uid="{00000000-0005-0000-0000-0000C10E0000}"/>
    <cellStyle name="Comma 2 3 3 2 5 2 5" xfId="9233" xr:uid="{00000000-0005-0000-0000-0000C20E0000}"/>
    <cellStyle name="Comma 2 3 3 2 5 2 5 2" xfId="42658" xr:uid="{00000000-0005-0000-0000-0000C30E0000}"/>
    <cellStyle name="Comma 2 3 3 2 5 2 5 3" xfId="47561" xr:uid="{00000000-0005-0000-0000-0000C40E0000}"/>
    <cellStyle name="Comma 2 3 3 2 5 2 5 4" xfId="50577" xr:uid="{00000000-0005-0000-0000-0000C50E0000}"/>
    <cellStyle name="Comma 2 3 3 2 5 2 6" xfId="42411" xr:uid="{00000000-0005-0000-0000-0000C60E0000}"/>
    <cellStyle name="Comma 2 3 3 2 5 2 7" xfId="46455" xr:uid="{00000000-0005-0000-0000-0000C70E0000}"/>
    <cellStyle name="Comma 2 3 3 2 5 2 8" xfId="49471" xr:uid="{00000000-0005-0000-0000-0000C80E0000}"/>
    <cellStyle name="Comma 2 3 3 2 5 3" xfId="10960" xr:uid="{00000000-0005-0000-0000-0000C90E0000}"/>
    <cellStyle name="Comma 2 3 3 2 5 3 2" xfId="18510" xr:uid="{00000000-0005-0000-0000-0000CA0E0000}"/>
    <cellStyle name="Comma 2 3 3 2 5 3 3" xfId="43131" xr:uid="{00000000-0005-0000-0000-0000CB0E0000}"/>
    <cellStyle name="Comma 2 3 3 2 5 3 4" xfId="47826" xr:uid="{00000000-0005-0000-0000-0000CC0E0000}"/>
    <cellStyle name="Comma 2 3 3 2 5 3 5" xfId="50842" xr:uid="{00000000-0005-0000-0000-0000CD0E0000}"/>
    <cellStyle name="Comma 2 3 3 2 5 4" xfId="11445" xr:uid="{00000000-0005-0000-0000-0000CE0E0000}"/>
    <cellStyle name="Comma 2 3 3 2 5 4 2" xfId="18987" xr:uid="{00000000-0005-0000-0000-0000CF0E0000}"/>
    <cellStyle name="Comma 2 3 3 2 5 4 3" xfId="44848" xr:uid="{00000000-0005-0000-0000-0000D00E0000}"/>
    <cellStyle name="Comma 2 3 3 2 5 4 4" xfId="48303" xr:uid="{00000000-0005-0000-0000-0000D10E0000}"/>
    <cellStyle name="Comma 2 3 3 2 5 4 5" xfId="51319" xr:uid="{00000000-0005-0000-0000-0000D20E0000}"/>
    <cellStyle name="Comma 2 3 3 2 5 5" xfId="11932" xr:uid="{00000000-0005-0000-0000-0000D30E0000}"/>
    <cellStyle name="Comma 2 3 3 2 5 5 2" xfId="19464" xr:uid="{00000000-0005-0000-0000-0000D40E0000}"/>
    <cellStyle name="Comma 2 3 3 2 5 5 3" xfId="43635" xr:uid="{00000000-0005-0000-0000-0000D50E0000}"/>
    <cellStyle name="Comma 2 3 3 2 5 5 4" xfId="48780" xr:uid="{00000000-0005-0000-0000-0000D60E0000}"/>
    <cellStyle name="Comma 2 3 3 2 5 5 5" xfId="51796" xr:uid="{00000000-0005-0000-0000-0000D70E0000}"/>
    <cellStyle name="Comma 2 3 3 2 5 6" xfId="8920" xr:uid="{00000000-0005-0000-0000-0000D80E0000}"/>
    <cellStyle name="Comma 2 3 3 2 5 6 2" xfId="21353" xr:uid="{00000000-0005-0000-0000-0000D90E0000}"/>
    <cellStyle name="Comma 2 3 3 2 5 6 3" xfId="47349" xr:uid="{00000000-0005-0000-0000-0000DA0E0000}"/>
    <cellStyle name="Comma 2 3 3 2 5 6 4" xfId="50365" xr:uid="{00000000-0005-0000-0000-0000DB0E0000}"/>
    <cellStyle name="Comma 2 3 3 2 5 7" xfId="28588" xr:uid="{00000000-0005-0000-0000-0000DC0E0000}"/>
    <cellStyle name="Comma 2 3 3 2 5 8" xfId="46243" xr:uid="{00000000-0005-0000-0000-0000DD0E0000}"/>
    <cellStyle name="Comma 2 3 3 2 5 9" xfId="49259" xr:uid="{00000000-0005-0000-0000-0000DE0E0000}"/>
    <cellStyle name="Comma 2 3 3 2 6" xfId="6360" xr:uid="{00000000-0005-0000-0000-0000DF0E0000}"/>
    <cellStyle name="Comma 2 3 3 2 6 2" xfId="11013" xr:uid="{00000000-0005-0000-0000-0000E00E0000}"/>
    <cellStyle name="Comma 2 3 3 2 6 2 2" xfId="18563" xr:uid="{00000000-0005-0000-0000-0000E10E0000}"/>
    <cellStyle name="Comma 2 3 3 2 6 2 3" xfId="42706" xr:uid="{00000000-0005-0000-0000-0000E20E0000}"/>
    <cellStyle name="Comma 2 3 3 2 6 2 4" xfId="47879" xr:uid="{00000000-0005-0000-0000-0000E30E0000}"/>
    <cellStyle name="Comma 2 3 3 2 6 2 5" xfId="50895" xr:uid="{00000000-0005-0000-0000-0000E40E0000}"/>
    <cellStyle name="Comma 2 3 3 2 6 3" xfId="11498" xr:uid="{00000000-0005-0000-0000-0000E50E0000}"/>
    <cellStyle name="Comma 2 3 3 2 6 3 2" xfId="19040" xr:uid="{00000000-0005-0000-0000-0000E60E0000}"/>
    <cellStyle name="Comma 2 3 3 2 6 3 3" xfId="44502" xr:uid="{00000000-0005-0000-0000-0000E70E0000}"/>
    <cellStyle name="Comma 2 3 3 2 6 3 4" xfId="48356" xr:uid="{00000000-0005-0000-0000-0000E80E0000}"/>
    <cellStyle name="Comma 2 3 3 2 6 3 5" xfId="51372" xr:uid="{00000000-0005-0000-0000-0000E90E0000}"/>
    <cellStyle name="Comma 2 3 3 2 6 4" xfId="11985" xr:uid="{00000000-0005-0000-0000-0000EA0E0000}"/>
    <cellStyle name="Comma 2 3 3 2 6 4 2" xfId="19517" xr:uid="{00000000-0005-0000-0000-0000EB0E0000}"/>
    <cellStyle name="Comma 2 3 3 2 6 4 3" xfId="42856" xr:uid="{00000000-0005-0000-0000-0000EC0E0000}"/>
    <cellStyle name="Comma 2 3 3 2 6 4 4" xfId="48833" xr:uid="{00000000-0005-0000-0000-0000ED0E0000}"/>
    <cellStyle name="Comma 2 3 3 2 6 4 5" xfId="51849" xr:uid="{00000000-0005-0000-0000-0000EE0E0000}"/>
    <cellStyle name="Comma 2 3 3 2 6 5" xfId="8999" xr:uid="{00000000-0005-0000-0000-0000EF0E0000}"/>
    <cellStyle name="Comma 2 3 3 2 6 5 2" xfId="43754" xr:uid="{00000000-0005-0000-0000-0000F00E0000}"/>
    <cellStyle name="Comma 2 3 3 2 6 5 3" xfId="47402" xr:uid="{00000000-0005-0000-0000-0000F10E0000}"/>
    <cellStyle name="Comma 2 3 3 2 6 5 4" xfId="50418" xr:uid="{00000000-0005-0000-0000-0000F20E0000}"/>
    <cellStyle name="Comma 2 3 3 2 6 6" xfId="42356" xr:uid="{00000000-0005-0000-0000-0000F30E0000}"/>
    <cellStyle name="Comma 2 3 3 2 6 7" xfId="46296" xr:uid="{00000000-0005-0000-0000-0000F40E0000}"/>
    <cellStyle name="Comma 2 3 3 2 6 8" xfId="49312" xr:uid="{00000000-0005-0000-0000-0000F50E0000}"/>
    <cellStyle name="Comma 2 3 3 2 7" xfId="6680" xr:uid="{00000000-0005-0000-0000-0000F60E0000}"/>
    <cellStyle name="Comma 2 3 3 2 7 2" xfId="11225" xr:uid="{00000000-0005-0000-0000-0000F70E0000}"/>
    <cellStyle name="Comma 2 3 3 2 7 2 2" xfId="18775" xr:uid="{00000000-0005-0000-0000-0000F80E0000}"/>
    <cellStyle name="Comma 2 3 3 2 7 2 3" xfId="33741" xr:uid="{00000000-0005-0000-0000-0000F90E0000}"/>
    <cellStyle name="Comma 2 3 3 2 7 2 4" xfId="48091" xr:uid="{00000000-0005-0000-0000-0000FA0E0000}"/>
    <cellStyle name="Comma 2 3 3 2 7 2 5" xfId="51107" xr:uid="{00000000-0005-0000-0000-0000FB0E0000}"/>
    <cellStyle name="Comma 2 3 3 2 7 3" xfId="11710" xr:uid="{00000000-0005-0000-0000-0000FC0E0000}"/>
    <cellStyle name="Comma 2 3 3 2 7 3 2" xfId="19252" xr:uid="{00000000-0005-0000-0000-0000FD0E0000}"/>
    <cellStyle name="Comma 2 3 3 2 7 3 3" xfId="44800" xr:uid="{00000000-0005-0000-0000-0000FE0E0000}"/>
    <cellStyle name="Comma 2 3 3 2 7 3 4" xfId="48568" xr:uid="{00000000-0005-0000-0000-0000FF0E0000}"/>
    <cellStyle name="Comma 2 3 3 2 7 3 5" xfId="51584" xr:uid="{00000000-0005-0000-0000-0000000F0000}"/>
    <cellStyle name="Comma 2 3 3 2 7 4" xfId="12198" xr:uid="{00000000-0005-0000-0000-0000010F0000}"/>
    <cellStyle name="Comma 2 3 3 2 7 4 2" xfId="19729" xr:uid="{00000000-0005-0000-0000-0000020F0000}"/>
    <cellStyle name="Comma 2 3 3 2 7 4 3" xfId="43264" xr:uid="{00000000-0005-0000-0000-0000030F0000}"/>
    <cellStyle name="Comma 2 3 3 2 7 4 4" xfId="49045" xr:uid="{00000000-0005-0000-0000-0000040F0000}"/>
    <cellStyle name="Comma 2 3 3 2 7 4 5" xfId="52061" xr:uid="{00000000-0005-0000-0000-0000050F0000}"/>
    <cellStyle name="Comma 2 3 3 2 7 5" xfId="9313" xr:uid="{00000000-0005-0000-0000-0000060F0000}"/>
    <cellStyle name="Comma 2 3 3 2 7 5 2" xfId="42667" xr:uid="{00000000-0005-0000-0000-0000070F0000}"/>
    <cellStyle name="Comma 2 3 3 2 7 5 3" xfId="47614" xr:uid="{00000000-0005-0000-0000-0000080F0000}"/>
    <cellStyle name="Comma 2 3 3 2 7 5 4" xfId="50630" xr:uid="{00000000-0005-0000-0000-0000090F0000}"/>
    <cellStyle name="Comma 2 3 3 2 7 6" xfId="44450" xr:uid="{00000000-0005-0000-0000-00000A0F0000}"/>
    <cellStyle name="Comma 2 3 3 2 7 7" xfId="46508" xr:uid="{00000000-0005-0000-0000-00000B0F0000}"/>
    <cellStyle name="Comma 2 3 3 2 7 8" xfId="49524" xr:uid="{00000000-0005-0000-0000-00000C0F0000}"/>
    <cellStyle name="Comma 2 3 3 2 8" xfId="9678" xr:uid="{00000000-0005-0000-0000-00000D0F0000}"/>
    <cellStyle name="Comma 2 3 3 2 9" xfId="10801" xr:uid="{00000000-0005-0000-0000-00000E0F0000}"/>
    <cellStyle name="Comma 2 3 3 2 9 2" xfId="18351" xr:uid="{00000000-0005-0000-0000-00000F0F0000}"/>
    <cellStyle name="Comma 2 3 3 2 9 3" xfId="42674" xr:uid="{00000000-0005-0000-0000-0000100F0000}"/>
    <cellStyle name="Comma 2 3 3 2 9 4" xfId="47667" xr:uid="{00000000-0005-0000-0000-0000110F0000}"/>
    <cellStyle name="Comma 2 3 3 2 9 5" xfId="50683" xr:uid="{00000000-0005-0000-0000-0000120F0000}"/>
    <cellStyle name="Comma 2 3 3 3" xfId="4858" xr:uid="{00000000-0005-0000-0000-0000130F0000}"/>
    <cellStyle name="Comma 2 3 3 3 10" xfId="8481" xr:uid="{00000000-0005-0000-0000-0000140F0000}"/>
    <cellStyle name="Comma 2 3 3 3 10 2" xfId="44102" xr:uid="{00000000-0005-0000-0000-0000150F0000}"/>
    <cellStyle name="Comma 2 3 3 3 10 3" xfId="47219" xr:uid="{00000000-0005-0000-0000-0000160F0000}"/>
    <cellStyle name="Comma 2 3 3 3 10 4" xfId="50235" xr:uid="{00000000-0005-0000-0000-0000170F0000}"/>
    <cellStyle name="Comma 2 3 3 3 11" xfId="20000" xr:uid="{00000000-0005-0000-0000-0000180F0000}"/>
    <cellStyle name="Comma 2 3 3 3 12" xfId="44892" xr:uid="{00000000-0005-0000-0000-0000190F0000}"/>
    <cellStyle name="Comma 2 3 3 3 13" xfId="45802" xr:uid="{00000000-0005-0000-0000-00001A0F0000}"/>
    <cellStyle name="Comma 2 3 3 3 14" xfId="46086" xr:uid="{00000000-0005-0000-0000-00001B0F0000}"/>
    <cellStyle name="Comma 2 3 3 3 15" xfId="49101" xr:uid="{00000000-0005-0000-0000-00001C0F0000}"/>
    <cellStyle name="Comma 2 3 3 3 2" xfId="6122" xr:uid="{00000000-0005-0000-0000-00001D0F0000}"/>
    <cellStyle name="Comma 2 3 3 3 2 2" xfId="6442" xr:uid="{00000000-0005-0000-0000-00001E0F0000}"/>
    <cellStyle name="Comma 2 3 3 3 2 2 2" xfId="11068" xr:uid="{00000000-0005-0000-0000-00001F0F0000}"/>
    <cellStyle name="Comma 2 3 3 3 2 2 2 2" xfId="18618" xr:uid="{00000000-0005-0000-0000-0000200F0000}"/>
    <cellStyle name="Comma 2 3 3 3 2 2 2 3" xfId="44789" xr:uid="{00000000-0005-0000-0000-0000210F0000}"/>
    <cellStyle name="Comma 2 3 3 3 2 2 2 4" xfId="47934" xr:uid="{00000000-0005-0000-0000-0000220F0000}"/>
    <cellStyle name="Comma 2 3 3 3 2 2 2 5" xfId="50950" xr:uid="{00000000-0005-0000-0000-0000230F0000}"/>
    <cellStyle name="Comma 2 3 3 3 2 2 3" xfId="11553" xr:uid="{00000000-0005-0000-0000-0000240F0000}"/>
    <cellStyle name="Comma 2 3 3 3 2 2 3 2" xfId="19095" xr:uid="{00000000-0005-0000-0000-0000250F0000}"/>
    <cellStyle name="Comma 2 3 3 3 2 2 3 3" xfId="43474" xr:uid="{00000000-0005-0000-0000-0000260F0000}"/>
    <cellStyle name="Comma 2 3 3 3 2 2 3 4" xfId="48411" xr:uid="{00000000-0005-0000-0000-0000270F0000}"/>
    <cellStyle name="Comma 2 3 3 3 2 2 3 5" xfId="51427" xr:uid="{00000000-0005-0000-0000-0000280F0000}"/>
    <cellStyle name="Comma 2 3 3 3 2 2 4" xfId="12040" xr:uid="{00000000-0005-0000-0000-0000290F0000}"/>
    <cellStyle name="Comma 2 3 3 3 2 2 4 2" xfId="19572" xr:uid="{00000000-0005-0000-0000-00002A0F0000}"/>
    <cellStyle name="Comma 2 3 3 3 2 2 4 3" xfId="44255" xr:uid="{00000000-0005-0000-0000-00002B0F0000}"/>
    <cellStyle name="Comma 2 3 3 3 2 2 4 4" xfId="48888" xr:uid="{00000000-0005-0000-0000-00002C0F0000}"/>
    <cellStyle name="Comma 2 3 3 3 2 2 4 5" xfId="51904" xr:uid="{00000000-0005-0000-0000-00002D0F0000}"/>
    <cellStyle name="Comma 2 3 3 3 2 2 5" xfId="9076" xr:uid="{00000000-0005-0000-0000-00002E0F0000}"/>
    <cellStyle name="Comma 2 3 3 3 2 2 5 2" xfId="42636" xr:uid="{00000000-0005-0000-0000-00002F0F0000}"/>
    <cellStyle name="Comma 2 3 3 3 2 2 5 3" xfId="47457" xr:uid="{00000000-0005-0000-0000-0000300F0000}"/>
    <cellStyle name="Comma 2 3 3 3 2 2 5 4" xfId="50473" xr:uid="{00000000-0005-0000-0000-0000310F0000}"/>
    <cellStyle name="Comma 2 3 3 3 2 2 6" xfId="20613" xr:uid="{00000000-0005-0000-0000-0000320F0000}"/>
    <cellStyle name="Comma 2 3 3 3 2 2 7" xfId="46351" xr:uid="{00000000-0005-0000-0000-0000330F0000}"/>
    <cellStyle name="Comma 2 3 3 3 2 2 8" xfId="49367" xr:uid="{00000000-0005-0000-0000-0000340F0000}"/>
    <cellStyle name="Comma 2 3 3 3 2 3" xfId="10856" xr:uid="{00000000-0005-0000-0000-0000350F0000}"/>
    <cellStyle name="Comma 2 3 3 3 2 3 2" xfId="18406" xr:uid="{00000000-0005-0000-0000-0000360F0000}"/>
    <cellStyle name="Comma 2 3 3 3 2 3 3" xfId="42681" xr:uid="{00000000-0005-0000-0000-0000370F0000}"/>
    <cellStyle name="Comma 2 3 3 3 2 3 4" xfId="47722" xr:uid="{00000000-0005-0000-0000-0000380F0000}"/>
    <cellStyle name="Comma 2 3 3 3 2 3 5" xfId="50738" xr:uid="{00000000-0005-0000-0000-0000390F0000}"/>
    <cellStyle name="Comma 2 3 3 3 2 4" xfId="11340" xr:uid="{00000000-0005-0000-0000-00003A0F0000}"/>
    <cellStyle name="Comma 2 3 3 3 2 4 2" xfId="18883" xr:uid="{00000000-0005-0000-0000-00003B0F0000}"/>
    <cellStyle name="Comma 2 3 3 3 2 4 3" xfId="43159" xr:uid="{00000000-0005-0000-0000-00003C0F0000}"/>
    <cellStyle name="Comma 2 3 3 3 2 4 4" xfId="48199" xr:uid="{00000000-0005-0000-0000-00003D0F0000}"/>
    <cellStyle name="Comma 2 3 3 3 2 4 5" xfId="51215" xr:uid="{00000000-0005-0000-0000-00003E0F0000}"/>
    <cellStyle name="Comma 2 3 3 3 2 5" xfId="11827" xr:uid="{00000000-0005-0000-0000-00003F0F0000}"/>
    <cellStyle name="Comma 2 3 3 3 2 5 2" xfId="19360" xr:uid="{00000000-0005-0000-0000-0000400F0000}"/>
    <cellStyle name="Comma 2 3 3 3 2 5 3" xfId="20931" xr:uid="{00000000-0005-0000-0000-0000410F0000}"/>
    <cellStyle name="Comma 2 3 3 3 2 5 4" xfId="48676" xr:uid="{00000000-0005-0000-0000-0000420F0000}"/>
    <cellStyle name="Comma 2 3 3 3 2 5 5" xfId="51692" xr:uid="{00000000-0005-0000-0000-0000430F0000}"/>
    <cellStyle name="Comma 2 3 3 3 2 6" xfId="8775" xr:uid="{00000000-0005-0000-0000-0000440F0000}"/>
    <cellStyle name="Comma 2 3 3 3 2 6 2" xfId="44143" xr:uid="{00000000-0005-0000-0000-0000450F0000}"/>
    <cellStyle name="Comma 2 3 3 3 2 6 3" xfId="47245" xr:uid="{00000000-0005-0000-0000-0000460F0000}"/>
    <cellStyle name="Comma 2 3 3 3 2 6 4" xfId="50261" xr:uid="{00000000-0005-0000-0000-0000470F0000}"/>
    <cellStyle name="Comma 2 3 3 3 2 7" xfId="42306" xr:uid="{00000000-0005-0000-0000-0000480F0000}"/>
    <cellStyle name="Comma 2 3 3 3 2 8" xfId="46139" xr:uid="{00000000-0005-0000-0000-0000490F0000}"/>
    <cellStyle name="Comma 2 3 3 3 2 9" xfId="49155" xr:uid="{00000000-0005-0000-0000-00004A0F0000}"/>
    <cellStyle name="Comma 2 3 3 3 3" xfId="6202" xr:uid="{00000000-0005-0000-0000-00004B0F0000}"/>
    <cellStyle name="Comma 2 3 3 3 3 2" xfId="6522" xr:uid="{00000000-0005-0000-0000-00004C0F0000}"/>
    <cellStyle name="Comma 2 3 3 3 3 2 2" xfId="11121" xr:uid="{00000000-0005-0000-0000-00004D0F0000}"/>
    <cellStyle name="Comma 2 3 3 3 3 2 2 2" xfId="18671" xr:uid="{00000000-0005-0000-0000-00004E0F0000}"/>
    <cellStyle name="Comma 2 3 3 3 3 2 2 3" xfId="28812" xr:uid="{00000000-0005-0000-0000-00004F0F0000}"/>
    <cellStyle name="Comma 2 3 3 3 3 2 2 4" xfId="47987" xr:uid="{00000000-0005-0000-0000-0000500F0000}"/>
    <cellStyle name="Comma 2 3 3 3 3 2 2 5" xfId="51003" xr:uid="{00000000-0005-0000-0000-0000510F0000}"/>
    <cellStyle name="Comma 2 3 3 3 3 2 3" xfId="11606" xr:uid="{00000000-0005-0000-0000-0000520F0000}"/>
    <cellStyle name="Comma 2 3 3 3 3 2 3 2" xfId="19148" xr:uid="{00000000-0005-0000-0000-0000530F0000}"/>
    <cellStyle name="Comma 2 3 3 3 3 2 3 3" xfId="44304" xr:uid="{00000000-0005-0000-0000-0000540F0000}"/>
    <cellStyle name="Comma 2 3 3 3 3 2 3 4" xfId="48464" xr:uid="{00000000-0005-0000-0000-0000550F0000}"/>
    <cellStyle name="Comma 2 3 3 3 3 2 3 5" xfId="51480" xr:uid="{00000000-0005-0000-0000-0000560F0000}"/>
    <cellStyle name="Comma 2 3 3 3 3 2 4" xfId="12093" xr:uid="{00000000-0005-0000-0000-0000570F0000}"/>
    <cellStyle name="Comma 2 3 3 3 3 2 4 2" xfId="19625" xr:uid="{00000000-0005-0000-0000-0000580F0000}"/>
    <cellStyle name="Comma 2 3 3 3 3 2 4 3" xfId="43250" xr:uid="{00000000-0005-0000-0000-0000590F0000}"/>
    <cellStyle name="Comma 2 3 3 3 3 2 4 4" xfId="48941" xr:uid="{00000000-0005-0000-0000-00005A0F0000}"/>
    <cellStyle name="Comma 2 3 3 3 3 2 4 5" xfId="51957" xr:uid="{00000000-0005-0000-0000-00005B0F0000}"/>
    <cellStyle name="Comma 2 3 3 3 3 2 5" xfId="9155" xr:uid="{00000000-0005-0000-0000-00005C0F0000}"/>
    <cellStyle name="Comma 2 3 3 3 3 2 5 2" xfId="43850" xr:uid="{00000000-0005-0000-0000-00005D0F0000}"/>
    <cellStyle name="Comma 2 3 3 3 3 2 5 3" xfId="47510" xr:uid="{00000000-0005-0000-0000-00005E0F0000}"/>
    <cellStyle name="Comma 2 3 3 3 3 2 5 4" xfId="50526" xr:uid="{00000000-0005-0000-0000-00005F0F0000}"/>
    <cellStyle name="Comma 2 3 3 3 3 2 6" xfId="42392" xr:uid="{00000000-0005-0000-0000-0000600F0000}"/>
    <cellStyle name="Comma 2 3 3 3 3 2 7" xfId="46404" xr:uid="{00000000-0005-0000-0000-0000610F0000}"/>
    <cellStyle name="Comma 2 3 3 3 3 2 8" xfId="49420" xr:uid="{00000000-0005-0000-0000-0000620F0000}"/>
    <cellStyle name="Comma 2 3 3 3 3 3" xfId="10909" xr:uid="{00000000-0005-0000-0000-0000630F0000}"/>
    <cellStyle name="Comma 2 3 3 3 3 3 2" xfId="18459" xr:uid="{00000000-0005-0000-0000-0000640F0000}"/>
    <cellStyle name="Comma 2 3 3 3 3 3 3" xfId="44380" xr:uid="{00000000-0005-0000-0000-0000650F0000}"/>
    <cellStyle name="Comma 2 3 3 3 3 3 4" xfId="47775" xr:uid="{00000000-0005-0000-0000-0000660F0000}"/>
    <cellStyle name="Comma 2 3 3 3 3 3 5" xfId="50791" xr:uid="{00000000-0005-0000-0000-0000670F0000}"/>
    <cellStyle name="Comma 2 3 3 3 3 4" xfId="11394" xr:uid="{00000000-0005-0000-0000-0000680F0000}"/>
    <cellStyle name="Comma 2 3 3 3 3 4 2" xfId="18936" xr:uid="{00000000-0005-0000-0000-0000690F0000}"/>
    <cellStyle name="Comma 2 3 3 3 3 4 3" xfId="44123" xr:uid="{00000000-0005-0000-0000-00006A0F0000}"/>
    <cellStyle name="Comma 2 3 3 3 3 4 4" xfId="48252" xr:uid="{00000000-0005-0000-0000-00006B0F0000}"/>
    <cellStyle name="Comma 2 3 3 3 3 4 5" xfId="51268" xr:uid="{00000000-0005-0000-0000-00006C0F0000}"/>
    <cellStyle name="Comma 2 3 3 3 3 5" xfId="11881" xr:uid="{00000000-0005-0000-0000-00006D0F0000}"/>
    <cellStyle name="Comma 2 3 3 3 3 5 2" xfId="19413" xr:uid="{00000000-0005-0000-0000-00006E0F0000}"/>
    <cellStyle name="Comma 2 3 3 3 3 5 3" xfId="44415" xr:uid="{00000000-0005-0000-0000-00006F0F0000}"/>
    <cellStyle name="Comma 2 3 3 3 3 5 4" xfId="48729" xr:uid="{00000000-0005-0000-0000-0000700F0000}"/>
    <cellStyle name="Comma 2 3 3 3 3 5 5" xfId="51745" xr:uid="{00000000-0005-0000-0000-0000710F0000}"/>
    <cellStyle name="Comma 2 3 3 3 3 6" xfId="8846" xr:uid="{00000000-0005-0000-0000-0000720F0000}"/>
    <cellStyle name="Comma 2 3 3 3 3 6 2" xfId="21364" xr:uid="{00000000-0005-0000-0000-0000730F0000}"/>
    <cellStyle name="Comma 2 3 3 3 3 6 3" xfId="47298" xr:uid="{00000000-0005-0000-0000-0000740F0000}"/>
    <cellStyle name="Comma 2 3 3 3 3 6 4" xfId="50314" xr:uid="{00000000-0005-0000-0000-0000750F0000}"/>
    <cellStyle name="Comma 2 3 3 3 3 7" xfId="42323" xr:uid="{00000000-0005-0000-0000-0000760F0000}"/>
    <cellStyle name="Comma 2 3 3 3 3 8" xfId="46192" xr:uid="{00000000-0005-0000-0000-0000770F0000}"/>
    <cellStyle name="Comma 2 3 3 3 3 9" xfId="49208" xr:uid="{00000000-0005-0000-0000-0000780F0000}"/>
    <cellStyle name="Comma 2 3 3 3 4" xfId="6282" xr:uid="{00000000-0005-0000-0000-0000790F0000}"/>
    <cellStyle name="Comma 2 3 3 3 4 2" xfId="6602" xr:uid="{00000000-0005-0000-0000-00007A0F0000}"/>
    <cellStyle name="Comma 2 3 3 3 4 2 2" xfId="11174" xr:uid="{00000000-0005-0000-0000-00007B0F0000}"/>
    <cellStyle name="Comma 2 3 3 3 4 2 2 2" xfId="18724" xr:uid="{00000000-0005-0000-0000-00007C0F0000}"/>
    <cellStyle name="Comma 2 3 3 3 4 2 2 3" xfId="44498" xr:uid="{00000000-0005-0000-0000-00007D0F0000}"/>
    <cellStyle name="Comma 2 3 3 3 4 2 2 4" xfId="48040" xr:uid="{00000000-0005-0000-0000-00007E0F0000}"/>
    <cellStyle name="Comma 2 3 3 3 4 2 2 5" xfId="51056" xr:uid="{00000000-0005-0000-0000-00007F0F0000}"/>
    <cellStyle name="Comma 2 3 3 3 4 2 3" xfId="11659" xr:uid="{00000000-0005-0000-0000-0000800F0000}"/>
    <cellStyle name="Comma 2 3 3 3 4 2 3 2" xfId="19201" xr:uid="{00000000-0005-0000-0000-0000810F0000}"/>
    <cellStyle name="Comma 2 3 3 3 4 2 3 3" xfId="42804" xr:uid="{00000000-0005-0000-0000-0000820F0000}"/>
    <cellStyle name="Comma 2 3 3 3 4 2 3 4" xfId="48517" xr:uid="{00000000-0005-0000-0000-0000830F0000}"/>
    <cellStyle name="Comma 2 3 3 3 4 2 3 5" xfId="51533" xr:uid="{00000000-0005-0000-0000-0000840F0000}"/>
    <cellStyle name="Comma 2 3 3 3 4 2 4" xfId="12146" xr:uid="{00000000-0005-0000-0000-0000850F0000}"/>
    <cellStyle name="Comma 2 3 3 3 4 2 4 2" xfId="19678" xr:uid="{00000000-0005-0000-0000-0000860F0000}"/>
    <cellStyle name="Comma 2 3 3 3 4 2 4 3" xfId="20436" xr:uid="{00000000-0005-0000-0000-0000870F0000}"/>
    <cellStyle name="Comma 2 3 3 3 4 2 4 4" xfId="48994" xr:uid="{00000000-0005-0000-0000-0000880F0000}"/>
    <cellStyle name="Comma 2 3 3 3 4 2 4 5" xfId="52010" xr:uid="{00000000-0005-0000-0000-0000890F0000}"/>
    <cellStyle name="Comma 2 3 3 3 4 2 5" xfId="9235" xr:uid="{00000000-0005-0000-0000-00008A0F0000}"/>
    <cellStyle name="Comma 2 3 3 3 4 2 5 2" xfId="28619" xr:uid="{00000000-0005-0000-0000-00008B0F0000}"/>
    <cellStyle name="Comma 2 3 3 3 4 2 5 3" xfId="47563" xr:uid="{00000000-0005-0000-0000-00008C0F0000}"/>
    <cellStyle name="Comma 2 3 3 3 4 2 5 4" xfId="50579" xr:uid="{00000000-0005-0000-0000-00008D0F0000}"/>
    <cellStyle name="Comma 2 3 3 3 4 2 6" xfId="42412" xr:uid="{00000000-0005-0000-0000-00008E0F0000}"/>
    <cellStyle name="Comma 2 3 3 3 4 2 7" xfId="46457" xr:uid="{00000000-0005-0000-0000-00008F0F0000}"/>
    <cellStyle name="Comma 2 3 3 3 4 2 8" xfId="49473" xr:uid="{00000000-0005-0000-0000-0000900F0000}"/>
    <cellStyle name="Comma 2 3 3 3 4 3" xfId="10962" xr:uid="{00000000-0005-0000-0000-0000910F0000}"/>
    <cellStyle name="Comma 2 3 3 3 4 3 2" xfId="18512" xr:uid="{00000000-0005-0000-0000-0000920F0000}"/>
    <cellStyle name="Comma 2 3 3 3 4 3 3" xfId="44492" xr:uid="{00000000-0005-0000-0000-0000930F0000}"/>
    <cellStyle name="Comma 2 3 3 3 4 3 4" xfId="47828" xr:uid="{00000000-0005-0000-0000-0000940F0000}"/>
    <cellStyle name="Comma 2 3 3 3 4 3 5" xfId="50844" xr:uid="{00000000-0005-0000-0000-0000950F0000}"/>
    <cellStyle name="Comma 2 3 3 3 4 4" xfId="11447" xr:uid="{00000000-0005-0000-0000-0000960F0000}"/>
    <cellStyle name="Comma 2 3 3 3 4 4 2" xfId="18989" xr:uid="{00000000-0005-0000-0000-0000970F0000}"/>
    <cellStyle name="Comma 2 3 3 3 4 4 3" xfId="43324" xr:uid="{00000000-0005-0000-0000-0000980F0000}"/>
    <cellStyle name="Comma 2 3 3 3 4 4 4" xfId="48305" xr:uid="{00000000-0005-0000-0000-0000990F0000}"/>
    <cellStyle name="Comma 2 3 3 3 4 4 5" xfId="51321" xr:uid="{00000000-0005-0000-0000-00009A0F0000}"/>
    <cellStyle name="Comma 2 3 3 3 4 5" xfId="11934" xr:uid="{00000000-0005-0000-0000-00009B0F0000}"/>
    <cellStyle name="Comma 2 3 3 3 4 5 2" xfId="19466" xr:uid="{00000000-0005-0000-0000-00009C0F0000}"/>
    <cellStyle name="Comma 2 3 3 3 4 5 3" xfId="43722" xr:uid="{00000000-0005-0000-0000-00009D0F0000}"/>
    <cellStyle name="Comma 2 3 3 3 4 5 4" xfId="48782" xr:uid="{00000000-0005-0000-0000-00009E0F0000}"/>
    <cellStyle name="Comma 2 3 3 3 4 5 5" xfId="51798" xr:uid="{00000000-0005-0000-0000-00009F0F0000}"/>
    <cellStyle name="Comma 2 3 3 3 4 6" xfId="8922" xr:uid="{00000000-0005-0000-0000-0000A00F0000}"/>
    <cellStyle name="Comma 2 3 3 3 4 6 2" xfId="43059" xr:uid="{00000000-0005-0000-0000-0000A10F0000}"/>
    <cellStyle name="Comma 2 3 3 3 4 6 3" xfId="47351" xr:uid="{00000000-0005-0000-0000-0000A20F0000}"/>
    <cellStyle name="Comma 2 3 3 3 4 6 4" xfId="50367" xr:uid="{00000000-0005-0000-0000-0000A30F0000}"/>
    <cellStyle name="Comma 2 3 3 3 4 7" xfId="44374" xr:uid="{00000000-0005-0000-0000-0000A40F0000}"/>
    <cellStyle name="Comma 2 3 3 3 4 8" xfId="46245" xr:uid="{00000000-0005-0000-0000-0000A50F0000}"/>
    <cellStyle name="Comma 2 3 3 3 4 9" xfId="49261" xr:uid="{00000000-0005-0000-0000-0000A60F0000}"/>
    <cellStyle name="Comma 2 3 3 3 5" xfId="6362" xr:uid="{00000000-0005-0000-0000-0000A70F0000}"/>
    <cellStyle name="Comma 2 3 3 3 5 2" xfId="11015" xr:uid="{00000000-0005-0000-0000-0000A80F0000}"/>
    <cellStyle name="Comma 2 3 3 3 5 2 2" xfId="18565" xr:uid="{00000000-0005-0000-0000-0000A90F0000}"/>
    <cellStyle name="Comma 2 3 3 3 5 2 3" xfId="29655" xr:uid="{00000000-0005-0000-0000-0000AA0F0000}"/>
    <cellStyle name="Comma 2 3 3 3 5 2 4" xfId="47881" xr:uid="{00000000-0005-0000-0000-0000AB0F0000}"/>
    <cellStyle name="Comma 2 3 3 3 5 2 5" xfId="50897" xr:uid="{00000000-0005-0000-0000-0000AC0F0000}"/>
    <cellStyle name="Comma 2 3 3 3 5 3" xfId="11500" xr:uid="{00000000-0005-0000-0000-0000AD0F0000}"/>
    <cellStyle name="Comma 2 3 3 3 5 3 2" xfId="19042" xr:uid="{00000000-0005-0000-0000-0000AE0F0000}"/>
    <cellStyle name="Comma 2 3 3 3 5 3 3" xfId="43679" xr:uid="{00000000-0005-0000-0000-0000AF0F0000}"/>
    <cellStyle name="Comma 2 3 3 3 5 3 4" xfId="48358" xr:uid="{00000000-0005-0000-0000-0000B00F0000}"/>
    <cellStyle name="Comma 2 3 3 3 5 3 5" xfId="51374" xr:uid="{00000000-0005-0000-0000-0000B10F0000}"/>
    <cellStyle name="Comma 2 3 3 3 5 4" xfId="11987" xr:uid="{00000000-0005-0000-0000-0000B20F0000}"/>
    <cellStyle name="Comma 2 3 3 3 5 4 2" xfId="19519" xr:uid="{00000000-0005-0000-0000-0000B30F0000}"/>
    <cellStyle name="Comma 2 3 3 3 5 4 3" xfId="28609" xr:uid="{00000000-0005-0000-0000-0000B40F0000}"/>
    <cellStyle name="Comma 2 3 3 3 5 4 4" xfId="48835" xr:uid="{00000000-0005-0000-0000-0000B50F0000}"/>
    <cellStyle name="Comma 2 3 3 3 5 4 5" xfId="51851" xr:uid="{00000000-0005-0000-0000-0000B60F0000}"/>
    <cellStyle name="Comma 2 3 3 3 5 5" xfId="9001" xr:uid="{00000000-0005-0000-0000-0000B70F0000}"/>
    <cellStyle name="Comma 2 3 3 3 5 5 2" xfId="42627" xr:uid="{00000000-0005-0000-0000-0000B80F0000}"/>
    <cellStyle name="Comma 2 3 3 3 5 5 3" xfId="47404" xr:uid="{00000000-0005-0000-0000-0000B90F0000}"/>
    <cellStyle name="Comma 2 3 3 3 5 5 4" xfId="50420" xr:uid="{00000000-0005-0000-0000-0000BA0F0000}"/>
    <cellStyle name="Comma 2 3 3 3 5 6" xfId="42357" xr:uid="{00000000-0005-0000-0000-0000BB0F0000}"/>
    <cellStyle name="Comma 2 3 3 3 5 7" xfId="46298" xr:uid="{00000000-0005-0000-0000-0000BC0F0000}"/>
    <cellStyle name="Comma 2 3 3 3 5 8" xfId="49314" xr:uid="{00000000-0005-0000-0000-0000BD0F0000}"/>
    <cellStyle name="Comma 2 3 3 3 6" xfId="6682" xr:uid="{00000000-0005-0000-0000-0000BE0F0000}"/>
    <cellStyle name="Comma 2 3 3 3 6 2" xfId="11227" xr:uid="{00000000-0005-0000-0000-0000BF0F0000}"/>
    <cellStyle name="Comma 2 3 3 3 6 2 2" xfId="18777" xr:uid="{00000000-0005-0000-0000-0000C00F0000}"/>
    <cellStyle name="Comma 2 3 3 3 6 2 3" xfId="42969" xr:uid="{00000000-0005-0000-0000-0000C10F0000}"/>
    <cellStyle name="Comma 2 3 3 3 6 2 4" xfId="48093" xr:uid="{00000000-0005-0000-0000-0000C20F0000}"/>
    <cellStyle name="Comma 2 3 3 3 6 2 5" xfId="51109" xr:uid="{00000000-0005-0000-0000-0000C30F0000}"/>
    <cellStyle name="Comma 2 3 3 3 6 3" xfId="11712" xr:uid="{00000000-0005-0000-0000-0000C40F0000}"/>
    <cellStyle name="Comma 2 3 3 3 6 3 2" xfId="19254" xr:uid="{00000000-0005-0000-0000-0000C50F0000}"/>
    <cellStyle name="Comma 2 3 3 3 6 3 3" xfId="30285" xr:uid="{00000000-0005-0000-0000-0000C60F0000}"/>
    <cellStyle name="Comma 2 3 3 3 6 3 4" xfId="48570" xr:uid="{00000000-0005-0000-0000-0000C70F0000}"/>
    <cellStyle name="Comma 2 3 3 3 6 3 5" xfId="51586" xr:uid="{00000000-0005-0000-0000-0000C80F0000}"/>
    <cellStyle name="Comma 2 3 3 3 6 4" xfId="12200" xr:uid="{00000000-0005-0000-0000-0000C90F0000}"/>
    <cellStyle name="Comma 2 3 3 3 6 4 2" xfId="19731" xr:uid="{00000000-0005-0000-0000-0000CA0F0000}"/>
    <cellStyle name="Comma 2 3 3 3 6 4 3" xfId="28565" xr:uid="{00000000-0005-0000-0000-0000CB0F0000}"/>
    <cellStyle name="Comma 2 3 3 3 6 4 4" xfId="49047" xr:uid="{00000000-0005-0000-0000-0000CC0F0000}"/>
    <cellStyle name="Comma 2 3 3 3 6 4 5" xfId="52063" xr:uid="{00000000-0005-0000-0000-0000CD0F0000}"/>
    <cellStyle name="Comma 2 3 3 3 6 5" xfId="9315" xr:uid="{00000000-0005-0000-0000-0000CE0F0000}"/>
    <cellStyle name="Comma 2 3 3 3 6 5 2" xfId="43518" xr:uid="{00000000-0005-0000-0000-0000CF0F0000}"/>
    <cellStyle name="Comma 2 3 3 3 6 5 3" xfId="47616" xr:uid="{00000000-0005-0000-0000-0000D00F0000}"/>
    <cellStyle name="Comma 2 3 3 3 6 5 4" xfId="50632" xr:uid="{00000000-0005-0000-0000-0000D10F0000}"/>
    <cellStyle name="Comma 2 3 3 3 6 6" xfId="20539" xr:uid="{00000000-0005-0000-0000-0000D20F0000}"/>
    <cellStyle name="Comma 2 3 3 3 6 7" xfId="46510" xr:uid="{00000000-0005-0000-0000-0000D30F0000}"/>
    <cellStyle name="Comma 2 3 3 3 6 8" xfId="49526" xr:uid="{00000000-0005-0000-0000-0000D40F0000}"/>
    <cellStyle name="Comma 2 3 3 3 7" xfId="10803" xr:uid="{00000000-0005-0000-0000-0000D50F0000}"/>
    <cellStyle name="Comma 2 3 3 3 7 2" xfId="18353" xr:uid="{00000000-0005-0000-0000-0000D60F0000}"/>
    <cellStyle name="Comma 2 3 3 3 7 3" xfId="44111" xr:uid="{00000000-0005-0000-0000-0000D70F0000}"/>
    <cellStyle name="Comma 2 3 3 3 7 4" xfId="47669" xr:uid="{00000000-0005-0000-0000-0000D80F0000}"/>
    <cellStyle name="Comma 2 3 3 3 7 5" xfId="50685" xr:uid="{00000000-0005-0000-0000-0000D90F0000}"/>
    <cellStyle name="Comma 2 3 3 3 8" xfId="11287" xr:uid="{00000000-0005-0000-0000-0000DA0F0000}"/>
    <cellStyle name="Comma 2 3 3 3 8 2" xfId="18830" xr:uid="{00000000-0005-0000-0000-0000DB0F0000}"/>
    <cellStyle name="Comma 2 3 3 3 8 3" xfId="42746" xr:uid="{00000000-0005-0000-0000-0000DC0F0000}"/>
    <cellStyle name="Comma 2 3 3 3 8 4" xfId="48146" xr:uid="{00000000-0005-0000-0000-0000DD0F0000}"/>
    <cellStyle name="Comma 2 3 3 3 8 5" xfId="51162" xr:uid="{00000000-0005-0000-0000-0000DE0F0000}"/>
    <cellStyle name="Comma 2 3 3 3 9" xfId="11774" xr:uid="{00000000-0005-0000-0000-0000DF0F0000}"/>
    <cellStyle name="Comma 2 3 3 3 9 2" xfId="19307" xr:uid="{00000000-0005-0000-0000-0000E00F0000}"/>
    <cellStyle name="Comma 2 3 3 3 9 3" xfId="44670" xr:uid="{00000000-0005-0000-0000-0000E10F0000}"/>
    <cellStyle name="Comma 2 3 3 3 9 4" xfId="48623" xr:uid="{00000000-0005-0000-0000-0000E20F0000}"/>
    <cellStyle name="Comma 2 3 3 3 9 5" xfId="51639" xr:uid="{00000000-0005-0000-0000-0000E30F0000}"/>
    <cellStyle name="Comma 2 3 3 4" xfId="5697" xr:uid="{00000000-0005-0000-0000-0000E40F0000}"/>
    <cellStyle name="Comma 2 3 3 5" xfId="7456" xr:uid="{00000000-0005-0000-0000-0000E50F0000}"/>
    <cellStyle name="Comma 2 3 3 6" xfId="7487" xr:uid="{00000000-0005-0000-0000-0000E60F0000}"/>
    <cellStyle name="Comma 2 3 3 6 2" xfId="17990" xr:uid="{00000000-0005-0000-0000-0000E70F0000}"/>
    <cellStyle name="Comma 2 3 3 6 3" xfId="43965" xr:uid="{00000000-0005-0000-0000-0000E80F0000}"/>
    <cellStyle name="Comma 2 3 3 6 4" xfId="46984" xr:uid="{00000000-0005-0000-0000-0000E90F0000}"/>
    <cellStyle name="Comma 2 3 3 6 5" xfId="50000" xr:uid="{00000000-0005-0000-0000-0000EA0F0000}"/>
    <cellStyle name="Comma 2 3 3 7" xfId="15780" xr:uid="{00000000-0005-0000-0000-0000EB0F0000}"/>
    <cellStyle name="Comma 2 3 3 8" xfId="19997" xr:uid="{00000000-0005-0000-0000-0000EC0F0000}"/>
    <cellStyle name="Comma 2 3 3 9" xfId="44889" xr:uid="{00000000-0005-0000-0000-0000ED0F0000}"/>
    <cellStyle name="Comma 2 3 4" xfId="2081" xr:uid="{00000000-0005-0000-0000-0000EE0F0000}"/>
    <cellStyle name="Comma 2 3 4 2" xfId="4859" xr:uid="{00000000-0005-0000-0000-0000EF0F0000}"/>
    <cellStyle name="Comma 2 3 4 2 10" xfId="11775" xr:uid="{00000000-0005-0000-0000-0000F00F0000}"/>
    <cellStyle name="Comma 2 3 4 2 10 2" xfId="19308" xr:uid="{00000000-0005-0000-0000-0000F10F0000}"/>
    <cellStyle name="Comma 2 3 4 2 10 3" xfId="42979" xr:uid="{00000000-0005-0000-0000-0000F20F0000}"/>
    <cellStyle name="Comma 2 3 4 2 10 4" xfId="48624" xr:uid="{00000000-0005-0000-0000-0000F30F0000}"/>
    <cellStyle name="Comma 2 3 4 2 10 5" xfId="51640" xr:uid="{00000000-0005-0000-0000-0000F40F0000}"/>
    <cellStyle name="Comma 2 3 4 2 11" xfId="7463" xr:uid="{00000000-0005-0000-0000-0000F50F0000}"/>
    <cellStyle name="Comma 2 3 4 2 11 2" xfId="17984" xr:uid="{00000000-0005-0000-0000-0000F60F0000}"/>
    <cellStyle name="Comma 2 3 4 2 11 3" xfId="42559" xr:uid="{00000000-0005-0000-0000-0000F70F0000}"/>
    <cellStyle name="Comma 2 3 4 2 11 4" xfId="46978" xr:uid="{00000000-0005-0000-0000-0000F80F0000}"/>
    <cellStyle name="Comma 2 3 4 2 11 5" xfId="49994" xr:uid="{00000000-0005-0000-0000-0000F90F0000}"/>
    <cellStyle name="Comma 2 3 4 2 12" xfId="20002" xr:uid="{00000000-0005-0000-0000-0000FA0F0000}"/>
    <cellStyle name="Comma 2 3 4 2 13" xfId="44894" xr:uid="{00000000-0005-0000-0000-0000FB0F0000}"/>
    <cellStyle name="Comma 2 3 4 2 14" xfId="45804" xr:uid="{00000000-0005-0000-0000-0000FC0F0000}"/>
    <cellStyle name="Comma 2 3 4 2 15" xfId="46087" xr:uid="{00000000-0005-0000-0000-0000FD0F0000}"/>
    <cellStyle name="Comma 2 3 4 2 16" xfId="49102" xr:uid="{00000000-0005-0000-0000-0000FE0F0000}"/>
    <cellStyle name="Comma 2 3 4 2 2" xfId="6123" xr:uid="{00000000-0005-0000-0000-0000FF0F0000}"/>
    <cellStyle name="Comma 2 3 4 2 2 2" xfId="6443" xr:uid="{00000000-0005-0000-0000-000000100000}"/>
    <cellStyle name="Comma 2 3 4 2 2 2 2" xfId="11069" xr:uid="{00000000-0005-0000-0000-000001100000}"/>
    <cellStyle name="Comma 2 3 4 2 2 2 2 2" xfId="18619" xr:uid="{00000000-0005-0000-0000-000002100000}"/>
    <cellStyle name="Comma 2 3 4 2 2 2 2 3" xfId="21581" xr:uid="{00000000-0005-0000-0000-000003100000}"/>
    <cellStyle name="Comma 2 3 4 2 2 2 2 4" xfId="47935" xr:uid="{00000000-0005-0000-0000-000004100000}"/>
    <cellStyle name="Comma 2 3 4 2 2 2 2 5" xfId="50951" xr:uid="{00000000-0005-0000-0000-000005100000}"/>
    <cellStyle name="Comma 2 3 4 2 2 2 3" xfId="11554" xr:uid="{00000000-0005-0000-0000-000006100000}"/>
    <cellStyle name="Comma 2 3 4 2 2 2 3 2" xfId="19096" xr:uid="{00000000-0005-0000-0000-000007100000}"/>
    <cellStyle name="Comma 2 3 4 2 2 2 3 3" xfId="20459" xr:uid="{00000000-0005-0000-0000-000008100000}"/>
    <cellStyle name="Comma 2 3 4 2 2 2 3 4" xfId="48412" xr:uid="{00000000-0005-0000-0000-000009100000}"/>
    <cellStyle name="Comma 2 3 4 2 2 2 3 5" xfId="51428" xr:uid="{00000000-0005-0000-0000-00000A100000}"/>
    <cellStyle name="Comma 2 3 4 2 2 2 4" xfId="12041" xr:uid="{00000000-0005-0000-0000-00000B100000}"/>
    <cellStyle name="Comma 2 3 4 2 2 2 4 2" xfId="19573" xr:uid="{00000000-0005-0000-0000-00000C100000}"/>
    <cellStyle name="Comma 2 3 4 2 2 2 4 3" xfId="42864" xr:uid="{00000000-0005-0000-0000-00000D100000}"/>
    <cellStyle name="Comma 2 3 4 2 2 2 4 4" xfId="48889" xr:uid="{00000000-0005-0000-0000-00000E100000}"/>
    <cellStyle name="Comma 2 3 4 2 2 2 4 5" xfId="51905" xr:uid="{00000000-0005-0000-0000-00000F100000}"/>
    <cellStyle name="Comma 2 3 4 2 2 2 5" xfId="9077" xr:uid="{00000000-0005-0000-0000-000010100000}"/>
    <cellStyle name="Comma 2 3 4 2 2 2 5 2" xfId="21336" xr:uid="{00000000-0005-0000-0000-000011100000}"/>
    <cellStyle name="Comma 2 3 4 2 2 2 5 3" xfId="47458" xr:uid="{00000000-0005-0000-0000-000012100000}"/>
    <cellStyle name="Comma 2 3 4 2 2 2 5 4" xfId="50474" xr:uid="{00000000-0005-0000-0000-000013100000}"/>
    <cellStyle name="Comma 2 3 4 2 2 2 6" xfId="43645" xr:uid="{00000000-0005-0000-0000-000014100000}"/>
    <cellStyle name="Comma 2 3 4 2 2 2 7" xfId="46352" xr:uid="{00000000-0005-0000-0000-000015100000}"/>
    <cellStyle name="Comma 2 3 4 2 2 2 8" xfId="49368" xr:uid="{00000000-0005-0000-0000-000016100000}"/>
    <cellStyle name="Comma 2 3 4 2 2 3" xfId="10857" xr:uid="{00000000-0005-0000-0000-000017100000}"/>
    <cellStyle name="Comma 2 3 4 2 2 3 2" xfId="18407" xr:uid="{00000000-0005-0000-0000-000018100000}"/>
    <cellStyle name="Comma 2 3 4 2 2 3 3" xfId="21259" xr:uid="{00000000-0005-0000-0000-000019100000}"/>
    <cellStyle name="Comma 2 3 4 2 2 3 4" xfId="47723" xr:uid="{00000000-0005-0000-0000-00001A100000}"/>
    <cellStyle name="Comma 2 3 4 2 2 3 5" xfId="50739" xr:uid="{00000000-0005-0000-0000-00001B100000}"/>
    <cellStyle name="Comma 2 3 4 2 2 4" xfId="11341" xr:uid="{00000000-0005-0000-0000-00001C100000}"/>
    <cellStyle name="Comma 2 3 4 2 2 4 2" xfId="18884" xr:uid="{00000000-0005-0000-0000-00001D100000}"/>
    <cellStyle name="Comma 2 3 4 2 2 4 3" xfId="44350" xr:uid="{00000000-0005-0000-0000-00001E100000}"/>
    <cellStyle name="Comma 2 3 4 2 2 4 4" xfId="48200" xr:uid="{00000000-0005-0000-0000-00001F100000}"/>
    <cellStyle name="Comma 2 3 4 2 2 4 5" xfId="51216" xr:uid="{00000000-0005-0000-0000-000020100000}"/>
    <cellStyle name="Comma 2 3 4 2 2 5" xfId="11828" xr:uid="{00000000-0005-0000-0000-000021100000}"/>
    <cellStyle name="Comma 2 3 4 2 2 5 2" xfId="19361" xr:uid="{00000000-0005-0000-0000-000022100000}"/>
    <cellStyle name="Comma 2 3 4 2 2 5 3" xfId="44509" xr:uid="{00000000-0005-0000-0000-000023100000}"/>
    <cellStyle name="Comma 2 3 4 2 2 5 4" xfId="48677" xr:uid="{00000000-0005-0000-0000-000024100000}"/>
    <cellStyle name="Comma 2 3 4 2 2 5 5" xfId="51693" xr:uid="{00000000-0005-0000-0000-000025100000}"/>
    <cellStyle name="Comma 2 3 4 2 2 6" xfId="8776" xr:uid="{00000000-0005-0000-0000-000026100000}"/>
    <cellStyle name="Comma 2 3 4 2 2 6 2" xfId="44869" xr:uid="{00000000-0005-0000-0000-000027100000}"/>
    <cellStyle name="Comma 2 3 4 2 2 6 3" xfId="47246" xr:uid="{00000000-0005-0000-0000-000028100000}"/>
    <cellStyle name="Comma 2 3 4 2 2 6 4" xfId="50262" xr:uid="{00000000-0005-0000-0000-000029100000}"/>
    <cellStyle name="Comma 2 3 4 2 2 7" xfId="42307" xr:uid="{00000000-0005-0000-0000-00002A100000}"/>
    <cellStyle name="Comma 2 3 4 2 2 8" xfId="46140" xr:uid="{00000000-0005-0000-0000-00002B100000}"/>
    <cellStyle name="Comma 2 3 4 2 2 9" xfId="49156" xr:uid="{00000000-0005-0000-0000-00002C100000}"/>
    <cellStyle name="Comma 2 3 4 2 3" xfId="6203" xr:uid="{00000000-0005-0000-0000-00002D100000}"/>
    <cellStyle name="Comma 2 3 4 2 3 2" xfId="6523" xr:uid="{00000000-0005-0000-0000-00002E100000}"/>
    <cellStyle name="Comma 2 3 4 2 3 2 2" xfId="11122" xr:uid="{00000000-0005-0000-0000-00002F100000}"/>
    <cellStyle name="Comma 2 3 4 2 3 2 2 2" xfId="18672" xr:uid="{00000000-0005-0000-0000-000030100000}"/>
    <cellStyle name="Comma 2 3 4 2 3 2 2 3" xfId="44349" xr:uid="{00000000-0005-0000-0000-000031100000}"/>
    <cellStyle name="Comma 2 3 4 2 3 2 2 4" xfId="47988" xr:uid="{00000000-0005-0000-0000-000032100000}"/>
    <cellStyle name="Comma 2 3 4 2 3 2 2 5" xfId="51004" xr:uid="{00000000-0005-0000-0000-000033100000}"/>
    <cellStyle name="Comma 2 3 4 2 3 2 3" xfId="11607" xr:uid="{00000000-0005-0000-0000-000034100000}"/>
    <cellStyle name="Comma 2 3 4 2 3 2 3 2" xfId="19149" xr:uid="{00000000-0005-0000-0000-000035100000}"/>
    <cellStyle name="Comma 2 3 4 2 3 2 3 3" xfId="20724" xr:uid="{00000000-0005-0000-0000-000036100000}"/>
    <cellStyle name="Comma 2 3 4 2 3 2 3 4" xfId="48465" xr:uid="{00000000-0005-0000-0000-000037100000}"/>
    <cellStyle name="Comma 2 3 4 2 3 2 3 5" xfId="51481" xr:uid="{00000000-0005-0000-0000-000038100000}"/>
    <cellStyle name="Comma 2 3 4 2 3 2 4" xfId="12094" xr:uid="{00000000-0005-0000-0000-000039100000}"/>
    <cellStyle name="Comma 2 3 4 2 3 2 4 2" xfId="19626" xr:uid="{00000000-0005-0000-0000-00003A100000}"/>
    <cellStyle name="Comma 2 3 4 2 3 2 4 3" xfId="44368" xr:uid="{00000000-0005-0000-0000-00003B100000}"/>
    <cellStyle name="Comma 2 3 4 2 3 2 4 4" xfId="48942" xr:uid="{00000000-0005-0000-0000-00003C100000}"/>
    <cellStyle name="Comma 2 3 4 2 3 2 4 5" xfId="51958" xr:uid="{00000000-0005-0000-0000-00003D100000}"/>
    <cellStyle name="Comma 2 3 4 2 3 2 5" xfId="9156" xr:uid="{00000000-0005-0000-0000-00003E100000}"/>
    <cellStyle name="Comma 2 3 4 2 3 2 5 2" xfId="44818" xr:uid="{00000000-0005-0000-0000-00003F100000}"/>
    <cellStyle name="Comma 2 3 4 2 3 2 5 3" xfId="47511" xr:uid="{00000000-0005-0000-0000-000040100000}"/>
    <cellStyle name="Comma 2 3 4 2 3 2 5 4" xfId="50527" xr:uid="{00000000-0005-0000-0000-000041100000}"/>
    <cellStyle name="Comma 2 3 4 2 3 2 6" xfId="44741" xr:uid="{00000000-0005-0000-0000-000042100000}"/>
    <cellStyle name="Comma 2 3 4 2 3 2 7" xfId="46405" xr:uid="{00000000-0005-0000-0000-000043100000}"/>
    <cellStyle name="Comma 2 3 4 2 3 2 8" xfId="49421" xr:uid="{00000000-0005-0000-0000-000044100000}"/>
    <cellStyle name="Comma 2 3 4 2 3 3" xfId="10910" xr:uid="{00000000-0005-0000-0000-000045100000}"/>
    <cellStyle name="Comma 2 3 4 2 3 3 2" xfId="18460" xr:uid="{00000000-0005-0000-0000-000046100000}"/>
    <cellStyle name="Comma 2 3 4 2 3 3 3" xfId="42961" xr:uid="{00000000-0005-0000-0000-000047100000}"/>
    <cellStyle name="Comma 2 3 4 2 3 3 4" xfId="47776" xr:uid="{00000000-0005-0000-0000-000048100000}"/>
    <cellStyle name="Comma 2 3 4 2 3 3 5" xfId="50792" xr:uid="{00000000-0005-0000-0000-000049100000}"/>
    <cellStyle name="Comma 2 3 4 2 3 4" xfId="11395" xr:uid="{00000000-0005-0000-0000-00004A100000}"/>
    <cellStyle name="Comma 2 3 4 2 3 4 2" xfId="18937" xr:uid="{00000000-0005-0000-0000-00004B100000}"/>
    <cellStyle name="Comma 2 3 4 2 3 4 3" xfId="28791" xr:uid="{00000000-0005-0000-0000-00004C100000}"/>
    <cellStyle name="Comma 2 3 4 2 3 4 4" xfId="48253" xr:uid="{00000000-0005-0000-0000-00004D100000}"/>
    <cellStyle name="Comma 2 3 4 2 3 4 5" xfId="51269" xr:uid="{00000000-0005-0000-0000-00004E100000}"/>
    <cellStyle name="Comma 2 3 4 2 3 5" xfId="11882" xr:uid="{00000000-0005-0000-0000-00004F100000}"/>
    <cellStyle name="Comma 2 3 4 2 3 5 2" xfId="19414" xr:uid="{00000000-0005-0000-0000-000050100000}"/>
    <cellStyle name="Comma 2 3 4 2 3 5 3" xfId="43223" xr:uid="{00000000-0005-0000-0000-000051100000}"/>
    <cellStyle name="Comma 2 3 4 2 3 5 4" xfId="48730" xr:uid="{00000000-0005-0000-0000-000052100000}"/>
    <cellStyle name="Comma 2 3 4 2 3 5 5" xfId="51746" xr:uid="{00000000-0005-0000-0000-000053100000}"/>
    <cellStyle name="Comma 2 3 4 2 3 6" xfId="8847" xr:uid="{00000000-0005-0000-0000-000054100000}"/>
    <cellStyle name="Comma 2 3 4 2 3 6 2" xfId="43682" xr:uid="{00000000-0005-0000-0000-000055100000}"/>
    <cellStyle name="Comma 2 3 4 2 3 6 3" xfId="47299" xr:uid="{00000000-0005-0000-0000-000056100000}"/>
    <cellStyle name="Comma 2 3 4 2 3 6 4" xfId="50315" xr:uid="{00000000-0005-0000-0000-000057100000}"/>
    <cellStyle name="Comma 2 3 4 2 3 7" xfId="44435" xr:uid="{00000000-0005-0000-0000-000058100000}"/>
    <cellStyle name="Comma 2 3 4 2 3 8" xfId="46193" xr:uid="{00000000-0005-0000-0000-000059100000}"/>
    <cellStyle name="Comma 2 3 4 2 3 9" xfId="49209" xr:uid="{00000000-0005-0000-0000-00005A100000}"/>
    <cellStyle name="Comma 2 3 4 2 4" xfId="6283" xr:uid="{00000000-0005-0000-0000-00005B100000}"/>
    <cellStyle name="Comma 2 3 4 2 4 2" xfId="6603" xr:uid="{00000000-0005-0000-0000-00005C100000}"/>
    <cellStyle name="Comma 2 3 4 2 4 2 2" xfId="11175" xr:uid="{00000000-0005-0000-0000-00005D100000}"/>
    <cellStyle name="Comma 2 3 4 2 4 2 2 2" xfId="18725" xr:uid="{00000000-0005-0000-0000-00005E100000}"/>
    <cellStyle name="Comma 2 3 4 2 4 2 2 3" xfId="43283" xr:uid="{00000000-0005-0000-0000-00005F100000}"/>
    <cellStyle name="Comma 2 3 4 2 4 2 2 4" xfId="48041" xr:uid="{00000000-0005-0000-0000-000060100000}"/>
    <cellStyle name="Comma 2 3 4 2 4 2 2 5" xfId="51057" xr:uid="{00000000-0005-0000-0000-000061100000}"/>
    <cellStyle name="Comma 2 3 4 2 4 2 3" xfId="11660" xr:uid="{00000000-0005-0000-0000-000062100000}"/>
    <cellStyle name="Comma 2 3 4 2 4 2 3 2" xfId="19202" xr:uid="{00000000-0005-0000-0000-000063100000}"/>
    <cellStyle name="Comma 2 3 4 2 4 2 3 3" xfId="21187" xr:uid="{00000000-0005-0000-0000-000064100000}"/>
    <cellStyle name="Comma 2 3 4 2 4 2 3 4" xfId="48518" xr:uid="{00000000-0005-0000-0000-000065100000}"/>
    <cellStyle name="Comma 2 3 4 2 4 2 3 5" xfId="51534" xr:uid="{00000000-0005-0000-0000-000066100000}"/>
    <cellStyle name="Comma 2 3 4 2 4 2 4" xfId="12147" xr:uid="{00000000-0005-0000-0000-000067100000}"/>
    <cellStyle name="Comma 2 3 4 2 4 2 4 2" xfId="19679" xr:uid="{00000000-0005-0000-0000-000068100000}"/>
    <cellStyle name="Comma 2 3 4 2 4 2 4 3" xfId="42881" xr:uid="{00000000-0005-0000-0000-000069100000}"/>
    <cellStyle name="Comma 2 3 4 2 4 2 4 4" xfId="48995" xr:uid="{00000000-0005-0000-0000-00006A100000}"/>
    <cellStyle name="Comma 2 3 4 2 4 2 4 5" xfId="52011" xr:uid="{00000000-0005-0000-0000-00006B100000}"/>
    <cellStyle name="Comma 2 3 4 2 4 2 5" xfId="9236" xr:uid="{00000000-0005-0000-0000-00006C100000}"/>
    <cellStyle name="Comma 2 3 4 2 4 2 5 2" xfId="43098" xr:uid="{00000000-0005-0000-0000-00006D100000}"/>
    <cellStyle name="Comma 2 3 4 2 4 2 5 3" xfId="47564" xr:uid="{00000000-0005-0000-0000-00006E100000}"/>
    <cellStyle name="Comma 2 3 4 2 4 2 5 4" xfId="50580" xr:uid="{00000000-0005-0000-0000-00006F100000}"/>
    <cellStyle name="Comma 2 3 4 2 4 2 6" xfId="43872" xr:uid="{00000000-0005-0000-0000-000070100000}"/>
    <cellStyle name="Comma 2 3 4 2 4 2 7" xfId="46458" xr:uid="{00000000-0005-0000-0000-000071100000}"/>
    <cellStyle name="Comma 2 3 4 2 4 2 8" xfId="49474" xr:uid="{00000000-0005-0000-0000-000072100000}"/>
    <cellStyle name="Comma 2 3 4 2 4 3" xfId="10963" xr:uid="{00000000-0005-0000-0000-000073100000}"/>
    <cellStyle name="Comma 2 3 4 2 4 3 2" xfId="18513" xr:uid="{00000000-0005-0000-0000-000074100000}"/>
    <cellStyle name="Comma 2 3 4 2 4 3 3" xfId="21582" xr:uid="{00000000-0005-0000-0000-000075100000}"/>
    <cellStyle name="Comma 2 3 4 2 4 3 4" xfId="47829" xr:uid="{00000000-0005-0000-0000-000076100000}"/>
    <cellStyle name="Comma 2 3 4 2 4 3 5" xfId="50845" xr:uid="{00000000-0005-0000-0000-000077100000}"/>
    <cellStyle name="Comma 2 3 4 2 4 4" xfId="11448" xr:uid="{00000000-0005-0000-0000-000078100000}"/>
    <cellStyle name="Comma 2 3 4 2 4 4 2" xfId="18990" xr:uid="{00000000-0005-0000-0000-000079100000}"/>
    <cellStyle name="Comma 2 3 4 2 4 4 3" xfId="44579" xr:uid="{00000000-0005-0000-0000-00007A100000}"/>
    <cellStyle name="Comma 2 3 4 2 4 4 4" xfId="48306" xr:uid="{00000000-0005-0000-0000-00007B100000}"/>
    <cellStyle name="Comma 2 3 4 2 4 4 5" xfId="51322" xr:uid="{00000000-0005-0000-0000-00007C100000}"/>
    <cellStyle name="Comma 2 3 4 2 4 5" xfId="11935" xr:uid="{00000000-0005-0000-0000-00007D100000}"/>
    <cellStyle name="Comma 2 3 4 2 4 5 2" xfId="19467" xr:uid="{00000000-0005-0000-0000-00007E100000}"/>
    <cellStyle name="Comma 2 3 4 2 4 5 3" xfId="44416" xr:uid="{00000000-0005-0000-0000-00007F100000}"/>
    <cellStyle name="Comma 2 3 4 2 4 5 4" xfId="48783" xr:uid="{00000000-0005-0000-0000-000080100000}"/>
    <cellStyle name="Comma 2 3 4 2 4 5 5" xfId="51799" xr:uid="{00000000-0005-0000-0000-000081100000}"/>
    <cellStyle name="Comma 2 3 4 2 4 6" xfId="8923" xr:uid="{00000000-0005-0000-0000-000082100000}"/>
    <cellStyle name="Comma 2 3 4 2 4 6 2" xfId="44333" xr:uid="{00000000-0005-0000-0000-000083100000}"/>
    <cellStyle name="Comma 2 3 4 2 4 6 3" xfId="47352" xr:uid="{00000000-0005-0000-0000-000084100000}"/>
    <cellStyle name="Comma 2 3 4 2 4 6 4" xfId="50368" xr:uid="{00000000-0005-0000-0000-000085100000}"/>
    <cellStyle name="Comma 2 3 4 2 4 7" xfId="42902" xr:uid="{00000000-0005-0000-0000-000086100000}"/>
    <cellStyle name="Comma 2 3 4 2 4 8" xfId="46246" xr:uid="{00000000-0005-0000-0000-000087100000}"/>
    <cellStyle name="Comma 2 3 4 2 4 9" xfId="49262" xr:uid="{00000000-0005-0000-0000-000088100000}"/>
    <cellStyle name="Comma 2 3 4 2 5" xfId="6363" xr:uid="{00000000-0005-0000-0000-000089100000}"/>
    <cellStyle name="Comma 2 3 4 2 5 2" xfId="11016" xr:uid="{00000000-0005-0000-0000-00008A100000}"/>
    <cellStyle name="Comma 2 3 4 2 5 2 2" xfId="18566" xr:uid="{00000000-0005-0000-0000-00008B100000}"/>
    <cellStyle name="Comma 2 3 4 2 5 2 3" xfId="43137" xr:uid="{00000000-0005-0000-0000-00008C100000}"/>
    <cellStyle name="Comma 2 3 4 2 5 2 4" xfId="47882" xr:uid="{00000000-0005-0000-0000-00008D100000}"/>
    <cellStyle name="Comma 2 3 4 2 5 2 5" xfId="50898" xr:uid="{00000000-0005-0000-0000-00008E100000}"/>
    <cellStyle name="Comma 2 3 4 2 5 3" xfId="11501" xr:uid="{00000000-0005-0000-0000-00008F100000}"/>
    <cellStyle name="Comma 2 3 4 2 5 3 2" xfId="19043" xr:uid="{00000000-0005-0000-0000-000090100000}"/>
    <cellStyle name="Comma 2 3 4 2 5 3 3" xfId="42975" xr:uid="{00000000-0005-0000-0000-000091100000}"/>
    <cellStyle name="Comma 2 3 4 2 5 3 4" xfId="48359" xr:uid="{00000000-0005-0000-0000-000092100000}"/>
    <cellStyle name="Comma 2 3 4 2 5 3 5" xfId="51375" xr:uid="{00000000-0005-0000-0000-000093100000}"/>
    <cellStyle name="Comma 2 3 4 2 5 4" xfId="11988" xr:uid="{00000000-0005-0000-0000-000094100000}"/>
    <cellStyle name="Comma 2 3 4 2 5 4 2" xfId="19520" xr:uid="{00000000-0005-0000-0000-000095100000}"/>
    <cellStyle name="Comma 2 3 4 2 5 4 3" xfId="43238" xr:uid="{00000000-0005-0000-0000-000096100000}"/>
    <cellStyle name="Comma 2 3 4 2 5 4 4" xfId="48836" xr:uid="{00000000-0005-0000-0000-000097100000}"/>
    <cellStyle name="Comma 2 3 4 2 5 4 5" xfId="51852" xr:uid="{00000000-0005-0000-0000-000098100000}"/>
    <cellStyle name="Comma 2 3 4 2 5 5" xfId="9002" xr:uid="{00000000-0005-0000-0000-000099100000}"/>
    <cellStyle name="Comma 2 3 4 2 5 5 2" xfId="42628" xr:uid="{00000000-0005-0000-0000-00009A100000}"/>
    <cellStyle name="Comma 2 3 4 2 5 5 3" xfId="47405" xr:uid="{00000000-0005-0000-0000-00009B100000}"/>
    <cellStyle name="Comma 2 3 4 2 5 5 4" xfId="50421" xr:uid="{00000000-0005-0000-0000-00009C100000}"/>
    <cellStyle name="Comma 2 3 4 2 5 6" xfId="43694" xr:uid="{00000000-0005-0000-0000-00009D100000}"/>
    <cellStyle name="Comma 2 3 4 2 5 7" xfId="46299" xr:uid="{00000000-0005-0000-0000-00009E100000}"/>
    <cellStyle name="Comma 2 3 4 2 5 8" xfId="49315" xr:uid="{00000000-0005-0000-0000-00009F100000}"/>
    <cellStyle name="Comma 2 3 4 2 6" xfId="6683" xr:uid="{00000000-0005-0000-0000-0000A0100000}"/>
    <cellStyle name="Comma 2 3 4 2 6 2" xfId="11228" xr:uid="{00000000-0005-0000-0000-0000A1100000}"/>
    <cellStyle name="Comma 2 3 4 2 6 2 2" xfId="18778" xr:uid="{00000000-0005-0000-0000-0000A2100000}"/>
    <cellStyle name="Comma 2 3 4 2 6 2 3" xfId="44608" xr:uid="{00000000-0005-0000-0000-0000A3100000}"/>
    <cellStyle name="Comma 2 3 4 2 6 2 4" xfId="48094" xr:uid="{00000000-0005-0000-0000-0000A4100000}"/>
    <cellStyle name="Comma 2 3 4 2 6 2 5" xfId="51110" xr:uid="{00000000-0005-0000-0000-0000A5100000}"/>
    <cellStyle name="Comma 2 3 4 2 6 3" xfId="11713" xr:uid="{00000000-0005-0000-0000-0000A6100000}"/>
    <cellStyle name="Comma 2 3 4 2 6 3 2" xfId="19255" xr:uid="{00000000-0005-0000-0000-0000A7100000}"/>
    <cellStyle name="Comma 2 3 4 2 6 3 3" xfId="43689" xr:uid="{00000000-0005-0000-0000-0000A8100000}"/>
    <cellStyle name="Comma 2 3 4 2 6 3 4" xfId="48571" xr:uid="{00000000-0005-0000-0000-0000A9100000}"/>
    <cellStyle name="Comma 2 3 4 2 6 3 5" xfId="51587" xr:uid="{00000000-0005-0000-0000-0000AA100000}"/>
    <cellStyle name="Comma 2 3 4 2 6 4" xfId="12201" xr:uid="{00000000-0005-0000-0000-0000AB100000}"/>
    <cellStyle name="Comma 2 3 4 2 6 4 2" xfId="19732" xr:uid="{00000000-0005-0000-0000-0000AC100000}"/>
    <cellStyle name="Comma 2 3 4 2 6 4 3" xfId="42887" xr:uid="{00000000-0005-0000-0000-0000AD100000}"/>
    <cellStyle name="Comma 2 3 4 2 6 4 4" xfId="49048" xr:uid="{00000000-0005-0000-0000-0000AE100000}"/>
    <cellStyle name="Comma 2 3 4 2 6 4 5" xfId="52064" xr:uid="{00000000-0005-0000-0000-0000AF100000}"/>
    <cellStyle name="Comma 2 3 4 2 6 5" xfId="9316" xr:uid="{00000000-0005-0000-0000-0000B0100000}"/>
    <cellStyle name="Comma 2 3 4 2 6 5 2" xfId="43106" xr:uid="{00000000-0005-0000-0000-0000B1100000}"/>
    <cellStyle name="Comma 2 3 4 2 6 5 3" xfId="47617" xr:uid="{00000000-0005-0000-0000-0000B2100000}"/>
    <cellStyle name="Comma 2 3 4 2 6 5 4" xfId="50633" xr:uid="{00000000-0005-0000-0000-0000B3100000}"/>
    <cellStyle name="Comma 2 3 4 2 6 6" xfId="28758" xr:uid="{00000000-0005-0000-0000-0000B4100000}"/>
    <cellStyle name="Comma 2 3 4 2 6 7" xfId="46511" xr:uid="{00000000-0005-0000-0000-0000B5100000}"/>
    <cellStyle name="Comma 2 3 4 2 6 8" xfId="49527" xr:uid="{00000000-0005-0000-0000-0000B6100000}"/>
    <cellStyle name="Comma 2 3 4 2 7" xfId="9677" xr:uid="{00000000-0005-0000-0000-0000B7100000}"/>
    <cellStyle name="Comma 2 3 4 2 8" xfId="10804" xr:uid="{00000000-0005-0000-0000-0000B8100000}"/>
    <cellStyle name="Comma 2 3 4 2 8 2" xfId="18354" xr:uid="{00000000-0005-0000-0000-0000B9100000}"/>
    <cellStyle name="Comma 2 3 4 2 8 3" xfId="43113" xr:uid="{00000000-0005-0000-0000-0000BA100000}"/>
    <cellStyle name="Comma 2 3 4 2 8 4" xfId="47670" xr:uid="{00000000-0005-0000-0000-0000BB100000}"/>
    <cellStyle name="Comma 2 3 4 2 8 5" xfId="50686" xr:uid="{00000000-0005-0000-0000-0000BC100000}"/>
    <cellStyle name="Comma 2 3 4 2 9" xfId="11288" xr:uid="{00000000-0005-0000-0000-0000BD100000}"/>
    <cellStyle name="Comma 2 3 4 2 9 2" xfId="18831" xr:uid="{00000000-0005-0000-0000-0000BE100000}"/>
    <cellStyle name="Comma 2 3 4 2 9 3" xfId="28687" xr:uid="{00000000-0005-0000-0000-0000BF100000}"/>
    <cellStyle name="Comma 2 3 4 2 9 4" xfId="48147" xr:uid="{00000000-0005-0000-0000-0000C0100000}"/>
    <cellStyle name="Comma 2 3 4 2 9 5" xfId="51163" xr:uid="{00000000-0005-0000-0000-0000C1100000}"/>
    <cellStyle name="Comma 2 3 4 3" xfId="8574" xr:uid="{00000000-0005-0000-0000-0000C2100000}"/>
    <cellStyle name="Comma 2 3 4 4" xfId="7883" xr:uid="{00000000-0005-0000-0000-0000C3100000}"/>
    <cellStyle name="Comma 2 3 4 4 2" xfId="18012" xr:uid="{00000000-0005-0000-0000-0000C4100000}"/>
    <cellStyle name="Comma 2 3 4 4 3" xfId="44675" xr:uid="{00000000-0005-0000-0000-0000C5100000}"/>
    <cellStyle name="Comma 2 3 4 4 4" xfId="47013" xr:uid="{00000000-0005-0000-0000-0000C6100000}"/>
    <cellStyle name="Comma 2 3 4 4 5" xfId="50029" xr:uid="{00000000-0005-0000-0000-0000C7100000}"/>
    <cellStyle name="Comma 2 3 4 5" xfId="15781" xr:uid="{00000000-0005-0000-0000-0000C8100000}"/>
    <cellStyle name="Comma 2 3 4 6" xfId="20001" xr:uid="{00000000-0005-0000-0000-0000C9100000}"/>
    <cellStyle name="Comma 2 3 4 7" xfId="44893" xr:uid="{00000000-0005-0000-0000-0000CA100000}"/>
    <cellStyle name="Comma 2 3 4 8" xfId="45803" xr:uid="{00000000-0005-0000-0000-0000CB100000}"/>
    <cellStyle name="Comma 2 3 5" xfId="3955" xr:uid="{00000000-0005-0000-0000-0000CC100000}"/>
    <cellStyle name="Comma 2 3 5 2" xfId="8521" xr:uid="{00000000-0005-0000-0000-0000CD100000}"/>
    <cellStyle name="Comma 2 3 5 2 2" xfId="31349" xr:uid="{00000000-0005-0000-0000-0000CE100000}"/>
    <cellStyle name="Comma 2 3 5 2 2 2" xfId="36510" xr:uid="{00000000-0005-0000-0000-0000CF100000}"/>
    <cellStyle name="Comma 2 3 5 2 2 3" xfId="41812" xr:uid="{00000000-0005-0000-0000-0000D0100000}"/>
    <cellStyle name="Comma 2 3 5 2 3" xfId="33859" xr:uid="{00000000-0005-0000-0000-0000D1100000}"/>
    <cellStyle name="Comma 2 3 5 2 4" xfId="39161" xr:uid="{00000000-0005-0000-0000-0000D2100000}"/>
    <cellStyle name="Comma 2 3 5 3" xfId="7998" xr:uid="{00000000-0005-0000-0000-0000D3100000}"/>
    <cellStyle name="Comma 2 3 5 3 2" xfId="18024" xr:uid="{00000000-0005-0000-0000-0000D4100000}"/>
    <cellStyle name="Comma 2 3 5 3 3" xfId="44473" xr:uid="{00000000-0005-0000-0000-0000D5100000}"/>
    <cellStyle name="Comma 2 3 5 3 4" xfId="47028" xr:uid="{00000000-0005-0000-0000-0000D6100000}"/>
    <cellStyle name="Comma 2 3 5 3 5" xfId="50044" xr:uid="{00000000-0005-0000-0000-0000D7100000}"/>
    <cellStyle name="Comma 2 3 5 4" xfId="15782" xr:uid="{00000000-0005-0000-0000-0000D8100000}"/>
    <cellStyle name="Comma 2 3 5 5" xfId="20003" xr:uid="{00000000-0005-0000-0000-0000D9100000}"/>
    <cellStyle name="Comma 2 3 5 6" xfId="44895" xr:uid="{00000000-0005-0000-0000-0000DA100000}"/>
    <cellStyle name="Comma 2 3 5 7" xfId="45805" xr:uid="{00000000-0005-0000-0000-0000DB100000}"/>
    <cellStyle name="Comma 2 3 6" xfId="7485" xr:uid="{00000000-0005-0000-0000-0000DC100000}"/>
    <cellStyle name="Comma 2 3 6 2" xfId="7843" xr:uid="{00000000-0005-0000-0000-0000DD100000}"/>
    <cellStyle name="Comma 2 3 6 3" xfId="14357" xr:uid="{00000000-0005-0000-0000-0000DE100000}"/>
    <cellStyle name="Comma 2 3 6 3 2" xfId="17988" xr:uid="{00000000-0005-0000-0000-0000DF100000}"/>
    <cellStyle name="Comma 2 3 6 4" xfId="20004" xr:uid="{00000000-0005-0000-0000-0000E0100000}"/>
    <cellStyle name="Comma 2 3 6 5" xfId="46982" xr:uid="{00000000-0005-0000-0000-0000E1100000}"/>
    <cellStyle name="Comma 2 3 6 6" xfId="49998" xr:uid="{00000000-0005-0000-0000-0000E2100000}"/>
    <cellStyle name="Comma 2 3 7" xfId="9360" xr:uid="{00000000-0005-0000-0000-0000E3100000}"/>
    <cellStyle name="Comma 2 3 8" xfId="15778" xr:uid="{00000000-0005-0000-0000-0000E4100000}"/>
    <cellStyle name="Comma 2 3 9" xfId="19992" xr:uid="{00000000-0005-0000-0000-0000E5100000}"/>
    <cellStyle name="Comma 2 4" xfId="36" xr:uid="{00000000-0005-0000-0000-0000E6100000}"/>
    <cellStyle name="Comma 2 4 10" xfId="2087" xr:uid="{00000000-0005-0000-0000-0000E7100000}"/>
    <cellStyle name="Comma 2 4 2" xfId="4860" xr:uid="{00000000-0005-0000-0000-0000E8100000}"/>
    <cellStyle name="Comma 2 4 2 10" xfId="11776" xr:uid="{00000000-0005-0000-0000-0000E9100000}"/>
    <cellStyle name="Comma 2 4 2 10 2" xfId="19309" xr:uid="{00000000-0005-0000-0000-0000EA100000}"/>
    <cellStyle name="Comma 2 4 2 10 3" xfId="44322" xr:uid="{00000000-0005-0000-0000-0000EB100000}"/>
    <cellStyle name="Comma 2 4 2 10 4" xfId="48625" xr:uid="{00000000-0005-0000-0000-0000EC100000}"/>
    <cellStyle name="Comma 2 4 2 10 5" xfId="51641" xr:uid="{00000000-0005-0000-0000-0000ED100000}"/>
    <cellStyle name="Comma 2 4 2 11" xfId="7999" xr:uid="{00000000-0005-0000-0000-0000EE100000}"/>
    <cellStyle name="Comma 2 4 2 11 2" xfId="18025" xr:uid="{00000000-0005-0000-0000-0000EF100000}"/>
    <cellStyle name="Comma 2 4 2 11 3" xfId="42567" xr:uid="{00000000-0005-0000-0000-0000F0100000}"/>
    <cellStyle name="Comma 2 4 2 11 4" xfId="47029" xr:uid="{00000000-0005-0000-0000-0000F1100000}"/>
    <cellStyle name="Comma 2 4 2 11 5" xfId="50045" xr:uid="{00000000-0005-0000-0000-0000F2100000}"/>
    <cellStyle name="Comma 2 4 2 12" xfId="20006" xr:uid="{00000000-0005-0000-0000-0000F3100000}"/>
    <cellStyle name="Comma 2 4 2 13" xfId="44897" xr:uid="{00000000-0005-0000-0000-0000F4100000}"/>
    <cellStyle name="Comma 2 4 2 14" xfId="45807" xr:uid="{00000000-0005-0000-0000-0000F5100000}"/>
    <cellStyle name="Comma 2 4 2 15" xfId="46088" xr:uid="{00000000-0005-0000-0000-0000F6100000}"/>
    <cellStyle name="Comma 2 4 2 16" xfId="49103" xr:uid="{00000000-0005-0000-0000-0000F7100000}"/>
    <cellStyle name="Comma 2 4 2 2" xfId="6124" xr:uid="{00000000-0005-0000-0000-0000F8100000}"/>
    <cellStyle name="Comma 2 4 2 2 2" xfId="6444" xr:uid="{00000000-0005-0000-0000-0000F9100000}"/>
    <cellStyle name="Comma 2 4 2 2 2 2" xfId="11070" xr:uid="{00000000-0005-0000-0000-0000FA100000}"/>
    <cellStyle name="Comma 2 4 2 2 2 2 2" xfId="18620" xr:uid="{00000000-0005-0000-0000-0000FB100000}"/>
    <cellStyle name="Comma 2 4 2 2 2 2 3" xfId="43678" xr:uid="{00000000-0005-0000-0000-0000FC100000}"/>
    <cellStyle name="Comma 2 4 2 2 2 2 4" xfId="47936" xr:uid="{00000000-0005-0000-0000-0000FD100000}"/>
    <cellStyle name="Comma 2 4 2 2 2 2 5" xfId="50952" xr:uid="{00000000-0005-0000-0000-0000FE100000}"/>
    <cellStyle name="Comma 2 4 2 2 2 3" xfId="11555" xr:uid="{00000000-0005-0000-0000-0000FF100000}"/>
    <cellStyle name="Comma 2 4 2 2 2 3 2" xfId="19097" xr:uid="{00000000-0005-0000-0000-000000110000}"/>
    <cellStyle name="Comma 2 4 2 2 2 3 3" xfId="42788" xr:uid="{00000000-0005-0000-0000-000001110000}"/>
    <cellStyle name="Comma 2 4 2 2 2 3 4" xfId="48413" xr:uid="{00000000-0005-0000-0000-000002110000}"/>
    <cellStyle name="Comma 2 4 2 2 2 3 5" xfId="51429" xr:uid="{00000000-0005-0000-0000-000003110000}"/>
    <cellStyle name="Comma 2 4 2 2 2 4" xfId="12042" xr:uid="{00000000-0005-0000-0000-000004110000}"/>
    <cellStyle name="Comma 2 4 2 2 2 4 2" xfId="19574" xr:uid="{00000000-0005-0000-0000-000005110000}"/>
    <cellStyle name="Comma 2 4 2 2 2 4 3" xfId="44595" xr:uid="{00000000-0005-0000-0000-000006110000}"/>
    <cellStyle name="Comma 2 4 2 2 2 4 4" xfId="48890" xr:uid="{00000000-0005-0000-0000-000007110000}"/>
    <cellStyle name="Comma 2 4 2 2 2 4 5" xfId="51906" xr:uid="{00000000-0005-0000-0000-000008110000}"/>
    <cellStyle name="Comma 2 4 2 2 2 5" xfId="9078" xr:uid="{00000000-0005-0000-0000-000009110000}"/>
    <cellStyle name="Comma 2 4 2 2 2 5 2" xfId="44106" xr:uid="{00000000-0005-0000-0000-00000A110000}"/>
    <cellStyle name="Comma 2 4 2 2 2 5 3" xfId="47459" xr:uid="{00000000-0005-0000-0000-00000B110000}"/>
    <cellStyle name="Comma 2 4 2 2 2 5 4" xfId="50475" xr:uid="{00000000-0005-0000-0000-00000C110000}"/>
    <cellStyle name="Comma 2 4 2 2 2 6" xfId="42373" xr:uid="{00000000-0005-0000-0000-00000D110000}"/>
    <cellStyle name="Comma 2 4 2 2 2 7" xfId="46353" xr:uid="{00000000-0005-0000-0000-00000E110000}"/>
    <cellStyle name="Comma 2 4 2 2 2 8" xfId="49369" xr:uid="{00000000-0005-0000-0000-00000F110000}"/>
    <cellStyle name="Comma 2 4 2 2 3" xfId="10858" xr:uid="{00000000-0005-0000-0000-000010110000}"/>
    <cellStyle name="Comma 2 4 2 2 3 2" xfId="18408" xr:uid="{00000000-0005-0000-0000-000011110000}"/>
    <cellStyle name="Comma 2 4 2 2 3 3" xfId="43817" xr:uid="{00000000-0005-0000-0000-000012110000}"/>
    <cellStyle name="Comma 2 4 2 2 3 4" xfId="47724" xr:uid="{00000000-0005-0000-0000-000013110000}"/>
    <cellStyle name="Comma 2 4 2 2 3 5" xfId="50740" xr:uid="{00000000-0005-0000-0000-000014110000}"/>
    <cellStyle name="Comma 2 4 2 2 4" xfId="11342" xr:uid="{00000000-0005-0000-0000-000015110000}"/>
    <cellStyle name="Comma 2 4 2 2 4 2" xfId="18885" xr:uid="{00000000-0005-0000-0000-000016110000}"/>
    <cellStyle name="Comma 2 4 2 2 4 3" xfId="44293" xr:uid="{00000000-0005-0000-0000-000017110000}"/>
    <cellStyle name="Comma 2 4 2 2 4 4" xfId="48201" xr:uid="{00000000-0005-0000-0000-000018110000}"/>
    <cellStyle name="Comma 2 4 2 2 4 5" xfId="51217" xr:uid="{00000000-0005-0000-0000-000019110000}"/>
    <cellStyle name="Comma 2 4 2 2 5" xfId="11829" xr:uid="{00000000-0005-0000-0000-00001A110000}"/>
    <cellStyle name="Comma 2 4 2 2 5 2" xfId="19362" xr:uid="{00000000-0005-0000-0000-00001B110000}"/>
    <cellStyle name="Comma 2 4 2 2 5 3" xfId="42830" xr:uid="{00000000-0005-0000-0000-00001C110000}"/>
    <cellStyle name="Comma 2 4 2 2 5 4" xfId="48678" xr:uid="{00000000-0005-0000-0000-00001D110000}"/>
    <cellStyle name="Comma 2 4 2 2 5 5" xfId="51694" xr:uid="{00000000-0005-0000-0000-00001E110000}"/>
    <cellStyle name="Comma 2 4 2 2 6" xfId="8777" xr:uid="{00000000-0005-0000-0000-00001F110000}"/>
    <cellStyle name="Comma 2 4 2 2 6 2" xfId="44001" xr:uid="{00000000-0005-0000-0000-000020110000}"/>
    <cellStyle name="Comma 2 4 2 2 6 3" xfId="47247" xr:uid="{00000000-0005-0000-0000-000021110000}"/>
    <cellStyle name="Comma 2 4 2 2 6 4" xfId="50263" xr:uid="{00000000-0005-0000-0000-000022110000}"/>
    <cellStyle name="Comma 2 4 2 2 7" xfId="44151" xr:uid="{00000000-0005-0000-0000-000023110000}"/>
    <cellStyle name="Comma 2 4 2 2 8" xfId="46141" xr:uid="{00000000-0005-0000-0000-000024110000}"/>
    <cellStyle name="Comma 2 4 2 2 9" xfId="49157" xr:uid="{00000000-0005-0000-0000-000025110000}"/>
    <cellStyle name="Comma 2 4 2 3" xfId="6204" xr:uid="{00000000-0005-0000-0000-000026110000}"/>
    <cellStyle name="Comma 2 4 2 3 2" xfId="6524" xr:uid="{00000000-0005-0000-0000-000027110000}"/>
    <cellStyle name="Comma 2 4 2 3 2 2" xfId="11123" xr:uid="{00000000-0005-0000-0000-000028110000}"/>
    <cellStyle name="Comma 2 4 2 3 2 2 2" xfId="18673" xr:uid="{00000000-0005-0000-0000-000029110000}"/>
    <cellStyle name="Comma 2 4 2 3 2 2 3" xfId="44791" xr:uid="{00000000-0005-0000-0000-00002A110000}"/>
    <cellStyle name="Comma 2 4 2 3 2 2 4" xfId="47989" xr:uid="{00000000-0005-0000-0000-00002B110000}"/>
    <cellStyle name="Comma 2 4 2 3 2 2 5" xfId="51005" xr:uid="{00000000-0005-0000-0000-00002C110000}"/>
    <cellStyle name="Comma 2 4 2 3 2 3" xfId="11608" xr:uid="{00000000-0005-0000-0000-00002D110000}"/>
    <cellStyle name="Comma 2 4 2 3 2 3 2" xfId="19150" xr:uid="{00000000-0005-0000-0000-00002E110000}"/>
    <cellStyle name="Comma 2 4 2 3 2 3 3" xfId="43190" xr:uid="{00000000-0005-0000-0000-00002F110000}"/>
    <cellStyle name="Comma 2 4 2 3 2 3 4" xfId="48466" xr:uid="{00000000-0005-0000-0000-000030110000}"/>
    <cellStyle name="Comma 2 4 2 3 2 3 5" xfId="51482" xr:uid="{00000000-0005-0000-0000-000031110000}"/>
    <cellStyle name="Comma 2 4 2 3 2 4" xfId="12095" xr:uid="{00000000-0005-0000-0000-000032110000}"/>
    <cellStyle name="Comma 2 4 2 3 2 4 2" xfId="19627" xr:uid="{00000000-0005-0000-0000-000033110000}"/>
    <cellStyle name="Comma 2 4 2 3 2 4 3" xfId="43933" xr:uid="{00000000-0005-0000-0000-000034110000}"/>
    <cellStyle name="Comma 2 4 2 3 2 4 4" xfId="48943" xr:uid="{00000000-0005-0000-0000-000035110000}"/>
    <cellStyle name="Comma 2 4 2 3 2 4 5" xfId="51959" xr:uid="{00000000-0005-0000-0000-000036110000}"/>
    <cellStyle name="Comma 2 4 2 3 2 5" xfId="9157" xr:uid="{00000000-0005-0000-0000-000037110000}"/>
    <cellStyle name="Comma 2 4 2 3 2 5 2" xfId="42648" xr:uid="{00000000-0005-0000-0000-000038110000}"/>
    <cellStyle name="Comma 2 4 2 3 2 5 3" xfId="47512" xr:uid="{00000000-0005-0000-0000-000039110000}"/>
    <cellStyle name="Comma 2 4 2 3 2 5 4" xfId="50528" xr:uid="{00000000-0005-0000-0000-00003A110000}"/>
    <cellStyle name="Comma 2 4 2 3 2 6" xfId="42393" xr:uid="{00000000-0005-0000-0000-00003B110000}"/>
    <cellStyle name="Comma 2 4 2 3 2 7" xfId="46406" xr:uid="{00000000-0005-0000-0000-00003C110000}"/>
    <cellStyle name="Comma 2 4 2 3 2 8" xfId="49422" xr:uid="{00000000-0005-0000-0000-00003D110000}"/>
    <cellStyle name="Comma 2 4 2 3 3" xfId="10911" xr:uid="{00000000-0005-0000-0000-00003E110000}"/>
    <cellStyle name="Comma 2 4 2 3 3 2" xfId="18461" xr:uid="{00000000-0005-0000-0000-00003F110000}"/>
    <cellStyle name="Comma 2 4 2 3 3 3" xfId="43436" xr:uid="{00000000-0005-0000-0000-000040110000}"/>
    <cellStyle name="Comma 2 4 2 3 3 4" xfId="47777" xr:uid="{00000000-0005-0000-0000-000041110000}"/>
    <cellStyle name="Comma 2 4 2 3 3 5" xfId="50793" xr:uid="{00000000-0005-0000-0000-000042110000}"/>
    <cellStyle name="Comma 2 4 2 3 4" xfId="11396" xr:uid="{00000000-0005-0000-0000-000043110000}"/>
    <cellStyle name="Comma 2 4 2 3 4 2" xfId="18938" xr:uid="{00000000-0005-0000-0000-000044110000}"/>
    <cellStyle name="Comma 2 4 2 3 4 3" xfId="43966" xr:uid="{00000000-0005-0000-0000-000045110000}"/>
    <cellStyle name="Comma 2 4 2 3 4 4" xfId="48254" xr:uid="{00000000-0005-0000-0000-000046110000}"/>
    <cellStyle name="Comma 2 4 2 3 4 5" xfId="51270" xr:uid="{00000000-0005-0000-0000-000047110000}"/>
    <cellStyle name="Comma 2 4 2 3 5" xfId="11883" xr:uid="{00000000-0005-0000-0000-000048110000}"/>
    <cellStyle name="Comma 2 4 2 3 5 2" xfId="19415" xr:uid="{00000000-0005-0000-0000-000049110000}"/>
    <cellStyle name="Comma 2 4 2 3 5 3" xfId="44651" xr:uid="{00000000-0005-0000-0000-00004A110000}"/>
    <cellStyle name="Comma 2 4 2 3 5 4" xfId="48731" xr:uid="{00000000-0005-0000-0000-00004B110000}"/>
    <cellStyle name="Comma 2 4 2 3 5 5" xfId="51747" xr:uid="{00000000-0005-0000-0000-00004C110000}"/>
    <cellStyle name="Comma 2 4 2 3 6" xfId="8848" xr:uid="{00000000-0005-0000-0000-00004D110000}"/>
    <cellStyle name="Comma 2 4 2 3 6 2" xfId="43052" xr:uid="{00000000-0005-0000-0000-00004E110000}"/>
    <cellStyle name="Comma 2 4 2 3 6 3" xfId="47300" xr:uid="{00000000-0005-0000-0000-00004F110000}"/>
    <cellStyle name="Comma 2 4 2 3 6 4" xfId="50316" xr:uid="{00000000-0005-0000-0000-000050110000}"/>
    <cellStyle name="Comma 2 4 2 3 7" xfId="42324" xr:uid="{00000000-0005-0000-0000-000051110000}"/>
    <cellStyle name="Comma 2 4 2 3 8" xfId="46194" xr:uid="{00000000-0005-0000-0000-000052110000}"/>
    <cellStyle name="Comma 2 4 2 3 9" xfId="49210" xr:uid="{00000000-0005-0000-0000-000053110000}"/>
    <cellStyle name="Comma 2 4 2 4" xfId="6284" xr:uid="{00000000-0005-0000-0000-000054110000}"/>
    <cellStyle name="Comma 2 4 2 4 2" xfId="6604" xr:uid="{00000000-0005-0000-0000-000055110000}"/>
    <cellStyle name="Comma 2 4 2 4 2 2" xfId="11176" xr:uid="{00000000-0005-0000-0000-000056110000}"/>
    <cellStyle name="Comma 2 4 2 4 2 2 2" xfId="18726" xr:uid="{00000000-0005-0000-0000-000057110000}"/>
    <cellStyle name="Comma 2 4 2 4 2 2 3" xfId="44838" xr:uid="{00000000-0005-0000-0000-000058110000}"/>
    <cellStyle name="Comma 2 4 2 4 2 2 4" xfId="48042" xr:uid="{00000000-0005-0000-0000-000059110000}"/>
    <cellStyle name="Comma 2 4 2 4 2 2 5" xfId="51058" xr:uid="{00000000-0005-0000-0000-00005A110000}"/>
    <cellStyle name="Comma 2 4 2 4 2 3" xfId="11661" xr:uid="{00000000-0005-0000-0000-00005B110000}"/>
    <cellStyle name="Comma 2 4 2 4 2 3 2" xfId="19203" xr:uid="{00000000-0005-0000-0000-00005C110000}"/>
    <cellStyle name="Comma 2 4 2 4 2 3 3" xfId="20723" xr:uid="{00000000-0005-0000-0000-00005D110000}"/>
    <cellStyle name="Comma 2 4 2 4 2 3 4" xfId="48519" xr:uid="{00000000-0005-0000-0000-00005E110000}"/>
    <cellStyle name="Comma 2 4 2 4 2 3 5" xfId="51535" xr:uid="{00000000-0005-0000-0000-00005F110000}"/>
    <cellStyle name="Comma 2 4 2 4 2 4" xfId="12148" xr:uid="{00000000-0005-0000-0000-000060110000}"/>
    <cellStyle name="Comma 2 4 2 4 2 4 2" xfId="19680" xr:uid="{00000000-0005-0000-0000-000061110000}"/>
    <cellStyle name="Comma 2 4 2 4 2 4 3" xfId="21172" xr:uid="{00000000-0005-0000-0000-000062110000}"/>
    <cellStyle name="Comma 2 4 2 4 2 4 4" xfId="48996" xr:uid="{00000000-0005-0000-0000-000063110000}"/>
    <cellStyle name="Comma 2 4 2 4 2 4 5" xfId="52012" xr:uid="{00000000-0005-0000-0000-000064110000}"/>
    <cellStyle name="Comma 2 4 2 4 2 5" xfId="9237" xr:uid="{00000000-0005-0000-0000-000065110000}"/>
    <cellStyle name="Comma 2 4 2 4 2 5 2" xfId="29969" xr:uid="{00000000-0005-0000-0000-000066110000}"/>
    <cellStyle name="Comma 2 4 2 4 2 5 3" xfId="47565" xr:uid="{00000000-0005-0000-0000-000067110000}"/>
    <cellStyle name="Comma 2 4 2 4 2 5 4" xfId="50581" xr:uid="{00000000-0005-0000-0000-000068110000}"/>
    <cellStyle name="Comma 2 4 2 4 2 6" xfId="42413" xr:uid="{00000000-0005-0000-0000-000069110000}"/>
    <cellStyle name="Comma 2 4 2 4 2 7" xfId="46459" xr:uid="{00000000-0005-0000-0000-00006A110000}"/>
    <cellStyle name="Comma 2 4 2 4 2 8" xfId="49475" xr:uid="{00000000-0005-0000-0000-00006B110000}"/>
    <cellStyle name="Comma 2 4 2 4 3" xfId="10964" xr:uid="{00000000-0005-0000-0000-00006C110000}"/>
    <cellStyle name="Comma 2 4 2 4 3 2" xfId="18514" xr:uid="{00000000-0005-0000-0000-00006D110000}"/>
    <cellStyle name="Comma 2 4 2 4 3 3" xfId="43329" xr:uid="{00000000-0005-0000-0000-00006E110000}"/>
    <cellStyle name="Comma 2 4 2 4 3 4" xfId="47830" xr:uid="{00000000-0005-0000-0000-00006F110000}"/>
    <cellStyle name="Comma 2 4 2 4 3 5" xfId="50846" xr:uid="{00000000-0005-0000-0000-000070110000}"/>
    <cellStyle name="Comma 2 4 2 4 4" xfId="11449" xr:uid="{00000000-0005-0000-0000-000071110000}"/>
    <cellStyle name="Comma 2 4 2 4 4 2" xfId="18991" xr:uid="{00000000-0005-0000-0000-000072110000}"/>
    <cellStyle name="Comma 2 4 2 4 4 3" xfId="21574" xr:uid="{00000000-0005-0000-0000-000073110000}"/>
    <cellStyle name="Comma 2 4 2 4 4 4" xfId="48307" xr:uid="{00000000-0005-0000-0000-000074110000}"/>
    <cellStyle name="Comma 2 4 2 4 4 5" xfId="51323" xr:uid="{00000000-0005-0000-0000-000075110000}"/>
    <cellStyle name="Comma 2 4 2 4 5" xfId="11936" xr:uid="{00000000-0005-0000-0000-000076110000}"/>
    <cellStyle name="Comma 2 4 2 4 5 2" xfId="19468" xr:uid="{00000000-0005-0000-0000-000077110000}"/>
    <cellStyle name="Comma 2 4 2 4 5 3" xfId="43229" xr:uid="{00000000-0005-0000-0000-000078110000}"/>
    <cellStyle name="Comma 2 4 2 4 5 4" xfId="48784" xr:uid="{00000000-0005-0000-0000-000079110000}"/>
    <cellStyle name="Comma 2 4 2 4 5 5" xfId="51800" xr:uid="{00000000-0005-0000-0000-00007A110000}"/>
    <cellStyle name="Comma 2 4 2 4 6" xfId="8924" xr:uid="{00000000-0005-0000-0000-00007B110000}"/>
    <cellStyle name="Comma 2 4 2 4 6 2" xfId="43900" xr:uid="{00000000-0005-0000-0000-00007C110000}"/>
    <cellStyle name="Comma 2 4 2 4 6 3" xfId="47353" xr:uid="{00000000-0005-0000-0000-00007D110000}"/>
    <cellStyle name="Comma 2 4 2 4 6 4" xfId="50369" xr:uid="{00000000-0005-0000-0000-00007E110000}"/>
    <cellStyle name="Comma 2 4 2 4 7" xfId="44260" xr:uid="{00000000-0005-0000-0000-00007F110000}"/>
    <cellStyle name="Comma 2 4 2 4 8" xfId="46247" xr:uid="{00000000-0005-0000-0000-000080110000}"/>
    <cellStyle name="Comma 2 4 2 4 9" xfId="49263" xr:uid="{00000000-0005-0000-0000-000081110000}"/>
    <cellStyle name="Comma 2 4 2 5" xfId="6364" xr:uid="{00000000-0005-0000-0000-000082110000}"/>
    <cellStyle name="Comma 2 4 2 5 2" xfId="11017" xr:uid="{00000000-0005-0000-0000-000083110000}"/>
    <cellStyle name="Comma 2 4 2 5 2 2" xfId="18567" xr:uid="{00000000-0005-0000-0000-000084110000}"/>
    <cellStyle name="Comma 2 4 2 5 2 3" xfId="44057" xr:uid="{00000000-0005-0000-0000-000085110000}"/>
    <cellStyle name="Comma 2 4 2 5 2 4" xfId="47883" xr:uid="{00000000-0005-0000-0000-000086110000}"/>
    <cellStyle name="Comma 2 4 2 5 2 5" xfId="50899" xr:uid="{00000000-0005-0000-0000-000087110000}"/>
    <cellStyle name="Comma 2 4 2 5 3" xfId="11502" xr:uid="{00000000-0005-0000-0000-000088110000}"/>
    <cellStyle name="Comma 2 4 2 5 3 2" xfId="19044" xr:uid="{00000000-0005-0000-0000-000089110000}"/>
    <cellStyle name="Comma 2 4 2 5 3 3" xfId="44832" xr:uid="{00000000-0005-0000-0000-00008A110000}"/>
    <cellStyle name="Comma 2 4 2 5 3 4" xfId="48360" xr:uid="{00000000-0005-0000-0000-00008B110000}"/>
    <cellStyle name="Comma 2 4 2 5 3 5" xfId="51376" xr:uid="{00000000-0005-0000-0000-00008C110000}"/>
    <cellStyle name="Comma 2 4 2 5 4" xfId="11989" xr:uid="{00000000-0005-0000-0000-00008D110000}"/>
    <cellStyle name="Comma 2 4 2 5 4 2" xfId="19521" xr:uid="{00000000-0005-0000-0000-00008E110000}"/>
    <cellStyle name="Comma 2 4 2 5 4 3" xfId="20930" xr:uid="{00000000-0005-0000-0000-00008F110000}"/>
    <cellStyle name="Comma 2 4 2 5 4 4" xfId="48837" xr:uid="{00000000-0005-0000-0000-000090110000}"/>
    <cellStyle name="Comma 2 4 2 5 4 5" xfId="51853" xr:uid="{00000000-0005-0000-0000-000091110000}"/>
    <cellStyle name="Comma 2 4 2 5 5" xfId="9003" xr:uid="{00000000-0005-0000-0000-000092110000}"/>
    <cellStyle name="Comma 2 4 2 5 5 2" xfId="42629" xr:uid="{00000000-0005-0000-0000-000093110000}"/>
    <cellStyle name="Comma 2 4 2 5 5 3" xfId="47406" xr:uid="{00000000-0005-0000-0000-000094110000}"/>
    <cellStyle name="Comma 2 4 2 5 5 4" xfId="50422" xr:uid="{00000000-0005-0000-0000-000095110000}"/>
    <cellStyle name="Comma 2 4 2 5 6" xfId="42358" xr:uid="{00000000-0005-0000-0000-000096110000}"/>
    <cellStyle name="Comma 2 4 2 5 7" xfId="46300" xr:uid="{00000000-0005-0000-0000-000097110000}"/>
    <cellStyle name="Comma 2 4 2 5 8" xfId="49316" xr:uid="{00000000-0005-0000-0000-000098110000}"/>
    <cellStyle name="Comma 2 4 2 6" xfId="6684" xr:uid="{00000000-0005-0000-0000-000099110000}"/>
    <cellStyle name="Comma 2 4 2 6 2" xfId="11229" xr:uid="{00000000-0005-0000-0000-00009A110000}"/>
    <cellStyle name="Comma 2 4 2 6 2 2" xfId="18779" xr:uid="{00000000-0005-0000-0000-00009B110000}"/>
    <cellStyle name="Comma 2 4 2 6 2 3" xfId="44726" xr:uid="{00000000-0005-0000-0000-00009C110000}"/>
    <cellStyle name="Comma 2 4 2 6 2 4" xfId="48095" xr:uid="{00000000-0005-0000-0000-00009D110000}"/>
    <cellStyle name="Comma 2 4 2 6 2 5" xfId="51111" xr:uid="{00000000-0005-0000-0000-00009E110000}"/>
    <cellStyle name="Comma 2 4 2 6 3" xfId="11714" xr:uid="{00000000-0005-0000-0000-00009F110000}"/>
    <cellStyle name="Comma 2 4 2 6 3 2" xfId="19256" xr:uid="{00000000-0005-0000-0000-0000A0110000}"/>
    <cellStyle name="Comma 2 4 2 6 3 3" xfId="43204" xr:uid="{00000000-0005-0000-0000-0000A1110000}"/>
    <cellStyle name="Comma 2 4 2 6 3 4" xfId="48572" xr:uid="{00000000-0005-0000-0000-0000A2110000}"/>
    <cellStyle name="Comma 2 4 2 6 3 5" xfId="51588" xr:uid="{00000000-0005-0000-0000-0000A3110000}"/>
    <cellStyle name="Comma 2 4 2 6 4" xfId="12202" xr:uid="{00000000-0005-0000-0000-0000A4110000}"/>
    <cellStyle name="Comma 2 4 2 6 4 2" xfId="19733" xr:uid="{00000000-0005-0000-0000-0000A5110000}"/>
    <cellStyle name="Comma 2 4 2 6 4 3" xfId="43420" xr:uid="{00000000-0005-0000-0000-0000A6110000}"/>
    <cellStyle name="Comma 2 4 2 6 4 4" xfId="49049" xr:uid="{00000000-0005-0000-0000-0000A7110000}"/>
    <cellStyle name="Comma 2 4 2 6 4 5" xfId="52065" xr:uid="{00000000-0005-0000-0000-0000A8110000}"/>
    <cellStyle name="Comma 2 4 2 6 5" xfId="9317" xr:uid="{00000000-0005-0000-0000-0000A9110000}"/>
    <cellStyle name="Comma 2 4 2 6 5 2" xfId="43757" xr:uid="{00000000-0005-0000-0000-0000AA110000}"/>
    <cellStyle name="Comma 2 4 2 6 5 3" xfId="47618" xr:uid="{00000000-0005-0000-0000-0000AB110000}"/>
    <cellStyle name="Comma 2 4 2 6 5 4" xfId="50634" xr:uid="{00000000-0005-0000-0000-0000AC110000}"/>
    <cellStyle name="Comma 2 4 2 6 6" xfId="44659" xr:uid="{00000000-0005-0000-0000-0000AD110000}"/>
    <cellStyle name="Comma 2 4 2 6 7" xfId="46512" xr:uid="{00000000-0005-0000-0000-0000AE110000}"/>
    <cellStyle name="Comma 2 4 2 6 8" xfId="49528" xr:uid="{00000000-0005-0000-0000-0000AF110000}"/>
    <cellStyle name="Comma 2 4 2 7" xfId="7398" xr:uid="{00000000-0005-0000-0000-0000B0110000}"/>
    <cellStyle name="Comma 2 4 2 8" xfId="10805" xr:uid="{00000000-0005-0000-0000-0000B1110000}"/>
    <cellStyle name="Comma 2 4 2 8 2" xfId="18355" xr:uid="{00000000-0005-0000-0000-0000B2110000}"/>
    <cellStyle name="Comma 2 4 2 8 3" xfId="43460" xr:uid="{00000000-0005-0000-0000-0000B3110000}"/>
    <cellStyle name="Comma 2 4 2 8 4" xfId="47671" xr:uid="{00000000-0005-0000-0000-0000B4110000}"/>
    <cellStyle name="Comma 2 4 2 8 5" xfId="50687" xr:uid="{00000000-0005-0000-0000-0000B5110000}"/>
    <cellStyle name="Comma 2 4 2 9" xfId="11289" xr:uid="{00000000-0005-0000-0000-0000B6110000}"/>
    <cellStyle name="Comma 2 4 2 9 2" xfId="18832" xr:uid="{00000000-0005-0000-0000-0000B7110000}"/>
    <cellStyle name="Comma 2 4 2 9 3" xfId="28611" xr:uid="{00000000-0005-0000-0000-0000B8110000}"/>
    <cellStyle name="Comma 2 4 2 9 4" xfId="48148" xr:uid="{00000000-0005-0000-0000-0000B9110000}"/>
    <cellStyle name="Comma 2 4 2 9 5" xfId="51164" xr:uid="{00000000-0005-0000-0000-0000BA110000}"/>
    <cellStyle name="Comma 2 4 3" xfId="7488" xr:uid="{00000000-0005-0000-0000-0000BB110000}"/>
    <cellStyle name="Comma 2 4 3 2" xfId="17991" xr:uid="{00000000-0005-0000-0000-0000BC110000}"/>
    <cellStyle name="Comma 2 4 3 3" xfId="20007" xr:uid="{00000000-0005-0000-0000-0000BD110000}"/>
    <cellStyle name="Comma 2 4 3 4" xfId="46985" xr:uid="{00000000-0005-0000-0000-0000BE110000}"/>
    <cellStyle name="Comma 2 4 3 5" xfId="50001" xr:uid="{00000000-0005-0000-0000-0000BF110000}"/>
    <cellStyle name="Comma 2 4 4" xfId="7390" xr:uid="{00000000-0005-0000-0000-0000C0110000}"/>
    <cellStyle name="Comma 2 4 5" xfId="14050" xr:uid="{00000000-0005-0000-0000-0000C1110000}"/>
    <cellStyle name="Comma 2 4 5 2" xfId="17558" xr:uid="{00000000-0005-0000-0000-0000C2110000}"/>
    <cellStyle name="Comma 2 4 6" xfId="15783" xr:uid="{00000000-0005-0000-0000-0000C3110000}"/>
    <cellStyle name="Comma 2 4 7" xfId="20005" xr:uid="{00000000-0005-0000-0000-0000C4110000}"/>
    <cellStyle name="Comma 2 4 8" xfId="44896" xr:uid="{00000000-0005-0000-0000-0000C5110000}"/>
    <cellStyle name="Comma 2 4 9" xfId="45806" xr:uid="{00000000-0005-0000-0000-0000C6110000}"/>
    <cellStyle name="Comma 2 5" xfId="1669" xr:uid="{00000000-0005-0000-0000-0000C7110000}"/>
    <cellStyle name="Comma 2 5 10" xfId="20008" xr:uid="{00000000-0005-0000-0000-0000C8110000}"/>
    <cellStyle name="Comma 2 5 11" xfId="2083" xr:uid="{00000000-0005-0000-0000-0000C9110000}"/>
    <cellStyle name="Comma 2 5 2" xfId="2080" xr:uid="{00000000-0005-0000-0000-0000CA110000}"/>
    <cellStyle name="Comma 2 5 2 2" xfId="13944" xr:uid="{00000000-0005-0000-0000-0000CB110000}"/>
    <cellStyle name="Comma 2 5 2 2 2" xfId="20010" xr:uid="{00000000-0005-0000-0000-0000CC110000}"/>
    <cellStyle name="Comma 2 5 2 2 3" xfId="44898" xr:uid="{00000000-0005-0000-0000-0000CD110000}"/>
    <cellStyle name="Comma 2 5 2 2 4" xfId="45808" xr:uid="{00000000-0005-0000-0000-0000CE110000}"/>
    <cellStyle name="Comma 2 5 2 3" xfId="15785" xr:uid="{00000000-0005-0000-0000-0000CF110000}"/>
    <cellStyle name="Comma 2 5 2 3 2" xfId="34346" xr:uid="{00000000-0005-0000-0000-0000D0110000}"/>
    <cellStyle name="Comma 2 5 2 3 3" xfId="39648" xr:uid="{00000000-0005-0000-0000-0000D1110000}"/>
    <cellStyle name="Comma 2 5 2 3 4" xfId="28972" xr:uid="{00000000-0005-0000-0000-0000D2110000}"/>
    <cellStyle name="Comma 2 5 2 4" xfId="31881" xr:uid="{00000000-0005-0000-0000-0000D3110000}"/>
    <cellStyle name="Comma 2 5 2 5" xfId="36997" xr:uid="{00000000-0005-0000-0000-0000D4110000}"/>
    <cellStyle name="Comma 2 5 2 6" xfId="20009" xr:uid="{00000000-0005-0000-0000-0000D5110000}"/>
    <cellStyle name="Comma 2 5 2 7" xfId="12244" xr:uid="{00000000-0005-0000-0000-0000D6110000}"/>
    <cellStyle name="Comma 2 5 3" xfId="8740" xr:uid="{00000000-0005-0000-0000-0000D7110000}"/>
    <cellStyle name="Comma 2 5 3 2" xfId="20011" xr:uid="{00000000-0005-0000-0000-0000D8110000}"/>
    <cellStyle name="Comma 2 5 3 3" xfId="44899" xr:uid="{00000000-0005-0000-0000-0000D9110000}"/>
    <cellStyle name="Comma 2 5 3 4" xfId="45809" xr:uid="{00000000-0005-0000-0000-0000DA110000}"/>
    <cellStyle name="Comma 2 5 4" xfId="8443" xr:uid="{00000000-0005-0000-0000-0000DB110000}"/>
    <cellStyle name="Comma 2 5 4 2" xfId="18209" xr:uid="{00000000-0005-0000-0000-0000DC110000}"/>
    <cellStyle name="Comma 2 5 4 2 2" xfId="34347" xr:uid="{00000000-0005-0000-0000-0000DD110000}"/>
    <cellStyle name="Comma 2 5 4 2 3" xfId="39649" xr:uid="{00000000-0005-0000-0000-0000DE110000}"/>
    <cellStyle name="Comma 2 5 4 2 4" xfId="28973" xr:uid="{00000000-0005-0000-0000-0000DF110000}"/>
    <cellStyle name="Comma 2 5 4 3" xfId="31882" xr:uid="{00000000-0005-0000-0000-0000E0110000}"/>
    <cellStyle name="Comma 2 5 4 4" xfId="36998" xr:uid="{00000000-0005-0000-0000-0000E1110000}"/>
    <cellStyle name="Comma 2 5 4 5" xfId="20012" xr:uid="{00000000-0005-0000-0000-0000E2110000}"/>
    <cellStyle name="Comma 2 5 4 6" xfId="44665" xr:uid="{00000000-0005-0000-0000-0000E3110000}"/>
    <cellStyle name="Comma 2 5 4 7" xfId="47215" xr:uid="{00000000-0005-0000-0000-0000E4110000}"/>
    <cellStyle name="Comma 2 5 4 8" xfId="50231" xr:uid="{00000000-0005-0000-0000-0000E5110000}"/>
    <cellStyle name="Comma 2 5 5" xfId="7489" xr:uid="{00000000-0005-0000-0000-0000E6110000}"/>
    <cellStyle name="Comma 2 5 5 2" xfId="17992" xr:uid="{00000000-0005-0000-0000-0000E7110000}"/>
    <cellStyle name="Comma 2 5 5 2 2" xfId="34348" xr:uid="{00000000-0005-0000-0000-0000E8110000}"/>
    <cellStyle name="Comma 2 5 5 2 3" xfId="39650" xr:uid="{00000000-0005-0000-0000-0000E9110000}"/>
    <cellStyle name="Comma 2 5 5 2 4" xfId="28974" xr:uid="{00000000-0005-0000-0000-0000EA110000}"/>
    <cellStyle name="Comma 2 5 5 3" xfId="31883" xr:uid="{00000000-0005-0000-0000-0000EB110000}"/>
    <cellStyle name="Comma 2 5 5 4" xfId="36999" xr:uid="{00000000-0005-0000-0000-0000EC110000}"/>
    <cellStyle name="Comma 2 5 5 5" xfId="20013" xr:uid="{00000000-0005-0000-0000-0000ED110000}"/>
    <cellStyle name="Comma 2 5 5 6" xfId="42562" xr:uid="{00000000-0005-0000-0000-0000EE110000}"/>
    <cellStyle name="Comma 2 5 5 7" xfId="44900" xr:uid="{00000000-0005-0000-0000-0000EF110000}"/>
    <cellStyle name="Comma 2 5 5 8" xfId="46986" xr:uid="{00000000-0005-0000-0000-0000F0110000}"/>
    <cellStyle name="Comma 2 5 5 9" xfId="50002" xr:uid="{00000000-0005-0000-0000-0000F1110000}"/>
    <cellStyle name="Comma 2 5 6" xfId="15784" xr:uid="{00000000-0005-0000-0000-0000F2110000}"/>
    <cellStyle name="Comma 2 5 6 2" xfId="28975" xr:uid="{00000000-0005-0000-0000-0000F3110000}"/>
    <cellStyle name="Comma 2 5 6 2 2" xfId="34349" xr:uid="{00000000-0005-0000-0000-0000F4110000}"/>
    <cellStyle name="Comma 2 5 6 2 3" xfId="39651" xr:uid="{00000000-0005-0000-0000-0000F5110000}"/>
    <cellStyle name="Comma 2 5 6 3" xfId="31884" xr:uid="{00000000-0005-0000-0000-0000F6110000}"/>
    <cellStyle name="Comma 2 5 6 4" xfId="37000" xr:uid="{00000000-0005-0000-0000-0000F7110000}"/>
    <cellStyle name="Comma 2 5 6 5" xfId="20014" xr:uid="{00000000-0005-0000-0000-0000F8110000}"/>
    <cellStyle name="Comma 2 5 6 6" xfId="44901" xr:uid="{00000000-0005-0000-0000-0000F9110000}"/>
    <cellStyle name="Comma 2 5 7" xfId="28971" xr:uid="{00000000-0005-0000-0000-0000FA110000}"/>
    <cellStyle name="Comma 2 5 7 2" xfId="34345" xr:uid="{00000000-0005-0000-0000-0000FB110000}"/>
    <cellStyle name="Comma 2 5 7 3" xfId="39647" xr:uid="{00000000-0005-0000-0000-0000FC110000}"/>
    <cellStyle name="Comma 2 5 8" xfId="31880" xr:uid="{00000000-0005-0000-0000-0000FD110000}"/>
    <cellStyle name="Comma 2 5 9" xfId="36996" xr:uid="{00000000-0005-0000-0000-0000FE110000}"/>
    <cellStyle name="Comma 2 6" xfId="2079" xr:uid="{00000000-0005-0000-0000-0000FF110000}"/>
    <cellStyle name="Comma 2 6 2" xfId="4197" xr:uid="{00000000-0005-0000-0000-000000120000}"/>
    <cellStyle name="Comma 2 6 2 2" xfId="14358" xr:uid="{00000000-0005-0000-0000-000001120000}"/>
    <cellStyle name="Comma 2 6 2 2 2" xfId="34351" xr:uid="{00000000-0005-0000-0000-000002120000}"/>
    <cellStyle name="Comma 2 6 2 2 3" xfId="39653" xr:uid="{00000000-0005-0000-0000-000003120000}"/>
    <cellStyle name="Comma 2 6 2 3" xfId="15787" xr:uid="{00000000-0005-0000-0000-000004120000}"/>
    <cellStyle name="Comma 2 6 2 3 2" xfId="31886" xr:uid="{00000000-0005-0000-0000-000005120000}"/>
    <cellStyle name="Comma 2 6 2 4" xfId="37002" xr:uid="{00000000-0005-0000-0000-000006120000}"/>
    <cellStyle name="Comma 2 6 2 5" xfId="12246" xr:uid="{00000000-0005-0000-0000-000007120000}"/>
    <cellStyle name="Comma 2 6 3" xfId="13943" xr:uid="{00000000-0005-0000-0000-000008120000}"/>
    <cellStyle name="Comma 2 6 3 2" xfId="28977" xr:uid="{00000000-0005-0000-0000-000009120000}"/>
    <cellStyle name="Comma 2 6 3 2 2" xfId="34352" xr:uid="{00000000-0005-0000-0000-00000A120000}"/>
    <cellStyle name="Comma 2 6 3 2 3" xfId="39654" xr:uid="{00000000-0005-0000-0000-00000B120000}"/>
    <cellStyle name="Comma 2 6 3 3" xfId="31887" xr:uid="{00000000-0005-0000-0000-00000C120000}"/>
    <cellStyle name="Comma 2 6 3 4" xfId="37003" xr:uid="{00000000-0005-0000-0000-00000D120000}"/>
    <cellStyle name="Comma 2 6 4" xfId="15786" xr:uid="{00000000-0005-0000-0000-00000E120000}"/>
    <cellStyle name="Comma 2 6 4 2" xfId="34350" xr:uid="{00000000-0005-0000-0000-00000F120000}"/>
    <cellStyle name="Comma 2 6 4 3" xfId="39652" xr:uid="{00000000-0005-0000-0000-000010120000}"/>
    <cellStyle name="Comma 2 6 4 4" xfId="28976" xr:uid="{00000000-0005-0000-0000-000011120000}"/>
    <cellStyle name="Comma 2 6 5" xfId="31885" xr:uid="{00000000-0005-0000-0000-000012120000}"/>
    <cellStyle name="Comma 2 6 6" xfId="37001" xr:uid="{00000000-0005-0000-0000-000013120000}"/>
    <cellStyle name="Comma 2 6 7" xfId="20015" xr:uid="{00000000-0005-0000-0000-000014120000}"/>
    <cellStyle name="Comma 2 6 8" xfId="12245" xr:uid="{00000000-0005-0000-0000-000015120000}"/>
    <cellStyle name="Comma 2 7" xfId="3953" xr:uid="{00000000-0005-0000-0000-000016120000}"/>
    <cellStyle name="Comma 2 7 2" xfId="8693" xr:uid="{00000000-0005-0000-0000-000017120000}"/>
    <cellStyle name="Comma 2 7 2 2" xfId="31350" xr:uid="{00000000-0005-0000-0000-000018120000}"/>
    <cellStyle name="Comma 2 7 2 2 2" xfId="36511" xr:uid="{00000000-0005-0000-0000-000019120000}"/>
    <cellStyle name="Comma 2 7 2 2 3" xfId="41813" xr:uid="{00000000-0005-0000-0000-00001A120000}"/>
    <cellStyle name="Comma 2 7 2 3" xfId="33860" xr:uid="{00000000-0005-0000-0000-00001B120000}"/>
    <cellStyle name="Comma 2 7 2 4" xfId="39162" xr:uid="{00000000-0005-0000-0000-00001C120000}"/>
    <cellStyle name="Comma 2 7 3" xfId="7482" xr:uid="{00000000-0005-0000-0000-00001D120000}"/>
    <cellStyle name="Comma 2 7 3 2" xfId="17985" xr:uid="{00000000-0005-0000-0000-00001E120000}"/>
    <cellStyle name="Comma 2 7 3 2 2" xfId="34353" xr:uid="{00000000-0005-0000-0000-00001F120000}"/>
    <cellStyle name="Comma 2 7 3 3" xfId="39655" xr:uid="{00000000-0005-0000-0000-000020120000}"/>
    <cellStyle name="Comma 2 7 3 4" xfId="28978" xr:uid="{00000000-0005-0000-0000-000021120000}"/>
    <cellStyle name="Comma 2 7 3 5" xfId="42560" xr:uid="{00000000-0005-0000-0000-000022120000}"/>
    <cellStyle name="Comma 2 7 3 6" xfId="46979" xr:uid="{00000000-0005-0000-0000-000023120000}"/>
    <cellStyle name="Comma 2 7 3 7" xfId="49995" xr:uid="{00000000-0005-0000-0000-000024120000}"/>
    <cellStyle name="Comma 2 7 4" xfId="15788" xr:uid="{00000000-0005-0000-0000-000025120000}"/>
    <cellStyle name="Comma 2 7 4 2" xfId="31888" xr:uid="{00000000-0005-0000-0000-000026120000}"/>
    <cellStyle name="Comma 2 7 5" xfId="37004" xr:uid="{00000000-0005-0000-0000-000027120000}"/>
    <cellStyle name="Comma 2 7 6" xfId="20016" xr:uid="{00000000-0005-0000-0000-000028120000}"/>
    <cellStyle name="Comma 2 8" xfId="8000" xr:uid="{00000000-0005-0000-0000-000029120000}"/>
    <cellStyle name="Comma 2 8 2" xfId="8741" xr:uid="{00000000-0005-0000-0000-00002A120000}"/>
    <cellStyle name="Comma 2 8 3" xfId="14606" xr:uid="{00000000-0005-0000-0000-00002B120000}"/>
    <cellStyle name="Comma 2 8 4" xfId="20017" xr:uid="{00000000-0005-0000-0000-00002C120000}"/>
    <cellStyle name="Comma 2 8 5" xfId="44902" xr:uid="{00000000-0005-0000-0000-00002D120000}"/>
    <cellStyle name="Comma 2 8 6" xfId="45810" xr:uid="{00000000-0005-0000-0000-00002E120000}"/>
    <cellStyle name="Comma 2 8 7" xfId="13305" xr:uid="{00000000-0005-0000-0000-00002F120000}"/>
    <cellStyle name="Comma 2 9" xfId="7443" xr:uid="{00000000-0005-0000-0000-000030120000}"/>
    <cellStyle name="Comma 2 9 2" xfId="20018" xr:uid="{00000000-0005-0000-0000-000031120000}"/>
    <cellStyle name="Comma 2 9 3" xfId="44903" xr:uid="{00000000-0005-0000-0000-000032120000}"/>
    <cellStyle name="Comma 2 9 4" xfId="45811" xr:uid="{00000000-0005-0000-0000-000033120000}"/>
    <cellStyle name="Comma 2 9 5" xfId="14348" xr:uid="{00000000-0005-0000-0000-000034120000}"/>
    <cellStyle name="Comma 3" xfId="37" xr:uid="{00000000-0005-0000-0000-000035120000}"/>
    <cellStyle name="Comma 3 10" xfId="20019" xr:uid="{00000000-0005-0000-0000-000036120000}"/>
    <cellStyle name="Comma 3 11" xfId="44904" xr:uid="{00000000-0005-0000-0000-000037120000}"/>
    <cellStyle name="Comma 3 12" xfId="45812" xr:uid="{00000000-0005-0000-0000-000038120000}"/>
    <cellStyle name="Comma 3 13" xfId="1680" xr:uid="{00000000-0005-0000-0000-000039120000}"/>
    <cellStyle name="Comma 3 2" xfId="1670" xr:uid="{00000000-0005-0000-0000-00003A120000}"/>
    <cellStyle name="Comma 3 2 10" xfId="45813" xr:uid="{00000000-0005-0000-0000-00003B120000}"/>
    <cellStyle name="Comma 3 2 11" xfId="2088" xr:uid="{00000000-0005-0000-0000-00003C120000}"/>
    <cellStyle name="Comma 3 2 2" xfId="2078" xr:uid="{00000000-0005-0000-0000-00003D120000}"/>
    <cellStyle name="Comma 3 2 2 10" xfId="11758" xr:uid="{00000000-0005-0000-0000-00003E120000}"/>
    <cellStyle name="Comma 3 2 2 10 2" xfId="19296" xr:uid="{00000000-0005-0000-0000-00003F120000}"/>
    <cellStyle name="Comma 3 2 2 10 3" xfId="43208" xr:uid="{00000000-0005-0000-0000-000040120000}"/>
    <cellStyle name="Comma 3 2 2 10 4" xfId="48612" xr:uid="{00000000-0005-0000-0000-000041120000}"/>
    <cellStyle name="Comma 3 2 2 10 5" xfId="51628" xr:uid="{00000000-0005-0000-0000-000042120000}"/>
    <cellStyle name="Comma 3 2 2 11" xfId="7492" xr:uid="{00000000-0005-0000-0000-000043120000}"/>
    <cellStyle name="Comma 3 2 2 11 2" xfId="17994" xr:uid="{00000000-0005-0000-0000-000044120000}"/>
    <cellStyle name="Comma 3 2 2 11 3" xfId="43012" xr:uid="{00000000-0005-0000-0000-000045120000}"/>
    <cellStyle name="Comma 3 2 2 11 4" xfId="46989" xr:uid="{00000000-0005-0000-0000-000046120000}"/>
    <cellStyle name="Comma 3 2 2 11 5" xfId="50005" xr:uid="{00000000-0005-0000-0000-000047120000}"/>
    <cellStyle name="Comma 3 2 2 12" xfId="15791" xr:uid="{00000000-0005-0000-0000-000048120000}"/>
    <cellStyle name="Comma 3 2 2 13" xfId="20021" xr:uid="{00000000-0005-0000-0000-000049120000}"/>
    <cellStyle name="Comma 3 2 2 14" xfId="44906" xr:uid="{00000000-0005-0000-0000-00004A120000}"/>
    <cellStyle name="Comma 3 2 2 15" xfId="45814" xr:uid="{00000000-0005-0000-0000-00004B120000}"/>
    <cellStyle name="Comma 3 2 2 16" xfId="46075" xr:uid="{00000000-0005-0000-0000-00004C120000}"/>
    <cellStyle name="Comma 3 2 2 17" xfId="49090" xr:uid="{00000000-0005-0000-0000-00004D120000}"/>
    <cellStyle name="Comma 3 2 2 2" xfId="4861" xr:uid="{00000000-0005-0000-0000-00004E120000}"/>
    <cellStyle name="Comma 3 2 2 2 10" xfId="8502" xr:uid="{00000000-0005-0000-0000-00004F120000}"/>
    <cellStyle name="Comma 3 2 2 2 10 2" xfId="43650" xr:uid="{00000000-0005-0000-0000-000050120000}"/>
    <cellStyle name="Comma 3 2 2 2 10 3" xfId="47228" xr:uid="{00000000-0005-0000-0000-000051120000}"/>
    <cellStyle name="Comma 3 2 2 2 10 4" xfId="50244" xr:uid="{00000000-0005-0000-0000-000052120000}"/>
    <cellStyle name="Comma 3 2 2 2 11" xfId="20022" xr:uid="{00000000-0005-0000-0000-000053120000}"/>
    <cellStyle name="Comma 3 2 2 2 12" xfId="44907" xr:uid="{00000000-0005-0000-0000-000054120000}"/>
    <cellStyle name="Comma 3 2 2 2 13" xfId="45815" xr:uid="{00000000-0005-0000-0000-000055120000}"/>
    <cellStyle name="Comma 3 2 2 2 14" xfId="46089" xr:uid="{00000000-0005-0000-0000-000056120000}"/>
    <cellStyle name="Comma 3 2 2 2 15" xfId="49104" xr:uid="{00000000-0005-0000-0000-000057120000}"/>
    <cellStyle name="Comma 3 2 2 2 2" xfId="6125" xr:uid="{00000000-0005-0000-0000-000058120000}"/>
    <cellStyle name="Comma 3 2 2 2 2 2" xfId="6445" xr:uid="{00000000-0005-0000-0000-000059120000}"/>
    <cellStyle name="Comma 3 2 2 2 2 2 2" xfId="11071" xr:uid="{00000000-0005-0000-0000-00005A120000}"/>
    <cellStyle name="Comma 3 2 2 2 2 2 2 2" xfId="18621" xr:uid="{00000000-0005-0000-0000-00005B120000}"/>
    <cellStyle name="Comma 3 2 2 2 2 2 2 3" xfId="28832" xr:uid="{00000000-0005-0000-0000-00005C120000}"/>
    <cellStyle name="Comma 3 2 2 2 2 2 2 4" xfId="47937" xr:uid="{00000000-0005-0000-0000-00005D120000}"/>
    <cellStyle name="Comma 3 2 2 2 2 2 2 5" xfId="50953" xr:uid="{00000000-0005-0000-0000-00005E120000}"/>
    <cellStyle name="Comma 3 2 2 2 2 2 3" xfId="11556" xr:uid="{00000000-0005-0000-0000-00005F120000}"/>
    <cellStyle name="Comma 3 2 2 2 2 2 3 2" xfId="19098" xr:uid="{00000000-0005-0000-0000-000060120000}"/>
    <cellStyle name="Comma 3 2 2 2 2 2 3 3" xfId="44586" xr:uid="{00000000-0005-0000-0000-000061120000}"/>
    <cellStyle name="Comma 3 2 2 2 2 2 3 4" xfId="48414" xr:uid="{00000000-0005-0000-0000-000062120000}"/>
    <cellStyle name="Comma 3 2 2 2 2 2 3 5" xfId="51430" xr:uid="{00000000-0005-0000-0000-000063120000}"/>
    <cellStyle name="Comma 3 2 2 2 2 2 4" xfId="12043" xr:uid="{00000000-0005-0000-0000-000064120000}"/>
    <cellStyle name="Comma 3 2 2 2 2 2 4 2" xfId="19575" xr:uid="{00000000-0005-0000-0000-000065120000}"/>
    <cellStyle name="Comma 3 2 2 2 2 2 4 3" xfId="44418" xr:uid="{00000000-0005-0000-0000-000066120000}"/>
    <cellStyle name="Comma 3 2 2 2 2 2 4 4" xfId="48891" xr:uid="{00000000-0005-0000-0000-000067120000}"/>
    <cellStyle name="Comma 3 2 2 2 2 2 4 5" xfId="51907" xr:uid="{00000000-0005-0000-0000-000068120000}"/>
    <cellStyle name="Comma 3 2 2 2 2 2 5" xfId="9079" xr:uid="{00000000-0005-0000-0000-000069120000}"/>
    <cellStyle name="Comma 3 2 2 2 2 2 5 2" xfId="43077" xr:uid="{00000000-0005-0000-0000-00006A120000}"/>
    <cellStyle name="Comma 3 2 2 2 2 2 5 3" xfId="47460" xr:uid="{00000000-0005-0000-0000-00006B120000}"/>
    <cellStyle name="Comma 3 2 2 2 2 2 5 4" xfId="50476" xr:uid="{00000000-0005-0000-0000-00006C120000}"/>
    <cellStyle name="Comma 3 2 2 2 2 2 6" xfId="43866" xr:uid="{00000000-0005-0000-0000-00006D120000}"/>
    <cellStyle name="Comma 3 2 2 2 2 2 7" xfId="46354" xr:uid="{00000000-0005-0000-0000-00006E120000}"/>
    <cellStyle name="Comma 3 2 2 2 2 2 8" xfId="49370" xr:uid="{00000000-0005-0000-0000-00006F120000}"/>
    <cellStyle name="Comma 3 2 2 2 2 3" xfId="10859" xr:uid="{00000000-0005-0000-0000-000070120000}"/>
    <cellStyle name="Comma 3 2 2 2 2 3 2" xfId="18409" xr:uid="{00000000-0005-0000-0000-000071120000}"/>
    <cellStyle name="Comma 3 2 2 2 2 3 3" xfId="43119" xr:uid="{00000000-0005-0000-0000-000072120000}"/>
    <cellStyle name="Comma 3 2 2 2 2 3 4" xfId="47725" xr:uid="{00000000-0005-0000-0000-000073120000}"/>
    <cellStyle name="Comma 3 2 2 2 2 3 5" xfId="50741" xr:uid="{00000000-0005-0000-0000-000074120000}"/>
    <cellStyle name="Comma 3 2 2 2 2 4" xfId="11343" xr:uid="{00000000-0005-0000-0000-000075120000}"/>
    <cellStyle name="Comma 3 2 2 2 2 4 2" xfId="18886" xr:uid="{00000000-0005-0000-0000-000076120000}"/>
    <cellStyle name="Comma 3 2 2 2 2 4 3" xfId="21575" xr:uid="{00000000-0005-0000-0000-000077120000}"/>
    <cellStyle name="Comma 3 2 2 2 2 4 4" xfId="48202" xr:uid="{00000000-0005-0000-0000-000078120000}"/>
    <cellStyle name="Comma 3 2 2 2 2 4 5" xfId="51218" xr:uid="{00000000-0005-0000-0000-000079120000}"/>
    <cellStyle name="Comma 3 2 2 2 2 5" xfId="11830" xr:uid="{00000000-0005-0000-0000-00007A120000}"/>
    <cellStyle name="Comma 3 2 2 2 2 5 2" xfId="19363" xr:uid="{00000000-0005-0000-0000-00007B120000}"/>
    <cellStyle name="Comma 3 2 2 2 2 5 3" xfId="43418" xr:uid="{00000000-0005-0000-0000-00007C120000}"/>
    <cellStyle name="Comma 3 2 2 2 2 5 4" xfId="48679" xr:uid="{00000000-0005-0000-0000-00007D120000}"/>
    <cellStyle name="Comma 3 2 2 2 2 5 5" xfId="51695" xr:uid="{00000000-0005-0000-0000-00007E120000}"/>
    <cellStyle name="Comma 3 2 2 2 2 6" xfId="8778" xr:uid="{00000000-0005-0000-0000-00007F120000}"/>
    <cellStyle name="Comma 3 2 2 2 2 6 2" xfId="42595" xr:uid="{00000000-0005-0000-0000-000080120000}"/>
    <cellStyle name="Comma 3 2 2 2 2 6 3" xfId="47248" xr:uid="{00000000-0005-0000-0000-000081120000}"/>
    <cellStyle name="Comma 3 2 2 2 2 6 4" xfId="50264" xr:uid="{00000000-0005-0000-0000-000082120000}"/>
    <cellStyle name="Comma 3 2 2 2 2 7" xfId="44150" xr:uid="{00000000-0005-0000-0000-000083120000}"/>
    <cellStyle name="Comma 3 2 2 2 2 8" xfId="46142" xr:uid="{00000000-0005-0000-0000-000084120000}"/>
    <cellStyle name="Comma 3 2 2 2 2 9" xfId="49158" xr:uid="{00000000-0005-0000-0000-000085120000}"/>
    <cellStyle name="Comma 3 2 2 2 3" xfId="6205" xr:uid="{00000000-0005-0000-0000-000086120000}"/>
    <cellStyle name="Comma 3 2 2 2 3 2" xfId="6525" xr:uid="{00000000-0005-0000-0000-000087120000}"/>
    <cellStyle name="Comma 3 2 2 2 3 2 2" xfId="11124" xr:uid="{00000000-0005-0000-0000-000088120000}"/>
    <cellStyle name="Comma 3 2 2 2 3 2 2 2" xfId="18674" xr:uid="{00000000-0005-0000-0000-000089120000}"/>
    <cellStyle name="Comma 3 2 2 2 3 2 2 3" xfId="42724" xr:uid="{00000000-0005-0000-0000-00008A120000}"/>
    <cellStyle name="Comma 3 2 2 2 3 2 2 4" xfId="47990" xr:uid="{00000000-0005-0000-0000-00008B120000}"/>
    <cellStyle name="Comma 3 2 2 2 3 2 2 5" xfId="51006" xr:uid="{00000000-0005-0000-0000-00008C120000}"/>
    <cellStyle name="Comma 3 2 2 2 3 2 3" xfId="11609" xr:uid="{00000000-0005-0000-0000-00008D120000}"/>
    <cellStyle name="Comma 3 2 2 2 3 2 3 2" xfId="19151" xr:uid="{00000000-0005-0000-0000-00008E120000}"/>
    <cellStyle name="Comma 3 2 2 2 3 2 3 3" xfId="43777" xr:uid="{00000000-0005-0000-0000-00008F120000}"/>
    <cellStyle name="Comma 3 2 2 2 3 2 3 4" xfId="48467" xr:uid="{00000000-0005-0000-0000-000090120000}"/>
    <cellStyle name="Comma 3 2 2 2 3 2 3 5" xfId="51483" xr:uid="{00000000-0005-0000-0000-000091120000}"/>
    <cellStyle name="Comma 3 2 2 2 3 2 4" xfId="12096" xr:uid="{00000000-0005-0000-0000-000092120000}"/>
    <cellStyle name="Comma 3 2 2 2 3 2 4 2" xfId="19628" xr:uid="{00000000-0005-0000-0000-000093120000}"/>
    <cellStyle name="Comma 3 2 2 2 3 2 4 3" xfId="42871" xr:uid="{00000000-0005-0000-0000-000094120000}"/>
    <cellStyle name="Comma 3 2 2 2 3 2 4 4" xfId="48944" xr:uid="{00000000-0005-0000-0000-000095120000}"/>
    <cellStyle name="Comma 3 2 2 2 3 2 4 5" xfId="51960" xr:uid="{00000000-0005-0000-0000-000096120000}"/>
    <cellStyle name="Comma 3 2 2 2 3 2 5" xfId="9158" xr:uid="{00000000-0005-0000-0000-000097120000}"/>
    <cellStyle name="Comma 3 2 2 2 3 2 5 2" xfId="21327" xr:uid="{00000000-0005-0000-0000-000098120000}"/>
    <cellStyle name="Comma 3 2 2 2 3 2 5 3" xfId="47513" xr:uid="{00000000-0005-0000-0000-000099120000}"/>
    <cellStyle name="Comma 3 2 2 2 3 2 5 4" xfId="50529" xr:uid="{00000000-0005-0000-0000-00009A120000}"/>
    <cellStyle name="Comma 3 2 2 2 3 2 6" xfId="42394" xr:uid="{00000000-0005-0000-0000-00009B120000}"/>
    <cellStyle name="Comma 3 2 2 2 3 2 7" xfId="46407" xr:uid="{00000000-0005-0000-0000-00009C120000}"/>
    <cellStyle name="Comma 3 2 2 2 3 2 8" xfId="49423" xr:uid="{00000000-0005-0000-0000-00009D120000}"/>
    <cellStyle name="Comma 3 2 2 2 3 3" xfId="10912" xr:uid="{00000000-0005-0000-0000-00009E120000}"/>
    <cellStyle name="Comma 3 2 2 2 3 3 2" xfId="18462" xr:uid="{00000000-0005-0000-0000-00009F120000}"/>
    <cellStyle name="Comma 3 2 2 2 3 3 3" xfId="20596" xr:uid="{00000000-0005-0000-0000-0000A0120000}"/>
    <cellStyle name="Comma 3 2 2 2 3 3 4" xfId="47778" xr:uid="{00000000-0005-0000-0000-0000A1120000}"/>
    <cellStyle name="Comma 3 2 2 2 3 3 5" xfId="50794" xr:uid="{00000000-0005-0000-0000-0000A2120000}"/>
    <cellStyle name="Comma 3 2 2 2 3 4" xfId="11397" xr:uid="{00000000-0005-0000-0000-0000A3120000}"/>
    <cellStyle name="Comma 3 2 2 2 3 4 2" xfId="18939" xr:uid="{00000000-0005-0000-0000-0000A4120000}"/>
    <cellStyle name="Comma 3 2 2 2 3 4 3" xfId="43919" xr:uid="{00000000-0005-0000-0000-0000A5120000}"/>
    <cellStyle name="Comma 3 2 2 2 3 4 4" xfId="48255" xr:uid="{00000000-0005-0000-0000-0000A6120000}"/>
    <cellStyle name="Comma 3 2 2 2 3 4 5" xfId="51271" xr:uid="{00000000-0005-0000-0000-0000A7120000}"/>
    <cellStyle name="Comma 3 2 2 2 3 5" xfId="11884" xr:uid="{00000000-0005-0000-0000-0000A8120000}"/>
    <cellStyle name="Comma 3 2 2 2 3 5 2" xfId="19416" xr:uid="{00000000-0005-0000-0000-0000A9120000}"/>
    <cellStyle name="Comma 3 2 2 2 3 5 3" xfId="44229" xr:uid="{00000000-0005-0000-0000-0000AA120000}"/>
    <cellStyle name="Comma 3 2 2 2 3 5 4" xfId="48732" xr:uid="{00000000-0005-0000-0000-0000AB120000}"/>
    <cellStyle name="Comma 3 2 2 2 3 5 5" xfId="51748" xr:uid="{00000000-0005-0000-0000-0000AC120000}"/>
    <cellStyle name="Comma 3 2 2 2 3 6" xfId="8849" xr:uid="{00000000-0005-0000-0000-0000AD120000}"/>
    <cellStyle name="Comma 3 2 2 2 3 6 2" xfId="44332" xr:uid="{00000000-0005-0000-0000-0000AE120000}"/>
    <cellStyle name="Comma 3 2 2 2 3 6 3" xfId="47301" xr:uid="{00000000-0005-0000-0000-0000AF120000}"/>
    <cellStyle name="Comma 3 2 2 2 3 6 4" xfId="50317" xr:uid="{00000000-0005-0000-0000-0000B0120000}"/>
    <cellStyle name="Comma 3 2 2 2 3 7" xfId="42325" xr:uid="{00000000-0005-0000-0000-0000B1120000}"/>
    <cellStyle name="Comma 3 2 2 2 3 8" xfId="46195" xr:uid="{00000000-0005-0000-0000-0000B2120000}"/>
    <cellStyle name="Comma 3 2 2 2 3 9" xfId="49211" xr:uid="{00000000-0005-0000-0000-0000B3120000}"/>
    <cellStyle name="Comma 3 2 2 2 4" xfId="6285" xr:uid="{00000000-0005-0000-0000-0000B4120000}"/>
    <cellStyle name="Comma 3 2 2 2 4 2" xfId="6605" xr:uid="{00000000-0005-0000-0000-0000B5120000}"/>
    <cellStyle name="Comma 3 2 2 2 4 2 2" xfId="11177" xr:uid="{00000000-0005-0000-0000-0000B6120000}"/>
    <cellStyle name="Comma 3 2 2 2 4 2 2 2" xfId="18727" xr:uid="{00000000-0005-0000-0000-0000B7120000}"/>
    <cellStyle name="Comma 3 2 2 2 4 2 2 3" xfId="42966" xr:uid="{00000000-0005-0000-0000-0000B8120000}"/>
    <cellStyle name="Comma 3 2 2 2 4 2 2 4" xfId="48043" xr:uid="{00000000-0005-0000-0000-0000B9120000}"/>
    <cellStyle name="Comma 3 2 2 2 4 2 2 5" xfId="51059" xr:uid="{00000000-0005-0000-0000-0000BA120000}"/>
    <cellStyle name="Comma 3 2 2 2 4 2 3" xfId="11662" xr:uid="{00000000-0005-0000-0000-0000BB120000}"/>
    <cellStyle name="Comma 3 2 2 2 4 2 3 2" xfId="19204" xr:uid="{00000000-0005-0000-0000-0000BC120000}"/>
    <cellStyle name="Comma 3 2 2 2 4 2 3 3" xfId="43196" xr:uid="{00000000-0005-0000-0000-0000BD120000}"/>
    <cellStyle name="Comma 3 2 2 2 4 2 3 4" xfId="48520" xr:uid="{00000000-0005-0000-0000-0000BE120000}"/>
    <cellStyle name="Comma 3 2 2 2 4 2 3 5" xfId="51536" xr:uid="{00000000-0005-0000-0000-0000BF120000}"/>
    <cellStyle name="Comma 3 2 2 2 4 2 4" xfId="12149" xr:uid="{00000000-0005-0000-0000-0000C0120000}"/>
    <cellStyle name="Comma 3 2 2 2 4 2 4 2" xfId="19681" xr:uid="{00000000-0005-0000-0000-0000C1120000}"/>
    <cellStyle name="Comma 3 2 2 2 4 2 4 3" xfId="44135" xr:uid="{00000000-0005-0000-0000-0000C2120000}"/>
    <cellStyle name="Comma 3 2 2 2 4 2 4 4" xfId="48997" xr:uid="{00000000-0005-0000-0000-0000C3120000}"/>
    <cellStyle name="Comma 3 2 2 2 4 2 4 5" xfId="52013" xr:uid="{00000000-0005-0000-0000-0000C4120000}"/>
    <cellStyle name="Comma 3 2 2 2 4 2 5" xfId="9238" xr:uid="{00000000-0005-0000-0000-0000C5120000}"/>
    <cellStyle name="Comma 3 2 2 2 4 2 5 2" xfId="44489" xr:uid="{00000000-0005-0000-0000-0000C6120000}"/>
    <cellStyle name="Comma 3 2 2 2 4 2 5 3" xfId="47566" xr:uid="{00000000-0005-0000-0000-0000C7120000}"/>
    <cellStyle name="Comma 3 2 2 2 4 2 5 4" xfId="50582" xr:uid="{00000000-0005-0000-0000-0000C8120000}"/>
    <cellStyle name="Comma 3 2 2 2 4 2 6" xfId="44446" xr:uid="{00000000-0005-0000-0000-0000C9120000}"/>
    <cellStyle name="Comma 3 2 2 2 4 2 7" xfId="46460" xr:uid="{00000000-0005-0000-0000-0000CA120000}"/>
    <cellStyle name="Comma 3 2 2 2 4 2 8" xfId="49476" xr:uid="{00000000-0005-0000-0000-0000CB120000}"/>
    <cellStyle name="Comma 3 2 2 2 4 3" xfId="10965" xr:uid="{00000000-0005-0000-0000-0000CC120000}"/>
    <cellStyle name="Comma 3 2 2 2 4 3 2" xfId="18515" xr:uid="{00000000-0005-0000-0000-0000CD120000}"/>
    <cellStyle name="Comma 3 2 2 2 4 3 3" xfId="42964" xr:uid="{00000000-0005-0000-0000-0000CE120000}"/>
    <cellStyle name="Comma 3 2 2 2 4 3 4" xfId="47831" xr:uid="{00000000-0005-0000-0000-0000CF120000}"/>
    <cellStyle name="Comma 3 2 2 2 4 3 5" xfId="50847" xr:uid="{00000000-0005-0000-0000-0000D0120000}"/>
    <cellStyle name="Comma 3 2 2 2 4 4" xfId="11450" xr:uid="{00000000-0005-0000-0000-0000D1120000}"/>
    <cellStyle name="Comma 3 2 2 2 4 4 2" xfId="18992" xr:uid="{00000000-0005-0000-0000-0000D2120000}"/>
    <cellStyle name="Comma 3 2 2 2 4 4 3" xfId="44381" xr:uid="{00000000-0005-0000-0000-0000D3120000}"/>
    <cellStyle name="Comma 3 2 2 2 4 4 4" xfId="48308" xr:uid="{00000000-0005-0000-0000-0000D4120000}"/>
    <cellStyle name="Comma 3 2 2 2 4 4 5" xfId="51324" xr:uid="{00000000-0005-0000-0000-0000D5120000}"/>
    <cellStyle name="Comma 3 2 2 2 4 5" xfId="11937" xr:uid="{00000000-0005-0000-0000-0000D6120000}"/>
    <cellStyle name="Comma 3 2 2 2 4 5 2" xfId="19469" xr:uid="{00000000-0005-0000-0000-0000D7120000}"/>
    <cellStyle name="Comma 3 2 2 2 4 5 3" xfId="44652" xr:uid="{00000000-0005-0000-0000-0000D8120000}"/>
    <cellStyle name="Comma 3 2 2 2 4 5 4" xfId="48785" xr:uid="{00000000-0005-0000-0000-0000D9120000}"/>
    <cellStyle name="Comma 3 2 2 2 4 5 5" xfId="51801" xr:uid="{00000000-0005-0000-0000-0000DA120000}"/>
    <cellStyle name="Comma 3 2 2 2 4 6" xfId="8925" xr:uid="{00000000-0005-0000-0000-0000DB120000}"/>
    <cellStyle name="Comma 3 2 2 2 4 6 2" xfId="43377" xr:uid="{00000000-0005-0000-0000-0000DC120000}"/>
    <cellStyle name="Comma 3 2 2 2 4 6 3" xfId="47354" xr:uid="{00000000-0005-0000-0000-0000DD120000}"/>
    <cellStyle name="Comma 3 2 2 2 4 6 4" xfId="50370" xr:uid="{00000000-0005-0000-0000-0000DE120000}"/>
    <cellStyle name="Comma 3 2 2 2 4 7" xfId="44281" xr:uid="{00000000-0005-0000-0000-0000DF120000}"/>
    <cellStyle name="Comma 3 2 2 2 4 8" xfId="46248" xr:uid="{00000000-0005-0000-0000-0000E0120000}"/>
    <cellStyle name="Comma 3 2 2 2 4 9" xfId="49264" xr:uid="{00000000-0005-0000-0000-0000E1120000}"/>
    <cellStyle name="Comma 3 2 2 2 5" xfId="6365" xr:uid="{00000000-0005-0000-0000-0000E2120000}"/>
    <cellStyle name="Comma 3 2 2 2 5 2" xfId="11018" xr:uid="{00000000-0005-0000-0000-0000E3120000}"/>
    <cellStyle name="Comma 3 2 2 2 5 2 2" xfId="18568" xr:uid="{00000000-0005-0000-0000-0000E4120000}"/>
    <cellStyle name="Comma 3 2 2 2 5 2 3" xfId="43617" xr:uid="{00000000-0005-0000-0000-0000E5120000}"/>
    <cellStyle name="Comma 3 2 2 2 5 2 4" xfId="47884" xr:uid="{00000000-0005-0000-0000-0000E6120000}"/>
    <cellStyle name="Comma 3 2 2 2 5 2 5" xfId="50900" xr:uid="{00000000-0005-0000-0000-0000E7120000}"/>
    <cellStyle name="Comma 3 2 2 2 5 3" xfId="11503" xr:uid="{00000000-0005-0000-0000-0000E8120000}"/>
    <cellStyle name="Comma 3 2 2 2 5 3 2" xfId="19045" xr:uid="{00000000-0005-0000-0000-0000E9120000}"/>
    <cellStyle name="Comma 3 2 2 2 5 3 3" xfId="43853" xr:uid="{00000000-0005-0000-0000-0000EA120000}"/>
    <cellStyle name="Comma 3 2 2 2 5 3 4" xfId="48361" xr:uid="{00000000-0005-0000-0000-0000EB120000}"/>
    <cellStyle name="Comma 3 2 2 2 5 3 5" xfId="51377" xr:uid="{00000000-0005-0000-0000-0000EC120000}"/>
    <cellStyle name="Comma 3 2 2 2 5 4" xfId="11990" xr:uid="{00000000-0005-0000-0000-0000ED120000}"/>
    <cellStyle name="Comma 3 2 2 2 5 4 2" xfId="19522" xr:uid="{00000000-0005-0000-0000-0000EE120000}"/>
    <cellStyle name="Comma 3 2 2 2 5 4 3" xfId="43931" xr:uid="{00000000-0005-0000-0000-0000EF120000}"/>
    <cellStyle name="Comma 3 2 2 2 5 4 4" xfId="48838" xr:uid="{00000000-0005-0000-0000-0000F0120000}"/>
    <cellStyle name="Comma 3 2 2 2 5 4 5" xfId="51854" xr:uid="{00000000-0005-0000-0000-0000F1120000}"/>
    <cellStyle name="Comma 3 2 2 2 5 5" xfId="9004" xr:uid="{00000000-0005-0000-0000-0000F2120000}"/>
    <cellStyle name="Comma 3 2 2 2 5 5 2" xfId="21341" xr:uid="{00000000-0005-0000-0000-0000F3120000}"/>
    <cellStyle name="Comma 3 2 2 2 5 5 3" xfId="47407" xr:uid="{00000000-0005-0000-0000-0000F4120000}"/>
    <cellStyle name="Comma 3 2 2 2 5 5 4" xfId="50423" xr:uid="{00000000-0005-0000-0000-0000F5120000}"/>
    <cellStyle name="Comma 3 2 2 2 5 6" xfId="44285" xr:uid="{00000000-0005-0000-0000-0000F6120000}"/>
    <cellStyle name="Comma 3 2 2 2 5 7" xfId="46301" xr:uid="{00000000-0005-0000-0000-0000F7120000}"/>
    <cellStyle name="Comma 3 2 2 2 5 8" xfId="49317" xr:uid="{00000000-0005-0000-0000-0000F8120000}"/>
    <cellStyle name="Comma 3 2 2 2 6" xfId="6685" xr:uid="{00000000-0005-0000-0000-0000F9120000}"/>
    <cellStyle name="Comma 3 2 2 2 6 2" xfId="11230" xr:uid="{00000000-0005-0000-0000-0000FA120000}"/>
    <cellStyle name="Comma 3 2 2 2 6 2 2" xfId="18780" xr:uid="{00000000-0005-0000-0000-0000FB120000}"/>
    <cellStyle name="Comma 3 2 2 2 6 2 3" xfId="43656" xr:uid="{00000000-0005-0000-0000-0000FC120000}"/>
    <cellStyle name="Comma 3 2 2 2 6 2 4" xfId="48096" xr:uid="{00000000-0005-0000-0000-0000FD120000}"/>
    <cellStyle name="Comma 3 2 2 2 6 2 5" xfId="51112" xr:uid="{00000000-0005-0000-0000-0000FE120000}"/>
    <cellStyle name="Comma 3 2 2 2 6 3" xfId="11715" xr:uid="{00000000-0005-0000-0000-0000FF120000}"/>
    <cellStyle name="Comma 3 2 2 2 6 3 2" xfId="19257" xr:uid="{00000000-0005-0000-0000-000000130000}"/>
    <cellStyle name="Comma 3 2 2 2 6 3 3" xfId="44360" xr:uid="{00000000-0005-0000-0000-000001130000}"/>
    <cellStyle name="Comma 3 2 2 2 6 3 4" xfId="48573" xr:uid="{00000000-0005-0000-0000-000002130000}"/>
    <cellStyle name="Comma 3 2 2 2 6 3 5" xfId="51589" xr:uid="{00000000-0005-0000-0000-000003130000}"/>
    <cellStyle name="Comma 3 2 2 2 6 4" xfId="12203" xr:uid="{00000000-0005-0000-0000-000004130000}"/>
    <cellStyle name="Comma 3 2 2 2 6 4 2" xfId="19734" xr:uid="{00000000-0005-0000-0000-000005130000}"/>
    <cellStyle name="Comma 3 2 2 2 6 4 3" xfId="44136" xr:uid="{00000000-0005-0000-0000-000006130000}"/>
    <cellStyle name="Comma 3 2 2 2 6 4 4" xfId="49050" xr:uid="{00000000-0005-0000-0000-000007130000}"/>
    <cellStyle name="Comma 3 2 2 2 6 4 5" xfId="52066" xr:uid="{00000000-0005-0000-0000-000008130000}"/>
    <cellStyle name="Comma 3 2 2 2 6 5" xfId="9318" xr:uid="{00000000-0005-0000-0000-000009130000}"/>
    <cellStyle name="Comma 3 2 2 2 6 5 2" xfId="43701" xr:uid="{00000000-0005-0000-0000-00000A130000}"/>
    <cellStyle name="Comma 3 2 2 2 6 5 3" xfId="47619" xr:uid="{00000000-0005-0000-0000-00000B130000}"/>
    <cellStyle name="Comma 3 2 2 2 6 5 4" xfId="50635" xr:uid="{00000000-0005-0000-0000-00000C130000}"/>
    <cellStyle name="Comma 3 2 2 2 6 6" xfId="42915" xr:uid="{00000000-0005-0000-0000-00000D130000}"/>
    <cellStyle name="Comma 3 2 2 2 6 7" xfId="46513" xr:uid="{00000000-0005-0000-0000-00000E130000}"/>
    <cellStyle name="Comma 3 2 2 2 6 8" xfId="49529" xr:uid="{00000000-0005-0000-0000-00000F130000}"/>
    <cellStyle name="Comma 3 2 2 2 7" xfId="10806" xr:uid="{00000000-0005-0000-0000-000010130000}"/>
    <cellStyle name="Comma 3 2 2 2 7 2" xfId="18356" xr:uid="{00000000-0005-0000-0000-000011130000}"/>
    <cellStyle name="Comma 3 2 2 2 7 3" xfId="29310" xr:uid="{00000000-0005-0000-0000-000012130000}"/>
    <cellStyle name="Comma 3 2 2 2 7 4" xfId="47672" xr:uid="{00000000-0005-0000-0000-000013130000}"/>
    <cellStyle name="Comma 3 2 2 2 7 5" xfId="50688" xr:uid="{00000000-0005-0000-0000-000014130000}"/>
    <cellStyle name="Comma 3 2 2 2 8" xfId="11290" xr:uid="{00000000-0005-0000-0000-000015130000}"/>
    <cellStyle name="Comma 3 2 2 2 8 2" xfId="18833" xr:uid="{00000000-0005-0000-0000-000016130000}"/>
    <cellStyle name="Comma 3 2 2 2 8 3" xfId="28798" xr:uid="{00000000-0005-0000-0000-000017130000}"/>
    <cellStyle name="Comma 3 2 2 2 8 4" xfId="48149" xr:uid="{00000000-0005-0000-0000-000018130000}"/>
    <cellStyle name="Comma 3 2 2 2 8 5" xfId="51165" xr:uid="{00000000-0005-0000-0000-000019130000}"/>
    <cellStyle name="Comma 3 2 2 2 9" xfId="11777" xr:uid="{00000000-0005-0000-0000-00001A130000}"/>
    <cellStyle name="Comma 3 2 2 2 9 2" xfId="19310" xr:uid="{00000000-0005-0000-0000-00001B130000}"/>
    <cellStyle name="Comma 3 2 2 2 9 3" xfId="44431" xr:uid="{00000000-0005-0000-0000-00001C130000}"/>
    <cellStyle name="Comma 3 2 2 2 9 4" xfId="48626" xr:uid="{00000000-0005-0000-0000-00001D130000}"/>
    <cellStyle name="Comma 3 2 2 2 9 5" xfId="51642" xr:uid="{00000000-0005-0000-0000-00001E130000}"/>
    <cellStyle name="Comma 3 2 2 3" xfId="5695" xr:uid="{00000000-0005-0000-0000-00001F130000}"/>
    <cellStyle name="Comma 3 2 2 3 2" xfId="6410" xr:uid="{00000000-0005-0000-0000-000020130000}"/>
    <cellStyle name="Comma 3 2 2 3 2 2" xfId="11057" xr:uid="{00000000-0005-0000-0000-000021130000}"/>
    <cellStyle name="Comma 3 2 2 3 2 2 2" xfId="18607" xr:uid="{00000000-0005-0000-0000-000022130000}"/>
    <cellStyle name="Comma 3 2 2 3 2 2 3" xfId="42715" xr:uid="{00000000-0005-0000-0000-000023130000}"/>
    <cellStyle name="Comma 3 2 2 3 2 2 4" xfId="47923" xr:uid="{00000000-0005-0000-0000-000024130000}"/>
    <cellStyle name="Comma 3 2 2 3 2 2 5" xfId="50939" xr:uid="{00000000-0005-0000-0000-000025130000}"/>
    <cellStyle name="Comma 3 2 2 3 2 3" xfId="11542" xr:uid="{00000000-0005-0000-0000-000026130000}"/>
    <cellStyle name="Comma 3 2 2 3 2 3 2" xfId="19084" xr:uid="{00000000-0005-0000-0000-000027130000}"/>
    <cellStyle name="Comma 3 2 2 3 2 3 3" xfId="42785" xr:uid="{00000000-0005-0000-0000-000028130000}"/>
    <cellStyle name="Comma 3 2 2 3 2 3 4" xfId="48400" xr:uid="{00000000-0005-0000-0000-000029130000}"/>
    <cellStyle name="Comma 3 2 2 3 2 3 5" xfId="51416" xr:uid="{00000000-0005-0000-0000-00002A130000}"/>
    <cellStyle name="Comma 3 2 2 3 2 4" xfId="12029" xr:uid="{00000000-0005-0000-0000-00002B130000}"/>
    <cellStyle name="Comma 3 2 2 3 2 4 2" xfId="19561" xr:uid="{00000000-0005-0000-0000-00002C130000}"/>
    <cellStyle name="Comma 3 2 2 3 2 4 3" xfId="42863" xr:uid="{00000000-0005-0000-0000-00002D130000}"/>
    <cellStyle name="Comma 3 2 2 3 2 4 4" xfId="48877" xr:uid="{00000000-0005-0000-0000-00002E130000}"/>
    <cellStyle name="Comma 3 2 2 3 2 4 5" xfId="51893" xr:uid="{00000000-0005-0000-0000-00002F130000}"/>
    <cellStyle name="Comma 3 2 2 3 2 5" xfId="9049" xr:uid="{00000000-0005-0000-0000-000030130000}"/>
    <cellStyle name="Comma 3 2 2 3 2 5 2" xfId="44723" xr:uid="{00000000-0005-0000-0000-000031130000}"/>
    <cellStyle name="Comma 3 2 2 3 2 5 3" xfId="47446" xr:uid="{00000000-0005-0000-0000-000032130000}"/>
    <cellStyle name="Comma 3 2 2 3 2 5 4" xfId="50462" xr:uid="{00000000-0005-0000-0000-000033130000}"/>
    <cellStyle name="Comma 3 2 2 3 2 6" xfId="43568" xr:uid="{00000000-0005-0000-0000-000034130000}"/>
    <cellStyle name="Comma 3 2 2 3 2 7" xfId="46340" xr:uid="{00000000-0005-0000-0000-000035130000}"/>
    <cellStyle name="Comma 3 2 2 3 2 8" xfId="49356" xr:uid="{00000000-0005-0000-0000-000036130000}"/>
    <cellStyle name="Comma 3 2 2 3 3" xfId="10845" xr:uid="{00000000-0005-0000-0000-000037130000}"/>
    <cellStyle name="Comma 3 2 2 3 3 2" xfId="18395" xr:uid="{00000000-0005-0000-0000-000038130000}"/>
    <cellStyle name="Comma 3 2 2 3 3 3" xfId="21260" xr:uid="{00000000-0005-0000-0000-000039130000}"/>
    <cellStyle name="Comma 3 2 2 3 3 4" xfId="47711" xr:uid="{00000000-0005-0000-0000-00003A130000}"/>
    <cellStyle name="Comma 3 2 2 3 3 5" xfId="50727" xr:uid="{00000000-0005-0000-0000-00003B130000}"/>
    <cellStyle name="Comma 3 2 2 3 4" xfId="11329" xr:uid="{00000000-0005-0000-0000-00003C130000}"/>
    <cellStyle name="Comma 3 2 2 3 4 2" xfId="18872" xr:uid="{00000000-0005-0000-0000-00003D130000}"/>
    <cellStyle name="Comma 3 2 2 3 4 3" xfId="44638" xr:uid="{00000000-0005-0000-0000-00003E130000}"/>
    <cellStyle name="Comma 3 2 2 3 4 4" xfId="48188" xr:uid="{00000000-0005-0000-0000-00003F130000}"/>
    <cellStyle name="Comma 3 2 2 3 4 5" xfId="51204" xr:uid="{00000000-0005-0000-0000-000040130000}"/>
    <cellStyle name="Comma 3 2 2 3 5" xfId="11816" xr:uid="{00000000-0005-0000-0000-000041130000}"/>
    <cellStyle name="Comma 3 2 2 3 5 2" xfId="19349" xr:uid="{00000000-0005-0000-0000-000042130000}"/>
    <cellStyle name="Comma 3 2 2 3 5 3" xfId="42828" xr:uid="{00000000-0005-0000-0000-000043130000}"/>
    <cellStyle name="Comma 3 2 2 3 5 4" xfId="48665" xr:uid="{00000000-0005-0000-0000-000044130000}"/>
    <cellStyle name="Comma 3 2 2 3 5 5" xfId="51681" xr:uid="{00000000-0005-0000-0000-000045130000}"/>
    <cellStyle name="Comma 3 2 2 3 6" xfId="8754" xr:uid="{00000000-0005-0000-0000-000046130000}"/>
    <cellStyle name="Comma 3 2 2 3 6 2" xfId="43298" xr:uid="{00000000-0005-0000-0000-000047130000}"/>
    <cellStyle name="Comma 3 2 2 3 6 3" xfId="47234" xr:uid="{00000000-0005-0000-0000-000048130000}"/>
    <cellStyle name="Comma 3 2 2 3 6 4" xfId="50250" xr:uid="{00000000-0005-0000-0000-000049130000}"/>
    <cellStyle name="Comma 3 2 2 3 7" xfId="43399" xr:uid="{00000000-0005-0000-0000-00004A130000}"/>
    <cellStyle name="Comma 3 2 2 3 8" xfId="46128" xr:uid="{00000000-0005-0000-0000-00004B130000}"/>
    <cellStyle name="Comma 3 2 2 3 9" xfId="49144" xr:uid="{00000000-0005-0000-0000-00004C130000}"/>
    <cellStyle name="Comma 3 2 2 4" xfId="6170" xr:uid="{00000000-0005-0000-0000-00004D130000}"/>
    <cellStyle name="Comma 3 2 2 4 2" xfId="6490" xr:uid="{00000000-0005-0000-0000-00004E130000}"/>
    <cellStyle name="Comma 3 2 2 4 2 2" xfId="11110" xr:uid="{00000000-0005-0000-0000-00004F130000}"/>
    <cellStyle name="Comma 3 2 2 4 2 2 2" xfId="18660" xr:uid="{00000000-0005-0000-0000-000050130000}"/>
    <cellStyle name="Comma 3 2 2 4 2 2 3" xfId="28569" xr:uid="{00000000-0005-0000-0000-000051130000}"/>
    <cellStyle name="Comma 3 2 2 4 2 2 4" xfId="47976" xr:uid="{00000000-0005-0000-0000-000052130000}"/>
    <cellStyle name="Comma 3 2 2 4 2 2 5" xfId="50992" xr:uid="{00000000-0005-0000-0000-000053130000}"/>
    <cellStyle name="Comma 3 2 2 4 2 3" xfId="11595" xr:uid="{00000000-0005-0000-0000-000054130000}"/>
    <cellStyle name="Comma 3 2 2 4 2 3 2" xfId="19137" xr:uid="{00000000-0005-0000-0000-000055130000}"/>
    <cellStyle name="Comma 3 2 2 4 2 3 3" xfId="44411" xr:uid="{00000000-0005-0000-0000-000056130000}"/>
    <cellStyle name="Comma 3 2 2 4 2 3 4" xfId="48453" xr:uid="{00000000-0005-0000-0000-000057130000}"/>
    <cellStyle name="Comma 3 2 2 4 2 3 5" xfId="51469" xr:uid="{00000000-0005-0000-0000-000058130000}"/>
    <cellStyle name="Comma 3 2 2 4 2 4" xfId="12082" xr:uid="{00000000-0005-0000-0000-000059130000}"/>
    <cellStyle name="Comma 3 2 2 4 2 4 2" xfId="19614" xr:uid="{00000000-0005-0000-0000-00005A130000}"/>
    <cellStyle name="Comma 3 2 2 4 2 4 3" xfId="44655" xr:uid="{00000000-0005-0000-0000-00005B130000}"/>
    <cellStyle name="Comma 3 2 2 4 2 4 4" xfId="48930" xr:uid="{00000000-0005-0000-0000-00005C130000}"/>
    <cellStyle name="Comma 3 2 2 4 2 4 5" xfId="51946" xr:uid="{00000000-0005-0000-0000-00005D130000}"/>
    <cellStyle name="Comma 3 2 2 4 2 5" xfId="9123" xr:uid="{00000000-0005-0000-0000-00005E130000}"/>
    <cellStyle name="Comma 3 2 2 4 2 5 2" xfId="44049" xr:uid="{00000000-0005-0000-0000-00005F130000}"/>
    <cellStyle name="Comma 3 2 2 4 2 5 3" xfId="47499" xr:uid="{00000000-0005-0000-0000-000060130000}"/>
    <cellStyle name="Comma 3 2 2 4 2 5 4" xfId="50515" xr:uid="{00000000-0005-0000-0000-000061130000}"/>
    <cellStyle name="Comma 3 2 2 4 2 6" xfId="42386" xr:uid="{00000000-0005-0000-0000-000062130000}"/>
    <cellStyle name="Comma 3 2 2 4 2 7" xfId="46393" xr:uid="{00000000-0005-0000-0000-000063130000}"/>
    <cellStyle name="Comma 3 2 2 4 2 8" xfId="49409" xr:uid="{00000000-0005-0000-0000-000064130000}"/>
    <cellStyle name="Comma 3 2 2 4 3" xfId="10898" xr:uid="{00000000-0005-0000-0000-000065130000}"/>
    <cellStyle name="Comma 3 2 2 4 3 2" xfId="18448" xr:uid="{00000000-0005-0000-0000-000066130000}"/>
    <cellStyle name="Comma 3 2 2 4 3 3" xfId="43125" xr:uid="{00000000-0005-0000-0000-000067130000}"/>
    <cellStyle name="Comma 3 2 2 4 3 4" xfId="47764" xr:uid="{00000000-0005-0000-0000-000068130000}"/>
    <cellStyle name="Comma 3 2 2 4 3 5" xfId="50780" xr:uid="{00000000-0005-0000-0000-000069130000}"/>
    <cellStyle name="Comma 3 2 2 4 4" xfId="11383" xr:uid="{00000000-0005-0000-0000-00006A130000}"/>
    <cellStyle name="Comma 3 2 2 4 4 2" xfId="18925" xr:uid="{00000000-0005-0000-0000-00006B130000}"/>
    <cellStyle name="Comma 3 2 2 4 4 3" xfId="43675" xr:uid="{00000000-0005-0000-0000-00006C130000}"/>
    <cellStyle name="Comma 3 2 2 4 4 4" xfId="48241" xr:uid="{00000000-0005-0000-0000-00006D130000}"/>
    <cellStyle name="Comma 3 2 2 4 4 5" xfId="51257" xr:uid="{00000000-0005-0000-0000-00006E130000}"/>
    <cellStyle name="Comma 3 2 2 4 5" xfId="11870" xr:uid="{00000000-0005-0000-0000-00006F130000}"/>
    <cellStyle name="Comma 3 2 2 4 5 2" xfId="19402" xr:uid="{00000000-0005-0000-0000-000070130000}"/>
    <cellStyle name="Comma 3 2 2 4 5 3" xfId="43221" xr:uid="{00000000-0005-0000-0000-000071130000}"/>
    <cellStyle name="Comma 3 2 2 4 5 4" xfId="48718" xr:uid="{00000000-0005-0000-0000-000072130000}"/>
    <cellStyle name="Comma 3 2 2 4 5 5" xfId="51734" xr:uid="{00000000-0005-0000-0000-000073130000}"/>
    <cellStyle name="Comma 3 2 2 4 6" xfId="8821" xr:uid="{00000000-0005-0000-0000-000074130000}"/>
    <cellStyle name="Comma 3 2 2 4 6 2" xfId="42602" xr:uid="{00000000-0005-0000-0000-000075130000}"/>
    <cellStyle name="Comma 3 2 2 4 6 3" xfId="47287" xr:uid="{00000000-0005-0000-0000-000076130000}"/>
    <cellStyle name="Comma 3 2 2 4 6 4" xfId="50303" xr:uid="{00000000-0005-0000-0000-000077130000}"/>
    <cellStyle name="Comma 3 2 2 4 7" xfId="21663" xr:uid="{00000000-0005-0000-0000-000078130000}"/>
    <cellStyle name="Comma 3 2 2 4 8" xfId="46181" xr:uid="{00000000-0005-0000-0000-000079130000}"/>
    <cellStyle name="Comma 3 2 2 4 9" xfId="49197" xr:uid="{00000000-0005-0000-0000-00007A130000}"/>
    <cellStyle name="Comma 3 2 2 5" xfId="6250" xr:uid="{00000000-0005-0000-0000-00007B130000}"/>
    <cellStyle name="Comma 3 2 2 5 2" xfId="6570" xr:uid="{00000000-0005-0000-0000-00007C130000}"/>
    <cellStyle name="Comma 3 2 2 5 2 2" xfId="11163" xr:uid="{00000000-0005-0000-0000-00007D130000}"/>
    <cellStyle name="Comma 3 2 2 5 2 2 2" xfId="18713" xr:uid="{00000000-0005-0000-0000-00007E130000}"/>
    <cellStyle name="Comma 3 2 2 5 2 2 3" xfId="42732" xr:uid="{00000000-0005-0000-0000-00007F130000}"/>
    <cellStyle name="Comma 3 2 2 5 2 2 4" xfId="48029" xr:uid="{00000000-0005-0000-0000-000080130000}"/>
    <cellStyle name="Comma 3 2 2 5 2 2 5" xfId="51045" xr:uid="{00000000-0005-0000-0000-000081130000}"/>
    <cellStyle name="Comma 3 2 2 5 2 3" xfId="11648" xr:uid="{00000000-0005-0000-0000-000082130000}"/>
    <cellStyle name="Comma 3 2 2 5 2 3 2" xfId="19190" xr:uid="{00000000-0005-0000-0000-000083130000}"/>
    <cellStyle name="Comma 3 2 2 5 2 3 3" xfId="43717" xr:uid="{00000000-0005-0000-0000-000084130000}"/>
    <cellStyle name="Comma 3 2 2 5 2 3 4" xfId="48506" xr:uid="{00000000-0005-0000-0000-000085130000}"/>
    <cellStyle name="Comma 3 2 2 5 2 3 5" xfId="51522" xr:uid="{00000000-0005-0000-0000-000086130000}"/>
    <cellStyle name="Comma 3 2 2 5 2 4" xfId="12135" xr:uid="{00000000-0005-0000-0000-000087130000}"/>
    <cellStyle name="Comma 3 2 2 5 2 4 2" xfId="19667" xr:uid="{00000000-0005-0000-0000-000088130000}"/>
    <cellStyle name="Comma 3 2 2 5 2 4 3" xfId="20710" xr:uid="{00000000-0005-0000-0000-000089130000}"/>
    <cellStyle name="Comma 3 2 2 5 2 4 4" xfId="48983" xr:uid="{00000000-0005-0000-0000-00008A130000}"/>
    <cellStyle name="Comma 3 2 2 5 2 4 5" xfId="51999" xr:uid="{00000000-0005-0000-0000-00008B130000}"/>
    <cellStyle name="Comma 3 2 2 5 2 5" xfId="9203" xr:uid="{00000000-0005-0000-0000-00008C130000}"/>
    <cellStyle name="Comma 3 2 2 5 2 5 2" xfId="43093" xr:uid="{00000000-0005-0000-0000-00008D130000}"/>
    <cellStyle name="Comma 3 2 2 5 2 5 3" xfId="47552" xr:uid="{00000000-0005-0000-0000-00008E130000}"/>
    <cellStyle name="Comma 3 2 2 5 2 5 4" xfId="50568" xr:uid="{00000000-0005-0000-0000-00008F130000}"/>
    <cellStyle name="Comma 3 2 2 5 2 6" xfId="42408" xr:uid="{00000000-0005-0000-0000-000090130000}"/>
    <cellStyle name="Comma 3 2 2 5 2 7" xfId="46446" xr:uid="{00000000-0005-0000-0000-000091130000}"/>
    <cellStyle name="Comma 3 2 2 5 2 8" xfId="49462" xr:uid="{00000000-0005-0000-0000-000092130000}"/>
    <cellStyle name="Comma 3 2 2 5 3" xfId="10951" xr:uid="{00000000-0005-0000-0000-000093130000}"/>
    <cellStyle name="Comma 3 2 2 5 3 2" xfId="18501" xr:uid="{00000000-0005-0000-0000-000094130000}"/>
    <cellStyle name="Comma 3 2 2 5 3 3" xfId="30771" xr:uid="{00000000-0005-0000-0000-000095130000}"/>
    <cellStyle name="Comma 3 2 2 5 3 4" xfId="47817" xr:uid="{00000000-0005-0000-0000-000096130000}"/>
    <cellStyle name="Comma 3 2 2 5 3 5" xfId="50833" xr:uid="{00000000-0005-0000-0000-000097130000}"/>
    <cellStyle name="Comma 3 2 2 5 4" xfId="11436" xr:uid="{00000000-0005-0000-0000-000098130000}"/>
    <cellStyle name="Comma 3 2 2 5 4 2" xfId="18978" xr:uid="{00000000-0005-0000-0000-000099130000}"/>
    <cellStyle name="Comma 3 2 2 5 4 3" xfId="44866" xr:uid="{00000000-0005-0000-0000-00009A130000}"/>
    <cellStyle name="Comma 3 2 2 5 4 4" xfId="48294" xr:uid="{00000000-0005-0000-0000-00009B130000}"/>
    <cellStyle name="Comma 3 2 2 5 4 5" xfId="51310" xr:uid="{00000000-0005-0000-0000-00009C130000}"/>
    <cellStyle name="Comma 3 2 2 5 5" xfId="11923" xr:uid="{00000000-0005-0000-0000-00009D130000}"/>
    <cellStyle name="Comma 3 2 2 5 5 2" xfId="19455" xr:uid="{00000000-0005-0000-0000-00009E130000}"/>
    <cellStyle name="Comma 3 2 2 5 5 3" xfId="44706" xr:uid="{00000000-0005-0000-0000-00009F130000}"/>
    <cellStyle name="Comma 3 2 2 5 5 4" xfId="48771" xr:uid="{00000000-0005-0000-0000-0000A0130000}"/>
    <cellStyle name="Comma 3 2 2 5 5 5" xfId="51787" xr:uid="{00000000-0005-0000-0000-0000A1130000}"/>
    <cellStyle name="Comma 3 2 2 5 6" xfId="8893" xr:uid="{00000000-0005-0000-0000-0000A2130000}"/>
    <cellStyle name="Comma 3 2 2 5 6 2" xfId="43849" xr:uid="{00000000-0005-0000-0000-0000A3130000}"/>
    <cellStyle name="Comma 3 2 2 5 6 3" xfId="47340" xr:uid="{00000000-0005-0000-0000-0000A4130000}"/>
    <cellStyle name="Comma 3 2 2 5 6 4" xfId="50356" xr:uid="{00000000-0005-0000-0000-0000A5130000}"/>
    <cellStyle name="Comma 3 2 2 5 7" xfId="42339" xr:uid="{00000000-0005-0000-0000-0000A6130000}"/>
    <cellStyle name="Comma 3 2 2 5 8" xfId="46234" xr:uid="{00000000-0005-0000-0000-0000A7130000}"/>
    <cellStyle name="Comma 3 2 2 5 9" xfId="49250" xr:uid="{00000000-0005-0000-0000-0000A8130000}"/>
    <cellStyle name="Comma 3 2 2 6" xfId="6330" xr:uid="{00000000-0005-0000-0000-0000A9130000}"/>
    <cellStyle name="Comma 3 2 2 6 2" xfId="11004" xr:uid="{00000000-0005-0000-0000-0000AA130000}"/>
    <cellStyle name="Comma 3 2 2 6 2 2" xfId="18554" xr:uid="{00000000-0005-0000-0000-0000AB130000}"/>
    <cellStyle name="Comma 3 2 2 6 2 3" xfId="43135" xr:uid="{00000000-0005-0000-0000-0000AC130000}"/>
    <cellStyle name="Comma 3 2 2 6 2 4" xfId="47870" xr:uid="{00000000-0005-0000-0000-0000AD130000}"/>
    <cellStyle name="Comma 3 2 2 6 2 5" xfId="50886" xr:uid="{00000000-0005-0000-0000-0000AE130000}"/>
    <cellStyle name="Comma 3 2 2 6 3" xfId="11489" xr:uid="{00000000-0005-0000-0000-0000AF130000}"/>
    <cellStyle name="Comma 3 2 2 6 3 2" xfId="19031" xr:uid="{00000000-0005-0000-0000-0000B0130000}"/>
    <cellStyle name="Comma 3 2 2 6 3 3" xfId="42974" xr:uid="{00000000-0005-0000-0000-0000B1130000}"/>
    <cellStyle name="Comma 3 2 2 6 3 4" xfId="48347" xr:uid="{00000000-0005-0000-0000-0000B2130000}"/>
    <cellStyle name="Comma 3 2 2 6 3 5" xfId="51363" xr:uid="{00000000-0005-0000-0000-0000B3130000}"/>
    <cellStyle name="Comma 3 2 2 6 4" xfId="11976" xr:uid="{00000000-0005-0000-0000-0000B4130000}"/>
    <cellStyle name="Comma 3 2 2 6 4 2" xfId="19508" xr:uid="{00000000-0005-0000-0000-0000B5130000}"/>
    <cellStyle name="Comma 3 2 2 6 4 3" xfId="43236" xr:uid="{00000000-0005-0000-0000-0000B6130000}"/>
    <cellStyle name="Comma 3 2 2 6 4 4" xfId="48824" xr:uid="{00000000-0005-0000-0000-0000B7130000}"/>
    <cellStyle name="Comma 3 2 2 6 4 5" xfId="51840" xr:uid="{00000000-0005-0000-0000-0000B8130000}"/>
    <cellStyle name="Comma 3 2 2 6 5" xfId="8969" xr:uid="{00000000-0005-0000-0000-0000B9130000}"/>
    <cellStyle name="Comma 3 2 2 6 5 2" xfId="43452" xr:uid="{00000000-0005-0000-0000-0000BA130000}"/>
    <cellStyle name="Comma 3 2 2 6 5 3" xfId="47393" xr:uid="{00000000-0005-0000-0000-0000BB130000}"/>
    <cellStyle name="Comma 3 2 2 6 5 4" xfId="50409" xr:uid="{00000000-0005-0000-0000-0000BC130000}"/>
    <cellStyle name="Comma 3 2 2 6 6" xfId="42351" xr:uid="{00000000-0005-0000-0000-0000BD130000}"/>
    <cellStyle name="Comma 3 2 2 6 7" xfId="46287" xr:uid="{00000000-0005-0000-0000-0000BE130000}"/>
    <cellStyle name="Comma 3 2 2 6 8" xfId="49303" xr:uid="{00000000-0005-0000-0000-0000BF130000}"/>
    <cellStyle name="Comma 3 2 2 7" xfId="6650" xr:uid="{00000000-0005-0000-0000-0000C0130000}"/>
    <cellStyle name="Comma 3 2 2 7 2" xfId="11216" xr:uid="{00000000-0005-0000-0000-0000C1130000}"/>
    <cellStyle name="Comma 3 2 2 7 2 2" xfId="18766" xr:uid="{00000000-0005-0000-0000-0000C2130000}"/>
    <cellStyle name="Comma 3 2 2 7 2 3" xfId="44029" xr:uid="{00000000-0005-0000-0000-0000C3130000}"/>
    <cellStyle name="Comma 3 2 2 7 2 4" xfId="48082" xr:uid="{00000000-0005-0000-0000-0000C4130000}"/>
    <cellStyle name="Comma 3 2 2 7 2 5" xfId="51098" xr:uid="{00000000-0005-0000-0000-0000C5130000}"/>
    <cellStyle name="Comma 3 2 2 7 3" xfId="11701" xr:uid="{00000000-0005-0000-0000-0000C6130000}"/>
    <cellStyle name="Comma 3 2 2 7 3 2" xfId="19243" xr:uid="{00000000-0005-0000-0000-0000C7130000}"/>
    <cellStyle name="Comma 3 2 2 7 3 3" xfId="44413" xr:uid="{00000000-0005-0000-0000-0000C8130000}"/>
    <cellStyle name="Comma 3 2 2 7 3 4" xfId="48559" xr:uid="{00000000-0005-0000-0000-0000C9130000}"/>
    <cellStyle name="Comma 3 2 2 7 3 5" xfId="51575" xr:uid="{00000000-0005-0000-0000-0000CA130000}"/>
    <cellStyle name="Comma 3 2 2 7 4" xfId="12188" xr:uid="{00000000-0005-0000-0000-0000CB130000}"/>
    <cellStyle name="Comma 3 2 2 7 4 2" xfId="19720" xr:uid="{00000000-0005-0000-0000-0000CC130000}"/>
    <cellStyle name="Comma 3 2 2 7 4 3" xfId="43790" xr:uid="{00000000-0005-0000-0000-0000CD130000}"/>
    <cellStyle name="Comma 3 2 2 7 4 4" xfId="49036" xr:uid="{00000000-0005-0000-0000-0000CE130000}"/>
    <cellStyle name="Comma 3 2 2 7 4 5" xfId="52052" xr:uid="{00000000-0005-0000-0000-0000CF130000}"/>
    <cellStyle name="Comma 3 2 2 7 5" xfId="9283" xr:uid="{00000000-0005-0000-0000-0000D0130000}"/>
    <cellStyle name="Comma 3 2 2 7 5 2" xfId="42664" xr:uid="{00000000-0005-0000-0000-0000D1130000}"/>
    <cellStyle name="Comma 3 2 2 7 5 3" xfId="47605" xr:uid="{00000000-0005-0000-0000-0000D2130000}"/>
    <cellStyle name="Comma 3 2 2 7 5 4" xfId="50621" xr:uid="{00000000-0005-0000-0000-0000D3130000}"/>
    <cellStyle name="Comma 3 2 2 7 6" xfId="32272" xr:uid="{00000000-0005-0000-0000-0000D4130000}"/>
    <cellStyle name="Comma 3 2 2 7 7" xfId="46499" xr:uid="{00000000-0005-0000-0000-0000D5130000}"/>
    <cellStyle name="Comma 3 2 2 7 8" xfId="49515" xr:uid="{00000000-0005-0000-0000-0000D6130000}"/>
    <cellStyle name="Comma 3 2 2 8" xfId="10792" xr:uid="{00000000-0005-0000-0000-0000D7130000}"/>
    <cellStyle name="Comma 3 2 2 8 2" xfId="18342" xr:uid="{00000000-0005-0000-0000-0000D8130000}"/>
    <cellStyle name="Comma 3 2 2 8 3" xfId="43112" xr:uid="{00000000-0005-0000-0000-0000D9130000}"/>
    <cellStyle name="Comma 3 2 2 8 4" xfId="47658" xr:uid="{00000000-0005-0000-0000-0000DA130000}"/>
    <cellStyle name="Comma 3 2 2 8 5" xfId="50674" xr:uid="{00000000-0005-0000-0000-0000DB130000}"/>
    <cellStyle name="Comma 3 2 2 9" xfId="11272" xr:uid="{00000000-0005-0000-0000-0000DC130000}"/>
    <cellStyle name="Comma 3 2 2 9 2" xfId="18819" xr:uid="{00000000-0005-0000-0000-0000DD130000}"/>
    <cellStyle name="Comma 3 2 2 9 3" xfId="44353" xr:uid="{00000000-0005-0000-0000-0000DE130000}"/>
    <cellStyle name="Comma 3 2 2 9 4" xfId="48135" xr:uid="{00000000-0005-0000-0000-0000DF130000}"/>
    <cellStyle name="Comma 3 2 2 9 5" xfId="51151" xr:uid="{00000000-0005-0000-0000-0000E0130000}"/>
    <cellStyle name="Comma 3 2 3" xfId="4862" xr:uid="{00000000-0005-0000-0000-0000E1130000}"/>
    <cellStyle name="Comma 3 2 3 10" xfId="11778" xr:uid="{00000000-0005-0000-0000-0000E2130000}"/>
    <cellStyle name="Comma 3 2 3 10 2" xfId="19311" xr:uid="{00000000-0005-0000-0000-0000E3130000}"/>
    <cellStyle name="Comma 3 2 3 10 3" xfId="20118" xr:uid="{00000000-0005-0000-0000-0000E4130000}"/>
    <cellStyle name="Comma 3 2 3 10 4" xfId="48627" xr:uid="{00000000-0005-0000-0000-0000E5130000}"/>
    <cellStyle name="Comma 3 2 3 10 5" xfId="51643" xr:uid="{00000000-0005-0000-0000-0000E6130000}"/>
    <cellStyle name="Comma 3 2 3 11" xfId="7796" xr:uid="{00000000-0005-0000-0000-0000E7130000}"/>
    <cellStyle name="Comma 3 2 3 11 2" xfId="18006" xr:uid="{00000000-0005-0000-0000-0000E8130000}"/>
    <cellStyle name="Comma 3 2 3 11 3" xfId="21040" xr:uid="{00000000-0005-0000-0000-0000E9130000}"/>
    <cellStyle name="Comma 3 2 3 11 4" xfId="47004" xr:uid="{00000000-0005-0000-0000-0000EA130000}"/>
    <cellStyle name="Comma 3 2 3 11 5" xfId="50020" xr:uid="{00000000-0005-0000-0000-0000EB130000}"/>
    <cellStyle name="Comma 3 2 3 12" xfId="20023" xr:uid="{00000000-0005-0000-0000-0000EC130000}"/>
    <cellStyle name="Comma 3 2 3 13" xfId="44908" xr:uid="{00000000-0005-0000-0000-0000ED130000}"/>
    <cellStyle name="Comma 3 2 3 14" xfId="45816" xr:uid="{00000000-0005-0000-0000-0000EE130000}"/>
    <cellStyle name="Comma 3 2 3 15" xfId="46090" xr:uid="{00000000-0005-0000-0000-0000EF130000}"/>
    <cellStyle name="Comma 3 2 3 16" xfId="49105" xr:uid="{00000000-0005-0000-0000-0000F0130000}"/>
    <cellStyle name="Comma 3 2 3 2" xfId="6126" xr:uid="{00000000-0005-0000-0000-0000F1130000}"/>
    <cellStyle name="Comma 3 2 3 2 2" xfId="6446" xr:uid="{00000000-0005-0000-0000-0000F2130000}"/>
    <cellStyle name="Comma 3 2 3 2 2 2" xfId="11072" xr:uid="{00000000-0005-0000-0000-0000F3130000}"/>
    <cellStyle name="Comma 3 2 3 2 2 2 2" xfId="18622" xr:uid="{00000000-0005-0000-0000-0000F4130000}"/>
    <cellStyle name="Comma 3 2 3 2 2 2 3" xfId="44320" xr:uid="{00000000-0005-0000-0000-0000F5130000}"/>
    <cellStyle name="Comma 3 2 3 2 2 2 4" xfId="47938" xr:uid="{00000000-0005-0000-0000-0000F6130000}"/>
    <cellStyle name="Comma 3 2 3 2 2 2 5" xfId="50954" xr:uid="{00000000-0005-0000-0000-0000F7130000}"/>
    <cellStyle name="Comma 3 2 3 2 2 3" xfId="11557" xr:uid="{00000000-0005-0000-0000-0000F8130000}"/>
    <cellStyle name="Comma 3 2 3 2 2 3 2" xfId="19099" xr:uid="{00000000-0005-0000-0000-0000F9130000}"/>
    <cellStyle name="Comma 3 2 3 2 2 3 3" xfId="43982" xr:uid="{00000000-0005-0000-0000-0000FA130000}"/>
    <cellStyle name="Comma 3 2 3 2 2 3 4" xfId="48415" xr:uid="{00000000-0005-0000-0000-0000FB130000}"/>
    <cellStyle name="Comma 3 2 3 2 2 3 5" xfId="51431" xr:uid="{00000000-0005-0000-0000-0000FC130000}"/>
    <cellStyle name="Comma 3 2 3 2 2 4" xfId="12044" xr:uid="{00000000-0005-0000-0000-0000FD130000}"/>
    <cellStyle name="Comma 3 2 3 2 2 4 2" xfId="19576" xr:uid="{00000000-0005-0000-0000-0000FE130000}"/>
    <cellStyle name="Comma 3 2 3 2 2 4 3" xfId="43244" xr:uid="{00000000-0005-0000-0000-0000FF130000}"/>
    <cellStyle name="Comma 3 2 3 2 2 4 4" xfId="48892" xr:uid="{00000000-0005-0000-0000-000000140000}"/>
    <cellStyle name="Comma 3 2 3 2 2 4 5" xfId="51908" xr:uid="{00000000-0005-0000-0000-000001140000}"/>
    <cellStyle name="Comma 3 2 3 2 2 5" xfId="9080" xr:uid="{00000000-0005-0000-0000-000002140000}"/>
    <cellStyle name="Comma 3 2 3 2 2 5 2" xfId="44047" xr:uid="{00000000-0005-0000-0000-000003140000}"/>
    <cellStyle name="Comma 3 2 3 2 2 5 3" xfId="47461" xr:uid="{00000000-0005-0000-0000-000004140000}"/>
    <cellStyle name="Comma 3 2 3 2 2 5 4" xfId="50477" xr:uid="{00000000-0005-0000-0000-000005140000}"/>
    <cellStyle name="Comma 3 2 3 2 2 6" xfId="28759" xr:uid="{00000000-0005-0000-0000-000006140000}"/>
    <cellStyle name="Comma 3 2 3 2 2 7" xfId="46355" xr:uid="{00000000-0005-0000-0000-000007140000}"/>
    <cellStyle name="Comma 3 2 3 2 2 8" xfId="49371" xr:uid="{00000000-0005-0000-0000-000008140000}"/>
    <cellStyle name="Comma 3 2 3 2 3" xfId="10860" xr:uid="{00000000-0005-0000-0000-000009140000}"/>
    <cellStyle name="Comma 3 2 3 2 3 2" xfId="18410" xr:uid="{00000000-0005-0000-0000-00000A140000}"/>
    <cellStyle name="Comma 3 2 3 2 3 3" xfId="44632" xr:uid="{00000000-0005-0000-0000-00000B140000}"/>
    <cellStyle name="Comma 3 2 3 2 3 4" xfId="47726" xr:uid="{00000000-0005-0000-0000-00000C140000}"/>
    <cellStyle name="Comma 3 2 3 2 3 5" xfId="50742" xr:uid="{00000000-0005-0000-0000-00000D140000}"/>
    <cellStyle name="Comma 3 2 3 2 4" xfId="11344" xr:uid="{00000000-0005-0000-0000-00000E140000}"/>
    <cellStyle name="Comma 3 2 3 2 4 2" xfId="18887" xr:uid="{00000000-0005-0000-0000-00000F140000}"/>
    <cellStyle name="Comma 3 2 3 2 4 3" xfId="44669" xr:uid="{00000000-0005-0000-0000-000010140000}"/>
    <cellStyle name="Comma 3 2 3 2 4 4" xfId="48203" xr:uid="{00000000-0005-0000-0000-000011140000}"/>
    <cellStyle name="Comma 3 2 3 2 4 5" xfId="51219" xr:uid="{00000000-0005-0000-0000-000012140000}"/>
    <cellStyle name="Comma 3 2 3 2 5" xfId="11831" xr:uid="{00000000-0005-0000-0000-000013140000}"/>
    <cellStyle name="Comma 3 2 3 2 5 2" xfId="19364" xr:uid="{00000000-0005-0000-0000-000014140000}"/>
    <cellStyle name="Comma 3 2 3 2 5 3" xfId="44704" xr:uid="{00000000-0005-0000-0000-000015140000}"/>
    <cellStyle name="Comma 3 2 3 2 5 4" xfId="48680" xr:uid="{00000000-0005-0000-0000-000016140000}"/>
    <cellStyle name="Comma 3 2 3 2 5 5" xfId="51696" xr:uid="{00000000-0005-0000-0000-000017140000}"/>
    <cellStyle name="Comma 3 2 3 2 6" xfId="8779" xr:uid="{00000000-0005-0000-0000-000018140000}"/>
    <cellStyle name="Comma 3 2 3 2 6 2" xfId="33428" xr:uid="{00000000-0005-0000-0000-000019140000}"/>
    <cellStyle name="Comma 3 2 3 2 6 3" xfId="47249" xr:uid="{00000000-0005-0000-0000-00001A140000}"/>
    <cellStyle name="Comma 3 2 3 2 6 4" xfId="50265" xr:uid="{00000000-0005-0000-0000-00001B140000}"/>
    <cellStyle name="Comma 3 2 3 2 7" xfId="42308" xr:uid="{00000000-0005-0000-0000-00001C140000}"/>
    <cellStyle name="Comma 3 2 3 2 8" xfId="46143" xr:uid="{00000000-0005-0000-0000-00001D140000}"/>
    <cellStyle name="Comma 3 2 3 2 9" xfId="49159" xr:uid="{00000000-0005-0000-0000-00001E140000}"/>
    <cellStyle name="Comma 3 2 3 3" xfId="6206" xr:uid="{00000000-0005-0000-0000-00001F140000}"/>
    <cellStyle name="Comma 3 2 3 3 2" xfId="6526" xr:uid="{00000000-0005-0000-0000-000020140000}"/>
    <cellStyle name="Comma 3 2 3 3 2 2" xfId="11125" xr:uid="{00000000-0005-0000-0000-000021140000}"/>
    <cellStyle name="Comma 3 2 3 3 2 2 2" xfId="18675" xr:uid="{00000000-0005-0000-0000-000022140000}"/>
    <cellStyle name="Comma 3 2 3 3 2 2 3" xfId="21223" xr:uid="{00000000-0005-0000-0000-000023140000}"/>
    <cellStyle name="Comma 3 2 3 3 2 2 4" xfId="47991" xr:uid="{00000000-0005-0000-0000-000024140000}"/>
    <cellStyle name="Comma 3 2 3 3 2 2 5" xfId="51007" xr:uid="{00000000-0005-0000-0000-000025140000}"/>
    <cellStyle name="Comma 3 2 3 3 2 3" xfId="11610" xr:uid="{00000000-0005-0000-0000-000026140000}"/>
    <cellStyle name="Comma 3 2 3 3 2 3 2" xfId="19152" xr:uid="{00000000-0005-0000-0000-000027140000}"/>
    <cellStyle name="Comma 3 2 3 3 2 3 3" xfId="44798" xr:uid="{00000000-0005-0000-0000-000028140000}"/>
    <cellStyle name="Comma 3 2 3 3 2 3 4" xfId="48468" xr:uid="{00000000-0005-0000-0000-000029140000}"/>
    <cellStyle name="Comma 3 2 3 3 2 3 5" xfId="51484" xr:uid="{00000000-0005-0000-0000-00002A140000}"/>
    <cellStyle name="Comma 3 2 3 3 2 4" xfId="12097" xr:uid="{00000000-0005-0000-0000-00002B140000}"/>
    <cellStyle name="Comma 3 2 3 3 2 4 2" xfId="19629" xr:uid="{00000000-0005-0000-0000-00002C140000}"/>
    <cellStyle name="Comma 3 2 3 3 2 4 3" xfId="42872" xr:uid="{00000000-0005-0000-0000-00002D140000}"/>
    <cellStyle name="Comma 3 2 3 3 2 4 4" xfId="48945" xr:uid="{00000000-0005-0000-0000-00002E140000}"/>
    <cellStyle name="Comma 3 2 3 3 2 4 5" xfId="51961" xr:uid="{00000000-0005-0000-0000-00002F140000}"/>
    <cellStyle name="Comma 3 2 3 3 2 5" xfId="9159" xr:uid="{00000000-0005-0000-0000-000030140000}"/>
    <cellStyle name="Comma 3 2 3 3 2 5 2" xfId="43517" xr:uid="{00000000-0005-0000-0000-000031140000}"/>
    <cellStyle name="Comma 3 2 3 3 2 5 3" xfId="47514" xr:uid="{00000000-0005-0000-0000-000032140000}"/>
    <cellStyle name="Comma 3 2 3 3 2 5 4" xfId="50530" xr:uid="{00000000-0005-0000-0000-000033140000}"/>
    <cellStyle name="Comma 3 2 3 3 2 6" xfId="44444" xr:uid="{00000000-0005-0000-0000-000034140000}"/>
    <cellStyle name="Comma 3 2 3 3 2 7" xfId="46408" xr:uid="{00000000-0005-0000-0000-000035140000}"/>
    <cellStyle name="Comma 3 2 3 3 2 8" xfId="49424" xr:uid="{00000000-0005-0000-0000-000036140000}"/>
    <cellStyle name="Comma 3 2 3 3 3" xfId="10913" xr:uid="{00000000-0005-0000-0000-000037140000}"/>
    <cellStyle name="Comma 3 2 3 3 3 2" xfId="18463" xr:uid="{00000000-0005-0000-0000-000038140000}"/>
    <cellStyle name="Comma 3 2 3 3 3 3" xfId="44249" xr:uid="{00000000-0005-0000-0000-000039140000}"/>
    <cellStyle name="Comma 3 2 3 3 3 4" xfId="47779" xr:uid="{00000000-0005-0000-0000-00003A140000}"/>
    <cellStyle name="Comma 3 2 3 3 3 5" xfId="50795" xr:uid="{00000000-0005-0000-0000-00003B140000}"/>
    <cellStyle name="Comma 3 2 3 3 4" xfId="11398" xr:uid="{00000000-0005-0000-0000-00003C140000}"/>
    <cellStyle name="Comma 3 2 3 3 4 2" xfId="18940" xr:uid="{00000000-0005-0000-0000-00003D140000}"/>
    <cellStyle name="Comma 3 2 3 3 4 3" xfId="42763" xr:uid="{00000000-0005-0000-0000-00003E140000}"/>
    <cellStyle name="Comma 3 2 3 3 4 4" xfId="48256" xr:uid="{00000000-0005-0000-0000-00003F140000}"/>
    <cellStyle name="Comma 3 2 3 3 4 5" xfId="51272" xr:uid="{00000000-0005-0000-0000-000040140000}"/>
    <cellStyle name="Comma 3 2 3 3 5" xfId="11885" xr:uid="{00000000-0005-0000-0000-000041140000}"/>
    <cellStyle name="Comma 3 2 3 3 5 2" xfId="19417" xr:uid="{00000000-0005-0000-0000-000042140000}"/>
    <cellStyle name="Comma 3 2 3 3 5 3" xfId="42840" xr:uid="{00000000-0005-0000-0000-000043140000}"/>
    <cellStyle name="Comma 3 2 3 3 5 4" xfId="48733" xr:uid="{00000000-0005-0000-0000-000044140000}"/>
    <cellStyle name="Comma 3 2 3 3 5 5" xfId="51749" xr:uid="{00000000-0005-0000-0000-000045140000}"/>
    <cellStyle name="Comma 3 2 3 3 6" xfId="8850" xr:uid="{00000000-0005-0000-0000-000046140000}"/>
    <cellStyle name="Comma 3 2 3 3 6 2" xfId="43602" xr:uid="{00000000-0005-0000-0000-000047140000}"/>
    <cellStyle name="Comma 3 2 3 3 6 3" xfId="47302" xr:uid="{00000000-0005-0000-0000-000048140000}"/>
    <cellStyle name="Comma 3 2 3 3 6 4" xfId="50318" xr:uid="{00000000-0005-0000-0000-000049140000}"/>
    <cellStyle name="Comma 3 2 3 3 7" xfId="44734" xr:uid="{00000000-0005-0000-0000-00004A140000}"/>
    <cellStyle name="Comma 3 2 3 3 8" xfId="46196" xr:uid="{00000000-0005-0000-0000-00004B140000}"/>
    <cellStyle name="Comma 3 2 3 3 9" xfId="49212" xr:uid="{00000000-0005-0000-0000-00004C140000}"/>
    <cellStyle name="Comma 3 2 3 4" xfId="6286" xr:uid="{00000000-0005-0000-0000-00004D140000}"/>
    <cellStyle name="Comma 3 2 3 4 2" xfId="6606" xr:uid="{00000000-0005-0000-0000-00004E140000}"/>
    <cellStyle name="Comma 3 2 3 4 2 2" xfId="11178" xr:uid="{00000000-0005-0000-0000-00004F140000}"/>
    <cellStyle name="Comma 3 2 3 4 2 2 2" xfId="18728" xr:uid="{00000000-0005-0000-0000-000050140000}"/>
    <cellStyle name="Comma 3 2 3 4 2 2 3" xfId="28662" xr:uid="{00000000-0005-0000-0000-000051140000}"/>
    <cellStyle name="Comma 3 2 3 4 2 2 4" xfId="48044" xr:uid="{00000000-0005-0000-0000-000052140000}"/>
    <cellStyle name="Comma 3 2 3 4 2 2 5" xfId="51060" xr:uid="{00000000-0005-0000-0000-000053140000}"/>
    <cellStyle name="Comma 3 2 3 4 2 3" xfId="11663" xr:uid="{00000000-0005-0000-0000-000054140000}"/>
    <cellStyle name="Comma 3 2 3 4 2 3 2" xfId="19205" xr:uid="{00000000-0005-0000-0000-000055140000}"/>
    <cellStyle name="Comma 3 2 3 4 2 3 3" xfId="43778" xr:uid="{00000000-0005-0000-0000-000056140000}"/>
    <cellStyle name="Comma 3 2 3 4 2 3 4" xfId="48521" xr:uid="{00000000-0005-0000-0000-000057140000}"/>
    <cellStyle name="Comma 3 2 3 4 2 3 5" xfId="51537" xr:uid="{00000000-0005-0000-0000-000058140000}"/>
    <cellStyle name="Comma 3 2 3 4 2 4" xfId="12150" xr:uid="{00000000-0005-0000-0000-000059140000}"/>
    <cellStyle name="Comma 3 2 3 4 2 4 2" xfId="19682" xr:uid="{00000000-0005-0000-0000-00005A140000}"/>
    <cellStyle name="Comma 3 2 3 4 2 4 3" xfId="43259" xr:uid="{00000000-0005-0000-0000-00005B140000}"/>
    <cellStyle name="Comma 3 2 3 4 2 4 4" xfId="48998" xr:uid="{00000000-0005-0000-0000-00005C140000}"/>
    <cellStyle name="Comma 3 2 3 4 2 4 5" xfId="52014" xr:uid="{00000000-0005-0000-0000-00005D140000}"/>
    <cellStyle name="Comma 3 2 3 4 2 5" xfId="9239" xr:uid="{00000000-0005-0000-0000-00005E140000}"/>
    <cellStyle name="Comma 3 2 3 4 2 5 2" xfId="42659" xr:uid="{00000000-0005-0000-0000-00005F140000}"/>
    <cellStyle name="Comma 3 2 3 4 2 5 3" xfId="47567" xr:uid="{00000000-0005-0000-0000-000060140000}"/>
    <cellStyle name="Comma 3 2 3 4 2 5 4" xfId="50583" xr:uid="{00000000-0005-0000-0000-000061140000}"/>
    <cellStyle name="Comma 3 2 3 4 2 6" xfId="42414" xr:uid="{00000000-0005-0000-0000-000062140000}"/>
    <cellStyle name="Comma 3 2 3 4 2 7" xfId="46461" xr:uid="{00000000-0005-0000-0000-000063140000}"/>
    <cellStyle name="Comma 3 2 3 4 2 8" xfId="49477" xr:uid="{00000000-0005-0000-0000-000064140000}"/>
    <cellStyle name="Comma 3 2 3 4 3" xfId="10966" xr:uid="{00000000-0005-0000-0000-000065140000}"/>
    <cellStyle name="Comma 3 2 3 4 3 2" xfId="18516" xr:uid="{00000000-0005-0000-0000-000066140000}"/>
    <cellStyle name="Comma 3 2 3 4 3 3" xfId="43738" xr:uid="{00000000-0005-0000-0000-000067140000}"/>
    <cellStyle name="Comma 3 2 3 4 3 4" xfId="47832" xr:uid="{00000000-0005-0000-0000-000068140000}"/>
    <cellStyle name="Comma 3 2 3 4 3 5" xfId="50848" xr:uid="{00000000-0005-0000-0000-000069140000}"/>
    <cellStyle name="Comma 3 2 3 4 4" xfId="11451" xr:uid="{00000000-0005-0000-0000-00006A140000}"/>
    <cellStyle name="Comma 3 2 3 4 4 2" xfId="18993" xr:uid="{00000000-0005-0000-0000-00006B140000}"/>
    <cellStyle name="Comma 3 2 3 4 4 3" xfId="28831" xr:uid="{00000000-0005-0000-0000-00006C140000}"/>
    <cellStyle name="Comma 3 2 3 4 4 4" xfId="48309" xr:uid="{00000000-0005-0000-0000-00006D140000}"/>
    <cellStyle name="Comma 3 2 3 4 4 5" xfId="51325" xr:uid="{00000000-0005-0000-0000-00006E140000}"/>
    <cellStyle name="Comma 3 2 3 4 5" xfId="11938" xr:uid="{00000000-0005-0000-0000-00006F140000}"/>
    <cellStyle name="Comma 3 2 3 4 5 2" xfId="19470" xr:uid="{00000000-0005-0000-0000-000070140000}"/>
    <cellStyle name="Comma 3 2 3 4 5 3" xfId="44230" xr:uid="{00000000-0005-0000-0000-000071140000}"/>
    <cellStyle name="Comma 3 2 3 4 5 4" xfId="48786" xr:uid="{00000000-0005-0000-0000-000072140000}"/>
    <cellStyle name="Comma 3 2 3 4 5 5" xfId="51802" xr:uid="{00000000-0005-0000-0000-000073140000}"/>
    <cellStyle name="Comma 3 2 3 4 6" xfId="8926" xr:uid="{00000000-0005-0000-0000-000074140000}"/>
    <cellStyle name="Comma 3 2 3 4 6 2" xfId="42616" xr:uid="{00000000-0005-0000-0000-000075140000}"/>
    <cellStyle name="Comma 3 2 3 4 6 3" xfId="47355" xr:uid="{00000000-0005-0000-0000-000076140000}"/>
    <cellStyle name="Comma 3 2 3 4 6 4" xfId="50371" xr:uid="{00000000-0005-0000-0000-000077140000}"/>
    <cellStyle name="Comma 3 2 3 4 7" xfId="43936" xr:uid="{00000000-0005-0000-0000-000078140000}"/>
    <cellStyle name="Comma 3 2 3 4 8" xfId="46249" xr:uid="{00000000-0005-0000-0000-000079140000}"/>
    <cellStyle name="Comma 3 2 3 4 9" xfId="49265" xr:uid="{00000000-0005-0000-0000-00007A140000}"/>
    <cellStyle name="Comma 3 2 3 5" xfId="6366" xr:uid="{00000000-0005-0000-0000-00007B140000}"/>
    <cellStyle name="Comma 3 2 3 5 2" xfId="11019" xr:uid="{00000000-0005-0000-0000-00007C140000}"/>
    <cellStyle name="Comma 3 2 3 5 2 2" xfId="18569" xr:uid="{00000000-0005-0000-0000-00007D140000}"/>
    <cellStyle name="Comma 3 2 3 5 2 3" xfId="42707" xr:uid="{00000000-0005-0000-0000-00007E140000}"/>
    <cellStyle name="Comma 3 2 3 5 2 4" xfId="47885" xr:uid="{00000000-0005-0000-0000-00007F140000}"/>
    <cellStyle name="Comma 3 2 3 5 2 5" xfId="50901" xr:uid="{00000000-0005-0000-0000-000080140000}"/>
    <cellStyle name="Comma 3 2 3 5 3" xfId="11504" xr:uid="{00000000-0005-0000-0000-000081140000}"/>
    <cellStyle name="Comma 3 2 3 5 3 2" xfId="19046" xr:uid="{00000000-0005-0000-0000-000082140000}"/>
    <cellStyle name="Comma 3 2 3 5 3 3" xfId="43954" xr:uid="{00000000-0005-0000-0000-000083140000}"/>
    <cellStyle name="Comma 3 2 3 5 3 4" xfId="48362" xr:uid="{00000000-0005-0000-0000-000084140000}"/>
    <cellStyle name="Comma 3 2 3 5 3 5" xfId="51378" xr:uid="{00000000-0005-0000-0000-000085140000}"/>
    <cellStyle name="Comma 3 2 3 5 4" xfId="11991" xr:uid="{00000000-0005-0000-0000-000086140000}"/>
    <cellStyle name="Comma 3 2 3 5 4 2" xfId="19523" xr:uid="{00000000-0005-0000-0000-000087140000}"/>
    <cellStyle name="Comma 3 2 3 5 4 3" xfId="42857" xr:uid="{00000000-0005-0000-0000-000088140000}"/>
    <cellStyle name="Comma 3 2 3 5 4 4" xfId="48839" xr:uid="{00000000-0005-0000-0000-000089140000}"/>
    <cellStyle name="Comma 3 2 3 5 4 5" xfId="51855" xr:uid="{00000000-0005-0000-0000-00008A140000}"/>
    <cellStyle name="Comma 3 2 3 5 5" xfId="9005" xr:uid="{00000000-0005-0000-0000-00008B140000}"/>
    <cellStyle name="Comma 3 2 3 5 5 2" xfId="44391" xr:uid="{00000000-0005-0000-0000-00008C140000}"/>
    <cellStyle name="Comma 3 2 3 5 5 3" xfId="47408" xr:uid="{00000000-0005-0000-0000-00008D140000}"/>
    <cellStyle name="Comma 3 2 3 5 5 4" xfId="50424" xr:uid="{00000000-0005-0000-0000-00008E140000}"/>
    <cellStyle name="Comma 3 2 3 5 6" xfId="33830" xr:uid="{00000000-0005-0000-0000-00008F140000}"/>
    <cellStyle name="Comma 3 2 3 5 7" xfId="46302" xr:uid="{00000000-0005-0000-0000-000090140000}"/>
    <cellStyle name="Comma 3 2 3 5 8" xfId="49318" xr:uid="{00000000-0005-0000-0000-000091140000}"/>
    <cellStyle name="Comma 3 2 3 6" xfId="6686" xr:uid="{00000000-0005-0000-0000-000092140000}"/>
    <cellStyle name="Comma 3 2 3 6 2" xfId="11231" xr:uid="{00000000-0005-0000-0000-000093140000}"/>
    <cellStyle name="Comma 3 2 3 6 2 2" xfId="18781" xr:uid="{00000000-0005-0000-0000-000094140000}"/>
    <cellStyle name="Comma 3 2 3 6 2 3" xfId="42741" xr:uid="{00000000-0005-0000-0000-000095140000}"/>
    <cellStyle name="Comma 3 2 3 6 2 4" xfId="48097" xr:uid="{00000000-0005-0000-0000-000096140000}"/>
    <cellStyle name="Comma 3 2 3 6 2 5" xfId="51113" xr:uid="{00000000-0005-0000-0000-000097140000}"/>
    <cellStyle name="Comma 3 2 3 6 3" xfId="11716" xr:uid="{00000000-0005-0000-0000-000098140000}"/>
    <cellStyle name="Comma 3 2 3 6 3 2" xfId="19258" xr:uid="{00000000-0005-0000-0000-000099140000}"/>
    <cellStyle name="Comma 3 2 3 6 3 3" xfId="43925" xr:uid="{00000000-0005-0000-0000-00009A140000}"/>
    <cellStyle name="Comma 3 2 3 6 3 4" xfId="48574" xr:uid="{00000000-0005-0000-0000-00009B140000}"/>
    <cellStyle name="Comma 3 2 3 6 3 5" xfId="51590" xr:uid="{00000000-0005-0000-0000-00009C140000}"/>
    <cellStyle name="Comma 3 2 3 6 4" xfId="12204" xr:uid="{00000000-0005-0000-0000-00009D140000}"/>
    <cellStyle name="Comma 3 2 3 6 4 2" xfId="19735" xr:uid="{00000000-0005-0000-0000-00009E140000}"/>
    <cellStyle name="Comma 3 2 3 6 4 3" xfId="43265" xr:uid="{00000000-0005-0000-0000-00009F140000}"/>
    <cellStyle name="Comma 3 2 3 6 4 4" xfId="49051" xr:uid="{00000000-0005-0000-0000-0000A0140000}"/>
    <cellStyle name="Comma 3 2 3 6 4 5" xfId="52067" xr:uid="{00000000-0005-0000-0000-0000A1140000}"/>
    <cellStyle name="Comma 3 2 3 6 5" xfId="9319" xr:uid="{00000000-0005-0000-0000-0000A2140000}"/>
    <cellStyle name="Comma 3 2 3 6 5 2" xfId="21599" xr:uid="{00000000-0005-0000-0000-0000A3140000}"/>
    <cellStyle name="Comma 3 2 3 6 5 3" xfId="47620" xr:uid="{00000000-0005-0000-0000-0000A4140000}"/>
    <cellStyle name="Comma 3 2 3 6 5 4" xfId="50636" xr:uid="{00000000-0005-0000-0000-0000A5140000}"/>
    <cellStyle name="Comma 3 2 3 6 6" xfId="21046" xr:uid="{00000000-0005-0000-0000-0000A6140000}"/>
    <cellStyle name="Comma 3 2 3 6 7" xfId="46514" xr:uid="{00000000-0005-0000-0000-0000A7140000}"/>
    <cellStyle name="Comma 3 2 3 6 8" xfId="49530" xr:uid="{00000000-0005-0000-0000-0000A8140000}"/>
    <cellStyle name="Comma 3 2 3 7" xfId="8614" xr:uid="{00000000-0005-0000-0000-0000A9140000}"/>
    <cellStyle name="Comma 3 2 3 8" xfId="10807" xr:uid="{00000000-0005-0000-0000-0000AA140000}"/>
    <cellStyle name="Comma 3 2 3 8 2" xfId="18357" xr:uid="{00000000-0005-0000-0000-0000AB140000}"/>
    <cellStyle name="Comma 3 2 3 8 3" xfId="30776" xr:uid="{00000000-0005-0000-0000-0000AC140000}"/>
    <cellStyle name="Comma 3 2 3 8 4" xfId="47673" xr:uid="{00000000-0005-0000-0000-0000AD140000}"/>
    <cellStyle name="Comma 3 2 3 8 5" xfId="50689" xr:uid="{00000000-0005-0000-0000-0000AE140000}"/>
    <cellStyle name="Comma 3 2 3 9" xfId="11291" xr:uid="{00000000-0005-0000-0000-0000AF140000}"/>
    <cellStyle name="Comma 3 2 3 9 2" xfId="18834" xr:uid="{00000000-0005-0000-0000-0000B0140000}"/>
    <cellStyle name="Comma 3 2 3 9 3" xfId="44064" xr:uid="{00000000-0005-0000-0000-0000B1140000}"/>
    <cellStyle name="Comma 3 2 3 9 4" xfId="48150" xr:uid="{00000000-0005-0000-0000-0000B2140000}"/>
    <cellStyle name="Comma 3 2 3 9 5" xfId="51166" xr:uid="{00000000-0005-0000-0000-0000B3140000}"/>
    <cellStyle name="Comma 3 2 4" xfId="7468" xr:uid="{00000000-0005-0000-0000-0000B4140000}"/>
    <cellStyle name="Comma 3 2 4 2" xfId="20024" xr:uid="{00000000-0005-0000-0000-0000B5140000}"/>
    <cellStyle name="Comma 3 2 4 3" xfId="44909" xr:uid="{00000000-0005-0000-0000-0000B6140000}"/>
    <cellStyle name="Comma 3 2 4 4" xfId="45817" xr:uid="{00000000-0005-0000-0000-0000B7140000}"/>
    <cellStyle name="Comma 3 2 5" xfId="8728" xr:uid="{00000000-0005-0000-0000-0000B8140000}"/>
    <cellStyle name="Comma 3 2 5 2" xfId="18216" xr:uid="{00000000-0005-0000-0000-0000B9140000}"/>
    <cellStyle name="Comma 3 2 5 3" xfId="20025" xr:uid="{00000000-0005-0000-0000-0000BA140000}"/>
    <cellStyle name="Comma 3 2 5 4" xfId="42592" xr:uid="{00000000-0005-0000-0000-0000BB140000}"/>
    <cellStyle name="Comma 3 2 5 5" xfId="44910" xr:uid="{00000000-0005-0000-0000-0000BC140000}"/>
    <cellStyle name="Comma 3 2 5 6" xfId="45818" xr:uid="{00000000-0005-0000-0000-0000BD140000}"/>
    <cellStyle name="Comma 3 2 5 7" xfId="47232" xr:uid="{00000000-0005-0000-0000-0000BE140000}"/>
    <cellStyle name="Comma 3 2 5 8" xfId="50248" xr:uid="{00000000-0005-0000-0000-0000BF140000}"/>
    <cellStyle name="Comma 3 2 6" xfId="7491" xr:uid="{00000000-0005-0000-0000-0000C0140000}"/>
    <cellStyle name="Comma 3 2 6 2" xfId="17993" xr:uid="{00000000-0005-0000-0000-0000C1140000}"/>
    <cellStyle name="Comma 3 2 6 3" xfId="20779" xr:uid="{00000000-0005-0000-0000-0000C2140000}"/>
    <cellStyle name="Comma 3 2 6 4" xfId="46988" xr:uid="{00000000-0005-0000-0000-0000C3140000}"/>
    <cellStyle name="Comma 3 2 6 5" xfId="50004" xr:uid="{00000000-0005-0000-0000-0000C4140000}"/>
    <cellStyle name="Comma 3 2 7" xfId="15790" xr:uid="{00000000-0005-0000-0000-0000C5140000}"/>
    <cellStyle name="Comma 3 2 8" xfId="20020" xr:uid="{00000000-0005-0000-0000-0000C6140000}"/>
    <cellStyle name="Comma 3 2 9" xfId="44905" xr:uid="{00000000-0005-0000-0000-0000C7140000}"/>
    <cellStyle name="Comma 3 3" xfId="3956" xr:uid="{00000000-0005-0000-0000-0000C8140000}"/>
    <cellStyle name="Comma 3 3 10" xfId="12247" xr:uid="{00000000-0005-0000-0000-0000C9140000}"/>
    <cellStyle name="Comma 3 3 2" xfId="4863" xr:uid="{00000000-0005-0000-0000-0000CA140000}"/>
    <cellStyle name="Comma 3 3 2 10" xfId="11292" xr:uid="{00000000-0005-0000-0000-0000CB140000}"/>
    <cellStyle name="Comma 3 3 2 10 2" xfId="18835" xr:uid="{00000000-0005-0000-0000-0000CC140000}"/>
    <cellStyle name="Comma 3 3 2 10 3" xfId="44215" xr:uid="{00000000-0005-0000-0000-0000CD140000}"/>
    <cellStyle name="Comma 3 3 2 10 4" xfId="48151" xr:uid="{00000000-0005-0000-0000-0000CE140000}"/>
    <cellStyle name="Comma 3 3 2 10 5" xfId="51167" xr:uid="{00000000-0005-0000-0000-0000CF140000}"/>
    <cellStyle name="Comma 3 3 2 10 6" xfId="15491" xr:uid="{00000000-0005-0000-0000-0000D0140000}"/>
    <cellStyle name="Comma 3 3 2 11" xfId="11779" xr:uid="{00000000-0005-0000-0000-0000D1140000}"/>
    <cellStyle name="Comma 3 3 2 11 2" xfId="19312" xr:uid="{00000000-0005-0000-0000-0000D2140000}"/>
    <cellStyle name="Comma 3 3 2 11 3" xfId="42823" xr:uid="{00000000-0005-0000-0000-0000D3140000}"/>
    <cellStyle name="Comma 3 3 2 11 4" xfId="48628" xr:uid="{00000000-0005-0000-0000-0000D4140000}"/>
    <cellStyle name="Comma 3 3 2 11 5" xfId="51644" xr:uid="{00000000-0005-0000-0000-0000D5140000}"/>
    <cellStyle name="Comma 3 3 2 11 6" xfId="15636" xr:uid="{00000000-0005-0000-0000-0000D6140000}"/>
    <cellStyle name="Comma 3 3 2 12" xfId="7886" xr:uid="{00000000-0005-0000-0000-0000D7140000}"/>
    <cellStyle name="Comma 3 3 2 12 2" xfId="18015" xr:uid="{00000000-0005-0000-0000-0000D8140000}"/>
    <cellStyle name="Comma 3 3 2 12 3" xfId="44472" xr:uid="{00000000-0005-0000-0000-0000D9140000}"/>
    <cellStyle name="Comma 3 3 2 12 4" xfId="47016" xr:uid="{00000000-0005-0000-0000-0000DA140000}"/>
    <cellStyle name="Comma 3 3 2 12 5" xfId="50032" xr:uid="{00000000-0005-0000-0000-0000DB140000}"/>
    <cellStyle name="Comma 3 3 2 12 6" xfId="14467" xr:uid="{00000000-0005-0000-0000-0000DC140000}"/>
    <cellStyle name="Comma 3 3 2 13" xfId="20027" xr:uid="{00000000-0005-0000-0000-0000DD140000}"/>
    <cellStyle name="Comma 3 3 2 14" xfId="28564" xr:uid="{00000000-0005-0000-0000-0000DE140000}"/>
    <cellStyle name="Comma 3 3 2 15" xfId="44912" xr:uid="{00000000-0005-0000-0000-0000DF140000}"/>
    <cellStyle name="Comma 3 3 2 16" xfId="45820" xr:uid="{00000000-0005-0000-0000-0000E0140000}"/>
    <cellStyle name="Comma 3 3 2 17" xfId="46091" xr:uid="{00000000-0005-0000-0000-0000E1140000}"/>
    <cellStyle name="Comma 3 3 2 18" xfId="49106" xr:uid="{00000000-0005-0000-0000-0000E2140000}"/>
    <cellStyle name="Comma 3 3 2 2" xfId="4864" xr:uid="{00000000-0005-0000-0000-0000E3140000}"/>
    <cellStyle name="Comma 3 3 2 2 10" xfId="8500" xr:uid="{00000000-0005-0000-0000-0000E4140000}"/>
    <cellStyle name="Comma 3 3 2 2 10 2" xfId="44543" xr:uid="{00000000-0005-0000-0000-0000E5140000}"/>
    <cellStyle name="Comma 3 3 2 2 10 3" xfId="47226" xr:uid="{00000000-0005-0000-0000-0000E6140000}"/>
    <cellStyle name="Comma 3 3 2 2 10 4" xfId="50242" xr:uid="{00000000-0005-0000-0000-0000E7140000}"/>
    <cellStyle name="Comma 3 3 2 2 10 5" xfId="18213" xr:uid="{00000000-0005-0000-0000-0000E8140000}"/>
    <cellStyle name="Comma 3 3 2 2 11" xfId="20028" xr:uid="{00000000-0005-0000-0000-0000E9140000}"/>
    <cellStyle name="Comma 3 3 2 2 12" xfId="43664" xr:uid="{00000000-0005-0000-0000-0000EA140000}"/>
    <cellStyle name="Comma 3 3 2 2 13" xfId="44913" xr:uid="{00000000-0005-0000-0000-0000EB140000}"/>
    <cellStyle name="Comma 3 3 2 2 14" xfId="45821" xr:uid="{00000000-0005-0000-0000-0000EC140000}"/>
    <cellStyle name="Comma 3 3 2 2 15" xfId="46092" xr:uid="{00000000-0005-0000-0000-0000ED140000}"/>
    <cellStyle name="Comma 3 3 2 2 16" xfId="49107" xr:uid="{00000000-0005-0000-0000-0000EE140000}"/>
    <cellStyle name="Comma 3 3 2 2 17" xfId="14877" xr:uid="{00000000-0005-0000-0000-0000EF140000}"/>
    <cellStyle name="Comma 3 3 2 2 2" xfId="6128" xr:uid="{00000000-0005-0000-0000-0000F0140000}"/>
    <cellStyle name="Comma 3 3 2 2 2 10" xfId="15055" xr:uid="{00000000-0005-0000-0000-0000F1140000}"/>
    <cellStyle name="Comma 3 3 2 2 2 2" xfId="6448" xr:uid="{00000000-0005-0000-0000-0000F2140000}"/>
    <cellStyle name="Comma 3 3 2 2 2 2 2" xfId="11074" xr:uid="{00000000-0005-0000-0000-0000F3140000}"/>
    <cellStyle name="Comma 3 3 2 2 2 2 2 2" xfId="18624" xr:uid="{00000000-0005-0000-0000-0000F4140000}"/>
    <cellStyle name="Comma 3 3 2 2 2 2 2 3" xfId="43655" xr:uid="{00000000-0005-0000-0000-0000F5140000}"/>
    <cellStyle name="Comma 3 3 2 2 2 2 2 4" xfId="47940" xr:uid="{00000000-0005-0000-0000-0000F6140000}"/>
    <cellStyle name="Comma 3 3 2 2 2 2 2 5" xfId="50956" xr:uid="{00000000-0005-0000-0000-0000F7140000}"/>
    <cellStyle name="Comma 3 3 2 2 2 2 2 6" xfId="15425" xr:uid="{00000000-0005-0000-0000-0000F8140000}"/>
    <cellStyle name="Comma 3 3 2 2 2 2 3" xfId="11559" xr:uid="{00000000-0005-0000-0000-0000F9140000}"/>
    <cellStyle name="Comma 3 3 2 2 2 2 3 2" xfId="19101" xr:uid="{00000000-0005-0000-0000-0000FA140000}"/>
    <cellStyle name="Comma 3 3 2 2 2 2 3 3" xfId="44067" xr:uid="{00000000-0005-0000-0000-0000FB140000}"/>
    <cellStyle name="Comma 3 3 2 2 2 2 3 4" xfId="48417" xr:uid="{00000000-0005-0000-0000-0000FC140000}"/>
    <cellStyle name="Comma 3 3 2 2 2 2 3 5" xfId="51433" xr:uid="{00000000-0005-0000-0000-0000FD140000}"/>
    <cellStyle name="Comma 3 3 2 2 2 2 3 6" xfId="15568" xr:uid="{00000000-0005-0000-0000-0000FE140000}"/>
    <cellStyle name="Comma 3 3 2 2 2 2 4" xfId="12046" xr:uid="{00000000-0005-0000-0000-0000FF140000}"/>
    <cellStyle name="Comma 3 3 2 2 2 2 4 2" xfId="19578" xr:uid="{00000000-0005-0000-0000-000000150000}"/>
    <cellStyle name="Comma 3 3 2 2 2 2 4 3" xfId="43932" xr:uid="{00000000-0005-0000-0000-000001150000}"/>
    <cellStyle name="Comma 3 3 2 2 2 2 4 4" xfId="48894" xr:uid="{00000000-0005-0000-0000-000002150000}"/>
    <cellStyle name="Comma 3 3 2 2 2 2 4 5" xfId="51910" xr:uid="{00000000-0005-0000-0000-000003150000}"/>
    <cellStyle name="Comma 3 3 2 2 2 2 4 6" xfId="15713" xr:uid="{00000000-0005-0000-0000-000004150000}"/>
    <cellStyle name="Comma 3 3 2 2 2 2 5" xfId="9082" xr:uid="{00000000-0005-0000-0000-000005150000}"/>
    <cellStyle name="Comma 3 3 2 2 2 2 5 2" xfId="43381" xr:uid="{00000000-0005-0000-0000-000006150000}"/>
    <cellStyle name="Comma 3 3 2 2 2 2 5 3" xfId="47463" xr:uid="{00000000-0005-0000-0000-000007150000}"/>
    <cellStyle name="Comma 3 3 2 2 2 2 5 4" xfId="50479" xr:uid="{00000000-0005-0000-0000-000008150000}"/>
    <cellStyle name="Comma 3 3 2 2 2 2 5 5" xfId="18283" xr:uid="{00000000-0005-0000-0000-000009150000}"/>
    <cellStyle name="Comma 3 3 2 2 2 2 6" xfId="42908" xr:uid="{00000000-0005-0000-0000-00000A150000}"/>
    <cellStyle name="Comma 3 3 2 2 2 2 7" xfId="46357" xr:uid="{00000000-0005-0000-0000-00000B150000}"/>
    <cellStyle name="Comma 3 3 2 2 2 2 8" xfId="49373" xr:uid="{00000000-0005-0000-0000-00000C150000}"/>
    <cellStyle name="Comma 3 3 2 2 2 2 9" xfId="15204" xr:uid="{00000000-0005-0000-0000-00000D150000}"/>
    <cellStyle name="Comma 3 3 2 2 2 3" xfId="10862" xr:uid="{00000000-0005-0000-0000-00000E150000}"/>
    <cellStyle name="Comma 3 3 2 2 2 3 2" xfId="18412" xr:uid="{00000000-0005-0000-0000-00000F150000}"/>
    <cellStyle name="Comma 3 3 2 2 2 3 3" xfId="42682" xr:uid="{00000000-0005-0000-0000-000010150000}"/>
    <cellStyle name="Comma 3 3 2 2 2 3 4" xfId="47728" xr:uid="{00000000-0005-0000-0000-000011150000}"/>
    <cellStyle name="Comma 3 3 2 2 2 3 5" xfId="50744" xr:uid="{00000000-0005-0000-0000-000012150000}"/>
    <cellStyle name="Comma 3 3 2 2 2 3 6" xfId="15365" xr:uid="{00000000-0005-0000-0000-000013150000}"/>
    <cellStyle name="Comma 3 3 2 2 2 4" xfId="11346" xr:uid="{00000000-0005-0000-0000-000014150000}"/>
    <cellStyle name="Comma 3 3 2 2 2 4 2" xfId="18889" xr:uid="{00000000-0005-0000-0000-000015150000}"/>
    <cellStyle name="Comma 3 3 2 2 2 4 3" xfId="44321" xr:uid="{00000000-0005-0000-0000-000016150000}"/>
    <cellStyle name="Comma 3 3 2 2 2 4 4" xfId="48205" xr:uid="{00000000-0005-0000-0000-000017150000}"/>
    <cellStyle name="Comma 3 3 2 2 2 4 5" xfId="51221" xr:uid="{00000000-0005-0000-0000-000018150000}"/>
    <cellStyle name="Comma 3 3 2 2 2 4 6" xfId="15507" xr:uid="{00000000-0005-0000-0000-000019150000}"/>
    <cellStyle name="Comma 3 3 2 2 2 5" xfId="11833" xr:uid="{00000000-0005-0000-0000-00001A150000}"/>
    <cellStyle name="Comma 3 3 2 2 2 5 2" xfId="19366" xr:uid="{00000000-0005-0000-0000-00001B150000}"/>
    <cellStyle name="Comma 3 3 2 2 2 5 3" xfId="43480" xr:uid="{00000000-0005-0000-0000-00001C150000}"/>
    <cellStyle name="Comma 3 3 2 2 2 5 4" xfId="48682" xr:uid="{00000000-0005-0000-0000-00001D150000}"/>
    <cellStyle name="Comma 3 3 2 2 2 5 5" xfId="51698" xr:uid="{00000000-0005-0000-0000-00001E150000}"/>
    <cellStyle name="Comma 3 3 2 2 2 5 6" xfId="15652" xr:uid="{00000000-0005-0000-0000-00001F150000}"/>
    <cellStyle name="Comma 3 3 2 2 2 6" xfId="8781" xr:uid="{00000000-0005-0000-0000-000020150000}"/>
    <cellStyle name="Comma 3 3 2 2 2 6 2" xfId="43042" xr:uid="{00000000-0005-0000-0000-000021150000}"/>
    <cellStyle name="Comma 3 3 2 2 2 6 3" xfId="47251" xr:uid="{00000000-0005-0000-0000-000022150000}"/>
    <cellStyle name="Comma 3 3 2 2 2 6 4" xfId="50267" xr:uid="{00000000-0005-0000-0000-000023150000}"/>
    <cellStyle name="Comma 3 3 2 2 2 6 5" xfId="18222" xr:uid="{00000000-0005-0000-0000-000024150000}"/>
    <cellStyle name="Comma 3 3 2 2 2 7" xfId="42309" xr:uid="{00000000-0005-0000-0000-000025150000}"/>
    <cellStyle name="Comma 3 3 2 2 2 8" xfId="46145" xr:uid="{00000000-0005-0000-0000-000026150000}"/>
    <cellStyle name="Comma 3 3 2 2 2 9" xfId="49161" xr:uid="{00000000-0005-0000-0000-000027150000}"/>
    <cellStyle name="Comma 3 3 2 2 3" xfId="6208" xr:uid="{00000000-0005-0000-0000-000028150000}"/>
    <cellStyle name="Comma 3 3 2 2 3 10" xfId="15088" xr:uid="{00000000-0005-0000-0000-000029150000}"/>
    <cellStyle name="Comma 3 3 2 2 3 2" xfId="6528" xr:uid="{00000000-0005-0000-0000-00002A150000}"/>
    <cellStyle name="Comma 3 3 2 2 3 2 2" xfId="11127" xr:uid="{00000000-0005-0000-0000-00002B150000}"/>
    <cellStyle name="Comma 3 3 2 2 3 2 2 2" xfId="18677" xr:uid="{00000000-0005-0000-0000-00002C150000}"/>
    <cellStyle name="Comma 3 3 2 2 3 2 2 3" xfId="43150" xr:uid="{00000000-0005-0000-0000-00002D150000}"/>
    <cellStyle name="Comma 3 3 2 2 3 2 2 4" xfId="47993" xr:uid="{00000000-0005-0000-0000-00002E150000}"/>
    <cellStyle name="Comma 3 3 2 2 3 2 2 5" xfId="51009" xr:uid="{00000000-0005-0000-0000-00002F150000}"/>
    <cellStyle name="Comma 3 3 2 2 3 2 2 6" xfId="15440" xr:uid="{00000000-0005-0000-0000-000030150000}"/>
    <cellStyle name="Comma 3 3 2 2 3 2 3" xfId="11612" xr:uid="{00000000-0005-0000-0000-000031150000}"/>
    <cellStyle name="Comma 3 3 2 2 3 2 3 2" xfId="19154" xr:uid="{00000000-0005-0000-0000-000032150000}"/>
    <cellStyle name="Comma 3 3 2 2 3 2 3 3" xfId="43410" xr:uid="{00000000-0005-0000-0000-000033150000}"/>
    <cellStyle name="Comma 3 3 2 2 3 2 3 4" xfId="48470" xr:uid="{00000000-0005-0000-0000-000034150000}"/>
    <cellStyle name="Comma 3 3 2 2 3 2 3 5" xfId="51486" xr:uid="{00000000-0005-0000-0000-000035150000}"/>
    <cellStyle name="Comma 3 3 2 2 3 2 3 6" xfId="15583" xr:uid="{00000000-0005-0000-0000-000036150000}"/>
    <cellStyle name="Comma 3 3 2 2 3 2 4" xfId="12099" xr:uid="{00000000-0005-0000-0000-000037150000}"/>
    <cellStyle name="Comma 3 3 2 2 3 2 4 2" xfId="19631" xr:uid="{00000000-0005-0000-0000-000038150000}"/>
    <cellStyle name="Comma 3 3 2 2 3 2 4 3" xfId="20713" xr:uid="{00000000-0005-0000-0000-000039150000}"/>
    <cellStyle name="Comma 3 3 2 2 3 2 4 4" xfId="48947" xr:uid="{00000000-0005-0000-0000-00003A150000}"/>
    <cellStyle name="Comma 3 3 2 2 3 2 4 5" xfId="51963" xr:uid="{00000000-0005-0000-0000-00003B150000}"/>
    <cellStyle name="Comma 3 3 2 2 3 2 4 6" xfId="15728" xr:uid="{00000000-0005-0000-0000-00003C150000}"/>
    <cellStyle name="Comma 3 3 2 2 3 2 5" xfId="9161" xr:uid="{00000000-0005-0000-0000-00003D150000}"/>
    <cellStyle name="Comma 3 3 2 2 3 2 5 2" xfId="43457" xr:uid="{00000000-0005-0000-0000-00003E150000}"/>
    <cellStyle name="Comma 3 3 2 2 3 2 5 3" xfId="47516" xr:uid="{00000000-0005-0000-0000-00003F150000}"/>
    <cellStyle name="Comma 3 3 2 2 3 2 5 4" xfId="50532" xr:uid="{00000000-0005-0000-0000-000040150000}"/>
    <cellStyle name="Comma 3 3 2 2 3 2 5 5" xfId="18298" xr:uid="{00000000-0005-0000-0000-000041150000}"/>
    <cellStyle name="Comma 3 3 2 2 3 2 6" xfId="42395" xr:uid="{00000000-0005-0000-0000-000042150000}"/>
    <cellStyle name="Comma 3 3 2 2 3 2 7" xfId="46410" xr:uid="{00000000-0005-0000-0000-000043150000}"/>
    <cellStyle name="Comma 3 3 2 2 3 2 8" xfId="49426" xr:uid="{00000000-0005-0000-0000-000044150000}"/>
    <cellStyle name="Comma 3 3 2 2 3 2 9" xfId="15245" xr:uid="{00000000-0005-0000-0000-000045150000}"/>
    <cellStyle name="Comma 3 3 2 2 3 3" xfId="10915" xr:uid="{00000000-0005-0000-0000-000046150000}"/>
    <cellStyle name="Comma 3 3 2 2 3 3 2" xfId="18465" xr:uid="{00000000-0005-0000-0000-000047150000}"/>
    <cellStyle name="Comma 3 3 2 2 3 3 3" xfId="44399" xr:uid="{00000000-0005-0000-0000-000048150000}"/>
    <cellStyle name="Comma 3 3 2 2 3 3 4" xfId="47781" xr:uid="{00000000-0005-0000-0000-000049150000}"/>
    <cellStyle name="Comma 3 3 2 2 3 3 5" xfId="50797" xr:uid="{00000000-0005-0000-0000-00004A150000}"/>
    <cellStyle name="Comma 3 3 2 2 3 3 6" xfId="15380" xr:uid="{00000000-0005-0000-0000-00004B150000}"/>
    <cellStyle name="Comma 3 3 2 2 3 4" xfId="11400" xr:uid="{00000000-0005-0000-0000-00004C150000}"/>
    <cellStyle name="Comma 3 3 2 2 3 4 2" xfId="18942" xr:uid="{00000000-0005-0000-0000-00004D150000}"/>
    <cellStyle name="Comma 3 3 2 2 3 4 3" xfId="44699" xr:uid="{00000000-0005-0000-0000-00004E150000}"/>
    <cellStyle name="Comma 3 3 2 2 3 4 4" xfId="48258" xr:uid="{00000000-0005-0000-0000-00004F150000}"/>
    <cellStyle name="Comma 3 3 2 2 3 4 5" xfId="51274" xr:uid="{00000000-0005-0000-0000-000050150000}"/>
    <cellStyle name="Comma 3 3 2 2 3 4 6" xfId="15523" xr:uid="{00000000-0005-0000-0000-000051150000}"/>
    <cellStyle name="Comma 3 3 2 2 3 5" xfId="11887" xr:uid="{00000000-0005-0000-0000-000052150000}"/>
    <cellStyle name="Comma 3 3 2 2 3 5 2" xfId="19419" xr:uid="{00000000-0005-0000-0000-000053150000}"/>
    <cellStyle name="Comma 3 3 2 2 3 5 3" xfId="20716" xr:uid="{00000000-0005-0000-0000-000054150000}"/>
    <cellStyle name="Comma 3 3 2 2 3 5 4" xfId="48735" xr:uid="{00000000-0005-0000-0000-000055150000}"/>
    <cellStyle name="Comma 3 3 2 2 3 5 5" xfId="51751" xr:uid="{00000000-0005-0000-0000-000056150000}"/>
    <cellStyle name="Comma 3 3 2 2 3 5 6" xfId="15668" xr:uid="{00000000-0005-0000-0000-000057150000}"/>
    <cellStyle name="Comma 3 3 2 2 3 6" xfId="8852" xr:uid="{00000000-0005-0000-0000-000058150000}"/>
    <cellStyle name="Comma 3 3 2 2 3 6 2" xfId="42608" xr:uid="{00000000-0005-0000-0000-000059150000}"/>
    <cellStyle name="Comma 3 3 2 2 3 6 3" xfId="47304" xr:uid="{00000000-0005-0000-0000-00005A150000}"/>
    <cellStyle name="Comma 3 3 2 2 3 6 4" xfId="50320" xr:uid="{00000000-0005-0000-0000-00005B150000}"/>
    <cellStyle name="Comma 3 3 2 2 3 6 5" xfId="18238" xr:uid="{00000000-0005-0000-0000-00005C150000}"/>
    <cellStyle name="Comma 3 3 2 2 3 7" xfId="42326" xr:uid="{00000000-0005-0000-0000-00005D150000}"/>
    <cellStyle name="Comma 3 3 2 2 3 8" xfId="46198" xr:uid="{00000000-0005-0000-0000-00005E150000}"/>
    <cellStyle name="Comma 3 3 2 2 3 9" xfId="49214" xr:uid="{00000000-0005-0000-0000-00005F150000}"/>
    <cellStyle name="Comma 3 3 2 2 4" xfId="6288" xr:uid="{00000000-0005-0000-0000-000060150000}"/>
    <cellStyle name="Comma 3 3 2 2 4 10" xfId="15126" xr:uid="{00000000-0005-0000-0000-000061150000}"/>
    <cellStyle name="Comma 3 3 2 2 4 2" xfId="6608" xr:uid="{00000000-0005-0000-0000-000062150000}"/>
    <cellStyle name="Comma 3 3 2 2 4 2 2" xfId="11180" xr:uid="{00000000-0005-0000-0000-000063150000}"/>
    <cellStyle name="Comma 3 3 2 2 4 2 2 2" xfId="18730" xr:uid="{00000000-0005-0000-0000-000064150000}"/>
    <cellStyle name="Comma 3 3 2 2 4 2 2 3" xfId="43952" xr:uid="{00000000-0005-0000-0000-000065150000}"/>
    <cellStyle name="Comma 3 3 2 2 4 2 2 4" xfId="48046" xr:uid="{00000000-0005-0000-0000-000066150000}"/>
    <cellStyle name="Comma 3 3 2 2 4 2 2 5" xfId="51062" xr:uid="{00000000-0005-0000-0000-000067150000}"/>
    <cellStyle name="Comma 3 3 2 2 4 2 2 6" xfId="15455" xr:uid="{00000000-0005-0000-0000-000068150000}"/>
    <cellStyle name="Comma 3 3 2 2 4 2 3" xfId="11665" xr:uid="{00000000-0005-0000-0000-000069150000}"/>
    <cellStyle name="Comma 3 3 2 2 4 2 3 2" xfId="19207" xr:uid="{00000000-0005-0000-0000-00006A150000}"/>
    <cellStyle name="Comma 3 3 2 2 4 2 3 3" xfId="43395" xr:uid="{00000000-0005-0000-0000-00006B150000}"/>
    <cellStyle name="Comma 3 3 2 2 4 2 3 4" xfId="48523" xr:uid="{00000000-0005-0000-0000-00006C150000}"/>
    <cellStyle name="Comma 3 3 2 2 4 2 3 5" xfId="51539" xr:uid="{00000000-0005-0000-0000-00006D150000}"/>
    <cellStyle name="Comma 3 3 2 2 4 2 3 6" xfId="15598" xr:uid="{00000000-0005-0000-0000-00006E150000}"/>
    <cellStyle name="Comma 3 3 2 2 4 2 4" xfId="12152" xr:uid="{00000000-0005-0000-0000-00006F150000}"/>
    <cellStyle name="Comma 3 3 2 2 4 2 4 2" xfId="19684" xr:uid="{00000000-0005-0000-0000-000070150000}"/>
    <cellStyle name="Comma 3 3 2 2 4 2 4 3" xfId="43640" xr:uid="{00000000-0005-0000-0000-000071150000}"/>
    <cellStyle name="Comma 3 3 2 2 4 2 4 4" xfId="49000" xr:uid="{00000000-0005-0000-0000-000072150000}"/>
    <cellStyle name="Comma 3 3 2 2 4 2 4 5" xfId="52016" xr:uid="{00000000-0005-0000-0000-000073150000}"/>
    <cellStyle name="Comma 3 3 2 2 4 2 4 6" xfId="15743" xr:uid="{00000000-0005-0000-0000-000074150000}"/>
    <cellStyle name="Comma 3 3 2 2 4 2 5" xfId="9241" xr:uid="{00000000-0005-0000-0000-000075150000}"/>
    <cellStyle name="Comma 3 3 2 2 4 2 5 2" xfId="20757" xr:uid="{00000000-0005-0000-0000-000076150000}"/>
    <cellStyle name="Comma 3 3 2 2 4 2 5 3" xfId="47569" xr:uid="{00000000-0005-0000-0000-000077150000}"/>
    <cellStyle name="Comma 3 3 2 2 4 2 5 4" xfId="50585" xr:uid="{00000000-0005-0000-0000-000078150000}"/>
    <cellStyle name="Comma 3 3 2 2 4 2 5 5" xfId="18313" xr:uid="{00000000-0005-0000-0000-000079150000}"/>
    <cellStyle name="Comma 3 3 2 2 4 2 6" xfId="44170" xr:uid="{00000000-0005-0000-0000-00007A150000}"/>
    <cellStyle name="Comma 3 3 2 2 4 2 7" xfId="46463" xr:uid="{00000000-0005-0000-0000-00007B150000}"/>
    <cellStyle name="Comma 3 3 2 2 4 2 8" xfId="49479" xr:uid="{00000000-0005-0000-0000-00007C150000}"/>
    <cellStyle name="Comma 3 3 2 2 4 2 9" xfId="15287" xr:uid="{00000000-0005-0000-0000-00007D150000}"/>
    <cellStyle name="Comma 3 3 2 2 4 3" xfId="10968" xr:uid="{00000000-0005-0000-0000-00007E150000}"/>
    <cellStyle name="Comma 3 3 2 2 4 3 2" xfId="18518" xr:uid="{00000000-0005-0000-0000-00007F150000}"/>
    <cellStyle name="Comma 3 3 2 2 4 3 3" xfId="44528" xr:uid="{00000000-0005-0000-0000-000080150000}"/>
    <cellStyle name="Comma 3 3 2 2 4 3 4" xfId="47834" xr:uid="{00000000-0005-0000-0000-000081150000}"/>
    <cellStyle name="Comma 3 3 2 2 4 3 5" xfId="50850" xr:uid="{00000000-0005-0000-0000-000082150000}"/>
    <cellStyle name="Comma 3 3 2 2 4 3 6" xfId="15395" xr:uid="{00000000-0005-0000-0000-000083150000}"/>
    <cellStyle name="Comma 3 3 2 2 4 4" xfId="11453" xr:uid="{00000000-0005-0000-0000-000084150000}"/>
    <cellStyle name="Comma 3 3 2 2 4 4 2" xfId="18995" xr:uid="{00000000-0005-0000-0000-000085150000}"/>
    <cellStyle name="Comma 3 3 2 2 4 4 3" xfId="43554" xr:uid="{00000000-0005-0000-0000-000086150000}"/>
    <cellStyle name="Comma 3 3 2 2 4 4 4" xfId="48311" xr:uid="{00000000-0005-0000-0000-000087150000}"/>
    <cellStyle name="Comma 3 3 2 2 4 4 5" xfId="51327" xr:uid="{00000000-0005-0000-0000-000088150000}"/>
    <cellStyle name="Comma 3 3 2 2 4 4 6" xfId="15538" xr:uid="{00000000-0005-0000-0000-000089150000}"/>
    <cellStyle name="Comma 3 3 2 2 4 5" xfId="11940" xr:uid="{00000000-0005-0000-0000-00008A150000}"/>
    <cellStyle name="Comma 3 3 2 2 4 5 2" xfId="19472" xr:uid="{00000000-0005-0000-0000-00008B150000}"/>
    <cellStyle name="Comma 3 3 2 2 4 5 3" xfId="42847" xr:uid="{00000000-0005-0000-0000-00008C150000}"/>
    <cellStyle name="Comma 3 3 2 2 4 5 4" xfId="48788" xr:uid="{00000000-0005-0000-0000-00008D150000}"/>
    <cellStyle name="Comma 3 3 2 2 4 5 5" xfId="51804" xr:uid="{00000000-0005-0000-0000-00008E150000}"/>
    <cellStyle name="Comma 3 3 2 2 4 5 6" xfId="15683" xr:uid="{00000000-0005-0000-0000-00008F150000}"/>
    <cellStyle name="Comma 3 3 2 2 4 6" xfId="8928" xr:uid="{00000000-0005-0000-0000-000090150000}"/>
    <cellStyle name="Comma 3 3 2 2 4 6 2" xfId="43335" xr:uid="{00000000-0005-0000-0000-000091150000}"/>
    <cellStyle name="Comma 3 3 2 2 4 6 3" xfId="47357" xr:uid="{00000000-0005-0000-0000-000092150000}"/>
    <cellStyle name="Comma 3 3 2 2 4 6 4" xfId="50373" xr:uid="{00000000-0005-0000-0000-000093150000}"/>
    <cellStyle name="Comma 3 3 2 2 4 6 5" xfId="18253" xr:uid="{00000000-0005-0000-0000-000094150000}"/>
    <cellStyle name="Comma 3 3 2 2 4 7" xfId="44159" xr:uid="{00000000-0005-0000-0000-000095150000}"/>
    <cellStyle name="Comma 3 3 2 2 4 8" xfId="46251" xr:uid="{00000000-0005-0000-0000-000096150000}"/>
    <cellStyle name="Comma 3 3 2 2 4 9" xfId="49267" xr:uid="{00000000-0005-0000-0000-000097150000}"/>
    <cellStyle name="Comma 3 3 2 2 5" xfId="6368" xr:uid="{00000000-0005-0000-0000-000098150000}"/>
    <cellStyle name="Comma 3 3 2 2 5 2" xfId="11021" xr:uid="{00000000-0005-0000-0000-000099150000}"/>
    <cellStyle name="Comma 3 3 2 2 5 2 2" xfId="18571" xr:uid="{00000000-0005-0000-0000-00009A150000}"/>
    <cellStyle name="Comma 3 3 2 2 5 2 3" xfId="43524" xr:uid="{00000000-0005-0000-0000-00009B150000}"/>
    <cellStyle name="Comma 3 3 2 2 5 2 4" xfId="47887" xr:uid="{00000000-0005-0000-0000-00009C150000}"/>
    <cellStyle name="Comma 3 3 2 2 5 2 5" xfId="50903" xr:uid="{00000000-0005-0000-0000-00009D150000}"/>
    <cellStyle name="Comma 3 3 2 2 5 2 6" xfId="15410" xr:uid="{00000000-0005-0000-0000-00009E150000}"/>
    <cellStyle name="Comma 3 3 2 2 5 3" xfId="11506" xr:uid="{00000000-0005-0000-0000-00009F150000}"/>
    <cellStyle name="Comma 3 3 2 2 5 3 2" xfId="19048" xr:uid="{00000000-0005-0000-0000-0000A0150000}"/>
    <cellStyle name="Comma 3 3 2 2 5 3 3" xfId="43668" xr:uid="{00000000-0005-0000-0000-0000A1150000}"/>
    <cellStyle name="Comma 3 3 2 2 5 3 4" xfId="48364" xr:uid="{00000000-0005-0000-0000-0000A2150000}"/>
    <cellStyle name="Comma 3 3 2 2 5 3 5" xfId="51380" xr:uid="{00000000-0005-0000-0000-0000A3150000}"/>
    <cellStyle name="Comma 3 3 2 2 5 3 6" xfId="15553" xr:uid="{00000000-0005-0000-0000-0000A4150000}"/>
    <cellStyle name="Comma 3 3 2 2 5 4" xfId="11993" xr:uid="{00000000-0005-0000-0000-0000A5150000}"/>
    <cellStyle name="Comma 3 3 2 2 5 4 2" xfId="19525" xr:uid="{00000000-0005-0000-0000-0000A6150000}"/>
    <cellStyle name="Comma 3 3 2 2 5 4 3" xfId="20714" xr:uid="{00000000-0005-0000-0000-0000A7150000}"/>
    <cellStyle name="Comma 3 3 2 2 5 4 4" xfId="48841" xr:uid="{00000000-0005-0000-0000-0000A8150000}"/>
    <cellStyle name="Comma 3 3 2 2 5 4 5" xfId="51857" xr:uid="{00000000-0005-0000-0000-0000A9150000}"/>
    <cellStyle name="Comma 3 3 2 2 5 4 6" xfId="15698" xr:uid="{00000000-0005-0000-0000-0000AA150000}"/>
    <cellStyle name="Comma 3 3 2 2 5 5" xfId="9007" xr:uid="{00000000-0005-0000-0000-0000AB150000}"/>
    <cellStyle name="Comma 3 3 2 2 5 5 2" xfId="44335" xr:uid="{00000000-0005-0000-0000-0000AC150000}"/>
    <cellStyle name="Comma 3 3 2 2 5 5 3" xfId="47410" xr:uid="{00000000-0005-0000-0000-0000AD150000}"/>
    <cellStyle name="Comma 3 3 2 2 5 5 4" xfId="50426" xr:uid="{00000000-0005-0000-0000-0000AE150000}"/>
    <cellStyle name="Comma 3 3 2 2 5 5 5" xfId="18268" xr:uid="{00000000-0005-0000-0000-0000AF150000}"/>
    <cellStyle name="Comma 3 3 2 2 5 6" xfId="42906" xr:uid="{00000000-0005-0000-0000-0000B0150000}"/>
    <cellStyle name="Comma 3 3 2 2 5 7" xfId="46304" xr:uid="{00000000-0005-0000-0000-0000B1150000}"/>
    <cellStyle name="Comma 3 3 2 2 5 8" xfId="49320" xr:uid="{00000000-0005-0000-0000-0000B2150000}"/>
    <cellStyle name="Comma 3 3 2 2 5 9" xfId="15167" xr:uid="{00000000-0005-0000-0000-0000B3150000}"/>
    <cellStyle name="Comma 3 3 2 2 6" xfId="6688" xr:uid="{00000000-0005-0000-0000-0000B4150000}"/>
    <cellStyle name="Comma 3 3 2 2 6 2" xfId="11233" xr:uid="{00000000-0005-0000-0000-0000B5150000}"/>
    <cellStyle name="Comma 3 3 2 2 6 2 2" xfId="18783" xr:uid="{00000000-0005-0000-0000-0000B6150000}"/>
    <cellStyle name="Comma 3 3 2 2 6 2 3" xfId="43825" xr:uid="{00000000-0005-0000-0000-0000B7150000}"/>
    <cellStyle name="Comma 3 3 2 2 6 2 4" xfId="48099" xr:uid="{00000000-0005-0000-0000-0000B8150000}"/>
    <cellStyle name="Comma 3 3 2 2 6 2 5" xfId="51115" xr:uid="{00000000-0005-0000-0000-0000B9150000}"/>
    <cellStyle name="Comma 3 3 2 2 6 2 6" xfId="15470" xr:uid="{00000000-0005-0000-0000-0000BA150000}"/>
    <cellStyle name="Comma 3 3 2 2 6 3" xfId="11718" xr:uid="{00000000-0005-0000-0000-0000BB150000}"/>
    <cellStyle name="Comma 3 3 2 2 6 3 2" xfId="19260" xr:uid="{00000000-0005-0000-0000-0000BC150000}"/>
    <cellStyle name="Comma 3 3 2 2 6 3 3" xfId="21181" xr:uid="{00000000-0005-0000-0000-0000BD150000}"/>
    <cellStyle name="Comma 3 3 2 2 6 3 4" xfId="48576" xr:uid="{00000000-0005-0000-0000-0000BE150000}"/>
    <cellStyle name="Comma 3 3 2 2 6 3 5" xfId="51592" xr:uid="{00000000-0005-0000-0000-0000BF150000}"/>
    <cellStyle name="Comma 3 3 2 2 6 3 6" xfId="15613" xr:uid="{00000000-0005-0000-0000-0000C0150000}"/>
    <cellStyle name="Comma 3 3 2 2 6 4" xfId="12206" xr:uid="{00000000-0005-0000-0000-0000C1150000}"/>
    <cellStyle name="Comma 3 3 2 2 6 4 2" xfId="19737" xr:uid="{00000000-0005-0000-0000-0000C2150000}"/>
    <cellStyle name="Comma 3 3 2 2 6 4 3" xfId="43368" xr:uid="{00000000-0005-0000-0000-0000C3150000}"/>
    <cellStyle name="Comma 3 3 2 2 6 4 4" xfId="49053" xr:uid="{00000000-0005-0000-0000-0000C4150000}"/>
    <cellStyle name="Comma 3 3 2 2 6 4 5" xfId="52069" xr:uid="{00000000-0005-0000-0000-0000C5150000}"/>
    <cellStyle name="Comma 3 3 2 2 6 4 6" xfId="15759" xr:uid="{00000000-0005-0000-0000-0000C6150000}"/>
    <cellStyle name="Comma 3 3 2 2 6 5" xfId="9321" xr:uid="{00000000-0005-0000-0000-0000C7150000}"/>
    <cellStyle name="Comma 3 3 2 2 6 5 2" xfId="28835" xr:uid="{00000000-0005-0000-0000-0000C8150000}"/>
    <cellStyle name="Comma 3 3 2 2 6 5 3" xfId="47622" xr:uid="{00000000-0005-0000-0000-0000C9150000}"/>
    <cellStyle name="Comma 3 3 2 2 6 5 4" xfId="50638" xr:uid="{00000000-0005-0000-0000-0000CA150000}"/>
    <cellStyle name="Comma 3 3 2 2 6 5 5" xfId="18328" xr:uid="{00000000-0005-0000-0000-0000CB150000}"/>
    <cellStyle name="Comma 3 3 2 2 6 6" xfId="44520" xr:uid="{00000000-0005-0000-0000-0000CC150000}"/>
    <cellStyle name="Comma 3 3 2 2 6 7" xfId="46516" xr:uid="{00000000-0005-0000-0000-0000CD150000}"/>
    <cellStyle name="Comma 3 3 2 2 6 8" xfId="49532" xr:uid="{00000000-0005-0000-0000-0000CE150000}"/>
    <cellStyle name="Comma 3 3 2 2 6 9" xfId="15329" xr:uid="{00000000-0005-0000-0000-0000CF150000}"/>
    <cellStyle name="Comma 3 3 2 2 7" xfId="10809" xr:uid="{00000000-0005-0000-0000-0000D0150000}"/>
    <cellStyle name="Comma 3 3 2 2 7 2" xfId="18359" xr:uid="{00000000-0005-0000-0000-0000D1150000}"/>
    <cellStyle name="Comma 3 3 2 2 7 3" xfId="28834" xr:uid="{00000000-0005-0000-0000-0000D2150000}"/>
    <cellStyle name="Comma 3 3 2 2 7 4" xfId="47675" xr:uid="{00000000-0005-0000-0000-0000D3150000}"/>
    <cellStyle name="Comma 3 3 2 2 7 5" xfId="50691" xr:uid="{00000000-0005-0000-0000-0000D4150000}"/>
    <cellStyle name="Comma 3 3 2 2 7 6" xfId="15350" xr:uid="{00000000-0005-0000-0000-0000D5150000}"/>
    <cellStyle name="Comma 3 3 2 2 8" xfId="11293" xr:uid="{00000000-0005-0000-0000-0000D6150000}"/>
    <cellStyle name="Comma 3 3 2 2 8 2" xfId="18836" xr:uid="{00000000-0005-0000-0000-0000D7150000}"/>
    <cellStyle name="Comma 3 3 2 2 8 3" xfId="42747" xr:uid="{00000000-0005-0000-0000-0000D8150000}"/>
    <cellStyle name="Comma 3 3 2 2 8 4" xfId="48152" xr:uid="{00000000-0005-0000-0000-0000D9150000}"/>
    <cellStyle name="Comma 3 3 2 2 8 5" xfId="51168" xr:uid="{00000000-0005-0000-0000-0000DA150000}"/>
    <cellStyle name="Comma 3 3 2 2 8 6" xfId="15492" xr:uid="{00000000-0005-0000-0000-0000DB150000}"/>
    <cellStyle name="Comma 3 3 2 2 9" xfId="11780" xr:uid="{00000000-0005-0000-0000-0000DC150000}"/>
    <cellStyle name="Comma 3 3 2 2 9 2" xfId="19313" xr:uid="{00000000-0005-0000-0000-0000DD150000}"/>
    <cellStyle name="Comma 3 3 2 2 9 3" xfId="28682" xr:uid="{00000000-0005-0000-0000-0000DE150000}"/>
    <cellStyle name="Comma 3 3 2 2 9 4" xfId="48629" xr:uid="{00000000-0005-0000-0000-0000DF150000}"/>
    <cellStyle name="Comma 3 3 2 2 9 5" xfId="51645" xr:uid="{00000000-0005-0000-0000-0000E0150000}"/>
    <cellStyle name="Comma 3 3 2 2 9 6" xfId="15637" xr:uid="{00000000-0005-0000-0000-0000E1150000}"/>
    <cellStyle name="Comma 3 3 2 3" xfId="6127" xr:uid="{00000000-0005-0000-0000-0000E2150000}"/>
    <cellStyle name="Comma 3 3 2 3 10" xfId="15054" xr:uid="{00000000-0005-0000-0000-0000E3150000}"/>
    <cellStyle name="Comma 3 3 2 3 2" xfId="6447" xr:uid="{00000000-0005-0000-0000-0000E4150000}"/>
    <cellStyle name="Comma 3 3 2 3 2 2" xfId="11073" xr:uid="{00000000-0005-0000-0000-0000E5150000}"/>
    <cellStyle name="Comma 3 3 2 3 2 2 2" xfId="18623" xr:uid="{00000000-0005-0000-0000-0000E6150000}"/>
    <cellStyle name="Comma 3 3 2 3 2 2 3" xfId="44855" xr:uid="{00000000-0005-0000-0000-0000E7150000}"/>
    <cellStyle name="Comma 3 3 2 3 2 2 4" xfId="47939" xr:uid="{00000000-0005-0000-0000-0000E8150000}"/>
    <cellStyle name="Comma 3 3 2 3 2 2 5" xfId="50955" xr:uid="{00000000-0005-0000-0000-0000E9150000}"/>
    <cellStyle name="Comma 3 3 2 3 2 2 6" xfId="15424" xr:uid="{00000000-0005-0000-0000-0000EA150000}"/>
    <cellStyle name="Comma 3 3 2 3 2 3" xfId="11558" xr:uid="{00000000-0005-0000-0000-0000EB150000}"/>
    <cellStyle name="Comma 3 3 2 3 2 3 2" xfId="19100" xr:uid="{00000000-0005-0000-0000-0000EC150000}"/>
    <cellStyle name="Comma 3 3 2 3 2 3 3" xfId="43182" xr:uid="{00000000-0005-0000-0000-0000ED150000}"/>
    <cellStyle name="Comma 3 3 2 3 2 3 4" xfId="48416" xr:uid="{00000000-0005-0000-0000-0000EE150000}"/>
    <cellStyle name="Comma 3 3 2 3 2 3 5" xfId="51432" xr:uid="{00000000-0005-0000-0000-0000EF150000}"/>
    <cellStyle name="Comma 3 3 2 3 2 3 6" xfId="15567" xr:uid="{00000000-0005-0000-0000-0000F0150000}"/>
    <cellStyle name="Comma 3 3 2 3 2 4" xfId="12045" xr:uid="{00000000-0005-0000-0000-0000F1150000}"/>
    <cellStyle name="Comma 3 3 2 3 2 4 2" xfId="19577" xr:uid="{00000000-0005-0000-0000-0000F2150000}"/>
    <cellStyle name="Comma 3 3 2 3 2 4 3" xfId="44367" xr:uid="{00000000-0005-0000-0000-0000F3150000}"/>
    <cellStyle name="Comma 3 3 2 3 2 4 4" xfId="48893" xr:uid="{00000000-0005-0000-0000-0000F4150000}"/>
    <cellStyle name="Comma 3 3 2 3 2 4 5" xfId="51909" xr:uid="{00000000-0005-0000-0000-0000F5150000}"/>
    <cellStyle name="Comma 3 3 2 3 2 4 6" xfId="15712" xr:uid="{00000000-0005-0000-0000-0000F6150000}"/>
    <cellStyle name="Comma 3 3 2 3 2 5" xfId="9081" xr:uid="{00000000-0005-0000-0000-0000F7150000}"/>
    <cellStyle name="Comma 3 3 2 3 2 5 2" xfId="20493" xr:uid="{00000000-0005-0000-0000-0000F8150000}"/>
    <cellStyle name="Comma 3 3 2 3 2 5 3" xfId="47462" xr:uid="{00000000-0005-0000-0000-0000F9150000}"/>
    <cellStyle name="Comma 3 3 2 3 2 5 4" xfId="50478" xr:uid="{00000000-0005-0000-0000-0000FA150000}"/>
    <cellStyle name="Comma 3 3 2 3 2 5 5" xfId="18282" xr:uid="{00000000-0005-0000-0000-0000FB150000}"/>
    <cellStyle name="Comma 3 3 2 3 2 6" xfId="44662" xr:uid="{00000000-0005-0000-0000-0000FC150000}"/>
    <cellStyle name="Comma 3 3 2 3 2 7" xfId="46356" xr:uid="{00000000-0005-0000-0000-0000FD150000}"/>
    <cellStyle name="Comma 3 3 2 3 2 8" xfId="49372" xr:uid="{00000000-0005-0000-0000-0000FE150000}"/>
    <cellStyle name="Comma 3 3 2 3 2 9" xfId="15203" xr:uid="{00000000-0005-0000-0000-0000FF150000}"/>
    <cellStyle name="Comma 3 3 2 3 3" xfId="10861" xr:uid="{00000000-0005-0000-0000-000000160000}"/>
    <cellStyle name="Comma 3 3 2 3 3 2" xfId="18411" xr:uid="{00000000-0005-0000-0000-000001160000}"/>
    <cellStyle name="Comma 3 3 2 3 3 3" xfId="20473" xr:uid="{00000000-0005-0000-0000-000002160000}"/>
    <cellStyle name="Comma 3 3 2 3 3 4" xfId="47727" xr:uid="{00000000-0005-0000-0000-000003160000}"/>
    <cellStyle name="Comma 3 3 2 3 3 5" xfId="50743" xr:uid="{00000000-0005-0000-0000-000004160000}"/>
    <cellStyle name="Comma 3 3 2 3 3 6" xfId="15364" xr:uid="{00000000-0005-0000-0000-000005160000}"/>
    <cellStyle name="Comma 3 3 2 3 4" xfId="11345" xr:uid="{00000000-0005-0000-0000-000006160000}"/>
    <cellStyle name="Comma 3 3 2 3 4 2" xfId="18888" xr:uid="{00000000-0005-0000-0000-000007160000}"/>
    <cellStyle name="Comma 3 3 2 3 4 3" xfId="42971" xr:uid="{00000000-0005-0000-0000-000008160000}"/>
    <cellStyle name="Comma 3 3 2 3 4 4" xfId="48204" xr:uid="{00000000-0005-0000-0000-000009160000}"/>
    <cellStyle name="Comma 3 3 2 3 4 5" xfId="51220" xr:uid="{00000000-0005-0000-0000-00000A160000}"/>
    <cellStyle name="Comma 3 3 2 3 4 6" xfId="15506" xr:uid="{00000000-0005-0000-0000-00000B160000}"/>
    <cellStyle name="Comma 3 3 2 3 5" xfId="11832" xr:uid="{00000000-0005-0000-0000-00000C160000}"/>
    <cellStyle name="Comma 3 3 2 3 5 2" xfId="19365" xr:uid="{00000000-0005-0000-0000-00000D160000}"/>
    <cellStyle name="Comma 3 3 2 3 5 3" xfId="43215" xr:uid="{00000000-0005-0000-0000-00000E160000}"/>
    <cellStyle name="Comma 3 3 2 3 5 4" xfId="48681" xr:uid="{00000000-0005-0000-0000-00000F160000}"/>
    <cellStyle name="Comma 3 3 2 3 5 5" xfId="51697" xr:uid="{00000000-0005-0000-0000-000010160000}"/>
    <cellStyle name="Comma 3 3 2 3 5 6" xfId="15651" xr:uid="{00000000-0005-0000-0000-000011160000}"/>
    <cellStyle name="Comma 3 3 2 3 6" xfId="8780" xr:uid="{00000000-0005-0000-0000-000012160000}"/>
    <cellStyle name="Comma 3 3 2 3 6 2" xfId="43808" xr:uid="{00000000-0005-0000-0000-000013160000}"/>
    <cellStyle name="Comma 3 3 2 3 6 3" xfId="47250" xr:uid="{00000000-0005-0000-0000-000014160000}"/>
    <cellStyle name="Comma 3 3 2 3 6 4" xfId="50266" xr:uid="{00000000-0005-0000-0000-000015160000}"/>
    <cellStyle name="Comma 3 3 2 3 6 5" xfId="18221" xr:uid="{00000000-0005-0000-0000-000016160000}"/>
    <cellStyle name="Comma 3 3 2 3 7" xfId="44730" xr:uid="{00000000-0005-0000-0000-000017160000}"/>
    <cellStyle name="Comma 3 3 2 3 8" xfId="46144" xr:uid="{00000000-0005-0000-0000-000018160000}"/>
    <cellStyle name="Comma 3 3 2 3 9" xfId="49160" xr:uid="{00000000-0005-0000-0000-000019160000}"/>
    <cellStyle name="Comma 3 3 2 4" xfId="6207" xr:uid="{00000000-0005-0000-0000-00001A160000}"/>
    <cellStyle name="Comma 3 3 2 4 10" xfId="15087" xr:uid="{00000000-0005-0000-0000-00001B160000}"/>
    <cellStyle name="Comma 3 3 2 4 2" xfId="6527" xr:uid="{00000000-0005-0000-0000-00001C160000}"/>
    <cellStyle name="Comma 3 3 2 4 2 2" xfId="11126" xr:uid="{00000000-0005-0000-0000-00001D160000}"/>
    <cellStyle name="Comma 3 3 2 4 2 2 2" xfId="18676" xr:uid="{00000000-0005-0000-0000-00001E160000}"/>
    <cellStyle name="Comma 3 3 2 4 2 2 3" xfId="44694" xr:uid="{00000000-0005-0000-0000-00001F160000}"/>
    <cellStyle name="Comma 3 3 2 4 2 2 4" xfId="47992" xr:uid="{00000000-0005-0000-0000-000020160000}"/>
    <cellStyle name="Comma 3 3 2 4 2 2 5" xfId="51008" xr:uid="{00000000-0005-0000-0000-000021160000}"/>
    <cellStyle name="Comma 3 3 2 4 2 2 6" xfId="15439" xr:uid="{00000000-0005-0000-0000-000022160000}"/>
    <cellStyle name="Comma 3 3 2 4 2 3" xfId="11611" xr:uid="{00000000-0005-0000-0000-000023160000}"/>
    <cellStyle name="Comma 3 3 2 4 2 3 2" xfId="19153" xr:uid="{00000000-0005-0000-0000-000024160000}"/>
    <cellStyle name="Comma 3 3 2 4 2 3 3" xfId="42799" xr:uid="{00000000-0005-0000-0000-000025160000}"/>
    <cellStyle name="Comma 3 3 2 4 2 3 4" xfId="48469" xr:uid="{00000000-0005-0000-0000-000026160000}"/>
    <cellStyle name="Comma 3 3 2 4 2 3 5" xfId="51485" xr:uid="{00000000-0005-0000-0000-000027160000}"/>
    <cellStyle name="Comma 3 3 2 4 2 3 6" xfId="15582" xr:uid="{00000000-0005-0000-0000-000028160000}"/>
    <cellStyle name="Comma 3 3 2 4 2 4" xfId="12098" xr:uid="{00000000-0005-0000-0000-000029160000}"/>
    <cellStyle name="Comma 3 3 2 4 2 4 2" xfId="19630" xr:uid="{00000000-0005-0000-0000-00002A160000}"/>
    <cellStyle name="Comma 3 3 2 4 2 4 3" xfId="44829" xr:uid="{00000000-0005-0000-0000-00002B160000}"/>
    <cellStyle name="Comma 3 3 2 4 2 4 4" xfId="48946" xr:uid="{00000000-0005-0000-0000-00002C160000}"/>
    <cellStyle name="Comma 3 3 2 4 2 4 5" xfId="51962" xr:uid="{00000000-0005-0000-0000-00002D160000}"/>
    <cellStyle name="Comma 3 3 2 4 2 4 6" xfId="15727" xr:uid="{00000000-0005-0000-0000-00002E160000}"/>
    <cellStyle name="Comma 3 3 2 4 2 5" xfId="9160" xr:uid="{00000000-0005-0000-0000-00002F160000}"/>
    <cellStyle name="Comma 3 3 2 4 2 5 2" xfId="43087" xr:uid="{00000000-0005-0000-0000-000030160000}"/>
    <cellStyle name="Comma 3 3 2 4 2 5 3" xfId="47515" xr:uid="{00000000-0005-0000-0000-000031160000}"/>
    <cellStyle name="Comma 3 3 2 4 2 5 4" xfId="50531" xr:uid="{00000000-0005-0000-0000-000032160000}"/>
    <cellStyle name="Comma 3 3 2 4 2 5 5" xfId="18297" xr:uid="{00000000-0005-0000-0000-000033160000}"/>
    <cellStyle name="Comma 3 3 2 4 2 6" xfId="44443" xr:uid="{00000000-0005-0000-0000-000034160000}"/>
    <cellStyle name="Comma 3 3 2 4 2 7" xfId="46409" xr:uid="{00000000-0005-0000-0000-000035160000}"/>
    <cellStyle name="Comma 3 3 2 4 2 8" xfId="49425" xr:uid="{00000000-0005-0000-0000-000036160000}"/>
    <cellStyle name="Comma 3 3 2 4 2 9" xfId="15244" xr:uid="{00000000-0005-0000-0000-000037160000}"/>
    <cellStyle name="Comma 3 3 2 4 3" xfId="10914" xr:uid="{00000000-0005-0000-0000-000038160000}"/>
    <cellStyle name="Comma 3 3 2 4 3 2" xfId="18464" xr:uid="{00000000-0005-0000-0000-000039160000}"/>
    <cellStyle name="Comma 3 3 2 4 3 3" xfId="21251" xr:uid="{00000000-0005-0000-0000-00003A160000}"/>
    <cellStyle name="Comma 3 3 2 4 3 4" xfId="47780" xr:uid="{00000000-0005-0000-0000-00003B160000}"/>
    <cellStyle name="Comma 3 3 2 4 3 5" xfId="50796" xr:uid="{00000000-0005-0000-0000-00003C160000}"/>
    <cellStyle name="Comma 3 3 2 4 3 6" xfId="15379" xr:uid="{00000000-0005-0000-0000-00003D160000}"/>
    <cellStyle name="Comma 3 3 2 4 4" xfId="11399" xr:uid="{00000000-0005-0000-0000-00003E160000}"/>
    <cellStyle name="Comma 3 3 2 4 4 2" xfId="18941" xr:uid="{00000000-0005-0000-0000-00003F160000}"/>
    <cellStyle name="Comma 3 3 2 4 4 3" xfId="44003" xr:uid="{00000000-0005-0000-0000-000040160000}"/>
    <cellStyle name="Comma 3 3 2 4 4 4" xfId="48257" xr:uid="{00000000-0005-0000-0000-000041160000}"/>
    <cellStyle name="Comma 3 3 2 4 4 5" xfId="51273" xr:uid="{00000000-0005-0000-0000-000042160000}"/>
    <cellStyle name="Comma 3 3 2 4 4 6" xfId="15522" xr:uid="{00000000-0005-0000-0000-000043160000}"/>
    <cellStyle name="Comma 3 3 2 4 5" xfId="11886" xr:uid="{00000000-0005-0000-0000-000044160000}"/>
    <cellStyle name="Comma 3 3 2 4 5 2" xfId="19418" xr:uid="{00000000-0005-0000-0000-000045160000}"/>
    <cellStyle name="Comma 3 3 2 4 5 3" xfId="43726" xr:uid="{00000000-0005-0000-0000-000046160000}"/>
    <cellStyle name="Comma 3 3 2 4 5 4" xfId="48734" xr:uid="{00000000-0005-0000-0000-000047160000}"/>
    <cellStyle name="Comma 3 3 2 4 5 5" xfId="51750" xr:uid="{00000000-0005-0000-0000-000048160000}"/>
    <cellStyle name="Comma 3 3 2 4 5 6" xfId="15667" xr:uid="{00000000-0005-0000-0000-000049160000}"/>
    <cellStyle name="Comma 3 3 2 4 6" xfId="8851" xr:uid="{00000000-0005-0000-0000-00004A160000}"/>
    <cellStyle name="Comma 3 3 2 4 6 2" xfId="42607" xr:uid="{00000000-0005-0000-0000-00004B160000}"/>
    <cellStyle name="Comma 3 3 2 4 6 3" xfId="47303" xr:uid="{00000000-0005-0000-0000-00004C160000}"/>
    <cellStyle name="Comma 3 3 2 4 6 4" xfId="50319" xr:uid="{00000000-0005-0000-0000-00004D160000}"/>
    <cellStyle name="Comma 3 3 2 4 6 5" xfId="18237" xr:uid="{00000000-0005-0000-0000-00004E160000}"/>
    <cellStyle name="Comma 3 3 2 4 7" xfId="43560" xr:uid="{00000000-0005-0000-0000-00004F160000}"/>
    <cellStyle name="Comma 3 3 2 4 8" xfId="46197" xr:uid="{00000000-0005-0000-0000-000050160000}"/>
    <cellStyle name="Comma 3 3 2 4 9" xfId="49213" xr:uid="{00000000-0005-0000-0000-000051160000}"/>
    <cellStyle name="Comma 3 3 2 5" xfId="6287" xr:uid="{00000000-0005-0000-0000-000052160000}"/>
    <cellStyle name="Comma 3 3 2 5 10" xfId="15125" xr:uid="{00000000-0005-0000-0000-000053160000}"/>
    <cellStyle name="Comma 3 3 2 5 2" xfId="6607" xr:uid="{00000000-0005-0000-0000-000054160000}"/>
    <cellStyle name="Comma 3 3 2 5 2 2" xfId="11179" xr:uid="{00000000-0005-0000-0000-000055160000}"/>
    <cellStyle name="Comma 3 3 2 5 2 2 2" xfId="18729" xr:uid="{00000000-0005-0000-0000-000056160000}"/>
    <cellStyle name="Comma 3 3 2 5 2 2 3" xfId="44568" xr:uid="{00000000-0005-0000-0000-000057160000}"/>
    <cellStyle name="Comma 3 3 2 5 2 2 4" xfId="48045" xr:uid="{00000000-0005-0000-0000-000058160000}"/>
    <cellStyle name="Comma 3 3 2 5 2 2 5" xfId="51061" xr:uid="{00000000-0005-0000-0000-000059160000}"/>
    <cellStyle name="Comma 3 3 2 5 2 2 6" xfId="15454" xr:uid="{00000000-0005-0000-0000-00005A160000}"/>
    <cellStyle name="Comma 3 3 2 5 2 3" xfId="11664" xr:uid="{00000000-0005-0000-0000-00005B160000}"/>
    <cellStyle name="Comma 3 3 2 5 2 3 2" xfId="19206" xr:uid="{00000000-0005-0000-0000-00005C160000}"/>
    <cellStyle name="Comma 3 3 2 5 2 3 3" xfId="43629" xr:uid="{00000000-0005-0000-0000-00005D160000}"/>
    <cellStyle name="Comma 3 3 2 5 2 3 4" xfId="48522" xr:uid="{00000000-0005-0000-0000-00005E160000}"/>
    <cellStyle name="Comma 3 3 2 5 2 3 5" xfId="51538" xr:uid="{00000000-0005-0000-0000-00005F160000}"/>
    <cellStyle name="Comma 3 3 2 5 2 3 6" xfId="15597" xr:uid="{00000000-0005-0000-0000-000060160000}"/>
    <cellStyle name="Comma 3 3 2 5 2 4" xfId="12151" xr:uid="{00000000-0005-0000-0000-000061160000}"/>
    <cellStyle name="Comma 3 3 2 5 2 4 2" xfId="19683" xr:uid="{00000000-0005-0000-0000-000062160000}"/>
    <cellStyle name="Comma 3 3 2 5 2 4 3" xfId="44080" xr:uid="{00000000-0005-0000-0000-000063160000}"/>
    <cellStyle name="Comma 3 3 2 5 2 4 4" xfId="48999" xr:uid="{00000000-0005-0000-0000-000064160000}"/>
    <cellStyle name="Comma 3 3 2 5 2 4 5" xfId="52015" xr:uid="{00000000-0005-0000-0000-000065160000}"/>
    <cellStyle name="Comma 3 3 2 5 2 4 6" xfId="15742" xr:uid="{00000000-0005-0000-0000-000066160000}"/>
    <cellStyle name="Comma 3 3 2 5 2 5" xfId="9240" xr:uid="{00000000-0005-0000-0000-000067160000}"/>
    <cellStyle name="Comma 3 3 2 5 2 5 2" xfId="28705" xr:uid="{00000000-0005-0000-0000-000068160000}"/>
    <cellStyle name="Comma 3 3 2 5 2 5 3" xfId="47568" xr:uid="{00000000-0005-0000-0000-000069160000}"/>
    <cellStyle name="Comma 3 3 2 5 2 5 4" xfId="50584" xr:uid="{00000000-0005-0000-0000-00006A160000}"/>
    <cellStyle name="Comma 3 3 2 5 2 5 5" xfId="18312" xr:uid="{00000000-0005-0000-0000-00006B160000}"/>
    <cellStyle name="Comma 3 3 2 5 2 6" xfId="42415" xr:uid="{00000000-0005-0000-0000-00006C160000}"/>
    <cellStyle name="Comma 3 3 2 5 2 7" xfId="46462" xr:uid="{00000000-0005-0000-0000-00006D160000}"/>
    <cellStyle name="Comma 3 3 2 5 2 8" xfId="49478" xr:uid="{00000000-0005-0000-0000-00006E160000}"/>
    <cellStyle name="Comma 3 3 2 5 2 9" xfId="15286" xr:uid="{00000000-0005-0000-0000-00006F160000}"/>
    <cellStyle name="Comma 3 3 2 5 3" xfId="10967" xr:uid="{00000000-0005-0000-0000-000070160000}"/>
    <cellStyle name="Comma 3 3 2 5 3 2" xfId="18517" xr:uid="{00000000-0005-0000-0000-000071160000}"/>
    <cellStyle name="Comma 3 3 2 5 3 3" xfId="44284" xr:uid="{00000000-0005-0000-0000-000072160000}"/>
    <cellStyle name="Comma 3 3 2 5 3 4" xfId="47833" xr:uid="{00000000-0005-0000-0000-000073160000}"/>
    <cellStyle name="Comma 3 3 2 5 3 5" xfId="50849" xr:uid="{00000000-0005-0000-0000-000074160000}"/>
    <cellStyle name="Comma 3 3 2 5 3 6" xfId="15394" xr:uid="{00000000-0005-0000-0000-000075160000}"/>
    <cellStyle name="Comma 3 3 2 5 4" xfId="11452" xr:uid="{00000000-0005-0000-0000-000076160000}"/>
    <cellStyle name="Comma 3 3 2 5 4 2" xfId="18994" xr:uid="{00000000-0005-0000-0000-000077160000}"/>
    <cellStyle name="Comma 3 3 2 5 4 3" xfId="43318" xr:uid="{00000000-0005-0000-0000-000078160000}"/>
    <cellStyle name="Comma 3 3 2 5 4 4" xfId="48310" xr:uid="{00000000-0005-0000-0000-000079160000}"/>
    <cellStyle name="Comma 3 3 2 5 4 5" xfId="51326" xr:uid="{00000000-0005-0000-0000-00007A160000}"/>
    <cellStyle name="Comma 3 3 2 5 4 6" xfId="15537" xr:uid="{00000000-0005-0000-0000-00007B160000}"/>
    <cellStyle name="Comma 3 3 2 5 5" xfId="11939" xr:uid="{00000000-0005-0000-0000-00007C160000}"/>
    <cellStyle name="Comma 3 3 2 5 5 2" xfId="19471" xr:uid="{00000000-0005-0000-0000-00007D160000}"/>
    <cellStyle name="Comma 3 3 2 5 5 3" xfId="42846" xr:uid="{00000000-0005-0000-0000-00007E160000}"/>
    <cellStyle name="Comma 3 3 2 5 5 4" xfId="48787" xr:uid="{00000000-0005-0000-0000-00007F160000}"/>
    <cellStyle name="Comma 3 3 2 5 5 5" xfId="51803" xr:uid="{00000000-0005-0000-0000-000080160000}"/>
    <cellStyle name="Comma 3 3 2 5 5 6" xfId="15682" xr:uid="{00000000-0005-0000-0000-000081160000}"/>
    <cellStyle name="Comma 3 3 2 5 6" xfId="8927" xr:uid="{00000000-0005-0000-0000-000082160000}"/>
    <cellStyle name="Comma 3 3 2 5 6 2" xfId="21351" xr:uid="{00000000-0005-0000-0000-000083160000}"/>
    <cellStyle name="Comma 3 3 2 5 6 3" xfId="47356" xr:uid="{00000000-0005-0000-0000-000084160000}"/>
    <cellStyle name="Comma 3 3 2 5 6 4" xfId="50372" xr:uid="{00000000-0005-0000-0000-000085160000}"/>
    <cellStyle name="Comma 3 3 2 5 6 5" xfId="18252" xr:uid="{00000000-0005-0000-0000-000086160000}"/>
    <cellStyle name="Comma 3 3 2 5 7" xfId="42343" xr:uid="{00000000-0005-0000-0000-000087160000}"/>
    <cellStyle name="Comma 3 3 2 5 8" xfId="46250" xr:uid="{00000000-0005-0000-0000-000088160000}"/>
    <cellStyle name="Comma 3 3 2 5 9" xfId="49266" xr:uid="{00000000-0005-0000-0000-000089160000}"/>
    <cellStyle name="Comma 3 3 2 6" xfId="6367" xr:uid="{00000000-0005-0000-0000-00008A160000}"/>
    <cellStyle name="Comma 3 3 2 6 2" xfId="11020" xr:uid="{00000000-0005-0000-0000-00008B160000}"/>
    <cellStyle name="Comma 3 3 2 6 2 2" xfId="18570" xr:uid="{00000000-0005-0000-0000-00008C160000}"/>
    <cellStyle name="Comma 3 3 2 6 2 3" xfId="21242" xr:uid="{00000000-0005-0000-0000-00008D160000}"/>
    <cellStyle name="Comma 3 3 2 6 2 4" xfId="47886" xr:uid="{00000000-0005-0000-0000-00008E160000}"/>
    <cellStyle name="Comma 3 3 2 6 2 5" xfId="50902" xr:uid="{00000000-0005-0000-0000-00008F160000}"/>
    <cellStyle name="Comma 3 3 2 6 2 6" xfId="15409" xr:uid="{00000000-0005-0000-0000-000090160000}"/>
    <cellStyle name="Comma 3 3 2 6 3" xfId="11505" xr:uid="{00000000-0005-0000-0000-000091160000}"/>
    <cellStyle name="Comma 3 3 2 6 3 2" xfId="19047" xr:uid="{00000000-0005-0000-0000-000092160000}"/>
    <cellStyle name="Comma 3 3 2 6 3 3" xfId="42780" xr:uid="{00000000-0005-0000-0000-000093160000}"/>
    <cellStyle name="Comma 3 3 2 6 3 4" xfId="48363" xr:uid="{00000000-0005-0000-0000-000094160000}"/>
    <cellStyle name="Comma 3 3 2 6 3 5" xfId="51379" xr:uid="{00000000-0005-0000-0000-000095160000}"/>
    <cellStyle name="Comma 3 3 2 6 3 6" xfId="15552" xr:uid="{00000000-0005-0000-0000-000096160000}"/>
    <cellStyle name="Comma 3 3 2 6 4" xfId="11992" xr:uid="{00000000-0005-0000-0000-000097160000}"/>
    <cellStyle name="Comma 3 3 2 6 4 2" xfId="19524" xr:uid="{00000000-0005-0000-0000-000098160000}"/>
    <cellStyle name="Comma 3 3 2 6 4 3" xfId="44310" xr:uid="{00000000-0005-0000-0000-000099160000}"/>
    <cellStyle name="Comma 3 3 2 6 4 4" xfId="48840" xr:uid="{00000000-0005-0000-0000-00009A160000}"/>
    <cellStyle name="Comma 3 3 2 6 4 5" xfId="51856" xr:uid="{00000000-0005-0000-0000-00009B160000}"/>
    <cellStyle name="Comma 3 3 2 6 4 6" xfId="15697" xr:uid="{00000000-0005-0000-0000-00009C160000}"/>
    <cellStyle name="Comma 3 3 2 6 5" xfId="9006" xr:uid="{00000000-0005-0000-0000-00009D160000}"/>
    <cellStyle name="Comma 3 3 2 6 5 2" xfId="28821" xr:uid="{00000000-0005-0000-0000-00009E160000}"/>
    <cellStyle name="Comma 3 3 2 6 5 3" xfId="47409" xr:uid="{00000000-0005-0000-0000-00009F160000}"/>
    <cellStyle name="Comma 3 3 2 6 5 4" xfId="50425" xr:uid="{00000000-0005-0000-0000-0000A0160000}"/>
    <cellStyle name="Comma 3 3 2 6 5 5" xfId="18267" xr:uid="{00000000-0005-0000-0000-0000A1160000}"/>
    <cellStyle name="Comma 3 3 2 6 6" xfId="43793" xr:uid="{00000000-0005-0000-0000-0000A2160000}"/>
    <cellStyle name="Comma 3 3 2 6 7" xfId="46303" xr:uid="{00000000-0005-0000-0000-0000A3160000}"/>
    <cellStyle name="Comma 3 3 2 6 8" xfId="49319" xr:uid="{00000000-0005-0000-0000-0000A4160000}"/>
    <cellStyle name="Comma 3 3 2 6 9" xfId="15166" xr:uid="{00000000-0005-0000-0000-0000A5160000}"/>
    <cellStyle name="Comma 3 3 2 7" xfId="6687" xr:uid="{00000000-0005-0000-0000-0000A6160000}"/>
    <cellStyle name="Comma 3 3 2 7 2" xfId="11232" xr:uid="{00000000-0005-0000-0000-0000A7160000}"/>
    <cellStyle name="Comma 3 3 2 7 2 2" xfId="18782" xr:uid="{00000000-0005-0000-0000-0000A8160000}"/>
    <cellStyle name="Comma 3 3 2 7 2 3" xfId="21212" xr:uid="{00000000-0005-0000-0000-0000A9160000}"/>
    <cellStyle name="Comma 3 3 2 7 2 4" xfId="48098" xr:uid="{00000000-0005-0000-0000-0000AA160000}"/>
    <cellStyle name="Comma 3 3 2 7 2 5" xfId="51114" xr:uid="{00000000-0005-0000-0000-0000AB160000}"/>
    <cellStyle name="Comma 3 3 2 7 2 6" xfId="15469" xr:uid="{00000000-0005-0000-0000-0000AC160000}"/>
    <cellStyle name="Comma 3 3 2 7 3" xfId="11717" xr:uid="{00000000-0005-0000-0000-0000AD160000}"/>
    <cellStyle name="Comma 3 3 2 7 3 2" xfId="19259" xr:uid="{00000000-0005-0000-0000-0000AE160000}"/>
    <cellStyle name="Comma 3 3 2 7 3 3" xfId="42816" xr:uid="{00000000-0005-0000-0000-0000AF160000}"/>
    <cellStyle name="Comma 3 3 2 7 3 4" xfId="48575" xr:uid="{00000000-0005-0000-0000-0000B0160000}"/>
    <cellStyle name="Comma 3 3 2 7 3 5" xfId="51591" xr:uid="{00000000-0005-0000-0000-0000B1160000}"/>
    <cellStyle name="Comma 3 3 2 7 3 6" xfId="15612" xr:uid="{00000000-0005-0000-0000-0000B2160000}"/>
    <cellStyle name="Comma 3 3 2 7 4" xfId="12205" xr:uid="{00000000-0005-0000-0000-0000B3160000}"/>
    <cellStyle name="Comma 3 3 2 7 4 2" xfId="19736" xr:uid="{00000000-0005-0000-0000-0000B4160000}"/>
    <cellStyle name="Comma 3 3 2 7 4 3" xfId="44081" xr:uid="{00000000-0005-0000-0000-0000B5160000}"/>
    <cellStyle name="Comma 3 3 2 7 4 4" xfId="49052" xr:uid="{00000000-0005-0000-0000-0000B6160000}"/>
    <cellStyle name="Comma 3 3 2 7 4 5" xfId="52068" xr:uid="{00000000-0005-0000-0000-0000B7160000}"/>
    <cellStyle name="Comma 3 3 2 7 4 6" xfId="15758" xr:uid="{00000000-0005-0000-0000-0000B8160000}"/>
    <cellStyle name="Comma 3 3 2 7 5" xfId="9320" xr:uid="{00000000-0005-0000-0000-0000B9160000}"/>
    <cellStyle name="Comma 3 3 2 7 5 2" xfId="44667" xr:uid="{00000000-0005-0000-0000-0000BA160000}"/>
    <cellStyle name="Comma 3 3 2 7 5 3" xfId="47621" xr:uid="{00000000-0005-0000-0000-0000BB160000}"/>
    <cellStyle name="Comma 3 3 2 7 5 4" xfId="50637" xr:uid="{00000000-0005-0000-0000-0000BC160000}"/>
    <cellStyle name="Comma 3 3 2 7 5 5" xfId="18327" xr:uid="{00000000-0005-0000-0000-0000BD160000}"/>
    <cellStyle name="Comma 3 3 2 7 6" xfId="32364" xr:uid="{00000000-0005-0000-0000-0000BE160000}"/>
    <cellStyle name="Comma 3 3 2 7 7" xfId="46515" xr:uid="{00000000-0005-0000-0000-0000BF160000}"/>
    <cellStyle name="Comma 3 3 2 7 8" xfId="49531" xr:uid="{00000000-0005-0000-0000-0000C0160000}"/>
    <cellStyle name="Comma 3 3 2 7 9" xfId="15328" xr:uid="{00000000-0005-0000-0000-0000C1160000}"/>
    <cellStyle name="Comma 3 3 2 8" xfId="10484" xr:uid="{00000000-0005-0000-0000-0000C2160000}"/>
    <cellStyle name="Comma 3 3 2 9" xfId="10808" xr:uid="{00000000-0005-0000-0000-0000C3160000}"/>
    <cellStyle name="Comma 3 3 2 9 2" xfId="18358" xr:uid="{00000000-0005-0000-0000-0000C4160000}"/>
    <cellStyle name="Comma 3 3 2 9 3" xfId="44668" xr:uid="{00000000-0005-0000-0000-0000C5160000}"/>
    <cellStyle name="Comma 3 3 2 9 4" xfId="47674" xr:uid="{00000000-0005-0000-0000-0000C6160000}"/>
    <cellStyle name="Comma 3 3 2 9 5" xfId="50690" xr:uid="{00000000-0005-0000-0000-0000C7160000}"/>
    <cellStyle name="Comma 3 3 2 9 6" xfId="15349" xr:uid="{00000000-0005-0000-0000-0000C8160000}"/>
    <cellStyle name="Comma 3 3 3" xfId="4865" xr:uid="{00000000-0005-0000-0000-0000C9160000}"/>
    <cellStyle name="Comma 3 3 3 10" xfId="8501" xr:uid="{00000000-0005-0000-0000-0000CA160000}"/>
    <cellStyle name="Comma 3 3 3 10 2" xfId="43550" xr:uid="{00000000-0005-0000-0000-0000CB160000}"/>
    <cellStyle name="Comma 3 3 3 10 3" xfId="47227" xr:uid="{00000000-0005-0000-0000-0000CC160000}"/>
    <cellStyle name="Comma 3 3 3 10 4" xfId="50243" xr:uid="{00000000-0005-0000-0000-0000CD160000}"/>
    <cellStyle name="Comma 3 3 3 10 5" xfId="18214" xr:uid="{00000000-0005-0000-0000-0000CE160000}"/>
    <cellStyle name="Comma 3 3 3 11" xfId="20029" xr:uid="{00000000-0005-0000-0000-0000CF160000}"/>
    <cellStyle name="Comma 3 3 3 12" xfId="44713" xr:uid="{00000000-0005-0000-0000-0000D0160000}"/>
    <cellStyle name="Comma 3 3 3 13" xfId="44914" xr:uid="{00000000-0005-0000-0000-0000D1160000}"/>
    <cellStyle name="Comma 3 3 3 14" xfId="45822" xr:uid="{00000000-0005-0000-0000-0000D2160000}"/>
    <cellStyle name="Comma 3 3 3 15" xfId="46093" xr:uid="{00000000-0005-0000-0000-0000D3160000}"/>
    <cellStyle name="Comma 3 3 3 16" xfId="49108" xr:uid="{00000000-0005-0000-0000-0000D4160000}"/>
    <cellStyle name="Comma 3 3 3 17" xfId="14878" xr:uid="{00000000-0005-0000-0000-0000D5160000}"/>
    <cellStyle name="Comma 3 3 3 2" xfId="6129" xr:uid="{00000000-0005-0000-0000-0000D6160000}"/>
    <cellStyle name="Comma 3 3 3 2 10" xfId="15056" xr:uid="{00000000-0005-0000-0000-0000D7160000}"/>
    <cellStyle name="Comma 3 3 3 2 2" xfId="6449" xr:uid="{00000000-0005-0000-0000-0000D8160000}"/>
    <cellStyle name="Comma 3 3 3 2 2 2" xfId="11075" xr:uid="{00000000-0005-0000-0000-0000D9160000}"/>
    <cellStyle name="Comma 3 3 3 2 2 2 2" xfId="18625" xr:uid="{00000000-0005-0000-0000-0000DA160000}"/>
    <cellStyle name="Comma 3 3 3 2 2 2 3" xfId="42717" xr:uid="{00000000-0005-0000-0000-0000DB160000}"/>
    <cellStyle name="Comma 3 3 3 2 2 2 4" xfId="47941" xr:uid="{00000000-0005-0000-0000-0000DC160000}"/>
    <cellStyle name="Comma 3 3 3 2 2 2 5" xfId="50957" xr:uid="{00000000-0005-0000-0000-0000DD160000}"/>
    <cellStyle name="Comma 3 3 3 2 2 2 6" xfId="15426" xr:uid="{00000000-0005-0000-0000-0000DE160000}"/>
    <cellStyle name="Comma 3 3 3 2 2 3" xfId="11560" xr:uid="{00000000-0005-0000-0000-0000DF160000}"/>
    <cellStyle name="Comma 3 3 3 2 2 3 2" xfId="19102" xr:uid="{00000000-0005-0000-0000-0000E0160000}"/>
    <cellStyle name="Comma 3 3 3 2 2 3 3" xfId="43627" xr:uid="{00000000-0005-0000-0000-0000E1160000}"/>
    <cellStyle name="Comma 3 3 3 2 2 3 4" xfId="48418" xr:uid="{00000000-0005-0000-0000-0000E2160000}"/>
    <cellStyle name="Comma 3 3 3 2 2 3 5" xfId="51434" xr:uid="{00000000-0005-0000-0000-0000E3160000}"/>
    <cellStyle name="Comma 3 3 3 2 2 3 6" xfId="15569" xr:uid="{00000000-0005-0000-0000-0000E4160000}"/>
    <cellStyle name="Comma 3 3 3 2 2 4" xfId="12047" xr:uid="{00000000-0005-0000-0000-0000E5160000}"/>
    <cellStyle name="Comma 3 3 3 2 2 4 2" xfId="19579" xr:uid="{00000000-0005-0000-0000-0000E6160000}"/>
    <cellStyle name="Comma 3 3 3 2 2 4 3" xfId="21559" xr:uid="{00000000-0005-0000-0000-0000E7160000}"/>
    <cellStyle name="Comma 3 3 3 2 2 4 4" xfId="48895" xr:uid="{00000000-0005-0000-0000-0000E8160000}"/>
    <cellStyle name="Comma 3 3 3 2 2 4 5" xfId="51911" xr:uid="{00000000-0005-0000-0000-0000E9160000}"/>
    <cellStyle name="Comma 3 3 3 2 2 4 6" xfId="15714" xr:uid="{00000000-0005-0000-0000-0000EA160000}"/>
    <cellStyle name="Comma 3 3 3 2 2 5" xfId="9083" xr:uid="{00000000-0005-0000-0000-0000EB160000}"/>
    <cellStyle name="Comma 3 3 3 2 2 5 2" xfId="43382" xr:uid="{00000000-0005-0000-0000-0000EC160000}"/>
    <cellStyle name="Comma 3 3 3 2 2 5 3" xfId="47464" xr:uid="{00000000-0005-0000-0000-0000ED160000}"/>
    <cellStyle name="Comma 3 3 3 2 2 5 4" xfId="50480" xr:uid="{00000000-0005-0000-0000-0000EE160000}"/>
    <cellStyle name="Comma 3 3 3 2 2 5 5" xfId="18284" xr:uid="{00000000-0005-0000-0000-0000EF160000}"/>
    <cellStyle name="Comma 3 3 3 2 2 6" xfId="43426" xr:uid="{00000000-0005-0000-0000-0000F0160000}"/>
    <cellStyle name="Comma 3 3 3 2 2 7" xfId="46358" xr:uid="{00000000-0005-0000-0000-0000F1160000}"/>
    <cellStyle name="Comma 3 3 3 2 2 8" xfId="49374" xr:uid="{00000000-0005-0000-0000-0000F2160000}"/>
    <cellStyle name="Comma 3 3 3 2 2 9" xfId="15205" xr:uid="{00000000-0005-0000-0000-0000F3160000}"/>
    <cellStyle name="Comma 3 3 3 2 3" xfId="10863" xr:uid="{00000000-0005-0000-0000-0000F4160000}"/>
    <cellStyle name="Comma 3 3 3 2 3 2" xfId="18413" xr:uid="{00000000-0005-0000-0000-0000F5160000}"/>
    <cellStyle name="Comma 3 3 3 2 3 3" xfId="33297" xr:uid="{00000000-0005-0000-0000-0000F6160000}"/>
    <cellStyle name="Comma 3 3 3 2 3 4" xfId="47729" xr:uid="{00000000-0005-0000-0000-0000F7160000}"/>
    <cellStyle name="Comma 3 3 3 2 3 5" xfId="50745" xr:uid="{00000000-0005-0000-0000-0000F8160000}"/>
    <cellStyle name="Comma 3 3 3 2 3 6" xfId="15366" xr:uid="{00000000-0005-0000-0000-0000F9160000}"/>
    <cellStyle name="Comma 3 3 3 2 4" xfId="11347" xr:uid="{00000000-0005-0000-0000-0000FA160000}"/>
    <cellStyle name="Comma 3 3 3 2 4 2" xfId="18890" xr:uid="{00000000-0005-0000-0000-0000FB160000}"/>
    <cellStyle name="Comma 3 3 3 2 4 3" xfId="44429" xr:uid="{00000000-0005-0000-0000-0000FC160000}"/>
    <cellStyle name="Comma 3 3 3 2 4 4" xfId="48206" xr:uid="{00000000-0005-0000-0000-0000FD160000}"/>
    <cellStyle name="Comma 3 3 3 2 4 5" xfId="51222" xr:uid="{00000000-0005-0000-0000-0000FE160000}"/>
    <cellStyle name="Comma 3 3 3 2 4 6" xfId="15508" xr:uid="{00000000-0005-0000-0000-0000FF160000}"/>
    <cellStyle name="Comma 3 3 3 2 5" xfId="11834" xr:uid="{00000000-0005-0000-0000-000000170000}"/>
    <cellStyle name="Comma 3 3 3 2 5 2" xfId="19367" xr:uid="{00000000-0005-0000-0000-000001170000}"/>
    <cellStyle name="Comma 3 3 3 2 5 3" xfId="20448" xr:uid="{00000000-0005-0000-0000-000002170000}"/>
    <cellStyle name="Comma 3 3 3 2 5 4" xfId="48683" xr:uid="{00000000-0005-0000-0000-000003170000}"/>
    <cellStyle name="Comma 3 3 3 2 5 5" xfId="51699" xr:uid="{00000000-0005-0000-0000-000004170000}"/>
    <cellStyle name="Comma 3 3 3 2 5 6" xfId="15653" xr:uid="{00000000-0005-0000-0000-000005170000}"/>
    <cellStyle name="Comma 3 3 3 2 6" xfId="8782" xr:uid="{00000000-0005-0000-0000-000006170000}"/>
    <cellStyle name="Comma 3 3 3 2 6 2" xfId="20978" xr:uid="{00000000-0005-0000-0000-000007170000}"/>
    <cellStyle name="Comma 3 3 3 2 6 3" xfId="47252" xr:uid="{00000000-0005-0000-0000-000008170000}"/>
    <cellStyle name="Comma 3 3 3 2 6 4" xfId="50268" xr:uid="{00000000-0005-0000-0000-000009170000}"/>
    <cellStyle name="Comma 3 3 3 2 6 5" xfId="18223" xr:uid="{00000000-0005-0000-0000-00000A170000}"/>
    <cellStyle name="Comma 3 3 3 2 7" xfId="43857" xr:uid="{00000000-0005-0000-0000-00000B170000}"/>
    <cellStyle name="Comma 3 3 3 2 8" xfId="46146" xr:uid="{00000000-0005-0000-0000-00000C170000}"/>
    <cellStyle name="Comma 3 3 3 2 9" xfId="49162" xr:uid="{00000000-0005-0000-0000-00000D170000}"/>
    <cellStyle name="Comma 3 3 3 3" xfId="6209" xr:uid="{00000000-0005-0000-0000-00000E170000}"/>
    <cellStyle name="Comma 3 3 3 3 10" xfId="15089" xr:uid="{00000000-0005-0000-0000-00000F170000}"/>
    <cellStyle name="Comma 3 3 3 3 2" xfId="6529" xr:uid="{00000000-0005-0000-0000-000010170000}"/>
    <cellStyle name="Comma 3 3 3 3 2 2" xfId="11128" xr:uid="{00000000-0005-0000-0000-000011170000}"/>
    <cellStyle name="Comma 3 3 3 3 2 2 2" xfId="18678" xr:uid="{00000000-0005-0000-0000-000012170000}"/>
    <cellStyle name="Comma 3 3 3 3 2 2 3" xfId="32869" xr:uid="{00000000-0005-0000-0000-000013170000}"/>
    <cellStyle name="Comma 3 3 3 3 2 2 4" xfId="47994" xr:uid="{00000000-0005-0000-0000-000014170000}"/>
    <cellStyle name="Comma 3 3 3 3 2 2 5" xfId="51010" xr:uid="{00000000-0005-0000-0000-000015170000}"/>
    <cellStyle name="Comma 3 3 3 3 2 2 6" xfId="15441" xr:uid="{00000000-0005-0000-0000-000016170000}"/>
    <cellStyle name="Comma 3 3 3 3 2 3" xfId="11613" xr:uid="{00000000-0005-0000-0000-000017170000}"/>
    <cellStyle name="Comma 3 3 3 3 2 3 2" xfId="19155" xr:uid="{00000000-0005-0000-0000-000018170000}"/>
    <cellStyle name="Comma 3 3 3 3 2 3 3" xfId="43534" xr:uid="{00000000-0005-0000-0000-000019170000}"/>
    <cellStyle name="Comma 3 3 3 3 2 3 4" xfId="48471" xr:uid="{00000000-0005-0000-0000-00001A170000}"/>
    <cellStyle name="Comma 3 3 3 3 2 3 5" xfId="51487" xr:uid="{00000000-0005-0000-0000-00001B170000}"/>
    <cellStyle name="Comma 3 3 3 3 2 3 6" xfId="15584" xr:uid="{00000000-0005-0000-0000-00001C170000}"/>
    <cellStyle name="Comma 3 3 3 3 2 4" xfId="12100" xr:uid="{00000000-0005-0000-0000-00001D170000}"/>
    <cellStyle name="Comma 3 3 3 3 2 4 2" xfId="19632" xr:uid="{00000000-0005-0000-0000-00001E170000}"/>
    <cellStyle name="Comma 3 3 3 3 2 4 3" xfId="43251" xr:uid="{00000000-0005-0000-0000-00001F170000}"/>
    <cellStyle name="Comma 3 3 3 3 2 4 4" xfId="48948" xr:uid="{00000000-0005-0000-0000-000020170000}"/>
    <cellStyle name="Comma 3 3 3 3 2 4 5" xfId="51964" xr:uid="{00000000-0005-0000-0000-000021170000}"/>
    <cellStyle name="Comma 3 3 3 3 2 4 6" xfId="15729" xr:uid="{00000000-0005-0000-0000-000022170000}"/>
    <cellStyle name="Comma 3 3 3 3 2 5" xfId="9162" xr:uid="{00000000-0005-0000-0000-000023170000}"/>
    <cellStyle name="Comma 3 3 3 3 2 5 2" xfId="20492" xr:uid="{00000000-0005-0000-0000-000024170000}"/>
    <cellStyle name="Comma 3 3 3 3 2 5 3" xfId="47517" xr:uid="{00000000-0005-0000-0000-000025170000}"/>
    <cellStyle name="Comma 3 3 3 3 2 5 4" xfId="50533" xr:uid="{00000000-0005-0000-0000-000026170000}"/>
    <cellStyle name="Comma 3 3 3 3 2 5 5" xfId="18299" xr:uid="{00000000-0005-0000-0000-000027170000}"/>
    <cellStyle name="Comma 3 3 3 3 2 6" xfId="32278" xr:uid="{00000000-0005-0000-0000-000028170000}"/>
    <cellStyle name="Comma 3 3 3 3 2 7" xfId="46411" xr:uid="{00000000-0005-0000-0000-000029170000}"/>
    <cellStyle name="Comma 3 3 3 3 2 8" xfId="49427" xr:uid="{00000000-0005-0000-0000-00002A170000}"/>
    <cellStyle name="Comma 3 3 3 3 2 9" xfId="15246" xr:uid="{00000000-0005-0000-0000-00002B170000}"/>
    <cellStyle name="Comma 3 3 3 3 3" xfId="10916" xr:uid="{00000000-0005-0000-0000-00002C170000}"/>
    <cellStyle name="Comma 3 3 3 3 3 2" xfId="18466" xr:uid="{00000000-0005-0000-0000-00002D170000}"/>
    <cellStyle name="Comma 3 3 3 3 3 3" xfId="43126" xr:uid="{00000000-0005-0000-0000-00002E170000}"/>
    <cellStyle name="Comma 3 3 3 3 3 4" xfId="47782" xr:uid="{00000000-0005-0000-0000-00002F170000}"/>
    <cellStyle name="Comma 3 3 3 3 3 5" xfId="50798" xr:uid="{00000000-0005-0000-0000-000030170000}"/>
    <cellStyle name="Comma 3 3 3 3 3 6" xfId="15381" xr:uid="{00000000-0005-0000-0000-000031170000}"/>
    <cellStyle name="Comma 3 3 3 3 4" xfId="11401" xr:uid="{00000000-0005-0000-0000-000032170000}"/>
    <cellStyle name="Comma 3 3 3 3 4 2" xfId="18943" xr:uid="{00000000-0005-0000-0000-000033170000}"/>
    <cellStyle name="Comma 3 3 3 3 4 3" xfId="28790" xr:uid="{00000000-0005-0000-0000-000034170000}"/>
    <cellStyle name="Comma 3 3 3 3 4 4" xfId="48259" xr:uid="{00000000-0005-0000-0000-000035170000}"/>
    <cellStyle name="Comma 3 3 3 3 4 5" xfId="51275" xr:uid="{00000000-0005-0000-0000-000036170000}"/>
    <cellStyle name="Comma 3 3 3 3 4 6" xfId="15524" xr:uid="{00000000-0005-0000-0000-000037170000}"/>
    <cellStyle name="Comma 3 3 3 3 5" xfId="11888" xr:uid="{00000000-0005-0000-0000-000038170000}"/>
    <cellStyle name="Comma 3 3 3 3 5 2" xfId="19420" xr:uid="{00000000-0005-0000-0000-000039170000}"/>
    <cellStyle name="Comma 3 3 3 3 5 3" xfId="43224" xr:uid="{00000000-0005-0000-0000-00003A170000}"/>
    <cellStyle name="Comma 3 3 3 3 5 4" xfId="48736" xr:uid="{00000000-0005-0000-0000-00003B170000}"/>
    <cellStyle name="Comma 3 3 3 3 5 5" xfId="51752" xr:uid="{00000000-0005-0000-0000-00003C170000}"/>
    <cellStyle name="Comma 3 3 3 3 5 6" xfId="15669" xr:uid="{00000000-0005-0000-0000-00003D170000}"/>
    <cellStyle name="Comma 3 3 3 3 6" xfId="8853" xr:uid="{00000000-0005-0000-0000-00003E170000}"/>
    <cellStyle name="Comma 3 3 3 3 6 2" xfId="42609" xr:uid="{00000000-0005-0000-0000-00003F170000}"/>
    <cellStyle name="Comma 3 3 3 3 6 3" xfId="47305" xr:uid="{00000000-0005-0000-0000-000040170000}"/>
    <cellStyle name="Comma 3 3 3 3 6 4" xfId="50321" xr:uid="{00000000-0005-0000-0000-000041170000}"/>
    <cellStyle name="Comma 3 3 3 3 6 5" xfId="18239" xr:uid="{00000000-0005-0000-0000-000042170000}"/>
    <cellStyle name="Comma 3 3 3 3 7" xfId="44154" xr:uid="{00000000-0005-0000-0000-000043170000}"/>
    <cellStyle name="Comma 3 3 3 3 8" xfId="46199" xr:uid="{00000000-0005-0000-0000-000044170000}"/>
    <cellStyle name="Comma 3 3 3 3 9" xfId="49215" xr:uid="{00000000-0005-0000-0000-000045170000}"/>
    <cellStyle name="Comma 3 3 3 4" xfId="6289" xr:uid="{00000000-0005-0000-0000-000046170000}"/>
    <cellStyle name="Comma 3 3 3 4 10" xfId="15127" xr:uid="{00000000-0005-0000-0000-000047170000}"/>
    <cellStyle name="Comma 3 3 3 4 2" xfId="6609" xr:uid="{00000000-0005-0000-0000-000048170000}"/>
    <cellStyle name="Comma 3 3 3 4 2 2" xfId="11181" xr:uid="{00000000-0005-0000-0000-000049170000}"/>
    <cellStyle name="Comma 3 3 3 4 2 2 2" xfId="18731" xr:uid="{00000000-0005-0000-0000-00004A170000}"/>
    <cellStyle name="Comma 3 3 3 4 2 2 3" xfId="42734" xr:uid="{00000000-0005-0000-0000-00004B170000}"/>
    <cellStyle name="Comma 3 3 3 4 2 2 4" xfId="48047" xr:uid="{00000000-0005-0000-0000-00004C170000}"/>
    <cellStyle name="Comma 3 3 3 4 2 2 5" xfId="51063" xr:uid="{00000000-0005-0000-0000-00004D170000}"/>
    <cellStyle name="Comma 3 3 3 4 2 2 6" xfId="15456" xr:uid="{00000000-0005-0000-0000-00004E170000}"/>
    <cellStyle name="Comma 3 3 3 4 2 3" xfId="11666" xr:uid="{00000000-0005-0000-0000-00004F170000}"/>
    <cellStyle name="Comma 3 3 3 4 2 3 2" xfId="19208" xr:uid="{00000000-0005-0000-0000-000050170000}"/>
    <cellStyle name="Comma 3 3 3 4 2 3 3" xfId="42805" xr:uid="{00000000-0005-0000-0000-000051170000}"/>
    <cellStyle name="Comma 3 3 3 4 2 3 4" xfId="48524" xr:uid="{00000000-0005-0000-0000-000052170000}"/>
    <cellStyle name="Comma 3 3 3 4 2 3 5" xfId="51540" xr:uid="{00000000-0005-0000-0000-000053170000}"/>
    <cellStyle name="Comma 3 3 3 4 2 3 6" xfId="15599" xr:uid="{00000000-0005-0000-0000-000054170000}"/>
    <cellStyle name="Comma 3 3 3 4 2 4" xfId="12153" xr:uid="{00000000-0005-0000-0000-000055170000}"/>
    <cellStyle name="Comma 3 3 3 4 2 4 2" xfId="19685" xr:uid="{00000000-0005-0000-0000-000056170000}"/>
    <cellStyle name="Comma 3 3 3 4 2 4 3" xfId="42882" xr:uid="{00000000-0005-0000-0000-000057170000}"/>
    <cellStyle name="Comma 3 3 3 4 2 4 4" xfId="49001" xr:uid="{00000000-0005-0000-0000-000058170000}"/>
    <cellStyle name="Comma 3 3 3 4 2 4 5" xfId="52017" xr:uid="{00000000-0005-0000-0000-000059170000}"/>
    <cellStyle name="Comma 3 3 3 4 2 4 6" xfId="15744" xr:uid="{00000000-0005-0000-0000-00005A170000}"/>
    <cellStyle name="Comma 3 3 3 4 2 5" xfId="9242" xr:uid="{00000000-0005-0000-0000-00005B170000}"/>
    <cellStyle name="Comma 3 3 3 4 2 5 2" xfId="43099" xr:uid="{00000000-0005-0000-0000-00005C170000}"/>
    <cellStyle name="Comma 3 3 3 4 2 5 3" xfId="47570" xr:uid="{00000000-0005-0000-0000-00005D170000}"/>
    <cellStyle name="Comma 3 3 3 4 2 5 4" xfId="50586" xr:uid="{00000000-0005-0000-0000-00005E170000}"/>
    <cellStyle name="Comma 3 3 3 4 2 5 5" xfId="18314" xr:uid="{00000000-0005-0000-0000-00005F170000}"/>
    <cellStyle name="Comma 3 3 3 4 2 6" xfId="43576" xr:uid="{00000000-0005-0000-0000-000060170000}"/>
    <cellStyle name="Comma 3 3 3 4 2 7" xfId="46464" xr:uid="{00000000-0005-0000-0000-000061170000}"/>
    <cellStyle name="Comma 3 3 3 4 2 8" xfId="49480" xr:uid="{00000000-0005-0000-0000-000062170000}"/>
    <cellStyle name="Comma 3 3 3 4 2 9" xfId="15288" xr:uid="{00000000-0005-0000-0000-000063170000}"/>
    <cellStyle name="Comma 3 3 3 4 3" xfId="10969" xr:uid="{00000000-0005-0000-0000-000064170000}"/>
    <cellStyle name="Comma 3 3 3 4 3 2" xfId="18519" xr:uid="{00000000-0005-0000-0000-000065170000}"/>
    <cellStyle name="Comma 3 3 3 4 3 3" xfId="28561" xr:uid="{00000000-0005-0000-0000-000066170000}"/>
    <cellStyle name="Comma 3 3 3 4 3 4" xfId="47835" xr:uid="{00000000-0005-0000-0000-000067170000}"/>
    <cellStyle name="Comma 3 3 3 4 3 5" xfId="50851" xr:uid="{00000000-0005-0000-0000-000068170000}"/>
    <cellStyle name="Comma 3 3 3 4 3 6" xfId="15396" xr:uid="{00000000-0005-0000-0000-000069170000}"/>
    <cellStyle name="Comma 3 3 3 4 4" xfId="11454" xr:uid="{00000000-0005-0000-0000-00006A170000}"/>
    <cellStyle name="Comma 3 3 3 4 4 2" xfId="18996" xr:uid="{00000000-0005-0000-0000-00006B170000}"/>
    <cellStyle name="Comma 3 3 3 4 4 3" xfId="43657" xr:uid="{00000000-0005-0000-0000-00006C170000}"/>
    <cellStyle name="Comma 3 3 3 4 4 4" xfId="48312" xr:uid="{00000000-0005-0000-0000-00006D170000}"/>
    <cellStyle name="Comma 3 3 3 4 4 5" xfId="51328" xr:uid="{00000000-0005-0000-0000-00006E170000}"/>
    <cellStyle name="Comma 3 3 3 4 4 6" xfId="15539" xr:uid="{00000000-0005-0000-0000-00006F170000}"/>
    <cellStyle name="Comma 3 3 3 4 5" xfId="11941" xr:uid="{00000000-0005-0000-0000-000070170000}"/>
    <cellStyle name="Comma 3 3 3 4 5 2" xfId="19473" xr:uid="{00000000-0005-0000-0000-000071170000}"/>
    <cellStyle name="Comma 3 3 3 4 5 3" xfId="28681" xr:uid="{00000000-0005-0000-0000-000072170000}"/>
    <cellStyle name="Comma 3 3 3 4 5 4" xfId="48789" xr:uid="{00000000-0005-0000-0000-000073170000}"/>
    <cellStyle name="Comma 3 3 3 4 5 5" xfId="51805" xr:uid="{00000000-0005-0000-0000-000074170000}"/>
    <cellStyle name="Comma 3 3 3 4 5 6" xfId="15684" xr:uid="{00000000-0005-0000-0000-000075170000}"/>
    <cellStyle name="Comma 3 3 3 4 6" xfId="8929" xr:uid="{00000000-0005-0000-0000-000076170000}"/>
    <cellStyle name="Comma 3 3 3 4 6 2" xfId="43061" xr:uid="{00000000-0005-0000-0000-000077170000}"/>
    <cellStyle name="Comma 3 3 3 4 6 3" xfId="47358" xr:uid="{00000000-0005-0000-0000-000078170000}"/>
    <cellStyle name="Comma 3 3 3 4 6 4" xfId="50374" xr:uid="{00000000-0005-0000-0000-000079170000}"/>
    <cellStyle name="Comma 3 3 3 4 6 5" xfId="18254" xr:uid="{00000000-0005-0000-0000-00007A170000}"/>
    <cellStyle name="Comma 3 3 3 4 7" xfId="21659" xr:uid="{00000000-0005-0000-0000-00007B170000}"/>
    <cellStyle name="Comma 3 3 3 4 8" xfId="46252" xr:uid="{00000000-0005-0000-0000-00007C170000}"/>
    <cellStyle name="Comma 3 3 3 4 9" xfId="49268" xr:uid="{00000000-0005-0000-0000-00007D170000}"/>
    <cellStyle name="Comma 3 3 3 5" xfId="6369" xr:uid="{00000000-0005-0000-0000-00007E170000}"/>
    <cellStyle name="Comma 3 3 3 5 2" xfId="11022" xr:uid="{00000000-0005-0000-0000-00007F170000}"/>
    <cellStyle name="Comma 3 3 3 5 2 2" xfId="18572" xr:uid="{00000000-0005-0000-0000-000080170000}"/>
    <cellStyle name="Comma 3 3 3 5 2 3" xfId="43138" xr:uid="{00000000-0005-0000-0000-000081170000}"/>
    <cellStyle name="Comma 3 3 3 5 2 4" xfId="47888" xr:uid="{00000000-0005-0000-0000-000082170000}"/>
    <cellStyle name="Comma 3 3 3 5 2 5" xfId="50904" xr:uid="{00000000-0005-0000-0000-000083170000}"/>
    <cellStyle name="Comma 3 3 3 5 2 6" xfId="15411" xr:uid="{00000000-0005-0000-0000-000084170000}"/>
    <cellStyle name="Comma 3 3 3 5 3" xfId="11507" xr:uid="{00000000-0005-0000-0000-000085170000}"/>
    <cellStyle name="Comma 3 3 3 5 3 2" xfId="19049" xr:uid="{00000000-0005-0000-0000-000086170000}"/>
    <cellStyle name="Comma 3 3 3 5 3 3" xfId="43829" xr:uid="{00000000-0005-0000-0000-000087170000}"/>
    <cellStyle name="Comma 3 3 3 5 3 4" xfId="48365" xr:uid="{00000000-0005-0000-0000-000088170000}"/>
    <cellStyle name="Comma 3 3 3 5 3 5" xfId="51381" xr:uid="{00000000-0005-0000-0000-000089170000}"/>
    <cellStyle name="Comma 3 3 3 5 3 6" xfId="15554" xr:uid="{00000000-0005-0000-0000-00008A170000}"/>
    <cellStyle name="Comma 3 3 3 5 4" xfId="11994" xr:uid="{00000000-0005-0000-0000-00008B170000}"/>
    <cellStyle name="Comma 3 3 3 5 4 2" xfId="19526" xr:uid="{00000000-0005-0000-0000-00008C170000}"/>
    <cellStyle name="Comma 3 3 3 5 4 3" xfId="43239" xr:uid="{00000000-0005-0000-0000-00008D170000}"/>
    <cellStyle name="Comma 3 3 3 5 4 4" xfId="48842" xr:uid="{00000000-0005-0000-0000-00008E170000}"/>
    <cellStyle name="Comma 3 3 3 5 4 5" xfId="51858" xr:uid="{00000000-0005-0000-0000-00008F170000}"/>
    <cellStyle name="Comma 3 3 3 5 4 6" xfId="15699" xr:uid="{00000000-0005-0000-0000-000090170000}"/>
    <cellStyle name="Comma 3 3 3 5 5" xfId="9008" xr:uid="{00000000-0005-0000-0000-000091170000}"/>
    <cellStyle name="Comma 3 3 3 5 5 2" xfId="43902" xr:uid="{00000000-0005-0000-0000-000092170000}"/>
    <cellStyle name="Comma 3 3 3 5 5 3" xfId="47411" xr:uid="{00000000-0005-0000-0000-000093170000}"/>
    <cellStyle name="Comma 3 3 3 5 5 4" xfId="50427" xr:uid="{00000000-0005-0000-0000-000094170000}"/>
    <cellStyle name="Comma 3 3 3 5 5 5" xfId="18269" xr:uid="{00000000-0005-0000-0000-000095170000}"/>
    <cellStyle name="Comma 3 3 3 5 6" xfId="44018" xr:uid="{00000000-0005-0000-0000-000096170000}"/>
    <cellStyle name="Comma 3 3 3 5 7" xfId="46305" xr:uid="{00000000-0005-0000-0000-000097170000}"/>
    <cellStyle name="Comma 3 3 3 5 8" xfId="49321" xr:uid="{00000000-0005-0000-0000-000098170000}"/>
    <cellStyle name="Comma 3 3 3 5 9" xfId="15168" xr:uid="{00000000-0005-0000-0000-000099170000}"/>
    <cellStyle name="Comma 3 3 3 6" xfId="6689" xr:uid="{00000000-0005-0000-0000-00009A170000}"/>
    <cellStyle name="Comma 3 3 3 6 2" xfId="11234" xr:uid="{00000000-0005-0000-0000-00009B170000}"/>
    <cellStyle name="Comma 3 3 3 6 2 2" xfId="18784" xr:uid="{00000000-0005-0000-0000-00009C170000}"/>
    <cellStyle name="Comma 3 3 3 6 2 3" xfId="28806" xr:uid="{00000000-0005-0000-0000-00009D170000}"/>
    <cellStyle name="Comma 3 3 3 6 2 4" xfId="48100" xr:uid="{00000000-0005-0000-0000-00009E170000}"/>
    <cellStyle name="Comma 3 3 3 6 2 5" xfId="51116" xr:uid="{00000000-0005-0000-0000-00009F170000}"/>
    <cellStyle name="Comma 3 3 3 6 2 6" xfId="15471" xr:uid="{00000000-0005-0000-0000-0000A0170000}"/>
    <cellStyle name="Comma 3 3 3 6 3" xfId="11719" xr:uid="{00000000-0005-0000-0000-0000A1170000}"/>
    <cellStyle name="Comma 3 3 3 6 3 2" xfId="19261" xr:uid="{00000000-0005-0000-0000-0000A2170000}"/>
    <cellStyle name="Comma 3 3 3 6 3 3" xfId="44279" xr:uid="{00000000-0005-0000-0000-0000A3170000}"/>
    <cellStyle name="Comma 3 3 3 6 3 4" xfId="48577" xr:uid="{00000000-0005-0000-0000-0000A4170000}"/>
    <cellStyle name="Comma 3 3 3 6 3 5" xfId="51593" xr:uid="{00000000-0005-0000-0000-0000A5170000}"/>
    <cellStyle name="Comma 3 3 3 6 3 6" xfId="15614" xr:uid="{00000000-0005-0000-0000-0000A6170000}"/>
    <cellStyle name="Comma 3 3 3 6 4" xfId="12207" xr:uid="{00000000-0005-0000-0000-0000A7170000}"/>
    <cellStyle name="Comma 3 3 3 6 4 2" xfId="19738" xr:uid="{00000000-0005-0000-0000-0000A8170000}"/>
    <cellStyle name="Comma 3 3 3 6 4 3" xfId="42888" xr:uid="{00000000-0005-0000-0000-0000A9170000}"/>
    <cellStyle name="Comma 3 3 3 6 4 4" xfId="49054" xr:uid="{00000000-0005-0000-0000-0000AA170000}"/>
    <cellStyle name="Comma 3 3 3 6 4 5" xfId="52070" xr:uid="{00000000-0005-0000-0000-0000AB170000}"/>
    <cellStyle name="Comma 3 3 3 6 4 6" xfId="15760" xr:uid="{00000000-0005-0000-0000-0000AC170000}"/>
    <cellStyle name="Comma 3 3 3 6 5" xfId="9322" xr:uid="{00000000-0005-0000-0000-0000AD170000}"/>
    <cellStyle name="Comma 3 3 3 6 5 2" xfId="43434" xr:uid="{00000000-0005-0000-0000-0000AE170000}"/>
    <cellStyle name="Comma 3 3 3 6 5 3" xfId="47623" xr:uid="{00000000-0005-0000-0000-0000AF170000}"/>
    <cellStyle name="Comma 3 3 3 6 5 4" xfId="50639" xr:uid="{00000000-0005-0000-0000-0000B0170000}"/>
    <cellStyle name="Comma 3 3 3 6 5 5" xfId="18329" xr:uid="{00000000-0005-0000-0000-0000B1170000}"/>
    <cellStyle name="Comma 3 3 3 6 6" xfId="42435" xr:uid="{00000000-0005-0000-0000-0000B2170000}"/>
    <cellStyle name="Comma 3 3 3 6 7" xfId="46517" xr:uid="{00000000-0005-0000-0000-0000B3170000}"/>
    <cellStyle name="Comma 3 3 3 6 8" xfId="49533" xr:uid="{00000000-0005-0000-0000-0000B4170000}"/>
    <cellStyle name="Comma 3 3 3 6 9" xfId="15330" xr:uid="{00000000-0005-0000-0000-0000B5170000}"/>
    <cellStyle name="Comma 3 3 3 7" xfId="10810" xr:uid="{00000000-0005-0000-0000-0000B6170000}"/>
    <cellStyle name="Comma 3 3 3 7 2" xfId="18360" xr:uid="{00000000-0005-0000-0000-0000B7170000}"/>
    <cellStyle name="Comma 3 3 3 7 3" xfId="21030" xr:uid="{00000000-0005-0000-0000-0000B8170000}"/>
    <cellStyle name="Comma 3 3 3 7 4" xfId="47676" xr:uid="{00000000-0005-0000-0000-0000B9170000}"/>
    <cellStyle name="Comma 3 3 3 7 5" xfId="50692" xr:uid="{00000000-0005-0000-0000-0000BA170000}"/>
    <cellStyle name="Comma 3 3 3 7 6" xfId="15351" xr:uid="{00000000-0005-0000-0000-0000BB170000}"/>
    <cellStyle name="Comma 3 3 3 8" xfId="11294" xr:uid="{00000000-0005-0000-0000-0000BC170000}"/>
    <cellStyle name="Comma 3 3 3 8 2" xfId="18837" xr:uid="{00000000-0005-0000-0000-0000BD170000}"/>
    <cellStyle name="Comma 3 3 3 8 3" xfId="33254" xr:uid="{00000000-0005-0000-0000-0000BE170000}"/>
    <cellStyle name="Comma 3 3 3 8 4" xfId="48153" xr:uid="{00000000-0005-0000-0000-0000BF170000}"/>
    <cellStyle name="Comma 3 3 3 8 5" xfId="51169" xr:uid="{00000000-0005-0000-0000-0000C0170000}"/>
    <cellStyle name="Comma 3 3 3 8 6" xfId="15493" xr:uid="{00000000-0005-0000-0000-0000C1170000}"/>
    <cellStyle name="Comma 3 3 3 9" xfId="11781" xr:uid="{00000000-0005-0000-0000-0000C2170000}"/>
    <cellStyle name="Comma 3 3 3 9 2" xfId="19314" xr:uid="{00000000-0005-0000-0000-0000C3170000}"/>
    <cellStyle name="Comma 3 3 3 9 3" xfId="43690" xr:uid="{00000000-0005-0000-0000-0000C4170000}"/>
    <cellStyle name="Comma 3 3 3 9 4" xfId="48630" xr:uid="{00000000-0005-0000-0000-0000C5170000}"/>
    <cellStyle name="Comma 3 3 3 9 5" xfId="51646" xr:uid="{00000000-0005-0000-0000-0000C6170000}"/>
    <cellStyle name="Comma 3 3 3 9 6" xfId="15638" xr:uid="{00000000-0005-0000-0000-0000C7170000}"/>
    <cellStyle name="Comma 3 3 4" xfId="7412" xr:uid="{00000000-0005-0000-0000-0000C8170000}"/>
    <cellStyle name="Comma 3 3 4 2" xfId="20030" xr:uid="{00000000-0005-0000-0000-0000C9170000}"/>
    <cellStyle name="Comma 3 3 4 3" xfId="44915" xr:uid="{00000000-0005-0000-0000-0000CA170000}"/>
    <cellStyle name="Comma 3 3 4 4" xfId="45823" xr:uid="{00000000-0005-0000-0000-0000CB170000}"/>
    <cellStyle name="Comma 3 3 5" xfId="7493" xr:uid="{00000000-0005-0000-0000-0000CC170000}"/>
    <cellStyle name="Comma 3 3 5 2" xfId="17995" xr:uid="{00000000-0005-0000-0000-0000CD170000}"/>
    <cellStyle name="Comma 3 3 5 2 2" xfId="28979" xr:uid="{00000000-0005-0000-0000-0000CE170000}"/>
    <cellStyle name="Comma 3 3 5 3" xfId="20031" xr:uid="{00000000-0005-0000-0000-0000CF170000}"/>
    <cellStyle name="Comma 3 3 5 4" xfId="44546" xr:uid="{00000000-0005-0000-0000-0000D0170000}"/>
    <cellStyle name="Comma 3 3 5 5" xfId="44916" xr:uid="{00000000-0005-0000-0000-0000D1170000}"/>
    <cellStyle name="Comma 3 3 5 6" xfId="45824" xr:uid="{00000000-0005-0000-0000-0000D2170000}"/>
    <cellStyle name="Comma 3 3 5 7" xfId="46990" xr:uid="{00000000-0005-0000-0000-0000D3170000}"/>
    <cellStyle name="Comma 3 3 5 8" xfId="50006" xr:uid="{00000000-0005-0000-0000-0000D4170000}"/>
    <cellStyle name="Comma 3 3 5 9" xfId="14359" xr:uid="{00000000-0005-0000-0000-0000D5170000}"/>
    <cellStyle name="Comma 3 3 6" xfId="15792" xr:uid="{00000000-0005-0000-0000-0000D6170000}"/>
    <cellStyle name="Comma 3 3 7" xfId="20026" xr:uid="{00000000-0005-0000-0000-0000D7170000}"/>
    <cellStyle name="Comma 3 3 8" xfId="44911" xr:uid="{00000000-0005-0000-0000-0000D8170000}"/>
    <cellStyle name="Comma 3 3 9" xfId="45819" xr:uid="{00000000-0005-0000-0000-0000D9170000}"/>
    <cellStyle name="Comma 3 4" xfId="4866" xr:uid="{00000000-0005-0000-0000-0000DA170000}"/>
    <cellStyle name="Comma 3 4 10" xfId="11295" xr:uid="{00000000-0005-0000-0000-0000DB170000}"/>
    <cellStyle name="Comma 3 4 10 2" xfId="18838" xr:uid="{00000000-0005-0000-0000-0000DC170000}"/>
    <cellStyle name="Comma 3 4 10 3" xfId="43530" xr:uid="{00000000-0005-0000-0000-0000DD170000}"/>
    <cellStyle name="Comma 3 4 10 4" xfId="48154" xr:uid="{00000000-0005-0000-0000-0000DE170000}"/>
    <cellStyle name="Comma 3 4 10 5" xfId="51170" xr:uid="{00000000-0005-0000-0000-0000DF170000}"/>
    <cellStyle name="Comma 3 4 11" xfId="11782" xr:uid="{00000000-0005-0000-0000-0000E0170000}"/>
    <cellStyle name="Comma 3 4 11 2" xfId="19315" xr:uid="{00000000-0005-0000-0000-0000E1170000}"/>
    <cellStyle name="Comma 3 4 11 3" xfId="43210" xr:uid="{00000000-0005-0000-0000-0000E2170000}"/>
    <cellStyle name="Comma 3 4 11 4" xfId="48631" xr:uid="{00000000-0005-0000-0000-0000E3170000}"/>
    <cellStyle name="Comma 3 4 11 5" xfId="51647" xr:uid="{00000000-0005-0000-0000-0000E4170000}"/>
    <cellStyle name="Comma 3 4 12" xfId="7885" xr:uid="{00000000-0005-0000-0000-0000E5170000}"/>
    <cellStyle name="Comma 3 4 12 2" xfId="18014" xr:uid="{00000000-0005-0000-0000-0000E6170000}"/>
    <cellStyle name="Comma 3 4 12 3" xfId="43745" xr:uid="{00000000-0005-0000-0000-0000E7170000}"/>
    <cellStyle name="Comma 3 4 12 4" xfId="47015" xr:uid="{00000000-0005-0000-0000-0000E8170000}"/>
    <cellStyle name="Comma 3 4 12 5" xfId="50031" xr:uid="{00000000-0005-0000-0000-0000E9170000}"/>
    <cellStyle name="Comma 3 4 13" xfId="20032" xr:uid="{00000000-0005-0000-0000-0000EA170000}"/>
    <cellStyle name="Comma 3 4 14" xfId="44917" xr:uid="{00000000-0005-0000-0000-0000EB170000}"/>
    <cellStyle name="Comma 3 4 15" xfId="45825" xr:uid="{00000000-0005-0000-0000-0000EC170000}"/>
    <cellStyle name="Comma 3 4 16" xfId="46094" xr:uid="{00000000-0005-0000-0000-0000ED170000}"/>
    <cellStyle name="Comma 3 4 17" xfId="49109" xr:uid="{00000000-0005-0000-0000-0000EE170000}"/>
    <cellStyle name="Comma 3 4 2" xfId="4867" xr:uid="{00000000-0005-0000-0000-0000EF170000}"/>
    <cellStyle name="Comma 3 4 2 10" xfId="8619" xr:uid="{00000000-0005-0000-0000-0000F0170000}"/>
    <cellStyle name="Comma 3 4 2 10 2" xfId="44721" xr:uid="{00000000-0005-0000-0000-0000F1170000}"/>
    <cellStyle name="Comma 3 4 2 10 3" xfId="47229" xr:uid="{00000000-0005-0000-0000-0000F2170000}"/>
    <cellStyle name="Comma 3 4 2 10 4" xfId="50245" xr:uid="{00000000-0005-0000-0000-0000F3170000}"/>
    <cellStyle name="Comma 3 4 2 11" xfId="20033" xr:uid="{00000000-0005-0000-0000-0000F4170000}"/>
    <cellStyle name="Comma 3 4 2 12" xfId="44918" xr:uid="{00000000-0005-0000-0000-0000F5170000}"/>
    <cellStyle name="Comma 3 4 2 13" xfId="45826" xr:uid="{00000000-0005-0000-0000-0000F6170000}"/>
    <cellStyle name="Comma 3 4 2 14" xfId="46095" xr:uid="{00000000-0005-0000-0000-0000F7170000}"/>
    <cellStyle name="Comma 3 4 2 15" xfId="49110" xr:uid="{00000000-0005-0000-0000-0000F8170000}"/>
    <cellStyle name="Comma 3 4 2 2" xfId="6131" xr:uid="{00000000-0005-0000-0000-0000F9170000}"/>
    <cellStyle name="Comma 3 4 2 2 2" xfId="6451" xr:uid="{00000000-0005-0000-0000-0000FA170000}"/>
    <cellStyle name="Comma 3 4 2 2 2 2" xfId="11077" xr:uid="{00000000-0005-0000-0000-0000FB170000}"/>
    <cellStyle name="Comma 3 4 2 2 2 2 2" xfId="18627" xr:uid="{00000000-0005-0000-0000-0000FC170000}"/>
    <cellStyle name="Comma 3 4 2 2 2 2 3" xfId="44693" xr:uid="{00000000-0005-0000-0000-0000FD170000}"/>
    <cellStyle name="Comma 3 4 2 2 2 2 4" xfId="47943" xr:uid="{00000000-0005-0000-0000-0000FE170000}"/>
    <cellStyle name="Comma 3 4 2 2 2 2 5" xfId="50959" xr:uid="{00000000-0005-0000-0000-0000FF170000}"/>
    <cellStyle name="Comma 3 4 2 2 2 3" xfId="11562" xr:uid="{00000000-0005-0000-0000-000000180000}"/>
    <cellStyle name="Comma 3 4 2 2 2 3 2" xfId="19104" xr:uid="{00000000-0005-0000-0000-000001180000}"/>
    <cellStyle name="Comma 3 4 2 2 2 3 3" xfId="43720" xr:uid="{00000000-0005-0000-0000-000002180000}"/>
    <cellStyle name="Comma 3 4 2 2 2 3 4" xfId="48420" xr:uid="{00000000-0005-0000-0000-000003180000}"/>
    <cellStyle name="Comma 3 4 2 2 2 3 5" xfId="51436" xr:uid="{00000000-0005-0000-0000-000004180000}"/>
    <cellStyle name="Comma 3 4 2 2 2 4" xfId="12049" xr:uid="{00000000-0005-0000-0000-000005180000}"/>
    <cellStyle name="Comma 3 4 2 2 2 4 2" xfId="19581" xr:uid="{00000000-0005-0000-0000-000006180000}"/>
    <cellStyle name="Comma 3 4 2 2 2 4 3" xfId="42986" xr:uid="{00000000-0005-0000-0000-000007180000}"/>
    <cellStyle name="Comma 3 4 2 2 2 4 4" xfId="48897" xr:uid="{00000000-0005-0000-0000-000008180000}"/>
    <cellStyle name="Comma 3 4 2 2 2 4 5" xfId="51913" xr:uid="{00000000-0005-0000-0000-000009180000}"/>
    <cellStyle name="Comma 3 4 2 2 2 5" xfId="9085" xr:uid="{00000000-0005-0000-0000-00000A180000}"/>
    <cellStyle name="Comma 3 4 2 2 2 5 2" xfId="44682" xr:uid="{00000000-0005-0000-0000-00000B180000}"/>
    <cellStyle name="Comma 3 4 2 2 2 5 3" xfId="47466" xr:uid="{00000000-0005-0000-0000-00000C180000}"/>
    <cellStyle name="Comma 3 4 2 2 2 5 4" xfId="50482" xr:uid="{00000000-0005-0000-0000-00000D180000}"/>
    <cellStyle name="Comma 3 4 2 2 2 6" xfId="44237" xr:uid="{00000000-0005-0000-0000-00000E180000}"/>
    <cellStyle name="Comma 3 4 2 2 2 7" xfId="46360" xr:uid="{00000000-0005-0000-0000-00000F180000}"/>
    <cellStyle name="Comma 3 4 2 2 2 8" xfId="49376" xr:uid="{00000000-0005-0000-0000-000010180000}"/>
    <cellStyle name="Comma 3 4 2 2 3" xfId="10865" xr:uid="{00000000-0005-0000-0000-000011180000}"/>
    <cellStyle name="Comma 3 4 2 2 3 2" xfId="18415" xr:uid="{00000000-0005-0000-0000-000012180000}"/>
    <cellStyle name="Comma 3 4 2 2 3 3" xfId="43120" xr:uid="{00000000-0005-0000-0000-000013180000}"/>
    <cellStyle name="Comma 3 4 2 2 3 4" xfId="47731" xr:uid="{00000000-0005-0000-0000-000014180000}"/>
    <cellStyle name="Comma 3 4 2 2 3 5" xfId="50747" xr:uid="{00000000-0005-0000-0000-000015180000}"/>
    <cellStyle name="Comma 3 4 2 2 4" xfId="11349" xr:uid="{00000000-0005-0000-0000-000016180000}"/>
    <cellStyle name="Comma 3 4 2 2 4 2" xfId="18892" xr:uid="{00000000-0005-0000-0000-000017180000}"/>
    <cellStyle name="Comma 3 4 2 2 4 3" xfId="42756" xr:uid="{00000000-0005-0000-0000-000018180000}"/>
    <cellStyle name="Comma 3 4 2 2 4 4" xfId="48208" xr:uid="{00000000-0005-0000-0000-000019180000}"/>
    <cellStyle name="Comma 3 4 2 2 4 5" xfId="51224" xr:uid="{00000000-0005-0000-0000-00001A180000}"/>
    <cellStyle name="Comma 3 4 2 2 5" xfId="11836" xr:uid="{00000000-0005-0000-0000-00001B180000}"/>
    <cellStyle name="Comma 3 4 2 2 5 2" xfId="19369" xr:uid="{00000000-0005-0000-0000-00001C180000}"/>
    <cellStyle name="Comma 3 4 2 2 5 3" xfId="44010" xr:uid="{00000000-0005-0000-0000-00001D180000}"/>
    <cellStyle name="Comma 3 4 2 2 5 4" xfId="48685" xr:uid="{00000000-0005-0000-0000-00001E180000}"/>
    <cellStyle name="Comma 3 4 2 2 5 5" xfId="51701" xr:uid="{00000000-0005-0000-0000-00001F180000}"/>
    <cellStyle name="Comma 3 4 2 2 6" xfId="8784" xr:uid="{00000000-0005-0000-0000-000020180000}"/>
    <cellStyle name="Comma 3 4 2 2 6 2" xfId="42596" xr:uid="{00000000-0005-0000-0000-000021180000}"/>
    <cellStyle name="Comma 3 4 2 2 6 3" xfId="47254" xr:uid="{00000000-0005-0000-0000-000022180000}"/>
    <cellStyle name="Comma 3 4 2 2 6 4" xfId="50270" xr:uid="{00000000-0005-0000-0000-000023180000}"/>
    <cellStyle name="Comma 3 4 2 2 7" xfId="44433" xr:uid="{00000000-0005-0000-0000-000024180000}"/>
    <cellStyle name="Comma 3 4 2 2 8" xfId="46148" xr:uid="{00000000-0005-0000-0000-000025180000}"/>
    <cellStyle name="Comma 3 4 2 2 9" xfId="49164" xr:uid="{00000000-0005-0000-0000-000026180000}"/>
    <cellStyle name="Comma 3 4 2 3" xfId="6211" xr:uid="{00000000-0005-0000-0000-000027180000}"/>
    <cellStyle name="Comma 3 4 2 3 2" xfId="6531" xr:uid="{00000000-0005-0000-0000-000028180000}"/>
    <cellStyle name="Comma 3 4 2 3 2 2" xfId="11130" xr:uid="{00000000-0005-0000-0000-000029180000}"/>
    <cellStyle name="Comma 3 4 2 3 2 2 2" xfId="18680" xr:uid="{00000000-0005-0000-0000-00002A180000}"/>
    <cellStyle name="Comma 3 4 2 3 2 2 3" xfId="42725" xr:uid="{00000000-0005-0000-0000-00002B180000}"/>
    <cellStyle name="Comma 3 4 2 3 2 2 4" xfId="47996" xr:uid="{00000000-0005-0000-0000-00002C180000}"/>
    <cellStyle name="Comma 3 4 2 3 2 2 5" xfId="51012" xr:uid="{00000000-0005-0000-0000-00002D180000}"/>
    <cellStyle name="Comma 3 4 2 3 2 3" xfId="11615" xr:uid="{00000000-0005-0000-0000-00002E180000}"/>
    <cellStyle name="Comma 3 4 2 3 2 3 2" xfId="19157" xr:uid="{00000000-0005-0000-0000-00002F180000}"/>
    <cellStyle name="Comma 3 4 2 3 2 3 3" xfId="44358" xr:uid="{00000000-0005-0000-0000-000030180000}"/>
    <cellStyle name="Comma 3 4 2 3 2 3 4" xfId="48473" xr:uid="{00000000-0005-0000-0000-000031180000}"/>
    <cellStyle name="Comma 3 4 2 3 2 3 5" xfId="51489" xr:uid="{00000000-0005-0000-0000-000032180000}"/>
    <cellStyle name="Comma 3 4 2 3 2 4" xfId="12102" xr:uid="{00000000-0005-0000-0000-000033180000}"/>
    <cellStyle name="Comma 3 4 2 3 2 4 2" xfId="19634" xr:uid="{00000000-0005-0000-0000-000034180000}"/>
    <cellStyle name="Comma 3 4 2 3 2 4 3" xfId="44515" xr:uid="{00000000-0005-0000-0000-000035180000}"/>
    <cellStyle name="Comma 3 4 2 3 2 4 4" xfId="48950" xr:uid="{00000000-0005-0000-0000-000036180000}"/>
    <cellStyle name="Comma 3 4 2 3 2 4 5" xfId="51966" xr:uid="{00000000-0005-0000-0000-000037180000}"/>
    <cellStyle name="Comma 3 4 2 3 2 5" xfId="9164" xr:uid="{00000000-0005-0000-0000-000038180000}"/>
    <cellStyle name="Comma 3 4 2 3 2 5 2" xfId="43796" xr:uid="{00000000-0005-0000-0000-000039180000}"/>
    <cellStyle name="Comma 3 4 2 3 2 5 3" xfId="47519" xr:uid="{00000000-0005-0000-0000-00003A180000}"/>
    <cellStyle name="Comma 3 4 2 3 2 5 4" xfId="50535" xr:uid="{00000000-0005-0000-0000-00003B180000}"/>
    <cellStyle name="Comma 3 4 2 3 2 6" xfId="43572" xr:uid="{00000000-0005-0000-0000-00003C180000}"/>
    <cellStyle name="Comma 3 4 2 3 2 7" xfId="46413" xr:uid="{00000000-0005-0000-0000-00003D180000}"/>
    <cellStyle name="Comma 3 4 2 3 2 8" xfId="49429" xr:uid="{00000000-0005-0000-0000-00003E180000}"/>
    <cellStyle name="Comma 3 4 2 3 3" xfId="10918" xr:uid="{00000000-0005-0000-0000-00003F180000}"/>
    <cellStyle name="Comma 3 4 2 3 3 2" xfId="18468" xr:uid="{00000000-0005-0000-0000-000040180000}"/>
    <cellStyle name="Comma 3 4 2 3 3 3" xfId="32194" xr:uid="{00000000-0005-0000-0000-000041180000}"/>
    <cellStyle name="Comma 3 4 2 3 3 4" xfId="47784" xr:uid="{00000000-0005-0000-0000-000042180000}"/>
    <cellStyle name="Comma 3 4 2 3 3 5" xfId="50800" xr:uid="{00000000-0005-0000-0000-000043180000}"/>
    <cellStyle name="Comma 3 4 2 3 4" xfId="11403" xr:uid="{00000000-0005-0000-0000-000044180000}"/>
    <cellStyle name="Comma 3 4 2 3 4 2" xfId="18945" xr:uid="{00000000-0005-0000-0000-000045180000}"/>
    <cellStyle name="Comma 3 4 2 3 4 3" xfId="44501" xr:uid="{00000000-0005-0000-0000-000046180000}"/>
    <cellStyle name="Comma 3 4 2 3 4 4" xfId="48261" xr:uid="{00000000-0005-0000-0000-000047180000}"/>
    <cellStyle name="Comma 3 4 2 3 4 5" xfId="51277" xr:uid="{00000000-0005-0000-0000-000048180000}"/>
    <cellStyle name="Comma 3 4 2 3 5" xfId="11890" xr:uid="{00000000-0005-0000-0000-000049180000}"/>
    <cellStyle name="Comma 3 4 2 3 5 2" xfId="19422" xr:uid="{00000000-0005-0000-0000-00004A180000}"/>
    <cellStyle name="Comma 3 4 2 3 5 3" xfId="44803" xr:uid="{00000000-0005-0000-0000-00004B180000}"/>
    <cellStyle name="Comma 3 4 2 3 5 4" xfId="48738" xr:uid="{00000000-0005-0000-0000-00004C180000}"/>
    <cellStyle name="Comma 3 4 2 3 5 5" xfId="51754" xr:uid="{00000000-0005-0000-0000-00004D180000}"/>
    <cellStyle name="Comma 3 4 2 3 6" xfId="8855" xr:uid="{00000000-0005-0000-0000-00004E180000}"/>
    <cellStyle name="Comma 3 4 2 3 6 2" xfId="44272" xr:uid="{00000000-0005-0000-0000-00004F180000}"/>
    <cellStyle name="Comma 3 4 2 3 6 3" xfId="47307" xr:uid="{00000000-0005-0000-0000-000050180000}"/>
    <cellStyle name="Comma 3 4 2 3 6 4" xfId="50323" xr:uid="{00000000-0005-0000-0000-000051180000}"/>
    <cellStyle name="Comma 3 4 2 3 7" xfId="44733" xr:uid="{00000000-0005-0000-0000-000052180000}"/>
    <cellStyle name="Comma 3 4 2 3 8" xfId="46201" xr:uid="{00000000-0005-0000-0000-000053180000}"/>
    <cellStyle name="Comma 3 4 2 3 9" xfId="49217" xr:uid="{00000000-0005-0000-0000-000054180000}"/>
    <cellStyle name="Comma 3 4 2 4" xfId="6291" xr:uid="{00000000-0005-0000-0000-000055180000}"/>
    <cellStyle name="Comma 3 4 2 4 2" xfId="6611" xr:uid="{00000000-0005-0000-0000-000056180000}"/>
    <cellStyle name="Comma 3 4 2 4 2 2" xfId="11183" xr:uid="{00000000-0005-0000-0000-000057180000}"/>
    <cellStyle name="Comma 3 4 2 4 2 2 2" xfId="18733" xr:uid="{00000000-0005-0000-0000-000058180000}"/>
    <cellStyle name="Comma 3 4 2 4 2 2 3" xfId="43970" xr:uid="{00000000-0005-0000-0000-000059180000}"/>
    <cellStyle name="Comma 3 4 2 4 2 2 4" xfId="48049" xr:uid="{00000000-0005-0000-0000-00005A180000}"/>
    <cellStyle name="Comma 3 4 2 4 2 2 5" xfId="51065" xr:uid="{00000000-0005-0000-0000-00005B180000}"/>
    <cellStyle name="Comma 3 4 2 4 2 3" xfId="11668" xr:uid="{00000000-0005-0000-0000-00005C180000}"/>
    <cellStyle name="Comma 3 4 2 4 2 3 2" xfId="19210" xr:uid="{00000000-0005-0000-0000-00005D180000}"/>
    <cellStyle name="Comma 3 4 2 4 2 3 3" xfId="20722" xr:uid="{00000000-0005-0000-0000-00005E180000}"/>
    <cellStyle name="Comma 3 4 2 4 2 3 4" xfId="48526" xr:uid="{00000000-0005-0000-0000-00005F180000}"/>
    <cellStyle name="Comma 3 4 2 4 2 3 5" xfId="51542" xr:uid="{00000000-0005-0000-0000-000060180000}"/>
    <cellStyle name="Comma 3 4 2 4 2 4" xfId="12155" xr:uid="{00000000-0005-0000-0000-000061180000}"/>
    <cellStyle name="Comma 3 4 2 4 2 4 2" xfId="19687" xr:uid="{00000000-0005-0000-0000-000062180000}"/>
    <cellStyle name="Comma 3 4 2 4 2 4 3" xfId="44711" xr:uid="{00000000-0005-0000-0000-000063180000}"/>
    <cellStyle name="Comma 3 4 2 4 2 4 4" xfId="49003" xr:uid="{00000000-0005-0000-0000-000064180000}"/>
    <cellStyle name="Comma 3 4 2 4 2 4 5" xfId="52019" xr:uid="{00000000-0005-0000-0000-000065180000}"/>
    <cellStyle name="Comma 3 4 2 4 2 5" xfId="9244" xr:uid="{00000000-0005-0000-0000-000066180000}"/>
    <cellStyle name="Comma 3 4 2 4 2 5 2" xfId="43607" xr:uid="{00000000-0005-0000-0000-000067180000}"/>
    <cellStyle name="Comma 3 4 2 4 2 5 3" xfId="47572" xr:uid="{00000000-0005-0000-0000-000068180000}"/>
    <cellStyle name="Comma 3 4 2 4 2 5 4" xfId="50588" xr:uid="{00000000-0005-0000-0000-000069180000}"/>
    <cellStyle name="Comma 3 4 2 4 2 6" xfId="44169" xr:uid="{00000000-0005-0000-0000-00006A180000}"/>
    <cellStyle name="Comma 3 4 2 4 2 7" xfId="46466" xr:uid="{00000000-0005-0000-0000-00006B180000}"/>
    <cellStyle name="Comma 3 4 2 4 2 8" xfId="49482" xr:uid="{00000000-0005-0000-0000-00006C180000}"/>
    <cellStyle name="Comma 3 4 2 4 3" xfId="10971" xr:uid="{00000000-0005-0000-0000-00006D180000}"/>
    <cellStyle name="Comma 3 4 2 4 3 2" xfId="18521" xr:uid="{00000000-0005-0000-0000-00006E180000}"/>
    <cellStyle name="Comma 3 4 2 4 3 3" xfId="21249" xr:uid="{00000000-0005-0000-0000-00006F180000}"/>
    <cellStyle name="Comma 3 4 2 4 3 4" xfId="47837" xr:uid="{00000000-0005-0000-0000-000070180000}"/>
    <cellStyle name="Comma 3 4 2 4 3 5" xfId="50853" xr:uid="{00000000-0005-0000-0000-000071180000}"/>
    <cellStyle name="Comma 3 4 2 4 4" xfId="11456" xr:uid="{00000000-0005-0000-0000-000072180000}"/>
    <cellStyle name="Comma 3 4 2 4 4 2" xfId="18998" xr:uid="{00000000-0005-0000-0000-000073180000}"/>
    <cellStyle name="Comma 3 4 2 4 4 3" xfId="43285" xr:uid="{00000000-0005-0000-0000-000074180000}"/>
    <cellStyle name="Comma 3 4 2 4 4 4" xfId="48314" xr:uid="{00000000-0005-0000-0000-000075180000}"/>
    <cellStyle name="Comma 3 4 2 4 4 5" xfId="51330" xr:uid="{00000000-0005-0000-0000-000076180000}"/>
    <cellStyle name="Comma 3 4 2 4 5" xfId="11943" xr:uid="{00000000-0005-0000-0000-000077180000}"/>
    <cellStyle name="Comma 3 4 2 4 5 2" xfId="19475" xr:uid="{00000000-0005-0000-0000-000078180000}"/>
    <cellStyle name="Comma 3 4 2 4 5 3" xfId="43231" xr:uid="{00000000-0005-0000-0000-000079180000}"/>
    <cellStyle name="Comma 3 4 2 4 5 4" xfId="48791" xr:uid="{00000000-0005-0000-0000-00007A180000}"/>
    <cellStyle name="Comma 3 4 2 4 5 5" xfId="51807" xr:uid="{00000000-0005-0000-0000-00007B180000}"/>
    <cellStyle name="Comma 3 4 2 4 6" xfId="8931" xr:uid="{00000000-0005-0000-0000-00007C180000}"/>
    <cellStyle name="Comma 3 4 2 4 6 2" xfId="20498" xr:uid="{00000000-0005-0000-0000-00007D180000}"/>
    <cellStyle name="Comma 3 4 2 4 6 3" xfId="47360" xr:uid="{00000000-0005-0000-0000-00007E180000}"/>
    <cellStyle name="Comma 3 4 2 4 6 4" xfId="50376" xr:uid="{00000000-0005-0000-0000-00007F180000}"/>
    <cellStyle name="Comma 3 4 2 4 7" xfId="42903" xr:uid="{00000000-0005-0000-0000-000080180000}"/>
    <cellStyle name="Comma 3 4 2 4 8" xfId="46254" xr:uid="{00000000-0005-0000-0000-000081180000}"/>
    <cellStyle name="Comma 3 4 2 4 9" xfId="49270" xr:uid="{00000000-0005-0000-0000-000082180000}"/>
    <cellStyle name="Comma 3 4 2 5" xfId="6371" xr:uid="{00000000-0005-0000-0000-000083180000}"/>
    <cellStyle name="Comma 3 4 2 5 2" xfId="11024" xr:uid="{00000000-0005-0000-0000-000084180000}"/>
    <cellStyle name="Comma 3 4 2 5 2 2" xfId="18574" xr:uid="{00000000-0005-0000-0000-000085180000}"/>
    <cellStyle name="Comma 3 4 2 5 2 3" xfId="44213" xr:uid="{00000000-0005-0000-0000-000086180000}"/>
    <cellStyle name="Comma 3 4 2 5 2 4" xfId="47890" xr:uid="{00000000-0005-0000-0000-000087180000}"/>
    <cellStyle name="Comma 3 4 2 5 2 5" xfId="50906" xr:uid="{00000000-0005-0000-0000-000088180000}"/>
    <cellStyle name="Comma 3 4 2 5 3" xfId="11509" xr:uid="{00000000-0005-0000-0000-000089180000}"/>
    <cellStyle name="Comma 3 4 2 5 3 2" xfId="19051" xr:uid="{00000000-0005-0000-0000-00008A180000}"/>
    <cellStyle name="Comma 3 4 2 5 3 3" xfId="43473" xr:uid="{00000000-0005-0000-0000-00008B180000}"/>
    <cellStyle name="Comma 3 4 2 5 3 4" xfId="48367" xr:uid="{00000000-0005-0000-0000-00008C180000}"/>
    <cellStyle name="Comma 3 4 2 5 3 5" xfId="51383" xr:uid="{00000000-0005-0000-0000-00008D180000}"/>
    <cellStyle name="Comma 3 4 2 5 4" xfId="11996" xr:uid="{00000000-0005-0000-0000-00008E180000}"/>
    <cellStyle name="Comma 3 4 2 5 4 2" xfId="19528" xr:uid="{00000000-0005-0000-0000-00008F180000}"/>
    <cellStyle name="Comma 3 4 2 5 4 3" xfId="44513" xr:uid="{00000000-0005-0000-0000-000090180000}"/>
    <cellStyle name="Comma 3 4 2 5 4 4" xfId="48844" xr:uid="{00000000-0005-0000-0000-000091180000}"/>
    <cellStyle name="Comma 3 4 2 5 4 5" xfId="51860" xr:uid="{00000000-0005-0000-0000-000092180000}"/>
    <cellStyle name="Comma 3 4 2 5 5" xfId="9010" xr:uid="{00000000-0005-0000-0000-000093180000}"/>
    <cellStyle name="Comma 3 4 2 5 5 2" xfId="33402" xr:uid="{00000000-0005-0000-0000-000094180000}"/>
    <cellStyle name="Comma 3 4 2 5 5 3" xfId="47413" xr:uid="{00000000-0005-0000-0000-000095180000}"/>
    <cellStyle name="Comma 3 4 2 5 5 4" xfId="50429" xr:uid="{00000000-0005-0000-0000-000096180000}"/>
    <cellStyle name="Comma 3 4 2 5 6" xfId="43937" xr:uid="{00000000-0005-0000-0000-000097180000}"/>
    <cellStyle name="Comma 3 4 2 5 7" xfId="46307" xr:uid="{00000000-0005-0000-0000-000098180000}"/>
    <cellStyle name="Comma 3 4 2 5 8" xfId="49323" xr:uid="{00000000-0005-0000-0000-000099180000}"/>
    <cellStyle name="Comma 3 4 2 6" xfId="6691" xr:uid="{00000000-0005-0000-0000-00009A180000}"/>
    <cellStyle name="Comma 3 4 2 6 2" xfId="11236" xr:uid="{00000000-0005-0000-0000-00009B180000}"/>
    <cellStyle name="Comma 3 4 2 6 2 2" xfId="18786" xr:uid="{00000000-0005-0000-0000-00009C180000}"/>
    <cellStyle name="Comma 3 4 2 6 2 3" xfId="44499" xr:uid="{00000000-0005-0000-0000-00009D180000}"/>
    <cellStyle name="Comma 3 4 2 6 2 4" xfId="48102" xr:uid="{00000000-0005-0000-0000-00009E180000}"/>
    <cellStyle name="Comma 3 4 2 6 2 5" xfId="51118" xr:uid="{00000000-0005-0000-0000-00009F180000}"/>
    <cellStyle name="Comma 3 4 2 6 3" xfId="11721" xr:uid="{00000000-0005-0000-0000-0000A0180000}"/>
    <cellStyle name="Comma 3 4 2 6 3 2" xfId="19263" xr:uid="{00000000-0005-0000-0000-0000A1180000}"/>
    <cellStyle name="Comma 3 4 2 6 3 3" xfId="20932" xr:uid="{00000000-0005-0000-0000-0000A2180000}"/>
    <cellStyle name="Comma 3 4 2 6 3 4" xfId="48579" xr:uid="{00000000-0005-0000-0000-0000A3180000}"/>
    <cellStyle name="Comma 3 4 2 6 3 5" xfId="51595" xr:uid="{00000000-0005-0000-0000-0000A4180000}"/>
    <cellStyle name="Comma 3 4 2 6 4" xfId="12209" xr:uid="{00000000-0005-0000-0000-0000A5180000}"/>
    <cellStyle name="Comma 3 4 2 6 4 2" xfId="19740" xr:uid="{00000000-0005-0000-0000-0000A6180000}"/>
    <cellStyle name="Comma 3 4 2 6 4 3" xfId="44712" xr:uid="{00000000-0005-0000-0000-0000A7180000}"/>
    <cellStyle name="Comma 3 4 2 6 4 4" xfId="49056" xr:uid="{00000000-0005-0000-0000-0000A8180000}"/>
    <cellStyle name="Comma 3 4 2 6 4 5" xfId="52072" xr:uid="{00000000-0005-0000-0000-0000A9180000}"/>
    <cellStyle name="Comma 3 4 2 6 5" xfId="9324" xr:uid="{00000000-0005-0000-0000-0000AA180000}"/>
    <cellStyle name="Comma 3 4 2 6 5 2" xfId="43950" xr:uid="{00000000-0005-0000-0000-0000AB180000}"/>
    <cellStyle name="Comma 3 4 2 6 5 3" xfId="47625" xr:uid="{00000000-0005-0000-0000-0000AC180000}"/>
    <cellStyle name="Comma 3 4 2 6 5 4" xfId="50641" xr:uid="{00000000-0005-0000-0000-0000AD180000}"/>
    <cellStyle name="Comma 3 4 2 6 6" xfId="21648" xr:uid="{00000000-0005-0000-0000-0000AE180000}"/>
    <cellStyle name="Comma 3 4 2 6 7" xfId="46519" xr:uid="{00000000-0005-0000-0000-0000AF180000}"/>
    <cellStyle name="Comma 3 4 2 6 8" xfId="49535" xr:uid="{00000000-0005-0000-0000-0000B0180000}"/>
    <cellStyle name="Comma 3 4 2 7" xfId="10812" xr:uid="{00000000-0005-0000-0000-0000B1180000}"/>
    <cellStyle name="Comma 3 4 2 7 2" xfId="18362" xr:uid="{00000000-0005-0000-0000-0000B2180000}"/>
    <cellStyle name="Comma 3 4 2 7 3" xfId="20258" xr:uid="{00000000-0005-0000-0000-0000B3180000}"/>
    <cellStyle name="Comma 3 4 2 7 4" xfId="47678" xr:uid="{00000000-0005-0000-0000-0000B4180000}"/>
    <cellStyle name="Comma 3 4 2 7 5" xfId="50694" xr:uid="{00000000-0005-0000-0000-0000B5180000}"/>
    <cellStyle name="Comma 3 4 2 8" xfId="11296" xr:uid="{00000000-0005-0000-0000-0000B6180000}"/>
    <cellStyle name="Comma 3 4 2 8 2" xfId="18839" xr:uid="{00000000-0005-0000-0000-0000B7180000}"/>
    <cellStyle name="Comma 3 4 2 8 3" xfId="28797" xr:uid="{00000000-0005-0000-0000-0000B8180000}"/>
    <cellStyle name="Comma 3 4 2 8 4" xfId="48155" xr:uid="{00000000-0005-0000-0000-0000B9180000}"/>
    <cellStyle name="Comma 3 4 2 8 5" xfId="51171" xr:uid="{00000000-0005-0000-0000-0000BA180000}"/>
    <cellStyle name="Comma 3 4 2 9" xfId="11783" xr:uid="{00000000-0005-0000-0000-0000BB180000}"/>
    <cellStyle name="Comma 3 4 2 9 2" xfId="19316" xr:uid="{00000000-0005-0000-0000-0000BC180000}"/>
    <cellStyle name="Comma 3 4 2 9 3" xfId="28645" xr:uid="{00000000-0005-0000-0000-0000BD180000}"/>
    <cellStyle name="Comma 3 4 2 9 4" xfId="48632" xr:uid="{00000000-0005-0000-0000-0000BE180000}"/>
    <cellStyle name="Comma 3 4 2 9 5" xfId="51648" xr:uid="{00000000-0005-0000-0000-0000BF180000}"/>
    <cellStyle name="Comma 3 4 3" xfId="6130" xr:uid="{00000000-0005-0000-0000-0000C0180000}"/>
    <cellStyle name="Comma 3 4 3 2" xfId="6450" xr:uid="{00000000-0005-0000-0000-0000C1180000}"/>
    <cellStyle name="Comma 3 4 3 2 2" xfId="11076" xr:uid="{00000000-0005-0000-0000-0000C2180000}"/>
    <cellStyle name="Comma 3 4 3 2 2 2" xfId="18626" xr:uid="{00000000-0005-0000-0000-0000C3180000}"/>
    <cellStyle name="Comma 3 4 3 2 2 3" xfId="21230" xr:uid="{00000000-0005-0000-0000-0000C4180000}"/>
    <cellStyle name="Comma 3 4 3 2 2 4" xfId="47942" xr:uid="{00000000-0005-0000-0000-0000C5180000}"/>
    <cellStyle name="Comma 3 4 3 2 2 5" xfId="50958" xr:uid="{00000000-0005-0000-0000-0000C6180000}"/>
    <cellStyle name="Comma 3 4 3 2 3" xfId="11561" xr:uid="{00000000-0005-0000-0000-0000C7180000}"/>
    <cellStyle name="Comma 3 4 3 2 3 2" xfId="19103" xr:uid="{00000000-0005-0000-0000-0000C8180000}"/>
    <cellStyle name="Comma 3 4 3 2 3 3" xfId="42789" xr:uid="{00000000-0005-0000-0000-0000C9180000}"/>
    <cellStyle name="Comma 3 4 3 2 3 4" xfId="48419" xr:uid="{00000000-0005-0000-0000-0000CA180000}"/>
    <cellStyle name="Comma 3 4 3 2 3 5" xfId="51435" xr:uid="{00000000-0005-0000-0000-0000CB180000}"/>
    <cellStyle name="Comma 3 4 3 2 4" xfId="12048" xr:uid="{00000000-0005-0000-0000-0000CC180000}"/>
    <cellStyle name="Comma 3 4 3 2 4 2" xfId="19580" xr:uid="{00000000-0005-0000-0000-0000CD180000}"/>
    <cellStyle name="Comma 3 4 3 2 4 3" xfId="44840" xr:uid="{00000000-0005-0000-0000-0000CE180000}"/>
    <cellStyle name="Comma 3 4 3 2 4 4" xfId="48896" xr:uid="{00000000-0005-0000-0000-0000CF180000}"/>
    <cellStyle name="Comma 3 4 3 2 4 5" xfId="51912" xr:uid="{00000000-0005-0000-0000-0000D0180000}"/>
    <cellStyle name="Comma 3 4 3 2 5" xfId="9084" xr:uid="{00000000-0005-0000-0000-0000D1180000}"/>
    <cellStyle name="Comma 3 4 3 2 5 2" xfId="43305" xr:uid="{00000000-0005-0000-0000-0000D2180000}"/>
    <cellStyle name="Comma 3 4 3 2 5 3" xfId="47465" xr:uid="{00000000-0005-0000-0000-0000D3180000}"/>
    <cellStyle name="Comma 3 4 3 2 5 4" xfId="50481" xr:uid="{00000000-0005-0000-0000-0000D4180000}"/>
    <cellStyle name="Comma 3 4 3 2 6" xfId="43546" xr:uid="{00000000-0005-0000-0000-0000D5180000}"/>
    <cellStyle name="Comma 3 4 3 2 7" xfId="46359" xr:uid="{00000000-0005-0000-0000-0000D6180000}"/>
    <cellStyle name="Comma 3 4 3 2 8" xfId="49375" xr:uid="{00000000-0005-0000-0000-0000D7180000}"/>
    <cellStyle name="Comma 3 4 3 3" xfId="10864" xr:uid="{00000000-0005-0000-0000-0000D8180000}"/>
    <cellStyle name="Comma 3 4 3 3 2" xfId="18414" xr:uid="{00000000-0005-0000-0000-0000D9180000}"/>
    <cellStyle name="Comma 3 4 3 3 3" xfId="44398" xr:uid="{00000000-0005-0000-0000-0000DA180000}"/>
    <cellStyle name="Comma 3 4 3 3 4" xfId="47730" xr:uid="{00000000-0005-0000-0000-0000DB180000}"/>
    <cellStyle name="Comma 3 4 3 3 5" xfId="50746" xr:uid="{00000000-0005-0000-0000-0000DC180000}"/>
    <cellStyle name="Comma 3 4 3 4" xfId="11348" xr:uid="{00000000-0005-0000-0000-0000DD180000}"/>
    <cellStyle name="Comma 3 4 3 4 2" xfId="18891" xr:uid="{00000000-0005-0000-0000-0000DE180000}"/>
    <cellStyle name="Comma 3 4 3 4 3" xfId="43953" xr:uid="{00000000-0005-0000-0000-0000DF180000}"/>
    <cellStyle name="Comma 3 4 3 4 4" xfId="48207" xr:uid="{00000000-0005-0000-0000-0000E0180000}"/>
    <cellStyle name="Comma 3 4 3 4 5" xfId="51223" xr:uid="{00000000-0005-0000-0000-0000E1180000}"/>
    <cellStyle name="Comma 3 4 3 5" xfId="11835" xr:uid="{00000000-0005-0000-0000-0000E2180000}"/>
    <cellStyle name="Comma 3 4 3 5 2" xfId="19368" xr:uid="{00000000-0005-0000-0000-0000E3180000}"/>
    <cellStyle name="Comma 3 4 3 5 3" xfId="42831" xr:uid="{00000000-0005-0000-0000-0000E4180000}"/>
    <cellStyle name="Comma 3 4 3 5 4" xfId="48684" xr:uid="{00000000-0005-0000-0000-0000E5180000}"/>
    <cellStyle name="Comma 3 4 3 5 5" xfId="51700" xr:uid="{00000000-0005-0000-0000-0000E6180000}"/>
    <cellStyle name="Comma 3 4 3 6" xfId="8783" xr:uid="{00000000-0005-0000-0000-0000E7180000}"/>
    <cellStyle name="Comma 3 4 3 6 2" xfId="44479" xr:uid="{00000000-0005-0000-0000-0000E8180000}"/>
    <cellStyle name="Comma 3 4 3 6 3" xfId="47253" xr:uid="{00000000-0005-0000-0000-0000E9180000}"/>
    <cellStyle name="Comma 3 4 3 6 4" xfId="50269" xr:uid="{00000000-0005-0000-0000-0000EA180000}"/>
    <cellStyle name="Comma 3 4 3 7" xfId="42310" xr:uid="{00000000-0005-0000-0000-0000EB180000}"/>
    <cellStyle name="Comma 3 4 3 8" xfId="46147" xr:uid="{00000000-0005-0000-0000-0000EC180000}"/>
    <cellStyle name="Comma 3 4 3 9" xfId="49163" xr:uid="{00000000-0005-0000-0000-0000ED180000}"/>
    <cellStyle name="Comma 3 4 4" xfId="6210" xr:uid="{00000000-0005-0000-0000-0000EE180000}"/>
    <cellStyle name="Comma 3 4 4 2" xfId="6530" xr:uid="{00000000-0005-0000-0000-0000EF180000}"/>
    <cellStyle name="Comma 3 4 4 2 2" xfId="11129" xr:uid="{00000000-0005-0000-0000-0000F0180000}"/>
    <cellStyle name="Comma 3 4 4 2 2 2" xfId="18679" xr:uid="{00000000-0005-0000-0000-0000F1180000}"/>
    <cellStyle name="Comma 3 4 4 2 2 3" xfId="43915" xr:uid="{00000000-0005-0000-0000-0000F2180000}"/>
    <cellStyle name="Comma 3 4 4 2 2 4" xfId="47995" xr:uid="{00000000-0005-0000-0000-0000F3180000}"/>
    <cellStyle name="Comma 3 4 4 2 2 5" xfId="51011" xr:uid="{00000000-0005-0000-0000-0000F4180000}"/>
    <cellStyle name="Comma 3 4 4 2 3" xfId="11614" xr:uid="{00000000-0005-0000-0000-0000F5180000}"/>
    <cellStyle name="Comma 3 4 4 2 3 2" xfId="19156" xr:uid="{00000000-0005-0000-0000-0000F6180000}"/>
    <cellStyle name="Comma 3 4 4 2 3 3" xfId="43191" xr:uid="{00000000-0005-0000-0000-0000F7180000}"/>
    <cellStyle name="Comma 3 4 4 2 3 4" xfId="48472" xr:uid="{00000000-0005-0000-0000-0000F8180000}"/>
    <cellStyle name="Comma 3 4 4 2 3 5" xfId="51488" xr:uid="{00000000-0005-0000-0000-0000F9180000}"/>
    <cellStyle name="Comma 3 4 4 2 4" xfId="12101" xr:uid="{00000000-0005-0000-0000-0000FA180000}"/>
    <cellStyle name="Comma 3 4 4 2 4 2" xfId="19633" xr:uid="{00000000-0005-0000-0000-0000FB180000}"/>
    <cellStyle name="Comma 3 4 4 2 4 3" xfId="28643" xr:uid="{00000000-0005-0000-0000-0000FC180000}"/>
    <cellStyle name="Comma 3 4 4 2 4 4" xfId="48949" xr:uid="{00000000-0005-0000-0000-0000FD180000}"/>
    <cellStyle name="Comma 3 4 4 2 4 5" xfId="51965" xr:uid="{00000000-0005-0000-0000-0000FE180000}"/>
    <cellStyle name="Comma 3 4 4 2 5" xfId="9163" xr:uid="{00000000-0005-0000-0000-0000FF180000}"/>
    <cellStyle name="Comma 3 4 4 2 5 2" xfId="43281" xr:uid="{00000000-0005-0000-0000-000000190000}"/>
    <cellStyle name="Comma 3 4 4 2 5 3" xfId="47518" xr:uid="{00000000-0005-0000-0000-000001190000}"/>
    <cellStyle name="Comma 3 4 4 2 5 4" xfId="50534" xr:uid="{00000000-0005-0000-0000-000002190000}"/>
    <cellStyle name="Comma 3 4 4 2 6" xfId="42396" xr:uid="{00000000-0005-0000-0000-000003190000}"/>
    <cellStyle name="Comma 3 4 4 2 7" xfId="46412" xr:uid="{00000000-0005-0000-0000-000004190000}"/>
    <cellStyle name="Comma 3 4 4 2 8" xfId="49428" xr:uid="{00000000-0005-0000-0000-000005190000}"/>
    <cellStyle name="Comma 3 4 4 3" xfId="10917" xr:uid="{00000000-0005-0000-0000-000006190000}"/>
    <cellStyle name="Comma 3 4 4 3 2" xfId="18467" xr:uid="{00000000-0005-0000-0000-000007190000}"/>
    <cellStyle name="Comma 3 4 4 3 3" xfId="43462" xr:uid="{00000000-0005-0000-0000-000008190000}"/>
    <cellStyle name="Comma 3 4 4 3 4" xfId="47783" xr:uid="{00000000-0005-0000-0000-000009190000}"/>
    <cellStyle name="Comma 3 4 4 3 5" xfId="50799" xr:uid="{00000000-0005-0000-0000-00000A190000}"/>
    <cellStyle name="Comma 3 4 4 4" xfId="11402" xr:uid="{00000000-0005-0000-0000-00000B190000}"/>
    <cellStyle name="Comma 3 4 4 4 2" xfId="18944" xr:uid="{00000000-0005-0000-0000-00000C190000}"/>
    <cellStyle name="Comma 3 4 4 4 3" xfId="44547" xr:uid="{00000000-0005-0000-0000-00000D190000}"/>
    <cellStyle name="Comma 3 4 4 4 4" xfId="48260" xr:uid="{00000000-0005-0000-0000-00000E190000}"/>
    <cellStyle name="Comma 3 4 4 4 5" xfId="51276" xr:uid="{00000000-0005-0000-0000-00000F190000}"/>
    <cellStyle name="Comma 3 4 4 5" xfId="11889" xr:uid="{00000000-0005-0000-0000-000010190000}"/>
    <cellStyle name="Comma 3 4 4 5 2" xfId="19421" xr:uid="{00000000-0005-0000-0000-000011190000}"/>
    <cellStyle name="Comma 3 4 4 5 3" xfId="43783" xr:uid="{00000000-0005-0000-0000-000012190000}"/>
    <cellStyle name="Comma 3 4 4 5 4" xfId="48737" xr:uid="{00000000-0005-0000-0000-000013190000}"/>
    <cellStyle name="Comma 3 4 4 5 5" xfId="51753" xr:uid="{00000000-0005-0000-0000-000014190000}"/>
    <cellStyle name="Comma 3 4 4 6" xfId="8854" xr:uid="{00000000-0005-0000-0000-000015190000}"/>
    <cellStyle name="Comma 3 4 4 6 2" xfId="21360" xr:uid="{00000000-0005-0000-0000-000016190000}"/>
    <cellStyle name="Comma 3 4 4 6 3" xfId="47306" xr:uid="{00000000-0005-0000-0000-000017190000}"/>
    <cellStyle name="Comma 3 4 4 6 4" xfId="50322" xr:uid="{00000000-0005-0000-0000-000018190000}"/>
    <cellStyle name="Comma 3 4 4 7" xfId="42327" xr:uid="{00000000-0005-0000-0000-000019190000}"/>
    <cellStyle name="Comma 3 4 4 8" xfId="46200" xr:uid="{00000000-0005-0000-0000-00001A190000}"/>
    <cellStyle name="Comma 3 4 4 9" xfId="49216" xr:uid="{00000000-0005-0000-0000-00001B190000}"/>
    <cellStyle name="Comma 3 4 5" xfId="6290" xr:uid="{00000000-0005-0000-0000-00001C190000}"/>
    <cellStyle name="Comma 3 4 5 2" xfId="6610" xr:uid="{00000000-0005-0000-0000-00001D190000}"/>
    <cellStyle name="Comma 3 4 5 2 2" xfId="11182" xr:uid="{00000000-0005-0000-0000-00001E190000}"/>
    <cellStyle name="Comma 3 4 5 2 2 2" xfId="18732" xr:uid="{00000000-0005-0000-0000-00001F190000}"/>
    <cellStyle name="Comma 3 4 5 2 2 3" xfId="43284" xr:uid="{00000000-0005-0000-0000-000020190000}"/>
    <cellStyle name="Comma 3 4 5 2 2 4" xfId="48048" xr:uid="{00000000-0005-0000-0000-000021190000}"/>
    <cellStyle name="Comma 3 4 5 2 2 5" xfId="51064" xr:uid="{00000000-0005-0000-0000-000022190000}"/>
    <cellStyle name="Comma 3 4 5 2 3" xfId="11667" xr:uid="{00000000-0005-0000-0000-000023190000}"/>
    <cellStyle name="Comma 3 4 5 2 3 2" xfId="19209" xr:uid="{00000000-0005-0000-0000-000024190000}"/>
    <cellStyle name="Comma 3 4 5 2 3 3" xfId="21182" xr:uid="{00000000-0005-0000-0000-000025190000}"/>
    <cellStyle name="Comma 3 4 5 2 3 4" xfId="48525" xr:uid="{00000000-0005-0000-0000-000026190000}"/>
    <cellStyle name="Comma 3 4 5 2 3 5" xfId="51541" xr:uid="{00000000-0005-0000-0000-000027190000}"/>
    <cellStyle name="Comma 3 4 5 2 4" xfId="12154" xr:uid="{00000000-0005-0000-0000-000028190000}"/>
    <cellStyle name="Comma 3 4 5 2 4 2" xfId="19686" xr:uid="{00000000-0005-0000-0000-000029190000}"/>
    <cellStyle name="Comma 3 4 5 2 4 3" xfId="43424" xr:uid="{00000000-0005-0000-0000-00002A190000}"/>
    <cellStyle name="Comma 3 4 5 2 4 4" xfId="49002" xr:uid="{00000000-0005-0000-0000-00002B190000}"/>
    <cellStyle name="Comma 3 4 5 2 4 5" xfId="52018" xr:uid="{00000000-0005-0000-0000-00002C190000}"/>
    <cellStyle name="Comma 3 4 5 2 5" xfId="9243" xr:uid="{00000000-0005-0000-0000-00002D190000}"/>
    <cellStyle name="Comma 3 4 5 2 5 2" xfId="43459" xr:uid="{00000000-0005-0000-0000-00002E190000}"/>
    <cellStyle name="Comma 3 4 5 2 5 3" xfId="47571" xr:uid="{00000000-0005-0000-0000-00002F190000}"/>
    <cellStyle name="Comma 3 4 5 2 5 4" xfId="50587" xr:uid="{00000000-0005-0000-0000-000030190000}"/>
    <cellStyle name="Comma 3 4 5 2 6" xfId="42416" xr:uid="{00000000-0005-0000-0000-000031190000}"/>
    <cellStyle name="Comma 3 4 5 2 7" xfId="46465" xr:uid="{00000000-0005-0000-0000-000032190000}"/>
    <cellStyle name="Comma 3 4 5 2 8" xfId="49481" xr:uid="{00000000-0005-0000-0000-000033190000}"/>
    <cellStyle name="Comma 3 4 5 3" xfId="10970" xr:uid="{00000000-0005-0000-0000-000034190000}"/>
    <cellStyle name="Comma 3 4 5 3 2" xfId="18520" xr:uid="{00000000-0005-0000-0000-000035190000}"/>
    <cellStyle name="Comma 3 4 5 3 3" xfId="42699" xr:uid="{00000000-0005-0000-0000-000036190000}"/>
    <cellStyle name="Comma 3 4 5 3 4" xfId="47836" xr:uid="{00000000-0005-0000-0000-000037190000}"/>
    <cellStyle name="Comma 3 4 5 3 5" xfId="50852" xr:uid="{00000000-0005-0000-0000-000038190000}"/>
    <cellStyle name="Comma 3 4 5 4" xfId="11455" xr:uid="{00000000-0005-0000-0000-000039190000}"/>
    <cellStyle name="Comma 3 4 5 4 2" xfId="18997" xr:uid="{00000000-0005-0000-0000-00003A190000}"/>
    <cellStyle name="Comma 3 4 5 4 3" xfId="42774" xr:uid="{00000000-0005-0000-0000-00003B190000}"/>
    <cellStyle name="Comma 3 4 5 4 4" xfId="48313" xr:uid="{00000000-0005-0000-0000-00003C190000}"/>
    <cellStyle name="Comma 3 4 5 4 5" xfId="51329" xr:uid="{00000000-0005-0000-0000-00003D190000}"/>
    <cellStyle name="Comma 3 4 5 5" xfId="11942" xr:uid="{00000000-0005-0000-0000-00003E190000}"/>
    <cellStyle name="Comma 3 4 5 5 2" xfId="19474" xr:uid="{00000000-0005-0000-0000-00003F190000}"/>
    <cellStyle name="Comma 3 4 5 5 3" xfId="43539" xr:uid="{00000000-0005-0000-0000-000040190000}"/>
    <cellStyle name="Comma 3 4 5 5 4" xfId="48790" xr:uid="{00000000-0005-0000-0000-000041190000}"/>
    <cellStyle name="Comma 3 4 5 5 5" xfId="51806" xr:uid="{00000000-0005-0000-0000-000042190000}"/>
    <cellStyle name="Comma 3 4 5 6" xfId="8930" xr:uid="{00000000-0005-0000-0000-000043190000}"/>
    <cellStyle name="Comma 3 4 5 6 2" xfId="43451" xr:uid="{00000000-0005-0000-0000-000044190000}"/>
    <cellStyle name="Comma 3 4 5 6 3" xfId="47359" xr:uid="{00000000-0005-0000-0000-000045190000}"/>
    <cellStyle name="Comma 3 4 5 6 4" xfId="50375" xr:uid="{00000000-0005-0000-0000-000046190000}"/>
    <cellStyle name="Comma 3 4 5 7" xfId="20823" xr:uid="{00000000-0005-0000-0000-000047190000}"/>
    <cellStyle name="Comma 3 4 5 8" xfId="46253" xr:uid="{00000000-0005-0000-0000-000048190000}"/>
    <cellStyle name="Comma 3 4 5 9" xfId="49269" xr:uid="{00000000-0005-0000-0000-000049190000}"/>
    <cellStyle name="Comma 3 4 6" xfId="6370" xr:uid="{00000000-0005-0000-0000-00004A190000}"/>
    <cellStyle name="Comma 3 4 6 2" xfId="11023" xr:uid="{00000000-0005-0000-0000-00004B190000}"/>
    <cellStyle name="Comma 3 4 6 2 2" xfId="18573" xr:uid="{00000000-0005-0000-0000-00004C190000}"/>
    <cellStyle name="Comma 3 4 6 2 3" xfId="44635" xr:uid="{00000000-0005-0000-0000-00004D190000}"/>
    <cellStyle name="Comma 3 4 6 2 4" xfId="47889" xr:uid="{00000000-0005-0000-0000-00004E190000}"/>
    <cellStyle name="Comma 3 4 6 2 5" xfId="50905" xr:uid="{00000000-0005-0000-0000-00004F190000}"/>
    <cellStyle name="Comma 3 4 6 3" xfId="11508" xr:uid="{00000000-0005-0000-0000-000050190000}"/>
    <cellStyle name="Comma 3 4 6 3 2" xfId="19050" xr:uid="{00000000-0005-0000-0000-000051190000}"/>
    <cellStyle name="Comma 3 4 6 3 3" xfId="43177" xr:uid="{00000000-0005-0000-0000-000052190000}"/>
    <cellStyle name="Comma 3 4 6 3 4" xfId="48366" xr:uid="{00000000-0005-0000-0000-000053190000}"/>
    <cellStyle name="Comma 3 4 6 3 5" xfId="51382" xr:uid="{00000000-0005-0000-0000-000054190000}"/>
    <cellStyle name="Comma 3 4 6 4" xfId="11995" xr:uid="{00000000-0005-0000-0000-000055190000}"/>
    <cellStyle name="Comma 3 4 6 4 2" xfId="19527" xr:uid="{00000000-0005-0000-0000-000056190000}"/>
    <cellStyle name="Comma 3 4 6 4 3" xfId="20927" xr:uid="{00000000-0005-0000-0000-000057190000}"/>
    <cellStyle name="Comma 3 4 6 4 4" xfId="48843" xr:uid="{00000000-0005-0000-0000-000058190000}"/>
    <cellStyle name="Comma 3 4 6 4 5" xfId="51859" xr:uid="{00000000-0005-0000-0000-000059190000}"/>
    <cellStyle name="Comma 3 4 6 5" xfId="9009" xr:uid="{00000000-0005-0000-0000-00005A190000}"/>
    <cellStyle name="Comma 3 4 6 5 2" xfId="43380" xr:uid="{00000000-0005-0000-0000-00005B190000}"/>
    <cellStyle name="Comma 3 4 6 5 3" xfId="47412" xr:uid="{00000000-0005-0000-0000-00005C190000}"/>
    <cellStyle name="Comma 3 4 6 5 4" xfId="50428" xr:uid="{00000000-0005-0000-0000-00005D190000}"/>
    <cellStyle name="Comma 3 4 6 6" xfId="44138" xr:uid="{00000000-0005-0000-0000-00005E190000}"/>
    <cellStyle name="Comma 3 4 6 7" xfId="46306" xr:uid="{00000000-0005-0000-0000-00005F190000}"/>
    <cellStyle name="Comma 3 4 6 8" xfId="49322" xr:uid="{00000000-0005-0000-0000-000060190000}"/>
    <cellStyle name="Comma 3 4 7" xfId="6690" xr:uid="{00000000-0005-0000-0000-000061190000}"/>
    <cellStyle name="Comma 3 4 7 2" xfId="11235" xr:uid="{00000000-0005-0000-0000-000062190000}"/>
    <cellStyle name="Comma 3 4 7 2 2" xfId="18785" xr:uid="{00000000-0005-0000-0000-000063190000}"/>
    <cellStyle name="Comma 3 4 7 2 3" xfId="20942" xr:uid="{00000000-0005-0000-0000-000064190000}"/>
    <cellStyle name="Comma 3 4 7 2 4" xfId="48101" xr:uid="{00000000-0005-0000-0000-000065190000}"/>
    <cellStyle name="Comma 3 4 7 2 5" xfId="51117" xr:uid="{00000000-0005-0000-0000-000066190000}"/>
    <cellStyle name="Comma 3 4 7 3" xfId="11720" xr:uid="{00000000-0005-0000-0000-000067190000}"/>
    <cellStyle name="Comma 3 4 7 3 2" xfId="19262" xr:uid="{00000000-0005-0000-0000-000068190000}"/>
    <cellStyle name="Comma 3 4 7 3 3" xfId="43205" xr:uid="{00000000-0005-0000-0000-000069190000}"/>
    <cellStyle name="Comma 3 4 7 3 4" xfId="48578" xr:uid="{00000000-0005-0000-0000-00006A190000}"/>
    <cellStyle name="Comma 3 4 7 3 5" xfId="51594" xr:uid="{00000000-0005-0000-0000-00006B190000}"/>
    <cellStyle name="Comma 3 4 7 4" xfId="12208" xr:uid="{00000000-0005-0000-0000-00006C190000}"/>
    <cellStyle name="Comma 3 4 7 4 2" xfId="19739" xr:uid="{00000000-0005-0000-0000-00006D190000}"/>
    <cellStyle name="Comma 3 4 7 4 3" xfId="44012" xr:uid="{00000000-0005-0000-0000-00006E190000}"/>
    <cellStyle name="Comma 3 4 7 4 4" xfId="49055" xr:uid="{00000000-0005-0000-0000-00006F190000}"/>
    <cellStyle name="Comma 3 4 7 4 5" xfId="52071" xr:uid="{00000000-0005-0000-0000-000070190000}"/>
    <cellStyle name="Comma 3 4 7 5" xfId="9323" xr:uid="{00000000-0005-0000-0000-000071190000}"/>
    <cellStyle name="Comma 3 4 7 5 2" xfId="44724" xr:uid="{00000000-0005-0000-0000-000072190000}"/>
    <cellStyle name="Comma 3 4 7 5 3" xfId="47624" xr:uid="{00000000-0005-0000-0000-000073190000}"/>
    <cellStyle name="Comma 3 4 7 5 4" xfId="50640" xr:uid="{00000000-0005-0000-0000-000074190000}"/>
    <cellStyle name="Comma 3 4 7 6" xfId="44173" xr:uid="{00000000-0005-0000-0000-000075190000}"/>
    <cellStyle name="Comma 3 4 7 7" xfId="46518" xr:uid="{00000000-0005-0000-0000-000076190000}"/>
    <cellStyle name="Comma 3 4 7 8" xfId="49534" xr:uid="{00000000-0005-0000-0000-000077190000}"/>
    <cellStyle name="Comma 3 4 8" xfId="8616" xr:uid="{00000000-0005-0000-0000-000078190000}"/>
    <cellStyle name="Comma 3 4 9" xfId="10811" xr:uid="{00000000-0005-0000-0000-000079190000}"/>
    <cellStyle name="Comma 3 4 9 2" xfId="18361" xr:uid="{00000000-0005-0000-0000-00007A190000}"/>
    <cellStyle name="Comma 3 4 9 3" xfId="43851" xr:uid="{00000000-0005-0000-0000-00007B190000}"/>
    <cellStyle name="Comma 3 4 9 4" xfId="47677" xr:uid="{00000000-0005-0000-0000-00007C190000}"/>
    <cellStyle name="Comma 3 4 9 5" xfId="50693" xr:uid="{00000000-0005-0000-0000-00007D190000}"/>
    <cellStyle name="Comma 3 5" xfId="4868" xr:uid="{00000000-0005-0000-0000-00007E190000}"/>
    <cellStyle name="Comma 3 5 10" xfId="11784" xr:uid="{00000000-0005-0000-0000-00007F190000}"/>
    <cellStyle name="Comma 3 5 10 2" xfId="19317" xr:uid="{00000000-0005-0000-0000-000080190000}"/>
    <cellStyle name="Comma 3 5 10 3" xfId="44508" xr:uid="{00000000-0005-0000-0000-000081190000}"/>
    <cellStyle name="Comma 3 5 10 4" xfId="48633" xr:uid="{00000000-0005-0000-0000-000082190000}"/>
    <cellStyle name="Comma 3 5 10 5" xfId="51649" xr:uid="{00000000-0005-0000-0000-000083190000}"/>
    <cellStyle name="Comma 3 5 11" xfId="7490" xr:uid="{00000000-0005-0000-0000-000084190000}"/>
    <cellStyle name="Comma 3 5 11 2" xfId="21439" xr:uid="{00000000-0005-0000-0000-000085190000}"/>
    <cellStyle name="Comma 3 5 11 3" xfId="46987" xr:uid="{00000000-0005-0000-0000-000086190000}"/>
    <cellStyle name="Comma 3 5 11 4" xfId="50003" xr:uid="{00000000-0005-0000-0000-000087190000}"/>
    <cellStyle name="Comma 3 5 12" xfId="20034" xr:uid="{00000000-0005-0000-0000-000088190000}"/>
    <cellStyle name="Comma 3 5 13" xfId="43842" xr:uid="{00000000-0005-0000-0000-000089190000}"/>
    <cellStyle name="Comma 3 5 14" xfId="44919" xr:uid="{00000000-0005-0000-0000-00008A190000}"/>
    <cellStyle name="Comma 3 5 15" xfId="45827" xr:uid="{00000000-0005-0000-0000-00008B190000}"/>
    <cellStyle name="Comma 3 5 16" xfId="46096" xr:uid="{00000000-0005-0000-0000-00008C190000}"/>
    <cellStyle name="Comma 3 5 17" xfId="49111" xr:uid="{00000000-0005-0000-0000-00008D190000}"/>
    <cellStyle name="Comma 3 5 2" xfId="6132" xr:uid="{00000000-0005-0000-0000-00008E190000}"/>
    <cellStyle name="Comma 3 5 2 2" xfId="6452" xr:uid="{00000000-0005-0000-0000-00008F190000}"/>
    <cellStyle name="Comma 3 5 2 2 2" xfId="11078" xr:uid="{00000000-0005-0000-0000-000090190000}"/>
    <cellStyle name="Comma 3 5 2 2 2 2" xfId="18628" xr:uid="{00000000-0005-0000-0000-000091190000}"/>
    <cellStyle name="Comma 3 5 2 2 2 3" xfId="43146" xr:uid="{00000000-0005-0000-0000-000092190000}"/>
    <cellStyle name="Comma 3 5 2 2 2 4" xfId="47944" xr:uid="{00000000-0005-0000-0000-000093190000}"/>
    <cellStyle name="Comma 3 5 2 2 2 5" xfId="50960" xr:uid="{00000000-0005-0000-0000-000094190000}"/>
    <cellStyle name="Comma 3 5 2 2 3" xfId="11563" xr:uid="{00000000-0005-0000-0000-000095190000}"/>
    <cellStyle name="Comma 3 5 2 2 3 2" xfId="19105" xr:uid="{00000000-0005-0000-0000-000096190000}"/>
    <cellStyle name="Comma 3 5 2 2 3 3" xfId="44562" xr:uid="{00000000-0005-0000-0000-000097190000}"/>
    <cellStyle name="Comma 3 5 2 2 3 4" xfId="48421" xr:uid="{00000000-0005-0000-0000-000098190000}"/>
    <cellStyle name="Comma 3 5 2 2 3 5" xfId="51437" xr:uid="{00000000-0005-0000-0000-000099190000}"/>
    <cellStyle name="Comma 3 5 2 2 4" xfId="12050" xr:uid="{00000000-0005-0000-0000-00009A190000}"/>
    <cellStyle name="Comma 3 5 2 2 4 2" xfId="19582" xr:uid="{00000000-0005-0000-0000-00009B190000}"/>
    <cellStyle name="Comma 3 5 2 2 4 3" xfId="43435" xr:uid="{00000000-0005-0000-0000-00009C190000}"/>
    <cellStyle name="Comma 3 5 2 2 4 4" xfId="48898" xr:uid="{00000000-0005-0000-0000-00009D190000}"/>
    <cellStyle name="Comma 3 5 2 2 4 5" xfId="51914" xr:uid="{00000000-0005-0000-0000-00009E190000}"/>
    <cellStyle name="Comma 3 5 2 2 5" xfId="9086" xr:uid="{00000000-0005-0000-0000-00009F190000}"/>
    <cellStyle name="Comma 3 5 2 2 5 2" xfId="43078" xr:uid="{00000000-0005-0000-0000-0000A0190000}"/>
    <cellStyle name="Comma 3 5 2 2 5 3" xfId="47467" xr:uid="{00000000-0005-0000-0000-0000A1190000}"/>
    <cellStyle name="Comma 3 5 2 2 5 4" xfId="50483" xr:uid="{00000000-0005-0000-0000-0000A2190000}"/>
    <cellStyle name="Comma 3 5 2 2 6" xfId="42374" xr:uid="{00000000-0005-0000-0000-0000A3190000}"/>
    <cellStyle name="Comma 3 5 2 2 7" xfId="46361" xr:uid="{00000000-0005-0000-0000-0000A4190000}"/>
    <cellStyle name="Comma 3 5 2 2 8" xfId="49377" xr:uid="{00000000-0005-0000-0000-0000A5190000}"/>
    <cellStyle name="Comma 3 5 2 3" xfId="10866" xr:uid="{00000000-0005-0000-0000-0000A6190000}"/>
    <cellStyle name="Comma 3 5 2 3 2" xfId="18416" xr:uid="{00000000-0005-0000-0000-0000A7190000}"/>
    <cellStyle name="Comma 3 5 2 3 3" xfId="43763" xr:uid="{00000000-0005-0000-0000-0000A8190000}"/>
    <cellStyle name="Comma 3 5 2 3 4" xfId="47732" xr:uid="{00000000-0005-0000-0000-0000A9190000}"/>
    <cellStyle name="Comma 3 5 2 3 5" xfId="50748" xr:uid="{00000000-0005-0000-0000-0000AA190000}"/>
    <cellStyle name="Comma 3 5 2 4" xfId="11350" xr:uid="{00000000-0005-0000-0000-0000AB190000}"/>
    <cellStyle name="Comma 3 5 2 4 2" xfId="18893" xr:uid="{00000000-0005-0000-0000-0000AC190000}"/>
    <cellStyle name="Comma 3 5 2 4 3" xfId="21199" xr:uid="{00000000-0005-0000-0000-0000AD190000}"/>
    <cellStyle name="Comma 3 5 2 4 4" xfId="48209" xr:uid="{00000000-0005-0000-0000-0000AE190000}"/>
    <cellStyle name="Comma 3 5 2 4 5" xfId="51225" xr:uid="{00000000-0005-0000-0000-0000AF190000}"/>
    <cellStyle name="Comma 3 5 2 5" xfId="11837" xr:uid="{00000000-0005-0000-0000-0000B0190000}"/>
    <cellStyle name="Comma 3 5 2 5 2" xfId="19370" xr:uid="{00000000-0005-0000-0000-0000B1190000}"/>
    <cellStyle name="Comma 3 5 2 5 3" xfId="43833" xr:uid="{00000000-0005-0000-0000-0000B2190000}"/>
    <cellStyle name="Comma 3 5 2 5 4" xfId="48686" xr:uid="{00000000-0005-0000-0000-0000B3190000}"/>
    <cellStyle name="Comma 3 5 2 5 5" xfId="51702" xr:uid="{00000000-0005-0000-0000-0000B4190000}"/>
    <cellStyle name="Comma 3 5 2 6" xfId="8785" xr:uid="{00000000-0005-0000-0000-0000B5190000}"/>
    <cellStyle name="Comma 3 5 2 6 2" xfId="30474" xr:uid="{00000000-0005-0000-0000-0000B6190000}"/>
    <cellStyle name="Comma 3 5 2 6 3" xfId="47255" xr:uid="{00000000-0005-0000-0000-0000B7190000}"/>
    <cellStyle name="Comma 3 5 2 6 4" xfId="50271" xr:uid="{00000000-0005-0000-0000-0000B8190000}"/>
    <cellStyle name="Comma 3 5 2 7" xfId="42311" xr:uid="{00000000-0005-0000-0000-0000B9190000}"/>
    <cellStyle name="Comma 3 5 2 8" xfId="46149" xr:uid="{00000000-0005-0000-0000-0000BA190000}"/>
    <cellStyle name="Comma 3 5 2 9" xfId="49165" xr:uid="{00000000-0005-0000-0000-0000BB190000}"/>
    <cellStyle name="Comma 3 5 3" xfId="6212" xr:uid="{00000000-0005-0000-0000-0000BC190000}"/>
    <cellStyle name="Comma 3 5 3 2" xfId="6532" xr:uid="{00000000-0005-0000-0000-0000BD190000}"/>
    <cellStyle name="Comma 3 5 3 2 2" xfId="11131" xr:uid="{00000000-0005-0000-0000-0000BE190000}"/>
    <cellStyle name="Comma 3 5 3 2 2 2" xfId="18681" xr:uid="{00000000-0005-0000-0000-0000BF190000}"/>
    <cellStyle name="Comma 3 5 3 2 2 3" xfId="28690" xr:uid="{00000000-0005-0000-0000-0000C0190000}"/>
    <cellStyle name="Comma 3 5 3 2 2 4" xfId="47997" xr:uid="{00000000-0005-0000-0000-0000C1190000}"/>
    <cellStyle name="Comma 3 5 3 2 2 5" xfId="51013" xr:uid="{00000000-0005-0000-0000-0000C2190000}"/>
    <cellStyle name="Comma 3 5 3 2 3" xfId="11616" xr:uid="{00000000-0005-0000-0000-0000C3190000}"/>
    <cellStyle name="Comma 3 5 3 2 3 2" xfId="19158" xr:uid="{00000000-0005-0000-0000-0000C4190000}"/>
    <cellStyle name="Comma 3 5 3 2 3 3" xfId="43923" xr:uid="{00000000-0005-0000-0000-0000C5190000}"/>
    <cellStyle name="Comma 3 5 3 2 3 4" xfId="48474" xr:uid="{00000000-0005-0000-0000-0000C6190000}"/>
    <cellStyle name="Comma 3 5 3 2 3 5" xfId="51490" xr:uid="{00000000-0005-0000-0000-0000C7190000}"/>
    <cellStyle name="Comma 3 5 3 2 4" xfId="12103" xr:uid="{00000000-0005-0000-0000-0000C8190000}"/>
    <cellStyle name="Comma 3 5 3 2 4 2" xfId="19635" xr:uid="{00000000-0005-0000-0000-0000C9190000}"/>
    <cellStyle name="Comma 3 5 3 2 4 3" xfId="42873" xr:uid="{00000000-0005-0000-0000-0000CA190000}"/>
    <cellStyle name="Comma 3 5 3 2 4 4" xfId="48951" xr:uid="{00000000-0005-0000-0000-0000CB190000}"/>
    <cellStyle name="Comma 3 5 3 2 4 5" xfId="51967" xr:uid="{00000000-0005-0000-0000-0000CC190000}"/>
    <cellStyle name="Comma 3 5 3 2 5" xfId="9165" xr:uid="{00000000-0005-0000-0000-0000CD190000}"/>
    <cellStyle name="Comma 3 5 3 2 5 2" xfId="42956" xr:uid="{00000000-0005-0000-0000-0000CE190000}"/>
    <cellStyle name="Comma 3 5 3 2 5 3" xfId="47520" xr:uid="{00000000-0005-0000-0000-0000CF190000}"/>
    <cellStyle name="Comma 3 5 3 2 5 4" xfId="50536" xr:uid="{00000000-0005-0000-0000-0000D0190000}"/>
    <cellStyle name="Comma 3 5 3 2 6" xfId="42397" xr:uid="{00000000-0005-0000-0000-0000D1190000}"/>
    <cellStyle name="Comma 3 5 3 2 7" xfId="46414" xr:uid="{00000000-0005-0000-0000-0000D2190000}"/>
    <cellStyle name="Comma 3 5 3 2 8" xfId="49430" xr:uid="{00000000-0005-0000-0000-0000D3190000}"/>
    <cellStyle name="Comma 3 5 3 3" xfId="10919" xr:uid="{00000000-0005-0000-0000-0000D4190000}"/>
    <cellStyle name="Comma 3 5 3 3 2" xfId="18469" xr:uid="{00000000-0005-0000-0000-0000D5190000}"/>
    <cellStyle name="Comma 3 5 3 3 3" xfId="42692" xr:uid="{00000000-0005-0000-0000-0000D6190000}"/>
    <cellStyle name="Comma 3 5 3 3 4" xfId="47785" xr:uid="{00000000-0005-0000-0000-0000D7190000}"/>
    <cellStyle name="Comma 3 5 3 3 5" xfId="50801" xr:uid="{00000000-0005-0000-0000-0000D8190000}"/>
    <cellStyle name="Comma 3 5 3 4" xfId="11404" xr:uid="{00000000-0005-0000-0000-0000D9190000}"/>
    <cellStyle name="Comma 3 5 3 4 2" xfId="18946" xr:uid="{00000000-0005-0000-0000-0000DA190000}"/>
    <cellStyle name="Comma 3 5 3 4 3" xfId="42764" xr:uid="{00000000-0005-0000-0000-0000DB190000}"/>
    <cellStyle name="Comma 3 5 3 4 4" xfId="48262" xr:uid="{00000000-0005-0000-0000-0000DC190000}"/>
    <cellStyle name="Comma 3 5 3 4 5" xfId="51278" xr:uid="{00000000-0005-0000-0000-0000DD190000}"/>
    <cellStyle name="Comma 3 5 3 5" xfId="11891" xr:uid="{00000000-0005-0000-0000-0000DE190000}"/>
    <cellStyle name="Comma 3 5 3 5 2" xfId="19423" xr:uid="{00000000-0005-0000-0000-0000DF190000}"/>
    <cellStyle name="Comma 3 5 3 5 3" xfId="30756" xr:uid="{00000000-0005-0000-0000-0000E0190000}"/>
    <cellStyle name="Comma 3 5 3 5 4" xfId="48739" xr:uid="{00000000-0005-0000-0000-0000E1190000}"/>
    <cellStyle name="Comma 3 5 3 5 5" xfId="51755" xr:uid="{00000000-0005-0000-0000-0000E2190000}"/>
    <cellStyle name="Comma 3 5 3 6" xfId="8856" xr:uid="{00000000-0005-0000-0000-0000E3190000}"/>
    <cellStyle name="Comma 3 5 3 6 2" xfId="43053" xr:uid="{00000000-0005-0000-0000-0000E4190000}"/>
    <cellStyle name="Comma 3 5 3 6 3" xfId="47308" xr:uid="{00000000-0005-0000-0000-0000E5190000}"/>
    <cellStyle name="Comma 3 5 3 6 4" xfId="50324" xr:uid="{00000000-0005-0000-0000-0000E6190000}"/>
    <cellStyle name="Comma 3 5 3 7" xfId="42328" xr:uid="{00000000-0005-0000-0000-0000E7190000}"/>
    <cellStyle name="Comma 3 5 3 8" xfId="46202" xr:uid="{00000000-0005-0000-0000-0000E8190000}"/>
    <cellStyle name="Comma 3 5 3 9" xfId="49218" xr:uid="{00000000-0005-0000-0000-0000E9190000}"/>
    <cellStyle name="Comma 3 5 4" xfId="6292" xr:uid="{00000000-0005-0000-0000-0000EA190000}"/>
    <cellStyle name="Comma 3 5 4 2" xfId="6612" xr:uid="{00000000-0005-0000-0000-0000EB190000}"/>
    <cellStyle name="Comma 3 5 4 2 2" xfId="11184" xr:uid="{00000000-0005-0000-0000-0000EC190000}"/>
    <cellStyle name="Comma 3 5 4 2 2 2" xfId="18734" xr:uid="{00000000-0005-0000-0000-0000ED190000}"/>
    <cellStyle name="Comma 3 5 4 2 2 3" xfId="42967" xr:uid="{00000000-0005-0000-0000-0000EE190000}"/>
    <cellStyle name="Comma 3 5 4 2 2 4" xfId="48050" xr:uid="{00000000-0005-0000-0000-0000EF190000}"/>
    <cellStyle name="Comma 3 5 4 2 2 5" xfId="51066" xr:uid="{00000000-0005-0000-0000-0000F0190000}"/>
    <cellStyle name="Comma 3 5 4 2 3" xfId="11669" xr:uid="{00000000-0005-0000-0000-0000F1190000}"/>
    <cellStyle name="Comma 3 5 4 2 3 2" xfId="19211" xr:uid="{00000000-0005-0000-0000-0000F2190000}"/>
    <cellStyle name="Comma 3 5 4 2 3 3" xfId="43198" xr:uid="{00000000-0005-0000-0000-0000F3190000}"/>
    <cellStyle name="Comma 3 5 4 2 3 4" xfId="48527" xr:uid="{00000000-0005-0000-0000-0000F4190000}"/>
    <cellStyle name="Comma 3 5 4 2 3 5" xfId="51543" xr:uid="{00000000-0005-0000-0000-0000F5190000}"/>
    <cellStyle name="Comma 3 5 4 2 4" xfId="12156" xr:uid="{00000000-0005-0000-0000-0000F6190000}"/>
    <cellStyle name="Comma 3 5 4 2 4 2" xfId="19688" xr:uid="{00000000-0005-0000-0000-0000F7190000}"/>
    <cellStyle name="Comma 3 5 4 2 4 3" xfId="43260" xr:uid="{00000000-0005-0000-0000-0000F8190000}"/>
    <cellStyle name="Comma 3 5 4 2 4 4" xfId="49004" xr:uid="{00000000-0005-0000-0000-0000F9190000}"/>
    <cellStyle name="Comma 3 5 4 2 4 5" xfId="52020" xr:uid="{00000000-0005-0000-0000-0000FA190000}"/>
    <cellStyle name="Comma 3 5 4 2 5" xfId="9245" xr:uid="{00000000-0005-0000-0000-0000FB190000}"/>
    <cellStyle name="Comma 3 5 4 2 5 2" xfId="42660" xr:uid="{00000000-0005-0000-0000-0000FC190000}"/>
    <cellStyle name="Comma 3 5 4 2 5 3" xfId="47573" xr:uid="{00000000-0005-0000-0000-0000FD190000}"/>
    <cellStyle name="Comma 3 5 4 2 5 4" xfId="50589" xr:uid="{00000000-0005-0000-0000-0000FE190000}"/>
    <cellStyle name="Comma 3 5 4 2 6" xfId="42417" xr:uid="{00000000-0005-0000-0000-0000FF190000}"/>
    <cellStyle name="Comma 3 5 4 2 7" xfId="46467" xr:uid="{00000000-0005-0000-0000-0000001A0000}"/>
    <cellStyle name="Comma 3 5 4 2 8" xfId="49483" xr:uid="{00000000-0005-0000-0000-0000011A0000}"/>
    <cellStyle name="Comma 3 5 4 3" xfId="10972" xr:uid="{00000000-0005-0000-0000-0000021A0000}"/>
    <cellStyle name="Comma 3 5 4 3 2" xfId="18522" xr:uid="{00000000-0005-0000-0000-0000031A0000}"/>
    <cellStyle name="Comma 3 5 4 3 3" xfId="44400" xr:uid="{00000000-0005-0000-0000-0000041A0000}"/>
    <cellStyle name="Comma 3 5 4 3 4" xfId="47838" xr:uid="{00000000-0005-0000-0000-0000051A0000}"/>
    <cellStyle name="Comma 3 5 4 3 5" xfId="50854" xr:uid="{00000000-0005-0000-0000-0000061A0000}"/>
    <cellStyle name="Comma 3 5 4 4" xfId="11457" xr:uid="{00000000-0005-0000-0000-0000071A0000}"/>
    <cellStyle name="Comma 3 5 4 4 2" xfId="18999" xr:uid="{00000000-0005-0000-0000-0000081A0000}"/>
    <cellStyle name="Comma 3 5 4 4 3" xfId="20808" xr:uid="{00000000-0005-0000-0000-0000091A0000}"/>
    <cellStyle name="Comma 3 5 4 4 4" xfId="48315" xr:uid="{00000000-0005-0000-0000-00000A1A0000}"/>
    <cellStyle name="Comma 3 5 4 4 5" xfId="51331" xr:uid="{00000000-0005-0000-0000-00000B1A0000}"/>
    <cellStyle name="Comma 3 5 4 5" xfId="11944" xr:uid="{00000000-0005-0000-0000-00000C1A0000}"/>
    <cellStyle name="Comma 3 5 4 5 2" xfId="19476" xr:uid="{00000000-0005-0000-0000-00000D1A0000}"/>
    <cellStyle name="Comma 3 5 4 5 3" xfId="44365" xr:uid="{00000000-0005-0000-0000-00000E1A0000}"/>
    <cellStyle name="Comma 3 5 4 5 4" xfId="48792" xr:uid="{00000000-0005-0000-0000-00000F1A0000}"/>
    <cellStyle name="Comma 3 5 4 5 5" xfId="51808" xr:uid="{00000000-0005-0000-0000-0000101A0000}"/>
    <cellStyle name="Comma 3 5 4 6" xfId="8932" xr:uid="{00000000-0005-0000-0000-0000111A0000}"/>
    <cellStyle name="Comma 3 5 4 6 2" xfId="42617" xr:uid="{00000000-0005-0000-0000-0000121A0000}"/>
    <cellStyle name="Comma 3 5 4 6 3" xfId="47361" xr:uid="{00000000-0005-0000-0000-0000131A0000}"/>
    <cellStyle name="Comma 3 5 4 6 4" xfId="50377" xr:uid="{00000000-0005-0000-0000-0000141A0000}"/>
    <cellStyle name="Comma 3 5 4 7" xfId="44830" xr:uid="{00000000-0005-0000-0000-0000151A0000}"/>
    <cellStyle name="Comma 3 5 4 8" xfId="46255" xr:uid="{00000000-0005-0000-0000-0000161A0000}"/>
    <cellStyle name="Comma 3 5 4 9" xfId="49271" xr:uid="{00000000-0005-0000-0000-0000171A0000}"/>
    <cellStyle name="Comma 3 5 5" xfId="6372" xr:uid="{00000000-0005-0000-0000-0000181A0000}"/>
    <cellStyle name="Comma 3 5 5 2" xfId="11025" xr:uid="{00000000-0005-0000-0000-0000191A0000}"/>
    <cellStyle name="Comma 3 5 5 2 2" xfId="18575" xr:uid="{00000000-0005-0000-0000-00001A1A0000}"/>
    <cellStyle name="Comma 3 5 5 2 3" xfId="42708" xr:uid="{00000000-0005-0000-0000-00001B1A0000}"/>
    <cellStyle name="Comma 3 5 5 2 4" xfId="47891" xr:uid="{00000000-0005-0000-0000-00001C1A0000}"/>
    <cellStyle name="Comma 3 5 5 2 5" xfId="50907" xr:uid="{00000000-0005-0000-0000-00001D1A0000}"/>
    <cellStyle name="Comma 3 5 5 3" xfId="11510" xr:uid="{00000000-0005-0000-0000-00001E1A0000}"/>
    <cellStyle name="Comma 3 5 5 3 2" xfId="19052" xr:uid="{00000000-0005-0000-0000-00001F1A0000}"/>
    <cellStyle name="Comma 3 5 5 3 3" xfId="28568" xr:uid="{00000000-0005-0000-0000-0000201A0000}"/>
    <cellStyle name="Comma 3 5 5 3 4" xfId="48368" xr:uid="{00000000-0005-0000-0000-0000211A0000}"/>
    <cellStyle name="Comma 3 5 5 3 5" xfId="51384" xr:uid="{00000000-0005-0000-0000-0000221A0000}"/>
    <cellStyle name="Comma 3 5 5 4" xfId="11997" xr:uid="{00000000-0005-0000-0000-0000231A0000}"/>
    <cellStyle name="Comma 3 5 5 4 2" xfId="19529" xr:uid="{00000000-0005-0000-0000-0000241A0000}"/>
    <cellStyle name="Comma 3 5 5 4 3" xfId="33730" xr:uid="{00000000-0005-0000-0000-0000251A0000}"/>
    <cellStyle name="Comma 3 5 5 4 4" xfId="48845" xr:uid="{00000000-0005-0000-0000-0000261A0000}"/>
    <cellStyle name="Comma 3 5 5 4 5" xfId="51861" xr:uid="{00000000-0005-0000-0000-0000271A0000}"/>
    <cellStyle name="Comma 3 5 5 5" xfId="9011" xr:uid="{00000000-0005-0000-0000-0000281A0000}"/>
    <cellStyle name="Comma 3 5 5 5 2" xfId="20763" xr:uid="{00000000-0005-0000-0000-0000291A0000}"/>
    <cellStyle name="Comma 3 5 5 5 3" xfId="47414" xr:uid="{00000000-0005-0000-0000-00002A1A0000}"/>
    <cellStyle name="Comma 3 5 5 5 4" xfId="50430" xr:uid="{00000000-0005-0000-0000-00002B1A0000}"/>
    <cellStyle name="Comma 3 5 5 6" xfId="42359" xr:uid="{00000000-0005-0000-0000-00002C1A0000}"/>
    <cellStyle name="Comma 3 5 5 7" xfId="46308" xr:uid="{00000000-0005-0000-0000-00002D1A0000}"/>
    <cellStyle name="Comma 3 5 5 8" xfId="49324" xr:uid="{00000000-0005-0000-0000-00002E1A0000}"/>
    <cellStyle name="Comma 3 5 6" xfId="6692" xr:uid="{00000000-0005-0000-0000-00002F1A0000}"/>
    <cellStyle name="Comma 3 5 6 2" xfId="11237" xr:uid="{00000000-0005-0000-0000-0000301A0000}"/>
    <cellStyle name="Comma 3 5 6 2 2" xfId="18787" xr:uid="{00000000-0005-0000-0000-0000311A0000}"/>
    <cellStyle name="Comma 3 5 6 2 3" xfId="30766" xr:uid="{00000000-0005-0000-0000-0000321A0000}"/>
    <cellStyle name="Comma 3 5 6 2 4" xfId="48103" xr:uid="{00000000-0005-0000-0000-0000331A0000}"/>
    <cellStyle name="Comma 3 5 6 2 5" xfId="51119" xr:uid="{00000000-0005-0000-0000-0000341A0000}"/>
    <cellStyle name="Comma 3 5 6 3" xfId="11722" xr:uid="{00000000-0005-0000-0000-0000351A0000}"/>
    <cellStyle name="Comma 3 5 6 3 2" xfId="19264" xr:uid="{00000000-0005-0000-0000-0000361A0000}"/>
    <cellStyle name="Comma 3 5 6 3 3" xfId="44507" xr:uid="{00000000-0005-0000-0000-0000371A0000}"/>
    <cellStyle name="Comma 3 5 6 3 4" xfId="48580" xr:uid="{00000000-0005-0000-0000-0000381A0000}"/>
    <cellStyle name="Comma 3 5 6 3 5" xfId="51596" xr:uid="{00000000-0005-0000-0000-0000391A0000}"/>
    <cellStyle name="Comma 3 5 6 4" xfId="12210" xr:uid="{00000000-0005-0000-0000-00003A1A0000}"/>
    <cellStyle name="Comma 3 5 6 4 2" xfId="19741" xr:uid="{00000000-0005-0000-0000-00003B1A0000}"/>
    <cellStyle name="Comma 3 5 6 4 3" xfId="43266" xr:uid="{00000000-0005-0000-0000-00003C1A0000}"/>
    <cellStyle name="Comma 3 5 6 4 4" xfId="49057" xr:uid="{00000000-0005-0000-0000-00003D1A0000}"/>
    <cellStyle name="Comma 3 5 6 4 5" xfId="52073" xr:uid="{00000000-0005-0000-0000-00003E1A0000}"/>
    <cellStyle name="Comma 3 5 6 5" xfId="9325" xr:uid="{00000000-0005-0000-0000-00003F1A0000}"/>
    <cellStyle name="Comma 3 5 6 5 2" xfId="44527" xr:uid="{00000000-0005-0000-0000-0000401A0000}"/>
    <cellStyle name="Comma 3 5 6 5 3" xfId="47626" xr:uid="{00000000-0005-0000-0000-0000411A0000}"/>
    <cellStyle name="Comma 3 5 6 5 4" xfId="50642" xr:uid="{00000000-0005-0000-0000-0000421A0000}"/>
    <cellStyle name="Comma 3 5 6 6" xfId="43791" xr:uid="{00000000-0005-0000-0000-0000431A0000}"/>
    <cellStyle name="Comma 3 5 6 7" xfId="46520" xr:uid="{00000000-0005-0000-0000-0000441A0000}"/>
    <cellStyle name="Comma 3 5 6 8" xfId="49536" xr:uid="{00000000-0005-0000-0000-0000451A0000}"/>
    <cellStyle name="Comma 3 5 7" xfId="9361" xr:uid="{00000000-0005-0000-0000-0000461A0000}"/>
    <cellStyle name="Comma 3 5 8" xfId="10813" xr:uid="{00000000-0005-0000-0000-0000471A0000}"/>
    <cellStyle name="Comma 3 5 8 2" xfId="18363" xr:uid="{00000000-0005-0000-0000-0000481A0000}"/>
    <cellStyle name="Comma 3 5 8 3" xfId="20253" xr:uid="{00000000-0005-0000-0000-0000491A0000}"/>
    <cellStyle name="Comma 3 5 8 4" xfId="47679" xr:uid="{00000000-0005-0000-0000-00004A1A0000}"/>
    <cellStyle name="Comma 3 5 8 5" xfId="50695" xr:uid="{00000000-0005-0000-0000-00004B1A0000}"/>
    <cellStyle name="Comma 3 5 9" xfId="11297" xr:uid="{00000000-0005-0000-0000-00004C1A0000}"/>
    <cellStyle name="Comma 3 5 9 2" xfId="18840" xr:uid="{00000000-0005-0000-0000-00004D1A0000}"/>
    <cellStyle name="Comma 3 5 9 3" xfId="44642" xr:uid="{00000000-0005-0000-0000-00004E1A0000}"/>
    <cellStyle name="Comma 3 5 9 4" xfId="48156" xr:uid="{00000000-0005-0000-0000-00004F1A0000}"/>
    <cellStyle name="Comma 3 5 9 5" xfId="51172" xr:uid="{00000000-0005-0000-0000-0000501A0000}"/>
    <cellStyle name="Comma 3 6" xfId="8001" xr:uid="{00000000-0005-0000-0000-0000511A0000}"/>
    <cellStyle name="Comma 3 6 2" xfId="18026" xr:uid="{00000000-0005-0000-0000-0000521A0000}"/>
    <cellStyle name="Comma 3 6 3" xfId="20035" xr:uid="{00000000-0005-0000-0000-0000531A0000}"/>
    <cellStyle name="Comma 3 6 4" xfId="43975" xr:uid="{00000000-0005-0000-0000-0000541A0000}"/>
    <cellStyle name="Comma 3 6 5" xfId="44920" xr:uid="{00000000-0005-0000-0000-0000551A0000}"/>
    <cellStyle name="Comma 3 6 6" xfId="45828" xr:uid="{00000000-0005-0000-0000-0000561A0000}"/>
    <cellStyle name="Comma 3 6 7" xfId="47030" xr:uid="{00000000-0005-0000-0000-0000571A0000}"/>
    <cellStyle name="Comma 3 6 8" xfId="50046" xr:uid="{00000000-0005-0000-0000-0000581A0000}"/>
    <cellStyle name="Comma 3 6 9" xfId="14607" xr:uid="{00000000-0005-0000-0000-0000591A0000}"/>
    <cellStyle name="Comma 3 7" xfId="7444" xr:uid="{00000000-0005-0000-0000-00005A1A0000}"/>
    <cellStyle name="Comma 3 7 2" xfId="17982" xr:uid="{00000000-0005-0000-0000-00005B1A0000}"/>
    <cellStyle name="Comma 3 7 3" xfId="20036" xr:uid="{00000000-0005-0000-0000-00005C1A0000}"/>
    <cellStyle name="Comma 3 7 4" xfId="44469" xr:uid="{00000000-0005-0000-0000-00005D1A0000}"/>
    <cellStyle name="Comma 3 7 5" xfId="44921" xr:uid="{00000000-0005-0000-0000-00005E1A0000}"/>
    <cellStyle name="Comma 3 7 6" xfId="45829" xr:uid="{00000000-0005-0000-0000-00005F1A0000}"/>
    <cellStyle name="Comma 3 7 7" xfId="46976" xr:uid="{00000000-0005-0000-0000-0000601A0000}"/>
    <cellStyle name="Comma 3 7 8" xfId="49992" xr:uid="{00000000-0005-0000-0000-0000611A0000}"/>
    <cellStyle name="Comma 3 7 9" xfId="14349" xr:uid="{00000000-0005-0000-0000-0000621A0000}"/>
    <cellStyle name="Comma 3 8" xfId="15789" xr:uid="{00000000-0005-0000-0000-0000631A0000}"/>
    <cellStyle name="Comma 3 8 2" xfId="20037" xr:uid="{00000000-0005-0000-0000-0000641A0000}"/>
    <cellStyle name="Comma 3 8 3" xfId="44922" xr:uid="{00000000-0005-0000-0000-0000651A0000}"/>
    <cellStyle name="Comma 3 8 4" xfId="45830" xr:uid="{00000000-0005-0000-0000-0000661A0000}"/>
    <cellStyle name="Comma 3 9" xfId="20038" xr:uid="{00000000-0005-0000-0000-0000671A0000}"/>
    <cellStyle name="Comma 4" xfId="38" xr:uid="{00000000-0005-0000-0000-0000681A0000}"/>
    <cellStyle name="Comma 4 10" xfId="20039" xr:uid="{00000000-0005-0000-0000-0000691A0000}"/>
    <cellStyle name="Comma 4 11" xfId="44923" xr:uid="{00000000-0005-0000-0000-00006A1A0000}"/>
    <cellStyle name="Comma 4 12" xfId="45831" xr:uid="{00000000-0005-0000-0000-00006B1A0000}"/>
    <cellStyle name="Comma 4 13" xfId="2089" xr:uid="{00000000-0005-0000-0000-00006C1A0000}"/>
    <cellStyle name="Comma 4 2" xfId="2077" xr:uid="{00000000-0005-0000-0000-00006D1A0000}"/>
    <cellStyle name="Comma 4 2 10" xfId="11271" xr:uid="{00000000-0005-0000-0000-00006E1A0000}"/>
    <cellStyle name="Comma 4 2 10 2" xfId="18818" xr:uid="{00000000-0005-0000-0000-00006F1A0000}"/>
    <cellStyle name="Comma 4 2 10 3" xfId="28801" xr:uid="{00000000-0005-0000-0000-0000701A0000}"/>
    <cellStyle name="Comma 4 2 10 4" xfId="48134" xr:uid="{00000000-0005-0000-0000-0000711A0000}"/>
    <cellStyle name="Comma 4 2 10 5" xfId="51150" xr:uid="{00000000-0005-0000-0000-0000721A0000}"/>
    <cellStyle name="Comma 4 2 11" xfId="11757" xr:uid="{00000000-0005-0000-0000-0000731A0000}"/>
    <cellStyle name="Comma 4 2 11 2" xfId="19295" xr:uid="{00000000-0005-0000-0000-0000741A0000}"/>
    <cellStyle name="Comma 4 2 11 3" xfId="20721" xr:uid="{00000000-0005-0000-0000-0000751A0000}"/>
    <cellStyle name="Comma 4 2 11 4" xfId="48611" xr:uid="{00000000-0005-0000-0000-0000761A0000}"/>
    <cellStyle name="Comma 4 2 11 5" xfId="51627" xr:uid="{00000000-0005-0000-0000-0000771A0000}"/>
    <cellStyle name="Comma 4 2 12" xfId="15794" xr:uid="{00000000-0005-0000-0000-0000781A0000}"/>
    <cellStyle name="Comma 4 2 13" xfId="20040" xr:uid="{00000000-0005-0000-0000-0000791A0000}"/>
    <cellStyle name="Comma 4 2 14" xfId="44924" xr:uid="{00000000-0005-0000-0000-00007A1A0000}"/>
    <cellStyle name="Comma 4 2 15" xfId="45832" xr:uid="{00000000-0005-0000-0000-00007B1A0000}"/>
    <cellStyle name="Comma 4 2 16" xfId="46074" xr:uid="{00000000-0005-0000-0000-00007C1A0000}"/>
    <cellStyle name="Comma 4 2 17" xfId="49089" xr:uid="{00000000-0005-0000-0000-00007D1A0000}"/>
    <cellStyle name="Comma 4 2 2" xfId="4196" xr:uid="{00000000-0005-0000-0000-00007E1A0000}"/>
    <cellStyle name="Comma 4 2 2 10" xfId="11767" xr:uid="{00000000-0005-0000-0000-00007F1A0000}"/>
    <cellStyle name="Comma 4 2 2 10 2" xfId="19301" xr:uid="{00000000-0005-0000-0000-0000801A0000}"/>
    <cellStyle name="Comma 4 2 2 10 3" xfId="42822" xr:uid="{00000000-0005-0000-0000-0000811A0000}"/>
    <cellStyle name="Comma 4 2 2 10 4" xfId="48617" xr:uid="{00000000-0005-0000-0000-0000821A0000}"/>
    <cellStyle name="Comma 4 2 2 10 5" xfId="51633" xr:uid="{00000000-0005-0000-0000-0000831A0000}"/>
    <cellStyle name="Comma 4 2 2 11" xfId="7496" xr:uid="{00000000-0005-0000-0000-0000841A0000}"/>
    <cellStyle name="Comma 4 2 2 11 2" xfId="17998" xr:uid="{00000000-0005-0000-0000-0000851A0000}"/>
    <cellStyle name="Comma 4 2 2 11 3" xfId="28727" xr:uid="{00000000-0005-0000-0000-0000861A0000}"/>
    <cellStyle name="Comma 4 2 2 11 4" xfId="46993" xr:uid="{00000000-0005-0000-0000-0000871A0000}"/>
    <cellStyle name="Comma 4 2 2 11 5" xfId="50009" xr:uid="{00000000-0005-0000-0000-0000881A0000}"/>
    <cellStyle name="Comma 4 2 2 12" xfId="15795" xr:uid="{00000000-0005-0000-0000-0000891A0000}"/>
    <cellStyle name="Comma 4 2 2 13" xfId="20041" xr:uid="{00000000-0005-0000-0000-00008A1A0000}"/>
    <cellStyle name="Comma 4 2 2 14" xfId="44925" xr:uid="{00000000-0005-0000-0000-00008B1A0000}"/>
    <cellStyle name="Comma 4 2 2 15" xfId="45833" xr:uid="{00000000-0005-0000-0000-00008C1A0000}"/>
    <cellStyle name="Comma 4 2 2 16" xfId="46080" xr:uid="{00000000-0005-0000-0000-00008D1A0000}"/>
    <cellStyle name="Comma 4 2 2 17" xfId="49095" xr:uid="{00000000-0005-0000-0000-00008E1A0000}"/>
    <cellStyle name="Comma 4 2 2 2" xfId="4869" xr:uid="{00000000-0005-0000-0000-00008F1A0000}"/>
    <cellStyle name="Comma 4 2 2 2 10" xfId="7797" xr:uid="{00000000-0005-0000-0000-0000901A0000}"/>
    <cellStyle name="Comma 4 2 2 2 10 2" xfId="44719" xr:uid="{00000000-0005-0000-0000-0000911A0000}"/>
    <cellStyle name="Comma 4 2 2 2 10 3" xfId="47005" xr:uid="{00000000-0005-0000-0000-0000921A0000}"/>
    <cellStyle name="Comma 4 2 2 2 10 4" xfId="50021" xr:uid="{00000000-0005-0000-0000-0000931A0000}"/>
    <cellStyle name="Comma 4 2 2 2 11" xfId="20042" xr:uid="{00000000-0005-0000-0000-0000941A0000}"/>
    <cellStyle name="Comma 4 2 2 2 12" xfId="44926" xr:uid="{00000000-0005-0000-0000-0000951A0000}"/>
    <cellStyle name="Comma 4 2 2 2 13" xfId="45834" xr:uid="{00000000-0005-0000-0000-0000961A0000}"/>
    <cellStyle name="Comma 4 2 2 2 14" xfId="46097" xr:uid="{00000000-0005-0000-0000-0000971A0000}"/>
    <cellStyle name="Comma 4 2 2 2 15" xfId="49112" xr:uid="{00000000-0005-0000-0000-0000981A0000}"/>
    <cellStyle name="Comma 4 2 2 2 2" xfId="6133" xr:uid="{00000000-0005-0000-0000-0000991A0000}"/>
    <cellStyle name="Comma 4 2 2 2 2 2" xfId="6453" xr:uid="{00000000-0005-0000-0000-00009A1A0000}"/>
    <cellStyle name="Comma 4 2 2 2 2 2 2" xfId="11079" xr:uid="{00000000-0005-0000-0000-00009B1A0000}"/>
    <cellStyle name="Comma 4 2 2 2 2 2 2 2" xfId="18629" xr:uid="{00000000-0005-0000-0000-00009C1A0000}"/>
    <cellStyle name="Comma 4 2 2 2 2 2 2 3" xfId="44348" xr:uid="{00000000-0005-0000-0000-00009D1A0000}"/>
    <cellStyle name="Comma 4 2 2 2 2 2 2 4" xfId="47945" xr:uid="{00000000-0005-0000-0000-00009E1A0000}"/>
    <cellStyle name="Comma 4 2 2 2 2 2 2 5" xfId="50961" xr:uid="{00000000-0005-0000-0000-00009F1A0000}"/>
    <cellStyle name="Comma 4 2 2 2 2 2 3" xfId="11564" xr:uid="{00000000-0005-0000-0000-0000A01A0000}"/>
    <cellStyle name="Comma 4 2 2 2 2 2 3 2" xfId="19106" xr:uid="{00000000-0005-0000-0000-0000A11A0000}"/>
    <cellStyle name="Comma 4 2 2 2 2 2 3 3" xfId="43183" xr:uid="{00000000-0005-0000-0000-0000A21A0000}"/>
    <cellStyle name="Comma 4 2 2 2 2 2 3 4" xfId="48422" xr:uid="{00000000-0005-0000-0000-0000A31A0000}"/>
    <cellStyle name="Comma 4 2 2 2 2 2 3 5" xfId="51438" xr:uid="{00000000-0005-0000-0000-0000A41A0000}"/>
    <cellStyle name="Comma 4 2 2 2 2 2 4" xfId="12051" xr:uid="{00000000-0005-0000-0000-0000A51A0000}"/>
    <cellStyle name="Comma 4 2 2 2 2 2 4 2" xfId="19583" xr:uid="{00000000-0005-0000-0000-0000A61A0000}"/>
    <cellStyle name="Comma 4 2 2 2 2 2 4 3" xfId="20593" xr:uid="{00000000-0005-0000-0000-0000A71A0000}"/>
    <cellStyle name="Comma 4 2 2 2 2 2 4 4" xfId="48899" xr:uid="{00000000-0005-0000-0000-0000A81A0000}"/>
    <cellStyle name="Comma 4 2 2 2 2 2 4 5" xfId="51915" xr:uid="{00000000-0005-0000-0000-0000A91A0000}"/>
    <cellStyle name="Comma 4 2 2 2 2 2 5" xfId="9087" xr:uid="{00000000-0005-0000-0000-0000AA1A0000}"/>
    <cellStyle name="Comma 4 2 2 2 2 2 5 2" xfId="44625" xr:uid="{00000000-0005-0000-0000-0000AB1A0000}"/>
    <cellStyle name="Comma 4 2 2 2 2 2 5 3" xfId="47468" xr:uid="{00000000-0005-0000-0000-0000AC1A0000}"/>
    <cellStyle name="Comma 4 2 2 2 2 2 5 4" xfId="50484" xr:uid="{00000000-0005-0000-0000-0000AD1A0000}"/>
    <cellStyle name="Comma 4 2 2 2 2 2 6" xfId="44441" xr:uid="{00000000-0005-0000-0000-0000AE1A0000}"/>
    <cellStyle name="Comma 4 2 2 2 2 2 7" xfId="46362" xr:uid="{00000000-0005-0000-0000-0000AF1A0000}"/>
    <cellStyle name="Comma 4 2 2 2 2 2 8" xfId="49378" xr:uid="{00000000-0005-0000-0000-0000B01A0000}"/>
    <cellStyle name="Comma 4 2 2 2 2 3" xfId="10867" xr:uid="{00000000-0005-0000-0000-0000B11A0000}"/>
    <cellStyle name="Comma 4 2 2 2 2 3 2" xfId="18417" xr:uid="{00000000-0005-0000-0000-0000B21A0000}"/>
    <cellStyle name="Comma 4 2 2 2 2 3 3" xfId="28570" xr:uid="{00000000-0005-0000-0000-0000B31A0000}"/>
    <cellStyle name="Comma 4 2 2 2 2 3 4" xfId="47733" xr:uid="{00000000-0005-0000-0000-0000B41A0000}"/>
    <cellStyle name="Comma 4 2 2 2 2 3 5" xfId="50749" xr:uid="{00000000-0005-0000-0000-0000B51A0000}"/>
    <cellStyle name="Comma 4 2 2 2 2 4" xfId="11351" xr:uid="{00000000-0005-0000-0000-0000B61A0000}"/>
    <cellStyle name="Comma 4 2 2 2 2 4 2" xfId="18894" xr:uid="{00000000-0005-0000-0000-0000B71A0000}"/>
    <cellStyle name="Comma 4 2 2 2 2 4 3" xfId="43686" xr:uid="{00000000-0005-0000-0000-0000B81A0000}"/>
    <cellStyle name="Comma 4 2 2 2 2 4 4" xfId="48210" xr:uid="{00000000-0005-0000-0000-0000B91A0000}"/>
    <cellStyle name="Comma 4 2 2 2 2 4 5" xfId="51226" xr:uid="{00000000-0005-0000-0000-0000BA1A0000}"/>
    <cellStyle name="Comma 4 2 2 2 2 5" xfId="11838" xr:uid="{00000000-0005-0000-0000-0000BB1A0000}"/>
    <cellStyle name="Comma 4 2 2 2 2 5 2" xfId="19371" xr:uid="{00000000-0005-0000-0000-0000BC1A0000}"/>
    <cellStyle name="Comma 4 2 2 2 2 5 3" xfId="43216" xr:uid="{00000000-0005-0000-0000-0000BD1A0000}"/>
    <cellStyle name="Comma 4 2 2 2 2 5 4" xfId="48687" xr:uid="{00000000-0005-0000-0000-0000BE1A0000}"/>
    <cellStyle name="Comma 4 2 2 2 2 5 5" xfId="51703" xr:uid="{00000000-0005-0000-0000-0000BF1A0000}"/>
    <cellStyle name="Comma 4 2 2 2 2 6" xfId="8786" xr:uid="{00000000-0005-0000-0000-0000C01A0000}"/>
    <cellStyle name="Comma 4 2 2 2 2 6 2" xfId="44388" xr:uid="{00000000-0005-0000-0000-0000C11A0000}"/>
    <cellStyle name="Comma 4 2 2 2 2 6 3" xfId="47256" xr:uid="{00000000-0005-0000-0000-0000C21A0000}"/>
    <cellStyle name="Comma 4 2 2 2 2 6 4" xfId="50272" xr:uid="{00000000-0005-0000-0000-0000C31A0000}"/>
    <cellStyle name="Comma 4 2 2 2 2 7" xfId="43558" xr:uid="{00000000-0005-0000-0000-0000C41A0000}"/>
    <cellStyle name="Comma 4 2 2 2 2 8" xfId="46150" xr:uid="{00000000-0005-0000-0000-0000C51A0000}"/>
    <cellStyle name="Comma 4 2 2 2 2 9" xfId="49166" xr:uid="{00000000-0005-0000-0000-0000C61A0000}"/>
    <cellStyle name="Comma 4 2 2 2 3" xfId="6213" xr:uid="{00000000-0005-0000-0000-0000C71A0000}"/>
    <cellStyle name="Comma 4 2 2 2 3 2" xfId="6533" xr:uid="{00000000-0005-0000-0000-0000C81A0000}"/>
    <cellStyle name="Comma 4 2 2 2 3 2 2" xfId="11132" xr:uid="{00000000-0005-0000-0000-0000C91A0000}"/>
    <cellStyle name="Comma 4 2 2 2 3 2 2 2" xfId="18682" xr:uid="{00000000-0005-0000-0000-0000CA1A0000}"/>
    <cellStyle name="Comma 4 2 2 2 3 2 2 3" xfId="43823" xr:uid="{00000000-0005-0000-0000-0000CB1A0000}"/>
    <cellStyle name="Comma 4 2 2 2 3 2 2 4" xfId="47998" xr:uid="{00000000-0005-0000-0000-0000CC1A0000}"/>
    <cellStyle name="Comma 4 2 2 2 3 2 2 5" xfId="51014" xr:uid="{00000000-0005-0000-0000-0000CD1A0000}"/>
    <cellStyle name="Comma 4 2 2 2 3 2 3" xfId="11617" xr:uid="{00000000-0005-0000-0000-0000CE1A0000}"/>
    <cellStyle name="Comma 4 2 2 2 3 2 3 2" xfId="19159" xr:uid="{00000000-0005-0000-0000-0000CF1A0000}"/>
    <cellStyle name="Comma 4 2 2 2 3 2 3 3" xfId="33735" xr:uid="{00000000-0005-0000-0000-0000D01A0000}"/>
    <cellStyle name="Comma 4 2 2 2 3 2 3 4" xfId="48475" xr:uid="{00000000-0005-0000-0000-0000D11A0000}"/>
    <cellStyle name="Comma 4 2 2 2 3 2 3 5" xfId="51491" xr:uid="{00000000-0005-0000-0000-0000D21A0000}"/>
    <cellStyle name="Comma 4 2 2 2 3 2 4" xfId="12104" xr:uid="{00000000-0005-0000-0000-0000D31A0000}"/>
    <cellStyle name="Comma 4 2 2 2 3 2 4 2" xfId="19636" xr:uid="{00000000-0005-0000-0000-0000D41A0000}"/>
    <cellStyle name="Comma 4 2 2 2 3 2 4 3" xfId="43960" xr:uid="{00000000-0005-0000-0000-0000D51A0000}"/>
    <cellStyle name="Comma 4 2 2 2 3 2 4 4" xfId="48952" xr:uid="{00000000-0005-0000-0000-0000D61A0000}"/>
    <cellStyle name="Comma 4 2 2 2 3 2 4 5" xfId="51968" xr:uid="{00000000-0005-0000-0000-0000D71A0000}"/>
    <cellStyle name="Comma 4 2 2 2 3 2 5" xfId="9166" xr:uid="{00000000-0005-0000-0000-0000D81A0000}"/>
    <cellStyle name="Comma 4 2 2 2 3 2 5 2" xfId="44318" xr:uid="{00000000-0005-0000-0000-0000D91A0000}"/>
    <cellStyle name="Comma 4 2 2 2 3 2 5 3" xfId="47521" xr:uid="{00000000-0005-0000-0000-0000DA1A0000}"/>
    <cellStyle name="Comma 4 2 2 2 3 2 5 4" xfId="50537" xr:uid="{00000000-0005-0000-0000-0000DB1A0000}"/>
    <cellStyle name="Comma 4 2 2 2 3 2 6" xfId="44166" xr:uid="{00000000-0005-0000-0000-0000DC1A0000}"/>
    <cellStyle name="Comma 4 2 2 2 3 2 7" xfId="46415" xr:uid="{00000000-0005-0000-0000-0000DD1A0000}"/>
    <cellStyle name="Comma 4 2 2 2 3 2 8" xfId="49431" xr:uid="{00000000-0005-0000-0000-0000DE1A0000}"/>
    <cellStyle name="Comma 4 2 2 2 3 3" xfId="10920" xr:uid="{00000000-0005-0000-0000-0000DF1A0000}"/>
    <cellStyle name="Comma 4 2 2 2 3 3 2" xfId="18470" xr:uid="{00000000-0005-0000-0000-0000E01A0000}"/>
    <cellStyle name="Comma 4 2 2 2 3 3 3" xfId="42693" xr:uid="{00000000-0005-0000-0000-0000E11A0000}"/>
    <cellStyle name="Comma 4 2 2 2 3 3 4" xfId="47786" xr:uid="{00000000-0005-0000-0000-0000E21A0000}"/>
    <cellStyle name="Comma 4 2 2 2 3 3 5" xfId="50802" xr:uid="{00000000-0005-0000-0000-0000E31A0000}"/>
    <cellStyle name="Comma 4 2 2 2 3 4" xfId="11405" xr:uid="{00000000-0005-0000-0000-0000E41A0000}"/>
    <cellStyle name="Comma 4 2 2 2 3 4 2" xfId="18947" xr:uid="{00000000-0005-0000-0000-0000E51A0000}"/>
    <cellStyle name="Comma 4 2 2 2 3 4 3" xfId="44584" xr:uid="{00000000-0005-0000-0000-0000E61A0000}"/>
    <cellStyle name="Comma 4 2 2 2 3 4 4" xfId="48263" xr:uid="{00000000-0005-0000-0000-0000E71A0000}"/>
    <cellStyle name="Comma 4 2 2 2 3 4 5" xfId="51279" xr:uid="{00000000-0005-0000-0000-0000E81A0000}"/>
    <cellStyle name="Comma 4 2 2 2 3 5" xfId="11892" xr:uid="{00000000-0005-0000-0000-0000E91A0000}"/>
    <cellStyle name="Comma 4 2 2 2 3 5 2" xfId="19424" xr:uid="{00000000-0005-0000-0000-0000EA1A0000}"/>
    <cellStyle name="Comma 4 2 2 2 3 5 3" xfId="44382" xr:uid="{00000000-0005-0000-0000-0000EB1A0000}"/>
    <cellStyle name="Comma 4 2 2 2 3 5 4" xfId="48740" xr:uid="{00000000-0005-0000-0000-0000EC1A0000}"/>
    <cellStyle name="Comma 4 2 2 2 3 5 5" xfId="51756" xr:uid="{00000000-0005-0000-0000-0000ED1A0000}"/>
    <cellStyle name="Comma 4 2 2 2 3 6" xfId="8857" xr:uid="{00000000-0005-0000-0000-0000EE1A0000}"/>
    <cellStyle name="Comma 4 2 2 2 3 6 2" xfId="29979" xr:uid="{00000000-0005-0000-0000-0000EF1A0000}"/>
    <cellStyle name="Comma 4 2 2 2 3 6 3" xfId="47309" xr:uid="{00000000-0005-0000-0000-0000F01A0000}"/>
    <cellStyle name="Comma 4 2 2 2 3 6 4" xfId="50325" xr:uid="{00000000-0005-0000-0000-0000F11A0000}"/>
    <cellStyle name="Comma 4 2 2 2 3 7" xfId="43861" xr:uid="{00000000-0005-0000-0000-0000F21A0000}"/>
    <cellStyle name="Comma 4 2 2 2 3 8" xfId="46203" xr:uid="{00000000-0005-0000-0000-0000F31A0000}"/>
    <cellStyle name="Comma 4 2 2 2 3 9" xfId="49219" xr:uid="{00000000-0005-0000-0000-0000F41A0000}"/>
    <cellStyle name="Comma 4 2 2 2 4" xfId="6293" xr:uid="{00000000-0005-0000-0000-0000F51A0000}"/>
    <cellStyle name="Comma 4 2 2 2 4 2" xfId="6613" xr:uid="{00000000-0005-0000-0000-0000F61A0000}"/>
    <cellStyle name="Comma 4 2 2 2 4 2 2" xfId="11185" xr:uid="{00000000-0005-0000-0000-0000F71A0000}"/>
    <cellStyle name="Comma 4 2 2 2 4 2 2 2" xfId="18735" xr:uid="{00000000-0005-0000-0000-0000F81A0000}"/>
    <cellStyle name="Comma 4 2 2 2 4 2 2 3" xfId="43437" xr:uid="{00000000-0005-0000-0000-0000F91A0000}"/>
    <cellStyle name="Comma 4 2 2 2 4 2 2 4" xfId="48051" xr:uid="{00000000-0005-0000-0000-0000FA1A0000}"/>
    <cellStyle name="Comma 4 2 2 2 4 2 2 5" xfId="51067" xr:uid="{00000000-0005-0000-0000-0000FB1A0000}"/>
    <cellStyle name="Comma 4 2 2 2 4 2 3" xfId="11670" xr:uid="{00000000-0005-0000-0000-0000FC1A0000}"/>
    <cellStyle name="Comma 4 2 2 2 4 2 3 2" xfId="19212" xr:uid="{00000000-0005-0000-0000-0000FD1A0000}"/>
    <cellStyle name="Comma 4 2 2 2 4 2 3 3" xfId="20933" xr:uid="{00000000-0005-0000-0000-0000FE1A0000}"/>
    <cellStyle name="Comma 4 2 2 2 4 2 3 4" xfId="48528" xr:uid="{00000000-0005-0000-0000-0000FF1A0000}"/>
    <cellStyle name="Comma 4 2 2 2 4 2 3 5" xfId="51544" xr:uid="{00000000-0005-0000-0000-0000001B0000}"/>
    <cellStyle name="Comma 4 2 2 2 4 2 4" xfId="12157" xr:uid="{00000000-0005-0000-0000-0000011B0000}"/>
    <cellStyle name="Comma 4 2 2 2 4 2 4 2" xfId="19689" xr:uid="{00000000-0005-0000-0000-0000021B0000}"/>
    <cellStyle name="Comma 4 2 2 2 4 2 4 3" xfId="44657" xr:uid="{00000000-0005-0000-0000-0000031B0000}"/>
    <cellStyle name="Comma 4 2 2 2 4 2 4 4" xfId="49005" xr:uid="{00000000-0005-0000-0000-0000041B0000}"/>
    <cellStyle name="Comma 4 2 2 2 4 2 4 5" xfId="52021" xr:uid="{00000000-0005-0000-0000-0000051B0000}"/>
    <cellStyle name="Comma 4 2 2 2 4 2 5" xfId="9246" xr:uid="{00000000-0005-0000-0000-0000061B0000}"/>
    <cellStyle name="Comma 4 2 2 2 4 2 5 2" xfId="21319" xr:uid="{00000000-0005-0000-0000-0000071B0000}"/>
    <cellStyle name="Comma 4 2 2 2 4 2 5 3" xfId="47574" xr:uid="{00000000-0005-0000-0000-0000081B0000}"/>
    <cellStyle name="Comma 4 2 2 2 4 2 5 4" xfId="50590" xr:uid="{00000000-0005-0000-0000-0000091B0000}"/>
    <cellStyle name="Comma 4 2 2 2 4 2 6" xfId="44746" xr:uid="{00000000-0005-0000-0000-00000A1B0000}"/>
    <cellStyle name="Comma 4 2 2 2 4 2 7" xfId="46468" xr:uid="{00000000-0005-0000-0000-00000B1B0000}"/>
    <cellStyle name="Comma 4 2 2 2 4 2 8" xfId="49484" xr:uid="{00000000-0005-0000-0000-00000C1B0000}"/>
    <cellStyle name="Comma 4 2 2 2 4 3" xfId="10973" xr:uid="{00000000-0005-0000-0000-00000D1B0000}"/>
    <cellStyle name="Comma 4 2 2 2 4 3 2" xfId="18523" xr:uid="{00000000-0005-0000-0000-00000E1B0000}"/>
    <cellStyle name="Comma 4 2 2 2 4 3 3" xfId="28816" xr:uid="{00000000-0005-0000-0000-00000F1B0000}"/>
    <cellStyle name="Comma 4 2 2 2 4 3 4" xfId="47839" xr:uid="{00000000-0005-0000-0000-0000101B0000}"/>
    <cellStyle name="Comma 4 2 2 2 4 3 5" xfId="50855" xr:uid="{00000000-0005-0000-0000-0000111B0000}"/>
    <cellStyle name="Comma 4 2 2 2 4 4" xfId="11458" xr:uid="{00000000-0005-0000-0000-0000121B0000}"/>
    <cellStyle name="Comma 4 2 2 2 4 4 2" xfId="19000" xr:uid="{00000000-0005-0000-0000-0000131B0000}"/>
    <cellStyle name="Comma 4 2 2 2 4 4 3" xfId="42973" xr:uid="{00000000-0005-0000-0000-0000141B0000}"/>
    <cellStyle name="Comma 4 2 2 2 4 4 4" xfId="48316" xr:uid="{00000000-0005-0000-0000-0000151B0000}"/>
    <cellStyle name="Comma 4 2 2 2 4 4 5" xfId="51332" xr:uid="{00000000-0005-0000-0000-0000161B0000}"/>
    <cellStyle name="Comma 4 2 2 2 4 5" xfId="11945" xr:uid="{00000000-0005-0000-0000-0000171B0000}"/>
    <cellStyle name="Comma 4 2 2 2 4 5 2" xfId="19477" xr:uid="{00000000-0005-0000-0000-0000181B0000}"/>
    <cellStyle name="Comma 4 2 2 2 4 5 3" xfId="43930" xr:uid="{00000000-0005-0000-0000-0000191B0000}"/>
    <cellStyle name="Comma 4 2 2 2 4 5 4" xfId="48793" xr:uid="{00000000-0005-0000-0000-00001A1B0000}"/>
    <cellStyle name="Comma 4 2 2 2 4 5 5" xfId="51809" xr:uid="{00000000-0005-0000-0000-00001B1B0000}"/>
    <cellStyle name="Comma 4 2 2 2 4 6" xfId="8933" xr:uid="{00000000-0005-0000-0000-00001C1B0000}"/>
    <cellStyle name="Comma 4 2 2 2 4 6 2" xfId="21347" xr:uid="{00000000-0005-0000-0000-00001D1B0000}"/>
    <cellStyle name="Comma 4 2 2 2 4 6 3" xfId="47362" xr:uid="{00000000-0005-0000-0000-00001E1B0000}"/>
    <cellStyle name="Comma 4 2 2 2 4 6 4" xfId="50378" xr:uid="{00000000-0005-0000-0000-00001F1B0000}"/>
    <cellStyle name="Comma 4 2 2 2 4 7" xfId="44852" xr:uid="{00000000-0005-0000-0000-0000201B0000}"/>
    <cellStyle name="Comma 4 2 2 2 4 8" xfId="46256" xr:uid="{00000000-0005-0000-0000-0000211B0000}"/>
    <cellStyle name="Comma 4 2 2 2 4 9" xfId="49272" xr:uid="{00000000-0005-0000-0000-0000221B0000}"/>
    <cellStyle name="Comma 4 2 2 2 5" xfId="6373" xr:uid="{00000000-0005-0000-0000-0000231B0000}"/>
    <cellStyle name="Comma 4 2 2 2 5 2" xfId="11026" xr:uid="{00000000-0005-0000-0000-0000241B0000}"/>
    <cellStyle name="Comma 4 2 2 2 5 2 2" xfId="18576" xr:uid="{00000000-0005-0000-0000-0000251B0000}"/>
    <cellStyle name="Comma 4 2 2 2 5 2 3" xfId="21238" xr:uid="{00000000-0005-0000-0000-0000261B0000}"/>
    <cellStyle name="Comma 4 2 2 2 5 2 4" xfId="47892" xr:uid="{00000000-0005-0000-0000-0000271B0000}"/>
    <cellStyle name="Comma 4 2 2 2 5 2 5" xfId="50908" xr:uid="{00000000-0005-0000-0000-0000281B0000}"/>
    <cellStyle name="Comma 4 2 2 2 5 3" xfId="11511" xr:uid="{00000000-0005-0000-0000-0000291B0000}"/>
    <cellStyle name="Comma 4 2 2 2 5 3 2" xfId="19053" xr:uid="{00000000-0005-0000-0000-00002A1B0000}"/>
    <cellStyle name="Comma 4 2 2 2 5 3 3" xfId="21570" xr:uid="{00000000-0005-0000-0000-00002B1B0000}"/>
    <cellStyle name="Comma 4 2 2 2 5 3 4" xfId="48369" xr:uid="{00000000-0005-0000-0000-00002C1B0000}"/>
    <cellStyle name="Comma 4 2 2 2 5 3 5" xfId="51385" xr:uid="{00000000-0005-0000-0000-00002D1B0000}"/>
    <cellStyle name="Comma 4 2 2 2 5 4" xfId="11998" xr:uid="{00000000-0005-0000-0000-00002E1B0000}"/>
    <cellStyle name="Comma 4 2 2 2 5 4 2" xfId="19530" xr:uid="{00000000-0005-0000-0000-00002F1B0000}"/>
    <cellStyle name="Comma 4 2 2 2 5 4 3" xfId="43331" xr:uid="{00000000-0005-0000-0000-0000301B0000}"/>
    <cellStyle name="Comma 4 2 2 2 5 4 4" xfId="48846" xr:uid="{00000000-0005-0000-0000-0000311B0000}"/>
    <cellStyle name="Comma 4 2 2 2 5 4 5" xfId="51862" xr:uid="{00000000-0005-0000-0000-0000321B0000}"/>
    <cellStyle name="Comma 4 2 2 2 5 5" xfId="9012" xr:uid="{00000000-0005-0000-0000-0000331B0000}"/>
    <cellStyle name="Comma 4 2 2 2 5 5 2" xfId="43069" xr:uid="{00000000-0005-0000-0000-0000341B0000}"/>
    <cellStyle name="Comma 4 2 2 2 5 5 3" xfId="47415" xr:uid="{00000000-0005-0000-0000-0000351B0000}"/>
    <cellStyle name="Comma 4 2 2 2 5 5 4" xfId="50431" xr:uid="{00000000-0005-0000-0000-0000361B0000}"/>
    <cellStyle name="Comma 4 2 2 2 5 6" xfId="44856" xr:uid="{00000000-0005-0000-0000-0000371B0000}"/>
    <cellStyle name="Comma 4 2 2 2 5 7" xfId="46309" xr:uid="{00000000-0005-0000-0000-0000381B0000}"/>
    <cellStyle name="Comma 4 2 2 2 5 8" xfId="49325" xr:uid="{00000000-0005-0000-0000-0000391B0000}"/>
    <cellStyle name="Comma 4 2 2 2 6" xfId="6693" xr:uid="{00000000-0005-0000-0000-00003A1B0000}"/>
    <cellStyle name="Comma 4 2 2 2 6 2" xfId="11238" xr:uid="{00000000-0005-0000-0000-00003B1B0000}"/>
    <cellStyle name="Comma 4 2 2 2 6 2 2" xfId="18788" xr:uid="{00000000-0005-0000-0000-00003C1B0000}"/>
    <cellStyle name="Comma 4 2 2 2 6 2 3" xfId="44093" xr:uid="{00000000-0005-0000-0000-00003D1B0000}"/>
    <cellStyle name="Comma 4 2 2 2 6 2 4" xfId="48104" xr:uid="{00000000-0005-0000-0000-00003E1B0000}"/>
    <cellStyle name="Comma 4 2 2 2 6 2 5" xfId="51120" xr:uid="{00000000-0005-0000-0000-00003F1B0000}"/>
    <cellStyle name="Comma 4 2 2 2 6 3" xfId="11723" xr:uid="{00000000-0005-0000-0000-0000401B0000}"/>
    <cellStyle name="Comma 4 2 2 2 6 3 2" xfId="19265" xr:uid="{00000000-0005-0000-0000-0000411B0000}"/>
    <cellStyle name="Comma 4 2 2 2 6 3 3" xfId="21569" xr:uid="{00000000-0005-0000-0000-0000421B0000}"/>
    <cellStyle name="Comma 4 2 2 2 6 3 4" xfId="48581" xr:uid="{00000000-0005-0000-0000-0000431B0000}"/>
    <cellStyle name="Comma 4 2 2 2 6 3 5" xfId="51597" xr:uid="{00000000-0005-0000-0000-0000441B0000}"/>
    <cellStyle name="Comma 4 2 2 2 6 4" xfId="12211" xr:uid="{00000000-0005-0000-0000-0000451B0000}"/>
    <cellStyle name="Comma 4 2 2 2 6 4 2" xfId="19742" xr:uid="{00000000-0005-0000-0000-0000461B0000}"/>
    <cellStyle name="Comma 4 2 2 2 6 4 3" xfId="44658" xr:uid="{00000000-0005-0000-0000-0000471B0000}"/>
    <cellStyle name="Comma 4 2 2 2 6 4 4" xfId="49058" xr:uid="{00000000-0005-0000-0000-0000481B0000}"/>
    <cellStyle name="Comma 4 2 2 2 6 4 5" xfId="52074" xr:uid="{00000000-0005-0000-0000-0000491B0000}"/>
    <cellStyle name="Comma 4 2 2 2 6 5" xfId="9326" xr:uid="{00000000-0005-0000-0000-00004A1B0000}"/>
    <cellStyle name="Comma 4 2 2 2 6 5 2" xfId="42668" xr:uid="{00000000-0005-0000-0000-00004B1B0000}"/>
    <cellStyle name="Comma 4 2 2 2 6 5 3" xfId="47627" xr:uid="{00000000-0005-0000-0000-00004C1B0000}"/>
    <cellStyle name="Comma 4 2 2 2 6 5 4" xfId="50643" xr:uid="{00000000-0005-0000-0000-00004D1B0000}"/>
    <cellStyle name="Comma 4 2 2 2 6 6" xfId="42916" xr:uid="{00000000-0005-0000-0000-00004E1B0000}"/>
    <cellStyle name="Comma 4 2 2 2 6 7" xfId="46521" xr:uid="{00000000-0005-0000-0000-00004F1B0000}"/>
    <cellStyle name="Comma 4 2 2 2 6 8" xfId="49537" xr:uid="{00000000-0005-0000-0000-0000501B0000}"/>
    <cellStyle name="Comma 4 2 2 2 7" xfId="10814" xr:uid="{00000000-0005-0000-0000-0000511B0000}"/>
    <cellStyle name="Comma 4 2 2 2 7 2" xfId="18364" xr:uid="{00000000-0005-0000-0000-0000521B0000}"/>
    <cellStyle name="Comma 4 2 2 2 7 3" xfId="42675" xr:uid="{00000000-0005-0000-0000-0000531B0000}"/>
    <cellStyle name="Comma 4 2 2 2 7 4" xfId="47680" xr:uid="{00000000-0005-0000-0000-0000541B0000}"/>
    <cellStyle name="Comma 4 2 2 2 7 5" xfId="50696" xr:uid="{00000000-0005-0000-0000-0000551B0000}"/>
    <cellStyle name="Comma 4 2 2 2 8" xfId="11298" xr:uid="{00000000-0005-0000-0000-0000561B0000}"/>
    <cellStyle name="Comma 4 2 2 2 8 2" xfId="18841" xr:uid="{00000000-0005-0000-0000-0000571B0000}"/>
    <cellStyle name="Comma 4 2 2 2 8 3" xfId="44790" xr:uid="{00000000-0005-0000-0000-0000581B0000}"/>
    <cellStyle name="Comma 4 2 2 2 8 4" xfId="48157" xr:uid="{00000000-0005-0000-0000-0000591B0000}"/>
    <cellStyle name="Comma 4 2 2 2 8 5" xfId="51173" xr:uid="{00000000-0005-0000-0000-00005A1B0000}"/>
    <cellStyle name="Comma 4 2 2 2 9" xfId="11785" xr:uid="{00000000-0005-0000-0000-00005B1B0000}"/>
    <cellStyle name="Comma 4 2 2 2 9 2" xfId="19318" xr:uid="{00000000-0005-0000-0000-00005C1B0000}"/>
    <cellStyle name="Comma 4 2 2 2 9 3" xfId="43287" xr:uid="{00000000-0005-0000-0000-00005D1B0000}"/>
    <cellStyle name="Comma 4 2 2 2 9 4" xfId="48634" xr:uid="{00000000-0005-0000-0000-00005E1B0000}"/>
    <cellStyle name="Comma 4 2 2 2 9 5" xfId="51650" xr:uid="{00000000-0005-0000-0000-00005F1B0000}"/>
    <cellStyle name="Comma 4 2 2 3" xfId="5989" xr:uid="{00000000-0005-0000-0000-0000601B0000}"/>
    <cellStyle name="Comma 4 2 2 3 2" xfId="6430" xr:uid="{00000000-0005-0000-0000-0000611B0000}"/>
    <cellStyle name="Comma 4 2 2 3 2 2" xfId="11062" xr:uid="{00000000-0005-0000-0000-0000621B0000}"/>
    <cellStyle name="Comma 4 2 2 3 2 2 2" xfId="18612" xr:uid="{00000000-0005-0000-0000-0000631B0000}"/>
    <cellStyle name="Comma 4 2 2 3 2 2 3" xfId="44214" xr:uid="{00000000-0005-0000-0000-0000641B0000}"/>
    <cellStyle name="Comma 4 2 2 3 2 2 4" xfId="47928" xr:uid="{00000000-0005-0000-0000-0000651B0000}"/>
    <cellStyle name="Comma 4 2 2 3 2 2 5" xfId="50944" xr:uid="{00000000-0005-0000-0000-0000661B0000}"/>
    <cellStyle name="Comma 4 2 2 3 2 3" xfId="11547" xr:uid="{00000000-0005-0000-0000-0000671B0000}"/>
    <cellStyle name="Comma 4 2 2 3 2 3 2" xfId="19089" xr:uid="{00000000-0005-0000-0000-0000681B0000}"/>
    <cellStyle name="Comma 4 2 2 3 2 3 3" xfId="44503" xr:uid="{00000000-0005-0000-0000-0000691B0000}"/>
    <cellStyle name="Comma 4 2 2 3 2 3 4" xfId="48405" xr:uid="{00000000-0005-0000-0000-00006A1B0000}"/>
    <cellStyle name="Comma 4 2 2 3 2 3 5" xfId="51421" xr:uid="{00000000-0005-0000-0000-00006B1B0000}"/>
    <cellStyle name="Comma 4 2 2 3 2 4" xfId="12034" xr:uid="{00000000-0005-0000-0000-00006C1B0000}"/>
    <cellStyle name="Comma 4 2 2 3 2 4 2" xfId="19566" xr:uid="{00000000-0005-0000-0000-00006D1B0000}"/>
    <cellStyle name="Comma 4 2 2 3 2 4 3" xfId="44806" xr:uid="{00000000-0005-0000-0000-00006E1B0000}"/>
    <cellStyle name="Comma 4 2 2 3 2 4 4" xfId="48882" xr:uid="{00000000-0005-0000-0000-00006F1B0000}"/>
    <cellStyle name="Comma 4 2 2 3 2 4 5" xfId="51898" xr:uid="{00000000-0005-0000-0000-0000701B0000}"/>
    <cellStyle name="Comma 4 2 2 3 2 5" xfId="9064" xr:uid="{00000000-0005-0000-0000-0000711B0000}"/>
    <cellStyle name="Comma 4 2 2 3 2 5 2" xfId="42634" xr:uid="{00000000-0005-0000-0000-0000721B0000}"/>
    <cellStyle name="Comma 4 2 2 3 2 5 3" xfId="47451" xr:uid="{00000000-0005-0000-0000-0000731B0000}"/>
    <cellStyle name="Comma 4 2 2 3 2 5 4" xfId="50467" xr:uid="{00000000-0005-0000-0000-0000741B0000}"/>
    <cellStyle name="Comma 4 2 2 3 2 6" xfId="42372" xr:uid="{00000000-0005-0000-0000-0000751B0000}"/>
    <cellStyle name="Comma 4 2 2 3 2 7" xfId="46345" xr:uid="{00000000-0005-0000-0000-0000761B0000}"/>
    <cellStyle name="Comma 4 2 2 3 2 8" xfId="49361" xr:uid="{00000000-0005-0000-0000-0000771B0000}"/>
    <cellStyle name="Comma 4 2 2 3 3" xfId="10850" xr:uid="{00000000-0005-0000-0000-0000781B0000}"/>
    <cellStyle name="Comma 4 2 2 3 3 2" xfId="18400" xr:uid="{00000000-0005-0000-0000-0000791B0000}"/>
    <cellStyle name="Comma 4 2 2 3 3 3" xfId="42680" xr:uid="{00000000-0005-0000-0000-00007A1B0000}"/>
    <cellStyle name="Comma 4 2 2 3 3 4" xfId="47716" xr:uid="{00000000-0005-0000-0000-00007B1B0000}"/>
    <cellStyle name="Comma 4 2 2 3 3 5" xfId="50732" xr:uid="{00000000-0005-0000-0000-00007C1B0000}"/>
    <cellStyle name="Comma 4 2 2 3 4" xfId="11334" xr:uid="{00000000-0005-0000-0000-00007D1B0000}"/>
    <cellStyle name="Comma 4 2 2 3 4 2" xfId="18877" xr:uid="{00000000-0005-0000-0000-00007E1B0000}"/>
    <cellStyle name="Comma 4 2 2 3 4 3" xfId="43158" xr:uid="{00000000-0005-0000-0000-00007F1B0000}"/>
    <cellStyle name="Comma 4 2 2 3 4 4" xfId="48193" xr:uid="{00000000-0005-0000-0000-0000801B0000}"/>
    <cellStyle name="Comma 4 2 2 3 4 5" xfId="51209" xr:uid="{00000000-0005-0000-0000-0000811B0000}"/>
    <cellStyle name="Comma 4 2 2 3 5" xfId="11821" xr:uid="{00000000-0005-0000-0000-0000821B0000}"/>
    <cellStyle name="Comma 4 2 2 3 5 2" xfId="19354" xr:uid="{00000000-0005-0000-0000-0000831B0000}"/>
    <cellStyle name="Comma 4 2 2 3 5 3" xfId="43927" xr:uid="{00000000-0005-0000-0000-0000841B0000}"/>
    <cellStyle name="Comma 4 2 2 3 5 4" xfId="48670" xr:uid="{00000000-0005-0000-0000-0000851B0000}"/>
    <cellStyle name="Comma 4 2 2 3 5 5" xfId="51686" xr:uid="{00000000-0005-0000-0000-0000861B0000}"/>
    <cellStyle name="Comma 4 2 2 3 6" xfId="8763" xr:uid="{00000000-0005-0000-0000-0000871B0000}"/>
    <cellStyle name="Comma 4 2 2 3 6 2" xfId="43551" xr:uid="{00000000-0005-0000-0000-0000881B0000}"/>
    <cellStyle name="Comma 4 2 2 3 6 3" xfId="47239" xr:uid="{00000000-0005-0000-0000-0000891B0000}"/>
    <cellStyle name="Comma 4 2 2 3 6 4" xfId="50255" xr:uid="{00000000-0005-0000-0000-00008A1B0000}"/>
    <cellStyle name="Comma 4 2 2 3 7" xfId="42303" xr:uid="{00000000-0005-0000-0000-00008B1B0000}"/>
    <cellStyle name="Comma 4 2 2 3 8" xfId="46133" xr:uid="{00000000-0005-0000-0000-00008C1B0000}"/>
    <cellStyle name="Comma 4 2 2 3 9" xfId="49149" xr:uid="{00000000-0005-0000-0000-00008D1B0000}"/>
    <cellStyle name="Comma 4 2 2 4" xfId="6190" xr:uid="{00000000-0005-0000-0000-00008E1B0000}"/>
    <cellStyle name="Comma 4 2 2 4 2" xfId="6510" xr:uid="{00000000-0005-0000-0000-00008F1B0000}"/>
    <cellStyle name="Comma 4 2 2 4 2 2" xfId="11115" xr:uid="{00000000-0005-0000-0000-0000901B0000}"/>
    <cellStyle name="Comma 4 2 2 4 2 2 2" xfId="18665" xr:uid="{00000000-0005-0000-0000-0000911B0000}"/>
    <cellStyle name="Comma 4 2 2 4 2 2 3" xfId="44637" xr:uid="{00000000-0005-0000-0000-0000921B0000}"/>
    <cellStyle name="Comma 4 2 2 4 2 2 4" xfId="47981" xr:uid="{00000000-0005-0000-0000-0000931B0000}"/>
    <cellStyle name="Comma 4 2 2 4 2 2 5" xfId="50997" xr:uid="{00000000-0005-0000-0000-0000941B0000}"/>
    <cellStyle name="Comma 4 2 2 4 2 3" xfId="11600" xr:uid="{00000000-0005-0000-0000-0000951B0000}"/>
    <cellStyle name="Comma 4 2 2 4 2 3 2" xfId="19142" xr:uid="{00000000-0005-0000-0000-0000961B0000}"/>
    <cellStyle name="Comma 4 2 2 4 2 3 3" xfId="43721" xr:uid="{00000000-0005-0000-0000-0000971B0000}"/>
    <cellStyle name="Comma 4 2 2 4 2 3 4" xfId="48458" xr:uid="{00000000-0005-0000-0000-0000981B0000}"/>
    <cellStyle name="Comma 4 2 2 4 2 3 5" xfId="51474" xr:uid="{00000000-0005-0000-0000-0000991B0000}"/>
    <cellStyle name="Comma 4 2 2 4 2 4" xfId="12087" xr:uid="{00000000-0005-0000-0000-00009A1B0000}"/>
    <cellStyle name="Comma 4 2 2 4 2 4 2" xfId="19619" xr:uid="{00000000-0005-0000-0000-00009B1B0000}"/>
    <cellStyle name="Comma 4 2 2 4 2 4 3" xfId="43249" xr:uid="{00000000-0005-0000-0000-00009C1B0000}"/>
    <cellStyle name="Comma 4 2 2 4 2 4 4" xfId="48935" xr:uid="{00000000-0005-0000-0000-00009D1B0000}"/>
    <cellStyle name="Comma 4 2 2 4 2 4 5" xfId="51951" xr:uid="{00000000-0005-0000-0000-00009E1B0000}"/>
    <cellStyle name="Comma 4 2 2 4 2 5" xfId="9143" xr:uid="{00000000-0005-0000-0000-00009F1B0000}"/>
    <cellStyle name="Comma 4 2 2 4 2 5 2" xfId="44339" xr:uid="{00000000-0005-0000-0000-0000A01B0000}"/>
    <cellStyle name="Comma 4 2 2 4 2 5 3" xfId="47504" xr:uid="{00000000-0005-0000-0000-0000A11B0000}"/>
    <cellStyle name="Comma 4 2 2 4 2 5 4" xfId="50520" xr:uid="{00000000-0005-0000-0000-0000A21B0000}"/>
    <cellStyle name="Comma 4 2 2 4 2 6" xfId="42910" xr:uid="{00000000-0005-0000-0000-0000A31B0000}"/>
    <cellStyle name="Comma 4 2 2 4 2 7" xfId="46398" xr:uid="{00000000-0005-0000-0000-0000A41B0000}"/>
    <cellStyle name="Comma 4 2 2 4 2 8" xfId="49414" xr:uid="{00000000-0005-0000-0000-0000A51B0000}"/>
    <cellStyle name="Comma 4 2 2 4 3" xfId="10903" xr:uid="{00000000-0005-0000-0000-0000A61B0000}"/>
    <cellStyle name="Comma 4 2 2 4 3 2" xfId="18453" xr:uid="{00000000-0005-0000-0000-0000A71B0000}"/>
    <cellStyle name="Comma 4 2 2 4 3 3" xfId="28833" xr:uid="{00000000-0005-0000-0000-0000A81B0000}"/>
    <cellStyle name="Comma 4 2 2 4 3 4" xfId="47769" xr:uid="{00000000-0005-0000-0000-0000A91B0000}"/>
    <cellStyle name="Comma 4 2 2 4 3 5" xfId="50785" xr:uid="{00000000-0005-0000-0000-0000AA1B0000}"/>
    <cellStyle name="Comma 4 2 2 4 4" xfId="11388" xr:uid="{00000000-0005-0000-0000-0000AB1B0000}"/>
    <cellStyle name="Comma 4 2 2 4 4 2" xfId="18930" xr:uid="{00000000-0005-0000-0000-0000AC1B0000}"/>
    <cellStyle name="Comma 4 2 2 4 4 3" xfId="28792" xr:uid="{00000000-0005-0000-0000-0000AD1B0000}"/>
    <cellStyle name="Comma 4 2 2 4 4 4" xfId="48246" xr:uid="{00000000-0005-0000-0000-0000AE1B0000}"/>
    <cellStyle name="Comma 4 2 2 4 4 5" xfId="51262" xr:uid="{00000000-0005-0000-0000-0000AF1B0000}"/>
    <cellStyle name="Comma 4 2 2 4 5" xfId="11875" xr:uid="{00000000-0005-0000-0000-0000B01B0000}"/>
    <cellStyle name="Comma 4 2 2 4 5 2" xfId="19407" xr:uid="{00000000-0005-0000-0000-0000B11B0000}"/>
    <cellStyle name="Comma 4 2 2 4 5 3" xfId="43834" xr:uid="{00000000-0005-0000-0000-0000B21B0000}"/>
    <cellStyle name="Comma 4 2 2 4 5 4" xfId="48723" xr:uid="{00000000-0005-0000-0000-0000B31B0000}"/>
    <cellStyle name="Comma 4 2 2 4 5 5" xfId="51739" xr:uid="{00000000-0005-0000-0000-0000B41B0000}"/>
    <cellStyle name="Comma 4 2 2 4 6" xfId="8835" xr:uid="{00000000-0005-0000-0000-0000B51B0000}"/>
    <cellStyle name="Comma 4 2 2 4 6 2" xfId="43333" xr:uid="{00000000-0005-0000-0000-0000B61B0000}"/>
    <cellStyle name="Comma 4 2 2 4 6 3" xfId="47292" xr:uid="{00000000-0005-0000-0000-0000B71B0000}"/>
    <cellStyle name="Comma 4 2 2 4 6 4" xfId="50308" xr:uid="{00000000-0005-0000-0000-0000B81B0000}"/>
    <cellStyle name="Comma 4 2 2 4 7" xfId="20614" xr:uid="{00000000-0005-0000-0000-0000B91B0000}"/>
    <cellStyle name="Comma 4 2 2 4 8" xfId="46186" xr:uid="{00000000-0005-0000-0000-0000BA1B0000}"/>
    <cellStyle name="Comma 4 2 2 4 9" xfId="49202" xr:uid="{00000000-0005-0000-0000-0000BB1B0000}"/>
    <cellStyle name="Comma 4 2 2 5" xfId="6270" xr:uid="{00000000-0005-0000-0000-0000BC1B0000}"/>
    <cellStyle name="Comma 4 2 2 5 2" xfId="6590" xr:uid="{00000000-0005-0000-0000-0000BD1B0000}"/>
    <cellStyle name="Comma 4 2 2 5 2 2" xfId="11168" xr:uid="{00000000-0005-0000-0000-0000BE1B0000}"/>
    <cellStyle name="Comma 4 2 2 5 2 2 2" xfId="18718" xr:uid="{00000000-0005-0000-0000-0000BF1B0000}"/>
    <cellStyle name="Comma 4 2 2 5 2 2 3" xfId="43916" xr:uid="{00000000-0005-0000-0000-0000C01B0000}"/>
    <cellStyle name="Comma 4 2 2 5 2 2 4" xfId="48034" xr:uid="{00000000-0005-0000-0000-0000C11B0000}"/>
    <cellStyle name="Comma 4 2 2 5 2 2 5" xfId="51050" xr:uid="{00000000-0005-0000-0000-0000C21B0000}"/>
    <cellStyle name="Comma 4 2 2 5 2 3" xfId="11653" xr:uid="{00000000-0005-0000-0000-0000C31B0000}"/>
    <cellStyle name="Comma 4 2 2 5 2 3 2" xfId="19195" xr:uid="{00000000-0005-0000-0000-0000C41B0000}"/>
    <cellStyle name="Comma 4 2 2 5 2 3 3" xfId="42803" xr:uid="{00000000-0005-0000-0000-0000C51B0000}"/>
    <cellStyle name="Comma 4 2 2 5 2 3 4" xfId="48511" xr:uid="{00000000-0005-0000-0000-0000C61B0000}"/>
    <cellStyle name="Comma 4 2 2 5 2 3 5" xfId="51527" xr:uid="{00000000-0005-0000-0000-0000C71B0000}"/>
    <cellStyle name="Comma 4 2 2 5 2 4" xfId="12140" xr:uid="{00000000-0005-0000-0000-0000C81B0000}"/>
    <cellStyle name="Comma 4 2 2 5 2 4 2" xfId="19672" xr:uid="{00000000-0005-0000-0000-0000C91B0000}"/>
    <cellStyle name="Comma 4 2 2 5 2 4 3" xfId="42880" xr:uid="{00000000-0005-0000-0000-0000CA1B0000}"/>
    <cellStyle name="Comma 4 2 2 5 2 4 4" xfId="48988" xr:uid="{00000000-0005-0000-0000-0000CB1B0000}"/>
    <cellStyle name="Comma 4 2 2 5 2 4 5" xfId="52004" xr:uid="{00000000-0005-0000-0000-0000CC1B0000}"/>
    <cellStyle name="Comma 4 2 2 5 2 5" xfId="9223" xr:uid="{00000000-0005-0000-0000-0000CD1B0000}"/>
    <cellStyle name="Comma 4 2 2 5 2 5 2" xfId="44783" xr:uid="{00000000-0005-0000-0000-0000CE1B0000}"/>
    <cellStyle name="Comma 4 2 2 5 2 5 3" xfId="47557" xr:uid="{00000000-0005-0000-0000-0000CF1B0000}"/>
    <cellStyle name="Comma 4 2 2 5 2 5 4" xfId="50573" xr:uid="{00000000-0005-0000-0000-0000D01B0000}"/>
    <cellStyle name="Comma 4 2 2 5 2 6" xfId="42913" xr:uid="{00000000-0005-0000-0000-0000D11B0000}"/>
    <cellStyle name="Comma 4 2 2 5 2 7" xfId="46451" xr:uid="{00000000-0005-0000-0000-0000D21B0000}"/>
    <cellStyle name="Comma 4 2 2 5 2 8" xfId="49467" xr:uid="{00000000-0005-0000-0000-0000D31B0000}"/>
    <cellStyle name="Comma 4 2 2 5 3" xfId="10956" xr:uid="{00000000-0005-0000-0000-0000D41B0000}"/>
    <cellStyle name="Comma 4 2 2 5 3 2" xfId="18506" xr:uid="{00000000-0005-0000-0000-0000D51B0000}"/>
    <cellStyle name="Comma 4 2 2 5 3 3" xfId="43951" xr:uid="{00000000-0005-0000-0000-0000D61B0000}"/>
    <cellStyle name="Comma 4 2 2 5 3 4" xfId="47822" xr:uid="{00000000-0005-0000-0000-0000D71B0000}"/>
    <cellStyle name="Comma 4 2 2 5 3 5" xfId="50838" xr:uid="{00000000-0005-0000-0000-0000D81B0000}"/>
    <cellStyle name="Comma 4 2 2 5 4" xfId="11441" xr:uid="{00000000-0005-0000-0000-0000D91B0000}"/>
    <cellStyle name="Comma 4 2 2 5 4 2" xfId="18983" xr:uid="{00000000-0005-0000-0000-0000DA1B0000}"/>
    <cellStyle name="Comma 4 2 2 5 4 3" xfId="20940" xr:uid="{00000000-0005-0000-0000-0000DB1B0000}"/>
    <cellStyle name="Comma 4 2 2 5 4 4" xfId="48299" xr:uid="{00000000-0005-0000-0000-0000DC1B0000}"/>
    <cellStyle name="Comma 4 2 2 5 4 5" xfId="51315" xr:uid="{00000000-0005-0000-0000-0000DD1B0000}"/>
    <cellStyle name="Comma 4 2 2 5 5" xfId="11928" xr:uid="{00000000-0005-0000-0000-0000DE1B0000}"/>
    <cellStyle name="Comma 4 2 2 5 5 2" xfId="19460" xr:uid="{00000000-0005-0000-0000-0000DF1B0000}"/>
    <cellStyle name="Comma 4 2 2 5 5 3" xfId="44588" xr:uid="{00000000-0005-0000-0000-0000E01B0000}"/>
    <cellStyle name="Comma 4 2 2 5 5 4" xfId="48776" xr:uid="{00000000-0005-0000-0000-0000E11B0000}"/>
    <cellStyle name="Comma 4 2 2 5 5 5" xfId="51792" xr:uid="{00000000-0005-0000-0000-0000E21B0000}"/>
    <cellStyle name="Comma 4 2 2 5 6" xfId="8910" xr:uid="{00000000-0005-0000-0000-0000E31B0000}"/>
    <cellStyle name="Comma 4 2 2 5 6 2" xfId="43057" xr:uid="{00000000-0005-0000-0000-0000E41B0000}"/>
    <cellStyle name="Comma 4 2 2 5 6 3" xfId="47345" xr:uid="{00000000-0005-0000-0000-0000E51B0000}"/>
    <cellStyle name="Comma 4 2 2 5 6 4" xfId="50361" xr:uid="{00000000-0005-0000-0000-0000E61B0000}"/>
    <cellStyle name="Comma 4 2 2 5 7" xfId="42340" xr:uid="{00000000-0005-0000-0000-0000E71B0000}"/>
    <cellStyle name="Comma 4 2 2 5 8" xfId="46239" xr:uid="{00000000-0005-0000-0000-0000E81B0000}"/>
    <cellStyle name="Comma 4 2 2 5 9" xfId="49255" xr:uid="{00000000-0005-0000-0000-0000E91B0000}"/>
    <cellStyle name="Comma 4 2 2 6" xfId="6350" xr:uid="{00000000-0005-0000-0000-0000EA1B0000}"/>
    <cellStyle name="Comma 4 2 2 6 2" xfId="11009" xr:uid="{00000000-0005-0000-0000-0000EB1B0000}"/>
    <cellStyle name="Comma 4 2 2 6 2 2" xfId="18559" xr:uid="{00000000-0005-0000-0000-0000EC1B0000}"/>
    <cellStyle name="Comma 4 2 2 6 2 3" xfId="44401" xr:uid="{00000000-0005-0000-0000-0000ED1B0000}"/>
    <cellStyle name="Comma 4 2 2 6 2 4" xfId="47875" xr:uid="{00000000-0005-0000-0000-0000EE1B0000}"/>
    <cellStyle name="Comma 4 2 2 6 2 5" xfId="50891" xr:uid="{00000000-0005-0000-0000-0000EF1B0000}"/>
    <cellStyle name="Comma 4 2 2 6 3" xfId="11494" xr:uid="{00000000-0005-0000-0000-0000F01B0000}"/>
    <cellStyle name="Comma 4 2 2 6 3 2" xfId="19036" xr:uid="{00000000-0005-0000-0000-0000F11B0000}"/>
    <cellStyle name="Comma 4 2 2 6 3 3" xfId="43313" xr:uid="{00000000-0005-0000-0000-0000F21B0000}"/>
    <cellStyle name="Comma 4 2 2 6 3 4" xfId="48352" xr:uid="{00000000-0005-0000-0000-0000F31B0000}"/>
    <cellStyle name="Comma 4 2 2 6 3 5" xfId="51368" xr:uid="{00000000-0005-0000-0000-0000F41B0000}"/>
    <cellStyle name="Comma 4 2 2 6 4" xfId="11981" xr:uid="{00000000-0005-0000-0000-0000F51B0000}"/>
    <cellStyle name="Comma 4 2 2 6 4 2" xfId="19513" xr:uid="{00000000-0005-0000-0000-0000F61B0000}"/>
    <cellStyle name="Comma 4 2 2 6 4 3" xfId="20715" xr:uid="{00000000-0005-0000-0000-0000F71B0000}"/>
    <cellStyle name="Comma 4 2 2 6 4 4" xfId="48829" xr:uid="{00000000-0005-0000-0000-0000F81B0000}"/>
    <cellStyle name="Comma 4 2 2 6 4 5" xfId="51845" xr:uid="{00000000-0005-0000-0000-0000F91B0000}"/>
    <cellStyle name="Comma 4 2 2 6 5" xfId="8989" xr:uid="{00000000-0005-0000-0000-0000FA1B0000}"/>
    <cellStyle name="Comma 4 2 2 6 5 2" xfId="42626" xr:uid="{00000000-0005-0000-0000-0000FB1B0000}"/>
    <cellStyle name="Comma 4 2 2 6 5 3" xfId="47398" xr:uid="{00000000-0005-0000-0000-0000FC1B0000}"/>
    <cellStyle name="Comma 4 2 2 6 5 4" xfId="50414" xr:uid="{00000000-0005-0000-0000-0000FD1B0000}"/>
    <cellStyle name="Comma 4 2 2 6 6" xfId="42354" xr:uid="{00000000-0005-0000-0000-0000FE1B0000}"/>
    <cellStyle name="Comma 4 2 2 6 7" xfId="46292" xr:uid="{00000000-0005-0000-0000-0000FF1B0000}"/>
    <cellStyle name="Comma 4 2 2 6 8" xfId="49308" xr:uid="{00000000-0005-0000-0000-0000001C0000}"/>
    <cellStyle name="Comma 4 2 2 7" xfId="6670" xr:uid="{00000000-0005-0000-0000-0000011C0000}"/>
    <cellStyle name="Comma 4 2 2 7 2" xfId="11221" xr:uid="{00000000-0005-0000-0000-0000021C0000}"/>
    <cellStyle name="Comma 4 2 2 7 2 2" xfId="18771" xr:uid="{00000000-0005-0000-0000-0000031C0000}"/>
    <cellStyle name="Comma 4 2 2 7 2 3" xfId="44696" xr:uid="{00000000-0005-0000-0000-0000041C0000}"/>
    <cellStyle name="Comma 4 2 2 7 2 4" xfId="48087" xr:uid="{00000000-0005-0000-0000-0000051C0000}"/>
    <cellStyle name="Comma 4 2 2 7 2 5" xfId="51103" xr:uid="{00000000-0005-0000-0000-0000061C0000}"/>
    <cellStyle name="Comma 4 2 2 7 3" xfId="11706" xr:uid="{00000000-0005-0000-0000-0000071C0000}"/>
    <cellStyle name="Comma 4 2 2 7 3 2" xfId="19248" xr:uid="{00000000-0005-0000-0000-0000081C0000}"/>
    <cellStyle name="Comma 4 2 2 7 3 3" xfId="44306" xr:uid="{00000000-0005-0000-0000-0000091C0000}"/>
    <cellStyle name="Comma 4 2 2 7 3 4" xfId="48564" xr:uid="{00000000-0005-0000-0000-00000A1C0000}"/>
    <cellStyle name="Comma 4 2 2 7 3 5" xfId="51580" xr:uid="{00000000-0005-0000-0000-00000B1C0000}"/>
    <cellStyle name="Comma 4 2 2 7 4" xfId="12194" xr:uid="{00000000-0005-0000-0000-00000C1C0000}"/>
    <cellStyle name="Comma 4 2 2 7 4 2" xfId="19725" xr:uid="{00000000-0005-0000-0000-00000D1C0000}"/>
    <cellStyle name="Comma 4 2 2 7 4 3" xfId="44517" xr:uid="{00000000-0005-0000-0000-00000E1C0000}"/>
    <cellStyle name="Comma 4 2 2 7 4 4" xfId="49041" xr:uid="{00000000-0005-0000-0000-00000F1C0000}"/>
    <cellStyle name="Comma 4 2 2 7 4 5" xfId="52057" xr:uid="{00000000-0005-0000-0000-0000101C0000}"/>
    <cellStyle name="Comma 4 2 2 7 5" xfId="9303" xr:uid="{00000000-0005-0000-0000-0000111C0000}"/>
    <cellStyle name="Comma 4 2 2 7 5 2" xfId="28618" xr:uid="{00000000-0005-0000-0000-0000121C0000}"/>
    <cellStyle name="Comma 4 2 2 7 5 3" xfId="47610" xr:uid="{00000000-0005-0000-0000-0000131C0000}"/>
    <cellStyle name="Comma 4 2 2 7 5 4" xfId="50626" xr:uid="{00000000-0005-0000-0000-0000141C0000}"/>
    <cellStyle name="Comma 4 2 2 7 6" xfId="44449" xr:uid="{00000000-0005-0000-0000-0000151C0000}"/>
    <cellStyle name="Comma 4 2 2 7 7" xfId="46504" xr:uid="{00000000-0005-0000-0000-0000161C0000}"/>
    <cellStyle name="Comma 4 2 2 7 8" xfId="49520" xr:uid="{00000000-0005-0000-0000-0000171C0000}"/>
    <cellStyle name="Comma 4 2 2 8" xfId="10797" xr:uid="{00000000-0005-0000-0000-0000181C0000}"/>
    <cellStyle name="Comma 4 2 2 8 2" xfId="18347" xr:uid="{00000000-0005-0000-0000-0000191C0000}"/>
    <cellStyle name="Comma 4 2 2 8 3" xfId="42960" xr:uid="{00000000-0005-0000-0000-00001A1C0000}"/>
    <cellStyle name="Comma 4 2 2 8 4" xfId="47663" xr:uid="{00000000-0005-0000-0000-00001B1C0000}"/>
    <cellStyle name="Comma 4 2 2 8 5" xfId="50679" xr:uid="{00000000-0005-0000-0000-00001C1C0000}"/>
    <cellStyle name="Comma 4 2 2 9" xfId="11280" xr:uid="{00000000-0005-0000-0000-00001D1C0000}"/>
    <cellStyle name="Comma 4 2 2 9 2" xfId="18824" xr:uid="{00000000-0005-0000-0000-00001E1C0000}"/>
    <cellStyle name="Comma 4 2 2 9 3" xfId="44500" xr:uid="{00000000-0005-0000-0000-00001F1C0000}"/>
    <cellStyle name="Comma 4 2 2 9 4" xfId="48140" xr:uid="{00000000-0005-0000-0000-0000201C0000}"/>
    <cellStyle name="Comma 4 2 2 9 5" xfId="51156" xr:uid="{00000000-0005-0000-0000-0000211C0000}"/>
    <cellStyle name="Comma 4 2 3" xfId="3455" xr:uid="{00000000-0005-0000-0000-0000221C0000}"/>
    <cellStyle name="Comma 4 2 3 2" xfId="7955" xr:uid="{00000000-0005-0000-0000-0000231C0000}"/>
    <cellStyle name="Comma 4 2 3 3" xfId="8002" xr:uid="{00000000-0005-0000-0000-0000241C0000}"/>
    <cellStyle name="Comma 4 2 3 3 2" xfId="18027" xr:uid="{00000000-0005-0000-0000-0000251C0000}"/>
    <cellStyle name="Comma 4 2 3 3 3" xfId="43018" xr:uid="{00000000-0005-0000-0000-0000261C0000}"/>
    <cellStyle name="Comma 4 2 3 3 4" xfId="47031" xr:uid="{00000000-0005-0000-0000-0000271C0000}"/>
    <cellStyle name="Comma 4 2 3 3 5" xfId="50047" xr:uid="{00000000-0005-0000-0000-0000281C0000}"/>
    <cellStyle name="Comma 4 2 3 4" xfId="15796" xr:uid="{00000000-0005-0000-0000-0000291C0000}"/>
    <cellStyle name="Comma 4 2 3 5" xfId="20043" xr:uid="{00000000-0005-0000-0000-00002A1C0000}"/>
    <cellStyle name="Comma 4 2 3 6" xfId="44927" xr:uid="{00000000-0005-0000-0000-00002B1C0000}"/>
    <cellStyle name="Comma 4 2 3 7" xfId="45835" xr:uid="{00000000-0005-0000-0000-00002C1C0000}"/>
    <cellStyle name="Comma 4 2 3 8" xfId="12248" xr:uid="{00000000-0005-0000-0000-00002D1C0000}"/>
    <cellStyle name="Comma 4 2 4" xfId="5694" xr:uid="{00000000-0005-0000-0000-00002E1C0000}"/>
    <cellStyle name="Comma 4 2 4 10" xfId="45836" xr:uid="{00000000-0005-0000-0000-00002F1C0000}"/>
    <cellStyle name="Comma 4 2 4 11" xfId="46127" xr:uid="{00000000-0005-0000-0000-0000301C0000}"/>
    <cellStyle name="Comma 4 2 4 12" xfId="49143" xr:uid="{00000000-0005-0000-0000-0000311C0000}"/>
    <cellStyle name="Comma 4 2 4 13" xfId="13306" xr:uid="{00000000-0005-0000-0000-0000321C0000}"/>
    <cellStyle name="Comma 4 2 4 2" xfId="6409" xr:uid="{00000000-0005-0000-0000-0000331C0000}"/>
    <cellStyle name="Comma 4 2 4 2 2" xfId="11056" xr:uid="{00000000-0005-0000-0000-0000341C0000}"/>
    <cellStyle name="Comma 4 2 4 2 2 2" xfId="18606" xr:uid="{00000000-0005-0000-0000-0000351C0000}"/>
    <cellStyle name="Comma 4 2 4 2 2 3" xfId="43618" xr:uid="{00000000-0005-0000-0000-0000361C0000}"/>
    <cellStyle name="Comma 4 2 4 2 2 4" xfId="47922" xr:uid="{00000000-0005-0000-0000-0000371C0000}"/>
    <cellStyle name="Comma 4 2 4 2 2 5" xfId="50938" xr:uid="{00000000-0005-0000-0000-0000381C0000}"/>
    <cellStyle name="Comma 4 2 4 2 3" xfId="11541" xr:uid="{00000000-0005-0000-0000-0000391C0000}"/>
    <cellStyle name="Comma 4 2 4 2 3 2" xfId="19083" xr:uid="{00000000-0005-0000-0000-00003A1C0000}"/>
    <cellStyle name="Comma 4 2 4 2 3 3" xfId="43921" xr:uid="{00000000-0005-0000-0000-00003B1C0000}"/>
    <cellStyle name="Comma 4 2 4 2 3 4" xfId="48399" xr:uid="{00000000-0005-0000-0000-00003C1C0000}"/>
    <cellStyle name="Comma 4 2 4 2 3 5" xfId="51415" xr:uid="{00000000-0005-0000-0000-00003D1C0000}"/>
    <cellStyle name="Comma 4 2 4 2 4" xfId="12028" xr:uid="{00000000-0005-0000-0000-00003E1C0000}"/>
    <cellStyle name="Comma 4 2 4 2 4 2" xfId="19560" xr:uid="{00000000-0005-0000-0000-00003F1C0000}"/>
    <cellStyle name="Comma 4 2 4 2 4 3" xfId="44232" xr:uid="{00000000-0005-0000-0000-0000401C0000}"/>
    <cellStyle name="Comma 4 2 4 2 4 4" xfId="48876" xr:uid="{00000000-0005-0000-0000-0000411C0000}"/>
    <cellStyle name="Comma 4 2 4 2 4 5" xfId="51892" xr:uid="{00000000-0005-0000-0000-0000421C0000}"/>
    <cellStyle name="Comma 4 2 4 2 5" xfId="9048" xr:uid="{00000000-0005-0000-0000-0000431C0000}"/>
    <cellStyle name="Comma 4 2 4 2 5 2" xfId="44603" xr:uid="{00000000-0005-0000-0000-0000441C0000}"/>
    <cellStyle name="Comma 4 2 4 2 5 3" xfId="47445" xr:uid="{00000000-0005-0000-0000-0000451C0000}"/>
    <cellStyle name="Comma 4 2 4 2 5 4" xfId="50461" xr:uid="{00000000-0005-0000-0000-0000461C0000}"/>
    <cellStyle name="Comma 4 2 4 2 6" xfId="42370" xr:uid="{00000000-0005-0000-0000-0000471C0000}"/>
    <cellStyle name="Comma 4 2 4 2 7" xfId="46339" xr:uid="{00000000-0005-0000-0000-0000481C0000}"/>
    <cellStyle name="Comma 4 2 4 2 8" xfId="49355" xr:uid="{00000000-0005-0000-0000-0000491C0000}"/>
    <cellStyle name="Comma 4 2 4 3" xfId="10844" xr:uid="{00000000-0005-0000-0000-00004A1C0000}"/>
    <cellStyle name="Comma 4 2 4 3 2" xfId="18394" xr:uid="{00000000-0005-0000-0000-00004B1C0000}"/>
    <cellStyle name="Comma 4 2 4 3 3" xfId="42679" xr:uid="{00000000-0005-0000-0000-00004C1C0000}"/>
    <cellStyle name="Comma 4 2 4 3 4" xfId="47710" xr:uid="{00000000-0005-0000-0000-00004D1C0000}"/>
    <cellStyle name="Comma 4 2 4 3 5" xfId="50726" xr:uid="{00000000-0005-0000-0000-00004E1C0000}"/>
    <cellStyle name="Comma 4 2 4 4" xfId="11328" xr:uid="{00000000-0005-0000-0000-00004F1C0000}"/>
    <cellStyle name="Comma 4 2 4 4 2" xfId="18871" xr:uid="{00000000-0005-0000-0000-0000501C0000}"/>
    <cellStyle name="Comma 4 2 4 4 3" xfId="28793" xr:uid="{00000000-0005-0000-0000-0000511C0000}"/>
    <cellStyle name="Comma 4 2 4 4 4" xfId="48187" xr:uid="{00000000-0005-0000-0000-0000521C0000}"/>
    <cellStyle name="Comma 4 2 4 4 5" xfId="51203" xr:uid="{00000000-0005-0000-0000-0000531C0000}"/>
    <cellStyle name="Comma 4 2 4 5" xfId="11815" xr:uid="{00000000-0005-0000-0000-0000541C0000}"/>
    <cellStyle name="Comma 4 2 4 5 2" xfId="19348" xr:uid="{00000000-0005-0000-0000-0000551C0000}"/>
    <cellStyle name="Comma 4 2 4 5 3" xfId="44801" xr:uid="{00000000-0005-0000-0000-0000561C0000}"/>
    <cellStyle name="Comma 4 2 4 5 4" xfId="48664" xr:uid="{00000000-0005-0000-0000-0000571C0000}"/>
    <cellStyle name="Comma 4 2 4 5 5" xfId="51680" xr:uid="{00000000-0005-0000-0000-0000581C0000}"/>
    <cellStyle name="Comma 4 2 4 6" xfId="7495" xr:uid="{00000000-0005-0000-0000-0000591C0000}"/>
    <cellStyle name="Comma 4 2 4 6 2" xfId="17997" xr:uid="{00000000-0005-0000-0000-00005A1C0000}"/>
    <cellStyle name="Comma 4 2 4 6 3" xfId="42563" xr:uid="{00000000-0005-0000-0000-00005B1C0000}"/>
    <cellStyle name="Comma 4 2 4 6 4" xfId="46992" xr:uid="{00000000-0005-0000-0000-00005C1C0000}"/>
    <cellStyle name="Comma 4 2 4 6 5" xfId="50008" xr:uid="{00000000-0005-0000-0000-00005D1C0000}"/>
    <cellStyle name="Comma 4 2 4 7" xfId="20044" xr:uid="{00000000-0005-0000-0000-00005E1C0000}"/>
    <cellStyle name="Comma 4 2 4 8" xfId="42301" xr:uid="{00000000-0005-0000-0000-00005F1C0000}"/>
    <cellStyle name="Comma 4 2 4 9" xfId="44928" xr:uid="{00000000-0005-0000-0000-0000601C0000}"/>
    <cellStyle name="Comma 4 2 5" xfId="6169" xr:uid="{00000000-0005-0000-0000-0000611C0000}"/>
    <cellStyle name="Comma 4 2 5 10" xfId="46180" xr:uid="{00000000-0005-0000-0000-0000621C0000}"/>
    <cellStyle name="Comma 4 2 5 11" xfId="49196" xr:uid="{00000000-0005-0000-0000-0000631C0000}"/>
    <cellStyle name="Comma 4 2 5 2" xfId="6489" xr:uid="{00000000-0005-0000-0000-0000641C0000}"/>
    <cellStyle name="Comma 4 2 5 2 2" xfId="11109" xr:uid="{00000000-0005-0000-0000-0000651C0000}"/>
    <cellStyle name="Comma 4 2 5 2 2 2" xfId="18659" xr:uid="{00000000-0005-0000-0000-0000661C0000}"/>
    <cellStyle name="Comma 4 2 5 2 2 3" xfId="44059" xr:uid="{00000000-0005-0000-0000-0000671C0000}"/>
    <cellStyle name="Comma 4 2 5 2 2 4" xfId="47975" xr:uid="{00000000-0005-0000-0000-0000681C0000}"/>
    <cellStyle name="Comma 4 2 5 2 2 5" xfId="50991" xr:uid="{00000000-0005-0000-0000-0000691C0000}"/>
    <cellStyle name="Comma 4 2 5 2 3" xfId="11594" xr:uid="{00000000-0005-0000-0000-00006A1C0000}"/>
    <cellStyle name="Comma 4 2 5 2 3 2" xfId="19136" xr:uid="{00000000-0005-0000-0000-00006B1C0000}"/>
    <cellStyle name="Comma 4 2 5 2 3 3" xfId="44587" xr:uid="{00000000-0005-0000-0000-00006C1C0000}"/>
    <cellStyle name="Comma 4 2 5 2 3 4" xfId="48452" xr:uid="{00000000-0005-0000-0000-00006D1C0000}"/>
    <cellStyle name="Comma 4 2 5 2 3 5" xfId="51468" xr:uid="{00000000-0005-0000-0000-00006E1C0000}"/>
    <cellStyle name="Comma 4 2 5 2 4" xfId="12081" xr:uid="{00000000-0005-0000-0000-00006F1C0000}"/>
    <cellStyle name="Comma 4 2 5 2 4 2" xfId="19613" xr:uid="{00000000-0005-0000-0000-0000701C0000}"/>
    <cellStyle name="Comma 4 2 5 2 4 3" xfId="43248" xr:uid="{00000000-0005-0000-0000-0000711C0000}"/>
    <cellStyle name="Comma 4 2 5 2 4 4" xfId="48929" xr:uid="{00000000-0005-0000-0000-0000721C0000}"/>
    <cellStyle name="Comma 4 2 5 2 4 5" xfId="51945" xr:uid="{00000000-0005-0000-0000-0000731C0000}"/>
    <cellStyle name="Comma 4 2 5 2 5" xfId="9122" xr:uid="{00000000-0005-0000-0000-0000741C0000}"/>
    <cellStyle name="Comma 4 2 5 2 5 2" xfId="43084" xr:uid="{00000000-0005-0000-0000-0000751C0000}"/>
    <cellStyle name="Comma 4 2 5 2 5 3" xfId="47498" xr:uid="{00000000-0005-0000-0000-0000761C0000}"/>
    <cellStyle name="Comma 4 2 5 2 5 4" xfId="50514" xr:uid="{00000000-0005-0000-0000-0000771C0000}"/>
    <cellStyle name="Comma 4 2 5 2 6" xfId="42385" xr:uid="{00000000-0005-0000-0000-0000781C0000}"/>
    <cellStyle name="Comma 4 2 5 2 7" xfId="46392" xr:uid="{00000000-0005-0000-0000-0000791C0000}"/>
    <cellStyle name="Comma 4 2 5 2 8" xfId="49408" xr:uid="{00000000-0005-0000-0000-00007A1C0000}"/>
    <cellStyle name="Comma 4 2 5 3" xfId="10897" xr:uid="{00000000-0005-0000-0000-00007B1C0000}"/>
    <cellStyle name="Comma 4 2 5 3 2" xfId="18447" xr:uid="{00000000-0005-0000-0000-00007C1C0000}"/>
    <cellStyle name="Comma 4 2 5 3 3" xfId="43818" xr:uid="{00000000-0005-0000-0000-00007D1C0000}"/>
    <cellStyle name="Comma 4 2 5 3 4" xfId="47763" xr:uid="{00000000-0005-0000-0000-00007E1C0000}"/>
    <cellStyle name="Comma 4 2 5 3 5" xfId="50779" xr:uid="{00000000-0005-0000-0000-00007F1C0000}"/>
    <cellStyle name="Comma 4 2 5 4" xfId="11382" xr:uid="{00000000-0005-0000-0000-0000801C0000}"/>
    <cellStyle name="Comma 4 2 5 4 2" xfId="18924" xr:uid="{00000000-0005-0000-0000-0000811C0000}"/>
    <cellStyle name="Comma 4 2 5 4 3" xfId="43163" xr:uid="{00000000-0005-0000-0000-0000821C0000}"/>
    <cellStyle name="Comma 4 2 5 4 4" xfId="48240" xr:uid="{00000000-0005-0000-0000-0000831C0000}"/>
    <cellStyle name="Comma 4 2 5 4 5" xfId="51256" xr:uid="{00000000-0005-0000-0000-0000841C0000}"/>
    <cellStyle name="Comma 4 2 5 5" xfId="11869" xr:uid="{00000000-0005-0000-0000-0000851C0000}"/>
    <cellStyle name="Comma 4 2 5 5 2" xfId="19401" xr:uid="{00000000-0005-0000-0000-0000861C0000}"/>
    <cellStyle name="Comma 4 2 5 5 3" xfId="44705" xr:uid="{00000000-0005-0000-0000-0000871C0000}"/>
    <cellStyle name="Comma 4 2 5 5 4" xfId="48717" xr:uid="{00000000-0005-0000-0000-0000881C0000}"/>
    <cellStyle name="Comma 4 2 5 5 5" xfId="51733" xr:uid="{00000000-0005-0000-0000-0000891C0000}"/>
    <cellStyle name="Comma 4 2 5 6" xfId="8820" xr:uid="{00000000-0005-0000-0000-00008A1C0000}"/>
    <cellStyle name="Comma 4 2 5 6 2" xfId="44480" xr:uid="{00000000-0005-0000-0000-00008B1C0000}"/>
    <cellStyle name="Comma 4 2 5 6 3" xfId="47286" xr:uid="{00000000-0005-0000-0000-00008C1C0000}"/>
    <cellStyle name="Comma 4 2 5 6 4" xfId="50302" xr:uid="{00000000-0005-0000-0000-00008D1C0000}"/>
    <cellStyle name="Comma 4 2 5 7" xfId="20045" xr:uid="{00000000-0005-0000-0000-00008E1C0000}"/>
    <cellStyle name="Comma 4 2 5 8" xfId="44929" xr:uid="{00000000-0005-0000-0000-00008F1C0000}"/>
    <cellStyle name="Comma 4 2 5 9" xfId="45837" xr:uid="{00000000-0005-0000-0000-0000901C0000}"/>
    <cellStyle name="Comma 4 2 6" xfId="6249" xr:uid="{00000000-0005-0000-0000-0000911C0000}"/>
    <cellStyle name="Comma 4 2 6 10" xfId="49249" xr:uid="{00000000-0005-0000-0000-0000921C0000}"/>
    <cellStyle name="Comma 4 2 6 2" xfId="6569" xr:uid="{00000000-0005-0000-0000-0000931C0000}"/>
    <cellStyle name="Comma 4 2 6 2 2" xfId="11162" xr:uid="{00000000-0005-0000-0000-0000941C0000}"/>
    <cellStyle name="Comma 4 2 6 2 2 2" xfId="18712" xr:uid="{00000000-0005-0000-0000-0000951C0000}"/>
    <cellStyle name="Comma 4 2 6 2 2 3" xfId="44792" xr:uid="{00000000-0005-0000-0000-0000961C0000}"/>
    <cellStyle name="Comma 4 2 6 2 2 4" xfId="48028" xr:uid="{00000000-0005-0000-0000-0000971C0000}"/>
    <cellStyle name="Comma 4 2 6 2 2 5" xfId="51044" xr:uid="{00000000-0005-0000-0000-0000981C0000}"/>
    <cellStyle name="Comma 4 2 6 2 3" xfId="11647" xr:uid="{00000000-0005-0000-0000-0000991C0000}"/>
    <cellStyle name="Comma 4 2 6 2 3 2" xfId="19189" xr:uid="{00000000-0005-0000-0000-00009A1C0000}"/>
    <cellStyle name="Comma 4 2 6 2 3 3" xfId="42802" xr:uid="{00000000-0005-0000-0000-00009B1C0000}"/>
    <cellStyle name="Comma 4 2 6 2 3 4" xfId="48505" xr:uid="{00000000-0005-0000-0000-00009C1C0000}"/>
    <cellStyle name="Comma 4 2 6 2 3 5" xfId="51521" xr:uid="{00000000-0005-0000-0000-00009D1C0000}"/>
    <cellStyle name="Comma 4 2 6 2 4" xfId="12134" xr:uid="{00000000-0005-0000-0000-00009E1C0000}"/>
    <cellStyle name="Comma 4 2 6 2 4 2" xfId="19666" xr:uid="{00000000-0005-0000-0000-00009F1C0000}"/>
    <cellStyle name="Comma 4 2 6 2 4 3" xfId="43730" xr:uid="{00000000-0005-0000-0000-0000A01C0000}"/>
    <cellStyle name="Comma 4 2 6 2 4 4" xfId="48982" xr:uid="{00000000-0005-0000-0000-0000A11C0000}"/>
    <cellStyle name="Comma 4 2 6 2 4 5" xfId="51998" xr:uid="{00000000-0005-0000-0000-0000A21C0000}"/>
    <cellStyle name="Comma 4 2 6 2 5" xfId="9202" xr:uid="{00000000-0005-0000-0000-0000A31C0000}"/>
    <cellStyle name="Comma 4 2 6 2 5 2" xfId="44108" xr:uid="{00000000-0005-0000-0000-0000A41C0000}"/>
    <cellStyle name="Comma 4 2 6 2 5 3" xfId="47551" xr:uid="{00000000-0005-0000-0000-0000A51C0000}"/>
    <cellStyle name="Comma 4 2 6 2 5 4" xfId="50567" xr:uid="{00000000-0005-0000-0000-0000A61C0000}"/>
    <cellStyle name="Comma 4 2 6 2 6" xfId="44744" xr:uid="{00000000-0005-0000-0000-0000A71C0000}"/>
    <cellStyle name="Comma 4 2 6 2 7" xfId="46445" xr:uid="{00000000-0005-0000-0000-0000A81C0000}"/>
    <cellStyle name="Comma 4 2 6 2 8" xfId="49461" xr:uid="{00000000-0005-0000-0000-0000A91C0000}"/>
    <cellStyle name="Comma 4 2 6 3" xfId="10950" xr:uid="{00000000-0005-0000-0000-0000AA1C0000}"/>
    <cellStyle name="Comma 4 2 6 3 2" xfId="18500" xr:uid="{00000000-0005-0000-0000-0000AB1C0000}"/>
    <cellStyle name="Comma 4 2 6 3 3" xfId="43910" xr:uid="{00000000-0005-0000-0000-0000AC1C0000}"/>
    <cellStyle name="Comma 4 2 6 3 4" xfId="47816" xr:uid="{00000000-0005-0000-0000-0000AD1C0000}"/>
    <cellStyle name="Comma 4 2 6 3 5" xfId="50832" xr:uid="{00000000-0005-0000-0000-0000AE1C0000}"/>
    <cellStyle name="Comma 4 2 6 4" xfId="11435" xr:uid="{00000000-0005-0000-0000-0000AF1C0000}"/>
    <cellStyle name="Comma 4 2 6 4 2" xfId="18977" xr:uid="{00000000-0005-0000-0000-0000B01C0000}"/>
    <cellStyle name="Comma 4 2 6 4 3" xfId="44355" xr:uid="{00000000-0005-0000-0000-0000B11C0000}"/>
    <cellStyle name="Comma 4 2 6 4 4" xfId="48293" xr:uid="{00000000-0005-0000-0000-0000B21C0000}"/>
    <cellStyle name="Comma 4 2 6 4 5" xfId="51309" xr:uid="{00000000-0005-0000-0000-0000B31C0000}"/>
    <cellStyle name="Comma 4 2 6 5" xfId="11922" xr:uid="{00000000-0005-0000-0000-0000B41C0000}"/>
    <cellStyle name="Comma 4 2 6 5 2" xfId="19454" xr:uid="{00000000-0005-0000-0000-0000B51C0000}"/>
    <cellStyle name="Comma 4 2 6 5 3" xfId="44007" xr:uid="{00000000-0005-0000-0000-0000B61C0000}"/>
    <cellStyle name="Comma 4 2 6 5 4" xfId="48770" xr:uid="{00000000-0005-0000-0000-0000B71C0000}"/>
    <cellStyle name="Comma 4 2 6 5 5" xfId="51786" xr:uid="{00000000-0005-0000-0000-0000B81C0000}"/>
    <cellStyle name="Comma 4 2 6 6" xfId="8892" xr:uid="{00000000-0005-0000-0000-0000B91C0000}"/>
    <cellStyle name="Comma 4 2 6 6 2" xfId="44605" xr:uid="{00000000-0005-0000-0000-0000BA1C0000}"/>
    <cellStyle name="Comma 4 2 6 6 3" xfId="47339" xr:uid="{00000000-0005-0000-0000-0000BB1C0000}"/>
    <cellStyle name="Comma 4 2 6 6 4" xfId="50355" xr:uid="{00000000-0005-0000-0000-0000BC1C0000}"/>
    <cellStyle name="Comma 4 2 6 7" xfId="20046" xr:uid="{00000000-0005-0000-0000-0000BD1C0000}"/>
    <cellStyle name="Comma 4 2 6 8" xfId="44735" xr:uid="{00000000-0005-0000-0000-0000BE1C0000}"/>
    <cellStyle name="Comma 4 2 6 9" xfId="46233" xr:uid="{00000000-0005-0000-0000-0000BF1C0000}"/>
    <cellStyle name="Comma 4 2 7" xfId="6329" xr:uid="{00000000-0005-0000-0000-0000C01C0000}"/>
    <cellStyle name="Comma 4 2 7 2" xfId="11003" xr:uid="{00000000-0005-0000-0000-0000C11C0000}"/>
    <cellStyle name="Comma 4 2 7 2 2" xfId="18553" xr:uid="{00000000-0005-0000-0000-0000C21C0000}"/>
    <cellStyle name="Comma 4 2 7 2 3" xfId="43820" xr:uid="{00000000-0005-0000-0000-0000C31C0000}"/>
    <cellStyle name="Comma 4 2 7 2 4" xfId="47869" xr:uid="{00000000-0005-0000-0000-0000C41C0000}"/>
    <cellStyle name="Comma 4 2 7 2 5" xfId="50885" xr:uid="{00000000-0005-0000-0000-0000C51C0000}"/>
    <cellStyle name="Comma 4 2 7 3" xfId="11488" xr:uid="{00000000-0005-0000-0000-0000C61C0000}"/>
    <cellStyle name="Comma 4 2 7 3 2" xfId="19030" xr:uid="{00000000-0005-0000-0000-0000C71C0000}"/>
    <cellStyle name="Comma 4 2 7 3 3" xfId="43330" xr:uid="{00000000-0005-0000-0000-0000C81C0000}"/>
    <cellStyle name="Comma 4 2 7 3 4" xfId="48346" xr:uid="{00000000-0005-0000-0000-0000C91C0000}"/>
    <cellStyle name="Comma 4 2 7 3 5" xfId="51362" xr:uid="{00000000-0005-0000-0000-0000CA1C0000}"/>
    <cellStyle name="Comma 4 2 7 4" xfId="11975" xr:uid="{00000000-0005-0000-0000-0000CB1C0000}"/>
    <cellStyle name="Comma 4 2 7 4 2" xfId="19507" xr:uid="{00000000-0005-0000-0000-0000CC1C0000}"/>
    <cellStyle name="Comma 4 2 7 4 3" xfId="29636" xr:uid="{00000000-0005-0000-0000-0000CD1C0000}"/>
    <cellStyle name="Comma 4 2 7 4 4" xfId="48823" xr:uid="{00000000-0005-0000-0000-0000CE1C0000}"/>
    <cellStyle name="Comma 4 2 7 4 5" xfId="51839" xr:uid="{00000000-0005-0000-0000-0000CF1C0000}"/>
    <cellStyle name="Comma 4 2 7 5" xfId="8968" xr:uid="{00000000-0005-0000-0000-0000D01C0000}"/>
    <cellStyle name="Comma 4 2 7 5 2" xfId="43067" xr:uid="{00000000-0005-0000-0000-0000D11C0000}"/>
    <cellStyle name="Comma 4 2 7 5 3" xfId="47392" xr:uid="{00000000-0005-0000-0000-0000D21C0000}"/>
    <cellStyle name="Comma 4 2 7 5 4" xfId="50408" xr:uid="{00000000-0005-0000-0000-0000D31C0000}"/>
    <cellStyle name="Comma 4 2 7 6" xfId="44736" xr:uid="{00000000-0005-0000-0000-0000D41C0000}"/>
    <cellStyle name="Comma 4 2 7 7" xfId="46286" xr:uid="{00000000-0005-0000-0000-0000D51C0000}"/>
    <cellStyle name="Comma 4 2 7 8" xfId="49302" xr:uid="{00000000-0005-0000-0000-0000D61C0000}"/>
    <cellStyle name="Comma 4 2 8" xfId="6649" xr:uid="{00000000-0005-0000-0000-0000D71C0000}"/>
    <cellStyle name="Comma 4 2 8 2" xfId="11215" xr:uid="{00000000-0005-0000-0000-0000D81C0000}"/>
    <cellStyle name="Comma 4 2 8 2 2" xfId="18765" xr:uid="{00000000-0005-0000-0000-0000D91C0000}"/>
    <cellStyle name="Comma 4 2 8 2 3" xfId="42968" xr:uid="{00000000-0005-0000-0000-0000DA1C0000}"/>
    <cellStyle name="Comma 4 2 8 2 4" xfId="48081" xr:uid="{00000000-0005-0000-0000-0000DB1C0000}"/>
    <cellStyle name="Comma 4 2 8 2 5" xfId="51097" xr:uid="{00000000-0005-0000-0000-0000DC1C0000}"/>
    <cellStyle name="Comma 4 2 8 3" xfId="11700" xr:uid="{00000000-0005-0000-0000-0000DD1C0000}"/>
    <cellStyle name="Comma 4 2 8 3 2" xfId="19242" xr:uid="{00000000-0005-0000-0000-0000DE1C0000}"/>
    <cellStyle name="Comma 4 2 8 3 3" xfId="43723" xr:uid="{00000000-0005-0000-0000-0000DF1C0000}"/>
    <cellStyle name="Comma 4 2 8 3 4" xfId="48558" xr:uid="{00000000-0005-0000-0000-0000E01C0000}"/>
    <cellStyle name="Comma 4 2 8 3 5" xfId="51574" xr:uid="{00000000-0005-0000-0000-0000E11C0000}"/>
    <cellStyle name="Comma 4 2 8 4" xfId="12187" xr:uid="{00000000-0005-0000-0000-0000E21C0000}"/>
    <cellStyle name="Comma 4 2 8 4 2" xfId="19719" xr:uid="{00000000-0005-0000-0000-0000E31C0000}"/>
    <cellStyle name="Comma 4 2 8 4 3" xfId="43267" xr:uid="{00000000-0005-0000-0000-0000E41C0000}"/>
    <cellStyle name="Comma 4 2 8 4 4" xfId="49035" xr:uid="{00000000-0005-0000-0000-0000E51C0000}"/>
    <cellStyle name="Comma 4 2 8 4 5" xfId="52051" xr:uid="{00000000-0005-0000-0000-0000E61C0000}"/>
    <cellStyle name="Comma 4 2 8 5" xfId="9282" xr:uid="{00000000-0005-0000-0000-0000E71C0000}"/>
    <cellStyle name="Comma 4 2 8 5 2" xfId="44485" xr:uid="{00000000-0005-0000-0000-0000E81C0000}"/>
    <cellStyle name="Comma 4 2 8 5 3" xfId="47604" xr:uid="{00000000-0005-0000-0000-0000E91C0000}"/>
    <cellStyle name="Comma 4 2 8 5 4" xfId="50620" xr:uid="{00000000-0005-0000-0000-0000EA1C0000}"/>
    <cellStyle name="Comma 4 2 8 6" xfId="42429" xr:uid="{00000000-0005-0000-0000-0000EB1C0000}"/>
    <cellStyle name="Comma 4 2 8 7" xfId="46498" xr:uid="{00000000-0005-0000-0000-0000EC1C0000}"/>
    <cellStyle name="Comma 4 2 8 8" xfId="49514" xr:uid="{00000000-0005-0000-0000-0000ED1C0000}"/>
    <cellStyle name="Comma 4 2 9" xfId="10791" xr:uid="{00000000-0005-0000-0000-0000EE1C0000}"/>
    <cellStyle name="Comma 4 2 9 2" xfId="18341" xr:uid="{00000000-0005-0000-0000-0000EF1C0000}"/>
    <cellStyle name="Comma 4 2 9 3" xfId="43519" xr:uid="{00000000-0005-0000-0000-0000F01C0000}"/>
    <cellStyle name="Comma 4 2 9 4" xfId="47657" xr:uid="{00000000-0005-0000-0000-0000F11C0000}"/>
    <cellStyle name="Comma 4 2 9 5" xfId="50673" xr:uid="{00000000-0005-0000-0000-0000F21C0000}"/>
    <cellStyle name="Comma 4 3" xfId="4199" xr:uid="{00000000-0005-0000-0000-0000F31C0000}"/>
    <cellStyle name="Comma 4 3 10" xfId="12249" xr:uid="{00000000-0005-0000-0000-0000F41C0000}"/>
    <cellStyle name="Comma 4 3 2" xfId="4870" xr:uid="{00000000-0005-0000-0000-0000F51C0000}"/>
    <cellStyle name="Comma 4 3 2 10" xfId="11299" xr:uid="{00000000-0005-0000-0000-0000F61C0000}"/>
    <cellStyle name="Comma 4 3 2 10 2" xfId="18842" xr:uid="{00000000-0005-0000-0000-0000F71C0000}"/>
    <cellStyle name="Comma 4 3 2 10 3" xfId="42748" xr:uid="{00000000-0005-0000-0000-0000F81C0000}"/>
    <cellStyle name="Comma 4 3 2 10 4" xfId="48158" xr:uid="{00000000-0005-0000-0000-0000F91C0000}"/>
    <cellStyle name="Comma 4 3 2 10 5" xfId="51174" xr:uid="{00000000-0005-0000-0000-0000FA1C0000}"/>
    <cellStyle name="Comma 4 3 2 10 6" xfId="15494" xr:uid="{00000000-0005-0000-0000-0000FB1C0000}"/>
    <cellStyle name="Comma 4 3 2 11" xfId="11786" xr:uid="{00000000-0005-0000-0000-0000FC1C0000}"/>
    <cellStyle name="Comma 4 3 2 11 2" xfId="19319" xr:uid="{00000000-0005-0000-0000-0000FD1C0000}"/>
    <cellStyle name="Comma 4 3 2 11 3" xfId="43799" xr:uid="{00000000-0005-0000-0000-0000FE1C0000}"/>
    <cellStyle name="Comma 4 3 2 11 4" xfId="48635" xr:uid="{00000000-0005-0000-0000-0000FF1C0000}"/>
    <cellStyle name="Comma 4 3 2 11 5" xfId="51651" xr:uid="{00000000-0005-0000-0000-0000001D0000}"/>
    <cellStyle name="Comma 4 3 2 11 6" xfId="15639" xr:uid="{00000000-0005-0000-0000-0000011D0000}"/>
    <cellStyle name="Comma 4 3 2 12" xfId="7888" xr:uid="{00000000-0005-0000-0000-0000021D0000}"/>
    <cellStyle name="Comma 4 3 2 12 2" xfId="18017" xr:uid="{00000000-0005-0000-0000-0000031D0000}"/>
    <cellStyle name="Comma 4 3 2 12 3" xfId="44088" xr:uid="{00000000-0005-0000-0000-0000041D0000}"/>
    <cellStyle name="Comma 4 3 2 12 4" xfId="47018" xr:uid="{00000000-0005-0000-0000-0000051D0000}"/>
    <cellStyle name="Comma 4 3 2 12 5" xfId="50034" xr:uid="{00000000-0005-0000-0000-0000061D0000}"/>
    <cellStyle name="Comma 4 3 2 12 6" xfId="14468" xr:uid="{00000000-0005-0000-0000-0000071D0000}"/>
    <cellStyle name="Comma 4 3 2 13" xfId="20048" xr:uid="{00000000-0005-0000-0000-0000081D0000}"/>
    <cellStyle name="Comma 4 3 2 14" xfId="42297" xr:uid="{00000000-0005-0000-0000-0000091D0000}"/>
    <cellStyle name="Comma 4 3 2 15" xfId="44931" xr:uid="{00000000-0005-0000-0000-00000A1D0000}"/>
    <cellStyle name="Comma 4 3 2 16" xfId="45839" xr:uid="{00000000-0005-0000-0000-00000B1D0000}"/>
    <cellStyle name="Comma 4 3 2 17" xfId="46098" xr:uid="{00000000-0005-0000-0000-00000C1D0000}"/>
    <cellStyle name="Comma 4 3 2 18" xfId="49113" xr:uid="{00000000-0005-0000-0000-00000D1D0000}"/>
    <cellStyle name="Comma 4 3 2 2" xfId="4871" xr:uid="{00000000-0005-0000-0000-00000E1D0000}"/>
    <cellStyle name="Comma 4 3 2 2 10" xfId="7815" xr:uid="{00000000-0005-0000-0000-00000F1D0000}"/>
    <cellStyle name="Comma 4 3 2 2 10 2" xfId="44615" xr:uid="{00000000-0005-0000-0000-0000101D0000}"/>
    <cellStyle name="Comma 4 3 2 2 10 3" xfId="47009" xr:uid="{00000000-0005-0000-0000-0000111D0000}"/>
    <cellStyle name="Comma 4 3 2 2 10 4" xfId="50025" xr:uid="{00000000-0005-0000-0000-0000121D0000}"/>
    <cellStyle name="Comma 4 3 2 2 10 5" xfId="18008" xr:uid="{00000000-0005-0000-0000-0000131D0000}"/>
    <cellStyle name="Comma 4 3 2 2 11" xfId="20049" xr:uid="{00000000-0005-0000-0000-0000141D0000}"/>
    <cellStyle name="Comma 4 3 2 2 12" xfId="43345" xr:uid="{00000000-0005-0000-0000-0000151D0000}"/>
    <cellStyle name="Comma 4 3 2 2 13" xfId="44932" xr:uid="{00000000-0005-0000-0000-0000161D0000}"/>
    <cellStyle name="Comma 4 3 2 2 14" xfId="45840" xr:uid="{00000000-0005-0000-0000-0000171D0000}"/>
    <cellStyle name="Comma 4 3 2 2 15" xfId="46099" xr:uid="{00000000-0005-0000-0000-0000181D0000}"/>
    <cellStyle name="Comma 4 3 2 2 16" xfId="49114" xr:uid="{00000000-0005-0000-0000-0000191D0000}"/>
    <cellStyle name="Comma 4 3 2 2 17" xfId="14454" xr:uid="{00000000-0005-0000-0000-00001A1D0000}"/>
    <cellStyle name="Comma 4 3 2 2 2" xfId="6135" xr:uid="{00000000-0005-0000-0000-00001B1D0000}"/>
    <cellStyle name="Comma 4 3 2 2 2 10" xfId="15058" xr:uid="{00000000-0005-0000-0000-00001C1D0000}"/>
    <cellStyle name="Comma 4 3 2 2 2 2" xfId="6455" xr:uid="{00000000-0005-0000-0000-00001D1D0000}"/>
    <cellStyle name="Comma 4 3 2 2 2 2 2" xfId="11081" xr:uid="{00000000-0005-0000-0000-00001E1D0000}"/>
    <cellStyle name="Comma 4 3 2 2 2 2 2 2" xfId="18631" xr:uid="{00000000-0005-0000-0000-00001F1D0000}"/>
    <cellStyle name="Comma 4 3 2 2 2 2 2 3" xfId="21580" xr:uid="{00000000-0005-0000-0000-0000201D0000}"/>
    <cellStyle name="Comma 4 3 2 2 2 2 2 4" xfId="47947" xr:uid="{00000000-0005-0000-0000-0000211D0000}"/>
    <cellStyle name="Comma 4 3 2 2 2 2 2 5" xfId="50963" xr:uid="{00000000-0005-0000-0000-0000221D0000}"/>
    <cellStyle name="Comma 4 3 2 2 2 2 2 6" xfId="15428" xr:uid="{00000000-0005-0000-0000-0000231D0000}"/>
    <cellStyle name="Comma 4 3 2 2 2 2 3" xfId="11566" xr:uid="{00000000-0005-0000-0000-0000241D0000}"/>
    <cellStyle name="Comma 4 3 2 2 2 2 3 2" xfId="19108" xr:uid="{00000000-0005-0000-0000-0000251D0000}"/>
    <cellStyle name="Comma 4 3 2 2 2 2 3 3" xfId="44223" xr:uid="{00000000-0005-0000-0000-0000261D0000}"/>
    <cellStyle name="Comma 4 3 2 2 2 2 3 4" xfId="48424" xr:uid="{00000000-0005-0000-0000-0000271D0000}"/>
    <cellStyle name="Comma 4 3 2 2 2 2 3 5" xfId="51440" xr:uid="{00000000-0005-0000-0000-0000281D0000}"/>
    <cellStyle name="Comma 4 3 2 2 2 2 3 6" xfId="15571" xr:uid="{00000000-0005-0000-0000-0000291D0000}"/>
    <cellStyle name="Comma 4 3 2 2 2 2 4" xfId="12053" xr:uid="{00000000-0005-0000-0000-00002A1D0000}"/>
    <cellStyle name="Comma 4 3 2 2 2 2 4 2" xfId="19585" xr:uid="{00000000-0005-0000-0000-00002B1D0000}"/>
    <cellStyle name="Comma 4 3 2 2 2 2 4 3" xfId="42865" xr:uid="{00000000-0005-0000-0000-00002C1D0000}"/>
    <cellStyle name="Comma 4 3 2 2 2 2 4 4" xfId="48901" xr:uid="{00000000-0005-0000-0000-00002D1D0000}"/>
    <cellStyle name="Comma 4 3 2 2 2 2 4 5" xfId="51917" xr:uid="{00000000-0005-0000-0000-00002E1D0000}"/>
    <cellStyle name="Comma 4 3 2 2 2 2 4 6" xfId="15716" xr:uid="{00000000-0005-0000-0000-00002F1D0000}"/>
    <cellStyle name="Comma 4 3 2 2 2 2 5" xfId="9089" xr:uid="{00000000-0005-0000-0000-0000301D0000}"/>
    <cellStyle name="Comma 4 3 2 2 2 2 5 2" xfId="42637" xr:uid="{00000000-0005-0000-0000-0000311D0000}"/>
    <cellStyle name="Comma 4 3 2 2 2 2 5 3" xfId="47470" xr:uid="{00000000-0005-0000-0000-0000321D0000}"/>
    <cellStyle name="Comma 4 3 2 2 2 2 5 4" xfId="50486" xr:uid="{00000000-0005-0000-0000-0000331D0000}"/>
    <cellStyle name="Comma 4 3 2 2 2 2 5 5" xfId="18286" xr:uid="{00000000-0005-0000-0000-0000341D0000}"/>
    <cellStyle name="Comma 4 3 2 2 2 2 6" xfId="43794" xr:uid="{00000000-0005-0000-0000-0000351D0000}"/>
    <cellStyle name="Comma 4 3 2 2 2 2 7" xfId="46364" xr:uid="{00000000-0005-0000-0000-0000361D0000}"/>
    <cellStyle name="Comma 4 3 2 2 2 2 8" xfId="49380" xr:uid="{00000000-0005-0000-0000-0000371D0000}"/>
    <cellStyle name="Comma 4 3 2 2 2 2 9" xfId="15207" xr:uid="{00000000-0005-0000-0000-0000381D0000}"/>
    <cellStyle name="Comma 4 3 2 2 2 3" xfId="10869" xr:uid="{00000000-0005-0000-0000-0000391D0000}"/>
    <cellStyle name="Comma 4 3 2 2 2 3 2" xfId="18419" xr:uid="{00000000-0005-0000-0000-00003A1D0000}"/>
    <cellStyle name="Comma 4 3 2 2 2 3 3" xfId="21258" xr:uid="{00000000-0005-0000-0000-00003B1D0000}"/>
    <cellStyle name="Comma 4 3 2 2 2 3 4" xfId="47735" xr:uid="{00000000-0005-0000-0000-00003C1D0000}"/>
    <cellStyle name="Comma 4 3 2 2 2 3 5" xfId="50751" xr:uid="{00000000-0005-0000-0000-00003D1D0000}"/>
    <cellStyle name="Comma 4 3 2 2 2 3 6" xfId="15368" xr:uid="{00000000-0005-0000-0000-00003E1D0000}"/>
    <cellStyle name="Comma 4 3 2 2 2 4" xfId="11353" xr:uid="{00000000-0005-0000-0000-00003F1D0000}"/>
    <cellStyle name="Comma 4 3 2 2 2 4 2" xfId="18896" xr:uid="{00000000-0005-0000-0000-0000401D0000}"/>
    <cellStyle name="Comma 4 3 2 2 2 4 3" xfId="29936" xr:uid="{00000000-0005-0000-0000-0000411D0000}"/>
    <cellStyle name="Comma 4 3 2 2 2 4 4" xfId="48212" xr:uid="{00000000-0005-0000-0000-0000421D0000}"/>
    <cellStyle name="Comma 4 3 2 2 2 4 5" xfId="51228" xr:uid="{00000000-0005-0000-0000-0000431D0000}"/>
    <cellStyle name="Comma 4 3 2 2 2 4 6" xfId="15510" xr:uid="{00000000-0005-0000-0000-0000441D0000}"/>
    <cellStyle name="Comma 4 3 2 2 2 5" xfId="11840" xr:uid="{00000000-0005-0000-0000-0000451D0000}"/>
    <cellStyle name="Comma 4 3 2 2 2 5 2" xfId="19373" xr:uid="{00000000-0005-0000-0000-0000461D0000}"/>
    <cellStyle name="Comma 4 3 2 2 2 5 3" xfId="43633" xr:uid="{00000000-0005-0000-0000-0000471D0000}"/>
    <cellStyle name="Comma 4 3 2 2 2 5 4" xfId="48689" xr:uid="{00000000-0005-0000-0000-0000481D0000}"/>
    <cellStyle name="Comma 4 3 2 2 2 5 5" xfId="51705" xr:uid="{00000000-0005-0000-0000-0000491D0000}"/>
    <cellStyle name="Comma 4 3 2 2 2 5 6" xfId="15655" xr:uid="{00000000-0005-0000-0000-00004A1D0000}"/>
    <cellStyle name="Comma 4 3 2 2 2 6" xfId="8788" xr:uid="{00000000-0005-0000-0000-00004B1D0000}"/>
    <cellStyle name="Comma 4 3 2 2 2 6 2" xfId="43448" xr:uid="{00000000-0005-0000-0000-00004C1D0000}"/>
    <cellStyle name="Comma 4 3 2 2 2 6 3" xfId="47258" xr:uid="{00000000-0005-0000-0000-00004D1D0000}"/>
    <cellStyle name="Comma 4 3 2 2 2 6 4" xfId="50274" xr:uid="{00000000-0005-0000-0000-00004E1D0000}"/>
    <cellStyle name="Comma 4 3 2 2 2 6 5" xfId="18225" xr:uid="{00000000-0005-0000-0000-00004F1D0000}"/>
    <cellStyle name="Comma 4 3 2 2 2 7" xfId="42312" xr:uid="{00000000-0005-0000-0000-0000501D0000}"/>
    <cellStyle name="Comma 4 3 2 2 2 8" xfId="46152" xr:uid="{00000000-0005-0000-0000-0000511D0000}"/>
    <cellStyle name="Comma 4 3 2 2 2 9" xfId="49168" xr:uid="{00000000-0005-0000-0000-0000521D0000}"/>
    <cellStyle name="Comma 4 3 2 2 3" xfId="6215" xr:uid="{00000000-0005-0000-0000-0000531D0000}"/>
    <cellStyle name="Comma 4 3 2 2 3 10" xfId="15091" xr:uid="{00000000-0005-0000-0000-0000541D0000}"/>
    <cellStyle name="Comma 4 3 2 2 3 2" xfId="6535" xr:uid="{00000000-0005-0000-0000-0000551D0000}"/>
    <cellStyle name="Comma 4 3 2 2 3 2 2" xfId="11134" xr:uid="{00000000-0005-0000-0000-0000561D0000}"/>
    <cellStyle name="Comma 4 3 2 2 3 2 2 2" xfId="18684" xr:uid="{00000000-0005-0000-0000-0000571D0000}"/>
    <cellStyle name="Comma 4 3 2 2 3 2 2 3" xfId="29940" xr:uid="{00000000-0005-0000-0000-0000581D0000}"/>
    <cellStyle name="Comma 4 3 2 2 3 2 2 4" xfId="48000" xr:uid="{00000000-0005-0000-0000-0000591D0000}"/>
    <cellStyle name="Comma 4 3 2 2 3 2 2 5" xfId="51016" xr:uid="{00000000-0005-0000-0000-00005A1D0000}"/>
    <cellStyle name="Comma 4 3 2 2 3 2 2 6" xfId="15443" xr:uid="{00000000-0005-0000-0000-00005B1D0000}"/>
    <cellStyle name="Comma 4 3 2 2 3 2 3" xfId="11619" xr:uid="{00000000-0005-0000-0000-00005C1D0000}"/>
    <cellStyle name="Comma 4 3 2 2 3 2 3 2" xfId="19161" xr:uid="{00000000-0005-0000-0000-00005D1D0000}"/>
    <cellStyle name="Comma 4 3 2 2 3 2 3 3" xfId="42976" xr:uid="{00000000-0005-0000-0000-00005E1D0000}"/>
    <cellStyle name="Comma 4 3 2 2 3 2 3 4" xfId="48477" xr:uid="{00000000-0005-0000-0000-00005F1D0000}"/>
    <cellStyle name="Comma 4 3 2 2 3 2 3 5" xfId="51493" xr:uid="{00000000-0005-0000-0000-0000601D0000}"/>
    <cellStyle name="Comma 4 3 2 2 3 2 3 6" xfId="15586" xr:uid="{00000000-0005-0000-0000-0000611D0000}"/>
    <cellStyle name="Comma 4 3 2 2 3 2 4" xfId="12106" xr:uid="{00000000-0005-0000-0000-0000621D0000}"/>
    <cellStyle name="Comma 4 3 2 2 3 2 4 2" xfId="19638" xr:uid="{00000000-0005-0000-0000-0000631D0000}"/>
    <cellStyle name="Comma 4 3 2 2 3 2 4 3" xfId="43252" xr:uid="{00000000-0005-0000-0000-0000641D0000}"/>
    <cellStyle name="Comma 4 3 2 2 3 2 4 4" xfId="48954" xr:uid="{00000000-0005-0000-0000-0000651D0000}"/>
    <cellStyle name="Comma 4 3 2 2 3 2 4 5" xfId="51970" xr:uid="{00000000-0005-0000-0000-0000661D0000}"/>
    <cellStyle name="Comma 4 3 2 2 3 2 4 6" xfId="15731" xr:uid="{00000000-0005-0000-0000-0000671D0000}"/>
    <cellStyle name="Comma 4 3 2 2 3 2 5" xfId="9168" xr:uid="{00000000-0005-0000-0000-0000681D0000}"/>
    <cellStyle name="Comma 4 3 2 2 3 2 5 2" xfId="43949" xr:uid="{00000000-0005-0000-0000-0000691D0000}"/>
    <cellStyle name="Comma 4 3 2 2 3 2 5 3" xfId="47523" xr:uid="{00000000-0005-0000-0000-00006A1D0000}"/>
    <cellStyle name="Comma 4 3 2 2 3 2 5 4" xfId="50539" xr:uid="{00000000-0005-0000-0000-00006B1D0000}"/>
    <cellStyle name="Comma 4 3 2 2 3 2 5 5" xfId="18301" xr:uid="{00000000-0005-0000-0000-00006C1D0000}"/>
    <cellStyle name="Comma 4 3 2 2 3 2 6" xfId="43869" xr:uid="{00000000-0005-0000-0000-00006D1D0000}"/>
    <cellStyle name="Comma 4 3 2 2 3 2 7" xfId="46417" xr:uid="{00000000-0005-0000-0000-00006E1D0000}"/>
    <cellStyle name="Comma 4 3 2 2 3 2 8" xfId="49433" xr:uid="{00000000-0005-0000-0000-00006F1D0000}"/>
    <cellStyle name="Comma 4 3 2 2 3 2 9" xfId="15248" xr:uid="{00000000-0005-0000-0000-0000701D0000}"/>
    <cellStyle name="Comma 4 3 2 2 3 3" xfId="10922" xr:uid="{00000000-0005-0000-0000-0000711D0000}"/>
    <cellStyle name="Comma 4 3 2 2 3 3 2" xfId="18472" xr:uid="{00000000-0005-0000-0000-0000721D0000}"/>
    <cellStyle name="Comma 4 3 2 2 3 3 3" xfId="28697" xr:uid="{00000000-0005-0000-0000-0000731D0000}"/>
    <cellStyle name="Comma 4 3 2 2 3 3 4" xfId="47788" xr:uid="{00000000-0005-0000-0000-0000741D0000}"/>
    <cellStyle name="Comma 4 3 2 2 3 3 5" xfId="50804" xr:uid="{00000000-0005-0000-0000-0000751D0000}"/>
    <cellStyle name="Comma 4 3 2 2 3 3 6" xfId="15383" xr:uid="{00000000-0005-0000-0000-0000761D0000}"/>
    <cellStyle name="Comma 4 3 2 2 3 4" xfId="11407" xr:uid="{00000000-0005-0000-0000-0000771D0000}"/>
    <cellStyle name="Comma 4 3 2 2 3 4 2" xfId="18949" xr:uid="{00000000-0005-0000-0000-0000781D0000}"/>
    <cellStyle name="Comma 4 3 2 2 3 4 3" xfId="43165" xr:uid="{00000000-0005-0000-0000-0000791D0000}"/>
    <cellStyle name="Comma 4 3 2 2 3 4 4" xfId="48265" xr:uid="{00000000-0005-0000-0000-00007A1D0000}"/>
    <cellStyle name="Comma 4 3 2 2 3 4 5" xfId="51281" xr:uid="{00000000-0005-0000-0000-00007B1D0000}"/>
    <cellStyle name="Comma 4 3 2 2 3 4 6" xfId="15526" xr:uid="{00000000-0005-0000-0000-00007C1D0000}"/>
    <cellStyle name="Comma 4 3 2 2 3 5" xfId="11894" xr:uid="{00000000-0005-0000-0000-00007D1D0000}"/>
    <cellStyle name="Comma 4 3 2 2 3 5 2" xfId="19426" xr:uid="{00000000-0005-0000-0000-00007E1D0000}"/>
    <cellStyle name="Comma 4 3 2 2 3 5 3" xfId="43439" xr:uid="{00000000-0005-0000-0000-00007F1D0000}"/>
    <cellStyle name="Comma 4 3 2 2 3 5 4" xfId="48742" xr:uid="{00000000-0005-0000-0000-0000801D0000}"/>
    <cellStyle name="Comma 4 3 2 2 3 5 5" xfId="51758" xr:uid="{00000000-0005-0000-0000-0000811D0000}"/>
    <cellStyle name="Comma 4 3 2 2 3 5 6" xfId="15671" xr:uid="{00000000-0005-0000-0000-0000821D0000}"/>
    <cellStyle name="Comma 4 3 2 2 3 6" xfId="8859" xr:uid="{00000000-0005-0000-0000-0000831D0000}"/>
    <cellStyle name="Comma 4 3 2 2 3 6 2" xfId="43375" xr:uid="{00000000-0005-0000-0000-0000841D0000}"/>
    <cellStyle name="Comma 4 3 2 2 3 6 3" xfId="47311" xr:uid="{00000000-0005-0000-0000-0000851D0000}"/>
    <cellStyle name="Comma 4 3 2 2 3 6 4" xfId="50327" xr:uid="{00000000-0005-0000-0000-0000861D0000}"/>
    <cellStyle name="Comma 4 3 2 2 3 6 5" xfId="18241" xr:uid="{00000000-0005-0000-0000-0000871D0000}"/>
    <cellStyle name="Comma 4 3 2 2 3 7" xfId="44436" xr:uid="{00000000-0005-0000-0000-0000881D0000}"/>
    <cellStyle name="Comma 4 3 2 2 3 8" xfId="46205" xr:uid="{00000000-0005-0000-0000-0000891D0000}"/>
    <cellStyle name="Comma 4 3 2 2 3 9" xfId="49221" xr:uid="{00000000-0005-0000-0000-00008A1D0000}"/>
    <cellStyle name="Comma 4 3 2 2 4" xfId="6295" xr:uid="{00000000-0005-0000-0000-00008B1D0000}"/>
    <cellStyle name="Comma 4 3 2 2 4 10" xfId="15129" xr:uid="{00000000-0005-0000-0000-00008C1D0000}"/>
    <cellStyle name="Comma 4 3 2 2 4 2" xfId="6615" xr:uid="{00000000-0005-0000-0000-00008D1D0000}"/>
    <cellStyle name="Comma 4 3 2 2 4 2 2" xfId="11187" xr:uid="{00000000-0005-0000-0000-00008E1D0000}"/>
    <cellStyle name="Comma 4 3 2 2 4 2 2 2" xfId="18737" xr:uid="{00000000-0005-0000-0000-00008F1D0000}"/>
    <cellStyle name="Comma 4 3 2 2 4 2 2 3" xfId="44529" xr:uid="{00000000-0005-0000-0000-0000901D0000}"/>
    <cellStyle name="Comma 4 3 2 2 4 2 2 4" xfId="48053" xr:uid="{00000000-0005-0000-0000-0000911D0000}"/>
    <cellStyle name="Comma 4 3 2 2 4 2 2 5" xfId="51069" xr:uid="{00000000-0005-0000-0000-0000921D0000}"/>
    <cellStyle name="Comma 4 3 2 2 4 2 2 6" xfId="15458" xr:uid="{00000000-0005-0000-0000-0000931D0000}"/>
    <cellStyle name="Comma 4 3 2 2 4 2 3" xfId="11672" xr:uid="{00000000-0005-0000-0000-0000941D0000}"/>
    <cellStyle name="Comma 4 3 2 2 4 2 3 2" xfId="19214" xr:uid="{00000000-0005-0000-0000-0000951D0000}"/>
    <cellStyle name="Comma 4 3 2 2 4 2 3 3" xfId="42806" xr:uid="{00000000-0005-0000-0000-0000961D0000}"/>
    <cellStyle name="Comma 4 3 2 2 4 2 3 4" xfId="48530" xr:uid="{00000000-0005-0000-0000-0000971D0000}"/>
    <cellStyle name="Comma 4 3 2 2 4 2 3 5" xfId="51546" xr:uid="{00000000-0005-0000-0000-0000981D0000}"/>
    <cellStyle name="Comma 4 3 2 2 4 2 3 6" xfId="15601" xr:uid="{00000000-0005-0000-0000-0000991D0000}"/>
    <cellStyle name="Comma 4 3 2 2 4 2 4" xfId="12159" xr:uid="{00000000-0005-0000-0000-00009A1D0000}"/>
    <cellStyle name="Comma 4 3 2 2 4 2 4 2" xfId="19691" xr:uid="{00000000-0005-0000-0000-00009B1D0000}"/>
    <cellStyle name="Comma 4 3 2 2 4 2 4 3" xfId="42883" xr:uid="{00000000-0005-0000-0000-00009C1D0000}"/>
    <cellStyle name="Comma 4 3 2 2 4 2 4 4" xfId="49007" xr:uid="{00000000-0005-0000-0000-00009D1D0000}"/>
    <cellStyle name="Comma 4 3 2 2 4 2 4 5" xfId="52023" xr:uid="{00000000-0005-0000-0000-00009E1D0000}"/>
    <cellStyle name="Comma 4 3 2 2 4 2 4 6" xfId="15746" xr:uid="{00000000-0005-0000-0000-00009F1D0000}"/>
    <cellStyle name="Comma 4 3 2 2 4 2 5" xfId="9248" xr:uid="{00000000-0005-0000-0000-0000A01D0000}"/>
    <cellStyle name="Comma 4 3 2 2 4 2 5 2" xfId="43100" xr:uid="{00000000-0005-0000-0000-0000A11D0000}"/>
    <cellStyle name="Comma 4 3 2 2 4 2 5 3" xfId="47576" xr:uid="{00000000-0005-0000-0000-0000A21D0000}"/>
    <cellStyle name="Comma 4 3 2 2 4 2 5 4" xfId="50592" xr:uid="{00000000-0005-0000-0000-0000A31D0000}"/>
    <cellStyle name="Comma 4 3 2 2 4 2 5 5" xfId="18316" xr:uid="{00000000-0005-0000-0000-0000A41D0000}"/>
    <cellStyle name="Comma 4 3 2 2 4 2 6" xfId="43873" xr:uid="{00000000-0005-0000-0000-0000A51D0000}"/>
    <cellStyle name="Comma 4 3 2 2 4 2 7" xfId="46470" xr:uid="{00000000-0005-0000-0000-0000A61D0000}"/>
    <cellStyle name="Comma 4 3 2 2 4 2 8" xfId="49486" xr:uid="{00000000-0005-0000-0000-0000A71D0000}"/>
    <cellStyle name="Comma 4 3 2 2 4 2 9" xfId="15290" xr:uid="{00000000-0005-0000-0000-0000A81D0000}"/>
    <cellStyle name="Comma 4 3 2 2 4 3" xfId="10975" xr:uid="{00000000-0005-0000-0000-0000A91D0000}"/>
    <cellStyle name="Comma 4 3 2 2 4 3 2" xfId="18525" xr:uid="{00000000-0005-0000-0000-0000AA1D0000}"/>
    <cellStyle name="Comma 4 3 2 2 4 3 3" xfId="29308" xr:uid="{00000000-0005-0000-0000-0000AB1D0000}"/>
    <cellStyle name="Comma 4 3 2 2 4 3 4" xfId="47841" xr:uid="{00000000-0005-0000-0000-0000AC1D0000}"/>
    <cellStyle name="Comma 4 3 2 2 4 3 5" xfId="50857" xr:uid="{00000000-0005-0000-0000-0000AD1D0000}"/>
    <cellStyle name="Comma 4 3 2 2 4 3 6" xfId="15398" xr:uid="{00000000-0005-0000-0000-0000AE1D0000}"/>
    <cellStyle name="Comma 4 3 2 2 4 4" xfId="11460" xr:uid="{00000000-0005-0000-0000-0000AF1D0000}"/>
    <cellStyle name="Comma 4 3 2 2 4 4 2" xfId="19002" xr:uid="{00000000-0005-0000-0000-0000B01D0000}"/>
    <cellStyle name="Comma 4 3 2 2 4 4 3" xfId="44147" xr:uid="{00000000-0005-0000-0000-0000B11D0000}"/>
    <cellStyle name="Comma 4 3 2 2 4 4 4" xfId="48318" xr:uid="{00000000-0005-0000-0000-0000B21D0000}"/>
    <cellStyle name="Comma 4 3 2 2 4 4 5" xfId="51334" xr:uid="{00000000-0005-0000-0000-0000B31D0000}"/>
    <cellStyle name="Comma 4 3 2 2 4 4 6" xfId="15541" xr:uid="{00000000-0005-0000-0000-0000B41D0000}"/>
    <cellStyle name="Comma 4 3 2 2 4 5" xfId="11947" xr:uid="{00000000-0005-0000-0000-0000B51D0000}"/>
    <cellStyle name="Comma 4 3 2 2 4 5 2" xfId="19479" xr:uid="{00000000-0005-0000-0000-0000B61D0000}"/>
    <cellStyle name="Comma 4 3 2 2 4 5 3" xfId="21179" xr:uid="{00000000-0005-0000-0000-0000B71D0000}"/>
    <cellStyle name="Comma 4 3 2 2 4 5 4" xfId="48795" xr:uid="{00000000-0005-0000-0000-0000B81D0000}"/>
    <cellStyle name="Comma 4 3 2 2 4 5 5" xfId="51811" xr:uid="{00000000-0005-0000-0000-0000B91D0000}"/>
    <cellStyle name="Comma 4 3 2 2 4 5 6" xfId="15686" xr:uid="{00000000-0005-0000-0000-0000BA1D0000}"/>
    <cellStyle name="Comma 4 3 2 2 4 6" xfId="8935" xr:uid="{00000000-0005-0000-0000-0000BB1D0000}"/>
    <cellStyle name="Comma 4 3 2 2 4 6 2" xfId="43062" xr:uid="{00000000-0005-0000-0000-0000BC1D0000}"/>
    <cellStyle name="Comma 4 3 2 2 4 6 3" xfId="47364" xr:uid="{00000000-0005-0000-0000-0000BD1D0000}"/>
    <cellStyle name="Comma 4 3 2 2 4 6 4" xfId="50380" xr:uid="{00000000-0005-0000-0000-0000BE1D0000}"/>
    <cellStyle name="Comma 4 3 2 2 4 6 5" xfId="18256" xr:uid="{00000000-0005-0000-0000-0000BF1D0000}"/>
    <cellStyle name="Comma 4 3 2 2 4 7" xfId="43565" xr:uid="{00000000-0005-0000-0000-0000C01D0000}"/>
    <cellStyle name="Comma 4 3 2 2 4 8" xfId="46258" xr:uid="{00000000-0005-0000-0000-0000C11D0000}"/>
    <cellStyle name="Comma 4 3 2 2 4 9" xfId="49274" xr:uid="{00000000-0005-0000-0000-0000C21D0000}"/>
    <cellStyle name="Comma 4 3 2 2 5" xfId="6375" xr:uid="{00000000-0005-0000-0000-0000C31D0000}"/>
    <cellStyle name="Comma 4 3 2 2 5 2" xfId="11028" xr:uid="{00000000-0005-0000-0000-0000C41D0000}"/>
    <cellStyle name="Comma 4 3 2 2 5 2 2" xfId="18578" xr:uid="{00000000-0005-0000-0000-0000C51D0000}"/>
    <cellStyle name="Comma 4 3 2 2 5 2 3" xfId="43139" xr:uid="{00000000-0005-0000-0000-0000C61D0000}"/>
    <cellStyle name="Comma 4 3 2 2 5 2 4" xfId="47894" xr:uid="{00000000-0005-0000-0000-0000C71D0000}"/>
    <cellStyle name="Comma 4 3 2 2 5 2 5" xfId="50910" xr:uid="{00000000-0005-0000-0000-0000C81D0000}"/>
    <cellStyle name="Comma 4 3 2 2 5 2 6" xfId="15413" xr:uid="{00000000-0005-0000-0000-0000C91D0000}"/>
    <cellStyle name="Comma 4 3 2 2 5 3" xfId="11513" xr:uid="{00000000-0005-0000-0000-0000CA1D0000}"/>
    <cellStyle name="Comma 4 3 2 2 5 3 2" xfId="19055" xr:uid="{00000000-0005-0000-0000-0000CB1D0000}"/>
    <cellStyle name="Comma 4 3 2 2 5 3 3" xfId="28830" xr:uid="{00000000-0005-0000-0000-0000CC1D0000}"/>
    <cellStyle name="Comma 4 3 2 2 5 3 4" xfId="48371" xr:uid="{00000000-0005-0000-0000-0000CD1D0000}"/>
    <cellStyle name="Comma 4 3 2 2 5 3 5" xfId="51387" xr:uid="{00000000-0005-0000-0000-0000CE1D0000}"/>
    <cellStyle name="Comma 4 3 2 2 5 3 6" xfId="15556" xr:uid="{00000000-0005-0000-0000-0000CF1D0000}"/>
    <cellStyle name="Comma 4 3 2 2 5 4" xfId="12000" xr:uid="{00000000-0005-0000-0000-0000D01D0000}"/>
    <cellStyle name="Comma 4 3 2 2 5 4 2" xfId="19532" xr:uid="{00000000-0005-0000-0000-0000D11D0000}"/>
    <cellStyle name="Comma 4 3 2 2 5 4 3" xfId="44610" xr:uid="{00000000-0005-0000-0000-0000D21D0000}"/>
    <cellStyle name="Comma 4 3 2 2 5 4 4" xfId="48848" xr:uid="{00000000-0005-0000-0000-0000D31D0000}"/>
    <cellStyle name="Comma 4 3 2 2 5 4 5" xfId="51864" xr:uid="{00000000-0005-0000-0000-0000D41D0000}"/>
    <cellStyle name="Comma 4 3 2 2 5 4 6" xfId="15701" xr:uid="{00000000-0005-0000-0000-0000D51D0000}"/>
    <cellStyle name="Comma 4 3 2 2 5 5" xfId="9014" xr:uid="{00000000-0005-0000-0000-0000D61D0000}"/>
    <cellStyle name="Comma 4 3 2 2 5 5 2" xfId="44483" xr:uid="{00000000-0005-0000-0000-0000D71D0000}"/>
    <cellStyle name="Comma 4 3 2 2 5 5 3" xfId="47417" xr:uid="{00000000-0005-0000-0000-0000D81D0000}"/>
    <cellStyle name="Comma 4 3 2 2 5 5 4" xfId="50433" xr:uid="{00000000-0005-0000-0000-0000D91D0000}"/>
    <cellStyle name="Comma 4 3 2 2 5 5 5" xfId="18271" xr:uid="{00000000-0005-0000-0000-0000DA1D0000}"/>
    <cellStyle name="Comma 4 3 2 2 5 6" xfId="44375" xr:uid="{00000000-0005-0000-0000-0000DB1D0000}"/>
    <cellStyle name="Comma 4 3 2 2 5 7" xfId="46311" xr:uid="{00000000-0005-0000-0000-0000DC1D0000}"/>
    <cellStyle name="Comma 4 3 2 2 5 8" xfId="49327" xr:uid="{00000000-0005-0000-0000-0000DD1D0000}"/>
    <cellStyle name="Comma 4 3 2 2 5 9" xfId="15170" xr:uid="{00000000-0005-0000-0000-0000DE1D0000}"/>
    <cellStyle name="Comma 4 3 2 2 6" xfId="6695" xr:uid="{00000000-0005-0000-0000-0000DF1D0000}"/>
    <cellStyle name="Comma 4 3 2 2 6 2" xfId="11240" xr:uid="{00000000-0005-0000-0000-0000E01D0000}"/>
    <cellStyle name="Comma 4 3 2 2 6 2 2" xfId="18790" xr:uid="{00000000-0005-0000-0000-0000E11D0000}"/>
    <cellStyle name="Comma 4 3 2 2 6 2 3" xfId="43739" xr:uid="{00000000-0005-0000-0000-0000E21D0000}"/>
    <cellStyle name="Comma 4 3 2 2 6 2 4" xfId="48106" xr:uid="{00000000-0005-0000-0000-0000E31D0000}"/>
    <cellStyle name="Comma 4 3 2 2 6 2 5" xfId="51122" xr:uid="{00000000-0005-0000-0000-0000E41D0000}"/>
    <cellStyle name="Comma 4 3 2 2 6 2 6" xfId="15473" xr:uid="{00000000-0005-0000-0000-0000E51D0000}"/>
    <cellStyle name="Comma 4 3 2 2 6 3" xfId="11725" xr:uid="{00000000-0005-0000-0000-0000E61D0000}"/>
    <cellStyle name="Comma 4 3 2 2 6 3 2" xfId="19267" xr:uid="{00000000-0005-0000-0000-0000E71D0000}"/>
    <cellStyle name="Comma 4 3 2 2 6 3 3" xfId="28828" xr:uid="{00000000-0005-0000-0000-0000E81D0000}"/>
    <cellStyle name="Comma 4 3 2 2 6 3 4" xfId="48583" xr:uid="{00000000-0005-0000-0000-0000E91D0000}"/>
    <cellStyle name="Comma 4 3 2 2 6 3 5" xfId="51599" xr:uid="{00000000-0005-0000-0000-0000EA1D0000}"/>
    <cellStyle name="Comma 4 3 2 2 6 3 6" xfId="15616" xr:uid="{00000000-0005-0000-0000-0000EB1D0000}"/>
    <cellStyle name="Comma 4 3 2 2 6 4" xfId="12213" xr:uid="{00000000-0005-0000-0000-0000EC1D0000}"/>
    <cellStyle name="Comma 4 3 2 2 6 4 2" xfId="19744" xr:uid="{00000000-0005-0000-0000-0000ED1D0000}"/>
    <cellStyle name="Comma 4 3 2 2 6 4 3" xfId="42889" xr:uid="{00000000-0005-0000-0000-0000EE1D0000}"/>
    <cellStyle name="Comma 4 3 2 2 6 4 4" xfId="49060" xr:uid="{00000000-0005-0000-0000-0000EF1D0000}"/>
    <cellStyle name="Comma 4 3 2 2 6 4 5" xfId="52076" xr:uid="{00000000-0005-0000-0000-0000F01D0000}"/>
    <cellStyle name="Comma 4 3 2 2 6 4 6" xfId="15762" xr:uid="{00000000-0005-0000-0000-0000F11D0000}"/>
    <cellStyle name="Comma 4 3 2 2 6 5" xfId="9328" xr:uid="{00000000-0005-0000-0000-0000F21D0000}"/>
    <cellStyle name="Comma 4 3 2 2 6 5 2" xfId="44110" xr:uid="{00000000-0005-0000-0000-0000F31D0000}"/>
    <cellStyle name="Comma 4 3 2 2 6 5 3" xfId="47629" xr:uid="{00000000-0005-0000-0000-0000F41D0000}"/>
    <cellStyle name="Comma 4 3 2 2 6 5 4" xfId="50645" xr:uid="{00000000-0005-0000-0000-0000F51D0000}"/>
    <cellStyle name="Comma 4 3 2 2 6 5 5" xfId="18331" xr:uid="{00000000-0005-0000-0000-0000F61D0000}"/>
    <cellStyle name="Comma 4 3 2 2 6 6" xfId="29468" xr:uid="{00000000-0005-0000-0000-0000F71D0000}"/>
    <cellStyle name="Comma 4 3 2 2 6 7" xfId="46523" xr:uid="{00000000-0005-0000-0000-0000F81D0000}"/>
    <cellStyle name="Comma 4 3 2 2 6 8" xfId="49539" xr:uid="{00000000-0005-0000-0000-0000F91D0000}"/>
    <cellStyle name="Comma 4 3 2 2 6 9" xfId="15332" xr:uid="{00000000-0005-0000-0000-0000FA1D0000}"/>
    <cellStyle name="Comma 4 3 2 2 7" xfId="10816" xr:uid="{00000000-0005-0000-0000-0000FB1D0000}"/>
    <cellStyle name="Comma 4 3 2 2 7 2" xfId="18366" xr:uid="{00000000-0005-0000-0000-0000FC1D0000}"/>
    <cellStyle name="Comma 4 3 2 2 7 3" xfId="43520" xr:uid="{00000000-0005-0000-0000-0000FD1D0000}"/>
    <cellStyle name="Comma 4 3 2 2 7 4" xfId="47682" xr:uid="{00000000-0005-0000-0000-0000FE1D0000}"/>
    <cellStyle name="Comma 4 3 2 2 7 5" xfId="50698" xr:uid="{00000000-0005-0000-0000-0000FF1D0000}"/>
    <cellStyle name="Comma 4 3 2 2 7 6" xfId="15353" xr:uid="{00000000-0005-0000-0000-0000001E0000}"/>
    <cellStyle name="Comma 4 3 2 2 8" xfId="11300" xr:uid="{00000000-0005-0000-0000-0000011E0000}"/>
    <cellStyle name="Comma 4 3 2 2 8 2" xfId="18843" xr:uid="{00000000-0005-0000-0000-0000021E0000}"/>
    <cellStyle name="Comma 4 3 2 2 8 3" xfId="30305" xr:uid="{00000000-0005-0000-0000-0000031E0000}"/>
    <cellStyle name="Comma 4 3 2 2 8 4" xfId="48159" xr:uid="{00000000-0005-0000-0000-0000041E0000}"/>
    <cellStyle name="Comma 4 3 2 2 8 5" xfId="51175" xr:uid="{00000000-0005-0000-0000-0000051E0000}"/>
    <cellStyle name="Comma 4 3 2 2 8 6" xfId="15495" xr:uid="{00000000-0005-0000-0000-0000061E0000}"/>
    <cellStyle name="Comma 4 3 2 2 9" xfId="11787" xr:uid="{00000000-0005-0000-0000-0000071E0000}"/>
    <cellStyle name="Comma 4 3 2 2 9 2" xfId="19320" xr:uid="{00000000-0005-0000-0000-0000081E0000}"/>
    <cellStyle name="Comma 4 3 2 2 9 3" xfId="42980" xr:uid="{00000000-0005-0000-0000-0000091E0000}"/>
    <cellStyle name="Comma 4 3 2 2 9 4" xfId="48636" xr:uid="{00000000-0005-0000-0000-00000A1E0000}"/>
    <cellStyle name="Comma 4 3 2 2 9 5" xfId="51652" xr:uid="{00000000-0005-0000-0000-00000B1E0000}"/>
    <cellStyle name="Comma 4 3 2 2 9 6" xfId="15640" xr:uid="{00000000-0005-0000-0000-00000C1E0000}"/>
    <cellStyle name="Comma 4 3 2 3" xfId="6134" xr:uid="{00000000-0005-0000-0000-00000D1E0000}"/>
    <cellStyle name="Comma 4 3 2 3 10" xfId="15057" xr:uid="{00000000-0005-0000-0000-00000E1E0000}"/>
    <cellStyle name="Comma 4 3 2 3 2" xfId="6454" xr:uid="{00000000-0005-0000-0000-00000F1E0000}"/>
    <cellStyle name="Comma 4 3 2 3 2 2" xfId="11080" xr:uid="{00000000-0005-0000-0000-0000101E0000}"/>
    <cellStyle name="Comma 4 3 2 3 2 2 2" xfId="18630" xr:uid="{00000000-0005-0000-0000-0000111E0000}"/>
    <cellStyle name="Comma 4 3 2 3 2 2 3" xfId="43913" xr:uid="{00000000-0005-0000-0000-0000121E0000}"/>
    <cellStyle name="Comma 4 3 2 3 2 2 4" xfId="47946" xr:uid="{00000000-0005-0000-0000-0000131E0000}"/>
    <cellStyle name="Comma 4 3 2 3 2 2 5" xfId="50962" xr:uid="{00000000-0005-0000-0000-0000141E0000}"/>
    <cellStyle name="Comma 4 3 2 3 2 2 6" xfId="15427" xr:uid="{00000000-0005-0000-0000-0000151E0000}"/>
    <cellStyle name="Comma 4 3 2 3 2 3" xfId="11565" xr:uid="{00000000-0005-0000-0000-0000161E0000}"/>
    <cellStyle name="Comma 4 3 2 3 2 3 2" xfId="19107" xr:uid="{00000000-0005-0000-0000-0000171E0000}"/>
    <cellStyle name="Comma 4 3 2 3 2 3 3" xfId="44645" xr:uid="{00000000-0005-0000-0000-0000181E0000}"/>
    <cellStyle name="Comma 4 3 2 3 2 3 4" xfId="48423" xr:uid="{00000000-0005-0000-0000-0000191E0000}"/>
    <cellStyle name="Comma 4 3 2 3 2 3 5" xfId="51439" xr:uid="{00000000-0005-0000-0000-00001A1E0000}"/>
    <cellStyle name="Comma 4 3 2 3 2 3 6" xfId="15570" xr:uid="{00000000-0005-0000-0000-00001B1E0000}"/>
    <cellStyle name="Comma 4 3 2 3 2 4" xfId="12052" xr:uid="{00000000-0005-0000-0000-00001C1E0000}"/>
    <cellStyle name="Comma 4 3 2 3 2 4 2" xfId="19584" xr:uid="{00000000-0005-0000-0000-00001D1E0000}"/>
    <cellStyle name="Comma 4 3 2 3 2 4 3" xfId="44826" xr:uid="{00000000-0005-0000-0000-00001E1E0000}"/>
    <cellStyle name="Comma 4 3 2 3 2 4 4" xfId="48900" xr:uid="{00000000-0005-0000-0000-00001F1E0000}"/>
    <cellStyle name="Comma 4 3 2 3 2 4 5" xfId="51916" xr:uid="{00000000-0005-0000-0000-0000201E0000}"/>
    <cellStyle name="Comma 4 3 2 3 2 4 6" xfId="15715" xr:uid="{00000000-0005-0000-0000-0000211E0000}"/>
    <cellStyle name="Comma 4 3 2 3 2 5" xfId="9088" xr:uid="{00000000-0005-0000-0000-0000221E0000}"/>
    <cellStyle name="Comma 4 3 2 3 2 5 2" xfId="43608" xr:uid="{00000000-0005-0000-0000-0000231E0000}"/>
    <cellStyle name="Comma 4 3 2 3 2 5 3" xfId="47469" xr:uid="{00000000-0005-0000-0000-0000241E0000}"/>
    <cellStyle name="Comma 4 3 2 3 2 5 4" xfId="50485" xr:uid="{00000000-0005-0000-0000-0000251E0000}"/>
    <cellStyle name="Comma 4 3 2 3 2 5 5" xfId="18285" xr:uid="{00000000-0005-0000-0000-0000261E0000}"/>
    <cellStyle name="Comma 4 3 2 3 2 6" xfId="43271" xr:uid="{00000000-0005-0000-0000-0000271E0000}"/>
    <cellStyle name="Comma 4 3 2 3 2 7" xfId="46363" xr:uid="{00000000-0005-0000-0000-0000281E0000}"/>
    <cellStyle name="Comma 4 3 2 3 2 8" xfId="49379" xr:uid="{00000000-0005-0000-0000-0000291E0000}"/>
    <cellStyle name="Comma 4 3 2 3 2 9" xfId="15206" xr:uid="{00000000-0005-0000-0000-00002A1E0000}"/>
    <cellStyle name="Comma 4 3 2 3 3" xfId="10868" xr:uid="{00000000-0005-0000-0000-00002B1E0000}"/>
    <cellStyle name="Comma 4 3 2 3 3 2" xfId="18418" xr:uid="{00000000-0005-0000-0000-00002C1E0000}"/>
    <cellStyle name="Comma 4 3 2 3 3 3" xfId="42683" xr:uid="{00000000-0005-0000-0000-00002D1E0000}"/>
    <cellStyle name="Comma 4 3 2 3 3 4" xfId="47734" xr:uid="{00000000-0005-0000-0000-00002E1E0000}"/>
    <cellStyle name="Comma 4 3 2 3 3 5" xfId="50750" xr:uid="{00000000-0005-0000-0000-00002F1E0000}"/>
    <cellStyle name="Comma 4 3 2 3 3 6" xfId="15367" xr:uid="{00000000-0005-0000-0000-0000301E0000}"/>
    <cellStyle name="Comma 4 3 2 3 4" xfId="11352" xr:uid="{00000000-0005-0000-0000-0000311E0000}"/>
    <cellStyle name="Comma 4 3 2 3 4 2" xfId="18895" xr:uid="{00000000-0005-0000-0000-0000321E0000}"/>
    <cellStyle name="Comma 4 3 2 3 4 3" xfId="43160" xr:uid="{00000000-0005-0000-0000-0000331E0000}"/>
    <cellStyle name="Comma 4 3 2 3 4 4" xfId="48211" xr:uid="{00000000-0005-0000-0000-0000341E0000}"/>
    <cellStyle name="Comma 4 3 2 3 4 5" xfId="51227" xr:uid="{00000000-0005-0000-0000-0000351E0000}"/>
    <cellStyle name="Comma 4 3 2 3 4 6" xfId="15509" xr:uid="{00000000-0005-0000-0000-0000361E0000}"/>
    <cellStyle name="Comma 4 3 2 3 5" xfId="11839" xr:uid="{00000000-0005-0000-0000-0000371E0000}"/>
    <cellStyle name="Comma 4 3 2 3 5 2" xfId="19372" xr:uid="{00000000-0005-0000-0000-0000381E0000}"/>
    <cellStyle name="Comma 4 3 2 3 5 3" xfId="44073" xr:uid="{00000000-0005-0000-0000-0000391E0000}"/>
    <cellStyle name="Comma 4 3 2 3 5 4" xfId="48688" xr:uid="{00000000-0005-0000-0000-00003A1E0000}"/>
    <cellStyle name="Comma 4 3 2 3 5 5" xfId="51704" xr:uid="{00000000-0005-0000-0000-00003B1E0000}"/>
    <cellStyle name="Comma 4 3 2 3 5 6" xfId="15654" xr:uid="{00000000-0005-0000-0000-00003C1E0000}"/>
    <cellStyle name="Comma 4 3 2 3 6" xfId="8787" xr:uid="{00000000-0005-0000-0000-00003D1E0000}"/>
    <cellStyle name="Comma 4 3 2 3 6 2" xfId="43043" xr:uid="{00000000-0005-0000-0000-00003E1E0000}"/>
    <cellStyle name="Comma 4 3 2 3 6 3" xfId="47257" xr:uid="{00000000-0005-0000-0000-00003F1E0000}"/>
    <cellStyle name="Comma 4 3 2 3 6 4" xfId="50273" xr:uid="{00000000-0005-0000-0000-0000401E0000}"/>
    <cellStyle name="Comma 4 3 2 3 6 5" xfId="18224" xr:uid="{00000000-0005-0000-0000-0000411E0000}"/>
    <cellStyle name="Comma 4 3 2 3 7" xfId="28590" xr:uid="{00000000-0005-0000-0000-0000421E0000}"/>
    <cellStyle name="Comma 4 3 2 3 8" xfId="46151" xr:uid="{00000000-0005-0000-0000-0000431E0000}"/>
    <cellStyle name="Comma 4 3 2 3 9" xfId="49167" xr:uid="{00000000-0005-0000-0000-0000441E0000}"/>
    <cellStyle name="Comma 4 3 2 4" xfId="6214" xr:uid="{00000000-0005-0000-0000-0000451E0000}"/>
    <cellStyle name="Comma 4 3 2 4 10" xfId="15090" xr:uid="{00000000-0005-0000-0000-0000461E0000}"/>
    <cellStyle name="Comma 4 3 2 4 2" xfId="6534" xr:uid="{00000000-0005-0000-0000-0000471E0000}"/>
    <cellStyle name="Comma 4 3 2 4 2 2" xfId="11133" xr:uid="{00000000-0005-0000-0000-0000481E0000}"/>
    <cellStyle name="Comma 4 3 2 4 2 2 2" xfId="18683" xr:uid="{00000000-0005-0000-0000-0000491E0000}"/>
    <cellStyle name="Comma 4 3 2 4 2 2 3" xfId="43151" xr:uid="{00000000-0005-0000-0000-00004A1E0000}"/>
    <cellStyle name="Comma 4 3 2 4 2 2 4" xfId="47999" xr:uid="{00000000-0005-0000-0000-00004B1E0000}"/>
    <cellStyle name="Comma 4 3 2 4 2 2 5" xfId="51015" xr:uid="{00000000-0005-0000-0000-00004C1E0000}"/>
    <cellStyle name="Comma 4 3 2 4 2 2 6" xfId="15442" xr:uid="{00000000-0005-0000-0000-00004D1E0000}"/>
    <cellStyle name="Comma 4 3 2 4 2 3" xfId="11618" xr:uid="{00000000-0005-0000-0000-00004E1E0000}"/>
    <cellStyle name="Comma 4 3 2 4 2 3 2" xfId="19160" xr:uid="{00000000-0005-0000-0000-00004F1E0000}"/>
    <cellStyle name="Comma 4 3 2 4 2 3 3" xfId="44839" xr:uid="{00000000-0005-0000-0000-0000501E0000}"/>
    <cellStyle name="Comma 4 3 2 4 2 3 4" xfId="48476" xr:uid="{00000000-0005-0000-0000-0000511E0000}"/>
    <cellStyle name="Comma 4 3 2 4 2 3 5" xfId="51492" xr:uid="{00000000-0005-0000-0000-0000521E0000}"/>
    <cellStyle name="Comma 4 3 2 4 2 3 6" xfId="15585" xr:uid="{00000000-0005-0000-0000-0000531E0000}"/>
    <cellStyle name="Comma 4 3 2 4 2 4" xfId="12105" xr:uid="{00000000-0005-0000-0000-0000541E0000}"/>
    <cellStyle name="Comma 4 3 2 4 2 4 2" xfId="19637" xr:uid="{00000000-0005-0000-0000-0000551E0000}"/>
    <cellStyle name="Comma 4 3 2 4 2 4 3" xfId="43542" xr:uid="{00000000-0005-0000-0000-0000561E0000}"/>
    <cellStyle name="Comma 4 3 2 4 2 4 4" xfId="48953" xr:uid="{00000000-0005-0000-0000-0000571E0000}"/>
    <cellStyle name="Comma 4 3 2 4 2 4 5" xfId="51969" xr:uid="{00000000-0005-0000-0000-0000581E0000}"/>
    <cellStyle name="Comma 4 3 2 4 2 4 6" xfId="15730" xr:uid="{00000000-0005-0000-0000-0000591E0000}"/>
    <cellStyle name="Comma 4 3 2 4 2 5" xfId="9167" xr:uid="{00000000-0005-0000-0000-00005A1E0000}"/>
    <cellStyle name="Comma 4 3 2 4 2 5 2" xfId="44427" xr:uid="{00000000-0005-0000-0000-00005B1E0000}"/>
    <cellStyle name="Comma 4 3 2 4 2 5 3" xfId="47522" xr:uid="{00000000-0005-0000-0000-00005C1E0000}"/>
    <cellStyle name="Comma 4 3 2 4 2 5 4" xfId="50538" xr:uid="{00000000-0005-0000-0000-00005D1E0000}"/>
    <cellStyle name="Comma 4 3 2 4 2 5 5" xfId="18300" xr:uid="{00000000-0005-0000-0000-00005E1E0000}"/>
    <cellStyle name="Comma 4 3 2 4 2 6" xfId="42398" xr:uid="{00000000-0005-0000-0000-00005F1E0000}"/>
    <cellStyle name="Comma 4 3 2 4 2 7" xfId="46416" xr:uid="{00000000-0005-0000-0000-0000601E0000}"/>
    <cellStyle name="Comma 4 3 2 4 2 8" xfId="49432" xr:uid="{00000000-0005-0000-0000-0000611E0000}"/>
    <cellStyle name="Comma 4 3 2 4 2 9" xfId="15247" xr:uid="{00000000-0005-0000-0000-0000621E0000}"/>
    <cellStyle name="Comma 4 3 2 4 3" xfId="10921" xr:uid="{00000000-0005-0000-0000-0000631E0000}"/>
    <cellStyle name="Comma 4 3 2 4 3 2" xfId="18471" xr:uid="{00000000-0005-0000-0000-0000641E0000}"/>
    <cellStyle name="Comma 4 3 2 4 3 3" xfId="42694" xr:uid="{00000000-0005-0000-0000-0000651E0000}"/>
    <cellStyle name="Comma 4 3 2 4 3 4" xfId="47787" xr:uid="{00000000-0005-0000-0000-0000661E0000}"/>
    <cellStyle name="Comma 4 3 2 4 3 5" xfId="50803" xr:uid="{00000000-0005-0000-0000-0000671E0000}"/>
    <cellStyle name="Comma 4 3 2 4 3 6" xfId="15382" xr:uid="{00000000-0005-0000-0000-0000681E0000}"/>
    <cellStyle name="Comma 4 3 2 4 4" xfId="11406" xr:uid="{00000000-0005-0000-0000-0000691E0000}"/>
    <cellStyle name="Comma 4 3 2 4 4 2" xfId="18948" xr:uid="{00000000-0005-0000-0000-00006A1E0000}"/>
    <cellStyle name="Comma 4 3 2 4 4 3" xfId="43828" xr:uid="{00000000-0005-0000-0000-00006B1E0000}"/>
    <cellStyle name="Comma 4 3 2 4 4 4" xfId="48264" xr:uid="{00000000-0005-0000-0000-00006C1E0000}"/>
    <cellStyle name="Comma 4 3 2 4 4 5" xfId="51280" xr:uid="{00000000-0005-0000-0000-00006D1E0000}"/>
    <cellStyle name="Comma 4 3 2 4 4 6" xfId="15525" xr:uid="{00000000-0005-0000-0000-00006E1E0000}"/>
    <cellStyle name="Comma 4 3 2 4 5" xfId="11893" xr:uid="{00000000-0005-0000-0000-00006F1E0000}"/>
    <cellStyle name="Comma 4 3 2 4 5 2" xfId="19425" xr:uid="{00000000-0005-0000-0000-0000701E0000}"/>
    <cellStyle name="Comma 4 3 2 4 5 3" xfId="42981" xr:uid="{00000000-0005-0000-0000-0000711E0000}"/>
    <cellStyle name="Comma 4 3 2 4 5 4" xfId="48741" xr:uid="{00000000-0005-0000-0000-0000721E0000}"/>
    <cellStyle name="Comma 4 3 2 4 5 5" xfId="51757" xr:uid="{00000000-0005-0000-0000-0000731E0000}"/>
    <cellStyle name="Comma 4 3 2 4 5 6" xfId="15670" xr:uid="{00000000-0005-0000-0000-0000741E0000}"/>
    <cellStyle name="Comma 4 3 2 4 6" xfId="8858" xr:uid="{00000000-0005-0000-0000-0000751E0000}"/>
    <cellStyle name="Comma 4 3 2 4 6 2" xfId="44200" xr:uid="{00000000-0005-0000-0000-0000761E0000}"/>
    <cellStyle name="Comma 4 3 2 4 6 3" xfId="47310" xr:uid="{00000000-0005-0000-0000-0000771E0000}"/>
    <cellStyle name="Comma 4 3 2 4 6 4" xfId="50326" xr:uid="{00000000-0005-0000-0000-0000781E0000}"/>
    <cellStyle name="Comma 4 3 2 4 6 5" xfId="18240" xr:uid="{00000000-0005-0000-0000-0000791E0000}"/>
    <cellStyle name="Comma 4 3 2 4 7" xfId="42329" xr:uid="{00000000-0005-0000-0000-00007A1E0000}"/>
    <cellStyle name="Comma 4 3 2 4 8" xfId="46204" xr:uid="{00000000-0005-0000-0000-00007B1E0000}"/>
    <cellStyle name="Comma 4 3 2 4 9" xfId="49220" xr:uid="{00000000-0005-0000-0000-00007C1E0000}"/>
    <cellStyle name="Comma 4 3 2 5" xfId="6294" xr:uid="{00000000-0005-0000-0000-00007D1E0000}"/>
    <cellStyle name="Comma 4 3 2 5 10" xfId="15128" xr:uid="{00000000-0005-0000-0000-00007E1E0000}"/>
    <cellStyle name="Comma 4 3 2 5 2" xfId="6614" xr:uid="{00000000-0005-0000-0000-00007F1E0000}"/>
    <cellStyle name="Comma 4 3 2 5 2 2" xfId="11186" xr:uid="{00000000-0005-0000-0000-0000801E0000}"/>
    <cellStyle name="Comma 4 3 2 5 2 2 2" xfId="18736" xr:uid="{00000000-0005-0000-0000-0000811E0000}"/>
    <cellStyle name="Comma 4 3 2 5 2 2 3" xfId="43553" xr:uid="{00000000-0005-0000-0000-0000821E0000}"/>
    <cellStyle name="Comma 4 3 2 5 2 2 4" xfId="48052" xr:uid="{00000000-0005-0000-0000-0000831E0000}"/>
    <cellStyle name="Comma 4 3 2 5 2 2 5" xfId="51068" xr:uid="{00000000-0005-0000-0000-0000841E0000}"/>
    <cellStyle name="Comma 4 3 2 5 2 2 6" xfId="15457" xr:uid="{00000000-0005-0000-0000-0000851E0000}"/>
    <cellStyle name="Comma 4 3 2 5 2 3" xfId="11671" xr:uid="{00000000-0005-0000-0000-0000861E0000}"/>
    <cellStyle name="Comma 4 3 2 5 2 3 2" xfId="19213" xr:uid="{00000000-0005-0000-0000-0000871E0000}"/>
    <cellStyle name="Comma 4 3 2 5 2 3 3" xfId="44799" xr:uid="{00000000-0005-0000-0000-0000881E0000}"/>
    <cellStyle name="Comma 4 3 2 5 2 3 4" xfId="48529" xr:uid="{00000000-0005-0000-0000-0000891E0000}"/>
    <cellStyle name="Comma 4 3 2 5 2 3 5" xfId="51545" xr:uid="{00000000-0005-0000-0000-00008A1E0000}"/>
    <cellStyle name="Comma 4 3 2 5 2 3 6" xfId="15600" xr:uid="{00000000-0005-0000-0000-00008B1E0000}"/>
    <cellStyle name="Comma 4 3 2 5 2 4" xfId="12158" xr:uid="{00000000-0005-0000-0000-00008C1E0000}"/>
    <cellStyle name="Comma 4 3 2 5 2 4 2" xfId="19690" xr:uid="{00000000-0005-0000-0000-00008D1E0000}"/>
    <cellStyle name="Comma 4 3 2 5 2 4 3" xfId="44235" xr:uid="{00000000-0005-0000-0000-00008E1E0000}"/>
    <cellStyle name="Comma 4 3 2 5 2 4 4" xfId="49006" xr:uid="{00000000-0005-0000-0000-00008F1E0000}"/>
    <cellStyle name="Comma 4 3 2 5 2 4 5" xfId="52022" xr:uid="{00000000-0005-0000-0000-0000901E0000}"/>
    <cellStyle name="Comma 4 3 2 5 2 4 6" xfId="15745" xr:uid="{00000000-0005-0000-0000-0000911E0000}"/>
    <cellStyle name="Comma 4 3 2 5 2 5" xfId="9247" xr:uid="{00000000-0005-0000-0000-0000921E0000}"/>
    <cellStyle name="Comma 4 3 2 5 2 5 2" xfId="43337" xr:uid="{00000000-0005-0000-0000-0000931E0000}"/>
    <cellStyle name="Comma 4 3 2 5 2 5 3" xfId="47575" xr:uid="{00000000-0005-0000-0000-0000941E0000}"/>
    <cellStyle name="Comma 4 3 2 5 2 5 4" xfId="50591" xr:uid="{00000000-0005-0000-0000-0000951E0000}"/>
    <cellStyle name="Comma 4 3 2 5 2 5 5" xfId="18315" xr:uid="{00000000-0005-0000-0000-0000961E0000}"/>
    <cellStyle name="Comma 4 3 2 5 2 6" xfId="42418" xr:uid="{00000000-0005-0000-0000-0000971E0000}"/>
    <cellStyle name="Comma 4 3 2 5 2 7" xfId="46469" xr:uid="{00000000-0005-0000-0000-0000981E0000}"/>
    <cellStyle name="Comma 4 3 2 5 2 8" xfId="49485" xr:uid="{00000000-0005-0000-0000-0000991E0000}"/>
    <cellStyle name="Comma 4 3 2 5 2 9" xfId="15289" xr:uid="{00000000-0005-0000-0000-00009A1E0000}"/>
    <cellStyle name="Comma 4 3 2 5 3" xfId="10974" xr:uid="{00000000-0005-0000-0000-00009B1E0000}"/>
    <cellStyle name="Comma 4 3 2 5 3 2" xfId="18524" xr:uid="{00000000-0005-0000-0000-00009C1E0000}"/>
    <cellStyle name="Comma 4 3 2 5 3 3" xfId="43463" xr:uid="{00000000-0005-0000-0000-00009D1E0000}"/>
    <cellStyle name="Comma 4 3 2 5 3 4" xfId="47840" xr:uid="{00000000-0005-0000-0000-00009E1E0000}"/>
    <cellStyle name="Comma 4 3 2 5 3 5" xfId="50856" xr:uid="{00000000-0005-0000-0000-00009F1E0000}"/>
    <cellStyle name="Comma 4 3 2 5 3 6" xfId="15397" xr:uid="{00000000-0005-0000-0000-0000A01E0000}"/>
    <cellStyle name="Comma 4 3 2 5 4" xfId="11459" xr:uid="{00000000-0005-0000-0000-0000A11E0000}"/>
    <cellStyle name="Comma 4 3 2 5 4 2" xfId="19001" xr:uid="{00000000-0005-0000-0000-0000A21E0000}"/>
    <cellStyle name="Comma 4 3 2 5 4 3" xfId="43672" xr:uid="{00000000-0005-0000-0000-0000A31E0000}"/>
    <cellStyle name="Comma 4 3 2 5 4 4" xfId="48317" xr:uid="{00000000-0005-0000-0000-0000A41E0000}"/>
    <cellStyle name="Comma 4 3 2 5 4 5" xfId="51333" xr:uid="{00000000-0005-0000-0000-0000A51E0000}"/>
    <cellStyle name="Comma 4 3 2 5 4 6" xfId="15540" xr:uid="{00000000-0005-0000-0000-0000A61E0000}"/>
    <cellStyle name="Comma 4 3 2 5 5" xfId="11946" xr:uid="{00000000-0005-0000-0000-0000A71E0000}"/>
    <cellStyle name="Comma 4 3 2 5 5 2" xfId="19478" xr:uid="{00000000-0005-0000-0000-0000A81E0000}"/>
    <cellStyle name="Comma 4 3 2 5 5 3" xfId="42848" xr:uid="{00000000-0005-0000-0000-0000A91E0000}"/>
    <cellStyle name="Comma 4 3 2 5 5 4" xfId="48794" xr:uid="{00000000-0005-0000-0000-0000AA1E0000}"/>
    <cellStyle name="Comma 4 3 2 5 5 5" xfId="51810" xr:uid="{00000000-0005-0000-0000-0000AB1E0000}"/>
    <cellStyle name="Comma 4 3 2 5 5 6" xfId="15685" xr:uid="{00000000-0005-0000-0000-0000AC1E0000}"/>
    <cellStyle name="Comma 4 3 2 5 6" xfId="8934" xr:uid="{00000000-0005-0000-0000-0000AD1E0000}"/>
    <cellStyle name="Comma 4 3 2 5 6 2" xfId="43683" xr:uid="{00000000-0005-0000-0000-0000AE1E0000}"/>
    <cellStyle name="Comma 4 3 2 5 6 3" xfId="47363" xr:uid="{00000000-0005-0000-0000-0000AF1E0000}"/>
    <cellStyle name="Comma 4 3 2 5 6 4" xfId="50379" xr:uid="{00000000-0005-0000-0000-0000B01E0000}"/>
    <cellStyle name="Comma 4 3 2 5 6 5" xfId="18255" xr:uid="{00000000-0005-0000-0000-0000B11E0000}"/>
    <cellStyle name="Comma 4 3 2 5 7" xfId="44518" xr:uid="{00000000-0005-0000-0000-0000B21E0000}"/>
    <cellStyle name="Comma 4 3 2 5 8" xfId="46257" xr:uid="{00000000-0005-0000-0000-0000B31E0000}"/>
    <cellStyle name="Comma 4 3 2 5 9" xfId="49273" xr:uid="{00000000-0005-0000-0000-0000B41E0000}"/>
    <cellStyle name="Comma 4 3 2 6" xfId="6374" xr:uid="{00000000-0005-0000-0000-0000B51E0000}"/>
    <cellStyle name="Comma 4 3 2 6 2" xfId="11027" xr:uid="{00000000-0005-0000-0000-0000B61E0000}"/>
    <cellStyle name="Comma 4 3 2 6 2 2" xfId="18577" xr:uid="{00000000-0005-0000-0000-0000B71E0000}"/>
    <cellStyle name="Comma 4 3 2 6 2 3" xfId="44116" xr:uid="{00000000-0005-0000-0000-0000B81E0000}"/>
    <cellStyle name="Comma 4 3 2 6 2 4" xfId="47893" xr:uid="{00000000-0005-0000-0000-0000B91E0000}"/>
    <cellStyle name="Comma 4 3 2 6 2 5" xfId="50909" xr:uid="{00000000-0005-0000-0000-0000BA1E0000}"/>
    <cellStyle name="Comma 4 3 2 6 2 6" xfId="15412" xr:uid="{00000000-0005-0000-0000-0000BB1E0000}"/>
    <cellStyle name="Comma 4 3 2 6 3" xfId="11512" xr:uid="{00000000-0005-0000-0000-0000BC1E0000}"/>
    <cellStyle name="Comma 4 3 2 6 3 2" xfId="19054" xr:uid="{00000000-0005-0000-0000-0000BD1E0000}"/>
    <cellStyle name="Comma 4 3 2 6 3 3" xfId="44269" xr:uid="{00000000-0005-0000-0000-0000BE1E0000}"/>
    <cellStyle name="Comma 4 3 2 6 3 4" xfId="48370" xr:uid="{00000000-0005-0000-0000-0000BF1E0000}"/>
    <cellStyle name="Comma 4 3 2 6 3 5" xfId="51386" xr:uid="{00000000-0005-0000-0000-0000C01E0000}"/>
    <cellStyle name="Comma 4 3 2 6 3 6" xfId="15555" xr:uid="{00000000-0005-0000-0000-0000C11E0000}"/>
    <cellStyle name="Comma 4 3 2 6 4" xfId="11999" xr:uid="{00000000-0005-0000-0000-0000C21E0000}"/>
    <cellStyle name="Comma 4 3 2 6 4 2" xfId="19531" xr:uid="{00000000-0005-0000-0000-0000C31E0000}"/>
    <cellStyle name="Comma 4 3 2 6 4 3" xfId="42983" xr:uid="{00000000-0005-0000-0000-0000C41E0000}"/>
    <cellStyle name="Comma 4 3 2 6 4 4" xfId="48847" xr:uid="{00000000-0005-0000-0000-0000C51E0000}"/>
    <cellStyle name="Comma 4 3 2 6 4 5" xfId="51863" xr:uid="{00000000-0005-0000-0000-0000C61E0000}"/>
    <cellStyle name="Comma 4 3 2 6 4 6" xfId="15700" xr:uid="{00000000-0005-0000-0000-0000C71E0000}"/>
    <cellStyle name="Comma 4 3 2 6 5" xfId="9013" xr:uid="{00000000-0005-0000-0000-0000C81E0000}"/>
    <cellStyle name="Comma 4 3 2 6 5 2" xfId="20972" xr:uid="{00000000-0005-0000-0000-0000C91E0000}"/>
    <cellStyle name="Comma 4 3 2 6 5 3" xfId="47416" xr:uid="{00000000-0005-0000-0000-0000CA1E0000}"/>
    <cellStyle name="Comma 4 3 2 6 5 4" xfId="50432" xr:uid="{00000000-0005-0000-0000-0000CB1E0000}"/>
    <cellStyle name="Comma 4 3 2 6 5 5" xfId="18270" xr:uid="{00000000-0005-0000-0000-0000CC1E0000}"/>
    <cellStyle name="Comma 4 3 2 6 6" xfId="30854" xr:uid="{00000000-0005-0000-0000-0000CD1E0000}"/>
    <cellStyle name="Comma 4 3 2 6 7" xfId="46310" xr:uid="{00000000-0005-0000-0000-0000CE1E0000}"/>
    <cellStyle name="Comma 4 3 2 6 8" xfId="49326" xr:uid="{00000000-0005-0000-0000-0000CF1E0000}"/>
    <cellStyle name="Comma 4 3 2 6 9" xfId="15169" xr:uid="{00000000-0005-0000-0000-0000D01E0000}"/>
    <cellStyle name="Comma 4 3 2 7" xfId="6694" xr:uid="{00000000-0005-0000-0000-0000D11E0000}"/>
    <cellStyle name="Comma 4 3 2 7 2" xfId="11239" xr:uid="{00000000-0005-0000-0000-0000D21E0000}"/>
    <cellStyle name="Comma 4 3 2 7 2 2" xfId="18789" xr:uid="{00000000-0005-0000-0000-0000D31E0000}"/>
    <cellStyle name="Comma 4 3 2 7 2 3" xfId="42970" xr:uid="{00000000-0005-0000-0000-0000D41E0000}"/>
    <cellStyle name="Comma 4 3 2 7 2 4" xfId="48105" xr:uid="{00000000-0005-0000-0000-0000D51E0000}"/>
    <cellStyle name="Comma 4 3 2 7 2 5" xfId="51121" xr:uid="{00000000-0005-0000-0000-0000D61E0000}"/>
    <cellStyle name="Comma 4 3 2 7 2 6" xfId="15472" xr:uid="{00000000-0005-0000-0000-0000D71E0000}"/>
    <cellStyle name="Comma 4 3 2 7 3" xfId="11724" xr:uid="{00000000-0005-0000-0000-0000D81E0000}"/>
    <cellStyle name="Comma 4 3 2 7 3 2" xfId="19266" xr:uid="{00000000-0005-0000-0000-0000D91E0000}"/>
    <cellStyle name="Comma 4 3 2 7 3 3" xfId="44552" xr:uid="{00000000-0005-0000-0000-0000DA1E0000}"/>
    <cellStyle name="Comma 4 3 2 7 3 4" xfId="48582" xr:uid="{00000000-0005-0000-0000-0000DB1E0000}"/>
    <cellStyle name="Comma 4 3 2 7 3 5" xfId="51598" xr:uid="{00000000-0005-0000-0000-0000DC1E0000}"/>
    <cellStyle name="Comma 4 3 2 7 3 6" xfId="15615" xr:uid="{00000000-0005-0000-0000-0000DD1E0000}"/>
    <cellStyle name="Comma 4 3 2 7 4" xfId="12212" xr:uid="{00000000-0005-0000-0000-0000DE1E0000}"/>
    <cellStyle name="Comma 4 3 2 7 4 2" xfId="19743" xr:uid="{00000000-0005-0000-0000-0000DF1E0000}"/>
    <cellStyle name="Comma 4 3 2 7 4 3" xfId="43369" xr:uid="{00000000-0005-0000-0000-0000E01E0000}"/>
    <cellStyle name="Comma 4 3 2 7 4 4" xfId="49059" xr:uid="{00000000-0005-0000-0000-0000E11E0000}"/>
    <cellStyle name="Comma 4 3 2 7 4 5" xfId="52075" xr:uid="{00000000-0005-0000-0000-0000E21E0000}"/>
    <cellStyle name="Comma 4 3 2 7 4 6" xfId="15761" xr:uid="{00000000-0005-0000-0000-0000E31E0000}"/>
    <cellStyle name="Comma 4 3 2 7 5" xfId="9327" xr:uid="{00000000-0005-0000-0000-0000E41E0000}"/>
    <cellStyle name="Comma 4 3 2 7 5 2" xfId="21309" xr:uid="{00000000-0005-0000-0000-0000E51E0000}"/>
    <cellStyle name="Comma 4 3 2 7 5 3" xfId="47628" xr:uid="{00000000-0005-0000-0000-0000E61E0000}"/>
    <cellStyle name="Comma 4 3 2 7 5 4" xfId="50644" xr:uid="{00000000-0005-0000-0000-0000E71E0000}"/>
    <cellStyle name="Comma 4 3 2 7 5 5" xfId="18330" xr:uid="{00000000-0005-0000-0000-0000E81E0000}"/>
    <cellStyle name="Comma 4 3 2 7 6" xfId="28666" xr:uid="{00000000-0005-0000-0000-0000E91E0000}"/>
    <cellStyle name="Comma 4 3 2 7 7" xfId="46522" xr:uid="{00000000-0005-0000-0000-0000EA1E0000}"/>
    <cellStyle name="Comma 4 3 2 7 8" xfId="49538" xr:uid="{00000000-0005-0000-0000-0000EB1E0000}"/>
    <cellStyle name="Comma 4 3 2 7 9" xfId="15331" xr:uid="{00000000-0005-0000-0000-0000EC1E0000}"/>
    <cellStyle name="Comma 4 3 2 8" xfId="10666" xr:uid="{00000000-0005-0000-0000-0000ED1E0000}"/>
    <cellStyle name="Comma 4 3 2 9" xfId="10815" xr:uid="{00000000-0005-0000-0000-0000EE1E0000}"/>
    <cellStyle name="Comma 4 3 2 9 2" xfId="18365" xr:uid="{00000000-0005-0000-0000-0000EF1E0000}"/>
    <cellStyle name="Comma 4 3 2 9 3" xfId="21262" xr:uid="{00000000-0005-0000-0000-0000F01E0000}"/>
    <cellStyle name="Comma 4 3 2 9 4" xfId="47681" xr:uid="{00000000-0005-0000-0000-0000F11E0000}"/>
    <cellStyle name="Comma 4 3 2 9 5" xfId="50697" xr:uid="{00000000-0005-0000-0000-0000F21E0000}"/>
    <cellStyle name="Comma 4 3 2 9 6" xfId="15352" xr:uid="{00000000-0005-0000-0000-0000F31E0000}"/>
    <cellStyle name="Comma 4 3 3" xfId="4872" xr:uid="{00000000-0005-0000-0000-0000F41E0000}"/>
    <cellStyle name="Comma 4 3 3 10" xfId="8482" xr:uid="{00000000-0005-0000-0000-0000F51E0000}"/>
    <cellStyle name="Comma 4 3 3 10 2" xfId="43040" xr:uid="{00000000-0005-0000-0000-0000F61E0000}"/>
    <cellStyle name="Comma 4 3 3 10 3" xfId="47220" xr:uid="{00000000-0005-0000-0000-0000F71E0000}"/>
    <cellStyle name="Comma 4 3 3 10 4" xfId="50236" xr:uid="{00000000-0005-0000-0000-0000F81E0000}"/>
    <cellStyle name="Comma 4 3 3 10 5" xfId="18210" xr:uid="{00000000-0005-0000-0000-0000F91E0000}"/>
    <cellStyle name="Comma 4 3 3 11" xfId="20050" xr:uid="{00000000-0005-0000-0000-0000FA1E0000}"/>
    <cellStyle name="Comma 4 3 3 12" xfId="20288" xr:uid="{00000000-0005-0000-0000-0000FB1E0000}"/>
    <cellStyle name="Comma 4 3 3 13" xfId="44933" xr:uid="{00000000-0005-0000-0000-0000FC1E0000}"/>
    <cellStyle name="Comma 4 3 3 14" xfId="45841" xr:uid="{00000000-0005-0000-0000-0000FD1E0000}"/>
    <cellStyle name="Comma 4 3 3 15" xfId="46100" xr:uid="{00000000-0005-0000-0000-0000FE1E0000}"/>
    <cellStyle name="Comma 4 3 3 16" xfId="49115" xr:uid="{00000000-0005-0000-0000-0000FF1E0000}"/>
    <cellStyle name="Comma 4 3 3 17" xfId="14872" xr:uid="{00000000-0005-0000-0000-0000001F0000}"/>
    <cellStyle name="Comma 4 3 3 2" xfId="6136" xr:uid="{00000000-0005-0000-0000-0000011F0000}"/>
    <cellStyle name="Comma 4 3 3 2 10" xfId="15059" xr:uid="{00000000-0005-0000-0000-0000021F0000}"/>
    <cellStyle name="Comma 4 3 3 2 2" xfId="6456" xr:uid="{00000000-0005-0000-0000-0000031F0000}"/>
    <cellStyle name="Comma 4 3 3 2 2 2" xfId="11082" xr:uid="{00000000-0005-0000-0000-0000041F0000}"/>
    <cellStyle name="Comma 4 3 3 2 2 2 2" xfId="18632" xr:uid="{00000000-0005-0000-0000-0000051F0000}"/>
    <cellStyle name="Comma 4 3 3 2 2 2 3" xfId="44268" xr:uid="{00000000-0005-0000-0000-0000061F0000}"/>
    <cellStyle name="Comma 4 3 3 2 2 2 4" xfId="47948" xr:uid="{00000000-0005-0000-0000-0000071F0000}"/>
    <cellStyle name="Comma 4 3 3 2 2 2 5" xfId="50964" xr:uid="{00000000-0005-0000-0000-0000081F0000}"/>
    <cellStyle name="Comma 4 3 3 2 2 2 6" xfId="15429" xr:uid="{00000000-0005-0000-0000-0000091F0000}"/>
    <cellStyle name="Comma 4 3 3 2 2 3" xfId="11567" xr:uid="{00000000-0005-0000-0000-00000A1F0000}"/>
    <cellStyle name="Comma 4 3 3 2 2 3 2" xfId="19109" xr:uid="{00000000-0005-0000-0000-00000B1F0000}"/>
    <cellStyle name="Comma 4 3 3 2 2 3 3" xfId="42790" xr:uid="{00000000-0005-0000-0000-00000C1F0000}"/>
    <cellStyle name="Comma 4 3 3 2 2 3 4" xfId="48425" xr:uid="{00000000-0005-0000-0000-00000D1F0000}"/>
    <cellStyle name="Comma 4 3 3 2 2 3 5" xfId="51441" xr:uid="{00000000-0005-0000-0000-00000E1F0000}"/>
    <cellStyle name="Comma 4 3 3 2 2 3 6" xfId="15572" xr:uid="{00000000-0005-0000-0000-00000F1F0000}"/>
    <cellStyle name="Comma 4 3 3 2 2 4" xfId="12054" xr:uid="{00000000-0005-0000-0000-0000101F0000}"/>
    <cellStyle name="Comma 4 3 3 2 2 4 2" xfId="19586" xr:uid="{00000000-0005-0000-0000-0000111F0000}"/>
    <cellStyle name="Comma 4 3 3 2 2 4 3" xfId="43729" xr:uid="{00000000-0005-0000-0000-0000121F0000}"/>
    <cellStyle name="Comma 4 3 3 2 2 4 4" xfId="48902" xr:uid="{00000000-0005-0000-0000-0000131F0000}"/>
    <cellStyle name="Comma 4 3 3 2 2 4 5" xfId="51918" xr:uid="{00000000-0005-0000-0000-0000141F0000}"/>
    <cellStyle name="Comma 4 3 3 2 2 4 6" xfId="15717" xr:uid="{00000000-0005-0000-0000-0000151F0000}"/>
    <cellStyle name="Comma 4 3 3 2 2 5" xfId="9090" xr:uid="{00000000-0005-0000-0000-0000161F0000}"/>
    <cellStyle name="Comma 4 3 3 2 2 5 2" xfId="33397" xr:uid="{00000000-0005-0000-0000-0000171F0000}"/>
    <cellStyle name="Comma 4 3 3 2 2 5 3" xfId="47471" xr:uid="{00000000-0005-0000-0000-0000181F0000}"/>
    <cellStyle name="Comma 4 3 3 2 2 5 4" xfId="50487" xr:uid="{00000000-0005-0000-0000-0000191F0000}"/>
    <cellStyle name="Comma 4 3 3 2 2 5 5" xfId="18287" xr:uid="{00000000-0005-0000-0000-00001A1F0000}"/>
    <cellStyle name="Comma 4 3 3 2 2 6" xfId="42909" xr:uid="{00000000-0005-0000-0000-00001B1F0000}"/>
    <cellStyle name="Comma 4 3 3 2 2 7" xfId="46365" xr:uid="{00000000-0005-0000-0000-00001C1F0000}"/>
    <cellStyle name="Comma 4 3 3 2 2 8" xfId="49381" xr:uid="{00000000-0005-0000-0000-00001D1F0000}"/>
    <cellStyle name="Comma 4 3 3 2 2 9" xfId="15208" xr:uid="{00000000-0005-0000-0000-00001E1F0000}"/>
    <cellStyle name="Comma 4 3 3 2 3" xfId="10870" xr:uid="{00000000-0005-0000-0000-00001F1F0000}"/>
    <cellStyle name="Comma 4 3 3 2 3 2" xfId="18420" xr:uid="{00000000-0005-0000-0000-0000201F0000}"/>
    <cellStyle name="Comma 4 3 3 2 3 3" xfId="20740" xr:uid="{00000000-0005-0000-0000-0000211F0000}"/>
    <cellStyle name="Comma 4 3 3 2 3 4" xfId="47736" xr:uid="{00000000-0005-0000-0000-0000221F0000}"/>
    <cellStyle name="Comma 4 3 3 2 3 5" xfId="50752" xr:uid="{00000000-0005-0000-0000-0000231F0000}"/>
    <cellStyle name="Comma 4 3 3 2 3 6" xfId="15369" xr:uid="{00000000-0005-0000-0000-0000241F0000}"/>
    <cellStyle name="Comma 4 3 3 2 4" xfId="11354" xr:uid="{00000000-0005-0000-0000-0000251F0000}"/>
    <cellStyle name="Comma 4 3 3 2 4 2" xfId="18897" xr:uid="{00000000-0005-0000-0000-0000261F0000}"/>
    <cellStyle name="Comma 4 3 3 2 4 3" xfId="44865" xr:uid="{00000000-0005-0000-0000-0000271F0000}"/>
    <cellStyle name="Comma 4 3 3 2 4 4" xfId="48213" xr:uid="{00000000-0005-0000-0000-0000281F0000}"/>
    <cellStyle name="Comma 4 3 3 2 4 5" xfId="51229" xr:uid="{00000000-0005-0000-0000-0000291F0000}"/>
    <cellStyle name="Comma 4 3 3 2 4 6" xfId="15511" xr:uid="{00000000-0005-0000-0000-00002A1F0000}"/>
    <cellStyle name="Comma 4 3 3 2 5" xfId="11841" xr:uid="{00000000-0005-0000-0000-00002B1F0000}"/>
    <cellStyle name="Comma 4 3 3 2 5 2" xfId="19374" xr:uid="{00000000-0005-0000-0000-00002C1F0000}"/>
    <cellStyle name="Comma 4 3 3 2 5 3" xfId="42832" xr:uid="{00000000-0005-0000-0000-00002D1F0000}"/>
    <cellStyle name="Comma 4 3 3 2 5 4" xfId="48690" xr:uid="{00000000-0005-0000-0000-00002E1F0000}"/>
    <cellStyle name="Comma 4 3 3 2 5 5" xfId="51706" xr:uid="{00000000-0005-0000-0000-00002F1F0000}"/>
    <cellStyle name="Comma 4 3 3 2 5 6" xfId="15656" xr:uid="{00000000-0005-0000-0000-0000301F0000}"/>
    <cellStyle name="Comma 4 3 3 2 6" xfId="8789" xr:uid="{00000000-0005-0000-0000-0000311F0000}"/>
    <cellStyle name="Comma 4 3 3 2 6 2" xfId="20500" xr:uid="{00000000-0005-0000-0000-0000321F0000}"/>
    <cellStyle name="Comma 4 3 3 2 6 3" xfId="47259" xr:uid="{00000000-0005-0000-0000-0000331F0000}"/>
    <cellStyle name="Comma 4 3 3 2 6 4" xfId="50275" xr:uid="{00000000-0005-0000-0000-0000341F0000}"/>
    <cellStyle name="Comma 4 3 3 2 6 5" xfId="18226" xr:uid="{00000000-0005-0000-0000-0000351F0000}"/>
    <cellStyle name="Comma 4 3 3 2 7" xfId="42313" xr:uid="{00000000-0005-0000-0000-0000361F0000}"/>
    <cellStyle name="Comma 4 3 3 2 8" xfId="46153" xr:uid="{00000000-0005-0000-0000-0000371F0000}"/>
    <cellStyle name="Comma 4 3 3 2 9" xfId="49169" xr:uid="{00000000-0005-0000-0000-0000381F0000}"/>
    <cellStyle name="Comma 4 3 3 3" xfId="6216" xr:uid="{00000000-0005-0000-0000-0000391F0000}"/>
    <cellStyle name="Comma 4 3 3 3 10" xfId="15092" xr:uid="{00000000-0005-0000-0000-00003A1F0000}"/>
    <cellStyle name="Comma 4 3 3 3 2" xfId="6536" xr:uid="{00000000-0005-0000-0000-00003B1F0000}"/>
    <cellStyle name="Comma 4 3 3 3 2 2" xfId="11135" xr:uid="{00000000-0005-0000-0000-00003C1F0000}"/>
    <cellStyle name="Comma 4 3 3 3 2 2 2" xfId="18685" xr:uid="{00000000-0005-0000-0000-00003D1F0000}"/>
    <cellStyle name="Comma 4 3 3 3 2 2 3" xfId="44497" xr:uid="{00000000-0005-0000-0000-00003E1F0000}"/>
    <cellStyle name="Comma 4 3 3 3 2 2 4" xfId="48001" xr:uid="{00000000-0005-0000-0000-00003F1F0000}"/>
    <cellStyle name="Comma 4 3 3 3 2 2 5" xfId="51017" xr:uid="{00000000-0005-0000-0000-0000401F0000}"/>
    <cellStyle name="Comma 4 3 3 3 2 2 6" xfId="15444" xr:uid="{00000000-0005-0000-0000-0000411F0000}"/>
    <cellStyle name="Comma 4 3 3 3 2 3" xfId="11620" xr:uid="{00000000-0005-0000-0000-0000421F0000}"/>
    <cellStyle name="Comma 4 3 3 3 2 3 2" xfId="19162" xr:uid="{00000000-0005-0000-0000-0000431F0000}"/>
    <cellStyle name="Comma 4 3 3 3 2 3 3" xfId="44544" xr:uid="{00000000-0005-0000-0000-0000441F0000}"/>
    <cellStyle name="Comma 4 3 3 3 2 3 4" xfId="48478" xr:uid="{00000000-0005-0000-0000-0000451F0000}"/>
    <cellStyle name="Comma 4 3 3 3 2 3 5" xfId="51494" xr:uid="{00000000-0005-0000-0000-0000461F0000}"/>
    <cellStyle name="Comma 4 3 3 3 2 3 6" xfId="15587" xr:uid="{00000000-0005-0000-0000-0000471F0000}"/>
    <cellStyle name="Comma 4 3 3 3 2 4" xfId="12107" xr:uid="{00000000-0005-0000-0000-0000481F0000}"/>
    <cellStyle name="Comma 4 3 3 3 2 4 2" xfId="19639" xr:uid="{00000000-0005-0000-0000-0000491F0000}"/>
    <cellStyle name="Comma 4 3 3 3 2 4 3" xfId="43486" xr:uid="{00000000-0005-0000-0000-00004A1F0000}"/>
    <cellStyle name="Comma 4 3 3 3 2 4 4" xfId="48955" xr:uid="{00000000-0005-0000-0000-00004B1F0000}"/>
    <cellStyle name="Comma 4 3 3 3 2 4 5" xfId="51971" xr:uid="{00000000-0005-0000-0000-00004C1F0000}"/>
    <cellStyle name="Comma 4 3 3 3 2 4 6" xfId="15732" xr:uid="{00000000-0005-0000-0000-00004D1F0000}"/>
    <cellStyle name="Comma 4 3 3 3 2 5" xfId="9169" xr:uid="{00000000-0005-0000-0000-00004E1F0000}"/>
    <cellStyle name="Comma 4 3 3 3 2 5 2" xfId="44526" xr:uid="{00000000-0005-0000-0000-00004F1F0000}"/>
    <cellStyle name="Comma 4 3 3 3 2 5 3" xfId="47524" xr:uid="{00000000-0005-0000-0000-0000501F0000}"/>
    <cellStyle name="Comma 4 3 3 3 2 5 4" xfId="50540" xr:uid="{00000000-0005-0000-0000-0000511F0000}"/>
    <cellStyle name="Comma 4 3 3 3 2 5 5" xfId="18302" xr:uid="{00000000-0005-0000-0000-0000521F0000}"/>
    <cellStyle name="Comma 4 3 3 3 2 6" xfId="44742" xr:uid="{00000000-0005-0000-0000-0000531F0000}"/>
    <cellStyle name="Comma 4 3 3 3 2 7" xfId="46418" xr:uid="{00000000-0005-0000-0000-0000541F0000}"/>
    <cellStyle name="Comma 4 3 3 3 2 8" xfId="49434" xr:uid="{00000000-0005-0000-0000-0000551F0000}"/>
    <cellStyle name="Comma 4 3 3 3 2 9" xfId="15249" xr:uid="{00000000-0005-0000-0000-0000561F0000}"/>
    <cellStyle name="Comma 4 3 3 3 3" xfId="10923" xr:uid="{00000000-0005-0000-0000-0000571F0000}"/>
    <cellStyle name="Comma 4 3 3 3 3 2" xfId="18473" xr:uid="{00000000-0005-0000-0000-0000581F0000}"/>
    <cellStyle name="Comma 4 3 3 3 3 3" xfId="28614" xr:uid="{00000000-0005-0000-0000-0000591F0000}"/>
    <cellStyle name="Comma 4 3 3 3 3 4" xfId="47789" xr:uid="{00000000-0005-0000-0000-00005A1F0000}"/>
    <cellStyle name="Comma 4 3 3 3 3 5" xfId="50805" xr:uid="{00000000-0005-0000-0000-00005B1F0000}"/>
    <cellStyle name="Comma 4 3 3 3 3 6" xfId="15384" xr:uid="{00000000-0005-0000-0000-00005C1F0000}"/>
    <cellStyle name="Comma 4 3 3 3 4" xfId="11408" xr:uid="{00000000-0005-0000-0000-00005D1F0000}"/>
    <cellStyle name="Comma 4 3 3 3 4 2" xfId="18950" xr:uid="{00000000-0005-0000-0000-00005E1F0000}"/>
    <cellStyle name="Comma 4 3 3 3 4 3" xfId="43472" xr:uid="{00000000-0005-0000-0000-00005F1F0000}"/>
    <cellStyle name="Comma 4 3 3 3 4 4" xfId="48266" xr:uid="{00000000-0005-0000-0000-0000601F0000}"/>
    <cellStyle name="Comma 4 3 3 3 4 5" xfId="51282" xr:uid="{00000000-0005-0000-0000-0000611F0000}"/>
    <cellStyle name="Comma 4 3 3 3 4 6" xfId="15527" xr:uid="{00000000-0005-0000-0000-0000621F0000}"/>
    <cellStyle name="Comma 4 3 3 3 5" xfId="11895" xr:uid="{00000000-0005-0000-0000-0000631F0000}"/>
    <cellStyle name="Comma 4 3 3 3 5 2" xfId="19427" xr:uid="{00000000-0005-0000-0000-0000641F0000}"/>
    <cellStyle name="Comma 4 3 3 3 5 3" xfId="43556" xr:uid="{00000000-0005-0000-0000-0000651F0000}"/>
    <cellStyle name="Comma 4 3 3 3 5 4" xfId="48743" xr:uid="{00000000-0005-0000-0000-0000661F0000}"/>
    <cellStyle name="Comma 4 3 3 3 5 5" xfId="51759" xr:uid="{00000000-0005-0000-0000-0000671F0000}"/>
    <cellStyle name="Comma 4 3 3 3 5 6" xfId="15672" xr:uid="{00000000-0005-0000-0000-0000681F0000}"/>
    <cellStyle name="Comma 4 3 3 3 6" xfId="8860" xr:uid="{00000000-0005-0000-0000-0000691F0000}"/>
    <cellStyle name="Comma 4 3 3 3 6 2" xfId="30464" xr:uid="{00000000-0005-0000-0000-00006A1F0000}"/>
    <cellStyle name="Comma 4 3 3 3 6 3" xfId="47312" xr:uid="{00000000-0005-0000-0000-00006B1F0000}"/>
    <cellStyle name="Comma 4 3 3 3 6 4" xfId="50328" xr:uid="{00000000-0005-0000-0000-00006C1F0000}"/>
    <cellStyle name="Comma 4 3 3 3 6 5" xfId="18242" xr:uid="{00000000-0005-0000-0000-00006D1F0000}"/>
    <cellStyle name="Comma 4 3 3 3 7" xfId="42330" xr:uid="{00000000-0005-0000-0000-00006E1F0000}"/>
    <cellStyle name="Comma 4 3 3 3 8" xfId="46206" xr:uid="{00000000-0005-0000-0000-00006F1F0000}"/>
    <cellStyle name="Comma 4 3 3 3 9" xfId="49222" xr:uid="{00000000-0005-0000-0000-0000701F0000}"/>
    <cellStyle name="Comma 4 3 3 4" xfId="6296" xr:uid="{00000000-0005-0000-0000-0000711F0000}"/>
    <cellStyle name="Comma 4 3 3 4 10" xfId="15130" xr:uid="{00000000-0005-0000-0000-0000721F0000}"/>
    <cellStyle name="Comma 4 3 3 4 2" xfId="6616" xr:uid="{00000000-0005-0000-0000-0000731F0000}"/>
    <cellStyle name="Comma 4 3 3 4 2 2" xfId="11188" xr:uid="{00000000-0005-0000-0000-0000741F0000}"/>
    <cellStyle name="Comma 4 3 3 4 2 2 2" xfId="18738" xr:uid="{00000000-0005-0000-0000-0000751F0000}"/>
    <cellStyle name="Comma 4 3 3 4 2 2 3" xfId="21215" xr:uid="{00000000-0005-0000-0000-0000761F0000}"/>
    <cellStyle name="Comma 4 3 3 4 2 2 4" xfId="48054" xr:uid="{00000000-0005-0000-0000-0000771F0000}"/>
    <cellStyle name="Comma 4 3 3 4 2 2 5" xfId="51070" xr:uid="{00000000-0005-0000-0000-0000781F0000}"/>
    <cellStyle name="Comma 4 3 3 4 2 2 6" xfId="15459" xr:uid="{00000000-0005-0000-0000-0000791F0000}"/>
    <cellStyle name="Comma 4 3 3 4 2 3" xfId="11673" xr:uid="{00000000-0005-0000-0000-00007A1F0000}"/>
    <cellStyle name="Comma 4 3 3 4 2 3 2" xfId="19215" xr:uid="{00000000-0005-0000-0000-00007B1F0000}"/>
    <cellStyle name="Comma 4 3 3 4 2 3 3" xfId="33234" xr:uid="{00000000-0005-0000-0000-00007C1F0000}"/>
    <cellStyle name="Comma 4 3 3 4 2 3 4" xfId="48531" xr:uid="{00000000-0005-0000-0000-00007D1F0000}"/>
    <cellStyle name="Comma 4 3 3 4 2 3 5" xfId="51547" xr:uid="{00000000-0005-0000-0000-00007E1F0000}"/>
    <cellStyle name="Comma 4 3 3 4 2 3 6" xfId="15602" xr:uid="{00000000-0005-0000-0000-00007F1F0000}"/>
    <cellStyle name="Comma 4 3 3 4 2 4" xfId="12160" xr:uid="{00000000-0005-0000-0000-0000801F0000}"/>
    <cellStyle name="Comma 4 3 3 4 2 4 2" xfId="19692" xr:uid="{00000000-0005-0000-0000-0000811F0000}"/>
    <cellStyle name="Comma 4 3 3 4 2 4 3" xfId="44016" xr:uid="{00000000-0005-0000-0000-0000821F0000}"/>
    <cellStyle name="Comma 4 3 3 4 2 4 4" xfId="49008" xr:uid="{00000000-0005-0000-0000-0000831F0000}"/>
    <cellStyle name="Comma 4 3 3 4 2 4 5" xfId="52024" xr:uid="{00000000-0005-0000-0000-0000841F0000}"/>
    <cellStyle name="Comma 4 3 3 4 2 4 6" xfId="15747" xr:uid="{00000000-0005-0000-0000-0000851F0000}"/>
    <cellStyle name="Comma 4 3 3 4 2 5" xfId="9249" xr:uid="{00000000-0005-0000-0000-0000861F0000}"/>
    <cellStyle name="Comma 4 3 3 4 2 5 2" xfId="44052" xr:uid="{00000000-0005-0000-0000-0000871F0000}"/>
    <cellStyle name="Comma 4 3 3 4 2 5 3" xfId="47577" xr:uid="{00000000-0005-0000-0000-0000881F0000}"/>
    <cellStyle name="Comma 4 3 3 4 2 5 4" xfId="50593" xr:uid="{00000000-0005-0000-0000-0000891F0000}"/>
    <cellStyle name="Comma 4 3 3 4 2 5 5" xfId="18317" xr:uid="{00000000-0005-0000-0000-00008A1F0000}"/>
    <cellStyle name="Comma 4 3 3 4 2 6" xfId="42419" xr:uid="{00000000-0005-0000-0000-00008B1F0000}"/>
    <cellStyle name="Comma 4 3 3 4 2 7" xfId="46471" xr:uid="{00000000-0005-0000-0000-00008C1F0000}"/>
    <cellStyle name="Comma 4 3 3 4 2 8" xfId="49487" xr:uid="{00000000-0005-0000-0000-00008D1F0000}"/>
    <cellStyle name="Comma 4 3 3 4 2 9" xfId="15291" xr:uid="{00000000-0005-0000-0000-00008E1F0000}"/>
    <cellStyle name="Comma 4 3 3 4 3" xfId="10976" xr:uid="{00000000-0005-0000-0000-00008F1F0000}"/>
    <cellStyle name="Comma 4 3 3 4 3 2" xfId="18526" xr:uid="{00000000-0005-0000-0000-0000901F0000}"/>
    <cellStyle name="Comma 4 3 3 4 3 3" xfId="42700" xr:uid="{00000000-0005-0000-0000-0000911F0000}"/>
    <cellStyle name="Comma 4 3 3 4 3 4" xfId="47842" xr:uid="{00000000-0005-0000-0000-0000921F0000}"/>
    <cellStyle name="Comma 4 3 3 4 3 5" xfId="50858" xr:uid="{00000000-0005-0000-0000-0000931F0000}"/>
    <cellStyle name="Comma 4 3 3 4 3 6" xfId="15399" xr:uid="{00000000-0005-0000-0000-0000941F0000}"/>
    <cellStyle name="Comma 4 3 3 4 4" xfId="11461" xr:uid="{00000000-0005-0000-0000-0000951F0000}"/>
    <cellStyle name="Comma 4 3 3 4 4 2" xfId="19003" xr:uid="{00000000-0005-0000-0000-0000961F0000}"/>
    <cellStyle name="Comma 4 3 3 4 4 3" xfId="44252" xr:uid="{00000000-0005-0000-0000-0000971F0000}"/>
    <cellStyle name="Comma 4 3 3 4 4 4" xfId="48319" xr:uid="{00000000-0005-0000-0000-0000981F0000}"/>
    <cellStyle name="Comma 4 3 3 4 4 5" xfId="51335" xr:uid="{00000000-0005-0000-0000-0000991F0000}"/>
    <cellStyle name="Comma 4 3 3 4 4 6" xfId="15542" xr:uid="{00000000-0005-0000-0000-00009A1F0000}"/>
    <cellStyle name="Comma 4 3 3 4 5" xfId="11948" xr:uid="{00000000-0005-0000-0000-00009B1F0000}"/>
    <cellStyle name="Comma 4 3 3 4 5 2" xfId="19480" xr:uid="{00000000-0005-0000-0000-00009C1F0000}"/>
    <cellStyle name="Comma 4 3 3 4 5 3" xfId="44131" xr:uid="{00000000-0005-0000-0000-00009D1F0000}"/>
    <cellStyle name="Comma 4 3 3 4 5 4" xfId="48796" xr:uid="{00000000-0005-0000-0000-00009E1F0000}"/>
    <cellStyle name="Comma 4 3 3 4 5 5" xfId="51812" xr:uid="{00000000-0005-0000-0000-00009F1F0000}"/>
    <cellStyle name="Comma 4 3 3 4 5 6" xfId="15687" xr:uid="{00000000-0005-0000-0000-0000A01F0000}"/>
    <cellStyle name="Comma 4 3 3 4 6" xfId="8936" xr:uid="{00000000-0005-0000-0000-0000A11F0000}"/>
    <cellStyle name="Comma 4 3 3 4 6 2" xfId="44044" xr:uid="{00000000-0005-0000-0000-0000A21F0000}"/>
    <cellStyle name="Comma 4 3 3 4 6 3" xfId="47365" xr:uid="{00000000-0005-0000-0000-0000A31F0000}"/>
    <cellStyle name="Comma 4 3 3 4 6 4" xfId="50381" xr:uid="{00000000-0005-0000-0000-0000A41F0000}"/>
    <cellStyle name="Comma 4 3 3 4 6 5" xfId="18257" xr:uid="{00000000-0005-0000-0000-0000A51F0000}"/>
    <cellStyle name="Comma 4 3 3 4 7" xfId="42344" xr:uid="{00000000-0005-0000-0000-0000A61F0000}"/>
    <cellStyle name="Comma 4 3 3 4 8" xfId="46259" xr:uid="{00000000-0005-0000-0000-0000A71F0000}"/>
    <cellStyle name="Comma 4 3 3 4 9" xfId="49275" xr:uid="{00000000-0005-0000-0000-0000A81F0000}"/>
    <cellStyle name="Comma 4 3 3 5" xfId="6376" xr:uid="{00000000-0005-0000-0000-0000A91F0000}"/>
    <cellStyle name="Comma 4 3 3 5 2" xfId="11029" xr:uid="{00000000-0005-0000-0000-0000AA1F0000}"/>
    <cellStyle name="Comma 4 3 3 5 2 2" xfId="18579" xr:uid="{00000000-0005-0000-0000-0000AB1F0000}"/>
    <cellStyle name="Comma 4 3 3 5 2 3" xfId="43766" xr:uid="{00000000-0005-0000-0000-0000AC1F0000}"/>
    <cellStyle name="Comma 4 3 3 5 2 4" xfId="47895" xr:uid="{00000000-0005-0000-0000-0000AD1F0000}"/>
    <cellStyle name="Comma 4 3 3 5 2 5" xfId="50911" xr:uid="{00000000-0005-0000-0000-0000AE1F0000}"/>
    <cellStyle name="Comma 4 3 3 5 2 6" xfId="15414" xr:uid="{00000000-0005-0000-0000-0000AF1F0000}"/>
    <cellStyle name="Comma 4 3 3 5 3" xfId="11514" xr:uid="{00000000-0005-0000-0000-0000B01F0000}"/>
    <cellStyle name="Comma 4 3 3 5 3 2" xfId="19056" xr:uid="{00000000-0005-0000-0000-0000B11F0000}"/>
    <cellStyle name="Comma 4 3 3 5 3 3" xfId="43963" xr:uid="{00000000-0005-0000-0000-0000B21F0000}"/>
    <cellStyle name="Comma 4 3 3 5 3 4" xfId="48372" xr:uid="{00000000-0005-0000-0000-0000B31F0000}"/>
    <cellStyle name="Comma 4 3 3 5 3 5" xfId="51388" xr:uid="{00000000-0005-0000-0000-0000B41F0000}"/>
    <cellStyle name="Comma 4 3 3 5 3 6" xfId="15557" xr:uid="{00000000-0005-0000-0000-0000B51F0000}"/>
    <cellStyle name="Comma 4 3 3 5 4" xfId="12001" xr:uid="{00000000-0005-0000-0000-0000B61F0000}"/>
    <cellStyle name="Comma 4 3 3 5 4 2" xfId="19533" xr:uid="{00000000-0005-0000-0000-0000B71F0000}"/>
    <cellStyle name="Comma 4 3 3 5 4 3" xfId="44729" xr:uid="{00000000-0005-0000-0000-0000B81F0000}"/>
    <cellStyle name="Comma 4 3 3 5 4 4" xfId="48849" xr:uid="{00000000-0005-0000-0000-0000B91F0000}"/>
    <cellStyle name="Comma 4 3 3 5 4 5" xfId="51865" xr:uid="{00000000-0005-0000-0000-0000BA1F0000}"/>
    <cellStyle name="Comma 4 3 3 5 4 6" xfId="15702" xr:uid="{00000000-0005-0000-0000-0000BB1F0000}"/>
    <cellStyle name="Comma 4 3 3 5 5" xfId="9015" xr:uid="{00000000-0005-0000-0000-0000BC1F0000}"/>
    <cellStyle name="Comma 4 3 3 5 5 2" xfId="42630" xr:uid="{00000000-0005-0000-0000-0000BD1F0000}"/>
    <cellStyle name="Comma 4 3 3 5 5 3" xfId="47418" xr:uid="{00000000-0005-0000-0000-0000BE1F0000}"/>
    <cellStyle name="Comma 4 3 3 5 5 4" xfId="50434" xr:uid="{00000000-0005-0000-0000-0000BF1F0000}"/>
    <cellStyle name="Comma 4 3 3 5 5 5" xfId="18272" xr:uid="{00000000-0005-0000-0000-0000C01F0000}"/>
    <cellStyle name="Comma 4 3 3 5 6" xfId="42907" xr:uid="{00000000-0005-0000-0000-0000C11F0000}"/>
    <cellStyle name="Comma 4 3 3 5 7" xfId="46312" xr:uid="{00000000-0005-0000-0000-0000C21F0000}"/>
    <cellStyle name="Comma 4 3 3 5 8" xfId="49328" xr:uid="{00000000-0005-0000-0000-0000C31F0000}"/>
    <cellStyle name="Comma 4 3 3 5 9" xfId="15171" xr:uid="{00000000-0005-0000-0000-0000C41F0000}"/>
    <cellStyle name="Comma 4 3 3 6" xfId="6696" xr:uid="{00000000-0005-0000-0000-0000C51F0000}"/>
    <cellStyle name="Comma 4 3 3 6 2" xfId="11241" xr:uid="{00000000-0005-0000-0000-0000C61F0000}"/>
    <cellStyle name="Comma 4 3 3 6 2 2" xfId="18791" xr:uid="{00000000-0005-0000-0000-0000C71F0000}"/>
    <cellStyle name="Comma 4 3 3 6 2 3" xfId="43852" xr:uid="{00000000-0005-0000-0000-0000C81F0000}"/>
    <cellStyle name="Comma 4 3 3 6 2 4" xfId="48107" xr:uid="{00000000-0005-0000-0000-0000C91F0000}"/>
    <cellStyle name="Comma 4 3 3 6 2 5" xfId="51123" xr:uid="{00000000-0005-0000-0000-0000CA1F0000}"/>
    <cellStyle name="Comma 4 3 3 6 2 6" xfId="15474" xr:uid="{00000000-0005-0000-0000-0000CB1F0000}"/>
    <cellStyle name="Comma 4 3 3 6 3" xfId="11726" xr:uid="{00000000-0005-0000-0000-0000CC1F0000}"/>
    <cellStyle name="Comma 4 3 3 6 3 2" xfId="19268" xr:uid="{00000000-0005-0000-0000-0000CD1F0000}"/>
    <cellStyle name="Comma 4 3 3 6 3 3" xfId="44030" xr:uid="{00000000-0005-0000-0000-0000CE1F0000}"/>
    <cellStyle name="Comma 4 3 3 6 3 4" xfId="48584" xr:uid="{00000000-0005-0000-0000-0000CF1F0000}"/>
    <cellStyle name="Comma 4 3 3 6 3 5" xfId="51600" xr:uid="{00000000-0005-0000-0000-0000D01F0000}"/>
    <cellStyle name="Comma 4 3 3 6 3 6" xfId="15617" xr:uid="{00000000-0005-0000-0000-0000D11F0000}"/>
    <cellStyle name="Comma 4 3 3 6 4" xfId="12214" xr:uid="{00000000-0005-0000-0000-0000D21F0000}"/>
    <cellStyle name="Comma 4 3 3 6 4 2" xfId="19745" xr:uid="{00000000-0005-0000-0000-0000D31F0000}"/>
    <cellStyle name="Comma 4 3 3 6 4 3" xfId="42890" xr:uid="{00000000-0005-0000-0000-0000D41F0000}"/>
    <cellStyle name="Comma 4 3 3 6 4 4" xfId="49061" xr:uid="{00000000-0005-0000-0000-0000D51F0000}"/>
    <cellStyle name="Comma 4 3 3 6 4 5" xfId="52077" xr:uid="{00000000-0005-0000-0000-0000D61F0000}"/>
    <cellStyle name="Comma 4 3 3 6 4 6" xfId="15763" xr:uid="{00000000-0005-0000-0000-0000D71F0000}"/>
    <cellStyle name="Comma 4 3 3 6 5" xfId="9329" xr:uid="{00000000-0005-0000-0000-0000D81F0000}"/>
    <cellStyle name="Comma 4 3 3 6 5 2" xfId="43107" xr:uid="{00000000-0005-0000-0000-0000D91F0000}"/>
    <cellStyle name="Comma 4 3 3 6 5 3" xfId="47630" xr:uid="{00000000-0005-0000-0000-0000DA1F0000}"/>
    <cellStyle name="Comma 4 3 3 6 5 4" xfId="50646" xr:uid="{00000000-0005-0000-0000-0000DB1F0000}"/>
    <cellStyle name="Comma 4 3 3 6 5 5" xfId="18332" xr:uid="{00000000-0005-0000-0000-0000DC1F0000}"/>
    <cellStyle name="Comma 4 3 3 6 6" xfId="20280" xr:uid="{00000000-0005-0000-0000-0000DD1F0000}"/>
    <cellStyle name="Comma 4 3 3 6 7" xfId="46524" xr:uid="{00000000-0005-0000-0000-0000DE1F0000}"/>
    <cellStyle name="Comma 4 3 3 6 8" xfId="49540" xr:uid="{00000000-0005-0000-0000-0000DF1F0000}"/>
    <cellStyle name="Comma 4 3 3 6 9" xfId="15333" xr:uid="{00000000-0005-0000-0000-0000E01F0000}"/>
    <cellStyle name="Comma 4 3 3 7" xfId="10817" xr:uid="{00000000-0005-0000-0000-0000E11F0000}"/>
    <cellStyle name="Comma 4 3 3 7 2" xfId="18367" xr:uid="{00000000-0005-0000-0000-0000E21F0000}"/>
    <cellStyle name="Comma 4 3 3 7 3" xfId="43116" xr:uid="{00000000-0005-0000-0000-0000E31F0000}"/>
    <cellStyle name="Comma 4 3 3 7 4" xfId="47683" xr:uid="{00000000-0005-0000-0000-0000E41F0000}"/>
    <cellStyle name="Comma 4 3 3 7 5" xfId="50699" xr:uid="{00000000-0005-0000-0000-0000E51F0000}"/>
    <cellStyle name="Comma 4 3 3 7 6" xfId="15354" xr:uid="{00000000-0005-0000-0000-0000E61F0000}"/>
    <cellStyle name="Comma 4 3 3 8" xfId="11301" xr:uid="{00000000-0005-0000-0000-0000E71F0000}"/>
    <cellStyle name="Comma 4 3 3 8 2" xfId="18844" xr:uid="{00000000-0005-0000-0000-0000E81F0000}"/>
    <cellStyle name="Comma 4 3 3 8 3" xfId="44122" xr:uid="{00000000-0005-0000-0000-0000E91F0000}"/>
    <cellStyle name="Comma 4 3 3 8 4" xfId="48160" xr:uid="{00000000-0005-0000-0000-0000EA1F0000}"/>
    <cellStyle name="Comma 4 3 3 8 5" xfId="51176" xr:uid="{00000000-0005-0000-0000-0000EB1F0000}"/>
    <cellStyle name="Comma 4 3 3 8 6" xfId="15496" xr:uid="{00000000-0005-0000-0000-0000EC1F0000}"/>
    <cellStyle name="Comma 4 3 3 9" xfId="11788" xr:uid="{00000000-0005-0000-0000-0000ED1F0000}"/>
    <cellStyle name="Comma 4 3 3 9 2" xfId="19321" xr:uid="{00000000-0005-0000-0000-0000EE1F0000}"/>
    <cellStyle name="Comma 4 3 3 9 3" xfId="28661" xr:uid="{00000000-0005-0000-0000-0000EF1F0000}"/>
    <cellStyle name="Comma 4 3 3 9 4" xfId="48637" xr:uid="{00000000-0005-0000-0000-0000F01F0000}"/>
    <cellStyle name="Comma 4 3 3 9 5" xfId="51653" xr:uid="{00000000-0005-0000-0000-0000F11F0000}"/>
    <cellStyle name="Comma 4 3 3 9 6" xfId="15641" xr:uid="{00000000-0005-0000-0000-0000F21F0000}"/>
    <cellStyle name="Comma 4 3 4" xfId="8509" xr:uid="{00000000-0005-0000-0000-0000F31F0000}"/>
    <cellStyle name="Comma 4 3 5" xfId="7497" xr:uid="{00000000-0005-0000-0000-0000F41F0000}"/>
    <cellStyle name="Comma 4 3 5 2" xfId="17999" xr:uid="{00000000-0005-0000-0000-0000F51F0000}"/>
    <cellStyle name="Comma 4 3 5 3" xfId="20778" xr:uid="{00000000-0005-0000-0000-0000F61F0000}"/>
    <cellStyle name="Comma 4 3 5 4" xfId="46994" xr:uid="{00000000-0005-0000-0000-0000F71F0000}"/>
    <cellStyle name="Comma 4 3 5 5" xfId="50010" xr:uid="{00000000-0005-0000-0000-0000F81F0000}"/>
    <cellStyle name="Comma 4 3 5 6" xfId="14360" xr:uid="{00000000-0005-0000-0000-0000F91F0000}"/>
    <cellStyle name="Comma 4 3 6" xfId="15797" xr:uid="{00000000-0005-0000-0000-0000FA1F0000}"/>
    <cellStyle name="Comma 4 3 7" xfId="20047" xr:uid="{00000000-0005-0000-0000-0000FB1F0000}"/>
    <cellStyle name="Comma 4 3 8" xfId="44930" xr:uid="{00000000-0005-0000-0000-0000FC1F0000}"/>
    <cellStyle name="Comma 4 3 9" xfId="45838" xr:uid="{00000000-0005-0000-0000-0000FD1F0000}"/>
    <cellStyle name="Comma 4 4" xfId="4873" xr:uid="{00000000-0005-0000-0000-0000FE1F0000}"/>
    <cellStyle name="Comma 4 4 10" xfId="10818" xr:uid="{00000000-0005-0000-0000-0000FF1F0000}"/>
    <cellStyle name="Comma 4 4 10 2" xfId="18368" xr:uid="{00000000-0005-0000-0000-000000200000}"/>
    <cellStyle name="Comma 4 4 10 3" xfId="20950" xr:uid="{00000000-0005-0000-0000-000001200000}"/>
    <cellStyle name="Comma 4 4 10 4" xfId="47684" xr:uid="{00000000-0005-0000-0000-000002200000}"/>
    <cellStyle name="Comma 4 4 10 5" xfId="50700" xr:uid="{00000000-0005-0000-0000-000003200000}"/>
    <cellStyle name="Comma 4 4 11" xfId="11302" xr:uid="{00000000-0005-0000-0000-000004200000}"/>
    <cellStyle name="Comma 4 4 11 2" xfId="18845" xr:uid="{00000000-0005-0000-0000-000005200000}"/>
    <cellStyle name="Comma 4 4 11 3" xfId="28796" xr:uid="{00000000-0005-0000-0000-000006200000}"/>
    <cellStyle name="Comma 4 4 11 4" xfId="48161" xr:uid="{00000000-0005-0000-0000-000007200000}"/>
    <cellStyle name="Comma 4 4 11 5" xfId="51177" xr:uid="{00000000-0005-0000-0000-000008200000}"/>
    <cellStyle name="Comma 4 4 12" xfId="11789" xr:uid="{00000000-0005-0000-0000-000009200000}"/>
    <cellStyle name="Comma 4 4 12 2" xfId="19322" xr:uid="{00000000-0005-0000-0000-00000A200000}"/>
    <cellStyle name="Comma 4 4 12 3" xfId="20594" xr:uid="{00000000-0005-0000-0000-00000B200000}"/>
    <cellStyle name="Comma 4 4 12 4" xfId="48638" xr:uid="{00000000-0005-0000-0000-00000C200000}"/>
    <cellStyle name="Comma 4 4 12 5" xfId="51654" xr:uid="{00000000-0005-0000-0000-00000D200000}"/>
    <cellStyle name="Comma 4 4 13" xfId="7498" xr:uid="{00000000-0005-0000-0000-00000E200000}"/>
    <cellStyle name="Comma 4 4 13 2" xfId="18000" xr:uid="{00000000-0005-0000-0000-00000F200000}"/>
    <cellStyle name="Comma 4 4 13 3" xfId="43013" xr:uid="{00000000-0005-0000-0000-000010200000}"/>
    <cellStyle name="Comma 4 4 13 4" xfId="46995" xr:uid="{00000000-0005-0000-0000-000011200000}"/>
    <cellStyle name="Comma 4 4 13 5" xfId="50011" xr:uid="{00000000-0005-0000-0000-000012200000}"/>
    <cellStyle name="Comma 4 4 14" xfId="20051" xr:uid="{00000000-0005-0000-0000-000013200000}"/>
    <cellStyle name="Comma 4 4 15" xfId="44934" xr:uid="{00000000-0005-0000-0000-000014200000}"/>
    <cellStyle name="Comma 4 4 16" xfId="45842" xr:uid="{00000000-0005-0000-0000-000015200000}"/>
    <cellStyle name="Comma 4 4 17" xfId="46101" xr:uid="{00000000-0005-0000-0000-000016200000}"/>
    <cellStyle name="Comma 4 4 18" xfId="49116" xr:uid="{00000000-0005-0000-0000-000017200000}"/>
    <cellStyle name="Comma 4 4 2" xfId="4874" xr:uid="{00000000-0005-0000-0000-000018200000}"/>
    <cellStyle name="Comma 4 4 2 10" xfId="11790" xr:uid="{00000000-0005-0000-0000-000019200000}"/>
    <cellStyle name="Comma 4 4 2 10 2" xfId="19323" xr:uid="{00000000-0005-0000-0000-00001A200000}"/>
    <cellStyle name="Comma 4 4 2 10 3" xfId="43659" xr:uid="{00000000-0005-0000-0000-00001B200000}"/>
    <cellStyle name="Comma 4 4 2 10 4" xfId="48639" xr:uid="{00000000-0005-0000-0000-00001C200000}"/>
    <cellStyle name="Comma 4 4 2 10 5" xfId="51655" xr:uid="{00000000-0005-0000-0000-00001D200000}"/>
    <cellStyle name="Comma 4 4 2 11" xfId="7889" xr:uid="{00000000-0005-0000-0000-00001E200000}"/>
    <cellStyle name="Comma 4 4 2 11 2" xfId="42940" xr:uid="{00000000-0005-0000-0000-00001F200000}"/>
    <cellStyle name="Comma 4 4 2 11 3" xfId="47019" xr:uid="{00000000-0005-0000-0000-000020200000}"/>
    <cellStyle name="Comma 4 4 2 11 4" xfId="50035" xr:uid="{00000000-0005-0000-0000-000021200000}"/>
    <cellStyle name="Comma 4 4 2 12" xfId="20052" xr:uid="{00000000-0005-0000-0000-000022200000}"/>
    <cellStyle name="Comma 4 4 2 13" xfId="44935" xr:uid="{00000000-0005-0000-0000-000023200000}"/>
    <cellStyle name="Comma 4 4 2 14" xfId="45843" xr:uid="{00000000-0005-0000-0000-000024200000}"/>
    <cellStyle name="Comma 4 4 2 15" xfId="46102" xr:uid="{00000000-0005-0000-0000-000025200000}"/>
    <cellStyle name="Comma 4 4 2 16" xfId="49117" xr:uid="{00000000-0005-0000-0000-000026200000}"/>
    <cellStyle name="Comma 4 4 2 2" xfId="4875" xr:uid="{00000000-0005-0000-0000-000027200000}"/>
    <cellStyle name="Comma 4 4 2 2 10" xfId="8499" xr:uid="{00000000-0005-0000-0000-000028200000}"/>
    <cellStyle name="Comma 4 4 2 2 10 2" xfId="42946" xr:uid="{00000000-0005-0000-0000-000029200000}"/>
    <cellStyle name="Comma 4 4 2 2 10 3" xfId="47225" xr:uid="{00000000-0005-0000-0000-00002A200000}"/>
    <cellStyle name="Comma 4 4 2 2 10 4" xfId="50241" xr:uid="{00000000-0005-0000-0000-00002B200000}"/>
    <cellStyle name="Comma 4 4 2 2 11" xfId="20053" xr:uid="{00000000-0005-0000-0000-00002C200000}"/>
    <cellStyle name="Comma 4 4 2 2 12" xfId="44936" xr:uid="{00000000-0005-0000-0000-00002D200000}"/>
    <cellStyle name="Comma 4 4 2 2 13" xfId="45844" xr:uid="{00000000-0005-0000-0000-00002E200000}"/>
    <cellStyle name="Comma 4 4 2 2 14" xfId="46103" xr:uid="{00000000-0005-0000-0000-00002F200000}"/>
    <cellStyle name="Comma 4 4 2 2 15" xfId="49118" xr:uid="{00000000-0005-0000-0000-000030200000}"/>
    <cellStyle name="Comma 4 4 2 2 2" xfId="6139" xr:uid="{00000000-0005-0000-0000-000031200000}"/>
    <cellStyle name="Comma 4 4 2 2 2 2" xfId="6459" xr:uid="{00000000-0005-0000-0000-000032200000}"/>
    <cellStyle name="Comma 4 4 2 2 2 2 2" xfId="11085" xr:uid="{00000000-0005-0000-0000-000033200000}"/>
    <cellStyle name="Comma 4 4 2 2 2 2 2 2" xfId="18635" xr:uid="{00000000-0005-0000-0000-000034200000}"/>
    <cellStyle name="Comma 4 4 2 2 2 2 2 3" xfId="43988" xr:uid="{00000000-0005-0000-0000-000035200000}"/>
    <cellStyle name="Comma 4 4 2 2 2 2 2 4" xfId="47951" xr:uid="{00000000-0005-0000-0000-000036200000}"/>
    <cellStyle name="Comma 4 4 2 2 2 2 2 5" xfId="50967" xr:uid="{00000000-0005-0000-0000-000037200000}"/>
    <cellStyle name="Comma 4 4 2 2 2 2 3" xfId="11570" xr:uid="{00000000-0005-0000-0000-000038200000}"/>
    <cellStyle name="Comma 4 4 2 2 2 2 3 2" xfId="19112" xr:uid="{00000000-0005-0000-0000-000039200000}"/>
    <cellStyle name="Comma 4 4 2 2 2 2 3 3" xfId="43184" xr:uid="{00000000-0005-0000-0000-00003A200000}"/>
    <cellStyle name="Comma 4 4 2 2 2 2 3 4" xfId="48428" xr:uid="{00000000-0005-0000-0000-00003B200000}"/>
    <cellStyle name="Comma 4 4 2 2 2 2 3 5" xfId="51444" xr:uid="{00000000-0005-0000-0000-00003C200000}"/>
    <cellStyle name="Comma 4 4 2 2 2 2 4" xfId="12057" xr:uid="{00000000-0005-0000-0000-00003D200000}"/>
    <cellStyle name="Comma 4 4 2 2 2 2 4 2" xfId="19589" xr:uid="{00000000-0005-0000-0000-00003E200000}"/>
    <cellStyle name="Comma 4 4 2 2 2 2 4 3" xfId="20926" xr:uid="{00000000-0005-0000-0000-00003F200000}"/>
    <cellStyle name="Comma 4 4 2 2 2 2 4 4" xfId="48905" xr:uid="{00000000-0005-0000-0000-000040200000}"/>
    <cellStyle name="Comma 4 4 2 2 2 2 4 5" xfId="51921" xr:uid="{00000000-0005-0000-0000-000041200000}"/>
    <cellStyle name="Comma 4 4 2 2 2 2 5" xfId="9093" xr:uid="{00000000-0005-0000-0000-000042200000}"/>
    <cellStyle name="Comma 4 4 2 2 2 2 5 2" xfId="43756" xr:uid="{00000000-0005-0000-0000-000043200000}"/>
    <cellStyle name="Comma 4 4 2 2 2 2 5 3" xfId="47474" xr:uid="{00000000-0005-0000-0000-000044200000}"/>
    <cellStyle name="Comma 4 4 2 2 2 2 5 4" xfId="50490" xr:uid="{00000000-0005-0000-0000-000045200000}"/>
    <cellStyle name="Comma 4 4 2 2 2 2 6" xfId="44810" xr:uid="{00000000-0005-0000-0000-000046200000}"/>
    <cellStyle name="Comma 4 4 2 2 2 2 7" xfId="46368" xr:uid="{00000000-0005-0000-0000-000047200000}"/>
    <cellStyle name="Comma 4 4 2 2 2 2 8" xfId="49384" xr:uid="{00000000-0005-0000-0000-000048200000}"/>
    <cellStyle name="Comma 4 4 2 2 2 3" xfId="10873" xr:uid="{00000000-0005-0000-0000-000049200000}"/>
    <cellStyle name="Comma 4 4 2 2 2 3 2" xfId="18423" xr:uid="{00000000-0005-0000-0000-00004A200000}"/>
    <cellStyle name="Comma 4 4 2 2 2 3 3" xfId="43614" xr:uid="{00000000-0005-0000-0000-00004B200000}"/>
    <cellStyle name="Comma 4 4 2 2 2 3 4" xfId="47739" xr:uid="{00000000-0005-0000-0000-00004C200000}"/>
    <cellStyle name="Comma 4 4 2 2 2 3 5" xfId="50755" xr:uid="{00000000-0005-0000-0000-00004D200000}"/>
    <cellStyle name="Comma 4 4 2 2 2 4" xfId="11357" xr:uid="{00000000-0005-0000-0000-00004E200000}"/>
    <cellStyle name="Comma 4 4 2 2 2 4 2" xfId="18900" xr:uid="{00000000-0005-0000-0000-00004F200000}"/>
    <cellStyle name="Comma 4 4 2 2 2 4 3" xfId="42972" xr:uid="{00000000-0005-0000-0000-000050200000}"/>
    <cellStyle name="Comma 4 4 2 2 2 4 4" xfId="48216" xr:uid="{00000000-0005-0000-0000-000051200000}"/>
    <cellStyle name="Comma 4 4 2 2 2 4 5" xfId="51232" xr:uid="{00000000-0005-0000-0000-000052200000}"/>
    <cellStyle name="Comma 4 4 2 2 2 5" xfId="11844" xr:uid="{00000000-0005-0000-0000-000053200000}"/>
    <cellStyle name="Comma 4 4 2 2 2 5 2" xfId="19377" xr:uid="{00000000-0005-0000-0000-000054200000}"/>
    <cellStyle name="Comma 4 4 2 2 2 5 3" xfId="43217" xr:uid="{00000000-0005-0000-0000-000055200000}"/>
    <cellStyle name="Comma 4 4 2 2 2 5 4" xfId="48693" xr:uid="{00000000-0005-0000-0000-000056200000}"/>
    <cellStyle name="Comma 4 4 2 2 2 5 5" xfId="51709" xr:uid="{00000000-0005-0000-0000-000057200000}"/>
    <cellStyle name="Comma 4 4 2 2 2 6" xfId="8792" xr:uid="{00000000-0005-0000-0000-000058200000}"/>
    <cellStyle name="Comma 4 4 2 2 2 6 2" xfId="28621" xr:uid="{00000000-0005-0000-0000-000059200000}"/>
    <cellStyle name="Comma 4 4 2 2 2 6 3" xfId="47262" xr:uid="{00000000-0005-0000-0000-00005A200000}"/>
    <cellStyle name="Comma 4 4 2 2 2 6 4" xfId="50278" xr:uid="{00000000-0005-0000-0000-00005B200000}"/>
    <cellStyle name="Comma 4 4 2 2 2 7" xfId="43859" xr:uid="{00000000-0005-0000-0000-00005C200000}"/>
    <cellStyle name="Comma 4 4 2 2 2 8" xfId="46156" xr:uid="{00000000-0005-0000-0000-00005D200000}"/>
    <cellStyle name="Comma 4 4 2 2 2 9" xfId="49172" xr:uid="{00000000-0005-0000-0000-00005E200000}"/>
    <cellStyle name="Comma 4 4 2 2 3" xfId="6219" xr:uid="{00000000-0005-0000-0000-00005F200000}"/>
    <cellStyle name="Comma 4 4 2 2 3 2" xfId="6539" xr:uid="{00000000-0005-0000-0000-000060200000}"/>
    <cellStyle name="Comma 4 4 2 2 3 2 2" xfId="11138" xr:uid="{00000000-0005-0000-0000-000061200000}"/>
    <cellStyle name="Comma 4 4 2 2 3 2 2 2" xfId="18688" xr:uid="{00000000-0005-0000-0000-000062200000}"/>
    <cellStyle name="Comma 4 4 2 2 3 2 2 3" xfId="44404" xr:uid="{00000000-0005-0000-0000-000063200000}"/>
    <cellStyle name="Comma 4 4 2 2 3 2 2 4" xfId="48004" xr:uid="{00000000-0005-0000-0000-000064200000}"/>
    <cellStyle name="Comma 4 4 2 2 3 2 2 5" xfId="51020" xr:uid="{00000000-0005-0000-0000-000065200000}"/>
    <cellStyle name="Comma 4 4 2 2 3 2 3" xfId="11623" xr:uid="{00000000-0005-0000-0000-000066200000}"/>
    <cellStyle name="Comma 4 4 2 2 3 2 3 2" xfId="19165" xr:uid="{00000000-0005-0000-0000-000067200000}"/>
    <cellStyle name="Comma 4 4 2 2 3 2 3 3" xfId="42800" xr:uid="{00000000-0005-0000-0000-000068200000}"/>
    <cellStyle name="Comma 4 4 2 2 3 2 3 4" xfId="48481" xr:uid="{00000000-0005-0000-0000-000069200000}"/>
    <cellStyle name="Comma 4 4 2 2 3 2 3 5" xfId="51497" xr:uid="{00000000-0005-0000-0000-00006A200000}"/>
    <cellStyle name="Comma 4 4 2 2 3 2 4" xfId="12110" xr:uid="{00000000-0005-0000-0000-00006B200000}"/>
    <cellStyle name="Comma 4 4 2 2 3 2 4 2" xfId="19642" xr:uid="{00000000-0005-0000-0000-00006C200000}"/>
    <cellStyle name="Comma 4 4 2 2 3 2 4 3" xfId="44540" xr:uid="{00000000-0005-0000-0000-00006D200000}"/>
    <cellStyle name="Comma 4 4 2 2 3 2 4 4" xfId="48958" xr:uid="{00000000-0005-0000-0000-00006E200000}"/>
    <cellStyle name="Comma 4 4 2 2 3 2 4 5" xfId="51974" xr:uid="{00000000-0005-0000-0000-00006F200000}"/>
    <cellStyle name="Comma 4 4 2 2 3 2 5" xfId="9172" xr:uid="{00000000-0005-0000-0000-000070200000}"/>
    <cellStyle name="Comma 4 4 2 2 3 2 5 2" xfId="43516" xr:uid="{00000000-0005-0000-0000-000071200000}"/>
    <cellStyle name="Comma 4 4 2 2 3 2 5 3" xfId="47527" xr:uid="{00000000-0005-0000-0000-000072200000}"/>
    <cellStyle name="Comma 4 4 2 2 3 2 5 4" xfId="50543" xr:uid="{00000000-0005-0000-0000-000073200000}"/>
    <cellStyle name="Comma 4 4 2 2 3 2 6" xfId="42401" xr:uid="{00000000-0005-0000-0000-000074200000}"/>
    <cellStyle name="Comma 4 4 2 2 3 2 7" xfId="46421" xr:uid="{00000000-0005-0000-0000-000075200000}"/>
    <cellStyle name="Comma 4 4 2 2 3 2 8" xfId="49437" xr:uid="{00000000-0005-0000-0000-000076200000}"/>
    <cellStyle name="Comma 4 4 2 2 3 3" xfId="10926" xr:uid="{00000000-0005-0000-0000-000077200000}"/>
    <cellStyle name="Comma 4 4 2 2 3 3 2" xfId="18476" xr:uid="{00000000-0005-0000-0000-000078200000}"/>
    <cellStyle name="Comma 4 4 2 2 3 3 3" xfId="43615" xr:uid="{00000000-0005-0000-0000-000079200000}"/>
    <cellStyle name="Comma 4 4 2 2 3 3 4" xfId="47792" xr:uid="{00000000-0005-0000-0000-00007A200000}"/>
    <cellStyle name="Comma 4 4 2 2 3 3 5" xfId="50808" xr:uid="{00000000-0005-0000-0000-00007B200000}"/>
    <cellStyle name="Comma 4 4 2 2 3 4" xfId="11411" xr:uid="{00000000-0005-0000-0000-00007C200000}"/>
    <cellStyle name="Comma 4 4 2 2 3 4 2" xfId="18953" xr:uid="{00000000-0005-0000-0000-00007D200000}"/>
    <cellStyle name="Comma 4 4 2 2 3 4 3" xfId="43718" xr:uid="{00000000-0005-0000-0000-00007E200000}"/>
    <cellStyle name="Comma 4 4 2 2 3 4 4" xfId="48269" xr:uid="{00000000-0005-0000-0000-00007F200000}"/>
    <cellStyle name="Comma 4 4 2 2 3 4 5" xfId="51285" xr:uid="{00000000-0005-0000-0000-000080200000}"/>
    <cellStyle name="Comma 4 4 2 2 3 5" xfId="11898" xr:uid="{00000000-0005-0000-0000-000081200000}"/>
    <cellStyle name="Comma 4 4 2 2 3 5 2" xfId="19430" xr:uid="{00000000-0005-0000-0000-000082200000}"/>
    <cellStyle name="Comma 4 4 2 2 3 5 3" xfId="44308" xr:uid="{00000000-0005-0000-0000-000083200000}"/>
    <cellStyle name="Comma 4 4 2 2 3 5 4" xfId="48746" xr:uid="{00000000-0005-0000-0000-000084200000}"/>
    <cellStyle name="Comma 4 4 2 2 3 5 5" xfId="51762" xr:uid="{00000000-0005-0000-0000-000085200000}"/>
    <cellStyle name="Comma 4 4 2 2 3 6" xfId="8863" xr:uid="{00000000-0005-0000-0000-000086200000}"/>
    <cellStyle name="Comma 4 4 2 2 3 6 2" xfId="20977" xr:uid="{00000000-0005-0000-0000-000087200000}"/>
    <cellStyle name="Comma 4 4 2 2 3 6 3" xfId="47315" xr:uid="{00000000-0005-0000-0000-000088200000}"/>
    <cellStyle name="Comma 4 4 2 2 3 6 4" xfId="50331" xr:uid="{00000000-0005-0000-0000-000089200000}"/>
    <cellStyle name="Comma 4 4 2 2 3 7" xfId="42331" xr:uid="{00000000-0005-0000-0000-00008A200000}"/>
    <cellStyle name="Comma 4 4 2 2 3 8" xfId="46209" xr:uid="{00000000-0005-0000-0000-00008B200000}"/>
    <cellStyle name="Comma 4 4 2 2 3 9" xfId="49225" xr:uid="{00000000-0005-0000-0000-00008C200000}"/>
    <cellStyle name="Comma 4 4 2 2 4" xfId="6299" xr:uid="{00000000-0005-0000-0000-00008D200000}"/>
    <cellStyle name="Comma 4 4 2 2 4 2" xfId="6619" xr:uid="{00000000-0005-0000-0000-00008E200000}"/>
    <cellStyle name="Comma 4 4 2 2 4 2 2" xfId="11191" xr:uid="{00000000-0005-0000-0000-00008F200000}"/>
    <cellStyle name="Comma 4 4 2 2 4 2 2 2" xfId="18741" xr:uid="{00000000-0005-0000-0000-000090200000}"/>
    <cellStyle name="Comma 4 4 2 2 4 2 2 3" xfId="43469" xr:uid="{00000000-0005-0000-0000-000091200000}"/>
    <cellStyle name="Comma 4 4 2 2 4 2 2 4" xfId="48057" xr:uid="{00000000-0005-0000-0000-000092200000}"/>
    <cellStyle name="Comma 4 4 2 2 4 2 2 5" xfId="51073" xr:uid="{00000000-0005-0000-0000-000093200000}"/>
    <cellStyle name="Comma 4 4 2 2 4 2 3" xfId="11676" xr:uid="{00000000-0005-0000-0000-000094200000}"/>
    <cellStyle name="Comma 4 4 2 2 4 2 3 2" xfId="19218" xr:uid="{00000000-0005-0000-0000-000095200000}"/>
    <cellStyle name="Comma 4 4 2 2 4 2 3 3" xfId="32860" xr:uid="{00000000-0005-0000-0000-000096200000}"/>
    <cellStyle name="Comma 4 4 2 2 4 2 3 4" xfId="48534" xr:uid="{00000000-0005-0000-0000-000097200000}"/>
    <cellStyle name="Comma 4 4 2 2 4 2 3 5" xfId="51550" xr:uid="{00000000-0005-0000-0000-000098200000}"/>
    <cellStyle name="Comma 4 4 2 2 4 2 4" xfId="12163" xr:uid="{00000000-0005-0000-0000-000099200000}"/>
    <cellStyle name="Comma 4 4 2 2 4 2 4 2" xfId="19695" xr:uid="{00000000-0005-0000-0000-00009A200000}"/>
    <cellStyle name="Comma 4 4 2 2 4 2 4 3" xfId="43789" xr:uid="{00000000-0005-0000-0000-00009B200000}"/>
    <cellStyle name="Comma 4 4 2 2 4 2 4 4" xfId="49011" xr:uid="{00000000-0005-0000-0000-00009C200000}"/>
    <cellStyle name="Comma 4 4 2 2 4 2 4 5" xfId="52027" xr:uid="{00000000-0005-0000-0000-00009D200000}"/>
    <cellStyle name="Comma 4 4 2 2 4 2 5" xfId="9252" xr:uid="{00000000-0005-0000-0000-00009E200000}"/>
    <cellStyle name="Comma 4 4 2 2 4 2 5 2" xfId="21315" xr:uid="{00000000-0005-0000-0000-00009F200000}"/>
    <cellStyle name="Comma 4 4 2 2 4 2 5 3" xfId="47580" xr:uid="{00000000-0005-0000-0000-0000A0200000}"/>
    <cellStyle name="Comma 4 4 2 2 4 2 5 4" xfId="50596" xr:uid="{00000000-0005-0000-0000-0000A1200000}"/>
    <cellStyle name="Comma 4 4 2 2 4 2 6" xfId="43577" xr:uid="{00000000-0005-0000-0000-0000A2200000}"/>
    <cellStyle name="Comma 4 4 2 2 4 2 7" xfId="46474" xr:uid="{00000000-0005-0000-0000-0000A3200000}"/>
    <cellStyle name="Comma 4 4 2 2 4 2 8" xfId="49490" xr:uid="{00000000-0005-0000-0000-0000A4200000}"/>
    <cellStyle name="Comma 4 4 2 2 4 3" xfId="10979" xr:uid="{00000000-0005-0000-0000-0000A5200000}"/>
    <cellStyle name="Comma 4 4 2 2 4 3 2" xfId="18529" xr:uid="{00000000-0005-0000-0000-0000A6200000}"/>
    <cellStyle name="Comma 4 4 2 2 4 3 3" xfId="28815" xr:uid="{00000000-0005-0000-0000-0000A7200000}"/>
    <cellStyle name="Comma 4 4 2 2 4 3 4" xfId="47845" xr:uid="{00000000-0005-0000-0000-0000A8200000}"/>
    <cellStyle name="Comma 4 4 2 2 4 3 5" xfId="50861" xr:uid="{00000000-0005-0000-0000-0000A9200000}"/>
    <cellStyle name="Comma 4 4 2 2 4 4" xfId="11464" xr:uid="{00000000-0005-0000-0000-0000AA200000}"/>
    <cellStyle name="Comma 4 4 2 2 4 4 2" xfId="19006" xr:uid="{00000000-0005-0000-0000-0000AB200000}"/>
    <cellStyle name="Comma 4 4 2 2 4 4 3" xfId="43172" xr:uid="{00000000-0005-0000-0000-0000AC200000}"/>
    <cellStyle name="Comma 4 4 2 2 4 4 4" xfId="48322" xr:uid="{00000000-0005-0000-0000-0000AD200000}"/>
    <cellStyle name="Comma 4 4 2 2 4 4 5" xfId="51338" xr:uid="{00000000-0005-0000-0000-0000AE200000}"/>
    <cellStyle name="Comma 4 4 2 2 4 5" xfId="11951" xr:uid="{00000000-0005-0000-0000-0000AF200000}"/>
    <cellStyle name="Comma 4 4 2 2 4 5 2" xfId="19483" xr:uid="{00000000-0005-0000-0000-0000B0200000}"/>
    <cellStyle name="Comma 4 4 2 2 4 5 3" xfId="44512" xr:uid="{00000000-0005-0000-0000-0000B1200000}"/>
    <cellStyle name="Comma 4 4 2 2 4 5 4" xfId="48799" xr:uid="{00000000-0005-0000-0000-0000B2200000}"/>
    <cellStyle name="Comma 4 4 2 2 4 5 5" xfId="51815" xr:uid="{00000000-0005-0000-0000-0000B3200000}"/>
    <cellStyle name="Comma 4 4 2 2 4 6" xfId="8939" xr:uid="{00000000-0005-0000-0000-0000B4200000}"/>
    <cellStyle name="Comma 4 4 2 2 4 6 2" xfId="33408" xr:uid="{00000000-0005-0000-0000-0000B5200000}"/>
    <cellStyle name="Comma 4 4 2 2 4 6 3" xfId="47368" xr:uid="{00000000-0005-0000-0000-0000B6200000}"/>
    <cellStyle name="Comma 4 4 2 2 4 6 4" xfId="50384" xr:uid="{00000000-0005-0000-0000-0000B7200000}"/>
    <cellStyle name="Comma 4 4 2 2 4 7" xfId="43863" xr:uid="{00000000-0005-0000-0000-0000B8200000}"/>
    <cellStyle name="Comma 4 4 2 2 4 8" xfId="46262" xr:uid="{00000000-0005-0000-0000-0000B9200000}"/>
    <cellStyle name="Comma 4 4 2 2 4 9" xfId="49278" xr:uid="{00000000-0005-0000-0000-0000BA200000}"/>
    <cellStyle name="Comma 4 4 2 2 5" xfId="6379" xr:uid="{00000000-0005-0000-0000-0000BB200000}"/>
    <cellStyle name="Comma 4 4 2 2 5 2" xfId="11032" xr:uid="{00000000-0005-0000-0000-0000BC200000}"/>
    <cellStyle name="Comma 4 4 2 2 5 2 2" xfId="18582" xr:uid="{00000000-0005-0000-0000-0000BD200000}"/>
    <cellStyle name="Comma 4 4 2 2 5 2 3" xfId="30332" xr:uid="{00000000-0005-0000-0000-0000BE200000}"/>
    <cellStyle name="Comma 4 4 2 2 5 2 4" xfId="47898" xr:uid="{00000000-0005-0000-0000-0000BF200000}"/>
    <cellStyle name="Comma 4 4 2 2 5 2 5" xfId="50914" xr:uid="{00000000-0005-0000-0000-0000C0200000}"/>
    <cellStyle name="Comma 4 4 2 2 5 3" xfId="11517" xr:uid="{00000000-0005-0000-0000-0000C1200000}"/>
    <cellStyle name="Comma 4 4 2 2 5 3 2" xfId="19059" xr:uid="{00000000-0005-0000-0000-0000C2200000}"/>
    <cellStyle name="Comma 4 4 2 2 5 3 3" xfId="20119" xr:uid="{00000000-0005-0000-0000-0000C3200000}"/>
    <cellStyle name="Comma 4 4 2 2 5 3 4" xfId="48375" xr:uid="{00000000-0005-0000-0000-0000C4200000}"/>
    <cellStyle name="Comma 4 4 2 2 5 3 5" xfId="51391" xr:uid="{00000000-0005-0000-0000-0000C5200000}"/>
    <cellStyle name="Comma 4 4 2 2 5 4" xfId="12004" xr:uid="{00000000-0005-0000-0000-0000C6200000}"/>
    <cellStyle name="Comma 4 4 2 2 5 4 2" xfId="19536" xr:uid="{00000000-0005-0000-0000-0000C7200000}"/>
    <cellStyle name="Comma 4 4 2 2 5 4 3" xfId="21565" xr:uid="{00000000-0005-0000-0000-0000C8200000}"/>
    <cellStyle name="Comma 4 4 2 2 5 4 4" xfId="48852" xr:uid="{00000000-0005-0000-0000-0000C9200000}"/>
    <cellStyle name="Comma 4 4 2 2 5 4 5" xfId="51868" xr:uid="{00000000-0005-0000-0000-0000CA200000}"/>
    <cellStyle name="Comma 4 4 2 2 5 5" xfId="9018" xr:uid="{00000000-0005-0000-0000-0000CB200000}"/>
    <cellStyle name="Comma 4 4 2 2 5 5 2" xfId="43070" xr:uid="{00000000-0005-0000-0000-0000CC200000}"/>
    <cellStyle name="Comma 4 4 2 2 5 5 3" xfId="47421" xr:uid="{00000000-0005-0000-0000-0000CD200000}"/>
    <cellStyle name="Comma 4 4 2 2 5 5 4" xfId="50437" xr:uid="{00000000-0005-0000-0000-0000CE200000}"/>
    <cellStyle name="Comma 4 4 2 2 5 6" xfId="44519" xr:uid="{00000000-0005-0000-0000-0000CF200000}"/>
    <cellStyle name="Comma 4 4 2 2 5 7" xfId="46315" xr:uid="{00000000-0005-0000-0000-0000D0200000}"/>
    <cellStyle name="Comma 4 4 2 2 5 8" xfId="49331" xr:uid="{00000000-0005-0000-0000-0000D1200000}"/>
    <cellStyle name="Comma 4 4 2 2 6" xfId="6699" xr:uid="{00000000-0005-0000-0000-0000D2200000}"/>
    <cellStyle name="Comma 4 4 2 2 6 2" xfId="11244" xr:uid="{00000000-0005-0000-0000-0000D3200000}"/>
    <cellStyle name="Comma 4 4 2 2 6 2 2" xfId="18794" xr:uid="{00000000-0005-0000-0000-0000D4200000}"/>
    <cellStyle name="Comma 4 4 2 2 6 2 3" xfId="42742" xr:uid="{00000000-0005-0000-0000-0000D5200000}"/>
    <cellStyle name="Comma 4 4 2 2 6 2 4" xfId="48110" xr:uid="{00000000-0005-0000-0000-0000D6200000}"/>
    <cellStyle name="Comma 4 4 2 2 6 2 5" xfId="51126" xr:uid="{00000000-0005-0000-0000-0000D7200000}"/>
    <cellStyle name="Comma 4 4 2 2 6 3" xfId="11729" xr:uid="{00000000-0005-0000-0000-0000D8200000}"/>
    <cellStyle name="Comma 4 4 2 2 6 3 2" xfId="19271" xr:uid="{00000000-0005-0000-0000-0000D9200000}"/>
    <cellStyle name="Comma 4 4 2 2 6 3 3" xfId="42817" xr:uid="{00000000-0005-0000-0000-0000DA200000}"/>
    <cellStyle name="Comma 4 4 2 2 6 3 4" xfId="48587" xr:uid="{00000000-0005-0000-0000-0000DB200000}"/>
    <cellStyle name="Comma 4 4 2 2 6 3 5" xfId="51603" xr:uid="{00000000-0005-0000-0000-0000DC200000}"/>
    <cellStyle name="Comma 4 4 2 2 6 4" xfId="12217" xr:uid="{00000000-0005-0000-0000-0000DD200000}"/>
    <cellStyle name="Comma 4 4 2 2 6 4 2" xfId="19748" xr:uid="{00000000-0005-0000-0000-0000DE200000}"/>
    <cellStyle name="Comma 4 4 2 2 6 4 3" xfId="43268" xr:uid="{00000000-0005-0000-0000-0000DF200000}"/>
    <cellStyle name="Comma 4 4 2 2 6 4 4" xfId="49064" xr:uid="{00000000-0005-0000-0000-0000E0200000}"/>
    <cellStyle name="Comma 4 4 2 2 6 4 5" xfId="52080" xr:uid="{00000000-0005-0000-0000-0000E1200000}"/>
    <cellStyle name="Comma 4 4 2 2 6 5" xfId="9332" xr:uid="{00000000-0005-0000-0000-0000E2200000}"/>
    <cellStyle name="Comma 4 4 2 2 6 5 2" xfId="42669" xr:uid="{00000000-0005-0000-0000-0000E3200000}"/>
    <cellStyle name="Comma 4 4 2 2 6 5 3" xfId="47633" xr:uid="{00000000-0005-0000-0000-0000E4200000}"/>
    <cellStyle name="Comma 4 4 2 2 6 5 4" xfId="50649" xr:uid="{00000000-0005-0000-0000-0000E5200000}"/>
    <cellStyle name="Comma 4 4 2 2 6 6" xfId="42437" xr:uid="{00000000-0005-0000-0000-0000E6200000}"/>
    <cellStyle name="Comma 4 4 2 2 6 7" xfId="46527" xr:uid="{00000000-0005-0000-0000-0000E7200000}"/>
    <cellStyle name="Comma 4 4 2 2 6 8" xfId="49543" xr:uid="{00000000-0005-0000-0000-0000E8200000}"/>
    <cellStyle name="Comma 4 4 2 2 7" xfId="10820" xr:uid="{00000000-0005-0000-0000-0000E9200000}"/>
    <cellStyle name="Comma 4 4 2 2 7 2" xfId="18370" xr:uid="{00000000-0005-0000-0000-0000EA200000}"/>
    <cellStyle name="Comma 4 4 2 2 7 3" xfId="21264" xr:uid="{00000000-0005-0000-0000-0000EB200000}"/>
    <cellStyle name="Comma 4 4 2 2 7 4" xfId="47686" xr:uid="{00000000-0005-0000-0000-0000EC200000}"/>
    <cellStyle name="Comma 4 4 2 2 7 5" xfId="50702" xr:uid="{00000000-0005-0000-0000-0000ED200000}"/>
    <cellStyle name="Comma 4 4 2 2 8" xfId="11304" xr:uid="{00000000-0005-0000-0000-0000EE200000}"/>
    <cellStyle name="Comma 4 4 2 2 8 2" xfId="18847" xr:uid="{00000000-0005-0000-0000-0000EF200000}"/>
    <cellStyle name="Comma 4 4 2 2 8 3" xfId="43914" xr:uid="{00000000-0005-0000-0000-0000F0200000}"/>
    <cellStyle name="Comma 4 4 2 2 8 4" xfId="48163" xr:uid="{00000000-0005-0000-0000-0000F1200000}"/>
    <cellStyle name="Comma 4 4 2 2 8 5" xfId="51179" xr:uid="{00000000-0005-0000-0000-0000F2200000}"/>
    <cellStyle name="Comma 4 4 2 2 9" xfId="11791" xr:uid="{00000000-0005-0000-0000-0000F3200000}"/>
    <cellStyle name="Comma 4 4 2 2 9 2" xfId="19324" xr:uid="{00000000-0005-0000-0000-0000F4200000}"/>
    <cellStyle name="Comma 4 4 2 2 9 3" xfId="44254" xr:uid="{00000000-0005-0000-0000-0000F5200000}"/>
    <cellStyle name="Comma 4 4 2 2 9 4" xfId="48640" xr:uid="{00000000-0005-0000-0000-0000F6200000}"/>
    <cellStyle name="Comma 4 4 2 2 9 5" xfId="51656" xr:uid="{00000000-0005-0000-0000-0000F7200000}"/>
    <cellStyle name="Comma 4 4 2 3" xfId="6138" xr:uid="{00000000-0005-0000-0000-0000F8200000}"/>
    <cellStyle name="Comma 4 4 2 3 2" xfId="6458" xr:uid="{00000000-0005-0000-0000-0000F9200000}"/>
    <cellStyle name="Comma 4 4 2 3 2 2" xfId="11084" xr:uid="{00000000-0005-0000-0000-0000FA200000}"/>
    <cellStyle name="Comma 4 4 2 3 2 2 2" xfId="18634" xr:uid="{00000000-0005-0000-0000-0000FB200000}"/>
    <cellStyle name="Comma 4 4 2 3 2 2 3" xfId="21029" xr:uid="{00000000-0005-0000-0000-0000FC200000}"/>
    <cellStyle name="Comma 4 4 2 3 2 2 4" xfId="47950" xr:uid="{00000000-0005-0000-0000-0000FD200000}"/>
    <cellStyle name="Comma 4 4 2 3 2 2 5" xfId="50966" xr:uid="{00000000-0005-0000-0000-0000FE200000}"/>
    <cellStyle name="Comma 4 4 2 3 2 3" xfId="11569" xr:uid="{00000000-0005-0000-0000-0000FF200000}"/>
    <cellStyle name="Comma 4 4 2 3 2 3 2" xfId="19111" xr:uid="{00000000-0005-0000-0000-000000210000}"/>
    <cellStyle name="Comma 4 4 2 3 2 3 3" xfId="43533" xr:uid="{00000000-0005-0000-0000-000001210000}"/>
    <cellStyle name="Comma 4 4 2 3 2 3 4" xfId="48427" xr:uid="{00000000-0005-0000-0000-000002210000}"/>
    <cellStyle name="Comma 4 4 2 3 2 3 5" xfId="51443" xr:uid="{00000000-0005-0000-0000-000003210000}"/>
    <cellStyle name="Comma 4 4 2 3 2 4" xfId="12056" xr:uid="{00000000-0005-0000-0000-000004210000}"/>
    <cellStyle name="Comma 4 4 2 3 2 4 2" xfId="19588" xr:uid="{00000000-0005-0000-0000-000005210000}"/>
    <cellStyle name="Comma 4 4 2 3 2 4 3" xfId="43245" xr:uid="{00000000-0005-0000-0000-000006210000}"/>
    <cellStyle name="Comma 4 4 2 3 2 4 4" xfId="48904" xr:uid="{00000000-0005-0000-0000-000007210000}"/>
    <cellStyle name="Comma 4 4 2 3 2 4 5" xfId="51920" xr:uid="{00000000-0005-0000-0000-000008210000}"/>
    <cellStyle name="Comma 4 4 2 3 2 5" xfId="9092" xr:uid="{00000000-0005-0000-0000-000009210000}"/>
    <cellStyle name="Comma 4 4 2 3 2 5 2" xfId="43079" xr:uid="{00000000-0005-0000-0000-00000A210000}"/>
    <cellStyle name="Comma 4 4 2 3 2 5 3" xfId="47473" xr:uid="{00000000-0005-0000-0000-00000B210000}"/>
    <cellStyle name="Comma 4 4 2 3 2 5 4" xfId="50489" xr:uid="{00000000-0005-0000-0000-00000C210000}"/>
    <cellStyle name="Comma 4 4 2 3 2 6" xfId="44139" xr:uid="{00000000-0005-0000-0000-00000D210000}"/>
    <cellStyle name="Comma 4 4 2 3 2 7" xfId="46367" xr:uid="{00000000-0005-0000-0000-00000E210000}"/>
    <cellStyle name="Comma 4 4 2 3 2 8" xfId="49383" xr:uid="{00000000-0005-0000-0000-00000F210000}"/>
    <cellStyle name="Comma 4 4 2 3 3" xfId="10872" xr:uid="{00000000-0005-0000-0000-000010210000}"/>
    <cellStyle name="Comma 4 4 2 3 3 2" xfId="18422" xr:uid="{00000000-0005-0000-0000-000011210000}"/>
    <cellStyle name="Comma 4 4 2 3 3 3" xfId="44344" xr:uid="{00000000-0005-0000-0000-000012210000}"/>
    <cellStyle name="Comma 4 4 2 3 3 4" xfId="47738" xr:uid="{00000000-0005-0000-0000-000013210000}"/>
    <cellStyle name="Comma 4 4 2 3 3 5" xfId="50754" xr:uid="{00000000-0005-0000-0000-000014210000}"/>
    <cellStyle name="Comma 4 4 2 3 4" xfId="11356" xr:uid="{00000000-0005-0000-0000-000015210000}"/>
    <cellStyle name="Comma 4 4 2 3 4 2" xfId="18899" xr:uid="{00000000-0005-0000-0000-000016210000}"/>
    <cellStyle name="Comma 4 4 2 3 4 3" xfId="43798" xr:uid="{00000000-0005-0000-0000-000017210000}"/>
    <cellStyle name="Comma 4 4 2 3 4 4" xfId="48215" xr:uid="{00000000-0005-0000-0000-000018210000}"/>
    <cellStyle name="Comma 4 4 2 3 4 5" xfId="51231" xr:uid="{00000000-0005-0000-0000-000019210000}"/>
    <cellStyle name="Comma 4 4 2 3 5" xfId="11843" xr:uid="{00000000-0005-0000-0000-00001A210000}"/>
    <cellStyle name="Comma 4 4 2 3 5 2" xfId="19376" xr:uid="{00000000-0005-0000-0000-00001B210000}"/>
    <cellStyle name="Comma 4 4 2 3 5 3" xfId="44414" xr:uid="{00000000-0005-0000-0000-00001C210000}"/>
    <cellStyle name="Comma 4 4 2 3 5 4" xfId="48692" xr:uid="{00000000-0005-0000-0000-00001D210000}"/>
    <cellStyle name="Comma 4 4 2 3 5 5" xfId="51708" xr:uid="{00000000-0005-0000-0000-00001E210000}"/>
    <cellStyle name="Comma 4 4 2 3 6" xfId="8791" xr:uid="{00000000-0005-0000-0000-00001F210000}"/>
    <cellStyle name="Comma 4 4 2 3 6 2" xfId="21371" xr:uid="{00000000-0005-0000-0000-000020210000}"/>
    <cellStyle name="Comma 4 4 2 3 6 3" xfId="47261" xr:uid="{00000000-0005-0000-0000-000021210000}"/>
    <cellStyle name="Comma 4 4 2 3 6 4" xfId="50277" xr:uid="{00000000-0005-0000-0000-000022210000}"/>
    <cellStyle name="Comma 4 4 2 3 7" xfId="42315" xr:uid="{00000000-0005-0000-0000-000023210000}"/>
    <cellStyle name="Comma 4 4 2 3 8" xfId="46155" xr:uid="{00000000-0005-0000-0000-000024210000}"/>
    <cellStyle name="Comma 4 4 2 3 9" xfId="49171" xr:uid="{00000000-0005-0000-0000-000025210000}"/>
    <cellStyle name="Comma 4 4 2 4" xfId="6218" xr:uid="{00000000-0005-0000-0000-000026210000}"/>
    <cellStyle name="Comma 4 4 2 4 2" xfId="6538" xr:uid="{00000000-0005-0000-0000-000027210000}"/>
    <cellStyle name="Comma 4 4 2 4 2 2" xfId="11137" xr:uid="{00000000-0005-0000-0000-000028210000}"/>
    <cellStyle name="Comma 4 4 2 4 2 2 2" xfId="18687" xr:uid="{00000000-0005-0000-0000-000029210000}"/>
    <cellStyle name="Comma 4 4 2 4 2 2 3" xfId="21222" xr:uid="{00000000-0005-0000-0000-00002A210000}"/>
    <cellStyle name="Comma 4 4 2 4 2 2 4" xfId="48003" xr:uid="{00000000-0005-0000-0000-00002B210000}"/>
    <cellStyle name="Comma 4 4 2 4 2 2 5" xfId="51019" xr:uid="{00000000-0005-0000-0000-00002C210000}"/>
    <cellStyle name="Comma 4 4 2 4 2 3" xfId="11622" xr:uid="{00000000-0005-0000-0000-00002D210000}"/>
    <cellStyle name="Comma 4 4 2 4 2 3 2" xfId="19164" xr:uid="{00000000-0005-0000-0000-00002E210000}"/>
    <cellStyle name="Comma 4 4 2 4 2 3 3" xfId="43658" xr:uid="{00000000-0005-0000-0000-00002F210000}"/>
    <cellStyle name="Comma 4 4 2 4 2 3 4" xfId="48480" xr:uid="{00000000-0005-0000-0000-000030210000}"/>
    <cellStyle name="Comma 4 4 2 4 2 3 5" xfId="51496" xr:uid="{00000000-0005-0000-0000-000031210000}"/>
    <cellStyle name="Comma 4 4 2 4 2 4" xfId="12109" xr:uid="{00000000-0005-0000-0000-000032210000}"/>
    <cellStyle name="Comma 4 4 2 4 2 4 2" xfId="19641" xr:uid="{00000000-0005-0000-0000-000033210000}"/>
    <cellStyle name="Comma 4 4 2 4 2 4 3" xfId="42874" xr:uid="{00000000-0005-0000-0000-000034210000}"/>
    <cellStyle name="Comma 4 4 2 4 2 4 4" xfId="48957" xr:uid="{00000000-0005-0000-0000-000035210000}"/>
    <cellStyle name="Comma 4 4 2 4 2 4 5" xfId="51973" xr:uid="{00000000-0005-0000-0000-000036210000}"/>
    <cellStyle name="Comma 4 4 2 4 2 5" xfId="9171" xr:uid="{00000000-0005-0000-0000-000037210000}"/>
    <cellStyle name="Comma 4 4 2 4 2 5 2" xfId="21323" xr:uid="{00000000-0005-0000-0000-000038210000}"/>
    <cellStyle name="Comma 4 4 2 4 2 5 3" xfId="47526" xr:uid="{00000000-0005-0000-0000-000039210000}"/>
    <cellStyle name="Comma 4 4 2 4 2 5 4" xfId="50542" xr:uid="{00000000-0005-0000-0000-00003A210000}"/>
    <cellStyle name="Comma 4 4 2 4 2 6" xfId="42400" xr:uid="{00000000-0005-0000-0000-00003B210000}"/>
    <cellStyle name="Comma 4 4 2 4 2 7" xfId="46420" xr:uid="{00000000-0005-0000-0000-00003C210000}"/>
    <cellStyle name="Comma 4 4 2 4 2 8" xfId="49436" xr:uid="{00000000-0005-0000-0000-00003D210000}"/>
    <cellStyle name="Comma 4 4 2 4 3" xfId="10925" xr:uid="{00000000-0005-0000-0000-00003E210000}"/>
    <cellStyle name="Comma 4 4 2 4 3 2" xfId="18475" xr:uid="{00000000-0005-0000-0000-00003F210000}"/>
    <cellStyle name="Comma 4 4 2 4 3 3" xfId="44055" xr:uid="{00000000-0005-0000-0000-000040210000}"/>
    <cellStyle name="Comma 4 4 2 4 3 4" xfId="47791" xr:uid="{00000000-0005-0000-0000-000041210000}"/>
    <cellStyle name="Comma 4 4 2 4 3 5" xfId="50807" xr:uid="{00000000-0005-0000-0000-000042210000}"/>
    <cellStyle name="Comma 4 4 2 4 4" xfId="11410" xr:uid="{00000000-0005-0000-0000-000043210000}"/>
    <cellStyle name="Comma 4 4 2 4 4 2" xfId="18952" xr:uid="{00000000-0005-0000-0000-000044210000}"/>
    <cellStyle name="Comma 4 4 2 4 4 3" xfId="42765" xr:uid="{00000000-0005-0000-0000-000045210000}"/>
    <cellStyle name="Comma 4 4 2 4 4 4" xfId="48268" xr:uid="{00000000-0005-0000-0000-000046210000}"/>
    <cellStyle name="Comma 4 4 2 4 4 5" xfId="51284" xr:uid="{00000000-0005-0000-0000-000047210000}"/>
    <cellStyle name="Comma 4 4 2 4 5" xfId="11897" xr:uid="{00000000-0005-0000-0000-000048210000}"/>
    <cellStyle name="Comma 4 4 2 4 5 2" xfId="19429" xr:uid="{00000000-0005-0000-0000-000049210000}"/>
    <cellStyle name="Comma 4 4 2 4 5 3" xfId="42841" xr:uid="{00000000-0005-0000-0000-00004A210000}"/>
    <cellStyle name="Comma 4 4 2 4 5 4" xfId="48745" xr:uid="{00000000-0005-0000-0000-00004B210000}"/>
    <cellStyle name="Comma 4 4 2 4 5 5" xfId="51761" xr:uid="{00000000-0005-0000-0000-00004C210000}"/>
    <cellStyle name="Comma 4 4 2 4 6" xfId="8862" xr:uid="{00000000-0005-0000-0000-00004D210000}"/>
    <cellStyle name="Comma 4 4 2 4 6 2" xfId="28823" xr:uid="{00000000-0005-0000-0000-00004E210000}"/>
    <cellStyle name="Comma 4 4 2 4 6 3" xfId="47314" xr:uid="{00000000-0005-0000-0000-00004F210000}"/>
    <cellStyle name="Comma 4 4 2 4 6 4" xfId="50330" xr:uid="{00000000-0005-0000-0000-000050210000}"/>
    <cellStyle name="Comma 4 4 2 4 7" xfId="20560" xr:uid="{00000000-0005-0000-0000-000051210000}"/>
    <cellStyle name="Comma 4 4 2 4 8" xfId="46208" xr:uid="{00000000-0005-0000-0000-000052210000}"/>
    <cellStyle name="Comma 4 4 2 4 9" xfId="49224" xr:uid="{00000000-0005-0000-0000-000053210000}"/>
    <cellStyle name="Comma 4 4 2 5" xfId="6298" xr:uid="{00000000-0005-0000-0000-000054210000}"/>
    <cellStyle name="Comma 4 4 2 5 2" xfId="6618" xr:uid="{00000000-0005-0000-0000-000055210000}"/>
    <cellStyle name="Comma 4 4 2 5 2 2" xfId="11190" xr:uid="{00000000-0005-0000-0000-000056210000}"/>
    <cellStyle name="Comma 4 4 2 5 2 2 2" xfId="18740" xr:uid="{00000000-0005-0000-0000-000057210000}"/>
    <cellStyle name="Comma 4 4 2 5 2 2 3" xfId="28811" xr:uid="{00000000-0005-0000-0000-000058210000}"/>
    <cellStyle name="Comma 4 4 2 5 2 2 4" xfId="48056" xr:uid="{00000000-0005-0000-0000-000059210000}"/>
    <cellStyle name="Comma 4 4 2 5 2 2 5" xfId="51072" xr:uid="{00000000-0005-0000-0000-00005A210000}"/>
    <cellStyle name="Comma 4 4 2 5 2 3" xfId="11675" xr:uid="{00000000-0005-0000-0000-00005B210000}"/>
    <cellStyle name="Comma 4 4 2 5 2 3 2" xfId="19217" xr:uid="{00000000-0005-0000-0000-00005C210000}"/>
    <cellStyle name="Comma 4 4 2 5 2 3 3" xfId="28787" xr:uid="{00000000-0005-0000-0000-00005D210000}"/>
    <cellStyle name="Comma 4 4 2 5 2 3 4" xfId="48533" xr:uid="{00000000-0005-0000-0000-00005E210000}"/>
    <cellStyle name="Comma 4 4 2 5 2 3 5" xfId="51549" xr:uid="{00000000-0005-0000-0000-00005F210000}"/>
    <cellStyle name="Comma 4 4 2 5 2 4" xfId="12162" xr:uid="{00000000-0005-0000-0000-000060210000}"/>
    <cellStyle name="Comma 4 4 2 5 2 4 2" xfId="19694" xr:uid="{00000000-0005-0000-0000-000061210000}"/>
    <cellStyle name="Comma 4 4 2 5 2 4 3" xfId="43261" xr:uid="{00000000-0005-0000-0000-000062210000}"/>
    <cellStyle name="Comma 4 4 2 5 2 4 4" xfId="49010" xr:uid="{00000000-0005-0000-0000-000063210000}"/>
    <cellStyle name="Comma 4 4 2 5 2 4 5" xfId="52026" xr:uid="{00000000-0005-0000-0000-000064210000}"/>
    <cellStyle name="Comma 4 4 2 5 2 5" xfId="9251" xr:uid="{00000000-0005-0000-0000-000065210000}"/>
    <cellStyle name="Comma 4 4 2 5 2 5 2" xfId="42661" xr:uid="{00000000-0005-0000-0000-000066210000}"/>
    <cellStyle name="Comma 4 4 2 5 2 5 3" xfId="47579" xr:uid="{00000000-0005-0000-0000-000067210000}"/>
    <cellStyle name="Comma 4 4 2 5 2 5 4" xfId="50595" xr:uid="{00000000-0005-0000-0000-000068210000}"/>
    <cellStyle name="Comma 4 4 2 5 2 6" xfId="42420" xr:uid="{00000000-0005-0000-0000-000069210000}"/>
    <cellStyle name="Comma 4 4 2 5 2 7" xfId="46473" xr:uid="{00000000-0005-0000-0000-00006A210000}"/>
    <cellStyle name="Comma 4 4 2 5 2 8" xfId="49489" xr:uid="{00000000-0005-0000-0000-00006B210000}"/>
    <cellStyle name="Comma 4 4 2 5 3" xfId="10978" xr:uid="{00000000-0005-0000-0000-00006C210000}"/>
    <cellStyle name="Comma 4 4 2 5 3 2" xfId="18528" xr:uid="{00000000-0005-0000-0000-00006D210000}"/>
    <cellStyle name="Comma 4 4 2 5 3 3" xfId="32564" xr:uid="{00000000-0005-0000-0000-00006E210000}"/>
    <cellStyle name="Comma 4 4 2 5 3 4" xfId="47844" xr:uid="{00000000-0005-0000-0000-00006F210000}"/>
    <cellStyle name="Comma 4 4 2 5 3 5" xfId="50860" xr:uid="{00000000-0005-0000-0000-000070210000}"/>
    <cellStyle name="Comma 4 4 2 5 4" xfId="11463" xr:uid="{00000000-0005-0000-0000-000071210000}"/>
    <cellStyle name="Comma 4 4 2 5 4 2" xfId="19005" xr:uid="{00000000-0005-0000-0000-000072210000}"/>
    <cellStyle name="Comma 4 4 2 5 4 3" xfId="43981" xr:uid="{00000000-0005-0000-0000-000073210000}"/>
    <cellStyle name="Comma 4 4 2 5 4 4" xfId="48321" xr:uid="{00000000-0005-0000-0000-000074210000}"/>
    <cellStyle name="Comma 4 4 2 5 4 5" xfId="51337" xr:uid="{00000000-0005-0000-0000-000075210000}"/>
    <cellStyle name="Comma 4 4 2 5 5" xfId="11950" xr:uid="{00000000-0005-0000-0000-000076210000}"/>
    <cellStyle name="Comma 4 4 2 5 5 2" xfId="19482" xr:uid="{00000000-0005-0000-0000-000077210000}"/>
    <cellStyle name="Comma 4 4 2 5 5 3" xfId="29929" xr:uid="{00000000-0005-0000-0000-000078210000}"/>
    <cellStyle name="Comma 4 4 2 5 5 4" xfId="48798" xr:uid="{00000000-0005-0000-0000-000079210000}"/>
    <cellStyle name="Comma 4 4 2 5 5 5" xfId="51814" xr:uid="{00000000-0005-0000-0000-00007A210000}"/>
    <cellStyle name="Comma 4 4 2 5 6" xfId="8938" xr:uid="{00000000-0005-0000-0000-00007B210000}"/>
    <cellStyle name="Comma 4 4 2 5 6 2" xfId="42618" xr:uid="{00000000-0005-0000-0000-00007C210000}"/>
    <cellStyle name="Comma 4 4 2 5 6 3" xfId="47367" xr:uid="{00000000-0005-0000-0000-00007D210000}"/>
    <cellStyle name="Comma 4 4 2 5 6 4" xfId="50383" xr:uid="{00000000-0005-0000-0000-00007E210000}"/>
    <cellStyle name="Comma 4 4 2 5 7" xfId="42346" xr:uid="{00000000-0005-0000-0000-00007F210000}"/>
    <cellStyle name="Comma 4 4 2 5 8" xfId="46261" xr:uid="{00000000-0005-0000-0000-000080210000}"/>
    <cellStyle name="Comma 4 4 2 5 9" xfId="49277" xr:uid="{00000000-0005-0000-0000-000081210000}"/>
    <cellStyle name="Comma 4 4 2 6" xfId="6378" xr:uid="{00000000-0005-0000-0000-000082210000}"/>
    <cellStyle name="Comma 4 4 2 6 2" xfId="11031" xr:uid="{00000000-0005-0000-0000-000083210000}"/>
    <cellStyle name="Comma 4 4 2 6 2 2" xfId="18581" xr:uid="{00000000-0005-0000-0000-000084210000}"/>
    <cellStyle name="Comma 4 4 2 6 2 3" xfId="42709" xr:uid="{00000000-0005-0000-0000-000085210000}"/>
    <cellStyle name="Comma 4 4 2 6 2 4" xfId="47897" xr:uid="{00000000-0005-0000-0000-000086210000}"/>
    <cellStyle name="Comma 4 4 2 6 2 5" xfId="50913" xr:uid="{00000000-0005-0000-0000-000087210000}"/>
    <cellStyle name="Comma 4 4 2 6 3" xfId="11516" xr:uid="{00000000-0005-0000-0000-000088210000}"/>
    <cellStyle name="Comma 4 4 2 6 3 2" xfId="19058" xr:uid="{00000000-0005-0000-0000-000089210000}"/>
    <cellStyle name="Comma 4 4 2 6 3 3" xfId="44531" xr:uid="{00000000-0005-0000-0000-00008A210000}"/>
    <cellStyle name="Comma 4 4 2 6 3 4" xfId="48374" xr:uid="{00000000-0005-0000-0000-00008B210000}"/>
    <cellStyle name="Comma 4 4 2 6 3 5" xfId="51390" xr:uid="{00000000-0005-0000-0000-00008C210000}"/>
    <cellStyle name="Comma 4 4 2 6 4" xfId="12003" xr:uid="{00000000-0005-0000-0000-00008D210000}"/>
    <cellStyle name="Comma 4 4 2 6 4 2" xfId="19535" xr:uid="{00000000-0005-0000-0000-00008E210000}"/>
    <cellStyle name="Comma 4 4 2 6 4 3" xfId="42858" xr:uid="{00000000-0005-0000-0000-00008F210000}"/>
    <cellStyle name="Comma 4 4 2 6 4 4" xfId="48851" xr:uid="{00000000-0005-0000-0000-000090210000}"/>
    <cellStyle name="Comma 4 4 2 6 4 5" xfId="51867" xr:uid="{00000000-0005-0000-0000-000091210000}"/>
    <cellStyle name="Comma 4 4 2 6 5" xfId="9017" xr:uid="{00000000-0005-0000-0000-000092210000}"/>
    <cellStyle name="Comma 4 4 2 6 5 2" xfId="43336" xr:uid="{00000000-0005-0000-0000-000093210000}"/>
    <cellStyle name="Comma 4 4 2 6 5 3" xfId="47420" xr:uid="{00000000-0005-0000-0000-000094210000}"/>
    <cellStyle name="Comma 4 4 2 6 5 4" xfId="50436" xr:uid="{00000000-0005-0000-0000-000095210000}"/>
    <cellStyle name="Comma 4 4 2 6 6" xfId="44716" xr:uid="{00000000-0005-0000-0000-000096210000}"/>
    <cellStyle name="Comma 4 4 2 6 7" xfId="46314" xr:uid="{00000000-0005-0000-0000-000097210000}"/>
    <cellStyle name="Comma 4 4 2 6 8" xfId="49330" xr:uid="{00000000-0005-0000-0000-000098210000}"/>
    <cellStyle name="Comma 4 4 2 7" xfId="6698" xr:uid="{00000000-0005-0000-0000-000099210000}"/>
    <cellStyle name="Comma 4 4 2 7 2" xfId="11243" xr:uid="{00000000-0005-0000-0000-00009A210000}"/>
    <cellStyle name="Comma 4 4 2 7 2 2" xfId="18793" xr:uid="{00000000-0005-0000-0000-00009B210000}"/>
    <cellStyle name="Comma 4 4 2 7 2 3" xfId="44822" xr:uid="{00000000-0005-0000-0000-00009C210000}"/>
    <cellStyle name="Comma 4 4 2 7 2 4" xfId="48109" xr:uid="{00000000-0005-0000-0000-00009D210000}"/>
    <cellStyle name="Comma 4 4 2 7 2 5" xfId="51125" xr:uid="{00000000-0005-0000-0000-00009E210000}"/>
    <cellStyle name="Comma 4 4 2 7 3" xfId="11728" xr:uid="{00000000-0005-0000-0000-00009F210000}"/>
    <cellStyle name="Comma 4 4 2 7 3 2" xfId="19270" xr:uid="{00000000-0005-0000-0000-0000A0210000}"/>
    <cellStyle name="Comma 4 4 2 7 3 3" xfId="43955" xr:uid="{00000000-0005-0000-0000-0000A1210000}"/>
    <cellStyle name="Comma 4 4 2 7 3 4" xfId="48586" xr:uid="{00000000-0005-0000-0000-0000A2210000}"/>
    <cellStyle name="Comma 4 4 2 7 3 5" xfId="51602" xr:uid="{00000000-0005-0000-0000-0000A3210000}"/>
    <cellStyle name="Comma 4 4 2 7 4" xfId="12216" xr:uid="{00000000-0005-0000-0000-0000A4210000}"/>
    <cellStyle name="Comma 4 4 2 7 4 2" xfId="19747" xr:uid="{00000000-0005-0000-0000-0000A5210000}"/>
    <cellStyle name="Comma 4 4 2 7 4 3" xfId="44422" xr:uid="{00000000-0005-0000-0000-0000A6210000}"/>
    <cellStyle name="Comma 4 4 2 7 4 4" xfId="49063" xr:uid="{00000000-0005-0000-0000-0000A7210000}"/>
    <cellStyle name="Comma 4 4 2 7 4 5" xfId="52079" xr:uid="{00000000-0005-0000-0000-0000A8210000}"/>
    <cellStyle name="Comma 4 4 2 7 5" xfId="9331" xr:uid="{00000000-0005-0000-0000-0000A9210000}"/>
    <cellStyle name="Comma 4 4 2 7 5 2" xfId="44292" xr:uid="{00000000-0005-0000-0000-0000AA210000}"/>
    <cellStyle name="Comma 4 4 2 7 5 3" xfId="47632" xr:uid="{00000000-0005-0000-0000-0000AB210000}"/>
    <cellStyle name="Comma 4 4 2 7 5 4" xfId="50648" xr:uid="{00000000-0005-0000-0000-0000AC210000}"/>
    <cellStyle name="Comma 4 4 2 7 6" xfId="42436" xr:uid="{00000000-0005-0000-0000-0000AD210000}"/>
    <cellStyle name="Comma 4 4 2 7 7" xfId="46526" xr:uid="{00000000-0005-0000-0000-0000AE210000}"/>
    <cellStyle name="Comma 4 4 2 7 8" xfId="49542" xr:uid="{00000000-0005-0000-0000-0000AF210000}"/>
    <cellStyle name="Comma 4 4 2 8" xfId="10819" xr:uid="{00000000-0005-0000-0000-0000B0210000}"/>
    <cellStyle name="Comma 4 4 2 8 2" xfId="18369" xr:uid="{00000000-0005-0000-0000-0000B1210000}"/>
    <cellStyle name="Comma 4 4 2 8 3" xfId="44490" xr:uid="{00000000-0005-0000-0000-0000B2210000}"/>
    <cellStyle name="Comma 4 4 2 8 4" xfId="47685" xr:uid="{00000000-0005-0000-0000-0000B3210000}"/>
    <cellStyle name="Comma 4 4 2 8 5" xfId="50701" xr:uid="{00000000-0005-0000-0000-0000B4210000}"/>
    <cellStyle name="Comma 4 4 2 9" xfId="11303" xr:uid="{00000000-0005-0000-0000-0000B5210000}"/>
    <cellStyle name="Comma 4 4 2 9 2" xfId="18846" xr:uid="{00000000-0005-0000-0000-0000B6210000}"/>
    <cellStyle name="Comma 4 4 2 9 3" xfId="43773" xr:uid="{00000000-0005-0000-0000-0000B7210000}"/>
    <cellStyle name="Comma 4 4 2 9 4" xfId="48162" xr:uid="{00000000-0005-0000-0000-0000B8210000}"/>
    <cellStyle name="Comma 4 4 2 9 5" xfId="51178" xr:uid="{00000000-0005-0000-0000-0000B9210000}"/>
    <cellStyle name="Comma 4 4 3" xfId="4876" xr:uid="{00000000-0005-0000-0000-0000BA210000}"/>
    <cellStyle name="Comma 4 4 3 10" xfId="7424" xr:uid="{00000000-0005-0000-0000-0000BB210000}"/>
    <cellStyle name="Comma 4 4 3 10 2" xfId="43442" xr:uid="{00000000-0005-0000-0000-0000BC210000}"/>
    <cellStyle name="Comma 4 4 3 10 3" xfId="46975" xr:uid="{00000000-0005-0000-0000-0000BD210000}"/>
    <cellStyle name="Comma 4 4 3 10 4" xfId="49991" xr:uid="{00000000-0005-0000-0000-0000BE210000}"/>
    <cellStyle name="Comma 4 4 3 11" xfId="20054" xr:uid="{00000000-0005-0000-0000-0000BF210000}"/>
    <cellStyle name="Comma 4 4 3 12" xfId="44937" xr:uid="{00000000-0005-0000-0000-0000C0210000}"/>
    <cellStyle name="Comma 4 4 3 13" xfId="45845" xr:uid="{00000000-0005-0000-0000-0000C1210000}"/>
    <cellStyle name="Comma 4 4 3 14" xfId="46104" xr:uid="{00000000-0005-0000-0000-0000C2210000}"/>
    <cellStyle name="Comma 4 4 3 15" xfId="49119" xr:uid="{00000000-0005-0000-0000-0000C3210000}"/>
    <cellStyle name="Comma 4 4 3 2" xfId="6140" xr:uid="{00000000-0005-0000-0000-0000C4210000}"/>
    <cellStyle name="Comma 4 4 3 2 2" xfId="6460" xr:uid="{00000000-0005-0000-0000-0000C5210000}"/>
    <cellStyle name="Comma 4 4 3 2 2 2" xfId="11086" xr:uid="{00000000-0005-0000-0000-0000C6210000}"/>
    <cellStyle name="Comma 4 4 3 2 2 2 2" xfId="18636" xr:uid="{00000000-0005-0000-0000-0000C7210000}"/>
    <cellStyle name="Comma 4 4 3 2 2 2 3" xfId="44250" xr:uid="{00000000-0005-0000-0000-0000C8210000}"/>
    <cellStyle name="Comma 4 4 3 2 2 2 4" xfId="47952" xr:uid="{00000000-0005-0000-0000-0000C9210000}"/>
    <cellStyle name="Comma 4 4 3 2 2 2 5" xfId="50968" xr:uid="{00000000-0005-0000-0000-0000CA210000}"/>
    <cellStyle name="Comma 4 4 3 2 2 3" xfId="11571" xr:uid="{00000000-0005-0000-0000-0000CB210000}"/>
    <cellStyle name="Comma 4 4 3 2 2 3 2" xfId="19113" xr:uid="{00000000-0005-0000-0000-0000CC210000}"/>
    <cellStyle name="Comma 4 4 3 2 2 3 3" xfId="43776" xr:uid="{00000000-0005-0000-0000-0000CD210000}"/>
    <cellStyle name="Comma 4 4 3 2 2 3 4" xfId="48429" xr:uid="{00000000-0005-0000-0000-0000CE210000}"/>
    <cellStyle name="Comma 4 4 3 2 2 3 5" xfId="51445" xr:uid="{00000000-0005-0000-0000-0000CF210000}"/>
    <cellStyle name="Comma 4 4 3 2 2 4" xfId="12058" xr:uid="{00000000-0005-0000-0000-0000D0210000}"/>
    <cellStyle name="Comma 4 4 3 2 2 4 2" xfId="19590" xr:uid="{00000000-0005-0000-0000-0000D1210000}"/>
    <cellStyle name="Comma 4 4 3 2 2 4 3" xfId="44514" xr:uid="{00000000-0005-0000-0000-0000D2210000}"/>
    <cellStyle name="Comma 4 4 3 2 2 4 4" xfId="48906" xr:uid="{00000000-0005-0000-0000-0000D3210000}"/>
    <cellStyle name="Comma 4 4 3 2 2 4 5" xfId="51922" xr:uid="{00000000-0005-0000-0000-0000D4210000}"/>
    <cellStyle name="Comma 4 4 3 2 2 5" xfId="9094" xr:uid="{00000000-0005-0000-0000-0000D5210000}"/>
    <cellStyle name="Comma 4 4 3 2 2 5 2" xfId="44205" xr:uid="{00000000-0005-0000-0000-0000D6210000}"/>
    <cellStyle name="Comma 4 4 3 2 2 5 3" xfId="47475" xr:uid="{00000000-0005-0000-0000-0000D7210000}"/>
    <cellStyle name="Comma 4 4 3 2 2 5 4" xfId="50491" xr:uid="{00000000-0005-0000-0000-0000D8210000}"/>
    <cellStyle name="Comma 4 4 3 2 2 6" xfId="43938" xr:uid="{00000000-0005-0000-0000-0000D9210000}"/>
    <cellStyle name="Comma 4 4 3 2 2 7" xfId="46369" xr:uid="{00000000-0005-0000-0000-0000DA210000}"/>
    <cellStyle name="Comma 4 4 3 2 2 8" xfId="49385" xr:uid="{00000000-0005-0000-0000-0000DB210000}"/>
    <cellStyle name="Comma 4 4 3 2 3" xfId="10874" xr:uid="{00000000-0005-0000-0000-0000DC210000}"/>
    <cellStyle name="Comma 4 4 3 2 3 2" xfId="18424" xr:uid="{00000000-0005-0000-0000-0000DD210000}"/>
    <cellStyle name="Comma 4 4 3 2 3 3" xfId="42684" xr:uid="{00000000-0005-0000-0000-0000DE210000}"/>
    <cellStyle name="Comma 4 4 3 2 3 4" xfId="47740" xr:uid="{00000000-0005-0000-0000-0000DF210000}"/>
    <cellStyle name="Comma 4 4 3 2 3 5" xfId="50756" xr:uid="{00000000-0005-0000-0000-0000E0210000}"/>
    <cellStyle name="Comma 4 4 3 2 4" xfId="11358" xr:uid="{00000000-0005-0000-0000-0000E1210000}"/>
    <cellStyle name="Comma 4 4 3 2 4 2" xfId="18901" xr:uid="{00000000-0005-0000-0000-0000E2210000}"/>
    <cellStyle name="Comma 4 4 3 2 4 3" xfId="21028" xr:uid="{00000000-0005-0000-0000-0000E3210000}"/>
    <cellStyle name="Comma 4 4 3 2 4 4" xfId="48217" xr:uid="{00000000-0005-0000-0000-0000E4210000}"/>
    <cellStyle name="Comma 4 4 3 2 4 5" xfId="51233" xr:uid="{00000000-0005-0000-0000-0000E5210000}"/>
    <cellStyle name="Comma 4 4 3 2 5" xfId="11845" xr:uid="{00000000-0005-0000-0000-0000E6210000}"/>
    <cellStyle name="Comma 4 4 3 2 5 2" xfId="19378" xr:uid="{00000000-0005-0000-0000-0000E7210000}"/>
    <cellStyle name="Comma 4 4 3 2 5 3" xfId="44650" xr:uid="{00000000-0005-0000-0000-0000E8210000}"/>
    <cellStyle name="Comma 4 4 3 2 5 4" xfId="48694" xr:uid="{00000000-0005-0000-0000-0000E9210000}"/>
    <cellStyle name="Comma 4 4 3 2 5 5" xfId="51710" xr:uid="{00000000-0005-0000-0000-0000EA210000}"/>
    <cellStyle name="Comma 4 4 3 2 6" xfId="8793" xr:uid="{00000000-0005-0000-0000-0000EB210000}"/>
    <cellStyle name="Comma 4 4 3 2 6 2" xfId="43044" xr:uid="{00000000-0005-0000-0000-0000EC210000}"/>
    <cellStyle name="Comma 4 4 3 2 6 3" xfId="47263" xr:uid="{00000000-0005-0000-0000-0000ED210000}"/>
    <cellStyle name="Comma 4 4 3 2 6 4" xfId="50279" xr:uid="{00000000-0005-0000-0000-0000EE210000}"/>
    <cellStyle name="Comma 4 4 3 2 7" xfId="43858" xr:uid="{00000000-0005-0000-0000-0000EF210000}"/>
    <cellStyle name="Comma 4 4 3 2 8" xfId="46157" xr:uid="{00000000-0005-0000-0000-0000F0210000}"/>
    <cellStyle name="Comma 4 4 3 2 9" xfId="49173" xr:uid="{00000000-0005-0000-0000-0000F1210000}"/>
    <cellStyle name="Comma 4 4 3 3" xfId="6220" xr:uid="{00000000-0005-0000-0000-0000F2210000}"/>
    <cellStyle name="Comma 4 4 3 3 2" xfId="6540" xr:uid="{00000000-0005-0000-0000-0000F3210000}"/>
    <cellStyle name="Comma 4 4 3 3 2 2" xfId="11139" xr:uid="{00000000-0005-0000-0000-0000F4210000}"/>
    <cellStyle name="Comma 4 4 3 3 2 2 2" xfId="18689" xr:uid="{00000000-0005-0000-0000-0000F5210000}"/>
    <cellStyle name="Comma 4 4 3 3 2 2 3" xfId="43152" xr:uid="{00000000-0005-0000-0000-0000F6210000}"/>
    <cellStyle name="Comma 4 4 3 3 2 2 4" xfId="48005" xr:uid="{00000000-0005-0000-0000-0000F7210000}"/>
    <cellStyle name="Comma 4 4 3 3 2 2 5" xfId="51021" xr:uid="{00000000-0005-0000-0000-0000F8210000}"/>
    <cellStyle name="Comma 4 4 3 3 2 3" xfId="11624" xr:uid="{00000000-0005-0000-0000-0000F9210000}"/>
    <cellStyle name="Comma 4 4 3 3 2 3 2" xfId="19166" xr:uid="{00000000-0005-0000-0000-0000FA210000}"/>
    <cellStyle name="Comma 4 4 3 3 2 3 3" xfId="44002" xr:uid="{00000000-0005-0000-0000-0000FB210000}"/>
    <cellStyle name="Comma 4 4 3 3 2 3 4" xfId="48482" xr:uid="{00000000-0005-0000-0000-0000FC210000}"/>
    <cellStyle name="Comma 4 4 3 3 2 3 5" xfId="51498" xr:uid="{00000000-0005-0000-0000-0000FD210000}"/>
    <cellStyle name="Comma 4 4 3 3 2 4" xfId="12111" xr:uid="{00000000-0005-0000-0000-0000FE210000}"/>
    <cellStyle name="Comma 4 4 3 3 2 4 2" xfId="19643" xr:uid="{00000000-0005-0000-0000-0000FF210000}"/>
    <cellStyle name="Comma 4 4 3 3 2 4 3" xfId="44134" xr:uid="{00000000-0005-0000-0000-000000220000}"/>
    <cellStyle name="Comma 4 4 3 3 2 4 4" xfId="48959" xr:uid="{00000000-0005-0000-0000-000001220000}"/>
    <cellStyle name="Comma 4 4 3 3 2 4 5" xfId="51975" xr:uid="{00000000-0005-0000-0000-000002220000}"/>
    <cellStyle name="Comma 4 4 3 3 2 5" xfId="9173" xr:uid="{00000000-0005-0000-0000-000003220000}"/>
    <cellStyle name="Comma 4 4 3 3 2 5 2" xfId="43092" xr:uid="{00000000-0005-0000-0000-000004220000}"/>
    <cellStyle name="Comma 4 4 3 3 2 5 3" xfId="47528" xr:uid="{00000000-0005-0000-0000-000005220000}"/>
    <cellStyle name="Comma 4 4 3 3 2 5 4" xfId="50544" xr:uid="{00000000-0005-0000-0000-000006220000}"/>
    <cellStyle name="Comma 4 4 3 3 2 6" xfId="42402" xr:uid="{00000000-0005-0000-0000-000007220000}"/>
    <cellStyle name="Comma 4 4 3 3 2 7" xfId="46422" xr:uid="{00000000-0005-0000-0000-000008220000}"/>
    <cellStyle name="Comma 4 4 3 3 2 8" xfId="49438" xr:uid="{00000000-0005-0000-0000-000009220000}"/>
    <cellStyle name="Comma 4 4 3 3 3" xfId="10927" xr:uid="{00000000-0005-0000-0000-00000A220000}"/>
    <cellStyle name="Comma 4 4 3 3 3 2" xfId="18477" xr:uid="{00000000-0005-0000-0000-00000B220000}"/>
    <cellStyle name="Comma 4 4 3 3 3 3" xfId="42695" xr:uid="{00000000-0005-0000-0000-00000C220000}"/>
    <cellStyle name="Comma 4 4 3 3 3 4" xfId="47793" xr:uid="{00000000-0005-0000-0000-00000D220000}"/>
    <cellStyle name="Comma 4 4 3 3 3 5" xfId="50809" xr:uid="{00000000-0005-0000-0000-00000E220000}"/>
    <cellStyle name="Comma 4 4 3 3 4" xfId="11412" xr:uid="{00000000-0005-0000-0000-00000F220000}"/>
    <cellStyle name="Comma 4 4 3 3 4 2" xfId="18954" xr:uid="{00000000-0005-0000-0000-000010220000}"/>
    <cellStyle name="Comma 4 4 3 3 4 3" xfId="44409" xr:uid="{00000000-0005-0000-0000-000011220000}"/>
    <cellStyle name="Comma 4 4 3 3 4 4" xfId="48270" xr:uid="{00000000-0005-0000-0000-000012220000}"/>
    <cellStyle name="Comma 4 4 3 3 4 5" xfId="51286" xr:uid="{00000000-0005-0000-0000-000013220000}"/>
    <cellStyle name="Comma 4 4 3 3 5" xfId="11899" xr:uid="{00000000-0005-0000-0000-000014220000}"/>
    <cellStyle name="Comma 4 4 3 3 5 2" xfId="19431" xr:uid="{00000000-0005-0000-0000-000015220000}"/>
    <cellStyle name="Comma 4 4 3 3 5 3" xfId="43538" xr:uid="{00000000-0005-0000-0000-000016220000}"/>
    <cellStyle name="Comma 4 4 3 3 5 4" xfId="48747" xr:uid="{00000000-0005-0000-0000-000017220000}"/>
    <cellStyle name="Comma 4 4 3 3 5 5" xfId="51763" xr:uid="{00000000-0005-0000-0000-000018220000}"/>
    <cellStyle name="Comma 4 4 3 3 6" xfId="8864" xr:uid="{00000000-0005-0000-0000-000019220000}"/>
    <cellStyle name="Comma 4 4 3 3 6 2" xfId="44774" xr:uid="{00000000-0005-0000-0000-00001A220000}"/>
    <cellStyle name="Comma 4 4 3 3 6 3" xfId="47316" xr:uid="{00000000-0005-0000-0000-00001B220000}"/>
    <cellStyle name="Comma 4 4 3 3 6 4" xfId="50332" xr:uid="{00000000-0005-0000-0000-00001C220000}"/>
    <cellStyle name="Comma 4 4 3 3 7" xfId="43561" xr:uid="{00000000-0005-0000-0000-00001D220000}"/>
    <cellStyle name="Comma 4 4 3 3 8" xfId="46210" xr:uid="{00000000-0005-0000-0000-00001E220000}"/>
    <cellStyle name="Comma 4 4 3 3 9" xfId="49226" xr:uid="{00000000-0005-0000-0000-00001F220000}"/>
    <cellStyle name="Comma 4 4 3 4" xfId="6300" xr:uid="{00000000-0005-0000-0000-000020220000}"/>
    <cellStyle name="Comma 4 4 3 4 2" xfId="6620" xr:uid="{00000000-0005-0000-0000-000021220000}"/>
    <cellStyle name="Comma 4 4 3 4 2 2" xfId="11192" xr:uid="{00000000-0005-0000-0000-000022220000}"/>
    <cellStyle name="Comma 4 4 3 4 2 2 2" xfId="18742" xr:uid="{00000000-0005-0000-0000-000023220000}"/>
    <cellStyle name="Comma 4 4 3 4 2 2 3" xfId="20466" xr:uid="{00000000-0005-0000-0000-000024220000}"/>
    <cellStyle name="Comma 4 4 3 4 2 2 4" xfId="48058" xr:uid="{00000000-0005-0000-0000-000025220000}"/>
    <cellStyle name="Comma 4 4 3 4 2 2 5" xfId="51074" xr:uid="{00000000-0005-0000-0000-000026220000}"/>
    <cellStyle name="Comma 4 4 3 4 2 3" xfId="11677" xr:uid="{00000000-0005-0000-0000-000027220000}"/>
    <cellStyle name="Comma 4 4 3 4 2 3 2" xfId="19219" xr:uid="{00000000-0005-0000-0000-000028220000}"/>
    <cellStyle name="Comma 4 4 3 4 2 3 3" xfId="43924" xr:uid="{00000000-0005-0000-0000-000029220000}"/>
    <cellStyle name="Comma 4 4 3 4 2 3 4" xfId="48535" xr:uid="{00000000-0005-0000-0000-00002A220000}"/>
    <cellStyle name="Comma 4 4 3 4 2 3 5" xfId="51551" xr:uid="{00000000-0005-0000-0000-00002B220000}"/>
    <cellStyle name="Comma 4 4 3 4 2 4" xfId="12164" xr:uid="{00000000-0005-0000-0000-00002C220000}"/>
    <cellStyle name="Comma 4 4 3 4 2 4 2" xfId="19696" xr:uid="{00000000-0005-0000-0000-00002D220000}"/>
    <cellStyle name="Comma 4 4 3 4 2 4 3" xfId="44809" xr:uid="{00000000-0005-0000-0000-00002E220000}"/>
    <cellStyle name="Comma 4 4 3 4 2 4 4" xfId="49012" xr:uid="{00000000-0005-0000-0000-00002F220000}"/>
    <cellStyle name="Comma 4 4 3 4 2 4 5" xfId="52028" xr:uid="{00000000-0005-0000-0000-000030220000}"/>
    <cellStyle name="Comma 4 4 3 4 2 5" xfId="9253" xr:uid="{00000000-0005-0000-0000-000031220000}"/>
    <cellStyle name="Comma 4 4 3 4 2 5 2" xfId="43685" xr:uid="{00000000-0005-0000-0000-000032220000}"/>
    <cellStyle name="Comma 4 4 3 4 2 5 3" xfId="47581" xr:uid="{00000000-0005-0000-0000-000033220000}"/>
    <cellStyle name="Comma 4 4 3 4 2 5 4" xfId="50597" xr:uid="{00000000-0005-0000-0000-000034220000}"/>
    <cellStyle name="Comma 4 4 3 4 2 6" xfId="28586" xr:uid="{00000000-0005-0000-0000-000035220000}"/>
    <cellStyle name="Comma 4 4 3 4 2 7" xfId="46475" xr:uid="{00000000-0005-0000-0000-000036220000}"/>
    <cellStyle name="Comma 4 4 3 4 2 8" xfId="49491" xr:uid="{00000000-0005-0000-0000-000037220000}"/>
    <cellStyle name="Comma 4 4 3 4 3" xfId="10980" xr:uid="{00000000-0005-0000-0000-000038220000}"/>
    <cellStyle name="Comma 4 4 3 4 3 2" xfId="18530" xr:uid="{00000000-0005-0000-0000-000039220000}"/>
    <cellStyle name="Comma 4 4 3 4 3 3" xfId="44056" xr:uid="{00000000-0005-0000-0000-00003A220000}"/>
    <cellStyle name="Comma 4 4 3 4 3 4" xfId="47846" xr:uid="{00000000-0005-0000-0000-00003B220000}"/>
    <cellStyle name="Comma 4 4 3 4 3 5" xfId="50862" xr:uid="{00000000-0005-0000-0000-00003C220000}"/>
    <cellStyle name="Comma 4 4 3 4 4" xfId="11465" xr:uid="{00000000-0005-0000-0000-00003D220000}"/>
    <cellStyle name="Comma 4 4 3 4 4 2" xfId="19007" xr:uid="{00000000-0005-0000-0000-00003E220000}"/>
    <cellStyle name="Comma 4 4 3 4 4 3" xfId="43676" xr:uid="{00000000-0005-0000-0000-00003F220000}"/>
    <cellStyle name="Comma 4 4 3 4 4 4" xfId="48323" xr:uid="{00000000-0005-0000-0000-000040220000}"/>
    <cellStyle name="Comma 4 4 3 4 4 5" xfId="51339" xr:uid="{00000000-0005-0000-0000-000041220000}"/>
    <cellStyle name="Comma 4 4 3 4 5" xfId="11952" xr:uid="{00000000-0005-0000-0000-000042220000}"/>
    <cellStyle name="Comma 4 4 3 4 5 2" xfId="19484" xr:uid="{00000000-0005-0000-0000-000043220000}"/>
    <cellStyle name="Comma 4 4 3 4 5 3" xfId="42849" xr:uid="{00000000-0005-0000-0000-000044220000}"/>
    <cellStyle name="Comma 4 4 3 4 5 4" xfId="48800" xr:uid="{00000000-0005-0000-0000-000045220000}"/>
    <cellStyle name="Comma 4 4 3 4 5 5" xfId="51816" xr:uid="{00000000-0005-0000-0000-000046220000}"/>
    <cellStyle name="Comma 4 4 3 4 6" xfId="8940" xr:uid="{00000000-0005-0000-0000-000047220000}"/>
    <cellStyle name="Comma 4 4 3 4 6 2" xfId="44273" xr:uid="{00000000-0005-0000-0000-000048220000}"/>
    <cellStyle name="Comma 4 4 3 4 6 3" xfId="47369" xr:uid="{00000000-0005-0000-0000-000049220000}"/>
    <cellStyle name="Comma 4 4 3 4 6 4" xfId="50385" xr:uid="{00000000-0005-0000-0000-00004A220000}"/>
    <cellStyle name="Comma 4 4 3 4 7" xfId="42347" xr:uid="{00000000-0005-0000-0000-00004B220000}"/>
    <cellStyle name="Comma 4 4 3 4 8" xfId="46263" xr:uid="{00000000-0005-0000-0000-00004C220000}"/>
    <cellStyle name="Comma 4 4 3 4 9" xfId="49279" xr:uid="{00000000-0005-0000-0000-00004D220000}"/>
    <cellStyle name="Comma 4 4 3 5" xfId="6380" xr:uid="{00000000-0005-0000-0000-00004E220000}"/>
    <cellStyle name="Comma 4 4 3 5 2" xfId="11033" xr:uid="{00000000-0005-0000-0000-00004F220000}"/>
    <cellStyle name="Comma 4 4 3 5 2 2" xfId="18583" xr:uid="{00000000-0005-0000-0000-000050220000}"/>
    <cellStyle name="Comma 4 4 3 5 2 3" xfId="44692" xr:uid="{00000000-0005-0000-0000-000051220000}"/>
    <cellStyle name="Comma 4 4 3 5 2 4" xfId="47899" xr:uid="{00000000-0005-0000-0000-000052220000}"/>
    <cellStyle name="Comma 4 4 3 5 2 5" xfId="50915" xr:uid="{00000000-0005-0000-0000-000053220000}"/>
    <cellStyle name="Comma 4 4 3 5 3" xfId="11518" xr:uid="{00000000-0005-0000-0000-000054220000}"/>
    <cellStyle name="Comma 4 4 3 5 3 2" xfId="19060" xr:uid="{00000000-0005-0000-0000-000055220000}"/>
    <cellStyle name="Comma 4 4 3 5 3 3" xfId="42781" xr:uid="{00000000-0005-0000-0000-000056220000}"/>
    <cellStyle name="Comma 4 4 3 5 3 4" xfId="48376" xr:uid="{00000000-0005-0000-0000-000057220000}"/>
    <cellStyle name="Comma 4 4 3 5 3 5" xfId="51392" xr:uid="{00000000-0005-0000-0000-000058220000}"/>
    <cellStyle name="Comma 4 4 3 5 4" xfId="12005" xr:uid="{00000000-0005-0000-0000-000059220000}"/>
    <cellStyle name="Comma 4 4 3 5 4 2" xfId="19537" xr:uid="{00000000-0005-0000-0000-00005A220000}"/>
    <cellStyle name="Comma 4 4 3 5 4 3" xfId="43680" xr:uid="{00000000-0005-0000-0000-00005B220000}"/>
    <cellStyle name="Comma 4 4 3 5 4 4" xfId="48853" xr:uid="{00000000-0005-0000-0000-00005C220000}"/>
    <cellStyle name="Comma 4 4 3 5 4 5" xfId="51869" xr:uid="{00000000-0005-0000-0000-00005D220000}"/>
    <cellStyle name="Comma 4 4 3 5 5" xfId="9019" xr:uid="{00000000-0005-0000-0000-00005E220000}"/>
    <cellStyle name="Comma 4 4 3 5 5 2" xfId="43453" xr:uid="{00000000-0005-0000-0000-00005F220000}"/>
    <cellStyle name="Comma 4 4 3 5 5 3" xfId="47422" xr:uid="{00000000-0005-0000-0000-000060220000}"/>
    <cellStyle name="Comma 4 4 3 5 5 4" xfId="50438" xr:uid="{00000000-0005-0000-0000-000061220000}"/>
    <cellStyle name="Comma 4 4 3 5 6" xfId="28563" xr:uid="{00000000-0005-0000-0000-000062220000}"/>
    <cellStyle name="Comma 4 4 3 5 7" xfId="46316" xr:uid="{00000000-0005-0000-0000-000063220000}"/>
    <cellStyle name="Comma 4 4 3 5 8" xfId="49332" xr:uid="{00000000-0005-0000-0000-000064220000}"/>
    <cellStyle name="Comma 4 4 3 6" xfId="6700" xr:uid="{00000000-0005-0000-0000-000065220000}"/>
    <cellStyle name="Comma 4 4 3 6 2" xfId="11245" xr:uid="{00000000-0005-0000-0000-000066220000}"/>
    <cellStyle name="Comma 4 4 3 6 2 2" xfId="18795" xr:uid="{00000000-0005-0000-0000-000067220000}"/>
    <cellStyle name="Comma 4 4 3 6 2 3" xfId="43312" xr:uid="{00000000-0005-0000-0000-000068220000}"/>
    <cellStyle name="Comma 4 4 3 6 2 4" xfId="48111" xr:uid="{00000000-0005-0000-0000-000069220000}"/>
    <cellStyle name="Comma 4 4 3 6 2 5" xfId="51127" xr:uid="{00000000-0005-0000-0000-00006A220000}"/>
    <cellStyle name="Comma 4 4 3 6 3" xfId="11730" xr:uid="{00000000-0005-0000-0000-00006B220000}"/>
    <cellStyle name="Comma 4 4 3 6 3 2" xfId="19272" xr:uid="{00000000-0005-0000-0000-00006C220000}"/>
    <cellStyle name="Comma 4 4 3 6 3 3" xfId="21568" xr:uid="{00000000-0005-0000-0000-00006D220000}"/>
    <cellStyle name="Comma 4 4 3 6 3 4" xfId="48588" xr:uid="{00000000-0005-0000-0000-00006E220000}"/>
    <cellStyle name="Comma 4 4 3 6 3 5" xfId="51604" xr:uid="{00000000-0005-0000-0000-00006F220000}"/>
    <cellStyle name="Comma 4 4 3 6 4" xfId="12218" xr:uid="{00000000-0005-0000-0000-000070220000}"/>
    <cellStyle name="Comma 4 4 3 6 4 2" xfId="19749" xr:uid="{00000000-0005-0000-0000-000071220000}"/>
    <cellStyle name="Comma 4 4 3 6 4 3" xfId="44371" xr:uid="{00000000-0005-0000-0000-000072220000}"/>
    <cellStyle name="Comma 4 4 3 6 4 4" xfId="49065" xr:uid="{00000000-0005-0000-0000-000073220000}"/>
    <cellStyle name="Comma 4 4 3 6 4 5" xfId="52081" xr:uid="{00000000-0005-0000-0000-000074220000}"/>
    <cellStyle name="Comma 4 4 3 6 5" xfId="9333" xr:uid="{00000000-0005-0000-0000-000075220000}"/>
    <cellStyle name="Comma 4 4 3 6 5 2" xfId="30423" xr:uid="{00000000-0005-0000-0000-000076220000}"/>
    <cellStyle name="Comma 4 4 3 6 5 3" xfId="47634" xr:uid="{00000000-0005-0000-0000-000077220000}"/>
    <cellStyle name="Comma 4 4 3 6 5 4" xfId="50650" xr:uid="{00000000-0005-0000-0000-000078220000}"/>
    <cellStyle name="Comma 4 4 3 6 6" xfId="42438" xr:uid="{00000000-0005-0000-0000-000079220000}"/>
    <cellStyle name="Comma 4 4 3 6 7" xfId="46528" xr:uid="{00000000-0005-0000-0000-00007A220000}"/>
    <cellStyle name="Comma 4 4 3 6 8" xfId="49544" xr:uid="{00000000-0005-0000-0000-00007B220000}"/>
    <cellStyle name="Comma 4 4 3 7" xfId="10821" xr:uid="{00000000-0005-0000-0000-00007C220000}"/>
    <cellStyle name="Comma 4 4 3 7 2" xfId="18371" xr:uid="{00000000-0005-0000-0000-00007D220000}"/>
    <cellStyle name="Comma 4 4 3 7 3" xfId="44687" xr:uid="{00000000-0005-0000-0000-00007E220000}"/>
    <cellStyle name="Comma 4 4 3 7 4" xfId="47687" xr:uid="{00000000-0005-0000-0000-00007F220000}"/>
    <cellStyle name="Comma 4 4 3 7 5" xfId="50703" xr:uid="{00000000-0005-0000-0000-000080220000}"/>
    <cellStyle name="Comma 4 4 3 8" xfId="11305" xr:uid="{00000000-0005-0000-0000-000081220000}"/>
    <cellStyle name="Comma 4 4 3 8 2" xfId="18848" xr:uid="{00000000-0005-0000-0000-000082220000}"/>
    <cellStyle name="Comma 4 4 3 8 3" xfId="42749" xr:uid="{00000000-0005-0000-0000-000083220000}"/>
    <cellStyle name="Comma 4 4 3 8 4" xfId="48164" xr:uid="{00000000-0005-0000-0000-000084220000}"/>
    <cellStyle name="Comma 4 4 3 8 5" xfId="51180" xr:uid="{00000000-0005-0000-0000-000085220000}"/>
    <cellStyle name="Comma 4 4 3 9" xfId="11792" xr:uid="{00000000-0005-0000-0000-000086220000}"/>
    <cellStyle name="Comma 4 4 3 9 2" xfId="19325" xr:uid="{00000000-0005-0000-0000-000087220000}"/>
    <cellStyle name="Comma 4 4 3 9 3" xfId="42824" xr:uid="{00000000-0005-0000-0000-000088220000}"/>
    <cellStyle name="Comma 4 4 3 9 4" xfId="48641" xr:uid="{00000000-0005-0000-0000-000089220000}"/>
    <cellStyle name="Comma 4 4 3 9 5" xfId="51657" xr:uid="{00000000-0005-0000-0000-00008A220000}"/>
    <cellStyle name="Comma 4 4 4" xfId="6137" xr:uid="{00000000-0005-0000-0000-00008B220000}"/>
    <cellStyle name="Comma 4 4 4 2" xfId="6457" xr:uid="{00000000-0005-0000-0000-00008C220000}"/>
    <cellStyle name="Comma 4 4 4 2 2" xfId="11083" xr:uid="{00000000-0005-0000-0000-00008D220000}"/>
    <cellStyle name="Comma 4 4 4 2 2 2" xfId="18633" xr:uid="{00000000-0005-0000-0000-00008E220000}"/>
    <cellStyle name="Comma 4 4 4 2 2 3" xfId="42965" xr:uid="{00000000-0005-0000-0000-00008F220000}"/>
    <cellStyle name="Comma 4 4 4 2 2 4" xfId="47949" xr:uid="{00000000-0005-0000-0000-000090220000}"/>
    <cellStyle name="Comma 4 4 4 2 2 5" xfId="50965" xr:uid="{00000000-0005-0000-0000-000091220000}"/>
    <cellStyle name="Comma 4 4 4 2 3" xfId="11568" xr:uid="{00000000-0005-0000-0000-000092220000}"/>
    <cellStyle name="Comma 4 4 4 2 3 2" xfId="19110" xr:uid="{00000000-0005-0000-0000-000093220000}"/>
    <cellStyle name="Comma 4 4 4 2 3 3" xfId="44303" xr:uid="{00000000-0005-0000-0000-000094220000}"/>
    <cellStyle name="Comma 4 4 4 2 3 4" xfId="48426" xr:uid="{00000000-0005-0000-0000-000095220000}"/>
    <cellStyle name="Comma 4 4 4 2 3 5" xfId="51442" xr:uid="{00000000-0005-0000-0000-000096220000}"/>
    <cellStyle name="Comma 4 4 4 2 4" xfId="12055" xr:uid="{00000000-0005-0000-0000-000097220000}"/>
    <cellStyle name="Comma 4 4 4 2 4 2" xfId="19587" xr:uid="{00000000-0005-0000-0000-000098220000}"/>
    <cellStyle name="Comma 4 4 4 2 4 3" xfId="28608" xr:uid="{00000000-0005-0000-0000-000099220000}"/>
    <cellStyle name="Comma 4 4 4 2 4 4" xfId="48903" xr:uid="{00000000-0005-0000-0000-00009A220000}"/>
    <cellStyle name="Comma 4 4 4 2 4 5" xfId="51919" xr:uid="{00000000-0005-0000-0000-00009B220000}"/>
    <cellStyle name="Comma 4 4 4 2 5" xfId="9091" xr:uid="{00000000-0005-0000-0000-00009C220000}"/>
    <cellStyle name="Comma 4 4 4 2 5 2" xfId="43811" xr:uid="{00000000-0005-0000-0000-00009D220000}"/>
    <cellStyle name="Comma 4 4 4 2 5 3" xfId="47472" xr:uid="{00000000-0005-0000-0000-00009E220000}"/>
    <cellStyle name="Comma 4 4 4 2 5 4" xfId="50488" xr:uid="{00000000-0005-0000-0000-00009F220000}"/>
    <cellStyle name="Comma 4 4 4 2 6" xfId="44019" xr:uid="{00000000-0005-0000-0000-0000A0220000}"/>
    <cellStyle name="Comma 4 4 4 2 7" xfId="46366" xr:uid="{00000000-0005-0000-0000-0000A1220000}"/>
    <cellStyle name="Comma 4 4 4 2 8" xfId="49382" xr:uid="{00000000-0005-0000-0000-0000A2220000}"/>
    <cellStyle name="Comma 4 4 4 3" xfId="10871" xr:uid="{00000000-0005-0000-0000-0000A3220000}"/>
    <cellStyle name="Comma 4 4 4 3 2" xfId="18421" xr:uid="{00000000-0005-0000-0000-0000A4220000}"/>
    <cellStyle name="Comma 4 4 4 3 3" xfId="43121" xr:uid="{00000000-0005-0000-0000-0000A5220000}"/>
    <cellStyle name="Comma 4 4 4 3 4" xfId="47737" xr:uid="{00000000-0005-0000-0000-0000A6220000}"/>
    <cellStyle name="Comma 4 4 4 3 5" xfId="50753" xr:uid="{00000000-0005-0000-0000-0000A7220000}"/>
    <cellStyle name="Comma 4 4 4 4" xfId="11355" xr:uid="{00000000-0005-0000-0000-0000A8220000}"/>
    <cellStyle name="Comma 4 4 4 4 2" xfId="18898" xr:uid="{00000000-0005-0000-0000-0000A9220000}"/>
    <cellStyle name="Comma 4 4 4 4 3" xfId="28746" xr:uid="{00000000-0005-0000-0000-0000AA220000}"/>
    <cellStyle name="Comma 4 4 4 4 4" xfId="48214" xr:uid="{00000000-0005-0000-0000-0000AB220000}"/>
    <cellStyle name="Comma 4 4 4 4 5" xfId="51230" xr:uid="{00000000-0005-0000-0000-0000AC220000}"/>
    <cellStyle name="Comma 4 4 4 5" xfId="11842" xr:uid="{00000000-0005-0000-0000-0000AD220000}"/>
    <cellStyle name="Comma 4 4 4 5 2" xfId="19375" xr:uid="{00000000-0005-0000-0000-0000AE220000}"/>
    <cellStyle name="Comma 4 4 4 5 3" xfId="44591" xr:uid="{00000000-0005-0000-0000-0000AF220000}"/>
    <cellStyle name="Comma 4 4 4 5 4" xfId="48691" xr:uid="{00000000-0005-0000-0000-0000B0220000}"/>
    <cellStyle name="Comma 4 4 4 5 5" xfId="51707" xr:uid="{00000000-0005-0000-0000-0000B1220000}"/>
    <cellStyle name="Comma 4 4 4 6" xfId="8790" xr:uid="{00000000-0005-0000-0000-0000B2220000}"/>
    <cellStyle name="Comma 4 4 4 6 2" xfId="42597" xr:uid="{00000000-0005-0000-0000-0000B3220000}"/>
    <cellStyle name="Comma 4 4 4 6 3" xfId="47260" xr:uid="{00000000-0005-0000-0000-0000B4220000}"/>
    <cellStyle name="Comma 4 4 4 6 4" xfId="50276" xr:uid="{00000000-0005-0000-0000-0000B5220000}"/>
    <cellStyle name="Comma 4 4 4 7" xfId="42314" xr:uid="{00000000-0005-0000-0000-0000B6220000}"/>
    <cellStyle name="Comma 4 4 4 8" xfId="46154" xr:uid="{00000000-0005-0000-0000-0000B7220000}"/>
    <cellStyle name="Comma 4 4 4 9" xfId="49170" xr:uid="{00000000-0005-0000-0000-0000B8220000}"/>
    <cellStyle name="Comma 4 4 5" xfId="6217" xr:uid="{00000000-0005-0000-0000-0000B9220000}"/>
    <cellStyle name="Comma 4 4 5 2" xfId="6537" xr:uid="{00000000-0005-0000-0000-0000BA220000}"/>
    <cellStyle name="Comma 4 4 5 2 2" xfId="11136" xr:uid="{00000000-0005-0000-0000-0000BB220000}"/>
    <cellStyle name="Comma 4 4 5 2 2 2" xfId="18686" xr:uid="{00000000-0005-0000-0000-0000BC220000}"/>
    <cellStyle name="Comma 4 4 5 2 2 3" xfId="42726" xr:uid="{00000000-0005-0000-0000-0000BD220000}"/>
    <cellStyle name="Comma 4 4 5 2 2 4" xfId="48002" xr:uid="{00000000-0005-0000-0000-0000BE220000}"/>
    <cellStyle name="Comma 4 4 5 2 2 5" xfId="51018" xr:uid="{00000000-0005-0000-0000-0000BF220000}"/>
    <cellStyle name="Comma 4 4 5 2 3" xfId="11621" xr:uid="{00000000-0005-0000-0000-0000C0220000}"/>
    <cellStyle name="Comma 4 4 5 2 3 2" xfId="19163" xr:uid="{00000000-0005-0000-0000-0000C1220000}"/>
    <cellStyle name="Comma 4 4 5 2 3 3" xfId="20595" xr:uid="{00000000-0005-0000-0000-0000C2220000}"/>
    <cellStyle name="Comma 4 4 5 2 3 4" xfId="48479" xr:uid="{00000000-0005-0000-0000-0000C3220000}"/>
    <cellStyle name="Comma 4 4 5 2 3 5" xfId="51495" xr:uid="{00000000-0005-0000-0000-0000C4220000}"/>
    <cellStyle name="Comma 4 4 5 2 4" xfId="12108" xr:uid="{00000000-0005-0000-0000-0000C5220000}"/>
    <cellStyle name="Comma 4 4 5 2 4 2" xfId="19640" xr:uid="{00000000-0005-0000-0000-0000C6220000}"/>
    <cellStyle name="Comma 4 4 5 2 4 3" xfId="20437" xr:uid="{00000000-0005-0000-0000-0000C7220000}"/>
    <cellStyle name="Comma 4 4 5 2 4 4" xfId="48956" xr:uid="{00000000-0005-0000-0000-0000C8220000}"/>
    <cellStyle name="Comma 4 4 5 2 4 5" xfId="51972" xr:uid="{00000000-0005-0000-0000-0000C9220000}"/>
    <cellStyle name="Comma 4 4 5 2 5" xfId="9170" xr:uid="{00000000-0005-0000-0000-0000CA220000}"/>
    <cellStyle name="Comma 4 4 5 2 5 2" xfId="42649" xr:uid="{00000000-0005-0000-0000-0000CB220000}"/>
    <cellStyle name="Comma 4 4 5 2 5 3" xfId="47525" xr:uid="{00000000-0005-0000-0000-0000CC220000}"/>
    <cellStyle name="Comma 4 4 5 2 5 4" xfId="50541" xr:uid="{00000000-0005-0000-0000-0000CD220000}"/>
    <cellStyle name="Comma 4 4 5 2 6" xfId="42399" xr:uid="{00000000-0005-0000-0000-0000CE220000}"/>
    <cellStyle name="Comma 4 4 5 2 7" xfId="46419" xr:uid="{00000000-0005-0000-0000-0000CF220000}"/>
    <cellStyle name="Comma 4 4 5 2 8" xfId="49435" xr:uid="{00000000-0005-0000-0000-0000D0220000}"/>
    <cellStyle name="Comma 4 4 5 3" xfId="10924" xr:uid="{00000000-0005-0000-0000-0000D1220000}"/>
    <cellStyle name="Comma 4 4 5 3 2" xfId="18474" xr:uid="{00000000-0005-0000-0000-0000D2220000}"/>
    <cellStyle name="Comma 4 4 5 3 3" xfId="43127" xr:uid="{00000000-0005-0000-0000-0000D3220000}"/>
    <cellStyle name="Comma 4 4 5 3 4" xfId="47790" xr:uid="{00000000-0005-0000-0000-0000D4220000}"/>
    <cellStyle name="Comma 4 4 5 3 5" xfId="50806" xr:uid="{00000000-0005-0000-0000-0000D5220000}"/>
    <cellStyle name="Comma 4 4 5 4" xfId="11409" xr:uid="{00000000-0005-0000-0000-0000D6220000}"/>
    <cellStyle name="Comma 4 4 5 4 2" xfId="18951" xr:uid="{00000000-0005-0000-0000-0000D7220000}"/>
    <cellStyle name="Comma 4 4 5 4 3" xfId="20460" xr:uid="{00000000-0005-0000-0000-0000D8220000}"/>
    <cellStyle name="Comma 4 4 5 4 4" xfId="48267" xr:uid="{00000000-0005-0000-0000-0000D9220000}"/>
    <cellStyle name="Comma 4 4 5 4 5" xfId="51283" xr:uid="{00000000-0005-0000-0000-0000DA220000}"/>
    <cellStyle name="Comma 4 4 5 5" xfId="11896" xr:uid="{00000000-0005-0000-0000-0000DB220000}"/>
    <cellStyle name="Comma 4 4 5 5 2" xfId="19428" xr:uid="{00000000-0005-0000-0000-0000DC220000}"/>
    <cellStyle name="Comma 4 4 5 5 3" xfId="44825" xr:uid="{00000000-0005-0000-0000-0000DD220000}"/>
    <cellStyle name="Comma 4 4 5 5 4" xfId="48744" xr:uid="{00000000-0005-0000-0000-0000DE220000}"/>
    <cellStyle name="Comma 4 4 5 5 5" xfId="51760" xr:uid="{00000000-0005-0000-0000-0000DF220000}"/>
    <cellStyle name="Comma 4 4 5 6" xfId="8861" xr:uid="{00000000-0005-0000-0000-0000E0220000}"/>
    <cellStyle name="Comma 4 4 5 6 2" xfId="44843" xr:uid="{00000000-0005-0000-0000-0000E1220000}"/>
    <cellStyle name="Comma 4 4 5 6 3" xfId="47313" xr:uid="{00000000-0005-0000-0000-0000E2220000}"/>
    <cellStyle name="Comma 4 4 5 6 4" xfId="50329" xr:uid="{00000000-0005-0000-0000-0000E3220000}"/>
    <cellStyle name="Comma 4 4 5 7" xfId="44155" xr:uid="{00000000-0005-0000-0000-0000E4220000}"/>
    <cellStyle name="Comma 4 4 5 8" xfId="46207" xr:uid="{00000000-0005-0000-0000-0000E5220000}"/>
    <cellStyle name="Comma 4 4 5 9" xfId="49223" xr:uid="{00000000-0005-0000-0000-0000E6220000}"/>
    <cellStyle name="Comma 4 4 6" xfId="6297" xr:uid="{00000000-0005-0000-0000-0000E7220000}"/>
    <cellStyle name="Comma 4 4 6 2" xfId="6617" xr:uid="{00000000-0005-0000-0000-0000E8220000}"/>
    <cellStyle name="Comma 4 4 6 2 2" xfId="11189" xr:uid="{00000000-0005-0000-0000-0000E9220000}"/>
    <cellStyle name="Comma 4 4 6 2 2 2" xfId="18739" xr:uid="{00000000-0005-0000-0000-0000EA220000}"/>
    <cellStyle name="Comma 4 4 6 2 2 3" xfId="44405" xr:uid="{00000000-0005-0000-0000-0000EB220000}"/>
    <cellStyle name="Comma 4 4 6 2 2 4" xfId="48055" xr:uid="{00000000-0005-0000-0000-0000EC220000}"/>
    <cellStyle name="Comma 4 4 6 2 2 5" xfId="51071" xr:uid="{00000000-0005-0000-0000-0000ED220000}"/>
    <cellStyle name="Comma 4 4 6 2 3" xfId="11674" xr:uid="{00000000-0005-0000-0000-0000EE220000}"/>
    <cellStyle name="Comma 4 4 6 2 3 2" xfId="19216" xr:uid="{00000000-0005-0000-0000-0000EF220000}"/>
    <cellStyle name="Comma 4 4 6 2 3 3" xfId="43535" xr:uid="{00000000-0005-0000-0000-0000F0220000}"/>
    <cellStyle name="Comma 4 4 6 2 3 4" xfId="48532" xr:uid="{00000000-0005-0000-0000-0000F1220000}"/>
    <cellStyle name="Comma 4 4 6 2 3 5" xfId="51548" xr:uid="{00000000-0005-0000-0000-0000F2220000}"/>
    <cellStyle name="Comma 4 4 6 2 4" xfId="12161" xr:uid="{00000000-0005-0000-0000-0000F3220000}"/>
    <cellStyle name="Comma 4 4 6 2 4 2" xfId="19693" xr:uid="{00000000-0005-0000-0000-0000F4220000}"/>
    <cellStyle name="Comma 4 4 6 2 4 3" xfId="43840" xr:uid="{00000000-0005-0000-0000-0000F5220000}"/>
    <cellStyle name="Comma 4 4 6 2 4 4" xfId="49009" xr:uid="{00000000-0005-0000-0000-0000F6220000}"/>
    <cellStyle name="Comma 4 4 6 2 4 5" xfId="52025" xr:uid="{00000000-0005-0000-0000-0000F7220000}"/>
    <cellStyle name="Comma 4 4 6 2 5" xfId="9250" xr:uid="{00000000-0005-0000-0000-0000F8220000}"/>
    <cellStyle name="Comma 4 4 6 2 5 2" xfId="44204" xr:uid="{00000000-0005-0000-0000-0000F9220000}"/>
    <cellStyle name="Comma 4 4 6 2 5 3" xfId="47578" xr:uid="{00000000-0005-0000-0000-0000FA220000}"/>
    <cellStyle name="Comma 4 4 6 2 5 4" xfId="50594" xr:uid="{00000000-0005-0000-0000-0000FB220000}"/>
    <cellStyle name="Comma 4 4 6 2 6" xfId="44447" xr:uid="{00000000-0005-0000-0000-0000FC220000}"/>
    <cellStyle name="Comma 4 4 6 2 7" xfId="46472" xr:uid="{00000000-0005-0000-0000-0000FD220000}"/>
    <cellStyle name="Comma 4 4 6 2 8" xfId="49488" xr:uid="{00000000-0005-0000-0000-0000FE220000}"/>
    <cellStyle name="Comma 4 4 6 3" xfId="10977" xr:uid="{00000000-0005-0000-0000-0000FF220000}"/>
    <cellStyle name="Comma 4 4 6 3 2" xfId="18527" xr:uid="{00000000-0005-0000-0000-000000230000}"/>
    <cellStyle name="Comma 4 4 6 3 3" xfId="21246" xr:uid="{00000000-0005-0000-0000-000001230000}"/>
    <cellStyle name="Comma 4 4 6 3 4" xfId="47843" xr:uid="{00000000-0005-0000-0000-000002230000}"/>
    <cellStyle name="Comma 4 4 6 3 5" xfId="50859" xr:uid="{00000000-0005-0000-0000-000003230000}"/>
    <cellStyle name="Comma 4 4 6 4" xfId="11462" xr:uid="{00000000-0005-0000-0000-000004230000}"/>
    <cellStyle name="Comma 4 4 6 4 2" xfId="19004" xr:uid="{00000000-0005-0000-0000-000005230000}"/>
    <cellStyle name="Comma 4 4 6 4 3" xfId="44585" xr:uid="{00000000-0005-0000-0000-000006230000}"/>
    <cellStyle name="Comma 4 4 6 4 4" xfId="48320" xr:uid="{00000000-0005-0000-0000-000007230000}"/>
    <cellStyle name="Comma 4 4 6 4 5" xfId="51336" xr:uid="{00000000-0005-0000-0000-000008230000}"/>
    <cellStyle name="Comma 4 4 6 5" xfId="11949" xr:uid="{00000000-0005-0000-0000-000009230000}"/>
    <cellStyle name="Comma 4 4 6 5 2" xfId="19481" xr:uid="{00000000-0005-0000-0000-00000A230000}"/>
    <cellStyle name="Comma 4 4 6 5 3" xfId="43232" xr:uid="{00000000-0005-0000-0000-00000B230000}"/>
    <cellStyle name="Comma 4 4 6 5 4" xfId="48797" xr:uid="{00000000-0005-0000-0000-00000C230000}"/>
    <cellStyle name="Comma 4 4 6 5 5" xfId="51813" xr:uid="{00000000-0005-0000-0000-00000D230000}"/>
    <cellStyle name="Comma 4 4 6 6" xfId="8937" xr:uid="{00000000-0005-0000-0000-00000E230000}"/>
    <cellStyle name="Comma 4 4 6 6 2" xfId="43604" xr:uid="{00000000-0005-0000-0000-00000F230000}"/>
    <cellStyle name="Comma 4 4 6 6 3" xfId="47366" xr:uid="{00000000-0005-0000-0000-000010230000}"/>
    <cellStyle name="Comma 4 4 6 6 4" xfId="50382" xr:uid="{00000000-0005-0000-0000-000011230000}"/>
    <cellStyle name="Comma 4 4 6 7" xfId="42345" xr:uid="{00000000-0005-0000-0000-000012230000}"/>
    <cellStyle name="Comma 4 4 6 8" xfId="46260" xr:uid="{00000000-0005-0000-0000-000013230000}"/>
    <cellStyle name="Comma 4 4 6 9" xfId="49276" xr:uid="{00000000-0005-0000-0000-000014230000}"/>
    <cellStyle name="Comma 4 4 7" xfId="6377" xr:uid="{00000000-0005-0000-0000-000015230000}"/>
    <cellStyle name="Comma 4 4 7 2" xfId="11030" xr:uid="{00000000-0005-0000-0000-000016230000}"/>
    <cellStyle name="Comma 4 4 7 2 2" xfId="18580" xr:uid="{00000000-0005-0000-0000-000017230000}"/>
    <cellStyle name="Comma 4 4 7 2 3" xfId="44788" xr:uid="{00000000-0005-0000-0000-000018230000}"/>
    <cellStyle name="Comma 4 4 7 2 4" xfId="47896" xr:uid="{00000000-0005-0000-0000-000019230000}"/>
    <cellStyle name="Comma 4 4 7 2 5" xfId="50912" xr:uid="{00000000-0005-0000-0000-00001A230000}"/>
    <cellStyle name="Comma 4 4 7 3" xfId="11515" xr:uid="{00000000-0005-0000-0000-00001B230000}"/>
    <cellStyle name="Comma 4 4 7 3 2" xfId="19057" xr:uid="{00000000-0005-0000-0000-00001C230000}"/>
    <cellStyle name="Comma 4 4 7 3 3" xfId="44430" xr:uid="{00000000-0005-0000-0000-00001D230000}"/>
    <cellStyle name="Comma 4 4 7 3 4" xfId="48373" xr:uid="{00000000-0005-0000-0000-00001E230000}"/>
    <cellStyle name="Comma 4 4 7 3 5" xfId="51389" xr:uid="{00000000-0005-0000-0000-00001F230000}"/>
    <cellStyle name="Comma 4 4 7 4" xfId="12002" xr:uid="{00000000-0005-0000-0000-000020230000}"/>
    <cellStyle name="Comma 4 4 7 4 2" xfId="19534" xr:uid="{00000000-0005-0000-0000-000021230000}"/>
    <cellStyle name="Comma 4 4 7 4 3" xfId="20116" xr:uid="{00000000-0005-0000-0000-000022230000}"/>
    <cellStyle name="Comma 4 4 7 4 4" xfId="48850" xr:uid="{00000000-0005-0000-0000-000023230000}"/>
    <cellStyle name="Comma 4 4 7 4 5" xfId="51866" xr:uid="{00000000-0005-0000-0000-000024230000}"/>
    <cellStyle name="Comma 4 4 7 5" xfId="9016" xr:uid="{00000000-0005-0000-0000-000025230000}"/>
    <cellStyle name="Comma 4 4 7 5 2" xfId="43303" xr:uid="{00000000-0005-0000-0000-000026230000}"/>
    <cellStyle name="Comma 4 4 7 5 3" xfId="47419" xr:uid="{00000000-0005-0000-0000-000027230000}"/>
    <cellStyle name="Comma 4 4 7 5 4" xfId="50435" xr:uid="{00000000-0005-0000-0000-000028230000}"/>
    <cellStyle name="Comma 4 4 7 6" xfId="44599" xr:uid="{00000000-0005-0000-0000-000029230000}"/>
    <cellStyle name="Comma 4 4 7 7" xfId="46313" xr:uid="{00000000-0005-0000-0000-00002A230000}"/>
    <cellStyle name="Comma 4 4 7 8" xfId="49329" xr:uid="{00000000-0005-0000-0000-00002B230000}"/>
    <cellStyle name="Comma 4 4 8" xfId="6697" xr:uid="{00000000-0005-0000-0000-00002C230000}"/>
    <cellStyle name="Comma 4 4 8 2" xfId="11242" xr:uid="{00000000-0005-0000-0000-00002D230000}"/>
    <cellStyle name="Comma 4 4 8 2 2" xfId="18792" xr:uid="{00000000-0005-0000-0000-00002E230000}"/>
    <cellStyle name="Comma 4 4 8 2 3" xfId="44251" xr:uid="{00000000-0005-0000-0000-00002F230000}"/>
    <cellStyle name="Comma 4 4 8 2 4" xfId="48108" xr:uid="{00000000-0005-0000-0000-000030230000}"/>
    <cellStyle name="Comma 4 4 8 2 5" xfId="51124" xr:uid="{00000000-0005-0000-0000-000031230000}"/>
    <cellStyle name="Comma 4 4 8 3" xfId="11727" xr:uid="{00000000-0005-0000-0000-000032230000}"/>
    <cellStyle name="Comma 4 4 8 3 2" xfId="19269" xr:uid="{00000000-0005-0000-0000-000033230000}"/>
    <cellStyle name="Comma 4 4 8 3 3" xfId="44148" xr:uid="{00000000-0005-0000-0000-000034230000}"/>
    <cellStyle name="Comma 4 4 8 3 4" xfId="48585" xr:uid="{00000000-0005-0000-0000-000035230000}"/>
    <cellStyle name="Comma 4 4 8 3 5" xfId="51601" xr:uid="{00000000-0005-0000-0000-000036230000}"/>
    <cellStyle name="Comma 4 4 8 4" xfId="12215" xr:uid="{00000000-0005-0000-0000-000037230000}"/>
    <cellStyle name="Comma 4 4 8 4 2" xfId="19746" xr:uid="{00000000-0005-0000-0000-000038230000}"/>
    <cellStyle name="Comma 4 4 8 4 3" xfId="43727" xr:uid="{00000000-0005-0000-0000-000039230000}"/>
    <cellStyle name="Comma 4 4 8 4 4" xfId="49062" xr:uid="{00000000-0005-0000-0000-00003A230000}"/>
    <cellStyle name="Comma 4 4 8 4 5" xfId="52078" xr:uid="{00000000-0005-0000-0000-00003B230000}"/>
    <cellStyle name="Comma 4 4 8 5" xfId="9330" xr:uid="{00000000-0005-0000-0000-00003C230000}"/>
    <cellStyle name="Comma 4 4 8 5 2" xfId="44338" xr:uid="{00000000-0005-0000-0000-00003D230000}"/>
    <cellStyle name="Comma 4 4 8 5 3" xfId="47631" xr:uid="{00000000-0005-0000-0000-00003E230000}"/>
    <cellStyle name="Comma 4 4 8 5 4" xfId="50647" xr:uid="{00000000-0005-0000-0000-00003F230000}"/>
    <cellStyle name="Comma 4 4 8 6" xfId="43579" xr:uid="{00000000-0005-0000-0000-000040230000}"/>
    <cellStyle name="Comma 4 4 8 7" xfId="46525" xr:uid="{00000000-0005-0000-0000-000041230000}"/>
    <cellStyle name="Comma 4 4 8 8" xfId="49541" xr:uid="{00000000-0005-0000-0000-000042230000}"/>
    <cellStyle name="Comma 4 4 9" xfId="7449" xr:uid="{00000000-0005-0000-0000-000043230000}"/>
    <cellStyle name="Comma 4 5" xfId="4877" xr:uid="{00000000-0005-0000-0000-000044230000}"/>
    <cellStyle name="Comma 4 5 10" xfId="11306" xr:uid="{00000000-0005-0000-0000-000045230000}"/>
    <cellStyle name="Comma 4 5 10 2" xfId="18849" xr:uid="{00000000-0005-0000-0000-000046230000}"/>
    <cellStyle name="Comma 4 5 10 3" xfId="21205" xr:uid="{00000000-0005-0000-0000-000047230000}"/>
    <cellStyle name="Comma 4 5 10 4" xfId="48165" xr:uid="{00000000-0005-0000-0000-000048230000}"/>
    <cellStyle name="Comma 4 5 10 5" xfId="51181" xr:uid="{00000000-0005-0000-0000-000049230000}"/>
    <cellStyle name="Comma 4 5 11" xfId="11793" xr:uid="{00000000-0005-0000-0000-00004A230000}"/>
    <cellStyle name="Comma 4 5 11 2" xfId="19326" xr:uid="{00000000-0005-0000-0000-00004B230000}"/>
    <cellStyle name="Comma 4 5 11 3" xfId="43314" xr:uid="{00000000-0005-0000-0000-00004C230000}"/>
    <cellStyle name="Comma 4 5 11 4" xfId="48642" xr:uid="{00000000-0005-0000-0000-00004D230000}"/>
    <cellStyle name="Comma 4 5 11 5" xfId="51658" xr:uid="{00000000-0005-0000-0000-00004E230000}"/>
    <cellStyle name="Comma 4 5 12" xfId="7887" xr:uid="{00000000-0005-0000-0000-00004F230000}"/>
    <cellStyle name="Comma 4 5 12 2" xfId="18016" xr:uid="{00000000-0005-0000-0000-000050230000}"/>
    <cellStyle name="Comma 4 5 12 3" xfId="43278" xr:uid="{00000000-0005-0000-0000-000051230000}"/>
    <cellStyle name="Comma 4 5 12 4" xfId="47017" xr:uid="{00000000-0005-0000-0000-000052230000}"/>
    <cellStyle name="Comma 4 5 12 5" xfId="50033" xr:uid="{00000000-0005-0000-0000-000053230000}"/>
    <cellStyle name="Comma 4 5 13" xfId="17550" xr:uid="{00000000-0005-0000-0000-000054230000}"/>
    <cellStyle name="Comma 4 5 14" xfId="20055" xr:uid="{00000000-0005-0000-0000-000055230000}"/>
    <cellStyle name="Comma 4 5 15" xfId="44938" xr:uid="{00000000-0005-0000-0000-000056230000}"/>
    <cellStyle name="Comma 4 5 16" xfId="45846" xr:uid="{00000000-0005-0000-0000-000057230000}"/>
    <cellStyle name="Comma 4 5 17" xfId="46105" xr:uid="{00000000-0005-0000-0000-000058230000}"/>
    <cellStyle name="Comma 4 5 18" xfId="49120" xr:uid="{00000000-0005-0000-0000-000059230000}"/>
    <cellStyle name="Comma 4 5 19" xfId="13783" xr:uid="{00000000-0005-0000-0000-00005A230000}"/>
    <cellStyle name="Comma 4 5 2" xfId="4878" xr:uid="{00000000-0005-0000-0000-00005B230000}"/>
    <cellStyle name="Comma 4 5 2 10" xfId="8498" xr:uid="{00000000-0005-0000-0000-00005C230000}"/>
    <cellStyle name="Comma 4 5 2 10 2" xfId="20818" xr:uid="{00000000-0005-0000-0000-00005D230000}"/>
    <cellStyle name="Comma 4 5 2 10 3" xfId="47224" xr:uid="{00000000-0005-0000-0000-00005E230000}"/>
    <cellStyle name="Comma 4 5 2 10 4" xfId="50240" xr:uid="{00000000-0005-0000-0000-00005F230000}"/>
    <cellStyle name="Comma 4 5 2 11" xfId="20056" xr:uid="{00000000-0005-0000-0000-000060230000}"/>
    <cellStyle name="Comma 4 5 2 12" xfId="44939" xr:uid="{00000000-0005-0000-0000-000061230000}"/>
    <cellStyle name="Comma 4 5 2 13" xfId="45847" xr:uid="{00000000-0005-0000-0000-000062230000}"/>
    <cellStyle name="Comma 4 5 2 14" xfId="46106" xr:uid="{00000000-0005-0000-0000-000063230000}"/>
    <cellStyle name="Comma 4 5 2 15" xfId="49121" xr:uid="{00000000-0005-0000-0000-000064230000}"/>
    <cellStyle name="Comma 4 5 2 2" xfId="6142" xr:uid="{00000000-0005-0000-0000-000065230000}"/>
    <cellStyle name="Comma 4 5 2 2 2" xfId="6462" xr:uid="{00000000-0005-0000-0000-000066230000}"/>
    <cellStyle name="Comma 4 5 2 2 2 2" xfId="11088" xr:uid="{00000000-0005-0000-0000-000067230000}"/>
    <cellStyle name="Comma 4 5 2 2 2 2 2" xfId="18638" xr:uid="{00000000-0005-0000-0000-000068230000}"/>
    <cellStyle name="Comma 4 5 2 2 2 2 3" xfId="42718" xr:uid="{00000000-0005-0000-0000-000069230000}"/>
    <cellStyle name="Comma 4 5 2 2 2 2 4" xfId="47954" xr:uid="{00000000-0005-0000-0000-00006A230000}"/>
    <cellStyle name="Comma 4 5 2 2 2 2 5" xfId="50970" xr:uid="{00000000-0005-0000-0000-00006B230000}"/>
    <cellStyle name="Comma 4 5 2 2 2 3" xfId="11573" xr:uid="{00000000-0005-0000-0000-00006C230000}"/>
    <cellStyle name="Comma 4 5 2 2 2 3 2" xfId="19115" xr:uid="{00000000-0005-0000-0000-00006D230000}"/>
    <cellStyle name="Comma 4 5 2 2 2 3 3" xfId="42791" xr:uid="{00000000-0005-0000-0000-00006E230000}"/>
    <cellStyle name="Comma 4 5 2 2 2 3 4" xfId="48431" xr:uid="{00000000-0005-0000-0000-00006F230000}"/>
    <cellStyle name="Comma 4 5 2 2 2 3 5" xfId="51447" xr:uid="{00000000-0005-0000-0000-000070230000}"/>
    <cellStyle name="Comma 4 5 2 2 2 4" xfId="12060" xr:uid="{00000000-0005-0000-0000-000071230000}"/>
    <cellStyle name="Comma 4 5 2 2 2 4 2" xfId="19592" xr:uid="{00000000-0005-0000-0000-000072230000}"/>
    <cellStyle name="Comma 4 5 2 2 2 4 3" xfId="43972" xr:uid="{00000000-0005-0000-0000-000073230000}"/>
    <cellStyle name="Comma 4 5 2 2 2 4 4" xfId="48908" xr:uid="{00000000-0005-0000-0000-000074230000}"/>
    <cellStyle name="Comma 4 5 2 2 2 4 5" xfId="51924" xr:uid="{00000000-0005-0000-0000-000075230000}"/>
    <cellStyle name="Comma 4 5 2 2 2 5" xfId="9096" xr:uid="{00000000-0005-0000-0000-000076230000}"/>
    <cellStyle name="Comma 4 5 2 2 2 5 2" xfId="21335" xr:uid="{00000000-0005-0000-0000-000077230000}"/>
    <cellStyle name="Comma 4 5 2 2 2 5 3" xfId="47477" xr:uid="{00000000-0005-0000-0000-000078230000}"/>
    <cellStyle name="Comma 4 5 2 2 2 5 4" xfId="50493" xr:uid="{00000000-0005-0000-0000-000079230000}"/>
    <cellStyle name="Comma 4 5 2 2 2 6" xfId="44442" xr:uid="{00000000-0005-0000-0000-00007A230000}"/>
    <cellStyle name="Comma 4 5 2 2 2 7" xfId="46371" xr:uid="{00000000-0005-0000-0000-00007B230000}"/>
    <cellStyle name="Comma 4 5 2 2 2 8" xfId="49387" xr:uid="{00000000-0005-0000-0000-00007C230000}"/>
    <cellStyle name="Comma 4 5 2 2 3" xfId="10876" xr:uid="{00000000-0005-0000-0000-00007D230000}"/>
    <cellStyle name="Comma 4 5 2 2 3 2" xfId="18426" xr:uid="{00000000-0005-0000-0000-00007E230000}"/>
    <cellStyle name="Comma 4 5 2 2 3 3" xfId="42686" xr:uid="{00000000-0005-0000-0000-00007F230000}"/>
    <cellStyle name="Comma 4 5 2 2 3 4" xfId="47742" xr:uid="{00000000-0005-0000-0000-000080230000}"/>
    <cellStyle name="Comma 4 5 2 2 3 5" xfId="50758" xr:uid="{00000000-0005-0000-0000-000081230000}"/>
    <cellStyle name="Comma 4 5 2 2 4" xfId="11360" xr:uid="{00000000-0005-0000-0000-000082230000}"/>
    <cellStyle name="Comma 4 5 2 2 4 2" xfId="18903" xr:uid="{00000000-0005-0000-0000-000083230000}"/>
    <cellStyle name="Comma 4 5 2 2 4 3" xfId="44530" xr:uid="{00000000-0005-0000-0000-000084230000}"/>
    <cellStyle name="Comma 4 5 2 2 4 4" xfId="48219" xr:uid="{00000000-0005-0000-0000-000085230000}"/>
    <cellStyle name="Comma 4 5 2 2 4 5" xfId="51235" xr:uid="{00000000-0005-0000-0000-000086230000}"/>
    <cellStyle name="Comma 4 5 2 2 5" xfId="11847" xr:uid="{00000000-0005-0000-0000-000087230000}"/>
    <cellStyle name="Comma 4 5 2 2 5 2" xfId="19380" xr:uid="{00000000-0005-0000-0000-000088230000}"/>
    <cellStyle name="Comma 4 5 2 2 5 3" xfId="42833" xr:uid="{00000000-0005-0000-0000-000089230000}"/>
    <cellStyle name="Comma 4 5 2 2 5 4" xfId="48696" xr:uid="{00000000-0005-0000-0000-00008A230000}"/>
    <cellStyle name="Comma 4 5 2 2 5 5" xfId="51712" xr:uid="{00000000-0005-0000-0000-00008B230000}"/>
    <cellStyle name="Comma 4 5 2 2 6" xfId="8795" xr:uid="{00000000-0005-0000-0000-00008C230000}"/>
    <cellStyle name="Comma 4 5 2 2 6 2" xfId="43601" xr:uid="{00000000-0005-0000-0000-00008D230000}"/>
    <cellStyle name="Comma 4 5 2 2 6 3" xfId="47265" xr:uid="{00000000-0005-0000-0000-00008E230000}"/>
    <cellStyle name="Comma 4 5 2 2 6 4" xfId="50281" xr:uid="{00000000-0005-0000-0000-00008F230000}"/>
    <cellStyle name="Comma 4 5 2 2 7" xfId="44434" xr:uid="{00000000-0005-0000-0000-000090230000}"/>
    <cellStyle name="Comma 4 5 2 2 8" xfId="46159" xr:uid="{00000000-0005-0000-0000-000091230000}"/>
    <cellStyle name="Comma 4 5 2 2 9" xfId="49175" xr:uid="{00000000-0005-0000-0000-000092230000}"/>
    <cellStyle name="Comma 4 5 2 3" xfId="6222" xr:uid="{00000000-0005-0000-0000-000093230000}"/>
    <cellStyle name="Comma 4 5 2 3 2" xfId="6542" xr:uid="{00000000-0005-0000-0000-000094230000}"/>
    <cellStyle name="Comma 4 5 2 3 2 2" xfId="11141" xr:uid="{00000000-0005-0000-0000-000095230000}"/>
    <cellStyle name="Comma 4 5 2 3 2 2 2" xfId="18691" xr:uid="{00000000-0005-0000-0000-000096230000}"/>
    <cellStyle name="Comma 4 5 2 3 2 2 3" xfId="20467" xr:uid="{00000000-0005-0000-0000-000097230000}"/>
    <cellStyle name="Comma 4 5 2 3 2 2 4" xfId="48007" xr:uid="{00000000-0005-0000-0000-000098230000}"/>
    <cellStyle name="Comma 4 5 2 3 2 2 5" xfId="51023" xr:uid="{00000000-0005-0000-0000-000099230000}"/>
    <cellStyle name="Comma 4 5 2 3 2 3" xfId="11626" xr:uid="{00000000-0005-0000-0000-00009A230000}"/>
    <cellStyle name="Comma 4 5 2 3 2 3 2" xfId="19168" xr:uid="{00000000-0005-0000-0000-00009B230000}"/>
    <cellStyle name="Comma 4 5 2 3 2 3 3" xfId="43192" xr:uid="{00000000-0005-0000-0000-00009C230000}"/>
    <cellStyle name="Comma 4 5 2 3 2 3 4" xfId="48484" xr:uid="{00000000-0005-0000-0000-00009D230000}"/>
    <cellStyle name="Comma 4 5 2 3 2 3 5" xfId="51500" xr:uid="{00000000-0005-0000-0000-00009E230000}"/>
    <cellStyle name="Comma 4 5 2 3 2 4" xfId="12113" xr:uid="{00000000-0005-0000-0000-00009F230000}"/>
    <cellStyle name="Comma 4 5 2 3 2 4 2" xfId="19645" xr:uid="{00000000-0005-0000-0000-0000A0230000}"/>
    <cellStyle name="Comma 4 5 2 3 2 4 3" xfId="44079" xr:uid="{00000000-0005-0000-0000-0000A1230000}"/>
    <cellStyle name="Comma 4 5 2 3 2 4 4" xfId="48961" xr:uid="{00000000-0005-0000-0000-0000A2230000}"/>
    <cellStyle name="Comma 4 5 2 3 2 4 5" xfId="51977" xr:uid="{00000000-0005-0000-0000-0000A3230000}"/>
    <cellStyle name="Comma 4 5 2 3 2 5" xfId="9175" xr:uid="{00000000-0005-0000-0000-0000A4230000}"/>
    <cellStyle name="Comma 4 5 2 3 2 5 2" xfId="44488" xr:uid="{00000000-0005-0000-0000-0000A5230000}"/>
    <cellStyle name="Comma 4 5 2 3 2 5 3" xfId="47530" xr:uid="{00000000-0005-0000-0000-0000A6230000}"/>
    <cellStyle name="Comma 4 5 2 3 2 5 4" xfId="50546" xr:uid="{00000000-0005-0000-0000-0000A7230000}"/>
    <cellStyle name="Comma 4 5 2 3 2 6" xfId="43573" xr:uid="{00000000-0005-0000-0000-0000A8230000}"/>
    <cellStyle name="Comma 4 5 2 3 2 7" xfId="46424" xr:uid="{00000000-0005-0000-0000-0000A9230000}"/>
    <cellStyle name="Comma 4 5 2 3 2 8" xfId="49440" xr:uid="{00000000-0005-0000-0000-0000AA230000}"/>
    <cellStyle name="Comma 4 5 2 3 3" xfId="10929" xr:uid="{00000000-0005-0000-0000-0000AB230000}"/>
    <cellStyle name="Comma 4 5 2 3 3 2" xfId="18479" xr:uid="{00000000-0005-0000-0000-0000AC230000}"/>
    <cellStyle name="Comma 4 5 2 3 3 3" xfId="43522" xr:uid="{00000000-0005-0000-0000-0000AD230000}"/>
    <cellStyle name="Comma 4 5 2 3 3 4" xfId="47795" xr:uid="{00000000-0005-0000-0000-0000AE230000}"/>
    <cellStyle name="Comma 4 5 2 3 3 5" xfId="50811" xr:uid="{00000000-0005-0000-0000-0000AF230000}"/>
    <cellStyle name="Comma 4 5 2 3 4" xfId="11414" xr:uid="{00000000-0005-0000-0000-0000B0230000}"/>
    <cellStyle name="Comma 4 5 2 3 4 2" xfId="18956" xr:uid="{00000000-0005-0000-0000-0000B1230000}"/>
    <cellStyle name="Comma 4 5 2 3 4 3" xfId="44065" xr:uid="{00000000-0005-0000-0000-0000B2230000}"/>
    <cellStyle name="Comma 4 5 2 3 4 4" xfId="48272" xr:uid="{00000000-0005-0000-0000-0000B3230000}"/>
    <cellStyle name="Comma 4 5 2 3 4 5" xfId="51288" xr:uid="{00000000-0005-0000-0000-0000B4230000}"/>
    <cellStyle name="Comma 4 5 2 3 5" xfId="11901" xr:uid="{00000000-0005-0000-0000-0000B5230000}"/>
    <cellStyle name="Comma 4 5 2 3 5 2" xfId="19433" xr:uid="{00000000-0005-0000-0000-0000B6230000}"/>
    <cellStyle name="Comma 4 5 2 3 5 3" xfId="44364" xr:uid="{00000000-0005-0000-0000-0000B7230000}"/>
    <cellStyle name="Comma 4 5 2 3 5 4" xfId="48749" xr:uid="{00000000-0005-0000-0000-0000B8230000}"/>
    <cellStyle name="Comma 4 5 2 3 5 5" xfId="51765" xr:uid="{00000000-0005-0000-0000-0000B9230000}"/>
    <cellStyle name="Comma 4 5 2 3 6" xfId="8866" xr:uid="{00000000-0005-0000-0000-0000BA230000}"/>
    <cellStyle name="Comma 4 5 2 3 6 2" xfId="21359" xr:uid="{00000000-0005-0000-0000-0000BB230000}"/>
    <cellStyle name="Comma 4 5 2 3 6 3" xfId="47318" xr:uid="{00000000-0005-0000-0000-0000BC230000}"/>
    <cellStyle name="Comma 4 5 2 3 6 4" xfId="50334" xr:uid="{00000000-0005-0000-0000-0000BD230000}"/>
    <cellStyle name="Comma 4 5 2 3 7" xfId="42333" xr:uid="{00000000-0005-0000-0000-0000BE230000}"/>
    <cellStyle name="Comma 4 5 2 3 8" xfId="46212" xr:uid="{00000000-0005-0000-0000-0000BF230000}"/>
    <cellStyle name="Comma 4 5 2 3 9" xfId="49228" xr:uid="{00000000-0005-0000-0000-0000C0230000}"/>
    <cellStyle name="Comma 4 5 2 4" xfId="6302" xr:uid="{00000000-0005-0000-0000-0000C1230000}"/>
    <cellStyle name="Comma 4 5 2 4 2" xfId="6622" xr:uid="{00000000-0005-0000-0000-0000C2230000}"/>
    <cellStyle name="Comma 4 5 2 4 2 2" xfId="11194" xr:uid="{00000000-0005-0000-0000-0000C3230000}"/>
    <cellStyle name="Comma 4 5 2 4 2 2 2" xfId="18744" xr:uid="{00000000-0005-0000-0000-0000C4230000}"/>
    <cellStyle name="Comma 4 5 2 4 2 2 3" xfId="42736" xr:uid="{00000000-0005-0000-0000-0000C5230000}"/>
    <cellStyle name="Comma 4 5 2 4 2 2 4" xfId="48060" xr:uid="{00000000-0005-0000-0000-0000C6230000}"/>
    <cellStyle name="Comma 4 5 2 4 2 2 5" xfId="51076" xr:uid="{00000000-0005-0000-0000-0000C7230000}"/>
    <cellStyle name="Comma 4 5 2 4 2 3" xfId="11679" xr:uid="{00000000-0005-0000-0000-0000C8230000}"/>
    <cellStyle name="Comma 4 5 2 4 2 3 2" xfId="19221" xr:uid="{00000000-0005-0000-0000-0000C9230000}"/>
    <cellStyle name="Comma 4 5 2 4 2 3 3" xfId="43416" xr:uid="{00000000-0005-0000-0000-0000CA230000}"/>
    <cellStyle name="Comma 4 5 2 4 2 3 4" xfId="48537" xr:uid="{00000000-0005-0000-0000-0000CB230000}"/>
    <cellStyle name="Comma 4 5 2 4 2 3 5" xfId="51553" xr:uid="{00000000-0005-0000-0000-0000CC230000}"/>
    <cellStyle name="Comma 4 5 2 4 2 4" xfId="12166" xr:uid="{00000000-0005-0000-0000-0000CD230000}"/>
    <cellStyle name="Comma 4 5 2 4 2 4 2" xfId="19698" xr:uid="{00000000-0005-0000-0000-0000CE230000}"/>
    <cellStyle name="Comma 4 5 2 4 2 4 3" xfId="44553" xr:uid="{00000000-0005-0000-0000-0000CF230000}"/>
    <cellStyle name="Comma 4 5 2 4 2 4 4" xfId="49014" xr:uid="{00000000-0005-0000-0000-0000D0230000}"/>
    <cellStyle name="Comma 4 5 2 4 2 4 5" xfId="52030" xr:uid="{00000000-0005-0000-0000-0000D1230000}"/>
    <cellStyle name="Comma 4 5 2 4 2 5" xfId="9255" xr:uid="{00000000-0005-0000-0000-0000D2230000}"/>
    <cellStyle name="Comma 4 5 2 4 2 5 2" xfId="44630" xr:uid="{00000000-0005-0000-0000-0000D3230000}"/>
    <cellStyle name="Comma 4 5 2 4 2 5 3" xfId="47583" xr:uid="{00000000-0005-0000-0000-0000D4230000}"/>
    <cellStyle name="Comma 4 5 2 4 2 5 4" xfId="50599" xr:uid="{00000000-0005-0000-0000-0000D5230000}"/>
    <cellStyle name="Comma 4 5 2 4 2 6" xfId="20543" xr:uid="{00000000-0005-0000-0000-0000D6230000}"/>
    <cellStyle name="Comma 4 5 2 4 2 7" xfId="46477" xr:uid="{00000000-0005-0000-0000-0000D7230000}"/>
    <cellStyle name="Comma 4 5 2 4 2 8" xfId="49493" xr:uid="{00000000-0005-0000-0000-0000D8230000}"/>
    <cellStyle name="Comma 4 5 2 4 3" xfId="10982" xr:uid="{00000000-0005-0000-0000-0000D9230000}"/>
    <cellStyle name="Comma 4 5 2 4 3 2" xfId="18532" xr:uid="{00000000-0005-0000-0000-0000DA230000}"/>
    <cellStyle name="Comma 4 5 2 4 3 3" xfId="42701" xr:uid="{00000000-0005-0000-0000-0000DB230000}"/>
    <cellStyle name="Comma 4 5 2 4 3 4" xfId="47848" xr:uid="{00000000-0005-0000-0000-0000DC230000}"/>
    <cellStyle name="Comma 4 5 2 4 3 5" xfId="50864" xr:uid="{00000000-0005-0000-0000-0000DD230000}"/>
    <cellStyle name="Comma 4 5 2 4 4" xfId="11467" xr:uid="{00000000-0005-0000-0000-0000DE230000}"/>
    <cellStyle name="Comma 4 5 2 4 4 2" xfId="19009" xr:uid="{00000000-0005-0000-0000-0000DF230000}"/>
    <cellStyle name="Comma 4 5 2 4 4 3" xfId="42775" xr:uid="{00000000-0005-0000-0000-0000E0230000}"/>
    <cellStyle name="Comma 4 5 2 4 4 4" xfId="48325" xr:uid="{00000000-0005-0000-0000-0000E1230000}"/>
    <cellStyle name="Comma 4 5 2 4 4 5" xfId="51341" xr:uid="{00000000-0005-0000-0000-0000E2230000}"/>
    <cellStyle name="Comma 4 5 2 4 5" xfId="11954" xr:uid="{00000000-0005-0000-0000-0000E3230000}"/>
    <cellStyle name="Comma 4 5 2 4 5 2" xfId="19486" xr:uid="{00000000-0005-0000-0000-0000E4230000}"/>
    <cellStyle name="Comma 4 5 2 4 5 3" xfId="44707" xr:uid="{00000000-0005-0000-0000-0000E5230000}"/>
    <cellStyle name="Comma 4 5 2 4 5 4" xfId="48802" xr:uid="{00000000-0005-0000-0000-0000E6230000}"/>
    <cellStyle name="Comma 4 5 2 4 5 5" xfId="51818" xr:uid="{00000000-0005-0000-0000-0000E7230000}"/>
    <cellStyle name="Comma 4 5 2 4 6" xfId="8942" xr:uid="{00000000-0005-0000-0000-0000E8230000}"/>
    <cellStyle name="Comma 4 5 2 4 6 2" xfId="44622" xr:uid="{00000000-0005-0000-0000-0000E9230000}"/>
    <cellStyle name="Comma 4 5 2 4 6 3" xfId="47371" xr:uid="{00000000-0005-0000-0000-0000EA230000}"/>
    <cellStyle name="Comma 4 5 2 4 6 4" xfId="50387" xr:uid="{00000000-0005-0000-0000-0000EB230000}"/>
    <cellStyle name="Comma 4 5 2 4 7" xfId="42348" xr:uid="{00000000-0005-0000-0000-0000EC230000}"/>
    <cellStyle name="Comma 4 5 2 4 8" xfId="46265" xr:uid="{00000000-0005-0000-0000-0000ED230000}"/>
    <cellStyle name="Comma 4 5 2 4 9" xfId="49281" xr:uid="{00000000-0005-0000-0000-0000EE230000}"/>
    <cellStyle name="Comma 4 5 2 5" xfId="6382" xr:uid="{00000000-0005-0000-0000-0000EF230000}"/>
    <cellStyle name="Comma 4 5 2 5 2" xfId="11035" xr:uid="{00000000-0005-0000-0000-0000F0230000}"/>
    <cellStyle name="Comma 4 5 2 5 2 2" xfId="18585" xr:uid="{00000000-0005-0000-0000-0000F1230000}"/>
    <cellStyle name="Comma 4 5 2 5 2 3" xfId="44347" xr:uid="{00000000-0005-0000-0000-0000F2230000}"/>
    <cellStyle name="Comma 4 5 2 5 2 4" xfId="47901" xr:uid="{00000000-0005-0000-0000-0000F3230000}"/>
    <cellStyle name="Comma 4 5 2 5 2 5" xfId="50917" xr:uid="{00000000-0005-0000-0000-0000F4230000}"/>
    <cellStyle name="Comma 4 5 2 5 3" xfId="11520" xr:uid="{00000000-0005-0000-0000-0000F5230000}"/>
    <cellStyle name="Comma 4 5 2 5 3 2" xfId="19062" xr:uid="{00000000-0005-0000-0000-0000F6230000}"/>
    <cellStyle name="Comma 4 5 2 5 3 3" xfId="44410" xr:uid="{00000000-0005-0000-0000-0000F7230000}"/>
    <cellStyle name="Comma 4 5 2 5 3 4" xfId="48378" xr:uid="{00000000-0005-0000-0000-0000F8230000}"/>
    <cellStyle name="Comma 4 5 2 5 3 5" xfId="51394" xr:uid="{00000000-0005-0000-0000-0000F9230000}"/>
    <cellStyle name="Comma 4 5 2 5 4" xfId="12007" xr:uid="{00000000-0005-0000-0000-0000FA230000}"/>
    <cellStyle name="Comma 4 5 2 5 4 2" xfId="19539" xr:uid="{00000000-0005-0000-0000-0000FB230000}"/>
    <cellStyle name="Comma 4 5 2 5 4 3" xfId="43741" xr:uid="{00000000-0005-0000-0000-0000FC230000}"/>
    <cellStyle name="Comma 4 5 2 5 4 4" xfId="48855" xr:uid="{00000000-0005-0000-0000-0000FD230000}"/>
    <cellStyle name="Comma 4 5 2 5 4 5" xfId="51871" xr:uid="{00000000-0005-0000-0000-0000FE230000}"/>
    <cellStyle name="Comma 4 5 2 5 5" xfId="9021" xr:uid="{00000000-0005-0000-0000-0000FF230000}"/>
    <cellStyle name="Comma 4 5 2 5 5 2" xfId="33774" xr:uid="{00000000-0005-0000-0000-000000240000}"/>
    <cellStyle name="Comma 4 5 2 5 5 3" xfId="47424" xr:uid="{00000000-0005-0000-0000-000001240000}"/>
    <cellStyle name="Comma 4 5 2 5 5 4" xfId="50440" xr:uid="{00000000-0005-0000-0000-000002240000}"/>
    <cellStyle name="Comma 4 5 2 5 6" xfId="44737" xr:uid="{00000000-0005-0000-0000-000003240000}"/>
    <cellStyle name="Comma 4 5 2 5 7" xfId="46318" xr:uid="{00000000-0005-0000-0000-000004240000}"/>
    <cellStyle name="Comma 4 5 2 5 8" xfId="49334" xr:uid="{00000000-0005-0000-0000-000005240000}"/>
    <cellStyle name="Comma 4 5 2 6" xfId="6702" xr:uid="{00000000-0005-0000-0000-000006240000}"/>
    <cellStyle name="Comma 4 5 2 6 2" xfId="11247" xr:uid="{00000000-0005-0000-0000-000007240000}"/>
    <cellStyle name="Comma 4 5 2 6 2 2" xfId="18797" xr:uid="{00000000-0005-0000-0000-000008240000}"/>
    <cellStyle name="Comma 4 5 2 6 2 3" xfId="28805" xr:uid="{00000000-0005-0000-0000-000009240000}"/>
    <cellStyle name="Comma 4 5 2 6 2 4" xfId="48113" xr:uid="{00000000-0005-0000-0000-00000A240000}"/>
    <cellStyle name="Comma 4 5 2 6 2 5" xfId="51129" xr:uid="{00000000-0005-0000-0000-00000B240000}"/>
    <cellStyle name="Comma 4 5 2 6 3" xfId="11732" xr:uid="{00000000-0005-0000-0000-00000C240000}"/>
    <cellStyle name="Comma 4 5 2 6 3 2" xfId="19274" xr:uid="{00000000-0005-0000-0000-00000D240000}"/>
    <cellStyle name="Comma 4 5 2 6 3 3" xfId="42977" xr:uid="{00000000-0005-0000-0000-00000E240000}"/>
    <cellStyle name="Comma 4 5 2 6 3 4" xfId="48590" xr:uid="{00000000-0005-0000-0000-00000F240000}"/>
    <cellStyle name="Comma 4 5 2 6 3 5" xfId="51606" xr:uid="{00000000-0005-0000-0000-000010240000}"/>
    <cellStyle name="Comma 4 5 2 6 4" xfId="12220" xr:uid="{00000000-0005-0000-0000-000011240000}"/>
    <cellStyle name="Comma 4 5 2 6 4 2" xfId="19751" xr:uid="{00000000-0005-0000-0000-000012240000}"/>
    <cellStyle name="Comma 4 5 2 6 4 3" xfId="42891" xr:uid="{00000000-0005-0000-0000-000013240000}"/>
    <cellStyle name="Comma 4 5 2 6 4 4" xfId="49067" xr:uid="{00000000-0005-0000-0000-000014240000}"/>
    <cellStyle name="Comma 4 5 2 6 4 5" xfId="52083" xr:uid="{00000000-0005-0000-0000-000015240000}"/>
    <cellStyle name="Comma 4 5 2 6 5" xfId="9335" xr:uid="{00000000-0005-0000-0000-000016240000}"/>
    <cellStyle name="Comma 4 5 2 6 5 2" xfId="43108" xr:uid="{00000000-0005-0000-0000-000017240000}"/>
    <cellStyle name="Comma 4 5 2 6 5 3" xfId="47636" xr:uid="{00000000-0005-0000-0000-000018240000}"/>
    <cellStyle name="Comma 4 5 2 6 5 4" xfId="50652" xr:uid="{00000000-0005-0000-0000-000019240000}"/>
    <cellStyle name="Comma 4 5 2 6 6" xfId="42439" xr:uid="{00000000-0005-0000-0000-00001A240000}"/>
    <cellStyle name="Comma 4 5 2 6 7" xfId="46530" xr:uid="{00000000-0005-0000-0000-00001B240000}"/>
    <cellStyle name="Comma 4 5 2 6 8" xfId="49546" xr:uid="{00000000-0005-0000-0000-00001C240000}"/>
    <cellStyle name="Comma 4 5 2 7" xfId="10823" xr:uid="{00000000-0005-0000-0000-00001D240000}"/>
    <cellStyle name="Comma 4 5 2 7 2" xfId="18373" xr:uid="{00000000-0005-0000-0000-00001E240000}"/>
    <cellStyle name="Comma 4 5 2 7 3" xfId="44053" xr:uid="{00000000-0005-0000-0000-00001F240000}"/>
    <cellStyle name="Comma 4 5 2 7 4" xfId="47689" xr:uid="{00000000-0005-0000-0000-000020240000}"/>
    <cellStyle name="Comma 4 5 2 7 5" xfId="50705" xr:uid="{00000000-0005-0000-0000-000021240000}"/>
    <cellStyle name="Comma 4 5 2 8" xfId="11307" xr:uid="{00000000-0005-0000-0000-000022240000}"/>
    <cellStyle name="Comma 4 5 2 8 2" xfId="18850" xr:uid="{00000000-0005-0000-0000-000023240000}"/>
    <cellStyle name="Comma 4 5 2 8 3" xfId="44698" xr:uid="{00000000-0005-0000-0000-000024240000}"/>
    <cellStyle name="Comma 4 5 2 8 4" xfId="48166" xr:uid="{00000000-0005-0000-0000-000025240000}"/>
    <cellStyle name="Comma 4 5 2 8 5" xfId="51182" xr:uid="{00000000-0005-0000-0000-000026240000}"/>
    <cellStyle name="Comma 4 5 2 9" xfId="11794" xr:uid="{00000000-0005-0000-0000-000027240000}"/>
    <cellStyle name="Comma 4 5 2 9 2" xfId="19327" xr:uid="{00000000-0005-0000-0000-000028240000}"/>
    <cellStyle name="Comma 4 5 2 9 3" xfId="44280" xr:uid="{00000000-0005-0000-0000-000029240000}"/>
    <cellStyle name="Comma 4 5 2 9 4" xfId="48643" xr:uid="{00000000-0005-0000-0000-00002A240000}"/>
    <cellStyle name="Comma 4 5 2 9 5" xfId="51659" xr:uid="{00000000-0005-0000-0000-00002B240000}"/>
    <cellStyle name="Comma 4 5 3" xfId="6141" xr:uid="{00000000-0005-0000-0000-00002C240000}"/>
    <cellStyle name="Comma 4 5 3 2" xfId="6461" xr:uid="{00000000-0005-0000-0000-00002D240000}"/>
    <cellStyle name="Comma 4 5 3 2 2" xfId="11087" xr:uid="{00000000-0005-0000-0000-00002E240000}"/>
    <cellStyle name="Comma 4 5 3 2 2 2" xfId="18637" xr:uid="{00000000-0005-0000-0000-00002F240000}"/>
    <cellStyle name="Comma 4 5 3 2 2 3" xfId="44821" xr:uid="{00000000-0005-0000-0000-000030240000}"/>
    <cellStyle name="Comma 4 5 3 2 2 4" xfId="47953" xr:uid="{00000000-0005-0000-0000-000031240000}"/>
    <cellStyle name="Comma 4 5 3 2 2 5" xfId="50969" xr:uid="{00000000-0005-0000-0000-000032240000}"/>
    <cellStyle name="Comma 4 5 3 2 3" xfId="11572" xr:uid="{00000000-0005-0000-0000-000033240000}"/>
    <cellStyle name="Comma 4 5 3 2 3 2" xfId="19114" xr:uid="{00000000-0005-0000-0000-000034240000}"/>
    <cellStyle name="Comma 4 5 3 2 3 3" xfId="44797" xr:uid="{00000000-0005-0000-0000-000035240000}"/>
    <cellStyle name="Comma 4 5 3 2 3 4" xfId="48430" xr:uid="{00000000-0005-0000-0000-000036240000}"/>
    <cellStyle name="Comma 4 5 3 2 3 5" xfId="51446" xr:uid="{00000000-0005-0000-0000-000037240000}"/>
    <cellStyle name="Comma 4 5 3 2 4" xfId="12059" xr:uid="{00000000-0005-0000-0000-000038240000}"/>
    <cellStyle name="Comma 4 5 3 2 4 2" xfId="19591" xr:uid="{00000000-0005-0000-0000-000039240000}"/>
    <cellStyle name="Comma 4 5 3 2 4 3" xfId="43288" xr:uid="{00000000-0005-0000-0000-00003A240000}"/>
    <cellStyle name="Comma 4 5 3 2 4 4" xfId="48907" xr:uid="{00000000-0005-0000-0000-00003B240000}"/>
    <cellStyle name="Comma 4 5 3 2 4 5" xfId="51923" xr:uid="{00000000-0005-0000-0000-00003C240000}"/>
    <cellStyle name="Comma 4 5 3 2 5" xfId="9095" xr:uid="{00000000-0005-0000-0000-00003D240000}"/>
    <cellStyle name="Comma 4 5 3 2 5 2" xfId="42638" xr:uid="{00000000-0005-0000-0000-00003E240000}"/>
    <cellStyle name="Comma 4 5 3 2 5 3" xfId="47476" xr:uid="{00000000-0005-0000-0000-00003F240000}"/>
    <cellStyle name="Comma 4 5 3 2 5 4" xfId="50492" xr:uid="{00000000-0005-0000-0000-000040240000}"/>
    <cellStyle name="Comma 4 5 3 2 6" xfId="42375" xr:uid="{00000000-0005-0000-0000-000041240000}"/>
    <cellStyle name="Comma 4 5 3 2 7" xfId="46370" xr:uid="{00000000-0005-0000-0000-000042240000}"/>
    <cellStyle name="Comma 4 5 3 2 8" xfId="49386" xr:uid="{00000000-0005-0000-0000-000043240000}"/>
    <cellStyle name="Comma 4 5 3 3" xfId="10875" xr:uid="{00000000-0005-0000-0000-000044240000}"/>
    <cellStyle name="Comma 4 5 3 3 2" xfId="18425" xr:uid="{00000000-0005-0000-0000-000045240000}"/>
    <cellStyle name="Comma 4 5 3 3 3" xfId="42685" xr:uid="{00000000-0005-0000-0000-000046240000}"/>
    <cellStyle name="Comma 4 5 3 3 4" xfId="47741" xr:uid="{00000000-0005-0000-0000-000047240000}"/>
    <cellStyle name="Comma 4 5 3 3 5" xfId="50757" xr:uid="{00000000-0005-0000-0000-000048240000}"/>
    <cellStyle name="Comma 4 5 3 4" xfId="11359" xr:uid="{00000000-0005-0000-0000-000049240000}"/>
    <cellStyle name="Comma 4 5 3 4 2" xfId="18902" xr:uid="{00000000-0005-0000-0000-00004A240000}"/>
    <cellStyle name="Comma 4 5 3 4 3" xfId="29453" xr:uid="{00000000-0005-0000-0000-00004B240000}"/>
    <cellStyle name="Comma 4 5 3 4 4" xfId="48218" xr:uid="{00000000-0005-0000-0000-00004C240000}"/>
    <cellStyle name="Comma 4 5 3 4 5" xfId="51234" xr:uid="{00000000-0005-0000-0000-00004D240000}"/>
    <cellStyle name="Comma 4 5 3 5" xfId="11846" xr:uid="{00000000-0005-0000-0000-00004E240000}"/>
    <cellStyle name="Comma 4 5 3 5 2" xfId="19379" xr:uid="{00000000-0005-0000-0000-00004F240000}"/>
    <cellStyle name="Comma 4 5 3 5 3" xfId="44228" xr:uid="{00000000-0005-0000-0000-000050240000}"/>
    <cellStyle name="Comma 4 5 3 5 4" xfId="48695" xr:uid="{00000000-0005-0000-0000-000051240000}"/>
    <cellStyle name="Comma 4 5 3 5 5" xfId="51711" xr:uid="{00000000-0005-0000-0000-000052240000}"/>
    <cellStyle name="Comma 4 5 3 6" xfId="8794" xr:uid="{00000000-0005-0000-0000-000053240000}"/>
    <cellStyle name="Comma 4 5 3 6 2" xfId="44041" xr:uid="{00000000-0005-0000-0000-000054240000}"/>
    <cellStyle name="Comma 4 5 3 6 3" xfId="47264" xr:uid="{00000000-0005-0000-0000-000055240000}"/>
    <cellStyle name="Comma 4 5 3 6 4" xfId="50280" xr:uid="{00000000-0005-0000-0000-000056240000}"/>
    <cellStyle name="Comma 4 5 3 7" xfId="42316" xr:uid="{00000000-0005-0000-0000-000057240000}"/>
    <cellStyle name="Comma 4 5 3 8" xfId="46158" xr:uid="{00000000-0005-0000-0000-000058240000}"/>
    <cellStyle name="Comma 4 5 3 9" xfId="49174" xr:uid="{00000000-0005-0000-0000-000059240000}"/>
    <cellStyle name="Comma 4 5 4" xfId="6221" xr:uid="{00000000-0005-0000-0000-00005A240000}"/>
    <cellStyle name="Comma 4 5 4 2" xfId="6541" xr:uid="{00000000-0005-0000-0000-00005B240000}"/>
    <cellStyle name="Comma 4 5 4 2 2" xfId="11140" xr:uid="{00000000-0005-0000-0000-00005C240000}"/>
    <cellStyle name="Comma 4 5 4 2 2 2" xfId="18690" xr:uid="{00000000-0005-0000-0000-00005D240000}"/>
    <cellStyle name="Comma 4 5 4 2 2 3" xfId="43468" xr:uid="{00000000-0005-0000-0000-00005E240000}"/>
    <cellStyle name="Comma 4 5 4 2 2 4" xfId="48006" xr:uid="{00000000-0005-0000-0000-00005F240000}"/>
    <cellStyle name="Comma 4 5 4 2 2 5" xfId="51022" xr:uid="{00000000-0005-0000-0000-000060240000}"/>
    <cellStyle name="Comma 4 5 4 2 3" xfId="11625" xr:uid="{00000000-0005-0000-0000-000061240000}"/>
    <cellStyle name="Comma 4 5 4 2 3 2" xfId="19167" xr:uid="{00000000-0005-0000-0000-000062240000}"/>
    <cellStyle name="Comma 4 5 4 2 3 3" xfId="44126" xr:uid="{00000000-0005-0000-0000-000063240000}"/>
    <cellStyle name="Comma 4 5 4 2 3 4" xfId="48483" xr:uid="{00000000-0005-0000-0000-000064240000}"/>
    <cellStyle name="Comma 4 5 4 2 3 5" xfId="51499" xr:uid="{00000000-0005-0000-0000-000065240000}"/>
    <cellStyle name="Comma 4 5 4 2 4" xfId="12112" xr:uid="{00000000-0005-0000-0000-000066240000}"/>
    <cellStyle name="Comma 4 5 4 2 4 2" xfId="19644" xr:uid="{00000000-0005-0000-0000-000067240000}"/>
    <cellStyle name="Comma 4 5 4 2 4 3" xfId="43253" xr:uid="{00000000-0005-0000-0000-000068240000}"/>
    <cellStyle name="Comma 4 5 4 2 4 4" xfId="48960" xr:uid="{00000000-0005-0000-0000-000069240000}"/>
    <cellStyle name="Comma 4 5 4 2 4 5" xfId="51976" xr:uid="{00000000-0005-0000-0000-00006A240000}"/>
    <cellStyle name="Comma 4 5 4 2 5" xfId="9174" xr:uid="{00000000-0005-0000-0000-00006B240000}"/>
    <cellStyle name="Comma 4 5 4 2 5 2" xfId="20968" xr:uid="{00000000-0005-0000-0000-00006C240000}"/>
    <cellStyle name="Comma 4 5 4 2 5 3" xfId="47529" xr:uid="{00000000-0005-0000-0000-00006D240000}"/>
    <cellStyle name="Comma 4 5 4 2 5 4" xfId="50545" xr:uid="{00000000-0005-0000-0000-00006E240000}"/>
    <cellStyle name="Comma 4 5 4 2 6" xfId="43574" xr:uid="{00000000-0005-0000-0000-00006F240000}"/>
    <cellStyle name="Comma 4 5 4 2 7" xfId="46423" xr:uid="{00000000-0005-0000-0000-000070240000}"/>
    <cellStyle name="Comma 4 5 4 2 8" xfId="49439" xr:uid="{00000000-0005-0000-0000-000071240000}"/>
    <cellStyle name="Comma 4 5 4 3" xfId="10928" xr:uid="{00000000-0005-0000-0000-000072240000}"/>
    <cellStyle name="Comma 4 5 4 3 2" xfId="18478" xr:uid="{00000000-0005-0000-0000-000073240000}"/>
    <cellStyle name="Comma 4 5 4 3 3" xfId="21250" xr:uid="{00000000-0005-0000-0000-000074240000}"/>
    <cellStyle name="Comma 4 5 4 3 4" xfId="47794" xr:uid="{00000000-0005-0000-0000-000075240000}"/>
    <cellStyle name="Comma 4 5 4 3 5" xfId="50810" xr:uid="{00000000-0005-0000-0000-000076240000}"/>
    <cellStyle name="Comma 4 5 4 4" xfId="11413" xr:uid="{00000000-0005-0000-0000-000077240000}"/>
    <cellStyle name="Comma 4 5 4 4 2" xfId="18955" xr:uid="{00000000-0005-0000-0000-000078240000}"/>
    <cellStyle name="Comma 4 5 4 4 3" xfId="43166" xr:uid="{00000000-0005-0000-0000-000079240000}"/>
    <cellStyle name="Comma 4 5 4 4 4" xfId="48271" xr:uid="{00000000-0005-0000-0000-00007A240000}"/>
    <cellStyle name="Comma 4 5 4 4 5" xfId="51287" xr:uid="{00000000-0005-0000-0000-00007B240000}"/>
    <cellStyle name="Comma 4 5 4 5" xfId="11900" xr:uid="{00000000-0005-0000-0000-00007C240000}"/>
    <cellStyle name="Comma 4 5 4 5 2" xfId="19432" xr:uid="{00000000-0005-0000-0000-00007D240000}"/>
    <cellStyle name="Comma 4 5 4 5 3" xfId="43225" xr:uid="{00000000-0005-0000-0000-00007E240000}"/>
    <cellStyle name="Comma 4 5 4 5 4" xfId="48748" xr:uid="{00000000-0005-0000-0000-00007F240000}"/>
    <cellStyle name="Comma 4 5 4 5 5" xfId="51764" xr:uid="{00000000-0005-0000-0000-000080240000}"/>
    <cellStyle name="Comma 4 5 4 6" xfId="8865" xr:uid="{00000000-0005-0000-0000-000081240000}"/>
    <cellStyle name="Comma 4 5 4 6 2" xfId="43376" xr:uid="{00000000-0005-0000-0000-000082240000}"/>
    <cellStyle name="Comma 4 5 4 6 3" xfId="47317" xr:uid="{00000000-0005-0000-0000-000083240000}"/>
    <cellStyle name="Comma 4 5 4 6 4" xfId="50333" xr:uid="{00000000-0005-0000-0000-000084240000}"/>
    <cellStyle name="Comma 4 5 4 7" xfId="42332" xr:uid="{00000000-0005-0000-0000-000085240000}"/>
    <cellStyle name="Comma 4 5 4 8" xfId="46211" xr:uid="{00000000-0005-0000-0000-000086240000}"/>
    <cellStyle name="Comma 4 5 4 9" xfId="49227" xr:uid="{00000000-0005-0000-0000-000087240000}"/>
    <cellStyle name="Comma 4 5 5" xfId="6301" xr:uid="{00000000-0005-0000-0000-000088240000}"/>
    <cellStyle name="Comma 4 5 5 2" xfId="6621" xr:uid="{00000000-0005-0000-0000-000089240000}"/>
    <cellStyle name="Comma 4 5 5 2 2" xfId="11193" xr:uid="{00000000-0005-0000-0000-00008A240000}"/>
    <cellStyle name="Comma 4 5 5 2 2 2" xfId="18743" xr:uid="{00000000-0005-0000-0000-00008B240000}"/>
    <cellStyle name="Comma 4 5 5 2 2 3" xfId="42735" xr:uid="{00000000-0005-0000-0000-00008C240000}"/>
    <cellStyle name="Comma 4 5 5 2 2 4" xfId="48059" xr:uid="{00000000-0005-0000-0000-00008D240000}"/>
    <cellStyle name="Comma 4 5 5 2 2 5" xfId="51075" xr:uid="{00000000-0005-0000-0000-00008E240000}"/>
    <cellStyle name="Comma 4 5 5 2 3" xfId="11678" xr:uid="{00000000-0005-0000-0000-00008F240000}"/>
    <cellStyle name="Comma 4 5 5 2 3 2" xfId="19220" xr:uid="{00000000-0005-0000-0000-000090240000}"/>
    <cellStyle name="Comma 4 5 5 2 3 3" xfId="42807" xr:uid="{00000000-0005-0000-0000-000091240000}"/>
    <cellStyle name="Comma 4 5 5 2 3 4" xfId="48536" xr:uid="{00000000-0005-0000-0000-000092240000}"/>
    <cellStyle name="Comma 4 5 5 2 3 5" xfId="51552" xr:uid="{00000000-0005-0000-0000-000093240000}"/>
    <cellStyle name="Comma 4 5 5 2 4" xfId="12165" xr:uid="{00000000-0005-0000-0000-000094240000}"/>
    <cellStyle name="Comma 4 5 5 2 4 2" xfId="19697" xr:uid="{00000000-0005-0000-0000-000095240000}"/>
    <cellStyle name="Comma 4 5 5 2 4 3" xfId="33726" xr:uid="{00000000-0005-0000-0000-000096240000}"/>
    <cellStyle name="Comma 4 5 5 2 4 4" xfId="49013" xr:uid="{00000000-0005-0000-0000-000097240000}"/>
    <cellStyle name="Comma 4 5 5 2 4 5" xfId="52029" xr:uid="{00000000-0005-0000-0000-000098240000}"/>
    <cellStyle name="Comma 4 5 5 2 5" xfId="9254" xr:uid="{00000000-0005-0000-0000-000099240000}"/>
    <cellStyle name="Comma 4 5 5 2 5 2" xfId="43101" xr:uid="{00000000-0005-0000-0000-00009A240000}"/>
    <cellStyle name="Comma 4 5 5 2 5 3" xfId="47582" xr:uid="{00000000-0005-0000-0000-00009B240000}"/>
    <cellStyle name="Comma 4 5 5 2 5 4" xfId="50598" xr:uid="{00000000-0005-0000-0000-00009C240000}"/>
    <cellStyle name="Comma 4 5 5 2 6" xfId="42421" xr:uid="{00000000-0005-0000-0000-00009D240000}"/>
    <cellStyle name="Comma 4 5 5 2 7" xfId="46476" xr:uid="{00000000-0005-0000-0000-00009E240000}"/>
    <cellStyle name="Comma 4 5 5 2 8" xfId="49492" xr:uid="{00000000-0005-0000-0000-00009F240000}"/>
    <cellStyle name="Comma 4 5 5 3" xfId="10981" xr:uid="{00000000-0005-0000-0000-0000A0240000}"/>
    <cellStyle name="Comma 4 5 5 3 2" xfId="18531" xr:uid="{00000000-0005-0000-0000-0000A1240000}"/>
    <cellStyle name="Comma 4 5 5 3 3" xfId="43616" xr:uid="{00000000-0005-0000-0000-0000A2240000}"/>
    <cellStyle name="Comma 4 5 5 3 4" xfId="47847" xr:uid="{00000000-0005-0000-0000-0000A3240000}"/>
    <cellStyle name="Comma 4 5 5 3 5" xfId="50863" xr:uid="{00000000-0005-0000-0000-0000A4240000}"/>
    <cellStyle name="Comma 4 5 5 4" xfId="11466" xr:uid="{00000000-0005-0000-0000-0000A5240000}"/>
    <cellStyle name="Comma 4 5 5 4 2" xfId="19008" xr:uid="{00000000-0005-0000-0000-0000A6240000}"/>
    <cellStyle name="Comma 4 5 5 4 3" xfId="43625" xr:uid="{00000000-0005-0000-0000-0000A7240000}"/>
    <cellStyle name="Comma 4 5 5 4 4" xfId="48324" xr:uid="{00000000-0005-0000-0000-0000A8240000}"/>
    <cellStyle name="Comma 4 5 5 4 5" xfId="51340" xr:uid="{00000000-0005-0000-0000-0000A9240000}"/>
    <cellStyle name="Comma 4 5 5 5" xfId="11953" xr:uid="{00000000-0005-0000-0000-0000AA240000}"/>
    <cellStyle name="Comma 4 5 5 5 2" xfId="19485" xr:uid="{00000000-0005-0000-0000-0000AB240000}"/>
    <cellStyle name="Comma 4 5 5 5 3" xfId="21176" xr:uid="{00000000-0005-0000-0000-0000AC240000}"/>
    <cellStyle name="Comma 4 5 5 5 4" xfId="48801" xr:uid="{00000000-0005-0000-0000-0000AD240000}"/>
    <cellStyle name="Comma 4 5 5 5 5" xfId="51817" xr:uid="{00000000-0005-0000-0000-0000AE240000}"/>
    <cellStyle name="Comma 4 5 5 6" xfId="8941" xr:uid="{00000000-0005-0000-0000-0000AF240000}"/>
    <cellStyle name="Comma 4 5 5 6 2" xfId="43063" xr:uid="{00000000-0005-0000-0000-0000B0240000}"/>
    <cellStyle name="Comma 4 5 5 6 3" xfId="47370" xr:uid="{00000000-0005-0000-0000-0000B1240000}"/>
    <cellStyle name="Comma 4 5 5 6 4" xfId="50386" xr:uid="{00000000-0005-0000-0000-0000B2240000}"/>
    <cellStyle name="Comma 4 5 5 7" xfId="44439" xr:uid="{00000000-0005-0000-0000-0000B3240000}"/>
    <cellStyle name="Comma 4 5 5 8" xfId="46264" xr:uid="{00000000-0005-0000-0000-0000B4240000}"/>
    <cellStyle name="Comma 4 5 5 9" xfId="49280" xr:uid="{00000000-0005-0000-0000-0000B5240000}"/>
    <cellStyle name="Comma 4 5 6" xfId="6381" xr:uid="{00000000-0005-0000-0000-0000B6240000}"/>
    <cellStyle name="Comma 4 5 6 2" xfId="11034" xr:uid="{00000000-0005-0000-0000-0000B7240000}"/>
    <cellStyle name="Comma 4 5 6 2 2" xfId="18584" xr:uid="{00000000-0005-0000-0000-0000B8240000}"/>
    <cellStyle name="Comma 4 5 6 2 3" xfId="43140" xr:uid="{00000000-0005-0000-0000-0000B9240000}"/>
    <cellStyle name="Comma 4 5 6 2 4" xfId="47900" xr:uid="{00000000-0005-0000-0000-0000BA240000}"/>
    <cellStyle name="Comma 4 5 6 2 5" xfId="50916" xr:uid="{00000000-0005-0000-0000-0000BB240000}"/>
    <cellStyle name="Comma 4 5 6 3" xfId="11519" xr:uid="{00000000-0005-0000-0000-0000BC240000}"/>
    <cellStyle name="Comma 4 5 6 3 2" xfId="19061" xr:uid="{00000000-0005-0000-0000-0000BD240000}"/>
    <cellStyle name="Comma 4 5 6 3 3" xfId="44257" xr:uid="{00000000-0005-0000-0000-0000BE240000}"/>
    <cellStyle name="Comma 4 5 6 3 4" xfId="48377" xr:uid="{00000000-0005-0000-0000-0000BF240000}"/>
    <cellStyle name="Comma 4 5 6 3 5" xfId="51393" xr:uid="{00000000-0005-0000-0000-0000C0240000}"/>
    <cellStyle name="Comma 4 5 6 4" xfId="12006" xr:uid="{00000000-0005-0000-0000-0000C1240000}"/>
    <cellStyle name="Comma 4 5 6 4 2" xfId="19538" xr:uid="{00000000-0005-0000-0000-0000C2240000}"/>
    <cellStyle name="Comma 4 5 6 4 3" xfId="42984" xr:uid="{00000000-0005-0000-0000-0000C3240000}"/>
    <cellStyle name="Comma 4 5 6 4 4" xfId="48854" xr:uid="{00000000-0005-0000-0000-0000C4240000}"/>
    <cellStyle name="Comma 4 5 6 4 5" xfId="51870" xr:uid="{00000000-0005-0000-0000-0000C5240000}"/>
    <cellStyle name="Comma 4 5 6 5" xfId="9020" xr:uid="{00000000-0005-0000-0000-0000C6240000}"/>
    <cellStyle name="Comma 4 5 6 5 2" xfId="20494" xr:uid="{00000000-0005-0000-0000-0000C7240000}"/>
    <cellStyle name="Comma 4 5 6 5 3" xfId="47423" xr:uid="{00000000-0005-0000-0000-0000C8240000}"/>
    <cellStyle name="Comma 4 5 6 5 4" xfId="50439" xr:uid="{00000000-0005-0000-0000-0000C9240000}"/>
    <cellStyle name="Comma 4 5 6 6" xfId="42360" xr:uid="{00000000-0005-0000-0000-0000CA240000}"/>
    <cellStyle name="Comma 4 5 6 7" xfId="46317" xr:uid="{00000000-0005-0000-0000-0000CB240000}"/>
    <cellStyle name="Comma 4 5 6 8" xfId="49333" xr:uid="{00000000-0005-0000-0000-0000CC240000}"/>
    <cellStyle name="Comma 4 5 7" xfId="6701" xr:uid="{00000000-0005-0000-0000-0000CD240000}"/>
    <cellStyle name="Comma 4 5 7 2" xfId="11246" xr:uid="{00000000-0005-0000-0000-0000CE240000}"/>
    <cellStyle name="Comma 4 5 7 2 2" xfId="18796" xr:uid="{00000000-0005-0000-0000-0000CF240000}"/>
    <cellStyle name="Comma 4 5 7 2 3" xfId="44406" xr:uid="{00000000-0005-0000-0000-0000D0240000}"/>
    <cellStyle name="Comma 4 5 7 2 4" xfId="48112" xr:uid="{00000000-0005-0000-0000-0000D1240000}"/>
    <cellStyle name="Comma 4 5 7 2 5" xfId="51128" xr:uid="{00000000-0005-0000-0000-0000D2240000}"/>
    <cellStyle name="Comma 4 5 7 3" xfId="11731" xr:uid="{00000000-0005-0000-0000-0000D3240000}"/>
    <cellStyle name="Comma 4 5 7 3 2" xfId="19273" xr:uid="{00000000-0005-0000-0000-0000D4240000}"/>
    <cellStyle name="Comma 4 5 7 3 3" xfId="43502" xr:uid="{00000000-0005-0000-0000-0000D5240000}"/>
    <cellStyle name="Comma 4 5 7 3 4" xfId="48589" xr:uid="{00000000-0005-0000-0000-0000D6240000}"/>
    <cellStyle name="Comma 4 5 7 3 5" xfId="51605" xr:uid="{00000000-0005-0000-0000-0000D7240000}"/>
    <cellStyle name="Comma 4 5 7 4" xfId="12219" xr:uid="{00000000-0005-0000-0000-0000D8240000}"/>
    <cellStyle name="Comma 4 5 7 4 2" xfId="19750" xr:uid="{00000000-0005-0000-0000-0000D9240000}"/>
    <cellStyle name="Comma 4 5 7 4 3" xfId="44295" xr:uid="{00000000-0005-0000-0000-0000DA240000}"/>
    <cellStyle name="Comma 4 5 7 4 4" xfId="49066" xr:uid="{00000000-0005-0000-0000-0000DB240000}"/>
    <cellStyle name="Comma 4 5 7 4 5" xfId="52082" xr:uid="{00000000-0005-0000-0000-0000DC240000}"/>
    <cellStyle name="Comma 4 5 7 5" xfId="9334" xr:uid="{00000000-0005-0000-0000-0000DD240000}"/>
    <cellStyle name="Comma 4 5 7 5 2" xfId="44686" xr:uid="{00000000-0005-0000-0000-0000DE240000}"/>
    <cellStyle name="Comma 4 5 7 5 3" xfId="47635" xr:uid="{00000000-0005-0000-0000-0000DF240000}"/>
    <cellStyle name="Comma 4 5 7 5 4" xfId="50651" xr:uid="{00000000-0005-0000-0000-0000E0240000}"/>
    <cellStyle name="Comma 4 5 7 6" xfId="43876" xr:uid="{00000000-0005-0000-0000-0000E1240000}"/>
    <cellStyle name="Comma 4 5 7 7" xfId="46529" xr:uid="{00000000-0005-0000-0000-0000E2240000}"/>
    <cellStyle name="Comma 4 5 7 8" xfId="49545" xr:uid="{00000000-0005-0000-0000-0000E3240000}"/>
    <cellStyle name="Comma 4 5 8" xfId="9679" xr:uid="{00000000-0005-0000-0000-0000E4240000}"/>
    <cellStyle name="Comma 4 5 9" xfId="10822" xr:uid="{00000000-0005-0000-0000-0000E5240000}"/>
    <cellStyle name="Comma 4 5 9 2" xfId="18372" xr:uid="{00000000-0005-0000-0000-0000E6240000}"/>
    <cellStyle name="Comma 4 5 9 3" xfId="43114" xr:uid="{00000000-0005-0000-0000-0000E7240000}"/>
    <cellStyle name="Comma 4 5 9 4" xfId="47688" xr:uid="{00000000-0005-0000-0000-0000E8240000}"/>
    <cellStyle name="Comma 4 5 9 5" xfId="50704" xr:uid="{00000000-0005-0000-0000-0000E9240000}"/>
    <cellStyle name="Comma 4 6" xfId="4879" xr:uid="{00000000-0005-0000-0000-0000EA240000}"/>
    <cellStyle name="Comma 4 6 10" xfId="8003" xr:uid="{00000000-0005-0000-0000-0000EB240000}"/>
    <cellStyle name="Comma 4 6 10 2" xfId="44037" xr:uid="{00000000-0005-0000-0000-0000EC240000}"/>
    <cellStyle name="Comma 4 6 10 3" xfId="47032" xr:uid="{00000000-0005-0000-0000-0000ED240000}"/>
    <cellStyle name="Comma 4 6 10 4" xfId="50048" xr:uid="{00000000-0005-0000-0000-0000EE240000}"/>
    <cellStyle name="Comma 4 6 11" xfId="20057" xr:uid="{00000000-0005-0000-0000-0000EF240000}"/>
    <cellStyle name="Comma 4 6 12" xfId="44940" xr:uid="{00000000-0005-0000-0000-0000F0240000}"/>
    <cellStyle name="Comma 4 6 13" xfId="45848" xr:uid="{00000000-0005-0000-0000-0000F1240000}"/>
    <cellStyle name="Comma 4 6 14" xfId="46107" xr:uid="{00000000-0005-0000-0000-0000F2240000}"/>
    <cellStyle name="Comma 4 6 15" xfId="49122" xr:uid="{00000000-0005-0000-0000-0000F3240000}"/>
    <cellStyle name="Comma 4 6 2" xfId="6143" xr:uid="{00000000-0005-0000-0000-0000F4240000}"/>
    <cellStyle name="Comma 4 6 2 2" xfId="6463" xr:uid="{00000000-0005-0000-0000-0000F5240000}"/>
    <cellStyle name="Comma 4 6 2 2 2" xfId="11089" xr:uid="{00000000-0005-0000-0000-0000F6240000}"/>
    <cellStyle name="Comma 4 6 2 2 2 2" xfId="18639" xr:uid="{00000000-0005-0000-0000-0000F7240000}"/>
    <cellStyle name="Comma 4 6 2 2 2 3" xfId="21224" xr:uid="{00000000-0005-0000-0000-0000F8240000}"/>
    <cellStyle name="Comma 4 6 2 2 2 4" xfId="47955" xr:uid="{00000000-0005-0000-0000-0000F9240000}"/>
    <cellStyle name="Comma 4 6 2 2 2 5" xfId="50971" xr:uid="{00000000-0005-0000-0000-0000FA240000}"/>
    <cellStyle name="Comma 4 6 2 2 3" xfId="11574" xr:uid="{00000000-0005-0000-0000-0000FB240000}"/>
    <cellStyle name="Comma 4 6 2 2 3 2" xfId="19116" xr:uid="{00000000-0005-0000-0000-0000FC240000}"/>
    <cellStyle name="Comma 4 6 2 2 3 3" xfId="21188" xr:uid="{00000000-0005-0000-0000-0000FD240000}"/>
    <cellStyle name="Comma 4 6 2 2 3 4" xfId="48432" xr:uid="{00000000-0005-0000-0000-0000FE240000}"/>
    <cellStyle name="Comma 4 6 2 2 3 5" xfId="51448" xr:uid="{00000000-0005-0000-0000-0000FF240000}"/>
    <cellStyle name="Comma 4 6 2 2 4" xfId="12061" xr:uid="{00000000-0005-0000-0000-000000250000}"/>
    <cellStyle name="Comma 4 6 2 2 4 2" xfId="19593" xr:uid="{00000000-0005-0000-0000-000001250000}"/>
    <cellStyle name="Comma 4 6 2 2 4 3" xfId="42987" xr:uid="{00000000-0005-0000-0000-000002250000}"/>
    <cellStyle name="Comma 4 6 2 2 4 4" xfId="48909" xr:uid="{00000000-0005-0000-0000-000003250000}"/>
    <cellStyle name="Comma 4 6 2 2 4 5" xfId="51925" xr:uid="{00000000-0005-0000-0000-000004250000}"/>
    <cellStyle name="Comma 4 6 2 2 5" xfId="9097" xr:uid="{00000000-0005-0000-0000-000005250000}"/>
    <cellStyle name="Comma 4 6 2 2 5 2" xfId="44392" xr:uid="{00000000-0005-0000-0000-000006250000}"/>
    <cellStyle name="Comma 4 6 2 2 5 3" xfId="47478" xr:uid="{00000000-0005-0000-0000-000007250000}"/>
    <cellStyle name="Comma 4 6 2 2 5 4" xfId="50494" xr:uid="{00000000-0005-0000-0000-000008250000}"/>
    <cellStyle name="Comma 4 6 2 2 6" xfId="20551" xr:uid="{00000000-0005-0000-0000-000009250000}"/>
    <cellStyle name="Comma 4 6 2 2 7" xfId="46372" xr:uid="{00000000-0005-0000-0000-00000A250000}"/>
    <cellStyle name="Comma 4 6 2 2 8" xfId="49388" xr:uid="{00000000-0005-0000-0000-00000B250000}"/>
    <cellStyle name="Comma 4 6 2 3" xfId="10877" xr:uid="{00000000-0005-0000-0000-00000C250000}"/>
    <cellStyle name="Comma 4 6 2 3 2" xfId="18427" xr:uid="{00000000-0005-0000-0000-00000D250000}"/>
    <cellStyle name="Comma 4 6 2 3 3" xfId="42687" xr:uid="{00000000-0005-0000-0000-00000E250000}"/>
    <cellStyle name="Comma 4 6 2 3 4" xfId="47743" xr:uid="{00000000-0005-0000-0000-00000F250000}"/>
    <cellStyle name="Comma 4 6 2 3 5" xfId="50759" xr:uid="{00000000-0005-0000-0000-000010250000}"/>
    <cellStyle name="Comma 4 6 2 4" xfId="11361" xr:uid="{00000000-0005-0000-0000-000011250000}"/>
    <cellStyle name="Comma 4 6 2 4 2" xfId="18904" xr:uid="{00000000-0005-0000-0000-000012250000}"/>
    <cellStyle name="Comma 4 6 2 4 3" xfId="20142" xr:uid="{00000000-0005-0000-0000-000013250000}"/>
    <cellStyle name="Comma 4 6 2 4 4" xfId="48220" xr:uid="{00000000-0005-0000-0000-000014250000}"/>
    <cellStyle name="Comma 4 6 2 4 5" xfId="51236" xr:uid="{00000000-0005-0000-0000-000015250000}"/>
    <cellStyle name="Comma 4 6 2 5" xfId="11848" xr:uid="{00000000-0005-0000-0000-000016250000}"/>
    <cellStyle name="Comma 4 6 2 5 2" xfId="19381" xr:uid="{00000000-0005-0000-0000-000017250000}"/>
    <cellStyle name="Comma 4 6 2 5 3" xfId="43725" xr:uid="{00000000-0005-0000-0000-000018250000}"/>
    <cellStyle name="Comma 4 6 2 5 4" xfId="48697" xr:uid="{00000000-0005-0000-0000-000019250000}"/>
    <cellStyle name="Comma 4 6 2 5 5" xfId="51713" xr:uid="{00000000-0005-0000-0000-00001A250000}"/>
    <cellStyle name="Comma 4 6 2 6" xfId="8796" xr:uid="{00000000-0005-0000-0000-00001B250000}"/>
    <cellStyle name="Comma 4 6 2 6 2" xfId="42598" xr:uid="{00000000-0005-0000-0000-00001C250000}"/>
    <cellStyle name="Comma 4 6 2 6 3" xfId="47266" xr:uid="{00000000-0005-0000-0000-00001D250000}"/>
    <cellStyle name="Comma 4 6 2 6 4" xfId="50282" xr:uid="{00000000-0005-0000-0000-00001E250000}"/>
    <cellStyle name="Comma 4 6 2 7" xfId="42317" xr:uid="{00000000-0005-0000-0000-00001F250000}"/>
    <cellStyle name="Comma 4 6 2 8" xfId="46160" xr:uid="{00000000-0005-0000-0000-000020250000}"/>
    <cellStyle name="Comma 4 6 2 9" xfId="49176" xr:uid="{00000000-0005-0000-0000-000021250000}"/>
    <cellStyle name="Comma 4 6 3" xfId="6223" xr:uid="{00000000-0005-0000-0000-000022250000}"/>
    <cellStyle name="Comma 4 6 3 2" xfId="6543" xr:uid="{00000000-0005-0000-0000-000023250000}"/>
    <cellStyle name="Comma 4 6 3 2 2" xfId="11142" xr:uid="{00000000-0005-0000-0000-000024250000}"/>
    <cellStyle name="Comma 4 6 3 2 2 2" xfId="18692" xr:uid="{00000000-0005-0000-0000-000025250000}"/>
    <cellStyle name="Comma 4 6 3 2 2 3" xfId="42727" xr:uid="{00000000-0005-0000-0000-000026250000}"/>
    <cellStyle name="Comma 4 6 3 2 2 4" xfId="48008" xr:uid="{00000000-0005-0000-0000-000027250000}"/>
    <cellStyle name="Comma 4 6 3 2 2 5" xfId="51024" xr:uid="{00000000-0005-0000-0000-000028250000}"/>
    <cellStyle name="Comma 4 6 3 2 3" xfId="11627" xr:uid="{00000000-0005-0000-0000-000029250000}"/>
    <cellStyle name="Comma 4 6 3 2 3 2" xfId="19169" xr:uid="{00000000-0005-0000-0000-00002A250000}"/>
    <cellStyle name="Comma 4 6 3 2 3 3" xfId="20938" xr:uid="{00000000-0005-0000-0000-00002B250000}"/>
    <cellStyle name="Comma 4 6 3 2 3 4" xfId="48485" xr:uid="{00000000-0005-0000-0000-00002C250000}"/>
    <cellStyle name="Comma 4 6 3 2 3 5" xfId="51501" xr:uid="{00000000-0005-0000-0000-00002D250000}"/>
    <cellStyle name="Comma 4 6 3 2 4" xfId="12114" xr:uid="{00000000-0005-0000-0000-00002E250000}"/>
    <cellStyle name="Comma 4 6 3 2 4 2" xfId="19646" xr:uid="{00000000-0005-0000-0000-00002F250000}"/>
    <cellStyle name="Comma 4 6 3 2 4 3" xfId="43639" xr:uid="{00000000-0005-0000-0000-000030250000}"/>
    <cellStyle name="Comma 4 6 3 2 4 4" xfId="48962" xr:uid="{00000000-0005-0000-0000-000031250000}"/>
    <cellStyle name="Comma 4 6 3 2 4 5" xfId="51978" xr:uid="{00000000-0005-0000-0000-000032250000}"/>
    <cellStyle name="Comma 4 6 3 2 5" xfId="9176" xr:uid="{00000000-0005-0000-0000-000033250000}"/>
    <cellStyle name="Comma 4 6 3 2 5 2" xfId="28708" xr:uid="{00000000-0005-0000-0000-000034250000}"/>
    <cellStyle name="Comma 4 6 3 2 5 3" xfId="47531" xr:uid="{00000000-0005-0000-0000-000035250000}"/>
    <cellStyle name="Comma 4 6 3 2 5 4" xfId="50547" xr:uid="{00000000-0005-0000-0000-000036250000}"/>
    <cellStyle name="Comma 4 6 3 2 6" xfId="42403" xr:uid="{00000000-0005-0000-0000-000037250000}"/>
    <cellStyle name="Comma 4 6 3 2 7" xfId="46425" xr:uid="{00000000-0005-0000-0000-000038250000}"/>
    <cellStyle name="Comma 4 6 3 2 8" xfId="49441" xr:uid="{00000000-0005-0000-0000-000039250000}"/>
    <cellStyle name="Comma 4 6 3 3" xfId="10930" xr:uid="{00000000-0005-0000-0000-00003A250000}"/>
    <cellStyle name="Comma 4 6 3 3 2" xfId="18480" xr:uid="{00000000-0005-0000-0000-00003B250000}"/>
    <cellStyle name="Comma 4 6 3 3 3" xfId="43128" xr:uid="{00000000-0005-0000-0000-00003C250000}"/>
    <cellStyle name="Comma 4 6 3 3 4" xfId="47796" xr:uid="{00000000-0005-0000-0000-00003D250000}"/>
    <cellStyle name="Comma 4 6 3 3 5" xfId="50812" xr:uid="{00000000-0005-0000-0000-00003E250000}"/>
    <cellStyle name="Comma 4 6 3 4" xfId="11415" xr:uid="{00000000-0005-0000-0000-00003F250000}"/>
    <cellStyle name="Comma 4 6 3 4 2" xfId="18957" xr:uid="{00000000-0005-0000-0000-000040250000}"/>
    <cellStyle name="Comma 4 6 3 4 3" xfId="43367" xr:uid="{00000000-0005-0000-0000-000041250000}"/>
    <cellStyle name="Comma 4 6 3 4 4" xfId="48273" xr:uid="{00000000-0005-0000-0000-000042250000}"/>
    <cellStyle name="Comma 4 6 3 4 5" xfId="51289" xr:uid="{00000000-0005-0000-0000-000043250000}"/>
    <cellStyle name="Comma 4 6 3 5" xfId="11902" xr:uid="{00000000-0005-0000-0000-000044250000}"/>
    <cellStyle name="Comma 4 6 3 5 2" xfId="19434" xr:uid="{00000000-0005-0000-0000-000045250000}"/>
    <cellStyle name="Comma 4 6 3 5 3" xfId="43929" xr:uid="{00000000-0005-0000-0000-000046250000}"/>
    <cellStyle name="Comma 4 6 3 5 4" xfId="48750" xr:uid="{00000000-0005-0000-0000-000047250000}"/>
    <cellStyle name="Comma 4 6 3 5 5" xfId="51766" xr:uid="{00000000-0005-0000-0000-000048250000}"/>
    <cellStyle name="Comma 4 6 3 6" xfId="8867" xr:uid="{00000000-0005-0000-0000-000049250000}"/>
    <cellStyle name="Comma 4 6 3 6 2" xfId="43977" xr:uid="{00000000-0005-0000-0000-00004A250000}"/>
    <cellStyle name="Comma 4 6 3 6 3" xfId="47319" xr:uid="{00000000-0005-0000-0000-00004B250000}"/>
    <cellStyle name="Comma 4 6 3 6 4" xfId="50335" xr:uid="{00000000-0005-0000-0000-00004C250000}"/>
    <cellStyle name="Comma 4 6 3 7" xfId="42334" xr:uid="{00000000-0005-0000-0000-00004D250000}"/>
    <cellStyle name="Comma 4 6 3 8" xfId="46213" xr:uid="{00000000-0005-0000-0000-00004E250000}"/>
    <cellStyle name="Comma 4 6 3 9" xfId="49229" xr:uid="{00000000-0005-0000-0000-00004F250000}"/>
    <cellStyle name="Comma 4 6 4" xfId="6303" xr:uid="{00000000-0005-0000-0000-000050250000}"/>
    <cellStyle name="Comma 4 6 4 2" xfId="6623" xr:uid="{00000000-0005-0000-0000-000051250000}"/>
    <cellStyle name="Comma 4 6 4 2 2" xfId="11195" xr:uid="{00000000-0005-0000-0000-000052250000}"/>
    <cellStyle name="Comma 4 6 4 2 2 2" xfId="18745" xr:uid="{00000000-0005-0000-0000-000053250000}"/>
    <cellStyle name="Comma 4 6 4 2 2 3" xfId="42737" xr:uid="{00000000-0005-0000-0000-000054250000}"/>
    <cellStyle name="Comma 4 6 4 2 2 4" xfId="48061" xr:uid="{00000000-0005-0000-0000-000055250000}"/>
    <cellStyle name="Comma 4 6 4 2 2 5" xfId="51077" xr:uid="{00000000-0005-0000-0000-000056250000}"/>
    <cellStyle name="Comma 4 6 4 2 3" xfId="11680" xr:uid="{00000000-0005-0000-0000-000057250000}"/>
    <cellStyle name="Comma 4 6 4 2 3 2" xfId="19222" xr:uid="{00000000-0005-0000-0000-000058250000}"/>
    <cellStyle name="Comma 4 6 4 2 3 3" xfId="44127" xr:uid="{00000000-0005-0000-0000-000059250000}"/>
    <cellStyle name="Comma 4 6 4 2 3 4" xfId="48538" xr:uid="{00000000-0005-0000-0000-00005A250000}"/>
    <cellStyle name="Comma 4 6 4 2 3 5" xfId="51554" xr:uid="{00000000-0005-0000-0000-00005B250000}"/>
    <cellStyle name="Comma 4 6 4 2 4" xfId="12167" xr:uid="{00000000-0005-0000-0000-00005C250000}"/>
    <cellStyle name="Comma 4 6 4 2 4 2" xfId="19699" xr:uid="{00000000-0005-0000-0000-00005D250000}"/>
    <cellStyle name="Comma 4 6 4 2 4 3" xfId="42988" xr:uid="{00000000-0005-0000-0000-00005E250000}"/>
    <cellStyle name="Comma 4 6 4 2 4 4" xfId="49015" xr:uid="{00000000-0005-0000-0000-00005F250000}"/>
    <cellStyle name="Comma 4 6 4 2 4 5" xfId="52031" xr:uid="{00000000-0005-0000-0000-000060250000}"/>
    <cellStyle name="Comma 4 6 4 2 5" xfId="9256" xr:uid="{00000000-0005-0000-0000-000061250000}"/>
    <cellStyle name="Comma 4 6 4 2 5 2" xfId="44779" xr:uid="{00000000-0005-0000-0000-000062250000}"/>
    <cellStyle name="Comma 4 6 4 2 5 3" xfId="47584" xr:uid="{00000000-0005-0000-0000-000063250000}"/>
    <cellStyle name="Comma 4 6 4 2 5 4" xfId="50600" xr:uid="{00000000-0005-0000-0000-000064250000}"/>
    <cellStyle name="Comma 4 6 4 2 6" xfId="42422" xr:uid="{00000000-0005-0000-0000-000065250000}"/>
    <cellStyle name="Comma 4 6 4 2 7" xfId="46478" xr:uid="{00000000-0005-0000-0000-000066250000}"/>
    <cellStyle name="Comma 4 6 4 2 8" xfId="49494" xr:uid="{00000000-0005-0000-0000-000067250000}"/>
    <cellStyle name="Comma 4 6 4 3" xfId="10983" xr:uid="{00000000-0005-0000-0000-000068250000}"/>
    <cellStyle name="Comma 4 6 4 3 2" xfId="18533" xr:uid="{00000000-0005-0000-0000-000069250000}"/>
    <cellStyle name="Comma 4 6 4 3 3" xfId="21245" xr:uid="{00000000-0005-0000-0000-00006A250000}"/>
    <cellStyle name="Comma 4 6 4 3 4" xfId="47849" xr:uid="{00000000-0005-0000-0000-00006B250000}"/>
    <cellStyle name="Comma 4 6 4 3 5" xfId="50865" xr:uid="{00000000-0005-0000-0000-00006C250000}"/>
    <cellStyle name="Comma 4 6 4 4" xfId="11468" xr:uid="{00000000-0005-0000-0000-00006D250000}"/>
    <cellStyle name="Comma 4 6 4 4 2" xfId="19010" xr:uid="{00000000-0005-0000-0000-00006E250000}"/>
    <cellStyle name="Comma 4 6 4 4 3" xfId="42776" xr:uid="{00000000-0005-0000-0000-00006F250000}"/>
    <cellStyle name="Comma 4 6 4 4 4" xfId="48326" xr:uid="{00000000-0005-0000-0000-000070250000}"/>
    <cellStyle name="Comma 4 6 4 4 5" xfId="51342" xr:uid="{00000000-0005-0000-0000-000071250000}"/>
    <cellStyle name="Comma 4 6 4 5" xfId="11955" xr:uid="{00000000-0005-0000-0000-000072250000}"/>
    <cellStyle name="Comma 4 6 4 5 2" xfId="19487" xr:uid="{00000000-0005-0000-0000-000073250000}"/>
    <cellStyle name="Comma 4 6 4 5 3" xfId="43233" xr:uid="{00000000-0005-0000-0000-000074250000}"/>
    <cellStyle name="Comma 4 6 4 5 4" xfId="48803" xr:uid="{00000000-0005-0000-0000-000075250000}"/>
    <cellStyle name="Comma 4 6 4 5 5" xfId="51819" xr:uid="{00000000-0005-0000-0000-000076250000}"/>
    <cellStyle name="Comma 4 6 4 6" xfId="8943" xr:uid="{00000000-0005-0000-0000-000077250000}"/>
    <cellStyle name="Comma 4 6 4 6 2" xfId="44202" xr:uid="{00000000-0005-0000-0000-000078250000}"/>
    <cellStyle name="Comma 4 6 4 6 3" xfId="47372" xr:uid="{00000000-0005-0000-0000-000079250000}"/>
    <cellStyle name="Comma 4 6 4 6 4" xfId="50388" xr:uid="{00000000-0005-0000-0000-00007A250000}"/>
    <cellStyle name="Comma 4 6 4 7" xfId="20559" xr:uid="{00000000-0005-0000-0000-00007B250000}"/>
    <cellStyle name="Comma 4 6 4 8" xfId="46266" xr:uid="{00000000-0005-0000-0000-00007C250000}"/>
    <cellStyle name="Comma 4 6 4 9" xfId="49282" xr:uid="{00000000-0005-0000-0000-00007D250000}"/>
    <cellStyle name="Comma 4 6 5" xfId="6383" xr:uid="{00000000-0005-0000-0000-00007E250000}"/>
    <cellStyle name="Comma 4 6 5 2" xfId="11036" xr:uid="{00000000-0005-0000-0000-00007F250000}"/>
    <cellStyle name="Comma 4 6 5 2 2" xfId="18586" xr:uid="{00000000-0005-0000-0000-000080250000}"/>
    <cellStyle name="Comma 4 6 5 2 3" xfId="43912" xr:uid="{00000000-0005-0000-0000-000081250000}"/>
    <cellStyle name="Comma 4 6 5 2 4" xfId="47902" xr:uid="{00000000-0005-0000-0000-000082250000}"/>
    <cellStyle name="Comma 4 6 5 2 5" xfId="50918" xr:uid="{00000000-0005-0000-0000-000083250000}"/>
    <cellStyle name="Comma 4 6 5 3" xfId="11521" xr:uid="{00000000-0005-0000-0000-000084250000}"/>
    <cellStyle name="Comma 4 6 5 3 2" xfId="19063" xr:uid="{00000000-0005-0000-0000-000085250000}"/>
    <cellStyle name="Comma 4 6 5 3 3" xfId="43178" xr:uid="{00000000-0005-0000-0000-000086250000}"/>
    <cellStyle name="Comma 4 6 5 3 4" xfId="48379" xr:uid="{00000000-0005-0000-0000-000087250000}"/>
    <cellStyle name="Comma 4 6 5 3 5" xfId="51395" xr:uid="{00000000-0005-0000-0000-000088250000}"/>
    <cellStyle name="Comma 4 6 5 4" xfId="12008" xr:uid="{00000000-0005-0000-0000-000089250000}"/>
    <cellStyle name="Comma 4 6 5 4 2" xfId="19540" xr:uid="{00000000-0005-0000-0000-00008A250000}"/>
    <cellStyle name="Comma 4 6 5 4 3" xfId="43855" xr:uid="{00000000-0005-0000-0000-00008B250000}"/>
    <cellStyle name="Comma 4 6 5 4 4" xfId="48856" xr:uid="{00000000-0005-0000-0000-00008C250000}"/>
    <cellStyle name="Comma 4 6 5 4 5" xfId="51872" xr:uid="{00000000-0005-0000-0000-00008D250000}"/>
    <cellStyle name="Comma 4 6 5 5" xfId="9022" xr:uid="{00000000-0005-0000-0000-00008E250000}"/>
    <cellStyle name="Comma 4 6 5 5 2" xfId="20812" xr:uid="{00000000-0005-0000-0000-00008F250000}"/>
    <cellStyle name="Comma 4 6 5 5 3" xfId="47425" xr:uid="{00000000-0005-0000-0000-000090250000}"/>
    <cellStyle name="Comma 4 6 5 5 4" xfId="50441" xr:uid="{00000000-0005-0000-0000-000091250000}"/>
    <cellStyle name="Comma 4 6 5 6" xfId="43989" xr:uid="{00000000-0005-0000-0000-000092250000}"/>
    <cellStyle name="Comma 4 6 5 7" xfId="46319" xr:uid="{00000000-0005-0000-0000-000093250000}"/>
    <cellStyle name="Comma 4 6 5 8" xfId="49335" xr:uid="{00000000-0005-0000-0000-000094250000}"/>
    <cellStyle name="Comma 4 6 6" xfId="6703" xr:uid="{00000000-0005-0000-0000-000095250000}"/>
    <cellStyle name="Comma 4 6 6 2" xfId="11248" xr:uid="{00000000-0005-0000-0000-000096250000}"/>
    <cellStyle name="Comma 4 6 6 2 2" xfId="18798" xr:uid="{00000000-0005-0000-0000-000097250000}"/>
    <cellStyle name="Comma 4 6 6 2 3" xfId="43470" xr:uid="{00000000-0005-0000-0000-000098250000}"/>
    <cellStyle name="Comma 4 6 6 2 4" xfId="48114" xr:uid="{00000000-0005-0000-0000-000099250000}"/>
    <cellStyle name="Comma 4 6 6 2 5" xfId="51130" xr:uid="{00000000-0005-0000-0000-00009A250000}"/>
    <cellStyle name="Comma 4 6 6 3" xfId="11733" xr:uid="{00000000-0005-0000-0000-00009B250000}"/>
    <cellStyle name="Comma 4 6 6 3 2" xfId="19275" xr:uid="{00000000-0005-0000-0000-00009C250000}"/>
    <cellStyle name="Comma 4 6 6 3 3" xfId="44609" xr:uid="{00000000-0005-0000-0000-00009D250000}"/>
    <cellStyle name="Comma 4 6 6 3 4" xfId="48591" xr:uid="{00000000-0005-0000-0000-00009E250000}"/>
    <cellStyle name="Comma 4 6 6 3 5" xfId="51607" xr:uid="{00000000-0005-0000-0000-00009F250000}"/>
    <cellStyle name="Comma 4 6 6 4" xfId="12221" xr:uid="{00000000-0005-0000-0000-0000A0250000}"/>
    <cellStyle name="Comma 4 6 6 4 2" xfId="19752" xr:uid="{00000000-0005-0000-0000-0000A1250000}"/>
    <cellStyle name="Comma 4 6 6 4 3" xfId="44309" xr:uid="{00000000-0005-0000-0000-0000A2250000}"/>
    <cellStyle name="Comma 4 6 6 4 4" xfId="49068" xr:uid="{00000000-0005-0000-0000-0000A3250000}"/>
    <cellStyle name="Comma 4 6 6 4 5" xfId="52084" xr:uid="{00000000-0005-0000-0000-0000A4250000}"/>
    <cellStyle name="Comma 4 6 6 5" xfId="9336" xr:uid="{00000000-0005-0000-0000-0000A5250000}"/>
    <cellStyle name="Comma 4 6 6 5 2" xfId="20967" xr:uid="{00000000-0005-0000-0000-0000A6250000}"/>
    <cellStyle name="Comma 4 6 6 5 3" xfId="47637" xr:uid="{00000000-0005-0000-0000-0000A7250000}"/>
    <cellStyle name="Comma 4 6 6 5 4" xfId="50653" xr:uid="{00000000-0005-0000-0000-0000A8250000}"/>
    <cellStyle name="Comma 4 6 6 6" xfId="44451" xr:uid="{00000000-0005-0000-0000-0000A9250000}"/>
    <cellStyle name="Comma 4 6 6 7" xfId="46531" xr:uid="{00000000-0005-0000-0000-0000AA250000}"/>
    <cellStyle name="Comma 4 6 6 8" xfId="49547" xr:uid="{00000000-0005-0000-0000-0000AB250000}"/>
    <cellStyle name="Comma 4 6 7" xfId="10824" xr:uid="{00000000-0005-0000-0000-0000AC250000}"/>
    <cellStyle name="Comma 4 6 7 2" xfId="18374" xr:uid="{00000000-0005-0000-0000-0000AD250000}"/>
    <cellStyle name="Comma 4 6 7 3" xfId="43613" xr:uid="{00000000-0005-0000-0000-0000AE250000}"/>
    <cellStyle name="Comma 4 6 7 4" xfId="47690" xr:uid="{00000000-0005-0000-0000-0000AF250000}"/>
    <cellStyle name="Comma 4 6 7 5" xfId="50706" xr:uid="{00000000-0005-0000-0000-0000B0250000}"/>
    <cellStyle name="Comma 4 6 8" xfId="11308" xr:uid="{00000000-0005-0000-0000-0000B1250000}"/>
    <cellStyle name="Comma 4 6 8 2" xfId="18851" xr:uid="{00000000-0005-0000-0000-0000B2250000}"/>
    <cellStyle name="Comma 4 6 8 3" xfId="28795" xr:uid="{00000000-0005-0000-0000-0000B3250000}"/>
    <cellStyle name="Comma 4 6 8 4" xfId="48167" xr:uid="{00000000-0005-0000-0000-0000B4250000}"/>
    <cellStyle name="Comma 4 6 8 5" xfId="51183" xr:uid="{00000000-0005-0000-0000-0000B5250000}"/>
    <cellStyle name="Comma 4 6 9" xfId="11795" xr:uid="{00000000-0005-0000-0000-0000B6250000}"/>
    <cellStyle name="Comma 4 6 9 2" xfId="19328" xr:uid="{00000000-0005-0000-0000-0000B7250000}"/>
    <cellStyle name="Comma 4 6 9 3" xfId="43211" xr:uid="{00000000-0005-0000-0000-0000B8250000}"/>
    <cellStyle name="Comma 4 6 9 4" xfId="48644" xr:uid="{00000000-0005-0000-0000-0000B9250000}"/>
    <cellStyle name="Comma 4 6 9 5" xfId="51660" xr:uid="{00000000-0005-0000-0000-0000BA250000}"/>
    <cellStyle name="Comma 4 7" xfId="7494" xr:uid="{00000000-0005-0000-0000-0000BB250000}"/>
    <cellStyle name="Comma 4 7 2" xfId="17996" xr:uid="{00000000-0005-0000-0000-0000BC250000}"/>
    <cellStyle name="Comma 4 7 3" xfId="20058" xr:uid="{00000000-0005-0000-0000-0000BD250000}"/>
    <cellStyle name="Comma 4 7 4" xfId="43598" xr:uid="{00000000-0005-0000-0000-0000BE250000}"/>
    <cellStyle name="Comma 4 7 5" xfId="44941" xr:uid="{00000000-0005-0000-0000-0000BF250000}"/>
    <cellStyle name="Comma 4 7 6" xfId="45849" xr:uid="{00000000-0005-0000-0000-0000C0250000}"/>
    <cellStyle name="Comma 4 7 7" xfId="46991" xr:uid="{00000000-0005-0000-0000-0000C1250000}"/>
    <cellStyle name="Comma 4 7 8" xfId="50007" xr:uid="{00000000-0005-0000-0000-0000C2250000}"/>
    <cellStyle name="Comma 4 8" xfId="15793" xr:uid="{00000000-0005-0000-0000-0000C3250000}"/>
    <cellStyle name="Comma 4 8 2" xfId="20059" xr:uid="{00000000-0005-0000-0000-0000C4250000}"/>
    <cellStyle name="Comma 4 8 3" xfId="44942" xr:uid="{00000000-0005-0000-0000-0000C5250000}"/>
    <cellStyle name="Comma 4 8 4" xfId="45850" xr:uid="{00000000-0005-0000-0000-0000C6250000}"/>
    <cellStyle name="Comma 4 9" xfId="20060" xr:uid="{00000000-0005-0000-0000-0000C7250000}"/>
    <cellStyle name="Comma 5" xfId="2082" xr:uid="{00000000-0005-0000-0000-0000C8250000}"/>
    <cellStyle name="Comma 5 10" xfId="44943" xr:uid="{00000000-0005-0000-0000-0000C9250000}"/>
    <cellStyle name="Comma 5 11" xfId="45851" xr:uid="{00000000-0005-0000-0000-0000CA250000}"/>
    <cellStyle name="Comma 5 2" xfId="2076" xr:uid="{00000000-0005-0000-0000-0000CB250000}"/>
    <cellStyle name="Comma 5 2 10" xfId="11756" xr:uid="{00000000-0005-0000-0000-0000CC250000}"/>
    <cellStyle name="Comma 5 2 10 2" xfId="19294" xr:uid="{00000000-0005-0000-0000-0000CD250000}"/>
    <cellStyle name="Comma 5 2 10 3" xfId="37005" xr:uid="{00000000-0005-0000-0000-0000CE250000}"/>
    <cellStyle name="Comma 5 2 10 4" xfId="43724" xr:uid="{00000000-0005-0000-0000-0000CF250000}"/>
    <cellStyle name="Comma 5 2 10 5" xfId="48610" xr:uid="{00000000-0005-0000-0000-0000D0250000}"/>
    <cellStyle name="Comma 5 2 10 6" xfId="51626" xr:uid="{00000000-0005-0000-0000-0000D1250000}"/>
    <cellStyle name="Comma 5 2 11" xfId="7890" xr:uid="{00000000-0005-0000-0000-0000D2250000}"/>
    <cellStyle name="Comma 5 2 11 2" xfId="18018" xr:uid="{00000000-0005-0000-0000-0000D3250000}"/>
    <cellStyle name="Comma 5 2 11 3" xfId="43432" xr:uid="{00000000-0005-0000-0000-0000D4250000}"/>
    <cellStyle name="Comma 5 2 11 4" xfId="47020" xr:uid="{00000000-0005-0000-0000-0000D5250000}"/>
    <cellStyle name="Comma 5 2 11 5" xfId="50036" xr:uid="{00000000-0005-0000-0000-0000D6250000}"/>
    <cellStyle name="Comma 5 2 12" xfId="15799" xr:uid="{00000000-0005-0000-0000-0000D7250000}"/>
    <cellStyle name="Comma 5 2 13" xfId="20062" xr:uid="{00000000-0005-0000-0000-0000D8250000}"/>
    <cellStyle name="Comma 5 2 14" xfId="46073" xr:uid="{00000000-0005-0000-0000-0000D9250000}"/>
    <cellStyle name="Comma 5 2 15" xfId="49088" xr:uid="{00000000-0005-0000-0000-0000DA250000}"/>
    <cellStyle name="Comma 5 2 2" xfId="4880" xr:uid="{00000000-0005-0000-0000-0000DB250000}"/>
    <cellStyle name="Comma 5 2 2 10" xfId="7798" xr:uid="{00000000-0005-0000-0000-0000DC250000}"/>
    <cellStyle name="Comma 5 2 2 10 2" xfId="44245" xr:uid="{00000000-0005-0000-0000-0000DD250000}"/>
    <cellStyle name="Comma 5 2 2 10 3" xfId="47006" xr:uid="{00000000-0005-0000-0000-0000DE250000}"/>
    <cellStyle name="Comma 5 2 2 10 4" xfId="50022" xr:uid="{00000000-0005-0000-0000-0000DF250000}"/>
    <cellStyle name="Comma 5 2 2 11" xfId="20063" xr:uid="{00000000-0005-0000-0000-0000E0250000}"/>
    <cellStyle name="Comma 5 2 2 12" xfId="46108" xr:uid="{00000000-0005-0000-0000-0000E1250000}"/>
    <cellStyle name="Comma 5 2 2 13" xfId="49123" xr:uid="{00000000-0005-0000-0000-0000E2250000}"/>
    <cellStyle name="Comma 5 2 2 2" xfId="6144" xr:uid="{00000000-0005-0000-0000-0000E3250000}"/>
    <cellStyle name="Comma 5 2 2 2 10" xfId="46161" xr:uid="{00000000-0005-0000-0000-0000E4250000}"/>
    <cellStyle name="Comma 5 2 2 2 11" xfId="49177" xr:uid="{00000000-0005-0000-0000-0000E5250000}"/>
    <cellStyle name="Comma 5 2 2 2 2" xfId="6464" xr:uid="{00000000-0005-0000-0000-0000E6250000}"/>
    <cellStyle name="Comma 5 2 2 2 2 2" xfId="11090" xr:uid="{00000000-0005-0000-0000-0000E7250000}"/>
    <cellStyle name="Comma 5 2 2 2 2 2 2" xfId="18640" xr:uid="{00000000-0005-0000-0000-0000E8250000}"/>
    <cellStyle name="Comma 5 2 2 2 2 2 3" xfId="43526" xr:uid="{00000000-0005-0000-0000-0000E9250000}"/>
    <cellStyle name="Comma 5 2 2 2 2 2 4" xfId="47956" xr:uid="{00000000-0005-0000-0000-0000EA250000}"/>
    <cellStyle name="Comma 5 2 2 2 2 2 5" xfId="50972" xr:uid="{00000000-0005-0000-0000-0000EB250000}"/>
    <cellStyle name="Comma 5 2 2 2 2 3" xfId="11575" xr:uid="{00000000-0005-0000-0000-0000EC250000}"/>
    <cellStyle name="Comma 5 2 2 2 2 3 2" xfId="19117" xr:uid="{00000000-0005-0000-0000-0000ED250000}"/>
    <cellStyle name="Comma 5 2 2 2 2 3 3" xfId="44125" xr:uid="{00000000-0005-0000-0000-0000EE250000}"/>
    <cellStyle name="Comma 5 2 2 2 2 3 4" xfId="48433" xr:uid="{00000000-0005-0000-0000-0000EF250000}"/>
    <cellStyle name="Comma 5 2 2 2 2 3 5" xfId="51449" xr:uid="{00000000-0005-0000-0000-0000F0250000}"/>
    <cellStyle name="Comma 5 2 2 2 2 4" xfId="12062" xr:uid="{00000000-0005-0000-0000-0000F1250000}"/>
    <cellStyle name="Comma 5 2 2 2 2 4 2" xfId="19594" xr:uid="{00000000-0005-0000-0000-0000F2250000}"/>
    <cellStyle name="Comma 5 2 2 2 2 4 3" xfId="44027" xr:uid="{00000000-0005-0000-0000-0000F3250000}"/>
    <cellStyle name="Comma 5 2 2 2 2 4 4" xfId="48910" xr:uid="{00000000-0005-0000-0000-0000F4250000}"/>
    <cellStyle name="Comma 5 2 2 2 2 4 5" xfId="51926" xr:uid="{00000000-0005-0000-0000-0000F5250000}"/>
    <cellStyle name="Comma 5 2 2 2 2 5" xfId="9098" xr:uid="{00000000-0005-0000-0000-0000F6250000}"/>
    <cellStyle name="Comma 5 2 2 2 2 5 2" xfId="43080" xr:uid="{00000000-0005-0000-0000-0000F7250000}"/>
    <cellStyle name="Comma 5 2 2 2 2 5 3" xfId="47479" xr:uid="{00000000-0005-0000-0000-0000F8250000}"/>
    <cellStyle name="Comma 5 2 2 2 2 5 4" xfId="50495" xr:uid="{00000000-0005-0000-0000-0000F9250000}"/>
    <cellStyle name="Comma 5 2 2 2 2 6" xfId="42376" xr:uid="{00000000-0005-0000-0000-0000FA250000}"/>
    <cellStyle name="Comma 5 2 2 2 2 7" xfId="46373" xr:uid="{00000000-0005-0000-0000-0000FB250000}"/>
    <cellStyle name="Comma 5 2 2 2 2 8" xfId="49389" xr:uid="{00000000-0005-0000-0000-0000FC250000}"/>
    <cellStyle name="Comma 5 2 2 2 3" xfId="10878" xr:uid="{00000000-0005-0000-0000-0000FD250000}"/>
    <cellStyle name="Comma 5 2 2 2 3 2" xfId="18428" xr:uid="{00000000-0005-0000-0000-0000FE250000}"/>
    <cellStyle name="Comma 5 2 2 2 3 3" xfId="21257" xr:uid="{00000000-0005-0000-0000-0000FF250000}"/>
    <cellStyle name="Comma 5 2 2 2 3 4" xfId="47744" xr:uid="{00000000-0005-0000-0000-000000260000}"/>
    <cellStyle name="Comma 5 2 2 2 3 5" xfId="50760" xr:uid="{00000000-0005-0000-0000-000001260000}"/>
    <cellStyle name="Comma 5 2 2 2 4" xfId="11362" xr:uid="{00000000-0005-0000-0000-000002260000}"/>
    <cellStyle name="Comma 5 2 2 2 4 2" xfId="18905" xr:uid="{00000000-0005-0000-0000-000003260000}"/>
    <cellStyle name="Comma 5 2 2 2 4 3" xfId="42757" xr:uid="{00000000-0005-0000-0000-000004260000}"/>
    <cellStyle name="Comma 5 2 2 2 4 4" xfId="48221" xr:uid="{00000000-0005-0000-0000-000005260000}"/>
    <cellStyle name="Comma 5 2 2 2 4 5" xfId="51237" xr:uid="{00000000-0005-0000-0000-000006260000}"/>
    <cellStyle name="Comma 5 2 2 2 5" xfId="11849" xr:uid="{00000000-0005-0000-0000-000007260000}"/>
    <cellStyle name="Comma 5 2 2 2 5 2" xfId="19382" xr:uid="{00000000-0005-0000-0000-000008260000}"/>
    <cellStyle name="Comma 5 2 2 2 5 3" xfId="20720" xr:uid="{00000000-0005-0000-0000-000009260000}"/>
    <cellStyle name="Comma 5 2 2 2 5 4" xfId="48698" xr:uid="{00000000-0005-0000-0000-00000A260000}"/>
    <cellStyle name="Comma 5 2 2 2 5 5" xfId="51714" xr:uid="{00000000-0005-0000-0000-00000B260000}"/>
    <cellStyle name="Comma 5 2 2 2 6" xfId="8797" xr:uid="{00000000-0005-0000-0000-00000C260000}"/>
    <cellStyle name="Comma 5 2 2 2 6 2" xfId="21368" xr:uid="{00000000-0005-0000-0000-00000D260000}"/>
    <cellStyle name="Comma 5 2 2 2 6 3" xfId="47267" xr:uid="{00000000-0005-0000-0000-00000E260000}"/>
    <cellStyle name="Comma 5 2 2 2 6 4" xfId="50283" xr:uid="{00000000-0005-0000-0000-00000F260000}"/>
    <cellStyle name="Comma 5 2 2 2 7" xfId="20064" xr:uid="{00000000-0005-0000-0000-000010260000}"/>
    <cellStyle name="Comma 5 2 2 2 8" xfId="44944" xr:uid="{00000000-0005-0000-0000-000011260000}"/>
    <cellStyle name="Comma 5 2 2 2 9" xfId="45852" xr:uid="{00000000-0005-0000-0000-000012260000}"/>
    <cellStyle name="Comma 5 2 2 3" xfId="6224" xr:uid="{00000000-0005-0000-0000-000013260000}"/>
    <cellStyle name="Comma 5 2 2 3 10" xfId="49230" xr:uid="{00000000-0005-0000-0000-000014260000}"/>
    <cellStyle name="Comma 5 2 2 3 2" xfId="6544" xr:uid="{00000000-0005-0000-0000-000015260000}"/>
    <cellStyle name="Comma 5 2 2 3 2 2" xfId="11143" xr:uid="{00000000-0005-0000-0000-000016260000}"/>
    <cellStyle name="Comma 5 2 2 3 2 2 2" xfId="18693" xr:uid="{00000000-0005-0000-0000-000017260000}"/>
    <cellStyle name="Comma 5 2 2 3 2 2 3" xfId="21219" xr:uid="{00000000-0005-0000-0000-000018260000}"/>
    <cellStyle name="Comma 5 2 2 3 2 2 4" xfId="48009" xr:uid="{00000000-0005-0000-0000-000019260000}"/>
    <cellStyle name="Comma 5 2 2 3 2 2 5" xfId="51025" xr:uid="{00000000-0005-0000-0000-00001A260000}"/>
    <cellStyle name="Comma 5 2 2 3 2 3" xfId="11628" xr:uid="{00000000-0005-0000-0000-00001B260000}"/>
    <cellStyle name="Comma 5 2 2 3 2 3 2" xfId="19170" xr:uid="{00000000-0005-0000-0000-00001C260000}"/>
    <cellStyle name="Comma 5 2 2 3 2 3 3" xfId="44505" xr:uid="{00000000-0005-0000-0000-00001D260000}"/>
    <cellStyle name="Comma 5 2 2 3 2 3 4" xfId="48486" xr:uid="{00000000-0005-0000-0000-00001E260000}"/>
    <cellStyle name="Comma 5 2 2 3 2 3 5" xfId="51502" xr:uid="{00000000-0005-0000-0000-00001F260000}"/>
    <cellStyle name="Comma 5 2 2 3 2 4" xfId="12115" xr:uid="{00000000-0005-0000-0000-000020260000}"/>
    <cellStyle name="Comma 5 2 2 3 2 4 2" xfId="19647" xr:uid="{00000000-0005-0000-0000-000021260000}"/>
    <cellStyle name="Comma 5 2 2 3 2 4 3" xfId="42875" xr:uid="{00000000-0005-0000-0000-000022260000}"/>
    <cellStyle name="Comma 5 2 2 3 2 4 4" xfId="48963" xr:uid="{00000000-0005-0000-0000-000023260000}"/>
    <cellStyle name="Comma 5 2 2 3 2 4 5" xfId="51979" xr:uid="{00000000-0005-0000-0000-000024260000}"/>
    <cellStyle name="Comma 5 2 2 3 2 5" xfId="9177" xr:uid="{00000000-0005-0000-0000-000025260000}"/>
    <cellStyle name="Comma 5 2 2 3 2 5 2" xfId="44109" xr:uid="{00000000-0005-0000-0000-000026260000}"/>
    <cellStyle name="Comma 5 2 2 3 2 5 3" xfId="47532" xr:uid="{00000000-0005-0000-0000-000027260000}"/>
    <cellStyle name="Comma 5 2 2 3 2 5 4" xfId="50548" xr:uid="{00000000-0005-0000-0000-000028260000}"/>
    <cellStyle name="Comma 5 2 2 3 2 6" xfId="34355" xr:uid="{00000000-0005-0000-0000-000029260000}"/>
    <cellStyle name="Comma 5 2 2 3 2 7" xfId="44167" xr:uid="{00000000-0005-0000-0000-00002A260000}"/>
    <cellStyle name="Comma 5 2 2 3 2 8" xfId="46426" xr:uid="{00000000-0005-0000-0000-00002B260000}"/>
    <cellStyle name="Comma 5 2 2 3 2 9" xfId="49442" xr:uid="{00000000-0005-0000-0000-00002C260000}"/>
    <cellStyle name="Comma 5 2 2 3 3" xfId="10931" xr:uid="{00000000-0005-0000-0000-00002D260000}"/>
    <cellStyle name="Comma 5 2 2 3 3 2" xfId="18481" xr:uid="{00000000-0005-0000-0000-00002E260000}"/>
    <cellStyle name="Comma 5 2 2 3 3 3" xfId="39657" xr:uid="{00000000-0005-0000-0000-00002F260000}"/>
    <cellStyle name="Comma 5 2 2 3 3 4" xfId="44633" xr:uid="{00000000-0005-0000-0000-000030260000}"/>
    <cellStyle name="Comma 5 2 2 3 3 5" xfId="47797" xr:uid="{00000000-0005-0000-0000-000031260000}"/>
    <cellStyle name="Comma 5 2 2 3 3 6" xfId="50813" xr:uid="{00000000-0005-0000-0000-000032260000}"/>
    <cellStyle name="Comma 5 2 2 3 4" xfId="11416" xr:uid="{00000000-0005-0000-0000-000033260000}"/>
    <cellStyle name="Comma 5 2 2 3 4 2" xfId="18958" xr:uid="{00000000-0005-0000-0000-000034260000}"/>
    <cellStyle name="Comma 5 2 2 3 4 3" xfId="42766" xr:uid="{00000000-0005-0000-0000-000035260000}"/>
    <cellStyle name="Comma 5 2 2 3 4 4" xfId="48274" xr:uid="{00000000-0005-0000-0000-000036260000}"/>
    <cellStyle name="Comma 5 2 2 3 4 5" xfId="51290" xr:uid="{00000000-0005-0000-0000-000037260000}"/>
    <cellStyle name="Comma 5 2 2 3 5" xfId="11903" xr:uid="{00000000-0005-0000-0000-000038260000}"/>
    <cellStyle name="Comma 5 2 2 3 5 2" xfId="19435" xr:uid="{00000000-0005-0000-0000-000039260000}"/>
    <cellStyle name="Comma 5 2 2 3 5 3" xfId="21566" xr:uid="{00000000-0005-0000-0000-00003A260000}"/>
    <cellStyle name="Comma 5 2 2 3 5 4" xfId="48751" xr:uid="{00000000-0005-0000-0000-00003B260000}"/>
    <cellStyle name="Comma 5 2 2 3 5 5" xfId="51767" xr:uid="{00000000-0005-0000-0000-00003C260000}"/>
    <cellStyle name="Comma 5 2 2 3 6" xfId="8868" xr:uid="{00000000-0005-0000-0000-00003D260000}"/>
    <cellStyle name="Comma 5 2 2 3 6 2" xfId="28822" xr:uid="{00000000-0005-0000-0000-00003E260000}"/>
    <cellStyle name="Comma 5 2 2 3 6 3" xfId="47320" xr:uid="{00000000-0005-0000-0000-00003F260000}"/>
    <cellStyle name="Comma 5 2 2 3 6 4" xfId="50336" xr:uid="{00000000-0005-0000-0000-000040260000}"/>
    <cellStyle name="Comma 5 2 2 3 7" xfId="28981" xr:uid="{00000000-0005-0000-0000-000041260000}"/>
    <cellStyle name="Comma 5 2 2 3 8" xfId="44158" xr:uid="{00000000-0005-0000-0000-000042260000}"/>
    <cellStyle name="Comma 5 2 2 3 9" xfId="46214" xr:uid="{00000000-0005-0000-0000-000043260000}"/>
    <cellStyle name="Comma 5 2 2 4" xfId="6304" xr:uid="{00000000-0005-0000-0000-000044260000}"/>
    <cellStyle name="Comma 5 2 2 4 10" xfId="49283" xr:uid="{00000000-0005-0000-0000-000045260000}"/>
    <cellStyle name="Comma 5 2 2 4 2" xfId="6624" xr:uid="{00000000-0005-0000-0000-000046260000}"/>
    <cellStyle name="Comma 5 2 2 4 2 2" xfId="11196" xr:uid="{00000000-0005-0000-0000-000047260000}"/>
    <cellStyle name="Comma 5 2 2 4 2 2 2" xfId="18746" xr:uid="{00000000-0005-0000-0000-000048260000}"/>
    <cellStyle name="Comma 5 2 2 4 2 2 3" xfId="30312" xr:uid="{00000000-0005-0000-0000-000049260000}"/>
    <cellStyle name="Comma 5 2 2 4 2 2 4" xfId="48062" xr:uid="{00000000-0005-0000-0000-00004A260000}"/>
    <cellStyle name="Comma 5 2 2 4 2 2 5" xfId="51078" xr:uid="{00000000-0005-0000-0000-00004B260000}"/>
    <cellStyle name="Comma 5 2 2 4 2 3" xfId="11681" xr:uid="{00000000-0005-0000-0000-00004C260000}"/>
    <cellStyle name="Comma 5 2 2 4 2 3 2" xfId="19223" xr:uid="{00000000-0005-0000-0000-00004D260000}"/>
    <cellStyle name="Comma 5 2 2 4 2 3 3" xfId="43199" xr:uid="{00000000-0005-0000-0000-00004E260000}"/>
    <cellStyle name="Comma 5 2 2 4 2 3 4" xfId="48539" xr:uid="{00000000-0005-0000-0000-00004F260000}"/>
    <cellStyle name="Comma 5 2 2 4 2 3 5" xfId="51555" xr:uid="{00000000-0005-0000-0000-000050260000}"/>
    <cellStyle name="Comma 5 2 2 4 2 4" xfId="12168" xr:uid="{00000000-0005-0000-0000-000051260000}"/>
    <cellStyle name="Comma 5 2 2 4 2 4 2" xfId="19700" xr:uid="{00000000-0005-0000-0000-000052260000}"/>
    <cellStyle name="Comma 5 2 2 4 2 4 3" xfId="44606" xr:uid="{00000000-0005-0000-0000-000053260000}"/>
    <cellStyle name="Comma 5 2 2 4 2 4 4" xfId="49016" xr:uid="{00000000-0005-0000-0000-000054260000}"/>
    <cellStyle name="Comma 5 2 2 4 2 4 5" xfId="52032" xr:uid="{00000000-0005-0000-0000-000055260000}"/>
    <cellStyle name="Comma 5 2 2 4 2 5" xfId="9257" xr:uid="{00000000-0005-0000-0000-000056260000}"/>
    <cellStyle name="Comma 5 2 2 4 2 5 2" xfId="28750" xr:uid="{00000000-0005-0000-0000-000057260000}"/>
    <cellStyle name="Comma 5 2 2 4 2 5 3" xfId="47585" xr:uid="{00000000-0005-0000-0000-000058260000}"/>
    <cellStyle name="Comma 5 2 2 4 2 5 4" xfId="50601" xr:uid="{00000000-0005-0000-0000-000059260000}"/>
    <cellStyle name="Comma 5 2 2 4 2 6" xfId="42423" xr:uid="{00000000-0005-0000-0000-00005A260000}"/>
    <cellStyle name="Comma 5 2 2 4 2 7" xfId="46479" xr:uid="{00000000-0005-0000-0000-00005B260000}"/>
    <cellStyle name="Comma 5 2 2 4 2 8" xfId="49495" xr:uid="{00000000-0005-0000-0000-00005C260000}"/>
    <cellStyle name="Comma 5 2 2 4 3" xfId="10984" xr:uid="{00000000-0005-0000-0000-00005D260000}"/>
    <cellStyle name="Comma 5 2 2 4 3 2" xfId="18534" xr:uid="{00000000-0005-0000-0000-00005E260000}"/>
    <cellStyle name="Comma 5 2 2 4 3 3" xfId="43523" xr:uid="{00000000-0005-0000-0000-00005F260000}"/>
    <cellStyle name="Comma 5 2 2 4 3 4" xfId="47850" xr:uid="{00000000-0005-0000-0000-000060260000}"/>
    <cellStyle name="Comma 5 2 2 4 3 5" xfId="50866" xr:uid="{00000000-0005-0000-0000-000061260000}"/>
    <cellStyle name="Comma 5 2 2 4 4" xfId="11469" xr:uid="{00000000-0005-0000-0000-000062260000}"/>
    <cellStyle name="Comma 5 2 2 4 4 2" xfId="19011" xr:uid="{00000000-0005-0000-0000-000063260000}"/>
    <cellStyle name="Comma 5 2 2 4 4 3" xfId="42777" xr:uid="{00000000-0005-0000-0000-000064260000}"/>
    <cellStyle name="Comma 5 2 2 4 4 4" xfId="48327" xr:uid="{00000000-0005-0000-0000-000065260000}"/>
    <cellStyle name="Comma 5 2 2 4 4 5" xfId="51343" xr:uid="{00000000-0005-0000-0000-000066260000}"/>
    <cellStyle name="Comma 5 2 2 4 5" xfId="11956" xr:uid="{00000000-0005-0000-0000-000067260000}"/>
    <cellStyle name="Comma 5 2 2 4 5 2" xfId="19488" xr:uid="{00000000-0005-0000-0000-000068260000}"/>
    <cellStyle name="Comma 5 2 2 4 5 3" xfId="43483" xr:uid="{00000000-0005-0000-0000-000069260000}"/>
    <cellStyle name="Comma 5 2 2 4 5 4" xfId="48804" xr:uid="{00000000-0005-0000-0000-00006A260000}"/>
    <cellStyle name="Comma 5 2 2 4 5 5" xfId="51820" xr:uid="{00000000-0005-0000-0000-00006B260000}"/>
    <cellStyle name="Comma 5 2 2 4 6" xfId="8944" xr:uid="{00000000-0005-0000-0000-00006C260000}"/>
    <cellStyle name="Comma 5 2 2 4 6 2" xfId="42619" xr:uid="{00000000-0005-0000-0000-00006D260000}"/>
    <cellStyle name="Comma 5 2 2 4 6 3" xfId="47373" xr:uid="{00000000-0005-0000-0000-00006E260000}"/>
    <cellStyle name="Comma 5 2 2 4 6 4" xfId="50389" xr:uid="{00000000-0005-0000-0000-00006F260000}"/>
    <cellStyle name="Comma 5 2 2 4 7" xfId="31890" xr:uid="{00000000-0005-0000-0000-000070260000}"/>
    <cellStyle name="Comma 5 2 2 4 8" xfId="43270" xr:uid="{00000000-0005-0000-0000-000071260000}"/>
    <cellStyle name="Comma 5 2 2 4 9" xfId="46267" xr:uid="{00000000-0005-0000-0000-000072260000}"/>
    <cellStyle name="Comma 5 2 2 5" xfId="6384" xr:uid="{00000000-0005-0000-0000-000073260000}"/>
    <cellStyle name="Comma 5 2 2 5 2" xfId="11037" xr:uid="{00000000-0005-0000-0000-000074260000}"/>
    <cellStyle name="Comma 5 2 2 5 2 2" xfId="18587" xr:uid="{00000000-0005-0000-0000-000075260000}"/>
    <cellStyle name="Comma 5 2 2 5 2 3" xfId="42710" xr:uid="{00000000-0005-0000-0000-000076260000}"/>
    <cellStyle name="Comma 5 2 2 5 2 4" xfId="47903" xr:uid="{00000000-0005-0000-0000-000077260000}"/>
    <cellStyle name="Comma 5 2 2 5 2 5" xfId="50919" xr:uid="{00000000-0005-0000-0000-000078260000}"/>
    <cellStyle name="Comma 5 2 2 5 3" xfId="11522" xr:uid="{00000000-0005-0000-0000-000079260000}"/>
    <cellStyle name="Comma 5 2 2 5 3 2" xfId="19064" xr:uid="{00000000-0005-0000-0000-00007A260000}"/>
    <cellStyle name="Comma 5 2 2 5 3 3" xfId="44066" xr:uid="{00000000-0005-0000-0000-00007B260000}"/>
    <cellStyle name="Comma 5 2 2 5 3 4" xfId="48380" xr:uid="{00000000-0005-0000-0000-00007C260000}"/>
    <cellStyle name="Comma 5 2 2 5 3 5" xfId="51396" xr:uid="{00000000-0005-0000-0000-00007D260000}"/>
    <cellStyle name="Comma 5 2 2 5 4" xfId="12009" xr:uid="{00000000-0005-0000-0000-00007E260000}"/>
    <cellStyle name="Comma 5 2 2 5 4 2" xfId="19541" xr:uid="{00000000-0005-0000-0000-00007F260000}"/>
    <cellStyle name="Comma 5 2 2 5 4 3" xfId="43660" xr:uid="{00000000-0005-0000-0000-000080260000}"/>
    <cellStyle name="Comma 5 2 2 5 4 4" xfId="48857" xr:uid="{00000000-0005-0000-0000-000081260000}"/>
    <cellStyle name="Comma 5 2 2 5 4 5" xfId="51873" xr:uid="{00000000-0005-0000-0000-000082260000}"/>
    <cellStyle name="Comma 5 2 2 5 5" xfId="9023" xr:uid="{00000000-0005-0000-0000-000083260000}"/>
    <cellStyle name="Comma 5 2 2 5 5 2" xfId="42952" xr:uid="{00000000-0005-0000-0000-000084260000}"/>
    <cellStyle name="Comma 5 2 2 5 5 3" xfId="47426" xr:uid="{00000000-0005-0000-0000-000085260000}"/>
    <cellStyle name="Comma 5 2 2 5 5 4" xfId="50442" xr:uid="{00000000-0005-0000-0000-000086260000}"/>
    <cellStyle name="Comma 5 2 2 5 6" xfId="37006" xr:uid="{00000000-0005-0000-0000-000087260000}"/>
    <cellStyle name="Comma 5 2 2 5 7" xfId="42361" xr:uid="{00000000-0005-0000-0000-000088260000}"/>
    <cellStyle name="Comma 5 2 2 5 8" xfId="46320" xr:uid="{00000000-0005-0000-0000-000089260000}"/>
    <cellStyle name="Comma 5 2 2 5 9" xfId="49336" xr:uid="{00000000-0005-0000-0000-00008A260000}"/>
    <cellStyle name="Comma 5 2 2 6" xfId="6704" xr:uid="{00000000-0005-0000-0000-00008B260000}"/>
    <cellStyle name="Comma 5 2 2 6 2" xfId="11249" xr:uid="{00000000-0005-0000-0000-00008C260000}"/>
    <cellStyle name="Comma 5 2 2 6 2 2" xfId="18799" xr:uid="{00000000-0005-0000-0000-00008D260000}"/>
    <cellStyle name="Comma 5 2 2 6 2 3" xfId="20464" xr:uid="{00000000-0005-0000-0000-00008E260000}"/>
    <cellStyle name="Comma 5 2 2 6 2 4" xfId="48115" xr:uid="{00000000-0005-0000-0000-00008F260000}"/>
    <cellStyle name="Comma 5 2 2 6 2 5" xfId="51131" xr:uid="{00000000-0005-0000-0000-000090260000}"/>
    <cellStyle name="Comma 5 2 2 6 3" xfId="11734" xr:uid="{00000000-0005-0000-0000-000091260000}"/>
    <cellStyle name="Comma 5 2 2 6 3 2" xfId="19276" xr:uid="{00000000-0005-0000-0000-000092260000}"/>
    <cellStyle name="Comma 5 2 2 6 3 3" xfId="44728" xr:uid="{00000000-0005-0000-0000-000093260000}"/>
    <cellStyle name="Comma 5 2 2 6 3 4" xfId="48592" xr:uid="{00000000-0005-0000-0000-000094260000}"/>
    <cellStyle name="Comma 5 2 2 6 3 5" xfId="51608" xr:uid="{00000000-0005-0000-0000-000095260000}"/>
    <cellStyle name="Comma 5 2 2 6 4" xfId="12222" xr:uid="{00000000-0005-0000-0000-000096260000}"/>
    <cellStyle name="Comma 5 2 2 6 4 2" xfId="19753" xr:uid="{00000000-0005-0000-0000-000097260000}"/>
    <cellStyle name="Comma 5 2 2 6 4 3" xfId="29630" xr:uid="{00000000-0005-0000-0000-000098260000}"/>
    <cellStyle name="Comma 5 2 2 6 4 4" xfId="49069" xr:uid="{00000000-0005-0000-0000-000099260000}"/>
    <cellStyle name="Comma 5 2 2 6 4 5" xfId="52085" xr:uid="{00000000-0005-0000-0000-00009A260000}"/>
    <cellStyle name="Comma 5 2 2 6 5" xfId="9337" xr:uid="{00000000-0005-0000-0000-00009B260000}"/>
    <cellStyle name="Comma 5 2 2 6 5 2" xfId="44864" xr:uid="{00000000-0005-0000-0000-00009C260000}"/>
    <cellStyle name="Comma 5 2 2 6 5 3" xfId="47638" xr:uid="{00000000-0005-0000-0000-00009D260000}"/>
    <cellStyle name="Comma 5 2 2 6 5 4" xfId="50654" xr:uid="{00000000-0005-0000-0000-00009E260000}"/>
    <cellStyle name="Comma 5 2 2 6 6" xfId="42440" xr:uid="{00000000-0005-0000-0000-00009F260000}"/>
    <cellStyle name="Comma 5 2 2 6 7" xfId="46532" xr:uid="{00000000-0005-0000-0000-0000A0260000}"/>
    <cellStyle name="Comma 5 2 2 6 8" xfId="49548" xr:uid="{00000000-0005-0000-0000-0000A1260000}"/>
    <cellStyle name="Comma 5 2 2 7" xfId="10825" xr:uid="{00000000-0005-0000-0000-0000A2260000}"/>
    <cellStyle name="Comma 5 2 2 7 2" xfId="18375" xr:uid="{00000000-0005-0000-0000-0000A3260000}"/>
    <cellStyle name="Comma 5 2 2 7 3" xfId="42676" xr:uid="{00000000-0005-0000-0000-0000A4260000}"/>
    <cellStyle name="Comma 5 2 2 7 4" xfId="47691" xr:uid="{00000000-0005-0000-0000-0000A5260000}"/>
    <cellStyle name="Comma 5 2 2 7 5" xfId="50707" xr:uid="{00000000-0005-0000-0000-0000A6260000}"/>
    <cellStyle name="Comma 5 2 2 8" xfId="11309" xr:uid="{00000000-0005-0000-0000-0000A7260000}"/>
    <cellStyle name="Comma 5 2 2 8 2" xfId="18852" xr:uid="{00000000-0005-0000-0000-0000A8260000}"/>
    <cellStyle name="Comma 5 2 2 8 3" xfId="44354" xr:uid="{00000000-0005-0000-0000-0000A9260000}"/>
    <cellStyle name="Comma 5 2 2 8 4" xfId="48168" xr:uid="{00000000-0005-0000-0000-0000AA260000}"/>
    <cellStyle name="Comma 5 2 2 8 5" xfId="51184" xr:uid="{00000000-0005-0000-0000-0000AB260000}"/>
    <cellStyle name="Comma 5 2 2 9" xfId="11796" xr:uid="{00000000-0005-0000-0000-0000AC260000}"/>
    <cellStyle name="Comma 5 2 2 9 2" xfId="19329" xr:uid="{00000000-0005-0000-0000-0000AD260000}"/>
    <cellStyle name="Comma 5 2 2 9 3" xfId="43479" xr:uid="{00000000-0005-0000-0000-0000AE260000}"/>
    <cellStyle name="Comma 5 2 2 9 4" xfId="48645" xr:uid="{00000000-0005-0000-0000-0000AF260000}"/>
    <cellStyle name="Comma 5 2 2 9 5" xfId="51661" xr:uid="{00000000-0005-0000-0000-0000B0260000}"/>
    <cellStyle name="Comma 5 2 3" xfId="5693" xr:uid="{00000000-0005-0000-0000-0000B1260000}"/>
    <cellStyle name="Comma 5 2 3 10" xfId="49142" xr:uid="{00000000-0005-0000-0000-0000B2260000}"/>
    <cellStyle name="Comma 5 2 3 2" xfId="6408" xr:uid="{00000000-0005-0000-0000-0000B3260000}"/>
    <cellStyle name="Comma 5 2 3 2 2" xfId="11055" xr:uid="{00000000-0005-0000-0000-0000B4260000}"/>
    <cellStyle name="Comma 5 2 3 2 2 2" xfId="18605" xr:uid="{00000000-0005-0000-0000-0000B5260000}"/>
    <cellStyle name="Comma 5 2 3 2 2 3" xfId="34356" xr:uid="{00000000-0005-0000-0000-0000B6260000}"/>
    <cellStyle name="Comma 5 2 3 2 2 4" xfId="44058" xr:uid="{00000000-0005-0000-0000-0000B7260000}"/>
    <cellStyle name="Comma 5 2 3 2 2 5" xfId="47921" xr:uid="{00000000-0005-0000-0000-0000B8260000}"/>
    <cellStyle name="Comma 5 2 3 2 2 6" xfId="50937" xr:uid="{00000000-0005-0000-0000-0000B9260000}"/>
    <cellStyle name="Comma 5 2 3 2 3" xfId="11540" xr:uid="{00000000-0005-0000-0000-0000BA260000}"/>
    <cellStyle name="Comma 5 2 3 2 3 2" xfId="19082" xr:uid="{00000000-0005-0000-0000-0000BB260000}"/>
    <cellStyle name="Comma 5 2 3 2 3 3" xfId="39658" xr:uid="{00000000-0005-0000-0000-0000BC260000}"/>
    <cellStyle name="Comma 5 2 3 2 3 4" xfId="44356" xr:uid="{00000000-0005-0000-0000-0000BD260000}"/>
    <cellStyle name="Comma 5 2 3 2 3 5" xfId="48398" xr:uid="{00000000-0005-0000-0000-0000BE260000}"/>
    <cellStyle name="Comma 5 2 3 2 3 6" xfId="51414" xr:uid="{00000000-0005-0000-0000-0000BF260000}"/>
    <cellStyle name="Comma 5 2 3 2 4" xfId="12027" xr:uid="{00000000-0005-0000-0000-0000C0260000}"/>
    <cellStyle name="Comma 5 2 3 2 4 2" xfId="19559" xr:uid="{00000000-0005-0000-0000-0000C1260000}"/>
    <cellStyle name="Comma 5 2 3 2 4 3" xfId="44654" xr:uid="{00000000-0005-0000-0000-0000C2260000}"/>
    <cellStyle name="Comma 5 2 3 2 4 4" xfId="48875" xr:uid="{00000000-0005-0000-0000-0000C3260000}"/>
    <cellStyle name="Comma 5 2 3 2 4 5" xfId="51891" xr:uid="{00000000-0005-0000-0000-0000C4260000}"/>
    <cellStyle name="Comma 5 2 3 2 5" xfId="9047" xr:uid="{00000000-0005-0000-0000-0000C5260000}"/>
    <cellStyle name="Comma 5 2 3 2 5 2" xfId="42954" xr:uid="{00000000-0005-0000-0000-0000C6260000}"/>
    <cellStyle name="Comma 5 2 3 2 5 3" xfId="47444" xr:uid="{00000000-0005-0000-0000-0000C7260000}"/>
    <cellStyle name="Comma 5 2 3 2 5 4" xfId="50460" xr:uid="{00000000-0005-0000-0000-0000C8260000}"/>
    <cellStyle name="Comma 5 2 3 2 6" xfId="28982" xr:uid="{00000000-0005-0000-0000-0000C9260000}"/>
    <cellStyle name="Comma 5 2 3 2 7" xfId="44570" xr:uid="{00000000-0005-0000-0000-0000CA260000}"/>
    <cellStyle name="Comma 5 2 3 2 8" xfId="46338" xr:uid="{00000000-0005-0000-0000-0000CB260000}"/>
    <cellStyle name="Comma 5 2 3 2 9" xfId="49354" xr:uid="{00000000-0005-0000-0000-0000CC260000}"/>
    <cellStyle name="Comma 5 2 3 3" xfId="10843" xr:uid="{00000000-0005-0000-0000-0000CD260000}"/>
    <cellStyle name="Comma 5 2 3 3 2" xfId="18393" xr:uid="{00000000-0005-0000-0000-0000CE260000}"/>
    <cellStyle name="Comma 5 2 3 3 3" xfId="31891" xr:uid="{00000000-0005-0000-0000-0000CF260000}"/>
    <cellStyle name="Comma 5 2 3 3 4" xfId="43390" xr:uid="{00000000-0005-0000-0000-0000D0260000}"/>
    <cellStyle name="Comma 5 2 3 3 5" xfId="47709" xr:uid="{00000000-0005-0000-0000-0000D1260000}"/>
    <cellStyle name="Comma 5 2 3 3 6" xfId="50725" xr:uid="{00000000-0005-0000-0000-0000D2260000}"/>
    <cellStyle name="Comma 5 2 3 4" xfId="11327" xr:uid="{00000000-0005-0000-0000-0000D3260000}"/>
    <cellStyle name="Comma 5 2 3 4 2" xfId="18870" xr:uid="{00000000-0005-0000-0000-0000D4260000}"/>
    <cellStyle name="Comma 5 2 3 4 3" xfId="37007" xr:uid="{00000000-0005-0000-0000-0000D5260000}"/>
    <cellStyle name="Comma 5 2 3 4 4" xfId="20733" xr:uid="{00000000-0005-0000-0000-0000D6260000}"/>
    <cellStyle name="Comma 5 2 3 4 5" xfId="48186" xr:uid="{00000000-0005-0000-0000-0000D7260000}"/>
    <cellStyle name="Comma 5 2 3 4 6" xfId="51202" xr:uid="{00000000-0005-0000-0000-0000D8260000}"/>
    <cellStyle name="Comma 5 2 3 5" xfId="11814" xr:uid="{00000000-0005-0000-0000-0000D9260000}"/>
    <cellStyle name="Comma 5 2 3 5 2" xfId="19347" xr:uid="{00000000-0005-0000-0000-0000DA260000}"/>
    <cellStyle name="Comma 5 2 3 5 3" xfId="43781" xr:uid="{00000000-0005-0000-0000-0000DB260000}"/>
    <cellStyle name="Comma 5 2 3 5 4" xfId="48663" xr:uid="{00000000-0005-0000-0000-0000DC260000}"/>
    <cellStyle name="Comma 5 2 3 5 5" xfId="51679" xr:uid="{00000000-0005-0000-0000-0000DD260000}"/>
    <cellStyle name="Comma 5 2 3 6" xfId="8753" xr:uid="{00000000-0005-0000-0000-0000DE260000}"/>
    <cellStyle name="Comma 5 2 3 6 2" xfId="42593" xr:uid="{00000000-0005-0000-0000-0000DF260000}"/>
    <cellStyle name="Comma 5 2 3 6 3" xfId="47233" xr:uid="{00000000-0005-0000-0000-0000E0260000}"/>
    <cellStyle name="Comma 5 2 3 6 4" xfId="50249" xr:uid="{00000000-0005-0000-0000-0000E1260000}"/>
    <cellStyle name="Comma 5 2 3 7" xfId="20065" xr:uid="{00000000-0005-0000-0000-0000E2260000}"/>
    <cellStyle name="Comma 5 2 3 8" xfId="42300" xr:uid="{00000000-0005-0000-0000-0000E3260000}"/>
    <cellStyle name="Comma 5 2 3 9" xfId="46126" xr:uid="{00000000-0005-0000-0000-0000E4260000}"/>
    <cellStyle name="Comma 5 2 4" xfId="6168" xr:uid="{00000000-0005-0000-0000-0000E5260000}"/>
    <cellStyle name="Comma 5 2 4 10" xfId="46179" xr:uid="{00000000-0005-0000-0000-0000E6260000}"/>
    <cellStyle name="Comma 5 2 4 11" xfId="49195" xr:uid="{00000000-0005-0000-0000-0000E7260000}"/>
    <cellStyle name="Comma 5 2 4 2" xfId="6488" xr:uid="{00000000-0005-0000-0000-0000E8260000}"/>
    <cellStyle name="Comma 5 2 4 2 2" xfId="11108" xr:uid="{00000000-0005-0000-0000-0000E9260000}"/>
    <cellStyle name="Comma 5 2 4 2 2 2" xfId="18658" xr:uid="{00000000-0005-0000-0000-0000EA260000}"/>
    <cellStyle name="Comma 5 2 4 2 2 3" xfId="28814" xr:uid="{00000000-0005-0000-0000-0000EB260000}"/>
    <cellStyle name="Comma 5 2 4 2 2 4" xfId="47974" xr:uid="{00000000-0005-0000-0000-0000EC260000}"/>
    <cellStyle name="Comma 5 2 4 2 2 5" xfId="50990" xr:uid="{00000000-0005-0000-0000-0000ED260000}"/>
    <cellStyle name="Comma 5 2 4 2 3" xfId="11593" xr:uid="{00000000-0005-0000-0000-0000EE260000}"/>
    <cellStyle name="Comma 5 2 4 2 3 2" xfId="19135" xr:uid="{00000000-0005-0000-0000-0000EF260000}"/>
    <cellStyle name="Comma 5 2 4 2 3 3" xfId="42796" xr:uid="{00000000-0005-0000-0000-0000F0260000}"/>
    <cellStyle name="Comma 5 2 4 2 3 4" xfId="48451" xr:uid="{00000000-0005-0000-0000-0000F1260000}"/>
    <cellStyle name="Comma 5 2 4 2 3 5" xfId="51467" xr:uid="{00000000-0005-0000-0000-0000F2260000}"/>
    <cellStyle name="Comma 5 2 4 2 4" xfId="12080" xr:uid="{00000000-0005-0000-0000-0000F3260000}"/>
    <cellStyle name="Comma 5 2 4 2 4 2" xfId="19612" xr:uid="{00000000-0005-0000-0000-0000F4260000}"/>
    <cellStyle name="Comma 5 2 4 2 4 3" xfId="44709" xr:uid="{00000000-0005-0000-0000-0000F5260000}"/>
    <cellStyle name="Comma 5 2 4 2 4 4" xfId="48928" xr:uid="{00000000-0005-0000-0000-0000F6260000}"/>
    <cellStyle name="Comma 5 2 4 2 4 5" xfId="51944" xr:uid="{00000000-0005-0000-0000-0000F7260000}"/>
    <cellStyle name="Comma 5 2 4 2 5" xfId="9121" xr:uid="{00000000-0005-0000-0000-0000F8260000}"/>
    <cellStyle name="Comma 5 2 4 2 5 2" xfId="44683" xr:uid="{00000000-0005-0000-0000-0000F9260000}"/>
    <cellStyle name="Comma 5 2 4 2 5 3" xfId="47497" xr:uid="{00000000-0005-0000-0000-0000FA260000}"/>
    <cellStyle name="Comma 5 2 4 2 5 4" xfId="50513" xr:uid="{00000000-0005-0000-0000-0000FB260000}"/>
    <cellStyle name="Comma 5 2 4 2 6" xfId="20550" xr:uid="{00000000-0005-0000-0000-0000FC260000}"/>
    <cellStyle name="Comma 5 2 4 2 7" xfId="46391" xr:uid="{00000000-0005-0000-0000-0000FD260000}"/>
    <cellStyle name="Comma 5 2 4 2 8" xfId="49407" xr:uid="{00000000-0005-0000-0000-0000FE260000}"/>
    <cellStyle name="Comma 5 2 4 3" xfId="10896" xr:uid="{00000000-0005-0000-0000-0000FF260000}"/>
    <cellStyle name="Comma 5 2 4 3 2" xfId="18446" xr:uid="{00000000-0005-0000-0000-000000270000}"/>
    <cellStyle name="Comma 5 2 4 3 3" xfId="30344" xr:uid="{00000000-0005-0000-0000-000001270000}"/>
    <cellStyle name="Comma 5 2 4 3 4" xfId="47762" xr:uid="{00000000-0005-0000-0000-000002270000}"/>
    <cellStyle name="Comma 5 2 4 3 5" xfId="50778" xr:uid="{00000000-0005-0000-0000-000003270000}"/>
    <cellStyle name="Comma 5 2 4 4" xfId="11381" xr:uid="{00000000-0005-0000-0000-000004270000}"/>
    <cellStyle name="Comma 5 2 4 4 2" xfId="18923" xr:uid="{00000000-0005-0000-0000-000005270000}"/>
    <cellStyle name="Comma 5 2 4 4 3" xfId="43980" xr:uid="{00000000-0005-0000-0000-000006270000}"/>
    <cellStyle name="Comma 5 2 4 4 4" xfId="48239" xr:uid="{00000000-0005-0000-0000-000007270000}"/>
    <cellStyle name="Comma 5 2 4 4 5" xfId="51255" xr:uid="{00000000-0005-0000-0000-000008270000}"/>
    <cellStyle name="Comma 5 2 4 5" xfId="11868" xr:uid="{00000000-0005-0000-0000-000009270000}"/>
    <cellStyle name="Comma 5 2 4 5 2" xfId="19400" xr:uid="{00000000-0005-0000-0000-00000A270000}"/>
    <cellStyle name="Comma 5 2 4 5 3" xfId="43419" xr:uid="{00000000-0005-0000-0000-00000B270000}"/>
    <cellStyle name="Comma 5 2 4 5 4" xfId="48716" xr:uid="{00000000-0005-0000-0000-00000C270000}"/>
    <cellStyle name="Comma 5 2 4 5 5" xfId="51732" xr:uid="{00000000-0005-0000-0000-00000D270000}"/>
    <cellStyle name="Comma 5 2 4 6" xfId="8819" xr:uid="{00000000-0005-0000-0000-00000E270000}"/>
    <cellStyle name="Comma 5 2 4 6 2" xfId="32908" xr:uid="{00000000-0005-0000-0000-00000F270000}"/>
    <cellStyle name="Comma 5 2 4 6 3" xfId="47285" xr:uid="{00000000-0005-0000-0000-000010270000}"/>
    <cellStyle name="Comma 5 2 4 6 4" xfId="50301" xr:uid="{00000000-0005-0000-0000-000011270000}"/>
    <cellStyle name="Comma 5 2 4 7" xfId="20066" xr:uid="{00000000-0005-0000-0000-000012270000}"/>
    <cellStyle name="Comma 5 2 4 8" xfId="44945" xr:uid="{00000000-0005-0000-0000-000013270000}"/>
    <cellStyle name="Comma 5 2 4 9" xfId="45853" xr:uid="{00000000-0005-0000-0000-000014270000}"/>
    <cellStyle name="Comma 5 2 5" xfId="6248" xr:uid="{00000000-0005-0000-0000-000015270000}"/>
    <cellStyle name="Comma 5 2 5 10" xfId="49248" xr:uid="{00000000-0005-0000-0000-000016270000}"/>
    <cellStyle name="Comma 5 2 5 2" xfId="6568" xr:uid="{00000000-0005-0000-0000-000017270000}"/>
    <cellStyle name="Comma 5 2 5 2 2" xfId="11161" xr:uid="{00000000-0005-0000-0000-000018270000}"/>
    <cellStyle name="Comma 5 2 5 2 2 2" xfId="18711" xr:uid="{00000000-0005-0000-0000-000019270000}"/>
    <cellStyle name="Comma 5 2 5 2 2 3" xfId="34357" xr:uid="{00000000-0005-0000-0000-00001A270000}"/>
    <cellStyle name="Comma 5 2 5 2 2 4" xfId="43770" xr:uid="{00000000-0005-0000-0000-00001B270000}"/>
    <cellStyle name="Comma 5 2 5 2 2 5" xfId="48027" xr:uid="{00000000-0005-0000-0000-00001C270000}"/>
    <cellStyle name="Comma 5 2 5 2 2 6" xfId="51043" xr:uid="{00000000-0005-0000-0000-00001D270000}"/>
    <cellStyle name="Comma 5 2 5 2 3" xfId="11646" xr:uid="{00000000-0005-0000-0000-00001E270000}"/>
    <cellStyle name="Comma 5 2 5 2 3 2" xfId="19188" xr:uid="{00000000-0005-0000-0000-00001F270000}"/>
    <cellStyle name="Comma 5 2 5 2 3 3" xfId="39659" xr:uid="{00000000-0005-0000-0000-000020270000}"/>
    <cellStyle name="Comma 5 2 5 2 3 4" xfId="20456" xr:uid="{00000000-0005-0000-0000-000021270000}"/>
    <cellStyle name="Comma 5 2 5 2 3 5" xfId="48504" xr:uid="{00000000-0005-0000-0000-000022270000}"/>
    <cellStyle name="Comma 5 2 5 2 3 6" xfId="51520" xr:uid="{00000000-0005-0000-0000-000023270000}"/>
    <cellStyle name="Comma 5 2 5 2 4" xfId="12133" xr:uid="{00000000-0005-0000-0000-000024270000}"/>
    <cellStyle name="Comma 5 2 5 2 4 2" xfId="19665" xr:uid="{00000000-0005-0000-0000-000025270000}"/>
    <cellStyle name="Comma 5 2 5 2 4 3" xfId="42878" xr:uid="{00000000-0005-0000-0000-000026270000}"/>
    <cellStyle name="Comma 5 2 5 2 4 4" xfId="48981" xr:uid="{00000000-0005-0000-0000-000027270000}"/>
    <cellStyle name="Comma 5 2 5 2 4 5" xfId="51997" xr:uid="{00000000-0005-0000-0000-000028270000}"/>
    <cellStyle name="Comma 5 2 5 2 5" xfId="9201" xr:uid="{00000000-0005-0000-0000-000029270000}"/>
    <cellStyle name="Comma 5 2 5 2 5 2" xfId="43308" xr:uid="{00000000-0005-0000-0000-00002A270000}"/>
    <cellStyle name="Comma 5 2 5 2 5 3" xfId="47550" xr:uid="{00000000-0005-0000-0000-00002B270000}"/>
    <cellStyle name="Comma 5 2 5 2 5 4" xfId="50566" xr:uid="{00000000-0005-0000-0000-00002C270000}"/>
    <cellStyle name="Comma 5 2 5 2 6" xfId="28983" xr:uid="{00000000-0005-0000-0000-00002D270000}"/>
    <cellStyle name="Comma 5 2 5 2 7" xfId="42407" xr:uid="{00000000-0005-0000-0000-00002E270000}"/>
    <cellStyle name="Comma 5 2 5 2 8" xfId="46444" xr:uid="{00000000-0005-0000-0000-00002F270000}"/>
    <cellStyle name="Comma 5 2 5 2 9" xfId="49460" xr:uid="{00000000-0005-0000-0000-000030270000}"/>
    <cellStyle name="Comma 5 2 5 3" xfId="10949" xr:uid="{00000000-0005-0000-0000-000031270000}"/>
    <cellStyle name="Comma 5 2 5 3 2" xfId="18499" xr:uid="{00000000-0005-0000-0000-000032270000}"/>
    <cellStyle name="Comma 5 2 5 3 3" xfId="31892" xr:uid="{00000000-0005-0000-0000-000033270000}"/>
    <cellStyle name="Comma 5 2 5 3 4" xfId="44345" xr:uid="{00000000-0005-0000-0000-000034270000}"/>
    <cellStyle name="Comma 5 2 5 3 5" xfId="47815" xr:uid="{00000000-0005-0000-0000-000035270000}"/>
    <cellStyle name="Comma 5 2 5 3 6" xfId="50831" xr:uid="{00000000-0005-0000-0000-000036270000}"/>
    <cellStyle name="Comma 5 2 5 4" xfId="11434" xr:uid="{00000000-0005-0000-0000-000037270000}"/>
    <cellStyle name="Comma 5 2 5 4 2" xfId="18976" xr:uid="{00000000-0005-0000-0000-000038270000}"/>
    <cellStyle name="Comma 5 2 5 4 3" xfId="37008" xr:uid="{00000000-0005-0000-0000-000039270000}"/>
    <cellStyle name="Comma 5 2 5 4 4" xfId="43169" xr:uid="{00000000-0005-0000-0000-00003A270000}"/>
    <cellStyle name="Comma 5 2 5 4 5" xfId="48292" xr:uid="{00000000-0005-0000-0000-00003B270000}"/>
    <cellStyle name="Comma 5 2 5 4 6" xfId="51308" xr:uid="{00000000-0005-0000-0000-00003C270000}"/>
    <cellStyle name="Comma 5 2 5 5" xfId="11921" xr:uid="{00000000-0005-0000-0000-00003D270000}"/>
    <cellStyle name="Comma 5 2 5 5 2" xfId="19453" xr:uid="{00000000-0005-0000-0000-00003E270000}"/>
    <cellStyle name="Comma 5 2 5 5 3" xfId="42843" xr:uid="{00000000-0005-0000-0000-00003F270000}"/>
    <cellStyle name="Comma 5 2 5 5 4" xfId="48769" xr:uid="{00000000-0005-0000-0000-000040270000}"/>
    <cellStyle name="Comma 5 2 5 5 5" xfId="51785" xr:uid="{00000000-0005-0000-0000-000041270000}"/>
    <cellStyle name="Comma 5 2 5 6" xfId="8891" xr:uid="{00000000-0005-0000-0000-000042270000}"/>
    <cellStyle name="Comma 5 2 5 6 2" xfId="42950" xr:uid="{00000000-0005-0000-0000-000043270000}"/>
    <cellStyle name="Comma 5 2 5 6 3" xfId="47338" xr:uid="{00000000-0005-0000-0000-000044270000}"/>
    <cellStyle name="Comma 5 2 5 6 4" xfId="50354" xr:uid="{00000000-0005-0000-0000-000045270000}"/>
    <cellStyle name="Comma 5 2 5 7" xfId="20067" xr:uid="{00000000-0005-0000-0000-000046270000}"/>
    <cellStyle name="Comma 5 2 5 8" xfId="43563" xr:uid="{00000000-0005-0000-0000-000047270000}"/>
    <cellStyle name="Comma 5 2 5 9" xfId="46232" xr:uid="{00000000-0005-0000-0000-000048270000}"/>
    <cellStyle name="Comma 5 2 6" xfId="6328" xr:uid="{00000000-0005-0000-0000-000049270000}"/>
    <cellStyle name="Comma 5 2 6 2" xfId="11002" xr:uid="{00000000-0005-0000-0000-00004A270000}"/>
    <cellStyle name="Comma 5 2 6 2 2" xfId="18552" xr:uid="{00000000-0005-0000-0000-00004B270000}"/>
    <cellStyle name="Comma 5 2 6 2 2 2" xfId="34358" xr:uid="{00000000-0005-0000-0000-00004C270000}"/>
    <cellStyle name="Comma 5 2 6 2 3" xfId="39660" xr:uid="{00000000-0005-0000-0000-00004D270000}"/>
    <cellStyle name="Comma 5 2 6 2 4" xfId="28984" xr:uid="{00000000-0005-0000-0000-00004E270000}"/>
    <cellStyle name="Comma 5 2 6 2 5" xfId="28694" xr:uid="{00000000-0005-0000-0000-00004F270000}"/>
    <cellStyle name="Comma 5 2 6 2 6" xfId="47868" xr:uid="{00000000-0005-0000-0000-000050270000}"/>
    <cellStyle name="Comma 5 2 6 2 7" xfId="50884" xr:uid="{00000000-0005-0000-0000-000051270000}"/>
    <cellStyle name="Comma 5 2 6 3" xfId="11487" xr:uid="{00000000-0005-0000-0000-000052270000}"/>
    <cellStyle name="Comma 5 2 6 3 2" xfId="19029" xr:uid="{00000000-0005-0000-0000-000053270000}"/>
    <cellStyle name="Comma 5 2 6 3 3" xfId="31893" xr:uid="{00000000-0005-0000-0000-000054270000}"/>
    <cellStyle name="Comma 5 2 6 3 4" xfId="28745" xr:uid="{00000000-0005-0000-0000-000055270000}"/>
    <cellStyle name="Comma 5 2 6 3 5" xfId="48345" xr:uid="{00000000-0005-0000-0000-000056270000}"/>
    <cellStyle name="Comma 5 2 6 3 6" xfId="51361" xr:uid="{00000000-0005-0000-0000-000057270000}"/>
    <cellStyle name="Comma 5 2 6 4" xfId="11974" xr:uid="{00000000-0005-0000-0000-000058270000}"/>
    <cellStyle name="Comma 5 2 6 4 2" xfId="19506" xr:uid="{00000000-0005-0000-0000-000059270000}"/>
    <cellStyle name="Comma 5 2 6 4 3" xfId="37009" xr:uid="{00000000-0005-0000-0000-00005A270000}"/>
    <cellStyle name="Comma 5 2 6 4 4" xfId="44013" xr:uid="{00000000-0005-0000-0000-00005B270000}"/>
    <cellStyle name="Comma 5 2 6 4 5" xfId="48822" xr:uid="{00000000-0005-0000-0000-00005C270000}"/>
    <cellStyle name="Comma 5 2 6 4 6" xfId="51838" xr:uid="{00000000-0005-0000-0000-00005D270000}"/>
    <cellStyle name="Comma 5 2 6 5" xfId="8967" xr:uid="{00000000-0005-0000-0000-00005E270000}"/>
    <cellStyle name="Comma 5 2 6 5 2" xfId="43513" xr:uid="{00000000-0005-0000-0000-00005F270000}"/>
    <cellStyle name="Comma 5 2 6 5 3" xfId="47391" xr:uid="{00000000-0005-0000-0000-000060270000}"/>
    <cellStyle name="Comma 5 2 6 5 4" xfId="50407" xr:uid="{00000000-0005-0000-0000-000061270000}"/>
    <cellStyle name="Comma 5 2 6 6" xfId="20068" xr:uid="{00000000-0005-0000-0000-000062270000}"/>
    <cellStyle name="Comma 5 2 6 7" xfId="44161" xr:uid="{00000000-0005-0000-0000-000063270000}"/>
    <cellStyle name="Comma 5 2 6 8" xfId="46285" xr:uid="{00000000-0005-0000-0000-000064270000}"/>
    <cellStyle name="Comma 5 2 6 9" xfId="49301" xr:uid="{00000000-0005-0000-0000-000065270000}"/>
    <cellStyle name="Comma 5 2 7" xfId="6648" xr:uid="{00000000-0005-0000-0000-000066270000}"/>
    <cellStyle name="Comma 5 2 7 2" xfId="11214" xr:uid="{00000000-0005-0000-0000-000067270000}"/>
    <cellStyle name="Comma 5 2 7 2 2" xfId="18764" xr:uid="{00000000-0005-0000-0000-000068270000}"/>
    <cellStyle name="Comma 5 2 7 2 2 2" xfId="34359" xr:uid="{00000000-0005-0000-0000-000069270000}"/>
    <cellStyle name="Comma 5 2 7 2 3" xfId="39661" xr:uid="{00000000-0005-0000-0000-00006A270000}"/>
    <cellStyle name="Comma 5 2 7 2 4" xfId="28985" xr:uid="{00000000-0005-0000-0000-00006B270000}"/>
    <cellStyle name="Comma 5 2 7 2 5" xfId="44551" xr:uid="{00000000-0005-0000-0000-00006C270000}"/>
    <cellStyle name="Comma 5 2 7 2 6" xfId="48080" xr:uid="{00000000-0005-0000-0000-00006D270000}"/>
    <cellStyle name="Comma 5 2 7 2 7" xfId="51096" xr:uid="{00000000-0005-0000-0000-00006E270000}"/>
    <cellStyle name="Comma 5 2 7 3" xfId="11699" xr:uid="{00000000-0005-0000-0000-00006F270000}"/>
    <cellStyle name="Comma 5 2 7 3 2" xfId="19241" xr:uid="{00000000-0005-0000-0000-000070270000}"/>
    <cellStyle name="Comma 5 2 7 3 3" xfId="31894" xr:uid="{00000000-0005-0000-0000-000071270000}"/>
    <cellStyle name="Comma 5 2 7 3 4" xfId="42813" xr:uid="{00000000-0005-0000-0000-000072270000}"/>
    <cellStyle name="Comma 5 2 7 3 5" xfId="48557" xr:uid="{00000000-0005-0000-0000-000073270000}"/>
    <cellStyle name="Comma 5 2 7 3 6" xfId="51573" xr:uid="{00000000-0005-0000-0000-000074270000}"/>
    <cellStyle name="Comma 5 2 7 4" xfId="12186" xr:uid="{00000000-0005-0000-0000-000075270000}"/>
    <cellStyle name="Comma 5 2 7 4 2" xfId="19718" xr:uid="{00000000-0005-0000-0000-000076270000}"/>
    <cellStyle name="Comma 5 2 7 4 3" xfId="37010" xr:uid="{00000000-0005-0000-0000-000077270000}"/>
    <cellStyle name="Comma 5 2 7 4 4" xfId="43841" xr:uid="{00000000-0005-0000-0000-000078270000}"/>
    <cellStyle name="Comma 5 2 7 4 5" xfId="49034" xr:uid="{00000000-0005-0000-0000-000079270000}"/>
    <cellStyle name="Comma 5 2 7 4 6" xfId="52050" xr:uid="{00000000-0005-0000-0000-00007A270000}"/>
    <cellStyle name="Comma 5 2 7 5" xfId="9281" xr:uid="{00000000-0005-0000-0000-00007B270000}"/>
    <cellStyle name="Comma 5 2 7 5 2" xfId="44342" xr:uid="{00000000-0005-0000-0000-00007C270000}"/>
    <cellStyle name="Comma 5 2 7 5 3" xfId="47603" xr:uid="{00000000-0005-0000-0000-00007D270000}"/>
    <cellStyle name="Comma 5 2 7 5 4" xfId="50619" xr:uid="{00000000-0005-0000-0000-00007E270000}"/>
    <cellStyle name="Comma 5 2 7 6" xfId="20069" xr:uid="{00000000-0005-0000-0000-00007F270000}"/>
    <cellStyle name="Comma 5 2 7 7" xfId="43939" xr:uid="{00000000-0005-0000-0000-000080270000}"/>
    <cellStyle name="Comma 5 2 7 8" xfId="46497" xr:uid="{00000000-0005-0000-0000-000081270000}"/>
    <cellStyle name="Comma 5 2 7 9" xfId="49513" xr:uid="{00000000-0005-0000-0000-000082270000}"/>
    <cellStyle name="Comma 5 2 8" xfId="10790" xr:uid="{00000000-0005-0000-0000-000083270000}"/>
    <cellStyle name="Comma 5 2 8 2" xfId="18340" xr:uid="{00000000-0005-0000-0000-000084270000}"/>
    <cellStyle name="Comma 5 2 8 2 2" xfId="34354" xr:uid="{00000000-0005-0000-0000-000085270000}"/>
    <cellStyle name="Comma 5 2 8 3" xfId="39656" xr:uid="{00000000-0005-0000-0000-000086270000}"/>
    <cellStyle name="Comma 5 2 8 4" xfId="28980" xr:uid="{00000000-0005-0000-0000-000087270000}"/>
    <cellStyle name="Comma 5 2 8 5" xfId="28699" xr:uid="{00000000-0005-0000-0000-000088270000}"/>
    <cellStyle name="Comma 5 2 8 6" xfId="47656" xr:uid="{00000000-0005-0000-0000-000089270000}"/>
    <cellStyle name="Comma 5 2 8 7" xfId="50672" xr:uid="{00000000-0005-0000-0000-00008A270000}"/>
    <cellStyle name="Comma 5 2 9" xfId="11270" xr:uid="{00000000-0005-0000-0000-00008B270000}"/>
    <cellStyle name="Comma 5 2 9 2" xfId="18817" xr:uid="{00000000-0005-0000-0000-00008C270000}"/>
    <cellStyle name="Comma 5 2 9 3" xfId="31889" xr:uid="{00000000-0005-0000-0000-00008D270000}"/>
    <cellStyle name="Comma 5 2 9 4" xfId="44697" xr:uid="{00000000-0005-0000-0000-00008E270000}"/>
    <cellStyle name="Comma 5 2 9 5" xfId="48133" xr:uid="{00000000-0005-0000-0000-00008F270000}"/>
    <cellStyle name="Comma 5 2 9 6" xfId="51149" xr:uid="{00000000-0005-0000-0000-000090270000}"/>
    <cellStyle name="Comma 5 3" xfId="4198" xr:uid="{00000000-0005-0000-0000-000091270000}"/>
    <cellStyle name="Comma 5 3 2" xfId="5990" xr:uid="{00000000-0005-0000-0000-000092270000}"/>
    <cellStyle name="Comma 5 3 2 2" xfId="31351" xr:uid="{00000000-0005-0000-0000-000093270000}"/>
    <cellStyle name="Comma 5 3 2 2 2" xfId="36512" xr:uid="{00000000-0005-0000-0000-000094270000}"/>
    <cellStyle name="Comma 5 3 2 2 3" xfId="41814" xr:uid="{00000000-0005-0000-0000-000095270000}"/>
    <cellStyle name="Comma 5 3 2 3" xfId="33861" xr:uid="{00000000-0005-0000-0000-000096270000}"/>
    <cellStyle name="Comma 5 3 2 4" xfId="39163" xr:uid="{00000000-0005-0000-0000-000097270000}"/>
    <cellStyle name="Comma 5 3 3" xfId="8664" xr:uid="{00000000-0005-0000-0000-000098270000}"/>
    <cellStyle name="Comma 5 3 4" xfId="8004" xr:uid="{00000000-0005-0000-0000-000099270000}"/>
    <cellStyle name="Comma 5 3 4 2" xfId="18028" xr:uid="{00000000-0005-0000-0000-00009A270000}"/>
    <cellStyle name="Comma 5 3 4 3" xfId="20507" xr:uid="{00000000-0005-0000-0000-00009B270000}"/>
    <cellStyle name="Comma 5 3 4 4" xfId="47033" xr:uid="{00000000-0005-0000-0000-00009C270000}"/>
    <cellStyle name="Comma 5 3 4 5" xfId="50049" xr:uid="{00000000-0005-0000-0000-00009D270000}"/>
    <cellStyle name="Comma 5 3 5" xfId="15800" xr:uid="{00000000-0005-0000-0000-00009E270000}"/>
    <cellStyle name="Comma 5 3 6" xfId="20070" xr:uid="{00000000-0005-0000-0000-00009F270000}"/>
    <cellStyle name="Comma 5 3 7" xfId="44946" xr:uid="{00000000-0005-0000-0000-0000A0270000}"/>
    <cellStyle name="Comma 5 3 8" xfId="45854" xr:uid="{00000000-0005-0000-0000-0000A1270000}"/>
    <cellStyle name="Comma 5 4" xfId="3456" xr:uid="{00000000-0005-0000-0000-0000A2270000}"/>
    <cellStyle name="Comma 5 4 10" xfId="11765" xr:uid="{00000000-0005-0000-0000-0000A3270000}"/>
    <cellStyle name="Comma 5 4 10 2" xfId="19300" xr:uid="{00000000-0005-0000-0000-0000A4270000}"/>
    <cellStyle name="Comma 5 4 10 3" xfId="43854" xr:uid="{00000000-0005-0000-0000-0000A5270000}"/>
    <cellStyle name="Comma 5 4 10 4" xfId="48616" xr:uid="{00000000-0005-0000-0000-0000A6270000}"/>
    <cellStyle name="Comma 5 4 10 5" xfId="51632" xr:uid="{00000000-0005-0000-0000-0000A7270000}"/>
    <cellStyle name="Comma 5 4 10 6" xfId="15633" xr:uid="{00000000-0005-0000-0000-0000A8270000}"/>
    <cellStyle name="Comma 5 4 11" xfId="7499" xr:uid="{00000000-0005-0000-0000-0000A9270000}"/>
    <cellStyle name="Comma 5 4 11 2" xfId="18001" xr:uid="{00000000-0005-0000-0000-0000AA270000}"/>
    <cellStyle name="Comma 5 4 11 3" xfId="43443" xr:uid="{00000000-0005-0000-0000-0000AB270000}"/>
    <cellStyle name="Comma 5 4 11 4" xfId="46996" xr:uid="{00000000-0005-0000-0000-0000AC270000}"/>
    <cellStyle name="Comma 5 4 11 5" xfId="50012" xr:uid="{00000000-0005-0000-0000-0000AD270000}"/>
    <cellStyle name="Comma 5 4 12" xfId="15801" xr:uid="{00000000-0005-0000-0000-0000AE270000}"/>
    <cellStyle name="Comma 5 4 13" xfId="20071" xr:uid="{00000000-0005-0000-0000-0000AF270000}"/>
    <cellStyle name="Comma 5 4 14" xfId="43663" xr:uid="{00000000-0005-0000-0000-0000B0270000}"/>
    <cellStyle name="Comma 5 4 15" xfId="44947" xr:uid="{00000000-0005-0000-0000-0000B1270000}"/>
    <cellStyle name="Comma 5 4 16" xfId="45855" xr:uid="{00000000-0005-0000-0000-0000B2270000}"/>
    <cellStyle name="Comma 5 4 17" xfId="46079" xr:uid="{00000000-0005-0000-0000-0000B3270000}"/>
    <cellStyle name="Comma 5 4 18" xfId="49094" xr:uid="{00000000-0005-0000-0000-0000B4270000}"/>
    <cellStyle name="Comma 5 4 19" xfId="12250" xr:uid="{00000000-0005-0000-0000-0000B5270000}"/>
    <cellStyle name="Comma 5 4 2" xfId="5977" xr:uid="{00000000-0005-0000-0000-0000B6270000}"/>
    <cellStyle name="Comma 5 4 2 10" xfId="15045" xr:uid="{00000000-0005-0000-0000-0000B7270000}"/>
    <cellStyle name="Comma 5 4 2 2" xfId="6419" xr:uid="{00000000-0005-0000-0000-0000B8270000}"/>
    <cellStyle name="Comma 5 4 2 2 2" xfId="11061" xr:uid="{00000000-0005-0000-0000-0000B9270000}"/>
    <cellStyle name="Comma 5 4 2 2 2 2" xfId="18611" xr:uid="{00000000-0005-0000-0000-0000BA270000}"/>
    <cellStyle name="Comma 5 4 2 2 2 3" xfId="44636" xr:uid="{00000000-0005-0000-0000-0000BB270000}"/>
    <cellStyle name="Comma 5 4 2 2 2 4" xfId="47927" xr:uid="{00000000-0005-0000-0000-0000BC270000}"/>
    <cellStyle name="Comma 5 4 2 2 2 5" xfId="50943" xr:uid="{00000000-0005-0000-0000-0000BD270000}"/>
    <cellStyle name="Comma 5 4 2 2 2 6" xfId="15423" xr:uid="{00000000-0005-0000-0000-0000BE270000}"/>
    <cellStyle name="Comma 5 4 2 2 3" xfId="11546" xr:uid="{00000000-0005-0000-0000-0000BF270000}"/>
    <cellStyle name="Comma 5 4 2 2 3 2" xfId="19088" xr:uid="{00000000-0005-0000-0000-0000C0270000}"/>
    <cellStyle name="Comma 5 4 2 2 3 3" xfId="32864" xr:uid="{00000000-0005-0000-0000-0000C1270000}"/>
    <cellStyle name="Comma 5 4 2 2 3 4" xfId="48404" xr:uid="{00000000-0005-0000-0000-0000C2270000}"/>
    <cellStyle name="Comma 5 4 2 2 3 5" xfId="51420" xr:uid="{00000000-0005-0000-0000-0000C3270000}"/>
    <cellStyle name="Comma 5 4 2 2 3 6" xfId="15566" xr:uid="{00000000-0005-0000-0000-0000C4270000}"/>
    <cellStyle name="Comma 5 4 2 2 4" xfId="12033" xr:uid="{00000000-0005-0000-0000-0000C5270000}"/>
    <cellStyle name="Comma 5 4 2 2 4 2" xfId="19565" xr:uid="{00000000-0005-0000-0000-0000C6270000}"/>
    <cellStyle name="Comma 5 4 2 2 4 3" xfId="43786" xr:uid="{00000000-0005-0000-0000-0000C7270000}"/>
    <cellStyle name="Comma 5 4 2 2 4 4" xfId="48881" xr:uid="{00000000-0005-0000-0000-0000C8270000}"/>
    <cellStyle name="Comma 5 4 2 2 4 5" xfId="51897" xr:uid="{00000000-0005-0000-0000-0000C9270000}"/>
    <cellStyle name="Comma 5 4 2 2 4 6" xfId="15711" xr:uid="{00000000-0005-0000-0000-0000CA270000}"/>
    <cellStyle name="Comma 5 4 2 2 5" xfId="9057" xr:uid="{00000000-0005-0000-0000-0000CB270000}"/>
    <cellStyle name="Comma 5 4 2 2 5 2" xfId="44778" xr:uid="{00000000-0005-0000-0000-0000CC270000}"/>
    <cellStyle name="Comma 5 4 2 2 5 3" xfId="47450" xr:uid="{00000000-0005-0000-0000-0000CD270000}"/>
    <cellStyle name="Comma 5 4 2 2 5 4" xfId="50466" xr:uid="{00000000-0005-0000-0000-0000CE270000}"/>
    <cellStyle name="Comma 5 4 2 2 5 5" xfId="18281" xr:uid="{00000000-0005-0000-0000-0000CF270000}"/>
    <cellStyle name="Comma 5 4 2 2 6" xfId="43843" xr:uid="{00000000-0005-0000-0000-0000D0270000}"/>
    <cellStyle name="Comma 5 4 2 2 7" xfId="46344" xr:uid="{00000000-0005-0000-0000-0000D1270000}"/>
    <cellStyle name="Comma 5 4 2 2 8" xfId="49360" xr:uid="{00000000-0005-0000-0000-0000D2270000}"/>
    <cellStyle name="Comma 5 4 2 2 9" xfId="15190" xr:uid="{00000000-0005-0000-0000-0000D3270000}"/>
    <cellStyle name="Comma 5 4 2 3" xfId="10849" xr:uid="{00000000-0005-0000-0000-0000D4270000}"/>
    <cellStyle name="Comma 5 4 2 3 2" xfId="18399" xr:uid="{00000000-0005-0000-0000-0000D5270000}"/>
    <cellStyle name="Comma 5 4 2 3 3" xfId="20474" xr:uid="{00000000-0005-0000-0000-0000D6270000}"/>
    <cellStyle name="Comma 5 4 2 3 4" xfId="47715" xr:uid="{00000000-0005-0000-0000-0000D7270000}"/>
    <cellStyle name="Comma 5 4 2 3 5" xfId="50731" xr:uid="{00000000-0005-0000-0000-0000D8270000}"/>
    <cellStyle name="Comma 5 4 2 3 6" xfId="15363" xr:uid="{00000000-0005-0000-0000-0000D9270000}"/>
    <cellStyle name="Comma 5 4 2 4" xfId="11333" xr:uid="{00000000-0005-0000-0000-0000DA270000}"/>
    <cellStyle name="Comma 5 4 2 4 2" xfId="18876" xr:uid="{00000000-0005-0000-0000-0000DB270000}"/>
    <cellStyle name="Comma 5 4 2 4 3" xfId="43339" xr:uid="{00000000-0005-0000-0000-0000DC270000}"/>
    <cellStyle name="Comma 5 4 2 4 4" xfId="48192" xr:uid="{00000000-0005-0000-0000-0000DD270000}"/>
    <cellStyle name="Comma 5 4 2 4 5" xfId="51208" xr:uid="{00000000-0005-0000-0000-0000DE270000}"/>
    <cellStyle name="Comma 5 4 2 4 6" xfId="15505" xr:uid="{00000000-0005-0000-0000-0000DF270000}"/>
    <cellStyle name="Comma 5 4 2 5" xfId="11820" xr:uid="{00000000-0005-0000-0000-0000E0270000}"/>
    <cellStyle name="Comma 5 4 2 5 2" xfId="19353" xr:uid="{00000000-0005-0000-0000-0000E1270000}"/>
    <cellStyle name="Comma 5 4 2 5 3" xfId="44362" xr:uid="{00000000-0005-0000-0000-0000E2270000}"/>
    <cellStyle name="Comma 5 4 2 5 4" xfId="48669" xr:uid="{00000000-0005-0000-0000-0000E3270000}"/>
    <cellStyle name="Comma 5 4 2 5 5" xfId="51685" xr:uid="{00000000-0005-0000-0000-0000E4270000}"/>
    <cellStyle name="Comma 5 4 2 5 6" xfId="15650" xr:uid="{00000000-0005-0000-0000-0000E5270000}"/>
    <cellStyle name="Comma 5 4 2 6" xfId="8760" xr:uid="{00000000-0005-0000-0000-0000E6270000}"/>
    <cellStyle name="Comma 5 4 2 6 2" xfId="20817" xr:uid="{00000000-0005-0000-0000-0000E7270000}"/>
    <cellStyle name="Comma 5 4 2 6 3" xfId="47238" xr:uid="{00000000-0005-0000-0000-0000E8270000}"/>
    <cellStyle name="Comma 5 4 2 6 4" xfId="50254" xr:uid="{00000000-0005-0000-0000-0000E9270000}"/>
    <cellStyle name="Comma 5 4 2 6 5" xfId="18219" xr:uid="{00000000-0005-0000-0000-0000EA270000}"/>
    <cellStyle name="Comma 5 4 2 7" xfId="43706" xr:uid="{00000000-0005-0000-0000-0000EB270000}"/>
    <cellStyle name="Comma 5 4 2 8" xfId="46132" xr:uid="{00000000-0005-0000-0000-0000EC270000}"/>
    <cellStyle name="Comma 5 4 2 9" xfId="49148" xr:uid="{00000000-0005-0000-0000-0000ED270000}"/>
    <cellStyle name="Comma 5 4 3" xfId="6179" xr:uid="{00000000-0005-0000-0000-0000EE270000}"/>
    <cellStyle name="Comma 5 4 3 10" xfId="15076" xr:uid="{00000000-0005-0000-0000-0000EF270000}"/>
    <cellStyle name="Comma 5 4 3 2" xfId="6499" xr:uid="{00000000-0005-0000-0000-0000F0270000}"/>
    <cellStyle name="Comma 5 4 3 2 2" xfId="11114" xr:uid="{00000000-0005-0000-0000-0000F1270000}"/>
    <cellStyle name="Comma 5 4 3 2 2 2" xfId="18664" xr:uid="{00000000-0005-0000-0000-0000F2270000}"/>
    <cellStyle name="Comma 5 4 3 2 2 3" xfId="28813" xr:uid="{00000000-0005-0000-0000-0000F3270000}"/>
    <cellStyle name="Comma 5 4 3 2 2 4" xfId="47980" xr:uid="{00000000-0005-0000-0000-0000F4270000}"/>
    <cellStyle name="Comma 5 4 3 2 2 5" xfId="50996" xr:uid="{00000000-0005-0000-0000-0000F5270000}"/>
    <cellStyle name="Comma 5 4 3 2 2 6" xfId="15438" xr:uid="{00000000-0005-0000-0000-0000F6270000}"/>
    <cellStyle name="Comma 5 4 3 2 3" xfId="11599" xr:uid="{00000000-0005-0000-0000-0000F7270000}"/>
    <cellStyle name="Comma 5 4 3 2 3 2" xfId="19141" xr:uid="{00000000-0005-0000-0000-0000F8270000}"/>
    <cellStyle name="Comma 5 4 3 2 3 3" xfId="42797" xr:uid="{00000000-0005-0000-0000-0000F9270000}"/>
    <cellStyle name="Comma 5 4 3 2 3 4" xfId="48457" xr:uid="{00000000-0005-0000-0000-0000FA270000}"/>
    <cellStyle name="Comma 5 4 3 2 3 5" xfId="51473" xr:uid="{00000000-0005-0000-0000-0000FB270000}"/>
    <cellStyle name="Comma 5 4 3 2 3 6" xfId="15581" xr:uid="{00000000-0005-0000-0000-0000FC270000}"/>
    <cellStyle name="Comma 5 4 3 2 4" xfId="12086" xr:uid="{00000000-0005-0000-0000-0000FD270000}"/>
    <cellStyle name="Comma 5 4 3 2 4 2" xfId="19618" xr:uid="{00000000-0005-0000-0000-0000FE270000}"/>
    <cellStyle name="Comma 5 4 3 2 4 3" xfId="43838" xr:uid="{00000000-0005-0000-0000-0000FF270000}"/>
    <cellStyle name="Comma 5 4 3 2 4 4" xfId="48934" xr:uid="{00000000-0005-0000-0000-000000280000}"/>
    <cellStyle name="Comma 5 4 3 2 4 5" xfId="51950" xr:uid="{00000000-0005-0000-0000-000001280000}"/>
    <cellStyle name="Comma 5 4 3 2 4 6" xfId="15726" xr:uid="{00000000-0005-0000-0000-000002280000}"/>
    <cellStyle name="Comma 5 4 3 2 5" xfId="9132" xr:uid="{00000000-0005-0000-0000-000003280000}"/>
    <cellStyle name="Comma 5 4 3 2 5 2" xfId="44206" xr:uid="{00000000-0005-0000-0000-000004280000}"/>
    <cellStyle name="Comma 5 4 3 2 5 3" xfId="47503" xr:uid="{00000000-0005-0000-0000-000005280000}"/>
    <cellStyle name="Comma 5 4 3 2 5 4" xfId="50519" xr:uid="{00000000-0005-0000-0000-000006280000}"/>
    <cellStyle name="Comma 5 4 3 2 5 5" xfId="18296" xr:uid="{00000000-0005-0000-0000-000007280000}"/>
    <cellStyle name="Comma 5 4 3 2 6" xfId="43868" xr:uid="{00000000-0005-0000-0000-000008280000}"/>
    <cellStyle name="Comma 5 4 3 2 7" xfId="46397" xr:uid="{00000000-0005-0000-0000-000009280000}"/>
    <cellStyle name="Comma 5 4 3 2 8" xfId="49413" xr:uid="{00000000-0005-0000-0000-00000A280000}"/>
    <cellStyle name="Comma 5 4 3 2 9" xfId="15227" xr:uid="{00000000-0005-0000-0000-00000B280000}"/>
    <cellStyle name="Comma 5 4 3 3" xfId="10902" xr:uid="{00000000-0005-0000-0000-00000C280000}"/>
    <cellStyle name="Comma 5 4 3 3 2" xfId="18452" xr:uid="{00000000-0005-0000-0000-00000D280000}"/>
    <cellStyle name="Comma 5 4 3 3 3" xfId="43797" xr:uid="{00000000-0005-0000-0000-00000E280000}"/>
    <cellStyle name="Comma 5 4 3 3 4" xfId="47768" xr:uid="{00000000-0005-0000-0000-00000F280000}"/>
    <cellStyle name="Comma 5 4 3 3 5" xfId="50784" xr:uid="{00000000-0005-0000-0000-000010280000}"/>
    <cellStyle name="Comma 5 4 3 3 6" xfId="15378" xr:uid="{00000000-0005-0000-0000-000011280000}"/>
    <cellStyle name="Comma 5 4 3 4" xfId="11387" xr:uid="{00000000-0005-0000-0000-000012280000}"/>
    <cellStyle name="Comma 5 4 3 4 2" xfId="18929" xr:uid="{00000000-0005-0000-0000-000013280000}"/>
    <cellStyle name="Comma 5 4 3 4 3" xfId="44560" xr:uid="{00000000-0005-0000-0000-000014280000}"/>
    <cellStyle name="Comma 5 4 3 4 4" xfId="48245" xr:uid="{00000000-0005-0000-0000-000015280000}"/>
    <cellStyle name="Comma 5 4 3 4 5" xfId="51261" xr:uid="{00000000-0005-0000-0000-000016280000}"/>
    <cellStyle name="Comma 5 4 3 4 6" xfId="15521" xr:uid="{00000000-0005-0000-0000-000017280000}"/>
    <cellStyle name="Comma 5 4 3 5" xfId="11874" xr:uid="{00000000-0005-0000-0000-000018280000}"/>
    <cellStyle name="Comma 5 4 3 5 2" xfId="19406" xr:uid="{00000000-0005-0000-0000-000019280000}"/>
    <cellStyle name="Comma 5 4 3 5 3" xfId="44011" xr:uid="{00000000-0005-0000-0000-00001A280000}"/>
    <cellStyle name="Comma 5 4 3 5 4" xfId="48722" xr:uid="{00000000-0005-0000-0000-00001B280000}"/>
    <cellStyle name="Comma 5 4 3 5 5" xfId="51738" xr:uid="{00000000-0005-0000-0000-00001C280000}"/>
    <cellStyle name="Comma 5 4 3 5 6" xfId="15666" xr:uid="{00000000-0005-0000-0000-00001D280000}"/>
    <cellStyle name="Comma 5 4 3 6" xfId="8829" xr:uid="{00000000-0005-0000-0000-00001E280000}"/>
    <cellStyle name="Comma 5 4 3 6 2" xfId="32597" xr:uid="{00000000-0005-0000-0000-00001F280000}"/>
    <cellStyle name="Comma 5 4 3 6 3" xfId="47291" xr:uid="{00000000-0005-0000-0000-000020280000}"/>
    <cellStyle name="Comma 5 4 3 6 4" xfId="50307" xr:uid="{00000000-0005-0000-0000-000021280000}"/>
    <cellStyle name="Comma 5 4 3 6 5" xfId="18236" xr:uid="{00000000-0005-0000-0000-000022280000}"/>
    <cellStyle name="Comma 5 4 3 7" xfId="43490" xr:uid="{00000000-0005-0000-0000-000023280000}"/>
    <cellStyle name="Comma 5 4 3 8" xfId="46185" xr:uid="{00000000-0005-0000-0000-000024280000}"/>
    <cellStyle name="Comma 5 4 3 9" xfId="49201" xr:uid="{00000000-0005-0000-0000-000025280000}"/>
    <cellStyle name="Comma 5 4 4" xfId="6259" xr:uid="{00000000-0005-0000-0000-000026280000}"/>
    <cellStyle name="Comma 5 4 4 10" xfId="15110" xr:uid="{00000000-0005-0000-0000-000027280000}"/>
    <cellStyle name="Comma 5 4 4 2" xfId="6579" xr:uid="{00000000-0005-0000-0000-000028280000}"/>
    <cellStyle name="Comma 5 4 4 2 2" xfId="11167" xr:uid="{00000000-0005-0000-0000-000029280000}"/>
    <cellStyle name="Comma 5 4 4 2 2 2" xfId="18717" xr:uid="{00000000-0005-0000-0000-00002A280000}"/>
    <cellStyle name="Comma 5 4 4 2 2 3" xfId="44351" xr:uid="{00000000-0005-0000-0000-00002B280000}"/>
    <cellStyle name="Comma 5 4 4 2 2 4" xfId="48033" xr:uid="{00000000-0005-0000-0000-00002C280000}"/>
    <cellStyle name="Comma 5 4 4 2 2 5" xfId="51049" xr:uid="{00000000-0005-0000-0000-00002D280000}"/>
    <cellStyle name="Comma 5 4 4 2 2 6" xfId="15453" xr:uid="{00000000-0005-0000-0000-00002E280000}"/>
    <cellStyle name="Comma 5 4 4 2 3" xfId="11652" xr:uid="{00000000-0005-0000-0000-00002F280000}"/>
    <cellStyle name="Comma 5 4 4 2 3 2" xfId="19194" xr:uid="{00000000-0005-0000-0000-000030280000}"/>
    <cellStyle name="Comma 5 4 4 2 3 3" xfId="20453" xr:uid="{00000000-0005-0000-0000-000031280000}"/>
    <cellStyle name="Comma 5 4 4 2 3 4" xfId="48510" xr:uid="{00000000-0005-0000-0000-000032280000}"/>
    <cellStyle name="Comma 5 4 4 2 3 5" xfId="51526" xr:uid="{00000000-0005-0000-0000-000033280000}"/>
    <cellStyle name="Comma 5 4 4 2 3 6" xfId="15596" xr:uid="{00000000-0005-0000-0000-000034280000}"/>
    <cellStyle name="Comma 5 4 4 2 4" xfId="12139" xr:uid="{00000000-0005-0000-0000-000035280000}"/>
    <cellStyle name="Comma 5 4 4 2 4 2" xfId="19671" xr:uid="{00000000-0005-0000-0000-000036280000}"/>
    <cellStyle name="Comma 5 4 4 2 4 3" xfId="42879" xr:uid="{00000000-0005-0000-0000-000037280000}"/>
    <cellStyle name="Comma 5 4 4 2 4 4" xfId="48987" xr:uid="{00000000-0005-0000-0000-000038280000}"/>
    <cellStyle name="Comma 5 4 4 2 4 5" xfId="52003" xr:uid="{00000000-0005-0000-0000-000039280000}"/>
    <cellStyle name="Comma 5 4 4 2 4 6" xfId="15741" xr:uid="{00000000-0005-0000-0000-00003A280000}"/>
    <cellStyle name="Comma 5 4 4 2 5" xfId="9212" xr:uid="{00000000-0005-0000-0000-00003B280000}"/>
    <cellStyle name="Comma 5 4 4 2 5 2" xfId="42653" xr:uid="{00000000-0005-0000-0000-00003C280000}"/>
    <cellStyle name="Comma 5 4 4 2 5 3" xfId="47556" xr:uid="{00000000-0005-0000-0000-00003D280000}"/>
    <cellStyle name="Comma 5 4 4 2 5 4" xfId="50572" xr:uid="{00000000-0005-0000-0000-00003E280000}"/>
    <cellStyle name="Comma 5 4 4 2 5 5" xfId="18311" xr:uid="{00000000-0005-0000-0000-00003F280000}"/>
    <cellStyle name="Comma 5 4 4 2 6" xfId="44445" xr:uid="{00000000-0005-0000-0000-000040280000}"/>
    <cellStyle name="Comma 5 4 4 2 7" xfId="46450" xr:uid="{00000000-0005-0000-0000-000041280000}"/>
    <cellStyle name="Comma 5 4 4 2 8" xfId="49466" xr:uid="{00000000-0005-0000-0000-000042280000}"/>
    <cellStyle name="Comma 5 4 4 2 9" xfId="15269" xr:uid="{00000000-0005-0000-0000-000043280000}"/>
    <cellStyle name="Comma 5 4 4 3" xfId="10955" xr:uid="{00000000-0005-0000-0000-000044280000}"/>
    <cellStyle name="Comma 5 4 4 3 2" xfId="18505" xr:uid="{00000000-0005-0000-0000-000045280000}"/>
    <cellStyle name="Comma 5 4 4 3 3" xfId="43693" xr:uid="{00000000-0005-0000-0000-000046280000}"/>
    <cellStyle name="Comma 5 4 4 3 4" xfId="47821" xr:uid="{00000000-0005-0000-0000-000047280000}"/>
    <cellStyle name="Comma 5 4 4 3 5" xfId="50837" xr:uid="{00000000-0005-0000-0000-000048280000}"/>
    <cellStyle name="Comma 5 4 4 3 6" xfId="15393" xr:uid="{00000000-0005-0000-0000-000049280000}"/>
    <cellStyle name="Comma 5 4 4 4" xfId="11440" xr:uid="{00000000-0005-0000-0000-00004A280000}"/>
    <cellStyle name="Comma 5 4 4 4 2" xfId="18982" xr:uid="{00000000-0005-0000-0000-00004B280000}"/>
    <cellStyle name="Comma 5 4 4 4 3" xfId="43170" xr:uid="{00000000-0005-0000-0000-00004C280000}"/>
    <cellStyle name="Comma 5 4 4 4 4" xfId="48298" xr:uid="{00000000-0005-0000-0000-00004D280000}"/>
    <cellStyle name="Comma 5 4 4 4 5" xfId="51314" xr:uid="{00000000-0005-0000-0000-00004E280000}"/>
    <cellStyle name="Comma 5 4 4 4 6" xfId="15536" xr:uid="{00000000-0005-0000-0000-00004F280000}"/>
    <cellStyle name="Comma 5 4 4 5" xfId="11927" xr:uid="{00000000-0005-0000-0000-000050280000}"/>
    <cellStyle name="Comma 5 4 4 5 2" xfId="19459" xr:uid="{00000000-0005-0000-0000-000051280000}"/>
    <cellStyle name="Comma 5 4 4 5 3" xfId="42844" xr:uid="{00000000-0005-0000-0000-000052280000}"/>
    <cellStyle name="Comma 5 4 4 5 4" xfId="48775" xr:uid="{00000000-0005-0000-0000-000053280000}"/>
    <cellStyle name="Comma 5 4 4 5 5" xfId="51791" xr:uid="{00000000-0005-0000-0000-000054280000}"/>
    <cellStyle name="Comma 5 4 4 5 6" xfId="15681" xr:uid="{00000000-0005-0000-0000-000055280000}"/>
    <cellStyle name="Comma 5 4 4 6" xfId="8901" xr:uid="{00000000-0005-0000-0000-000056280000}"/>
    <cellStyle name="Comma 5 4 4 6 2" xfId="44482" xr:uid="{00000000-0005-0000-0000-000057280000}"/>
    <cellStyle name="Comma 5 4 4 6 3" xfId="47344" xr:uid="{00000000-0005-0000-0000-000058280000}"/>
    <cellStyle name="Comma 5 4 4 6 4" xfId="50360" xr:uid="{00000000-0005-0000-0000-000059280000}"/>
    <cellStyle name="Comma 5 4 4 6 5" xfId="18251" xr:uid="{00000000-0005-0000-0000-00005A280000}"/>
    <cellStyle name="Comma 5 4 4 7" xfId="44157" xr:uid="{00000000-0005-0000-0000-00005B280000}"/>
    <cellStyle name="Comma 5 4 4 8" xfId="46238" xr:uid="{00000000-0005-0000-0000-00005C280000}"/>
    <cellStyle name="Comma 5 4 4 9" xfId="49254" xr:uid="{00000000-0005-0000-0000-00005D280000}"/>
    <cellStyle name="Comma 5 4 5" xfId="6339" xr:uid="{00000000-0005-0000-0000-00005E280000}"/>
    <cellStyle name="Comma 5 4 5 2" xfId="11008" xr:uid="{00000000-0005-0000-0000-00005F280000}"/>
    <cellStyle name="Comma 5 4 5 2 2" xfId="18558" xr:uid="{00000000-0005-0000-0000-000060280000}"/>
    <cellStyle name="Comma 5 4 5 2 3" xfId="21243" xr:uid="{00000000-0005-0000-0000-000061280000}"/>
    <cellStyle name="Comma 5 4 5 2 4" xfId="47874" xr:uid="{00000000-0005-0000-0000-000062280000}"/>
    <cellStyle name="Comma 5 4 5 2 5" xfId="50890" xr:uid="{00000000-0005-0000-0000-000063280000}"/>
    <cellStyle name="Comma 5 4 5 2 6" xfId="15408" xr:uid="{00000000-0005-0000-0000-000064280000}"/>
    <cellStyle name="Comma 5 4 5 3" xfId="11493" xr:uid="{00000000-0005-0000-0000-000065280000}"/>
    <cellStyle name="Comma 5 4 5 3 2" xfId="19035" xr:uid="{00000000-0005-0000-0000-000066280000}"/>
    <cellStyle name="Comma 5 4 5 3 3" xfId="42779" xr:uid="{00000000-0005-0000-0000-000067280000}"/>
    <cellStyle name="Comma 5 4 5 3 4" xfId="48351" xr:uid="{00000000-0005-0000-0000-000068280000}"/>
    <cellStyle name="Comma 5 4 5 3 5" xfId="51367" xr:uid="{00000000-0005-0000-0000-000069280000}"/>
    <cellStyle name="Comma 5 4 5 3 6" xfId="15551" xr:uid="{00000000-0005-0000-0000-00006A280000}"/>
    <cellStyle name="Comma 5 4 5 4" xfId="11980" xr:uid="{00000000-0005-0000-0000-00006B280000}"/>
    <cellStyle name="Comma 5 4 5 4 2" xfId="19512" xr:uid="{00000000-0005-0000-0000-00006C280000}"/>
    <cellStyle name="Comma 5 4 5 4 3" xfId="44594" xr:uid="{00000000-0005-0000-0000-00006D280000}"/>
    <cellStyle name="Comma 5 4 5 4 4" xfId="48828" xr:uid="{00000000-0005-0000-0000-00006E280000}"/>
    <cellStyle name="Comma 5 4 5 4 5" xfId="51844" xr:uid="{00000000-0005-0000-0000-00006F280000}"/>
    <cellStyle name="Comma 5 4 5 4 6" xfId="15696" xr:uid="{00000000-0005-0000-0000-000070280000}"/>
    <cellStyle name="Comma 5 4 5 5" xfId="8978" xr:uid="{00000000-0005-0000-0000-000071280000}"/>
    <cellStyle name="Comma 5 4 5 5 2" xfId="28711" xr:uid="{00000000-0005-0000-0000-000072280000}"/>
    <cellStyle name="Comma 5 4 5 5 3" xfId="47397" xr:uid="{00000000-0005-0000-0000-000073280000}"/>
    <cellStyle name="Comma 5 4 5 5 4" xfId="50413" xr:uid="{00000000-0005-0000-0000-000074280000}"/>
    <cellStyle name="Comma 5 4 5 5 5" xfId="18266" xr:uid="{00000000-0005-0000-0000-000075280000}"/>
    <cellStyle name="Comma 5 4 5 6" xfId="42353" xr:uid="{00000000-0005-0000-0000-000076280000}"/>
    <cellStyle name="Comma 5 4 5 7" xfId="46291" xr:uid="{00000000-0005-0000-0000-000077280000}"/>
    <cellStyle name="Comma 5 4 5 8" xfId="49307" xr:uid="{00000000-0005-0000-0000-000078280000}"/>
    <cellStyle name="Comma 5 4 5 9" xfId="15149" xr:uid="{00000000-0005-0000-0000-000079280000}"/>
    <cellStyle name="Comma 5 4 6" xfId="6659" xr:uid="{00000000-0005-0000-0000-00007A280000}"/>
    <cellStyle name="Comma 5 4 6 2" xfId="11220" xr:uid="{00000000-0005-0000-0000-00007B280000}"/>
    <cellStyle name="Comma 5 4 6 2 2" xfId="18770" xr:uid="{00000000-0005-0000-0000-00007C280000}"/>
    <cellStyle name="Comma 5 4 6 2 3" xfId="21213" xr:uid="{00000000-0005-0000-0000-00007D280000}"/>
    <cellStyle name="Comma 5 4 6 2 4" xfId="48086" xr:uid="{00000000-0005-0000-0000-00007E280000}"/>
    <cellStyle name="Comma 5 4 6 2 5" xfId="51102" xr:uid="{00000000-0005-0000-0000-00007F280000}"/>
    <cellStyle name="Comma 5 4 6 2 6" xfId="15468" xr:uid="{00000000-0005-0000-0000-000080280000}"/>
    <cellStyle name="Comma 5 4 6 3" xfId="11705" xr:uid="{00000000-0005-0000-0000-000081280000}"/>
    <cellStyle name="Comma 5 4 6 3 2" xfId="19247" xr:uid="{00000000-0005-0000-0000-000082280000}"/>
    <cellStyle name="Comma 5 4 6 3 3" xfId="42814" xr:uid="{00000000-0005-0000-0000-000083280000}"/>
    <cellStyle name="Comma 5 4 6 3 4" xfId="48563" xr:uid="{00000000-0005-0000-0000-000084280000}"/>
    <cellStyle name="Comma 5 4 6 3 5" xfId="51579" xr:uid="{00000000-0005-0000-0000-000085280000}"/>
    <cellStyle name="Comma 5 4 6 3 6" xfId="15611" xr:uid="{00000000-0005-0000-0000-000086280000}"/>
    <cellStyle name="Comma 5 4 6 4" xfId="12193" xr:uid="{00000000-0005-0000-0000-000087280000}"/>
    <cellStyle name="Comma 5 4 6 4 2" xfId="19724" xr:uid="{00000000-0005-0000-0000-000088280000}"/>
    <cellStyle name="Comma 5 4 6 4 3" xfId="28642" xr:uid="{00000000-0005-0000-0000-000089280000}"/>
    <cellStyle name="Comma 5 4 6 4 4" xfId="49040" xr:uid="{00000000-0005-0000-0000-00008A280000}"/>
    <cellStyle name="Comma 5 4 6 4 5" xfId="52056" xr:uid="{00000000-0005-0000-0000-00008B280000}"/>
    <cellStyle name="Comma 5 4 6 4 6" xfId="15757" xr:uid="{00000000-0005-0000-0000-00008C280000}"/>
    <cellStyle name="Comma 5 4 6 5" xfId="9292" xr:uid="{00000000-0005-0000-0000-00008D280000}"/>
    <cellStyle name="Comma 5 4 6 5 2" xfId="43104" xr:uid="{00000000-0005-0000-0000-00008E280000}"/>
    <cellStyle name="Comma 5 4 6 5 3" xfId="47609" xr:uid="{00000000-0005-0000-0000-00008F280000}"/>
    <cellStyle name="Comma 5 4 6 5 4" xfId="50625" xr:uid="{00000000-0005-0000-0000-000090280000}"/>
    <cellStyle name="Comma 5 4 6 5 5" xfId="18326" xr:uid="{00000000-0005-0000-0000-000091280000}"/>
    <cellStyle name="Comma 5 4 6 6" xfId="42431" xr:uid="{00000000-0005-0000-0000-000092280000}"/>
    <cellStyle name="Comma 5 4 6 7" xfId="46503" xr:uid="{00000000-0005-0000-0000-000093280000}"/>
    <cellStyle name="Comma 5 4 6 8" xfId="49519" xr:uid="{00000000-0005-0000-0000-000094280000}"/>
    <cellStyle name="Comma 5 4 6 9" xfId="15311" xr:uid="{00000000-0005-0000-0000-000095280000}"/>
    <cellStyle name="Comma 5 4 7" xfId="8727" xr:uid="{00000000-0005-0000-0000-000096280000}"/>
    <cellStyle name="Comma 5 4 7 2" xfId="18215" xr:uid="{00000000-0005-0000-0000-000097280000}"/>
    <cellStyle name="Comma 5 4 7 3" xfId="42591" xr:uid="{00000000-0005-0000-0000-000098280000}"/>
    <cellStyle name="Comma 5 4 7 4" xfId="47231" xr:uid="{00000000-0005-0000-0000-000099280000}"/>
    <cellStyle name="Comma 5 4 7 5" xfId="50247" xr:uid="{00000000-0005-0000-0000-00009A280000}"/>
    <cellStyle name="Comma 5 4 7 6" xfId="15037" xr:uid="{00000000-0005-0000-0000-00009B280000}"/>
    <cellStyle name="Comma 5 4 8" xfId="10796" xr:uid="{00000000-0005-0000-0000-00009C280000}"/>
    <cellStyle name="Comma 5 4 8 2" xfId="18346" xr:uid="{00000000-0005-0000-0000-00009D280000}"/>
    <cellStyle name="Comma 5 4 8 3" xfId="44092" xr:uid="{00000000-0005-0000-0000-00009E280000}"/>
    <cellStyle name="Comma 5 4 8 4" xfId="47662" xr:uid="{00000000-0005-0000-0000-00009F280000}"/>
    <cellStyle name="Comma 5 4 8 5" xfId="50678" xr:uid="{00000000-0005-0000-0000-0000A0280000}"/>
    <cellStyle name="Comma 5 4 8 6" xfId="15348" xr:uid="{00000000-0005-0000-0000-0000A1280000}"/>
    <cellStyle name="Comma 5 4 9" xfId="11278" xr:uid="{00000000-0005-0000-0000-0000A2280000}"/>
    <cellStyle name="Comma 5 4 9 2" xfId="18823" xr:uid="{00000000-0005-0000-0000-0000A3280000}"/>
    <cellStyle name="Comma 5 4 9 3" xfId="28800" xr:uid="{00000000-0005-0000-0000-0000A4280000}"/>
    <cellStyle name="Comma 5 4 9 4" xfId="48139" xr:uid="{00000000-0005-0000-0000-0000A5280000}"/>
    <cellStyle name="Comma 5 4 9 5" xfId="51155" xr:uid="{00000000-0005-0000-0000-0000A6280000}"/>
    <cellStyle name="Comma 5 4 9 6" xfId="15488" xr:uid="{00000000-0005-0000-0000-0000A7280000}"/>
    <cellStyle name="Comma 5 5" xfId="5696" xr:uid="{00000000-0005-0000-0000-0000A8280000}"/>
    <cellStyle name="Comma 5 5 2" xfId="20072" xr:uid="{00000000-0005-0000-0000-0000A9280000}"/>
    <cellStyle name="Comma 5 5 3" xfId="44948" xr:uid="{00000000-0005-0000-0000-0000AA280000}"/>
    <cellStyle name="Comma 5 5 4" xfId="45856" xr:uid="{00000000-0005-0000-0000-0000AB280000}"/>
    <cellStyle name="Comma 5 6" xfId="7532" xr:uid="{00000000-0005-0000-0000-0000AC280000}"/>
    <cellStyle name="Comma 5 6 2" xfId="20073" xr:uid="{00000000-0005-0000-0000-0000AD280000}"/>
    <cellStyle name="Comma 5 7" xfId="6727" xr:uid="{00000000-0005-0000-0000-0000AE280000}"/>
    <cellStyle name="Comma 5 7 2" xfId="17555" xr:uid="{00000000-0005-0000-0000-0000AF280000}"/>
    <cellStyle name="Comma 5 7 3" xfId="44811" xr:uid="{00000000-0005-0000-0000-0000B0280000}"/>
    <cellStyle name="Comma 5 7 4" xfId="46551" xr:uid="{00000000-0005-0000-0000-0000B1280000}"/>
    <cellStyle name="Comma 5 7 5" xfId="49567" xr:uid="{00000000-0005-0000-0000-0000B2280000}"/>
    <cellStyle name="Comma 5 7 6" xfId="14023" xr:uid="{00000000-0005-0000-0000-0000B3280000}"/>
    <cellStyle name="Comma 5 8" xfId="15798" xr:uid="{00000000-0005-0000-0000-0000B4280000}"/>
    <cellStyle name="Comma 5 9" xfId="20061" xr:uid="{00000000-0005-0000-0000-0000B5280000}"/>
    <cellStyle name="Comma 6" xfId="39" xr:uid="{00000000-0005-0000-0000-0000B6280000}"/>
    <cellStyle name="Comma 6 10" xfId="45857" xr:uid="{00000000-0005-0000-0000-0000B7280000}"/>
    <cellStyle name="Comma 6 11" xfId="2090" xr:uid="{00000000-0005-0000-0000-0000B8280000}"/>
    <cellStyle name="Comma 6 2" xfId="4881" xr:uid="{00000000-0005-0000-0000-0000B9280000}"/>
    <cellStyle name="Comma 6 2 10" xfId="11310" xr:uid="{00000000-0005-0000-0000-0000BA280000}"/>
    <cellStyle name="Comma 6 2 10 2" xfId="18853" xr:uid="{00000000-0005-0000-0000-0000BB280000}"/>
    <cellStyle name="Comma 6 2 10 3" xfId="44496" xr:uid="{00000000-0005-0000-0000-0000BC280000}"/>
    <cellStyle name="Comma 6 2 10 4" xfId="48169" xr:uid="{00000000-0005-0000-0000-0000BD280000}"/>
    <cellStyle name="Comma 6 2 10 5" xfId="51185" xr:uid="{00000000-0005-0000-0000-0000BE280000}"/>
    <cellStyle name="Comma 6 2 11" xfId="11797" xr:uid="{00000000-0005-0000-0000-0000BF280000}"/>
    <cellStyle name="Comma 6 2 11 2" xfId="19330" xr:uid="{00000000-0005-0000-0000-0000C0280000}"/>
    <cellStyle name="Comma 6 2 11 3" xfId="20450" xr:uid="{00000000-0005-0000-0000-0000C1280000}"/>
    <cellStyle name="Comma 6 2 11 4" xfId="48646" xr:uid="{00000000-0005-0000-0000-0000C2280000}"/>
    <cellStyle name="Comma 6 2 11 5" xfId="51662" xr:uid="{00000000-0005-0000-0000-0000C3280000}"/>
    <cellStyle name="Comma 6 2 12" xfId="7891" xr:uid="{00000000-0005-0000-0000-0000C4280000}"/>
    <cellStyle name="Comma 6 2 12 2" xfId="18019" xr:uid="{00000000-0005-0000-0000-0000C5280000}"/>
    <cellStyle name="Comma 6 2 12 3" xfId="43848" xr:uid="{00000000-0005-0000-0000-0000C6280000}"/>
    <cellStyle name="Comma 6 2 12 4" xfId="47021" xr:uid="{00000000-0005-0000-0000-0000C7280000}"/>
    <cellStyle name="Comma 6 2 12 5" xfId="50037" xr:uid="{00000000-0005-0000-0000-0000C8280000}"/>
    <cellStyle name="Comma 6 2 13" xfId="20075" xr:uid="{00000000-0005-0000-0000-0000C9280000}"/>
    <cellStyle name="Comma 6 2 14" xfId="44950" xr:uid="{00000000-0005-0000-0000-0000CA280000}"/>
    <cellStyle name="Comma 6 2 15" xfId="45858" xr:uid="{00000000-0005-0000-0000-0000CB280000}"/>
    <cellStyle name="Comma 6 2 16" xfId="46109" xr:uid="{00000000-0005-0000-0000-0000CC280000}"/>
    <cellStyle name="Comma 6 2 17" xfId="49124" xr:uid="{00000000-0005-0000-0000-0000CD280000}"/>
    <cellStyle name="Comma 6 2 2" xfId="4882" xr:uid="{00000000-0005-0000-0000-0000CE280000}"/>
    <cellStyle name="Comma 6 2 2 10" xfId="7799" xr:uid="{00000000-0005-0000-0000-0000CF280000}"/>
    <cellStyle name="Comma 6 2 2 10 2" xfId="44816" xr:uid="{00000000-0005-0000-0000-0000D0280000}"/>
    <cellStyle name="Comma 6 2 2 10 3" xfId="47007" xr:uid="{00000000-0005-0000-0000-0000D1280000}"/>
    <cellStyle name="Comma 6 2 2 10 4" xfId="50023" xr:uid="{00000000-0005-0000-0000-0000D2280000}"/>
    <cellStyle name="Comma 6 2 2 11" xfId="20076" xr:uid="{00000000-0005-0000-0000-0000D3280000}"/>
    <cellStyle name="Comma 6 2 2 12" xfId="44951" xr:uid="{00000000-0005-0000-0000-0000D4280000}"/>
    <cellStyle name="Comma 6 2 2 13" xfId="45859" xr:uid="{00000000-0005-0000-0000-0000D5280000}"/>
    <cellStyle name="Comma 6 2 2 14" xfId="46110" xr:uid="{00000000-0005-0000-0000-0000D6280000}"/>
    <cellStyle name="Comma 6 2 2 15" xfId="49125" xr:uid="{00000000-0005-0000-0000-0000D7280000}"/>
    <cellStyle name="Comma 6 2 2 2" xfId="6146" xr:uid="{00000000-0005-0000-0000-0000D8280000}"/>
    <cellStyle name="Comma 6 2 2 2 2" xfId="6466" xr:uid="{00000000-0005-0000-0000-0000D9280000}"/>
    <cellStyle name="Comma 6 2 2 2 2 2" xfId="11092" xr:uid="{00000000-0005-0000-0000-0000DA280000}"/>
    <cellStyle name="Comma 6 2 2 2 2 2 2" xfId="18642" xr:uid="{00000000-0005-0000-0000-0000DB280000}"/>
    <cellStyle name="Comma 6 2 2 2 2 2 3" xfId="43768" xr:uid="{00000000-0005-0000-0000-0000DC280000}"/>
    <cellStyle name="Comma 6 2 2 2 2 2 4" xfId="47958" xr:uid="{00000000-0005-0000-0000-0000DD280000}"/>
    <cellStyle name="Comma 6 2 2 2 2 2 5" xfId="50974" xr:uid="{00000000-0005-0000-0000-0000DE280000}"/>
    <cellStyle name="Comma 6 2 2 2 2 3" xfId="11577" xr:uid="{00000000-0005-0000-0000-0000DF280000}"/>
    <cellStyle name="Comma 6 2 2 2 2 3 2" xfId="19119" xr:uid="{00000000-0005-0000-0000-0000E0280000}"/>
    <cellStyle name="Comma 6 2 2 2 2 3 3" xfId="44357" xr:uid="{00000000-0005-0000-0000-0000E1280000}"/>
    <cellStyle name="Comma 6 2 2 2 2 3 4" xfId="48435" xr:uid="{00000000-0005-0000-0000-0000E2280000}"/>
    <cellStyle name="Comma 6 2 2 2 2 3 5" xfId="51451" xr:uid="{00000000-0005-0000-0000-0000E3280000}"/>
    <cellStyle name="Comma 6 2 2 2 2 4" xfId="12064" xr:uid="{00000000-0005-0000-0000-0000E4280000}"/>
    <cellStyle name="Comma 6 2 2 2 2 4 2" xfId="19596" xr:uid="{00000000-0005-0000-0000-0000E5280000}"/>
    <cellStyle name="Comma 6 2 2 2 2 4 3" xfId="43957" xr:uid="{00000000-0005-0000-0000-0000E6280000}"/>
    <cellStyle name="Comma 6 2 2 2 2 4 4" xfId="48912" xr:uid="{00000000-0005-0000-0000-0000E7280000}"/>
    <cellStyle name="Comma 6 2 2 2 2 4 5" xfId="51928" xr:uid="{00000000-0005-0000-0000-0000E8280000}"/>
    <cellStyle name="Comma 6 2 2 2 2 5" xfId="9100" xr:uid="{00000000-0005-0000-0000-0000E9280000}"/>
    <cellStyle name="Comma 6 2 2 2 2 5 2" xfId="44780" xr:uid="{00000000-0005-0000-0000-0000EA280000}"/>
    <cellStyle name="Comma 6 2 2 2 2 5 3" xfId="47481" xr:uid="{00000000-0005-0000-0000-0000EB280000}"/>
    <cellStyle name="Comma 6 2 2 2 2 5 4" xfId="50497" xr:uid="{00000000-0005-0000-0000-0000EC280000}"/>
    <cellStyle name="Comma 6 2 2 2 2 6" xfId="42377" xr:uid="{00000000-0005-0000-0000-0000ED280000}"/>
    <cellStyle name="Comma 6 2 2 2 2 7" xfId="46375" xr:uid="{00000000-0005-0000-0000-0000EE280000}"/>
    <cellStyle name="Comma 6 2 2 2 2 8" xfId="49391" xr:uid="{00000000-0005-0000-0000-0000EF280000}"/>
    <cellStyle name="Comma 6 2 2 2 3" xfId="10880" xr:uid="{00000000-0005-0000-0000-0000F0280000}"/>
    <cellStyle name="Comma 6 2 2 2 3 2" xfId="18430" xr:uid="{00000000-0005-0000-0000-0000F1280000}"/>
    <cellStyle name="Comma 6 2 2 2 3 3" xfId="43122" xr:uid="{00000000-0005-0000-0000-0000F2280000}"/>
    <cellStyle name="Comma 6 2 2 2 3 4" xfId="47746" xr:uid="{00000000-0005-0000-0000-0000F3280000}"/>
    <cellStyle name="Comma 6 2 2 2 3 5" xfId="50762" xr:uid="{00000000-0005-0000-0000-0000F4280000}"/>
    <cellStyle name="Comma 6 2 2 2 4" xfId="11364" xr:uid="{00000000-0005-0000-0000-0000F5280000}"/>
    <cellStyle name="Comma 6 2 2 2 4 2" xfId="18907" xr:uid="{00000000-0005-0000-0000-0000F6280000}"/>
    <cellStyle name="Comma 6 2 2 2 4 3" xfId="43531" xr:uid="{00000000-0005-0000-0000-0000F7280000}"/>
    <cellStyle name="Comma 6 2 2 2 4 4" xfId="48223" xr:uid="{00000000-0005-0000-0000-0000F8280000}"/>
    <cellStyle name="Comma 6 2 2 2 4 5" xfId="51239" xr:uid="{00000000-0005-0000-0000-0000F9280000}"/>
    <cellStyle name="Comma 6 2 2 2 5" xfId="11851" xr:uid="{00000000-0005-0000-0000-0000FA280000}"/>
    <cellStyle name="Comma 6 2 2 2 5 2" xfId="19384" xr:uid="{00000000-0005-0000-0000-0000FB280000}"/>
    <cellStyle name="Comma 6 2 2 2 5 3" xfId="43782" xr:uid="{00000000-0005-0000-0000-0000FC280000}"/>
    <cellStyle name="Comma 6 2 2 2 5 4" xfId="48700" xr:uid="{00000000-0005-0000-0000-0000FD280000}"/>
    <cellStyle name="Comma 6 2 2 2 5 5" xfId="51716" xr:uid="{00000000-0005-0000-0000-0000FE280000}"/>
    <cellStyle name="Comma 6 2 2 2 6" xfId="8799" xr:uid="{00000000-0005-0000-0000-0000FF280000}"/>
    <cellStyle name="Comma 6 2 2 2 6 2" xfId="43045" xr:uid="{00000000-0005-0000-0000-000000290000}"/>
    <cellStyle name="Comma 6 2 2 2 6 3" xfId="47269" xr:uid="{00000000-0005-0000-0000-000001290000}"/>
    <cellStyle name="Comma 6 2 2 2 6 4" xfId="50285" xr:uid="{00000000-0005-0000-0000-000002290000}"/>
    <cellStyle name="Comma 6 2 2 2 7" xfId="43559" xr:uid="{00000000-0005-0000-0000-000003290000}"/>
    <cellStyle name="Comma 6 2 2 2 8" xfId="46163" xr:uid="{00000000-0005-0000-0000-000004290000}"/>
    <cellStyle name="Comma 6 2 2 2 9" xfId="49179" xr:uid="{00000000-0005-0000-0000-000005290000}"/>
    <cellStyle name="Comma 6 2 2 3" xfId="6226" xr:uid="{00000000-0005-0000-0000-000006290000}"/>
    <cellStyle name="Comma 6 2 2 3 2" xfId="6546" xr:uid="{00000000-0005-0000-0000-000007290000}"/>
    <cellStyle name="Comma 6 2 2 3 2 2" xfId="11145" xr:uid="{00000000-0005-0000-0000-000008290000}"/>
    <cellStyle name="Comma 6 2 2 3 2 2 2" xfId="18695" xr:uid="{00000000-0005-0000-0000-000009290000}"/>
    <cellStyle name="Comma 6 2 2 3 2 2 3" xfId="43153" xr:uid="{00000000-0005-0000-0000-00000A290000}"/>
    <cellStyle name="Comma 6 2 2 3 2 2 4" xfId="48011" xr:uid="{00000000-0005-0000-0000-00000B290000}"/>
    <cellStyle name="Comma 6 2 2 3 2 2 5" xfId="51027" xr:uid="{00000000-0005-0000-0000-00000C290000}"/>
    <cellStyle name="Comma 6 2 2 3 2 3" xfId="11630" xr:uid="{00000000-0005-0000-0000-00000D290000}"/>
    <cellStyle name="Comma 6 2 2 3 2 3 2" xfId="19172" xr:uid="{00000000-0005-0000-0000-00000E290000}"/>
    <cellStyle name="Comma 6 2 2 3 2 3 3" xfId="43971" xr:uid="{00000000-0005-0000-0000-00000F290000}"/>
    <cellStyle name="Comma 6 2 2 3 2 3 4" xfId="48488" xr:uid="{00000000-0005-0000-0000-000010290000}"/>
    <cellStyle name="Comma 6 2 2 3 2 3 5" xfId="51504" xr:uid="{00000000-0005-0000-0000-000011290000}"/>
    <cellStyle name="Comma 6 2 2 3 2 4" xfId="12117" xr:uid="{00000000-0005-0000-0000-000012290000}"/>
    <cellStyle name="Comma 6 2 2 3 2 4 2" xfId="19649" xr:uid="{00000000-0005-0000-0000-000013290000}"/>
    <cellStyle name="Comma 6 2 2 3 2 4 3" xfId="44710" xr:uid="{00000000-0005-0000-0000-000014290000}"/>
    <cellStyle name="Comma 6 2 2 3 2 4 4" xfId="48965" xr:uid="{00000000-0005-0000-0000-000015290000}"/>
    <cellStyle name="Comma 6 2 2 3 2 4 5" xfId="51981" xr:uid="{00000000-0005-0000-0000-000016290000}"/>
    <cellStyle name="Comma 6 2 2 3 2 5" xfId="9179" xr:uid="{00000000-0005-0000-0000-000017290000}"/>
    <cellStyle name="Comma 6 2 2 3 2 5 2" xfId="44050" xr:uid="{00000000-0005-0000-0000-000018290000}"/>
    <cellStyle name="Comma 6 2 2 3 2 5 3" xfId="47534" xr:uid="{00000000-0005-0000-0000-000019290000}"/>
    <cellStyle name="Comma 6 2 2 3 2 5 4" xfId="50550" xr:uid="{00000000-0005-0000-0000-00001A290000}"/>
    <cellStyle name="Comma 6 2 2 3 2 6" xfId="44743" xr:uid="{00000000-0005-0000-0000-00001B290000}"/>
    <cellStyle name="Comma 6 2 2 3 2 7" xfId="46428" xr:uid="{00000000-0005-0000-0000-00001C290000}"/>
    <cellStyle name="Comma 6 2 2 3 2 8" xfId="49444" xr:uid="{00000000-0005-0000-0000-00001D290000}"/>
    <cellStyle name="Comma 6 2 2 3 3" xfId="10933" xr:uid="{00000000-0005-0000-0000-00001E290000}"/>
    <cellStyle name="Comma 6 2 2 3 3 2" xfId="18483" xr:uid="{00000000-0005-0000-0000-00001F290000}"/>
    <cellStyle name="Comma 6 2 2 3 3 3" xfId="42696" xr:uid="{00000000-0005-0000-0000-000020290000}"/>
    <cellStyle name="Comma 6 2 2 3 3 4" xfId="47799" xr:uid="{00000000-0005-0000-0000-000021290000}"/>
    <cellStyle name="Comma 6 2 2 3 3 5" xfId="50815" xr:uid="{00000000-0005-0000-0000-000022290000}"/>
    <cellStyle name="Comma 6 2 2 3 4" xfId="11418" xr:uid="{00000000-0005-0000-0000-000023290000}"/>
    <cellStyle name="Comma 6 2 2 3 4 2" xfId="18960" xr:uid="{00000000-0005-0000-0000-000024290000}"/>
    <cellStyle name="Comma 6 2 2 3 4 3" xfId="20729" xr:uid="{00000000-0005-0000-0000-000025290000}"/>
    <cellStyle name="Comma 6 2 2 3 4 4" xfId="48276" xr:uid="{00000000-0005-0000-0000-000026290000}"/>
    <cellStyle name="Comma 6 2 2 3 4 5" xfId="51292" xr:uid="{00000000-0005-0000-0000-000027290000}"/>
    <cellStyle name="Comma 6 2 2 3 5" xfId="11905" xr:uid="{00000000-0005-0000-0000-000028290000}"/>
    <cellStyle name="Comma 6 2 2 3 5 2" xfId="19437" xr:uid="{00000000-0005-0000-0000-000029290000}"/>
    <cellStyle name="Comma 6 2 2 3 5 3" xfId="42982" xr:uid="{00000000-0005-0000-0000-00002A290000}"/>
    <cellStyle name="Comma 6 2 2 3 5 4" xfId="48753" xr:uid="{00000000-0005-0000-0000-00002B290000}"/>
    <cellStyle name="Comma 6 2 2 3 5 5" xfId="51769" xr:uid="{00000000-0005-0000-0000-00002C290000}"/>
    <cellStyle name="Comma 6 2 2 3 6" xfId="8870" xr:uid="{00000000-0005-0000-0000-00002D290000}"/>
    <cellStyle name="Comma 6 2 2 3 6 2" xfId="43899" xr:uid="{00000000-0005-0000-0000-00002E290000}"/>
    <cellStyle name="Comma 6 2 2 3 6 3" xfId="47322" xr:uid="{00000000-0005-0000-0000-00002F290000}"/>
    <cellStyle name="Comma 6 2 2 3 6 4" xfId="50338" xr:uid="{00000000-0005-0000-0000-000030290000}"/>
    <cellStyle name="Comma 6 2 2 3 7" xfId="42335" xr:uid="{00000000-0005-0000-0000-000031290000}"/>
    <cellStyle name="Comma 6 2 2 3 8" xfId="46216" xr:uid="{00000000-0005-0000-0000-000032290000}"/>
    <cellStyle name="Comma 6 2 2 3 9" xfId="49232" xr:uid="{00000000-0005-0000-0000-000033290000}"/>
    <cellStyle name="Comma 6 2 2 4" xfId="6306" xr:uid="{00000000-0005-0000-0000-000034290000}"/>
    <cellStyle name="Comma 6 2 2 4 2" xfId="6626" xr:uid="{00000000-0005-0000-0000-000035290000}"/>
    <cellStyle name="Comma 6 2 2 4 2 2" xfId="11198" xr:uid="{00000000-0005-0000-0000-000036290000}"/>
    <cellStyle name="Comma 6 2 2 4 2 2 2" xfId="18748" xr:uid="{00000000-0005-0000-0000-000037290000}"/>
    <cellStyle name="Comma 6 2 2 4 2 2 3" xfId="28810" xr:uid="{00000000-0005-0000-0000-000038290000}"/>
    <cellStyle name="Comma 6 2 2 4 2 2 4" xfId="48064" xr:uid="{00000000-0005-0000-0000-000039290000}"/>
    <cellStyle name="Comma 6 2 2 4 2 2 5" xfId="51080" xr:uid="{00000000-0005-0000-0000-00003A290000}"/>
    <cellStyle name="Comma 6 2 2 4 2 3" xfId="11683" xr:uid="{00000000-0005-0000-0000-00003B290000}"/>
    <cellStyle name="Comma 6 2 2 4 2 3 2" xfId="19225" xr:uid="{00000000-0005-0000-0000-00003C290000}"/>
    <cellStyle name="Comma 6 2 2 4 2 3 3" xfId="44506" xr:uid="{00000000-0005-0000-0000-00003D290000}"/>
    <cellStyle name="Comma 6 2 2 4 2 3 4" xfId="48541" xr:uid="{00000000-0005-0000-0000-00003E290000}"/>
    <cellStyle name="Comma 6 2 2 4 2 3 5" xfId="51557" xr:uid="{00000000-0005-0000-0000-00003F290000}"/>
    <cellStyle name="Comma 6 2 2 4 2 4" xfId="12170" xr:uid="{00000000-0005-0000-0000-000040290000}"/>
    <cellStyle name="Comma 6 2 2 4 2 4 2" xfId="19702" xr:uid="{00000000-0005-0000-0000-000041290000}"/>
    <cellStyle name="Comma 6 2 2 4 2 4 3" xfId="20115" xr:uid="{00000000-0005-0000-0000-000042290000}"/>
    <cellStyle name="Comma 6 2 2 4 2 4 4" xfId="49018" xr:uid="{00000000-0005-0000-0000-000043290000}"/>
    <cellStyle name="Comma 6 2 2 4 2 4 5" xfId="52034" xr:uid="{00000000-0005-0000-0000-000044290000}"/>
    <cellStyle name="Comma 6 2 2 4 2 5" xfId="9259" xr:uid="{00000000-0005-0000-0000-000045290000}"/>
    <cellStyle name="Comma 6 2 2 4 2 5 2" xfId="42957" xr:uid="{00000000-0005-0000-0000-000046290000}"/>
    <cellStyle name="Comma 6 2 2 4 2 5 3" xfId="47587" xr:uid="{00000000-0005-0000-0000-000047290000}"/>
    <cellStyle name="Comma 6 2 2 4 2 5 4" xfId="50603" xr:uid="{00000000-0005-0000-0000-000048290000}"/>
    <cellStyle name="Comma 6 2 2 4 2 6" xfId="44172" xr:uid="{00000000-0005-0000-0000-000049290000}"/>
    <cellStyle name="Comma 6 2 2 4 2 7" xfId="46481" xr:uid="{00000000-0005-0000-0000-00004A290000}"/>
    <cellStyle name="Comma 6 2 2 4 2 8" xfId="49497" xr:uid="{00000000-0005-0000-0000-00004B290000}"/>
    <cellStyle name="Comma 6 2 2 4 3" xfId="10986" xr:uid="{00000000-0005-0000-0000-00004C290000}"/>
    <cellStyle name="Comma 6 2 2 4 3 2" xfId="18536" xr:uid="{00000000-0005-0000-0000-00004D290000}"/>
    <cellStyle name="Comma 6 2 2 4 3 3" xfId="44634" xr:uid="{00000000-0005-0000-0000-00004E290000}"/>
    <cellStyle name="Comma 6 2 2 4 3 4" xfId="47852" xr:uid="{00000000-0005-0000-0000-00004F290000}"/>
    <cellStyle name="Comma 6 2 2 4 3 5" xfId="50868" xr:uid="{00000000-0005-0000-0000-000050290000}"/>
    <cellStyle name="Comma 6 2 2 4 4" xfId="11471" xr:uid="{00000000-0005-0000-0000-000051290000}"/>
    <cellStyle name="Comma 6 2 2 4 4 2" xfId="19013" xr:uid="{00000000-0005-0000-0000-000052290000}"/>
    <cellStyle name="Comma 6 2 2 4 4 3" xfId="44561" xr:uid="{00000000-0005-0000-0000-000053290000}"/>
    <cellStyle name="Comma 6 2 2 4 4 4" xfId="48329" xr:uid="{00000000-0005-0000-0000-000054290000}"/>
    <cellStyle name="Comma 6 2 2 4 4 5" xfId="51345" xr:uid="{00000000-0005-0000-0000-000055290000}"/>
    <cellStyle name="Comma 6 2 2 4 5" xfId="11958" xr:uid="{00000000-0005-0000-0000-000056290000}"/>
    <cellStyle name="Comma 6 2 2 4 5 2" xfId="19490" xr:uid="{00000000-0005-0000-0000-000057290000}"/>
    <cellStyle name="Comma 6 2 2 4 5 3" xfId="42850" xr:uid="{00000000-0005-0000-0000-000058290000}"/>
    <cellStyle name="Comma 6 2 2 4 5 4" xfId="48806" xr:uid="{00000000-0005-0000-0000-000059290000}"/>
    <cellStyle name="Comma 6 2 2 4 5 5" xfId="51822" xr:uid="{00000000-0005-0000-0000-00005A290000}"/>
    <cellStyle name="Comma 6 2 2 4 6" xfId="8946" xr:uid="{00000000-0005-0000-0000-00005B290000}"/>
    <cellStyle name="Comma 6 2 2 4 6 2" xfId="44844" xr:uid="{00000000-0005-0000-0000-00005C290000}"/>
    <cellStyle name="Comma 6 2 2 4 6 3" xfId="47375" xr:uid="{00000000-0005-0000-0000-00005D290000}"/>
    <cellStyle name="Comma 6 2 2 4 6 4" xfId="50391" xr:uid="{00000000-0005-0000-0000-00005E290000}"/>
    <cellStyle name="Comma 6 2 2 4 7" xfId="42904" xr:uid="{00000000-0005-0000-0000-00005F290000}"/>
    <cellStyle name="Comma 6 2 2 4 8" xfId="46269" xr:uid="{00000000-0005-0000-0000-000060290000}"/>
    <cellStyle name="Comma 6 2 2 4 9" xfId="49285" xr:uid="{00000000-0005-0000-0000-000061290000}"/>
    <cellStyle name="Comma 6 2 2 5" xfId="6386" xr:uid="{00000000-0005-0000-0000-000062290000}"/>
    <cellStyle name="Comma 6 2 2 5 2" xfId="11039" xr:uid="{00000000-0005-0000-0000-000063290000}"/>
    <cellStyle name="Comma 6 2 2 5 2 2" xfId="18589" xr:uid="{00000000-0005-0000-0000-000064290000}"/>
    <cellStyle name="Comma 6 2 2 5 2 3" xfId="43821" xr:uid="{00000000-0005-0000-0000-000065290000}"/>
    <cellStyle name="Comma 6 2 2 5 2 4" xfId="47905" xr:uid="{00000000-0005-0000-0000-000066290000}"/>
    <cellStyle name="Comma 6 2 2 5 2 5" xfId="50921" xr:uid="{00000000-0005-0000-0000-000067290000}"/>
    <cellStyle name="Comma 6 2 2 5 3" xfId="11524" xr:uid="{00000000-0005-0000-0000-000068290000}"/>
    <cellStyle name="Comma 6 2 2 5 3 2" xfId="19066" xr:uid="{00000000-0005-0000-0000-000069290000}"/>
    <cellStyle name="Comma 6 2 2 5 3 3" xfId="42782" xr:uid="{00000000-0005-0000-0000-00006A290000}"/>
    <cellStyle name="Comma 6 2 2 5 3 4" xfId="48382" xr:uid="{00000000-0005-0000-0000-00006B290000}"/>
    <cellStyle name="Comma 6 2 2 5 3 5" xfId="51398" xr:uid="{00000000-0005-0000-0000-00006C290000}"/>
    <cellStyle name="Comma 6 2 2 5 4" xfId="12011" xr:uid="{00000000-0005-0000-0000-00006D290000}"/>
    <cellStyle name="Comma 6 2 2 5 4 2" xfId="19543" xr:uid="{00000000-0005-0000-0000-00006E290000}"/>
    <cellStyle name="Comma 6 2 2 5 4 3" xfId="43540" xr:uid="{00000000-0005-0000-0000-00006F290000}"/>
    <cellStyle name="Comma 6 2 2 5 4 4" xfId="48859" xr:uid="{00000000-0005-0000-0000-000070290000}"/>
    <cellStyle name="Comma 6 2 2 5 4 5" xfId="51875" xr:uid="{00000000-0005-0000-0000-000071290000}"/>
    <cellStyle name="Comma 6 2 2 5 5" xfId="9025" xr:uid="{00000000-0005-0000-0000-000072290000}"/>
    <cellStyle name="Comma 6 2 2 5 5 2" xfId="43552" xr:uid="{00000000-0005-0000-0000-000073290000}"/>
    <cellStyle name="Comma 6 2 2 5 5 3" xfId="47428" xr:uid="{00000000-0005-0000-0000-000074290000}"/>
    <cellStyle name="Comma 6 2 2 5 5 4" xfId="50444" xr:uid="{00000000-0005-0000-0000-000075290000}"/>
    <cellStyle name="Comma 6 2 2 5 6" xfId="42362" xr:uid="{00000000-0005-0000-0000-000076290000}"/>
    <cellStyle name="Comma 6 2 2 5 7" xfId="46322" xr:uid="{00000000-0005-0000-0000-000077290000}"/>
    <cellStyle name="Comma 6 2 2 5 8" xfId="49338" xr:uid="{00000000-0005-0000-0000-000078290000}"/>
    <cellStyle name="Comma 6 2 2 6" xfId="6706" xr:uid="{00000000-0005-0000-0000-000079290000}"/>
    <cellStyle name="Comma 6 2 2 6 2" xfId="11251" xr:uid="{00000000-0005-0000-0000-00007A290000}"/>
    <cellStyle name="Comma 6 2 2 6 2 2" xfId="18801" xr:uid="{00000000-0005-0000-0000-00007B290000}"/>
    <cellStyle name="Comma 6 2 2 6 2 3" xfId="21207" xr:uid="{00000000-0005-0000-0000-00007C290000}"/>
    <cellStyle name="Comma 6 2 2 6 2 4" xfId="48117" xr:uid="{00000000-0005-0000-0000-00007D290000}"/>
    <cellStyle name="Comma 6 2 2 6 2 5" xfId="51133" xr:uid="{00000000-0005-0000-0000-00007E290000}"/>
    <cellStyle name="Comma 6 2 2 6 3" xfId="11736" xr:uid="{00000000-0005-0000-0000-00007F290000}"/>
    <cellStyle name="Comma 6 2 2 6 3 2" xfId="19278" xr:uid="{00000000-0005-0000-0000-000080290000}"/>
    <cellStyle name="Comma 6 2 2 6 3 3" xfId="43417" xr:uid="{00000000-0005-0000-0000-000081290000}"/>
    <cellStyle name="Comma 6 2 2 6 3 4" xfId="48594" xr:uid="{00000000-0005-0000-0000-000082290000}"/>
    <cellStyle name="Comma 6 2 2 6 3 5" xfId="51610" xr:uid="{00000000-0005-0000-0000-000083290000}"/>
    <cellStyle name="Comma 6 2 2 6 4" xfId="12224" xr:uid="{00000000-0005-0000-0000-000084290000}"/>
    <cellStyle name="Comma 6 2 2 6 4 2" xfId="19755" xr:uid="{00000000-0005-0000-0000-000085290000}"/>
    <cellStyle name="Comma 6 2 2 6 4 3" xfId="20924" xr:uid="{00000000-0005-0000-0000-000086290000}"/>
    <cellStyle name="Comma 6 2 2 6 4 4" xfId="49071" xr:uid="{00000000-0005-0000-0000-000087290000}"/>
    <cellStyle name="Comma 6 2 2 6 4 5" xfId="52087" xr:uid="{00000000-0005-0000-0000-000088290000}"/>
    <cellStyle name="Comma 6 2 2 6 5" xfId="9339" xr:uid="{00000000-0005-0000-0000-000089290000}"/>
    <cellStyle name="Comma 6 2 2 6 5 2" xfId="43311" xr:uid="{00000000-0005-0000-0000-00008A290000}"/>
    <cellStyle name="Comma 6 2 2 6 5 3" xfId="47640" xr:uid="{00000000-0005-0000-0000-00008B290000}"/>
    <cellStyle name="Comma 6 2 2 6 5 4" xfId="50656" xr:uid="{00000000-0005-0000-0000-00008C290000}"/>
    <cellStyle name="Comma 6 2 2 6 6" xfId="28757" xr:uid="{00000000-0005-0000-0000-00008D290000}"/>
    <cellStyle name="Comma 6 2 2 6 7" xfId="46534" xr:uid="{00000000-0005-0000-0000-00008E290000}"/>
    <cellStyle name="Comma 6 2 2 6 8" xfId="49550" xr:uid="{00000000-0005-0000-0000-00008F290000}"/>
    <cellStyle name="Comma 6 2 2 7" xfId="10827" xr:uid="{00000000-0005-0000-0000-000090290000}"/>
    <cellStyle name="Comma 6 2 2 7 2" xfId="18377" xr:uid="{00000000-0005-0000-0000-000091290000}"/>
    <cellStyle name="Comma 6 2 2 7 3" xfId="43816" xr:uid="{00000000-0005-0000-0000-000092290000}"/>
    <cellStyle name="Comma 6 2 2 7 4" xfId="47693" xr:uid="{00000000-0005-0000-0000-000093290000}"/>
    <cellStyle name="Comma 6 2 2 7 5" xfId="50709" xr:uid="{00000000-0005-0000-0000-000094290000}"/>
    <cellStyle name="Comma 6 2 2 8" xfId="11311" xr:uid="{00000000-0005-0000-0000-000095290000}"/>
    <cellStyle name="Comma 6 2 2 8 2" xfId="18854" xr:uid="{00000000-0005-0000-0000-000096290000}"/>
    <cellStyle name="Comma 6 2 2 8 3" xfId="42750" xr:uid="{00000000-0005-0000-0000-000097290000}"/>
    <cellStyle name="Comma 6 2 2 8 4" xfId="48170" xr:uid="{00000000-0005-0000-0000-000098290000}"/>
    <cellStyle name="Comma 6 2 2 8 5" xfId="51186" xr:uid="{00000000-0005-0000-0000-000099290000}"/>
    <cellStyle name="Comma 6 2 2 9" xfId="11798" xr:uid="{00000000-0005-0000-0000-00009A290000}"/>
    <cellStyle name="Comma 6 2 2 9 2" xfId="19331" xr:uid="{00000000-0005-0000-0000-00009B290000}"/>
    <cellStyle name="Comma 6 2 2 9 3" xfId="42825" xr:uid="{00000000-0005-0000-0000-00009C290000}"/>
    <cellStyle name="Comma 6 2 2 9 4" xfId="48647" xr:uid="{00000000-0005-0000-0000-00009D290000}"/>
    <cellStyle name="Comma 6 2 2 9 5" xfId="51663" xr:uid="{00000000-0005-0000-0000-00009E290000}"/>
    <cellStyle name="Comma 6 2 3" xfId="6145" xr:uid="{00000000-0005-0000-0000-00009F290000}"/>
    <cellStyle name="Comma 6 2 3 10" xfId="45860" xr:uid="{00000000-0005-0000-0000-0000A0290000}"/>
    <cellStyle name="Comma 6 2 3 11" xfId="46162" xr:uid="{00000000-0005-0000-0000-0000A1290000}"/>
    <cellStyle name="Comma 6 2 3 12" xfId="49178" xr:uid="{00000000-0005-0000-0000-0000A2290000}"/>
    <cellStyle name="Comma 6 2 3 2" xfId="6465" xr:uid="{00000000-0005-0000-0000-0000A3290000}"/>
    <cellStyle name="Comma 6 2 3 2 2" xfId="11091" xr:uid="{00000000-0005-0000-0000-0000A4290000}"/>
    <cellStyle name="Comma 6 2 3 2 2 2" xfId="18641" xr:uid="{00000000-0005-0000-0000-0000A5290000}"/>
    <cellStyle name="Comma 6 2 3 2 2 3" xfId="43149" xr:uid="{00000000-0005-0000-0000-0000A6290000}"/>
    <cellStyle name="Comma 6 2 3 2 2 4" xfId="47957" xr:uid="{00000000-0005-0000-0000-0000A7290000}"/>
    <cellStyle name="Comma 6 2 3 2 2 5" xfId="50973" xr:uid="{00000000-0005-0000-0000-0000A8290000}"/>
    <cellStyle name="Comma 6 2 3 2 3" xfId="11576" xr:uid="{00000000-0005-0000-0000-0000A9290000}"/>
    <cellStyle name="Comma 6 2 3 2 3 2" xfId="19118" xr:uid="{00000000-0005-0000-0000-0000AA290000}"/>
    <cellStyle name="Comma 6 2 3 2 3 3" xfId="43185" xr:uid="{00000000-0005-0000-0000-0000AB290000}"/>
    <cellStyle name="Comma 6 2 3 2 3 4" xfId="48434" xr:uid="{00000000-0005-0000-0000-0000AC290000}"/>
    <cellStyle name="Comma 6 2 3 2 3 5" xfId="51450" xr:uid="{00000000-0005-0000-0000-0000AD290000}"/>
    <cellStyle name="Comma 6 2 3 2 4" xfId="12063" xr:uid="{00000000-0005-0000-0000-0000AE290000}"/>
    <cellStyle name="Comma 6 2 3 2 4 2" xfId="19595" xr:uid="{00000000-0005-0000-0000-0000AF290000}"/>
    <cellStyle name="Comma 6 2 3 2 4 3" xfId="20589" xr:uid="{00000000-0005-0000-0000-0000B0290000}"/>
    <cellStyle name="Comma 6 2 3 2 4 4" xfId="48911" xr:uid="{00000000-0005-0000-0000-0000B1290000}"/>
    <cellStyle name="Comma 6 2 3 2 4 5" xfId="51927" xr:uid="{00000000-0005-0000-0000-0000B2290000}"/>
    <cellStyle name="Comma 6 2 3 2 5" xfId="9099" xr:uid="{00000000-0005-0000-0000-0000B3290000}"/>
    <cellStyle name="Comma 6 2 3 2 5 2" xfId="44337" xr:uid="{00000000-0005-0000-0000-0000B4290000}"/>
    <cellStyle name="Comma 6 2 3 2 5 3" xfId="47480" xr:uid="{00000000-0005-0000-0000-0000B5290000}"/>
    <cellStyle name="Comma 6 2 3 2 5 4" xfId="50496" xr:uid="{00000000-0005-0000-0000-0000B6290000}"/>
    <cellStyle name="Comma 6 2 3 2 6" xfId="43569" xr:uid="{00000000-0005-0000-0000-0000B7290000}"/>
    <cellStyle name="Comma 6 2 3 2 7" xfId="46374" xr:uid="{00000000-0005-0000-0000-0000B8290000}"/>
    <cellStyle name="Comma 6 2 3 2 8" xfId="49390" xr:uid="{00000000-0005-0000-0000-0000B9290000}"/>
    <cellStyle name="Comma 6 2 3 3" xfId="10879" xr:uid="{00000000-0005-0000-0000-0000BA290000}"/>
    <cellStyle name="Comma 6 2 3 3 2" xfId="18429" xr:uid="{00000000-0005-0000-0000-0000BB290000}"/>
    <cellStyle name="Comma 6 2 3 3 3" xfId="43521" xr:uid="{00000000-0005-0000-0000-0000BC290000}"/>
    <cellStyle name="Comma 6 2 3 3 4" xfId="47745" xr:uid="{00000000-0005-0000-0000-0000BD290000}"/>
    <cellStyle name="Comma 6 2 3 3 5" xfId="50761" xr:uid="{00000000-0005-0000-0000-0000BE290000}"/>
    <cellStyle name="Comma 6 2 3 4" xfId="11363" xr:uid="{00000000-0005-0000-0000-0000BF290000}"/>
    <cellStyle name="Comma 6 2 3 4 2" xfId="18906" xr:uid="{00000000-0005-0000-0000-0000C0290000}"/>
    <cellStyle name="Comma 6 2 3 4 3" xfId="21194" xr:uid="{00000000-0005-0000-0000-0000C1290000}"/>
    <cellStyle name="Comma 6 2 3 4 4" xfId="48222" xr:uid="{00000000-0005-0000-0000-0000C2290000}"/>
    <cellStyle name="Comma 6 2 3 4 5" xfId="51238" xr:uid="{00000000-0005-0000-0000-0000C3290000}"/>
    <cellStyle name="Comma 6 2 3 5" xfId="11850" xr:uid="{00000000-0005-0000-0000-0000C4290000}"/>
    <cellStyle name="Comma 6 2 3 5 2" xfId="19383" xr:uid="{00000000-0005-0000-0000-0000C5290000}"/>
    <cellStyle name="Comma 6 2 3 5 3" xfId="43218" xr:uid="{00000000-0005-0000-0000-0000C6290000}"/>
    <cellStyle name="Comma 6 2 3 5 4" xfId="48699" xr:uid="{00000000-0005-0000-0000-0000C7290000}"/>
    <cellStyle name="Comma 6 2 3 5 5" xfId="51715" xr:uid="{00000000-0005-0000-0000-0000C8290000}"/>
    <cellStyle name="Comma 6 2 3 6" xfId="8798" xr:uid="{00000000-0005-0000-0000-0000C9290000}"/>
    <cellStyle name="Comma 6 2 3 6 2" xfId="43511" xr:uid="{00000000-0005-0000-0000-0000CA290000}"/>
    <cellStyle name="Comma 6 2 3 6 3" xfId="47268" xr:uid="{00000000-0005-0000-0000-0000CB290000}"/>
    <cellStyle name="Comma 6 2 3 6 4" xfId="50284" xr:uid="{00000000-0005-0000-0000-0000CC290000}"/>
    <cellStyle name="Comma 6 2 3 7" xfId="20077" xr:uid="{00000000-0005-0000-0000-0000CD290000}"/>
    <cellStyle name="Comma 6 2 3 8" xfId="42318" xr:uid="{00000000-0005-0000-0000-0000CE290000}"/>
    <cellStyle name="Comma 6 2 3 9" xfId="44952" xr:uid="{00000000-0005-0000-0000-0000CF290000}"/>
    <cellStyle name="Comma 6 2 4" xfId="6225" xr:uid="{00000000-0005-0000-0000-0000D0290000}"/>
    <cellStyle name="Comma 6 2 4 10" xfId="46215" xr:uid="{00000000-0005-0000-0000-0000D1290000}"/>
    <cellStyle name="Comma 6 2 4 11" xfId="49231" xr:uid="{00000000-0005-0000-0000-0000D2290000}"/>
    <cellStyle name="Comma 6 2 4 2" xfId="6545" xr:uid="{00000000-0005-0000-0000-0000D3290000}"/>
    <cellStyle name="Comma 6 2 4 2 2" xfId="11144" xr:uid="{00000000-0005-0000-0000-0000D4290000}"/>
    <cellStyle name="Comma 6 2 4 2 2 2" xfId="18694" xr:uid="{00000000-0005-0000-0000-0000D5290000}"/>
    <cellStyle name="Comma 6 2 4 2 2 3" xfId="20735" xr:uid="{00000000-0005-0000-0000-0000D6290000}"/>
    <cellStyle name="Comma 6 2 4 2 2 4" xfId="48010" xr:uid="{00000000-0005-0000-0000-0000D7290000}"/>
    <cellStyle name="Comma 6 2 4 2 2 5" xfId="51026" xr:uid="{00000000-0005-0000-0000-0000D8290000}"/>
    <cellStyle name="Comma 6 2 4 2 3" xfId="11629" xr:uid="{00000000-0005-0000-0000-0000D9290000}"/>
    <cellStyle name="Comma 6 2 4 2 3 2" xfId="19171" xr:uid="{00000000-0005-0000-0000-0000DA290000}"/>
    <cellStyle name="Comma 6 2 4 2 3 3" xfId="30760" xr:uid="{00000000-0005-0000-0000-0000DB290000}"/>
    <cellStyle name="Comma 6 2 4 2 3 4" xfId="48487" xr:uid="{00000000-0005-0000-0000-0000DC290000}"/>
    <cellStyle name="Comma 6 2 4 2 3 5" xfId="51503" xr:uid="{00000000-0005-0000-0000-0000DD290000}"/>
    <cellStyle name="Comma 6 2 4 2 4" xfId="12116" xr:uid="{00000000-0005-0000-0000-0000DE290000}"/>
    <cellStyle name="Comma 6 2 4 2 4 2" xfId="19648" xr:uid="{00000000-0005-0000-0000-0000DF290000}"/>
    <cellStyle name="Comma 6 2 4 2 4 3" xfId="43423" xr:uid="{00000000-0005-0000-0000-0000E0290000}"/>
    <cellStyle name="Comma 6 2 4 2 4 4" xfId="48964" xr:uid="{00000000-0005-0000-0000-0000E1290000}"/>
    <cellStyle name="Comma 6 2 4 2 4 5" xfId="51980" xr:uid="{00000000-0005-0000-0000-0000E2290000}"/>
    <cellStyle name="Comma 6 2 4 2 5" xfId="9178" xr:uid="{00000000-0005-0000-0000-0000E3290000}"/>
    <cellStyle name="Comma 6 2 4 2 5 2" xfId="43088" xr:uid="{00000000-0005-0000-0000-0000E4290000}"/>
    <cellStyle name="Comma 6 2 4 2 5 3" xfId="47533" xr:uid="{00000000-0005-0000-0000-0000E5290000}"/>
    <cellStyle name="Comma 6 2 4 2 5 4" xfId="50549" xr:uid="{00000000-0005-0000-0000-0000E6290000}"/>
    <cellStyle name="Comma 6 2 4 2 6" xfId="42404" xr:uid="{00000000-0005-0000-0000-0000E7290000}"/>
    <cellStyle name="Comma 6 2 4 2 7" xfId="46427" xr:uid="{00000000-0005-0000-0000-0000E8290000}"/>
    <cellStyle name="Comma 6 2 4 2 8" xfId="49443" xr:uid="{00000000-0005-0000-0000-0000E9290000}"/>
    <cellStyle name="Comma 6 2 4 3" xfId="10932" xr:uid="{00000000-0005-0000-0000-0000EA290000}"/>
    <cellStyle name="Comma 6 2 4 3 2" xfId="18482" xr:uid="{00000000-0005-0000-0000-0000EB290000}"/>
    <cellStyle name="Comma 6 2 4 3 3" xfId="44211" xr:uid="{00000000-0005-0000-0000-0000EC290000}"/>
    <cellStyle name="Comma 6 2 4 3 4" xfId="47798" xr:uid="{00000000-0005-0000-0000-0000ED290000}"/>
    <cellStyle name="Comma 6 2 4 3 5" xfId="50814" xr:uid="{00000000-0005-0000-0000-0000EE290000}"/>
    <cellStyle name="Comma 6 2 4 4" xfId="11417" xr:uid="{00000000-0005-0000-0000-0000EF290000}"/>
    <cellStyle name="Comma 6 2 4 4 2" xfId="18959" xr:uid="{00000000-0005-0000-0000-0000F0290000}"/>
    <cellStyle name="Comma 6 2 4 4 3" xfId="44301" xr:uid="{00000000-0005-0000-0000-0000F1290000}"/>
    <cellStyle name="Comma 6 2 4 4 4" xfId="48275" xr:uid="{00000000-0005-0000-0000-0000F2290000}"/>
    <cellStyle name="Comma 6 2 4 4 5" xfId="51291" xr:uid="{00000000-0005-0000-0000-0000F3290000}"/>
    <cellStyle name="Comma 6 2 4 5" xfId="11904" xr:uid="{00000000-0005-0000-0000-0000F4290000}"/>
    <cellStyle name="Comma 6 2 4 5 2" xfId="19436" xr:uid="{00000000-0005-0000-0000-0000F5290000}"/>
    <cellStyle name="Comma 6 2 4 5 3" xfId="20807" xr:uid="{00000000-0005-0000-0000-0000F6290000}"/>
    <cellStyle name="Comma 6 2 4 5 4" xfId="48752" xr:uid="{00000000-0005-0000-0000-0000F7290000}"/>
    <cellStyle name="Comma 6 2 4 5 5" xfId="51768" xr:uid="{00000000-0005-0000-0000-0000F8290000}"/>
    <cellStyle name="Comma 6 2 4 6" xfId="8869" xr:uid="{00000000-0005-0000-0000-0000F9290000}"/>
    <cellStyle name="Comma 6 2 4 6 2" xfId="28652" xr:uid="{00000000-0005-0000-0000-0000FA290000}"/>
    <cellStyle name="Comma 6 2 4 6 3" xfId="47321" xr:uid="{00000000-0005-0000-0000-0000FB290000}"/>
    <cellStyle name="Comma 6 2 4 6 4" xfId="50337" xr:uid="{00000000-0005-0000-0000-0000FC290000}"/>
    <cellStyle name="Comma 6 2 4 7" xfId="20078" xr:uid="{00000000-0005-0000-0000-0000FD290000}"/>
    <cellStyle name="Comma 6 2 4 8" xfId="44953" xr:uid="{00000000-0005-0000-0000-0000FE290000}"/>
    <cellStyle name="Comma 6 2 4 9" xfId="45861" xr:uid="{00000000-0005-0000-0000-0000FF290000}"/>
    <cellStyle name="Comma 6 2 5" xfId="6305" xr:uid="{00000000-0005-0000-0000-0000002A0000}"/>
    <cellStyle name="Comma 6 2 5 2" xfId="6625" xr:uid="{00000000-0005-0000-0000-0000012A0000}"/>
    <cellStyle name="Comma 6 2 5 2 2" xfId="11197" xr:uid="{00000000-0005-0000-0000-0000022A0000}"/>
    <cellStyle name="Comma 6 2 5 2 2 2" xfId="18747" xr:uid="{00000000-0005-0000-0000-0000032A0000}"/>
    <cellStyle name="Comma 6 2 5 2 2 3" xfId="28612" xr:uid="{00000000-0005-0000-0000-0000042A0000}"/>
    <cellStyle name="Comma 6 2 5 2 2 4" xfId="48063" xr:uid="{00000000-0005-0000-0000-0000052A0000}"/>
    <cellStyle name="Comma 6 2 5 2 2 5" xfId="51079" xr:uid="{00000000-0005-0000-0000-0000062A0000}"/>
    <cellStyle name="Comma 6 2 5 2 3" xfId="11682" xr:uid="{00000000-0005-0000-0000-0000072A0000}"/>
    <cellStyle name="Comma 6 2 5 2 3 2" xfId="19224" xr:uid="{00000000-0005-0000-0000-0000082A0000}"/>
    <cellStyle name="Comma 6 2 5 2 3 3" xfId="29931" xr:uid="{00000000-0005-0000-0000-0000092A0000}"/>
    <cellStyle name="Comma 6 2 5 2 3 4" xfId="48540" xr:uid="{00000000-0005-0000-0000-00000A2A0000}"/>
    <cellStyle name="Comma 6 2 5 2 3 5" xfId="51556" xr:uid="{00000000-0005-0000-0000-00000B2A0000}"/>
    <cellStyle name="Comma 6 2 5 2 4" xfId="12169" xr:uid="{00000000-0005-0000-0000-00000C2A0000}"/>
    <cellStyle name="Comma 6 2 5 2 4 2" xfId="19701" xr:uid="{00000000-0005-0000-0000-00000D2A0000}"/>
    <cellStyle name="Comma 6 2 5 2 4 3" xfId="32343" xr:uid="{00000000-0005-0000-0000-00000E2A0000}"/>
    <cellStyle name="Comma 6 2 5 2 4 4" xfId="49017" xr:uid="{00000000-0005-0000-0000-00000F2A0000}"/>
    <cellStyle name="Comma 6 2 5 2 4 5" xfId="52033" xr:uid="{00000000-0005-0000-0000-0000102A0000}"/>
    <cellStyle name="Comma 6 2 5 2 5" xfId="9258" xr:uid="{00000000-0005-0000-0000-0000112A0000}"/>
    <cellStyle name="Comma 6 2 5 2 5 2" xfId="44379" xr:uid="{00000000-0005-0000-0000-0000122A0000}"/>
    <cellStyle name="Comma 6 2 5 2 5 3" xfId="47586" xr:uid="{00000000-0005-0000-0000-0000132A0000}"/>
    <cellStyle name="Comma 6 2 5 2 5 4" xfId="50602" xr:uid="{00000000-0005-0000-0000-0000142A0000}"/>
    <cellStyle name="Comma 6 2 5 2 6" xfId="42424" xr:uid="{00000000-0005-0000-0000-0000152A0000}"/>
    <cellStyle name="Comma 6 2 5 2 7" xfId="46480" xr:uid="{00000000-0005-0000-0000-0000162A0000}"/>
    <cellStyle name="Comma 6 2 5 2 8" xfId="49496" xr:uid="{00000000-0005-0000-0000-0000172A0000}"/>
    <cellStyle name="Comma 6 2 5 3" xfId="10985" xr:uid="{00000000-0005-0000-0000-0000182A0000}"/>
    <cellStyle name="Comma 6 2 5 3 2" xfId="18535" xr:uid="{00000000-0005-0000-0000-0000192A0000}"/>
    <cellStyle name="Comma 6 2 5 3 3" xfId="43132" xr:uid="{00000000-0005-0000-0000-00001A2A0000}"/>
    <cellStyle name="Comma 6 2 5 3 4" xfId="47851" xr:uid="{00000000-0005-0000-0000-00001B2A0000}"/>
    <cellStyle name="Comma 6 2 5 3 5" xfId="50867" xr:uid="{00000000-0005-0000-0000-00001C2A0000}"/>
    <cellStyle name="Comma 6 2 5 4" xfId="11470" xr:uid="{00000000-0005-0000-0000-00001D2A0000}"/>
    <cellStyle name="Comma 6 2 5 4 2" xfId="19012" xr:uid="{00000000-0005-0000-0000-00001E2A0000}"/>
    <cellStyle name="Comma 6 2 5 4 3" xfId="43719" xr:uid="{00000000-0005-0000-0000-00001F2A0000}"/>
    <cellStyle name="Comma 6 2 5 4 4" xfId="48328" xr:uid="{00000000-0005-0000-0000-0000202A0000}"/>
    <cellStyle name="Comma 6 2 5 4 5" xfId="51344" xr:uid="{00000000-0005-0000-0000-0000212A0000}"/>
    <cellStyle name="Comma 6 2 5 5" xfId="11957" xr:uid="{00000000-0005-0000-0000-0000222A0000}"/>
    <cellStyle name="Comma 6 2 5 5 2" xfId="19489" xr:uid="{00000000-0005-0000-0000-0000232A0000}"/>
    <cellStyle name="Comma 6 2 5 5 3" xfId="28566" xr:uid="{00000000-0005-0000-0000-0000242A0000}"/>
    <cellStyle name="Comma 6 2 5 5 4" xfId="48805" xr:uid="{00000000-0005-0000-0000-0000252A0000}"/>
    <cellStyle name="Comma 6 2 5 5 5" xfId="51821" xr:uid="{00000000-0005-0000-0000-0000262A0000}"/>
    <cellStyle name="Comma 6 2 5 6" xfId="8945" xr:uid="{00000000-0005-0000-0000-0000272A0000}"/>
    <cellStyle name="Comma 6 2 5 6 2" xfId="43302" xr:uid="{00000000-0005-0000-0000-0000282A0000}"/>
    <cellStyle name="Comma 6 2 5 6 3" xfId="47374" xr:uid="{00000000-0005-0000-0000-0000292A0000}"/>
    <cellStyle name="Comma 6 2 5 6 4" xfId="50390" xr:uid="{00000000-0005-0000-0000-00002A2A0000}"/>
    <cellStyle name="Comma 6 2 5 7" xfId="43491" xr:uid="{00000000-0005-0000-0000-00002B2A0000}"/>
    <cellStyle name="Comma 6 2 5 8" xfId="46268" xr:uid="{00000000-0005-0000-0000-00002C2A0000}"/>
    <cellStyle name="Comma 6 2 5 9" xfId="49284" xr:uid="{00000000-0005-0000-0000-00002D2A0000}"/>
    <cellStyle name="Comma 6 2 6" xfId="6385" xr:uid="{00000000-0005-0000-0000-00002E2A0000}"/>
    <cellStyle name="Comma 6 2 6 2" xfId="11038" xr:uid="{00000000-0005-0000-0000-00002F2A0000}"/>
    <cellStyle name="Comma 6 2 6 2 2" xfId="18588" xr:uid="{00000000-0005-0000-0000-0000302A0000}"/>
    <cellStyle name="Comma 6 2 6 2 3" xfId="21237" xr:uid="{00000000-0005-0000-0000-0000312A0000}"/>
    <cellStyle name="Comma 6 2 6 2 4" xfId="47904" xr:uid="{00000000-0005-0000-0000-0000322A0000}"/>
    <cellStyle name="Comma 6 2 6 2 5" xfId="50920" xr:uid="{00000000-0005-0000-0000-0000332A0000}"/>
    <cellStyle name="Comma 6 2 6 3" xfId="11523" xr:uid="{00000000-0005-0000-0000-0000342A0000}"/>
    <cellStyle name="Comma 6 2 6 3 2" xfId="19065" xr:uid="{00000000-0005-0000-0000-0000352A0000}"/>
    <cellStyle name="Comma 6 2 6 3 3" xfId="43626" xr:uid="{00000000-0005-0000-0000-0000362A0000}"/>
    <cellStyle name="Comma 6 2 6 3 4" xfId="48381" xr:uid="{00000000-0005-0000-0000-0000372A0000}"/>
    <cellStyle name="Comma 6 2 6 3 5" xfId="51397" xr:uid="{00000000-0005-0000-0000-0000382A0000}"/>
    <cellStyle name="Comma 6 2 6 4" xfId="12010" xr:uid="{00000000-0005-0000-0000-0000392A0000}"/>
    <cellStyle name="Comma 6 2 6 4 2" xfId="19542" xr:uid="{00000000-0005-0000-0000-00003A2A0000}"/>
    <cellStyle name="Comma 6 2 6 4 3" xfId="30279" xr:uid="{00000000-0005-0000-0000-00003B2A0000}"/>
    <cellStyle name="Comma 6 2 6 4 4" xfId="48858" xr:uid="{00000000-0005-0000-0000-00003C2A0000}"/>
    <cellStyle name="Comma 6 2 6 4 5" xfId="51874" xr:uid="{00000000-0005-0000-0000-00003D2A0000}"/>
    <cellStyle name="Comma 6 2 6 5" xfId="9024" xr:uid="{00000000-0005-0000-0000-00003E2A0000}"/>
    <cellStyle name="Comma 6 2 6 5 2" xfId="43431" xr:uid="{00000000-0005-0000-0000-00003F2A0000}"/>
    <cellStyle name="Comma 6 2 6 5 3" xfId="47427" xr:uid="{00000000-0005-0000-0000-0000402A0000}"/>
    <cellStyle name="Comma 6 2 6 5 4" xfId="50443" xr:uid="{00000000-0005-0000-0000-0000412A0000}"/>
    <cellStyle name="Comma 6 2 6 6" xfId="44569" xr:uid="{00000000-0005-0000-0000-0000422A0000}"/>
    <cellStyle name="Comma 6 2 6 7" xfId="46321" xr:uid="{00000000-0005-0000-0000-0000432A0000}"/>
    <cellStyle name="Comma 6 2 6 8" xfId="49337" xr:uid="{00000000-0005-0000-0000-0000442A0000}"/>
    <cellStyle name="Comma 6 2 7" xfId="6705" xr:uid="{00000000-0005-0000-0000-0000452A0000}"/>
    <cellStyle name="Comma 6 2 7 2" xfId="11250" xr:uid="{00000000-0005-0000-0000-0000462A0000}"/>
    <cellStyle name="Comma 6 2 7 2 2" xfId="18800" xr:uid="{00000000-0005-0000-0000-0000472A0000}"/>
    <cellStyle name="Comma 6 2 7 2 3" xfId="42743" xr:uid="{00000000-0005-0000-0000-0000482A0000}"/>
    <cellStyle name="Comma 6 2 7 2 4" xfId="48116" xr:uid="{00000000-0005-0000-0000-0000492A0000}"/>
    <cellStyle name="Comma 6 2 7 2 5" xfId="51132" xr:uid="{00000000-0005-0000-0000-00004A2A0000}"/>
    <cellStyle name="Comma 6 2 7 3" xfId="11735" xr:uid="{00000000-0005-0000-0000-00004B2A0000}"/>
    <cellStyle name="Comma 6 2 7 3 2" xfId="19277" xr:uid="{00000000-0005-0000-0000-00004C2A0000}"/>
    <cellStyle name="Comma 6 2 7 3 3" xfId="44532" xr:uid="{00000000-0005-0000-0000-00004D2A0000}"/>
    <cellStyle name="Comma 6 2 7 3 4" xfId="48593" xr:uid="{00000000-0005-0000-0000-00004E2A0000}"/>
    <cellStyle name="Comma 6 2 7 3 5" xfId="51609" xr:uid="{00000000-0005-0000-0000-00004F2A0000}"/>
    <cellStyle name="Comma 6 2 7 4" xfId="12223" xr:uid="{00000000-0005-0000-0000-0000502A0000}"/>
    <cellStyle name="Comma 6 2 7 4 2" xfId="19754" xr:uid="{00000000-0005-0000-0000-0000512A0000}"/>
    <cellStyle name="Comma 6 2 7 4 3" xfId="28784" xr:uid="{00000000-0005-0000-0000-0000522A0000}"/>
    <cellStyle name="Comma 6 2 7 4 4" xfId="49070" xr:uid="{00000000-0005-0000-0000-0000532A0000}"/>
    <cellStyle name="Comma 6 2 7 4 5" xfId="52086" xr:uid="{00000000-0005-0000-0000-0000542A0000}"/>
    <cellStyle name="Comma 6 2 7 5" xfId="9338" xr:uid="{00000000-0005-0000-0000-0000552A0000}"/>
    <cellStyle name="Comma 6 2 7 5 2" xfId="43389" xr:uid="{00000000-0005-0000-0000-0000562A0000}"/>
    <cellStyle name="Comma 6 2 7 5 3" xfId="47639" xr:uid="{00000000-0005-0000-0000-0000572A0000}"/>
    <cellStyle name="Comma 6 2 7 5 4" xfId="50655" xr:uid="{00000000-0005-0000-0000-0000582A0000}"/>
    <cellStyle name="Comma 6 2 7 6" xfId="20538" xr:uid="{00000000-0005-0000-0000-0000592A0000}"/>
    <cellStyle name="Comma 6 2 7 7" xfId="46533" xr:uid="{00000000-0005-0000-0000-00005A2A0000}"/>
    <cellStyle name="Comma 6 2 7 8" xfId="49549" xr:uid="{00000000-0005-0000-0000-00005B2A0000}"/>
    <cellStyle name="Comma 6 2 8" xfId="7473" xr:uid="{00000000-0005-0000-0000-00005C2A0000}"/>
    <cellStyle name="Comma 6 2 9" xfId="10826" xr:uid="{00000000-0005-0000-0000-00005D2A0000}"/>
    <cellStyle name="Comma 6 2 9 2" xfId="18376" xr:uid="{00000000-0005-0000-0000-00005E2A0000}"/>
    <cellStyle name="Comma 6 2 9 3" xfId="33302" xr:uid="{00000000-0005-0000-0000-00005F2A0000}"/>
    <cellStyle name="Comma 6 2 9 4" xfId="47692" xr:uid="{00000000-0005-0000-0000-0000602A0000}"/>
    <cellStyle name="Comma 6 2 9 5" xfId="50708" xr:uid="{00000000-0005-0000-0000-0000612A0000}"/>
    <cellStyle name="Comma 6 3" xfId="4883" xr:uid="{00000000-0005-0000-0000-0000622A0000}"/>
    <cellStyle name="Comma 6 3 10" xfId="11799" xr:uid="{00000000-0005-0000-0000-0000632A0000}"/>
    <cellStyle name="Comma 6 3 10 2" xfId="19332" xr:uid="{00000000-0005-0000-0000-0000642A0000}"/>
    <cellStyle name="Comma 6 3 10 3" xfId="43669" xr:uid="{00000000-0005-0000-0000-0000652A0000}"/>
    <cellStyle name="Comma 6 3 10 4" xfId="48648" xr:uid="{00000000-0005-0000-0000-0000662A0000}"/>
    <cellStyle name="Comma 6 3 10 5" xfId="51664" xr:uid="{00000000-0005-0000-0000-0000672A0000}"/>
    <cellStyle name="Comma 6 3 11" xfId="8005" xr:uid="{00000000-0005-0000-0000-0000682A0000}"/>
    <cellStyle name="Comma 6 3 11 2" xfId="42568" xr:uid="{00000000-0005-0000-0000-0000692A0000}"/>
    <cellStyle name="Comma 6 3 11 3" xfId="47034" xr:uid="{00000000-0005-0000-0000-00006A2A0000}"/>
    <cellStyle name="Comma 6 3 11 4" xfId="50050" xr:uid="{00000000-0005-0000-0000-00006B2A0000}"/>
    <cellStyle name="Comma 6 3 12" xfId="20079" xr:uid="{00000000-0005-0000-0000-00006C2A0000}"/>
    <cellStyle name="Comma 6 3 13" xfId="44954" xr:uid="{00000000-0005-0000-0000-00006D2A0000}"/>
    <cellStyle name="Comma 6 3 14" xfId="45862" xr:uid="{00000000-0005-0000-0000-00006E2A0000}"/>
    <cellStyle name="Comma 6 3 15" xfId="46111" xr:uid="{00000000-0005-0000-0000-00006F2A0000}"/>
    <cellStyle name="Comma 6 3 16" xfId="49126" xr:uid="{00000000-0005-0000-0000-0000702A0000}"/>
    <cellStyle name="Comma 6 3 2" xfId="6147" xr:uid="{00000000-0005-0000-0000-0000712A0000}"/>
    <cellStyle name="Comma 6 3 2 2" xfId="6467" xr:uid="{00000000-0005-0000-0000-0000722A0000}"/>
    <cellStyle name="Comma 6 3 2 2 2" xfId="11093" xr:uid="{00000000-0005-0000-0000-0000732A0000}"/>
    <cellStyle name="Comma 6 3 2 2 2 2" xfId="18643" xr:uid="{00000000-0005-0000-0000-0000742A0000}"/>
    <cellStyle name="Comma 6 3 2 2 2 3" xfId="44216" xr:uid="{00000000-0005-0000-0000-0000752A0000}"/>
    <cellStyle name="Comma 6 3 2 2 2 4" xfId="47959" xr:uid="{00000000-0005-0000-0000-0000762A0000}"/>
    <cellStyle name="Comma 6 3 2 2 2 5" xfId="50975" xr:uid="{00000000-0005-0000-0000-0000772A0000}"/>
    <cellStyle name="Comma 6 3 2 2 3" xfId="11578" xr:uid="{00000000-0005-0000-0000-0000782A0000}"/>
    <cellStyle name="Comma 6 3 2 2 3 2" xfId="19120" xr:uid="{00000000-0005-0000-0000-0000792A0000}"/>
    <cellStyle name="Comma 6 3 2 2 3 3" xfId="43922" xr:uid="{00000000-0005-0000-0000-00007A2A0000}"/>
    <cellStyle name="Comma 6 3 2 2 3 4" xfId="48436" xr:uid="{00000000-0005-0000-0000-00007B2A0000}"/>
    <cellStyle name="Comma 6 3 2 2 3 5" xfId="51452" xr:uid="{00000000-0005-0000-0000-00007C2A0000}"/>
    <cellStyle name="Comma 6 3 2 2 4" xfId="12065" xr:uid="{00000000-0005-0000-0000-00007D2A0000}"/>
    <cellStyle name="Comma 6 3 2 2 4 2" xfId="19597" xr:uid="{00000000-0005-0000-0000-00007E2A0000}"/>
    <cellStyle name="Comma 6 3 2 2 4 3" xfId="44534" xr:uid="{00000000-0005-0000-0000-00007F2A0000}"/>
    <cellStyle name="Comma 6 3 2 2 4 4" xfId="48913" xr:uid="{00000000-0005-0000-0000-0000802A0000}"/>
    <cellStyle name="Comma 6 3 2 2 4 5" xfId="51929" xr:uid="{00000000-0005-0000-0000-0000812A0000}"/>
    <cellStyle name="Comma 6 3 2 2 5" xfId="9101" xr:uid="{00000000-0005-0000-0000-0000822A0000}"/>
    <cellStyle name="Comma 6 3 2 2 5 2" xfId="42639" xr:uid="{00000000-0005-0000-0000-0000832A0000}"/>
    <cellStyle name="Comma 6 3 2 2 5 3" xfId="47482" xr:uid="{00000000-0005-0000-0000-0000842A0000}"/>
    <cellStyle name="Comma 6 3 2 2 5 4" xfId="50498" xr:uid="{00000000-0005-0000-0000-0000852A0000}"/>
    <cellStyle name="Comma 6 3 2 2 6" xfId="44163" xr:uid="{00000000-0005-0000-0000-0000862A0000}"/>
    <cellStyle name="Comma 6 3 2 2 7" xfId="46376" xr:uid="{00000000-0005-0000-0000-0000872A0000}"/>
    <cellStyle name="Comma 6 3 2 2 8" xfId="49392" xr:uid="{00000000-0005-0000-0000-0000882A0000}"/>
    <cellStyle name="Comma 6 3 2 3" xfId="10881" xr:uid="{00000000-0005-0000-0000-0000892A0000}"/>
    <cellStyle name="Comma 6 3 2 3 2" xfId="18431" xr:uid="{00000000-0005-0000-0000-00008A2A0000}"/>
    <cellStyle name="Comma 6 3 2 3 3" xfId="32875" xr:uid="{00000000-0005-0000-0000-00008B2A0000}"/>
    <cellStyle name="Comma 6 3 2 3 4" xfId="47747" xr:uid="{00000000-0005-0000-0000-00008C2A0000}"/>
    <cellStyle name="Comma 6 3 2 3 5" xfId="50763" xr:uid="{00000000-0005-0000-0000-00008D2A0000}"/>
    <cellStyle name="Comma 6 3 2 4" xfId="11365" xr:uid="{00000000-0005-0000-0000-00008E2A0000}"/>
    <cellStyle name="Comma 6 3 2 4 2" xfId="18908" xr:uid="{00000000-0005-0000-0000-00008F2A0000}"/>
    <cellStyle name="Comma 6 3 2 4 3" xfId="43164" xr:uid="{00000000-0005-0000-0000-0000902A0000}"/>
    <cellStyle name="Comma 6 3 2 4 4" xfId="48224" xr:uid="{00000000-0005-0000-0000-0000912A0000}"/>
    <cellStyle name="Comma 6 3 2 4 5" xfId="51240" xr:uid="{00000000-0005-0000-0000-0000922A0000}"/>
    <cellStyle name="Comma 6 3 2 5" xfId="11852" xr:uid="{00000000-0005-0000-0000-0000932A0000}"/>
    <cellStyle name="Comma 6 3 2 5 2" xfId="19385" xr:uid="{00000000-0005-0000-0000-0000942A0000}"/>
    <cellStyle name="Comma 6 3 2 5 3" xfId="44802" xr:uid="{00000000-0005-0000-0000-0000952A0000}"/>
    <cellStyle name="Comma 6 3 2 5 4" xfId="48701" xr:uid="{00000000-0005-0000-0000-0000962A0000}"/>
    <cellStyle name="Comma 6 3 2 5 5" xfId="51717" xr:uid="{00000000-0005-0000-0000-0000972A0000}"/>
    <cellStyle name="Comma 6 3 2 6" xfId="8800" xr:uid="{00000000-0005-0000-0000-0000982A0000}"/>
    <cellStyle name="Comma 6 3 2 6 2" xfId="44619" xr:uid="{00000000-0005-0000-0000-0000992A0000}"/>
    <cellStyle name="Comma 6 3 2 6 3" xfId="47270" xr:uid="{00000000-0005-0000-0000-00009A2A0000}"/>
    <cellStyle name="Comma 6 3 2 6 4" xfId="50286" xr:uid="{00000000-0005-0000-0000-00009B2A0000}"/>
    <cellStyle name="Comma 6 3 2 7" xfId="42896" xr:uid="{00000000-0005-0000-0000-00009C2A0000}"/>
    <cellStyle name="Comma 6 3 2 8" xfId="46164" xr:uid="{00000000-0005-0000-0000-00009D2A0000}"/>
    <cellStyle name="Comma 6 3 2 9" xfId="49180" xr:uid="{00000000-0005-0000-0000-00009E2A0000}"/>
    <cellStyle name="Comma 6 3 3" xfId="6227" xr:uid="{00000000-0005-0000-0000-00009F2A0000}"/>
    <cellStyle name="Comma 6 3 3 2" xfId="6547" xr:uid="{00000000-0005-0000-0000-0000A02A0000}"/>
    <cellStyle name="Comma 6 3 3 2 2" xfId="11146" xr:uid="{00000000-0005-0000-0000-0000A12A0000}"/>
    <cellStyle name="Comma 6 3 3 2 2 2" xfId="18696" xr:uid="{00000000-0005-0000-0000-0000A22A0000}"/>
    <cellStyle name="Comma 6 3 3 2 2 3" xfId="44061" xr:uid="{00000000-0005-0000-0000-0000A32A0000}"/>
    <cellStyle name="Comma 6 3 3 2 2 4" xfId="48012" xr:uid="{00000000-0005-0000-0000-0000A42A0000}"/>
    <cellStyle name="Comma 6 3 3 2 2 5" xfId="51028" xr:uid="{00000000-0005-0000-0000-0000A52A0000}"/>
    <cellStyle name="Comma 6 3 3 2 3" xfId="11631" xr:uid="{00000000-0005-0000-0000-0000A62A0000}"/>
    <cellStyle name="Comma 6 3 3 2 3 2" xfId="19173" xr:uid="{00000000-0005-0000-0000-0000A72A0000}"/>
    <cellStyle name="Comma 6 3 3 2 3 3" xfId="28829" xr:uid="{00000000-0005-0000-0000-0000A82A0000}"/>
    <cellStyle name="Comma 6 3 3 2 3 4" xfId="48489" xr:uid="{00000000-0005-0000-0000-0000A92A0000}"/>
    <cellStyle name="Comma 6 3 3 2 3 5" xfId="51505" xr:uid="{00000000-0005-0000-0000-0000AA2A0000}"/>
    <cellStyle name="Comma 6 3 3 2 4" xfId="12118" xr:uid="{00000000-0005-0000-0000-0000AB2A0000}"/>
    <cellStyle name="Comma 6 3 3 2 4 2" xfId="19650" xr:uid="{00000000-0005-0000-0000-0000AC2A0000}"/>
    <cellStyle name="Comma 6 3 3 2 4 3" xfId="43254" xr:uid="{00000000-0005-0000-0000-0000AD2A0000}"/>
    <cellStyle name="Comma 6 3 3 2 4 4" xfId="48966" xr:uid="{00000000-0005-0000-0000-0000AE2A0000}"/>
    <cellStyle name="Comma 6 3 3 2 4 5" xfId="51982" xr:uid="{00000000-0005-0000-0000-0000AF2A0000}"/>
    <cellStyle name="Comma 6 3 3 2 5" xfId="9180" xr:uid="{00000000-0005-0000-0000-0000B02A0000}"/>
    <cellStyle name="Comma 6 3 3 2 5 2" xfId="43610" xr:uid="{00000000-0005-0000-0000-0000B12A0000}"/>
    <cellStyle name="Comma 6 3 3 2 5 3" xfId="47535" xr:uid="{00000000-0005-0000-0000-0000B22A0000}"/>
    <cellStyle name="Comma 6 3 3 2 5 4" xfId="50551" xr:uid="{00000000-0005-0000-0000-0000B32A0000}"/>
    <cellStyle name="Comma 6 3 3 2 6" xfId="42405" xr:uid="{00000000-0005-0000-0000-0000B42A0000}"/>
    <cellStyle name="Comma 6 3 3 2 7" xfId="46429" xr:uid="{00000000-0005-0000-0000-0000B52A0000}"/>
    <cellStyle name="Comma 6 3 3 2 8" xfId="49445" xr:uid="{00000000-0005-0000-0000-0000B62A0000}"/>
    <cellStyle name="Comma 6 3 3 3" xfId="10934" xr:uid="{00000000-0005-0000-0000-0000B72A0000}"/>
    <cellStyle name="Comma 6 3 3 3 2" xfId="18484" xr:uid="{00000000-0005-0000-0000-0000B82A0000}"/>
    <cellStyle name="Comma 6 3 3 3 3" xfId="28696" xr:uid="{00000000-0005-0000-0000-0000B92A0000}"/>
    <cellStyle name="Comma 6 3 3 3 4" xfId="47800" xr:uid="{00000000-0005-0000-0000-0000BA2A0000}"/>
    <cellStyle name="Comma 6 3 3 3 5" xfId="50816" xr:uid="{00000000-0005-0000-0000-0000BB2A0000}"/>
    <cellStyle name="Comma 6 3 3 4" xfId="11419" xr:uid="{00000000-0005-0000-0000-0000BC2A0000}"/>
    <cellStyle name="Comma 6 3 3 4 2" xfId="18961" xr:uid="{00000000-0005-0000-0000-0000BD2A0000}"/>
    <cellStyle name="Comma 6 3 3 4 3" xfId="43167" xr:uid="{00000000-0005-0000-0000-0000BE2A0000}"/>
    <cellStyle name="Comma 6 3 3 4 4" xfId="48277" xr:uid="{00000000-0005-0000-0000-0000BF2A0000}"/>
    <cellStyle name="Comma 6 3 3 4 5" xfId="51293" xr:uid="{00000000-0005-0000-0000-0000C02A0000}"/>
    <cellStyle name="Comma 6 3 3 5" xfId="11906" xr:uid="{00000000-0005-0000-0000-0000C12A0000}"/>
    <cellStyle name="Comma 6 3 3 5 2" xfId="19438" xr:uid="{00000000-0005-0000-0000-0000C22A0000}"/>
    <cellStyle name="Comma 6 3 3 5 3" xfId="44031" xr:uid="{00000000-0005-0000-0000-0000C32A0000}"/>
    <cellStyle name="Comma 6 3 3 5 4" xfId="48754" xr:uid="{00000000-0005-0000-0000-0000C42A0000}"/>
    <cellStyle name="Comma 6 3 3 5 5" xfId="51770" xr:uid="{00000000-0005-0000-0000-0000C52A0000}"/>
    <cellStyle name="Comma 6 3 3 6" xfId="8871" xr:uid="{00000000-0005-0000-0000-0000C62A0000}"/>
    <cellStyle name="Comma 6 3 3 6 2" xfId="42610" xr:uid="{00000000-0005-0000-0000-0000C72A0000}"/>
    <cellStyle name="Comma 6 3 3 6 3" xfId="47323" xr:uid="{00000000-0005-0000-0000-0000C82A0000}"/>
    <cellStyle name="Comma 6 3 3 6 4" xfId="50339" xr:uid="{00000000-0005-0000-0000-0000C92A0000}"/>
    <cellStyle name="Comma 6 3 3 7" xfId="44437" xr:uid="{00000000-0005-0000-0000-0000CA2A0000}"/>
    <cellStyle name="Comma 6 3 3 8" xfId="46217" xr:uid="{00000000-0005-0000-0000-0000CB2A0000}"/>
    <cellStyle name="Comma 6 3 3 9" xfId="49233" xr:uid="{00000000-0005-0000-0000-0000CC2A0000}"/>
    <cellStyle name="Comma 6 3 4" xfId="6307" xr:uid="{00000000-0005-0000-0000-0000CD2A0000}"/>
    <cellStyle name="Comma 6 3 4 2" xfId="6627" xr:uid="{00000000-0005-0000-0000-0000CE2A0000}"/>
    <cellStyle name="Comma 6 3 4 2 2" xfId="11199" xr:uid="{00000000-0005-0000-0000-0000CF2A0000}"/>
    <cellStyle name="Comma 6 3 4 2 2 2" xfId="18749" xr:uid="{00000000-0005-0000-0000-0000D02A0000}"/>
    <cellStyle name="Comma 6 3 4 2 2 3" xfId="44062" xr:uid="{00000000-0005-0000-0000-0000D12A0000}"/>
    <cellStyle name="Comma 6 3 4 2 2 4" xfId="48065" xr:uid="{00000000-0005-0000-0000-0000D22A0000}"/>
    <cellStyle name="Comma 6 3 4 2 2 5" xfId="51081" xr:uid="{00000000-0005-0000-0000-0000D32A0000}"/>
    <cellStyle name="Comma 6 3 4 2 3" xfId="11684" xr:uid="{00000000-0005-0000-0000-0000D42A0000}"/>
    <cellStyle name="Comma 6 3 4 2 3 2" xfId="19226" xr:uid="{00000000-0005-0000-0000-0000D52A0000}"/>
    <cellStyle name="Comma 6 3 4 2 3 3" xfId="42808" xr:uid="{00000000-0005-0000-0000-0000D62A0000}"/>
    <cellStyle name="Comma 6 3 4 2 3 4" xfId="48542" xr:uid="{00000000-0005-0000-0000-0000D72A0000}"/>
    <cellStyle name="Comma 6 3 4 2 3 5" xfId="51558" xr:uid="{00000000-0005-0000-0000-0000D82A0000}"/>
    <cellStyle name="Comma 6 3 4 2 4" xfId="12171" xr:uid="{00000000-0005-0000-0000-0000D92A0000}"/>
    <cellStyle name="Comma 6 3 4 2 4 2" xfId="19703" xr:uid="{00000000-0005-0000-0000-0000DA2A0000}"/>
    <cellStyle name="Comma 6 3 4 2 4 3" xfId="42884" xr:uid="{00000000-0005-0000-0000-0000DB2A0000}"/>
    <cellStyle name="Comma 6 3 4 2 4 4" xfId="49019" xr:uid="{00000000-0005-0000-0000-0000DC2A0000}"/>
    <cellStyle name="Comma 6 3 4 2 4 5" xfId="52035" xr:uid="{00000000-0005-0000-0000-0000DD2A0000}"/>
    <cellStyle name="Comma 6 3 4 2 5" xfId="9260" xr:uid="{00000000-0005-0000-0000-0000DE2A0000}"/>
    <cellStyle name="Comma 6 3 4 2 5 2" xfId="32993" xr:uid="{00000000-0005-0000-0000-0000DF2A0000}"/>
    <cellStyle name="Comma 6 3 4 2 5 3" xfId="47588" xr:uid="{00000000-0005-0000-0000-0000E02A0000}"/>
    <cellStyle name="Comma 6 3 4 2 5 4" xfId="50604" xr:uid="{00000000-0005-0000-0000-0000E12A0000}"/>
    <cellStyle name="Comma 6 3 4 2 6" xfId="44747" xr:uid="{00000000-0005-0000-0000-0000E22A0000}"/>
    <cellStyle name="Comma 6 3 4 2 7" xfId="46482" xr:uid="{00000000-0005-0000-0000-0000E32A0000}"/>
    <cellStyle name="Comma 6 3 4 2 8" xfId="49498" xr:uid="{00000000-0005-0000-0000-0000E42A0000}"/>
    <cellStyle name="Comma 6 3 4 3" xfId="10987" xr:uid="{00000000-0005-0000-0000-0000E52A0000}"/>
    <cellStyle name="Comma 6 3 4 3 2" xfId="18537" xr:uid="{00000000-0005-0000-0000-0000E62A0000}"/>
    <cellStyle name="Comma 6 3 4 3 3" xfId="44212" xr:uid="{00000000-0005-0000-0000-0000E72A0000}"/>
    <cellStyle name="Comma 6 3 4 3 4" xfId="47853" xr:uid="{00000000-0005-0000-0000-0000E82A0000}"/>
    <cellStyle name="Comma 6 3 4 3 5" xfId="50869" xr:uid="{00000000-0005-0000-0000-0000E92A0000}"/>
    <cellStyle name="Comma 6 3 4 4" xfId="11472" xr:uid="{00000000-0005-0000-0000-0000EA2A0000}"/>
    <cellStyle name="Comma 6 3 4 4 2" xfId="19014" xr:uid="{00000000-0005-0000-0000-0000EB2A0000}"/>
    <cellStyle name="Comma 6 3 4 4 3" xfId="43173" xr:uid="{00000000-0005-0000-0000-0000EC2A0000}"/>
    <cellStyle name="Comma 6 3 4 4 4" xfId="48330" xr:uid="{00000000-0005-0000-0000-0000ED2A0000}"/>
    <cellStyle name="Comma 6 3 4 4 5" xfId="51346" xr:uid="{00000000-0005-0000-0000-0000EE2A0000}"/>
    <cellStyle name="Comma 6 3 4 5" xfId="11959" xr:uid="{00000000-0005-0000-0000-0000EF2A0000}"/>
    <cellStyle name="Comma 6 3 4 5 2" xfId="19491" xr:uid="{00000000-0005-0000-0000-0000F02A0000}"/>
    <cellStyle name="Comma 6 3 4 5 3" xfId="33228" xr:uid="{00000000-0005-0000-0000-0000F12A0000}"/>
    <cellStyle name="Comma 6 3 4 5 4" xfId="48807" xr:uid="{00000000-0005-0000-0000-0000F22A0000}"/>
    <cellStyle name="Comma 6 3 4 5 5" xfId="51823" xr:uid="{00000000-0005-0000-0000-0000F32A0000}"/>
    <cellStyle name="Comma 6 3 4 6" xfId="8947" xr:uid="{00000000-0005-0000-0000-0000F42A0000}"/>
    <cellStyle name="Comma 6 3 4 6 2" xfId="43064" xr:uid="{00000000-0005-0000-0000-0000F52A0000}"/>
    <cellStyle name="Comma 6 3 4 6 3" xfId="47376" xr:uid="{00000000-0005-0000-0000-0000F62A0000}"/>
    <cellStyle name="Comma 6 3 4 6 4" xfId="50392" xr:uid="{00000000-0005-0000-0000-0000F72A0000}"/>
    <cellStyle name="Comma 6 3 4 7" xfId="43961" xr:uid="{00000000-0005-0000-0000-0000F82A0000}"/>
    <cellStyle name="Comma 6 3 4 8" xfId="46270" xr:uid="{00000000-0005-0000-0000-0000F92A0000}"/>
    <cellStyle name="Comma 6 3 4 9" xfId="49286" xr:uid="{00000000-0005-0000-0000-0000FA2A0000}"/>
    <cellStyle name="Comma 6 3 5" xfId="6387" xr:uid="{00000000-0005-0000-0000-0000FB2A0000}"/>
    <cellStyle name="Comma 6 3 5 2" xfId="11040" xr:uid="{00000000-0005-0000-0000-0000FC2A0000}"/>
    <cellStyle name="Comma 6 3 5 2 2" xfId="18590" xr:uid="{00000000-0005-0000-0000-0000FD2A0000}"/>
    <cellStyle name="Comma 6 3 5 2 3" xfId="43141" xr:uid="{00000000-0005-0000-0000-0000FE2A0000}"/>
    <cellStyle name="Comma 6 3 5 2 4" xfId="47906" xr:uid="{00000000-0005-0000-0000-0000FF2A0000}"/>
    <cellStyle name="Comma 6 3 5 2 5" xfId="50922" xr:uid="{00000000-0005-0000-0000-0000002B0000}"/>
    <cellStyle name="Comma 6 3 5 3" xfId="11525" xr:uid="{00000000-0005-0000-0000-0000012B0000}"/>
    <cellStyle name="Comma 6 3 5 3 2" xfId="19067" xr:uid="{00000000-0005-0000-0000-0000022B0000}"/>
    <cellStyle name="Comma 6 3 5 3 3" xfId="44827" xr:uid="{00000000-0005-0000-0000-0000032B0000}"/>
    <cellStyle name="Comma 6 3 5 3 4" xfId="48383" xr:uid="{00000000-0005-0000-0000-0000042B0000}"/>
    <cellStyle name="Comma 6 3 5 3 5" xfId="51399" xr:uid="{00000000-0005-0000-0000-0000052B0000}"/>
    <cellStyle name="Comma 6 3 5 4" xfId="12012" xr:uid="{00000000-0005-0000-0000-0000062B0000}"/>
    <cellStyle name="Comma 6 3 5 4 2" xfId="19544" xr:uid="{00000000-0005-0000-0000-0000072B0000}"/>
    <cellStyle name="Comma 6 3 5 4 3" xfId="43240" xr:uid="{00000000-0005-0000-0000-0000082B0000}"/>
    <cellStyle name="Comma 6 3 5 4 4" xfId="48860" xr:uid="{00000000-0005-0000-0000-0000092B0000}"/>
    <cellStyle name="Comma 6 3 5 4 5" xfId="51876" xr:uid="{00000000-0005-0000-0000-00000A2B0000}"/>
    <cellStyle name="Comma 6 3 5 5" xfId="9026" xr:uid="{00000000-0005-0000-0000-00000B2B0000}"/>
    <cellStyle name="Comma 6 3 5 5 2" xfId="44525" xr:uid="{00000000-0005-0000-0000-00000C2B0000}"/>
    <cellStyle name="Comma 6 3 5 5 3" xfId="47429" xr:uid="{00000000-0005-0000-0000-00000D2B0000}"/>
    <cellStyle name="Comma 6 3 5 5 4" xfId="50445" xr:uid="{00000000-0005-0000-0000-00000E2B0000}"/>
    <cellStyle name="Comma 6 3 5 6" xfId="43567" xr:uid="{00000000-0005-0000-0000-00000F2B0000}"/>
    <cellStyle name="Comma 6 3 5 7" xfId="46323" xr:uid="{00000000-0005-0000-0000-0000102B0000}"/>
    <cellStyle name="Comma 6 3 5 8" xfId="49339" xr:uid="{00000000-0005-0000-0000-0000112B0000}"/>
    <cellStyle name="Comma 6 3 6" xfId="6707" xr:uid="{00000000-0005-0000-0000-0000122B0000}"/>
    <cellStyle name="Comma 6 3 6 2" xfId="11252" xr:uid="{00000000-0005-0000-0000-0000132B0000}"/>
    <cellStyle name="Comma 6 3 6 2 2" xfId="18802" xr:uid="{00000000-0005-0000-0000-0000142B0000}"/>
    <cellStyle name="Comma 6 3 6 2 3" xfId="20734" xr:uid="{00000000-0005-0000-0000-0000152B0000}"/>
    <cellStyle name="Comma 6 3 6 2 4" xfId="48118" xr:uid="{00000000-0005-0000-0000-0000162B0000}"/>
    <cellStyle name="Comma 6 3 6 2 5" xfId="51134" xr:uid="{00000000-0005-0000-0000-0000172B0000}"/>
    <cellStyle name="Comma 6 3 6 3" xfId="11737" xr:uid="{00000000-0005-0000-0000-0000182B0000}"/>
    <cellStyle name="Comma 6 3 6 3 2" xfId="19279" xr:uid="{00000000-0005-0000-0000-0000192B0000}"/>
    <cellStyle name="Comma 6 3 6 3 3" xfId="44850" xr:uid="{00000000-0005-0000-0000-00001A2B0000}"/>
    <cellStyle name="Comma 6 3 6 3 4" xfId="48595" xr:uid="{00000000-0005-0000-0000-00001B2B0000}"/>
    <cellStyle name="Comma 6 3 6 3 5" xfId="51611" xr:uid="{00000000-0005-0000-0000-00001C2B0000}"/>
    <cellStyle name="Comma 6 3 6 4" xfId="12225" xr:uid="{00000000-0005-0000-0000-00001D2B0000}"/>
    <cellStyle name="Comma 6 3 6 4 2" xfId="19756" xr:uid="{00000000-0005-0000-0000-00001E2B0000}"/>
    <cellStyle name="Comma 6 3 6 4 3" xfId="44867" xr:uid="{00000000-0005-0000-0000-00001F2B0000}"/>
    <cellStyle name="Comma 6 3 6 4 4" xfId="49072" xr:uid="{00000000-0005-0000-0000-0000202B0000}"/>
    <cellStyle name="Comma 6 3 6 4 5" xfId="52088" xr:uid="{00000000-0005-0000-0000-0000212B0000}"/>
    <cellStyle name="Comma 6 3 6 5" xfId="9340" xr:uid="{00000000-0005-0000-0000-0000222B0000}"/>
    <cellStyle name="Comma 6 3 6 5 2" xfId="43815" xr:uid="{00000000-0005-0000-0000-0000232B0000}"/>
    <cellStyle name="Comma 6 3 6 5 3" xfId="47641" xr:uid="{00000000-0005-0000-0000-0000242B0000}"/>
    <cellStyle name="Comma 6 3 6 5 4" xfId="50657" xr:uid="{00000000-0005-0000-0000-0000252B0000}"/>
    <cellStyle name="Comma 6 3 6 6" xfId="44373" xr:uid="{00000000-0005-0000-0000-0000262B0000}"/>
    <cellStyle name="Comma 6 3 6 7" xfId="46535" xr:uid="{00000000-0005-0000-0000-0000272B0000}"/>
    <cellStyle name="Comma 6 3 6 8" xfId="49551" xr:uid="{00000000-0005-0000-0000-0000282B0000}"/>
    <cellStyle name="Comma 6 3 7" xfId="9680" xr:uid="{00000000-0005-0000-0000-0000292B0000}"/>
    <cellStyle name="Comma 6 3 8" xfId="10828" xr:uid="{00000000-0005-0000-0000-00002A2B0000}"/>
    <cellStyle name="Comma 6 3 8 2" xfId="18378" xr:uid="{00000000-0005-0000-0000-00002B2B0000}"/>
    <cellStyle name="Comma 6 3 8 3" xfId="28818" xr:uid="{00000000-0005-0000-0000-00002C2B0000}"/>
    <cellStyle name="Comma 6 3 8 4" xfId="47694" xr:uid="{00000000-0005-0000-0000-00002D2B0000}"/>
    <cellStyle name="Comma 6 3 8 5" xfId="50710" xr:uid="{00000000-0005-0000-0000-00002E2B0000}"/>
    <cellStyle name="Comma 6 3 9" xfId="11312" xr:uid="{00000000-0005-0000-0000-00002F2B0000}"/>
    <cellStyle name="Comma 6 3 9 2" xfId="18855" xr:uid="{00000000-0005-0000-0000-0000302B0000}"/>
    <cellStyle name="Comma 6 3 9 3" xfId="21202" xr:uid="{00000000-0005-0000-0000-0000312B0000}"/>
    <cellStyle name="Comma 6 3 9 4" xfId="48171" xr:uid="{00000000-0005-0000-0000-0000322B0000}"/>
    <cellStyle name="Comma 6 3 9 5" xfId="51187" xr:uid="{00000000-0005-0000-0000-0000332B0000}"/>
    <cellStyle name="Comma 6 4" xfId="7500" xr:uid="{00000000-0005-0000-0000-0000342B0000}"/>
    <cellStyle name="Comma 6 4 2" xfId="18002" xr:uid="{00000000-0005-0000-0000-0000352B0000}"/>
    <cellStyle name="Comma 6 4 3" xfId="20080" xr:uid="{00000000-0005-0000-0000-0000362B0000}"/>
    <cellStyle name="Comma 6 4 4" xfId="44955" xr:uid="{00000000-0005-0000-0000-0000372B0000}"/>
    <cellStyle name="Comma 6 4 5" xfId="45863" xr:uid="{00000000-0005-0000-0000-0000382B0000}"/>
    <cellStyle name="Comma 6 4 6" xfId="46997" xr:uid="{00000000-0005-0000-0000-0000392B0000}"/>
    <cellStyle name="Comma 6 4 7" xfId="50013" xr:uid="{00000000-0005-0000-0000-00003A2B0000}"/>
    <cellStyle name="Comma 6 5" xfId="8572" xr:uid="{00000000-0005-0000-0000-00003B2B0000}"/>
    <cellStyle name="Comma 6 5 2" xfId="20081" xr:uid="{00000000-0005-0000-0000-00003C2B0000}"/>
    <cellStyle name="Comma 6 6" xfId="14051" xr:uid="{00000000-0005-0000-0000-00003D2B0000}"/>
    <cellStyle name="Comma 6 6 2" xfId="17559" xr:uid="{00000000-0005-0000-0000-00003E2B0000}"/>
    <cellStyle name="Comma 6 7" xfId="15802" xr:uid="{00000000-0005-0000-0000-00003F2B0000}"/>
    <cellStyle name="Comma 6 8" xfId="20074" xr:uid="{00000000-0005-0000-0000-0000402B0000}"/>
    <cellStyle name="Comma 6 9" xfId="44949" xr:uid="{00000000-0005-0000-0000-0000412B0000}"/>
    <cellStyle name="Comma 7" xfId="3952" xr:uid="{00000000-0005-0000-0000-0000422B0000}"/>
    <cellStyle name="Comma 7 2" xfId="4884" xr:uid="{00000000-0005-0000-0000-0000432B0000}"/>
    <cellStyle name="Comma 7 2 10" xfId="11313" xr:uid="{00000000-0005-0000-0000-0000442B0000}"/>
    <cellStyle name="Comma 7 2 10 2" xfId="18856" xr:uid="{00000000-0005-0000-0000-0000452B0000}"/>
    <cellStyle name="Comma 7 2 10 3" xfId="43827" xr:uid="{00000000-0005-0000-0000-0000462B0000}"/>
    <cellStyle name="Comma 7 2 10 4" xfId="48172" xr:uid="{00000000-0005-0000-0000-0000472B0000}"/>
    <cellStyle name="Comma 7 2 10 5" xfId="51188" xr:uid="{00000000-0005-0000-0000-0000482B0000}"/>
    <cellStyle name="Comma 7 2 10 6" xfId="15497" xr:uid="{00000000-0005-0000-0000-0000492B0000}"/>
    <cellStyle name="Comma 7 2 11" xfId="11800" xr:uid="{00000000-0005-0000-0000-00004A2B0000}"/>
    <cellStyle name="Comma 7 2 11 2" xfId="19333" xr:uid="{00000000-0005-0000-0000-00004B2B0000}"/>
    <cellStyle name="Comma 7 2 11 3" xfId="44851" xr:uid="{00000000-0005-0000-0000-00004C2B0000}"/>
    <cellStyle name="Comma 7 2 11 4" xfId="48649" xr:uid="{00000000-0005-0000-0000-00004D2B0000}"/>
    <cellStyle name="Comma 7 2 11 5" xfId="51665" xr:uid="{00000000-0005-0000-0000-00004E2B0000}"/>
    <cellStyle name="Comma 7 2 11 6" xfId="15642" xr:uid="{00000000-0005-0000-0000-00004F2B0000}"/>
    <cellStyle name="Comma 7 2 12" xfId="7979" xr:uid="{00000000-0005-0000-0000-0000502B0000}"/>
    <cellStyle name="Comma 7 2 12 2" xfId="18021" xr:uid="{00000000-0005-0000-0000-0000512B0000}"/>
    <cellStyle name="Comma 7 2 12 3" xfId="44192" xr:uid="{00000000-0005-0000-0000-0000522B0000}"/>
    <cellStyle name="Comma 7 2 12 4" xfId="47024" xr:uid="{00000000-0005-0000-0000-0000532B0000}"/>
    <cellStyle name="Comma 7 2 12 5" xfId="50040" xr:uid="{00000000-0005-0000-0000-0000542B0000}"/>
    <cellStyle name="Comma 7 2 12 6" xfId="14605" xr:uid="{00000000-0005-0000-0000-0000552B0000}"/>
    <cellStyle name="Comma 7 2 13" xfId="20083" xr:uid="{00000000-0005-0000-0000-0000562B0000}"/>
    <cellStyle name="Comma 7 2 14" xfId="44299" xr:uid="{00000000-0005-0000-0000-0000572B0000}"/>
    <cellStyle name="Comma 7 2 15" xfId="44956" xr:uid="{00000000-0005-0000-0000-0000582B0000}"/>
    <cellStyle name="Comma 7 2 16" xfId="45864" xr:uid="{00000000-0005-0000-0000-0000592B0000}"/>
    <cellStyle name="Comma 7 2 17" xfId="46112" xr:uid="{00000000-0005-0000-0000-00005A2B0000}"/>
    <cellStyle name="Comma 7 2 18" xfId="49127" xr:uid="{00000000-0005-0000-0000-00005B2B0000}"/>
    <cellStyle name="Comma 7 2 2" xfId="4885" xr:uid="{00000000-0005-0000-0000-00005C2B0000}"/>
    <cellStyle name="Comma 7 2 2 10" xfId="7816" xr:uid="{00000000-0005-0000-0000-00005D2B0000}"/>
    <cellStyle name="Comma 7 2 2 10 2" xfId="44471" xr:uid="{00000000-0005-0000-0000-00005E2B0000}"/>
    <cellStyle name="Comma 7 2 2 10 3" xfId="47010" xr:uid="{00000000-0005-0000-0000-00005F2B0000}"/>
    <cellStyle name="Comma 7 2 2 10 4" xfId="50026" xr:uid="{00000000-0005-0000-0000-0000602B0000}"/>
    <cellStyle name="Comma 7 2 2 10 5" xfId="18009" xr:uid="{00000000-0005-0000-0000-0000612B0000}"/>
    <cellStyle name="Comma 7 2 2 11" xfId="20084" xr:uid="{00000000-0005-0000-0000-0000622B0000}"/>
    <cellStyle name="Comma 7 2 2 12" xfId="44714" xr:uid="{00000000-0005-0000-0000-0000632B0000}"/>
    <cellStyle name="Comma 7 2 2 13" xfId="44957" xr:uid="{00000000-0005-0000-0000-0000642B0000}"/>
    <cellStyle name="Comma 7 2 2 14" xfId="45865" xr:uid="{00000000-0005-0000-0000-0000652B0000}"/>
    <cellStyle name="Comma 7 2 2 15" xfId="46113" xr:uid="{00000000-0005-0000-0000-0000662B0000}"/>
    <cellStyle name="Comma 7 2 2 16" xfId="49128" xr:uid="{00000000-0005-0000-0000-0000672B0000}"/>
    <cellStyle name="Comma 7 2 2 17" xfId="14455" xr:uid="{00000000-0005-0000-0000-0000682B0000}"/>
    <cellStyle name="Comma 7 2 2 2" xfId="6149" xr:uid="{00000000-0005-0000-0000-0000692B0000}"/>
    <cellStyle name="Comma 7 2 2 2 10" xfId="15061" xr:uid="{00000000-0005-0000-0000-00006A2B0000}"/>
    <cellStyle name="Comma 7 2 2 2 2" xfId="6469" xr:uid="{00000000-0005-0000-0000-00006B2B0000}"/>
    <cellStyle name="Comma 7 2 2 2 2 2" xfId="11095" xr:uid="{00000000-0005-0000-0000-00006C2B0000}"/>
    <cellStyle name="Comma 7 2 2 2 2 2 2" xfId="18645" xr:uid="{00000000-0005-0000-0000-00006D2B0000}"/>
    <cellStyle name="Comma 7 2 2 2 2 2 3" xfId="43822" xr:uid="{00000000-0005-0000-0000-00006E2B0000}"/>
    <cellStyle name="Comma 7 2 2 2 2 2 4" xfId="47961" xr:uid="{00000000-0005-0000-0000-00006F2B0000}"/>
    <cellStyle name="Comma 7 2 2 2 2 2 5" xfId="50977" xr:uid="{00000000-0005-0000-0000-0000702B0000}"/>
    <cellStyle name="Comma 7 2 2 2 2 2 6" xfId="15431" xr:uid="{00000000-0005-0000-0000-0000712B0000}"/>
    <cellStyle name="Comma 7 2 2 2 2 3" xfId="11580" xr:uid="{00000000-0005-0000-0000-0000722B0000}"/>
    <cellStyle name="Comma 7 2 2 2 2 3 2" xfId="19122" xr:uid="{00000000-0005-0000-0000-0000732B0000}"/>
    <cellStyle name="Comma 7 2 2 2 2 3 3" xfId="43414" xr:uid="{00000000-0005-0000-0000-0000742B0000}"/>
    <cellStyle name="Comma 7 2 2 2 2 3 4" xfId="48438" xr:uid="{00000000-0005-0000-0000-0000752B0000}"/>
    <cellStyle name="Comma 7 2 2 2 2 3 5" xfId="51454" xr:uid="{00000000-0005-0000-0000-0000762B0000}"/>
    <cellStyle name="Comma 7 2 2 2 2 3 6" xfId="15574" xr:uid="{00000000-0005-0000-0000-0000772B0000}"/>
    <cellStyle name="Comma 7 2 2 2 2 4" xfId="12067" xr:uid="{00000000-0005-0000-0000-0000782B0000}"/>
    <cellStyle name="Comma 7 2 2 2 2 4 2" xfId="19599" xr:uid="{00000000-0005-0000-0000-0000792B0000}"/>
    <cellStyle name="Comma 7 2 2 2 2 4 3" xfId="44311" xr:uid="{00000000-0005-0000-0000-00007A2B0000}"/>
    <cellStyle name="Comma 7 2 2 2 2 4 4" xfId="48915" xr:uid="{00000000-0005-0000-0000-00007B2B0000}"/>
    <cellStyle name="Comma 7 2 2 2 2 4 5" xfId="51931" xr:uid="{00000000-0005-0000-0000-00007C2B0000}"/>
    <cellStyle name="Comma 7 2 2 2 2 4 6" xfId="15719" xr:uid="{00000000-0005-0000-0000-00007D2B0000}"/>
    <cellStyle name="Comma 7 2 2 2 2 5" xfId="9103" xr:uid="{00000000-0005-0000-0000-00007E2B0000}"/>
    <cellStyle name="Comma 7 2 2 2 2 5 2" xfId="20760" xr:uid="{00000000-0005-0000-0000-00007F2B0000}"/>
    <cellStyle name="Comma 7 2 2 2 2 5 3" xfId="47484" xr:uid="{00000000-0005-0000-0000-0000802B0000}"/>
    <cellStyle name="Comma 7 2 2 2 2 5 4" xfId="50500" xr:uid="{00000000-0005-0000-0000-0000812B0000}"/>
    <cellStyle name="Comma 7 2 2 2 2 5 5" xfId="18289" xr:uid="{00000000-0005-0000-0000-0000822B0000}"/>
    <cellStyle name="Comma 7 2 2 2 2 6" xfId="44739" xr:uid="{00000000-0005-0000-0000-0000832B0000}"/>
    <cellStyle name="Comma 7 2 2 2 2 7" xfId="46378" xr:uid="{00000000-0005-0000-0000-0000842B0000}"/>
    <cellStyle name="Comma 7 2 2 2 2 8" xfId="49394" xr:uid="{00000000-0005-0000-0000-0000852B0000}"/>
    <cellStyle name="Comma 7 2 2 2 2 9" xfId="15210" xr:uid="{00000000-0005-0000-0000-0000862B0000}"/>
    <cellStyle name="Comma 7 2 2 2 3" xfId="10883" xr:uid="{00000000-0005-0000-0000-0000872B0000}"/>
    <cellStyle name="Comma 7 2 2 2 3 2" xfId="18433" xr:uid="{00000000-0005-0000-0000-0000882B0000}"/>
    <cellStyle name="Comma 7 2 2 2 3 3" xfId="42688" xr:uid="{00000000-0005-0000-0000-0000892B0000}"/>
    <cellStyle name="Comma 7 2 2 2 3 4" xfId="47749" xr:uid="{00000000-0005-0000-0000-00008A2B0000}"/>
    <cellStyle name="Comma 7 2 2 2 3 5" xfId="50765" xr:uid="{00000000-0005-0000-0000-00008B2B0000}"/>
    <cellStyle name="Comma 7 2 2 2 3 6" xfId="15371" xr:uid="{00000000-0005-0000-0000-00008C2B0000}"/>
    <cellStyle name="Comma 7 2 2 2 4" xfId="11367" xr:uid="{00000000-0005-0000-0000-00008D2B0000}"/>
    <cellStyle name="Comma 7 2 2 2 4 2" xfId="18910" xr:uid="{00000000-0005-0000-0000-00008E2B0000}"/>
    <cellStyle name="Comma 7 2 2 2 4 3" xfId="44794" xr:uid="{00000000-0005-0000-0000-00008F2B0000}"/>
    <cellStyle name="Comma 7 2 2 2 4 4" xfId="48226" xr:uid="{00000000-0005-0000-0000-0000902B0000}"/>
    <cellStyle name="Comma 7 2 2 2 4 5" xfId="51242" xr:uid="{00000000-0005-0000-0000-0000912B0000}"/>
    <cellStyle name="Comma 7 2 2 2 4 6" xfId="15513" xr:uid="{00000000-0005-0000-0000-0000922B0000}"/>
    <cellStyle name="Comma 7 2 2 2 5" xfId="11854" xr:uid="{00000000-0005-0000-0000-0000932B0000}"/>
    <cellStyle name="Comma 7 2 2 2 5 2" xfId="19387" xr:uid="{00000000-0005-0000-0000-0000942B0000}"/>
    <cellStyle name="Comma 7 2 2 2 5 3" xfId="44307" xr:uid="{00000000-0005-0000-0000-0000952B0000}"/>
    <cellStyle name="Comma 7 2 2 2 5 4" xfId="48703" xr:uid="{00000000-0005-0000-0000-0000962B0000}"/>
    <cellStyle name="Comma 7 2 2 2 5 5" xfId="51719" xr:uid="{00000000-0005-0000-0000-0000972B0000}"/>
    <cellStyle name="Comma 7 2 2 2 5 6" xfId="15658" xr:uid="{00000000-0005-0000-0000-0000982B0000}"/>
    <cellStyle name="Comma 7 2 2 2 6" xfId="8802" xr:uid="{00000000-0005-0000-0000-0000992B0000}"/>
    <cellStyle name="Comma 7 2 2 2 6 2" xfId="42599" xr:uid="{00000000-0005-0000-0000-00009A2B0000}"/>
    <cellStyle name="Comma 7 2 2 2 6 3" xfId="47272" xr:uid="{00000000-0005-0000-0000-00009B2B0000}"/>
    <cellStyle name="Comma 7 2 2 2 6 4" xfId="50288" xr:uid="{00000000-0005-0000-0000-00009C2B0000}"/>
    <cellStyle name="Comma 7 2 2 2 6 5" xfId="18228" xr:uid="{00000000-0005-0000-0000-00009D2B0000}"/>
    <cellStyle name="Comma 7 2 2 2 7" xfId="42899" xr:uid="{00000000-0005-0000-0000-00009E2B0000}"/>
    <cellStyle name="Comma 7 2 2 2 8" xfId="46166" xr:uid="{00000000-0005-0000-0000-00009F2B0000}"/>
    <cellStyle name="Comma 7 2 2 2 9" xfId="49182" xr:uid="{00000000-0005-0000-0000-0000A02B0000}"/>
    <cellStyle name="Comma 7 2 2 3" xfId="6229" xr:uid="{00000000-0005-0000-0000-0000A12B0000}"/>
    <cellStyle name="Comma 7 2 2 3 10" xfId="15094" xr:uid="{00000000-0005-0000-0000-0000A22B0000}"/>
    <cellStyle name="Comma 7 2 2 3 2" xfId="6549" xr:uid="{00000000-0005-0000-0000-0000A32B0000}"/>
    <cellStyle name="Comma 7 2 2 3 2 2" xfId="11148" xr:uid="{00000000-0005-0000-0000-0000A42B0000}"/>
    <cellStyle name="Comma 7 2 2 3 2 2 2" xfId="18698" xr:uid="{00000000-0005-0000-0000-0000A52B0000}"/>
    <cellStyle name="Comma 7 2 2 3 2 2 3" xfId="42728" xr:uid="{00000000-0005-0000-0000-0000A62B0000}"/>
    <cellStyle name="Comma 7 2 2 3 2 2 4" xfId="48014" xr:uid="{00000000-0005-0000-0000-0000A72B0000}"/>
    <cellStyle name="Comma 7 2 2 3 2 2 5" xfId="51030" xr:uid="{00000000-0005-0000-0000-0000A82B0000}"/>
    <cellStyle name="Comma 7 2 2 3 2 2 6" xfId="15446" xr:uid="{00000000-0005-0000-0000-0000A92B0000}"/>
    <cellStyle name="Comma 7 2 2 3 2 3" xfId="11633" xr:uid="{00000000-0005-0000-0000-0000AA2B0000}"/>
    <cellStyle name="Comma 7 2 2 3 2 3 2" xfId="19175" xr:uid="{00000000-0005-0000-0000-0000AB2B0000}"/>
    <cellStyle name="Comma 7 2 2 3 2 3 3" xfId="43555" xr:uid="{00000000-0005-0000-0000-0000AC2B0000}"/>
    <cellStyle name="Comma 7 2 2 3 2 3 4" xfId="48491" xr:uid="{00000000-0005-0000-0000-0000AD2B0000}"/>
    <cellStyle name="Comma 7 2 2 3 2 3 5" xfId="51507" xr:uid="{00000000-0005-0000-0000-0000AE2B0000}"/>
    <cellStyle name="Comma 7 2 2 3 2 3 6" xfId="15589" xr:uid="{00000000-0005-0000-0000-0000AF2B0000}"/>
    <cellStyle name="Comma 7 2 2 3 2 4" xfId="12120" xr:uid="{00000000-0005-0000-0000-0000B02B0000}"/>
    <cellStyle name="Comma 7 2 2 3 2 4 2" xfId="19652" xr:uid="{00000000-0005-0000-0000-0000B12B0000}"/>
    <cellStyle name="Comma 7 2 2 3 2 4 3" xfId="44234" xr:uid="{00000000-0005-0000-0000-0000B22B0000}"/>
    <cellStyle name="Comma 7 2 2 3 2 4 4" xfId="48968" xr:uid="{00000000-0005-0000-0000-0000B32B0000}"/>
    <cellStyle name="Comma 7 2 2 3 2 4 5" xfId="51984" xr:uid="{00000000-0005-0000-0000-0000B42B0000}"/>
    <cellStyle name="Comma 7 2 2 3 2 4 6" xfId="15734" xr:uid="{00000000-0005-0000-0000-0000B52B0000}"/>
    <cellStyle name="Comma 7 2 2 3 2 5" xfId="9182" xr:uid="{00000000-0005-0000-0000-0000B62B0000}"/>
    <cellStyle name="Comma 7 2 2 3 2 5 2" xfId="33391" xr:uid="{00000000-0005-0000-0000-0000B72B0000}"/>
    <cellStyle name="Comma 7 2 2 3 2 5 3" xfId="47537" xr:uid="{00000000-0005-0000-0000-0000B82B0000}"/>
    <cellStyle name="Comma 7 2 2 3 2 5 4" xfId="50553" xr:uid="{00000000-0005-0000-0000-0000B92B0000}"/>
    <cellStyle name="Comma 7 2 2 3 2 5 5" xfId="18304" xr:uid="{00000000-0005-0000-0000-0000BA2B0000}"/>
    <cellStyle name="Comma 7 2 2 3 2 6" xfId="30852" xr:uid="{00000000-0005-0000-0000-0000BB2B0000}"/>
    <cellStyle name="Comma 7 2 2 3 2 7" xfId="46431" xr:uid="{00000000-0005-0000-0000-0000BC2B0000}"/>
    <cellStyle name="Comma 7 2 2 3 2 8" xfId="49447" xr:uid="{00000000-0005-0000-0000-0000BD2B0000}"/>
    <cellStyle name="Comma 7 2 2 3 2 9" xfId="15251" xr:uid="{00000000-0005-0000-0000-0000BE2B0000}"/>
    <cellStyle name="Comma 7 2 2 3 3" xfId="10936" xr:uid="{00000000-0005-0000-0000-0000BF2B0000}"/>
    <cellStyle name="Comma 7 2 2 3 3 2" xfId="18486" xr:uid="{00000000-0005-0000-0000-0000C02B0000}"/>
    <cellStyle name="Comma 7 2 2 3 3 3" xfId="43129" xr:uid="{00000000-0005-0000-0000-0000C12B0000}"/>
    <cellStyle name="Comma 7 2 2 3 3 4" xfId="47802" xr:uid="{00000000-0005-0000-0000-0000C22B0000}"/>
    <cellStyle name="Comma 7 2 2 3 3 5" xfId="50818" xr:uid="{00000000-0005-0000-0000-0000C32B0000}"/>
    <cellStyle name="Comma 7 2 2 3 3 6" xfId="15386" xr:uid="{00000000-0005-0000-0000-0000C42B0000}"/>
    <cellStyle name="Comma 7 2 2 3 4" xfId="11421" xr:uid="{00000000-0005-0000-0000-0000C52B0000}"/>
    <cellStyle name="Comma 7 2 2 3 4 2" xfId="18963" xr:uid="{00000000-0005-0000-0000-0000C62B0000}"/>
    <cellStyle name="Comma 7 2 2 3 4 3" xfId="43703" xr:uid="{00000000-0005-0000-0000-0000C72B0000}"/>
    <cellStyle name="Comma 7 2 2 3 4 4" xfId="48279" xr:uid="{00000000-0005-0000-0000-0000C82B0000}"/>
    <cellStyle name="Comma 7 2 2 3 4 5" xfId="51295" xr:uid="{00000000-0005-0000-0000-0000C92B0000}"/>
    <cellStyle name="Comma 7 2 2 3 4 6" xfId="15529" xr:uid="{00000000-0005-0000-0000-0000CA2B0000}"/>
    <cellStyle name="Comma 7 2 2 3 5" xfId="11908" xr:uid="{00000000-0005-0000-0000-0000CB2B0000}"/>
    <cellStyle name="Comma 7 2 2 3 5 2" xfId="19440" xr:uid="{00000000-0005-0000-0000-0000CC2B0000}"/>
    <cellStyle name="Comma 7 2 2 3 5 3" xfId="43956" xr:uid="{00000000-0005-0000-0000-0000CD2B0000}"/>
    <cellStyle name="Comma 7 2 2 3 5 4" xfId="48756" xr:uid="{00000000-0005-0000-0000-0000CE2B0000}"/>
    <cellStyle name="Comma 7 2 2 3 5 5" xfId="51772" xr:uid="{00000000-0005-0000-0000-0000CF2B0000}"/>
    <cellStyle name="Comma 7 2 2 3 5 6" xfId="15674" xr:uid="{00000000-0005-0000-0000-0000D02B0000}"/>
    <cellStyle name="Comma 7 2 2 3 6" xfId="8873" xr:uid="{00000000-0005-0000-0000-0000D12B0000}"/>
    <cellStyle name="Comma 7 2 2 3 6 2" xfId="44556" xr:uid="{00000000-0005-0000-0000-0000D22B0000}"/>
    <cellStyle name="Comma 7 2 2 3 6 3" xfId="47325" xr:uid="{00000000-0005-0000-0000-0000D32B0000}"/>
    <cellStyle name="Comma 7 2 2 3 6 4" xfId="50341" xr:uid="{00000000-0005-0000-0000-0000D42B0000}"/>
    <cellStyle name="Comma 7 2 2 3 6 5" xfId="18244" xr:uid="{00000000-0005-0000-0000-0000D52B0000}"/>
    <cellStyle name="Comma 7 2 2 3 7" xfId="28589" xr:uid="{00000000-0005-0000-0000-0000D62B0000}"/>
    <cellStyle name="Comma 7 2 2 3 8" xfId="46219" xr:uid="{00000000-0005-0000-0000-0000D72B0000}"/>
    <cellStyle name="Comma 7 2 2 3 9" xfId="49235" xr:uid="{00000000-0005-0000-0000-0000D82B0000}"/>
    <cellStyle name="Comma 7 2 2 4" xfId="6309" xr:uid="{00000000-0005-0000-0000-0000D92B0000}"/>
    <cellStyle name="Comma 7 2 2 4 10" xfId="15132" xr:uid="{00000000-0005-0000-0000-0000DA2B0000}"/>
    <cellStyle name="Comma 7 2 2 4 2" xfId="6629" xr:uid="{00000000-0005-0000-0000-0000DB2B0000}"/>
    <cellStyle name="Comma 7 2 2 4 2 2" xfId="11201" xr:uid="{00000000-0005-0000-0000-0000DC2B0000}"/>
    <cellStyle name="Comma 7 2 2 4 2 2 2" xfId="18751" xr:uid="{00000000-0005-0000-0000-0000DD2B0000}"/>
    <cellStyle name="Comma 7 2 2 4 2 2 3" xfId="42738" xr:uid="{00000000-0005-0000-0000-0000DE2B0000}"/>
    <cellStyle name="Comma 7 2 2 4 2 2 4" xfId="48067" xr:uid="{00000000-0005-0000-0000-0000DF2B0000}"/>
    <cellStyle name="Comma 7 2 2 4 2 2 5" xfId="51083" xr:uid="{00000000-0005-0000-0000-0000E02B0000}"/>
    <cellStyle name="Comma 7 2 2 4 2 2 6" xfId="15461" xr:uid="{00000000-0005-0000-0000-0000E12B0000}"/>
    <cellStyle name="Comma 7 2 2 4 2 3" xfId="11686" xr:uid="{00000000-0005-0000-0000-0000E22B0000}"/>
    <cellStyle name="Comma 7 2 2 4 2 3 2" xfId="19228" xr:uid="{00000000-0005-0000-0000-0000E32B0000}"/>
    <cellStyle name="Comma 7 2 2 4 2 3 3" xfId="44703" xr:uid="{00000000-0005-0000-0000-0000E42B0000}"/>
    <cellStyle name="Comma 7 2 2 4 2 3 4" xfId="48544" xr:uid="{00000000-0005-0000-0000-0000E52B0000}"/>
    <cellStyle name="Comma 7 2 2 4 2 3 5" xfId="51560" xr:uid="{00000000-0005-0000-0000-0000E62B0000}"/>
    <cellStyle name="Comma 7 2 2 4 2 3 6" xfId="15604" xr:uid="{00000000-0005-0000-0000-0000E72B0000}"/>
    <cellStyle name="Comma 7 2 2 4 2 4" xfId="12173" xr:uid="{00000000-0005-0000-0000-0000E82B0000}"/>
    <cellStyle name="Comma 7 2 2 4 2 4 2" xfId="19705" xr:uid="{00000000-0005-0000-0000-0000E92B0000}"/>
    <cellStyle name="Comma 7 2 2 4 2 4 3" xfId="44421" xr:uid="{00000000-0005-0000-0000-0000EA2B0000}"/>
    <cellStyle name="Comma 7 2 2 4 2 4 4" xfId="49021" xr:uid="{00000000-0005-0000-0000-0000EB2B0000}"/>
    <cellStyle name="Comma 7 2 2 4 2 4 5" xfId="52037" xr:uid="{00000000-0005-0000-0000-0000EC2B0000}"/>
    <cellStyle name="Comma 7 2 2 4 2 4 6" xfId="15749" xr:uid="{00000000-0005-0000-0000-0000ED2B0000}"/>
    <cellStyle name="Comma 7 2 2 4 2 5" xfId="9262" xr:uid="{00000000-0005-0000-0000-0000EE2B0000}"/>
    <cellStyle name="Comma 7 2 2 4 2 5 2" xfId="20267" xr:uid="{00000000-0005-0000-0000-0000EF2B0000}"/>
    <cellStyle name="Comma 7 2 2 4 2 5 3" xfId="47590" xr:uid="{00000000-0005-0000-0000-0000F02B0000}"/>
    <cellStyle name="Comma 7 2 2 4 2 5 4" xfId="50606" xr:uid="{00000000-0005-0000-0000-0000F12B0000}"/>
    <cellStyle name="Comma 7 2 2 4 2 5 5" xfId="18319" xr:uid="{00000000-0005-0000-0000-0000F22B0000}"/>
    <cellStyle name="Comma 7 2 2 4 2 6" xfId="43874" xr:uid="{00000000-0005-0000-0000-0000F32B0000}"/>
    <cellStyle name="Comma 7 2 2 4 2 7" xfId="46484" xr:uid="{00000000-0005-0000-0000-0000F42B0000}"/>
    <cellStyle name="Comma 7 2 2 4 2 8" xfId="49500" xr:uid="{00000000-0005-0000-0000-0000F52B0000}"/>
    <cellStyle name="Comma 7 2 2 4 2 9" xfId="15293" xr:uid="{00000000-0005-0000-0000-0000F62B0000}"/>
    <cellStyle name="Comma 7 2 2 4 3" xfId="10989" xr:uid="{00000000-0005-0000-0000-0000F72B0000}"/>
    <cellStyle name="Comma 7 2 2 4 3 2" xfId="18539" xr:uid="{00000000-0005-0000-0000-0000F82B0000}"/>
    <cellStyle name="Comma 7 2 2 4 3 3" xfId="28695" xr:uid="{00000000-0005-0000-0000-0000F92B0000}"/>
    <cellStyle name="Comma 7 2 2 4 3 4" xfId="47855" xr:uid="{00000000-0005-0000-0000-0000FA2B0000}"/>
    <cellStyle name="Comma 7 2 2 4 3 5" xfId="50871" xr:uid="{00000000-0005-0000-0000-0000FB2B0000}"/>
    <cellStyle name="Comma 7 2 2 4 3 6" xfId="15401" xr:uid="{00000000-0005-0000-0000-0000FC2B0000}"/>
    <cellStyle name="Comma 7 2 2 4 4" xfId="11474" xr:uid="{00000000-0005-0000-0000-0000FD2B0000}"/>
    <cellStyle name="Comma 7 2 2 4 4 2" xfId="19016" xr:uid="{00000000-0005-0000-0000-0000FE2B0000}"/>
    <cellStyle name="Comma 7 2 2 4 4 3" xfId="44221" xr:uid="{00000000-0005-0000-0000-0000FF2B0000}"/>
    <cellStyle name="Comma 7 2 2 4 4 4" xfId="48332" xr:uid="{00000000-0005-0000-0000-0000002C0000}"/>
    <cellStyle name="Comma 7 2 2 4 4 5" xfId="51348" xr:uid="{00000000-0005-0000-0000-0000012C0000}"/>
    <cellStyle name="Comma 7 2 2 4 4 6" xfId="15544" xr:uid="{00000000-0005-0000-0000-0000022C0000}"/>
    <cellStyle name="Comma 7 2 2 4 5" xfId="11961" xr:uid="{00000000-0005-0000-0000-0000032C0000}"/>
    <cellStyle name="Comma 7 2 2 4 5 2" xfId="19493" xr:uid="{00000000-0005-0000-0000-0000042C0000}"/>
    <cellStyle name="Comma 7 2 2 4 5 3" xfId="43234" xr:uid="{00000000-0005-0000-0000-0000052C0000}"/>
    <cellStyle name="Comma 7 2 2 4 5 4" xfId="48809" xr:uid="{00000000-0005-0000-0000-0000062C0000}"/>
    <cellStyle name="Comma 7 2 2 4 5 5" xfId="51825" xr:uid="{00000000-0005-0000-0000-0000072C0000}"/>
    <cellStyle name="Comma 7 2 2 4 5 6" xfId="15689" xr:uid="{00000000-0005-0000-0000-0000082C0000}"/>
    <cellStyle name="Comma 7 2 2 4 6" xfId="8949" xr:uid="{00000000-0005-0000-0000-0000092C0000}"/>
    <cellStyle name="Comma 7 2 2 4 6 2" xfId="44776" xr:uid="{00000000-0005-0000-0000-00000A2C0000}"/>
    <cellStyle name="Comma 7 2 2 4 6 3" xfId="47378" xr:uid="{00000000-0005-0000-0000-00000B2C0000}"/>
    <cellStyle name="Comma 7 2 2 4 6 4" xfId="50394" xr:uid="{00000000-0005-0000-0000-00000C2C0000}"/>
    <cellStyle name="Comma 7 2 2 4 6 5" xfId="18259" xr:uid="{00000000-0005-0000-0000-00000D2C0000}"/>
    <cellStyle name="Comma 7 2 2 4 7" xfId="20284" xr:uid="{00000000-0005-0000-0000-00000E2C0000}"/>
    <cellStyle name="Comma 7 2 2 4 8" xfId="46272" xr:uid="{00000000-0005-0000-0000-00000F2C0000}"/>
    <cellStyle name="Comma 7 2 2 4 9" xfId="49288" xr:uid="{00000000-0005-0000-0000-0000102C0000}"/>
    <cellStyle name="Comma 7 2 2 5" xfId="6389" xr:uid="{00000000-0005-0000-0000-0000112C0000}"/>
    <cellStyle name="Comma 7 2 2 5 2" xfId="11042" xr:uid="{00000000-0005-0000-0000-0000122C0000}"/>
    <cellStyle name="Comma 7 2 2 5 2 2" xfId="18592" xr:uid="{00000000-0005-0000-0000-0000132C0000}"/>
    <cellStyle name="Comma 7 2 2 5 2 3" xfId="44494" xr:uid="{00000000-0005-0000-0000-0000142C0000}"/>
    <cellStyle name="Comma 7 2 2 5 2 4" xfId="47908" xr:uid="{00000000-0005-0000-0000-0000152C0000}"/>
    <cellStyle name="Comma 7 2 2 5 2 5" xfId="50924" xr:uid="{00000000-0005-0000-0000-0000162C0000}"/>
    <cellStyle name="Comma 7 2 2 5 2 6" xfId="15416" xr:uid="{00000000-0005-0000-0000-0000172C0000}"/>
    <cellStyle name="Comma 7 2 2 5 3" xfId="11527" xr:uid="{00000000-0005-0000-0000-0000182C0000}"/>
    <cellStyle name="Comma 7 2 2 5 3 2" xfId="19069" xr:uid="{00000000-0005-0000-0000-0000192C0000}"/>
    <cellStyle name="Comma 7 2 2 5 3 3" xfId="43179" xr:uid="{00000000-0005-0000-0000-00001A2C0000}"/>
    <cellStyle name="Comma 7 2 2 5 3 4" xfId="48385" xr:uid="{00000000-0005-0000-0000-00001B2C0000}"/>
    <cellStyle name="Comma 7 2 2 5 3 5" xfId="51401" xr:uid="{00000000-0005-0000-0000-00001C2C0000}"/>
    <cellStyle name="Comma 7 2 2 5 3 6" xfId="15559" xr:uid="{00000000-0005-0000-0000-00001D2C0000}"/>
    <cellStyle name="Comma 7 2 2 5 4" xfId="12014" xr:uid="{00000000-0005-0000-0000-00001E2C0000}"/>
    <cellStyle name="Comma 7 2 2 5 4 2" xfId="19546" xr:uid="{00000000-0005-0000-0000-00001F2C0000}"/>
    <cellStyle name="Comma 7 2 2 5 4 3" xfId="20442" xr:uid="{00000000-0005-0000-0000-0000202C0000}"/>
    <cellStyle name="Comma 7 2 2 5 4 4" xfId="48862" xr:uid="{00000000-0005-0000-0000-0000212C0000}"/>
    <cellStyle name="Comma 7 2 2 5 4 5" xfId="51878" xr:uid="{00000000-0005-0000-0000-0000222C0000}"/>
    <cellStyle name="Comma 7 2 2 5 4 6" xfId="15704" xr:uid="{00000000-0005-0000-0000-0000232C0000}"/>
    <cellStyle name="Comma 7 2 2 5 5" xfId="9028" xr:uid="{00000000-0005-0000-0000-0000242C0000}"/>
    <cellStyle name="Comma 7 2 2 5 5 2" xfId="43304" xr:uid="{00000000-0005-0000-0000-0000252C0000}"/>
    <cellStyle name="Comma 7 2 2 5 5 3" xfId="47431" xr:uid="{00000000-0005-0000-0000-0000262C0000}"/>
    <cellStyle name="Comma 7 2 2 5 5 4" xfId="50447" xr:uid="{00000000-0005-0000-0000-0000272C0000}"/>
    <cellStyle name="Comma 7 2 2 5 5 5" xfId="18274" xr:uid="{00000000-0005-0000-0000-0000282C0000}"/>
    <cellStyle name="Comma 7 2 2 5 6" xfId="44162" xr:uid="{00000000-0005-0000-0000-0000292C0000}"/>
    <cellStyle name="Comma 7 2 2 5 7" xfId="46325" xr:uid="{00000000-0005-0000-0000-00002A2C0000}"/>
    <cellStyle name="Comma 7 2 2 5 8" xfId="49341" xr:uid="{00000000-0005-0000-0000-00002B2C0000}"/>
    <cellStyle name="Comma 7 2 2 5 9" xfId="15173" xr:uid="{00000000-0005-0000-0000-00002C2C0000}"/>
    <cellStyle name="Comma 7 2 2 6" xfId="6709" xr:uid="{00000000-0005-0000-0000-00002D2C0000}"/>
    <cellStyle name="Comma 7 2 2 6 2" xfId="11254" xr:uid="{00000000-0005-0000-0000-00002E2C0000}"/>
    <cellStyle name="Comma 7 2 2 6 2 2" xfId="18804" xr:uid="{00000000-0005-0000-0000-00002F2C0000}"/>
    <cellStyle name="Comma 7 2 2 6 2 3" xfId="44063" xr:uid="{00000000-0005-0000-0000-0000302C0000}"/>
    <cellStyle name="Comma 7 2 2 6 2 4" xfId="48120" xr:uid="{00000000-0005-0000-0000-0000312C0000}"/>
    <cellStyle name="Comma 7 2 2 6 2 5" xfId="51136" xr:uid="{00000000-0005-0000-0000-0000322C0000}"/>
    <cellStyle name="Comma 7 2 2 6 2 6" xfId="15476" xr:uid="{00000000-0005-0000-0000-0000332C0000}"/>
    <cellStyle name="Comma 7 2 2 6 3" xfId="11739" xr:uid="{00000000-0005-0000-0000-0000342C0000}"/>
    <cellStyle name="Comma 7 2 2 6 3 2" xfId="19281" xr:uid="{00000000-0005-0000-0000-0000352C0000}"/>
    <cellStyle name="Comma 7 2 2 6 3 3" xfId="43478" xr:uid="{00000000-0005-0000-0000-0000362C0000}"/>
    <cellStyle name="Comma 7 2 2 6 3 4" xfId="48597" xr:uid="{00000000-0005-0000-0000-0000372C0000}"/>
    <cellStyle name="Comma 7 2 2 6 3 5" xfId="51613" xr:uid="{00000000-0005-0000-0000-0000382C0000}"/>
    <cellStyle name="Comma 7 2 2 6 3 6" xfId="15619" xr:uid="{00000000-0005-0000-0000-0000392C0000}"/>
    <cellStyle name="Comma 7 2 2 6 4" xfId="12227" xr:uid="{00000000-0005-0000-0000-00003A2C0000}"/>
    <cellStyle name="Comma 7 2 2 6 4 2" xfId="19758" xr:uid="{00000000-0005-0000-0000-00003B2C0000}"/>
    <cellStyle name="Comma 7 2 2 6 4 3" xfId="30275" xr:uid="{00000000-0005-0000-0000-00003C2C0000}"/>
    <cellStyle name="Comma 7 2 2 6 4 4" xfId="49074" xr:uid="{00000000-0005-0000-0000-00003D2C0000}"/>
    <cellStyle name="Comma 7 2 2 6 4 5" xfId="52090" xr:uid="{00000000-0005-0000-0000-00003E2C0000}"/>
    <cellStyle name="Comma 7 2 2 6 4 6" xfId="15765" xr:uid="{00000000-0005-0000-0000-00003F2C0000}"/>
    <cellStyle name="Comma 7 2 2 6 5" xfId="9342" xr:uid="{00000000-0005-0000-0000-0000402C0000}"/>
    <cellStyle name="Comma 7 2 2 6 5 2" xfId="43320" xr:uid="{00000000-0005-0000-0000-0000412C0000}"/>
    <cellStyle name="Comma 7 2 2 6 5 3" xfId="47643" xr:uid="{00000000-0005-0000-0000-0000422C0000}"/>
    <cellStyle name="Comma 7 2 2 6 5 4" xfId="50659" xr:uid="{00000000-0005-0000-0000-0000432C0000}"/>
    <cellStyle name="Comma 7 2 2 6 5 5" xfId="18334" xr:uid="{00000000-0005-0000-0000-0000442C0000}"/>
    <cellStyle name="Comma 7 2 2 6 6" xfId="21045" xr:uid="{00000000-0005-0000-0000-0000452C0000}"/>
    <cellStyle name="Comma 7 2 2 6 7" xfId="46537" xr:uid="{00000000-0005-0000-0000-0000462C0000}"/>
    <cellStyle name="Comma 7 2 2 6 8" xfId="49553" xr:uid="{00000000-0005-0000-0000-0000472C0000}"/>
    <cellStyle name="Comma 7 2 2 6 9" xfId="15335" xr:uid="{00000000-0005-0000-0000-0000482C0000}"/>
    <cellStyle name="Comma 7 2 2 7" xfId="10830" xr:uid="{00000000-0005-0000-0000-0000492C0000}"/>
    <cellStyle name="Comma 7 2 2 7 2" xfId="18380" xr:uid="{00000000-0005-0000-0000-00004A2C0000}"/>
    <cellStyle name="Comma 7 2 2 7 3" xfId="44209" xr:uid="{00000000-0005-0000-0000-00004B2C0000}"/>
    <cellStyle name="Comma 7 2 2 7 4" xfId="47696" xr:uid="{00000000-0005-0000-0000-00004C2C0000}"/>
    <cellStyle name="Comma 7 2 2 7 5" xfId="50712" xr:uid="{00000000-0005-0000-0000-00004D2C0000}"/>
    <cellStyle name="Comma 7 2 2 7 6" xfId="15356" xr:uid="{00000000-0005-0000-0000-00004E2C0000}"/>
    <cellStyle name="Comma 7 2 2 8" xfId="11314" xr:uid="{00000000-0005-0000-0000-00004F2C0000}"/>
    <cellStyle name="Comma 7 2 2 8 2" xfId="18857" xr:uid="{00000000-0005-0000-0000-0000502C0000}"/>
    <cellStyle name="Comma 7 2 2 8 3" xfId="28794" xr:uid="{00000000-0005-0000-0000-0000512C0000}"/>
    <cellStyle name="Comma 7 2 2 8 4" xfId="48173" xr:uid="{00000000-0005-0000-0000-0000522C0000}"/>
    <cellStyle name="Comma 7 2 2 8 5" xfId="51189" xr:uid="{00000000-0005-0000-0000-0000532C0000}"/>
    <cellStyle name="Comma 7 2 2 8 6" xfId="15498" xr:uid="{00000000-0005-0000-0000-0000542C0000}"/>
    <cellStyle name="Comma 7 2 2 9" xfId="11801" xr:uid="{00000000-0005-0000-0000-0000552C0000}"/>
    <cellStyle name="Comma 7 2 2 9 2" xfId="19334" xr:uid="{00000000-0005-0000-0000-0000562C0000}"/>
    <cellStyle name="Comma 7 2 2 9 3" xfId="43212" xr:uid="{00000000-0005-0000-0000-0000572C0000}"/>
    <cellStyle name="Comma 7 2 2 9 4" xfId="48650" xr:uid="{00000000-0005-0000-0000-0000582C0000}"/>
    <cellStyle name="Comma 7 2 2 9 5" xfId="51666" xr:uid="{00000000-0005-0000-0000-0000592C0000}"/>
    <cellStyle name="Comma 7 2 2 9 6" xfId="15643" xr:uid="{00000000-0005-0000-0000-00005A2C0000}"/>
    <cellStyle name="Comma 7 2 3" xfId="6148" xr:uid="{00000000-0005-0000-0000-00005B2C0000}"/>
    <cellStyle name="Comma 7 2 3 10" xfId="45866" xr:uid="{00000000-0005-0000-0000-00005C2C0000}"/>
    <cellStyle name="Comma 7 2 3 11" xfId="46165" xr:uid="{00000000-0005-0000-0000-00005D2C0000}"/>
    <cellStyle name="Comma 7 2 3 12" xfId="49181" xr:uid="{00000000-0005-0000-0000-00005E2C0000}"/>
    <cellStyle name="Comma 7 2 3 13" xfId="15060" xr:uid="{00000000-0005-0000-0000-00005F2C0000}"/>
    <cellStyle name="Comma 7 2 3 2" xfId="6468" xr:uid="{00000000-0005-0000-0000-0000602C0000}"/>
    <cellStyle name="Comma 7 2 3 2 2" xfId="11094" xr:uid="{00000000-0005-0000-0000-0000612C0000}"/>
    <cellStyle name="Comma 7 2 3 2 2 2" xfId="18644" xr:uid="{00000000-0005-0000-0000-0000622C0000}"/>
    <cellStyle name="Comma 7 2 3 2 2 3" xfId="21229" xr:uid="{00000000-0005-0000-0000-0000632C0000}"/>
    <cellStyle name="Comma 7 2 3 2 2 4" xfId="47960" xr:uid="{00000000-0005-0000-0000-0000642C0000}"/>
    <cellStyle name="Comma 7 2 3 2 2 5" xfId="50976" xr:uid="{00000000-0005-0000-0000-0000652C0000}"/>
    <cellStyle name="Comma 7 2 3 2 2 6" xfId="15430" xr:uid="{00000000-0005-0000-0000-0000662C0000}"/>
    <cellStyle name="Comma 7 2 3 2 3" xfId="11579" xr:uid="{00000000-0005-0000-0000-0000672C0000}"/>
    <cellStyle name="Comma 7 2 3 2 3 2" xfId="19121" xr:uid="{00000000-0005-0000-0000-0000682C0000}"/>
    <cellStyle name="Comma 7 2 3 2 3 3" xfId="42792" xr:uid="{00000000-0005-0000-0000-0000692C0000}"/>
    <cellStyle name="Comma 7 2 3 2 3 4" xfId="48437" xr:uid="{00000000-0005-0000-0000-00006A2C0000}"/>
    <cellStyle name="Comma 7 2 3 2 3 5" xfId="51453" xr:uid="{00000000-0005-0000-0000-00006B2C0000}"/>
    <cellStyle name="Comma 7 2 3 2 3 6" xfId="15573" xr:uid="{00000000-0005-0000-0000-00006C2C0000}"/>
    <cellStyle name="Comma 7 2 3 2 4" xfId="12066" xr:uid="{00000000-0005-0000-0000-00006D2C0000}"/>
    <cellStyle name="Comma 7 2 3 2 4 2" xfId="19598" xr:uid="{00000000-0005-0000-0000-00006E2C0000}"/>
    <cellStyle name="Comma 7 2 3 2 4 3" xfId="42866" xr:uid="{00000000-0005-0000-0000-00006F2C0000}"/>
    <cellStyle name="Comma 7 2 3 2 4 4" xfId="48914" xr:uid="{00000000-0005-0000-0000-0000702C0000}"/>
    <cellStyle name="Comma 7 2 3 2 4 5" xfId="51930" xr:uid="{00000000-0005-0000-0000-0000712C0000}"/>
    <cellStyle name="Comma 7 2 3 2 4 6" xfId="15718" xr:uid="{00000000-0005-0000-0000-0000722C0000}"/>
    <cellStyle name="Comma 7 2 3 2 5" xfId="9102" xr:uid="{00000000-0005-0000-0000-0000732C0000}"/>
    <cellStyle name="Comma 7 2 3 2 5 2" xfId="21334" xr:uid="{00000000-0005-0000-0000-0000742C0000}"/>
    <cellStyle name="Comma 7 2 3 2 5 3" xfId="47483" xr:uid="{00000000-0005-0000-0000-0000752C0000}"/>
    <cellStyle name="Comma 7 2 3 2 5 4" xfId="50499" xr:uid="{00000000-0005-0000-0000-0000762C0000}"/>
    <cellStyle name="Comma 7 2 3 2 5 5" xfId="18288" xr:uid="{00000000-0005-0000-0000-0000772C0000}"/>
    <cellStyle name="Comma 7 2 3 2 6" xfId="42378" xr:uid="{00000000-0005-0000-0000-0000782C0000}"/>
    <cellStyle name="Comma 7 2 3 2 7" xfId="46377" xr:uid="{00000000-0005-0000-0000-0000792C0000}"/>
    <cellStyle name="Comma 7 2 3 2 8" xfId="49393" xr:uid="{00000000-0005-0000-0000-00007A2C0000}"/>
    <cellStyle name="Comma 7 2 3 2 9" xfId="15209" xr:uid="{00000000-0005-0000-0000-00007B2C0000}"/>
    <cellStyle name="Comma 7 2 3 3" xfId="10882" xr:uid="{00000000-0005-0000-0000-00007C2C0000}"/>
    <cellStyle name="Comma 7 2 3 3 2" xfId="18432" xr:uid="{00000000-0005-0000-0000-00007D2C0000}"/>
    <cellStyle name="Comma 7 2 3 3 3" xfId="44210" xr:uid="{00000000-0005-0000-0000-00007E2C0000}"/>
    <cellStyle name="Comma 7 2 3 3 4" xfId="47748" xr:uid="{00000000-0005-0000-0000-00007F2C0000}"/>
    <cellStyle name="Comma 7 2 3 3 5" xfId="50764" xr:uid="{00000000-0005-0000-0000-0000802C0000}"/>
    <cellStyle name="Comma 7 2 3 3 6" xfId="15370" xr:uid="{00000000-0005-0000-0000-0000812C0000}"/>
    <cellStyle name="Comma 7 2 3 4" xfId="11366" xr:uid="{00000000-0005-0000-0000-0000822C0000}"/>
    <cellStyle name="Comma 7 2 3 4 2" xfId="18909" xr:uid="{00000000-0005-0000-0000-0000832C0000}"/>
    <cellStyle name="Comma 7 2 3 4 3" xfId="44834" xr:uid="{00000000-0005-0000-0000-0000842C0000}"/>
    <cellStyle name="Comma 7 2 3 4 4" xfId="48225" xr:uid="{00000000-0005-0000-0000-0000852C0000}"/>
    <cellStyle name="Comma 7 2 3 4 5" xfId="51241" xr:uid="{00000000-0005-0000-0000-0000862C0000}"/>
    <cellStyle name="Comma 7 2 3 4 6" xfId="15512" xr:uid="{00000000-0005-0000-0000-0000872C0000}"/>
    <cellStyle name="Comma 7 2 3 5" xfId="11853" xr:uid="{00000000-0005-0000-0000-0000882C0000}"/>
    <cellStyle name="Comma 7 2 3 5 2" xfId="19386" xr:uid="{00000000-0005-0000-0000-0000892C0000}"/>
    <cellStyle name="Comma 7 2 3 5 3" xfId="42834" xr:uid="{00000000-0005-0000-0000-00008A2C0000}"/>
    <cellStyle name="Comma 7 2 3 5 4" xfId="48702" xr:uid="{00000000-0005-0000-0000-00008B2C0000}"/>
    <cellStyle name="Comma 7 2 3 5 5" xfId="51718" xr:uid="{00000000-0005-0000-0000-00008C2C0000}"/>
    <cellStyle name="Comma 7 2 3 5 6" xfId="15657" xr:uid="{00000000-0005-0000-0000-00008D2C0000}"/>
    <cellStyle name="Comma 7 2 3 6" xfId="8801" xr:uid="{00000000-0005-0000-0000-00008E2C0000}"/>
    <cellStyle name="Comma 7 2 3 6 2" xfId="44199" xr:uid="{00000000-0005-0000-0000-00008F2C0000}"/>
    <cellStyle name="Comma 7 2 3 6 3" xfId="47271" xr:uid="{00000000-0005-0000-0000-0000902C0000}"/>
    <cellStyle name="Comma 7 2 3 6 4" xfId="50287" xr:uid="{00000000-0005-0000-0000-0000912C0000}"/>
    <cellStyle name="Comma 7 2 3 6 5" xfId="18227" xr:uid="{00000000-0005-0000-0000-0000922C0000}"/>
    <cellStyle name="Comma 7 2 3 7" xfId="20085" xr:uid="{00000000-0005-0000-0000-0000932C0000}"/>
    <cellStyle name="Comma 7 2 3 8" xfId="44372" xr:uid="{00000000-0005-0000-0000-0000942C0000}"/>
    <cellStyle name="Comma 7 2 3 9" xfId="44958" xr:uid="{00000000-0005-0000-0000-0000952C0000}"/>
    <cellStyle name="Comma 7 2 4" xfId="6228" xr:uid="{00000000-0005-0000-0000-0000962C0000}"/>
    <cellStyle name="Comma 7 2 4 10" xfId="15093" xr:uid="{00000000-0005-0000-0000-0000972C0000}"/>
    <cellStyle name="Comma 7 2 4 2" xfId="6548" xr:uid="{00000000-0005-0000-0000-0000982C0000}"/>
    <cellStyle name="Comma 7 2 4 2 2" xfId="11147" xr:uid="{00000000-0005-0000-0000-0000992C0000}"/>
    <cellStyle name="Comma 7 2 4 2 2 2" xfId="18697" xr:uid="{00000000-0005-0000-0000-00009A2C0000}"/>
    <cellStyle name="Comma 7 2 4 2 2 3" xfId="43621" xr:uid="{00000000-0005-0000-0000-00009B2C0000}"/>
    <cellStyle name="Comma 7 2 4 2 2 4" xfId="48013" xr:uid="{00000000-0005-0000-0000-00009C2C0000}"/>
    <cellStyle name="Comma 7 2 4 2 2 5" xfId="51029" xr:uid="{00000000-0005-0000-0000-00009D2C0000}"/>
    <cellStyle name="Comma 7 2 4 2 2 6" xfId="15445" xr:uid="{00000000-0005-0000-0000-00009E2C0000}"/>
    <cellStyle name="Comma 7 2 4 2 3" xfId="11632" xr:uid="{00000000-0005-0000-0000-00009F2C0000}"/>
    <cellStyle name="Comma 7 2 4 2 3 2" xfId="19174" xr:uid="{00000000-0005-0000-0000-0000A02C0000}"/>
    <cellStyle name="Comma 7 2 4 2 3 3" xfId="43438" xr:uid="{00000000-0005-0000-0000-0000A12C0000}"/>
    <cellStyle name="Comma 7 2 4 2 3 4" xfId="48490" xr:uid="{00000000-0005-0000-0000-0000A22C0000}"/>
    <cellStyle name="Comma 7 2 4 2 3 5" xfId="51506" xr:uid="{00000000-0005-0000-0000-0000A32C0000}"/>
    <cellStyle name="Comma 7 2 4 2 3 6" xfId="15588" xr:uid="{00000000-0005-0000-0000-0000A42C0000}"/>
    <cellStyle name="Comma 7 2 4 2 4" xfId="12119" xr:uid="{00000000-0005-0000-0000-0000A52C0000}"/>
    <cellStyle name="Comma 7 2 4 2 4 2" xfId="19651" xr:uid="{00000000-0005-0000-0000-0000A62C0000}"/>
    <cellStyle name="Comma 7 2 4 2 4 3" xfId="44656" xr:uid="{00000000-0005-0000-0000-0000A72C0000}"/>
    <cellStyle name="Comma 7 2 4 2 4 4" xfId="48967" xr:uid="{00000000-0005-0000-0000-0000A82C0000}"/>
    <cellStyle name="Comma 7 2 4 2 4 5" xfId="51983" xr:uid="{00000000-0005-0000-0000-0000A92C0000}"/>
    <cellStyle name="Comma 7 2 4 2 4 6" xfId="15733" xr:uid="{00000000-0005-0000-0000-0000AA2C0000}"/>
    <cellStyle name="Comma 7 2 4 2 5" xfId="9181" xr:uid="{00000000-0005-0000-0000-0000AB2C0000}"/>
    <cellStyle name="Comma 7 2 4 2 5 2" xfId="42650" xr:uid="{00000000-0005-0000-0000-0000AC2C0000}"/>
    <cellStyle name="Comma 7 2 4 2 5 3" xfId="47536" xr:uid="{00000000-0005-0000-0000-0000AD2C0000}"/>
    <cellStyle name="Comma 7 2 4 2 5 4" xfId="50552" xr:uid="{00000000-0005-0000-0000-0000AE2C0000}"/>
    <cellStyle name="Comma 7 2 4 2 5 5" xfId="18303" xr:uid="{00000000-0005-0000-0000-0000AF2C0000}"/>
    <cellStyle name="Comma 7 2 4 2 6" xfId="43870" xr:uid="{00000000-0005-0000-0000-0000B02C0000}"/>
    <cellStyle name="Comma 7 2 4 2 7" xfId="46430" xr:uid="{00000000-0005-0000-0000-0000B12C0000}"/>
    <cellStyle name="Comma 7 2 4 2 8" xfId="49446" xr:uid="{00000000-0005-0000-0000-0000B22C0000}"/>
    <cellStyle name="Comma 7 2 4 2 9" xfId="15250" xr:uid="{00000000-0005-0000-0000-0000B32C0000}"/>
    <cellStyle name="Comma 7 2 4 3" xfId="10935" xr:uid="{00000000-0005-0000-0000-0000B42C0000}"/>
    <cellStyle name="Comma 7 2 4 3 2" xfId="18485" xr:uid="{00000000-0005-0000-0000-0000B52C0000}"/>
    <cellStyle name="Comma 7 2 4 3 3" xfId="44114" xr:uid="{00000000-0005-0000-0000-0000B62C0000}"/>
    <cellStyle name="Comma 7 2 4 3 4" xfId="47801" xr:uid="{00000000-0005-0000-0000-0000B72C0000}"/>
    <cellStyle name="Comma 7 2 4 3 5" xfId="50817" xr:uid="{00000000-0005-0000-0000-0000B82C0000}"/>
    <cellStyle name="Comma 7 2 4 3 6" xfId="15385" xr:uid="{00000000-0005-0000-0000-0000B92C0000}"/>
    <cellStyle name="Comma 7 2 4 4" xfId="11420" xr:uid="{00000000-0005-0000-0000-0000BA2C0000}"/>
    <cellStyle name="Comma 7 2 4 4 2" xfId="18962" xr:uid="{00000000-0005-0000-0000-0000BB2C0000}"/>
    <cellStyle name="Comma 7 2 4 4 3" xfId="44643" xr:uid="{00000000-0005-0000-0000-0000BC2C0000}"/>
    <cellStyle name="Comma 7 2 4 4 4" xfId="48278" xr:uid="{00000000-0005-0000-0000-0000BD2C0000}"/>
    <cellStyle name="Comma 7 2 4 4 5" xfId="51294" xr:uid="{00000000-0005-0000-0000-0000BE2C0000}"/>
    <cellStyle name="Comma 7 2 4 4 6" xfId="15528" xr:uid="{00000000-0005-0000-0000-0000BF2C0000}"/>
    <cellStyle name="Comma 7 2 4 5" xfId="11907" xr:uid="{00000000-0005-0000-0000-0000C02C0000}"/>
    <cellStyle name="Comma 7 2 4 5 2" xfId="19439" xr:uid="{00000000-0005-0000-0000-0000C12C0000}"/>
    <cellStyle name="Comma 7 2 4 5 3" xfId="44149" xr:uid="{00000000-0005-0000-0000-0000C22C0000}"/>
    <cellStyle name="Comma 7 2 4 5 4" xfId="48755" xr:uid="{00000000-0005-0000-0000-0000C32C0000}"/>
    <cellStyle name="Comma 7 2 4 5 5" xfId="51771" xr:uid="{00000000-0005-0000-0000-0000C42C0000}"/>
    <cellStyle name="Comma 7 2 4 5 6" xfId="15673" xr:uid="{00000000-0005-0000-0000-0000C52C0000}"/>
    <cellStyle name="Comma 7 2 4 6" xfId="8872" xr:uid="{00000000-0005-0000-0000-0000C62C0000}"/>
    <cellStyle name="Comma 7 2 4 6 2" xfId="21355" xr:uid="{00000000-0005-0000-0000-0000C72C0000}"/>
    <cellStyle name="Comma 7 2 4 6 3" xfId="47324" xr:uid="{00000000-0005-0000-0000-0000C82C0000}"/>
    <cellStyle name="Comma 7 2 4 6 4" xfId="50340" xr:uid="{00000000-0005-0000-0000-0000C92C0000}"/>
    <cellStyle name="Comma 7 2 4 6 5" xfId="18243" xr:uid="{00000000-0005-0000-0000-0000CA2C0000}"/>
    <cellStyle name="Comma 7 2 4 7" xfId="42336" xr:uid="{00000000-0005-0000-0000-0000CB2C0000}"/>
    <cellStyle name="Comma 7 2 4 8" xfId="46218" xr:uid="{00000000-0005-0000-0000-0000CC2C0000}"/>
    <cellStyle name="Comma 7 2 4 9" xfId="49234" xr:uid="{00000000-0005-0000-0000-0000CD2C0000}"/>
    <cellStyle name="Comma 7 2 5" xfId="6308" xr:uid="{00000000-0005-0000-0000-0000CE2C0000}"/>
    <cellStyle name="Comma 7 2 5 10" xfId="15131" xr:uid="{00000000-0005-0000-0000-0000CF2C0000}"/>
    <cellStyle name="Comma 7 2 5 2" xfId="6628" xr:uid="{00000000-0005-0000-0000-0000D02C0000}"/>
    <cellStyle name="Comma 7 2 5 2 2" xfId="11200" xr:uid="{00000000-0005-0000-0000-0000D12C0000}"/>
    <cellStyle name="Comma 7 2 5 2 2 2" xfId="18750" xr:uid="{00000000-0005-0000-0000-0000D22C0000}"/>
    <cellStyle name="Comma 7 2 5 2 2 3" xfId="43622" xr:uid="{00000000-0005-0000-0000-0000D32C0000}"/>
    <cellStyle name="Comma 7 2 5 2 2 4" xfId="48066" xr:uid="{00000000-0005-0000-0000-0000D42C0000}"/>
    <cellStyle name="Comma 7 2 5 2 2 5" xfId="51082" xr:uid="{00000000-0005-0000-0000-0000D52C0000}"/>
    <cellStyle name="Comma 7 2 5 2 2 6" xfId="15460" xr:uid="{00000000-0005-0000-0000-0000D62C0000}"/>
    <cellStyle name="Comma 7 2 5 2 3" xfId="11685" xr:uid="{00000000-0005-0000-0000-0000D72C0000}"/>
    <cellStyle name="Comma 7 2 5 2 3 2" xfId="19227" xr:uid="{00000000-0005-0000-0000-0000D82C0000}"/>
    <cellStyle name="Comma 7 2 5 2 3 3" xfId="44008" xr:uid="{00000000-0005-0000-0000-0000D92C0000}"/>
    <cellStyle name="Comma 7 2 5 2 3 4" xfId="48543" xr:uid="{00000000-0005-0000-0000-0000DA2C0000}"/>
    <cellStyle name="Comma 7 2 5 2 3 5" xfId="51559" xr:uid="{00000000-0005-0000-0000-0000DB2C0000}"/>
    <cellStyle name="Comma 7 2 5 2 3 6" xfId="15603" xr:uid="{00000000-0005-0000-0000-0000DC2C0000}"/>
    <cellStyle name="Comma 7 2 5 2 4" xfId="12172" xr:uid="{00000000-0005-0000-0000-0000DD2C0000}"/>
    <cellStyle name="Comma 7 2 5 2 4 2" xfId="19704" xr:uid="{00000000-0005-0000-0000-0000DE2C0000}"/>
    <cellStyle name="Comma 7 2 5 2 4 3" xfId="44597" xr:uid="{00000000-0005-0000-0000-0000DF2C0000}"/>
    <cellStyle name="Comma 7 2 5 2 4 4" xfId="49020" xr:uid="{00000000-0005-0000-0000-0000E02C0000}"/>
    <cellStyle name="Comma 7 2 5 2 4 5" xfId="52036" xr:uid="{00000000-0005-0000-0000-0000E12C0000}"/>
    <cellStyle name="Comma 7 2 5 2 4 6" xfId="15748" xr:uid="{00000000-0005-0000-0000-0000E22C0000}"/>
    <cellStyle name="Comma 7 2 5 2 5" xfId="9261" xr:uid="{00000000-0005-0000-0000-0000E32C0000}"/>
    <cellStyle name="Comma 7 2 5 2 5 2" xfId="28595" xr:uid="{00000000-0005-0000-0000-0000E42C0000}"/>
    <cellStyle name="Comma 7 2 5 2 5 3" xfId="47589" xr:uid="{00000000-0005-0000-0000-0000E52C0000}"/>
    <cellStyle name="Comma 7 2 5 2 5 4" xfId="50605" xr:uid="{00000000-0005-0000-0000-0000E62C0000}"/>
    <cellStyle name="Comma 7 2 5 2 5 5" xfId="18318" xr:uid="{00000000-0005-0000-0000-0000E72C0000}"/>
    <cellStyle name="Comma 7 2 5 2 6" xfId="42425" xr:uid="{00000000-0005-0000-0000-0000E82C0000}"/>
    <cellStyle name="Comma 7 2 5 2 7" xfId="46483" xr:uid="{00000000-0005-0000-0000-0000E92C0000}"/>
    <cellStyle name="Comma 7 2 5 2 8" xfId="49499" xr:uid="{00000000-0005-0000-0000-0000EA2C0000}"/>
    <cellStyle name="Comma 7 2 5 2 9" xfId="15292" xr:uid="{00000000-0005-0000-0000-0000EB2C0000}"/>
    <cellStyle name="Comma 7 2 5 3" xfId="10988" xr:uid="{00000000-0005-0000-0000-0000EC2C0000}"/>
    <cellStyle name="Comma 7 2 5 3 2" xfId="18538" xr:uid="{00000000-0005-0000-0000-0000ED2C0000}"/>
    <cellStyle name="Comma 7 2 5 3 3" xfId="42702" xr:uid="{00000000-0005-0000-0000-0000EE2C0000}"/>
    <cellStyle name="Comma 7 2 5 3 4" xfId="47854" xr:uid="{00000000-0005-0000-0000-0000EF2C0000}"/>
    <cellStyle name="Comma 7 2 5 3 5" xfId="50870" xr:uid="{00000000-0005-0000-0000-0000F02C0000}"/>
    <cellStyle name="Comma 7 2 5 3 6" xfId="15400" xr:uid="{00000000-0005-0000-0000-0000F12C0000}"/>
    <cellStyle name="Comma 7 2 5 4" xfId="11473" xr:uid="{00000000-0005-0000-0000-0000F22C0000}"/>
    <cellStyle name="Comma 7 2 5 4 2" xfId="19015" xr:uid="{00000000-0005-0000-0000-0000F32C0000}"/>
    <cellStyle name="Comma 7 2 5 4 3" xfId="44265" xr:uid="{00000000-0005-0000-0000-0000F42C0000}"/>
    <cellStyle name="Comma 7 2 5 4 4" xfId="48331" xr:uid="{00000000-0005-0000-0000-0000F52C0000}"/>
    <cellStyle name="Comma 7 2 5 4 5" xfId="51347" xr:uid="{00000000-0005-0000-0000-0000F62C0000}"/>
    <cellStyle name="Comma 7 2 5 4 6" xfId="15543" xr:uid="{00000000-0005-0000-0000-0000F72C0000}"/>
    <cellStyle name="Comma 7 2 5 5" xfId="11960" xr:uid="{00000000-0005-0000-0000-0000F82C0000}"/>
    <cellStyle name="Comma 7 2 5 5 2" xfId="19492" xr:uid="{00000000-0005-0000-0000-0000F92C0000}"/>
    <cellStyle name="Comma 7 2 5 5 3" xfId="43836" xr:uid="{00000000-0005-0000-0000-0000FA2C0000}"/>
    <cellStyle name="Comma 7 2 5 5 4" xfId="48808" xr:uid="{00000000-0005-0000-0000-0000FB2C0000}"/>
    <cellStyle name="Comma 7 2 5 5 5" xfId="51824" xr:uid="{00000000-0005-0000-0000-0000FC2C0000}"/>
    <cellStyle name="Comma 7 2 5 5 6" xfId="15688" xr:uid="{00000000-0005-0000-0000-0000FD2C0000}"/>
    <cellStyle name="Comma 7 2 5 6" xfId="8948" xr:uid="{00000000-0005-0000-0000-0000FE2C0000}"/>
    <cellStyle name="Comma 7 2 5 6 2" xfId="43753" xr:uid="{00000000-0005-0000-0000-0000FF2C0000}"/>
    <cellStyle name="Comma 7 2 5 6 3" xfId="47377" xr:uid="{00000000-0005-0000-0000-0000002D0000}"/>
    <cellStyle name="Comma 7 2 5 6 4" xfId="50393" xr:uid="{00000000-0005-0000-0000-0000012D0000}"/>
    <cellStyle name="Comma 7 2 5 6 5" xfId="18258" xr:uid="{00000000-0005-0000-0000-0000022D0000}"/>
    <cellStyle name="Comma 7 2 5 7" xfId="43985" xr:uid="{00000000-0005-0000-0000-0000032D0000}"/>
    <cellStyle name="Comma 7 2 5 8" xfId="46271" xr:uid="{00000000-0005-0000-0000-0000042D0000}"/>
    <cellStyle name="Comma 7 2 5 9" xfId="49287" xr:uid="{00000000-0005-0000-0000-0000052D0000}"/>
    <cellStyle name="Comma 7 2 6" xfId="6388" xr:uid="{00000000-0005-0000-0000-0000062D0000}"/>
    <cellStyle name="Comma 7 2 6 2" xfId="11041" xr:uid="{00000000-0005-0000-0000-0000072D0000}"/>
    <cellStyle name="Comma 7 2 6 2 2" xfId="18591" xr:uid="{00000000-0005-0000-0000-0000082D0000}"/>
    <cellStyle name="Comma 7 2 6 2 3" xfId="20947" xr:uid="{00000000-0005-0000-0000-0000092D0000}"/>
    <cellStyle name="Comma 7 2 6 2 4" xfId="47907" xr:uid="{00000000-0005-0000-0000-00000A2D0000}"/>
    <cellStyle name="Comma 7 2 6 2 5" xfId="50923" xr:uid="{00000000-0005-0000-0000-00000B2D0000}"/>
    <cellStyle name="Comma 7 2 6 2 6" xfId="15415" xr:uid="{00000000-0005-0000-0000-00000C2D0000}"/>
    <cellStyle name="Comma 7 2 6 3" xfId="11526" xr:uid="{00000000-0005-0000-0000-00000D2D0000}"/>
    <cellStyle name="Comma 7 2 6 3 2" xfId="19068" xr:uid="{00000000-0005-0000-0000-00000E2D0000}"/>
    <cellStyle name="Comma 7 2 6 3 3" xfId="29646" xr:uid="{00000000-0005-0000-0000-00000F2D0000}"/>
    <cellStyle name="Comma 7 2 6 3 4" xfId="48384" xr:uid="{00000000-0005-0000-0000-0000102D0000}"/>
    <cellStyle name="Comma 7 2 6 3 5" xfId="51400" xr:uid="{00000000-0005-0000-0000-0000112D0000}"/>
    <cellStyle name="Comma 7 2 6 3 6" xfId="15558" xr:uid="{00000000-0005-0000-0000-0000122D0000}"/>
    <cellStyle name="Comma 7 2 6 4" xfId="12013" xr:uid="{00000000-0005-0000-0000-0000132D0000}"/>
    <cellStyle name="Comma 7 2 6 4 2" xfId="19545" xr:uid="{00000000-0005-0000-0000-0000142D0000}"/>
    <cellStyle name="Comma 7 2 6 4 3" xfId="43484" xr:uid="{00000000-0005-0000-0000-0000152D0000}"/>
    <cellStyle name="Comma 7 2 6 4 4" xfId="48861" xr:uid="{00000000-0005-0000-0000-0000162D0000}"/>
    <cellStyle name="Comma 7 2 6 4 5" xfId="51877" xr:uid="{00000000-0005-0000-0000-0000172D0000}"/>
    <cellStyle name="Comma 7 2 6 4 6" xfId="15703" xr:uid="{00000000-0005-0000-0000-0000182D0000}"/>
    <cellStyle name="Comma 7 2 6 5" xfId="9027" xr:uid="{00000000-0005-0000-0000-0000192D0000}"/>
    <cellStyle name="Comma 7 2 6 5 2" xfId="42631" xr:uid="{00000000-0005-0000-0000-00001A2D0000}"/>
    <cellStyle name="Comma 7 2 6 5 3" xfId="47430" xr:uid="{00000000-0005-0000-0000-00001B2D0000}"/>
    <cellStyle name="Comma 7 2 6 5 4" xfId="50446" xr:uid="{00000000-0005-0000-0000-00001C2D0000}"/>
    <cellStyle name="Comma 7 2 6 5 5" xfId="18273" xr:uid="{00000000-0005-0000-0000-00001D2D0000}"/>
    <cellStyle name="Comma 7 2 6 6" xfId="42363" xr:uid="{00000000-0005-0000-0000-00001E2D0000}"/>
    <cellStyle name="Comma 7 2 6 7" xfId="46324" xr:uid="{00000000-0005-0000-0000-00001F2D0000}"/>
    <cellStyle name="Comma 7 2 6 8" xfId="49340" xr:uid="{00000000-0005-0000-0000-0000202D0000}"/>
    <cellStyle name="Comma 7 2 6 9" xfId="15172" xr:uid="{00000000-0005-0000-0000-0000212D0000}"/>
    <cellStyle name="Comma 7 2 7" xfId="6708" xr:uid="{00000000-0005-0000-0000-0000222D0000}"/>
    <cellStyle name="Comma 7 2 7 2" xfId="11253" xr:uid="{00000000-0005-0000-0000-0000232D0000}"/>
    <cellStyle name="Comma 7 2 7 2 2" xfId="18803" xr:uid="{00000000-0005-0000-0000-0000242D0000}"/>
    <cellStyle name="Comma 7 2 7 2 3" xfId="28804" xr:uid="{00000000-0005-0000-0000-0000252D0000}"/>
    <cellStyle name="Comma 7 2 7 2 4" xfId="48119" xr:uid="{00000000-0005-0000-0000-0000262D0000}"/>
    <cellStyle name="Comma 7 2 7 2 5" xfId="51135" xr:uid="{00000000-0005-0000-0000-0000272D0000}"/>
    <cellStyle name="Comma 7 2 7 2 6" xfId="15475" xr:uid="{00000000-0005-0000-0000-0000282D0000}"/>
    <cellStyle name="Comma 7 2 7 3" xfId="11738" xr:uid="{00000000-0005-0000-0000-0000292D0000}"/>
    <cellStyle name="Comma 7 2 7 3 2" xfId="19280" xr:uid="{00000000-0005-0000-0000-00002A2D0000}"/>
    <cellStyle name="Comma 7 2 7 3 3" xfId="43206" xr:uid="{00000000-0005-0000-0000-00002B2D0000}"/>
    <cellStyle name="Comma 7 2 7 3 4" xfId="48596" xr:uid="{00000000-0005-0000-0000-00002C2D0000}"/>
    <cellStyle name="Comma 7 2 7 3 5" xfId="51612" xr:uid="{00000000-0005-0000-0000-00002D2D0000}"/>
    <cellStyle name="Comma 7 2 7 3 6" xfId="15618" xr:uid="{00000000-0005-0000-0000-00002E2D0000}"/>
    <cellStyle name="Comma 7 2 7 4" xfId="12226" xr:uid="{00000000-0005-0000-0000-00002F2D0000}"/>
    <cellStyle name="Comma 7 2 7 4 2" xfId="19757" xr:uid="{00000000-0005-0000-0000-0000302D0000}"/>
    <cellStyle name="Comma 7 2 7 4 3" xfId="42892" xr:uid="{00000000-0005-0000-0000-0000312D0000}"/>
    <cellStyle name="Comma 7 2 7 4 4" xfId="49073" xr:uid="{00000000-0005-0000-0000-0000322D0000}"/>
    <cellStyle name="Comma 7 2 7 4 5" xfId="52089" xr:uid="{00000000-0005-0000-0000-0000332D0000}"/>
    <cellStyle name="Comma 7 2 7 4 6" xfId="15764" xr:uid="{00000000-0005-0000-0000-0000342D0000}"/>
    <cellStyle name="Comma 7 2 7 5" xfId="9341" xr:uid="{00000000-0005-0000-0000-0000352D0000}"/>
    <cellStyle name="Comma 7 2 7 5 2" xfId="43109" xr:uid="{00000000-0005-0000-0000-0000362D0000}"/>
    <cellStyle name="Comma 7 2 7 5 3" xfId="47642" xr:uid="{00000000-0005-0000-0000-0000372D0000}"/>
    <cellStyle name="Comma 7 2 7 5 4" xfId="50658" xr:uid="{00000000-0005-0000-0000-0000382D0000}"/>
    <cellStyle name="Comma 7 2 7 5 5" xfId="18333" xr:uid="{00000000-0005-0000-0000-0000392D0000}"/>
    <cellStyle name="Comma 7 2 7 6" xfId="42917" xr:uid="{00000000-0005-0000-0000-00003A2D0000}"/>
    <cellStyle name="Comma 7 2 7 7" xfId="46536" xr:uid="{00000000-0005-0000-0000-00003B2D0000}"/>
    <cellStyle name="Comma 7 2 7 8" xfId="49552" xr:uid="{00000000-0005-0000-0000-00003C2D0000}"/>
    <cellStyle name="Comma 7 2 7 9" xfId="15334" xr:uid="{00000000-0005-0000-0000-00003D2D0000}"/>
    <cellStyle name="Comma 7 2 8" xfId="10483" xr:uid="{00000000-0005-0000-0000-00003E2D0000}"/>
    <cellStyle name="Comma 7 2 9" xfId="10829" xr:uid="{00000000-0005-0000-0000-00003F2D0000}"/>
    <cellStyle name="Comma 7 2 9 2" xfId="18379" xr:uid="{00000000-0005-0000-0000-0000402D0000}"/>
    <cellStyle name="Comma 7 2 9 3" xfId="44631" xr:uid="{00000000-0005-0000-0000-0000412D0000}"/>
    <cellStyle name="Comma 7 2 9 4" xfId="47695" xr:uid="{00000000-0005-0000-0000-0000422D0000}"/>
    <cellStyle name="Comma 7 2 9 5" xfId="50711" xr:uid="{00000000-0005-0000-0000-0000432D0000}"/>
    <cellStyle name="Comma 7 2 9 6" xfId="15355" xr:uid="{00000000-0005-0000-0000-0000442D0000}"/>
    <cellStyle name="Comma 7 3" xfId="4886" xr:uid="{00000000-0005-0000-0000-0000452D0000}"/>
    <cellStyle name="Comma 7 3 10" xfId="8483" xr:uid="{00000000-0005-0000-0000-0000462D0000}"/>
    <cellStyle name="Comma 7 3 10 2" xfId="44329" xr:uid="{00000000-0005-0000-0000-0000472D0000}"/>
    <cellStyle name="Comma 7 3 10 3" xfId="47221" xr:uid="{00000000-0005-0000-0000-0000482D0000}"/>
    <cellStyle name="Comma 7 3 10 4" xfId="50237" xr:uid="{00000000-0005-0000-0000-0000492D0000}"/>
    <cellStyle name="Comma 7 3 10 5" xfId="18211" xr:uid="{00000000-0005-0000-0000-00004A2D0000}"/>
    <cellStyle name="Comma 7 3 11" xfId="20086" xr:uid="{00000000-0005-0000-0000-00004B2D0000}"/>
    <cellStyle name="Comma 7 3 12" xfId="43641" xr:uid="{00000000-0005-0000-0000-00004C2D0000}"/>
    <cellStyle name="Comma 7 3 13" xfId="44959" xr:uid="{00000000-0005-0000-0000-00004D2D0000}"/>
    <cellStyle name="Comma 7 3 14" xfId="45867" xr:uid="{00000000-0005-0000-0000-00004E2D0000}"/>
    <cellStyle name="Comma 7 3 15" xfId="46114" xr:uid="{00000000-0005-0000-0000-00004F2D0000}"/>
    <cellStyle name="Comma 7 3 16" xfId="49129" xr:uid="{00000000-0005-0000-0000-0000502D0000}"/>
    <cellStyle name="Comma 7 3 17" xfId="14873" xr:uid="{00000000-0005-0000-0000-0000512D0000}"/>
    <cellStyle name="Comma 7 3 2" xfId="6150" xr:uid="{00000000-0005-0000-0000-0000522D0000}"/>
    <cellStyle name="Comma 7 3 2 10" xfId="15062" xr:uid="{00000000-0005-0000-0000-0000532D0000}"/>
    <cellStyle name="Comma 7 3 2 2" xfId="6470" xr:uid="{00000000-0005-0000-0000-0000542D0000}"/>
    <cellStyle name="Comma 7 3 2 2 2" xfId="11096" xr:uid="{00000000-0005-0000-0000-0000552D0000}"/>
    <cellStyle name="Comma 7 3 2 2 2 2" xfId="18646" xr:uid="{00000000-0005-0000-0000-0000562D0000}"/>
    <cellStyle name="Comma 7 3 2 2 2 3" xfId="43147" xr:uid="{00000000-0005-0000-0000-0000572D0000}"/>
    <cellStyle name="Comma 7 3 2 2 2 4" xfId="47962" xr:uid="{00000000-0005-0000-0000-0000582D0000}"/>
    <cellStyle name="Comma 7 3 2 2 2 5" xfId="50978" xr:uid="{00000000-0005-0000-0000-0000592D0000}"/>
    <cellStyle name="Comma 7 3 2 2 2 6" xfId="15432" xr:uid="{00000000-0005-0000-0000-00005A2D0000}"/>
    <cellStyle name="Comma 7 3 2 2 3" xfId="11581" xr:uid="{00000000-0005-0000-0000-00005B2D0000}"/>
    <cellStyle name="Comma 7 3 2 2 3 2" xfId="19123" xr:uid="{00000000-0005-0000-0000-00005C2D0000}"/>
    <cellStyle name="Comma 7 3 2 2 3 3" xfId="44701" xr:uid="{00000000-0005-0000-0000-00005D2D0000}"/>
    <cellStyle name="Comma 7 3 2 2 3 4" xfId="48439" xr:uid="{00000000-0005-0000-0000-00005E2D0000}"/>
    <cellStyle name="Comma 7 3 2 2 3 5" xfId="51455" xr:uid="{00000000-0005-0000-0000-00005F2D0000}"/>
    <cellStyle name="Comma 7 3 2 2 3 6" xfId="15575" xr:uid="{00000000-0005-0000-0000-0000602D0000}"/>
    <cellStyle name="Comma 7 3 2 2 4" xfId="12068" xr:uid="{00000000-0005-0000-0000-0000612D0000}"/>
    <cellStyle name="Comma 7 3 2 2 4 2" xfId="19600" xr:uid="{00000000-0005-0000-0000-0000622D0000}"/>
    <cellStyle name="Comma 7 3 2 2 4 3" xfId="43541" xr:uid="{00000000-0005-0000-0000-0000632D0000}"/>
    <cellStyle name="Comma 7 3 2 2 4 4" xfId="48916" xr:uid="{00000000-0005-0000-0000-0000642D0000}"/>
    <cellStyle name="Comma 7 3 2 2 4 5" xfId="51932" xr:uid="{00000000-0005-0000-0000-0000652D0000}"/>
    <cellStyle name="Comma 7 3 2 2 4 6" xfId="15720" xr:uid="{00000000-0005-0000-0000-0000662D0000}"/>
    <cellStyle name="Comma 7 3 2 2 5" xfId="9104" xr:uid="{00000000-0005-0000-0000-0000672D0000}"/>
    <cellStyle name="Comma 7 3 2 2 5 2" xfId="43081" xr:uid="{00000000-0005-0000-0000-0000682D0000}"/>
    <cellStyle name="Comma 7 3 2 2 5 3" xfId="47485" xr:uid="{00000000-0005-0000-0000-0000692D0000}"/>
    <cellStyle name="Comma 7 3 2 2 5 4" xfId="50501" xr:uid="{00000000-0005-0000-0000-00006A2D0000}"/>
    <cellStyle name="Comma 7 3 2 2 5 5" xfId="18290" xr:uid="{00000000-0005-0000-0000-00006B2D0000}"/>
    <cellStyle name="Comma 7 3 2 2 6" xfId="42379" xr:uid="{00000000-0005-0000-0000-00006C2D0000}"/>
    <cellStyle name="Comma 7 3 2 2 7" xfId="46379" xr:uid="{00000000-0005-0000-0000-00006D2D0000}"/>
    <cellStyle name="Comma 7 3 2 2 8" xfId="49395" xr:uid="{00000000-0005-0000-0000-00006E2D0000}"/>
    <cellStyle name="Comma 7 3 2 2 9" xfId="15211" xr:uid="{00000000-0005-0000-0000-00006F2D0000}"/>
    <cellStyle name="Comma 7 3 2 3" xfId="10884" xr:uid="{00000000-0005-0000-0000-0000702D0000}"/>
    <cellStyle name="Comma 7 3 2 3 2" xfId="18434" xr:uid="{00000000-0005-0000-0000-0000712D0000}"/>
    <cellStyle name="Comma 7 3 2 3 3" xfId="21252" xr:uid="{00000000-0005-0000-0000-0000722D0000}"/>
    <cellStyle name="Comma 7 3 2 3 4" xfId="47750" xr:uid="{00000000-0005-0000-0000-0000732D0000}"/>
    <cellStyle name="Comma 7 3 2 3 5" xfId="50766" xr:uid="{00000000-0005-0000-0000-0000742D0000}"/>
    <cellStyle name="Comma 7 3 2 3 6" xfId="15372" xr:uid="{00000000-0005-0000-0000-0000752D0000}"/>
    <cellStyle name="Comma 7 3 2 4" xfId="11368" xr:uid="{00000000-0005-0000-0000-0000762D0000}"/>
    <cellStyle name="Comma 7 3 2 4 2" xfId="18911" xr:uid="{00000000-0005-0000-0000-0000772D0000}"/>
    <cellStyle name="Comma 7 3 2 4 3" xfId="28684" xr:uid="{00000000-0005-0000-0000-0000782D0000}"/>
    <cellStyle name="Comma 7 3 2 4 4" xfId="48227" xr:uid="{00000000-0005-0000-0000-0000792D0000}"/>
    <cellStyle name="Comma 7 3 2 4 5" xfId="51243" xr:uid="{00000000-0005-0000-0000-00007A2D0000}"/>
    <cellStyle name="Comma 7 3 2 4 6" xfId="15514" xr:uid="{00000000-0005-0000-0000-00007B2D0000}"/>
    <cellStyle name="Comma 7 3 2 5" xfId="11855" xr:uid="{00000000-0005-0000-0000-00007C2D0000}"/>
    <cellStyle name="Comma 7 3 2 5 2" xfId="19388" xr:uid="{00000000-0005-0000-0000-00007D2D0000}"/>
    <cellStyle name="Comma 7 3 2 5 3" xfId="43537" xr:uid="{00000000-0005-0000-0000-00007E2D0000}"/>
    <cellStyle name="Comma 7 3 2 5 4" xfId="48704" xr:uid="{00000000-0005-0000-0000-00007F2D0000}"/>
    <cellStyle name="Comma 7 3 2 5 5" xfId="51720" xr:uid="{00000000-0005-0000-0000-0000802D0000}"/>
    <cellStyle name="Comma 7 3 2 5 6" xfId="15659" xr:uid="{00000000-0005-0000-0000-0000812D0000}"/>
    <cellStyle name="Comma 7 3 2 6" xfId="8803" xr:uid="{00000000-0005-0000-0000-0000822D0000}"/>
    <cellStyle name="Comma 7 3 2 6 2" xfId="21367" xr:uid="{00000000-0005-0000-0000-0000832D0000}"/>
    <cellStyle name="Comma 7 3 2 6 3" xfId="47273" xr:uid="{00000000-0005-0000-0000-0000842D0000}"/>
    <cellStyle name="Comma 7 3 2 6 4" xfId="50289" xr:uid="{00000000-0005-0000-0000-0000852D0000}"/>
    <cellStyle name="Comma 7 3 2 6 5" xfId="18229" xr:uid="{00000000-0005-0000-0000-0000862D0000}"/>
    <cellStyle name="Comma 7 3 2 7" xfId="44017" xr:uid="{00000000-0005-0000-0000-0000872D0000}"/>
    <cellStyle name="Comma 7 3 2 8" xfId="46167" xr:uid="{00000000-0005-0000-0000-0000882D0000}"/>
    <cellStyle name="Comma 7 3 2 9" xfId="49183" xr:uid="{00000000-0005-0000-0000-0000892D0000}"/>
    <cellStyle name="Comma 7 3 3" xfId="6230" xr:uid="{00000000-0005-0000-0000-00008A2D0000}"/>
    <cellStyle name="Comma 7 3 3 10" xfId="15095" xr:uid="{00000000-0005-0000-0000-00008B2D0000}"/>
    <cellStyle name="Comma 7 3 3 2" xfId="6550" xr:uid="{00000000-0005-0000-0000-00008C2D0000}"/>
    <cellStyle name="Comma 7 3 3 2 2" xfId="11149" xr:uid="{00000000-0005-0000-0000-00008D2D0000}"/>
    <cellStyle name="Comma 7 3 3 2 2 2" xfId="18699" xr:uid="{00000000-0005-0000-0000-00008E2D0000}"/>
    <cellStyle name="Comma 7 3 3 2 2 3" xfId="42729" xr:uid="{00000000-0005-0000-0000-00008F2D0000}"/>
    <cellStyle name="Comma 7 3 3 2 2 4" xfId="48015" xr:uid="{00000000-0005-0000-0000-0000902D0000}"/>
    <cellStyle name="Comma 7 3 3 2 2 5" xfId="51031" xr:uid="{00000000-0005-0000-0000-0000912D0000}"/>
    <cellStyle name="Comma 7 3 3 2 2 6" xfId="15447" xr:uid="{00000000-0005-0000-0000-0000922D0000}"/>
    <cellStyle name="Comma 7 3 3 2 3" xfId="11634" xr:uid="{00000000-0005-0000-0000-0000932D0000}"/>
    <cellStyle name="Comma 7 3 3 2 3 2" xfId="19176" xr:uid="{00000000-0005-0000-0000-0000942D0000}"/>
    <cellStyle name="Comma 7 3 3 2 3 3" xfId="44253" xr:uid="{00000000-0005-0000-0000-0000952D0000}"/>
    <cellStyle name="Comma 7 3 3 2 3 4" xfId="48492" xr:uid="{00000000-0005-0000-0000-0000962D0000}"/>
    <cellStyle name="Comma 7 3 3 2 3 5" xfId="51508" xr:uid="{00000000-0005-0000-0000-0000972D0000}"/>
    <cellStyle name="Comma 7 3 3 2 3 6" xfId="15590" xr:uid="{00000000-0005-0000-0000-0000982D0000}"/>
    <cellStyle name="Comma 7 3 3 2 4" xfId="12121" xr:uid="{00000000-0005-0000-0000-0000992D0000}"/>
    <cellStyle name="Comma 7 3 3 2 4 2" xfId="19653" xr:uid="{00000000-0005-0000-0000-00009A2D0000}"/>
    <cellStyle name="Comma 7 3 3 2 4 3" xfId="42876" xr:uid="{00000000-0005-0000-0000-00009B2D0000}"/>
    <cellStyle name="Comma 7 3 3 2 4 4" xfId="48969" xr:uid="{00000000-0005-0000-0000-00009C2D0000}"/>
    <cellStyle name="Comma 7 3 3 2 4 5" xfId="51985" xr:uid="{00000000-0005-0000-0000-00009D2D0000}"/>
    <cellStyle name="Comma 7 3 3 2 4 6" xfId="15735" xr:uid="{00000000-0005-0000-0000-00009E2D0000}"/>
    <cellStyle name="Comma 7 3 3 2 5" xfId="9183" xr:uid="{00000000-0005-0000-0000-00009F2D0000}"/>
    <cellStyle name="Comma 7 3 3 2 5 2" xfId="44685" xr:uid="{00000000-0005-0000-0000-0000A02D0000}"/>
    <cellStyle name="Comma 7 3 3 2 5 3" xfId="47538" xr:uid="{00000000-0005-0000-0000-0000A12D0000}"/>
    <cellStyle name="Comma 7 3 3 2 5 4" xfId="50554" xr:uid="{00000000-0005-0000-0000-0000A22D0000}"/>
    <cellStyle name="Comma 7 3 3 2 5 5" xfId="18305" xr:uid="{00000000-0005-0000-0000-0000A32D0000}"/>
    <cellStyle name="Comma 7 3 3 2 6" xfId="43492" xr:uid="{00000000-0005-0000-0000-0000A42D0000}"/>
    <cellStyle name="Comma 7 3 3 2 7" xfId="46432" xr:uid="{00000000-0005-0000-0000-0000A52D0000}"/>
    <cellStyle name="Comma 7 3 3 2 8" xfId="49448" xr:uid="{00000000-0005-0000-0000-0000A62D0000}"/>
    <cellStyle name="Comma 7 3 3 2 9" xfId="15252" xr:uid="{00000000-0005-0000-0000-0000A72D0000}"/>
    <cellStyle name="Comma 7 3 3 3" xfId="10937" xr:uid="{00000000-0005-0000-0000-0000A82D0000}"/>
    <cellStyle name="Comma 7 3 3 3 2" xfId="18487" xr:uid="{00000000-0005-0000-0000-0000A92D0000}"/>
    <cellStyle name="Comma 7 3 3 3 3" xfId="43764" xr:uid="{00000000-0005-0000-0000-0000AA2D0000}"/>
    <cellStyle name="Comma 7 3 3 3 4" xfId="47803" xr:uid="{00000000-0005-0000-0000-0000AB2D0000}"/>
    <cellStyle name="Comma 7 3 3 3 5" xfId="50819" xr:uid="{00000000-0005-0000-0000-0000AC2D0000}"/>
    <cellStyle name="Comma 7 3 3 3 6" xfId="15387" xr:uid="{00000000-0005-0000-0000-0000AD2D0000}"/>
    <cellStyle name="Comma 7 3 3 4" xfId="11422" xr:uid="{00000000-0005-0000-0000-0000AE2D0000}"/>
    <cellStyle name="Comma 7 3 3 4 2" xfId="18964" xr:uid="{00000000-0005-0000-0000-0000AF2D0000}"/>
    <cellStyle name="Comma 7 3 3 4 3" xfId="42767" xr:uid="{00000000-0005-0000-0000-0000B02D0000}"/>
    <cellStyle name="Comma 7 3 3 4 4" xfId="48280" xr:uid="{00000000-0005-0000-0000-0000B12D0000}"/>
    <cellStyle name="Comma 7 3 3 4 5" xfId="51296" xr:uid="{00000000-0005-0000-0000-0000B22D0000}"/>
    <cellStyle name="Comma 7 3 3 4 6" xfId="15530" xr:uid="{00000000-0005-0000-0000-0000B32D0000}"/>
    <cellStyle name="Comma 7 3 3 5" xfId="11909" xr:uid="{00000000-0005-0000-0000-0000B42D0000}"/>
    <cellStyle name="Comma 7 3 3 5 2" xfId="19441" xr:uid="{00000000-0005-0000-0000-0000B52D0000}"/>
    <cellStyle name="Comma 7 3 3 5 3" xfId="44533" xr:uid="{00000000-0005-0000-0000-0000B62D0000}"/>
    <cellStyle name="Comma 7 3 3 5 4" xfId="48757" xr:uid="{00000000-0005-0000-0000-0000B72D0000}"/>
    <cellStyle name="Comma 7 3 3 5 5" xfId="51773" xr:uid="{00000000-0005-0000-0000-0000B82D0000}"/>
    <cellStyle name="Comma 7 3 3 5 6" xfId="15675" xr:uid="{00000000-0005-0000-0000-0000B92D0000}"/>
    <cellStyle name="Comma 7 3 3 6" xfId="8874" xr:uid="{00000000-0005-0000-0000-0000BA2D0000}"/>
    <cellStyle name="Comma 7 3 3 6 2" xfId="43054" xr:uid="{00000000-0005-0000-0000-0000BB2D0000}"/>
    <cellStyle name="Comma 7 3 3 6 3" xfId="47326" xr:uid="{00000000-0005-0000-0000-0000BC2D0000}"/>
    <cellStyle name="Comma 7 3 3 6 4" xfId="50342" xr:uid="{00000000-0005-0000-0000-0000BD2D0000}"/>
    <cellStyle name="Comma 7 3 3 6 5" xfId="18245" xr:uid="{00000000-0005-0000-0000-0000BE2D0000}"/>
    <cellStyle name="Comma 7 3 3 7" xfId="42337" xr:uid="{00000000-0005-0000-0000-0000BF2D0000}"/>
    <cellStyle name="Comma 7 3 3 8" xfId="46220" xr:uid="{00000000-0005-0000-0000-0000C02D0000}"/>
    <cellStyle name="Comma 7 3 3 9" xfId="49236" xr:uid="{00000000-0005-0000-0000-0000C12D0000}"/>
    <cellStyle name="Comma 7 3 4" xfId="6310" xr:uid="{00000000-0005-0000-0000-0000C22D0000}"/>
    <cellStyle name="Comma 7 3 4 10" xfId="15133" xr:uid="{00000000-0005-0000-0000-0000C32D0000}"/>
    <cellStyle name="Comma 7 3 4 2" xfId="6630" xr:uid="{00000000-0005-0000-0000-0000C42D0000}"/>
    <cellStyle name="Comma 7 3 4 2 2" xfId="11202" xr:uid="{00000000-0005-0000-0000-0000C52D0000}"/>
    <cellStyle name="Comma 7 3 4 2 2 2" xfId="18752" xr:uid="{00000000-0005-0000-0000-0000C62D0000}"/>
    <cellStyle name="Comma 7 3 4 2 2 3" xfId="21214" xr:uid="{00000000-0005-0000-0000-0000C72D0000}"/>
    <cellStyle name="Comma 7 3 4 2 2 4" xfId="48068" xr:uid="{00000000-0005-0000-0000-0000C82D0000}"/>
    <cellStyle name="Comma 7 3 4 2 2 5" xfId="51084" xr:uid="{00000000-0005-0000-0000-0000C92D0000}"/>
    <cellStyle name="Comma 7 3 4 2 2 6" xfId="15462" xr:uid="{00000000-0005-0000-0000-0000CA2D0000}"/>
    <cellStyle name="Comma 7 3 4 2 3" xfId="11687" xr:uid="{00000000-0005-0000-0000-0000CB2D0000}"/>
    <cellStyle name="Comma 7 3 4 2 3 2" xfId="19229" xr:uid="{00000000-0005-0000-0000-0000CC2D0000}"/>
    <cellStyle name="Comma 7 3 4 2 3 3" xfId="43200" xr:uid="{00000000-0005-0000-0000-0000CD2D0000}"/>
    <cellStyle name="Comma 7 3 4 2 3 4" xfId="48545" xr:uid="{00000000-0005-0000-0000-0000CE2D0000}"/>
    <cellStyle name="Comma 7 3 4 2 3 5" xfId="51561" xr:uid="{00000000-0005-0000-0000-0000CF2D0000}"/>
    <cellStyle name="Comma 7 3 4 2 3 6" xfId="15605" xr:uid="{00000000-0005-0000-0000-0000D02D0000}"/>
    <cellStyle name="Comma 7 3 4 2 4" xfId="12174" xr:uid="{00000000-0005-0000-0000-0000D12D0000}"/>
    <cellStyle name="Comma 7 3 4 2 4 2" xfId="19706" xr:uid="{00000000-0005-0000-0000-0000D22D0000}"/>
    <cellStyle name="Comma 7 3 4 2 4 3" xfId="43262" xr:uid="{00000000-0005-0000-0000-0000D32D0000}"/>
    <cellStyle name="Comma 7 3 4 2 4 4" xfId="49022" xr:uid="{00000000-0005-0000-0000-0000D42D0000}"/>
    <cellStyle name="Comma 7 3 4 2 4 5" xfId="52038" xr:uid="{00000000-0005-0000-0000-0000D52D0000}"/>
    <cellStyle name="Comma 7 3 4 2 4 6" xfId="15750" xr:uid="{00000000-0005-0000-0000-0000D62D0000}"/>
    <cellStyle name="Comma 7 3 4 2 5" xfId="9263" xr:uid="{00000000-0005-0000-0000-0000D72D0000}"/>
    <cellStyle name="Comma 7 3 4 2 5 2" xfId="42662" xr:uid="{00000000-0005-0000-0000-0000D82D0000}"/>
    <cellStyle name="Comma 7 3 4 2 5 3" xfId="47591" xr:uid="{00000000-0005-0000-0000-0000D92D0000}"/>
    <cellStyle name="Comma 7 3 4 2 5 4" xfId="50607" xr:uid="{00000000-0005-0000-0000-0000DA2D0000}"/>
    <cellStyle name="Comma 7 3 4 2 5 5" xfId="18320" xr:uid="{00000000-0005-0000-0000-0000DB2D0000}"/>
    <cellStyle name="Comma 7 3 4 2 6" xfId="42426" xr:uid="{00000000-0005-0000-0000-0000DC2D0000}"/>
    <cellStyle name="Comma 7 3 4 2 7" xfId="46485" xr:uid="{00000000-0005-0000-0000-0000DD2D0000}"/>
    <cellStyle name="Comma 7 3 4 2 8" xfId="49501" xr:uid="{00000000-0005-0000-0000-0000DE2D0000}"/>
    <cellStyle name="Comma 7 3 4 2 9" xfId="15294" xr:uid="{00000000-0005-0000-0000-0000DF2D0000}"/>
    <cellStyle name="Comma 7 3 4 3" xfId="10990" xr:uid="{00000000-0005-0000-0000-0000E02D0000}"/>
    <cellStyle name="Comma 7 3 4 3 2" xfId="18540" xr:uid="{00000000-0005-0000-0000-0000E12D0000}"/>
    <cellStyle name="Comma 7 3 4 3 3" xfId="44115" xr:uid="{00000000-0005-0000-0000-0000E22D0000}"/>
    <cellStyle name="Comma 7 3 4 3 4" xfId="47856" xr:uid="{00000000-0005-0000-0000-0000E32D0000}"/>
    <cellStyle name="Comma 7 3 4 3 5" xfId="50872" xr:uid="{00000000-0005-0000-0000-0000E42D0000}"/>
    <cellStyle name="Comma 7 3 4 3 6" xfId="15402" xr:uid="{00000000-0005-0000-0000-0000E52D0000}"/>
    <cellStyle name="Comma 7 3 4 4" xfId="11475" xr:uid="{00000000-0005-0000-0000-0000E62D0000}"/>
    <cellStyle name="Comma 7 3 4 4 2" xfId="19017" xr:uid="{00000000-0005-0000-0000-0000E72D0000}"/>
    <cellStyle name="Comma 7 3 4 4 3" xfId="42778" xr:uid="{00000000-0005-0000-0000-0000E82D0000}"/>
    <cellStyle name="Comma 7 3 4 4 4" xfId="48333" xr:uid="{00000000-0005-0000-0000-0000E92D0000}"/>
    <cellStyle name="Comma 7 3 4 4 5" xfId="51349" xr:uid="{00000000-0005-0000-0000-0000EA2D0000}"/>
    <cellStyle name="Comma 7 3 4 4 6" xfId="15545" xr:uid="{00000000-0005-0000-0000-0000EB2D0000}"/>
    <cellStyle name="Comma 7 3 4 5" xfId="11962" xr:uid="{00000000-0005-0000-0000-0000EC2D0000}"/>
    <cellStyle name="Comma 7 3 4 5 2" xfId="19494" xr:uid="{00000000-0005-0000-0000-0000ED2D0000}"/>
    <cellStyle name="Comma 7 3 4 5 3" xfId="44076" xr:uid="{00000000-0005-0000-0000-0000EE2D0000}"/>
    <cellStyle name="Comma 7 3 4 5 4" xfId="48810" xr:uid="{00000000-0005-0000-0000-0000EF2D0000}"/>
    <cellStyle name="Comma 7 3 4 5 5" xfId="51826" xr:uid="{00000000-0005-0000-0000-0000F02D0000}"/>
    <cellStyle name="Comma 7 3 4 5 6" xfId="15690" xr:uid="{00000000-0005-0000-0000-0000F12D0000}"/>
    <cellStyle name="Comma 7 3 4 6" xfId="8950" xr:uid="{00000000-0005-0000-0000-0000F22D0000}"/>
    <cellStyle name="Comma 7 3 4 6 2" xfId="42620" xr:uid="{00000000-0005-0000-0000-0000F32D0000}"/>
    <cellStyle name="Comma 7 3 4 6 3" xfId="47379" xr:uid="{00000000-0005-0000-0000-0000F42D0000}"/>
    <cellStyle name="Comma 7 3 4 6 4" xfId="50395" xr:uid="{00000000-0005-0000-0000-0000F52D0000}"/>
    <cellStyle name="Comma 7 3 4 6 5" xfId="18260" xr:uid="{00000000-0005-0000-0000-0000F62D0000}"/>
    <cellStyle name="Comma 7 3 4 7" xfId="42349" xr:uid="{00000000-0005-0000-0000-0000F72D0000}"/>
    <cellStyle name="Comma 7 3 4 8" xfId="46273" xr:uid="{00000000-0005-0000-0000-0000F82D0000}"/>
    <cellStyle name="Comma 7 3 4 9" xfId="49289" xr:uid="{00000000-0005-0000-0000-0000F92D0000}"/>
    <cellStyle name="Comma 7 3 5" xfId="6390" xr:uid="{00000000-0005-0000-0000-0000FA2D0000}"/>
    <cellStyle name="Comma 7 3 5 2" xfId="11043" xr:uid="{00000000-0005-0000-0000-0000FB2D0000}"/>
    <cellStyle name="Comma 7 3 5 2 2" xfId="18593" xr:uid="{00000000-0005-0000-0000-0000FC2D0000}"/>
    <cellStyle name="Comma 7 3 5 2 3" xfId="42711" xr:uid="{00000000-0005-0000-0000-0000FD2D0000}"/>
    <cellStyle name="Comma 7 3 5 2 4" xfId="47909" xr:uid="{00000000-0005-0000-0000-0000FE2D0000}"/>
    <cellStyle name="Comma 7 3 5 2 5" xfId="50925" xr:uid="{00000000-0005-0000-0000-0000FF2D0000}"/>
    <cellStyle name="Comma 7 3 5 2 6" xfId="15417" xr:uid="{00000000-0005-0000-0000-0000002E0000}"/>
    <cellStyle name="Comma 7 3 5 3" xfId="11528" xr:uid="{00000000-0005-0000-0000-0000012E0000}"/>
    <cellStyle name="Comma 7 3 5 3 2" xfId="19070" xr:uid="{00000000-0005-0000-0000-0000022E0000}"/>
    <cellStyle name="Comma 7 3 5 3 3" xfId="44644" xr:uid="{00000000-0005-0000-0000-0000032E0000}"/>
    <cellStyle name="Comma 7 3 5 3 4" xfId="48386" xr:uid="{00000000-0005-0000-0000-0000042E0000}"/>
    <cellStyle name="Comma 7 3 5 3 5" xfId="51402" xr:uid="{00000000-0005-0000-0000-0000052E0000}"/>
    <cellStyle name="Comma 7 3 5 3 6" xfId="15560" xr:uid="{00000000-0005-0000-0000-0000062E0000}"/>
    <cellStyle name="Comma 7 3 5 4" xfId="12015" xr:uid="{00000000-0005-0000-0000-0000072E0000}"/>
    <cellStyle name="Comma 7 3 5 4 2" xfId="19547" xr:uid="{00000000-0005-0000-0000-0000082E0000}"/>
    <cellStyle name="Comma 7 3 5 4 3" xfId="42859" xr:uid="{00000000-0005-0000-0000-0000092E0000}"/>
    <cellStyle name="Comma 7 3 5 4 4" xfId="48863" xr:uid="{00000000-0005-0000-0000-00000A2E0000}"/>
    <cellStyle name="Comma 7 3 5 4 5" xfId="51879" xr:uid="{00000000-0005-0000-0000-00000B2E0000}"/>
    <cellStyle name="Comma 7 3 5 4 6" xfId="15705" xr:uid="{00000000-0005-0000-0000-00000C2E0000}"/>
    <cellStyle name="Comma 7 3 5 5" xfId="9029" xr:uid="{00000000-0005-0000-0000-00000D2E0000}"/>
    <cellStyle name="Comma 7 3 5 5 2" xfId="43684" xr:uid="{00000000-0005-0000-0000-00000E2E0000}"/>
    <cellStyle name="Comma 7 3 5 5 3" xfId="47432" xr:uid="{00000000-0005-0000-0000-00000F2E0000}"/>
    <cellStyle name="Comma 7 3 5 5 4" xfId="50448" xr:uid="{00000000-0005-0000-0000-0000102E0000}"/>
    <cellStyle name="Comma 7 3 5 5 5" xfId="18275" xr:uid="{00000000-0005-0000-0000-0000112E0000}"/>
    <cellStyle name="Comma 7 3 5 6" xfId="42364" xr:uid="{00000000-0005-0000-0000-0000122E0000}"/>
    <cellStyle name="Comma 7 3 5 7" xfId="46326" xr:uid="{00000000-0005-0000-0000-0000132E0000}"/>
    <cellStyle name="Comma 7 3 5 8" xfId="49342" xr:uid="{00000000-0005-0000-0000-0000142E0000}"/>
    <cellStyle name="Comma 7 3 5 9" xfId="15174" xr:uid="{00000000-0005-0000-0000-0000152E0000}"/>
    <cellStyle name="Comma 7 3 6" xfId="6710" xr:uid="{00000000-0005-0000-0000-0000162E0000}"/>
    <cellStyle name="Comma 7 3 6 2" xfId="11255" xr:uid="{00000000-0005-0000-0000-0000172E0000}"/>
    <cellStyle name="Comma 7 3 6 2 2" xfId="18805" xr:uid="{00000000-0005-0000-0000-0000182E0000}"/>
    <cellStyle name="Comma 7 3 6 2 3" xfId="43623" xr:uid="{00000000-0005-0000-0000-0000192E0000}"/>
    <cellStyle name="Comma 7 3 6 2 4" xfId="48121" xr:uid="{00000000-0005-0000-0000-00001A2E0000}"/>
    <cellStyle name="Comma 7 3 6 2 5" xfId="51137" xr:uid="{00000000-0005-0000-0000-00001B2E0000}"/>
    <cellStyle name="Comma 7 3 6 2 6" xfId="15477" xr:uid="{00000000-0005-0000-0000-00001C2E0000}"/>
    <cellStyle name="Comma 7 3 6 3" xfId="11740" xr:uid="{00000000-0005-0000-0000-00001D2E0000}"/>
    <cellStyle name="Comma 7 3 6 3 2" xfId="19282" xr:uid="{00000000-0005-0000-0000-00001E2E0000}"/>
    <cellStyle name="Comma 7 3 6 3 3" xfId="20451" xr:uid="{00000000-0005-0000-0000-00001F2E0000}"/>
    <cellStyle name="Comma 7 3 6 3 4" xfId="48598" xr:uid="{00000000-0005-0000-0000-0000202E0000}"/>
    <cellStyle name="Comma 7 3 6 3 5" xfId="51614" xr:uid="{00000000-0005-0000-0000-0000212E0000}"/>
    <cellStyle name="Comma 7 3 6 3 6" xfId="15620" xr:uid="{00000000-0005-0000-0000-0000222E0000}"/>
    <cellStyle name="Comma 7 3 6 4" xfId="12228" xr:uid="{00000000-0005-0000-0000-0000232E0000}"/>
    <cellStyle name="Comma 7 3 6 4 2" xfId="19759" xr:uid="{00000000-0005-0000-0000-0000242E0000}"/>
    <cellStyle name="Comma 7 3 6 4 3" xfId="20709" xr:uid="{00000000-0005-0000-0000-0000252E0000}"/>
    <cellStyle name="Comma 7 3 6 4 4" xfId="49075" xr:uid="{00000000-0005-0000-0000-0000262E0000}"/>
    <cellStyle name="Comma 7 3 6 4 5" xfId="52091" xr:uid="{00000000-0005-0000-0000-0000272E0000}"/>
    <cellStyle name="Comma 7 3 6 4 6" xfId="15766" xr:uid="{00000000-0005-0000-0000-0000282E0000}"/>
    <cellStyle name="Comma 7 3 6 5" xfId="9343" xr:uid="{00000000-0005-0000-0000-0000292E0000}"/>
    <cellStyle name="Comma 7 3 6 5 2" xfId="43996" xr:uid="{00000000-0005-0000-0000-00002A2E0000}"/>
    <cellStyle name="Comma 7 3 6 5 3" xfId="47644" xr:uid="{00000000-0005-0000-0000-00002B2E0000}"/>
    <cellStyle name="Comma 7 3 6 5 4" xfId="50660" xr:uid="{00000000-0005-0000-0000-00002C2E0000}"/>
    <cellStyle name="Comma 7 3 6 5 5" xfId="18335" xr:uid="{00000000-0005-0000-0000-00002D2E0000}"/>
    <cellStyle name="Comma 7 3 6 6" xfId="20607" xr:uid="{00000000-0005-0000-0000-00002E2E0000}"/>
    <cellStyle name="Comma 7 3 6 7" xfId="46538" xr:uid="{00000000-0005-0000-0000-00002F2E0000}"/>
    <cellStyle name="Comma 7 3 6 8" xfId="49554" xr:uid="{00000000-0005-0000-0000-0000302E0000}"/>
    <cellStyle name="Comma 7 3 6 9" xfId="15336" xr:uid="{00000000-0005-0000-0000-0000312E0000}"/>
    <cellStyle name="Comma 7 3 7" xfId="10831" xr:uid="{00000000-0005-0000-0000-0000322E0000}"/>
    <cellStyle name="Comma 7 3 7 2" xfId="18381" xr:uid="{00000000-0005-0000-0000-0000332E0000}"/>
    <cellStyle name="Comma 7 3 7 3" xfId="42677" xr:uid="{00000000-0005-0000-0000-0000342E0000}"/>
    <cellStyle name="Comma 7 3 7 4" xfId="47697" xr:uid="{00000000-0005-0000-0000-0000352E0000}"/>
    <cellStyle name="Comma 7 3 7 5" xfId="50713" xr:uid="{00000000-0005-0000-0000-0000362E0000}"/>
    <cellStyle name="Comma 7 3 7 6" xfId="15357" xr:uid="{00000000-0005-0000-0000-0000372E0000}"/>
    <cellStyle name="Comma 7 3 8" xfId="11315" xr:uid="{00000000-0005-0000-0000-0000382E0000}"/>
    <cellStyle name="Comma 7 3 8 2" xfId="18858" xr:uid="{00000000-0005-0000-0000-0000392E0000}"/>
    <cellStyle name="Comma 7 3 8 3" xfId="43467" xr:uid="{00000000-0005-0000-0000-00003A2E0000}"/>
    <cellStyle name="Comma 7 3 8 4" xfId="48174" xr:uid="{00000000-0005-0000-0000-00003B2E0000}"/>
    <cellStyle name="Comma 7 3 8 5" xfId="51190" xr:uid="{00000000-0005-0000-0000-00003C2E0000}"/>
    <cellStyle name="Comma 7 3 8 6" xfId="15499" xr:uid="{00000000-0005-0000-0000-00003D2E0000}"/>
    <cellStyle name="Comma 7 3 9" xfId="11802" xr:uid="{00000000-0005-0000-0000-00003E2E0000}"/>
    <cellStyle name="Comma 7 3 9 2" xfId="19335" xr:uid="{00000000-0005-0000-0000-00003F2E0000}"/>
    <cellStyle name="Comma 7 3 9 3" xfId="44072" xr:uid="{00000000-0005-0000-0000-0000402E0000}"/>
    <cellStyle name="Comma 7 3 9 4" xfId="48651" xr:uid="{00000000-0005-0000-0000-0000412E0000}"/>
    <cellStyle name="Comma 7 3 9 5" xfId="51667" xr:uid="{00000000-0005-0000-0000-0000422E0000}"/>
    <cellStyle name="Comma 7 3 9 6" xfId="15644" xr:uid="{00000000-0005-0000-0000-0000432E0000}"/>
    <cellStyle name="Comma 7 4" xfId="7965" xr:uid="{00000000-0005-0000-0000-0000442E0000}"/>
    <cellStyle name="Comma 7 4 2" xfId="20087" xr:uid="{00000000-0005-0000-0000-0000452E0000}"/>
    <cellStyle name="Comma 7 4 3" xfId="44960" xr:uid="{00000000-0005-0000-0000-0000462E0000}"/>
    <cellStyle name="Comma 7 4 4" xfId="45868" xr:uid="{00000000-0005-0000-0000-0000472E0000}"/>
    <cellStyle name="Comma 7 5" xfId="7881" xr:uid="{00000000-0005-0000-0000-0000482E0000}"/>
    <cellStyle name="Comma 7 5 2" xfId="18010" xr:uid="{00000000-0005-0000-0000-0000492E0000}"/>
    <cellStyle name="Comma 7 5 3" xfId="20088" xr:uid="{00000000-0005-0000-0000-00004A2E0000}"/>
    <cellStyle name="Comma 7 5 4" xfId="42565" xr:uid="{00000000-0005-0000-0000-00004B2E0000}"/>
    <cellStyle name="Comma 7 5 5" xfId="44961" xr:uid="{00000000-0005-0000-0000-00004C2E0000}"/>
    <cellStyle name="Comma 7 5 6" xfId="45869" xr:uid="{00000000-0005-0000-0000-00004D2E0000}"/>
    <cellStyle name="Comma 7 5 7" xfId="47011" xr:uid="{00000000-0005-0000-0000-00004E2E0000}"/>
    <cellStyle name="Comma 7 5 8" xfId="50027" xr:uid="{00000000-0005-0000-0000-00004F2E0000}"/>
    <cellStyle name="Comma 7 5 9" xfId="14466" xr:uid="{00000000-0005-0000-0000-0000502E0000}"/>
    <cellStyle name="Comma 7 6" xfId="15803" xr:uid="{00000000-0005-0000-0000-0000512E0000}"/>
    <cellStyle name="Comma 7 7" xfId="20082" xr:uid="{00000000-0005-0000-0000-0000522E0000}"/>
    <cellStyle name="Comma 7 8" xfId="12251" xr:uid="{00000000-0005-0000-0000-0000532E0000}"/>
    <cellStyle name="Comma 8" xfId="3454" xr:uid="{00000000-0005-0000-0000-0000542E0000}"/>
    <cellStyle name="Comma 8 10" xfId="7403" xr:uid="{00000000-0005-0000-0000-0000552E0000}"/>
    <cellStyle name="Comma 8 10 2" xfId="17980" xr:uid="{00000000-0005-0000-0000-0000562E0000}"/>
    <cellStyle name="Comma 8 10 3" xfId="42938" xr:uid="{00000000-0005-0000-0000-0000572E0000}"/>
    <cellStyle name="Comma 8 10 4" xfId="46973" xr:uid="{00000000-0005-0000-0000-0000582E0000}"/>
    <cellStyle name="Comma 8 10 5" xfId="49989" xr:uid="{00000000-0005-0000-0000-0000592E0000}"/>
    <cellStyle name="Comma 8 10 6" xfId="14318" xr:uid="{00000000-0005-0000-0000-00005A2E0000}"/>
    <cellStyle name="Comma 8 11" xfId="15804" xr:uid="{00000000-0005-0000-0000-00005B2E0000}"/>
    <cellStyle name="Comma 8 12" xfId="20089" xr:uid="{00000000-0005-0000-0000-00005C2E0000}"/>
    <cellStyle name="Comma 8 13" xfId="44537" xr:uid="{00000000-0005-0000-0000-00005D2E0000}"/>
    <cellStyle name="Comma 8 14" xfId="44962" xr:uid="{00000000-0005-0000-0000-00005E2E0000}"/>
    <cellStyle name="Comma 8 15" xfId="45870" xr:uid="{00000000-0005-0000-0000-00005F2E0000}"/>
    <cellStyle name="Comma 8 16" xfId="46078" xr:uid="{00000000-0005-0000-0000-0000602E0000}"/>
    <cellStyle name="Comma 8 17" xfId="49093" xr:uid="{00000000-0005-0000-0000-0000612E0000}"/>
    <cellStyle name="Comma 8 18" xfId="12252" xr:uid="{00000000-0005-0000-0000-0000622E0000}"/>
    <cellStyle name="Comma 8 2" xfId="5976" xr:uid="{00000000-0005-0000-0000-0000632E0000}"/>
    <cellStyle name="Comma 8 2 10" xfId="45871" xr:uid="{00000000-0005-0000-0000-0000642E0000}"/>
    <cellStyle name="Comma 8 2 11" xfId="46131" xr:uid="{00000000-0005-0000-0000-0000652E0000}"/>
    <cellStyle name="Comma 8 2 12" xfId="49147" xr:uid="{00000000-0005-0000-0000-0000662E0000}"/>
    <cellStyle name="Comma 8 2 13" xfId="15044" xr:uid="{00000000-0005-0000-0000-0000672E0000}"/>
    <cellStyle name="Comma 8 2 2" xfId="6418" xr:uid="{00000000-0005-0000-0000-0000682E0000}"/>
    <cellStyle name="Comma 8 2 2 2" xfId="11060" xr:uid="{00000000-0005-0000-0000-0000692E0000}"/>
    <cellStyle name="Comma 8 2 2 2 2" xfId="18610" xr:uid="{00000000-0005-0000-0000-00006A2E0000}"/>
    <cellStyle name="Comma 8 2 2 2 3" xfId="43144" xr:uid="{00000000-0005-0000-0000-00006B2E0000}"/>
    <cellStyle name="Comma 8 2 2 2 4" xfId="47926" xr:uid="{00000000-0005-0000-0000-00006C2E0000}"/>
    <cellStyle name="Comma 8 2 2 2 5" xfId="50942" xr:uid="{00000000-0005-0000-0000-00006D2E0000}"/>
    <cellStyle name="Comma 8 2 2 2 6" xfId="15422" xr:uid="{00000000-0005-0000-0000-00006E2E0000}"/>
    <cellStyle name="Comma 8 2 2 3" xfId="11545" xr:uid="{00000000-0005-0000-0000-00006F2E0000}"/>
    <cellStyle name="Comma 8 2 2 3 2" xfId="19087" xr:uid="{00000000-0005-0000-0000-0000702E0000}"/>
    <cellStyle name="Comma 8 2 2 3 3" xfId="28789" xr:uid="{00000000-0005-0000-0000-0000712E0000}"/>
    <cellStyle name="Comma 8 2 2 3 4" xfId="48403" xr:uid="{00000000-0005-0000-0000-0000722E0000}"/>
    <cellStyle name="Comma 8 2 2 3 5" xfId="51419" xr:uid="{00000000-0005-0000-0000-0000732E0000}"/>
    <cellStyle name="Comma 8 2 2 3 6" xfId="15565" xr:uid="{00000000-0005-0000-0000-0000742E0000}"/>
    <cellStyle name="Comma 8 2 2 4" xfId="12032" xr:uid="{00000000-0005-0000-0000-0000752E0000}"/>
    <cellStyle name="Comma 8 2 2 4 2" xfId="19564" xr:uid="{00000000-0005-0000-0000-0000762E0000}"/>
    <cellStyle name="Comma 8 2 2 4 3" xfId="43243" xr:uid="{00000000-0005-0000-0000-0000772E0000}"/>
    <cellStyle name="Comma 8 2 2 4 4" xfId="48880" xr:uid="{00000000-0005-0000-0000-0000782E0000}"/>
    <cellStyle name="Comma 8 2 2 4 5" xfId="51896" xr:uid="{00000000-0005-0000-0000-0000792E0000}"/>
    <cellStyle name="Comma 8 2 2 4 6" xfId="15710" xr:uid="{00000000-0005-0000-0000-00007A2E0000}"/>
    <cellStyle name="Comma 8 2 2 5" xfId="9056" xr:uid="{00000000-0005-0000-0000-00007B2E0000}"/>
    <cellStyle name="Comma 8 2 2 5 2" xfId="43755" xr:uid="{00000000-0005-0000-0000-00007C2E0000}"/>
    <cellStyle name="Comma 8 2 2 5 3" xfId="47449" xr:uid="{00000000-0005-0000-0000-00007D2E0000}"/>
    <cellStyle name="Comma 8 2 2 5 4" xfId="50465" xr:uid="{00000000-0005-0000-0000-00007E2E0000}"/>
    <cellStyle name="Comma 8 2 2 5 5" xfId="18280" xr:uid="{00000000-0005-0000-0000-00007F2E0000}"/>
    <cellStyle name="Comma 8 2 2 6" xfId="43731" xr:uid="{00000000-0005-0000-0000-0000802E0000}"/>
    <cellStyle name="Comma 8 2 2 7" xfId="46343" xr:uid="{00000000-0005-0000-0000-0000812E0000}"/>
    <cellStyle name="Comma 8 2 2 8" xfId="49359" xr:uid="{00000000-0005-0000-0000-0000822E0000}"/>
    <cellStyle name="Comma 8 2 2 9" xfId="15189" xr:uid="{00000000-0005-0000-0000-0000832E0000}"/>
    <cellStyle name="Comma 8 2 3" xfId="10848" xr:uid="{00000000-0005-0000-0000-0000842E0000}"/>
    <cellStyle name="Comma 8 2 3 2" xfId="18398" xr:uid="{00000000-0005-0000-0000-0000852E0000}"/>
    <cellStyle name="Comma 8 2 3 3" xfId="43461" xr:uid="{00000000-0005-0000-0000-0000862E0000}"/>
    <cellStyle name="Comma 8 2 3 4" xfId="47714" xr:uid="{00000000-0005-0000-0000-0000872E0000}"/>
    <cellStyle name="Comma 8 2 3 5" xfId="50730" xr:uid="{00000000-0005-0000-0000-0000882E0000}"/>
    <cellStyle name="Comma 8 2 3 6" xfId="15362" xr:uid="{00000000-0005-0000-0000-0000892E0000}"/>
    <cellStyle name="Comma 8 2 4" xfId="11332" xr:uid="{00000000-0005-0000-0000-00008A2E0000}"/>
    <cellStyle name="Comma 8 2 4 2" xfId="18875" xr:uid="{00000000-0005-0000-0000-00008B2E0000}"/>
    <cellStyle name="Comma 8 2 4 3" xfId="21200" xr:uid="{00000000-0005-0000-0000-00008C2E0000}"/>
    <cellStyle name="Comma 8 2 4 4" xfId="48191" xr:uid="{00000000-0005-0000-0000-00008D2E0000}"/>
    <cellStyle name="Comma 8 2 4 5" xfId="51207" xr:uid="{00000000-0005-0000-0000-00008E2E0000}"/>
    <cellStyle name="Comma 8 2 4 6" xfId="15504" xr:uid="{00000000-0005-0000-0000-00008F2E0000}"/>
    <cellStyle name="Comma 8 2 5" xfId="11819" xr:uid="{00000000-0005-0000-0000-0000902E0000}"/>
    <cellStyle name="Comma 8 2 5 2" xfId="19352" xr:uid="{00000000-0005-0000-0000-0000912E0000}"/>
    <cellStyle name="Comma 8 2 5 3" xfId="43214" xr:uid="{00000000-0005-0000-0000-0000922E0000}"/>
    <cellStyle name="Comma 8 2 5 4" xfId="48668" xr:uid="{00000000-0005-0000-0000-0000932E0000}"/>
    <cellStyle name="Comma 8 2 5 5" xfId="51684" xr:uid="{00000000-0005-0000-0000-0000942E0000}"/>
    <cellStyle name="Comma 8 2 5 6" xfId="15649" xr:uid="{00000000-0005-0000-0000-0000952E0000}"/>
    <cellStyle name="Comma 8 2 6" xfId="8759" xr:uid="{00000000-0005-0000-0000-0000962E0000}"/>
    <cellStyle name="Comma 8 2 6 2" xfId="43279" xr:uid="{00000000-0005-0000-0000-0000972E0000}"/>
    <cellStyle name="Comma 8 2 6 3" xfId="47237" xr:uid="{00000000-0005-0000-0000-0000982E0000}"/>
    <cellStyle name="Comma 8 2 6 4" xfId="50253" xr:uid="{00000000-0005-0000-0000-0000992E0000}"/>
    <cellStyle name="Comma 8 2 6 5" xfId="18218" xr:uid="{00000000-0005-0000-0000-00009A2E0000}"/>
    <cellStyle name="Comma 8 2 7" xfId="20090" xr:uid="{00000000-0005-0000-0000-00009B2E0000}"/>
    <cellStyle name="Comma 8 2 8" xfId="32368" xr:uid="{00000000-0005-0000-0000-00009C2E0000}"/>
    <cellStyle name="Comma 8 2 9" xfId="44963" xr:uid="{00000000-0005-0000-0000-00009D2E0000}"/>
    <cellStyle name="Comma 8 3" xfId="6178" xr:uid="{00000000-0005-0000-0000-00009E2E0000}"/>
    <cellStyle name="Comma 8 3 10" xfId="15075" xr:uid="{00000000-0005-0000-0000-00009F2E0000}"/>
    <cellStyle name="Comma 8 3 2" xfId="6498" xr:uid="{00000000-0005-0000-0000-0000A02E0000}"/>
    <cellStyle name="Comma 8 3 2 2" xfId="11113" xr:uid="{00000000-0005-0000-0000-0000A12E0000}"/>
    <cellStyle name="Comma 8 3 2 2 2" xfId="18663" xr:uid="{00000000-0005-0000-0000-0000A22E0000}"/>
    <cellStyle name="Comma 8 3 2 2 3" xfId="28613" xr:uid="{00000000-0005-0000-0000-0000A32E0000}"/>
    <cellStyle name="Comma 8 3 2 2 4" xfId="47979" xr:uid="{00000000-0005-0000-0000-0000A42E0000}"/>
    <cellStyle name="Comma 8 3 2 2 5" xfId="50995" xr:uid="{00000000-0005-0000-0000-0000A52E0000}"/>
    <cellStyle name="Comma 8 3 2 2 6" xfId="15437" xr:uid="{00000000-0005-0000-0000-0000A62E0000}"/>
    <cellStyle name="Comma 8 3 2 3" xfId="11598" xr:uid="{00000000-0005-0000-0000-0000A72E0000}"/>
    <cellStyle name="Comma 8 3 2 3 2" xfId="19140" xr:uid="{00000000-0005-0000-0000-0000A82E0000}"/>
    <cellStyle name="Comma 8 3 2 3 3" xfId="43628" xr:uid="{00000000-0005-0000-0000-0000A92E0000}"/>
    <cellStyle name="Comma 8 3 2 3 4" xfId="48456" xr:uid="{00000000-0005-0000-0000-0000AA2E0000}"/>
    <cellStyle name="Comma 8 3 2 3 5" xfId="51472" xr:uid="{00000000-0005-0000-0000-0000AB2E0000}"/>
    <cellStyle name="Comma 8 3 2 3 6" xfId="15580" xr:uid="{00000000-0005-0000-0000-0000AC2E0000}"/>
    <cellStyle name="Comma 8 3 2 4" xfId="12085" xr:uid="{00000000-0005-0000-0000-0000AD2E0000}"/>
    <cellStyle name="Comma 8 3 2 4 2" xfId="19617" xr:uid="{00000000-0005-0000-0000-0000AE2E0000}"/>
    <cellStyle name="Comma 8 3 2 4 3" xfId="43670" xr:uid="{00000000-0005-0000-0000-0000AF2E0000}"/>
    <cellStyle name="Comma 8 3 2 4 4" xfId="48933" xr:uid="{00000000-0005-0000-0000-0000B02E0000}"/>
    <cellStyle name="Comma 8 3 2 4 5" xfId="51949" xr:uid="{00000000-0005-0000-0000-0000B12E0000}"/>
    <cellStyle name="Comma 8 3 2 4 6" xfId="15725" xr:uid="{00000000-0005-0000-0000-0000B22E0000}"/>
    <cellStyle name="Comma 8 3 2 5" xfId="9131" xr:uid="{00000000-0005-0000-0000-0000B32E0000}"/>
    <cellStyle name="Comma 8 3 2 5 2" xfId="44627" xr:uid="{00000000-0005-0000-0000-0000B42E0000}"/>
    <cellStyle name="Comma 8 3 2 5 3" xfId="47502" xr:uid="{00000000-0005-0000-0000-0000B52E0000}"/>
    <cellStyle name="Comma 8 3 2 5 4" xfId="50518" xr:uid="{00000000-0005-0000-0000-0000B62E0000}"/>
    <cellStyle name="Comma 8 3 2 5 5" xfId="18295" xr:uid="{00000000-0005-0000-0000-0000B72E0000}"/>
    <cellStyle name="Comma 8 3 2 6" xfId="42389" xr:uid="{00000000-0005-0000-0000-0000B82E0000}"/>
    <cellStyle name="Comma 8 3 2 7" xfId="46396" xr:uid="{00000000-0005-0000-0000-0000B92E0000}"/>
    <cellStyle name="Comma 8 3 2 8" xfId="49412" xr:uid="{00000000-0005-0000-0000-0000BA2E0000}"/>
    <cellStyle name="Comma 8 3 2 9" xfId="15226" xr:uid="{00000000-0005-0000-0000-0000BB2E0000}"/>
    <cellStyle name="Comma 8 3 3" xfId="10901" xr:uid="{00000000-0005-0000-0000-0000BC2E0000}"/>
    <cellStyle name="Comma 8 3 3 2" xfId="18451" xr:uid="{00000000-0005-0000-0000-0000BD2E0000}"/>
    <cellStyle name="Comma 8 3 3 3" xfId="21588" xr:uid="{00000000-0005-0000-0000-0000BE2E0000}"/>
    <cellStyle name="Comma 8 3 3 4" xfId="47767" xr:uid="{00000000-0005-0000-0000-0000BF2E0000}"/>
    <cellStyle name="Comma 8 3 3 5" xfId="50783" xr:uid="{00000000-0005-0000-0000-0000C02E0000}"/>
    <cellStyle name="Comma 8 3 3 6" xfId="15377" xr:uid="{00000000-0005-0000-0000-0000C12E0000}"/>
    <cellStyle name="Comma 8 3 4" xfId="11386" xr:uid="{00000000-0005-0000-0000-0000C22E0000}"/>
    <cellStyle name="Comma 8 3 4 2" xfId="18928" xr:uid="{00000000-0005-0000-0000-0000C32E0000}"/>
    <cellStyle name="Comma 8 3 4 3" xfId="30295" xr:uid="{00000000-0005-0000-0000-0000C42E0000}"/>
    <cellStyle name="Comma 8 3 4 4" xfId="48244" xr:uid="{00000000-0005-0000-0000-0000C52E0000}"/>
    <cellStyle name="Comma 8 3 4 5" xfId="51260" xr:uid="{00000000-0005-0000-0000-0000C62E0000}"/>
    <cellStyle name="Comma 8 3 4 6" xfId="15520" xr:uid="{00000000-0005-0000-0000-0000C72E0000}"/>
    <cellStyle name="Comma 8 3 5" xfId="11873" xr:uid="{00000000-0005-0000-0000-0000C82E0000}"/>
    <cellStyle name="Comma 8 3 5 2" xfId="19405" xr:uid="{00000000-0005-0000-0000-0000C92E0000}"/>
    <cellStyle name="Comma 8 3 5 3" xfId="42838" xr:uid="{00000000-0005-0000-0000-0000CA2E0000}"/>
    <cellStyle name="Comma 8 3 5 4" xfId="48721" xr:uid="{00000000-0005-0000-0000-0000CB2E0000}"/>
    <cellStyle name="Comma 8 3 5 5" xfId="51737" xr:uid="{00000000-0005-0000-0000-0000CC2E0000}"/>
    <cellStyle name="Comma 8 3 5 6" xfId="15665" xr:uid="{00000000-0005-0000-0000-0000CD2E0000}"/>
    <cellStyle name="Comma 8 3 6" xfId="8828" xr:uid="{00000000-0005-0000-0000-0000CE2E0000}"/>
    <cellStyle name="Comma 8 3 6 2" xfId="43299" xr:uid="{00000000-0005-0000-0000-0000CF2E0000}"/>
    <cellStyle name="Comma 8 3 6 3" xfId="47290" xr:uid="{00000000-0005-0000-0000-0000D02E0000}"/>
    <cellStyle name="Comma 8 3 6 4" xfId="50306" xr:uid="{00000000-0005-0000-0000-0000D12E0000}"/>
    <cellStyle name="Comma 8 3 6 5" xfId="18235" xr:uid="{00000000-0005-0000-0000-0000D22E0000}"/>
    <cellStyle name="Comma 8 3 7" xfId="21662" xr:uid="{00000000-0005-0000-0000-0000D32E0000}"/>
    <cellStyle name="Comma 8 3 8" xfId="46184" xr:uid="{00000000-0005-0000-0000-0000D42E0000}"/>
    <cellStyle name="Comma 8 3 9" xfId="49200" xr:uid="{00000000-0005-0000-0000-0000D52E0000}"/>
    <cellStyle name="Comma 8 4" xfId="6258" xr:uid="{00000000-0005-0000-0000-0000D62E0000}"/>
    <cellStyle name="Comma 8 4 10" xfId="15109" xr:uid="{00000000-0005-0000-0000-0000D72E0000}"/>
    <cellStyle name="Comma 8 4 2" xfId="6578" xr:uid="{00000000-0005-0000-0000-0000D82E0000}"/>
    <cellStyle name="Comma 8 4 2 2" xfId="11166" xr:uid="{00000000-0005-0000-0000-0000D92E0000}"/>
    <cellStyle name="Comma 8 4 2 2 2" xfId="18716" xr:uid="{00000000-0005-0000-0000-0000DA2E0000}"/>
    <cellStyle name="Comma 8 4 2 2 3" xfId="43156" xr:uid="{00000000-0005-0000-0000-0000DB2E0000}"/>
    <cellStyle name="Comma 8 4 2 2 4" xfId="48032" xr:uid="{00000000-0005-0000-0000-0000DC2E0000}"/>
    <cellStyle name="Comma 8 4 2 2 5" xfId="51048" xr:uid="{00000000-0005-0000-0000-0000DD2E0000}"/>
    <cellStyle name="Comma 8 4 2 2 6" xfId="15452" xr:uid="{00000000-0005-0000-0000-0000DE2E0000}"/>
    <cellStyle name="Comma 8 4 2 3" xfId="11651" xr:uid="{00000000-0005-0000-0000-0000DF2E0000}"/>
    <cellStyle name="Comma 8 4 2 3 2" xfId="19193" xr:uid="{00000000-0005-0000-0000-0000E02E0000}"/>
    <cellStyle name="Comma 8 4 2 3 3" xfId="44069" xr:uid="{00000000-0005-0000-0000-0000E12E0000}"/>
    <cellStyle name="Comma 8 4 2 3 4" xfId="48509" xr:uid="{00000000-0005-0000-0000-0000E22E0000}"/>
    <cellStyle name="Comma 8 4 2 3 5" xfId="51525" xr:uid="{00000000-0005-0000-0000-0000E32E0000}"/>
    <cellStyle name="Comma 8 4 2 3 6" xfId="15595" xr:uid="{00000000-0005-0000-0000-0000E42E0000}"/>
    <cellStyle name="Comma 8 4 2 4" xfId="12138" xr:uid="{00000000-0005-0000-0000-0000E52E0000}"/>
    <cellStyle name="Comma 8 4 2 4 2" xfId="19670" xr:uid="{00000000-0005-0000-0000-0000E62E0000}"/>
    <cellStyle name="Comma 8 4 2 4 3" xfId="44516" xr:uid="{00000000-0005-0000-0000-0000E72E0000}"/>
    <cellStyle name="Comma 8 4 2 4 4" xfId="48986" xr:uid="{00000000-0005-0000-0000-0000E82E0000}"/>
    <cellStyle name="Comma 8 4 2 4 5" xfId="52002" xr:uid="{00000000-0005-0000-0000-0000E92E0000}"/>
    <cellStyle name="Comma 8 4 2 4 6" xfId="15740" xr:uid="{00000000-0005-0000-0000-0000EA2E0000}"/>
    <cellStyle name="Comma 8 4 2 5" xfId="9211" xr:uid="{00000000-0005-0000-0000-0000EB2E0000}"/>
    <cellStyle name="Comma 8 4 2 5 2" xfId="43611" xr:uid="{00000000-0005-0000-0000-0000EC2E0000}"/>
    <cellStyle name="Comma 8 4 2 5 3" xfId="47555" xr:uid="{00000000-0005-0000-0000-0000ED2E0000}"/>
    <cellStyle name="Comma 8 4 2 5 4" xfId="50571" xr:uid="{00000000-0005-0000-0000-0000EE2E0000}"/>
    <cellStyle name="Comma 8 4 2 5 5" xfId="18310" xr:uid="{00000000-0005-0000-0000-0000EF2E0000}"/>
    <cellStyle name="Comma 8 4 2 6" xfId="42409" xr:uid="{00000000-0005-0000-0000-0000F02E0000}"/>
    <cellStyle name="Comma 8 4 2 7" xfId="46449" xr:uid="{00000000-0005-0000-0000-0000F12E0000}"/>
    <cellStyle name="Comma 8 4 2 8" xfId="49465" xr:uid="{00000000-0005-0000-0000-0000F22E0000}"/>
    <cellStyle name="Comma 8 4 2 9" xfId="15268" xr:uid="{00000000-0005-0000-0000-0000F32E0000}"/>
    <cellStyle name="Comma 8 4 3" xfId="10954" xr:uid="{00000000-0005-0000-0000-0000F42E0000}"/>
    <cellStyle name="Comma 8 4 3 2" xfId="18504" xr:uid="{00000000-0005-0000-0000-0000F52E0000}"/>
    <cellStyle name="Comma 8 4 3 3" xfId="44607" xr:uid="{00000000-0005-0000-0000-0000F62E0000}"/>
    <cellStyle name="Comma 8 4 3 4" xfId="47820" xr:uid="{00000000-0005-0000-0000-0000F72E0000}"/>
    <cellStyle name="Comma 8 4 3 5" xfId="50836" xr:uid="{00000000-0005-0000-0000-0000F82E0000}"/>
    <cellStyle name="Comma 8 4 3 6" xfId="15392" xr:uid="{00000000-0005-0000-0000-0000F92E0000}"/>
    <cellStyle name="Comma 8 4 4" xfId="11439" xr:uid="{00000000-0005-0000-0000-0000FA2E0000}"/>
    <cellStyle name="Comma 8 4 4 2" xfId="18981" xr:uid="{00000000-0005-0000-0000-0000FB2E0000}"/>
    <cellStyle name="Comma 8 4 4 3" xfId="44277" xr:uid="{00000000-0005-0000-0000-0000FC2E0000}"/>
    <cellStyle name="Comma 8 4 4 4" xfId="48297" xr:uid="{00000000-0005-0000-0000-0000FD2E0000}"/>
    <cellStyle name="Comma 8 4 4 5" xfId="51313" xr:uid="{00000000-0005-0000-0000-0000FE2E0000}"/>
    <cellStyle name="Comma 8 4 4 6" xfId="15535" xr:uid="{00000000-0005-0000-0000-0000FF2E0000}"/>
    <cellStyle name="Comma 8 4 5" xfId="11926" xr:uid="{00000000-0005-0000-0000-0000002F0000}"/>
    <cellStyle name="Comma 8 4 5 2" xfId="19458" xr:uid="{00000000-0005-0000-0000-0000012F0000}"/>
    <cellStyle name="Comma 8 4 5 3" xfId="20444" xr:uid="{00000000-0005-0000-0000-0000022F0000}"/>
    <cellStyle name="Comma 8 4 5 4" xfId="48774" xr:uid="{00000000-0005-0000-0000-0000032F0000}"/>
    <cellStyle name="Comma 8 4 5 5" xfId="51790" xr:uid="{00000000-0005-0000-0000-0000042F0000}"/>
    <cellStyle name="Comma 8 4 5 6" xfId="15680" xr:uid="{00000000-0005-0000-0000-0000052F0000}"/>
    <cellStyle name="Comma 8 4 6" xfId="8900" xr:uid="{00000000-0005-0000-0000-0000062F0000}"/>
    <cellStyle name="Comma 8 4 6 2" xfId="28651" xr:uid="{00000000-0005-0000-0000-0000072F0000}"/>
    <cellStyle name="Comma 8 4 6 3" xfId="47343" xr:uid="{00000000-0005-0000-0000-0000082F0000}"/>
    <cellStyle name="Comma 8 4 6 4" xfId="50359" xr:uid="{00000000-0005-0000-0000-0000092F0000}"/>
    <cellStyle name="Comma 8 4 6 5" xfId="18250" xr:uid="{00000000-0005-0000-0000-00000A2F0000}"/>
    <cellStyle name="Comma 8 4 7" xfId="43564" xr:uid="{00000000-0005-0000-0000-00000B2F0000}"/>
    <cellStyle name="Comma 8 4 8" xfId="46237" xr:uid="{00000000-0005-0000-0000-00000C2F0000}"/>
    <cellStyle name="Comma 8 4 9" xfId="49253" xr:uid="{00000000-0005-0000-0000-00000D2F0000}"/>
    <cellStyle name="Comma 8 5" xfId="6338" xr:uid="{00000000-0005-0000-0000-00000E2F0000}"/>
    <cellStyle name="Comma 8 5 2" xfId="11007" xr:uid="{00000000-0005-0000-0000-00000F2F0000}"/>
    <cellStyle name="Comma 8 5 2 2" xfId="18557" xr:uid="{00000000-0005-0000-0000-0000102F0000}"/>
    <cellStyle name="Comma 8 5 2 3" xfId="42705" xr:uid="{00000000-0005-0000-0000-0000112F0000}"/>
    <cellStyle name="Comma 8 5 2 4" xfId="47873" xr:uid="{00000000-0005-0000-0000-0000122F0000}"/>
    <cellStyle name="Comma 8 5 2 5" xfId="50889" xr:uid="{00000000-0005-0000-0000-0000132F0000}"/>
    <cellStyle name="Comma 8 5 2 6" xfId="15407" xr:uid="{00000000-0005-0000-0000-0000142F0000}"/>
    <cellStyle name="Comma 8 5 3" xfId="11492" xr:uid="{00000000-0005-0000-0000-0000152F0000}"/>
    <cellStyle name="Comma 8 5 3 2" xfId="19034" xr:uid="{00000000-0005-0000-0000-0000162F0000}"/>
    <cellStyle name="Comma 8 5 3 3" xfId="44823" xr:uid="{00000000-0005-0000-0000-0000172F0000}"/>
    <cellStyle name="Comma 8 5 3 4" xfId="48350" xr:uid="{00000000-0005-0000-0000-0000182F0000}"/>
    <cellStyle name="Comma 8 5 3 5" xfId="51366" xr:uid="{00000000-0005-0000-0000-0000192F0000}"/>
    <cellStyle name="Comma 8 5 3 6" xfId="15550" xr:uid="{00000000-0005-0000-0000-00001A2F0000}"/>
    <cellStyle name="Comma 8 5 4" xfId="11979" xr:uid="{00000000-0005-0000-0000-00001B2F0000}"/>
    <cellStyle name="Comma 8 5 4 2" xfId="19511" xr:uid="{00000000-0005-0000-0000-00001C2F0000}"/>
    <cellStyle name="Comma 8 5 4 3" xfId="42855" xr:uid="{00000000-0005-0000-0000-00001D2F0000}"/>
    <cellStyle name="Comma 8 5 4 4" xfId="48827" xr:uid="{00000000-0005-0000-0000-00001E2F0000}"/>
    <cellStyle name="Comma 8 5 4 5" xfId="51843" xr:uid="{00000000-0005-0000-0000-00001F2F0000}"/>
    <cellStyle name="Comma 8 5 4 6" xfId="15695" xr:uid="{00000000-0005-0000-0000-0000202F0000}"/>
    <cellStyle name="Comma 8 5 5" xfId="8977" xr:uid="{00000000-0005-0000-0000-0000212F0000}"/>
    <cellStyle name="Comma 8 5 5 2" xfId="42625" xr:uid="{00000000-0005-0000-0000-0000222F0000}"/>
    <cellStyle name="Comma 8 5 5 3" xfId="47396" xr:uid="{00000000-0005-0000-0000-0000232F0000}"/>
    <cellStyle name="Comma 8 5 5 4" xfId="50412" xr:uid="{00000000-0005-0000-0000-0000242F0000}"/>
    <cellStyle name="Comma 8 5 5 5" xfId="18265" xr:uid="{00000000-0005-0000-0000-0000252F0000}"/>
    <cellStyle name="Comma 8 5 6" xfId="42352" xr:uid="{00000000-0005-0000-0000-0000262F0000}"/>
    <cellStyle name="Comma 8 5 7" xfId="46290" xr:uid="{00000000-0005-0000-0000-0000272F0000}"/>
    <cellStyle name="Comma 8 5 8" xfId="49306" xr:uid="{00000000-0005-0000-0000-0000282F0000}"/>
    <cellStyle name="Comma 8 5 9" xfId="15148" xr:uid="{00000000-0005-0000-0000-0000292F0000}"/>
    <cellStyle name="Comma 8 6" xfId="6658" xr:uid="{00000000-0005-0000-0000-00002A2F0000}"/>
    <cellStyle name="Comma 8 6 2" xfId="11219" xr:uid="{00000000-0005-0000-0000-00002B2F0000}"/>
    <cellStyle name="Comma 8 6 2 2" xfId="18769" xr:uid="{00000000-0005-0000-0000-00002C2F0000}"/>
    <cellStyle name="Comma 8 6 2 3" xfId="42740" xr:uid="{00000000-0005-0000-0000-00002D2F0000}"/>
    <cellStyle name="Comma 8 6 2 4" xfId="48085" xr:uid="{00000000-0005-0000-0000-00002E2F0000}"/>
    <cellStyle name="Comma 8 6 2 5" xfId="51101" xr:uid="{00000000-0005-0000-0000-00002F2F0000}"/>
    <cellStyle name="Comma 8 6 2 6" xfId="15467" xr:uid="{00000000-0005-0000-0000-0000302F0000}"/>
    <cellStyle name="Comma 8 6 3" xfId="11704" xr:uid="{00000000-0005-0000-0000-0000312F0000}"/>
    <cellStyle name="Comma 8 6 3 2" xfId="19246" xr:uid="{00000000-0005-0000-0000-0000322F0000}"/>
    <cellStyle name="Comma 8 6 3 3" xfId="44226" xr:uid="{00000000-0005-0000-0000-0000332F0000}"/>
    <cellStyle name="Comma 8 6 3 4" xfId="48562" xr:uid="{00000000-0005-0000-0000-0000342F0000}"/>
    <cellStyle name="Comma 8 6 3 5" xfId="51578" xr:uid="{00000000-0005-0000-0000-0000352F0000}"/>
    <cellStyle name="Comma 8 6 3 6" xfId="15610" xr:uid="{00000000-0005-0000-0000-0000362F0000}"/>
    <cellStyle name="Comma 8 6 4" xfId="12192" xr:uid="{00000000-0005-0000-0000-0000372F0000}"/>
    <cellStyle name="Comma 8 6 4 2" xfId="19723" xr:uid="{00000000-0005-0000-0000-0000382F0000}"/>
    <cellStyle name="Comma 8 6 4 3" xfId="43263" xr:uid="{00000000-0005-0000-0000-0000392F0000}"/>
    <cellStyle name="Comma 8 6 4 4" xfId="49039" xr:uid="{00000000-0005-0000-0000-00003A2F0000}"/>
    <cellStyle name="Comma 8 6 4 5" xfId="52055" xr:uid="{00000000-0005-0000-0000-00003B2F0000}"/>
    <cellStyle name="Comma 8 6 4 6" xfId="15756" xr:uid="{00000000-0005-0000-0000-00003C2F0000}"/>
    <cellStyle name="Comma 8 6 5" xfId="9291" xr:uid="{00000000-0005-0000-0000-00003D2F0000}"/>
    <cellStyle name="Comma 8 6 5 2" xfId="44559" xr:uid="{00000000-0005-0000-0000-00003E2F0000}"/>
    <cellStyle name="Comma 8 6 5 3" xfId="47608" xr:uid="{00000000-0005-0000-0000-00003F2F0000}"/>
    <cellStyle name="Comma 8 6 5 4" xfId="50624" xr:uid="{00000000-0005-0000-0000-0000402F0000}"/>
    <cellStyle name="Comma 8 6 5 5" xfId="18325" xr:uid="{00000000-0005-0000-0000-0000412F0000}"/>
    <cellStyle name="Comma 8 6 6" xfId="42430" xr:uid="{00000000-0005-0000-0000-0000422F0000}"/>
    <cellStyle name="Comma 8 6 7" xfId="46502" xr:uid="{00000000-0005-0000-0000-0000432F0000}"/>
    <cellStyle name="Comma 8 6 8" xfId="49518" xr:uid="{00000000-0005-0000-0000-0000442F0000}"/>
    <cellStyle name="Comma 8 6 9" xfId="15310" xr:uid="{00000000-0005-0000-0000-0000452F0000}"/>
    <cellStyle name="Comma 8 7" xfId="10795" xr:uid="{00000000-0005-0000-0000-0000462F0000}"/>
    <cellStyle name="Comma 8 7 2" xfId="18345" xr:uid="{00000000-0005-0000-0000-0000472F0000}"/>
    <cellStyle name="Comma 8 7 3" xfId="43282" xr:uid="{00000000-0005-0000-0000-0000482F0000}"/>
    <cellStyle name="Comma 8 7 4" xfId="47661" xr:uid="{00000000-0005-0000-0000-0000492F0000}"/>
    <cellStyle name="Comma 8 7 5" xfId="50677" xr:uid="{00000000-0005-0000-0000-00004A2F0000}"/>
    <cellStyle name="Comma 8 7 6" xfId="15347" xr:uid="{00000000-0005-0000-0000-00004B2F0000}"/>
    <cellStyle name="Comma 8 8" xfId="11277" xr:uid="{00000000-0005-0000-0000-00004C2F0000}"/>
    <cellStyle name="Comma 8 8 2" xfId="18822" xr:uid="{00000000-0005-0000-0000-00004D2F0000}"/>
    <cellStyle name="Comma 8 8 3" xfId="43826" xr:uid="{00000000-0005-0000-0000-00004E2F0000}"/>
    <cellStyle name="Comma 8 8 4" xfId="48138" xr:uid="{00000000-0005-0000-0000-00004F2F0000}"/>
    <cellStyle name="Comma 8 8 5" xfId="51154" xr:uid="{00000000-0005-0000-0000-0000502F0000}"/>
    <cellStyle name="Comma 8 8 6" xfId="15487" xr:uid="{00000000-0005-0000-0000-0000512F0000}"/>
    <cellStyle name="Comma 8 9" xfId="11764" xr:uid="{00000000-0005-0000-0000-0000522F0000}"/>
    <cellStyle name="Comma 8 9 2" xfId="19299" xr:uid="{00000000-0005-0000-0000-0000532F0000}"/>
    <cellStyle name="Comma 8 9 3" xfId="43740" xr:uid="{00000000-0005-0000-0000-0000542F0000}"/>
    <cellStyle name="Comma 8 9 4" xfId="48615" xr:uid="{00000000-0005-0000-0000-0000552F0000}"/>
    <cellStyle name="Comma 8 9 5" xfId="51631" xr:uid="{00000000-0005-0000-0000-0000562F0000}"/>
    <cellStyle name="Comma 8 9 6" xfId="15632" xr:uid="{00000000-0005-0000-0000-0000572F0000}"/>
    <cellStyle name="Comma 9" xfId="8535" xr:uid="{00000000-0005-0000-0000-0000582F0000}"/>
    <cellStyle name="Comma 9 10" xfId="44964" xr:uid="{00000000-0005-0000-0000-0000592F0000}"/>
    <cellStyle name="Comma 9 11" xfId="45872" xr:uid="{00000000-0005-0000-0000-00005A2F0000}"/>
    <cellStyle name="Comma 9 12" xfId="12253" xr:uid="{00000000-0005-0000-0000-00005B2F0000}"/>
    <cellStyle name="Comma 9 2" xfId="14930" xr:uid="{00000000-0005-0000-0000-00005C2F0000}"/>
    <cellStyle name="Comma 9 2 2" xfId="20093" xr:uid="{00000000-0005-0000-0000-00005D2F0000}"/>
    <cellStyle name="Comma 9 2 2 2" xfId="20094" xr:uid="{00000000-0005-0000-0000-00005E2F0000}"/>
    <cellStyle name="Comma 9 2 2 2 2" xfId="44967" xr:uid="{00000000-0005-0000-0000-00005F2F0000}"/>
    <cellStyle name="Comma 9 2 2 2 3" xfId="45875" xr:uid="{00000000-0005-0000-0000-0000602F0000}"/>
    <cellStyle name="Comma 9 2 2 3" xfId="44966" xr:uid="{00000000-0005-0000-0000-0000612F0000}"/>
    <cellStyle name="Comma 9 2 2 4" xfId="45874" xr:uid="{00000000-0005-0000-0000-0000622F0000}"/>
    <cellStyle name="Comma 9 2 3" xfId="20095" xr:uid="{00000000-0005-0000-0000-0000632F0000}"/>
    <cellStyle name="Comma 9 2 3 2" xfId="20096" xr:uid="{00000000-0005-0000-0000-0000642F0000}"/>
    <cellStyle name="Comma 9 2 3 2 2" xfId="44969" xr:uid="{00000000-0005-0000-0000-0000652F0000}"/>
    <cellStyle name="Comma 9 2 3 2 3" xfId="45877" xr:uid="{00000000-0005-0000-0000-0000662F0000}"/>
    <cellStyle name="Comma 9 2 3 3" xfId="44968" xr:uid="{00000000-0005-0000-0000-0000672F0000}"/>
    <cellStyle name="Comma 9 2 3 4" xfId="45876" xr:uid="{00000000-0005-0000-0000-0000682F0000}"/>
    <cellStyle name="Comma 9 2 4" xfId="20097" xr:uid="{00000000-0005-0000-0000-0000692F0000}"/>
    <cellStyle name="Comma 9 2 4 2" xfId="44970" xr:uid="{00000000-0005-0000-0000-00006A2F0000}"/>
    <cellStyle name="Comma 9 2 4 3" xfId="45878" xr:uid="{00000000-0005-0000-0000-00006B2F0000}"/>
    <cellStyle name="Comma 9 2 5" xfId="20092" xr:uid="{00000000-0005-0000-0000-00006C2F0000}"/>
    <cellStyle name="Comma 9 2 6" xfId="44965" xr:uid="{00000000-0005-0000-0000-00006D2F0000}"/>
    <cellStyle name="Comma 9 2 7" xfId="45873" xr:uid="{00000000-0005-0000-0000-00006E2F0000}"/>
    <cellStyle name="Comma 9 3" xfId="15805" xr:uid="{00000000-0005-0000-0000-00006F2F0000}"/>
    <cellStyle name="Comma 9 3 2" xfId="20099" xr:uid="{00000000-0005-0000-0000-0000702F0000}"/>
    <cellStyle name="Comma 9 3 2 2" xfId="44972" xr:uid="{00000000-0005-0000-0000-0000712F0000}"/>
    <cellStyle name="Comma 9 3 2 3" xfId="45880" xr:uid="{00000000-0005-0000-0000-0000722F0000}"/>
    <cellStyle name="Comma 9 3 3" xfId="20098" xr:uid="{00000000-0005-0000-0000-0000732F0000}"/>
    <cellStyle name="Comma 9 3 4" xfId="44971" xr:uid="{00000000-0005-0000-0000-0000742F0000}"/>
    <cellStyle name="Comma 9 3 5" xfId="45879" xr:uid="{00000000-0005-0000-0000-0000752F0000}"/>
    <cellStyle name="Comma 9 4" xfId="20100" xr:uid="{00000000-0005-0000-0000-0000762F0000}"/>
    <cellStyle name="Comma 9 4 2" xfId="20101" xr:uid="{00000000-0005-0000-0000-0000772F0000}"/>
    <cellStyle name="Comma 9 4 2 2" xfId="44974" xr:uid="{00000000-0005-0000-0000-0000782F0000}"/>
    <cellStyle name="Comma 9 4 2 3" xfId="45882" xr:uid="{00000000-0005-0000-0000-0000792F0000}"/>
    <cellStyle name="Comma 9 4 3" xfId="44973" xr:uid="{00000000-0005-0000-0000-00007A2F0000}"/>
    <cellStyle name="Comma 9 4 4" xfId="45881" xr:uid="{00000000-0005-0000-0000-00007B2F0000}"/>
    <cellStyle name="Comma 9 5" xfId="20102" xr:uid="{00000000-0005-0000-0000-00007C2F0000}"/>
    <cellStyle name="Comma 9 5 2" xfId="20103" xr:uid="{00000000-0005-0000-0000-00007D2F0000}"/>
    <cellStyle name="Comma 9 5 2 2" xfId="44976" xr:uid="{00000000-0005-0000-0000-00007E2F0000}"/>
    <cellStyle name="Comma 9 5 2 3" xfId="45884" xr:uid="{00000000-0005-0000-0000-00007F2F0000}"/>
    <cellStyle name="Comma 9 5 3" xfId="44975" xr:uid="{00000000-0005-0000-0000-0000802F0000}"/>
    <cellStyle name="Comma 9 5 4" xfId="45883" xr:uid="{00000000-0005-0000-0000-0000812F0000}"/>
    <cellStyle name="Comma 9 6" xfId="20104" xr:uid="{00000000-0005-0000-0000-0000822F0000}"/>
    <cellStyle name="Comma 9 6 2" xfId="44977" xr:uid="{00000000-0005-0000-0000-0000832F0000}"/>
    <cellStyle name="Comma 9 6 3" xfId="45885" xr:uid="{00000000-0005-0000-0000-0000842F0000}"/>
    <cellStyle name="Comma 9 7" xfId="20105" xr:uid="{00000000-0005-0000-0000-0000852F0000}"/>
    <cellStyle name="Comma 9 7 2" xfId="44978" xr:uid="{00000000-0005-0000-0000-0000862F0000}"/>
    <cellStyle name="Comma 9 7 3" xfId="45886" xr:uid="{00000000-0005-0000-0000-0000872F0000}"/>
    <cellStyle name="Comma 9 8" xfId="20106" xr:uid="{00000000-0005-0000-0000-0000882F0000}"/>
    <cellStyle name="Comma 9 8 2" xfId="28986" xr:uid="{00000000-0005-0000-0000-0000892F0000}"/>
    <cellStyle name="Comma 9 8 3" xfId="44979" xr:uid="{00000000-0005-0000-0000-00008A2F0000}"/>
    <cellStyle name="Comma 9 8 4" xfId="45887" xr:uid="{00000000-0005-0000-0000-00008B2F0000}"/>
    <cellStyle name="Comma 9 9" xfId="20091" xr:uid="{00000000-0005-0000-0000-00008C2F0000}"/>
    <cellStyle name="Comma0" xfId="28548" xr:uid="{00000000-0005-0000-0000-00008D2F0000}"/>
    <cellStyle name="Comma0 - Type3" xfId="40" xr:uid="{00000000-0005-0000-0000-00008E2F0000}"/>
    <cellStyle name="Comma0 - Typografi1" xfId="28549" xr:uid="{00000000-0005-0000-0000-00008F2F0000}"/>
    <cellStyle name="Comma0 - Typografi1 2" xfId="28550" xr:uid="{00000000-0005-0000-0000-0000902F0000}"/>
    <cellStyle name="Comma0 - Typografi1 2 2" xfId="28551" xr:uid="{00000000-0005-0000-0000-0000912F0000}"/>
    <cellStyle name="Comma0 - Typografi1 3" xfId="28552" xr:uid="{00000000-0005-0000-0000-0000922F0000}"/>
    <cellStyle name="Comma0 - Typografi1 4" xfId="28553" xr:uid="{00000000-0005-0000-0000-0000932F0000}"/>
    <cellStyle name="Comma1 - Typografi1" xfId="28554" xr:uid="{00000000-0005-0000-0000-0000942F0000}"/>
    <cellStyle name="Constants" xfId="26514" xr:uid="{00000000-0005-0000-0000-0000952F0000}"/>
    <cellStyle name="Currency0" xfId="28555" xr:uid="{00000000-0005-0000-0000-0000962F0000}"/>
    <cellStyle name="CustomizationCells" xfId="41" xr:uid="{00000000-0005-0000-0000-0000972F0000}"/>
    <cellStyle name="CustomizationCells 2" xfId="3457" xr:uid="{00000000-0005-0000-0000-0000982F0000}"/>
    <cellStyle name="CustomizationCells 2 2" xfId="13786" xr:uid="{00000000-0005-0000-0000-0000992F0000}"/>
    <cellStyle name="CustomizationCells 2 2 2" xfId="17551" xr:uid="{00000000-0005-0000-0000-00009A2F0000}"/>
    <cellStyle name="CustomizationCells 2 3" xfId="14009" xr:uid="{00000000-0005-0000-0000-00009B2F0000}"/>
    <cellStyle name="CustomizationCells 2 3 2" xfId="31352" xr:uid="{00000000-0005-0000-0000-00009C2F0000}"/>
    <cellStyle name="CustomizationCells 2 4" xfId="28988" xr:uid="{00000000-0005-0000-0000-00009D2F0000}"/>
    <cellStyle name="CustomizationCells 3" xfId="4887" xr:uid="{00000000-0005-0000-0000-00009E2F0000}"/>
    <cellStyle name="CustomizationCells 3 2" xfId="14015" xr:uid="{00000000-0005-0000-0000-00009F2F0000}"/>
    <cellStyle name="CustomizationCells 3 2 2" xfId="31353" xr:uid="{00000000-0005-0000-0000-0000A02F0000}"/>
    <cellStyle name="CustomizationCells 3 3" xfId="28989" xr:uid="{00000000-0005-0000-0000-0000A12F0000}"/>
    <cellStyle name="CustomizationCells 4" xfId="4888" xr:uid="{00000000-0005-0000-0000-0000A22F0000}"/>
    <cellStyle name="CustomizationCells 4 2" xfId="28904" xr:uid="{00000000-0005-0000-0000-0000A32F0000}"/>
    <cellStyle name="CustomizationCells 4 2 2" xfId="31853" xr:uid="{00000000-0005-0000-0000-0000A42F0000}"/>
    <cellStyle name="CustomizationCells 4 3" xfId="28990" xr:uid="{00000000-0005-0000-0000-0000A52F0000}"/>
    <cellStyle name="CustomizationCells 5" xfId="4889" xr:uid="{00000000-0005-0000-0000-0000A62F0000}"/>
    <cellStyle name="CustomizationCells 5 2" xfId="28905" xr:uid="{00000000-0005-0000-0000-0000A72F0000}"/>
    <cellStyle name="CustomizationCells 5 2 2" xfId="31854" xr:uid="{00000000-0005-0000-0000-0000A82F0000}"/>
    <cellStyle name="CustomizationCells 5 3" xfId="28991" xr:uid="{00000000-0005-0000-0000-0000A92F0000}"/>
    <cellStyle name="CustomizationCells 6" xfId="4890" xr:uid="{00000000-0005-0000-0000-0000AA2F0000}"/>
    <cellStyle name="CustomizationCells 6 2" xfId="28906" xr:uid="{00000000-0005-0000-0000-0000AB2F0000}"/>
    <cellStyle name="CustomizationCells 6 2 2" xfId="31855" xr:uid="{00000000-0005-0000-0000-0000AC2F0000}"/>
    <cellStyle name="CustomizationCells 6 3" xfId="28992" xr:uid="{00000000-0005-0000-0000-0000AD2F0000}"/>
    <cellStyle name="CustomizationCells 7" xfId="28907" xr:uid="{00000000-0005-0000-0000-0000AE2F0000}"/>
    <cellStyle name="CustomizationCells 7 2" xfId="31856" xr:uid="{00000000-0005-0000-0000-0000AF2F0000}"/>
    <cellStyle name="CustomizationCells 8" xfId="28987" xr:uid="{00000000-0005-0000-0000-0000B02F0000}"/>
    <cellStyle name="Date" xfId="28556" xr:uid="{00000000-0005-0000-0000-0000B12F0000}"/>
    <cellStyle name="Date - Typografi3" xfId="28557" xr:uid="{00000000-0005-0000-0000-0000B22F0000}"/>
    <cellStyle name="DocBox_EmptyRow" xfId="26515" xr:uid="{00000000-0005-0000-0000-0000B32F0000}"/>
    <cellStyle name="Eingabe" xfId="1609" xr:uid="{00000000-0005-0000-0000-0000B42F0000}"/>
    <cellStyle name="Emphasis 1" xfId="1610" xr:uid="{00000000-0005-0000-0000-0000B52F0000}"/>
    <cellStyle name="Emphasis 2" xfId="1611" xr:uid="{00000000-0005-0000-0000-0000B62F0000}"/>
    <cellStyle name="Emphasis 3" xfId="1612" xr:uid="{00000000-0005-0000-0000-0000B72F0000}"/>
    <cellStyle name="Empty_B_border" xfId="26516" xr:uid="{00000000-0005-0000-0000-0000B82F0000}"/>
    <cellStyle name="Ergebnis" xfId="1613" xr:uid="{00000000-0005-0000-0000-0000B92F0000}"/>
    <cellStyle name="Erklärender Text" xfId="1614" xr:uid="{00000000-0005-0000-0000-0000BA2F0000}"/>
    <cellStyle name="Euro" xfId="42" xr:uid="{00000000-0005-0000-0000-0000BB2F0000}"/>
    <cellStyle name="Euro 10" xfId="43" xr:uid="{00000000-0005-0000-0000-0000BC2F0000}"/>
    <cellStyle name="Euro 10 2" xfId="44" xr:uid="{00000000-0005-0000-0000-0000BD2F0000}"/>
    <cellStyle name="Euro 10 2 2" xfId="2094" xr:uid="{00000000-0005-0000-0000-0000BE2F0000}"/>
    <cellStyle name="Euro 10 2 2 2" xfId="9682" xr:uid="{00000000-0005-0000-0000-0000BF2F0000}"/>
    <cellStyle name="Euro 10 2 3" xfId="9362" xr:uid="{00000000-0005-0000-0000-0000C02F0000}"/>
    <cellStyle name="Euro 10 3" xfId="45" xr:uid="{00000000-0005-0000-0000-0000C12F0000}"/>
    <cellStyle name="Euro 10 3 2" xfId="46" xr:uid="{00000000-0005-0000-0000-0000C22F0000}"/>
    <cellStyle name="Euro 10 3 2 2" xfId="4200" xr:uid="{00000000-0005-0000-0000-0000C32F0000}"/>
    <cellStyle name="Euro 10 3 2 3" xfId="3458" xr:uid="{00000000-0005-0000-0000-0000C42F0000}"/>
    <cellStyle name="Euro 10 3 2 3 2" xfId="10144" xr:uid="{00000000-0005-0000-0000-0000C52F0000}"/>
    <cellStyle name="Euro 10 3 3" xfId="2095" xr:uid="{00000000-0005-0000-0000-0000C62F0000}"/>
    <cellStyle name="Euro 10 3 3 2" xfId="4891" xr:uid="{00000000-0005-0000-0000-0000C72F0000}"/>
    <cellStyle name="Euro 10 3 4" xfId="2075" xr:uid="{00000000-0005-0000-0000-0000C82F0000}"/>
    <cellStyle name="Euro 10 3 4 2" xfId="9676" xr:uid="{00000000-0005-0000-0000-0000C92F0000}"/>
    <cellStyle name="Euro 10 3 5" xfId="8460" xr:uid="{00000000-0005-0000-0000-0000CA2F0000}"/>
    <cellStyle name="Euro 10 3 6" xfId="1681" xr:uid="{00000000-0005-0000-0000-0000CB2F0000}"/>
    <cellStyle name="Euro 10 4" xfId="47" xr:uid="{00000000-0005-0000-0000-0000CC2F0000}"/>
    <cellStyle name="Euro 10 4 2" xfId="4892" xr:uid="{00000000-0005-0000-0000-0000CD2F0000}"/>
    <cellStyle name="Euro 10 4 2 2" xfId="4893" xr:uid="{00000000-0005-0000-0000-0000CE2F0000}"/>
    <cellStyle name="Euro 10 4 2 3" xfId="14052" xr:uid="{00000000-0005-0000-0000-0000CF2F0000}"/>
    <cellStyle name="Euro 10 4 2 4" xfId="13782" xr:uid="{00000000-0005-0000-0000-0000D02F0000}"/>
    <cellStyle name="Euro 10 4 3" xfId="4894" xr:uid="{00000000-0005-0000-0000-0000D12F0000}"/>
    <cellStyle name="Euro 10 4 4" xfId="2096" xr:uid="{00000000-0005-0000-0000-0000D22F0000}"/>
    <cellStyle name="Euro 10 5" xfId="48" xr:uid="{00000000-0005-0000-0000-0000D32F0000}"/>
    <cellStyle name="Euro 10 6" xfId="2093" xr:uid="{00000000-0005-0000-0000-0000D42F0000}"/>
    <cellStyle name="Euro 10 6 2" xfId="5700" xr:uid="{00000000-0005-0000-0000-0000D52F0000}"/>
    <cellStyle name="Euro 11" xfId="49" xr:uid="{00000000-0005-0000-0000-0000D62F0000}"/>
    <cellStyle name="Euro 11 2" xfId="50" xr:uid="{00000000-0005-0000-0000-0000D72F0000}"/>
    <cellStyle name="Euro 11 2 2" xfId="2098" xr:uid="{00000000-0005-0000-0000-0000D82F0000}"/>
    <cellStyle name="Euro 11 2 2 2" xfId="9683" xr:uid="{00000000-0005-0000-0000-0000D92F0000}"/>
    <cellStyle name="Euro 11 2 3" xfId="9363" xr:uid="{00000000-0005-0000-0000-0000DA2F0000}"/>
    <cellStyle name="Euro 11 3" xfId="51" xr:uid="{00000000-0005-0000-0000-0000DB2F0000}"/>
    <cellStyle name="Euro 11 3 2" xfId="52" xr:uid="{00000000-0005-0000-0000-0000DC2F0000}"/>
    <cellStyle name="Euro 11 3 2 2" xfId="4201" xr:uid="{00000000-0005-0000-0000-0000DD2F0000}"/>
    <cellStyle name="Euro 11 3 2 3" xfId="3459" xr:uid="{00000000-0005-0000-0000-0000DE2F0000}"/>
    <cellStyle name="Euro 11 3 2 3 2" xfId="10145" xr:uid="{00000000-0005-0000-0000-0000DF2F0000}"/>
    <cellStyle name="Euro 11 3 3" xfId="2099" xr:uid="{00000000-0005-0000-0000-0000E02F0000}"/>
    <cellStyle name="Euro 11 3 3 2" xfId="4895" xr:uid="{00000000-0005-0000-0000-0000E12F0000}"/>
    <cellStyle name="Euro 11 3 4" xfId="2073" xr:uid="{00000000-0005-0000-0000-0000E22F0000}"/>
    <cellStyle name="Euro 11 3 4 2" xfId="9674" xr:uid="{00000000-0005-0000-0000-0000E32F0000}"/>
    <cellStyle name="Euro 11 3 5" xfId="7804" xr:uid="{00000000-0005-0000-0000-0000E42F0000}"/>
    <cellStyle name="Euro 11 3 6" xfId="1682" xr:uid="{00000000-0005-0000-0000-0000E52F0000}"/>
    <cellStyle name="Euro 11 4" xfId="53" xr:uid="{00000000-0005-0000-0000-0000E62F0000}"/>
    <cellStyle name="Euro 11 4 2" xfId="4896" xr:uid="{00000000-0005-0000-0000-0000E72F0000}"/>
    <cellStyle name="Euro 11 4 2 2" xfId="4897" xr:uid="{00000000-0005-0000-0000-0000E82F0000}"/>
    <cellStyle name="Euro 11 4 2 3" xfId="14053" xr:uid="{00000000-0005-0000-0000-0000E92F0000}"/>
    <cellStyle name="Euro 11 4 2 4" xfId="13781" xr:uid="{00000000-0005-0000-0000-0000EA2F0000}"/>
    <cellStyle name="Euro 11 4 3" xfId="4898" xr:uid="{00000000-0005-0000-0000-0000EB2F0000}"/>
    <cellStyle name="Euro 11 4 4" xfId="2100" xr:uid="{00000000-0005-0000-0000-0000EC2F0000}"/>
    <cellStyle name="Euro 11 5" xfId="54" xr:uid="{00000000-0005-0000-0000-0000ED2F0000}"/>
    <cellStyle name="Euro 11 6" xfId="2097" xr:uid="{00000000-0005-0000-0000-0000EE2F0000}"/>
    <cellStyle name="Euro 11 6 2" xfId="5701" xr:uid="{00000000-0005-0000-0000-0000EF2F0000}"/>
    <cellStyle name="Euro 12" xfId="55" xr:uid="{00000000-0005-0000-0000-0000F02F0000}"/>
    <cellStyle name="Euro 12 2" xfId="56" xr:uid="{00000000-0005-0000-0000-0000F12F0000}"/>
    <cellStyle name="Euro 12 2 2" xfId="2102" xr:uid="{00000000-0005-0000-0000-0000F22F0000}"/>
    <cellStyle name="Euro 12 2 2 2" xfId="9684" xr:uid="{00000000-0005-0000-0000-0000F32F0000}"/>
    <cellStyle name="Euro 12 2 3" xfId="9364" xr:uid="{00000000-0005-0000-0000-0000F42F0000}"/>
    <cellStyle name="Euro 12 3" xfId="57" xr:uid="{00000000-0005-0000-0000-0000F52F0000}"/>
    <cellStyle name="Euro 12 3 2" xfId="58" xr:uid="{00000000-0005-0000-0000-0000F62F0000}"/>
    <cellStyle name="Euro 12 3 2 2" xfId="4202" xr:uid="{00000000-0005-0000-0000-0000F72F0000}"/>
    <cellStyle name="Euro 12 3 2 3" xfId="3460" xr:uid="{00000000-0005-0000-0000-0000F82F0000}"/>
    <cellStyle name="Euro 12 3 2 3 2" xfId="10146" xr:uid="{00000000-0005-0000-0000-0000F92F0000}"/>
    <cellStyle name="Euro 12 3 3" xfId="2103" xr:uid="{00000000-0005-0000-0000-0000FA2F0000}"/>
    <cellStyle name="Euro 12 3 3 2" xfId="4899" xr:uid="{00000000-0005-0000-0000-0000FB2F0000}"/>
    <cellStyle name="Euro 12 3 4" xfId="2072" xr:uid="{00000000-0005-0000-0000-0000FC2F0000}"/>
    <cellStyle name="Euro 12 3 4 2" xfId="9673" xr:uid="{00000000-0005-0000-0000-0000FD2F0000}"/>
    <cellStyle name="Euro 12 3 5" xfId="8472" xr:uid="{00000000-0005-0000-0000-0000FE2F0000}"/>
    <cellStyle name="Euro 12 3 6" xfId="1683" xr:uid="{00000000-0005-0000-0000-0000FF2F0000}"/>
    <cellStyle name="Euro 12 4" xfId="59" xr:uid="{00000000-0005-0000-0000-000000300000}"/>
    <cellStyle name="Euro 12 4 2" xfId="4900" xr:uid="{00000000-0005-0000-0000-000001300000}"/>
    <cellStyle name="Euro 12 4 2 2" xfId="4901" xr:uid="{00000000-0005-0000-0000-000002300000}"/>
    <cellStyle name="Euro 12 4 2 3" xfId="14054" xr:uid="{00000000-0005-0000-0000-000003300000}"/>
    <cellStyle name="Euro 12 4 2 4" xfId="13780" xr:uid="{00000000-0005-0000-0000-000004300000}"/>
    <cellStyle name="Euro 12 4 3" xfId="4902" xr:uid="{00000000-0005-0000-0000-000005300000}"/>
    <cellStyle name="Euro 12 4 4" xfId="2104" xr:uid="{00000000-0005-0000-0000-000006300000}"/>
    <cellStyle name="Euro 12 5" xfId="60" xr:uid="{00000000-0005-0000-0000-000007300000}"/>
    <cellStyle name="Euro 12 6" xfId="2101" xr:uid="{00000000-0005-0000-0000-000008300000}"/>
    <cellStyle name="Euro 12 6 2" xfId="5702" xr:uid="{00000000-0005-0000-0000-000009300000}"/>
    <cellStyle name="Euro 13" xfId="61" xr:uid="{00000000-0005-0000-0000-00000A300000}"/>
    <cellStyle name="Euro 13 2" xfId="62" xr:uid="{00000000-0005-0000-0000-00000B300000}"/>
    <cellStyle name="Euro 13 2 2" xfId="2106" xr:uid="{00000000-0005-0000-0000-00000C300000}"/>
    <cellStyle name="Euro 13 2 2 2" xfId="9685" xr:uid="{00000000-0005-0000-0000-00000D300000}"/>
    <cellStyle name="Euro 13 2 3" xfId="9365" xr:uid="{00000000-0005-0000-0000-00000E300000}"/>
    <cellStyle name="Euro 13 3" xfId="63" xr:uid="{00000000-0005-0000-0000-00000F300000}"/>
    <cellStyle name="Euro 13 3 2" xfId="64" xr:uid="{00000000-0005-0000-0000-000010300000}"/>
    <cellStyle name="Euro 13 3 2 2" xfId="4203" xr:uid="{00000000-0005-0000-0000-000011300000}"/>
    <cellStyle name="Euro 13 3 2 3" xfId="3461" xr:uid="{00000000-0005-0000-0000-000012300000}"/>
    <cellStyle name="Euro 13 3 2 3 2" xfId="10147" xr:uid="{00000000-0005-0000-0000-000013300000}"/>
    <cellStyle name="Euro 13 3 3" xfId="2107" xr:uid="{00000000-0005-0000-0000-000014300000}"/>
    <cellStyle name="Euro 13 3 3 2" xfId="4903" xr:uid="{00000000-0005-0000-0000-000015300000}"/>
    <cellStyle name="Euro 13 3 4" xfId="3221" xr:uid="{00000000-0005-0000-0000-000016300000}"/>
    <cellStyle name="Euro 13 3 4 2" xfId="9935" xr:uid="{00000000-0005-0000-0000-000017300000}"/>
    <cellStyle name="Euro 13 3 5" xfId="8729" xr:uid="{00000000-0005-0000-0000-000018300000}"/>
    <cellStyle name="Euro 13 3 6" xfId="1684" xr:uid="{00000000-0005-0000-0000-000019300000}"/>
    <cellStyle name="Euro 13 4" xfId="65" xr:uid="{00000000-0005-0000-0000-00001A300000}"/>
    <cellStyle name="Euro 13 4 2" xfId="4904" xr:uid="{00000000-0005-0000-0000-00001B300000}"/>
    <cellStyle name="Euro 13 4 2 2" xfId="4905" xr:uid="{00000000-0005-0000-0000-00001C300000}"/>
    <cellStyle name="Euro 13 4 2 3" xfId="14055" xr:uid="{00000000-0005-0000-0000-00001D300000}"/>
    <cellStyle name="Euro 13 4 2 4" xfId="13779" xr:uid="{00000000-0005-0000-0000-00001E300000}"/>
    <cellStyle name="Euro 13 4 3" xfId="4906" xr:uid="{00000000-0005-0000-0000-00001F300000}"/>
    <cellStyle name="Euro 13 4 4" xfId="2108" xr:uid="{00000000-0005-0000-0000-000020300000}"/>
    <cellStyle name="Euro 13 5" xfId="66" xr:uid="{00000000-0005-0000-0000-000021300000}"/>
    <cellStyle name="Euro 13 6" xfId="2105" xr:uid="{00000000-0005-0000-0000-000022300000}"/>
    <cellStyle name="Euro 13 6 2" xfId="5703" xr:uid="{00000000-0005-0000-0000-000023300000}"/>
    <cellStyle name="Euro 14" xfId="67" xr:uid="{00000000-0005-0000-0000-000024300000}"/>
    <cellStyle name="Euro 14 2" xfId="68" xr:uid="{00000000-0005-0000-0000-000025300000}"/>
    <cellStyle name="Euro 14 2 2" xfId="2110" xr:uid="{00000000-0005-0000-0000-000026300000}"/>
    <cellStyle name="Euro 14 2 2 2" xfId="9686" xr:uid="{00000000-0005-0000-0000-000027300000}"/>
    <cellStyle name="Euro 14 2 3" xfId="9366" xr:uid="{00000000-0005-0000-0000-000028300000}"/>
    <cellStyle name="Euro 14 3" xfId="69" xr:uid="{00000000-0005-0000-0000-000029300000}"/>
    <cellStyle name="Euro 14 3 2" xfId="70" xr:uid="{00000000-0005-0000-0000-00002A300000}"/>
    <cellStyle name="Euro 14 3 2 2" xfId="4204" xr:uid="{00000000-0005-0000-0000-00002B300000}"/>
    <cellStyle name="Euro 14 3 2 3" xfId="3462" xr:uid="{00000000-0005-0000-0000-00002C300000}"/>
    <cellStyle name="Euro 14 3 2 3 2" xfId="10148" xr:uid="{00000000-0005-0000-0000-00002D300000}"/>
    <cellStyle name="Euro 14 3 3" xfId="2111" xr:uid="{00000000-0005-0000-0000-00002E300000}"/>
    <cellStyle name="Euro 14 3 3 2" xfId="4907" xr:uid="{00000000-0005-0000-0000-00002F300000}"/>
    <cellStyle name="Euro 14 3 4" xfId="3222" xr:uid="{00000000-0005-0000-0000-000030300000}"/>
    <cellStyle name="Euro 14 3 4 2" xfId="9936" xr:uid="{00000000-0005-0000-0000-000031300000}"/>
    <cellStyle name="Euro 14 3 5" xfId="7803" xr:uid="{00000000-0005-0000-0000-000032300000}"/>
    <cellStyle name="Euro 14 3 6" xfId="1685" xr:uid="{00000000-0005-0000-0000-000033300000}"/>
    <cellStyle name="Euro 14 4" xfId="71" xr:uid="{00000000-0005-0000-0000-000034300000}"/>
    <cellStyle name="Euro 14 4 2" xfId="4908" xr:uid="{00000000-0005-0000-0000-000035300000}"/>
    <cellStyle name="Euro 14 4 2 2" xfId="4909" xr:uid="{00000000-0005-0000-0000-000036300000}"/>
    <cellStyle name="Euro 14 4 2 3" xfId="14056" xr:uid="{00000000-0005-0000-0000-000037300000}"/>
    <cellStyle name="Euro 14 4 2 4" xfId="13778" xr:uid="{00000000-0005-0000-0000-000038300000}"/>
    <cellStyle name="Euro 14 4 3" xfId="4910" xr:uid="{00000000-0005-0000-0000-000039300000}"/>
    <cellStyle name="Euro 14 4 4" xfId="2112" xr:uid="{00000000-0005-0000-0000-00003A300000}"/>
    <cellStyle name="Euro 14 5" xfId="72" xr:uid="{00000000-0005-0000-0000-00003B300000}"/>
    <cellStyle name="Euro 14 6" xfId="2109" xr:uid="{00000000-0005-0000-0000-00003C300000}"/>
    <cellStyle name="Euro 14 6 2" xfId="5704" xr:uid="{00000000-0005-0000-0000-00003D300000}"/>
    <cellStyle name="Euro 15" xfId="73" xr:uid="{00000000-0005-0000-0000-00003E300000}"/>
    <cellStyle name="Euro 15 2" xfId="74" xr:uid="{00000000-0005-0000-0000-00003F300000}"/>
    <cellStyle name="Euro 15 2 2" xfId="2114" xr:uid="{00000000-0005-0000-0000-000040300000}"/>
    <cellStyle name="Euro 15 2 2 2" xfId="9687" xr:uid="{00000000-0005-0000-0000-000041300000}"/>
    <cellStyle name="Euro 15 2 3" xfId="9367" xr:uid="{00000000-0005-0000-0000-000042300000}"/>
    <cellStyle name="Euro 15 3" xfId="75" xr:uid="{00000000-0005-0000-0000-000043300000}"/>
    <cellStyle name="Euro 15 3 2" xfId="76" xr:uid="{00000000-0005-0000-0000-000044300000}"/>
    <cellStyle name="Euro 15 3 2 2" xfId="4205" xr:uid="{00000000-0005-0000-0000-000045300000}"/>
    <cellStyle name="Euro 15 3 2 3" xfId="3463" xr:uid="{00000000-0005-0000-0000-000046300000}"/>
    <cellStyle name="Euro 15 3 2 3 2" xfId="10149" xr:uid="{00000000-0005-0000-0000-000047300000}"/>
    <cellStyle name="Euro 15 3 3" xfId="2115" xr:uid="{00000000-0005-0000-0000-000048300000}"/>
    <cellStyle name="Euro 15 3 3 2" xfId="4911" xr:uid="{00000000-0005-0000-0000-000049300000}"/>
    <cellStyle name="Euro 15 3 4" xfId="3223" xr:uid="{00000000-0005-0000-0000-00004A300000}"/>
    <cellStyle name="Euro 15 3 4 2" xfId="9937" xr:uid="{00000000-0005-0000-0000-00004B300000}"/>
    <cellStyle name="Euro 15 3 5" xfId="7842" xr:uid="{00000000-0005-0000-0000-00004C300000}"/>
    <cellStyle name="Euro 15 3 6" xfId="1686" xr:uid="{00000000-0005-0000-0000-00004D300000}"/>
    <cellStyle name="Euro 15 4" xfId="77" xr:uid="{00000000-0005-0000-0000-00004E300000}"/>
    <cellStyle name="Euro 15 4 2" xfId="4912" xr:uid="{00000000-0005-0000-0000-00004F300000}"/>
    <cellStyle name="Euro 15 4 2 2" xfId="4913" xr:uid="{00000000-0005-0000-0000-000050300000}"/>
    <cellStyle name="Euro 15 4 2 3" xfId="14057" xr:uid="{00000000-0005-0000-0000-000051300000}"/>
    <cellStyle name="Euro 15 4 2 4" xfId="13777" xr:uid="{00000000-0005-0000-0000-000052300000}"/>
    <cellStyle name="Euro 15 4 3" xfId="4914" xr:uid="{00000000-0005-0000-0000-000053300000}"/>
    <cellStyle name="Euro 15 4 4" xfId="2116" xr:uid="{00000000-0005-0000-0000-000054300000}"/>
    <cellStyle name="Euro 15 5" xfId="78" xr:uid="{00000000-0005-0000-0000-000055300000}"/>
    <cellStyle name="Euro 15 6" xfId="2113" xr:uid="{00000000-0005-0000-0000-000056300000}"/>
    <cellStyle name="Euro 15 6 2" xfId="5705" xr:uid="{00000000-0005-0000-0000-000057300000}"/>
    <cellStyle name="Euro 16" xfId="79" xr:uid="{00000000-0005-0000-0000-000058300000}"/>
    <cellStyle name="Euro 16 2" xfId="80" xr:uid="{00000000-0005-0000-0000-000059300000}"/>
    <cellStyle name="Euro 16 2 2" xfId="2118" xr:uid="{00000000-0005-0000-0000-00005A300000}"/>
    <cellStyle name="Euro 16 2 2 2" xfId="9688" xr:uid="{00000000-0005-0000-0000-00005B300000}"/>
    <cellStyle name="Euro 16 2 3" xfId="9368" xr:uid="{00000000-0005-0000-0000-00005C300000}"/>
    <cellStyle name="Euro 16 3" xfId="81" xr:uid="{00000000-0005-0000-0000-00005D300000}"/>
    <cellStyle name="Euro 16 3 2" xfId="82" xr:uid="{00000000-0005-0000-0000-00005E300000}"/>
    <cellStyle name="Euro 16 3 2 2" xfId="4206" xr:uid="{00000000-0005-0000-0000-00005F300000}"/>
    <cellStyle name="Euro 16 3 2 3" xfId="3464" xr:uid="{00000000-0005-0000-0000-000060300000}"/>
    <cellStyle name="Euro 16 3 2 3 2" xfId="10150" xr:uid="{00000000-0005-0000-0000-000061300000}"/>
    <cellStyle name="Euro 16 3 3" xfId="2119" xr:uid="{00000000-0005-0000-0000-000062300000}"/>
    <cellStyle name="Euro 16 3 3 2" xfId="4915" xr:uid="{00000000-0005-0000-0000-000063300000}"/>
    <cellStyle name="Euro 16 3 4" xfId="3224" xr:uid="{00000000-0005-0000-0000-000064300000}"/>
    <cellStyle name="Euro 16 3 4 2" xfId="9938" xr:uid="{00000000-0005-0000-0000-000065300000}"/>
    <cellStyle name="Euro 16 3 5" xfId="7427" xr:uid="{00000000-0005-0000-0000-000066300000}"/>
    <cellStyle name="Euro 16 3 6" xfId="1687" xr:uid="{00000000-0005-0000-0000-000067300000}"/>
    <cellStyle name="Euro 16 4" xfId="83" xr:uid="{00000000-0005-0000-0000-000068300000}"/>
    <cellStyle name="Euro 16 4 2" xfId="4916" xr:uid="{00000000-0005-0000-0000-000069300000}"/>
    <cellStyle name="Euro 16 4 2 2" xfId="4917" xr:uid="{00000000-0005-0000-0000-00006A300000}"/>
    <cellStyle name="Euro 16 4 2 3" xfId="14058" xr:uid="{00000000-0005-0000-0000-00006B300000}"/>
    <cellStyle name="Euro 16 4 2 4" xfId="13776" xr:uid="{00000000-0005-0000-0000-00006C300000}"/>
    <cellStyle name="Euro 16 4 3" xfId="4918" xr:uid="{00000000-0005-0000-0000-00006D300000}"/>
    <cellStyle name="Euro 16 4 4" xfId="2120" xr:uid="{00000000-0005-0000-0000-00006E300000}"/>
    <cellStyle name="Euro 16 5" xfId="84" xr:uid="{00000000-0005-0000-0000-00006F300000}"/>
    <cellStyle name="Euro 16 6" xfId="2117" xr:uid="{00000000-0005-0000-0000-000070300000}"/>
    <cellStyle name="Euro 16 6 2" xfId="5706" xr:uid="{00000000-0005-0000-0000-000071300000}"/>
    <cellStyle name="Euro 17" xfId="85" xr:uid="{00000000-0005-0000-0000-000072300000}"/>
    <cellStyle name="Euro 17 2" xfId="86" xr:uid="{00000000-0005-0000-0000-000073300000}"/>
    <cellStyle name="Euro 17 2 2" xfId="2122" xr:uid="{00000000-0005-0000-0000-000074300000}"/>
    <cellStyle name="Euro 17 2 2 2" xfId="9689" xr:uid="{00000000-0005-0000-0000-000075300000}"/>
    <cellStyle name="Euro 17 2 3" xfId="9369" xr:uid="{00000000-0005-0000-0000-000076300000}"/>
    <cellStyle name="Euro 17 3" xfId="87" xr:uid="{00000000-0005-0000-0000-000077300000}"/>
    <cellStyle name="Euro 17 3 2" xfId="88" xr:uid="{00000000-0005-0000-0000-000078300000}"/>
    <cellStyle name="Euro 17 3 2 2" xfId="4207" xr:uid="{00000000-0005-0000-0000-000079300000}"/>
    <cellStyle name="Euro 17 3 2 3" xfId="3465" xr:uid="{00000000-0005-0000-0000-00007A300000}"/>
    <cellStyle name="Euro 17 3 2 3 2" xfId="10151" xr:uid="{00000000-0005-0000-0000-00007B300000}"/>
    <cellStyle name="Euro 17 3 3" xfId="2123" xr:uid="{00000000-0005-0000-0000-00007C300000}"/>
    <cellStyle name="Euro 17 3 3 2" xfId="4919" xr:uid="{00000000-0005-0000-0000-00007D300000}"/>
    <cellStyle name="Euro 17 3 4" xfId="3225" xr:uid="{00000000-0005-0000-0000-00007E300000}"/>
    <cellStyle name="Euro 17 3 4 2" xfId="9939" xr:uid="{00000000-0005-0000-0000-00007F300000}"/>
    <cellStyle name="Euro 17 3 5" xfId="8536" xr:uid="{00000000-0005-0000-0000-000080300000}"/>
    <cellStyle name="Euro 17 3 6" xfId="1688" xr:uid="{00000000-0005-0000-0000-000081300000}"/>
    <cellStyle name="Euro 17 4" xfId="89" xr:uid="{00000000-0005-0000-0000-000082300000}"/>
    <cellStyle name="Euro 17 4 2" xfId="4920" xr:uid="{00000000-0005-0000-0000-000083300000}"/>
    <cellStyle name="Euro 17 4 2 2" xfId="4921" xr:uid="{00000000-0005-0000-0000-000084300000}"/>
    <cellStyle name="Euro 17 4 2 3" xfId="14059" xr:uid="{00000000-0005-0000-0000-000085300000}"/>
    <cellStyle name="Euro 17 4 2 4" xfId="13775" xr:uid="{00000000-0005-0000-0000-000086300000}"/>
    <cellStyle name="Euro 17 4 3" xfId="4922" xr:uid="{00000000-0005-0000-0000-000087300000}"/>
    <cellStyle name="Euro 17 4 4" xfId="2124" xr:uid="{00000000-0005-0000-0000-000088300000}"/>
    <cellStyle name="Euro 17 5" xfId="90" xr:uid="{00000000-0005-0000-0000-000089300000}"/>
    <cellStyle name="Euro 17 6" xfId="2121" xr:uid="{00000000-0005-0000-0000-00008A300000}"/>
    <cellStyle name="Euro 17 6 2" xfId="5707" xr:uid="{00000000-0005-0000-0000-00008B300000}"/>
    <cellStyle name="Euro 18" xfId="91" xr:uid="{00000000-0005-0000-0000-00008C300000}"/>
    <cellStyle name="Euro 18 2" xfId="92" xr:uid="{00000000-0005-0000-0000-00008D300000}"/>
    <cellStyle name="Euro 18 2 2" xfId="2126" xr:uid="{00000000-0005-0000-0000-00008E300000}"/>
    <cellStyle name="Euro 18 2 2 2" xfId="9690" xr:uid="{00000000-0005-0000-0000-00008F300000}"/>
    <cellStyle name="Euro 18 2 3" xfId="9370" xr:uid="{00000000-0005-0000-0000-000090300000}"/>
    <cellStyle name="Euro 18 3" xfId="93" xr:uid="{00000000-0005-0000-0000-000091300000}"/>
    <cellStyle name="Euro 18 3 2" xfId="94" xr:uid="{00000000-0005-0000-0000-000092300000}"/>
    <cellStyle name="Euro 18 3 2 2" xfId="4208" xr:uid="{00000000-0005-0000-0000-000093300000}"/>
    <cellStyle name="Euro 18 3 2 3" xfId="3466" xr:uid="{00000000-0005-0000-0000-000094300000}"/>
    <cellStyle name="Euro 18 3 2 3 2" xfId="10152" xr:uid="{00000000-0005-0000-0000-000095300000}"/>
    <cellStyle name="Euro 18 3 3" xfId="2127" xr:uid="{00000000-0005-0000-0000-000096300000}"/>
    <cellStyle name="Euro 18 3 3 2" xfId="4923" xr:uid="{00000000-0005-0000-0000-000097300000}"/>
    <cellStyle name="Euro 18 3 4" xfId="3226" xr:uid="{00000000-0005-0000-0000-000098300000}"/>
    <cellStyle name="Euro 18 3 4 2" xfId="9940" xr:uid="{00000000-0005-0000-0000-000099300000}"/>
    <cellStyle name="Euro 18 3 5" xfId="8576" xr:uid="{00000000-0005-0000-0000-00009A300000}"/>
    <cellStyle name="Euro 18 3 6" xfId="1689" xr:uid="{00000000-0005-0000-0000-00009B300000}"/>
    <cellStyle name="Euro 18 4" xfId="95" xr:uid="{00000000-0005-0000-0000-00009C300000}"/>
    <cellStyle name="Euro 18 4 2" xfId="4924" xr:uid="{00000000-0005-0000-0000-00009D300000}"/>
    <cellStyle name="Euro 18 4 2 2" xfId="4925" xr:uid="{00000000-0005-0000-0000-00009E300000}"/>
    <cellStyle name="Euro 18 4 2 3" xfId="14060" xr:uid="{00000000-0005-0000-0000-00009F300000}"/>
    <cellStyle name="Euro 18 4 2 4" xfId="13773" xr:uid="{00000000-0005-0000-0000-0000A0300000}"/>
    <cellStyle name="Euro 18 4 3" xfId="4926" xr:uid="{00000000-0005-0000-0000-0000A1300000}"/>
    <cellStyle name="Euro 18 4 4" xfId="2128" xr:uid="{00000000-0005-0000-0000-0000A2300000}"/>
    <cellStyle name="Euro 18 5" xfId="96" xr:uid="{00000000-0005-0000-0000-0000A3300000}"/>
    <cellStyle name="Euro 18 6" xfId="2125" xr:uid="{00000000-0005-0000-0000-0000A4300000}"/>
    <cellStyle name="Euro 18 6 2" xfId="5708" xr:uid="{00000000-0005-0000-0000-0000A5300000}"/>
    <cellStyle name="Euro 19" xfId="97" xr:uid="{00000000-0005-0000-0000-0000A6300000}"/>
    <cellStyle name="Euro 19 2" xfId="98" xr:uid="{00000000-0005-0000-0000-0000A7300000}"/>
    <cellStyle name="Euro 19 2 2" xfId="2130" xr:uid="{00000000-0005-0000-0000-0000A8300000}"/>
    <cellStyle name="Euro 19 2 2 2" xfId="9691" xr:uid="{00000000-0005-0000-0000-0000A9300000}"/>
    <cellStyle name="Euro 19 2 3" xfId="9371" xr:uid="{00000000-0005-0000-0000-0000AA300000}"/>
    <cellStyle name="Euro 19 3" xfId="99" xr:uid="{00000000-0005-0000-0000-0000AB300000}"/>
    <cellStyle name="Euro 19 3 2" xfId="100" xr:uid="{00000000-0005-0000-0000-0000AC300000}"/>
    <cellStyle name="Euro 19 3 2 2" xfId="4209" xr:uid="{00000000-0005-0000-0000-0000AD300000}"/>
    <cellStyle name="Euro 19 3 2 3" xfId="3467" xr:uid="{00000000-0005-0000-0000-0000AE300000}"/>
    <cellStyle name="Euro 19 3 2 3 2" xfId="10153" xr:uid="{00000000-0005-0000-0000-0000AF300000}"/>
    <cellStyle name="Euro 19 3 3" xfId="2131" xr:uid="{00000000-0005-0000-0000-0000B0300000}"/>
    <cellStyle name="Euro 19 3 3 2" xfId="4927" xr:uid="{00000000-0005-0000-0000-0000B1300000}"/>
    <cellStyle name="Euro 19 3 4" xfId="3227" xr:uid="{00000000-0005-0000-0000-0000B2300000}"/>
    <cellStyle name="Euro 19 3 4 2" xfId="9941" xr:uid="{00000000-0005-0000-0000-0000B3300000}"/>
    <cellStyle name="Euro 19 3 5" xfId="8537" xr:uid="{00000000-0005-0000-0000-0000B4300000}"/>
    <cellStyle name="Euro 19 3 6" xfId="1690" xr:uid="{00000000-0005-0000-0000-0000B5300000}"/>
    <cellStyle name="Euro 19 4" xfId="101" xr:uid="{00000000-0005-0000-0000-0000B6300000}"/>
    <cellStyle name="Euro 19 4 2" xfId="4928" xr:uid="{00000000-0005-0000-0000-0000B7300000}"/>
    <cellStyle name="Euro 19 4 2 2" xfId="4929" xr:uid="{00000000-0005-0000-0000-0000B8300000}"/>
    <cellStyle name="Euro 19 4 2 3" xfId="14061" xr:uid="{00000000-0005-0000-0000-0000B9300000}"/>
    <cellStyle name="Euro 19 4 2 4" xfId="13772" xr:uid="{00000000-0005-0000-0000-0000BA300000}"/>
    <cellStyle name="Euro 19 4 3" xfId="4930" xr:uid="{00000000-0005-0000-0000-0000BB300000}"/>
    <cellStyle name="Euro 19 4 4" xfId="2132" xr:uid="{00000000-0005-0000-0000-0000BC300000}"/>
    <cellStyle name="Euro 19 5" xfId="102" xr:uid="{00000000-0005-0000-0000-0000BD300000}"/>
    <cellStyle name="Euro 19 6" xfId="2129" xr:uid="{00000000-0005-0000-0000-0000BE300000}"/>
    <cellStyle name="Euro 19 6 2" xfId="5709" xr:uid="{00000000-0005-0000-0000-0000BF300000}"/>
    <cellStyle name="Euro 2" xfId="103" xr:uid="{00000000-0005-0000-0000-0000C0300000}"/>
    <cellStyle name="Euro 2 2" xfId="104" xr:uid="{00000000-0005-0000-0000-0000C1300000}"/>
    <cellStyle name="Euro 2 2 2" xfId="2134" xr:uid="{00000000-0005-0000-0000-0000C2300000}"/>
    <cellStyle name="Euro 2 2 2 2" xfId="9692" xr:uid="{00000000-0005-0000-0000-0000C3300000}"/>
    <cellStyle name="Euro 2 2 3" xfId="9372" xr:uid="{00000000-0005-0000-0000-0000C4300000}"/>
    <cellStyle name="Euro 2 3" xfId="105" xr:uid="{00000000-0005-0000-0000-0000C5300000}"/>
    <cellStyle name="Euro 2 3 2" xfId="106" xr:uid="{00000000-0005-0000-0000-0000C6300000}"/>
    <cellStyle name="Euro 2 3 2 2" xfId="4210" xr:uid="{00000000-0005-0000-0000-0000C7300000}"/>
    <cellStyle name="Euro 2 3 2 3" xfId="3468" xr:uid="{00000000-0005-0000-0000-0000C8300000}"/>
    <cellStyle name="Euro 2 3 2 3 2" xfId="10154" xr:uid="{00000000-0005-0000-0000-0000C9300000}"/>
    <cellStyle name="Euro 2 3 3" xfId="2135" xr:uid="{00000000-0005-0000-0000-0000CA300000}"/>
    <cellStyle name="Euro 2 3 3 2" xfId="4931" xr:uid="{00000000-0005-0000-0000-0000CB300000}"/>
    <cellStyle name="Euro 2 3 4" xfId="3228" xr:uid="{00000000-0005-0000-0000-0000CC300000}"/>
    <cellStyle name="Euro 2 3 4 2" xfId="9942" xr:uid="{00000000-0005-0000-0000-0000CD300000}"/>
    <cellStyle name="Euro 2 3 5" xfId="8575" xr:uid="{00000000-0005-0000-0000-0000CE300000}"/>
    <cellStyle name="Euro 2 3 6" xfId="1691" xr:uid="{00000000-0005-0000-0000-0000CF300000}"/>
    <cellStyle name="Euro 2 4" xfId="107" xr:uid="{00000000-0005-0000-0000-0000D0300000}"/>
    <cellStyle name="Euro 2 4 2" xfId="4932" xr:uid="{00000000-0005-0000-0000-0000D1300000}"/>
    <cellStyle name="Euro 2 4 2 2" xfId="4933" xr:uid="{00000000-0005-0000-0000-0000D2300000}"/>
    <cellStyle name="Euro 2 4 2 3" xfId="14062" xr:uid="{00000000-0005-0000-0000-0000D3300000}"/>
    <cellStyle name="Euro 2 4 2 4" xfId="13771" xr:uid="{00000000-0005-0000-0000-0000D4300000}"/>
    <cellStyle name="Euro 2 4 3" xfId="4934" xr:uid="{00000000-0005-0000-0000-0000D5300000}"/>
    <cellStyle name="Euro 2 4 4" xfId="2136" xr:uid="{00000000-0005-0000-0000-0000D6300000}"/>
    <cellStyle name="Euro 2 5" xfId="108" xr:uid="{00000000-0005-0000-0000-0000D7300000}"/>
    <cellStyle name="Euro 2 6" xfId="2133" xr:uid="{00000000-0005-0000-0000-0000D8300000}"/>
    <cellStyle name="Euro 2 6 2" xfId="5710" xr:uid="{00000000-0005-0000-0000-0000D9300000}"/>
    <cellStyle name="Euro 20" xfId="109" xr:uid="{00000000-0005-0000-0000-0000DA300000}"/>
    <cellStyle name="Euro 20 2" xfId="110" xr:uid="{00000000-0005-0000-0000-0000DB300000}"/>
    <cellStyle name="Euro 20 2 2" xfId="2138" xr:uid="{00000000-0005-0000-0000-0000DC300000}"/>
    <cellStyle name="Euro 20 2 2 2" xfId="9693" xr:uid="{00000000-0005-0000-0000-0000DD300000}"/>
    <cellStyle name="Euro 20 2 3" xfId="9373" xr:uid="{00000000-0005-0000-0000-0000DE300000}"/>
    <cellStyle name="Euro 20 3" xfId="111" xr:uid="{00000000-0005-0000-0000-0000DF300000}"/>
    <cellStyle name="Euro 20 3 2" xfId="112" xr:uid="{00000000-0005-0000-0000-0000E0300000}"/>
    <cellStyle name="Euro 20 3 2 2" xfId="4211" xr:uid="{00000000-0005-0000-0000-0000E1300000}"/>
    <cellStyle name="Euro 20 3 2 3" xfId="3469" xr:uid="{00000000-0005-0000-0000-0000E2300000}"/>
    <cellStyle name="Euro 20 3 2 3 2" xfId="10155" xr:uid="{00000000-0005-0000-0000-0000E3300000}"/>
    <cellStyle name="Euro 20 3 3" xfId="2139" xr:uid="{00000000-0005-0000-0000-0000E4300000}"/>
    <cellStyle name="Euro 20 3 3 2" xfId="4935" xr:uid="{00000000-0005-0000-0000-0000E5300000}"/>
    <cellStyle name="Euro 20 3 4" xfId="3229" xr:uid="{00000000-0005-0000-0000-0000E6300000}"/>
    <cellStyle name="Euro 20 3 4 2" xfId="9943" xr:uid="{00000000-0005-0000-0000-0000E7300000}"/>
    <cellStyle name="Euro 20 3 5" xfId="7455" xr:uid="{00000000-0005-0000-0000-0000E8300000}"/>
    <cellStyle name="Euro 20 3 6" xfId="1692" xr:uid="{00000000-0005-0000-0000-0000E9300000}"/>
    <cellStyle name="Euro 20 4" xfId="113" xr:uid="{00000000-0005-0000-0000-0000EA300000}"/>
    <cellStyle name="Euro 20 4 2" xfId="4936" xr:uid="{00000000-0005-0000-0000-0000EB300000}"/>
    <cellStyle name="Euro 20 4 2 2" xfId="4937" xr:uid="{00000000-0005-0000-0000-0000EC300000}"/>
    <cellStyle name="Euro 20 4 2 3" xfId="14063" xr:uid="{00000000-0005-0000-0000-0000ED300000}"/>
    <cellStyle name="Euro 20 4 2 4" xfId="13770" xr:uid="{00000000-0005-0000-0000-0000EE300000}"/>
    <cellStyle name="Euro 20 4 3" xfId="4938" xr:uid="{00000000-0005-0000-0000-0000EF300000}"/>
    <cellStyle name="Euro 20 4 4" xfId="2140" xr:uid="{00000000-0005-0000-0000-0000F0300000}"/>
    <cellStyle name="Euro 20 5" xfId="114" xr:uid="{00000000-0005-0000-0000-0000F1300000}"/>
    <cellStyle name="Euro 20 6" xfId="2137" xr:uid="{00000000-0005-0000-0000-0000F2300000}"/>
    <cellStyle name="Euro 20 6 2" xfId="5711" xr:uid="{00000000-0005-0000-0000-0000F3300000}"/>
    <cellStyle name="Euro 21" xfId="115" xr:uid="{00000000-0005-0000-0000-0000F4300000}"/>
    <cellStyle name="Euro 21 2" xfId="116" xr:uid="{00000000-0005-0000-0000-0000F5300000}"/>
    <cellStyle name="Euro 21 2 2" xfId="2142" xr:uid="{00000000-0005-0000-0000-0000F6300000}"/>
    <cellStyle name="Euro 21 2 2 2" xfId="9694" xr:uid="{00000000-0005-0000-0000-0000F7300000}"/>
    <cellStyle name="Euro 21 2 3" xfId="9374" xr:uid="{00000000-0005-0000-0000-0000F8300000}"/>
    <cellStyle name="Euro 21 3" xfId="117" xr:uid="{00000000-0005-0000-0000-0000F9300000}"/>
    <cellStyle name="Euro 21 3 2" xfId="118" xr:uid="{00000000-0005-0000-0000-0000FA300000}"/>
    <cellStyle name="Euro 21 3 2 2" xfId="4212" xr:uid="{00000000-0005-0000-0000-0000FB300000}"/>
    <cellStyle name="Euro 21 3 2 3" xfId="3470" xr:uid="{00000000-0005-0000-0000-0000FC300000}"/>
    <cellStyle name="Euro 21 3 2 3 2" xfId="10156" xr:uid="{00000000-0005-0000-0000-0000FD300000}"/>
    <cellStyle name="Euro 21 3 3" xfId="2143" xr:uid="{00000000-0005-0000-0000-0000FE300000}"/>
    <cellStyle name="Euro 21 3 3 2" xfId="4939" xr:uid="{00000000-0005-0000-0000-0000FF300000}"/>
    <cellStyle name="Euro 21 3 4" xfId="3230" xr:uid="{00000000-0005-0000-0000-000000310000}"/>
    <cellStyle name="Euro 21 3 4 2" xfId="9944" xr:uid="{00000000-0005-0000-0000-000001310000}"/>
    <cellStyle name="Euro 21 3 5" xfId="7396" xr:uid="{00000000-0005-0000-0000-000002310000}"/>
    <cellStyle name="Euro 21 3 6" xfId="1693" xr:uid="{00000000-0005-0000-0000-000003310000}"/>
    <cellStyle name="Euro 21 4" xfId="119" xr:uid="{00000000-0005-0000-0000-000004310000}"/>
    <cellStyle name="Euro 21 4 2" xfId="4940" xr:uid="{00000000-0005-0000-0000-000005310000}"/>
    <cellStyle name="Euro 21 4 2 2" xfId="4941" xr:uid="{00000000-0005-0000-0000-000006310000}"/>
    <cellStyle name="Euro 21 4 2 3" xfId="14064" xr:uid="{00000000-0005-0000-0000-000007310000}"/>
    <cellStyle name="Euro 21 4 2 4" xfId="13769" xr:uid="{00000000-0005-0000-0000-000008310000}"/>
    <cellStyle name="Euro 21 4 3" xfId="4942" xr:uid="{00000000-0005-0000-0000-000009310000}"/>
    <cellStyle name="Euro 21 4 4" xfId="2144" xr:uid="{00000000-0005-0000-0000-00000A310000}"/>
    <cellStyle name="Euro 21 5" xfId="120" xr:uid="{00000000-0005-0000-0000-00000B310000}"/>
    <cellStyle name="Euro 21 6" xfId="2141" xr:uid="{00000000-0005-0000-0000-00000C310000}"/>
    <cellStyle name="Euro 21 6 2" xfId="5712" xr:uid="{00000000-0005-0000-0000-00000D310000}"/>
    <cellStyle name="Euro 22" xfId="121" xr:uid="{00000000-0005-0000-0000-00000E310000}"/>
    <cellStyle name="Euro 22 2" xfId="122" xr:uid="{00000000-0005-0000-0000-00000F310000}"/>
    <cellStyle name="Euro 22 2 2" xfId="2146" xr:uid="{00000000-0005-0000-0000-000010310000}"/>
    <cellStyle name="Euro 22 2 2 2" xfId="9695" xr:uid="{00000000-0005-0000-0000-000011310000}"/>
    <cellStyle name="Euro 22 2 3" xfId="9375" xr:uid="{00000000-0005-0000-0000-000012310000}"/>
    <cellStyle name="Euro 22 3" xfId="123" xr:uid="{00000000-0005-0000-0000-000013310000}"/>
    <cellStyle name="Euro 22 3 2" xfId="124" xr:uid="{00000000-0005-0000-0000-000014310000}"/>
    <cellStyle name="Euro 22 3 2 2" xfId="4213" xr:uid="{00000000-0005-0000-0000-000015310000}"/>
    <cellStyle name="Euro 22 3 2 3" xfId="3471" xr:uid="{00000000-0005-0000-0000-000016310000}"/>
    <cellStyle name="Euro 22 3 2 3 2" xfId="10157" xr:uid="{00000000-0005-0000-0000-000017310000}"/>
    <cellStyle name="Euro 22 3 3" xfId="2147" xr:uid="{00000000-0005-0000-0000-000018310000}"/>
    <cellStyle name="Euro 22 3 3 2" xfId="4943" xr:uid="{00000000-0005-0000-0000-000019310000}"/>
    <cellStyle name="Euro 22 3 4" xfId="3231" xr:uid="{00000000-0005-0000-0000-00001A310000}"/>
    <cellStyle name="Euro 22 3 4 2" xfId="9945" xr:uid="{00000000-0005-0000-0000-00001B310000}"/>
    <cellStyle name="Euro 22 3 5" xfId="8540" xr:uid="{00000000-0005-0000-0000-00001C310000}"/>
    <cellStyle name="Euro 22 3 6" xfId="1694" xr:uid="{00000000-0005-0000-0000-00001D310000}"/>
    <cellStyle name="Euro 22 4" xfId="125" xr:uid="{00000000-0005-0000-0000-00001E310000}"/>
    <cellStyle name="Euro 22 4 2" xfId="4944" xr:uid="{00000000-0005-0000-0000-00001F310000}"/>
    <cellStyle name="Euro 22 4 2 2" xfId="4945" xr:uid="{00000000-0005-0000-0000-000020310000}"/>
    <cellStyle name="Euro 22 4 2 3" xfId="14065" xr:uid="{00000000-0005-0000-0000-000021310000}"/>
    <cellStyle name="Euro 22 4 2 4" xfId="13767" xr:uid="{00000000-0005-0000-0000-000022310000}"/>
    <cellStyle name="Euro 22 4 3" xfId="4946" xr:uid="{00000000-0005-0000-0000-000023310000}"/>
    <cellStyle name="Euro 22 4 4" xfId="2148" xr:uid="{00000000-0005-0000-0000-000024310000}"/>
    <cellStyle name="Euro 22 5" xfId="126" xr:uid="{00000000-0005-0000-0000-000025310000}"/>
    <cellStyle name="Euro 22 6" xfId="2145" xr:uid="{00000000-0005-0000-0000-000026310000}"/>
    <cellStyle name="Euro 22 6 2" xfId="5713" xr:uid="{00000000-0005-0000-0000-000027310000}"/>
    <cellStyle name="Euro 23" xfId="127" xr:uid="{00000000-0005-0000-0000-000028310000}"/>
    <cellStyle name="Euro 23 2" xfId="128" xr:uid="{00000000-0005-0000-0000-000029310000}"/>
    <cellStyle name="Euro 23 2 2" xfId="2150" xr:uid="{00000000-0005-0000-0000-00002A310000}"/>
    <cellStyle name="Euro 23 2 2 2" xfId="9696" xr:uid="{00000000-0005-0000-0000-00002B310000}"/>
    <cellStyle name="Euro 23 2 3" xfId="9376" xr:uid="{00000000-0005-0000-0000-00002C310000}"/>
    <cellStyle name="Euro 23 3" xfId="129" xr:uid="{00000000-0005-0000-0000-00002D310000}"/>
    <cellStyle name="Euro 23 3 2" xfId="130" xr:uid="{00000000-0005-0000-0000-00002E310000}"/>
    <cellStyle name="Euro 23 3 2 2" xfId="4214" xr:uid="{00000000-0005-0000-0000-00002F310000}"/>
    <cellStyle name="Euro 23 3 2 3" xfId="3472" xr:uid="{00000000-0005-0000-0000-000030310000}"/>
    <cellStyle name="Euro 23 3 2 3 2" xfId="10158" xr:uid="{00000000-0005-0000-0000-000031310000}"/>
    <cellStyle name="Euro 23 3 3" xfId="2151" xr:uid="{00000000-0005-0000-0000-000032310000}"/>
    <cellStyle name="Euro 23 3 3 2" xfId="4947" xr:uid="{00000000-0005-0000-0000-000033310000}"/>
    <cellStyle name="Euro 23 3 4" xfId="3232" xr:uid="{00000000-0005-0000-0000-000034310000}"/>
    <cellStyle name="Euro 23 3 4 2" xfId="9946" xr:uid="{00000000-0005-0000-0000-000035310000}"/>
    <cellStyle name="Euro 23 3 5" xfId="7802" xr:uid="{00000000-0005-0000-0000-000036310000}"/>
    <cellStyle name="Euro 23 3 6" xfId="1695" xr:uid="{00000000-0005-0000-0000-000037310000}"/>
    <cellStyle name="Euro 23 4" xfId="131" xr:uid="{00000000-0005-0000-0000-000038310000}"/>
    <cellStyle name="Euro 23 4 2" xfId="4948" xr:uid="{00000000-0005-0000-0000-000039310000}"/>
    <cellStyle name="Euro 23 4 2 2" xfId="4949" xr:uid="{00000000-0005-0000-0000-00003A310000}"/>
    <cellStyle name="Euro 23 4 2 3" xfId="14066" xr:uid="{00000000-0005-0000-0000-00003B310000}"/>
    <cellStyle name="Euro 23 4 2 4" xfId="13766" xr:uid="{00000000-0005-0000-0000-00003C310000}"/>
    <cellStyle name="Euro 23 4 3" xfId="4950" xr:uid="{00000000-0005-0000-0000-00003D310000}"/>
    <cellStyle name="Euro 23 4 4" xfId="2152" xr:uid="{00000000-0005-0000-0000-00003E310000}"/>
    <cellStyle name="Euro 23 5" xfId="132" xr:uid="{00000000-0005-0000-0000-00003F310000}"/>
    <cellStyle name="Euro 23 6" xfId="2149" xr:uid="{00000000-0005-0000-0000-000040310000}"/>
    <cellStyle name="Euro 23 6 2" xfId="5714" xr:uid="{00000000-0005-0000-0000-000041310000}"/>
    <cellStyle name="Euro 24" xfId="133" xr:uid="{00000000-0005-0000-0000-000042310000}"/>
    <cellStyle name="Euro 24 2" xfId="134" xr:uid="{00000000-0005-0000-0000-000043310000}"/>
    <cellStyle name="Euro 24 2 2" xfId="2154" xr:uid="{00000000-0005-0000-0000-000044310000}"/>
    <cellStyle name="Euro 24 2 2 2" xfId="9697" xr:uid="{00000000-0005-0000-0000-000045310000}"/>
    <cellStyle name="Euro 24 2 3" xfId="9377" xr:uid="{00000000-0005-0000-0000-000046310000}"/>
    <cellStyle name="Euro 24 3" xfId="135" xr:uid="{00000000-0005-0000-0000-000047310000}"/>
    <cellStyle name="Euro 24 3 2" xfId="136" xr:uid="{00000000-0005-0000-0000-000048310000}"/>
    <cellStyle name="Euro 24 3 2 2" xfId="4215" xr:uid="{00000000-0005-0000-0000-000049310000}"/>
    <cellStyle name="Euro 24 3 2 3" xfId="3473" xr:uid="{00000000-0005-0000-0000-00004A310000}"/>
    <cellStyle name="Euro 24 3 2 3 2" xfId="10159" xr:uid="{00000000-0005-0000-0000-00004B310000}"/>
    <cellStyle name="Euro 24 3 3" xfId="2155" xr:uid="{00000000-0005-0000-0000-00004C310000}"/>
    <cellStyle name="Euro 24 3 3 2" xfId="4951" xr:uid="{00000000-0005-0000-0000-00004D310000}"/>
    <cellStyle name="Euro 24 3 4" xfId="3233" xr:uid="{00000000-0005-0000-0000-00004E310000}"/>
    <cellStyle name="Euro 24 3 4 2" xfId="9947" xr:uid="{00000000-0005-0000-0000-00004F310000}"/>
    <cellStyle name="Euro 24 3 5" xfId="7472" xr:uid="{00000000-0005-0000-0000-000050310000}"/>
    <cellStyle name="Euro 24 3 6" xfId="1696" xr:uid="{00000000-0005-0000-0000-000051310000}"/>
    <cellStyle name="Euro 24 4" xfId="137" xr:uid="{00000000-0005-0000-0000-000052310000}"/>
    <cellStyle name="Euro 24 4 2" xfId="4952" xr:uid="{00000000-0005-0000-0000-000053310000}"/>
    <cellStyle name="Euro 24 4 2 2" xfId="4953" xr:uid="{00000000-0005-0000-0000-000054310000}"/>
    <cellStyle name="Euro 24 4 2 3" xfId="14067" xr:uid="{00000000-0005-0000-0000-000055310000}"/>
    <cellStyle name="Euro 24 4 2 4" xfId="13765" xr:uid="{00000000-0005-0000-0000-000056310000}"/>
    <cellStyle name="Euro 24 4 3" xfId="4954" xr:uid="{00000000-0005-0000-0000-000057310000}"/>
    <cellStyle name="Euro 24 4 4" xfId="2156" xr:uid="{00000000-0005-0000-0000-000058310000}"/>
    <cellStyle name="Euro 24 5" xfId="138" xr:uid="{00000000-0005-0000-0000-000059310000}"/>
    <cellStyle name="Euro 24 6" xfId="2153" xr:uid="{00000000-0005-0000-0000-00005A310000}"/>
    <cellStyle name="Euro 24 6 2" xfId="5715" xr:uid="{00000000-0005-0000-0000-00005B310000}"/>
    <cellStyle name="Euro 25" xfId="139" xr:uid="{00000000-0005-0000-0000-00005C310000}"/>
    <cellStyle name="Euro 25 2" xfId="140" xr:uid="{00000000-0005-0000-0000-00005D310000}"/>
    <cellStyle name="Euro 25 2 2" xfId="2158" xr:uid="{00000000-0005-0000-0000-00005E310000}"/>
    <cellStyle name="Euro 25 2 2 2" xfId="9698" xr:uid="{00000000-0005-0000-0000-00005F310000}"/>
    <cellStyle name="Euro 25 2 3" xfId="9378" xr:uid="{00000000-0005-0000-0000-000060310000}"/>
    <cellStyle name="Euro 25 3" xfId="141" xr:uid="{00000000-0005-0000-0000-000061310000}"/>
    <cellStyle name="Euro 25 3 2" xfId="142" xr:uid="{00000000-0005-0000-0000-000062310000}"/>
    <cellStyle name="Euro 25 3 2 2" xfId="4216" xr:uid="{00000000-0005-0000-0000-000063310000}"/>
    <cellStyle name="Euro 25 3 2 3" xfId="3474" xr:uid="{00000000-0005-0000-0000-000064310000}"/>
    <cellStyle name="Euro 25 3 2 3 2" xfId="10160" xr:uid="{00000000-0005-0000-0000-000065310000}"/>
    <cellStyle name="Euro 25 3 3" xfId="2159" xr:uid="{00000000-0005-0000-0000-000066310000}"/>
    <cellStyle name="Euro 25 3 3 2" xfId="4955" xr:uid="{00000000-0005-0000-0000-000067310000}"/>
    <cellStyle name="Euro 25 3 4" xfId="3234" xr:uid="{00000000-0005-0000-0000-000068310000}"/>
    <cellStyle name="Euro 25 3 4 2" xfId="9948" xr:uid="{00000000-0005-0000-0000-000069310000}"/>
    <cellStyle name="Euro 25 3 5" xfId="8494" xr:uid="{00000000-0005-0000-0000-00006A310000}"/>
    <cellStyle name="Euro 25 3 6" xfId="1697" xr:uid="{00000000-0005-0000-0000-00006B310000}"/>
    <cellStyle name="Euro 25 4" xfId="143" xr:uid="{00000000-0005-0000-0000-00006C310000}"/>
    <cellStyle name="Euro 25 4 2" xfId="4956" xr:uid="{00000000-0005-0000-0000-00006D310000}"/>
    <cellStyle name="Euro 25 4 2 2" xfId="4957" xr:uid="{00000000-0005-0000-0000-00006E310000}"/>
    <cellStyle name="Euro 25 4 2 3" xfId="14068" xr:uid="{00000000-0005-0000-0000-00006F310000}"/>
    <cellStyle name="Euro 25 4 2 4" xfId="13764" xr:uid="{00000000-0005-0000-0000-000070310000}"/>
    <cellStyle name="Euro 25 4 3" xfId="4958" xr:uid="{00000000-0005-0000-0000-000071310000}"/>
    <cellStyle name="Euro 25 4 4" xfId="2160" xr:uid="{00000000-0005-0000-0000-000072310000}"/>
    <cellStyle name="Euro 25 5" xfId="144" xr:uid="{00000000-0005-0000-0000-000073310000}"/>
    <cellStyle name="Euro 25 6" xfId="2157" xr:uid="{00000000-0005-0000-0000-000074310000}"/>
    <cellStyle name="Euro 25 6 2" xfId="5716" xr:uid="{00000000-0005-0000-0000-000075310000}"/>
    <cellStyle name="Euro 26" xfId="145" xr:uid="{00000000-0005-0000-0000-000076310000}"/>
    <cellStyle name="Euro 26 2" xfId="146" xr:uid="{00000000-0005-0000-0000-000077310000}"/>
    <cellStyle name="Euro 26 2 2" xfId="2162" xr:uid="{00000000-0005-0000-0000-000078310000}"/>
    <cellStyle name="Euro 26 2 2 2" xfId="9699" xr:uid="{00000000-0005-0000-0000-000079310000}"/>
    <cellStyle name="Euro 26 2 3" xfId="9379" xr:uid="{00000000-0005-0000-0000-00007A310000}"/>
    <cellStyle name="Euro 26 3" xfId="147" xr:uid="{00000000-0005-0000-0000-00007B310000}"/>
    <cellStyle name="Euro 26 3 2" xfId="148" xr:uid="{00000000-0005-0000-0000-00007C310000}"/>
    <cellStyle name="Euro 26 3 2 2" xfId="4217" xr:uid="{00000000-0005-0000-0000-00007D310000}"/>
    <cellStyle name="Euro 26 3 2 3" xfId="3475" xr:uid="{00000000-0005-0000-0000-00007E310000}"/>
    <cellStyle name="Euro 26 3 2 3 2" xfId="10161" xr:uid="{00000000-0005-0000-0000-00007F310000}"/>
    <cellStyle name="Euro 26 3 3" xfId="2163" xr:uid="{00000000-0005-0000-0000-000080310000}"/>
    <cellStyle name="Euro 26 3 3 2" xfId="4959" xr:uid="{00000000-0005-0000-0000-000081310000}"/>
    <cellStyle name="Euro 26 3 4" xfId="3235" xr:uid="{00000000-0005-0000-0000-000082310000}"/>
    <cellStyle name="Euro 26 3 4 2" xfId="9949" xr:uid="{00000000-0005-0000-0000-000083310000}"/>
    <cellStyle name="Euro 26 3 5" xfId="8617" xr:uid="{00000000-0005-0000-0000-000084310000}"/>
    <cellStyle name="Euro 26 3 6" xfId="1698" xr:uid="{00000000-0005-0000-0000-000085310000}"/>
    <cellStyle name="Euro 26 4" xfId="149" xr:uid="{00000000-0005-0000-0000-000086310000}"/>
    <cellStyle name="Euro 26 4 2" xfId="4960" xr:uid="{00000000-0005-0000-0000-000087310000}"/>
    <cellStyle name="Euro 26 4 2 2" xfId="4961" xr:uid="{00000000-0005-0000-0000-000088310000}"/>
    <cellStyle name="Euro 26 4 2 3" xfId="14069" xr:uid="{00000000-0005-0000-0000-000089310000}"/>
    <cellStyle name="Euro 26 4 2 4" xfId="13763" xr:uid="{00000000-0005-0000-0000-00008A310000}"/>
    <cellStyle name="Euro 26 4 3" xfId="4962" xr:uid="{00000000-0005-0000-0000-00008B310000}"/>
    <cellStyle name="Euro 26 4 4" xfId="2164" xr:uid="{00000000-0005-0000-0000-00008C310000}"/>
    <cellStyle name="Euro 26 5" xfId="150" xr:uid="{00000000-0005-0000-0000-00008D310000}"/>
    <cellStyle name="Euro 26 6" xfId="2161" xr:uid="{00000000-0005-0000-0000-00008E310000}"/>
    <cellStyle name="Euro 26 6 2" xfId="5717" xr:uid="{00000000-0005-0000-0000-00008F310000}"/>
    <cellStyle name="Euro 27" xfId="151" xr:uid="{00000000-0005-0000-0000-000090310000}"/>
    <cellStyle name="Euro 27 2" xfId="152" xr:uid="{00000000-0005-0000-0000-000091310000}"/>
    <cellStyle name="Euro 27 2 2" xfId="2166" xr:uid="{00000000-0005-0000-0000-000092310000}"/>
    <cellStyle name="Euro 27 2 2 2" xfId="9700" xr:uid="{00000000-0005-0000-0000-000093310000}"/>
    <cellStyle name="Euro 27 2 3" xfId="9380" xr:uid="{00000000-0005-0000-0000-000094310000}"/>
    <cellStyle name="Euro 27 3" xfId="153" xr:uid="{00000000-0005-0000-0000-000095310000}"/>
    <cellStyle name="Euro 27 3 2" xfId="154" xr:uid="{00000000-0005-0000-0000-000096310000}"/>
    <cellStyle name="Euro 27 3 2 2" xfId="4218" xr:uid="{00000000-0005-0000-0000-000097310000}"/>
    <cellStyle name="Euro 27 3 2 3" xfId="3476" xr:uid="{00000000-0005-0000-0000-000098310000}"/>
    <cellStyle name="Euro 27 3 2 3 2" xfId="10162" xr:uid="{00000000-0005-0000-0000-000099310000}"/>
    <cellStyle name="Euro 27 3 3" xfId="2167" xr:uid="{00000000-0005-0000-0000-00009A310000}"/>
    <cellStyle name="Euro 27 3 3 2" xfId="4963" xr:uid="{00000000-0005-0000-0000-00009B310000}"/>
    <cellStyle name="Euro 27 3 4" xfId="3236" xr:uid="{00000000-0005-0000-0000-00009C310000}"/>
    <cellStyle name="Euro 27 3 4 2" xfId="9950" xr:uid="{00000000-0005-0000-0000-00009D310000}"/>
    <cellStyle name="Euro 27 3 5" xfId="7993" xr:uid="{00000000-0005-0000-0000-00009E310000}"/>
    <cellStyle name="Euro 27 3 6" xfId="1699" xr:uid="{00000000-0005-0000-0000-00009F310000}"/>
    <cellStyle name="Euro 27 4" xfId="155" xr:uid="{00000000-0005-0000-0000-0000A0310000}"/>
    <cellStyle name="Euro 27 4 2" xfId="4964" xr:uid="{00000000-0005-0000-0000-0000A1310000}"/>
    <cellStyle name="Euro 27 4 2 2" xfId="4965" xr:uid="{00000000-0005-0000-0000-0000A2310000}"/>
    <cellStyle name="Euro 27 4 2 3" xfId="14070" xr:uid="{00000000-0005-0000-0000-0000A3310000}"/>
    <cellStyle name="Euro 27 4 2 4" xfId="13762" xr:uid="{00000000-0005-0000-0000-0000A4310000}"/>
    <cellStyle name="Euro 27 4 3" xfId="4966" xr:uid="{00000000-0005-0000-0000-0000A5310000}"/>
    <cellStyle name="Euro 27 4 4" xfId="2168" xr:uid="{00000000-0005-0000-0000-0000A6310000}"/>
    <cellStyle name="Euro 27 5" xfId="156" xr:uid="{00000000-0005-0000-0000-0000A7310000}"/>
    <cellStyle name="Euro 27 6" xfId="2165" xr:uid="{00000000-0005-0000-0000-0000A8310000}"/>
    <cellStyle name="Euro 27 6 2" xfId="5718" xr:uid="{00000000-0005-0000-0000-0000A9310000}"/>
    <cellStyle name="Euro 28" xfId="157" xr:uid="{00000000-0005-0000-0000-0000AA310000}"/>
    <cellStyle name="Euro 28 2" xfId="158" xr:uid="{00000000-0005-0000-0000-0000AB310000}"/>
    <cellStyle name="Euro 28 2 2" xfId="2170" xr:uid="{00000000-0005-0000-0000-0000AC310000}"/>
    <cellStyle name="Euro 28 2 2 2" xfId="9701" xr:uid="{00000000-0005-0000-0000-0000AD310000}"/>
    <cellStyle name="Euro 28 2 3" xfId="9381" xr:uid="{00000000-0005-0000-0000-0000AE310000}"/>
    <cellStyle name="Euro 28 3" xfId="159" xr:uid="{00000000-0005-0000-0000-0000AF310000}"/>
    <cellStyle name="Euro 28 3 2" xfId="160" xr:uid="{00000000-0005-0000-0000-0000B0310000}"/>
    <cellStyle name="Euro 28 3 2 2" xfId="4219" xr:uid="{00000000-0005-0000-0000-0000B1310000}"/>
    <cellStyle name="Euro 28 3 2 3" xfId="3477" xr:uid="{00000000-0005-0000-0000-0000B2310000}"/>
    <cellStyle name="Euro 28 3 2 3 2" xfId="10163" xr:uid="{00000000-0005-0000-0000-0000B3310000}"/>
    <cellStyle name="Euro 28 3 3" xfId="2171" xr:uid="{00000000-0005-0000-0000-0000B4310000}"/>
    <cellStyle name="Euro 28 3 3 2" xfId="4967" xr:uid="{00000000-0005-0000-0000-0000B5310000}"/>
    <cellStyle name="Euro 28 3 4" xfId="3237" xr:uid="{00000000-0005-0000-0000-0000B6310000}"/>
    <cellStyle name="Euro 28 3 4 2" xfId="9951" xr:uid="{00000000-0005-0000-0000-0000B7310000}"/>
    <cellStyle name="Euro 28 3 5" xfId="8538" xr:uid="{00000000-0005-0000-0000-0000B8310000}"/>
    <cellStyle name="Euro 28 3 6" xfId="1700" xr:uid="{00000000-0005-0000-0000-0000B9310000}"/>
    <cellStyle name="Euro 28 4" xfId="161" xr:uid="{00000000-0005-0000-0000-0000BA310000}"/>
    <cellStyle name="Euro 28 4 2" xfId="4968" xr:uid="{00000000-0005-0000-0000-0000BB310000}"/>
    <cellStyle name="Euro 28 4 2 2" xfId="4969" xr:uid="{00000000-0005-0000-0000-0000BC310000}"/>
    <cellStyle name="Euro 28 4 2 3" xfId="14071" xr:uid="{00000000-0005-0000-0000-0000BD310000}"/>
    <cellStyle name="Euro 28 4 2 4" xfId="13761" xr:uid="{00000000-0005-0000-0000-0000BE310000}"/>
    <cellStyle name="Euro 28 4 3" xfId="4970" xr:uid="{00000000-0005-0000-0000-0000BF310000}"/>
    <cellStyle name="Euro 28 4 4" xfId="2172" xr:uid="{00000000-0005-0000-0000-0000C0310000}"/>
    <cellStyle name="Euro 28 5" xfId="162" xr:uid="{00000000-0005-0000-0000-0000C1310000}"/>
    <cellStyle name="Euro 28 6" xfId="2169" xr:uid="{00000000-0005-0000-0000-0000C2310000}"/>
    <cellStyle name="Euro 28 6 2" xfId="5719" xr:uid="{00000000-0005-0000-0000-0000C3310000}"/>
    <cellStyle name="Euro 29" xfId="163" xr:uid="{00000000-0005-0000-0000-0000C4310000}"/>
    <cellStyle name="Euro 29 2" xfId="164" xr:uid="{00000000-0005-0000-0000-0000C5310000}"/>
    <cellStyle name="Euro 29 2 2" xfId="2174" xr:uid="{00000000-0005-0000-0000-0000C6310000}"/>
    <cellStyle name="Euro 29 2 2 2" xfId="9702" xr:uid="{00000000-0005-0000-0000-0000C7310000}"/>
    <cellStyle name="Euro 29 2 3" xfId="9382" xr:uid="{00000000-0005-0000-0000-0000C8310000}"/>
    <cellStyle name="Euro 29 3" xfId="165" xr:uid="{00000000-0005-0000-0000-0000C9310000}"/>
    <cellStyle name="Euro 29 3 2" xfId="166" xr:uid="{00000000-0005-0000-0000-0000CA310000}"/>
    <cellStyle name="Euro 29 3 2 2" xfId="4220" xr:uid="{00000000-0005-0000-0000-0000CB310000}"/>
    <cellStyle name="Euro 29 3 2 3" xfId="3478" xr:uid="{00000000-0005-0000-0000-0000CC310000}"/>
    <cellStyle name="Euro 29 3 2 3 2" xfId="10164" xr:uid="{00000000-0005-0000-0000-0000CD310000}"/>
    <cellStyle name="Euro 29 3 3" xfId="2175" xr:uid="{00000000-0005-0000-0000-0000CE310000}"/>
    <cellStyle name="Euro 29 3 3 2" xfId="4971" xr:uid="{00000000-0005-0000-0000-0000CF310000}"/>
    <cellStyle name="Euro 29 3 4" xfId="3238" xr:uid="{00000000-0005-0000-0000-0000D0310000}"/>
    <cellStyle name="Euro 29 3 4 2" xfId="9952" xr:uid="{00000000-0005-0000-0000-0000D1310000}"/>
    <cellStyle name="Euro 29 3 5" xfId="7844" xr:uid="{00000000-0005-0000-0000-0000D2310000}"/>
    <cellStyle name="Euro 29 3 6" xfId="1701" xr:uid="{00000000-0005-0000-0000-0000D3310000}"/>
    <cellStyle name="Euro 29 4" xfId="167" xr:uid="{00000000-0005-0000-0000-0000D4310000}"/>
    <cellStyle name="Euro 29 4 2" xfId="4972" xr:uid="{00000000-0005-0000-0000-0000D5310000}"/>
    <cellStyle name="Euro 29 4 2 2" xfId="4973" xr:uid="{00000000-0005-0000-0000-0000D6310000}"/>
    <cellStyle name="Euro 29 4 2 3" xfId="14072" xr:uid="{00000000-0005-0000-0000-0000D7310000}"/>
    <cellStyle name="Euro 29 4 2 4" xfId="13760" xr:uid="{00000000-0005-0000-0000-0000D8310000}"/>
    <cellStyle name="Euro 29 4 3" xfId="4974" xr:uid="{00000000-0005-0000-0000-0000D9310000}"/>
    <cellStyle name="Euro 29 4 4" xfId="2176" xr:uid="{00000000-0005-0000-0000-0000DA310000}"/>
    <cellStyle name="Euro 29 5" xfId="168" xr:uid="{00000000-0005-0000-0000-0000DB310000}"/>
    <cellStyle name="Euro 29 6" xfId="2173" xr:uid="{00000000-0005-0000-0000-0000DC310000}"/>
    <cellStyle name="Euro 29 6 2" xfId="5720" xr:uid="{00000000-0005-0000-0000-0000DD310000}"/>
    <cellStyle name="Euro 3" xfId="169" xr:uid="{00000000-0005-0000-0000-0000DE310000}"/>
    <cellStyle name="Euro 3 2" xfId="170" xr:uid="{00000000-0005-0000-0000-0000DF310000}"/>
    <cellStyle name="Euro 3 2 2" xfId="2178" xr:uid="{00000000-0005-0000-0000-0000E0310000}"/>
    <cellStyle name="Euro 3 2 2 2" xfId="9703" xr:uid="{00000000-0005-0000-0000-0000E1310000}"/>
    <cellStyle name="Euro 3 2 3" xfId="9383" xr:uid="{00000000-0005-0000-0000-0000E2310000}"/>
    <cellStyle name="Euro 3 3" xfId="171" xr:uid="{00000000-0005-0000-0000-0000E3310000}"/>
    <cellStyle name="Euro 3 3 2" xfId="172" xr:uid="{00000000-0005-0000-0000-0000E4310000}"/>
    <cellStyle name="Euro 3 3 2 2" xfId="4221" xr:uid="{00000000-0005-0000-0000-0000E5310000}"/>
    <cellStyle name="Euro 3 3 2 3" xfId="3479" xr:uid="{00000000-0005-0000-0000-0000E6310000}"/>
    <cellStyle name="Euro 3 3 2 3 2" xfId="10165" xr:uid="{00000000-0005-0000-0000-0000E7310000}"/>
    <cellStyle name="Euro 3 3 3" xfId="2179" xr:uid="{00000000-0005-0000-0000-0000E8310000}"/>
    <cellStyle name="Euro 3 3 3 2" xfId="4975" xr:uid="{00000000-0005-0000-0000-0000E9310000}"/>
    <cellStyle name="Euro 3 3 4" xfId="3239" xr:uid="{00000000-0005-0000-0000-0000EA310000}"/>
    <cellStyle name="Euro 3 3 4 2" xfId="9953" xr:uid="{00000000-0005-0000-0000-0000EB310000}"/>
    <cellStyle name="Euro 3 3 5" xfId="8618" xr:uid="{00000000-0005-0000-0000-0000EC310000}"/>
    <cellStyle name="Euro 3 3 6" xfId="1702" xr:uid="{00000000-0005-0000-0000-0000ED310000}"/>
    <cellStyle name="Euro 3 4" xfId="173" xr:uid="{00000000-0005-0000-0000-0000EE310000}"/>
    <cellStyle name="Euro 3 4 2" xfId="4976" xr:uid="{00000000-0005-0000-0000-0000EF310000}"/>
    <cellStyle name="Euro 3 4 2 2" xfId="4977" xr:uid="{00000000-0005-0000-0000-0000F0310000}"/>
    <cellStyle name="Euro 3 4 2 3" xfId="14073" xr:uid="{00000000-0005-0000-0000-0000F1310000}"/>
    <cellStyle name="Euro 3 4 2 4" xfId="13759" xr:uid="{00000000-0005-0000-0000-0000F2310000}"/>
    <cellStyle name="Euro 3 4 3" xfId="4978" xr:uid="{00000000-0005-0000-0000-0000F3310000}"/>
    <cellStyle name="Euro 3 4 4" xfId="2180" xr:uid="{00000000-0005-0000-0000-0000F4310000}"/>
    <cellStyle name="Euro 3 5" xfId="174" xr:uid="{00000000-0005-0000-0000-0000F5310000}"/>
    <cellStyle name="Euro 3 6" xfId="2177" xr:uid="{00000000-0005-0000-0000-0000F6310000}"/>
    <cellStyle name="Euro 3 6 2" xfId="5721" xr:uid="{00000000-0005-0000-0000-0000F7310000}"/>
    <cellStyle name="Euro 30" xfId="175" xr:uid="{00000000-0005-0000-0000-0000F8310000}"/>
    <cellStyle name="Euro 30 2" xfId="176" xr:uid="{00000000-0005-0000-0000-0000F9310000}"/>
    <cellStyle name="Euro 30 2 2" xfId="2182" xr:uid="{00000000-0005-0000-0000-0000FA310000}"/>
    <cellStyle name="Euro 30 2 2 2" xfId="9704" xr:uid="{00000000-0005-0000-0000-0000FB310000}"/>
    <cellStyle name="Euro 30 2 3" xfId="9384" xr:uid="{00000000-0005-0000-0000-0000FC310000}"/>
    <cellStyle name="Euro 30 3" xfId="177" xr:uid="{00000000-0005-0000-0000-0000FD310000}"/>
    <cellStyle name="Euro 30 3 2" xfId="178" xr:uid="{00000000-0005-0000-0000-0000FE310000}"/>
    <cellStyle name="Euro 30 3 2 2" xfId="4222" xr:uid="{00000000-0005-0000-0000-0000FF310000}"/>
    <cellStyle name="Euro 30 3 2 3" xfId="3480" xr:uid="{00000000-0005-0000-0000-000000320000}"/>
    <cellStyle name="Euro 30 3 2 3 2" xfId="10166" xr:uid="{00000000-0005-0000-0000-000001320000}"/>
    <cellStyle name="Euro 30 3 3" xfId="2183" xr:uid="{00000000-0005-0000-0000-000002320000}"/>
    <cellStyle name="Euro 30 3 3 2" xfId="4979" xr:uid="{00000000-0005-0000-0000-000003320000}"/>
    <cellStyle name="Euro 30 3 4" xfId="3240" xr:uid="{00000000-0005-0000-0000-000004320000}"/>
    <cellStyle name="Euro 30 3 4 2" xfId="9954" xr:uid="{00000000-0005-0000-0000-000005320000}"/>
    <cellStyle name="Euro 30 3 5" xfId="8539" xr:uid="{00000000-0005-0000-0000-000006320000}"/>
    <cellStyle name="Euro 30 3 6" xfId="1703" xr:uid="{00000000-0005-0000-0000-000007320000}"/>
    <cellStyle name="Euro 30 4" xfId="179" xr:uid="{00000000-0005-0000-0000-000008320000}"/>
    <cellStyle name="Euro 30 4 2" xfId="4980" xr:uid="{00000000-0005-0000-0000-000009320000}"/>
    <cellStyle name="Euro 30 4 2 2" xfId="4981" xr:uid="{00000000-0005-0000-0000-00000A320000}"/>
    <cellStyle name="Euro 30 4 2 3" xfId="14074" xr:uid="{00000000-0005-0000-0000-00000B320000}"/>
    <cellStyle name="Euro 30 4 2 4" xfId="13758" xr:uid="{00000000-0005-0000-0000-00000C320000}"/>
    <cellStyle name="Euro 30 4 3" xfId="4982" xr:uid="{00000000-0005-0000-0000-00000D320000}"/>
    <cellStyle name="Euro 30 4 4" xfId="2184" xr:uid="{00000000-0005-0000-0000-00000E320000}"/>
    <cellStyle name="Euro 30 5" xfId="180" xr:uid="{00000000-0005-0000-0000-00000F320000}"/>
    <cellStyle name="Euro 30 6" xfId="2181" xr:uid="{00000000-0005-0000-0000-000010320000}"/>
    <cellStyle name="Euro 30 6 2" xfId="5722" xr:uid="{00000000-0005-0000-0000-000011320000}"/>
    <cellStyle name="Euro 31" xfId="181" xr:uid="{00000000-0005-0000-0000-000012320000}"/>
    <cellStyle name="Euro 31 2" xfId="182" xr:uid="{00000000-0005-0000-0000-000013320000}"/>
    <cellStyle name="Euro 31 2 2" xfId="2186" xr:uid="{00000000-0005-0000-0000-000014320000}"/>
    <cellStyle name="Euro 31 2 2 2" xfId="9705" xr:uid="{00000000-0005-0000-0000-000015320000}"/>
    <cellStyle name="Euro 31 2 3" xfId="9385" xr:uid="{00000000-0005-0000-0000-000016320000}"/>
    <cellStyle name="Euro 31 3" xfId="183" xr:uid="{00000000-0005-0000-0000-000017320000}"/>
    <cellStyle name="Euro 31 3 2" xfId="184" xr:uid="{00000000-0005-0000-0000-000018320000}"/>
    <cellStyle name="Euro 31 3 2 2" xfId="4223" xr:uid="{00000000-0005-0000-0000-000019320000}"/>
    <cellStyle name="Euro 31 3 2 3" xfId="3481" xr:uid="{00000000-0005-0000-0000-00001A320000}"/>
    <cellStyle name="Euro 31 3 2 3 2" xfId="10167" xr:uid="{00000000-0005-0000-0000-00001B320000}"/>
    <cellStyle name="Euro 31 3 3" xfId="2187" xr:uid="{00000000-0005-0000-0000-00001C320000}"/>
    <cellStyle name="Euro 31 3 3 2" xfId="4983" xr:uid="{00000000-0005-0000-0000-00001D320000}"/>
    <cellStyle name="Euro 31 3 4" xfId="3241" xr:uid="{00000000-0005-0000-0000-00001E320000}"/>
    <cellStyle name="Euro 31 3 4 2" xfId="9955" xr:uid="{00000000-0005-0000-0000-00001F320000}"/>
    <cellStyle name="Euro 31 3 5" xfId="7411" xr:uid="{00000000-0005-0000-0000-000020320000}"/>
    <cellStyle name="Euro 31 3 6" xfId="1704" xr:uid="{00000000-0005-0000-0000-000021320000}"/>
    <cellStyle name="Euro 31 4" xfId="185" xr:uid="{00000000-0005-0000-0000-000022320000}"/>
    <cellStyle name="Euro 31 4 2" xfId="4984" xr:uid="{00000000-0005-0000-0000-000023320000}"/>
    <cellStyle name="Euro 31 4 2 2" xfId="4985" xr:uid="{00000000-0005-0000-0000-000024320000}"/>
    <cellStyle name="Euro 31 4 2 3" xfId="14075" xr:uid="{00000000-0005-0000-0000-000025320000}"/>
    <cellStyle name="Euro 31 4 2 4" xfId="13757" xr:uid="{00000000-0005-0000-0000-000026320000}"/>
    <cellStyle name="Euro 31 4 3" xfId="4986" xr:uid="{00000000-0005-0000-0000-000027320000}"/>
    <cellStyle name="Euro 31 4 4" xfId="2188" xr:uid="{00000000-0005-0000-0000-000028320000}"/>
    <cellStyle name="Euro 31 5" xfId="186" xr:uid="{00000000-0005-0000-0000-000029320000}"/>
    <cellStyle name="Euro 31 6" xfId="2185" xr:uid="{00000000-0005-0000-0000-00002A320000}"/>
    <cellStyle name="Euro 31 6 2" xfId="5723" xr:uid="{00000000-0005-0000-0000-00002B320000}"/>
    <cellStyle name="Euro 32" xfId="187" xr:uid="{00000000-0005-0000-0000-00002C320000}"/>
    <cellStyle name="Euro 32 2" xfId="188" xr:uid="{00000000-0005-0000-0000-00002D320000}"/>
    <cellStyle name="Euro 32 2 2" xfId="2190" xr:uid="{00000000-0005-0000-0000-00002E320000}"/>
    <cellStyle name="Euro 32 2 2 2" xfId="9706" xr:uid="{00000000-0005-0000-0000-00002F320000}"/>
    <cellStyle name="Euro 32 2 3" xfId="9386" xr:uid="{00000000-0005-0000-0000-000030320000}"/>
    <cellStyle name="Euro 32 3" xfId="189" xr:uid="{00000000-0005-0000-0000-000031320000}"/>
    <cellStyle name="Euro 32 3 2" xfId="190" xr:uid="{00000000-0005-0000-0000-000032320000}"/>
    <cellStyle name="Euro 32 3 2 2" xfId="4224" xr:uid="{00000000-0005-0000-0000-000033320000}"/>
    <cellStyle name="Euro 32 3 2 3" xfId="3482" xr:uid="{00000000-0005-0000-0000-000034320000}"/>
    <cellStyle name="Euro 32 3 2 3 2" xfId="10168" xr:uid="{00000000-0005-0000-0000-000035320000}"/>
    <cellStyle name="Euro 32 3 3" xfId="2191" xr:uid="{00000000-0005-0000-0000-000036320000}"/>
    <cellStyle name="Euro 32 3 3 2" xfId="4987" xr:uid="{00000000-0005-0000-0000-000037320000}"/>
    <cellStyle name="Euro 32 3 4" xfId="3242" xr:uid="{00000000-0005-0000-0000-000038320000}"/>
    <cellStyle name="Euro 32 3 4 2" xfId="9956" xr:uid="{00000000-0005-0000-0000-000039320000}"/>
    <cellStyle name="Euro 32 3 5" xfId="8504" xr:uid="{00000000-0005-0000-0000-00003A320000}"/>
    <cellStyle name="Euro 32 3 6" xfId="1705" xr:uid="{00000000-0005-0000-0000-00003B320000}"/>
    <cellStyle name="Euro 32 4" xfId="191" xr:uid="{00000000-0005-0000-0000-00003C320000}"/>
    <cellStyle name="Euro 32 4 2" xfId="4988" xr:uid="{00000000-0005-0000-0000-00003D320000}"/>
    <cellStyle name="Euro 32 4 2 2" xfId="4989" xr:uid="{00000000-0005-0000-0000-00003E320000}"/>
    <cellStyle name="Euro 32 4 2 3" xfId="14076" xr:uid="{00000000-0005-0000-0000-00003F320000}"/>
    <cellStyle name="Euro 32 4 2 4" xfId="13756" xr:uid="{00000000-0005-0000-0000-000040320000}"/>
    <cellStyle name="Euro 32 4 3" xfId="4990" xr:uid="{00000000-0005-0000-0000-000041320000}"/>
    <cellStyle name="Euro 32 4 4" xfId="2192" xr:uid="{00000000-0005-0000-0000-000042320000}"/>
    <cellStyle name="Euro 32 5" xfId="192" xr:uid="{00000000-0005-0000-0000-000043320000}"/>
    <cellStyle name="Euro 32 6" xfId="2189" xr:uid="{00000000-0005-0000-0000-000044320000}"/>
    <cellStyle name="Euro 32 6 2" xfId="5724" xr:uid="{00000000-0005-0000-0000-000045320000}"/>
    <cellStyle name="Euro 33" xfId="193" xr:uid="{00000000-0005-0000-0000-000046320000}"/>
    <cellStyle name="Euro 33 2" xfId="194" xr:uid="{00000000-0005-0000-0000-000047320000}"/>
    <cellStyle name="Euro 33 2 2" xfId="2194" xr:uid="{00000000-0005-0000-0000-000048320000}"/>
    <cellStyle name="Euro 33 2 2 2" xfId="9707" xr:uid="{00000000-0005-0000-0000-000049320000}"/>
    <cellStyle name="Euro 33 2 3" xfId="9387" xr:uid="{00000000-0005-0000-0000-00004A320000}"/>
    <cellStyle name="Euro 33 3" xfId="195" xr:uid="{00000000-0005-0000-0000-00004B320000}"/>
    <cellStyle name="Euro 33 3 2" xfId="196" xr:uid="{00000000-0005-0000-0000-00004C320000}"/>
    <cellStyle name="Euro 33 3 2 2" xfId="4225" xr:uid="{00000000-0005-0000-0000-00004D320000}"/>
    <cellStyle name="Euro 33 3 2 3" xfId="3483" xr:uid="{00000000-0005-0000-0000-00004E320000}"/>
    <cellStyle name="Euro 33 3 2 3 2" xfId="10169" xr:uid="{00000000-0005-0000-0000-00004F320000}"/>
    <cellStyle name="Euro 33 3 3" xfId="2195" xr:uid="{00000000-0005-0000-0000-000050320000}"/>
    <cellStyle name="Euro 33 3 3 2" xfId="4991" xr:uid="{00000000-0005-0000-0000-000051320000}"/>
    <cellStyle name="Euro 33 3 4" xfId="3243" xr:uid="{00000000-0005-0000-0000-000052320000}"/>
    <cellStyle name="Euro 33 3 4 2" xfId="9957" xr:uid="{00000000-0005-0000-0000-000053320000}"/>
    <cellStyle name="Euro 33 3 5" xfId="7431" xr:uid="{00000000-0005-0000-0000-000054320000}"/>
    <cellStyle name="Euro 33 3 6" xfId="1706" xr:uid="{00000000-0005-0000-0000-000055320000}"/>
    <cellStyle name="Euro 33 4" xfId="197" xr:uid="{00000000-0005-0000-0000-000056320000}"/>
    <cellStyle name="Euro 33 4 2" xfId="4992" xr:uid="{00000000-0005-0000-0000-000057320000}"/>
    <cellStyle name="Euro 33 4 2 2" xfId="4993" xr:uid="{00000000-0005-0000-0000-000058320000}"/>
    <cellStyle name="Euro 33 4 2 3" xfId="14077" xr:uid="{00000000-0005-0000-0000-000059320000}"/>
    <cellStyle name="Euro 33 4 2 4" xfId="13755" xr:uid="{00000000-0005-0000-0000-00005A320000}"/>
    <cellStyle name="Euro 33 4 3" xfId="4994" xr:uid="{00000000-0005-0000-0000-00005B320000}"/>
    <cellStyle name="Euro 33 4 4" xfId="2196" xr:uid="{00000000-0005-0000-0000-00005C320000}"/>
    <cellStyle name="Euro 33 5" xfId="198" xr:uid="{00000000-0005-0000-0000-00005D320000}"/>
    <cellStyle name="Euro 33 6" xfId="2193" xr:uid="{00000000-0005-0000-0000-00005E320000}"/>
    <cellStyle name="Euro 33 6 2" xfId="5725" xr:uid="{00000000-0005-0000-0000-00005F320000}"/>
    <cellStyle name="Euro 34" xfId="199" xr:uid="{00000000-0005-0000-0000-000060320000}"/>
    <cellStyle name="Euro 34 2" xfId="200" xr:uid="{00000000-0005-0000-0000-000061320000}"/>
    <cellStyle name="Euro 34 2 2" xfId="2198" xr:uid="{00000000-0005-0000-0000-000062320000}"/>
    <cellStyle name="Euro 34 2 2 2" xfId="9708" xr:uid="{00000000-0005-0000-0000-000063320000}"/>
    <cellStyle name="Euro 34 2 3" xfId="9388" xr:uid="{00000000-0005-0000-0000-000064320000}"/>
    <cellStyle name="Euro 34 3" xfId="201" xr:uid="{00000000-0005-0000-0000-000065320000}"/>
    <cellStyle name="Euro 34 3 2" xfId="202" xr:uid="{00000000-0005-0000-0000-000066320000}"/>
    <cellStyle name="Euro 34 3 2 2" xfId="4226" xr:uid="{00000000-0005-0000-0000-000067320000}"/>
    <cellStyle name="Euro 34 3 2 3" xfId="3484" xr:uid="{00000000-0005-0000-0000-000068320000}"/>
    <cellStyle name="Euro 34 3 2 3 2" xfId="10170" xr:uid="{00000000-0005-0000-0000-000069320000}"/>
    <cellStyle name="Euro 34 3 3" xfId="2199" xr:uid="{00000000-0005-0000-0000-00006A320000}"/>
    <cellStyle name="Euro 34 3 3 2" xfId="4995" xr:uid="{00000000-0005-0000-0000-00006B320000}"/>
    <cellStyle name="Euro 34 3 4" xfId="3244" xr:uid="{00000000-0005-0000-0000-00006C320000}"/>
    <cellStyle name="Euro 34 3 4 2" xfId="9958" xr:uid="{00000000-0005-0000-0000-00006D320000}"/>
    <cellStyle name="Euro 34 3 5" xfId="8578" xr:uid="{00000000-0005-0000-0000-00006E320000}"/>
    <cellStyle name="Euro 34 3 6" xfId="1707" xr:uid="{00000000-0005-0000-0000-00006F320000}"/>
    <cellStyle name="Euro 34 4" xfId="203" xr:uid="{00000000-0005-0000-0000-000070320000}"/>
    <cellStyle name="Euro 34 4 2" xfId="4996" xr:uid="{00000000-0005-0000-0000-000071320000}"/>
    <cellStyle name="Euro 34 4 2 2" xfId="4997" xr:uid="{00000000-0005-0000-0000-000072320000}"/>
    <cellStyle name="Euro 34 4 2 3" xfId="14078" xr:uid="{00000000-0005-0000-0000-000073320000}"/>
    <cellStyle name="Euro 34 4 2 4" xfId="13753" xr:uid="{00000000-0005-0000-0000-000074320000}"/>
    <cellStyle name="Euro 34 4 3" xfId="4998" xr:uid="{00000000-0005-0000-0000-000075320000}"/>
    <cellStyle name="Euro 34 4 4" xfId="2200" xr:uid="{00000000-0005-0000-0000-000076320000}"/>
    <cellStyle name="Euro 34 5" xfId="204" xr:uid="{00000000-0005-0000-0000-000077320000}"/>
    <cellStyle name="Euro 34 6" xfId="2197" xr:uid="{00000000-0005-0000-0000-000078320000}"/>
    <cellStyle name="Euro 34 6 2" xfId="5726" xr:uid="{00000000-0005-0000-0000-000079320000}"/>
    <cellStyle name="Euro 35" xfId="205" xr:uid="{00000000-0005-0000-0000-00007A320000}"/>
    <cellStyle name="Euro 35 2" xfId="206" xr:uid="{00000000-0005-0000-0000-00007B320000}"/>
    <cellStyle name="Euro 35 2 2" xfId="2202" xr:uid="{00000000-0005-0000-0000-00007C320000}"/>
    <cellStyle name="Euro 35 2 2 2" xfId="9709" xr:uid="{00000000-0005-0000-0000-00007D320000}"/>
    <cellStyle name="Euro 35 2 3" xfId="9389" xr:uid="{00000000-0005-0000-0000-00007E320000}"/>
    <cellStyle name="Euro 35 3" xfId="207" xr:uid="{00000000-0005-0000-0000-00007F320000}"/>
    <cellStyle name="Euro 35 3 2" xfId="208" xr:uid="{00000000-0005-0000-0000-000080320000}"/>
    <cellStyle name="Euro 35 3 2 2" xfId="4227" xr:uid="{00000000-0005-0000-0000-000081320000}"/>
    <cellStyle name="Euro 35 3 2 3" xfId="3485" xr:uid="{00000000-0005-0000-0000-000082320000}"/>
    <cellStyle name="Euro 35 3 2 3 2" xfId="10171" xr:uid="{00000000-0005-0000-0000-000083320000}"/>
    <cellStyle name="Euro 35 3 3" xfId="2203" xr:uid="{00000000-0005-0000-0000-000084320000}"/>
    <cellStyle name="Euro 35 3 3 2" xfId="4999" xr:uid="{00000000-0005-0000-0000-000085320000}"/>
    <cellStyle name="Euro 35 3 4" xfId="3245" xr:uid="{00000000-0005-0000-0000-000086320000}"/>
    <cellStyle name="Euro 35 3 4 2" xfId="9959" xr:uid="{00000000-0005-0000-0000-000087320000}"/>
    <cellStyle name="Euro 35 3 5" xfId="7841" xr:uid="{00000000-0005-0000-0000-000088320000}"/>
    <cellStyle name="Euro 35 3 6" xfId="1708" xr:uid="{00000000-0005-0000-0000-000089320000}"/>
    <cellStyle name="Euro 35 4" xfId="209" xr:uid="{00000000-0005-0000-0000-00008A320000}"/>
    <cellStyle name="Euro 35 4 2" xfId="5000" xr:uid="{00000000-0005-0000-0000-00008B320000}"/>
    <cellStyle name="Euro 35 4 2 2" xfId="5001" xr:uid="{00000000-0005-0000-0000-00008C320000}"/>
    <cellStyle name="Euro 35 4 2 3" xfId="14079" xr:uid="{00000000-0005-0000-0000-00008D320000}"/>
    <cellStyle name="Euro 35 4 2 4" xfId="13750" xr:uid="{00000000-0005-0000-0000-00008E320000}"/>
    <cellStyle name="Euro 35 4 3" xfId="5002" xr:uid="{00000000-0005-0000-0000-00008F320000}"/>
    <cellStyle name="Euro 35 4 4" xfId="2204" xr:uid="{00000000-0005-0000-0000-000090320000}"/>
    <cellStyle name="Euro 35 5" xfId="210" xr:uid="{00000000-0005-0000-0000-000091320000}"/>
    <cellStyle name="Euro 35 6" xfId="2201" xr:uid="{00000000-0005-0000-0000-000092320000}"/>
    <cellStyle name="Euro 35 6 2" xfId="5727" xr:uid="{00000000-0005-0000-0000-000093320000}"/>
    <cellStyle name="Euro 36" xfId="211" xr:uid="{00000000-0005-0000-0000-000094320000}"/>
    <cellStyle name="Euro 36 2" xfId="212" xr:uid="{00000000-0005-0000-0000-000095320000}"/>
    <cellStyle name="Euro 36 2 2" xfId="2206" xr:uid="{00000000-0005-0000-0000-000096320000}"/>
    <cellStyle name="Euro 36 2 2 2" xfId="9710" xr:uid="{00000000-0005-0000-0000-000097320000}"/>
    <cellStyle name="Euro 36 2 3" xfId="9390" xr:uid="{00000000-0005-0000-0000-000098320000}"/>
    <cellStyle name="Euro 36 3" xfId="213" xr:uid="{00000000-0005-0000-0000-000099320000}"/>
    <cellStyle name="Euro 36 3 2" xfId="214" xr:uid="{00000000-0005-0000-0000-00009A320000}"/>
    <cellStyle name="Euro 36 3 2 2" xfId="4228" xr:uid="{00000000-0005-0000-0000-00009B320000}"/>
    <cellStyle name="Euro 36 3 2 3" xfId="3486" xr:uid="{00000000-0005-0000-0000-00009C320000}"/>
    <cellStyle name="Euro 36 3 2 3 2" xfId="10172" xr:uid="{00000000-0005-0000-0000-00009D320000}"/>
    <cellStyle name="Euro 36 3 3" xfId="2207" xr:uid="{00000000-0005-0000-0000-00009E320000}"/>
    <cellStyle name="Euro 36 3 3 2" xfId="5003" xr:uid="{00000000-0005-0000-0000-00009F320000}"/>
    <cellStyle name="Euro 36 3 4" xfId="3246" xr:uid="{00000000-0005-0000-0000-0000A0320000}"/>
    <cellStyle name="Euro 36 3 4 2" xfId="9960" xr:uid="{00000000-0005-0000-0000-0000A1320000}"/>
    <cellStyle name="Euro 36 3 5" xfId="8577" xr:uid="{00000000-0005-0000-0000-0000A2320000}"/>
    <cellStyle name="Euro 36 3 6" xfId="1709" xr:uid="{00000000-0005-0000-0000-0000A3320000}"/>
    <cellStyle name="Euro 36 4" xfId="215" xr:uid="{00000000-0005-0000-0000-0000A4320000}"/>
    <cellStyle name="Euro 36 4 2" xfId="5004" xr:uid="{00000000-0005-0000-0000-0000A5320000}"/>
    <cellStyle name="Euro 36 4 2 2" xfId="5005" xr:uid="{00000000-0005-0000-0000-0000A6320000}"/>
    <cellStyle name="Euro 36 4 2 3" xfId="14080" xr:uid="{00000000-0005-0000-0000-0000A7320000}"/>
    <cellStyle name="Euro 36 4 2 4" xfId="13748" xr:uid="{00000000-0005-0000-0000-0000A8320000}"/>
    <cellStyle name="Euro 36 4 3" xfId="5006" xr:uid="{00000000-0005-0000-0000-0000A9320000}"/>
    <cellStyle name="Euro 36 4 4" xfId="2208" xr:uid="{00000000-0005-0000-0000-0000AA320000}"/>
    <cellStyle name="Euro 36 5" xfId="216" xr:uid="{00000000-0005-0000-0000-0000AB320000}"/>
    <cellStyle name="Euro 36 6" xfId="2205" xr:uid="{00000000-0005-0000-0000-0000AC320000}"/>
    <cellStyle name="Euro 36 6 2" xfId="5728" xr:uid="{00000000-0005-0000-0000-0000AD320000}"/>
    <cellStyle name="Euro 37" xfId="217" xr:uid="{00000000-0005-0000-0000-0000AE320000}"/>
    <cellStyle name="Euro 37 2" xfId="218" xr:uid="{00000000-0005-0000-0000-0000AF320000}"/>
    <cellStyle name="Euro 37 2 2" xfId="2210" xr:uid="{00000000-0005-0000-0000-0000B0320000}"/>
    <cellStyle name="Euro 37 2 2 2" xfId="9711" xr:uid="{00000000-0005-0000-0000-0000B1320000}"/>
    <cellStyle name="Euro 37 2 3" xfId="9391" xr:uid="{00000000-0005-0000-0000-0000B2320000}"/>
    <cellStyle name="Euro 37 3" xfId="219" xr:uid="{00000000-0005-0000-0000-0000B3320000}"/>
    <cellStyle name="Euro 37 3 2" xfId="220" xr:uid="{00000000-0005-0000-0000-0000B4320000}"/>
    <cellStyle name="Euro 37 3 2 2" xfId="4229" xr:uid="{00000000-0005-0000-0000-0000B5320000}"/>
    <cellStyle name="Euro 37 3 2 3" xfId="3487" xr:uid="{00000000-0005-0000-0000-0000B6320000}"/>
    <cellStyle name="Euro 37 3 2 3 2" xfId="10173" xr:uid="{00000000-0005-0000-0000-0000B7320000}"/>
    <cellStyle name="Euro 37 3 3" xfId="2211" xr:uid="{00000000-0005-0000-0000-0000B8320000}"/>
    <cellStyle name="Euro 37 3 3 2" xfId="5007" xr:uid="{00000000-0005-0000-0000-0000B9320000}"/>
    <cellStyle name="Euro 37 3 4" xfId="3247" xr:uid="{00000000-0005-0000-0000-0000BA320000}"/>
    <cellStyle name="Euro 37 3 4 2" xfId="9961" xr:uid="{00000000-0005-0000-0000-0000BB320000}"/>
    <cellStyle name="Euro 37 3 5" xfId="7527" xr:uid="{00000000-0005-0000-0000-0000BC320000}"/>
    <cellStyle name="Euro 37 3 6" xfId="1710" xr:uid="{00000000-0005-0000-0000-0000BD320000}"/>
    <cellStyle name="Euro 37 4" xfId="221" xr:uid="{00000000-0005-0000-0000-0000BE320000}"/>
    <cellStyle name="Euro 37 4 2" xfId="5008" xr:uid="{00000000-0005-0000-0000-0000BF320000}"/>
    <cellStyle name="Euro 37 4 2 2" xfId="5009" xr:uid="{00000000-0005-0000-0000-0000C0320000}"/>
    <cellStyle name="Euro 37 4 2 3" xfId="14081" xr:uid="{00000000-0005-0000-0000-0000C1320000}"/>
    <cellStyle name="Euro 37 4 2 4" xfId="13746" xr:uid="{00000000-0005-0000-0000-0000C2320000}"/>
    <cellStyle name="Euro 37 4 3" xfId="5010" xr:uid="{00000000-0005-0000-0000-0000C3320000}"/>
    <cellStyle name="Euro 37 4 4" xfId="2212" xr:uid="{00000000-0005-0000-0000-0000C4320000}"/>
    <cellStyle name="Euro 37 5" xfId="222" xr:uid="{00000000-0005-0000-0000-0000C5320000}"/>
    <cellStyle name="Euro 37 6" xfId="2209" xr:uid="{00000000-0005-0000-0000-0000C6320000}"/>
    <cellStyle name="Euro 37 6 2" xfId="5729" xr:uid="{00000000-0005-0000-0000-0000C7320000}"/>
    <cellStyle name="Euro 38" xfId="223" xr:uid="{00000000-0005-0000-0000-0000C8320000}"/>
    <cellStyle name="Euro 38 2" xfId="224" xr:uid="{00000000-0005-0000-0000-0000C9320000}"/>
    <cellStyle name="Euro 38 2 2" xfId="2214" xr:uid="{00000000-0005-0000-0000-0000CA320000}"/>
    <cellStyle name="Euro 38 2 2 2" xfId="9712" xr:uid="{00000000-0005-0000-0000-0000CB320000}"/>
    <cellStyle name="Euro 38 2 3" xfId="9392" xr:uid="{00000000-0005-0000-0000-0000CC320000}"/>
    <cellStyle name="Euro 38 3" xfId="225" xr:uid="{00000000-0005-0000-0000-0000CD320000}"/>
    <cellStyle name="Euro 38 3 2" xfId="226" xr:uid="{00000000-0005-0000-0000-0000CE320000}"/>
    <cellStyle name="Euro 38 3 2 2" xfId="4230" xr:uid="{00000000-0005-0000-0000-0000CF320000}"/>
    <cellStyle name="Euro 38 3 2 3" xfId="3488" xr:uid="{00000000-0005-0000-0000-0000D0320000}"/>
    <cellStyle name="Euro 38 3 2 3 2" xfId="10174" xr:uid="{00000000-0005-0000-0000-0000D1320000}"/>
    <cellStyle name="Euro 38 3 3" xfId="2215" xr:uid="{00000000-0005-0000-0000-0000D2320000}"/>
    <cellStyle name="Euro 38 3 3 2" xfId="5011" xr:uid="{00000000-0005-0000-0000-0000D3320000}"/>
    <cellStyle name="Euro 38 3 4" xfId="3248" xr:uid="{00000000-0005-0000-0000-0000D4320000}"/>
    <cellStyle name="Euro 38 3 4 2" xfId="9962" xr:uid="{00000000-0005-0000-0000-0000D5320000}"/>
    <cellStyle name="Euro 38 3 5" xfId="7821" xr:uid="{00000000-0005-0000-0000-0000D6320000}"/>
    <cellStyle name="Euro 38 3 6" xfId="1711" xr:uid="{00000000-0005-0000-0000-0000D7320000}"/>
    <cellStyle name="Euro 38 4" xfId="227" xr:uid="{00000000-0005-0000-0000-0000D8320000}"/>
    <cellStyle name="Euro 38 4 2" xfId="5012" xr:uid="{00000000-0005-0000-0000-0000D9320000}"/>
    <cellStyle name="Euro 38 4 2 2" xfId="5013" xr:uid="{00000000-0005-0000-0000-0000DA320000}"/>
    <cellStyle name="Euro 38 4 2 3" xfId="14082" xr:uid="{00000000-0005-0000-0000-0000DB320000}"/>
    <cellStyle name="Euro 38 4 2 4" xfId="13745" xr:uid="{00000000-0005-0000-0000-0000DC320000}"/>
    <cellStyle name="Euro 38 4 3" xfId="5014" xr:uid="{00000000-0005-0000-0000-0000DD320000}"/>
    <cellStyle name="Euro 38 4 4" xfId="2216" xr:uid="{00000000-0005-0000-0000-0000DE320000}"/>
    <cellStyle name="Euro 38 5" xfId="228" xr:uid="{00000000-0005-0000-0000-0000DF320000}"/>
    <cellStyle name="Euro 38 6" xfId="2213" xr:uid="{00000000-0005-0000-0000-0000E0320000}"/>
    <cellStyle name="Euro 38 6 2" xfId="5730" xr:uid="{00000000-0005-0000-0000-0000E1320000}"/>
    <cellStyle name="Euro 39" xfId="229" xr:uid="{00000000-0005-0000-0000-0000E2320000}"/>
    <cellStyle name="Euro 39 2" xfId="230" xr:uid="{00000000-0005-0000-0000-0000E3320000}"/>
    <cellStyle name="Euro 39 2 2" xfId="2218" xr:uid="{00000000-0005-0000-0000-0000E4320000}"/>
    <cellStyle name="Euro 39 2 2 2" xfId="9713" xr:uid="{00000000-0005-0000-0000-0000E5320000}"/>
    <cellStyle name="Euro 39 2 3" xfId="9393" xr:uid="{00000000-0005-0000-0000-0000E6320000}"/>
    <cellStyle name="Euro 39 3" xfId="231" xr:uid="{00000000-0005-0000-0000-0000E7320000}"/>
    <cellStyle name="Euro 39 3 2" xfId="232" xr:uid="{00000000-0005-0000-0000-0000E8320000}"/>
    <cellStyle name="Euro 39 3 2 2" xfId="4231" xr:uid="{00000000-0005-0000-0000-0000E9320000}"/>
    <cellStyle name="Euro 39 3 2 3" xfId="3489" xr:uid="{00000000-0005-0000-0000-0000EA320000}"/>
    <cellStyle name="Euro 39 3 2 3 2" xfId="10175" xr:uid="{00000000-0005-0000-0000-0000EB320000}"/>
    <cellStyle name="Euro 39 3 3" xfId="2219" xr:uid="{00000000-0005-0000-0000-0000EC320000}"/>
    <cellStyle name="Euro 39 3 3 2" xfId="5015" xr:uid="{00000000-0005-0000-0000-0000ED320000}"/>
    <cellStyle name="Euro 39 3 4" xfId="3249" xr:uid="{00000000-0005-0000-0000-0000EE320000}"/>
    <cellStyle name="Euro 39 3 4 2" xfId="9963" xr:uid="{00000000-0005-0000-0000-0000EF320000}"/>
    <cellStyle name="Euro 39 3 5" xfId="7809" xr:uid="{00000000-0005-0000-0000-0000F0320000}"/>
    <cellStyle name="Euro 39 3 6" xfId="1712" xr:uid="{00000000-0005-0000-0000-0000F1320000}"/>
    <cellStyle name="Euro 39 4" xfId="233" xr:uid="{00000000-0005-0000-0000-0000F2320000}"/>
    <cellStyle name="Euro 39 4 2" xfId="5016" xr:uid="{00000000-0005-0000-0000-0000F3320000}"/>
    <cellStyle name="Euro 39 4 2 2" xfId="5017" xr:uid="{00000000-0005-0000-0000-0000F4320000}"/>
    <cellStyle name="Euro 39 4 2 3" xfId="14083" xr:uid="{00000000-0005-0000-0000-0000F5320000}"/>
    <cellStyle name="Euro 39 4 2 4" xfId="13744" xr:uid="{00000000-0005-0000-0000-0000F6320000}"/>
    <cellStyle name="Euro 39 4 3" xfId="5018" xr:uid="{00000000-0005-0000-0000-0000F7320000}"/>
    <cellStyle name="Euro 39 4 4" xfId="2220" xr:uid="{00000000-0005-0000-0000-0000F8320000}"/>
    <cellStyle name="Euro 39 5" xfId="234" xr:uid="{00000000-0005-0000-0000-0000F9320000}"/>
    <cellStyle name="Euro 39 6" xfId="2217" xr:uid="{00000000-0005-0000-0000-0000FA320000}"/>
    <cellStyle name="Euro 39 6 2" xfId="5731" xr:uid="{00000000-0005-0000-0000-0000FB320000}"/>
    <cellStyle name="Euro 4" xfId="235" xr:uid="{00000000-0005-0000-0000-0000FC320000}"/>
    <cellStyle name="Euro 4 2" xfId="236" xr:uid="{00000000-0005-0000-0000-0000FD320000}"/>
    <cellStyle name="Euro 4 2 2" xfId="2222" xr:uid="{00000000-0005-0000-0000-0000FE320000}"/>
    <cellStyle name="Euro 4 2 2 2" xfId="9714" xr:uid="{00000000-0005-0000-0000-0000FF320000}"/>
    <cellStyle name="Euro 4 2 3" xfId="9394" xr:uid="{00000000-0005-0000-0000-000000330000}"/>
    <cellStyle name="Euro 4 3" xfId="237" xr:uid="{00000000-0005-0000-0000-000001330000}"/>
    <cellStyle name="Euro 4 3 2" xfId="238" xr:uid="{00000000-0005-0000-0000-000002330000}"/>
    <cellStyle name="Euro 4 3 2 2" xfId="4232" xr:uid="{00000000-0005-0000-0000-000003330000}"/>
    <cellStyle name="Euro 4 3 2 3" xfId="3490" xr:uid="{00000000-0005-0000-0000-000004330000}"/>
    <cellStyle name="Euro 4 3 2 3 2" xfId="10176" xr:uid="{00000000-0005-0000-0000-000005330000}"/>
    <cellStyle name="Euro 4 3 3" xfId="2223" xr:uid="{00000000-0005-0000-0000-000006330000}"/>
    <cellStyle name="Euro 4 3 3 2" xfId="5019" xr:uid="{00000000-0005-0000-0000-000007330000}"/>
    <cellStyle name="Euro 4 3 4" xfId="3250" xr:uid="{00000000-0005-0000-0000-000008330000}"/>
    <cellStyle name="Euro 4 3 4 2" xfId="9964" xr:uid="{00000000-0005-0000-0000-000009330000}"/>
    <cellStyle name="Euro 4 3 5" xfId="7839" xr:uid="{00000000-0005-0000-0000-00000A330000}"/>
    <cellStyle name="Euro 4 3 6" xfId="1713" xr:uid="{00000000-0005-0000-0000-00000B330000}"/>
    <cellStyle name="Euro 4 4" xfId="239" xr:uid="{00000000-0005-0000-0000-00000C330000}"/>
    <cellStyle name="Euro 4 4 2" xfId="5020" xr:uid="{00000000-0005-0000-0000-00000D330000}"/>
    <cellStyle name="Euro 4 4 2 2" xfId="5021" xr:uid="{00000000-0005-0000-0000-00000E330000}"/>
    <cellStyle name="Euro 4 4 2 3" xfId="14084" xr:uid="{00000000-0005-0000-0000-00000F330000}"/>
    <cellStyle name="Euro 4 4 2 4" xfId="13743" xr:uid="{00000000-0005-0000-0000-000010330000}"/>
    <cellStyle name="Euro 4 4 3" xfId="5022" xr:uid="{00000000-0005-0000-0000-000011330000}"/>
    <cellStyle name="Euro 4 4 4" xfId="2224" xr:uid="{00000000-0005-0000-0000-000012330000}"/>
    <cellStyle name="Euro 4 5" xfId="240" xr:uid="{00000000-0005-0000-0000-000013330000}"/>
    <cellStyle name="Euro 4 6" xfId="2221" xr:uid="{00000000-0005-0000-0000-000014330000}"/>
    <cellStyle name="Euro 4 6 2" xfId="5732" xr:uid="{00000000-0005-0000-0000-000015330000}"/>
    <cellStyle name="Euro 40" xfId="241" xr:uid="{00000000-0005-0000-0000-000016330000}"/>
    <cellStyle name="Euro 40 2" xfId="242" xr:uid="{00000000-0005-0000-0000-000017330000}"/>
    <cellStyle name="Euro 40 2 2" xfId="2226" xr:uid="{00000000-0005-0000-0000-000018330000}"/>
    <cellStyle name="Euro 40 2 2 2" xfId="9715" xr:uid="{00000000-0005-0000-0000-000019330000}"/>
    <cellStyle name="Euro 40 2 3" xfId="9395" xr:uid="{00000000-0005-0000-0000-00001A330000}"/>
    <cellStyle name="Euro 40 3" xfId="243" xr:uid="{00000000-0005-0000-0000-00001B330000}"/>
    <cellStyle name="Euro 40 3 2" xfId="244" xr:uid="{00000000-0005-0000-0000-00001C330000}"/>
    <cellStyle name="Euro 40 3 2 2" xfId="4233" xr:uid="{00000000-0005-0000-0000-00001D330000}"/>
    <cellStyle name="Euro 40 3 2 3" xfId="3491" xr:uid="{00000000-0005-0000-0000-00001E330000}"/>
    <cellStyle name="Euro 40 3 2 3 2" xfId="10177" xr:uid="{00000000-0005-0000-0000-00001F330000}"/>
    <cellStyle name="Euro 40 3 3" xfId="2227" xr:uid="{00000000-0005-0000-0000-000020330000}"/>
    <cellStyle name="Euro 40 3 3 2" xfId="5023" xr:uid="{00000000-0005-0000-0000-000021330000}"/>
    <cellStyle name="Euro 40 3 4" xfId="3251" xr:uid="{00000000-0005-0000-0000-000022330000}"/>
    <cellStyle name="Euro 40 3 4 2" xfId="9965" xr:uid="{00000000-0005-0000-0000-000023330000}"/>
    <cellStyle name="Euro 40 3 5" xfId="7840" xr:uid="{00000000-0005-0000-0000-000024330000}"/>
    <cellStyle name="Euro 40 3 6" xfId="1714" xr:uid="{00000000-0005-0000-0000-000025330000}"/>
    <cellStyle name="Euro 40 4" xfId="245" xr:uid="{00000000-0005-0000-0000-000026330000}"/>
    <cellStyle name="Euro 40 4 2" xfId="5024" xr:uid="{00000000-0005-0000-0000-000027330000}"/>
    <cellStyle name="Euro 40 4 2 2" xfId="5025" xr:uid="{00000000-0005-0000-0000-000028330000}"/>
    <cellStyle name="Euro 40 4 2 3" xfId="14085" xr:uid="{00000000-0005-0000-0000-000029330000}"/>
    <cellStyle name="Euro 40 4 2 4" xfId="13742" xr:uid="{00000000-0005-0000-0000-00002A330000}"/>
    <cellStyle name="Euro 40 4 3" xfId="5026" xr:uid="{00000000-0005-0000-0000-00002B330000}"/>
    <cellStyle name="Euro 40 4 4" xfId="2228" xr:uid="{00000000-0005-0000-0000-00002C330000}"/>
    <cellStyle name="Euro 40 5" xfId="246" xr:uid="{00000000-0005-0000-0000-00002D330000}"/>
    <cellStyle name="Euro 40 6" xfId="2225" xr:uid="{00000000-0005-0000-0000-00002E330000}"/>
    <cellStyle name="Euro 40 6 2" xfId="5733" xr:uid="{00000000-0005-0000-0000-00002F330000}"/>
    <cellStyle name="Euro 41" xfId="247" xr:uid="{00000000-0005-0000-0000-000030330000}"/>
    <cellStyle name="Euro 41 2" xfId="248" xr:uid="{00000000-0005-0000-0000-000031330000}"/>
    <cellStyle name="Euro 41 2 2" xfId="2230" xr:uid="{00000000-0005-0000-0000-000032330000}"/>
    <cellStyle name="Euro 41 2 2 2" xfId="9716" xr:uid="{00000000-0005-0000-0000-000033330000}"/>
    <cellStyle name="Euro 41 2 3" xfId="9396" xr:uid="{00000000-0005-0000-0000-000034330000}"/>
    <cellStyle name="Euro 41 3" xfId="249" xr:uid="{00000000-0005-0000-0000-000035330000}"/>
    <cellStyle name="Euro 41 3 2" xfId="250" xr:uid="{00000000-0005-0000-0000-000036330000}"/>
    <cellStyle name="Euro 41 3 2 2" xfId="4234" xr:uid="{00000000-0005-0000-0000-000037330000}"/>
    <cellStyle name="Euro 41 3 2 3" xfId="3492" xr:uid="{00000000-0005-0000-0000-000038330000}"/>
    <cellStyle name="Euro 41 3 2 3 2" xfId="10178" xr:uid="{00000000-0005-0000-0000-000039330000}"/>
    <cellStyle name="Euro 41 3 3" xfId="2231" xr:uid="{00000000-0005-0000-0000-00003A330000}"/>
    <cellStyle name="Euro 41 3 3 2" xfId="5027" xr:uid="{00000000-0005-0000-0000-00003B330000}"/>
    <cellStyle name="Euro 41 3 4" xfId="3252" xr:uid="{00000000-0005-0000-0000-00003C330000}"/>
    <cellStyle name="Euro 41 3 4 2" xfId="9966" xr:uid="{00000000-0005-0000-0000-00003D330000}"/>
    <cellStyle name="Euro 41 3 5" xfId="8579" xr:uid="{00000000-0005-0000-0000-00003E330000}"/>
    <cellStyle name="Euro 41 3 6" xfId="1715" xr:uid="{00000000-0005-0000-0000-00003F330000}"/>
    <cellStyle name="Euro 41 4" xfId="251" xr:uid="{00000000-0005-0000-0000-000040330000}"/>
    <cellStyle name="Euro 41 4 2" xfId="5028" xr:uid="{00000000-0005-0000-0000-000041330000}"/>
    <cellStyle name="Euro 41 4 2 2" xfId="5029" xr:uid="{00000000-0005-0000-0000-000042330000}"/>
    <cellStyle name="Euro 41 4 2 3" xfId="14086" xr:uid="{00000000-0005-0000-0000-000043330000}"/>
    <cellStyle name="Euro 41 4 2 4" xfId="13741" xr:uid="{00000000-0005-0000-0000-000044330000}"/>
    <cellStyle name="Euro 41 4 3" xfId="5030" xr:uid="{00000000-0005-0000-0000-000045330000}"/>
    <cellStyle name="Euro 41 4 4" xfId="2232" xr:uid="{00000000-0005-0000-0000-000046330000}"/>
    <cellStyle name="Euro 41 5" xfId="252" xr:uid="{00000000-0005-0000-0000-000047330000}"/>
    <cellStyle name="Euro 41 6" xfId="2229" xr:uid="{00000000-0005-0000-0000-000048330000}"/>
    <cellStyle name="Euro 41 6 2" xfId="5734" xr:uid="{00000000-0005-0000-0000-000049330000}"/>
    <cellStyle name="Euro 42" xfId="253" xr:uid="{00000000-0005-0000-0000-00004A330000}"/>
    <cellStyle name="Euro 42 2" xfId="254" xr:uid="{00000000-0005-0000-0000-00004B330000}"/>
    <cellStyle name="Euro 42 2 2" xfId="2234" xr:uid="{00000000-0005-0000-0000-00004C330000}"/>
    <cellStyle name="Euro 42 2 2 2" xfId="9717" xr:uid="{00000000-0005-0000-0000-00004D330000}"/>
    <cellStyle name="Euro 42 2 3" xfId="9397" xr:uid="{00000000-0005-0000-0000-00004E330000}"/>
    <cellStyle name="Euro 42 3" xfId="255" xr:uid="{00000000-0005-0000-0000-00004F330000}"/>
    <cellStyle name="Euro 42 3 2" xfId="256" xr:uid="{00000000-0005-0000-0000-000050330000}"/>
    <cellStyle name="Euro 42 3 2 2" xfId="4235" xr:uid="{00000000-0005-0000-0000-000051330000}"/>
    <cellStyle name="Euro 42 3 2 3" xfId="3493" xr:uid="{00000000-0005-0000-0000-000052330000}"/>
    <cellStyle name="Euro 42 3 2 3 2" xfId="10179" xr:uid="{00000000-0005-0000-0000-000053330000}"/>
    <cellStyle name="Euro 42 3 3" xfId="2235" xr:uid="{00000000-0005-0000-0000-000054330000}"/>
    <cellStyle name="Euro 42 3 3 2" xfId="5031" xr:uid="{00000000-0005-0000-0000-000055330000}"/>
    <cellStyle name="Euro 42 3 4" xfId="3253" xr:uid="{00000000-0005-0000-0000-000056330000}"/>
    <cellStyle name="Euro 42 3 4 2" xfId="9967" xr:uid="{00000000-0005-0000-0000-000057330000}"/>
    <cellStyle name="Euro 42 3 5" xfId="8541" xr:uid="{00000000-0005-0000-0000-000058330000}"/>
    <cellStyle name="Euro 42 3 6" xfId="1716" xr:uid="{00000000-0005-0000-0000-000059330000}"/>
    <cellStyle name="Euro 42 4" xfId="257" xr:uid="{00000000-0005-0000-0000-00005A330000}"/>
    <cellStyle name="Euro 42 4 2" xfId="5032" xr:uid="{00000000-0005-0000-0000-00005B330000}"/>
    <cellStyle name="Euro 42 4 2 2" xfId="5033" xr:uid="{00000000-0005-0000-0000-00005C330000}"/>
    <cellStyle name="Euro 42 4 2 3" xfId="14087" xr:uid="{00000000-0005-0000-0000-00005D330000}"/>
    <cellStyle name="Euro 42 4 2 4" xfId="13740" xr:uid="{00000000-0005-0000-0000-00005E330000}"/>
    <cellStyle name="Euro 42 4 3" xfId="5034" xr:uid="{00000000-0005-0000-0000-00005F330000}"/>
    <cellStyle name="Euro 42 4 4" xfId="2236" xr:uid="{00000000-0005-0000-0000-000060330000}"/>
    <cellStyle name="Euro 42 5" xfId="258" xr:uid="{00000000-0005-0000-0000-000061330000}"/>
    <cellStyle name="Euro 42 6" xfId="2233" xr:uid="{00000000-0005-0000-0000-000062330000}"/>
    <cellStyle name="Euro 42 6 2" xfId="5735" xr:uid="{00000000-0005-0000-0000-000063330000}"/>
    <cellStyle name="Euro 43" xfId="259" xr:uid="{00000000-0005-0000-0000-000064330000}"/>
    <cellStyle name="Euro 43 2" xfId="260" xr:uid="{00000000-0005-0000-0000-000065330000}"/>
    <cellStyle name="Euro 43 2 2" xfId="2238" xr:uid="{00000000-0005-0000-0000-000066330000}"/>
    <cellStyle name="Euro 43 2 2 2" xfId="9718" xr:uid="{00000000-0005-0000-0000-000067330000}"/>
    <cellStyle name="Euro 43 2 3" xfId="9398" xr:uid="{00000000-0005-0000-0000-000068330000}"/>
    <cellStyle name="Euro 43 3" xfId="261" xr:uid="{00000000-0005-0000-0000-000069330000}"/>
    <cellStyle name="Euro 43 3 2" xfId="262" xr:uid="{00000000-0005-0000-0000-00006A330000}"/>
    <cellStyle name="Euro 43 3 2 2" xfId="4236" xr:uid="{00000000-0005-0000-0000-00006B330000}"/>
    <cellStyle name="Euro 43 3 2 3" xfId="3494" xr:uid="{00000000-0005-0000-0000-00006C330000}"/>
    <cellStyle name="Euro 43 3 2 3 2" xfId="10180" xr:uid="{00000000-0005-0000-0000-00006D330000}"/>
    <cellStyle name="Euro 43 3 3" xfId="2239" xr:uid="{00000000-0005-0000-0000-00006E330000}"/>
    <cellStyle name="Euro 43 3 3 2" xfId="5035" xr:uid="{00000000-0005-0000-0000-00006F330000}"/>
    <cellStyle name="Euro 43 3 4" xfId="3254" xr:uid="{00000000-0005-0000-0000-000070330000}"/>
    <cellStyle name="Euro 43 3 4 2" xfId="9968" xr:uid="{00000000-0005-0000-0000-000071330000}"/>
    <cellStyle name="Euro 43 3 5" xfId="7526" xr:uid="{00000000-0005-0000-0000-000072330000}"/>
    <cellStyle name="Euro 43 3 6" xfId="1717" xr:uid="{00000000-0005-0000-0000-000073330000}"/>
    <cellStyle name="Euro 43 4" xfId="263" xr:uid="{00000000-0005-0000-0000-000074330000}"/>
    <cellStyle name="Euro 43 4 2" xfId="5036" xr:uid="{00000000-0005-0000-0000-000075330000}"/>
    <cellStyle name="Euro 43 4 2 2" xfId="5037" xr:uid="{00000000-0005-0000-0000-000076330000}"/>
    <cellStyle name="Euro 43 4 2 3" xfId="14088" xr:uid="{00000000-0005-0000-0000-000077330000}"/>
    <cellStyle name="Euro 43 4 2 4" xfId="13739" xr:uid="{00000000-0005-0000-0000-000078330000}"/>
    <cellStyle name="Euro 43 4 3" xfId="5038" xr:uid="{00000000-0005-0000-0000-000079330000}"/>
    <cellStyle name="Euro 43 4 4" xfId="2240" xr:uid="{00000000-0005-0000-0000-00007A330000}"/>
    <cellStyle name="Euro 43 5" xfId="264" xr:uid="{00000000-0005-0000-0000-00007B330000}"/>
    <cellStyle name="Euro 43 6" xfId="2237" xr:uid="{00000000-0005-0000-0000-00007C330000}"/>
    <cellStyle name="Euro 43 6 2" xfId="5736" xr:uid="{00000000-0005-0000-0000-00007D330000}"/>
    <cellStyle name="Euro 44" xfId="265" xr:uid="{00000000-0005-0000-0000-00007E330000}"/>
    <cellStyle name="Euro 44 2" xfId="266" xr:uid="{00000000-0005-0000-0000-00007F330000}"/>
    <cellStyle name="Euro 44 2 2" xfId="2242" xr:uid="{00000000-0005-0000-0000-000080330000}"/>
    <cellStyle name="Euro 44 2 2 2" xfId="9719" xr:uid="{00000000-0005-0000-0000-000081330000}"/>
    <cellStyle name="Euro 44 2 3" xfId="9399" xr:uid="{00000000-0005-0000-0000-000082330000}"/>
    <cellStyle name="Euro 44 3" xfId="267" xr:uid="{00000000-0005-0000-0000-000083330000}"/>
    <cellStyle name="Euro 44 3 2" xfId="268" xr:uid="{00000000-0005-0000-0000-000084330000}"/>
    <cellStyle name="Euro 44 3 2 2" xfId="4237" xr:uid="{00000000-0005-0000-0000-000085330000}"/>
    <cellStyle name="Euro 44 3 2 3" xfId="3495" xr:uid="{00000000-0005-0000-0000-000086330000}"/>
    <cellStyle name="Euro 44 3 2 3 2" xfId="10181" xr:uid="{00000000-0005-0000-0000-000087330000}"/>
    <cellStyle name="Euro 44 3 3" xfId="2243" xr:uid="{00000000-0005-0000-0000-000088330000}"/>
    <cellStyle name="Euro 44 3 3 2" xfId="5039" xr:uid="{00000000-0005-0000-0000-000089330000}"/>
    <cellStyle name="Euro 44 3 4" xfId="3255" xr:uid="{00000000-0005-0000-0000-00008A330000}"/>
    <cellStyle name="Euro 44 3 4 2" xfId="9969" xr:uid="{00000000-0005-0000-0000-00008B330000}"/>
    <cellStyle name="Euro 44 3 5" xfId="7525" xr:uid="{00000000-0005-0000-0000-00008C330000}"/>
    <cellStyle name="Euro 44 3 6" xfId="1718" xr:uid="{00000000-0005-0000-0000-00008D330000}"/>
    <cellStyle name="Euro 44 4" xfId="269" xr:uid="{00000000-0005-0000-0000-00008E330000}"/>
    <cellStyle name="Euro 44 4 2" xfId="5040" xr:uid="{00000000-0005-0000-0000-00008F330000}"/>
    <cellStyle name="Euro 44 4 2 2" xfId="5041" xr:uid="{00000000-0005-0000-0000-000090330000}"/>
    <cellStyle name="Euro 44 4 2 3" xfId="14089" xr:uid="{00000000-0005-0000-0000-000091330000}"/>
    <cellStyle name="Euro 44 4 2 4" xfId="13738" xr:uid="{00000000-0005-0000-0000-000092330000}"/>
    <cellStyle name="Euro 44 4 3" xfId="5042" xr:uid="{00000000-0005-0000-0000-000093330000}"/>
    <cellStyle name="Euro 44 4 4" xfId="2244" xr:uid="{00000000-0005-0000-0000-000094330000}"/>
    <cellStyle name="Euro 44 5" xfId="270" xr:uid="{00000000-0005-0000-0000-000095330000}"/>
    <cellStyle name="Euro 44 6" xfId="2241" xr:uid="{00000000-0005-0000-0000-000096330000}"/>
    <cellStyle name="Euro 44 6 2" xfId="5737" xr:uid="{00000000-0005-0000-0000-000097330000}"/>
    <cellStyle name="Euro 45" xfId="271" xr:uid="{00000000-0005-0000-0000-000098330000}"/>
    <cellStyle name="Euro 45 2" xfId="2245" xr:uid="{00000000-0005-0000-0000-000099330000}"/>
    <cellStyle name="Euro 45 2 2" xfId="5043" xr:uid="{00000000-0005-0000-0000-00009A330000}"/>
    <cellStyle name="Euro 45 2 2 2" xfId="9720" xr:uid="{00000000-0005-0000-0000-00009B330000}"/>
    <cellStyle name="Euro 45 2 3" xfId="8011" xr:uid="{00000000-0005-0000-0000-00009C330000}"/>
    <cellStyle name="Euro 45 2 4" xfId="7530" xr:uid="{00000000-0005-0000-0000-00009D330000}"/>
    <cellStyle name="Euro 45 3" xfId="5044" xr:uid="{00000000-0005-0000-0000-00009E330000}"/>
    <cellStyle name="Euro 45 4" xfId="7529" xr:uid="{00000000-0005-0000-0000-00009F330000}"/>
    <cellStyle name="Euro 45 4 2" xfId="14361" xr:uid="{00000000-0005-0000-0000-0000A0330000}"/>
    <cellStyle name="Euro 45 4 3" xfId="13870" xr:uid="{00000000-0005-0000-0000-0000A1330000}"/>
    <cellStyle name="Euro 45 5" xfId="8012" xr:uid="{00000000-0005-0000-0000-0000A2330000}"/>
    <cellStyle name="Euro 45 6" xfId="7448" xr:uid="{00000000-0005-0000-0000-0000A3330000}"/>
    <cellStyle name="Euro 45 7" xfId="20107" xr:uid="{00000000-0005-0000-0000-0000A4330000}"/>
    <cellStyle name="Euro 46" xfId="272" xr:uid="{00000000-0005-0000-0000-0000A5330000}"/>
    <cellStyle name="Euro 46 2" xfId="2246" xr:uid="{00000000-0005-0000-0000-0000A6330000}"/>
    <cellStyle name="Euro 46 2 2" xfId="9721" xr:uid="{00000000-0005-0000-0000-0000A7330000}"/>
    <cellStyle name="Euro 46 3" xfId="9400" xr:uid="{00000000-0005-0000-0000-0000A8330000}"/>
    <cellStyle name="Euro 47" xfId="273" xr:uid="{00000000-0005-0000-0000-0000A9330000}"/>
    <cellStyle name="Euro 47 2" xfId="274" xr:uid="{00000000-0005-0000-0000-0000AA330000}"/>
    <cellStyle name="Euro 47 2 2" xfId="4238" xr:uid="{00000000-0005-0000-0000-0000AB330000}"/>
    <cellStyle name="Euro 47 2 3" xfId="3496" xr:uid="{00000000-0005-0000-0000-0000AC330000}"/>
    <cellStyle name="Euro 47 2 3 2" xfId="10182" xr:uid="{00000000-0005-0000-0000-0000AD330000}"/>
    <cellStyle name="Euro 47 3" xfId="2247" xr:uid="{00000000-0005-0000-0000-0000AE330000}"/>
    <cellStyle name="Euro 47 3 2" xfId="5045" xr:uid="{00000000-0005-0000-0000-0000AF330000}"/>
    <cellStyle name="Euro 47 4" xfId="3256" xr:uid="{00000000-0005-0000-0000-0000B0330000}"/>
    <cellStyle name="Euro 47 4 2" xfId="9970" xr:uid="{00000000-0005-0000-0000-0000B1330000}"/>
    <cellStyle name="Euro 47 5" xfId="8742" xr:uid="{00000000-0005-0000-0000-0000B2330000}"/>
    <cellStyle name="Euro 47 6" xfId="1719" xr:uid="{00000000-0005-0000-0000-0000B3330000}"/>
    <cellStyle name="Euro 48" xfId="275" xr:uid="{00000000-0005-0000-0000-0000B4330000}"/>
    <cellStyle name="Euro 48 2" xfId="2248" xr:uid="{00000000-0005-0000-0000-0000B5330000}"/>
    <cellStyle name="Euro 48 2 2" xfId="9722" xr:uid="{00000000-0005-0000-0000-0000B6330000}"/>
    <cellStyle name="Euro 48 3" xfId="9401" xr:uid="{00000000-0005-0000-0000-0000B7330000}"/>
    <cellStyle name="Euro 49" xfId="276" xr:uid="{00000000-0005-0000-0000-0000B8330000}"/>
    <cellStyle name="Euro 49 2" xfId="5046" xr:uid="{00000000-0005-0000-0000-0000B9330000}"/>
    <cellStyle name="Euro 49 2 2" xfId="5047" xr:uid="{00000000-0005-0000-0000-0000BA330000}"/>
    <cellStyle name="Euro 49 2 3" xfId="14090" xr:uid="{00000000-0005-0000-0000-0000BB330000}"/>
    <cellStyle name="Euro 49 2 4" xfId="13737" xr:uid="{00000000-0005-0000-0000-0000BC330000}"/>
    <cellStyle name="Euro 49 3" xfId="5048" xr:uid="{00000000-0005-0000-0000-0000BD330000}"/>
    <cellStyle name="Euro 49 4" xfId="2249" xr:uid="{00000000-0005-0000-0000-0000BE330000}"/>
    <cellStyle name="Euro 5" xfId="277" xr:uid="{00000000-0005-0000-0000-0000BF330000}"/>
    <cellStyle name="Euro 5 2" xfId="278" xr:uid="{00000000-0005-0000-0000-0000C0330000}"/>
    <cellStyle name="Euro 5 2 2" xfId="2251" xr:uid="{00000000-0005-0000-0000-0000C1330000}"/>
    <cellStyle name="Euro 5 2 2 2" xfId="9723" xr:uid="{00000000-0005-0000-0000-0000C2330000}"/>
    <cellStyle name="Euro 5 2 3" xfId="9402" xr:uid="{00000000-0005-0000-0000-0000C3330000}"/>
    <cellStyle name="Euro 5 3" xfId="279" xr:uid="{00000000-0005-0000-0000-0000C4330000}"/>
    <cellStyle name="Euro 5 3 2" xfId="280" xr:uid="{00000000-0005-0000-0000-0000C5330000}"/>
    <cellStyle name="Euro 5 3 2 2" xfId="4239" xr:uid="{00000000-0005-0000-0000-0000C6330000}"/>
    <cellStyle name="Euro 5 3 2 3" xfId="3497" xr:uid="{00000000-0005-0000-0000-0000C7330000}"/>
    <cellStyle name="Euro 5 3 2 3 2" xfId="10183" xr:uid="{00000000-0005-0000-0000-0000C8330000}"/>
    <cellStyle name="Euro 5 3 3" xfId="2252" xr:uid="{00000000-0005-0000-0000-0000C9330000}"/>
    <cellStyle name="Euro 5 3 3 2" xfId="5049" xr:uid="{00000000-0005-0000-0000-0000CA330000}"/>
    <cellStyle name="Euro 5 3 4" xfId="3257" xr:uid="{00000000-0005-0000-0000-0000CB330000}"/>
    <cellStyle name="Euro 5 3 4 2" xfId="9971" xr:uid="{00000000-0005-0000-0000-0000CC330000}"/>
    <cellStyle name="Euro 5 3 5" xfId="8543" xr:uid="{00000000-0005-0000-0000-0000CD330000}"/>
    <cellStyle name="Euro 5 3 6" xfId="1720" xr:uid="{00000000-0005-0000-0000-0000CE330000}"/>
    <cellStyle name="Euro 5 4" xfId="281" xr:uid="{00000000-0005-0000-0000-0000CF330000}"/>
    <cellStyle name="Euro 5 4 2" xfId="5050" xr:uid="{00000000-0005-0000-0000-0000D0330000}"/>
    <cellStyle name="Euro 5 4 2 2" xfId="5051" xr:uid="{00000000-0005-0000-0000-0000D1330000}"/>
    <cellStyle name="Euro 5 4 2 3" xfId="14091" xr:uid="{00000000-0005-0000-0000-0000D2330000}"/>
    <cellStyle name="Euro 5 4 2 4" xfId="13736" xr:uid="{00000000-0005-0000-0000-0000D3330000}"/>
    <cellStyle name="Euro 5 4 3" xfId="5052" xr:uid="{00000000-0005-0000-0000-0000D4330000}"/>
    <cellStyle name="Euro 5 4 4" xfId="2253" xr:uid="{00000000-0005-0000-0000-0000D5330000}"/>
    <cellStyle name="Euro 5 5" xfId="282" xr:uid="{00000000-0005-0000-0000-0000D6330000}"/>
    <cellStyle name="Euro 5 6" xfId="2250" xr:uid="{00000000-0005-0000-0000-0000D7330000}"/>
    <cellStyle name="Euro 5 6 2" xfId="5738" xr:uid="{00000000-0005-0000-0000-0000D8330000}"/>
    <cellStyle name="Euro 50" xfId="283" xr:uid="{00000000-0005-0000-0000-0000D9330000}"/>
    <cellStyle name="Euro 51" xfId="2092" xr:uid="{00000000-0005-0000-0000-0000DA330000}"/>
    <cellStyle name="Euro 51 2" xfId="5053" xr:uid="{00000000-0005-0000-0000-0000DB330000}"/>
    <cellStyle name="Euro 51 2 2" xfId="9681" xr:uid="{00000000-0005-0000-0000-0000DC330000}"/>
    <cellStyle name="Euro 51 2 3" xfId="14469" xr:uid="{00000000-0005-0000-0000-0000DD330000}"/>
    <cellStyle name="Euro 51 3" xfId="5699" xr:uid="{00000000-0005-0000-0000-0000DE330000}"/>
    <cellStyle name="Euro 51 4" xfId="7533" xr:uid="{00000000-0005-0000-0000-0000DF330000}"/>
    <cellStyle name="Euro 51 5" xfId="14362" xr:uid="{00000000-0005-0000-0000-0000E0330000}"/>
    <cellStyle name="Euro 6" xfId="284" xr:uid="{00000000-0005-0000-0000-0000E1330000}"/>
    <cellStyle name="Euro 6 2" xfId="285" xr:uid="{00000000-0005-0000-0000-0000E2330000}"/>
    <cellStyle name="Euro 6 2 2" xfId="2255" xr:uid="{00000000-0005-0000-0000-0000E3330000}"/>
    <cellStyle name="Euro 6 2 2 2" xfId="9724" xr:uid="{00000000-0005-0000-0000-0000E4330000}"/>
    <cellStyle name="Euro 6 2 3" xfId="9403" xr:uid="{00000000-0005-0000-0000-0000E5330000}"/>
    <cellStyle name="Euro 6 3" xfId="286" xr:uid="{00000000-0005-0000-0000-0000E6330000}"/>
    <cellStyle name="Euro 6 3 2" xfId="287" xr:uid="{00000000-0005-0000-0000-0000E7330000}"/>
    <cellStyle name="Euro 6 3 2 2" xfId="4240" xr:uid="{00000000-0005-0000-0000-0000E8330000}"/>
    <cellStyle name="Euro 6 3 2 3" xfId="3498" xr:uid="{00000000-0005-0000-0000-0000E9330000}"/>
    <cellStyle name="Euro 6 3 2 3 2" xfId="10184" xr:uid="{00000000-0005-0000-0000-0000EA330000}"/>
    <cellStyle name="Euro 6 3 3" xfId="2256" xr:uid="{00000000-0005-0000-0000-0000EB330000}"/>
    <cellStyle name="Euro 6 3 3 2" xfId="5054" xr:uid="{00000000-0005-0000-0000-0000EC330000}"/>
    <cellStyle name="Euro 6 3 4" xfId="3258" xr:uid="{00000000-0005-0000-0000-0000ED330000}"/>
    <cellStyle name="Euro 6 3 4 2" xfId="9972" xr:uid="{00000000-0005-0000-0000-0000EE330000}"/>
    <cellStyle name="Euro 6 3 5" xfId="8542" xr:uid="{00000000-0005-0000-0000-0000EF330000}"/>
    <cellStyle name="Euro 6 3 6" xfId="1721" xr:uid="{00000000-0005-0000-0000-0000F0330000}"/>
    <cellStyle name="Euro 6 4" xfId="288" xr:uid="{00000000-0005-0000-0000-0000F1330000}"/>
    <cellStyle name="Euro 6 4 2" xfId="5055" xr:uid="{00000000-0005-0000-0000-0000F2330000}"/>
    <cellStyle name="Euro 6 4 2 2" xfId="5056" xr:uid="{00000000-0005-0000-0000-0000F3330000}"/>
    <cellStyle name="Euro 6 4 2 3" xfId="14092" xr:uid="{00000000-0005-0000-0000-0000F4330000}"/>
    <cellStyle name="Euro 6 4 2 4" xfId="13735" xr:uid="{00000000-0005-0000-0000-0000F5330000}"/>
    <cellStyle name="Euro 6 4 3" xfId="5057" xr:uid="{00000000-0005-0000-0000-0000F6330000}"/>
    <cellStyle name="Euro 6 4 4" xfId="2257" xr:uid="{00000000-0005-0000-0000-0000F7330000}"/>
    <cellStyle name="Euro 6 5" xfId="289" xr:uid="{00000000-0005-0000-0000-0000F8330000}"/>
    <cellStyle name="Euro 6 6" xfId="2254" xr:uid="{00000000-0005-0000-0000-0000F9330000}"/>
    <cellStyle name="Euro 6 6 2" xfId="5739" xr:uid="{00000000-0005-0000-0000-0000FA330000}"/>
    <cellStyle name="Euro 7" xfId="290" xr:uid="{00000000-0005-0000-0000-0000FB330000}"/>
    <cellStyle name="Euro 7 2" xfId="291" xr:uid="{00000000-0005-0000-0000-0000FC330000}"/>
    <cellStyle name="Euro 7 2 2" xfId="2259" xr:uid="{00000000-0005-0000-0000-0000FD330000}"/>
    <cellStyle name="Euro 7 2 2 2" xfId="9725" xr:uid="{00000000-0005-0000-0000-0000FE330000}"/>
    <cellStyle name="Euro 7 2 3" xfId="9404" xr:uid="{00000000-0005-0000-0000-0000FF330000}"/>
    <cellStyle name="Euro 7 3" xfId="292" xr:uid="{00000000-0005-0000-0000-000000340000}"/>
    <cellStyle name="Euro 7 3 2" xfId="293" xr:uid="{00000000-0005-0000-0000-000001340000}"/>
    <cellStyle name="Euro 7 3 2 2" xfId="4241" xr:uid="{00000000-0005-0000-0000-000002340000}"/>
    <cellStyle name="Euro 7 3 2 3" xfId="3499" xr:uid="{00000000-0005-0000-0000-000003340000}"/>
    <cellStyle name="Euro 7 3 2 3 2" xfId="10185" xr:uid="{00000000-0005-0000-0000-000004340000}"/>
    <cellStyle name="Euro 7 3 3" xfId="2260" xr:uid="{00000000-0005-0000-0000-000005340000}"/>
    <cellStyle name="Euro 7 3 3 2" xfId="5058" xr:uid="{00000000-0005-0000-0000-000006340000}"/>
    <cellStyle name="Euro 7 3 4" xfId="3259" xr:uid="{00000000-0005-0000-0000-000007340000}"/>
    <cellStyle name="Euro 7 3 4 2" xfId="9973" xr:uid="{00000000-0005-0000-0000-000008340000}"/>
    <cellStyle name="Euro 7 3 5" xfId="8010" xr:uid="{00000000-0005-0000-0000-000009340000}"/>
    <cellStyle name="Euro 7 3 6" xfId="1722" xr:uid="{00000000-0005-0000-0000-00000A340000}"/>
    <cellStyle name="Euro 7 4" xfId="294" xr:uid="{00000000-0005-0000-0000-00000B340000}"/>
    <cellStyle name="Euro 7 4 2" xfId="5059" xr:uid="{00000000-0005-0000-0000-00000C340000}"/>
    <cellStyle name="Euro 7 4 2 2" xfId="5060" xr:uid="{00000000-0005-0000-0000-00000D340000}"/>
    <cellStyle name="Euro 7 4 2 3" xfId="14093" xr:uid="{00000000-0005-0000-0000-00000E340000}"/>
    <cellStyle name="Euro 7 4 2 4" xfId="13734" xr:uid="{00000000-0005-0000-0000-00000F340000}"/>
    <cellStyle name="Euro 7 4 3" xfId="5061" xr:uid="{00000000-0005-0000-0000-000010340000}"/>
    <cellStyle name="Euro 7 4 4" xfId="2261" xr:uid="{00000000-0005-0000-0000-000011340000}"/>
    <cellStyle name="Euro 7 5" xfId="295" xr:uid="{00000000-0005-0000-0000-000012340000}"/>
    <cellStyle name="Euro 7 6" xfId="2258" xr:uid="{00000000-0005-0000-0000-000013340000}"/>
    <cellStyle name="Euro 7 6 2" xfId="5740" xr:uid="{00000000-0005-0000-0000-000014340000}"/>
    <cellStyle name="Euro 8" xfId="296" xr:uid="{00000000-0005-0000-0000-000015340000}"/>
    <cellStyle name="Euro 8 2" xfId="297" xr:uid="{00000000-0005-0000-0000-000016340000}"/>
    <cellStyle name="Euro 8 2 2" xfId="2263" xr:uid="{00000000-0005-0000-0000-000017340000}"/>
    <cellStyle name="Euro 8 2 2 2" xfId="9726" xr:uid="{00000000-0005-0000-0000-000018340000}"/>
    <cellStyle name="Euro 8 2 3" xfId="9405" xr:uid="{00000000-0005-0000-0000-000019340000}"/>
    <cellStyle name="Euro 8 3" xfId="298" xr:uid="{00000000-0005-0000-0000-00001A340000}"/>
    <cellStyle name="Euro 8 3 2" xfId="299" xr:uid="{00000000-0005-0000-0000-00001B340000}"/>
    <cellStyle name="Euro 8 3 2 2" xfId="4242" xr:uid="{00000000-0005-0000-0000-00001C340000}"/>
    <cellStyle name="Euro 8 3 2 3" xfId="3500" xr:uid="{00000000-0005-0000-0000-00001D340000}"/>
    <cellStyle name="Euro 8 3 2 3 2" xfId="10186" xr:uid="{00000000-0005-0000-0000-00001E340000}"/>
    <cellStyle name="Euro 8 3 3" xfId="2264" xr:uid="{00000000-0005-0000-0000-00001F340000}"/>
    <cellStyle name="Euro 8 3 3 2" xfId="5062" xr:uid="{00000000-0005-0000-0000-000020340000}"/>
    <cellStyle name="Euro 8 3 4" xfId="3260" xr:uid="{00000000-0005-0000-0000-000021340000}"/>
    <cellStyle name="Euro 8 3 4 2" xfId="9974" xr:uid="{00000000-0005-0000-0000-000022340000}"/>
    <cellStyle name="Euro 8 3 5" xfId="8471" xr:uid="{00000000-0005-0000-0000-000023340000}"/>
    <cellStyle name="Euro 8 3 6" xfId="1723" xr:uid="{00000000-0005-0000-0000-000024340000}"/>
    <cellStyle name="Euro 8 4" xfId="300" xr:uid="{00000000-0005-0000-0000-000025340000}"/>
    <cellStyle name="Euro 8 4 2" xfId="5063" xr:uid="{00000000-0005-0000-0000-000026340000}"/>
    <cellStyle name="Euro 8 4 2 2" xfId="5064" xr:uid="{00000000-0005-0000-0000-000027340000}"/>
    <cellStyle name="Euro 8 4 2 3" xfId="14094" xr:uid="{00000000-0005-0000-0000-000028340000}"/>
    <cellStyle name="Euro 8 4 2 4" xfId="13733" xr:uid="{00000000-0005-0000-0000-000029340000}"/>
    <cellStyle name="Euro 8 4 3" xfId="5065" xr:uid="{00000000-0005-0000-0000-00002A340000}"/>
    <cellStyle name="Euro 8 4 4" xfId="2265" xr:uid="{00000000-0005-0000-0000-00002B340000}"/>
    <cellStyle name="Euro 8 5" xfId="301" xr:uid="{00000000-0005-0000-0000-00002C340000}"/>
    <cellStyle name="Euro 8 6" xfId="2262" xr:uid="{00000000-0005-0000-0000-00002D340000}"/>
    <cellStyle name="Euro 8 6 2" xfId="5741" xr:uid="{00000000-0005-0000-0000-00002E340000}"/>
    <cellStyle name="Euro 9" xfId="302" xr:uid="{00000000-0005-0000-0000-00002F340000}"/>
    <cellStyle name="Euro 9 2" xfId="303" xr:uid="{00000000-0005-0000-0000-000030340000}"/>
    <cellStyle name="Euro 9 2 2" xfId="2267" xr:uid="{00000000-0005-0000-0000-000031340000}"/>
    <cellStyle name="Euro 9 2 2 2" xfId="9727" xr:uid="{00000000-0005-0000-0000-000032340000}"/>
    <cellStyle name="Euro 9 2 3" xfId="9406" xr:uid="{00000000-0005-0000-0000-000033340000}"/>
    <cellStyle name="Euro 9 3" xfId="304" xr:uid="{00000000-0005-0000-0000-000034340000}"/>
    <cellStyle name="Euro 9 3 2" xfId="305" xr:uid="{00000000-0005-0000-0000-000035340000}"/>
    <cellStyle name="Euro 9 3 2 2" xfId="4243" xr:uid="{00000000-0005-0000-0000-000036340000}"/>
    <cellStyle name="Euro 9 3 2 3" xfId="3501" xr:uid="{00000000-0005-0000-0000-000037340000}"/>
    <cellStyle name="Euro 9 3 2 3 2" xfId="10187" xr:uid="{00000000-0005-0000-0000-000038340000}"/>
    <cellStyle name="Euro 9 3 3" xfId="2268" xr:uid="{00000000-0005-0000-0000-000039340000}"/>
    <cellStyle name="Euro 9 3 3 2" xfId="5066" xr:uid="{00000000-0005-0000-0000-00003A340000}"/>
    <cellStyle name="Euro 9 3 4" xfId="3261" xr:uid="{00000000-0005-0000-0000-00003B340000}"/>
    <cellStyle name="Euro 9 3 4 2" xfId="9975" xr:uid="{00000000-0005-0000-0000-00003C340000}"/>
    <cellStyle name="Euro 9 3 5" xfId="8581" xr:uid="{00000000-0005-0000-0000-00003D340000}"/>
    <cellStyle name="Euro 9 3 6" xfId="1724" xr:uid="{00000000-0005-0000-0000-00003E340000}"/>
    <cellStyle name="Euro 9 4" xfId="306" xr:uid="{00000000-0005-0000-0000-00003F340000}"/>
    <cellStyle name="Euro 9 4 2" xfId="5067" xr:uid="{00000000-0005-0000-0000-000040340000}"/>
    <cellStyle name="Euro 9 4 2 2" xfId="5068" xr:uid="{00000000-0005-0000-0000-000041340000}"/>
    <cellStyle name="Euro 9 4 2 3" xfId="14095" xr:uid="{00000000-0005-0000-0000-000042340000}"/>
    <cellStyle name="Euro 9 4 2 4" xfId="13732" xr:uid="{00000000-0005-0000-0000-000043340000}"/>
    <cellStyle name="Euro 9 4 3" xfId="5069" xr:uid="{00000000-0005-0000-0000-000044340000}"/>
    <cellStyle name="Euro 9 4 4" xfId="2269" xr:uid="{00000000-0005-0000-0000-000045340000}"/>
    <cellStyle name="Euro 9 5" xfId="307" xr:uid="{00000000-0005-0000-0000-000046340000}"/>
    <cellStyle name="Euro 9 6" xfId="2266" xr:uid="{00000000-0005-0000-0000-000047340000}"/>
    <cellStyle name="Euro 9 6 2" xfId="5742" xr:uid="{00000000-0005-0000-0000-000048340000}"/>
    <cellStyle name="Explanatory Text 2" xfId="1615" xr:uid="{00000000-0005-0000-0000-000049340000}"/>
    <cellStyle name="Explanatory Text 2 2" xfId="20108" xr:uid="{00000000-0005-0000-0000-00004A340000}"/>
    <cellStyle name="Explanatory Text 2 3" xfId="6739" xr:uid="{00000000-0005-0000-0000-00004B340000}"/>
    <cellStyle name="Fixed" xfId="28558" xr:uid="{00000000-0005-0000-0000-00004C340000}"/>
    <cellStyle name="Fixed2 - Type2" xfId="308" xr:uid="{00000000-0005-0000-0000-00004D340000}"/>
    <cellStyle name="Good 2" xfId="1616" xr:uid="{00000000-0005-0000-0000-00004E340000}"/>
    <cellStyle name="Good 2 2" xfId="20109" xr:uid="{00000000-0005-0000-0000-00004F340000}"/>
    <cellStyle name="Good 2 3" xfId="6776" xr:uid="{00000000-0005-0000-0000-000050340000}"/>
    <cellStyle name="Gut" xfId="1617" xr:uid="{00000000-0005-0000-0000-000051340000}"/>
    <cellStyle name="Heading 1 2" xfId="1618" xr:uid="{00000000-0005-0000-0000-000052340000}"/>
    <cellStyle name="Heading 1 2 2" xfId="20110" xr:uid="{00000000-0005-0000-0000-000053340000}"/>
    <cellStyle name="Heading 1 2 3" xfId="6740" xr:uid="{00000000-0005-0000-0000-000054340000}"/>
    <cellStyle name="Heading 1 3" xfId="6741" xr:uid="{00000000-0005-0000-0000-000055340000}"/>
    <cellStyle name="Heading 2 2" xfId="1619" xr:uid="{00000000-0005-0000-0000-000056340000}"/>
    <cellStyle name="Heading 2 2 2" xfId="20111" xr:uid="{00000000-0005-0000-0000-000057340000}"/>
    <cellStyle name="Heading 2 2 3" xfId="6742" xr:uid="{00000000-0005-0000-0000-000058340000}"/>
    <cellStyle name="Heading 3 2" xfId="1620" xr:uid="{00000000-0005-0000-0000-000059340000}"/>
    <cellStyle name="Heading 4 2" xfId="1621" xr:uid="{00000000-0005-0000-0000-00005A340000}"/>
    <cellStyle name="Headline" xfId="26517" xr:uid="{00000000-0005-0000-0000-00005B340000}"/>
    <cellStyle name="Hyperlink 2" xfId="1622" xr:uid="{00000000-0005-0000-0000-00005C340000}"/>
    <cellStyle name="Hyperlink 2 2" xfId="8013" xr:uid="{00000000-0005-0000-0000-00005D340000}"/>
    <cellStyle name="Hyperlink 2 2 2" xfId="20112" xr:uid="{00000000-0005-0000-0000-00005E340000}"/>
    <cellStyle name="Hyperlink 2 3" xfId="7534" xr:uid="{00000000-0005-0000-0000-00005F340000}"/>
    <cellStyle name="Hyperlink 2 4" xfId="8497" xr:uid="{00000000-0005-0000-0000-000060340000}"/>
    <cellStyle name="Hyperlink 2 5" xfId="6777" xr:uid="{00000000-0005-0000-0000-000061340000}"/>
    <cellStyle name="Hyperlink 3" xfId="20113" xr:uid="{00000000-0005-0000-0000-000062340000}"/>
    <cellStyle name="Hyperlänk 2" xfId="1623" xr:uid="{00000000-0005-0000-0000-000063340000}"/>
    <cellStyle name="Input 2" xfId="309" xr:uid="{00000000-0005-0000-0000-000064340000}"/>
    <cellStyle name="Input 2 10" xfId="28993" xr:uid="{00000000-0005-0000-0000-000065340000}"/>
    <cellStyle name="Input 2 2" xfId="3502" xr:uid="{00000000-0005-0000-0000-000066340000}"/>
    <cellStyle name="Input 2 2 2" xfId="6778" xr:uid="{00000000-0005-0000-0000-000067340000}"/>
    <cellStyle name="Input 2 2 2 2" xfId="14096" xr:uid="{00000000-0005-0000-0000-000068340000}"/>
    <cellStyle name="Input 2 2 2 2 2" xfId="31857" xr:uid="{00000000-0005-0000-0000-000069340000}"/>
    <cellStyle name="Input 2 2 2 3" xfId="28995" xr:uid="{00000000-0005-0000-0000-00006A340000}"/>
    <cellStyle name="Input 2 2 3" xfId="14014" xr:uid="{00000000-0005-0000-0000-00006B340000}"/>
    <cellStyle name="Input 2 2 3 2" xfId="31342" xr:uid="{00000000-0005-0000-0000-00006C340000}"/>
    <cellStyle name="Input 2 2 4" xfId="26525" xr:uid="{00000000-0005-0000-0000-00006D340000}"/>
    <cellStyle name="Input 2 2 4 2" xfId="31343" xr:uid="{00000000-0005-0000-0000-00006E340000}"/>
    <cellStyle name="Input 2 2 5" xfId="26526" xr:uid="{00000000-0005-0000-0000-00006F340000}"/>
    <cellStyle name="Input 2 2 5 2" xfId="31344" xr:uid="{00000000-0005-0000-0000-000070340000}"/>
    <cellStyle name="Input 2 2 6" xfId="28994" xr:uid="{00000000-0005-0000-0000-000071340000}"/>
    <cellStyle name="Input 2 3" xfId="5070" xr:uid="{00000000-0005-0000-0000-000072340000}"/>
    <cellStyle name="Input 2 3 2" xfId="14008" xr:uid="{00000000-0005-0000-0000-000073340000}"/>
    <cellStyle name="Input 2 3 2 2" xfId="31354" xr:uid="{00000000-0005-0000-0000-000074340000}"/>
    <cellStyle name="Input 2 3 3" xfId="28996" xr:uid="{00000000-0005-0000-0000-000075340000}"/>
    <cellStyle name="Input 2 4" xfId="5071" xr:uid="{00000000-0005-0000-0000-000076340000}"/>
    <cellStyle name="Input 2 4 2" xfId="28908" xr:uid="{00000000-0005-0000-0000-000077340000}"/>
    <cellStyle name="Input 2 4 2 2" xfId="31858" xr:uid="{00000000-0005-0000-0000-000078340000}"/>
    <cellStyle name="Input 2 4 3" xfId="28997" xr:uid="{00000000-0005-0000-0000-000079340000}"/>
    <cellStyle name="Input 2 5" xfId="5072" xr:uid="{00000000-0005-0000-0000-00007A340000}"/>
    <cellStyle name="Input 2 5 2" xfId="28909" xr:uid="{00000000-0005-0000-0000-00007B340000}"/>
    <cellStyle name="Input 2 5 2 2" xfId="31859" xr:uid="{00000000-0005-0000-0000-00007C340000}"/>
    <cellStyle name="Input 2 5 3" xfId="28998" xr:uid="{00000000-0005-0000-0000-00007D340000}"/>
    <cellStyle name="Input 2 6" xfId="5073" xr:uid="{00000000-0005-0000-0000-00007E340000}"/>
    <cellStyle name="Input 2 6 2" xfId="28910" xr:uid="{00000000-0005-0000-0000-00007F340000}"/>
    <cellStyle name="Input 2 6 2 2" xfId="31860" xr:uid="{00000000-0005-0000-0000-000080340000}"/>
    <cellStyle name="Input 2 6 3" xfId="28999" xr:uid="{00000000-0005-0000-0000-000081340000}"/>
    <cellStyle name="Input 2 7" xfId="5074" xr:uid="{00000000-0005-0000-0000-000082340000}"/>
    <cellStyle name="Input 2 7 2" xfId="28911" xr:uid="{00000000-0005-0000-0000-000083340000}"/>
    <cellStyle name="Input 2 7 2 2" xfId="31861" xr:uid="{00000000-0005-0000-0000-000084340000}"/>
    <cellStyle name="Input 2 7 3" xfId="29000" xr:uid="{00000000-0005-0000-0000-000085340000}"/>
    <cellStyle name="Input 2 8" xfId="20114" xr:uid="{00000000-0005-0000-0000-000086340000}"/>
    <cellStyle name="Input 2 8 2" xfId="28912" xr:uid="{00000000-0005-0000-0000-000087340000}"/>
    <cellStyle name="Input 2 8 2 2" xfId="31862" xr:uid="{00000000-0005-0000-0000-000088340000}"/>
    <cellStyle name="Input 2 8 3" xfId="29001" xr:uid="{00000000-0005-0000-0000-000089340000}"/>
    <cellStyle name="Input 2 9" xfId="28913" xr:uid="{00000000-0005-0000-0000-00008A340000}"/>
    <cellStyle name="Input 2 9 2" xfId="31863" xr:uid="{00000000-0005-0000-0000-00008B340000}"/>
    <cellStyle name="Input 3" xfId="3262" xr:uid="{00000000-0005-0000-0000-00008C340000}"/>
    <cellStyle name="Input 3 2" xfId="4774" xr:uid="{00000000-0005-0000-0000-00008D340000}"/>
    <cellStyle name="Input 3 2 2" xfId="7876" xr:uid="{00000000-0005-0000-0000-00008E340000}"/>
    <cellStyle name="Input 3 2 2 2" xfId="31864" xr:uid="{00000000-0005-0000-0000-00008F340000}"/>
    <cellStyle name="Input 3 2 2 3" xfId="28914" xr:uid="{00000000-0005-0000-0000-000090340000}"/>
    <cellStyle name="Input 3 2 3" xfId="6779" xr:uid="{00000000-0005-0000-0000-000091340000}"/>
    <cellStyle name="Input 3 3" xfId="3503" xr:uid="{00000000-0005-0000-0000-000092340000}"/>
    <cellStyle name="Input 3 3 2" xfId="8465" xr:uid="{00000000-0005-0000-0000-000093340000}"/>
    <cellStyle name="Input 3 3 3" xfId="8014" xr:uid="{00000000-0005-0000-0000-000094340000}"/>
    <cellStyle name="Input 3 4" xfId="5075" xr:uid="{00000000-0005-0000-0000-000095340000}"/>
    <cellStyle name="Input 3 4 2" xfId="7800" xr:uid="{00000000-0005-0000-0000-000096340000}"/>
    <cellStyle name="Input 3 4 2 2" xfId="31865" xr:uid="{00000000-0005-0000-0000-000097340000}"/>
    <cellStyle name="Input 3 4 3" xfId="7535" xr:uid="{00000000-0005-0000-0000-000098340000}"/>
    <cellStyle name="Input 3 4 3 2" xfId="29003" xr:uid="{00000000-0005-0000-0000-000099340000}"/>
    <cellStyle name="Input 3 5" xfId="5076" xr:uid="{00000000-0005-0000-0000-00009A340000}"/>
    <cellStyle name="Input 3 5 2" xfId="28915" xr:uid="{00000000-0005-0000-0000-00009B340000}"/>
    <cellStyle name="Input 3 5 2 2" xfId="31866" xr:uid="{00000000-0005-0000-0000-00009C340000}"/>
    <cellStyle name="Input 3 5 3" xfId="29004" xr:uid="{00000000-0005-0000-0000-00009D340000}"/>
    <cellStyle name="Input 3 6" xfId="5077" xr:uid="{00000000-0005-0000-0000-00009E340000}"/>
    <cellStyle name="Input 3 6 2" xfId="28916" xr:uid="{00000000-0005-0000-0000-00009F340000}"/>
    <cellStyle name="Input 3 6 2 2" xfId="31867" xr:uid="{00000000-0005-0000-0000-0000A0340000}"/>
    <cellStyle name="Input 3 6 3" xfId="29005" xr:uid="{00000000-0005-0000-0000-0000A1340000}"/>
    <cellStyle name="Input 3 7" xfId="20117" xr:uid="{00000000-0005-0000-0000-0000A2340000}"/>
    <cellStyle name="Input 3 8" xfId="28917" xr:uid="{00000000-0005-0000-0000-0000A3340000}"/>
    <cellStyle name="Input 3 8 2" xfId="31868" xr:uid="{00000000-0005-0000-0000-0000A4340000}"/>
    <cellStyle name="Input 3 9" xfId="29002" xr:uid="{00000000-0005-0000-0000-0000A5340000}"/>
    <cellStyle name="Input 4" xfId="5078" xr:uid="{00000000-0005-0000-0000-0000A6340000}"/>
    <cellStyle name="Input 4 2" xfId="14343" xr:uid="{00000000-0005-0000-0000-0000A7340000}"/>
    <cellStyle name="Input 4 2 2" xfId="31869" xr:uid="{00000000-0005-0000-0000-0000A8340000}"/>
    <cellStyle name="Input 4 3" xfId="29006" xr:uid="{00000000-0005-0000-0000-0000A9340000}"/>
    <cellStyle name="InputCells" xfId="310" xr:uid="{00000000-0005-0000-0000-0000AA340000}"/>
    <cellStyle name="InputCells12_BBorder" xfId="26518" xr:uid="{00000000-0005-0000-0000-0000AB340000}"/>
    <cellStyle name="Komma 10" xfId="20120" xr:uid="{00000000-0005-0000-0000-0000AC340000}"/>
    <cellStyle name="Komma 10 2" xfId="20121" xr:uid="{00000000-0005-0000-0000-0000AD340000}"/>
    <cellStyle name="Komma 10 2 2" xfId="44981" xr:uid="{00000000-0005-0000-0000-0000AE340000}"/>
    <cellStyle name="Komma 10 2 3" xfId="45889" xr:uid="{00000000-0005-0000-0000-0000AF340000}"/>
    <cellStyle name="Komma 10 3" xfId="44980" xr:uid="{00000000-0005-0000-0000-0000B0340000}"/>
    <cellStyle name="Komma 10 4" xfId="45888" xr:uid="{00000000-0005-0000-0000-0000B1340000}"/>
    <cellStyle name="Komma 11" xfId="20122" xr:uid="{00000000-0005-0000-0000-0000B2340000}"/>
    <cellStyle name="Komma 11 2" xfId="44982" xr:uid="{00000000-0005-0000-0000-0000B3340000}"/>
    <cellStyle name="Komma 11 3" xfId="45890" xr:uid="{00000000-0005-0000-0000-0000B4340000}"/>
    <cellStyle name="Komma 2" xfId="3263" xr:uid="{00000000-0005-0000-0000-0000B5340000}"/>
    <cellStyle name="Komma 2 10" xfId="11276" xr:uid="{00000000-0005-0000-0000-0000B6340000}"/>
    <cellStyle name="Komma 2 10 2" xfId="18821" xr:uid="{00000000-0005-0000-0000-0000B7340000}"/>
    <cellStyle name="Komma 2 10 3" xfId="28688" xr:uid="{00000000-0005-0000-0000-0000B8340000}"/>
    <cellStyle name="Komma 2 10 4" xfId="48137" xr:uid="{00000000-0005-0000-0000-0000B9340000}"/>
    <cellStyle name="Komma 2 10 5" xfId="51153" xr:uid="{00000000-0005-0000-0000-0000BA340000}"/>
    <cellStyle name="Komma 2 11" xfId="11763" xr:uid="{00000000-0005-0000-0000-0000BB340000}"/>
    <cellStyle name="Komma 2 11 2" xfId="19298" xr:uid="{00000000-0005-0000-0000-0000BC340000}"/>
    <cellStyle name="Komma 2 11 3" xfId="42978" xr:uid="{00000000-0005-0000-0000-0000BD340000}"/>
    <cellStyle name="Komma 2 11 4" xfId="48614" xr:uid="{00000000-0005-0000-0000-0000BE340000}"/>
    <cellStyle name="Komma 2 11 5" xfId="51630" xr:uid="{00000000-0005-0000-0000-0000BF340000}"/>
    <cellStyle name="Komma 2 12" xfId="6780" xr:uid="{00000000-0005-0000-0000-0000C0340000}"/>
    <cellStyle name="Komma 2 12 2" xfId="17560" xr:uid="{00000000-0005-0000-0000-0000C1340000}"/>
    <cellStyle name="Komma 2 12 3" xfId="43845" xr:uid="{00000000-0005-0000-0000-0000C2340000}"/>
    <cellStyle name="Komma 2 12 4" xfId="46553" xr:uid="{00000000-0005-0000-0000-0000C3340000}"/>
    <cellStyle name="Komma 2 12 5" xfId="49569" xr:uid="{00000000-0005-0000-0000-0000C4340000}"/>
    <cellStyle name="Komma 2 13" xfId="15806" xr:uid="{00000000-0005-0000-0000-0000C5340000}"/>
    <cellStyle name="Komma 2 14" xfId="20123" xr:uid="{00000000-0005-0000-0000-0000C6340000}"/>
    <cellStyle name="Komma 2 15" xfId="44983" xr:uid="{00000000-0005-0000-0000-0000C7340000}"/>
    <cellStyle name="Komma 2 16" xfId="45891" xr:uid="{00000000-0005-0000-0000-0000C8340000}"/>
    <cellStyle name="Komma 2 17" xfId="46077" xr:uid="{00000000-0005-0000-0000-0000C9340000}"/>
    <cellStyle name="Komma 2 18" xfId="49092" xr:uid="{00000000-0005-0000-0000-0000CA340000}"/>
    <cellStyle name="Komma 2 2" xfId="5079" xr:uid="{00000000-0005-0000-0000-0000CB340000}"/>
    <cellStyle name="Komma 2 2 10" xfId="11803" xr:uid="{00000000-0005-0000-0000-0000CC340000}"/>
    <cellStyle name="Komma 2 2 10 2" xfId="19336" xr:uid="{00000000-0005-0000-0000-0000CD340000}"/>
    <cellStyle name="Komma 2 2 10 3" xfId="43632" xr:uid="{00000000-0005-0000-0000-0000CE340000}"/>
    <cellStyle name="Komma 2 2 10 4" xfId="48652" xr:uid="{00000000-0005-0000-0000-0000CF340000}"/>
    <cellStyle name="Komma 2 2 10 5" xfId="51668" xr:uid="{00000000-0005-0000-0000-0000D0340000}"/>
    <cellStyle name="Komma 2 2 11" xfId="7537" xr:uid="{00000000-0005-0000-0000-0000D1340000}"/>
    <cellStyle name="Komma 2 2 11 2" xfId="42564" xr:uid="{00000000-0005-0000-0000-0000D2340000}"/>
    <cellStyle name="Komma 2 2 11 3" xfId="47000" xr:uid="{00000000-0005-0000-0000-0000D3340000}"/>
    <cellStyle name="Komma 2 2 11 4" xfId="50016" xr:uid="{00000000-0005-0000-0000-0000D4340000}"/>
    <cellStyle name="Komma 2 2 12" xfId="20124" xr:uid="{00000000-0005-0000-0000-0000D5340000}"/>
    <cellStyle name="Komma 2 2 13" xfId="44984" xr:uid="{00000000-0005-0000-0000-0000D6340000}"/>
    <cellStyle name="Komma 2 2 14" xfId="45892" xr:uid="{00000000-0005-0000-0000-0000D7340000}"/>
    <cellStyle name="Komma 2 2 15" xfId="46115" xr:uid="{00000000-0005-0000-0000-0000D8340000}"/>
    <cellStyle name="Komma 2 2 16" xfId="49130" xr:uid="{00000000-0005-0000-0000-0000D9340000}"/>
    <cellStyle name="Komma 2 2 2" xfId="5080" xr:uid="{00000000-0005-0000-0000-0000DA340000}"/>
    <cellStyle name="Komma 2 2 2 10" xfId="8467" xr:uid="{00000000-0005-0000-0000-0000DB340000}"/>
    <cellStyle name="Komma 2 2 2 10 2" xfId="42590" xr:uid="{00000000-0005-0000-0000-0000DC340000}"/>
    <cellStyle name="Komma 2 2 2 10 3" xfId="47218" xr:uid="{00000000-0005-0000-0000-0000DD340000}"/>
    <cellStyle name="Komma 2 2 2 10 4" xfId="50234" xr:uid="{00000000-0005-0000-0000-0000DE340000}"/>
    <cellStyle name="Komma 2 2 2 11" xfId="20125" xr:uid="{00000000-0005-0000-0000-0000DF340000}"/>
    <cellStyle name="Komma 2 2 2 12" xfId="44985" xr:uid="{00000000-0005-0000-0000-0000E0340000}"/>
    <cellStyle name="Komma 2 2 2 13" xfId="45893" xr:uid="{00000000-0005-0000-0000-0000E1340000}"/>
    <cellStyle name="Komma 2 2 2 14" xfId="46116" xr:uid="{00000000-0005-0000-0000-0000E2340000}"/>
    <cellStyle name="Komma 2 2 2 15" xfId="49131" xr:uid="{00000000-0005-0000-0000-0000E3340000}"/>
    <cellStyle name="Komma 2 2 2 2" xfId="6152" xr:uid="{00000000-0005-0000-0000-0000E4340000}"/>
    <cellStyle name="Komma 2 2 2 2 2" xfId="6472" xr:uid="{00000000-0005-0000-0000-0000E5340000}"/>
    <cellStyle name="Komma 2 2 2 2 2 2" xfId="11098" xr:uid="{00000000-0005-0000-0000-0000E6340000}"/>
    <cellStyle name="Komma 2 2 2 2 2 2 2" xfId="18648" xr:uid="{00000000-0005-0000-0000-0000E7340000}"/>
    <cellStyle name="Komma 2 2 2 2 2 2 3" xfId="44495" xr:uid="{00000000-0005-0000-0000-0000E8340000}"/>
    <cellStyle name="Komma 2 2 2 2 2 2 4" xfId="47964" xr:uid="{00000000-0005-0000-0000-0000E9340000}"/>
    <cellStyle name="Komma 2 2 2 2 2 2 5" xfId="50980" xr:uid="{00000000-0005-0000-0000-0000EA340000}"/>
    <cellStyle name="Komma 2 2 2 2 2 3" xfId="11583" xr:uid="{00000000-0005-0000-0000-0000EB340000}"/>
    <cellStyle name="Komma 2 2 2 2 2 3 2" xfId="19125" xr:uid="{00000000-0005-0000-0000-0000EC340000}"/>
    <cellStyle name="Komma 2 2 2 2 2 3 3" xfId="20939" xr:uid="{00000000-0005-0000-0000-0000ED340000}"/>
    <cellStyle name="Komma 2 2 2 2 2 3 4" xfId="48441" xr:uid="{00000000-0005-0000-0000-0000EE340000}"/>
    <cellStyle name="Komma 2 2 2 2 2 3 5" xfId="51457" xr:uid="{00000000-0005-0000-0000-0000EF340000}"/>
    <cellStyle name="Komma 2 2 2 2 2 4" xfId="12070" xr:uid="{00000000-0005-0000-0000-0000F0340000}"/>
    <cellStyle name="Komma 2 2 2 2 2 4 2" xfId="19602" xr:uid="{00000000-0005-0000-0000-0000F1340000}"/>
    <cellStyle name="Komma 2 2 2 2 2 4 3" xfId="43485" xr:uid="{00000000-0005-0000-0000-0000F2340000}"/>
    <cellStyle name="Komma 2 2 2 2 2 4 4" xfId="48918" xr:uid="{00000000-0005-0000-0000-0000F3340000}"/>
    <cellStyle name="Komma 2 2 2 2 2 4 5" xfId="51934" xr:uid="{00000000-0005-0000-0000-0000F4340000}"/>
    <cellStyle name="Komma 2 2 2 2 2 5" xfId="9106" xr:uid="{00000000-0005-0000-0000-0000F5340000}"/>
    <cellStyle name="Komma 2 2 2 2 2 5 2" xfId="43905" xr:uid="{00000000-0005-0000-0000-0000F6340000}"/>
    <cellStyle name="Komma 2 2 2 2 2 5 3" xfId="47487" xr:uid="{00000000-0005-0000-0000-0000F7340000}"/>
    <cellStyle name="Komma 2 2 2 2 2 5 4" xfId="50503" xr:uid="{00000000-0005-0000-0000-0000F8340000}"/>
    <cellStyle name="Komma 2 2 2 2 2 6" xfId="42380" xr:uid="{00000000-0005-0000-0000-0000F9340000}"/>
    <cellStyle name="Komma 2 2 2 2 2 7" xfId="46381" xr:uid="{00000000-0005-0000-0000-0000FA340000}"/>
    <cellStyle name="Komma 2 2 2 2 2 8" xfId="49397" xr:uid="{00000000-0005-0000-0000-0000FB340000}"/>
    <cellStyle name="Komma 2 2 2 2 3" xfId="10886" xr:uid="{00000000-0005-0000-0000-0000FC340000}"/>
    <cellStyle name="Komma 2 2 2 2 3 2" xfId="18436" xr:uid="{00000000-0005-0000-0000-0000FD340000}"/>
    <cellStyle name="Komma 2 2 2 2 3 3" xfId="43123" xr:uid="{00000000-0005-0000-0000-0000FE340000}"/>
    <cellStyle name="Komma 2 2 2 2 3 4" xfId="47752" xr:uid="{00000000-0005-0000-0000-0000FF340000}"/>
    <cellStyle name="Komma 2 2 2 2 3 5" xfId="50768" xr:uid="{00000000-0005-0000-0000-000000350000}"/>
    <cellStyle name="Komma 2 2 2 2 4" xfId="11370" xr:uid="{00000000-0005-0000-0000-000001350000}"/>
    <cellStyle name="Komma 2 2 2 2 4 2" xfId="18913" xr:uid="{00000000-0005-0000-0000-000002350000}"/>
    <cellStyle name="Komma 2 2 2 2 4 3" xfId="43161" xr:uid="{00000000-0005-0000-0000-000003350000}"/>
    <cellStyle name="Komma 2 2 2 2 4 4" xfId="48229" xr:uid="{00000000-0005-0000-0000-000004350000}"/>
    <cellStyle name="Komma 2 2 2 2 4 5" xfId="51245" xr:uid="{00000000-0005-0000-0000-000005350000}"/>
    <cellStyle name="Komma 2 2 2 2 5" xfId="11857" xr:uid="{00000000-0005-0000-0000-000006350000}"/>
    <cellStyle name="Komma 2 2 2 2 5 2" xfId="19390" xr:uid="{00000000-0005-0000-0000-000007350000}"/>
    <cellStyle name="Komma 2 2 2 2 5 3" xfId="44363" xr:uid="{00000000-0005-0000-0000-000008350000}"/>
    <cellStyle name="Komma 2 2 2 2 5 4" xfId="48706" xr:uid="{00000000-0005-0000-0000-000009350000}"/>
    <cellStyle name="Komma 2 2 2 2 5 5" xfId="51722" xr:uid="{00000000-0005-0000-0000-00000A350000}"/>
    <cellStyle name="Komma 2 2 2 2 6" xfId="8805" xr:uid="{00000000-0005-0000-0000-00000B350000}"/>
    <cellStyle name="Komma 2 2 2 2 6 2" xfId="43046" xr:uid="{00000000-0005-0000-0000-00000C350000}"/>
    <cellStyle name="Komma 2 2 2 2 6 3" xfId="47275" xr:uid="{00000000-0005-0000-0000-00000D350000}"/>
    <cellStyle name="Komma 2 2 2 2 6 4" xfId="50291" xr:uid="{00000000-0005-0000-0000-00000E350000}"/>
    <cellStyle name="Komma 2 2 2 2 7" xfId="43642" xr:uid="{00000000-0005-0000-0000-00000F350000}"/>
    <cellStyle name="Komma 2 2 2 2 8" xfId="46169" xr:uid="{00000000-0005-0000-0000-000010350000}"/>
    <cellStyle name="Komma 2 2 2 2 9" xfId="49185" xr:uid="{00000000-0005-0000-0000-000011350000}"/>
    <cellStyle name="Komma 2 2 2 3" xfId="6232" xr:uid="{00000000-0005-0000-0000-000012350000}"/>
    <cellStyle name="Komma 2 2 2 3 2" xfId="6552" xr:uid="{00000000-0005-0000-0000-000013350000}"/>
    <cellStyle name="Komma 2 2 2 3 2 2" xfId="11151" xr:uid="{00000000-0005-0000-0000-000014350000}"/>
    <cellStyle name="Komma 2 2 2 3 2 2 2" xfId="18701" xr:uid="{00000000-0005-0000-0000-000015350000}"/>
    <cellStyle name="Komma 2 2 2 3 2 2 3" xfId="43392" xr:uid="{00000000-0005-0000-0000-000016350000}"/>
    <cellStyle name="Komma 2 2 2 3 2 2 4" xfId="48017" xr:uid="{00000000-0005-0000-0000-000017350000}"/>
    <cellStyle name="Komma 2 2 2 3 2 2 5" xfId="51033" xr:uid="{00000000-0005-0000-0000-000018350000}"/>
    <cellStyle name="Komma 2 2 2 3 2 3" xfId="11636" xr:uid="{00000000-0005-0000-0000-000019350000}"/>
    <cellStyle name="Komma 2 2 2 3 2 3 2" xfId="19178" xr:uid="{00000000-0005-0000-0000-00001A350000}"/>
    <cellStyle name="Komma 2 2 2 3 2 3 3" xfId="42801" xr:uid="{00000000-0005-0000-0000-00001B350000}"/>
    <cellStyle name="Komma 2 2 2 3 2 3 4" xfId="48494" xr:uid="{00000000-0005-0000-0000-00001C350000}"/>
    <cellStyle name="Komma 2 2 2 3 2 3 5" xfId="51510" xr:uid="{00000000-0005-0000-0000-00001D350000}"/>
    <cellStyle name="Komma 2 2 2 3 2 4" xfId="12123" xr:uid="{00000000-0005-0000-0000-00001E350000}"/>
    <cellStyle name="Komma 2 2 2 3 2 4 2" xfId="19655" xr:uid="{00000000-0005-0000-0000-00001F350000}"/>
    <cellStyle name="Komma 2 2 2 3 2 4 3" xfId="43839" xr:uid="{00000000-0005-0000-0000-000020350000}"/>
    <cellStyle name="Komma 2 2 2 3 2 4 4" xfId="48971" xr:uid="{00000000-0005-0000-0000-000021350000}"/>
    <cellStyle name="Komma 2 2 2 3 2 4 5" xfId="51987" xr:uid="{00000000-0005-0000-0000-000022350000}"/>
    <cellStyle name="Komma 2 2 2 3 2 5" xfId="9185" xr:uid="{00000000-0005-0000-0000-000023350000}"/>
    <cellStyle name="Komma 2 2 2 3 2 5 2" xfId="44628" xr:uid="{00000000-0005-0000-0000-000024350000}"/>
    <cellStyle name="Komma 2 2 2 3 2 5 3" xfId="47540" xr:uid="{00000000-0005-0000-0000-000025350000}"/>
    <cellStyle name="Komma 2 2 2 3 2 5 4" xfId="50556" xr:uid="{00000000-0005-0000-0000-000026350000}"/>
    <cellStyle name="Komma 2 2 2 3 2 6" xfId="44315" xr:uid="{00000000-0005-0000-0000-000027350000}"/>
    <cellStyle name="Komma 2 2 2 3 2 7" xfId="46434" xr:uid="{00000000-0005-0000-0000-000028350000}"/>
    <cellStyle name="Komma 2 2 2 3 2 8" xfId="49450" xr:uid="{00000000-0005-0000-0000-000029350000}"/>
    <cellStyle name="Komma 2 2 2 3 3" xfId="10939" xr:uid="{00000000-0005-0000-0000-00002A350000}"/>
    <cellStyle name="Komma 2 2 2 3 3 2" xfId="18489" xr:uid="{00000000-0005-0000-0000-00002B350000}"/>
    <cellStyle name="Komma 2 2 2 3 3 3" xfId="21583" xr:uid="{00000000-0005-0000-0000-00002C350000}"/>
    <cellStyle name="Komma 2 2 2 3 3 4" xfId="47805" xr:uid="{00000000-0005-0000-0000-00002D350000}"/>
    <cellStyle name="Komma 2 2 2 3 3 5" xfId="50821" xr:uid="{00000000-0005-0000-0000-00002E350000}"/>
    <cellStyle name="Komma 2 2 2 3 4" xfId="11424" xr:uid="{00000000-0005-0000-0000-00002F350000}"/>
    <cellStyle name="Komma 2 2 2 3 4 2" xfId="18966" xr:uid="{00000000-0005-0000-0000-000030350000}"/>
    <cellStyle name="Komma 2 2 2 3 4 3" xfId="42769" xr:uid="{00000000-0005-0000-0000-000031350000}"/>
    <cellStyle name="Komma 2 2 2 3 4 4" xfId="48282" xr:uid="{00000000-0005-0000-0000-000032350000}"/>
    <cellStyle name="Komma 2 2 2 3 4 5" xfId="51298" xr:uid="{00000000-0005-0000-0000-000033350000}"/>
    <cellStyle name="Komma 2 2 2 3 5" xfId="11911" xr:uid="{00000000-0005-0000-0000-000034350000}"/>
    <cellStyle name="Komma 2 2 2 3 5 2" xfId="19443" xr:uid="{00000000-0005-0000-0000-000035350000}"/>
    <cellStyle name="Komma 2 2 2 3 5 3" xfId="44305" xr:uid="{00000000-0005-0000-0000-000036350000}"/>
    <cellStyle name="Komma 2 2 2 3 5 4" xfId="48759" xr:uid="{00000000-0005-0000-0000-000037350000}"/>
    <cellStyle name="Komma 2 2 2 3 5 5" xfId="51775" xr:uid="{00000000-0005-0000-0000-000038350000}"/>
    <cellStyle name="Komma 2 2 2 3 6" xfId="8876" xr:uid="{00000000-0005-0000-0000-000039350000}"/>
    <cellStyle name="Komma 2 2 2 3 6 2" xfId="44481" xr:uid="{00000000-0005-0000-0000-00003A350000}"/>
    <cellStyle name="Komma 2 2 2 3 6 3" xfId="47328" xr:uid="{00000000-0005-0000-0000-00003B350000}"/>
    <cellStyle name="Komma 2 2 2 3 6 4" xfId="50344" xr:uid="{00000000-0005-0000-0000-00003C350000}"/>
    <cellStyle name="Komma 2 2 2 3 7" xfId="30859" xr:uid="{00000000-0005-0000-0000-00003D350000}"/>
    <cellStyle name="Komma 2 2 2 3 8" xfId="46222" xr:uid="{00000000-0005-0000-0000-00003E350000}"/>
    <cellStyle name="Komma 2 2 2 3 9" xfId="49238" xr:uid="{00000000-0005-0000-0000-00003F350000}"/>
    <cellStyle name="Komma 2 2 2 4" xfId="6312" xr:uid="{00000000-0005-0000-0000-000040350000}"/>
    <cellStyle name="Komma 2 2 2 4 2" xfId="6632" xr:uid="{00000000-0005-0000-0000-000041350000}"/>
    <cellStyle name="Komma 2 2 2 4 2 2" xfId="11204" xr:uid="{00000000-0005-0000-0000-000042350000}"/>
    <cellStyle name="Komma 2 2 2 4 2 2 2" xfId="18754" xr:uid="{00000000-0005-0000-0000-000043350000}"/>
    <cellStyle name="Komma 2 2 2 4 2 2 3" xfId="28809" xr:uid="{00000000-0005-0000-0000-000044350000}"/>
    <cellStyle name="Komma 2 2 2 4 2 2 4" xfId="48070" xr:uid="{00000000-0005-0000-0000-000045350000}"/>
    <cellStyle name="Komma 2 2 2 4 2 2 5" xfId="51086" xr:uid="{00000000-0005-0000-0000-000046350000}"/>
    <cellStyle name="Komma 2 2 2 4 2 3" xfId="11689" xr:uid="{00000000-0005-0000-0000-000047350000}"/>
    <cellStyle name="Komma 2 2 2 4 2 3 2" xfId="19231" xr:uid="{00000000-0005-0000-0000-000048350000}"/>
    <cellStyle name="Komma 2 2 2 4 2 3 3" xfId="28567" xr:uid="{00000000-0005-0000-0000-000049350000}"/>
    <cellStyle name="Komma 2 2 2 4 2 3 4" xfId="48547" xr:uid="{00000000-0005-0000-0000-00004A350000}"/>
    <cellStyle name="Komma 2 2 2 4 2 3 5" xfId="51563" xr:uid="{00000000-0005-0000-0000-00004B350000}"/>
    <cellStyle name="Komma 2 2 2 4 2 4" xfId="12176" xr:uid="{00000000-0005-0000-0000-00004C350000}"/>
    <cellStyle name="Komma 2 2 2 4 2 4 2" xfId="19708" xr:uid="{00000000-0005-0000-0000-00004D350000}"/>
    <cellStyle name="Komma 2 2 2 4 2 4 3" xfId="43935" xr:uid="{00000000-0005-0000-0000-00004E350000}"/>
    <cellStyle name="Komma 2 2 2 4 2 4 4" xfId="49024" xr:uid="{00000000-0005-0000-0000-00004F350000}"/>
    <cellStyle name="Komma 2 2 2 4 2 4 5" xfId="52040" xr:uid="{00000000-0005-0000-0000-000050350000}"/>
    <cellStyle name="Komma 2 2 2 4 2 5" xfId="9265" xr:uid="{00000000-0005-0000-0000-000051350000}"/>
    <cellStyle name="Komma 2 2 2 4 2 5 2" xfId="32664" xr:uid="{00000000-0005-0000-0000-000052350000}"/>
    <cellStyle name="Komma 2 2 2 4 2 5 3" xfId="47593" xr:uid="{00000000-0005-0000-0000-000053350000}"/>
    <cellStyle name="Komma 2 2 2 4 2 5 4" xfId="50609" xr:uid="{00000000-0005-0000-0000-000054350000}"/>
    <cellStyle name="Komma 2 2 2 4 2 6" xfId="42427" xr:uid="{00000000-0005-0000-0000-000055350000}"/>
    <cellStyle name="Komma 2 2 2 4 2 7" xfId="46487" xr:uid="{00000000-0005-0000-0000-000056350000}"/>
    <cellStyle name="Komma 2 2 2 4 2 8" xfId="49503" xr:uid="{00000000-0005-0000-0000-000057350000}"/>
    <cellStyle name="Komma 2 2 2 4 3" xfId="10992" xr:uid="{00000000-0005-0000-0000-000058350000}"/>
    <cellStyle name="Komma 2 2 2 4 3 2" xfId="18542" xr:uid="{00000000-0005-0000-0000-000059350000}"/>
    <cellStyle name="Komma 2 2 2 4 3 3" xfId="43765" xr:uid="{00000000-0005-0000-0000-00005A350000}"/>
    <cellStyle name="Komma 2 2 2 4 3 4" xfId="47858" xr:uid="{00000000-0005-0000-0000-00005B350000}"/>
    <cellStyle name="Komma 2 2 2 4 3 5" xfId="50874" xr:uid="{00000000-0005-0000-0000-00005C350000}"/>
    <cellStyle name="Komma 2 2 2 4 4" xfId="11477" xr:uid="{00000000-0005-0000-0000-00005D350000}"/>
    <cellStyle name="Komma 2 2 2 4 4 2" xfId="19019" xr:uid="{00000000-0005-0000-0000-00005E350000}"/>
    <cellStyle name="Komma 2 2 2 4 4 3" xfId="43532" xr:uid="{00000000-0005-0000-0000-00005F350000}"/>
    <cellStyle name="Komma 2 2 2 4 4 4" xfId="48335" xr:uid="{00000000-0005-0000-0000-000060350000}"/>
    <cellStyle name="Komma 2 2 2 4 4 5" xfId="51351" xr:uid="{00000000-0005-0000-0000-000061350000}"/>
    <cellStyle name="Komma 2 2 2 4 5" xfId="11964" xr:uid="{00000000-0005-0000-0000-000062350000}"/>
    <cellStyle name="Komma 2 2 2 4 5 2" xfId="19496" xr:uid="{00000000-0005-0000-0000-000063350000}"/>
    <cellStyle name="Komma 2 2 2 4 5 3" xfId="42851" xr:uid="{00000000-0005-0000-0000-000064350000}"/>
    <cellStyle name="Komma 2 2 2 4 5 4" xfId="48812" xr:uid="{00000000-0005-0000-0000-000065350000}"/>
    <cellStyle name="Komma 2 2 2 4 5 5" xfId="51828" xr:uid="{00000000-0005-0000-0000-000066350000}"/>
    <cellStyle name="Komma 2 2 2 4 6" xfId="8952" xr:uid="{00000000-0005-0000-0000-000067350000}"/>
    <cellStyle name="Komma 2 2 2 4 6 2" xfId="43978" xr:uid="{00000000-0005-0000-0000-000068350000}"/>
    <cellStyle name="Komma 2 2 2 4 6 3" xfId="47381" xr:uid="{00000000-0005-0000-0000-000069350000}"/>
    <cellStyle name="Komma 2 2 2 4 6 4" xfId="50397" xr:uid="{00000000-0005-0000-0000-00006A350000}"/>
    <cellStyle name="Komma 2 2 2 4 7" xfId="21658" xr:uid="{00000000-0005-0000-0000-00006B350000}"/>
    <cellStyle name="Komma 2 2 2 4 8" xfId="46275" xr:uid="{00000000-0005-0000-0000-00006C350000}"/>
    <cellStyle name="Komma 2 2 2 4 9" xfId="49291" xr:uid="{00000000-0005-0000-0000-00006D350000}"/>
    <cellStyle name="Komma 2 2 2 5" xfId="6392" xr:uid="{00000000-0005-0000-0000-00006E350000}"/>
    <cellStyle name="Komma 2 2 2 5 2" xfId="11045" xr:uid="{00000000-0005-0000-0000-00006F350000}"/>
    <cellStyle name="Komma 2 2 2 5 2 2" xfId="18595" xr:uid="{00000000-0005-0000-0000-000070350000}"/>
    <cellStyle name="Komma 2 2 2 5 2 3" xfId="42713" xr:uid="{00000000-0005-0000-0000-000071350000}"/>
    <cellStyle name="Komma 2 2 2 5 2 4" xfId="47911" xr:uid="{00000000-0005-0000-0000-000072350000}"/>
    <cellStyle name="Komma 2 2 2 5 2 5" xfId="50927" xr:uid="{00000000-0005-0000-0000-000073350000}"/>
    <cellStyle name="Komma 2 2 2 5 3" xfId="11530" xr:uid="{00000000-0005-0000-0000-000074350000}"/>
    <cellStyle name="Komma 2 2 2 5 3 2" xfId="19072" xr:uid="{00000000-0005-0000-0000-000075350000}"/>
    <cellStyle name="Komma 2 2 2 5 3 3" xfId="42783" xr:uid="{00000000-0005-0000-0000-000076350000}"/>
    <cellStyle name="Komma 2 2 2 5 3 4" xfId="48388" xr:uid="{00000000-0005-0000-0000-000077350000}"/>
    <cellStyle name="Komma 2 2 2 5 3 5" xfId="51404" xr:uid="{00000000-0005-0000-0000-000078350000}"/>
    <cellStyle name="Komma 2 2 2 5 4" xfId="12017" xr:uid="{00000000-0005-0000-0000-000079350000}"/>
    <cellStyle name="Komma 2 2 2 5 4 2" xfId="19549" xr:uid="{00000000-0005-0000-0000-00007A350000}"/>
    <cellStyle name="Komma 2 2 2 5 4 3" xfId="42861" xr:uid="{00000000-0005-0000-0000-00007B350000}"/>
    <cellStyle name="Komma 2 2 2 5 4 4" xfId="48865" xr:uid="{00000000-0005-0000-0000-00007C350000}"/>
    <cellStyle name="Komma 2 2 2 5 4 5" xfId="51881" xr:uid="{00000000-0005-0000-0000-00007D350000}"/>
    <cellStyle name="Komma 2 2 2 5 5" xfId="9031" xr:uid="{00000000-0005-0000-0000-00007E350000}"/>
    <cellStyle name="Komma 2 2 2 5 5 2" xfId="44046" xr:uid="{00000000-0005-0000-0000-00007F350000}"/>
    <cellStyle name="Komma 2 2 2 5 5 3" xfId="47434" xr:uid="{00000000-0005-0000-0000-000080350000}"/>
    <cellStyle name="Komma 2 2 2 5 5 4" xfId="50450" xr:uid="{00000000-0005-0000-0000-000081350000}"/>
    <cellStyle name="Komma 2 2 2 5 6" xfId="44857" xr:uid="{00000000-0005-0000-0000-000082350000}"/>
    <cellStyle name="Komma 2 2 2 5 7" xfId="46328" xr:uid="{00000000-0005-0000-0000-000083350000}"/>
    <cellStyle name="Komma 2 2 2 5 8" xfId="49344" xr:uid="{00000000-0005-0000-0000-000084350000}"/>
    <cellStyle name="Komma 2 2 2 6" xfId="6712" xr:uid="{00000000-0005-0000-0000-000085350000}"/>
    <cellStyle name="Komma 2 2 2 6 2" xfId="11257" xr:uid="{00000000-0005-0000-0000-000086350000}"/>
    <cellStyle name="Komma 2 2 2 6 2 2" xfId="18807" xr:uid="{00000000-0005-0000-0000-000087350000}"/>
    <cellStyle name="Komma 2 2 2 6 2 3" xfId="33256" xr:uid="{00000000-0005-0000-0000-000088350000}"/>
    <cellStyle name="Komma 2 2 2 6 2 4" xfId="48123" xr:uid="{00000000-0005-0000-0000-000089350000}"/>
    <cellStyle name="Komma 2 2 2 6 2 5" xfId="51139" xr:uid="{00000000-0005-0000-0000-00008A350000}"/>
    <cellStyle name="Komma 2 2 2 6 3" xfId="11742" xr:uid="{00000000-0005-0000-0000-00008B350000}"/>
    <cellStyle name="Komma 2 2 2 6 3 2" xfId="19284" xr:uid="{00000000-0005-0000-0000-00008C350000}"/>
    <cellStyle name="Komma 2 2 2 6 3 3" xfId="42819" xr:uid="{00000000-0005-0000-0000-00008D350000}"/>
    <cellStyle name="Komma 2 2 2 6 3 4" xfId="48600" xr:uid="{00000000-0005-0000-0000-00008E350000}"/>
    <cellStyle name="Komma 2 2 2 6 3 5" xfId="51616" xr:uid="{00000000-0005-0000-0000-00008F350000}"/>
    <cellStyle name="Komma 2 2 2 6 4" xfId="12230" xr:uid="{00000000-0005-0000-0000-000090350000}"/>
    <cellStyle name="Komma 2 2 2 6 4 2" xfId="19761" xr:uid="{00000000-0005-0000-0000-000091350000}"/>
    <cellStyle name="Komma 2 2 2 6 4 3" xfId="43325" xr:uid="{00000000-0005-0000-0000-000092350000}"/>
    <cellStyle name="Komma 2 2 2 6 4 4" xfId="49077" xr:uid="{00000000-0005-0000-0000-000093350000}"/>
    <cellStyle name="Komma 2 2 2 6 4 5" xfId="52093" xr:uid="{00000000-0005-0000-0000-000094350000}"/>
    <cellStyle name="Komma 2 2 2 6 5" xfId="9345" xr:uid="{00000000-0005-0000-0000-000095350000}"/>
    <cellStyle name="Komma 2 2 2 6 5 2" xfId="21308" xr:uid="{00000000-0005-0000-0000-000096350000}"/>
    <cellStyle name="Komma 2 2 2 6 5 3" xfId="47646" xr:uid="{00000000-0005-0000-0000-000097350000}"/>
    <cellStyle name="Komma 2 2 2 6 5 4" xfId="50662" xr:uid="{00000000-0005-0000-0000-000098350000}"/>
    <cellStyle name="Komma 2 2 2 6 6" xfId="42441" xr:uid="{00000000-0005-0000-0000-000099350000}"/>
    <cellStyle name="Komma 2 2 2 6 7" xfId="46540" xr:uid="{00000000-0005-0000-0000-00009A350000}"/>
    <cellStyle name="Komma 2 2 2 6 8" xfId="49556" xr:uid="{00000000-0005-0000-0000-00009B350000}"/>
    <cellStyle name="Komma 2 2 2 7" xfId="10833" xr:uid="{00000000-0005-0000-0000-00009C350000}"/>
    <cellStyle name="Komma 2 2 2 7 2" xfId="18383" xr:uid="{00000000-0005-0000-0000-00009D350000}"/>
    <cellStyle name="Komma 2 2 2 7 3" xfId="44397" xr:uid="{00000000-0005-0000-0000-00009E350000}"/>
    <cellStyle name="Komma 2 2 2 7 4" xfId="47699" xr:uid="{00000000-0005-0000-0000-00009F350000}"/>
    <cellStyle name="Komma 2 2 2 7 5" xfId="50715" xr:uid="{00000000-0005-0000-0000-0000A0350000}"/>
    <cellStyle name="Komma 2 2 2 8" xfId="11317" xr:uid="{00000000-0005-0000-0000-0000A1350000}"/>
    <cellStyle name="Komma 2 2 2 8 2" xfId="18860" xr:uid="{00000000-0005-0000-0000-0000A2350000}"/>
    <cellStyle name="Komma 2 2 2 8 3" xfId="42751" xr:uid="{00000000-0005-0000-0000-0000A3350000}"/>
    <cellStyle name="Komma 2 2 2 8 4" xfId="48176" xr:uid="{00000000-0005-0000-0000-0000A4350000}"/>
    <cellStyle name="Komma 2 2 2 8 5" xfId="51192" xr:uid="{00000000-0005-0000-0000-0000A5350000}"/>
    <cellStyle name="Komma 2 2 2 9" xfId="11804" xr:uid="{00000000-0005-0000-0000-0000A6350000}"/>
    <cellStyle name="Komma 2 2 2 9 2" xfId="19337" xr:uid="{00000000-0005-0000-0000-0000A7350000}"/>
    <cellStyle name="Komma 2 2 2 9 3" xfId="42826" xr:uid="{00000000-0005-0000-0000-0000A8350000}"/>
    <cellStyle name="Komma 2 2 2 9 4" xfId="48653" xr:uid="{00000000-0005-0000-0000-0000A9350000}"/>
    <cellStyle name="Komma 2 2 2 9 5" xfId="51669" xr:uid="{00000000-0005-0000-0000-0000AA350000}"/>
    <cellStyle name="Komma 2 2 3" xfId="6151" xr:uid="{00000000-0005-0000-0000-0000AB350000}"/>
    <cellStyle name="Komma 2 2 3 10" xfId="45894" xr:uid="{00000000-0005-0000-0000-0000AC350000}"/>
    <cellStyle name="Komma 2 2 3 11" xfId="46168" xr:uid="{00000000-0005-0000-0000-0000AD350000}"/>
    <cellStyle name="Komma 2 2 3 12" xfId="49184" xr:uid="{00000000-0005-0000-0000-0000AE350000}"/>
    <cellStyle name="Komma 2 2 3 2" xfId="6471" xr:uid="{00000000-0005-0000-0000-0000AF350000}"/>
    <cellStyle name="Komma 2 2 3 2 2" xfId="11097" xr:uid="{00000000-0005-0000-0000-0000B0350000}"/>
    <cellStyle name="Komma 2 2 3 2 2 2" xfId="18647" xr:uid="{00000000-0005-0000-0000-0000B1350000}"/>
    <cellStyle name="Komma 2 2 3 2 2 3" xfId="20944" xr:uid="{00000000-0005-0000-0000-0000B2350000}"/>
    <cellStyle name="Komma 2 2 3 2 2 4" xfId="47963" xr:uid="{00000000-0005-0000-0000-0000B3350000}"/>
    <cellStyle name="Komma 2 2 3 2 2 5" xfId="50979" xr:uid="{00000000-0005-0000-0000-0000B4350000}"/>
    <cellStyle name="Komma 2 2 3 2 3" xfId="11582" xr:uid="{00000000-0005-0000-0000-0000B5350000}"/>
    <cellStyle name="Komma 2 2 3 2 3 2" xfId="19124" xr:uid="{00000000-0005-0000-0000-0000B6350000}"/>
    <cellStyle name="Komma 2 2 3 2 3 3" xfId="43186" xr:uid="{00000000-0005-0000-0000-0000B7350000}"/>
    <cellStyle name="Komma 2 2 3 2 3 4" xfId="48440" xr:uid="{00000000-0005-0000-0000-0000B8350000}"/>
    <cellStyle name="Komma 2 2 3 2 3 5" xfId="51456" xr:uid="{00000000-0005-0000-0000-0000B9350000}"/>
    <cellStyle name="Komma 2 2 3 2 4" xfId="12069" xr:uid="{00000000-0005-0000-0000-0000BA350000}"/>
    <cellStyle name="Komma 2 2 3 2 4 2" xfId="19601" xr:uid="{00000000-0005-0000-0000-0000BB350000}"/>
    <cellStyle name="Komma 2 2 3 2 4 3" xfId="43246" xr:uid="{00000000-0005-0000-0000-0000BC350000}"/>
    <cellStyle name="Komma 2 2 3 2 4 4" xfId="48917" xr:uid="{00000000-0005-0000-0000-0000BD350000}"/>
    <cellStyle name="Komma 2 2 3 2 4 5" xfId="51933" xr:uid="{00000000-0005-0000-0000-0000BE350000}"/>
    <cellStyle name="Komma 2 2 3 2 5" xfId="9105" xr:uid="{00000000-0005-0000-0000-0000BF350000}"/>
    <cellStyle name="Komma 2 2 3 2 5 2" xfId="29973" xr:uid="{00000000-0005-0000-0000-0000C0350000}"/>
    <cellStyle name="Komma 2 2 3 2 5 3" xfId="47486" xr:uid="{00000000-0005-0000-0000-0000C1350000}"/>
    <cellStyle name="Komma 2 2 3 2 5 4" xfId="50502" xr:uid="{00000000-0005-0000-0000-0000C2350000}"/>
    <cellStyle name="Komma 2 2 3 2 6" xfId="43867" xr:uid="{00000000-0005-0000-0000-0000C3350000}"/>
    <cellStyle name="Komma 2 2 3 2 7" xfId="46380" xr:uid="{00000000-0005-0000-0000-0000C4350000}"/>
    <cellStyle name="Komma 2 2 3 2 8" xfId="49396" xr:uid="{00000000-0005-0000-0000-0000C5350000}"/>
    <cellStyle name="Komma 2 2 3 3" xfId="10885" xr:uid="{00000000-0005-0000-0000-0000C6350000}"/>
    <cellStyle name="Komma 2 2 3 3 2" xfId="18435" xr:uid="{00000000-0005-0000-0000-0000C7350000}"/>
    <cellStyle name="Komma 2 2 3 3 3" xfId="44113" xr:uid="{00000000-0005-0000-0000-0000C8350000}"/>
    <cellStyle name="Komma 2 2 3 3 4" xfId="47751" xr:uid="{00000000-0005-0000-0000-0000C9350000}"/>
    <cellStyle name="Komma 2 2 3 3 5" xfId="50767" xr:uid="{00000000-0005-0000-0000-0000CA350000}"/>
    <cellStyle name="Komma 2 2 3 4" xfId="11369" xr:uid="{00000000-0005-0000-0000-0000CB350000}"/>
    <cellStyle name="Komma 2 2 3 4 2" xfId="18912" xr:uid="{00000000-0005-0000-0000-0000CC350000}"/>
    <cellStyle name="Komma 2 2 3 4 3" xfId="44276" xr:uid="{00000000-0005-0000-0000-0000CD350000}"/>
    <cellStyle name="Komma 2 2 3 4 4" xfId="48228" xr:uid="{00000000-0005-0000-0000-0000CE350000}"/>
    <cellStyle name="Komma 2 2 3 4 5" xfId="51244" xr:uid="{00000000-0005-0000-0000-0000CF350000}"/>
    <cellStyle name="Komma 2 2 3 5" xfId="11856" xr:uid="{00000000-0005-0000-0000-0000D0350000}"/>
    <cellStyle name="Komma 2 2 3 5 2" xfId="19389" xr:uid="{00000000-0005-0000-0000-0000D1350000}"/>
    <cellStyle name="Komma 2 2 3 5 3" xfId="43219" xr:uid="{00000000-0005-0000-0000-0000D2350000}"/>
    <cellStyle name="Komma 2 2 3 5 4" xfId="48705" xr:uid="{00000000-0005-0000-0000-0000D3350000}"/>
    <cellStyle name="Komma 2 2 3 5 5" xfId="51721" xr:uid="{00000000-0005-0000-0000-0000D4350000}"/>
    <cellStyle name="Komma 2 2 3 6" xfId="8804" xr:uid="{00000000-0005-0000-0000-0000D5350000}"/>
    <cellStyle name="Komma 2 2 3 6 2" xfId="44104" xr:uid="{00000000-0005-0000-0000-0000D6350000}"/>
    <cellStyle name="Komma 2 2 3 6 3" xfId="47274" xr:uid="{00000000-0005-0000-0000-0000D7350000}"/>
    <cellStyle name="Komma 2 2 3 6 4" xfId="50290" xr:uid="{00000000-0005-0000-0000-0000D8350000}"/>
    <cellStyle name="Komma 2 2 3 7" xfId="20126" xr:uid="{00000000-0005-0000-0000-0000D9350000}"/>
    <cellStyle name="Komma 2 2 3 8" xfId="44137" xr:uid="{00000000-0005-0000-0000-0000DA350000}"/>
    <cellStyle name="Komma 2 2 3 9" xfId="44986" xr:uid="{00000000-0005-0000-0000-0000DB350000}"/>
    <cellStyle name="Komma 2 2 4" xfId="6231" xr:uid="{00000000-0005-0000-0000-0000DC350000}"/>
    <cellStyle name="Komma 2 2 4 2" xfId="6551" xr:uid="{00000000-0005-0000-0000-0000DD350000}"/>
    <cellStyle name="Komma 2 2 4 2 2" xfId="11150" xr:uid="{00000000-0005-0000-0000-0000DE350000}"/>
    <cellStyle name="Komma 2 2 4 2 2 2" xfId="18700" xr:uid="{00000000-0005-0000-0000-0000DF350000}"/>
    <cellStyle name="Komma 2 2 4 2 2 3" xfId="42730" xr:uid="{00000000-0005-0000-0000-0000E0350000}"/>
    <cellStyle name="Komma 2 2 4 2 2 4" xfId="48016" xr:uid="{00000000-0005-0000-0000-0000E1350000}"/>
    <cellStyle name="Komma 2 2 4 2 2 5" xfId="51032" xr:uid="{00000000-0005-0000-0000-0000E2350000}"/>
    <cellStyle name="Komma 2 2 4 2 3" xfId="11635" xr:uid="{00000000-0005-0000-0000-0000E3350000}"/>
    <cellStyle name="Komma 2 2 4 2 3 2" xfId="19177" xr:uid="{00000000-0005-0000-0000-0000E4350000}"/>
    <cellStyle name="Komma 2 2 4 2 3 3" xfId="44824" xr:uid="{00000000-0005-0000-0000-0000E5350000}"/>
    <cellStyle name="Komma 2 2 4 2 3 4" xfId="48493" xr:uid="{00000000-0005-0000-0000-0000E6350000}"/>
    <cellStyle name="Komma 2 2 4 2 3 5" xfId="51509" xr:uid="{00000000-0005-0000-0000-0000E7350000}"/>
    <cellStyle name="Komma 2 2 4 2 4" xfId="12122" xr:uid="{00000000-0005-0000-0000-0000E8350000}"/>
    <cellStyle name="Komma 2 2 4 2 4 2" xfId="19654" xr:uid="{00000000-0005-0000-0000-0000E9350000}"/>
    <cellStyle name="Komma 2 2 4 2 4 3" xfId="44015" xr:uid="{00000000-0005-0000-0000-0000EA350000}"/>
    <cellStyle name="Komma 2 2 4 2 4 4" xfId="48970" xr:uid="{00000000-0005-0000-0000-0000EB350000}"/>
    <cellStyle name="Komma 2 2 4 2 4 5" xfId="51986" xr:uid="{00000000-0005-0000-0000-0000EC350000}"/>
    <cellStyle name="Komma 2 2 4 2 5" xfId="9184" xr:uid="{00000000-0005-0000-0000-0000ED350000}"/>
    <cellStyle name="Komma 2 2 4 2 5 2" xfId="43089" xr:uid="{00000000-0005-0000-0000-0000EE350000}"/>
    <cellStyle name="Komma 2 2 4 2 5 3" xfId="47539" xr:uid="{00000000-0005-0000-0000-0000EF350000}"/>
    <cellStyle name="Komma 2 2 4 2 5 4" xfId="50555" xr:uid="{00000000-0005-0000-0000-0000F0350000}"/>
    <cellStyle name="Komma 2 2 4 2 6" xfId="42911" xr:uid="{00000000-0005-0000-0000-0000F1350000}"/>
    <cellStyle name="Komma 2 2 4 2 7" xfId="46433" xr:uid="{00000000-0005-0000-0000-0000F2350000}"/>
    <cellStyle name="Komma 2 2 4 2 8" xfId="49449" xr:uid="{00000000-0005-0000-0000-0000F3350000}"/>
    <cellStyle name="Komma 2 2 4 3" xfId="10938" xr:uid="{00000000-0005-0000-0000-0000F4350000}"/>
    <cellStyle name="Komma 2 2 4 3 2" xfId="18488" xr:uid="{00000000-0005-0000-0000-0000F5350000}"/>
    <cellStyle name="Komma 2 2 4 3 3" xfId="44786" xr:uid="{00000000-0005-0000-0000-0000F6350000}"/>
    <cellStyle name="Komma 2 2 4 3 4" xfId="47804" xr:uid="{00000000-0005-0000-0000-0000F7350000}"/>
    <cellStyle name="Komma 2 2 4 3 5" xfId="50820" xr:uid="{00000000-0005-0000-0000-0000F8350000}"/>
    <cellStyle name="Komma 2 2 4 4" xfId="11423" xr:uid="{00000000-0005-0000-0000-0000F9350000}"/>
    <cellStyle name="Komma 2 2 4 4 2" xfId="18965" xr:uid="{00000000-0005-0000-0000-0000FA350000}"/>
    <cellStyle name="Komma 2 2 4 4 3" xfId="42768" xr:uid="{00000000-0005-0000-0000-0000FB350000}"/>
    <cellStyle name="Komma 2 2 4 4 4" xfId="48281" xr:uid="{00000000-0005-0000-0000-0000FC350000}"/>
    <cellStyle name="Komma 2 2 4 4 5" xfId="51297" xr:uid="{00000000-0005-0000-0000-0000FD350000}"/>
    <cellStyle name="Komma 2 2 4 5" xfId="11910" xr:uid="{00000000-0005-0000-0000-0000FE350000}"/>
    <cellStyle name="Komma 2 2 4 5 2" xfId="19442" xr:uid="{00000000-0005-0000-0000-0000FF350000}"/>
    <cellStyle name="Komma 2 2 4 5 3" xfId="42842" xr:uid="{00000000-0005-0000-0000-000000360000}"/>
    <cellStyle name="Komma 2 2 4 5 4" xfId="48758" xr:uid="{00000000-0005-0000-0000-000001360000}"/>
    <cellStyle name="Komma 2 2 4 5 5" xfId="51774" xr:uid="{00000000-0005-0000-0000-000002360000}"/>
    <cellStyle name="Komma 2 2 4 6" xfId="8875" xr:uid="{00000000-0005-0000-0000-000003360000}"/>
    <cellStyle name="Komma 2 2 4 6 2" xfId="20976" xr:uid="{00000000-0005-0000-0000-000004360000}"/>
    <cellStyle name="Komma 2 2 4 6 3" xfId="47327" xr:uid="{00000000-0005-0000-0000-000005360000}"/>
    <cellStyle name="Komma 2 2 4 6 4" xfId="50343" xr:uid="{00000000-0005-0000-0000-000006360000}"/>
    <cellStyle name="Komma 2 2 4 7" xfId="43562" xr:uid="{00000000-0005-0000-0000-000007360000}"/>
    <cellStyle name="Komma 2 2 4 8" xfId="46221" xr:uid="{00000000-0005-0000-0000-000008360000}"/>
    <cellStyle name="Komma 2 2 4 9" xfId="49237" xr:uid="{00000000-0005-0000-0000-000009360000}"/>
    <cellStyle name="Komma 2 2 5" xfId="6311" xr:uid="{00000000-0005-0000-0000-00000A360000}"/>
    <cellStyle name="Komma 2 2 5 2" xfId="6631" xr:uid="{00000000-0005-0000-0000-00000B360000}"/>
    <cellStyle name="Komma 2 2 5 2 2" xfId="11203" xr:uid="{00000000-0005-0000-0000-00000C360000}"/>
    <cellStyle name="Komma 2 2 5 2 2 2" xfId="18753" xr:uid="{00000000-0005-0000-0000-00000D360000}"/>
    <cellStyle name="Komma 2 2 5 2 2 3" xfId="43528" xr:uid="{00000000-0005-0000-0000-00000E360000}"/>
    <cellStyle name="Komma 2 2 5 2 2 4" xfId="48069" xr:uid="{00000000-0005-0000-0000-00000F360000}"/>
    <cellStyle name="Komma 2 2 5 2 2 5" xfId="51085" xr:uid="{00000000-0005-0000-0000-000010360000}"/>
    <cellStyle name="Komma 2 2 5 2 3" xfId="11688" xr:uid="{00000000-0005-0000-0000-000011360000}"/>
    <cellStyle name="Komma 2 2 5 2 3 2" xfId="19230" xr:uid="{00000000-0005-0000-0000-000012360000}"/>
    <cellStyle name="Komma 2 2 5 2 3 3" xfId="43477" xr:uid="{00000000-0005-0000-0000-000013360000}"/>
    <cellStyle name="Komma 2 2 5 2 3 4" xfId="48546" xr:uid="{00000000-0005-0000-0000-000014360000}"/>
    <cellStyle name="Komma 2 2 5 2 3 5" xfId="51562" xr:uid="{00000000-0005-0000-0000-000015360000}"/>
    <cellStyle name="Komma 2 2 5 2 4" xfId="12175" xr:uid="{00000000-0005-0000-0000-000016360000}"/>
    <cellStyle name="Komma 2 2 5 2 4 2" xfId="19707" xr:uid="{00000000-0005-0000-0000-000017360000}"/>
    <cellStyle name="Komma 2 2 5 2 4 3" xfId="44370" xr:uid="{00000000-0005-0000-0000-000018360000}"/>
    <cellStyle name="Komma 2 2 5 2 4 4" xfId="49023" xr:uid="{00000000-0005-0000-0000-000019360000}"/>
    <cellStyle name="Komma 2 2 5 2 4 5" xfId="52039" xr:uid="{00000000-0005-0000-0000-00001A360000}"/>
    <cellStyle name="Komma 2 2 5 2 5" xfId="9264" xr:uid="{00000000-0005-0000-0000-00001B360000}"/>
    <cellStyle name="Komma 2 2 5 2 5 2" xfId="21603" xr:uid="{00000000-0005-0000-0000-00001C360000}"/>
    <cellStyle name="Komma 2 2 5 2 5 3" xfId="47592" xr:uid="{00000000-0005-0000-0000-00001D360000}"/>
    <cellStyle name="Komma 2 2 5 2 5 4" xfId="50608" xr:uid="{00000000-0005-0000-0000-00001E360000}"/>
    <cellStyle name="Komma 2 2 5 2 6" xfId="44448" xr:uid="{00000000-0005-0000-0000-00001F360000}"/>
    <cellStyle name="Komma 2 2 5 2 7" xfId="46486" xr:uid="{00000000-0005-0000-0000-000020360000}"/>
    <cellStyle name="Komma 2 2 5 2 8" xfId="49502" xr:uid="{00000000-0005-0000-0000-000021360000}"/>
    <cellStyle name="Komma 2 2 5 3" xfId="10991" xr:uid="{00000000-0005-0000-0000-000022360000}"/>
    <cellStyle name="Komma 2 2 5 3 2" xfId="18541" xr:uid="{00000000-0005-0000-0000-000023360000}"/>
    <cellStyle name="Komma 2 2 5 3 3" xfId="43133" xr:uid="{00000000-0005-0000-0000-000024360000}"/>
    <cellStyle name="Komma 2 2 5 3 4" xfId="47857" xr:uid="{00000000-0005-0000-0000-000025360000}"/>
    <cellStyle name="Komma 2 2 5 3 5" xfId="50873" xr:uid="{00000000-0005-0000-0000-000026360000}"/>
    <cellStyle name="Komma 2 2 5 4" xfId="11476" xr:uid="{00000000-0005-0000-0000-000027360000}"/>
    <cellStyle name="Komma 2 2 5 4 2" xfId="19018" xr:uid="{00000000-0005-0000-0000-000028360000}"/>
    <cellStyle name="Komma 2 2 5 4 3" xfId="44302" xr:uid="{00000000-0005-0000-0000-000029360000}"/>
    <cellStyle name="Komma 2 2 5 4 4" xfId="48334" xr:uid="{00000000-0005-0000-0000-00002A360000}"/>
    <cellStyle name="Komma 2 2 5 4 5" xfId="51350" xr:uid="{00000000-0005-0000-0000-00002B360000}"/>
    <cellStyle name="Komma 2 2 5 5" xfId="11963" xr:uid="{00000000-0005-0000-0000-00002C360000}"/>
    <cellStyle name="Komma 2 2 5 5 2" xfId="19495" xr:uid="{00000000-0005-0000-0000-00002D360000}"/>
    <cellStyle name="Komma 2 2 5 5 3" xfId="20443" xr:uid="{00000000-0005-0000-0000-00002E360000}"/>
    <cellStyle name="Komma 2 2 5 5 4" xfId="48811" xr:uid="{00000000-0005-0000-0000-00002F360000}"/>
    <cellStyle name="Komma 2 2 5 5 5" xfId="51827" xr:uid="{00000000-0005-0000-0000-000030360000}"/>
    <cellStyle name="Komma 2 2 5 6" xfId="8951" xr:uid="{00000000-0005-0000-0000-000031360000}"/>
    <cellStyle name="Komma 2 2 5 6 2" xfId="30454" xr:uid="{00000000-0005-0000-0000-000032360000}"/>
    <cellStyle name="Komma 2 2 5 6 3" xfId="47380" xr:uid="{00000000-0005-0000-0000-000033360000}"/>
    <cellStyle name="Komma 2 2 5 6 4" xfId="50396" xr:uid="{00000000-0005-0000-0000-000034360000}"/>
    <cellStyle name="Komma 2 2 5 7" xfId="43566" xr:uid="{00000000-0005-0000-0000-000035360000}"/>
    <cellStyle name="Komma 2 2 5 8" xfId="46274" xr:uid="{00000000-0005-0000-0000-000036360000}"/>
    <cellStyle name="Komma 2 2 5 9" xfId="49290" xr:uid="{00000000-0005-0000-0000-000037360000}"/>
    <cellStyle name="Komma 2 2 6" xfId="6391" xr:uid="{00000000-0005-0000-0000-000038360000}"/>
    <cellStyle name="Komma 2 2 6 2" xfId="11044" xr:uid="{00000000-0005-0000-0000-000039360000}"/>
    <cellStyle name="Komma 2 2 6 2 2" xfId="18594" xr:uid="{00000000-0005-0000-0000-00003A360000}"/>
    <cellStyle name="Komma 2 2 6 2 3" xfId="42712" xr:uid="{00000000-0005-0000-0000-00003B360000}"/>
    <cellStyle name="Komma 2 2 6 2 4" xfId="47910" xr:uid="{00000000-0005-0000-0000-00003C360000}"/>
    <cellStyle name="Komma 2 2 6 2 5" xfId="50926" xr:uid="{00000000-0005-0000-0000-00003D360000}"/>
    <cellStyle name="Komma 2 2 6 3" xfId="11529" xr:uid="{00000000-0005-0000-0000-00003E360000}"/>
    <cellStyle name="Komma 2 2 6 3 2" xfId="19071" xr:uid="{00000000-0005-0000-0000-00003F360000}"/>
    <cellStyle name="Komma 2 2 6 3 3" xfId="44222" xr:uid="{00000000-0005-0000-0000-000040360000}"/>
    <cellStyle name="Komma 2 2 6 3 4" xfId="48387" xr:uid="{00000000-0005-0000-0000-000041360000}"/>
    <cellStyle name="Komma 2 2 6 3 5" xfId="51403" xr:uid="{00000000-0005-0000-0000-000042360000}"/>
    <cellStyle name="Komma 2 2 6 4" xfId="12016" xr:uid="{00000000-0005-0000-0000-000043360000}"/>
    <cellStyle name="Komma 2 2 6 4 2" xfId="19548" xr:uid="{00000000-0005-0000-0000-000044360000}"/>
    <cellStyle name="Komma 2 2 6 4 3" xfId="42860" xr:uid="{00000000-0005-0000-0000-000045360000}"/>
    <cellStyle name="Komma 2 2 6 4 4" xfId="48864" xr:uid="{00000000-0005-0000-0000-000046360000}"/>
    <cellStyle name="Komma 2 2 6 4 5" xfId="51880" xr:uid="{00000000-0005-0000-0000-000047360000}"/>
    <cellStyle name="Komma 2 2 6 5" xfId="9030" xr:uid="{00000000-0005-0000-0000-000048360000}"/>
    <cellStyle name="Komma 2 2 6 5 2" xfId="43071" xr:uid="{00000000-0005-0000-0000-000049360000}"/>
    <cellStyle name="Komma 2 2 6 5 3" xfId="47433" xr:uid="{00000000-0005-0000-0000-00004A360000}"/>
    <cellStyle name="Komma 2 2 6 5 4" xfId="50449" xr:uid="{00000000-0005-0000-0000-00004B360000}"/>
    <cellStyle name="Komma 2 2 6 6" xfId="42365" xr:uid="{00000000-0005-0000-0000-00004C360000}"/>
    <cellStyle name="Komma 2 2 6 7" xfId="46327" xr:uid="{00000000-0005-0000-0000-00004D360000}"/>
    <cellStyle name="Komma 2 2 6 8" xfId="49343" xr:uid="{00000000-0005-0000-0000-00004E360000}"/>
    <cellStyle name="Komma 2 2 7" xfId="6711" xr:uid="{00000000-0005-0000-0000-00004F360000}"/>
    <cellStyle name="Komma 2 2 7 2" xfId="11256" xr:uid="{00000000-0005-0000-0000-000050360000}"/>
    <cellStyle name="Komma 2 2 7 2 2" xfId="18806" xr:uid="{00000000-0005-0000-0000-000051360000}"/>
    <cellStyle name="Komma 2 2 7 2 3" xfId="42744" xr:uid="{00000000-0005-0000-0000-000052360000}"/>
    <cellStyle name="Komma 2 2 7 2 4" xfId="48122" xr:uid="{00000000-0005-0000-0000-000053360000}"/>
    <cellStyle name="Komma 2 2 7 2 5" xfId="51138" xr:uid="{00000000-0005-0000-0000-000054360000}"/>
    <cellStyle name="Komma 2 2 7 3" xfId="11741" xr:uid="{00000000-0005-0000-0000-000055360000}"/>
    <cellStyle name="Komma 2 2 7 3 2" xfId="19283" xr:uid="{00000000-0005-0000-0000-000056360000}"/>
    <cellStyle name="Komma 2 2 7 3 3" xfId="42818" xr:uid="{00000000-0005-0000-0000-000057360000}"/>
    <cellStyle name="Komma 2 2 7 3 4" xfId="48599" xr:uid="{00000000-0005-0000-0000-000058360000}"/>
    <cellStyle name="Komma 2 2 7 3 5" xfId="51615" xr:uid="{00000000-0005-0000-0000-000059360000}"/>
    <cellStyle name="Komma 2 2 7 4" xfId="12229" xr:uid="{00000000-0005-0000-0000-00005A360000}"/>
    <cellStyle name="Komma 2 2 7 4 2" xfId="19760" xr:uid="{00000000-0005-0000-0000-00005B360000}"/>
    <cellStyle name="Komma 2 2 7 4 3" xfId="28783" xr:uid="{00000000-0005-0000-0000-00005C360000}"/>
    <cellStyle name="Komma 2 2 7 4 4" xfId="49076" xr:uid="{00000000-0005-0000-0000-00005D360000}"/>
    <cellStyle name="Komma 2 2 7 4 5" xfId="52092" xr:uid="{00000000-0005-0000-0000-00005E360000}"/>
    <cellStyle name="Komma 2 2 7 5" xfId="9344" xr:uid="{00000000-0005-0000-0000-00005F360000}"/>
    <cellStyle name="Komma 2 2 7 5 2" xfId="42670" xr:uid="{00000000-0005-0000-0000-000060360000}"/>
    <cellStyle name="Komma 2 2 7 5 3" xfId="47645" xr:uid="{00000000-0005-0000-0000-000061360000}"/>
    <cellStyle name="Komma 2 2 7 5 4" xfId="50661" xr:uid="{00000000-0005-0000-0000-000062360000}"/>
    <cellStyle name="Komma 2 2 7 6" xfId="43646" xr:uid="{00000000-0005-0000-0000-000063360000}"/>
    <cellStyle name="Komma 2 2 7 7" xfId="46539" xr:uid="{00000000-0005-0000-0000-000064360000}"/>
    <cellStyle name="Komma 2 2 7 8" xfId="49555" xr:uid="{00000000-0005-0000-0000-000065360000}"/>
    <cellStyle name="Komma 2 2 8" xfId="10832" xr:uid="{00000000-0005-0000-0000-000066360000}"/>
    <cellStyle name="Komma 2 2 8 2" xfId="18382" xr:uid="{00000000-0005-0000-0000-000067360000}"/>
    <cellStyle name="Komma 2 2 8 3" xfId="30353" xr:uid="{00000000-0005-0000-0000-000068360000}"/>
    <cellStyle name="Komma 2 2 8 4" xfId="47698" xr:uid="{00000000-0005-0000-0000-000069360000}"/>
    <cellStyle name="Komma 2 2 8 5" xfId="50714" xr:uid="{00000000-0005-0000-0000-00006A360000}"/>
    <cellStyle name="Komma 2 2 9" xfId="11316" xr:uid="{00000000-0005-0000-0000-00006B360000}"/>
    <cellStyle name="Komma 2 2 9 2" xfId="18859" xr:uid="{00000000-0005-0000-0000-00006C360000}"/>
    <cellStyle name="Komma 2 2 9 3" xfId="20461" xr:uid="{00000000-0005-0000-0000-00006D360000}"/>
    <cellStyle name="Komma 2 2 9 4" xfId="48175" xr:uid="{00000000-0005-0000-0000-00006E360000}"/>
    <cellStyle name="Komma 2 2 9 5" xfId="51191" xr:uid="{00000000-0005-0000-0000-00006F360000}"/>
    <cellStyle name="Komma 2 3" xfId="5081" xr:uid="{00000000-0005-0000-0000-000070360000}"/>
    <cellStyle name="Komma 2 3 10" xfId="7536" xr:uid="{00000000-0005-0000-0000-000071360000}"/>
    <cellStyle name="Komma 2 3 10 2" xfId="44470" xr:uid="{00000000-0005-0000-0000-000072360000}"/>
    <cellStyle name="Komma 2 3 10 3" xfId="46999" xr:uid="{00000000-0005-0000-0000-000073360000}"/>
    <cellStyle name="Komma 2 3 10 4" xfId="50015" xr:uid="{00000000-0005-0000-0000-000074360000}"/>
    <cellStyle name="Komma 2 3 11" xfId="20127" xr:uid="{00000000-0005-0000-0000-000075360000}"/>
    <cellStyle name="Komma 2 3 12" xfId="42298" xr:uid="{00000000-0005-0000-0000-000076360000}"/>
    <cellStyle name="Komma 2 3 13" xfId="46117" xr:uid="{00000000-0005-0000-0000-000077360000}"/>
    <cellStyle name="Komma 2 3 14" xfId="49132" xr:uid="{00000000-0005-0000-0000-000078360000}"/>
    <cellStyle name="Komma 2 3 2" xfId="6153" xr:uid="{00000000-0005-0000-0000-000079360000}"/>
    <cellStyle name="Komma 2 3 2 10" xfId="45895" xr:uid="{00000000-0005-0000-0000-00007A360000}"/>
    <cellStyle name="Komma 2 3 2 11" xfId="46170" xr:uid="{00000000-0005-0000-0000-00007B360000}"/>
    <cellStyle name="Komma 2 3 2 12" xfId="49186" xr:uid="{00000000-0005-0000-0000-00007C360000}"/>
    <cellStyle name="Komma 2 3 2 2" xfId="6473" xr:uid="{00000000-0005-0000-0000-00007D360000}"/>
    <cellStyle name="Komma 2 3 2 2 2" xfId="11099" xr:uid="{00000000-0005-0000-0000-00007E360000}"/>
    <cellStyle name="Komma 2 3 2 2 2 2" xfId="18649" xr:uid="{00000000-0005-0000-0000-00007F360000}"/>
    <cellStyle name="Komma 2 3 2 2 2 3" xfId="42719" xr:uid="{00000000-0005-0000-0000-000080360000}"/>
    <cellStyle name="Komma 2 3 2 2 2 4" xfId="47965" xr:uid="{00000000-0005-0000-0000-000081360000}"/>
    <cellStyle name="Komma 2 3 2 2 2 5" xfId="50981" xr:uid="{00000000-0005-0000-0000-000082360000}"/>
    <cellStyle name="Komma 2 3 2 2 3" xfId="11584" xr:uid="{00000000-0005-0000-0000-000083360000}"/>
    <cellStyle name="Komma 2 3 2 2 3 2" xfId="19126" xr:uid="{00000000-0005-0000-0000-000084360000}"/>
    <cellStyle name="Komma 2 3 2 2 3 3" xfId="44504" xr:uid="{00000000-0005-0000-0000-000085360000}"/>
    <cellStyle name="Komma 2 3 2 2 3 4" xfId="48442" xr:uid="{00000000-0005-0000-0000-000086360000}"/>
    <cellStyle name="Komma 2 3 2 2 3 5" xfId="51458" xr:uid="{00000000-0005-0000-0000-000087360000}"/>
    <cellStyle name="Komma 2 3 2 2 4" xfId="12071" xr:uid="{00000000-0005-0000-0000-000088360000}"/>
    <cellStyle name="Komma 2 3 2 2 4 2" xfId="19603" xr:uid="{00000000-0005-0000-0000-000089360000}"/>
    <cellStyle name="Komma 2 3 2 2 4 3" xfId="20440" xr:uid="{00000000-0005-0000-0000-00008A360000}"/>
    <cellStyle name="Komma 2 3 2 2 4 4" xfId="48919" xr:uid="{00000000-0005-0000-0000-00008B360000}"/>
    <cellStyle name="Komma 2 3 2 2 4 5" xfId="51935" xr:uid="{00000000-0005-0000-0000-00008C360000}"/>
    <cellStyle name="Komma 2 3 2 2 5" xfId="9107" xr:uid="{00000000-0005-0000-0000-00008D360000}"/>
    <cellStyle name="Komma 2 3 2 2 5 2" xfId="42640" xr:uid="{00000000-0005-0000-0000-00008E360000}"/>
    <cellStyle name="Komma 2 3 2 2 5 3" xfId="47488" xr:uid="{00000000-0005-0000-0000-00008F360000}"/>
    <cellStyle name="Komma 2 3 2 2 5 4" xfId="50504" xr:uid="{00000000-0005-0000-0000-000090360000}"/>
    <cellStyle name="Komma 2 3 2 2 6" xfId="42381" xr:uid="{00000000-0005-0000-0000-000091360000}"/>
    <cellStyle name="Komma 2 3 2 2 7" xfId="46382" xr:uid="{00000000-0005-0000-0000-000092360000}"/>
    <cellStyle name="Komma 2 3 2 2 8" xfId="49398" xr:uid="{00000000-0005-0000-0000-000093360000}"/>
    <cellStyle name="Komma 2 3 2 3" xfId="10887" xr:uid="{00000000-0005-0000-0000-000094360000}"/>
    <cellStyle name="Komma 2 3 2 3 2" xfId="18437" xr:uid="{00000000-0005-0000-0000-000095360000}"/>
    <cellStyle name="Komma 2 3 2 3 3" xfId="29946" xr:uid="{00000000-0005-0000-0000-000096360000}"/>
    <cellStyle name="Komma 2 3 2 3 4" xfId="47753" xr:uid="{00000000-0005-0000-0000-000097360000}"/>
    <cellStyle name="Komma 2 3 2 3 5" xfId="50769" xr:uid="{00000000-0005-0000-0000-000098360000}"/>
    <cellStyle name="Komma 2 3 2 4" xfId="11371" xr:uid="{00000000-0005-0000-0000-000099360000}"/>
    <cellStyle name="Komma 2 3 2 4 2" xfId="18914" xr:uid="{00000000-0005-0000-0000-00009A360000}"/>
    <cellStyle name="Komma 2 3 2 4 3" xfId="43322" xr:uid="{00000000-0005-0000-0000-00009B360000}"/>
    <cellStyle name="Komma 2 3 2 4 4" xfId="48230" xr:uid="{00000000-0005-0000-0000-00009C360000}"/>
    <cellStyle name="Komma 2 3 2 4 5" xfId="51246" xr:uid="{00000000-0005-0000-0000-00009D360000}"/>
    <cellStyle name="Komma 2 3 2 5" xfId="11858" xr:uid="{00000000-0005-0000-0000-00009E360000}"/>
    <cellStyle name="Komma 2 3 2 5 2" xfId="19391" xr:uid="{00000000-0005-0000-0000-00009F360000}"/>
    <cellStyle name="Komma 2 3 2 5 3" xfId="43928" xr:uid="{00000000-0005-0000-0000-0000A0360000}"/>
    <cellStyle name="Komma 2 3 2 5 4" xfId="48707" xr:uid="{00000000-0005-0000-0000-0000A1360000}"/>
    <cellStyle name="Komma 2 3 2 5 5" xfId="51723" xr:uid="{00000000-0005-0000-0000-0000A2360000}"/>
    <cellStyle name="Komma 2 3 2 6" xfId="8806" xr:uid="{00000000-0005-0000-0000-0000A3360000}"/>
    <cellStyle name="Komma 2 3 2 6 2" xfId="43750" xr:uid="{00000000-0005-0000-0000-0000A4360000}"/>
    <cellStyle name="Komma 2 3 2 6 3" xfId="47276" xr:uid="{00000000-0005-0000-0000-0000A5360000}"/>
    <cellStyle name="Komma 2 3 2 6 4" xfId="50292" xr:uid="{00000000-0005-0000-0000-0000A6360000}"/>
    <cellStyle name="Komma 2 3 2 7" xfId="20128" xr:uid="{00000000-0005-0000-0000-0000A7360000}"/>
    <cellStyle name="Komma 2 3 2 8" xfId="42319" xr:uid="{00000000-0005-0000-0000-0000A8360000}"/>
    <cellStyle name="Komma 2 3 2 9" xfId="44987" xr:uid="{00000000-0005-0000-0000-0000A9360000}"/>
    <cellStyle name="Komma 2 3 3" xfId="6233" xr:uid="{00000000-0005-0000-0000-0000AA360000}"/>
    <cellStyle name="Komma 2 3 3 10" xfId="49239" xr:uid="{00000000-0005-0000-0000-0000AB360000}"/>
    <cellStyle name="Komma 2 3 3 2" xfId="6553" xr:uid="{00000000-0005-0000-0000-0000AC360000}"/>
    <cellStyle name="Komma 2 3 3 2 2" xfId="11152" xr:uid="{00000000-0005-0000-0000-0000AD360000}"/>
    <cellStyle name="Komma 2 3 3 2 2 2" xfId="18702" xr:uid="{00000000-0005-0000-0000-0000AE360000}"/>
    <cellStyle name="Komma 2 3 3 2 2 3" xfId="33265" xr:uid="{00000000-0005-0000-0000-0000AF360000}"/>
    <cellStyle name="Komma 2 3 3 2 2 4" xfId="48018" xr:uid="{00000000-0005-0000-0000-0000B0360000}"/>
    <cellStyle name="Komma 2 3 3 2 2 5" xfId="51034" xr:uid="{00000000-0005-0000-0000-0000B1360000}"/>
    <cellStyle name="Komma 2 3 3 2 3" xfId="11637" xr:uid="{00000000-0005-0000-0000-0000B2360000}"/>
    <cellStyle name="Komma 2 3 3 2 3 2" xfId="19179" xr:uid="{00000000-0005-0000-0000-0000B3360000}"/>
    <cellStyle name="Komma 2 3 3 2 3 3" xfId="21186" xr:uid="{00000000-0005-0000-0000-0000B4360000}"/>
    <cellStyle name="Komma 2 3 3 2 3 4" xfId="48495" xr:uid="{00000000-0005-0000-0000-0000B5360000}"/>
    <cellStyle name="Komma 2 3 3 2 3 5" xfId="51511" xr:uid="{00000000-0005-0000-0000-0000B6360000}"/>
    <cellStyle name="Komma 2 3 3 2 4" xfId="12124" xr:uid="{00000000-0005-0000-0000-0000B7360000}"/>
    <cellStyle name="Komma 2 3 3 2 4 2" xfId="19656" xr:uid="{00000000-0005-0000-0000-0000B8360000}"/>
    <cellStyle name="Komma 2 3 3 2 4 3" xfId="43255" xr:uid="{00000000-0005-0000-0000-0000B9360000}"/>
    <cellStyle name="Komma 2 3 3 2 4 4" xfId="48972" xr:uid="{00000000-0005-0000-0000-0000BA360000}"/>
    <cellStyle name="Komma 2 3 3 2 4 5" xfId="51988" xr:uid="{00000000-0005-0000-0000-0000BB360000}"/>
    <cellStyle name="Komma 2 3 3 2 5" xfId="9186" xr:uid="{00000000-0005-0000-0000-0000BC360000}"/>
    <cellStyle name="Komma 2 3 3 2 5 2" xfId="44207" xr:uid="{00000000-0005-0000-0000-0000BD360000}"/>
    <cellStyle name="Komma 2 3 3 2 5 3" xfId="47541" xr:uid="{00000000-0005-0000-0000-0000BE360000}"/>
    <cellStyle name="Komma 2 3 3 2 5 4" xfId="50557" xr:uid="{00000000-0005-0000-0000-0000BF360000}"/>
    <cellStyle name="Komma 2 3 3 2 6" xfId="34360" xr:uid="{00000000-0005-0000-0000-0000C0360000}"/>
    <cellStyle name="Komma 2 3 3 2 7" xfId="44423" xr:uid="{00000000-0005-0000-0000-0000C1360000}"/>
    <cellStyle name="Komma 2 3 3 2 8" xfId="46435" xr:uid="{00000000-0005-0000-0000-0000C2360000}"/>
    <cellStyle name="Komma 2 3 3 2 9" xfId="49451" xr:uid="{00000000-0005-0000-0000-0000C3360000}"/>
    <cellStyle name="Komma 2 3 3 3" xfId="10940" xr:uid="{00000000-0005-0000-0000-0000C4360000}"/>
    <cellStyle name="Komma 2 3 3 3 2" xfId="18490" xr:uid="{00000000-0005-0000-0000-0000C5360000}"/>
    <cellStyle name="Komma 2 3 3 3 3" xfId="39662" xr:uid="{00000000-0005-0000-0000-0000C6360000}"/>
    <cellStyle name="Komma 2 3 3 3 4" xfId="20811" xr:uid="{00000000-0005-0000-0000-0000C7360000}"/>
    <cellStyle name="Komma 2 3 3 3 5" xfId="47806" xr:uid="{00000000-0005-0000-0000-0000C8360000}"/>
    <cellStyle name="Komma 2 3 3 3 6" xfId="50822" xr:uid="{00000000-0005-0000-0000-0000C9360000}"/>
    <cellStyle name="Komma 2 3 3 4" xfId="11425" xr:uid="{00000000-0005-0000-0000-0000CA360000}"/>
    <cellStyle name="Komma 2 3 3 4 2" xfId="18967" xr:uid="{00000000-0005-0000-0000-0000CB360000}"/>
    <cellStyle name="Komma 2 3 3 4 3" xfId="42770" xr:uid="{00000000-0005-0000-0000-0000CC360000}"/>
    <cellStyle name="Komma 2 3 3 4 4" xfId="48283" xr:uid="{00000000-0005-0000-0000-0000CD360000}"/>
    <cellStyle name="Komma 2 3 3 4 5" xfId="51299" xr:uid="{00000000-0005-0000-0000-0000CE360000}"/>
    <cellStyle name="Komma 2 3 3 5" xfId="11912" xr:uid="{00000000-0005-0000-0000-0000CF360000}"/>
    <cellStyle name="Komma 2 3 3 5 2" xfId="19444" xr:uid="{00000000-0005-0000-0000-0000D0360000}"/>
    <cellStyle name="Komma 2 3 3 5 3" xfId="32545" xr:uid="{00000000-0005-0000-0000-0000D1360000}"/>
    <cellStyle name="Komma 2 3 3 5 4" xfId="48760" xr:uid="{00000000-0005-0000-0000-0000D2360000}"/>
    <cellStyle name="Komma 2 3 3 5 5" xfId="51776" xr:uid="{00000000-0005-0000-0000-0000D3360000}"/>
    <cellStyle name="Komma 2 3 3 6" xfId="8877" xr:uid="{00000000-0005-0000-0000-0000D4360000}"/>
    <cellStyle name="Komma 2 3 3 6 2" xfId="21611" xr:uid="{00000000-0005-0000-0000-0000D5360000}"/>
    <cellStyle name="Komma 2 3 3 6 3" xfId="47329" xr:uid="{00000000-0005-0000-0000-0000D6360000}"/>
    <cellStyle name="Komma 2 3 3 6 4" xfId="50345" xr:uid="{00000000-0005-0000-0000-0000D7360000}"/>
    <cellStyle name="Komma 2 3 3 7" xfId="29007" xr:uid="{00000000-0005-0000-0000-0000D8360000}"/>
    <cellStyle name="Komma 2 3 3 8" xfId="44660" xr:uid="{00000000-0005-0000-0000-0000D9360000}"/>
    <cellStyle name="Komma 2 3 3 9" xfId="46223" xr:uid="{00000000-0005-0000-0000-0000DA360000}"/>
    <cellStyle name="Komma 2 3 4" xfId="6313" xr:uid="{00000000-0005-0000-0000-0000DB360000}"/>
    <cellStyle name="Komma 2 3 4 10" xfId="49292" xr:uid="{00000000-0005-0000-0000-0000DC360000}"/>
    <cellStyle name="Komma 2 3 4 2" xfId="6633" xr:uid="{00000000-0005-0000-0000-0000DD360000}"/>
    <cellStyle name="Komma 2 3 4 2 2" xfId="11205" xr:uid="{00000000-0005-0000-0000-0000DE360000}"/>
    <cellStyle name="Komma 2 3 4 2 2 2" xfId="18755" xr:uid="{00000000-0005-0000-0000-0000DF360000}"/>
    <cellStyle name="Komma 2 3 4 2 2 3" xfId="44640" xr:uid="{00000000-0005-0000-0000-0000E0360000}"/>
    <cellStyle name="Komma 2 3 4 2 2 4" xfId="48071" xr:uid="{00000000-0005-0000-0000-0000E1360000}"/>
    <cellStyle name="Komma 2 3 4 2 2 5" xfId="51087" xr:uid="{00000000-0005-0000-0000-0000E2360000}"/>
    <cellStyle name="Komma 2 3 4 2 3" xfId="11690" xr:uid="{00000000-0005-0000-0000-0000E3360000}"/>
    <cellStyle name="Komma 2 3 4 2 3 2" xfId="19232" xr:uid="{00000000-0005-0000-0000-0000E4360000}"/>
    <cellStyle name="Komma 2 3 4 2 3 3" xfId="42809" xr:uid="{00000000-0005-0000-0000-0000E5360000}"/>
    <cellStyle name="Komma 2 3 4 2 3 4" xfId="48548" xr:uid="{00000000-0005-0000-0000-0000E6360000}"/>
    <cellStyle name="Komma 2 3 4 2 3 5" xfId="51564" xr:uid="{00000000-0005-0000-0000-0000E7360000}"/>
    <cellStyle name="Komma 2 3 4 2 4" xfId="12177" xr:uid="{00000000-0005-0000-0000-0000E8360000}"/>
    <cellStyle name="Komma 2 3 4 2 4 2" xfId="19709" xr:uid="{00000000-0005-0000-0000-0000E9360000}"/>
    <cellStyle name="Komma 2 3 4 2 4 3" xfId="30751" xr:uid="{00000000-0005-0000-0000-0000EA360000}"/>
    <cellStyle name="Komma 2 3 4 2 4 4" xfId="49025" xr:uid="{00000000-0005-0000-0000-0000EB360000}"/>
    <cellStyle name="Komma 2 3 4 2 4 5" xfId="52041" xr:uid="{00000000-0005-0000-0000-0000EC360000}"/>
    <cellStyle name="Komma 2 3 4 2 5" xfId="9266" xr:uid="{00000000-0005-0000-0000-0000ED360000}"/>
    <cellStyle name="Komma 2 3 4 2 5 2" xfId="42958" xr:uid="{00000000-0005-0000-0000-0000EE360000}"/>
    <cellStyle name="Komma 2 3 4 2 5 3" xfId="47594" xr:uid="{00000000-0005-0000-0000-0000EF360000}"/>
    <cellStyle name="Komma 2 3 4 2 5 4" xfId="50610" xr:uid="{00000000-0005-0000-0000-0000F0360000}"/>
    <cellStyle name="Komma 2 3 4 2 6" xfId="20540" xr:uid="{00000000-0005-0000-0000-0000F1360000}"/>
    <cellStyle name="Komma 2 3 4 2 7" xfId="46488" xr:uid="{00000000-0005-0000-0000-0000F2360000}"/>
    <cellStyle name="Komma 2 3 4 2 8" xfId="49504" xr:uid="{00000000-0005-0000-0000-0000F3360000}"/>
    <cellStyle name="Komma 2 3 4 3" xfId="10993" xr:uid="{00000000-0005-0000-0000-0000F4360000}"/>
    <cellStyle name="Komma 2 3 4 3 2" xfId="18543" xr:uid="{00000000-0005-0000-0000-0000F5360000}"/>
    <cellStyle name="Komma 2 3 4 3 3" xfId="44787" xr:uid="{00000000-0005-0000-0000-0000F6360000}"/>
    <cellStyle name="Komma 2 3 4 3 4" xfId="47859" xr:uid="{00000000-0005-0000-0000-0000F7360000}"/>
    <cellStyle name="Komma 2 3 4 3 5" xfId="50875" xr:uid="{00000000-0005-0000-0000-0000F8360000}"/>
    <cellStyle name="Komma 2 3 4 4" xfId="11478" xr:uid="{00000000-0005-0000-0000-0000F9360000}"/>
    <cellStyle name="Komma 2 3 4 4 2" xfId="19020" xr:uid="{00000000-0005-0000-0000-0000FA360000}"/>
    <cellStyle name="Komma 2 3 4 4 3" xfId="43174" xr:uid="{00000000-0005-0000-0000-0000FB360000}"/>
    <cellStyle name="Komma 2 3 4 4 4" xfId="48336" xr:uid="{00000000-0005-0000-0000-0000FC360000}"/>
    <cellStyle name="Komma 2 3 4 4 5" xfId="51352" xr:uid="{00000000-0005-0000-0000-0000FD360000}"/>
    <cellStyle name="Komma 2 3 4 5" xfId="11965" xr:uid="{00000000-0005-0000-0000-0000FE360000}"/>
    <cellStyle name="Komma 2 3 4 5 2" xfId="19497" xr:uid="{00000000-0005-0000-0000-0000FF360000}"/>
    <cellStyle name="Komma 2 3 4 5 3" xfId="43421" xr:uid="{00000000-0005-0000-0000-000000370000}"/>
    <cellStyle name="Komma 2 3 4 5 4" xfId="48813" xr:uid="{00000000-0005-0000-0000-000001370000}"/>
    <cellStyle name="Komma 2 3 4 5 5" xfId="51829" xr:uid="{00000000-0005-0000-0000-000002370000}"/>
    <cellStyle name="Komma 2 3 4 6" xfId="8953" xr:uid="{00000000-0005-0000-0000-000003370000}"/>
    <cellStyle name="Komma 2 3 4 6 2" xfId="43065" xr:uid="{00000000-0005-0000-0000-000004370000}"/>
    <cellStyle name="Komma 2 3 4 6 3" xfId="47382" xr:uid="{00000000-0005-0000-0000-000005370000}"/>
    <cellStyle name="Komma 2 3 4 6 4" xfId="50398" xr:uid="{00000000-0005-0000-0000-000006370000}"/>
    <cellStyle name="Komma 2 3 4 7" xfId="31895" xr:uid="{00000000-0005-0000-0000-000007370000}"/>
    <cellStyle name="Komma 2 3 4 8" xfId="44082" xr:uid="{00000000-0005-0000-0000-000008370000}"/>
    <cellStyle name="Komma 2 3 4 9" xfId="46276" xr:uid="{00000000-0005-0000-0000-000009370000}"/>
    <cellStyle name="Komma 2 3 5" xfId="6393" xr:uid="{00000000-0005-0000-0000-00000A370000}"/>
    <cellStyle name="Komma 2 3 5 2" xfId="11046" xr:uid="{00000000-0005-0000-0000-00000B370000}"/>
    <cellStyle name="Komma 2 3 5 2 2" xfId="18596" xr:uid="{00000000-0005-0000-0000-00000C370000}"/>
    <cellStyle name="Komma 2 3 5 2 3" xfId="21233" xr:uid="{00000000-0005-0000-0000-00000D370000}"/>
    <cellStyle name="Komma 2 3 5 2 4" xfId="47912" xr:uid="{00000000-0005-0000-0000-00000E370000}"/>
    <cellStyle name="Komma 2 3 5 2 5" xfId="50928" xr:uid="{00000000-0005-0000-0000-00000F370000}"/>
    <cellStyle name="Komma 2 3 5 3" xfId="11531" xr:uid="{00000000-0005-0000-0000-000010370000}"/>
    <cellStyle name="Komma 2 3 5 3 2" xfId="19073" xr:uid="{00000000-0005-0000-0000-000011370000}"/>
    <cellStyle name="Komma 2 3 5 3 3" xfId="43958" xr:uid="{00000000-0005-0000-0000-000012370000}"/>
    <cellStyle name="Komma 2 3 5 3 4" xfId="48389" xr:uid="{00000000-0005-0000-0000-000013370000}"/>
    <cellStyle name="Komma 2 3 5 3 5" xfId="51405" xr:uid="{00000000-0005-0000-0000-000014370000}"/>
    <cellStyle name="Komma 2 3 5 4" xfId="12018" xr:uid="{00000000-0005-0000-0000-000015370000}"/>
    <cellStyle name="Komma 2 3 5 4 2" xfId="19550" xr:uid="{00000000-0005-0000-0000-000016370000}"/>
    <cellStyle name="Komma 2 3 5 4 3" xfId="21175" xr:uid="{00000000-0005-0000-0000-000017370000}"/>
    <cellStyle name="Komma 2 3 5 4 4" xfId="48866" xr:uid="{00000000-0005-0000-0000-000018370000}"/>
    <cellStyle name="Komma 2 3 5 4 5" xfId="51882" xr:uid="{00000000-0005-0000-0000-000019370000}"/>
    <cellStyle name="Komma 2 3 5 5" xfId="9032" xr:uid="{00000000-0005-0000-0000-00001A370000}"/>
    <cellStyle name="Komma 2 3 5 5 2" xfId="43606" xr:uid="{00000000-0005-0000-0000-00001B370000}"/>
    <cellStyle name="Komma 2 3 5 5 3" xfId="47435" xr:uid="{00000000-0005-0000-0000-00001C370000}"/>
    <cellStyle name="Komma 2 3 5 5 4" xfId="50451" xr:uid="{00000000-0005-0000-0000-00001D370000}"/>
    <cellStyle name="Komma 2 3 5 6" xfId="37011" xr:uid="{00000000-0005-0000-0000-00001E370000}"/>
    <cellStyle name="Komma 2 3 5 7" xfId="43865" xr:uid="{00000000-0005-0000-0000-00001F370000}"/>
    <cellStyle name="Komma 2 3 5 8" xfId="46329" xr:uid="{00000000-0005-0000-0000-000020370000}"/>
    <cellStyle name="Komma 2 3 5 9" xfId="49345" xr:uid="{00000000-0005-0000-0000-000021370000}"/>
    <cellStyle name="Komma 2 3 6" xfId="6713" xr:uid="{00000000-0005-0000-0000-000022370000}"/>
    <cellStyle name="Komma 2 3 6 2" xfId="11258" xr:uid="{00000000-0005-0000-0000-000023370000}"/>
    <cellStyle name="Komma 2 3 6 2 2" xfId="18808" xr:uid="{00000000-0005-0000-0000-000024370000}"/>
    <cellStyle name="Komma 2 3 6 2 3" xfId="43529" xr:uid="{00000000-0005-0000-0000-000025370000}"/>
    <cellStyle name="Komma 2 3 6 2 4" xfId="48124" xr:uid="{00000000-0005-0000-0000-000026370000}"/>
    <cellStyle name="Komma 2 3 6 2 5" xfId="51140" xr:uid="{00000000-0005-0000-0000-000027370000}"/>
    <cellStyle name="Komma 2 3 6 3" xfId="11743" xr:uid="{00000000-0005-0000-0000-000028370000}"/>
    <cellStyle name="Komma 2 3 6 3 2" xfId="19285" xr:uid="{00000000-0005-0000-0000-000029370000}"/>
    <cellStyle name="Komma 2 3 6 3 3" xfId="42820" xr:uid="{00000000-0005-0000-0000-00002A370000}"/>
    <cellStyle name="Komma 2 3 6 3 4" xfId="48601" xr:uid="{00000000-0005-0000-0000-00002B370000}"/>
    <cellStyle name="Komma 2 3 6 3 5" xfId="51617" xr:uid="{00000000-0005-0000-0000-00002C370000}"/>
    <cellStyle name="Komma 2 3 6 4" xfId="12231" xr:uid="{00000000-0005-0000-0000-00002D370000}"/>
    <cellStyle name="Komma 2 3 6 4 2" xfId="19762" xr:uid="{00000000-0005-0000-0000-00002E370000}"/>
    <cellStyle name="Komma 2 3 6 4 3" xfId="43999" xr:uid="{00000000-0005-0000-0000-00002F370000}"/>
    <cellStyle name="Komma 2 3 6 4 4" xfId="49078" xr:uid="{00000000-0005-0000-0000-000030370000}"/>
    <cellStyle name="Komma 2 3 6 4 5" xfId="52094" xr:uid="{00000000-0005-0000-0000-000031370000}"/>
    <cellStyle name="Komma 2 3 6 5" xfId="9346" xr:uid="{00000000-0005-0000-0000-000032370000}"/>
    <cellStyle name="Komma 2 3 6 5 2" xfId="44396" xr:uid="{00000000-0005-0000-0000-000033370000}"/>
    <cellStyle name="Komma 2 3 6 5 3" xfId="47647" xr:uid="{00000000-0005-0000-0000-000034370000}"/>
    <cellStyle name="Komma 2 3 6 5 4" xfId="50663" xr:uid="{00000000-0005-0000-0000-000035370000}"/>
    <cellStyle name="Komma 2 3 6 6" xfId="43353" xr:uid="{00000000-0005-0000-0000-000036370000}"/>
    <cellStyle name="Komma 2 3 6 7" xfId="46541" xr:uid="{00000000-0005-0000-0000-000037370000}"/>
    <cellStyle name="Komma 2 3 6 8" xfId="49557" xr:uid="{00000000-0005-0000-0000-000038370000}"/>
    <cellStyle name="Komma 2 3 7" xfId="10834" xr:uid="{00000000-0005-0000-0000-000039370000}"/>
    <cellStyle name="Komma 2 3 7 2" xfId="18384" xr:uid="{00000000-0005-0000-0000-00003A370000}"/>
    <cellStyle name="Komma 2 3 7 3" xfId="28817" xr:uid="{00000000-0005-0000-0000-00003B370000}"/>
    <cellStyle name="Komma 2 3 7 4" xfId="47700" xr:uid="{00000000-0005-0000-0000-00003C370000}"/>
    <cellStyle name="Komma 2 3 7 5" xfId="50716" xr:uid="{00000000-0005-0000-0000-00003D370000}"/>
    <cellStyle name="Komma 2 3 8" xfId="11318" xr:uid="{00000000-0005-0000-0000-00003E370000}"/>
    <cellStyle name="Komma 2 3 8 2" xfId="18861" xr:uid="{00000000-0005-0000-0000-00003F370000}"/>
    <cellStyle name="Komma 2 3 8 3" xfId="42752" xr:uid="{00000000-0005-0000-0000-000040370000}"/>
    <cellStyle name="Komma 2 3 8 4" xfId="48177" xr:uid="{00000000-0005-0000-0000-000041370000}"/>
    <cellStyle name="Komma 2 3 8 5" xfId="51193" xr:uid="{00000000-0005-0000-0000-000042370000}"/>
    <cellStyle name="Komma 2 3 9" xfId="11805" xr:uid="{00000000-0005-0000-0000-000043370000}"/>
    <cellStyle name="Komma 2 3 9 2" xfId="19338" xr:uid="{00000000-0005-0000-0000-000044370000}"/>
    <cellStyle name="Komma 2 3 9 3" xfId="44258" xr:uid="{00000000-0005-0000-0000-000045370000}"/>
    <cellStyle name="Komma 2 3 9 4" xfId="48654" xr:uid="{00000000-0005-0000-0000-000046370000}"/>
    <cellStyle name="Komma 2 3 9 5" xfId="51670" xr:uid="{00000000-0005-0000-0000-000047370000}"/>
    <cellStyle name="Komma 2 4" xfId="5974" xr:uid="{00000000-0005-0000-0000-000048370000}"/>
    <cellStyle name="Komma 2 4 10" xfId="46130" xr:uid="{00000000-0005-0000-0000-000049370000}"/>
    <cellStyle name="Komma 2 4 11" xfId="49146" xr:uid="{00000000-0005-0000-0000-00004A370000}"/>
    <cellStyle name="Komma 2 4 12" xfId="14608" xr:uid="{00000000-0005-0000-0000-00004B370000}"/>
    <cellStyle name="Komma 2 4 2" xfId="6416" xr:uid="{00000000-0005-0000-0000-00004C370000}"/>
    <cellStyle name="Komma 2 4 2 10" xfId="49358" xr:uid="{00000000-0005-0000-0000-00004D370000}"/>
    <cellStyle name="Komma 2 4 2 2" xfId="11059" xr:uid="{00000000-0005-0000-0000-00004E370000}"/>
    <cellStyle name="Komma 2 4 2 2 2" xfId="18609" xr:uid="{00000000-0005-0000-0000-00004F370000}"/>
    <cellStyle name="Komma 2 4 2 2 3" xfId="43525" xr:uid="{00000000-0005-0000-0000-000050370000}"/>
    <cellStyle name="Komma 2 4 2 2 4" xfId="47925" xr:uid="{00000000-0005-0000-0000-000051370000}"/>
    <cellStyle name="Komma 2 4 2 2 5" xfId="50941" xr:uid="{00000000-0005-0000-0000-000052370000}"/>
    <cellStyle name="Komma 2 4 2 3" xfId="11544" xr:uid="{00000000-0005-0000-0000-000053370000}"/>
    <cellStyle name="Komma 2 4 2 3 2" xfId="19086" xr:uid="{00000000-0005-0000-0000-000054370000}"/>
    <cellStyle name="Komma 2 4 2 3 3" xfId="44278" xr:uid="{00000000-0005-0000-0000-000055370000}"/>
    <cellStyle name="Komma 2 4 2 3 4" xfId="48402" xr:uid="{00000000-0005-0000-0000-000056370000}"/>
    <cellStyle name="Komma 2 4 2 3 5" xfId="51418" xr:uid="{00000000-0005-0000-0000-000057370000}"/>
    <cellStyle name="Komma 2 4 2 4" xfId="12031" xr:uid="{00000000-0005-0000-0000-000058370000}"/>
    <cellStyle name="Komma 2 4 2 4 2" xfId="19563" xr:uid="{00000000-0005-0000-0000-000059370000}"/>
    <cellStyle name="Komma 2 4 2 4 3" xfId="43837" xr:uid="{00000000-0005-0000-0000-00005A370000}"/>
    <cellStyle name="Komma 2 4 2 4 4" xfId="48879" xr:uid="{00000000-0005-0000-0000-00005B370000}"/>
    <cellStyle name="Komma 2 4 2 4 5" xfId="51895" xr:uid="{00000000-0005-0000-0000-00005C370000}"/>
    <cellStyle name="Komma 2 4 2 5" xfId="9054" xr:uid="{00000000-0005-0000-0000-00005D370000}"/>
    <cellStyle name="Komma 2 4 2 5 2" xfId="44845" xr:uid="{00000000-0005-0000-0000-00005E370000}"/>
    <cellStyle name="Komma 2 4 2 5 3" xfId="47448" xr:uid="{00000000-0005-0000-0000-00005F370000}"/>
    <cellStyle name="Komma 2 4 2 5 4" xfId="50464" xr:uid="{00000000-0005-0000-0000-000060370000}"/>
    <cellStyle name="Komma 2 4 2 6" xfId="20130" xr:uid="{00000000-0005-0000-0000-000061370000}"/>
    <cellStyle name="Komma 2 4 2 7" xfId="44989" xr:uid="{00000000-0005-0000-0000-000062370000}"/>
    <cellStyle name="Komma 2 4 2 8" xfId="45897" xr:uid="{00000000-0005-0000-0000-000063370000}"/>
    <cellStyle name="Komma 2 4 2 9" xfId="46342" xr:uid="{00000000-0005-0000-0000-000064370000}"/>
    <cellStyle name="Komma 2 4 3" xfId="8757" xr:uid="{00000000-0005-0000-0000-000065370000}"/>
    <cellStyle name="Komma 2 4 3 2" xfId="18217" xr:uid="{00000000-0005-0000-0000-000066370000}"/>
    <cellStyle name="Komma 2 4 3 3" xfId="20131" xr:uid="{00000000-0005-0000-0000-000067370000}"/>
    <cellStyle name="Komma 2 4 3 4" xfId="44990" xr:uid="{00000000-0005-0000-0000-000068370000}"/>
    <cellStyle name="Komma 2 4 3 5" xfId="45898" xr:uid="{00000000-0005-0000-0000-000069370000}"/>
    <cellStyle name="Komma 2 4 3 6" xfId="47236" xr:uid="{00000000-0005-0000-0000-00006A370000}"/>
    <cellStyle name="Komma 2 4 3 7" xfId="50252" xr:uid="{00000000-0005-0000-0000-00006B370000}"/>
    <cellStyle name="Komma 2 4 4" xfId="10847" xr:uid="{00000000-0005-0000-0000-00006C370000}"/>
    <cellStyle name="Komma 2 4 4 2" xfId="18397" xr:uid="{00000000-0005-0000-0000-00006D370000}"/>
    <cellStyle name="Komma 2 4 4 3" xfId="43117" xr:uid="{00000000-0005-0000-0000-00006E370000}"/>
    <cellStyle name="Komma 2 4 4 4" xfId="47713" xr:uid="{00000000-0005-0000-0000-00006F370000}"/>
    <cellStyle name="Komma 2 4 4 5" xfId="50729" xr:uid="{00000000-0005-0000-0000-000070370000}"/>
    <cellStyle name="Komma 2 4 5" xfId="11331" xr:uid="{00000000-0005-0000-0000-000071370000}"/>
    <cellStyle name="Komma 2 4 5 2" xfId="18874" xr:uid="{00000000-0005-0000-0000-000072370000}"/>
    <cellStyle name="Komma 2 4 5 3" xfId="42754" xr:uid="{00000000-0005-0000-0000-000073370000}"/>
    <cellStyle name="Komma 2 4 5 4" xfId="48190" xr:uid="{00000000-0005-0000-0000-000074370000}"/>
    <cellStyle name="Komma 2 4 5 5" xfId="51206" xr:uid="{00000000-0005-0000-0000-000075370000}"/>
    <cellStyle name="Komma 2 4 6" xfId="11818" xr:uid="{00000000-0005-0000-0000-000076370000}"/>
    <cellStyle name="Komma 2 4 6 2" xfId="19351" xr:uid="{00000000-0005-0000-0000-000077370000}"/>
    <cellStyle name="Komma 2 4 6 3" xfId="43536" xr:uid="{00000000-0005-0000-0000-000078370000}"/>
    <cellStyle name="Komma 2 4 6 4" xfId="48667" xr:uid="{00000000-0005-0000-0000-000079370000}"/>
    <cellStyle name="Komma 2 4 6 5" xfId="51683" xr:uid="{00000000-0005-0000-0000-00007A370000}"/>
    <cellStyle name="Komma 2 4 7" xfId="8015" xr:uid="{00000000-0005-0000-0000-00007B370000}"/>
    <cellStyle name="Komma 2 4 7 2" xfId="43746" xr:uid="{00000000-0005-0000-0000-00007C370000}"/>
    <cellStyle name="Komma 2 4 7 3" xfId="20129" xr:uid="{00000000-0005-0000-0000-00007D370000}"/>
    <cellStyle name="Komma 2 4 8" xfId="44988" xr:uid="{00000000-0005-0000-0000-00007E370000}"/>
    <cellStyle name="Komma 2 4 9" xfId="45896" xr:uid="{00000000-0005-0000-0000-00007F370000}"/>
    <cellStyle name="Komma 2 5" xfId="6176" xr:uid="{00000000-0005-0000-0000-000080370000}"/>
    <cellStyle name="Komma 2 5 10" xfId="45899" xr:uid="{00000000-0005-0000-0000-000081370000}"/>
    <cellStyle name="Komma 2 5 11" xfId="46183" xr:uid="{00000000-0005-0000-0000-000082370000}"/>
    <cellStyle name="Komma 2 5 12" xfId="49199" xr:uid="{00000000-0005-0000-0000-000083370000}"/>
    <cellStyle name="Komma 2 5 13" xfId="14350" xr:uid="{00000000-0005-0000-0000-000084370000}"/>
    <cellStyle name="Komma 2 5 2" xfId="6496" xr:uid="{00000000-0005-0000-0000-000085370000}"/>
    <cellStyle name="Komma 2 5 2 2" xfId="11112" xr:uid="{00000000-0005-0000-0000-000086370000}"/>
    <cellStyle name="Komma 2 5 2 2 2" xfId="18662" xr:uid="{00000000-0005-0000-0000-000087370000}"/>
    <cellStyle name="Komma 2 5 2 2 3" xfId="30322" xr:uid="{00000000-0005-0000-0000-000088370000}"/>
    <cellStyle name="Komma 2 5 2 2 4" xfId="47978" xr:uid="{00000000-0005-0000-0000-000089370000}"/>
    <cellStyle name="Komma 2 5 2 2 5" xfId="50994" xr:uid="{00000000-0005-0000-0000-00008A370000}"/>
    <cellStyle name="Komma 2 5 2 3" xfId="11597" xr:uid="{00000000-0005-0000-0000-00008B370000}"/>
    <cellStyle name="Komma 2 5 2 3 2" xfId="19139" xr:uid="{00000000-0005-0000-0000-00008C370000}"/>
    <cellStyle name="Komma 2 5 2 3 3" xfId="44068" xr:uid="{00000000-0005-0000-0000-00008D370000}"/>
    <cellStyle name="Komma 2 5 2 3 4" xfId="48455" xr:uid="{00000000-0005-0000-0000-00008E370000}"/>
    <cellStyle name="Komma 2 5 2 3 5" xfId="51471" xr:uid="{00000000-0005-0000-0000-00008F370000}"/>
    <cellStyle name="Komma 2 5 2 4" xfId="12084" xr:uid="{00000000-0005-0000-0000-000090370000}"/>
    <cellStyle name="Komma 2 5 2 4 2" xfId="19616" xr:uid="{00000000-0005-0000-0000-000091370000}"/>
    <cellStyle name="Komma 2 5 2 4 3" xfId="42869" xr:uid="{00000000-0005-0000-0000-000092370000}"/>
    <cellStyle name="Komma 2 5 2 4 4" xfId="48932" xr:uid="{00000000-0005-0000-0000-000093370000}"/>
    <cellStyle name="Komma 2 5 2 4 5" xfId="51948" xr:uid="{00000000-0005-0000-0000-000094370000}"/>
    <cellStyle name="Komma 2 5 2 5" xfId="9129" xr:uid="{00000000-0005-0000-0000-000095370000}"/>
    <cellStyle name="Komma 2 5 2 5 2" xfId="43812" xr:uid="{00000000-0005-0000-0000-000096370000}"/>
    <cellStyle name="Komma 2 5 2 5 3" xfId="47501" xr:uid="{00000000-0005-0000-0000-000097370000}"/>
    <cellStyle name="Komma 2 5 2 5 4" xfId="50517" xr:uid="{00000000-0005-0000-0000-000098370000}"/>
    <cellStyle name="Komma 2 5 2 6" xfId="28559" xr:uid="{00000000-0005-0000-0000-000099370000}"/>
    <cellStyle name="Komma 2 5 2 7" xfId="42388" xr:uid="{00000000-0005-0000-0000-00009A370000}"/>
    <cellStyle name="Komma 2 5 2 8" xfId="46395" xr:uid="{00000000-0005-0000-0000-00009B370000}"/>
    <cellStyle name="Komma 2 5 2 9" xfId="49411" xr:uid="{00000000-0005-0000-0000-00009C370000}"/>
    <cellStyle name="Komma 2 5 3" xfId="8826" xr:uid="{00000000-0005-0000-0000-00009D370000}"/>
    <cellStyle name="Komma 2 5 3 2" xfId="18234" xr:uid="{00000000-0005-0000-0000-00009E370000}"/>
    <cellStyle name="Komma 2 5 3 3" xfId="28560" xr:uid="{00000000-0005-0000-0000-00009F370000}"/>
    <cellStyle name="Komma 2 5 3 4" xfId="28577" xr:uid="{00000000-0005-0000-0000-0000A0370000}"/>
    <cellStyle name="Komma 2 5 3 5" xfId="47289" xr:uid="{00000000-0005-0000-0000-0000A1370000}"/>
    <cellStyle name="Komma 2 5 3 6" xfId="50305" xr:uid="{00000000-0005-0000-0000-0000A2370000}"/>
    <cellStyle name="Komma 2 5 4" xfId="10900" xr:uid="{00000000-0005-0000-0000-0000A3370000}"/>
    <cellStyle name="Komma 2 5 4 2" xfId="18450" xr:uid="{00000000-0005-0000-0000-0000A4370000}"/>
    <cellStyle name="Komma 2 5 4 3" xfId="44491" xr:uid="{00000000-0005-0000-0000-0000A5370000}"/>
    <cellStyle name="Komma 2 5 4 4" xfId="47766" xr:uid="{00000000-0005-0000-0000-0000A6370000}"/>
    <cellStyle name="Komma 2 5 4 5" xfId="50782" xr:uid="{00000000-0005-0000-0000-0000A7370000}"/>
    <cellStyle name="Komma 2 5 5" xfId="11385" xr:uid="{00000000-0005-0000-0000-0000A8370000}"/>
    <cellStyle name="Komma 2 5 5 2" xfId="18927" xr:uid="{00000000-0005-0000-0000-0000A9370000}"/>
    <cellStyle name="Komma 2 5 5 3" xfId="42760" xr:uid="{00000000-0005-0000-0000-0000AA370000}"/>
    <cellStyle name="Komma 2 5 5 4" xfId="48243" xr:uid="{00000000-0005-0000-0000-0000AB370000}"/>
    <cellStyle name="Komma 2 5 5 5" xfId="51259" xr:uid="{00000000-0005-0000-0000-0000AC370000}"/>
    <cellStyle name="Komma 2 5 6" xfId="11872" xr:uid="{00000000-0005-0000-0000-0000AD370000}"/>
    <cellStyle name="Komma 2 5 6 2" xfId="19404" xr:uid="{00000000-0005-0000-0000-0000AE370000}"/>
    <cellStyle name="Komma 2 5 6 3" xfId="20445" xr:uid="{00000000-0005-0000-0000-0000AF370000}"/>
    <cellStyle name="Komma 2 5 6 4" xfId="48720" xr:uid="{00000000-0005-0000-0000-0000B0370000}"/>
    <cellStyle name="Komma 2 5 6 5" xfId="51736" xr:uid="{00000000-0005-0000-0000-0000B1370000}"/>
    <cellStyle name="Komma 2 5 7" xfId="7445" xr:uid="{00000000-0005-0000-0000-0000B2370000}"/>
    <cellStyle name="Komma 2 5 7 2" xfId="42558" xr:uid="{00000000-0005-0000-0000-0000B3370000}"/>
    <cellStyle name="Komma 2 5 7 3" xfId="20132" xr:uid="{00000000-0005-0000-0000-0000B4370000}"/>
    <cellStyle name="Komma 2 5 8" xfId="42320" xr:uid="{00000000-0005-0000-0000-0000B5370000}"/>
    <cellStyle name="Komma 2 5 9" xfId="44991" xr:uid="{00000000-0005-0000-0000-0000B6370000}"/>
    <cellStyle name="Komma 2 6" xfId="6256" xr:uid="{00000000-0005-0000-0000-0000B7370000}"/>
    <cellStyle name="Komma 2 6 10" xfId="46236" xr:uid="{00000000-0005-0000-0000-0000B8370000}"/>
    <cellStyle name="Komma 2 6 11" xfId="49252" xr:uid="{00000000-0005-0000-0000-0000B9370000}"/>
    <cellStyle name="Komma 2 6 2" xfId="6576" xr:uid="{00000000-0005-0000-0000-0000BA370000}"/>
    <cellStyle name="Komma 2 6 2 2" xfId="11165" xr:uid="{00000000-0005-0000-0000-0000BB370000}"/>
    <cellStyle name="Komma 2 6 2 2 2" xfId="18715" xr:uid="{00000000-0005-0000-0000-0000BC370000}"/>
    <cellStyle name="Komma 2 6 2 2 3" xfId="44695" xr:uid="{00000000-0005-0000-0000-0000BD370000}"/>
    <cellStyle name="Komma 2 6 2 2 4" xfId="48031" xr:uid="{00000000-0005-0000-0000-0000BE370000}"/>
    <cellStyle name="Komma 2 6 2 2 5" xfId="51047" xr:uid="{00000000-0005-0000-0000-0000BF370000}"/>
    <cellStyle name="Komma 2 6 2 3" xfId="11650" xr:uid="{00000000-0005-0000-0000-0000C0370000}"/>
    <cellStyle name="Komma 2 6 2 3 2" xfId="19192" xr:uid="{00000000-0005-0000-0000-0000C1370000}"/>
    <cellStyle name="Komma 2 6 2 3 3" xfId="43194" xr:uid="{00000000-0005-0000-0000-0000C2370000}"/>
    <cellStyle name="Komma 2 6 2 3 4" xfId="48508" xr:uid="{00000000-0005-0000-0000-0000C3370000}"/>
    <cellStyle name="Komma 2 6 2 3 5" xfId="51524" xr:uid="{00000000-0005-0000-0000-0000C4370000}"/>
    <cellStyle name="Komma 2 6 2 4" xfId="12137" xr:uid="{00000000-0005-0000-0000-0000C5370000}"/>
    <cellStyle name="Komma 2 6 2 4 2" xfId="19669" xr:uid="{00000000-0005-0000-0000-0000C6370000}"/>
    <cellStyle name="Komma 2 6 2 4 3" xfId="20925" xr:uid="{00000000-0005-0000-0000-0000C7370000}"/>
    <cellStyle name="Komma 2 6 2 4 4" xfId="48985" xr:uid="{00000000-0005-0000-0000-0000C8370000}"/>
    <cellStyle name="Komma 2 6 2 4 5" xfId="52001" xr:uid="{00000000-0005-0000-0000-0000C9370000}"/>
    <cellStyle name="Komma 2 6 2 5" xfId="9209" xr:uid="{00000000-0005-0000-0000-0000CA370000}"/>
    <cellStyle name="Komma 2 6 2 5 2" xfId="43094" xr:uid="{00000000-0005-0000-0000-0000CB370000}"/>
    <cellStyle name="Komma 2 6 2 5 3" xfId="47554" xr:uid="{00000000-0005-0000-0000-0000CC370000}"/>
    <cellStyle name="Komma 2 6 2 5 4" xfId="50570" xr:uid="{00000000-0005-0000-0000-0000CD370000}"/>
    <cellStyle name="Komma 2 6 2 6" xfId="43547" xr:uid="{00000000-0005-0000-0000-0000CE370000}"/>
    <cellStyle name="Komma 2 6 2 7" xfId="46448" xr:uid="{00000000-0005-0000-0000-0000CF370000}"/>
    <cellStyle name="Komma 2 6 2 8" xfId="49464" xr:uid="{00000000-0005-0000-0000-0000D0370000}"/>
    <cellStyle name="Komma 2 6 3" xfId="10953" xr:uid="{00000000-0005-0000-0000-0000D1370000}"/>
    <cellStyle name="Komma 2 6 3 2" xfId="18503" xr:uid="{00000000-0005-0000-0000-0000D2370000}"/>
    <cellStyle name="Komma 2 6 3 3" xfId="42963" xr:uid="{00000000-0005-0000-0000-0000D3370000}"/>
    <cellStyle name="Komma 2 6 3 4" xfId="47819" xr:uid="{00000000-0005-0000-0000-0000D4370000}"/>
    <cellStyle name="Komma 2 6 3 5" xfId="50835" xr:uid="{00000000-0005-0000-0000-0000D5370000}"/>
    <cellStyle name="Komma 2 6 4" xfId="11438" xr:uid="{00000000-0005-0000-0000-0000D6370000}"/>
    <cellStyle name="Komma 2 6 4 2" xfId="18980" xr:uid="{00000000-0005-0000-0000-0000D7370000}"/>
    <cellStyle name="Komma 2 6 4 3" xfId="43412" xr:uid="{00000000-0005-0000-0000-0000D8370000}"/>
    <cellStyle name="Komma 2 6 4 4" xfId="48296" xr:uid="{00000000-0005-0000-0000-0000D9370000}"/>
    <cellStyle name="Komma 2 6 4 5" xfId="51312" xr:uid="{00000000-0005-0000-0000-0000DA370000}"/>
    <cellStyle name="Komma 2 6 5" xfId="11925" xr:uid="{00000000-0005-0000-0000-0000DB370000}"/>
    <cellStyle name="Komma 2 6 5 2" xfId="19457" xr:uid="{00000000-0005-0000-0000-0000DC370000}"/>
    <cellStyle name="Komma 2 6 5 3" xfId="43482" xr:uid="{00000000-0005-0000-0000-0000DD370000}"/>
    <cellStyle name="Komma 2 6 5 4" xfId="48773" xr:uid="{00000000-0005-0000-0000-0000DE370000}"/>
    <cellStyle name="Komma 2 6 5 5" xfId="51789" xr:uid="{00000000-0005-0000-0000-0000DF370000}"/>
    <cellStyle name="Komma 2 6 6" xfId="8898" xr:uid="{00000000-0005-0000-0000-0000E0370000}"/>
    <cellStyle name="Komma 2 6 6 2" xfId="29686" xr:uid="{00000000-0005-0000-0000-0000E1370000}"/>
    <cellStyle name="Komma 2 6 6 3" xfId="47342" xr:uid="{00000000-0005-0000-0000-0000E2370000}"/>
    <cellStyle name="Komma 2 6 6 4" xfId="50358" xr:uid="{00000000-0005-0000-0000-0000E3370000}"/>
    <cellStyle name="Komma 2 6 7" xfId="20133" xr:uid="{00000000-0005-0000-0000-0000E4370000}"/>
    <cellStyle name="Komma 2 6 8" xfId="44992" xr:uid="{00000000-0005-0000-0000-0000E5370000}"/>
    <cellStyle name="Komma 2 6 9" xfId="45900" xr:uid="{00000000-0005-0000-0000-0000E6370000}"/>
    <cellStyle name="Komma 2 7" xfId="6336" xr:uid="{00000000-0005-0000-0000-0000E7370000}"/>
    <cellStyle name="Komma 2 7 10" xfId="49305" xr:uid="{00000000-0005-0000-0000-0000E8370000}"/>
    <cellStyle name="Komma 2 7 2" xfId="11006" xr:uid="{00000000-0005-0000-0000-0000E9370000}"/>
    <cellStyle name="Komma 2 7 2 2" xfId="18556" xr:uid="{00000000-0005-0000-0000-0000EA370000}"/>
    <cellStyle name="Komma 2 7 2 3" xfId="44493" xr:uid="{00000000-0005-0000-0000-0000EB370000}"/>
    <cellStyle name="Komma 2 7 2 4" xfId="47872" xr:uid="{00000000-0005-0000-0000-0000EC370000}"/>
    <cellStyle name="Komma 2 7 2 5" xfId="50888" xr:uid="{00000000-0005-0000-0000-0000ED370000}"/>
    <cellStyle name="Komma 2 7 3" xfId="11491" xr:uid="{00000000-0005-0000-0000-0000EE370000}"/>
    <cellStyle name="Komma 2 7 3 2" xfId="19033" xr:uid="{00000000-0005-0000-0000-0000EF370000}"/>
    <cellStyle name="Komma 2 7 3 3" xfId="44727" xr:uid="{00000000-0005-0000-0000-0000F0370000}"/>
    <cellStyle name="Komma 2 7 3 4" xfId="48349" xr:uid="{00000000-0005-0000-0000-0000F1370000}"/>
    <cellStyle name="Komma 2 7 3 5" xfId="51365" xr:uid="{00000000-0005-0000-0000-0000F2370000}"/>
    <cellStyle name="Komma 2 7 4" xfId="11978" xr:uid="{00000000-0005-0000-0000-0000F3370000}"/>
    <cellStyle name="Komma 2 7 4 2" xfId="19510" xr:uid="{00000000-0005-0000-0000-0000F4370000}"/>
    <cellStyle name="Komma 2 7 4 3" xfId="44231" xr:uid="{00000000-0005-0000-0000-0000F5370000}"/>
    <cellStyle name="Komma 2 7 4 4" xfId="48826" xr:uid="{00000000-0005-0000-0000-0000F6370000}"/>
    <cellStyle name="Komma 2 7 4 5" xfId="51842" xr:uid="{00000000-0005-0000-0000-0000F7370000}"/>
    <cellStyle name="Komma 2 7 5" xfId="8975" xr:uid="{00000000-0005-0000-0000-0000F8370000}"/>
    <cellStyle name="Komma 2 7 5 2" xfId="44045" xr:uid="{00000000-0005-0000-0000-0000F9370000}"/>
    <cellStyle name="Komma 2 7 5 3" xfId="47395" xr:uid="{00000000-0005-0000-0000-0000FA370000}"/>
    <cellStyle name="Komma 2 7 5 4" xfId="50411" xr:uid="{00000000-0005-0000-0000-0000FB370000}"/>
    <cellStyle name="Komma 2 7 6" xfId="20134" xr:uid="{00000000-0005-0000-0000-0000FC370000}"/>
    <cellStyle name="Komma 2 7 7" xfId="44993" xr:uid="{00000000-0005-0000-0000-0000FD370000}"/>
    <cellStyle name="Komma 2 7 8" xfId="45901" xr:uid="{00000000-0005-0000-0000-0000FE370000}"/>
    <cellStyle name="Komma 2 7 9" xfId="46289" xr:uid="{00000000-0005-0000-0000-0000FF370000}"/>
    <cellStyle name="Komma 2 8" xfId="6656" xr:uid="{00000000-0005-0000-0000-000000380000}"/>
    <cellStyle name="Komma 2 8 10" xfId="49517" xr:uid="{00000000-0005-0000-0000-000001380000}"/>
    <cellStyle name="Komma 2 8 2" xfId="11218" xr:uid="{00000000-0005-0000-0000-000002380000}"/>
    <cellStyle name="Komma 2 8 2 2" xfId="18768" xr:uid="{00000000-0005-0000-0000-000003380000}"/>
    <cellStyle name="Komma 2 8 2 3" xfId="29008" xr:uid="{00000000-0005-0000-0000-000004380000}"/>
    <cellStyle name="Komma 2 8 2 4" xfId="48084" xr:uid="{00000000-0005-0000-0000-000005380000}"/>
    <cellStyle name="Komma 2 8 2 5" xfId="51100" xr:uid="{00000000-0005-0000-0000-000006380000}"/>
    <cellStyle name="Komma 2 8 3" xfId="11703" xr:uid="{00000000-0005-0000-0000-000007380000}"/>
    <cellStyle name="Komma 2 8 3 2" xfId="19245" xr:uid="{00000000-0005-0000-0000-000008380000}"/>
    <cellStyle name="Komma 2 8 3 3" xfId="44648" xr:uid="{00000000-0005-0000-0000-000009380000}"/>
    <cellStyle name="Komma 2 8 3 4" xfId="48561" xr:uid="{00000000-0005-0000-0000-00000A380000}"/>
    <cellStyle name="Komma 2 8 3 5" xfId="51577" xr:uid="{00000000-0005-0000-0000-00000B380000}"/>
    <cellStyle name="Komma 2 8 4" xfId="12191" xr:uid="{00000000-0005-0000-0000-00000C380000}"/>
    <cellStyle name="Komma 2 8 4 2" xfId="19722" xr:uid="{00000000-0005-0000-0000-00000D380000}"/>
    <cellStyle name="Komma 2 8 4 3" xfId="32539" xr:uid="{00000000-0005-0000-0000-00000E380000}"/>
    <cellStyle name="Komma 2 8 4 4" xfId="49038" xr:uid="{00000000-0005-0000-0000-00000F380000}"/>
    <cellStyle name="Komma 2 8 4 5" xfId="52054" xr:uid="{00000000-0005-0000-0000-000010380000}"/>
    <cellStyle name="Komma 2 8 5" xfId="9289" xr:uid="{00000000-0005-0000-0000-000011380000}"/>
    <cellStyle name="Komma 2 8 5 2" xfId="42665" xr:uid="{00000000-0005-0000-0000-000012380000}"/>
    <cellStyle name="Komma 2 8 5 3" xfId="47607" xr:uid="{00000000-0005-0000-0000-000013380000}"/>
    <cellStyle name="Komma 2 8 5 4" xfId="50623" xr:uid="{00000000-0005-0000-0000-000014380000}"/>
    <cellStyle name="Komma 2 8 6" xfId="20135" xr:uid="{00000000-0005-0000-0000-000015380000}"/>
    <cellStyle name="Komma 2 8 7" xfId="44994" xr:uid="{00000000-0005-0000-0000-000016380000}"/>
    <cellStyle name="Komma 2 8 8" xfId="45902" xr:uid="{00000000-0005-0000-0000-000017380000}"/>
    <cellStyle name="Komma 2 8 9" xfId="46501" xr:uid="{00000000-0005-0000-0000-000018380000}"/>
    <cellStyle name="Komma 2 9" xfId="10794" xr:uid="{00000000-0005-0000-0000-000019380000}"/>
    <cellStyle name="Komma 2 9 2" xfId="18344" xr:uid="{00000000-0005-0000-0000-00001A380000}"/>
    <cellStyle name="Komma 2 9 3" xfId="20136" xr:uid="{00000000-0005-0000-0000-00001B380000}"/>
    <cellStyle name="Komma 2 9 4" xfId="47660" xr:uid="{00000000-0005-0000-0000-00001C380000}"/>
    <cellStyle name="Komma 2 9 5" xfId="50676" xr:uid="{00000000-0005-0000-0000-00001D380000}"/>
    <cellStyle name="Komma 3" xfId="3264" xr:uid="{00000000-0005-0000-0000-00001E380000}"/>
    <cellStyle name="Komma 3 10" xfId="20138" xr:uid="{00000000-0005-0000-0000-00001F380000}"/>
    <cellStyle name="Komma 3 10 2" xfId="44996" xr:uid="{00000000-0005-0000-0000-000020380000}"/>
    <cellStyle name="Komma 3 10 3" xfId="45904" xr:uid="{00000000-0005-0000-0000-000021380000}"/>
    <cellStyle name="Komma 3 11" xfId="20139" xr:uid="{00000000-0005-0000-0000-000022380000}"/>
    <cellStyle name="Komma 3 11 2" xfId="29009" xr:uid="{00000000-0005-0000-0000-000023380000}"/>
    <cellStyle name="Komma 3 11 2 2" xfId="34361" xr:uid="{00000000-0005-0000-0000-000024380000}"/>
    <cellStyle name="Komma 3 11 2 3" xfId="39663" xr:uid="{00000000-0005-0000-0000-000025380000}"/>
    <cellStyle name="Komma 3 11 3" xfId="31896" xr:uid="{00000000-0005-0000-0000-000026380000}"/>
    <cellStyle name="Komma 3 11 4" xfId="37012" xr:uid="{00000000-0005-0000-0000-000027380000}"/>
    <cellStyle name="Komma 3 12" xfId="20140" xr:uid="{00000000-0005-0000-0000-000028380000}"/>
    <cellStyle name="Komma 3 12 2" xfId="44997" xr:uid="{00000000-0005-0000-0000-000029380000}"/>
    <cellStyle name="Komma 3 12 3" xfId="45905" xr:uid="{00000000-0005-0000-0000-00002A380000}"/>
    <cellStyle name="Komma 3 13" xfId="20141" xr:uid="{00000000-0005-0000-0000-00002B380000}"/>
    <cellStyle name="Komma 3 13 2" xfId="29010" xr:uid="{00000000-0005-0000-0000-00002C380000}"/>
    <cellStyle name="Komma 3 13 3" xfId="44998" xr:uid="{00000000-0005-0000-0000-00002D380000}"/>
    <cellStyle name="Komma 3 13 4" xfId="45906" xr:uid="{00000000-0005-0000-0000-00002E380000}"/>
    <cellStyle name="Komma 3 14" xfId="20137" xr:uid="{00000000-0005-0000-0000-00002F380000}"/>
    <cellStyle name="Komma 3 15" xfId="44995" xr:uid="{00000000-0005-0000-0000-000030380000}"/>
    <cellStyle name="Komma 3 16" xfId="45903" xr:uid="{00000000-0005-0000-0000-000031380000}"/>
    <cellStyle name="Komma 3 17" xfId="12254" xr:uid="{00000000-0005-0000-0000-000032380000}"/>
    <cellStyle name="Komma 3 2" xfId="4775" xr:uid="{00000000-0005-0000-0000-000033380000}"/>
    <cellStyle name="Komma 3 2 10" xfId="12255" xr:uid="{00000000-0005-0000-0000-000034380000}"/>
    <cellStyle name="Komma 3 2 2" xfId="14363" xr:uid="{00000000-0005-0000-0000-000035380000}"/>
    <cellStyle name="Komma 3 2 2 2" xfId="20144" xr:uid="{00000000-0005-0000-0000-000036380000}"/>
    <cellStyle name="Komma 3 2 2 2 2" xfId="20145" xr:uid="{00000000-0005-0000-0000-000037380000}"/>
    <cellStyle name="Komma 3 2 2 2 2 2" xfId="45001" xr:uid="{00000000-0005-0000-0000-000038380000}"/>
    <cellStyle name="Komma 3 2 2 2 2 3" xfId="45909" xr:uid="{00000000-0005-0000-0000-000039380000}"/>
    <cellStyle name="Komma 3 2 2 2 3" xfId="45000" xr:uid="{00000000-0005-0000-0000-00003A380000}"/>
    <cellStyle name="Komma 3 2 2 2 4" xfId="45908" xr:uid="{00000000-0005-0000-0000-00003B380000}"/>
    <cellStyle name="Komma 3 2 2 3" xfId="20146" xr:uid="{00000000-0005-0000-0000-00003C380000}"/>
    <cellStyle name="Komma 3 2 2 3 2" xfId="45002" xr:uid="{00000000-0005-0000-0000-00003D380000}"/>
    <cellStyle name="Komma 3 2 2 3 3" xfId="45910" xr:uid="{00000000-0005-0000-0000-00003E380000}"/>
    <cellStyle name="Komma 3 2 2 4" xfId="20143" xr:uid="{00000000-0005-0000-0000-00003F380000}"/>
    <cellStyle name="Komma 3 2 2 5" xfId="44999" xr:uid="{00000000-0005-0000-0000-000040380000}"/>
    <cellStyle name="Komma 3 2 2 6" xfId="45907" xr:uid="{00000000-0005-0000-0000-000041380000}"/>
    <cellStyle name="Komma 3 2 3" xfId="15808" xr:uid="{00000000-0005-0000-0000-000042380000}"/>
    <cellStyle name="Komma 3 2 3 2" xfId="20148" xr:uid="{00000000-0005-0000-0000-000043380000}"/>
    <cellStyle name="Komma 3 2 3 2 2" xfId="20149" xr:uid="{00000000-0005-0000-0000-000044380000}"/>
    <cellStyle name="Komma 3 2 3 2 2 2" xfId="45005" xr:uid="{00000000-0005-0000-0000-000045380000}"/>
    <cellStyle name="Komma 3 2 3 2 2 3" xfId="45913" xr:uid="{00000000-0005-0000-0000-000046380000}"/>
    <cellStyle name="Komma 3 2 3 2 3" xfId="45004" xr:uid="{00000000-0005-0000-0000-000047380000}"/>
    <cellStyle name="Komma 3 2 3 2 4" xfId="45912" xr:uid="{00000000-0005-0000-0000-000048380000}"/>
    <cellStyle name="Komma 3 2 3 3" xfId="20150" xr:uid="{00000000-0005-0000-0000-000049380000}"/>
    <cellStyle name="Komma 3 2 3 3 2" xfId="45006" xr:uid="{00000000-0005-0000-0000-00004A380000}"/>
    <cellStyle name="Komma 3 2 3 3 3" xfId="45914" xr:uid="{00000000-0005-0000-0000-00004B380000}"/>
    <cellStyle name="Komma 3 2 3 4" xfId="20147" xr:uid="{00000000-0005-0000-0000-00004C380000}"/>
    <cellStyle name="Komma 3 2 3 5" xfId="45003" xr:uid="{00000000-0005-0000-0000-00004D380000}"/>
    <cellStyle name="Komma 3 2 3 6" xfId="45911" xr:uid="{00000000-0005-0000-0000-00004E380000}"/>
    <cellStyle name="Komma 3 2 4" xfId="20151" xr:uid="{00000000-0005-0000-0000-00004F380000}"/>
    <cellStyle name="Komma 3 2 4 2" xfId="20152" xr:uid="{00000000-0005-0000-0000-000050380000}"/>
    <cellStyle name="Komma 3 2 4 2 2" xfId="45008" xr:uid="{00000000-0005-0000-0000-000051380000}"/>
    <cellStyle name="Komma 3 2 4 2 3" xfId="45916" xr:uid="{00000000-0005-0000-0000-000052380000}"/>
    <cellStyle name="Komma 3 2 4 3" xfId="45007" xr:uid="{00000000-0005-0000-0000-000053380000}"/>
    <cellStyle name="Komma 3 2 4 4" xfId="45915" xr:uid="{00000000-0005-0000-0000-000054380000}"/>
    <cellStyle name="Komma 3 2 5" xfId="20153" xr:uid="{00000000-0005-0000-0000-000055380000}"/>
    <cellStyle name="Komma 3 2 5 2" xfId="45009" xr:uid="{00000000-0005-0000-0000-000056380000}"/>
    <cellStyle name="Komma 3 2 5 3" xfId="45917" xr:uid="{00000000-0005-0000-0000-000057380000}"/>
    <cellStyle name="Komma 3 2 6" xfId="20154" xr:uid="{00000000-0005-0000-0000-000058380000}"/>
    <cellStyle name="Komma 3 2 6 2" xfId="45010" xr:uid="{00000000-0005-0000-0000-000059380000}"/>
    <cellStyle name="Komma 3 2 6 3" xfId="45918" xr:uid="{00000000-0005-0000-0000-00005A380000}"/>
    <cellStyle name="Komma 3 2 7" xfId="29011" xr:uid="{00000000-0005-0000-0000-00005B380000}"/>
    <cellStyle name="Komma 3 2 7 2" xfId="34362" xr:uid="{00000000-0005-0000-0000-00005C380000}"/>
    <cellStyle name="Komma 3 2 7 3" xfId="39664" xr:uid="{00000000-0005-0000-0000-00005D380000}"/>
    <cellStyle name="Komma 3 2 8" xfId="31897" xr:uid="{00000000-0005-0000-0000-00005E380000}"/>
    <cellStyle name="Komma 3 2 9" xfId="37013" xr:uid="{00000000-0005-0000-0000-00005F380000}"/>
    <cellStyle name="Komma 3 3" xfId="7538" xr:uid="{00000000-0005-0000-0000-000060380000}"/>
    <cellStyle name="Komma 3 3 2" xfId="20156" xr:uid="{00000000-0005-0000-0000-000061380000}"/>
    <cellStyle name="Komma 3 3 2 2" xfId="20157" xr:uid="{00000000-0005-0000-0000-000062380000}"/>
    <cellStyle name="Komma 3 3 2 2 2" xfId="45013" xr:uid="{00000000-0005-0000-0000-000063380000}"/>
    <cellStyle name="Komma 3 3 2 2 3" xfId="45921" xr:uid="{00000000-0005-0000-0000-000064380000}"/>
    <cellStyle name="Komma 3 3 2 3" xfId="45012" xr:uid="{00000000-0005-0000-0000-000065380000}"/>
    <cellStyle name="Komma 3 3 2 4" xfId="45920" xr:uid="{00000000-0005-0000-0000-000066380000}"/>
    <cellStyle name="Komma 3 3 3" xfId="20158" xr:uid="{00000000-0005-0000-0000-000067380000}"/>
    <cellStyle name="Komma 3 3 3 2" xfId="45014" xr:uid="{00000000-0005-0000-0000-000068380000}"/>
    <cellStyle name="Komma 3 3 3 3" xfId="45922" xr:uid="{00000000-0005-0000-0000-000069380000}"/>
    <cellStyle name="Komma 3 3 4" xfId="20155" xr:uid="{00000000-0005-0000-0000-00006A380000}"/>
    <cellStyle name="Komma 3 3 5" xfId="45011" xr:uid="{00000000-0005-0000-0000-00006B380000}"/>
    <cellStyle name="Komma 3 3 6" xfId="45919" xr:uid="{00000000-0005-0000-0000-00006C380000}"/>
    <cellStyle name="Komma 3 4" xfId="7531" xr:uid="{00000000-0005-0000-0000-00006D380000}"/>
    <cellStyle name="Komma 3 4 2" xfId="18003" xr:uid="{00000000-0005-0000-0000-00006E380000}"/>
    <cellStyle name="Komma 3 4 2 2" xfId="20161" xr:uid="{00000000-0005-0000-0000-00006F380000}"/>
    <cellStyle name="Komma 3 4 2 2 2" xfId="45017" xr:uid="{00000000-0005-0000-0000-000070380000}"/>
    <cellStyle name="Komma 3 4 2 2 3" xfId="45925" xr:uid="{00000000-0005-0000-0000-000071380000}"/>
    <cellStyle name="Komma 3 4 2 3" xfId="20160" xr:uid="{00000000-0005-0000-0000-000072380000}"/>
    <cellStyle name="Komma 3 4 2 4" xfId="45016" xr:uid="{00000000-0005-0000-0000-000073380000}"/>
    <cellStyle name="Komma 3 4 2 5" xfId="45924" xr:uid="{00000000-0005-0000-0000-000074380000}"/>
    <cellStyle name="Komma 3 4 3" xfId="20162" xr:uid="{00000000-0005-0000-0000-000075380000}"/>
    <cellStyle name="Komma 3 4 3 2" xfId="45018" xr:uid="{00000000-0005-0000-0000-000076380000}"/>
    <cellStyle name="Komma 3 4 3 3" xfId="45926" xr:uid="{00000000-0005-0000-0000-000077380000}"/>
    <cellStyle name="Komma 3 4 4" xfId="20159" xr:uid="{00000000-0005-0000-0000-000078380000}"/>
    <cellStyle name="Komma 3 4 5" xfId="44766" xr:uid="{00000000-0005-0000-0000-000079380000}"/>
    <cellStyle name="Komma 3 4 6" xfId="45015" xr:uid="{00000000-0005-0000-0000-00007A380000}"/>
    <cellStyle name="Komma 3 4 7" xfId="45923" xr:uid="{00000000-0005-0000-0000-00007B380000}"/>
    <cellStyle name="Komma 3 4 8" xfId="46998" xr:uid="{00000000-0005-0000-0000-00007C380000}"/>
    <cellStyle name="Komma 3 4 9" xfId="50014" xr:uid="{00000000-0005-0000-0000-00007D380000}"/>
    <cellStyle name="Komma 3 5" xfId="7446" xr:uid="{00000000-0005-0000-0000-00007E380000}"/>
    <cellStyle name="Komma 3 5 2" xfId="17983" xr:uid="{00000000-0005-0000-0000-00007F380000}"/>
    <cellStyle name="Komma 3 5 2 2" xfId="20164" xr:uid="{00000000-0005-0000-0000-000080380000}"/>
    <cellStyle name="Komma 3 5 2 3" xfId="45020" xr:uid="{00000000-0005-0000-0000-000081380000}"/>
    <cellStyle name="Komma 3 5 2 4" xfId="45928" xr:uid="{00000000-0005-0000-0000-000082380000}"/>
    <cellStyle name="Komma 3 5 3" xfId="20163" xr:uid="{00000000-0005-0000-0000-000083380000}"/>
    <cellStyle name="Komma 3 5 4" xfId="21444" xr:uid="{00000000-0005-0000-0000-000084380000}"/>
    <cellStyle name="Komma 3 5 5" xfId="45019" xr:uid="{00000000-0005-0000-0000-000085380000}"/>
    <cellStyle name="Komma 3 5 6" xfId="45927" xr:uid="{00000000-0005-0000-0000-000086380000}"/>
    <cellStyle name="Komma 3 5 7" xfId="46977" xr:uid="{00000000-0005-0000-0000-000087380000}"/>
    <cellStyle name="Komma 3 5 8" xfId="49993" xr:uid="{00000000-0005-0000-0000-000088380000}"/>
    <cellStyle name="Komma 3 6" xfId="15807" xr:uid="{00000000-0005-0000-0000-000089380000}"/>
    <cellStyle name="Komma 3 6 2" xfId="20165" xr:uid="{00000000-0005-0000-0000-00008A380000}"/>
    <cellStyle name="Komma 3 6 3" xfId="45021" xr:uid="{00000000-0005-0000-0000-00008B380000}"/>
    <cellStyle name="Komma 3 6 4" xfId="45929" xr:uid="{00000000-0005-0000-0000-00008C380000}"/>
    <cellStyle name="Komma 3 7" xfId="20166" xr:uid="{00000000-0005-0000-0000-00008D380000}"/>
    <cellStyle name="Komma 3 7 2" xfId="20167" xr:uid="{00000000-0005-0000-0000-00008E380000}"/>
    <cellStyle name="Komma 3 7 2 2" xfId="45023" xr:uid="{00000000-0005-0000-0000-00008F380000}"/>
    <cellStyle name="Komma 3 7 2 3" xfId="45931" xr:uid="{00000000-0005-0000-0000-000090380000}"/>
    <cellStyle name="Komma 3 7 3" xfId="45022" xr:uid="{00000000-0005-0000-0000-000091380000}"/>
    <cellStyle name="Komma 3 7 4" xfId="45930" xr:uid="{00000000-0005-0000-0000-000092380000}"/>
    <cellStyle name="Komma 3 8" xfId="20168" xr:uid="{00000000-0005-0000-0000-000093380000}"/>
    <cellStyle name="Komma 3 8 2" xfId="45024" xr:uid="{00000000-0005-0000-0000-000094380000}"/>
    <cellStyle name="Komma 3 8 3" xfId="45932" xr:uid="{00000000-0005-0000-0000-000095380000}"/>
    <cellStyle name="Komma 3 9" xfId="20169" xr:uid="{00000000-0005-0000-0000-000096380000}"/>
    <cellStyle name="Komma 3 9 2" xfId="45025" xr:uid="{00000000-0005-0000-0000-000097380000}"/>
    <cellStyle name="Komma 3 9 3" xfId="45933" xr:uid="{00000000-0005-0000-0000-000098380000}"/>
    <cellStyle name="Komma 4" xfId="5082" xr:uid="{00000000-0005-0000-0000-000099380000}"/>
    <cellStyle name="Komma 4 10" xfId="10835" xr:uid="{00000000-0005-0000-0000-00009A380000}"/>
    <cellStyle name="Komma 4 10 2" xfId="18385" xr:uid="{00000000-0005-0000-0000-00009B380000}"/>
    <cellStyle name="Komma 4 10 2 2" xfId="34364" xr:uid="{00000000-0005-0000-0000-00009C380000}"/>
    <cellStyle name="Komma 4 10 2 3" xfId="39666" xr:uid="{00000000-0005-0000-0000-00009D380000}"/>
    <cellStyle name="Komma 4 10 2 4" xfId="29013" xr:uid="{00000000-0005-0000-0000-00009E380000}"/>
    <cellStyle name="Komma 4 10 3" xfId="31899" xr:uid="{00000000-0005-0000-0000-00009F380000}"/>
    <cellStyle name="Komma 4 10 4" xfId="37015" xr:uid="{00000000-0005-0000-0000-0000A0380000}"/>
    <cellStyle name="Komma 4 10 5" xfId="20171" xr:uid="{00000000-0005-0000-0000-0000A1380000}"/>
    <cellStyle name="Komma 4 10 6" xfId="43762" xr:uid="{00000000-0005-0000-0000-0000A2380000}"/>
    <cellStyle name="Komma 4 10 7" xfId="47701" xr:uid="{00000000-0005-0000-0000-0000A3380000}"/>
    <cellStyle name="Komma 4 10 8" xfId="50717" xr:uid="{00000000-0005-0000-0000-0000A4380000}"/>
    <cellStyle name="Komma 4 10 9" xfId="15358" xr:uid="{00000000-0005-0000-0000-0000A5380000}"/>
    <cellStyle name="Komma 4 11" xfId="11319" xr:uid="{00000000-0005-0000-0000-0000A6380000}"/>
    <cellStyle name="Komma 4 11 10" xfId="15500" xr:uid="{00000000-0005-0000-0000-0000A7380000}"/>
    <cellStyle name="Komma 4 11 2" xfId="18862" xr:uid="{00000000-0005-0000-0000-0000A8380000}"/>
    <cellStyle name="Komma 4 11 2 2" xfId="34365" xr:uid="{00000000-0005-0000-0000-0000A9380000}"/>
    <cellStyle name="Komma 4 11 2 3" xfId="39667" xr:uid="{00000000-0005-0000-0000-0000AA380000}"/>
    <cellStyle name="Komma 4 11 2 4" xfId="29014" xr:uid="{00000000-0005-0000-0000-0000AB380000}"/>
    <cellStyle name="Komma 4 11 3" xfId="31900" xr:uid="{00000000-0005-0000-0000-0000AC380000}"/>
    <cellStyle name="Komma 4 11 4" xfId="37016" xr:uid="{00000000-0005-0000-0000-0000AD380000}"/>
    <cellStyle name="Komma 4 11 5" xfId="20172" xr:uid="{00000000-0005-0000-0000-0000AE380000}"/>
    <cellStyle name="Komma 4 11 6" xfId="43393" xr:uid="{00000000-0005-0000-0000-0000AF380000}"/>
    <cellStyle name="Komma 4 11 7" xfId="45026" xr:uid="{00000000-0005-0000-0000-0000B0380000}"/>
    <cellStyle name="Komma 4 11 8" xfId="48178" xr:uid="{00000000-0005-0000-0000-0000B1380000}"/>
    <cellStyle name="Komma 4 11 9" xfId="51194" xr:uid="{00000000-0005-0000-0000-0000B2380000}"/>
    <cellStyle name="Komma 4 12" xfId="11806" xr:uid="{00000000-0005-0000-0000-0000B3380000}"/>
    <cellStyle name="Komma 4 12 10" xfId="15645" xr:uid="{00000000-0005-0000-0000-0000B4380000}"/>
    <cellStyle name="Komma 4 12 2" xfId="19339" xr:uid="{00000000-0005-0000-0000-0000B5380000}"/>
    <cellStyle name="Komma 4 12 2 2" xfId="34366" xr:uid="{00000000-0005-0000-0000-0000B6380000}"/>
    <cellStyle name="Komma 4 12 2 3" xfId="39668" xr:uid="{00000000-0005-0000-0000-0000B7380000}"/>
    <cellStyle name="Komma 4 12 2 4" xfId="29015" xr:uid="{00000000-0005-0000-0000-0000B8380000}"/>
    <cellStyle name="Komma 4 12 3" xfId="31901" xr:uid="{00000000-0005-0000-0000-0000B9380000}"/>
    <cellStyle name="Komma 4 12 4" xfId="37017" xr:uid="{00000000-0005-0000-0000-0000BA380000}"/>
    <cellStyle name="Komma 4 12 5" xfId="20173" xr:uid="{00000000-0005-0000-0000-0000BB380000}"/>
    <cellStyle name="Komma 4 12 6" xfId="43984" xr:uid="{00000000-0005-0000-0000-0000BC380000}"/>
    <cellStyle name="Komma 4 12 7" xfId="45027" xr:uid="{00000000-0005-0000-0000-0000BD380000}"/>
    <cellStyle name="Komma 4 12 8" xfId="48655" xr:uid="{00000000-0005-0000-0000-0000BE380000}"/>
    <cellStyle name="Komma 4 12 9" xfId="51671" xr:uid="{00000000-0005-0000-0000-0000BF380000}"/>
    <cellStyle name="Komma 4 13" xfId="7539" xr:uid="{00000000-0005-0000-0000-0000C0380000}"/>
    <cellStyle name="Komma 4 13 2" xfId="34363" xr:uid="{00000000-0005-0000-0000-0000C1380000}"/>
    <cellStyle name="Komma 4 13 3" xfId="39665" xr:uid="{00000000-0005-0000-0000-0000C2380000}"/>
    <cellStyle name="Komma 4 13 4" xfId="29012" xr:uid="{00000000-0005-0000-0000-0000C3380000}"/>
    <cellStyle name="Komma 4 13 5" xfId="44674" xr:uid="{00000000-0005-0000-0000-0000C4380000}"/>
    <cellStyle name="Komma 4 13 6" xfId="47001" xr:uid="{00000000-0005-0000-0000-0000C5380000}"/>
    <cellStyle name="Komma 4 13 7" xfId="50017" xr:uid="{00000000-0005-0000-0000-0000C6380000}"/>
    <cellStyle name="Komma 4 13 8" xfId="18004" xr:uid="{00000000-0005-0000-0000-0000C7380000}"/>
    <cellStyle name="Komma 4 14" xfId="31898" xr:uid="{00000000-0005-0000-0000-0000C8380000}"/>
    <cellStyle name="Komma 4 15" xfId="37014" xr:uid="{00000000-0005-0000-0000-0000C9380000}"/>
    <cellStyle name="Komma 4 16" xfId="20170" xr:uid="{00000000-0005-0000-0000-0000CA380000}"/>
    <cellStyle name="Komma 4 17" xfId="43666" xr:uid="{00000000-0005-0000-0000-0000CB380000}"/>
    <cellStyle name="Komma 4 18" xfId="46118" xr:uid="{00000000-0005-0000-0000-0000CC380000}"/>
    <cellStyle name="Komma 4 19" xfId="49133" xr:uid="{00000000-0005-0000-0000-0000CD380000}"/>
    <cellStyle name="Komma 4 2" xfId="5083" xr:uid="{00000000-0005-0000-0000-0000CE380000}"/>
    <cellStyle name="Komma 4 2 10" xfId="11807" xr:uid="{00000000-0005-0000-0000-0000CF380000}"/>
    <cellStyle name="Komma 4 2 10 2" xfId="19340" xr:uid="{00000000-0005-0000-0000-0000D0380000}"/>
    <cellStyle name="Komma 4 2 10 3" xfId="37018" xr:uid="{00000000-0005-0000-0000-0000D1380000}"/>
    <cellStyle name="Komma 4 2 10 4" xfId="43213" xr:uid="{00000000-0005-0000-0000-0000D2380000}"/>
    <cellStyle name="Komma 4 2 10 5" xfId="48656" xr:uid="{00000000-0005-0000-0000-0000D3380000}"/>
    <cellStyle name="Komma 4 2 10 6" xfId="51672" xr:uid="{00000000-0005-0000-0000-0000D4380000}"/>
    <cellStyle name="Komma 4 2 10 7" xfId="15646" xr:uid="{00000000-0005-0000-0000-0000D5380000}"/>
    <cellStyle name="Komma 4 2 11" xfId="7892" xr:uid="{00000000-0005-0000-0000-0000D6380000}"/>
    <cellStyle name="Komma 4 2 11 2" xfId="43946" xr:uid="{00000000-0005-0000-0000-0000D7380000}"/>
    <cellStyle name="Komma 4 2 11 3" xfId="47022" xr:uid="{00000000-0005-0000-0000-0000D8380000}"/>
    <cellStyle name="Komma 4 2 11 4" xfId="50038" xr:uid="{00000000-0005-0000-0000-0000D9380000}"/>
    <cellStyle name="Komma 4 2 11 5" xfId="18020" xr:uid="{00000000-0005-0000-0000-0000DA380000}"/>
    <cellStyle name="Komma 4 2 12" xfId="20174" xr:uid="{00000000-0005-0000-0000-0000DB380000}"/>
    <cellStyle name="Komma 4 2 13" xfId="42299" xr:uid="{00000000-0005-0000-0000-0000DC380000}"/>
    <cellStyle name="Komma 4 2 14" xfId="46119" xr:uid="{00000000-0005-0000-0000-0000DD380000}"/>
    <cellStyle name="Komma 4 2 15" xfId="49134" xr:uid="{00000000-0005-0000-0000-0000DE380000}"/>
    <cellStyle name="Komma 4 2 16" xfId="14470" xr:uid="{00000000-0005-0000-0000-0000DF380000}"/>
    <cellStyle name="Komma 4 2 2" xfId="5084" xr:uid="{00000000-0005-0000-0000-0000E0380000}"/>
    <cellStyle name="Komma 4 2 2 10" xfId="8496" xr:uid="{00000000-0005-0000-0000-0000E1380000}"/>
    <cellStyle name="Komma 4 2 2 10 2" xfId="44478" xr:uid="{00000000-0005-0000-0000-0000E2380000}"/>
    <cellStyle name="Komma 4 2 2 10 3" xfId="47223" xr:uid="{00000000-0005-0000-0000-0000E3380000}"/>
    <cellStyle name="Komma 4 2 2 10 4" xfId="50239" xr:uid="{00000000-0005-0000-0000-0000E4380000}"/>
    <cellStyle name="Komma 4 2 2 10 5" xfId="18212" xr:uid="{00000000-0005-0000-0000-0000E5380000}"/>
    <cellStyle name="Komma 4 2 2 11" xfId="20175" xr:uid="{00000000-0005-0000-0000-0000E6380000}"/>
    <cellStyle name="Komma 4 2 2 12" xfId="43667" xr:uid="{00000000-0005-0000-0000-0000E7380000}"/>
    <cellStyle name="Komma 4 2 2 13" xfId="45028" xr:uid="{00000000-0005-0000-0000-0000E8380000}"/>
    <cellStyle name="Komma 4 2 2 14" xfId="45934" xr:uid="{00000000-0005-0000-0000-0000E9380000}"/>
    <cellStyle name="Komma 4 2 2 15" xfId="46120" xr:uid="{00000000-0005-0000-0000-0000EA380000}"/>
    <cellStyle name="Komma 4 2 2 16" xfId="49135" xr:uid="{00000000-0005-0000-0000-0000EB380000}"/>
    <cellStyle name="Komma 4 2 2 17" xfId="14876" xr:uid="{00000000-0005-0000-0000-0000EC380000}"/>
    <cellStyle name="Komma 4 2 2 2" xfId="6156" xr:uid="{00000000-0005-0000-0000-0000ED380000}"/>
    <cellStyle name="Komma 4 2 2 2 10" xfId="45935" xr:uid="{00000000-0005-0000-0000-0000EE380000}"/>
    <cellStyle name="Komma 4 2 2 2 11" xfId="46173" xr:uid="{00000000-0005-0000-0000-0000EF380000}"/>
    <cellStyle name="Komma 4 2 2 2 12" xfId="49189" xr:uid="{00000000-0005-0000-0000-0000F0380000}"/>
    <cellStyle name="Komma 4 2 2 2 13" xfId="15065" xr:uid="{00000000-0005-0000-0000-0000F1380000}"/>
    <cellStyle name="Komma 4 2 2 2 2" xfId="6476" xr:uid="{00000000-0005-0000-0000-0000F2380000}"/>
    <cellStyle name="Komma 4 2 2 2 2 2" xfId="11102" xr:uid="{00000000-0005-0000-0000-0000F3380000}"/>
    <cellStyle name="Komma 4 2 2 2 2 2 2" xfId="18652" xr:uid="{00000000-0005-0000-0000-0000F4380000}"/>
    <cellStyle name="Komma 4 2 2 2 2 2 3" xfId="43148" xr:uid="{00000000-0005-0000-0000-0000F5380000}"/>
    <cellStyle name="Komma 4 2 2 2 2 2 4" xfId="47968" xr:uid="{00000000-0005-0000-0000-0000F6380000}"/>
    <cellStyle name="Komma 4 2 2 2 2 2 5" xfId="50984" xr:uid="{00000000-0005-0000-0000-0000F7380000}"/>
    <cellStyle name="Komma 4 2 2 2 2 2 6" xfId="15435" xr:uid="{00000000-0005-0000-0000-0000F8380000}"/>
    <cellStyle name="Komma 4 2 2 2 2 3" xfId="11587" xr:uid="{00000000-0005-0000-0000-0000F9380000}"/>
    <cellStyle name="Komma 4 2 2 2 2 3 2" xfId="19129" xr:uid="{00000000-0005-0000-0000-0000FA380000}"/>
    <cellStyle name="Komma 4 2 2 2 2 3 3" xfId="43830" xr:uid="{00000000-0005-0000-0000-0000FB380000}"/>
    <cellStyle name="Komma 4 2 2 2 2 3 4" xfId="48445" xr:uid="{00000000-0005-0000-0000-0000FC380000}"/>
    <cellStyle name="Komma 4 2 2 2 2 3 5" xfId="51461" xr:uid="{00000000-0005-0000-0000-0000FD380000}"/>
    <cellStyle name="Komma 4 2 2 2 2 3 6" xfId="15578" xr:uid="{00000000-0005-0000-0000-0000FE380000}"/>
    <cellStyle name="Komma 4 2 2 2 2 4" xfId="12074" xr:uid="{00000000-0005-0000-0000-0000FF380000}"/>
    <cellStyle name="Komma 4 2 2 2 2 4 2" xfId="19606" xr:uid="{00000000-0005-0000-0000-000000390000}"/>
    <cellStyle name="Komma 4 2 2 2 2 4 3" xfId="44133" xr:uid="{00000000-0005-0000-0000-000001390000}"/>
    <cellStyle name="Komma 4 2 2 2 2 4 4" xfId="48922" xr:uid="{00000000-0005-0000-0000-000002390000}"/>
    <cellStyle name="Komma 4 2 2 2 2 4 5" xfId="51938" xr:uid="{00000000-0005-0000-0000-000003390000}"/>
    <cellStyle name="Komma 4 2 2 2 2 4 6" xfId="15723" xr:uid="{00000000-0005-0000-0000-000004390000}"/>
    <cellStyle name="Komma 4 2 2 2 2 5" xfId="9110" xr:uid="{00000000-0005-0000-0000-000005390000}"/>
    <cellStyle name="Komma 4 2 2 2 2 5 2" xfId="43082" xr:uid="{00000000-0005-0000-0000-000006390000}"/>
    <cellStyle name="Komma 4 2 2 2 2 5 3" xfId="47491" xr:uid="{00000000-0005-0000-0000-000007390000}"/>
    <cellStyle name="Komma 4 2 2 2 2 5 4" xfId="50507" xr:uid="{00000000-0005-0000-0000-000008390000}"/>
    <cellStyle name="Komma 4 2 2 2 2 5 5" xfId="18293" xr:uid="{00000000-0005-0000-0000-000009390000}"/>
    <cellStyle name="Komma 4 2 2 2 2 6" xfId="42382" xr:uid="{00000000-0005-0000-0000-00000A390000}"/>
    <cellStyle name="Komma 4 2 2 2 2 7" xfId="46385" xr:uid="{00000000-0005-0000-0000-00000B390000}"/>
    <cellStyle name="Komma 4 2 2 2 2 8" xfId="49401" xr:uid="{00000000-0005-0000-0000-00000C390000}"/>
    <cellStyle name="Komma 4 2 2 2 2 9" xfId="15214" xr:uid="{00000000-0005-0000-0000-00000D390000}"/>
    <cellStyle name="Komma 4 2 2 2 3" xfId="10890" xr:uid="{00000000-0005-0000-0000-00000E390000}"/>
    <cellStyle name="Komma 4 2 2 2 3 2" xfId="18440" xr:uid="{00000000-0005-0000-0000-00000F390000}"/>
    <cellStyle name="Komma 4 2 2 2 3 3" xfId="33293" xr:uid="{00000000-0005-0000-0000-000010390000}"/>
    <cellStyle name="Komma 4 2 2 2 3 4" xfId="47756" xr:uid="{00000000-0005-0000-0000-000011390000}"/>
    <cellStyle name="Komma 4 2 2 2 3 5" xfId="50772" xr:uid="{00000000-0005-0000-0000-000012390000}"/>
    <cellStyle name="Komma 4 2 2 2 3 6" xfId="15375" xr:uid="{00000000-0005-0000-0000-000013390000}"/>
    <cellStyle name="Komma 4 2 2 2 4" xfId="11374" xr:uid="{00000000-0005-0000-0000-000014390000}"/>
    <cellStyle name="Komma 4 2 2 2 4 2" xfId="18917" xr:uid="{00000000-0005-0000-0000-000015390000}"/>
    <cellStyle name="Komma 4 2 2 2 4 3" xfId="21198" xr:uid="{00000000-0005-0000-0000-000016390000}"/>
    <cellStyle name="Komma 4 2 2 2 4 4" xfId="48233" xr:uid="{00000000-0005-0000-0000-000017390000}"/>
    <cellStyle name="Komma 4 2 2 2 4 5" xfId="51249" xr:uid="{00000000-0005-0000-0000-000018390000}"/>
    <cellStyle name="Komma 4 2 2 2 4 6" xfId="15517" xr:uid="{00000000-0005-0000-0000-000019390000}"/>
    <cellStyle name="Komma 4 2 2 2 5" xfId="11861" xr:uid="{00000000-0005-0000-0000-00001A390000}"/>
    <cellStyle name="Komma 4 2 2 2 5 2" xfId="19394" xr:uid="{00000000-0005-0000-0000-00001B390000}"/>
    <cellStyle name="Komma 4 2 2 2 5 3" xfId="44129" xr:uid="{00000000-0005-0000-0000-00001C390000}"/>
    <cellStyle name="Komma 4 2 2 2 5 4" xfId="48710" xr:uid="{00000000-0005-0000-0000-00001D390000}"/>
    <cellStyle name="Komma 4 2 2 2 5 5" xfId="51726" xr:uid="{00000000-0005-0000-0000-00001E390000}"/>
    <cellStyle name="Komma 4 2 2 2 5 6" xfId="15662" xr:uid="{00000000-0005-0000-0000-00001F390000}"/>
    <cellStyle name="Komma 4 2 2 2 6" xfId="8809" xr:uid="{00000000-0005-0000-0000-000020390000}"/>
    <cellStyle name="Komma 4 2 2 2 6 2" xfId="42601" xr:uid="{00000000-0005-0000-0000-000021390000}"/>
    <cellStyle name="Komma 4 2 2 2 6 3" xfId="47279" xr:uid="{00000000-0005-0000-0000-000022390000}"/>
    <cellStyle name="Komma 4 2 2 2 6 4" xfId="50295" xr:uid="{00000000-0005-0000-0000-000023390000}"/>
    <cellStyle name="Komma 4 2 2 2 6 5" xfId="18232" xr:uid="{00000000-0005-0000-0000-000024390000}"/>
    <cellStyle name="Komma 4 2 2 2 7" xfId="20176" xr:uid="{00000000-0005-0000-0000-000025390000}"/>
    <cellStyle name="Komma 4 2 2 2 8" xfId="20824" xr:uid="{00000000-0005-0000-0000-000026390000}"/>
    <cellStyle name="Komma 4 2 2 2 9" xfId="45029" xr:uid="{00000000-0005-0000-0000-000027390000}"/>
    <cellStyle name="Komma 4 2 2 3" xfId="6236" xr:uid="{00000000-0005-0000-0000-000028390000}"/>
    <cellStyle name="Komma 4 2 2 3 10" xfId="45936" xr:uid="{00000000-0005-0000-0000-000029390000}"/>
    <cellStyle name="Komma 4 2 2 3 11" xfId="46226" xr:uid="{00000000-0005-0000-0000-00002A390000}"/>
    <cellStyle name="Komma 4 2 2 3 12" xfId="49242" xr:uid="{00000000-0005-0000-0000-00002B390000}"/>
    <cellStyle name="Komma 4 2 2 3 13" xfId="15098" xr:uid="{00000000-0005-0000-0000-00002C390000}"/>
    <cellStyle name="Komma 4 2 2 3 2" xfId="6556" xr:uid="{00000000-0005-0000-0000-00002D390000}"/>
    <cellStyle name="Komma 4 2 2 3 2 2" xfId="11155" xr:uid="{00000000-0005-0000-0000-00002E390000}"/>
    <cellStyle name="Komma 4 2 2 3 2 2 2" xfId="18705" xr:uid="{00000000-0005-0000-0000-00002F390000}"/>
    <cellStyle name="Komma 4 2 2 3 2 2 3" xfId="44639" xr:uid="{00000000-0005-0000-0000-000030390000}"/>
    <cellStyle name="Komma 4 2 2 3 2 2 4" xfId="48021" xr:uid="{00000000-0005-0000-0000-000031390000}"/>
    <cellStyle name="Komma 4 2 2 3 2 2 5" xfId="51037" xr:uid="{00000000-0005-0000-0000-000032390000}"/>
    <cellStyle name="Komma 4 2 2 3 2 2 6" xfId="15450" xr:uid="{00000000-0005-0000-0000-000033390000}"/>
    <cellStyle name="Komma 4 2 2 3 2 3" xfId="11640" xr:uid="{00000000-0005-0000-0000-000034390000}"/>
    <cellStyle name="Komma 4 2 2 3 2 3 2" xfId="19182" xr:uid="{00000000-0005-0000-0000-000035390000}"/>
    <cellStyle name="Komma 4 2 2 3 2 3 3" xfId="44359" xr:uid="{00000000-0005-0000-0000-000036390000}"/>
    <cellStyle name="Komma 4 2 2 3 2 3 4" xfId="48498" xr:uid="{00000000-0005-0000-0000-000037390000}"/>
    <cellStyle name="Komma 4 2 2 3 2 3 5" xfId="51514" xr:uid="{00000000-0005-0000-0000-000038390000}"/>
    <cellStyle name="Komma 4 2 2 3 2 3 6" xfId="15593" xr:uid="{00000000-0005-0000-0000-000039390000}"/>
    <cellStyle name="Komma 4 2 2 3 2 4" xfId="12127" xr:uid="{00000000-0005-0000-0000-00003A390000}"/>
    <cellStyle name="Komma 4 2 2 3 2 4 2" xfId="19659" xr:uid="{00000000-0005-0000-0000-00003B390000}"/>
    <cellStyle name="Komma 4 2 2 3 2 4 3" xfId="42877" xr:uid="{00000000-0005-0000-0000-00003C390000}"/>
    <cellStyle name="Komma 4 2 2 3 2 4 4" xfId="48975" xr:uid="{00000000-0005-0000-0000-00003D390000}"/>
    <cellStyle name="Komma 4 2 2 3 2 4 5" xfId="51991" xr:uid="{00000000-0005-0000-0000-00003E390000}"/>
    <cellStyle name="Komma 4 2 2 3 2 4 6" xfId="15738" xr:uid="{00000000-0005-0000-0000-00003F390000}"/>
    <cellStyle name="Komma 4 2 2 3 2 5" xfId="9189" xr:uid="{00000000-0005-0000-0000-000040390000}"/>
    <cellStyle name="Komma 4 2 2 3 2 5 2" xfId="43814" xr:uid="{00000000-0005-0000-0000-000041390000}"/>
    <cellStyle name="Komma 4 2 2 3 2 5 3" xfId="47544" xr:uid="{00000000-0005-0000-0000-000042390000}"/>
    <cellStyle name="Komma 4 2 2 3 2 5 4" xfId="50560" xr:uid="{00000000-0005-0000-0000-000043390000}"/>
    <cellStyle name="Komma 4 2 2 3 2 5 5" xfId="18308" xr:uid="{00000000-0005-0000-0000-000044390000}"/>
    <cellStyle name="Komma 4 2 2 3 2 6" xfId="20544" xr:uid="{00000000-0005-0000-0000-000045390000}"/>
    <cellStyle name="Komma 4 2 2 3 2 7" xfId="46438" xr:uid="{00000000-0005-0000-0000-000046390000}"/>
    <cellStyle name="Komma 4 2 2 3 2 8" xfId="49454" xr:uid="{00000000-0005-0000-0000-000047390000}"/>
    <cellStyle name="Komma 4 2 2 3 2 9" xfId="15255" xr:uid="{00000000-0005-0000-0000-000048390000}"/>
    <cellStyle name="Komma 4 2 2 3 3" xfId="10943" xr:uid="{00000000-0005-0000-0000-000049390000}"/>
    <cellStyle name="Komma 4 2 2 3 3 2" xfId="18493" xr:uid="{00000000-0005-0000-0000-00004A390000}"/>
    <cellStyle name="Komma 4 2 2 3 3 3" xfId="43349" xr:uid="{00000000-0005-0000-0000-00004B390000}"/>
    <cellStyle name="Komma 4 2 2 3 3 4" xfId="47809" xr:uid="{00000000-0005-0000-0000-00004C390000}"/>
    <cellStyle name="Komma 4 2 2 3 3 5" xfId="50825" xr:uid="{00000000-0005-0000-0000-00004D390000}"/>
    <cellStyle name="Komma 4 2 2 3 3 6" xfId="15390" xr:uid="{00000000-0005-0000-0000-00004E390000}"/>
    <cellStyle name="Komma 4 2 2 3 4" xfId="11428" xr:uid="{00000000-0005-0000-0000-00004F390000}"/>
    <cellStyle name="Komma 4 2 2 3 4 2" xfId="18970" xr:uid="{00000000-0005-0000-0000-000050390000}"/>
    <cellStyle name="Komma 4 2 2 3 4 3" xfId="43168" xr:uid="{00000000-0005-0000-0000-000051390000}"/>
    <cellStyle name="Komma 4 2 2 3 4 4" xfId="48286" xr:uid="{00000000-0005-0000-0000-000052390000}"/>
    <cellStyle name="Komma 4 2 2 3 4 5" xfId="51302" xr:uid="{00000000-0005-0000-0000-000053390000}"/>
    <cellStyle name="Komma 4 2 2 3 4 6" xfId="15533" xr:uid="{00000000-0005-0000-0000-000054390000}"/>
    <cellStyle name="Komma 4 2 2 3 5" xfId="11915" xr:uid="{00000000-0005-0000-0000-000055390000}"/>
    <cellStyle name="Komma 4 2 2 3 5 2" xfId="19447" xr:uid="{00000000-0005-0000-0000-000056390000}"/>
    <cellStyle name="Komma 4 2 2 3 5 3" xfId="44804" xr:uid="{00000000-0005-0000-0000-000057390000}"/>
    <cellStyle name="Komma 4 2 2 3 5 4" xfId="48763" xr:uid="{00000000-0005-0000-0000-000058390000}"/>
    <cellStyle name="Komma 4 2 2 3 5 5" xfId="51779" xr:uid="{00000000-0005-0000-0000-000059390000}"/>
    <cellStyle name="Komma 4 2 2 3 5 6" xfId="15678" xr:uid="{00000000-0005-0000-0000-00005A390000}"/>
    <cellStyle name="Komma 4 2 2 3 6" xfId="8880" xr:uid="{00000000-0005-0000-0000-00005B390000}"/>
    <cellStyle name="Komma 4 2 2 3 6 2" xfId="44026" xr:uid="{00000000-0005-0000-0000-00005C390000}"/>
    <cellStyle name="Komma 4 2 2 3 6 3" xfId="47332" xr:uid="{00000000-0005-0000-0000-00005D390000}"/>
    <cellStyle name="Komma 4 2 2 3 6 4" xfId="50348" xr:uid="{00000000-0005-0000-0000-00005E390000}"/>
    <cellStyle name="Komma 4 2 2 3 6 5" xfId="18248" xr:uid="{00000000-0005-0000-0000-00005F390000}"/>
    <cellStyle name="Komma 4 2 2 3 7" xfId="20177" xr:uid="{00000000-0005-0000-0000-000060390000}"/>
    <cellStyle name="Komma 4 2 2 3 8" xfId="43346" xr:uid="{00000000-0005-0000-0000-000061390000}"/>
    <cellStyle name="Komma 4 2 2 3 9" xfId="45030" xr:uid="{00000000-0005-0000-0000-000062390000}"/>
    <cellStyle name="Komma 4 2 2 4" xfId="6316" xr:uid="{00000000-0005-0000-0000-000063390000}"/>
    <cellStyle name="Komma 4 2 2 4 10" xfId="15136" xr:uid="{00000000-0005-0000-0000-000064390000}"/>
    <cellStyle name="Komma 4 2 2 4 2" xfId="6636" xr:uid="{00000000-0005-0000-0000-000065390000}"/>
    <cellStyle name="Komma 4 2 2 4 2 2" xfId="11208" xr:uid="{00000000-0005-0000-0000-000066390000}"/>
    <cellStyle name="Komma 4 2 2 4 2 2 2" xfId="18758" xr:uid="{00000000-0005-0000-0000-000067390000}"/>
    <cellStyle name="Komma 4 2 2 4 2 2 3" xfId="33260" xr:uid="{00000000-0005-0000-0000-000068390000}"/>
    <cellStyle name="Komma 4 2 2 4 2 2 4" xfId="48074" xr:uid="{00000000-0005-0000-0000-000069390000}"/>
    <cellStyle name="Komma 4 2 2 4 2 2 5" xfId="51090" xr:uid="{00000000-0005-0000-0000-00006A390000}"/>
    <cellStyle name="Komma 4 2 2 4 2 2 6" xfId="15465" xr:uid="{00000000-0005-0000-0000-00006B390000}"/>
    <cellStyle name="Komma 4 2 2 4 2 3" xfId="11693" xr:uid="{00000000-0005-0000-0000-00006C390000}"/>
    <cellStyle name="Komma 4 2 2 4 2 3 2" xfId="19235" xr:uid="{00000000-0005-0000-0000-00006D390000}"/>
    <cellStyle name="Komma 4 2 2 4 2 3 3" xfId="43201" xr:uid="{00000000-0005-0000-0000-00006E390000}"/>
    <cellStyle name="Komma 4 2 2 4 2 3 4" xfId="48551" xr:uid="{00000000-0005-0000-0000-00006F390000}"/>
    <cellStyle name="Komma 4 2 2 4 2 3 5" xfId="51567" xr:uid="{00000000-0005-0000-0000-000070390000}"/>
    <cellStyle name="Komma 4 2 2 4 2 3 6" xfId="15608" xr:uid="{00000000-0005-0000-0000-000071390000}"/>
    <cellStyle name="Komma 4 2 2 4 2 4" xfId="12180" xr:uid="{00000000-0005-0000-0000-000072390000}"/>
    <cellStyle name="Komma 4 2 2 4 2 4 2" xfId="19712" xr:uid="{00000000-0005-0000-0000-000073390000}"/>
    <cellStyle name="Komma 4 2 2 4 2 4 3" xfId="43737" xr:uid="{00000000-0005-0000-0000-000074390000}"/>
    <cellStyle name="Komma 4 2 2 4 2 4 4" xfId="49028" xr:uid="{00000000-0005-0000-0000-000075390000}"/>
    <cellStyle name="Komma 4 2 2 4 2 4 5" xfId="52044" xr:uid="{00000000-0005-0000-0000-000076390000}"/>
    <cellStyle name="Komma 4 2 2 4 2 4 6" xfId="15753" xr:uid="{00000000-0005-0000-0000-000077390000}"/>
    <cellStyle name="Komma 4 2 2 4 2 5" xfId="9269" xr:uid="{00000000-0005-0000-0000-000078390000}"/>
    <cellStyle name="Komma 4 2 2 4 2 5 2" xfId="43653" xr:uid="{00000000-0005-0000-0000-000079390000}"/>
    <cellStyle name="Komma 4 2 2 4 2 5 3" xfId="47597" xr:uid="{00000000-0005-0000-0000-00007A390000}"/>
    <cellStyle name="Komma 4 2 2 4 2 5 4" xfId="50613" xr:uid="{00000000-0005-0000-0000-00007B390000}"/>
    <cellStyle name="Komma 4 2 2 4 2 5 5" xfId="18323" xr:uid="{00000000-0005-0000-0000-00007C390000}"/>
    <cellStyle name="Komma 4 2 2 4 2 6" xfId="42914" xr:uid="{00000000-0005-0000-0000-00007D390000}"/>
    <cellStyle name="Komma 4 2 2 4 2 7" xfId="46491" xr:uid="{00000000-0005-0000-0000-00007E390000}"/>
    <cellStyle name="Komma 4 2 2 4 2 8" xfId="49507" xr:uid="{00000000-0005-0000-0000-00007F390000}"/>
    <cellStyle name="Komma 4 2 2 4 2 9" xfId="15297" xr:uid="{00000000-0005-0000-0000-000080390000}"/>
    <cellStyle name="Komma 4 2 2 4 3" xfId="10996" xr:uid="{00000000-0005-0000-0000-000081390000}"/>
    <cellStyle name="Komma 4 2 2 4 3 2" xfId="18546" xr:uid="{00000000-0005-0000-0000-000082390000}"/>
    <cellStyle name="Komma 4 2 2 4 3 3" xfId="44691" xr:uid="{00000000-0005-0000-0000-000083390000}"/>
    <cellStyle name="Komma 4 2 2 4 3 4" xfId="47862" xr:uid="{00000000-0005-0000-0000-000084390000}"/>
    <cellStyle name="Komma 4 2 2 4 3 5" xfId="50878" xr:uid="{00000000-0005-0000-0000-000085390000}"/>
    <cellStyle name="Komma 4 2 2 4 3 6" xfId="15405" xr:uid="{00000000-0005-0000-0000-000086390000}"/>
    <cellStyle name="Komma 4 2 2 4 4" xfId="11481" xr:uid="{00000000-0005-0000-0000-000087390000}"/>
    <cellStyle name="Komma 4 2 2 4 4 2" xfId="19023" xr:uid="{00000000-0005-0000-0000-000088390000}"/>
    <cellStyle name="Komma 4 2 2 4 4 3" xfId="43394" xr:uid="{00000000-0005-0000-0000-000089390000}"/>
    <cellStyle name="Komma 4 2 2 4 4 4" xfId="48339" xr:uid="{00000000-0005-0000-0000-00008A390000}"/>
    <cellStyle name="Komma 4 2 2 4 4 5" xfId="51355" xr:uid="{00000000-0005-0000-0000-00008B390000}"/>
    <cellStyle name="Komma 4 2 2 4 4 6" xfId="15548" xr:uid="{00000000-0005-0000-0000-00008C390000}"/>
    <cellStyle name="Komma 4 2 2 4 5" xfId="11968" xr:uid="{00000000-0005-0000-0000-00008D390000}"/>
    <cellStyle name="Komma 4 2 2 4 5 2" xfId="19500" xr:uid="{00000000-0005-0000-0000-00008E390000}"/>
    <cellStyle name="Komma 4 2 2 4 5 3" xfId="44653" xr:uid="{00000000-0005-0000-0000-00008F390000}"/>
    <cellStyle name="Komma 4 2 2 4 5 4" xfId="48816" xr:uid="{00000000-0005-0000-0000-000090390000}"/>
    <cellStyle name="Komma 4 2 2 4 5 5" xfId="51832" xr:uid="{00000000-0005-0000-0000-000091390000}"/>
    <cellStyle name="Komma 4 2 2 4 5 6" xfId="15693" xr:uid="{00000000-0005-0000-0000-000092390000}"/>
    <cellStyle name="Komma 4 2 2 4 6" xfId="8956" xr:uid="{00000000-0005-0000-0000-000093390000}"/>
    <cellStyle name="Komma 4 2 2 4 6 2" xfId="42621" xr:uid="{00000000-0005-0000-0000-000094390000}"/>
    <cellStyle name="Komma 4 2 2 4 6 3" xfId="47385" xr:uid="{00000000-0005-0000-0000-000095390000}"/>
    <cellStyle name="Komma 4 2 2 4 6 4" xfId="50401" xr:uid="{00000000-0005-0000-0000-000096390000}"/>
    <cellStyle name="Komma 4 2 2 4 6 5" xfId="18263" xr:uid="{00000000-0005-0000-0000-000097390000}"/>
    <cellStyle name="Komma 4 2 2 4 7" xfId="44565" xr:uid="{00000000-0005-0000-0000-000098390000}"/>
    <cellStyle name="Komma 4 2 2 4 8" xfId="46279" xr:uid="{00000000-0005-0000-0000-000099390000}"/>
    <cellStyle name="Komma 4 2 2 4 9" xfId="49295" xr:uid="{00000000-0005-0000-0000-00009A390000}"/>
    <cellStyle name="Komma 4 2 2 5" xfId="6396" xr:uid="{00000000-0005-0000-0000-00009B390000}"/>
    <cellStyle name="Komma 4 2 2 5 2" xfId="11049" xr:uid="{00000000-0005-0000-0000-00009C390000}"/>
    <cellStyle name="Komma 4 2 2 5 2 2" xfId="18599" xr:uid="{00000000-0005-0000-0000-00009D390000}"/>
    <cellStyle name="Komma 4 2 2 5 2 3" xfId="43465" xr:uid="{00000000-0005-0000-0000-00009E390000}"/>
    <cellStyle name="Komma 4 2 2 5 2 4" xfId="47915" xr:uid="{00000000-0005-0000-0000-00009F390000}"/>
    <cellStyle name="Komma 4 2 2 5 2 5" xfId="50931" xr:uid="{00000000-0005-0000-0000-0000A0390000}"/>
    <cellStyle name="Komma 4 2 2 5 2 6" xfId="15420" xr:uid="{00000000-0005-0000-0000-0000A1390000}"/>
    <cellStyle name="Komma 4 2 2 5 3" xfId="11534" xr:uid="{00000000-0005-0000-0000-0000A2390000}"/>
    <cellStyle name="Komma 4 2 2 5 3 2" xfId="19076" xr:uid="{00000000-0005-0000-0000-0000A3390000}"/>
    <cellStyle name="Komma 4 2 2 5 3 3" xfId="43775" xr:uid="{00000000-0005-0000-0000-0000A4390000}"/>
    <cellStyle name="Komma 4 2 2 5 3 4" xfId="48392" xr:uid="{00000000-0005-0000-0000-0000A5390000}"/>
    <cellStyle name="Komma 4 2 2 5 3 5" xfId="51408" xr:uid="{00000000-0005-0000-0000-0000A6390000}"/>
    <cellStyle name="Komma 4 2 2 5 3 6" xfId="15563" xr:uid="{00000000-0005-0000-0000-0000A7390000}"/>
    <cellStyle name="Komma 4 2 2 5 4" xfId="12021" xr:uid="{00000000-0005-0000-0000-0000A8390000}"/>
    <cellStyle name="Komma 4 2 2 5 4 2" xfId="19553" xr:uid="{00000000-0005-0000-0000-0000A9390000}"/>
    <cellStyle name="Komma 4 2 2 5 4 3" xfId="44077" xr:uid="{00000000-0005-0000-0000-0000AA390000}"/>
    <cellStyle name="Komma 4 2 2 5 4 4" xfId="48869" xr:uid="{00000000-0005-0000-0000-0000AB390000}"/>
    <cellStyle name="Komma 4 2 2 5 4 5" xfId="51885" xr:uid="{00000000-0005-0000-0000-0000AC390000}"/>
    <cellStyle name="Komma 4 2 2 5 4 6" xfId="15708" xr:uid="{00000000-0005-0000-0000-0000AD390000}"/>
    <cellStyle name="Komma 4 2 2 5 5" xfId="9035" xr:uid="{00000000-0005-0000-0000-0000AE390000}"/>
    <cellStyle name="Komma 4 2 2 5 5 2" xfId="42953" xr:uid="{00000000-0005-0000-0000-0000AF390000}"/>
    <cellStyle name="Komma 4 2 2 5 5 3" xfId="47438" xr:uid="{00000000-0005-0000-0000-0000B0390000}"/>
    <cellStyle name="Komma 4 2 2 5 5 4" xfId="50454" xr:uid="{00000000-0005-0000-0000-0000B1390000}"/>
    <cellStyle name="Komma 4 2 2 5 5 5" xfId="18278" xr:uid="{00000000-0005-0000-0000-0000B2390000}"/>
    <cellStyle name="Komma 4 2 2 5 6" xfId="42367" xr:uid="{00000000-0005-0000-0000-0000B3390000}"/>
    <cellStyle name="Komma 4 2 2 5 7" xfId="46332" xr:uid="{00000000-0005-0000-0000-0000B4390000}"/>
    <cellStyle name="Komma 4 2 2 5 8" xfId="49348" xr:uid="{00000000-0005-0000-0000-0000B5390000}"/>
    <cellStyle name="Komma 4 2 2 5 9" xfId="15177" xr:uid="{00000000-0005-0000-0000-0000B6390000}"/>
    <cellStyle name="Komma 4 2 2 6" xfId="6716" xr:uid="{00000000-0005-0000-0000-0000B7390000}"/>
    <cellStyle name="Komma 4 2 2 6 2" xfId="11261" xr:uid="{00000000-0005-0000-0000-0000B8390000}"/>
    <cellStyle name="Komma 4 2 2 6 2 2" xfId="18811" xr:uid="{00000000-0005-0000-0000-0000B9390000}"/>
    <cellStyle name="Komma 4 2 2 6 2 3" xfId="44219" xr:uid="{00000000-0005-0000-0000-0000BA390000}"/>
    <cellStyle name="Komma 4 2 2 6 2 4" xfId="48127" xr:uid="{00000000-0005-0000-0000-0000BB390000}"/>
    <cellStyle name="Komma 4 2 2 6 2 5" xfId="51143" xr:uid="{00000000-0005-0000-0000-0000BC390000}"/>
    <cellStyle name="Komma 4 2 2 6 2 6" xfId="15480" xr:uid="{00000000-0005-0000-0000-0000BD390000}"/>
    <cellStyle name="Komma 4 2 2 6 3" xfId="11746" xr:uid="{00000000-0005-0000-0000-0000BE390000}"/>
    <cellStyle name="Komma 4 2 2 6 3 2" xfId="19288" xr:uid="{00000000-0005-0000-0000-0000BF390000}"/>
    <cellStyle name="Komma 4 2 2 6 3 3" xfId="43207" xr:uid="{00000000-0005-0000-0000-0000C0390000}"/>
    <cellStyle name="Komma 4 2 2 6 3 4" xfId="48604" xr:uid="{00000000-0005-0000-0000-0000C1390000}"/>
    <cellStyle name="Komma 4 2 2 6 3 5" xfId="51620" xr:uid="{00000000-0005-0000-0000-0000C2390000}"/>
    <cellStyle name="Komma 4 2 2 6 3 6" xfId="15623" xr:uid="{00000000-0005-0000-0000-0000C3390000}"/>
    <cellStyle name="Komma 4 2 2 6 4" xfId="12234" xr:uid="{00000000-0005-0000-0000-0000C4390000}"/>
    <cellStyle name="Komma 4 2 2 6 4 2" xfId="19765" xr:uid="{00000000-0005-0000-0000-0000C5390000}"/>
    <cellStyle name="Komma 4 2 2 6 4 3" xfId="43545" xr:uid="{00000000-0005-0000-0000-0000C6390000}"/>
    <cellStyle name="Komma 4 2 2 6 4 4" xfId="49081" xr:uid="{00000000-0005-0000-0000-0000C7390000}"/>
    <cellStyle name="Komma 4 2 2 6 4 5" xfId="52097" xr:uid="{00000000-0005-0000-0000-0000C8390000}"/>
    <cellStyle name="Komma 4 2 2 6 4 6" xfId="15769" xr:uid="{00000000-0005-0000-0000-0000C9390000}"/>
    <cellStyle name="Komma 4 2 2 6 5" xfId="9349" xr:uid="{00000000-0005-0000-0000-0000CA390000}"/>
    <cellStyle name="Komma 4 2 2 6 5 2" xfId="44577" xr:uid="{00000000-0005-0000-0000-0000CB390000}"/>
    <cellStyle name="Komma 4 2 2 6 5 3" xfId="47650" xr:uid="{00000000-0005-0000-0000-0000CC390000}"/>
    <cellStyle name="Komma 4 2 2 6 5 4" xfId="50666" xr:uid="{00000000-0005-0000-0000-0000CD390000}"/>
    <cellStyle name="Komma 4 2 2 6 5 5" xfId="18338" xr:uid="{00000000-0005-0000-0000-0000CE390000}"/>
    <cellStyle name="Komma 4 2 2 6 6" xfId="42918" xr:uid="{00000000-0005-0000-0000-0000CF390000}"/>
    <cellStyle name="Komma 4 2 2 6 7" xfId="46544" xr:uid="{00000000-0005-0000-0000-0000D0390000}"/>
    <cellStyle name="Komma 4 2 2 6 8" xfId="49560" xr:uid="{00000000-0005-0000-0000-0000D1390000}"/>
    <cellStyle name="Komma 4 2 2 6 9" xfId="15339" xr:uid="{00000000-0005-0000-0000-0000D2390000}"/>
    <cellStyle name="Komma 4 2 2 7" xfId="10837" xr:uid="{00000000-0005-0000-0000-0000D3390000}"/>
    <cellStyle name="Komma 4 2 2 7 2" xfId="18387" xr:uid="{00000000-0005-0000-0000-0000D4390000}"/>
    <cellStyle name="Komma 4 2 2 7 3" xfId="42678" xr:uid="{00000000-0005-0000-0000-0000D5390000}"/>
    <cellStyle name="Komma 4 2 2 7 4" xfId="47703" xr:uid="{00000000-0005-0000-0000-0000D6390000}"/>
    <cellStyle name="Komma 4 2 2 7 5" xfId="50719" xr:uid="{00000000-0005-0000-0000-0000D7390000}"/>
    <cellStyle name="Komma 4 2 2 7 6" xfId="15360" xr:uid="{00000000-0005-0000-0000-0000D8390000}"/>
    <cellStyle name="Komma 4 2 2 8" xfId="11321" xr:uid="{00000000-0005-0000-0000-0000D9390000}"/>
    <cellStyle name="Komma 4 2 2 8 2" xfId="18864" xr:uid="{00000000-0005-0000-0000-0000DA390000}"/>
    <cellStyle name="Komma 4 2 2 8 3" xfId="44408" xr:uid="{00000000-0005-0000-0000-0000DB390000}"/>
    <cellStyle name="Komma 4 2 2 8 4" xfId="48180" xr:uid="{00000000-0005-0000-0000-0000DC390000}"/>
    <cellStyle name="Komma 4 2 2 8 5" xfId="51196" xr:uid="{00000000-0005-0000-0000-0000DD390000}"/>
    <cellStyle name="Komma 4 2 2 8 6" xfId="15502" xr:uid="{00000000-0005-0000-0000-0000DE390000}"/>
    <cellStyle name="Komma 4 2 2 9" xfId="11808" xr:uid="{00000000-0005-0000-0000-0000DF390000}"/>
    <cellStyle name="Komma 4 2 2 9 2" xfId="19341" xr:uid="{00000000-0005-0000-0000-0000E0390000}"/>
    <cellStyle name="Komma 4 2 2 9 3" xfId="44649" xr:uid="{00000000-0005-0000-0000-0000E1390000}"/>
    <cellStyle name="Komma 4 2 2 9 4" xfId="48657" xr:uid="{00000000-0005-0000-0000-0000E2390000}"/>
    <cellStyle name="Komma 4 2 2 9 5" xfId="51673" xr:uid="{00000000-0005-0000-0000-0000E3390000}"/>
    <cellStyle name="Komma 4 2 2 9 6" xfId="15647" xr:uid="{00000000-0005-0000-0000-0000E4390000}"/>
    <cellStyle name="Komma 4 2 3" xfId="6155" xr:uid="{00000000-0005-0000-0000-0000E5390000}"/>
    <cellStyle name="Komma 4 2 3 10" xfId="45937" xr:uid="{00000000-0005-0000-0000-0000E6390000}"/>
    <cellStyle name="Komma 4 2 3 11" xfId="46172" xr:uid="{00000000-0005-0000-0000-0000E7390000}"/>
    <cellStyle name="Komma 4 2 3 12" xfId="49188" xr:uid="{00000000-0005-0000-0000-0000E8390000}"/>
    <cellStyle name="Komma 4 2 3 13" xfId="15064" xr:uid="{00000000-0005-0000-0000-0000E9390000}"/>
    <cellStyle name="Komma 4 2 3 2" xfId="6475" xr:uid="{00000000-0005-0000-0000-0000EA390000}"/>
    <cellStyle name="Komma 4 2 3 2 10" xfId="46384" xr:uid="{00000000-0005-0000-0000-0000EB390000}"/>
    <cellStyle name="Komma 4 2 3 2 11" xfId="49400" xr:uid="{00000000-0005-0000-0000-0000EC390000}"/>
    <cellStyle name="Komma 4 2 3 2 12" xfId="15213" xr:uid="{00000000-0005-0000-0000-0000ED390000}"/>
    <cellStyle name="Komma 4 2 3 2 2" xfId="11101" xr:uid="{00000000-0005-0000-0000-0000EE390000}"/>
    <cellStyle name="Komma 4 2 3 2 2 2" xfId="18651" xr:uid="{00000000-0005-0000-0000-0000EF390000}"/>
    <cellStyle name="Komma 4 2 3 2 2 3" xfId="44403" xr:uid="{00000000-0005-0000-0000-0000F0390000}"/>
    <cellStyle name="Komma 4 2 3 2 2 4" xfId="47967" xr:uid="{00000000-0005-0000-0000-0000F1390000}"/>
    <cellStyle name="Komma 4 2 3 2 2 5" xfId="50983" xr:uid="{00000000-0005-0000-0000-0000F2390000}"/>
    <cellStyle name="Komma 4 2 3 2 2 6" xfId="15434" xr:uid="{00000000-0005-0000-0000-0000F3390000}"/>
    <cellStyle name="Komma 4 2 3 2 3" xfId="11586" xr:uid="{00000000-0005-0000-0000-0000F4390000}"/>
    <cellStyle name="Komma 4 2 3 2 3 2" xfId="19128" xr:uid="{00000000-0005-0000-0000-0000F5390000}"/>
    <cellStyle name="Komma 4 2 3 2 3 3" xfId="44006" xr:uid="{00000000-0005-0000-0000-0000F6390000}"/>
    <cellStyle name="Komma 4 2 3 2 3 4" xfId="48444" xr:uid="{00000000-0005-0000-0000-0000F7390000}"/>
    <cellStyle name="Komma 4 2 3 2 3 5" xfId="51460" xr:uid="{00000000-0005-0000-0000-0000F8390000}"/>
    <cellStyle name="Komma 4 2 3 2 3 6" xfId="15577" xr:uid="{00000000-0005-0000-0000-0000F9390000}"/>
    <cellStyle name="Komma 4 2 3 2 4" xfId="12073" xr:uid="{00000000-0005-0000-0000-0000FA390000}"/>
    <cellStyle name="Komma 4 2 3 2 4 2" xfId="19605" xr:uid="{00000000-0005-0000-0000-0000FB390000}"/>
    <cellStyle name="Komma 4 2 3 2 4 3" xfId="21174" xr:uid="{00000000-0005-0000-0000-0000FC390000}"/>
    <cellStyle name="Komma 4 2 3 2 4 4" xfId="48921" xr:uid="{00000000-0005-0000-0000-0000FD390000}"/>
    <cellStyle name="Komma 4 2 3 2 4 5" xfId="51937" xr:uid="{00000000-0005-0000-0000-0000FE390000}"/>
    <cellStyle name="Komma 4 2 3 2 4 6" xfId="15722" xr:uid="{00000000-0005-0000-0000-0000FF390000}"/>
    <cellStyle name="Komma 4 2 3 2 5" xfId="9109" xr:uid="{00000000-0005-0000-0000-0000003A0000}"/>
    <cellStyle name="Komma 4 2 3 2 5 2" xfId="43515" xr:uid="{00000000-0005-0000-0000-0000013A0000}"/>
    <cellStyle name="Komma 4 2 3 2 5 3" xfId="47490" xr:uid="{00000000-0005-0000-0000-0000023A0000}"/>
    <cellStyle name="Komma 4 2 3 2 5 4" xfId="50506" xr:uid="{00000000-0005-0000-0000-0000033A0000}"/>
    <cellStyle name="Komma 4 2 3 2 5 5" xfId="18292" xr:uid="{00000000-0005-0000-0000-0000043A0000}"/>
    <cellStyle name="Komma 4 2 3 2 6" xfId="20179" xr:uid="{00000000-0005-0000-0000-0000053A0000}"/>
    <cellStyle name="Komma 4 2 3 2 7" xfId="29392" xr:uid="{00000000-0005-0000-0000-0000063A0000}"/>
    <cellStyle name="Komma 4 2 3 2 8" xfId="45032" xr:uid="{00000000-0005-0000-0000-0000073A0000}"/>
    <cellStyle name="Komma 4 2 3 2 9" xfId="45938" xr:uid="{00000000-0005-0000-0000-0000083A0000}"/>
    <cellStyle name="Komma 4 2 3 3" xfId="10889" xr:uid="{00000000-0005-0000-0000-0000093A0000}"/>
    <cellStyle name="Komma 4 2 3 3 2" xfId="18439" xr:uid="{00000000-0005-0000-0000-00000A3A0000}"/>
    <cellStyle name="Komma 4 2 3 3 3" xfId="42689" xr:uid="{00000000-0005-0000-0000-00000B3A0000}"/>
    <cellStyle name="Komma 4 2 3 3 4" xfId="47755" xr:uid="{00000000-0005-0000-0000-00000C3A0000}"/>
    <cellStyle name="Komma 4 2 3 3 5" xfId="50771" xr:uid="{00000000-0005-0000-0000-00000D3A0000}"/>
    <cellStyle name="Komma 4 2 3 3 6" xfId="15374" xr:uid="{00000000-0005-0000-0000-00000E3A0000}"/>
    <cellStyle name="Komma 4 2 3 4" xfId="11373" xr:uid="{00000000-0005-0000-0000-00000F3A0000}"/>
    <cellStyle name="Komma 4 2 3 4 2" xfId="18916" xr:uid="{00000000-0005-0000-0000-0000103A0000}"/>
    <cellStyle name="Komma 4 2 3 4 3" xfId="42758" xr:uid="{00000000-0005-0000-0000-0000113A0000}"/>
    <cellStyle name="Komma 4 2 3 4 4" xfId="48232" xr:uid="{00000000-0005-0000-0000-0000123A0000}"/>
    <cellStyle name="Komma 4 2 3 4 5" xfId="51248" xr:uid="{00000000-0005-0000-0000-0000133A0000}"/>
    <cellStyle name="Komma 4 2 3 4 6" xfId="15516" xr:uid="{00000000-0005-0000-0000-0000143A0000}"/>
    <cellStyle name="Komma 4 2 3 5" xfId="11860" xr:uid="{00000000-0005-0000-0000-0000153A0000}"/>
    <cellStyle name="Komma 4 2 3 5 2" xfId="19393" xr:uid="{00000000-0005-0000-0000-0000163A0000}"/>
    <cellStyle name="Komma 4 2 3 5 3" xfId="21180" xr:uid="{00000000-0005-0000-0000-0000173A0000}"/>
    <cellStyle name="Komma 4 2 3 5 4" xfId="48709" xr:uid="{00000000-0005-0000-0000-0000183A0000}"/>
    <cellStyle name="Komma 4 2 3 5 5" xfId="51725" xr:uid="{00000000-0005-0000-0000-0000193A0000}"/>
    <cellStyle name="Komma 4 2 3 5 6" xfId="15661" xr:uid="{00000000-0005-0000-0000-00001A3A0000}"/>
    <cellStyle name="Komma 4 2 3 6" xfId="8808" xr:uid="{00000000-0005-0000-0000-00001B3A0000}"/>
    <cellStyle name="Komma 4 2 3 6 2" xfId="42600" xr:uid="{00000000-0005-0000-0000-00001C3A0000}"/>
    <cellStyle name="Komma 4 2 3 6 3" xfId="47278" xr:uid="{00000000-0005-0000-0000-00001D3A0000}"/>
    <cellStyle name="Komma 4 2 3 6 4" xfId="50294" xr:uid="{00000000-0005-0000-0000-00001E3A0000}"/>
    <cellStyle name="Komma 4 2 3 6 5" xfId="18231" xr:uid="{00000000-0005-0000-0000-00001F3A0000}"/>
    <cellStyle name="Komma 4 2 3 7" xfId="20178" xr:uid="{00000000-0005-0000-0000-0000203A0000}"/>
    <cellStyle name="Komma 4 2 3 8" xfId="42897" xr:uid="{00000000-0005-0000-0000-0000213A0000}"/>
    <cellStyle name="Komma 4 2 3 9" xfId="45031" xr:uid="{00000000-0005-0000-0000-0000223A0000}"/>
    <cellStyle name="Komma 4 2 4" xfId="6235" xr:uid="{00000000-0005-0000-0000-0000233A0000}"/>
    <cellStyle name="Komma 4 2 4 10" xfId="45939" xr:uid="{00000000-0005-0000-0000-0000243A0000}"/>
    <cellStyle name="Komma 4 2 4 11" xfId="46225" xr:uid="{00000000-0005-0000-0000-0000253A0000}"/>
    <cellStyle name="Komma 4 2 4 12" xfId="49241" xr:uid="{00000000-0005-0000-0000-0000263A0000}"/>
    <cellStyle name="Komma 4 2 4 13" xfId="15097" xr:uid="{00000000-0005-0000-0000-0000273A0000}"/>
    <cellStyle name="Komma 4 2 4 2" xfId="6555" xr:uid="{00000000-0005-0000-0000-0000283A0000}"/>
    <cellStyle name="Komma 4 2 4 2 10" xfId="46437" xr:uid="{00000000-0005-0000-0000-0000293A0000}"/>
    <cellStyle name="Komma 4 2 4 2 11" xfId="49453" xr:uid="{00000000-0005-0000-0000-00002A3A0000}"/>
    <cellStyle name="Komma 4 2 4 2 12" xfId="15254" xr:uid="{00000000-0005-0000-0000-00002B3A0000}"/>
    <cellStyle name="Komma 4 2 4 2 2" xfId="11154" xr:uid="{00000000-0005-0000-0000-00002C3A0000}"/>
    <cellStyle name="Komma 4 2 4 2 2 2" xfId="18704" xr:uid="{00000000-0005-0000-0000-00002D3A0000}"/>
    <cellStyle name="Komma 4 2 4 2 2 3" xfId="43154" xr:uid="{00000000-0005-0000-0000-00002E3A0000}"/>
    <cellStyle name="Komma 4 2 4 2 2 4" xfId="48020" xr:uid="{00000000-0005-0000-0000-00002F3A0000}"/>
    <cellStyle name="Komma 4 2 4 2 2 5" xfId="51036" xr:uid="{00000000-0005-0000-0000-0000303A0000}"/>
    <cellStyle name="Komma 4 2 4 2 2 6" xfId="15449" xr:uid="{00000000-0005-0000-0000-0000313A0000}"/>
    <cellStyle name="Komma 4 2 4 2 3" xfId="11639" xr:uid="{00000000-0005-0000-0000-0000323A0000}"/>
    <cellStyle name="Komma 4 2 4 2 3 2" xfId="19181" xr:uid="{00000000-0005-0000-0000-0000333A0000}"/>
    <cellStyle name="Komma 4 2 4 2 3 3" xfId="43197" xr:uid="{00000000-0005-0000-0000-0000343A0000}"/>
    <cellStyle name="Komma 4 2 4 2 3 4" xfId="48497" xr:uid="{00000000-0005-0000-0000-0000353A0000}"/>
    <cellStyle name="Komma 4 2 4 2 3 5" xfId="51513" xr:uid="{00000000-0005-0000-0000-0000363A0000}"/>
    <cellStyle name="Komma 4 2 4 2 3 6" xfId="15592" xr:uid="{00000000-0005-0000-0000-0000373A0000}"/>
    <cellStyle name="Komma 4 2 4 2 4" xfId="12126" xr:uid="{00000000-0005-0000-0000-0000383A0000}"/>
    <cellStyle name="Komma 4 2 4 2 4 2" xfId="19658" xr:uid="{00000000-0005-0000-0000-0000393A0000}"/>
    <cellStyle name="Komma 4 2 4 2 4 3" xfId="44808" xr:uid="{00000000-0005-0000-0000-00003A3A0000}"/>
    <cellStyle name="Komma 4 2 4 2 4 4" xfId="48974" xr:uid="{00000000-0005-0000-0000-00003B3A0000}"/>
    <cellStyle name="Komma 4 2 4 2 4 5" xfId="51990" xr:uid="{00000000-0005-0000-0000-00003C3A0000}"/>
    <cellStyle name="Komma 4 2 4 2 4 6" xfId="15737" xr:uid="{00000000-0005-0000-0000-00003D3A0000}"/>
    <cellStyle name="Komma 4 2 4 2 5" xfId="9188" xr:uid="{00000000-0005-0000-0000-00003E3A0000}"/>
    <cellStyle name="Komma 4 2 4 2 5 2" xfId="30438" xr:uid="{00000000-0005-0000-0000-00003F3A0000}"/>
    <cellStyle name="Komma 4 2 4 2 5 3" xfId="47543" xr:uid="{00000000-0005-0000-0000-0000403A0000}"/>
    <cellStyle name="Komma 4 2 4 2 5 4" xfId="50559" xr:uid="{00000000-0005-0000-0000-0000413A0000}"/>
    <cellStyle name="Komma 4 2 4 2 5 5" xfId="18307" xr:uid="{00000000-0005-0000-0000-0000423A0000}"/>
    <cellStyle name="Komma 4 2 4 2 6" xfId="20181" xr:uid="{00000000-0005-0000-0000-0000433A0000}"/>
    <cellStyle name="Komma 4 2 4 2 7" xfId="42406" xr:uid="{00000000-0005-0000-0000-0000443A0000}"/>
    <cellStyle name="Komma 4 2 4 2 8" xfId="45034" xr:uid="{00000000-0005-0000-0000-0000453A0000}"/>
    <cellStyle name="Komma 4 2 4 2 9" xfId="45940" xr:uid="{00000000-0005-0000-0000-0000463A0000}"/>
    <cellStyle name="Komma 4 2 4 3" xfId="10942" xr:uid="{00000000-0005-0000-0000-0000473A0000}"/>
    <cellStyle name="Komma 4 2 4 3 2" xfId="18492" xr:uid="{00000000-0005-0000-0000-0000483A0000}"/>
    <cellStyle name="Komma 4 2 4 3 3" xfId="44028" xr:uid="{00000000-0005-0000-0000-0000493A0000}"/>
    <cellStyle name="Komma 4 2 4 3 4" xfId="47808" xr:uid="{00000000-0005-0000-0000-00004A3A0000}"/>
    <cellStyle name="Komma 4 2 4 3 5" xfId="50824" xr:uid="{00000000-0005-0000-0000-00004B3A0000}"/>
    <cellStyle name="Komma 4 2 4 3 6" xfId="15389" xr:uid="{00000000-0005-0000-0000-00004C3A0000}"/>
    <cellStyle name="Komma 4 2 4 4" xfId="11427" xr:uid="{00000000-0005-0000-0000-00004D3A0000}"/>
    <cellStyle name="Komma 4 2 4 4 2" xfId="18969" xr:uid="{00000000-0005-0000-0000-00004E3A0000}"/>
    <cellStyle name="Komma 4 2 4 4 3" xfId="43341" xr:uid="{00000000-0005-0000-0000-00004F3A0000}"/>
    <cellStyle name="Komma 4 2 4 4 4" xfId="48285" xr:uid="{00000000-0005-0000-0000-0000503A0000}"/>
    <cellStyle name="Komma 4 2 4 4 5" xfId="51301" xr:uid="{00000000-0005-0000-0000-0000513A0000}"/>
    <cellStyle name="Komma 4 2 4 4 6" xfId="15532" xr:uid="{00000000-0005-0000-0000-0000523A0000}"/>
    <cellStyle name="Komma 4 2 4 5" xfId="11914" xr:uid="{00000000-0005-0000-0000-0000533A0000}"/>
    <cellStyle name="Komma 4 2 4 5 2" xfId="19446" xr:uid="{00000000-0005-0000-0000-0000543A0000}"/>
    <cellStyle name="Komma 4 2 4 5 3" xfId="43784" xr:uid="{00000000-0005-0000-0000-0000553A0000}"/>
    <cellStyle name="Komma 4 2 4 5 4" xfId="48762" xr:uid="{00000000-0005-0000-0000-0000563A0000}"/>
    <cellStyle name="Komma 4 2 4 5 5" xfId="51778" xr:uid="{00000000-0005-0000-0000-0000573A0000}"/>
    <cellStyle name="Komma 4 2 4 5 6" xfId="15677" xr:uid="{00000000-0005-0000-0000-0000583A0000}"/>
    <cellStyle name="Komma 4 2 4 6" xfId="8879" xr:uid="{00000000-0005-0000-0000-0000593A0000}"/>
    <cellStyle name="Komma 4 2 4 6 2" xfId="42949" xr:uid="{00000000-0005-0000-0000-00005A3A0000}"/>
    <cellStyle name="Komma 4 2 4 6 3" xfId="47331" xr:uid="{00000000-0005-0000-0000-00005B3A0000}"/>
    <cellStyle name="Komma 4 2 4 6 4" xfId="50347" xr:uid="{00000000-0005-0000-0000-00005C3A0000}"/>
    <cellStyle name="Komma 4 2 4 6 5" xfId="18247" xr:uid="{00000000-0005-0000-0000-00005D3A0000}"/>
    <cellStyle name="Komma 4 2 4 7" xfId="20180" xr:uid="{00000000-0005-0000-0000-00005E3A0000}"/>
    <cellStyle name="Komma 4 2 4 8" xfId="43316" xr:uid="{00000000-0005-0000-0000-00005F3A0000}"/>
    <cellStyle name="Komma 4 2 4 9" xfId="45033" xr:uid="{00000000-0005-0000-0000-0000603A0000}"/>
    <cellStyle name="Komma 4 2 5" xfId="6315" xr:uid="{00000000-0005-0000-0000-0000613A0000}"/>
    <cellStyle name="Komma 4 2 5 10" xfId="45941" xr:uid="{00000000-0005-0000-0000-0000623A0000}"/>
    <cellStyle name="Komma 4 2 5 11" xfId="46278" xr:uid="{00000000-0005-0000-0000-0000633A0000}"/>
    <cellStyle name="Komma 4 2 5 12" xfId="49294" xr:uid="{00000000-0005-0000-0000-0000643A0000}"/>
    <cellStyle name="Komma 4 2 5 13" xfId="15135" xr:uid="{00000000-0005-0000-0000-0000653A0000}"/>
    <cellStyle name="Komma 4 2 5 2" xfId="6635" xr:uid="{00000000-0005-0000-0000-0000663A0000}"/>
    <cellStyle name="Komma 4 2 5 2 2" xfId="11207" xr:uid="{00000000-0005-0000-0000-0000673A0000}"/>
    <cellStyle name="Komma 4 2 5 2 2 2" xfId="18757" xr:uid="{00000000-0005-0000-0000-0000683A0000}"/>
    <cellStyle name="Komma 4 2 5 2 2 3" xfId="42739" xr:uid="{00000000-0005-0000-0000-0000693A0000}"/>
    <cellStyle name="Komma 4 2 5 2 2 4" xfId="48073" xr:uid="{00000000-0005-0000-0000-00006A3A0000}"/>
    <cellStyle name="Komma 4 2 5 2 2 5" xfId="51089" xr:uid="{00000000-0005-0000-0000-00006B3A0000}"/>
    <cellStyle name="Komma 4 2 5 2 2 6" xfId="15464" xr:uid="{00000000-0005-0000-0000-00006C3A0000}"/>
    <cellStyle name="Komma 4 2 5 2 3" xfId="11692" xr:uid="{00000000-0005-0000-0000-00006D3A0000}"/>
    <cellStyle name="Komma 4 2 5 2 3 2" xfId="19234" xr:uid="{00000000-0005-0000-0000-00006E3A0000}"/>
    <cellStyle name="Komma 4 2 5 2 3 3" xfId="43832" xr:uid="{00000000-0005-0000-0000-00006F3A0000}"/>
    <cellStyle name="Komma 4 2 5 2 3 4" xfId="48550" xr:uid="{00000000-0005-0000-0000-0000703A0000}"/>
    <cellStyle name="Komma 4 2 5 2 3 5" xfId="51566" xr:uid="{00000000-0005-0000-0000-0000713A0000}"/>
    <cellStyle name="Komma 4 2 5 2 3 6" xfId="15607" xr:uid="{00000000-0005-0000-0000-0000723A0000}"/>
    <cellStyle name="Komma 4 2 5 2 4" xfId="12179" xr:uid="{00000000-0005-0000-0000-0000733A0000}"/>
    <cellStyle name="Komma 4 2 5 2 4 2" xfId="19711" xr:uid="{00000000-0005-0000-0000-0000743A0000}"/>
    <cellStyle name="Komma 4 2 5 2 4 3" xfId="42989" xr:uid="{00000000-0005-0000-0000-0000753A0000}"/>
    <cellStyle name="Komma 4 2 5 2 4 4" xfId="49027" xr:uid="{00000000-0005-0000-0000-0000763A0000}"/>
    <cellStyle name="Komma 4 2 5 2 4 5" xfId="52043" xr:uid="{00000000-0005-0000-0000-0000773A0000}"/>
    <cellStyle name="Komma 4 2 5 2 4 6" xfId="15752" xr:uid="{00000000-0005-0000-0000-0000783A0000}"/>
    <cellStyle name="Komma 4 2 5 2 5" xfId="9268" xr:uid="{00000000-0005-0000-0000-0000793A0000}"/>
    <cellStyle name="Komma 4 2 5 2 5 2" xfId="20603" xr:uid="{00000000-0005-0000-0000-00007A3A0000}"/>
    <cellStyle name="Komma 4 2 5 2 5 3" xfId="47596" xr:uid="{00000000-0005-0000-0000-00007B3A0000}"/>
    <cellStyle name="Komma 4 2 5 2 5 4" xfId="50612" xr:uid="{00000000-0005-0000-0000-00007C3A0000}"/>
    <cellStyle name="Komma 4 2 5 2 5 5" xfId="18322" xr:uid="{00000000-0005-0000-0000-00007D3A0000}"/>
    <cellStyle name="Komma 4 2 5 2 6" xfId="43489" xr:uid="{00000000-0005-0000-0000-00007E3A0000}"/>
    <cellStyle name="Komma 4 2 5 2 7" xfId="46490" xr:uid="{00000000-0005-0000-0000-00007F3A0000}"/>
    <cellStyle name="Komma 4 2 5 2 8" xfId="49506" xr:uid="{00000000-0005-0000-0000-0000803A0000}"/>
    <cellStyle name="Komma 4 2 5 2 9" xfId="15296" xr:uid="{00000000-0005-0000-0000-0000813A0000}"/>
    <cellStyle name="Komma 4 2 5 3" xfId="10995" xr:uid="{00000000-0005-0000-0000-0000823A0000}"/>
    <cellStyle name="Komma 4 2 5 3 2" xfId="18545" xr:uid="{00000000-0005-0000-0000-0000833A0000}"/>
    <cellStyle name="Komma 4 2 5 3 3" xfId="21244" xr:uid="{00000000-0005-0000-0000-0000843A0000}"/>
    <cellStyle name="Komma 4 2 5 3 4" xfId="47861" xr:uid="{00000000-0005-0000-0000-0000853A0000}"/>
    <cellStyle name="Komma 4 2 5 3 5" xfId="50877" xr:uid="{00000000-0005-0000-0000-0000863A0000}"/>
    <cellStyle name="Komma 4 2 5 3 6" xfId="15404" xr:uid="{00000000-0005-0000-0000-0000873A0000}"/>
    <cellStyle name="Komma 4 2 5 4" xfId="11480" xr:uid="{00000000-0005-0000-0000-0000883A0000}"/>
    <cellStyle name="Komma 4 2 5 4 2" xfId="19022" xr:uid="{00000000-0005-0000-0000-0000893A0000}"/>
    <cellStyle name="Komma 4 2 5 4 3" xfId="44795" xr:uid="{00000000-0005-0000-0000-00008A3A0000}"/>
    <cellStyle name="Komma 4 2 5 4 4" xfId="48338" xr:uid="{00000000-0005-0000-0000-00008B3A0000}"/>
    <cellStyle name="Komma 4 2 5 4 5" xfId="51354" xr:uid="{00000000-0005-0000-0000-00008C3A0000}"/>
    <cellStyle name="Komma 4 2 5 4 6" xfId="15547" xr:uid="{00000000-0005-0000-0000-00008D3A0000}"/>
    <cellStyle name="Komma 4 2 5 5" xfId="11967" xr:uid="{00000000-0005-0000-0000-00008E3A0000}"/>
    <cellStyle name="Komma 4 2 5 5 2" xfId="19499" xr:uid="{00000000-0005-0000-0000-00008F3A0000}"/>
    <cellStyle name="Komma 4 2 5 5 3" xfId="43235" xr:uid="{00000000-0005-0000-0000-0000903A0000}"/>
    <cellStyle name="Komma 4 2 5 5 4" xfId="48815" xr:uid="{00000000-0005-0000-0000-0000913A0000}"/>
    <cellStyle name="Komma 4 2 5 5 5" xfId="51831" xr:uid="{00000000-0005-0000-0000-0000923A0000}"/>
    <cellStyle name="Komma 4 2 5 5 6" xfId="15692" xr:uid="{00000000-0005-0000-0000-0000933A0000}"/>
    <cellStyle name="Komma 4 2 5 6" xfId="8955" xr:uid="{00000000-0005-0000-0000-0000943A0000}"/>
    <cellStyle name="Komma 4 2 5 6 2" xfId="43901" xr:uid="{00000000-0005-0000-0000-0000953A0000}"/>
    <cellStyle name="Komma 4 2 5 6 3" xfId="47384" xr:uid="{00000000-0005-0000-0000-0000963A0000}"/>
    <cellStyle name="Komma 4 2 5 6 4" xfId="50400" xr:uid="{00000000-0005-0000-0000-0000973A0000}"/>
    <cellStyle name="Komma 4 2 5 6 5" xfId="18262" xr:uid="{00000000-0005-0000-0000-0000983A0000}"/>
    <cellStyle name="Komma 4 2 5 7" xfId="20182" xr:uid="{00000000-0005-0000-0000-0000993A0000}"/>
    <cellStyle name="Komma 4 2 5 8" xfId="44541" xr:uid="{00000000-0005-0000-0000-00009A3A0000}"/>
    <cellStyle name="Komma 4 2 5 9" xfId="45035" xr:uid="{00000000-0005-0000-0000-00009B3A0000}"/>
    <cellStyle name="Komma 4 2 6" xfId="6395" xr:uid="{00000000-0005-0000-0000-00009C3A0000}"/>
    <cellStyle name="Komma 4 2 6 10" xfId="46331" xr:uid="{00000000-0005-0000-0000-00009D3A0000}"/>
    <cellStyle name="Komma 4 2 6 11" xfId="49347" xr:uid="{00000000-0005-0000-0000-00009E3A0000}"/>
    <cellStyle name="Komma 4 2 6 12" xfId="15176" xr:uid="{00000000-0005-0000-0000-00009F3A0000}"/>
    <cellStyle name="Komma 4 2 6 2" xfId="11048" xr:uid="{00000000-0005-0000-0000-0000A03A0000}"/>
    <cellStyle name="Komma 4 2 6 2 2" xfId="18598" xr:uid="{00000000-0005-0000-0000-0000A13A0000}"/>
    <cellStyle name="Komma 4 2 6 2 3" xfId="43142" xr:uid="{00000000-0005-0000-0000-0000A23A0000}"/>
    <cellStyle name="Komma 4 2 6 2 4" xfId="47914" xr:uid="{00000000-0005-0000-0000-0000A33A0000}"/>
    <cellStyle name="Komma 4 2 6 2 5" xfId="50930" xr:uid="{00000000-0005-0000-0000-0000A43A0000}"/>
    <cellStyle name="Komma 4 2 6 2 6" xfId="15419" xr:uid="{00000000-0005-0000-0000-0000A53A0000}"/>
    <cellStyle name="Komma 4 2 6 3" xfId="11533" xr:uid="{00000000-0005-0000-0000-0000A63A0000}"/>
    <cellStyle name="Komma 4 2 6 3 2" xfId="19075" xr:uid="{00000000-0005-0000-0000-0000A73A0000}"/>
    <cellStyle name="Komma 4 2 6 3 3" xfId="43180" xr:uid="{00000000-0005-0000-0000-0000A83A0000}"/>
    <cellStyle name="Komma 4 2 6 3 4" xfId="48391" xr:uid="{00000000-0005-0000-0000-0000A93A0000}"/>
    <cellStyle name="Komma 4 2 6 3 5" xfId="51407" xr:uid="{00000000-0005-0000-0000-0000AA3A0000}"/>
    <cellStyle name="Komma 4 2 6 3 6" xfId="15562" xr:uid="{00000000-0005-0000-0000-0000AB3A0000}"/>
    <cellStyle name="Komma 4 2 6 4" xfId="12020" xr:uid="{00000000-0005-0000-0000-0000AC3A0000}"/>
    <cellStyle name="Komma 4 2 6 4 2" xfId="19552" xr:uid="{00000000-0005-0000-0000-0000AD3A0000}"/>
    <cellStyle name="Komma 4 2 6 4 3" xfId="43241" xr:uid="{00000000-0005-0000-0000-0000AE3A0000}"/>
    <cellStyle name="Komma 4 2 6 4 4" xfId="48868" xr:uid="{00000000-0005-0000-0000-0000AF3A0000}"/>
    <cellStyle name="Komma 4 2 6 4 5" xfId="51884" xr:uid="{00000000-0005-0000-0000-0000B03A0000}"/>
    <cellStyle name="Komma 4 2 6 4 6" xfId="15707" xr:uid="{00000000-0005-0000-0000-0000B13A0000}"/>
    <cellStyle name="Komma 4 2 6 5" xfId="9034" xr:uid="{00000000-0005-0000-0000-0000B23A0000}"/>
    <cellStyle name="Komma 4 2 6 5 2" xfId="43499" xr:uid="{00000000-0005-0000-0000-0000B33A0000}"/>
    <cellStyle name="Komma 4 2 6 5 3" xfId="47437" xr:uid="{00000000-0005-0000-0000-0000B43A0000}"/>
    <cellStyle name="Komma 4 2 6 5 4" xfId="50453" xr:uid="{00000000-0005-0000-0000-0000B53A0000}"/>
    <cellStyle name="Komma 4 2 6 5 5" xfId="18277" xr:uid="{00000000-0005-0000-0000-0000B63A0000}"/>
    <cellStyle name="Komma 4 2 6 6" xfId="20183" xr:uid="{00000000-0005-0000-0000-0000B73A0000}"/>
    <cellStyle name="Komma 4 2 6 7" xfId="44440" xr:uid="{00000000-0005-0000-0000-0000B83A0000}"/>
    <cellStyle name="Komma 4 2 6 8" xfId="45036" xr:uid="{00000000-0005-0000-0000-0000B93A0000}"/>
    <cellStyle name="Komma 4 2 6 9" xfId="45942" xr:uid="{00000000-0005-0000-0000-0000BA3A0000}"/>
    <cellStyle name="Komma 4 2 7" xfId="6715" xr:uid="{00000000-0005-0000-0000-0000BB3A0000}"/>
    <cellStyle name="Komma 4 2 7 10" xfId="46543" xr:uid="{00000000-0005-0000-0000-0000BC3A0000}"/>
    <cellStyle name="Komma 4 2 7 11" xfId="49559" xr:uid="{00000000-0005-0000-0000-0000BD3A0000}"/>
    <cellStyle name="Komma 4 2 7 12" xfId="15338" xr:uid="{00000000-0005-0000-0000-0000BE3A0000}"/>
    <cellStyle name="Komma 4 2 7 2" xfId="11260" xr:uid="{00000000-0005-0000-0000-0000BF3A0000}"/>
    <cellStyle name="Komma 4 2 7 2 2" xfId="18810" xr:uid="{00000000-0005-0000-0000-0000C03A0000}"/>
    <cellStyle name="Komma 4 2 7 2 3" xfId="44641" xr:uid="{00000000-0005-0000-0000-0000C13A0000}"/>
    <cellStyle name="Komma 4 2 7 2 4" xfId="48126" xr:uid="{00000000-0005-0000-0000-0000C23A0000}"/>
    <cellStyle name="Komma 4 2 7 2 5" xfId="51142" xr:uid="{00000000-0005-0000-0000-0000C33A0000}"/>
    <cellStyle name="Komma 4 2 7 2 6" xfId="15479" xr:uid="{00000000-0005-0000-0000-0000C43A0000}"/>
    <cellStyle name="Komma 4 2 7 3" xfId="11745" xr:uid="{00000000-0005-0000-0000-0000C53A0000}"/>
    <cellStyle name="Komma 4 2 7 3 2" xfId="19287" xr:uid="{00000000-0005-0000-0000-0000C63A0000}"/>
    <cellStyle name="Komma 4 2 7 3 3" xfId="43983" xr:uid="{00000000-0005-0000-0000-0000C73A0000}"/>
    <cellStyle name="Komma 4 2 7 3 4" xfId="48603" xr:uid="{00000000-0005-0000-0000-0000C83A0000}"/>
    <cellStyle name="Komma 4 2 7 3 5" xfId="51619" xr:uid="{00000000-0005-0000-0000-0000C93A0000}"/>
    <cellStyle name="Komma 4 2 7 3 6" xfId="15622" xr:uid="{00000000-0005-0000-0000-0000CA3A0000}"/>
    <cellStyle name="Komma 4 2 7 4" xfId="12233" xr:uid="{00000000-0005-0000-0000-0000CB3A0000}"/>
    <cellStyle name="Komma 4 2 7 4 2" xfId="19764" xr:uid="{00000000-0005-0000-0000-0000CC3A0000}"/>
    <cellStyle name="Komma 4 2 7 4 3" xfId="21171" xr:uid="{00000000-0005-0000-0000-0000CD3A0000}"/>
    <cellStyle name="Komma 4 2 7 4 4" xfId="49080" xr:uid="{00000000-0005-0000-0000-0000CE3A0000}"/>
    <cellStyle name="Komma 4 2 7 4 5" xfId="52096" xr:uid="{00000000-0005-0000-0000-0000CF3A0000}"/>
    <cellStyle name="Komma 4 2 7 4 6" xfId="15768" xr:uid="{00000000-0005-0000-0000-0000D03A0000}"/>
    <cellStyle name="Komma 4 2 7 5" xfId="9348" xr:uid="{00000000-0005-0000-0000-0000D13A0000}"/>
    <cellStyle name="Komma 4 2 7 5 2" xfId="43321" xr:uid="{00000000-0005-0000-0000-0000D23A0000}"/>
    <cellStyle name="Komma 4 2 7 5 3" xfId="47649" xr:uid="{00000000-0005-0000-0000-0000D33A0000}"/>
    <cellStyle name="Komma 4 2 7 5 4" xfId="50665" xr:uid="{00000000-0005-0000-0000-0000D43A0000}"/>
    <cellStyle name="Komma 4 2 7 5 5" xfId="18337" xr:uid="{00000000-0005-0000-0000-0000D53A0000}"/>
    <cellStyle name="Komma 4 2 7 6" xfId="20184" xr:uid="{00000000-0005-0000-0000-0000D63A0000}"/>
    <cellStyle name="Komma 4 2 7 7" xfId="20820" xr:uid="{00000000-0005-0000-0000-0000D73A0000}"/>
    <cellStyle name="Komma 4 2 7 8" xfId="45037" xr:uid="{00000000-0005-0000-0000-0000D83A0000}"/>
    <cellStyle name="Komma 4 2 7 9" xfId="45943" xr:uid="{00000000-0005-0000-0000-0000D93A0000}"/>
    <cellStyle name="Komma 4 2 8" xfId="10836" xr:uid="{00000000-0005-0000-0000-0000DA3A0000}"/>
    <cellStyle name="Komma 4 2 8 2" xfId="18386" xr:uid="{00000000-0005-0000-0000-0000DB3A0000}"/>
    <cellStyle name="Komma 4 2 8 2 2" xfId="34367" xr:uid="{00000000-0005-0000-0000-0000DC3A0000}"/>
    <cellStyle name="Komma 4 2 8 3" xfId="39669" xr:uid="{00000000-0005-0000-0000-0000DD3A0000}"/>
    <cellStyle name="Komma 4 2 8 4" xfId="29016" xr:uid="{00000000-0005-0000-0000-0000DE3A0000}"/>
    <cellStyle name="Komma 4 2 8 5" xfId="44784" xr:uid="{00000000-0005-0000-0000-0000DF3A0000}"/>
    <cellStyle name="Komma 4 2 8 6" xfId="47702" xr:uid="{00000000-0005-0000-0000-0000E03A0000}"/>
    <cellStyle name="Komma 4 2 8 7" xfId="50718" xr:uid="{00000000-0005-0000-0000-0000E13A0000}"/>
    <cellStyle name="Komma 4 2 8 8" xfId="15359" xr:uid="{00000000-0005-0000-0000-0000E23A0000}"/>
    <cellStyle name="Komma 4 2 9" xfId="11320" xr:uid="{00000000-0005-0000-0000-0000E33A0000}"/>
    <cellStyle name="Komma 4 2 9 2" xfId="18863" xr:uid="{00000000-0005-0000-0000-0000E43A0000}"/>
    <cellStyle name="Komma 4 2 9 3" xfId="31902" xr:uid="{00000000-0005-0000-0000-0000E53A0000}"/>
    <cellStyle name="Komma 4 2 9 4" xfId="21201" xr:uid="{00000000-0005-0000-0000-0000E63A0000}"/>
    <cellStyle name="Komma 4 2 9 5" xfId="48179" xr:uid="{00000000-0005-0000-0000-0000E73A0000}"/>
    <cellStyle name="Komma 4 2 9 6" xfId="51195" xr:uid="{00000000-0005-0000-0000-0000E83A0000}"/>
    <cellStyle name="Komma 4 2 9 7" xfId="15501" xr:uid="{00000000-0005-0000-0000-0000E93A0000}"/>
    <cellStyle name="Komma 4 20" xfId="14364" xr:uid="{00000000-0005-0000-0000-0000EA3A0000}"/>
    <cellStyle name="Komma 4 3" xfId="5085" xr:uid="{00000000-0005-0000-0000-0000EB3A0000}"/>
    <cellStyle name="Komma 4 3 10" xfId="7801" xr:uid="{00000000-0005-0000-0000-0000EC3A0000}"/>
    <cellStyle name="Komma 4 3 10 2" xfId="43294" xr:uid="{00000000-0005-0000-0000-0000ED3A0000}"/>
    <cellStyle name="Komma 4 3 10 3" xfId="47008" xr:uid="{00000000-0005-0000-0000-0000EE3A0000}"/>
    <cellStyle name="Komma 4 3 10 4" xfId="50024" xr:uid="{00000000-0005-0000-0000-0000EF3A0000}"/>
    <cellStyle name="Komma 4 3 10 5" xfId="18007" xr:uid="{00000000-0005-0000-0000-0000F03A0000}"/>
    <cellStyle name="Komma 4 3 11" xfId="20185" xr:uid="{00000000-0005-0000-0000-0000F13A0000}"/>
    <cellStyle name="Komma 4 3 12" xfId="43665" xr:uid="{00000000-0005-0000-0000-0000F23A0000}"/>
    <cellStyle name="Komma 4 3 13" xfId="45038" xr:uid="{00000000-0005-0000-0000-0000F33A0000}"/>
    <cellStyle name="Komma 4 3 14" xfId="45944" xr:uid="{00000000-0005-0000-0000-0000F43A0000}"/>
    <cellStyle name="Komma 4 3 15" xfId="46121" xr:uid="{00000000-0005-0000-0000-0000F53A0000}"/>
    <cellStyle name="Komma 4 3 16" xfId="49136" xr:uid="{00000000-0005-0000-0000-0000F63A0000}"/>
    <cellStyle name="Komma 4 3 17" xfId="14447" xr:uid="{00000000-0005-0000-0000-0000F73A0000}"/>
    <cellStyle name="Komma 4 3 2" xfId="6157" xr:uid="{00000000-0005-0000-0000-0000F83A0000}"/>
    <cellStyle name="Komma 4 3 2 10" xfId="45945" xr:uid="{00000000-0005-0000-0000-0000F93A0000}"/>
    <cellStyle name="Komma 4 3 2 11" xfId="46174" xr:uid="{00000000-0005-0000-0000-0000FA3A0000}"/>
    <cellStyle name="Komma 4 3 2 12" xfId="49190" xr:uid="{00000000-0005-0000-0000-0000FB3A0000}"/>
    <cellStyle name="Komma 4 3 2 13" xfId="15066" xr:uid="{00000000-0005-0000-0000-0000FC3A0000}"/>
    <cellStyle name="Komma 4 3 2 2" xfId="6477" xr:uid="{00000000-0005-0000-0000-0000FD3A0000}"/>
    <cellStyle name="Komma 4 3 2 2 10" xfId="46386" xr:uid="{00000000-0005-0000-0000-0000FE3A0000}"/>
    <cellStyle name="Komma 4 3 2 2 11" xfId="49402" xr:uid="{00000000-0005-0000-0000-0000FF3A0000}"/>
    <cellStyle name="Komma 4 3 2 2 12" xfId="15215" xr:uid="{00000000-0005-0000-0000-0000003B0000}"/>
    <cellStyle name="Komma 4 3 2 2 2" xfId="11103" xr:uid="{00000000-0005-0000-0000-0000013B0000}"/>
    <cellStyle name="Komma 4 3 2 2 2 2" xfId="18653" xr:uid="{00000000-0005-0000-0000-0000023B0000}"/>
    <cellStyle name="Komma 4 3 2 2 2 3" xfId="43466" xr:uid="{00000000-0005-0000-0000-0000033B0000}"/>
    <cellStyle name="Komma 4 3 2 2 2 4" xfId="47969" xr:uid="{00000000-0005-0000-0000-0000043B0000}"/>
    <cellStyle name="Komma 4 3 2 2 2 5" xfId="50985" xr:uid="{00000000-0005-0000-0000-0000053B0000}"/>
    <cellStyle name="Komma 4 3 2 2 2 6" xfId="15436" xr:uid="{00000000-0005-0000-0000-0000063B0000}"/>
    <cellStyle name="Komma 4 3 2 2 3" xfId="11588" xr:uid="{00000000-0005-0000-0000-0000073B0000}"/>
    <cellStyle name="Komma 4 3 2 2 3 2" xfId="19130" xr:uid="{00000000-0005-0000-0000-0000083B0000}"/>
    <cellStyle name="Komma 4 3 2 2 3 3" xfId="43187" xr:uid="{00000000-0005-0000-0000-0000093B0000}"/>
    <cellStyle name="Komma 4 3 2 2 3 4" xfId="48446" xr:uid="{00000000-0005-0000-0000-00000A3B0000}"/>
    <cellStyle name="Komma 4 3 2 2 3 5" xfId="51462" xr:uid="{00000000-0005-0000-0000-00000B3B0000}"/>
    <cellStyle name="Komma 4 3 2 2 3 6" xfId="15579" xr:uid="{00000000-0005-0000-0000-00000C3B0000}"/>
    <cellStyle name="Komma 4 3 2 2 4" xfId="12075" xr:uid="{00000000-0005-0000-0000-00000D3B0000}"/>
    <cellStyle name="Komma 4 3 2 2 4 2" xfId="19607" xr:uid="{00000000-0005-0000-0000-00000E3B0000}"/>
    <cellStyle name="Komma 4 3 2 2 4 3" xfId="43247" xr:uid="{00000000-0005-0000-0000-00000F3B0000}"/>
    <cellStyle name="Komma 4 3 2 2 4 4" xfId="48923" xr:uid="{00000000-0005-0000-0000-0000103B0000}"/>
    <cellStyle name="Komma 4 3 2 2 4 5" xfId="51939" xr:uid="{00000000-0005-0000-0000-0000113B0000}"/>
    <cellStyle name="Komma 4 3 2 2 4 6" xfId="15724" xr:uid="{00000000-0005-0000-0000-0000123B0000}"/>
    <cellStyle name="Komma 4 3 2 2 5" xfId="9111" xr:uid="{00000000-0005-0000-0000-0000133B0000}"/>
    <cellStyle name="Komma 4 3 2 2 5 2" xfId="20971" xr:uid="{00000000-0005-0000-0000-0000143B0000}"/>
    <cellStyle name="Komma 4 3 2 2 5 3" xfId="47492" xr:uid="{00000000-0005-0000-0000-0000153B0000}"/>
    <cellStyle name="Komma 4 3 2 2 5 4" xfId="50508" xr:uid="{00000000-0005-0000-0000-0000163B0000}"/>
    <cellStyle name="Komma 4 3 2 2 5 5" xfId="18294" xr:uid="{00000000-0005-0000-0000-0000173B0000}"/>
    <cellStyle name="Komma 4 3 2 2 6" xfId="20187" xr:uid="{00000000-0005-0000-0000-0000183B0000}"/>
    <cellStyle name="Komma 4 3 2 2 7" xfId="43570" xr:uid="{00000000-0005-0000-0000-0000193B0000}"/>
    <cellStyle name="Komma 4 3 2 2 8" xfId="45040" xr:uid="{00000000-0005-0000-0000-00001A3B0000}"/>
    <cellStyle name="Komma 4 3 2 2 9" xfId="45946" xr:uid="{00000000-0005-0000-0000-00001B3B0000}"/>
    <cellStyle name="Komma 4 3 2 3" xfId="10891" xr:uid="{00000000-0005-0000-0000-00001C3B0000}"/>
    <cellStyle name="Komma 4 3 2 3 2" xfId="18441" xr:uid="{00000000-0005-0000-0000-00001D3B0000}"/>
    <cellStyle name="Komma 4 3 2 3 3" xfId="44689" xr:uid="{00000000-0005-0000-0000-00001E3B0000}"/>
    <cellStyle name="Komma 4 3 2 3 4" xfId="47757" xr:uid="{00000000-0005-0000-0000-00001F3B0000}"/>
    <cellStyle name="Komma 4 3 2 3 5" xfId="50773" xr:uid="{00000000-0005-0000-0000-0000203B0000}"/>
    <cellStyle name="Komma 4 3 2 3 6" xfId="15376" xr:uid="{00000000-0005-0000-0000-0000213B0000}"/>
    <cellStyle name="Komma 4 3 2 4" xfId="11375" xr:uid="{00000000-0005-0000-0000-0000223B0000}"/>
    <cellStyle name="Komma 4 3 2 4 2" xfId="18918" xr:uid="{00000000-0005-0000-0000-0000233B0000}"/>
    <cellStyle name="Komma 4 3 2 4 3" xfId="44847" xr:uid="{00000000-0005-0000-0000-0000243B0000}"/>
    <cellStyle name="Komma 4 3 2 4 4" xfId="48234" xr:uid="{00000000-0005-0000-0000-0000253B0000}"/>
    <cellStyle name="Komma 4 3 2 4 5" xfId="51250" xr:uid="{00000000-0005-0000-0000-0000263B0000}"/>
    <cellStyle name="Komma 4 3 2 4 6" xfId="15518" xr:uid="{00000000-0005-0000-0000-0000273B0000}"/>
    <cellStyle name="Komma 4 3 2 5" xfId="11862" xr:uid="{00000000-0005-0000-0000-0000283B0000}"/>
    <cellStyle name="Komma 4 3 2 5 2" xfId="19395" xr:uid="{00000000-0005-0000-0000-0000293B0000}"/>
    <cellStyle name="Komma 4 3 2 5 3" xfId="43220" xr:uid="{00000000-0005-0000-0000-00002A3B0000}"/>
    <cellStyle name="Komma 4 3 2 5 4" xfId="48711" xr:uid="{00000000-0005-0000-0000-00002B3B0000}"/>
    <cellStyle name="Komma 4 3 2 5 5" xfId="51727" xr:uid="{00000000-0005-0000-0000-00002C3B0000}"/>
    <cellStyle name="Komma 4 3 2 5 6" xfId="15663" xr:uid="{00000000-0005-0000-0000-00002D3B0000}"/>
    <cellStyle name="Komma 4 3 2 6" xfId="8810" xr:uid="{00000000-0005-0000-0000-00002E3B0000}"/>
    <cellStyle name="Komma 4 3 2 6 2" xfId="28715" xr:uid="{00000000-0005-0000-0000-00002F3B0000}"/>
    <cellStyle name="Komma 4 3 2 6 3" xfId="47280" xr:uid="{00000000-0005-0000-0000-0000303B0000}"/>
    <cellStyle name="Komma 4 3 2 6 4" xfId="50296" xr:uid="{00000000-0005-0000-0000-0000313B0000}"/>
    <cellStyle name="Komma 4 3 2 6 5" xfId="18233" xr:uid="{00000000-0005-0000-0000-0000323B0000}"/>
    <cellStyle name="Komma 4 3 2 7" xfId="20186" xr:uid="{00000000-0005-0000-0000-0000333B0000}"/>
    <cellStyle name="Komma 4 3 2 8" xfId="42900" xr:uid="{00000000-0005-0000-0000-0000343B0000}"/>
    <cellStyle name="Komma 4 3 2 9" xfId="45039" xr:uid="{00000000-0005-0000-0000-0000353B0000}"/>
    <cellStyle name="Komma 4 3 3" xfId="6237" xr:uid="{00000000-0005-0000-0000-0000363B0000}"/>
    <cellStyle name="Komma 4 3 3 10" xfId="45947" xr:uid="{00000000-0005-0000-0000-0000373B0000}"/>
    <cellStyle name="Komma 4 3 3 11" xfId="46227" xr:uid="{00000000-0005-0000-0000-0000383B0000}"/>
    <cellStyle name="Komma 4 3 3 12" xfId="49243" xr:uid="{00000000-0005-0000-0000-0000393B0000}"/>
    <cellStyle name="Komma 4 3 3 13" xfId="15099" xr:uid="{00000000-0005-0000-0000-00003A3B0000}"/>
    <cellStyle name="Komma 4 3 3 2" xfId="6557" xr:uid="{00000000-0005-0000-0000-00003B3B0000}"/>
    <cellStyle name="Komma 4 3 3 2 10" xfId="46439" xr:uid="{00000000-0005-0000-0000-00003C3B0000}"/>
    <cellStyle name="Komma 4 3 3 2 11" xfId="49455" xr:uid="{00000000-0005-0000-0000-00003D3B0000}"/>
    <cellStyle name="Komma 4 3 3 2 12" xfId="15256" xr:uid="{00000000-0005-0000-0000-00003E3B0000}"/>
    <cellStyle name="Komma 4 3 3 2 2" xfId="11156" xr:uid="{00000000-0005-0000-0000-00003F3B0000}"/>
    <cellStyle name="Komma 4 3 3 2 2 2" xfId="18706" xr:uid="{00000000-0005-0000-0000-0000403B0000}"/>
    <cellStyle name="Komma 4 3 3 2 2 3" xfId="44217" xr:uid="{00000000-0005-0000-0000-0000413B0000}"/>
    <cellStyle name="Komma 4 3 3 2 2 4" xfId="48022" xr:uid="{00000000-0005-0000-0000-0000423B0000}"/>
    <cellStyle name="Komma 4 3 3 2 2 5" xfId="51038" xr:uid="{00000000-0005-0000-0000-0000433B0000}"/>
    <cellStyle name="Komma 4 3 3 2 2 6" xfId="15451" xr:uid="{00000000-0005-0000-0000-0000443B0000}"/>
    <cellStyle name="Komma 4 3 3 2 3" xfId="11641" xr:uid="{00000000-0005-0000-0000-0000453B0000}"/>
    <cellStyle name="Komma 4 3 3 2 3 2" xfId="19183" xr:uid="{00000000-0005-0000-0000-0000463B0000}"/>
    <cellStyle name="Komma 4 3 3 2 3 3" xfId="44225" xr:uid="{00000000-0005-0000-0000-0000473B0000}"/>
    <cellStyle name="Komma 4 3 3 2 3 4" xfId="48499" xr:uid="{00000000-0005-0000-0000-0000483B0000}"/>
    <cellStyle name="Komma 4 3 3 2 3 5" xfId="51515" xr:uid="{00000000-0005-0000-0000-0000493B0000}"/>
    <cellStyle name="Komma 4 3 3 2 3 6" xfId="15594" xr:uid="{00000000-0005-0000-0000-00004A3B0000}"/>
    <cellStyle name="Komma 4 3 3 2 4" xfId="12128" xr:uid="{00000000-0005-0000-0000-00004B3B0000}"/>
    <cellStyle name="Komma 4 3 3 2 4 2" xfId="19660" xr:uid="{00000000-0005-0000-0000-00004C3B0000}"/>
    <cellStyle name="Komma 4 3 3 2 4 3" xfId="44596" xr:uid="{00000000-0005-0000-0000-00004D3B0000}"/>
    <cellStyle name="Komma 4 3 3 2 4 4" xfId="48976" xr:uid="{00000000-0005-0000-0000-00004E3B0000}"/>
    <cellStyle name="Komma 4 3 3 2 4 5" xfId="51992" xr:uid="{00000000-0005-0000-0000-00004F3B0000}"/>
    <cellStyle name="Komma 4 3 3 2 4 6" xfId="15739" xr:uid="{00000000-0005-0000-0000-0000503B0000}"/>
    <cellStyle name="Komma 4 3 3 2 5" xfId="9190" xr:uid="{00000000-0005-0000-0000-0000513B0000}"/>
    <cellStyle name="Komma 4 3 3 2 5 2" xfId="43090" xr:uid="{00000000-0005-0000-0000-0000523B0000}"/>
    <cellStyle name="Komma 4 3 3 2 5 3" xfId="47545" xr:uid="{00000000-0005-0000-0000-0000533B0000}"/>
    <cellStyle name="Komma 4 3 3 2 5 4" xfId="50561" xr:uid="{00000000-0005-0000-0000-0000543B0000}"/>
    <cellStyle name="Komma 4 3 3 2 5 5" xfId="18309" xr:uid="{00000000-0005-0000-0000-0000553B0000}"/>
    <cellStyle name="Komma 4 3 3 2 6" xfId="20189" xr:uid="{00000000-0005-0000-0000-0000563B0000}"/>
    <cellStyle name="Komma 4 3 3 2 7" xfId="21651" xr:uid="{00000000-0005-0000-0000-0000573B0000}"/>
    <cellStyle name="Komma 4 3 3 2 8" xfId="45042" xr:uid="{00000000-0005-0000-0000-0000583B0000}"/>
    <cellStyle name="Komma 4 3 3 2 9" xfId="45948" xr:uid="{00000000-0005-0000-0000-0000593B0000}"/>
    <cellStyle name="Komma 4 3 3 3" xfId="10944" xr:uid="{00000000-0005-0000-0000-00005A3B0000}"/>
    <cellStyle name="Komma 4 3 3 3 2" xfId="18494" xr:uid="{00000000-0005-0000-0000-00005B3B0000}"/>
    <cellStyle name="Komma 4 3 3 3 3" xfId="44820" xr:uid="{00000000-0005-0000-0000-00005C3B0000}"/>
    <cellStyle name="Komma 4 3 3 3 4" xfId="47810" xr:uid="{00000000-0005-0000-0000-00005D3B0000}"/>
    <cellStyle name="Komma 4 3 3 3 5" xfId="50826" xr:uid="{00000000-0005-0000-0000-00005E3B0000}"/>
    <cellStyle name="Komma 4 3 3 3 6" xfId="15391" xr:uid="{00000000-0005-0000-0000-00005F3B0000}"/>
    <cellStyle name="Komma 4 3 3 4" xfId="11429" xr:uid="{00000000-0005-0000-0000-0000603B0000}"/>
    <cellStyle name="Komma 4 3 3 4 2" xfId="18971" xr:uid="{00000000-0005-0000-0000-0000613B0000}"/>
    <cellStyle name="Komma 4 3 3 4 3" xfId="43774" xr:uid="{00000000-0005-0000-0000-0000623B0000}"/>
    <cellStyle name="Komma 4 3 3 4 4" xfId="48287" xr:uid="{00000000-0005-0000-0000-0000633B0000}"/>
    <cellStyle name="Komma 4 3 3 4 5" xfId="51303" xr:uid="{00000000-0005-0000-0000-0000643B0000}"/>
    <cellStyle name="Komma 4 3 3 4 6" xfId="15534" xr:uid="{00000000-0005-0000-0000-0000653B0000}"/>
    <cellStyle name="Komma 4 3 3 5" xfId="11916" xr:uid="{00000000-0005-0000-0000-0000663B0000}"/>
    <cellStyle name="Komma 4 3 3 5 2" xfId="19448" xr:uid="{00000000-0005-0000-0000-0000673B0000}"/>
    <cellStyle name="Komma 4 3 3 5 3" xfId="43415" xr:uid="{00000000-0005-0000-0000-0000683B0000}"/>
    <cellStyle name="Komma 4 3 3 5 4" xfId="48764" xr:uid="{00000000-0005-0000-0000-0000693B0000}"/>
    <cellStyle name="Komma 4 3 3 5 5" xfId="51780" xr:uid="{00000000-0005-0000-0000-00006A3B0000}"/>
    <cellStyle name="Komma 4 3 3 5 6" xfId="15679" xr:uid="{00000000-0005-0000-0000-00006B3B0000}"/>
    <cellStyle name="Komma 4 3 3 6" xfId="8881" xr:uid="{00000000-0005-0000-0000-00006C3B0000}"/>
    <cellStyle name="Komma 4 3 3 6 2" xfId="44722" xr:uid="{00000000-0005-0000-0000-00006D3B0000}"/>
    <cellStyle name="Komma 4 3 3 6 3" xfId="47333" xr:uid="{00000000-0005-0000-0000-00006E3B0000}"/>
    <cellStyle name="Komma 4 3 3 6 4" xfId="50349" xr:uid="{00000000-0005-0000-0000-00006F3B0000}"/>
    <cellStyle name="Komma 4 3 3 6 5" xfId="18249" xr:uid="{00000000-0005-0000-0000-0000703B0000}"/>
    <cellStyle name="Komma 4 3 3 7" xfId="20188" xr:uid="{00000000-0005-0000-0000-0000713B0000}"/>
    <cellStyle name="Komma 4 3 3 8" xfId="43643" xr:uid="{00000000-0005-0000-0000-0000723B0000}"/>
    <cellStyle name="Komma 4 3 3 9" xfId="45041" xr:uid="{00000000-0005-0000-0000-0000733B0000}"/>
    <cellStyle name="Komma 4 3 4" xfId="6317" xr:uid="{00000000-0005-0000-0000-0000743B0000}"/>
    <cellStyle name="Komma 4 3 4 10" xfId="45949" xr:uid="{00000000-0005-0000-0000-0000753B0000}"/>
    <cellStyle name="Komma 4 3 4 11" xfId="46280" xr:uid="{00000000-0005-0000-0000-0000763B0000}"/>
    <cellStyle name="Komma 4 3 4 12" xfId="49296" xr:uid="{00000000-0005-0000-0000-0000773B0000}"/>
    <cellStyle name="Komma 4 3 4 13" xfId="15137" xr:uid="{00000000-0005-0000-0000-0000783B0000}"/>
    <cellStyle name="Komma 4 3 4 2" xfId="6637" xr:uid="{00000000-0005-0000-0000-0000793B0000}"/>
    <cellStyle name="Komma 4 3 4 2 2" xfId="11209" xr:uid="{00000000-0005-0000-0000-00007A3B0000}"/>
    <cellStyle name="Komma 4 3 4 2 2 2" xfId="18759" xr:uid="{00000000-0005-0000-0000-00007B3B0000}"/>
    <cellStyle name="Komma 4 3 4 2 2 3" xfId="44120" xr:uid="{00000000-0005-0000-0000-00007C3B0000}"/>
    <cellStyle name="Komma 4 3 4 2 2 4" xfId="48075" xr:uid="{00000000-0005-0000-0000-00007D3B0000}"/>
    <cellStyle name="Komma 4 3 4 2 2 5" xfId="51091" xr:uid="{00000000-0005-0000-0000-00007E3B0000}"/>
    <cellStyle name="Komma 4 3 4 2 2 6" xfId="15466" xr:uid="{00000000-0005-0000-0000-00007F3B0000}"/>
    <cellStyle name="Komma 4 3 4 2 3" xfId="11694" xr:uid="{00000000-0005-0000-0000-0000803B0000}"/>
    <cellStyle name="Komma 4 3 4 2 3 2" xfId="19236" xr:uid="{00000000-0005-0000-0000-0000813B0000}"/>
    <cellStyle name="Komma 4 3 4 2 3 3" xfId="44070" xr:uid="{00000000-0005-0000-0000-0000823B0000}"/>
    <cellStyle name="Komma 4 3 4 2 3 4" xfId="48552" xr:uid="{00000000-0005-0000-0000-0000833B0000}"/>
    <cellStyle name="Komma 4 3 4 2 3 5" xfId="51568" xr:uid="{00000000-0005-0000-0000-0000843B0000}"/>
    <cellStyle name="Komma 4 3 4 2 3 6" xfId="15609" xr:uid="{00000000-0005-0000-0000-0000853B0000}"/>
    <cellStyle name="Komma 4 3 4 2 4" xfId="12181" xr:uid="{00000000-0005-0000-0000-0000863B0000}"/>
    <cellStyle name="Komma 4 3 4 2 4 2" xfId="19713" xr:uid="{00000000-0005-0000-0000-0000873B0000}"/>
    <cellStyle name="Komma 4 3 4 2 4 3" xfId="43557" xr:uid="{00000000-0005-0000-0000-0000883B0000}"/>
    <cellStyle name="Komma 4 3 4 2 4 4" xfId="49029" xr:uid="{00000000-0005-0000-0000-0000893B0000}"/>
    <cellStyle name="Komma 4 3 4 2 4 5" xfId="52045" xr:uid="{00000000-0005-0000-0000-00008A3B0000}"/>
    <cellStyle name="Komma 4 3 4 2 4 6" xfId="15754" xr:uid="{00000000-0005-0000-0000-00008B3B0000}"/>
    <cellStyle name="Komma 4 3 4 2 5" xfId="9270" xr:uid="{00000000-0005-0000-0000-00008C3B0000}"/>
    <cellStyle name="Komma 4 3 4 2 5 2" xfId="43309" xr:uid="{00000000-0005-0000-0000-00008D3B0000}"/>
    <cellStyle name="Komma 4 3 4 2 5 3" xfId="47598" xr:uid="{00000000-0005-0000-0000-00008E3B0000}"/>
    <cellStyle name="Komma 4 3 4 2 5 4" xfId="50614" xr:uid="{00000000-0005-0000-0000-00008F3B0000}"/>
    <cellStyle name="Komma 4 3 4 2 5 5" xfId="18324" xr:uid="{00000000-0005-0000-0000-0000903B0000}"/>
    <cellStyle name="Komma 4 3 4 2 6" xfId="44314" xr:uid="{00000000-0005-0000-0000-0000913B0000}"/>
    <cellStyle name="Komma 4 3 4 2 7" xfId="46492" xr:uid="{00000000-0005-0000-0000-0000923B0000}"/>
    <cellStyle name="Komma 4 3 4 2 8" xfId="49508" xr:uid="{00000000-0005-0000-0000-0000933B0000}"/>
    <cellStyle name="Komma 4 3 4 2 9" xfId="15298" xr:uid="{00000000-0005-0000-0000-0000943B0000}"/>
    <cellStyle name="Komma 4 3 4 3" xfId="10997" xr:uid="{00000000-0005-0000-0000-0000953B0000}"/>
    <cellStyle name="Komma 4 3 4 3 2" xfId="18547" xr:uid="{00000000-0005-0000-0000-0000963B0000}"/>
    <cellStyle name="Komma 4 3 4 3 3" xfId="43134" xr:uid="{00000000-0005-0000-0000-0000973B0000}"/>
    <cellStyle name="Komma 4 3 4 3 4" xfId="47863" xr:uid="{00000000-0005-0000-0000-0000983B0000}"/>
    <cellStyle name="Komma 4 3 4 3 5" xfId="50879" xr:uid="{00000000-0005-0000-0000-0000993B0000}"/>
    <cellStyle name="Komma 4 3 4 3 6" xfId="15406" xr:uid="{00000000-0005-0000-0000-00009A3B0000}"/>
    <cellStyle name="Komma 4 3 4 4" xfId="11482" xr:uid="{00000000-0005-0000-0000-00009B3B0000}"/>
    <cellStyle name="Komma 4 3 4 4 2" xfId="19024" xr:uid="{00000000-0005-0000-0000-00009C3B0000}"/>
    <cellStyle name="Komma 4 3 4 4 3" xfId="30290" xr:uid="{00000000-0005-0000-0000-00009D3B0000}"/>
    <cellStyle name="Komma 4 3 4 4 4" xfId="48340" xr:uid="{00000000-0005-0000-0000-00009E3B0000}"/>
    <cellStyle name="Komma 4 3 4 4 5" xfId="51356" xr:uid="{00000000-0005-0000-0000-00009F3B0000}"/>
    <cellStyle name="Komma 4 3 4 4 6" xfId="15549" xr:uid="{00000000-0005-0000-0000-0000A03B0000}"/>
    <cellStyle name="Komma 4 3 4 5" xfId="11969" xr:uid="{00000000-0005-0000-0000-0000A13B0000}"/>
    <cellStyle name="Komma 4 3 4 5 2" xfId="19501" xr:uid="{00000000-0005-0000-0000-0000A23B0000}"/>
    <cellStyle name="Komma 4 3 4 5 3" xfId="43636" xr:uid="{00000000-0005-0000-0000-0000A33B0000}"/>
    <cellStyle name="Komma 4 3 4 5 4" xfId="48817" xr:uid="{00000000-0005-0000-0000-0000A43B0000}"/>
    <cellStyle name="Komma 4 3 4 5 5" xfId="51833" xr:uid="{00000000-0005-0000-0000-0000A53B0000}"/>
    <cellStyle name="Komma 4 3 4 5 6" xfId="15694" xr:uid="{00000000-0005-0000-0000-0000A63B0000}"/>
    <cellStyle name="Komma 4 3 4 6" xfId="8957" xr:uid="{00000000-0005-0000-0000-0000A73B0000}"/>
    <cellStyle name="Komma 4 3 4 6 2" xfId="42622" xr:uid="{00000000-0005-0000-0000-0000A83B0000}"/>
    <cellStyle name="Komma 4 3 4 6 3" xfId="47386" xr:uid="{00000000-0005-0000-0000-0000A93B0000}"/>
    <cellStyle name="Komma 4 3 4 6 4" xfId="50402" xr:uid="{00000000-0005-0000-0000-0000AA3B0000}"/>
    <cellStyle name="Komma 4 3 4 6 5" xfId="18264" xr:uid="{00000000-0005-0000-0000-0000AB3B0000}"/>
    <cellStyle name="Komma 4 3 4 7" xfId="20190" xr:uid="{00000000-0005-0000-0000-0000AC3B0000}"/>
    <cellStyle name="Komma 4 3 4 8" xfId="43644" xr:uid="{00000000-0005-0000-0000-0000AD3B0000}"/>
    <cellStyle name="Komma 4 3 4 9" xfId="45043" xr:uid="{00000000-0005-0000-0000-0000AE3B0000}"/>
    <cellStyle name="Komma 4 3 5" xfId="6397" xr:uid="{00000000-0005-0000-0000-0000AF3B0000}"/>
    <cellStyle name="Komma 4 3 5 10" xfId="46333" xr:uid="{00000000-0005-0000-0000-0000B03B0000}"/>
    <cellStyle name="Komma 4 3 5 11" xfId="49349" xr:uid="{00000000-0005-0000-0000-0000B13B0000}"/>
    <cellStyle name="Komma 4 3 5 12" xfId="15178" xr:uid="{00000000-0005-0000-0000-0000B23B0000}"/>
    <cellStyle name="Komma 4 3 5 2" xfId="11050" xr:uid="{00000000-0005-0000-0000-0000B33B0000}"/>
    <cellStyle name="Komma 4 3 5 2 2" xfId="18600" xr:uid="{00000000-0005-0000-0000-0000B43B0000}"/>
    <cellStyle name="Komma 4 3 5 2 3" xfId="20469" xr:uid="{00000000-0005-0000-0000-0000B53B0000}"/>
    <cellStyle name="Komma 4 3 5 2 4" xfId="47916" xr:uid="{00000000-0005-0000-0000-0000B63B0000}"/>
    <cellStyle name="Komma 4 3 5 2 5" xfId="50932" xr:uid="{00000000-0005-0000-0000-0000B73B0000}"/>
    <cellStyle name="Komma 4 3 5 2 6" xfId="15421" xr:uid="{00000000-0005-0000-0000-0000B83B0000}"/>
    <cellStyle name="Komma 4 3 5 3" xfId="11535" xr:uid="{00000000-0005-0000-0000-0000B93B0000}"/>
    <cellStyle name="Komma 4 3 5 3 2" xfId="19077" xr:uid="{00000000-0005-0000-0000-0000BA3B0000}"/>
    <cellStyle name="Komma 4 3 5 3 3" xfId="44796" xr:uid="{00000000-0005-0000-0000-0000BB3B0000}"/>
    <cellStyle name="Komma 4 3 5 3 4" xfId="48393" xr:uid="{00000000-0005-0000-0000-0000BC3B0000}"/>
    <cellStyle name="Komma 4 3 5 3 5" xfId="51409" xr:uid="{00000000-0005-0000-0000-0000BD3B0000}"/>
    <cellStyle name="Komma 4 3 5 3 6" xfId="15564" xr:uid="{00000000-0005-0000-0000-0000BE3B0000}"/>
    <cellStyle name="Komma 4 3 5 4" xfId="12022" xr:uid="{00000000-0005-0000-0000-0000BF3B0000}"/>
    <cellStyle name="Komma 4 3 5 4 2" xfId="19554" xr:uid="{00000000-0005-0000-0000-0000C03B0000}"/>
    <cellStyle name="Komma 4 3 5 4 3" xfId="43637" xr:uid="{00000000-0005-0000-0000-0000C13B0000}"/>
    <cellStyle name="Komma 4 3 5 4 4" xfId="48870" xr:uid="{00000000-0005-0000-0000-0000C23B0000}"/>
    <cellStyle name="Komma 4 3 5 4 5" xfId="51886" xr:uid="{00000000-0005-0000-0000-0000C33B0000}"/>
    <cellStyle name="Komma 4 3 5 4 6" xfId="15709" xr:uid="{00000000-0005-0000-0000-0000C43B0000}"/>
    <cellStyle name="Komma 4 3 5 5" xfId="9036" xr:uid="{00000000-0005-0000-0000-0000C53B0000}"/>
    <cellStyle name="Komma 4 3 5 5 2" xfId="44024" xr:uid="{00000000-0005-0000-0000-0000C63B0000}"/>
    <cellStyle name="Komma 4 3 5 5 3" xfId="47439" xr:uid="{00000000-0005-0000-0000-0000C73B0000}"/>
    <cellStyle name="Komma 4 3 5 5 4" xfId="50455" xr:uid="{00000000-0005-0000-0000-0000C83B0000}"/>
    <cellStyle name="Komma 4 3 5 5 5" xfId="18279" xr:uid="{00000000-0005-0000-0000-0000C93B0000}"/>
    <cellStyle name="Komma 4 3 5 6" xfId="20191" xr:uid="{00000000-0005-0000-0000-0000CA3B0000}"/>
    <cellStyle name="Komma 4 3 5 7" xfId="20555" xr:uid="{00000000-0005-0000-0000-0000CB3B0000}"/>
    <cellStyle name="Komma 4 3 5 8" xfId="45044" xr:uid="{00000000-0005-0000-0000-0000CC3B0000}"/>
    <cellStyle name="Komma 4 3 5 9" xfId="45950" xr:uid="{00000000-0005-0000-0000-0000CD3B0000}"/>
    <cellStyle name="Komma 4 3 6" xfId="6717" xr:uid="{00000000-0005-0000-0000-0000CE3B0000}"/>
    <cellStyle name="Komma 4 3 6 2" xfId="11262" xr:uid="{00000000-0005-0000-0000-0000CF3B0000}"/>
    <cellStyle name="Komma 4 3 6 2 2" xfId="18812" xr:uid="{00000000-0005-0000-0000-0000D03B0000}"/>
    <cellStyle name="Komma 4 3 6 2 3" xfId="42745" xr:uid="{00000000-0005-0000-0000-0000D13B0000}"/>
    <cellStyle name="Komma 4 3 6 2 4" xfId="48128" xr:uid="{00000000-0005-0000-0000-0000D23B0000}"/>
    <cellStyle name="Komma 4 3 6 2 5" xfId="51144" xr:uid="{00000000-0005-0000-0000-0000D33B0000}"/>
    <cellStyle name="Komma 4 3 6 2 6" xfId="15481" xr:uid="{00000000-0005-0000-0000-0000D43B0000}"/>
    <cellStyle name="Komma 4 3 6 3" xfId="11747" xr:uid="{00000000-0005-0000-0000-0000D53B0000}"/>
    <cellStyle name="Komma 4 3 6 3 2" xfId="19289" xr:uid="{00000000-0005-0000-0000-0000D63B0000}"/>
    <cellStyle name="Komma 4 3 6 3 3" xfId="44071" xr:uid="{00000000-0005-0000-0000-0000D73B0000}"/>
    <cellStyle name="Komma 4 3 6 3 4" xfId="48605" xr:uid="{00000000-0005-0000-0000-0000D83B0000}"/>
    <cellStyle name="Komma 4 3 6 3 5" xfId="51621" xr:uid="{00000000-0005-0000-0000-0000D93B0000}"/>
    <cellStyle name="Komma 4 3 6 3 6" xfId="15624" xr:uid="{00000000-0005-0000-0000-0000DA3B0000}"/>
    <cellStyle name="Komma 4 3 6 4" xfId="12235" xr:uid="{00000000-0005-0000-0000-0000DB3B0000}"/>
    <cellStyle name="Komma 4 3 6 4 2" xfId="19766" xr:uid="{00000000-0005-0000-0000-0000DC3B0000}"/>
    <cellStyle name="Komma 4 3 6 4 3" xfId="43269" xr:uid="{00000000-0005-0000-0000-0000DD3B0000}"/>
    <cellStyle name="Komma 4 3 6 4 4" xfId="49082" xr:uid="{00000000-0005-0000-0000-0000DE3B0000}"/>
    <cellStyle name="Komma 4 3 6 4 5" xfId="52098" xr:uid="{00000000-0005-0000-0000-0000DF3B0000}"/>
    <cellStyle name="Komma 4 3 6 4 6" xfId="15770" xr:uid="{00000000-0005-0000-0000-0000E03B0000}"/>
    <cellStyle name="Komma 4 3 6 5" xfId="9350" xr:uid="{00000000-0005-0000-0000-0000E13B0000}"/>
    <cellStyle name="Komma 4 3 6 5 2" xfId="42671" xr:uid="{00000000-0005-0000-0000-0000E23B0000}"/>
    <cellStyle name="Komma 4 3 6 5 3" xfId="47651" xr:uid="{00000000-0005-0000-0000-0000E33B0000}"/>
    <cellStyle name="Komma 4 3 6 5 4" xfId="50667" xr:uid="{00000000-0005-0000-0000-0000E43B0000}"/>
    <cellStyle name="Komma 4 3 6 5 5" xfId="18339" xr:uid="{00000000-0005-0000-0000-0000E53B0000}"/>
    <cellStyle name="Komma 4 3 6 6" xfId="43427" xr:uid="{00000000-0005-0000-0000-0000E63B0000}"/>
    <cellStyle name="Komma 4 3 6 7" xfId="46545" xr:uid="{00000000-0005-0000-0000-0000E73B0000}"/>
    <cellStyle name="Komma 4 3 6 8" xfId="49561" xr:uid="{00000000-0005-0000-0000-0000E83B0000}"/>
    <cellStyle name="Komma 4 3 6 9" xfId="15340" xr:uid="{00000000-0005-0000-0000-0000E93B0000}"/>
    <cellStyle name="Komma 4 3 7" xfId="10838" xr:uid="{00000000-0005-0000-0000-0000EA3B0000}"/>
    <cellStyle name="Komma 4 3 7 2" xfId="18388" xr:uid="{00000000-0005-0000-0000-0000EB3B0000}"/>
    <cellStyle name="Komma 4 3 7 3" xfId="21263" xr:uid="{00000000-0005-0000-0000-0000EC3B0000}"/>
    <cellStyle name="Komma 4 3 7 4" xfId="47704" xr:uid="{00000000-0005-0000-0000-0000ED3B0000}"/>
    <cellStyle name="Komma 4 3 7 5" xfId="50720" xr:uid="{00000000-0005-0000-0000-0000EE3B0000}"/>
    <cellStyle name="Komma 4 3 7 6" xfId="15361" xr:uid="{00000000-0005-0000-0000-0000EF3B0000}"/>
    <cellStyle name="Komma 4 3 8" xfId="11322" xr:uid="{00000000-0005-0000-0000-0000F03B0000}"/>
    <cellStyle name="Komma 4 3 8 2" xfId="18865" xr:uid="{00000000-0005-0000-0000-0000F13B0000}"/>
    <cellStyle name="Komma 4 3 8 3" xfId="42895" xr:uid="{00000000-0005-0000-0000-0000F23B0000}"/>
    <cellStyle name="Komma 4 3 8 4" xfId="48181" xr:uid="{00000000-0005-0000-0000-0000F33B0000}"/>
    <cellStyle name="Komma 4 3 8 5" xfId="51197" xr:uid="{00000000-0005-0000-0000-0000F43B0000}"/>
    <cellStyle name="Komma 4 3 8 6" xfId="15503" xr:uid="{00000000-0005-0000-0000-0000F53B0000}"/>
    <cellStyle name="Komma 4 3 9" xfId="11809" xr:uid="{00000000-0005-0000-0000-0000F63B0000}"/>
    <cellStyle name="Komma 4 3 9 2" xfId="19342" xr:uid="{00000000-0005-0000-0000-0000F73B0000}"/>
    <cellStyle name="Komma 4 3 9 3" xfId="44227" xr:uid="{00000000-0005-0000-0000-0000F83B0000}"/>
    <cellStyle name="Komma 4 3 9 4" xfId="48658" xr:uid="{00000000-0005-0000-0000-0000F93B0000}"/>
    <cellStyle name="Komma 4 3 9 5" xfId="51674" xr:uid="{00000000-0005-0000-0000-0000FA3B0000}"/>
    <cellStyle name="Komma 4 3 9 6" xfId="15648" xr:uid="{00000000-0005-0000-0000-0000FB3B0000}"/>
    <cellStyle name="Komma 4 4" xfId="6154" xr:uid="{00000000-0005-0000-0000-0000FC3B0000}"/>
    <cellStyle name="Komma 4 4 10" xfId="45951" xr:uid="{00000000-0005-0000-0000-0000FD3B0000}"/>
    <cellStyle name="Komma 4 4 11" xfId="46171" xr:uid="{00000000-0005-0000-0000-0000FE3B0000}"/>
    <cellStyle name="Komma 4 4 12" xfId="49187" xr:uid="{00000000-0005-0000-0000-0000FF3B0000}"/>
    <cellStyle name="Komma 4 4 13" xfId="15063" xr:uid="{00000000-0005-0000-0000-0000003C0000}"/>
    <cellStyle name="Komma 4 4 2" xfId="6474" xr:uid="{00000000-0005-0000-0000-0000013C0000}"/>
    <cellStyle name="Komma 4 4 2 10" xfId="46383" xr:uid="{00000000-0005-0000-0000-0000023C0000}"/>
    <cellStyle name="Komma 4 4 2 11" xfId="49399" xr:uid="{00000000-0005-0000-0000-0000033C0000}"/>
    <cellStyle name="Komma 4 4 2 12" xfId="15212" xr:uid="{00000000-0005-0000-0000-0000043C0000}"/>
    <cellStyle name="Komma 4 4 2 2" xfId="11100" xr:uid="{00000000-0005-0000-0000-0000053C0000}"/>
    <cellStyle name="Komma 4 4 2 2 2" xfId="18650" xr:uid="{00000000-0005-0000-0000-0000063C0000}"/>
    <cellStyle name="Komma 4 4 2 2 3" xfId="21225" xr:uid="{00000000-0005-0000-0000-0000073C0000}"/>
    <cellStyle name="Komma 4 4 2 2 4" xfId="47966" xr:uid="{00000000-0005-0000-0000-0000083C0000}"/>
    <cellStyle name="Komma 4 4 2 2 5" xfId="50982" xr:uid="{00000000-0005-0000-0000-0000093C0000}"/>
    <cellStyle name="Komma 4 4 2 2 6" xfId="15433" xr:uid="{00000000-0005-0000-0000-00000A3C0000}"/>
    <cellStyle name="Komma 4 4 2 3" xfId="11585" xr:uid="{00000000-0005-0000-0000-00000B3C0000}"/>
    <cellStyle name="Komma 4 4 2 3 2" xfId="19127" xr:uid="{00000000-0005-0000-0000-00000C3C0000}"/>
    <cellStyle name="Komma 4 4 2 3 3" xfId="42793" xr:uid="{00000000-0005-0000-0000-00000D3C0000}"/>
    <cellStyle name="Komma 4 4 2 3 4" xfId="48443" xr:uid="{00000000-0005-0000-0000-00000E3C0000}"/>
    <cellStyle name="Komma 4 4 2 3 5" xfId="51459" xr:uid="{00000000-0005-0000-0000-00000F3C0000}"/>
    <cellStyle name="Komma 4 4 2 3 6" xfId="15576" xr:uid="{00000000-0005-0000-0000-0000103C0000}"/>
    <cellStyle name="Komma 4 4 2 4" xfId="12072" xr:uid="{00000000-0005-0000-0000-0000113C0000}"/>
    <cellStyle name="Komma 4 4 2 4 2" xfId="19604" xr:uid="{00000000-0005-0000-0000-0000123C0000}"/>
    <cellStyle name="Komma 4 4 2 4 3" xfId="42867" xr:uid="{00000000-0005-0000-0000-0000133C0000}"/>
    <cellStyle name="Komma 4 4 2 4 4" xfId="48920" xr:uid="{00000000-0005-0000-0000-0000143C0000}"/>
    <cellStyle name="Komma 4 4 2 4 5" xfId="51936" xr:uid="{00000000-0005-0000-0000-0000153C0000}"/>
    <cellStyle name="Komma 4 4 2 4 6" xfId="15721" xr:uid="{00000000-0005-0000-0000-0000163C0000}"/>
    <cellStyle name="Komma 4 4 2 5" xfId="9108" xr:uid="{00000000-0005-0000-0000-0000173C0000}"/>
    <cellStyle name="Komma 4 4 2 5 2" xfId="21329" xr:uid="{00000000-0005-0000-0000-0000183C0000}"/>
    <cellStyle name="Komma 4 4 2 5 3" xfId="47489" xr:uid="{00000000-0005-0000-0000-0000193C0000}"/>
    <cellStyle name="Komma 4 4 2 5 4" xfId="50505" xr:uid="{00000000-0005-0000-0000-00001A3C0000}"/>
    <cellStyle name="Komma 4 4 2 5 5" xfId="18291" xr:uid="{00000000-0005-0000-0000-00001B3C0000}"/>
    <cellStyle name="Komma 4 4 2 6" xfId="20193" xr:uid="{00000000-0005-0000-0000-00001C3C0000}"/>
    <cellStyle name="Komma 4 4 2 7" xfId="20549" xr:uid="{00000000-0005-0000-0000-00001D3C0000}"/>
    <cellStyle name="Komma 4 4 2 8" xfId="45046" xr:uid="{00000000-0005-0000-0000-00001E3C0000}"/>
    <cellStyle name="Komma 4 4 2 9" xfId="45952" xr:uid="{00000000-0005-0000-0000-00001F3C0000}"/>
    <cellStyle name="Komma 4 4 3" xfId="10888" xr:uid="{00000000-0005-0000-0000-0000203C0000}"/>
    <cellStyle name="Komma 4 4 3 2" xfId="18438" xr:uid="{00000000-0005-0000-0000-0000213C0000}"/>
    <cellStyle name="Komma 4 4 3 3" xfId="44785" xr:uid="{00000000-0005-0000-0000-0000223C0000}"/>
    <cellStyle name="Komma 4 4 3 4" xfId="47754" xr:uid="{00000000-0005-0000-0000-0000233C0000}"/>
    <cellStyle name="Komma 4 4 3 5" xfId="50770" xr:uid="{00000000-0005-0000-0000-0000243C0000}"/>
    <cellStyle name="Komma 4 4 3 6" xfId="15373" xr:uid="{00000000-0005-0000-0000-0000253C0000}"/>
    <cellStyle name="Komma 4 4 4" xfId="11372" xr:uid="{00000000-0005-0000-0000-0000263C0000}"/>
    <cellStyle name="Komma 4 4 4 2" xfId="18915" xr:uid="{00000000-0005-0000-0000-0000273C0000}"/>
    <cellStyle name="Komma 4 4 4 3" xfId="43997" xr:uid="{00000000-0005-0000-0000-0000283C0000}"/>
    <cellStyle name="Komma 4 4 4 4" xfId="48231" xr:uid="{00000000-0005-0000-0000-0000293C0000}"/>
    <cellStyle name="Komma 4 4 4 5" xfId="51247" xr:uid="{00000000-0005-0000-0000-00002A3C0000}"/>
    <cellStyle name="Komma 4 4 4 6" xfId="15515" xr:uid="{00000000-0005-0000-0000-00002B3C0000}"/>
    <cellStyle name="Komma 4 4 5" xfId="11859" xr:uid="{00000000-0005-0000-0000-00002C3C0000}"/>
    <cellStyle name="Komma 4 4 5 2" xfId="19392" xr:uid="{00000000-0005-0000-0000-00002D3C0000}"/>
    <cellStyle name="Komma 4 4 5 3" xfId="42835" xr:uid="{00000000-0005-0000-0000-00002E3C0000}"/>
    <cellStyle name="Komma 4 4 5 4" xfId="48708" xr:uid="{00000000-0005-0000-0000-00002F3C0000}"/>
    <cellStyle name="Komma 4 4 5 5" xfId="51724" xr:uid="{00000000-0005-0000-0000-0000303C0000}"/>
    <cellStyle name="Komma 4 4 5 6" xfId="15660" xr:uid="{00000000-0005-0000-0000-0000313C0000}"/>
    <cellStyle name="Komma 4 4 6" xfId="8807" xr:uid="{00000000-0005-0000-0000-0000323C0000}"/>
    <cellStyle name="Komma 4 4 6 2" xfId="44773" xr:uid="{00000000-0005-0000-0000-0000333C0000}"/>
    <cellStyle name="Komma 4 4 6 3" xfId="47277" xr:uid="{00000000-0005-0000-0000-0000343C0000}"/>
    <cellStyle name="Komma 4 4 6 4" xfId="50293" xr:uid="{00000000-0005-0000-0000-0000353C0000}"/>
    <cellStyle name="Komma 4 4 6 5" xfId="18230" xr:uid="{00000000-0005-0000-0000-0000363C0000}"/>
    <cellStyle name="Komma 4 4 7" xfId="20192" xr:uid="{00000000-0005-0000-0000-0000373C0000}"/>
    <cellStyle name="Komma 4 4 8" xfId="44731" xr:uid="{00000000-0005-0000-0000-0000383C0000}"/>
    <cellStyle name="Komma 4 4 9" xfId="45045" xr:uid="{00000000-0005-0000-0000-0000393C0000}"/>
    <cellStyle name="Komma 4 5" xfId="6234" xr:uid="{00000000-0005-0000-0000-00003A3C0000}"/>
    <cellStyle name="Komma 4 5 10" xfId="45953" xr:uid="{00000000-0005-0000-0000-00003B3C0000}"/>
    <cellStyle name="Komma 4 5 11" xfId="46224" xr:uid="{00000000-0005-0000-0000-00003C3C0000}"/>
    <cellStyle name="Komma 4 5 12" xfId="49240" xr:uid="{00000000-0005-0000-0000-00003D3C0000}"/>
    <cellStyle name="Komma 4 5 13" xfId="15096" xr:uid="{00000000-0005-0000-0000-00003E3C0000}"/>
    <cellStyle name="Komma 4 5 2" xfId="6554" xr:uid="{00000000-0005-0000-0000-00003F3C0000}"/>
    <cellStyle name="Komma 4 5 2 10" xfId="46436" xr:uid="{00000000-0005-0000-0000-0000403C0000}"/>
    <cellStyle name="Komma 4 5 2 11" xfId="49452" xr:uid="{00000000-0005-0000-0000-0000413C0000}"/>
    <cellStyle name="Komma 4 5 2 12" xfId="15253" xr:uid="{00000000-0005-0000-0000-0000423C0000}"/>
    <cellStyle name="Komma 4 5 2 2" xfId="11153" xr:uid="{00000000-0005-0000-0000-0000433C0000}"/>
    <cellStyle name="Komma 4 5 2 2 2" xfId="18703" xr:uid="{00000000-0005-0000-0000-0000443C0000}"/>
    <cellStyle name="Komma 4 5 2 2 3" xfId="43527" xr:uid="{00000000-0005-0000-0000-0000453C0000}"/>
    <cellStyle name="Komma 4 5 2 2 4" xfId="48019" xr:uid="{00000000-0005-0000-0000-0000463C0000}"/>
    <cellStyle name="Komma 4 5 2 2 5" xfId="51035" xr:uid="{00000000-0005-0000-0000-0000473C0000}"/>
    <cellStyle name="Komma 4 5 2 2 6" xfId="15448" xr:uid="{00000000-0005-0000-0000-0000483C0000}"/>
    <cellStyle name="Komma 4 5 2 3" xfId="11638" xr:uid="{00000000-0005-0000-0000-0000493C0000}"/>
    <cellStyle name="Komma 4 5 2 3 2" xfId="19180" xr:uid="{00000000-0005-0000-0000-00004A3C0000}"/>
    <cellStyle name="Komma 4 5 2 3 3" xfId="29641" xr:uid="{00000000-0005-0000-0000-00004B3C0000}"/>
    <cellStyle name="Komma 4 5 2 3 4" xfId="48496" xr:uid="{00000000-0005-0000-0000-00004C3C0000}"/>
    <cellStyle name="Komma 4 5 2 3 5" xfId="51512" xr:uid="{00000000-0005-0000-0000-00004D3C0000}"/>
    <cellStyle name="Komma 4 5 2 3 6" xfId="15591" xr:uid="{00000000-0005-0000-0000-00004E3C0000}"/>
    <cellStyle name="Komma 4 5 2 4" xfId="12125" xr:uid="{00000000-0005-0000-0000-00004F3C0000}"/>
    <cellStyle name="Komma 4 5 2 4 2" xfId="19657" xr:uid="{00000000-0005-0000-0000-0000503C0000}"/>
    <cellStyle name="Komma 4 5 2 4 3" xfId="43788" xr:uid="{00000000-0005-0000-0000-0000513C0000}"/>
    <cellStyle name="Komma 4 5 2 4 4" xfId="48973" xr:uid="{00000000-0005-0000-0000-0000523C0000}"/>
    <cellStyle name="Komma 4 5 2 4 5" xfId="51989" xr:uid="{00000000-0005-0000-0000-0000533C0000}"/>
    <cellStyle name="Komma 4 5 2 4 6" xfId="15736" xr:uid="{00000000-0005-0000-0000-0000543C0000}"/>
    <cellStyle name="Komma 4 5 2 5" xfId="9187" xr:uid="{00000000-0005-0000-0000-0000553C0000}"/>
    <cellStyle name="Komma 4 5 2 5 2" xfId="43384" xr:uid="{00000000-0005-0000-0000-0000563C0000}"/>
    <cellStyle name="Komma 4 5 2 5 3" xfId="47542" xr:uid="{00000000-0005-0000-0000-0000573C0000}"/>
    <cellStyle name="Komma 4 5 2 5 4" xfId="50558" xr:uid="{00000000-0005-0000-0000-0000583C0000}"/>
    <cellStyle name="Komma 4 5 2 5 5" xfId="18306" xr:uid="{00000000-0005-0000-0000-0000593C0000}"/>
    <cellStyle name="Komma 4 5 2 6" xfId="20195" xr:uid="{00000000-0005-0000-0000-00005A3C0000}"/>
    <cellStyle name="Komma 4 5 2 7" xfId="44238" xr:uid="{00000000-0005-0000-0000-00005B3C0000}"/>
    <cellStyle name="Komma 4 5 2 8" xfId="45048" xr:uid="{00000000-0005-0000-0000-00005C3C0000}"/>
    <cellStyle name="Komma 4 5 2 9" xfId="45954" xr:uid="{00000000-0005-0000-0000-00005D3C0000}"/>
    <cellStyle name="Komma 4 5 3" xfId="10941" xr:uid="{00000000-0005-0000-0000-00005E3C0000}"/>
    <cellStyle name="Komma 4 5 3 2" xfId="18491" xr:uid="{00000000-0005-0000-0000-00005F3C0000}"/>
    <cellStyle name="Komma 4 5 3 3" xfId="42962" xr:uid="{00000000-0005-0000-0000-0000603C0000}"/>
    <cellStyle name="Komma 4 5 3 4" xfId="47807" xr:uid="{00000000-0005-0000-0000-0000613C0000}"/>
    <cellStyle name="Komma 4 5 3 5" xfId="50823" xr:uid="{00000000-0005-0000-0000-0000623C0000}"/>
    <cellStyle name="Komma 4 5 3 6" xfId="15388" xr:uid="{00000000-0005-0000-0000-0000633C0000}"/>
    <cellStyle name="Komma 4 5 4" xfId="11426" xr:uid="{00000000-0005-0000-0000-0000643C0000}"/>
    <cellStyle name="Komma 4 5 4 2" xfId="18968" xr:uid="{00000000-0005-0000-0000-0000653C0000}"/>
    <cellStyle name="Komma 4 5 4 3" xfId="21190" xr:uid="{00000000-0005-0000-0000-0000663C0000}"/>
    <cellStyle name="Komma 4 5 4 4" xfId="48284" xr:uid="{00000000-0005-0000-0000-0000673C0000}"/>
    <cellStyle name="Komma 4 5 4 5" xfId="51300" xr:uid="{00000000-0005-0000-0000-0000683C0000}"/>
    <cellStyle name="Komma 4 5 4 6" xfId="15531" xr:uid="{00000000-0005-0000-0000-0000693C0000}"/>
    <cellStyle name="Komma 4 5 5" xfId="11913" xr:uid="{00000000-0005-0000-0000-00006A3C0000}"/>
    <cellStyle name="Komma 4 5 5 2" xfId="19445" xr:uid="{00000000-0005-0000-0000-00006B3C0000}"/>
    <cellStyle name="Komma 4 5 5 3" xfId="43230" xr:uid="{00000000-0005-0000-0000-00006C3C0000}"/>
    <cellStyle name="Komma 4 5 5 4" xfId="48761" xr:uid="{00000000-0005-0000-0000-00006D3C0000}"/>
    <cellStyle name="Komma 4 5 5 5" xfId="51777" xr:uid="{00000000-0005-0000-0000-00006E3C0000}"/>
    <cellStyle name="Komma 4 5 5 6" xfId="15676" xr:uid="{00000000-0005-0000-0000-00006F3C0000}"/>
    <cellStyle name="Komma 4 5 6" xfId="8878" xr:uid="{00000000-0005-0000-0000-0000703C0000}"/>
    <cellStyle name="Komma 4 5 6 2" xfId="44090" xr:uid="{00000000-0005-0000-0000-0000713C0000}"/>
    <cellStyle name="Komma 4 5 6 3" xfId="47330" xr:uid="{00000000-0005-0000-0000-0000723C0000}"/>
    <cellStyle name="Komma 4 5 6 4" xfId="50346" xr:uid="{00000000-0005-0000-0000-0000733C0000}"/>
    <cellStyle name="Komma 4 5 6 5" xfId="18246" xr:uid="{00000000-0005-0000-0000-0000743C0000}"/>
    <cellStyle name="Komma 4 5 7" xfId="20194" xr:uid="{00000000-0005-0000-0000-0000753C0000}"/>
    <cellStyle name="Komma 4 5 8" xfId="42901" xr:uid="{00000000-0005-0000-0000-0000763C0000}"/>
    <cellStyle name="Komma 4 5 9" xfId="45047" xr:uid="{00000000-0005-0000-0000-0000773C0000}"/>
    <cellStyle name="Komma 4 6" xfId="6314" xr:uid="{00000000-0005-0000-0000-0000783C0000}"/>
    <cellStyle name="Komma 4 6 10" xfId="45955" xr:uid="{00000000-0005-0000-0000-0000793C0000}"/>
    <cellStyle name="Komma 4 6 11" xfId="46277" xr:uid="{00000000-0005-0000-0000-00007A3C0000}"/>
    <cellStyle name="Komma 4 6 12" xfId="49293" xr:uid="{00000000-0005-0000-0000-00007B3C0000}"/>
    <cellStyle name="Komma 4 6 13" xfId="15134" xr:uid="{00000000-0005-0000-0000-00007C3C0000}"/>
    <cellStyle name="Komma 4 6 2" xfId="6634" xr:uid="{00000000-0005-0000-0000-00007D3C0000}"/>
    <cellStyle name="Komma 4 6 2 10" xfId="46489" xr:uid="{00000000-0005-0000-0000-00007E3C0000}"/>
    <cellStyle name="Komma 4 6 2 11" xfId="49505" xr:uid="{00000000-0005-0000-0000-00007F3C0000}"/>
    <cellStyle name="Komma 4 6 2 12" xfId="15295" xr:uid="{00000000-0005-0000-0000-0000803C0000}"/>
    <cellStyle name="Komma 4 6 2 2" xfId="11206" xr:uid="{00000000-0005-0000-0000-0000813C0000}"/>
    <cellStyle name="Komma 4 6 2 2 2" xfId="18756" xr:uid="{00000000-0005-0000-0000-0000823C0000}"/>
    <cellStyle name="Komma 4 6 2 2 3" xfId="44218" xr:uid="{00000000-0005-0000-0000-0000833C0000}"/>
    <cellStyle name="Komma 4 6 2 2 4" xfId="48072" xr:uid="{00000000-0005-0000-0000-0000843C0000}"/>
    <cellStyle name="Komma 4 6 2 2 5" xfId="51088" xr:uid="{00000000-0005-0000-0000-0000853C0000}"/>
    <cellStyle name="Komma 4 6 2 2 6" xfId="15463" xr:uid="{00000000-0005-0000-0000-0000863C0000}"/>
    <cellStyle name="Komma 4 6 2 3" xfId="11691" xr:uid="{00000000-0005-0000-0000-0000873C0000}"/>
    <cellStyle name="Komma 4 6 2 3 2" xfId="19233" xr:uid="{00000000-0005-0000-0000-0000883C0000}"/>
    <cellStyle name="Komma 4 6 2 3 3" xfId="44589" xr:uid="{00000000-0005-0000-0000-0000893C0000}"/>
    <cellStyle name="Komma 4 6 2 3 4" xfId="48549" xr:uid="{00000000-0005-0000-0000-00008A3C0000}"/>
    <cellStyle name="Komma 4 6 2 3 5" xfId="51565" xr:uid="{00000000-0005-0000-0000-00008B3C0000}"/>
    <cellStyle name="Komma 4 6 2 3 6" xfId="15606" xr:uid="{00000000-0005-0000-0000-00008C3C0000}"/>
    <cellStyle name="Komma 4 6 2 4" xfId="12178" xr:uid="{00000000-0005-0000-0000-00008D3C0000}"/>
    <cellStyle name="Komma 4 6 2 4 2" xfId="19710" xr:uid="{00000000-0005-0000-0000-00008E3C0000}"/>
    <cellStyle name="Komma 4 6 2 4 3" xfId="43503" xr:uid="{00000000-0005-0000-0000-00008F3C0000}"/>
    <cellStyle name="Komma 4 6 2 4 4" xfId="49026" xr:uid="{00000000-0005-0000-0000-0000903C0000}"/>
    <cellStyle name="Komma 4 6 2 4 5" xfId="52042" xr:uid="{00000000-0005-0000-0000-0000913C0000}"/>
    <cellStyle name="Komma 4 6 2 4 6" xfId="15751" xr:uid="{00000000-0005-0000-0000-0000923C0000}"/>
    <cellStyle name="Komma 4 6 2 5" xfId="9267" xr:uid="{00000000-0005-0000-0000-0000933C0000}"/>
    <cellStyle name="Komma 4 6 2 5 2" xfId="30059" xr:uid="{00000000-0005-0000-0000-0000943C0000}"/>
    <cellStyle name="Komma 4 6 2 5 3" xfId="47595" xr:uid="{00000000-0005-0000-0000-0000953C0000}"/>
    <cellStyle name="Komma 4 6 2 5 4" xfId="50611" xr:uid="{00000000-0005-0000-0000-0000963C0000}"/>
    <cellStyle name="Komma 4 6 2 5 5" xfId="18321" xr:uid="{00000000-0005-0000-0000-0000973C0000}"/>
    <cellStyle name="Komma 4 6 2 6" xfId="20197" xr:uid="{00000000-0005-0000-0000-0000983C0000}"/>
    <cellStyle name="Komma 4 6 2 7" xfId="43272" xr:uid="{00000000-0005-0000-0000-0000993C0000}"/>
    <cellStyle name="Komma 4 6 2 8" xfId="45050" xr:uid="{00000000-0005-0000-0000-00009A3C0000}"/>
    <cellStyle name="Komma 4 6 2 9" xfId="45956" xr:uid="{00000000-0005-0000-0000-00009B3C0000}"/>
    <cellStyle name="Komma 4 6 3" xfId="10994" xr:uid="{00000000-0005-0000-0000-00009C3C0000}"/>
    <cellStyle name="Komma 4 6 3 2" xfId="18544" xr:uid="{00000000-0005-0000-0000-00009D3C0000}"/>
    <cellStyle name="Komma 4 6 3 3" xfId="42703" xr:uid="{00000000-0005-0000-0000-00009E3C0000}"/>
    <cellStyle name="Komma 4 6 3 4" xfId="47860" xr:uid="{00000000-0005-0000-0000-00009F3C0000}"/>
    <cellStyle name="Komma 4 6 3 5" xfId="50876" xr:uid="{00000000-0005-0000-0000-0000A03C0000}"/>
    <cellStyle name="Komma 4 6 3 6" xfId="15403" xr:uid="{00000000-0005-0000-0000-0000A13C0000}"/>
    <cellStyle name="Komma 4 6 4" xfId="11479" xr:uid="{00000000-0005-0000-0000-0000A23C0000}"/>
    <cellStyle name="Komma 4 6 4 2" xfId="19021" xr:uid="{00000000-0005-0000-0000-0000A33C0000}"/>
    <cellStyle name="Komma 4 6 4 3" xfId="44835" xr:uid="{00000000-0005-0000-0000-0000A43C0000}"/>
    <cellStyle name="Komma 4 6 4 4" xfId="48337" xr:uid="{00000000-0005-0000-0000-0000A53C0000}"/>
    <cellStyle name="Komma 4 6 4 5" xfId="51353" xr:uid="{00000000-0005-0000-0000-0000A63C0000}"/>
    <cellStyle name="Komma 4 6 4 6" xfId="15546" xr:uid="{00000000-0005-0000-0000-0000A73C0000}"/>
    <cellStyle name="Komma 4 6 5" xfId="11966" xr:uid="{00000000-0005-0000-0000-0000A83C0000}"/>
    <cellStyle name="Komma 4 6 5 2" xfId="19498" xr:uid="{00000000-0005-0000-0000-0000A93C0000}"/>
    <cellStyle name="Komma 4 6 5 3" xfId="44417" xr:uid="{00000000-0005-0000-0000-0000AA3C0000}"/>
    <cellStyle name="Komma 4 6 5 4" xfId="48814" xr:uid="{00000000-0005-0000-0000-0000AB3C0000}"/>
    <cellStyle name="Komma 4 6 5 5" xfId="51830" xr:uid="{00000000-0005-0000-0000-0000AC3C0000}"/>
    <cellStyle name="Komma 4 6 5 6" xfId="15691" xr:uid="{00000000-0005-0000-0000-0000AD3C0000}"/>
    <cellStyle name="Komma 4 6 6" xfId="8954" xr:uid="{00000000-0005-0000-0000-0000AE3C0000}"/>
    <cellStyle name="Komma 4 6 6 2" xfId="44334" xr:uid="{00000000-0005-0000-0000-0000AF3C0000}"/>
    <cellStyle name="Komma 4 6 6 3" xfId="47383" xr:uid="{00000000-0005-0000-0000-0000B03C0000}"/>
    <cellStyle name="Komma 4 6 6 4" xfId="50399" xr:uid="{00000000-0005-0000-0000-0000B13C0000}"/>
    <cellStyle name="Komma 4 6 6 5" xfId="18261" xr:uid="{00000000-0005-0000-0000-0000B23C0000}"/>
    <cellStyle name="Komma 4 6 7" xfId="20196" xr:uid="{00000000-0005-0000-0000-0000B33C0000}"/>
    <cellStyle name="Komma 4 6 8" xfId="42905" xr:uid="{00000000-0005-0000-0000-0000B43C0000}"/>
    <cellStyle name="Komma 4 6 9" xfId="45049" xr:uid="{00000000-0005-0000-0000-0000B53C0000}"/>
    <cellStyle name="Komma 4 7" xfId="6394" xr:uid="{00000000-0005-0000-0000-0000B63C0000}"/>
    <cellStyle name="Komma 4 7 10" xfId="46330" xr:uid="{00000000-0005-0000-0000-0000B73C0000}"/>
    <cellStyle name="Komma 4 7 11" xfId="49346" xr:uid="{00000000-0005-0000-0000-0000B83C0000}"/>
    <cellStyle name="Komma 4 7 12" xfId="15175" xr:uid="{00000000-0005-0000-0000-0000B93C0000}"/>
    <cellStyle name="Komma 4 7 2" xfId="11047" xr:uid="{00000000-0005-0000-0000-0000BA3C0000}"/>
    <cellStyle name="Komma 4 7 2 2" xfId="18597" xr:uid="{00000000-0005-0000-0000-0000BB3C0000}"/>
    <cellStyle name="Komma 4 7 2 3" xfId="44402" xr:uid="{00000000-0005-0000-0000-0000BC3C0000}"/>
    <cellStyle name="Komma 4 7 2 4" xfId="47913" xr:uid="{00000000-0005-0000-0000-0000BD3C0000}"/>
    <cellStyle name="Komma 4 7 2 5" xfId="50929" xr:uid="{00000000-0005-0000-0000-0000BE3C0000}"/>
    <cellStyle name="Komma 4 7 2 6" xfId="15418" xr:uid="{00000000-0005-0000-0000-0000BF3C0000}"/>
    <cellStyle name="Komma 4 7 3" xfId="11532" xr:uid="{00000000-0005-0000-0000-0000C03C0000}"/>
    <cellStyle name="Komma 4 7 3 2" xfId="19074" xr:uid="{00000000-0005-0000-0000-0000C13C0000}"/>
    <cellStyle name="Komma 4 7 3 3" xfId="43342" xr:uid="{00000000-0005-0000-0000-0000C23C0000}"/>
    <cellStyle name="Komma 4 7 3 4" xfId="48390" xr:uid="{00000000-0005-0000-0000-0000C33C0000}"/>
    <cellStyle name="Komma 4 7 3 5" xfId="51406" xr:uid="{00000000-0005-0000-0000-0000C43C0000}"/>
    <cellStyle name="Komma 4 7 3 6" xfId="15561" xr:uid="{00000000-0005-0000-0000-0000C53C0000}"/>
    <cellStyle name="Komma 4 7 4" xfId="12019" xr:uid="{00000000-0005-0000-0000-0000C63C0000}"/>
    <cellStyle name="Komma 4 7 4 2" xfId="19551" xr:uid="{00000000-0005-0000-0000-0000C73C0000}"/>
    <cellStyle name="Komma 4 7 4 3" xfId="44132" xr:uid="{00000000-0005-0000-0000-0000C83C0000}"/>
    <cellStyle name="Komma 4 7 4 4" xfId="48867" xr:uid="{00000000-0005-0000-0000-0000C93C0000}"/>
    <cellStyle name="Komma 4 7 4 5" xfId="51883" xr:uid="{00000000-0005-0000-0000-0000CA3C0000}"/>
    <cellStyle name="Komma 4 7 4 6" xfId="15706" xr:uid="{00000000-0005-0000-0000-0000CB3C0000}"/>
    <cellStyle name="Komma 4 7 5" xfId="9033" xr:uid="{00000000-0005-0000-0000-0000CC3C0000}"/>
    <cellStyle name="Komma 4 7 5 2" xfId="30799" xr:uid="{00000000-0005-0000-0000-0000CD3C0000}"/>
    <cellStyle name="Komma 4 7 5 3" xfId="47436" xr:uid="{00000000-0005-0000-0000-0000CE3C0000}"/>
    <cellStyle name="Komma 4 7 5 4" xfId="50452" xr:uid="{00000000-0005-0000-0000-0000CF3C0000}"/>
    <cellStyle name="Komma 4 7 5 5" xfId="18276" xr:uid="{00000000-0005-0000-0000-0000D03C0000}"/>
    <cellStyle name="Komma 4 7 6" xfId="20198" xr:uid="{00000000-0005-0000-0000-0000D13C0000}"/>
    <cellStyle name="Komma 4 7 7" xfId="42366" xr:uid="{00000000-0005-0000-0000-0000D23C0000}"/>
    <cellStyle name="Komma 4 7 8" xfId="45051" xr:uid="{00000000-0005-0000-0000-0000D33C0000}"/>
    <cellStyle name="Komma 4 7 9" xfId="45957" xr:uid="{00000000-0005-0000-0000-0000D43C0000}"/>
    <cellStyle name="Komma 4 8" xfId="6714" xr:uid="{00000000-0005-0000-0000-0000D53C0000}"/>
    <cellStyle name="Komma 4 8 10" xfId="46542" xr:uid="{00000000-0005-0000-0000-0000D63C0000}"/>
    <cellStyle name="Komma 4 8 11" xfId="49558" xr:uid="{00000000-0005-0000-0000-0000D73C0000}"/>
    <cellStyle name="Komma 4 8 12" xfId="15337" xr:uid="{00000000-0005-0000-0000-0000D83C0000}"/>
    <cellStyle name="Komma 4 8 2" xfId="11259" xr:uid="{00000000-0005-0000-0000-0000D93C0000}"/>
    <cellStyle name="Komma 4 8 2 2" xfId="18809" xr:uid="{00000000-0005-0000-0000-0000DA3C0000}"/>
    <cellStyle name="Komma 4 8 2 3" xfId="28803" xr:uid="{00000000-0005-0000-0000-0000DB3C0000}"/>
    <cellStyle name="Komma 4 8 2 4" xfId="48125" xr:uid="{00000000-0005-0000-0000-0000DC3C0000}"/>
    <cellStyle name="Komma 4 8 2 5" xfId="51141" xr:uid="{00000000-0005-0000-0000-0000DD3C0000}"/>
    <cellStyle name="Komma 4 8 2 6" xfId="15478" xr:uid="{00000000-0005-0000-0000-0000DE3C0000}"/>
    <cellStyle name="Komma 4 8 3" xfId="11744" xr:uid="{00000000-0005-0000-0000-0000DF3C0000}"/>
    <cellStyle name="Komma 4 8 3 2" xfId="19286" xr:uid="{00000000-0005-0000-0000-0000E03C0000}"/>
    <cellStyle name="Komma 4 8 3 3" xfId="44009" xr:uid="{00000000-0005-0000-0000-0000E13C0000}"/>
    <cellStyle name="Komma 4 8 3 4" xfId="48602" xr:uid="{00000000-0005-0000-0000-0000E23C0000}"/>
    <cellStyle name="Komma 4 8 3 5" xfId="51618" xr:uid="{00000000-0005-0000-0000-0000E33C0000}"/>
    <cellStyle name="Komma 4 8 3 6" xfId="15621" xr:uid="{00000000-0005-0000-0000-0000E43C0000}"/>
    <cellStyle name="Komma 4 8 4" xfId="12232" xr:uid="{00000000-0005-0000-0000-0000E53C0000}"/>
    <cellStyle name="Komma 4 8 4 2" xfId="19763" xr:uid="{00000000-0005-0000-0000-0000E63C0000}"/>
    <cellStyle name="Komma 4 8 4 3" xfId="42893" xr:uid="{00000000-0005-0000-0000-0000E73C0000}"/>
    <cellStyle name="Komma 4 8 4 4" xfId="49079" xr:uid="{00000000-0005-0000-0000-0000E83C0000}"/>
    <cellStyle name="Komma 4 8 4 5" xfId="52095" xr:uid="{00000000-0005-0000-0000-0000E93C0000}"/>
    <cellStyle name="Komma 4 8 4 6" xfId="15767" xr:uid="{00000000-0005-0000-0000-0000EA3C0000}"/>
    <cellStyle name="Komma 4 8 5" xfId="9347" xr:uid="{00000000-0005-0000-0000-0000EB3C0000}"/>
    <cellStyle name="Komma 4 8 5 2" xfId="43110" xr:uid="{00000000-0005-0000-0000-0000EC3C0000}"/>
    <cellStyle name="Komma 4 8 5 3" xfId="47648" xr:uid="{00000000-0005-0000-0000-0000ED3C0000}"/>
    <cellStyle name="Komma 4 8 5 4" xfId="50664" xr:uid="{00000000-0005-0000-0000-0000EE3C0000}"/>
    <cellStyle name="Komma 4 8 5 5" xfId="18336" xr:uid="{00000000-0005-0000-0000-0000EF3C0000}"/>
    <cellStyle name="Komma 4 8 6" xfId="20199" xr:uid="{00000000-0005-0000-0000-0000F03C0000}"/>
    <cellStyle name="Komma 4 8 7" xfId="21647" xr:uid="{00000000-0005-0000-0000-0000F13C0000}"/>
    <cellStyle name="Komma 4 8 8" xfId="45052" xr:uid="{00000000-0005-0000-0000-0000F23C0000}"/>
    <cellStyle name="Komma 4 8 9" xfId="45958" xr:uid="{00000000-0005-0000-0000-0000F33C0000}"/>
    <cellStyle name="Komma 4 9" xfId="9359" xr:uid="{00000000-0005-0000-0000-0000F43C0000}"/>
    <cellStyle name="Komma 4 9 2" xfId="20200" xr:uid="{00000000-0005-0000-0000-0000F53C0000}"/>
    <cellStyle name="Komma 4 9 3" xfId="45053" xr:uid="{00000000-0005-0000-0000-0000F63C0000}"/>
    <cellStyle name="Komma 4 9 4" xfId="45959" xr:uid="{00000000-0005-0000-0000-0000F73C0000}"/>
    <cellStyle name="Komma 5" xfId="5086" xr:uid="{00000000-0005-0000-0000-0000F83C0000}"/>
    <cellStyle name="Komma 5 10" xfId="11323" xr:uid="{00000000-0005-0000-0000-0000F93C0000}"/>
    <cellStyle name="Komma 5 10 2" xfId="18866" xr:uid="{00000000-0005-0000-0000-0000FA3C0000}"/>
    <cellStyle name="Komma 5 10 3" xfId="44060" xr:uid="{00000000-0005-0000-0000-0000FB3C0000}"/>
    <cellStyle name="Komma 5 10 4" xfId="48182" xr:uid="{00000000-0005-0000-0000-0000FC3C0000}"/>
    <cellStyle name="Komma 5 10 5" xfId="51198" xr:uid="{00000000-0005-0000-0000-0000FD3C0000}"/>
    <cellStyle name="Komma 5 11" xfId="11810" xr:uid="{00000000-0005-0000-0000-0000FE3C0000}"/>
    <cellStyle name="Komma 5 11 2" xfId="19343" xr:uid="{00000000-0005-0000-0000-0000FF3C0000}"/>
    <cellStyle name="Komma 5 11 3" xfId="42827" xr:uid="{00000000-0005-0000-0000-0000003D0000}"/>
    <cellStyle name="Komma 5 11 4" xfId="48659" xr:uid="{00000000-0005-0000-0000-0000013D0000}"/>
    <cellStyle name="Komma 5 11 5" xfId="51675" xr:uid="{00000000-0005-0000-0000-0000023D0000}"/>
    <cellStyle name="Komma 5 12" xfId="7540" xr:uid="{00000000-0005-0000-0000-0000033D0000}"/>
    <cellStyle name="Komma 5 12 2" xfId="43014" xr:uid="{00000000-0005-0000-0000-0000043D0000}"/>
    <cellStyle name="Komma 5 12 3" xfId="47002" xr:uid="{00000000-0005-0000-0000-0000053D0000}"/>
    <cellStyle name="Komma 5 12 4" xfId="50018" xr:uid="{00000000-0005-0000-0000-0000063D0000}"/>
    <cellStyle name="Komma 5 13" xfId="20201" xr:uid="{00000000-0005-0000-0000-0000073D0000}"/>
    <cellStyle name="Komma 5 14" xfId="45054" xr:uid="{00000000-0005-0000-0000-0000083D0000}"/>
    <cellStyle name="Komma 5 15" xfId="45960" xr:uid="{00000000-0005-0000-0000-0000093D0000}"/>
    <cellStyle name="Komma 5 16" xfId="46122" xr:uid="{00000000-0005-0000-0000-00000A3D0000}"/>
    <cellStyle name="Komma 5 17" xfId="49137" xr:uid="{00000000-0005-0000-0000-00000B3D0000}"/>
    <cellStyle name="Komma 5 2" xfId="5087" xr:uid="{00000000-0005-0000-0000-00000C3D0000}"/>
    <cellStyle name="Komma 5 2 10" xfId="11811" xr:uid="{00000000-0005-0000-0000-00000D3D0000}"/>
    <cellStyle name="Komma 5 2 10 2" xfId="19344" xr:uid="{00000000-0005-0000-0000-00000E3D0000}"/>
    <cellStyle name="Komma 5 2 10 3" xfId="44828" xr:uid="{00000000-0005-0000-0000-00000F3D0000}"/>
    <cellStyle name="Komma 5 2 10 4" xfId="48660" xr:uid="{00000000-0005-0000-0000-0000103D0000}"/>
    <cellStyle name="Komma 5 2 10 5" xfId="51676" xr:uid="{00000000-0005-0000-0000-0000113D0000}"/>
    <cellStyle name="Komma 5 2 11" xfId="7893" xr:uid="{00000000-0005-0000-0000-0000123D0000}"/>
    <cellStyle name="Komma 5 2 11 2" xfId="42566" xr:uid="{00000000-0005-0000-0000-0000133D0000}"/>
    <cellStyle name="Komma 5 2 11 3" xfId="47023" xr:uid="{00000000-0005-0000-0000-0000143D0000}"/>
    <cellStyle name="Komma 5 2 11 4" xfId="50039" xr:uid="{00000000-0005-0000-0000-0000153D0000}"/>
    <cellStyle name="Komma 5 2 12" xfId="20202" xr:uid="{00000000-0005-0000-0000-0000163D0000}"/>
    <cellStyle name="Komma 5 2 13" xfId="45055" xr:uid="{00000000-0005-0000-0000-0000173D0000}"/>
    <cellStyle name="Komma 5 2 14" xfId="45961" xr:uid="{00000000-0005-0000-0000-0000183D0000}"/>
    <cellStyle name="Komma 5 2 15" xfId="46123" xr:uid="{00000000-0005-0000-0000-0000193D0000}"/>
    <cellStyle name="Komma 5 2 16" xfId="49138" xr:uid="{00000000-0005-0000-0000-00001A3D0000}"/>
    <cellStyle name="Komma 5 2 2" xfId="5088" xr:uid="{00000000-0005-0000-0000-00001B3D0000}"/>
    <cellStyle name="Komma 5 2 2 10" xfId="8495" xr:uid="{00000000-0005-0000-0000-00001C3D0000}"/>
    <cellStyle name="Komma 5 2 2 10 2" xfId="20982" xr:uid="{00000000-0005-0000-0000-00001D3D0000}"/>
    <cellStyle name="Komma 5 2 2 10 3" xfId="47222" xr:uid="{00000000-0005-0000-0000-00001E3D0000}"/>
    <cellStyle name="Komma 5 2 2 10 4" xfId="50238" xr:uid="{00000000-0005-0000-0000-00001F3D0000}"/>
    <cellStyle name="Komma 5 2 2 11" xfId="20203" xr:uid="{00000000-0005-0000-0000-0000203D0000}"/>
    <cellStyle name="Komma 5 2 2 12" xfId="45056" xr:uid="{00000000-0005-0000-0000-0000213D0000}"/>
    <cellStyle name="Komma 5 2 2 13" xfId="45962" xr:uid="{00000000-0005-0000-0000-0000223D0000}"/>
    <cellStyle name="Komma 5 2 2 14" xfId="46124" xr:uid="{00000000-0005-0000-0000-0000233D0000}"/>
    <cellStyle name="Komma 5 2 2 15" xfId="49139" xr:uid="{00000000-0005-0000-0000-0000243D0000}"/>
    <cellStyle name="Komma 5 2 2 2" xfId="6160" xr:uid="{00000000-0005-0000-0000-0000253D0000}"/>
    <cellStyle name="Komma 5 2 2 2 10" xfId="45963" xr:uid="{00000000-0005-0000-0000-0000263D0000}"/>
    <cellStyle name="Komma 5 2 2 2 11" xfId="46177" xr:uid="{00000000-0005-0000-0000-0000273D0000}"/>
    <cellStyle name="Komma 5 2 2 2 12" xfId="49193" xr:uid="{00000000-0005-0000-0000-0000283D0000}"/>
    <cellStyle name="Komma 5 2 2 2 2" xfId="6480" xr:uid="{00000000-0005-0000-0000-0000293D0000}"/>
    <cellStyle name="Komma 5 2 2 2 2 2" xfId="11106" xr:uid="{00000000-0005-0000-0000-00002A3D0000}"/>
    <cellStyle name="Komma 5 2 2 2 2 2 2" xfId="18656" xr:uid="{00000000-0005-0000-0000-00002B3D0000}"/>
    <cellStyle name="Komma 5 2 2 2 2 2 3" xfId="33271" xr:uid="{00000000-0005-0000-0000-00002C3D0000}"/>
    <cellStyle name="Komma 5 2 2 2 2 2 4" xfId="47972" xr:uid="{00000000-0005-0000-0000-00002D3D0000}"/>
    <cellStyle name="Komma 5 2 2 2 2 2 5" xfId="50988" xr:uid="{00000000-0005-0000-0000-00002E3D0000}"/>
    <cellStyle name="Komma 5 2 2 2 2 3" xfId="11591" xr:uid="{00000000-0005-0000-0000-00002F3D0000}"/>
    <cellStyle name="Komma 5 2 2 2 2 3 2" xfId="19133" xr:uid="{00000000-0005-0000-0000-0000303D0000}"/>
    <cellStyle name="Komma 5 2 2 2 2 3 3" xfId="42794" xr:uid="{00000000-0005-0000-0000-0000313D0000}"/>
    <cellStyle name="Komma 5 2 2 2 2 3 4" xfId="48449" xr:uid="{00000000-0005-0000-0000-0000323D0000}"/>
    <cellStyle name="Komma 5 2 2 2 2 3 5" xfId="51465" xr:uid="{00000000-0005-0000-0000-0000333D0000}"/>
    <cellStyle name="Komma 5 2 2 2 2 4" xfId="12078" xr:uid="{00000000-0005-0000-0000-0000343D0000}"/>
    <cellStyle name="Komma 5 2 2 2 2 4 2" xfId="19610" xr:uid="{00000000-0005-0000-0000-0000353D0000}"/>
    <cellStyle name="Komma 5 2 2 2 2 4 3" xfId="42868" xr:uid="{00000000-0005-0000-0000-0000363D0000}"/>
    <cellStyle name="Komma 5 2 2 2 2 4 4" xfId="48926" xr:uid="{00000000-0005-0000-0000-0000373D0000}"/>
    <cellStyle name="Komma 5 2 2 2 2 4 5" xfId="51942" xr:uid="{00000000-0005-0000-0000-0000383D0000}"/>
    <cellStyle name="Komma 5 2 2 2 2 5" xfId="9114" xr:uid="{00000000-0005-0000-0000-0000393D0000}"/>
    <cellStyle name="Komma 5 2 2 2 2 5 2" xfId="33393" xr:uid="{00000000-0005-0000-0000-00003A3D0000}"/>
    <cellStyle name="Komma 5 2 2 2 2 5 3" xfId="47495" xr:uid="{00000000-0005-0000-0000-00003B3D0000}"/>
    <cellStyle name="Komma 5 2 2 2 2 5 4" xfId="50511" xr:uid="{00000000-0005-0000-0000-00003C3D0000}"/>
    <cellStyle name="Komma 5 2 2 2 2 6" xfId="42384" xr:uid="{00000000-0005-0000-0000-00003D3D0000}"/>
    <cellStyle name="Komma 5 2 2 2 2 7" xfId="46389" xr:uid="{00000000-0005-0000-0000-00003E3D0000}"/>
    <cellStyle name="Komma 5 2 2 2 2 8" xfId="49405" xr:uid="{00000000-0005-0000-0000-00003F3D0000}"/>
    <cellStyle name="Komma 5 2 2 2 3" xfId="10894" xr:uid="{00000000-0005-0000-0000-0000403D0000}"/>
    <cellStyle name="Komma 5 2 2 2 3 2" xfId="18444" xr:uid="{00000000-0005-0000-0000-0000413D0000}"/>
    <cellStyle name="Komma 5 2 2 2 3 3" xfId="43909" xr:uid="{00000000-0005-0000-0000-0000423D0000}"/>
    <cellStyle name="Komma 5 2 2 2 3 4" xfId="47760" xr:uid="{00000000-0005-0000-0000-0000433D0000}"/>
    <cellStyle name="Komma 5 2 2 2 3 5" xfId="50776" xr:uid="{00000000-0005-0000-0000-0000443D0000}"/>
    <cellStyle name="Komma 5 2 2 2 4" xfId="11378" xr:uid="{00000000-0005-0000-0000-0000453D0000}"/>
    <cellStyle name="Komma 5 2 2 2 4 2" xfId="18921" xr:uid="{00000000-0005-0000-0000-0000463D0000}"/>
    <cellStyle name="Komma 5 2 2 2 4 3" xfId="44578" xr:uid="{00000000-0005-0000-0000-0000473D0000}"/>
    <cellStyle name="Komma 5 2 2 2 4 4" xfId="48237" xr:uid="{00000000-0005-0000-0000-0000483D0000}"/>
    <cellStyle name="Komma 5 2 2 2 4 5" xfId="51253" xr:uid="{00000000-0005-0000-0000-0000493D0000}"/>
    <cellStyle name="Komma 5 2 2 2 5" xfId="11865" xr:uid="{00000000-0005-0000-0000-00004A3D0000}"/>
    <cellStyle name="Komma 5 2 2 2 5 2" xfId="19398" xr:uid="{00000000-0005-0000-0000-00004B3D0000}"/>
    <cellStyle name="Komma 5 2 2 2 5 3" xfId="42836" xr:uid="{00000000-0005-0000-0000-00004C3D0000}"/>
    <cellStyle name="Komma 5 2 2 2 5 4" xfId="48714" xr:uid="{00000000-0005-0000-0000-00004D3D0000}"/>
    <cellStyle name="Komma 5 2 2 2 5 5" xfId="51730" xr:uid="{00000000-0005-0000-0000-00004E3D0000}"/>
    <cellStyle name="Komma 5 2 2 2 6" xfId="8813" xr:uid="{00000000-0005-0000-0000-00004F3D0000}"/>
    <cellStyle name="Komma 5 2 2 2 6 2" xfId="44331" xr:uid="{00000000-0005-0000-0000-0000503D0000}"/>
    <cellStyle name="Komma 5 2 2 2 6 3" xfId="47283" xr:uid="{00000000-0005-0000-0000-0000513D0000}"/>
    <cellStyle name="Komma 5 2 2 2 6 4" xfId="50299" xr:uid="{00000000-0005-0000-0000-0000523D0000}"/>
    <cellStyle name="Komma 5 2 2 2 7" xfId="20204" xr:uid="{00000000-0005-0000-0000-0000533D0000}"/>
    <cellStyle name="Komma 5 2 2 2 8" xfId="44236" xr:uid="{00000000-0005-0000-0000-0000543D0000}"/>
    <cellStyle name="Komma 5 2 2 2 9" xfId="45057" xr:uid="{00000000-0005-0000-0000-0000553D0000}"/>
    <cellStyle name="Komma 5 2 2 3" xfId="6240" xr:uid="{00000000-0005-0000-0000-0000563D0000}"/>
    <cellStyle name="Komma 5 2 2 3 10" xfId="45964" xr:uid="{00000000-0005-0000-0000-0000573D0000}"/>
    <cellStyle name="Komma 5 2 2 3 11" xfId="46230" xr:uid="{00000000-0005-0000-0000-0000583D0000}"/>
    <cellStyle name="Komma 5 2 2 3 12" xfId="49246" xr:uid="{00000000-0005-0000-0000-0000593D0000}"/>
    <cellStyle name="Komma 5 2 2 3 2" xfId="6560" xr:uid="{00000000-0005-0000-0000-00005A3D0000}"/>
    <cellStyle name="Komma 5 2 2 3 2 2" xfId="11159" xr:uid="{00000000-0005-0000-0000-00005B3D0000}"/>
    <cellStyle name="Komma 5 2 2 3 2 2 2" xfId="18709" xr:uid="{00000000-0005-0000-0000-00005C3D0000}"/>
    <cellStyle name="Komma 5 2 2 3 2 2 3" xfId="44119" xr:uid="{00000000-0005-0000-0000-00005D3D0000}"/>
    <cellStyle name="Komma 5 2 2 3 2 2 4" xfId="48025" xr:uid="{00000000-0005-0000-0000-00005E3D0000}"/>
    <cellStyle name="Komma 5 2 2 3 2 2 5" xfId="51041" xr:uid="{00000000-0005-0000-0000-00005F3D0000}"/>
    <cellStyle name="Komma 5 2 2 3 2 3" xfId="11644" xr:uid="{00000000-0005-0000-0000-0000603D0000}"/>
    <cellStyle name="Komma 5 2 2 3 2 3 2" xfId="19186" xr:uid="{00000000-0005-0000-0000-0000613D0000}"/>
    <cellStyle name="Komma 5 2 2 3 2 3 3" xfId="43193" xr:uid="{00000000-0005-0000-0000-0000623D0000}"/>
    <cellStyle name="Komma 5 2 2 3 2 3 4" xfId="48502" xr:uid="{00000000-0005-0000-0000-0000633D0000}"/>
    <cellStyle name="Komma 5 2 2 3 2 3 5" xfId="51518" xr:uid="{00000000-0005-0000-0000-0000643D0000}"/>
    <cellStyle name="Komma 5 2 2 3 2 4" xfId="12131" xr:uid="{00000000-0005-0000-0000-0000653D0000}"/>
    <cellStyle name="Komma 5 2 2 3 2 4 2" xfId="19663" xr:uid="{00000000-0005-0000-0000-0000663D0000}"/>
    <cellStyle name="Komma 5 2 2 3 2 4 3" xfId="44369" xr:uid="{00000000-0005-0000-0000-0000673D0000}"/>
    <cellStyle name="Komma 5 2 2 3 2 4 4" xfId="48979" xr:uid="{00000000-0005-0000-0000-0000683D0000}"/>
    <cellStyle name="Komma 5 2 2 3 2 4 5" xfId="51995" xr:uid="{00000000-0005-0000-0000-0000693D0000}"/>
    <cellStyle name="Komma 5 2 2 3 2 5" xfId="9193" xr:uid="{00000000-0005-0000-0000-00006A3D0000}"/>
    <cellStyle name="Komma 5 2 2 3 2 5 2" xfId="43385" xr:uid="{00000000-0005-0000-0000-00006B3D0000}"/>
    <cellStyle name="Komma 5 2 2 3 2 5 3" xfId="47548" xr:uid="{00000000-0005-0000-0000-00006C3D0000}"/>
    <cellStyle name="Komma 5 2 2 3 2 5 4" xfId="50564" xr:uid="{00000000-0005-0000-0000-00006D3D0000}"/>
    <cellStyle name="Komma 5 2 2 3 2 6" xfId="43425" xr:uid="{00000000-0005-0000-0000-00006E3D0000}"/>
    <cellStyle name="Komma 5 2 2 3 2 7" xfId="46442" xr:uid="{00000000-0005-0000-0000-00006F3D0000}"/>
    <cellStyle name="Komma 5 2 2 3 2 8" xfId="49458" xr:uid="{00000000-0005-0000-0000-0000703D0000}"/>
    <cellStyle name="Komma 5 2 2 3 3" xfId="10947" xr:uid="{00000000-0005-0000-0000-0000713D0000}"/>
    <cellStyle name="Komma 5 2 2 3 3 2" xfId="18497" xr:uid="{00000000-0005-0000-0000-0000723D0000}"/>
    <cellStyle name="Komma 5 2 2 3 3 3" xfId="44690" xr:uid="{00000000-0005-0000-0000-0000733D0000}"/>
    <cellStyle name="Komma 5 2 2 3 3 4" xfId="47813" xr:uid="{00000000-0005-0000-0000-0000743D0000}"/>
    <cellStyle name="Komma 5 2 2 3 3 5" xfId="50829" xr:uid="{00000000-0005-0000-0000-0000753D0000}"/>
    <cellStyle name="Komma 5 2 2 3 4" xfId="11432" xr:uid="{00000000-0005-0000-0000-0000763D0000}"/>
    <cellStyle name="Komma 5 2 2 3 4 2" xfId="18974" xr:uid="{00000000-0005-0000-0000-0000773D0000}"/>
    <cellStyle name="Komma 5 2 2 3 4 3" xfId="21189" xr:uid="{00000000-0005-0000-0000-0000783D0000}"/>
    <cellStyle name="Komma 5 2 2 3 4 4" xfId="48290" xr:uid="{00000000-0005-0000-0000-0000793D0000}"/>
    <cellStyle name="Komma 5 2 2 3 4 5" xfId="51306" xr:uid="{00000000-0005-0000-0000-00007A3D0000}"/>
    <cellStyle name="Komma 5 2 2 3 5" xfId="11919" xr:uid="{00000000-0005-0000-0000-00007B3D0000}"/>
    <cellStyle name="Komma 5 2 2 3 5 2" xfId="19451" xr:uid="{00000000-0005-0000-0000-00007C3D0000}"/>
    <cellStyle name="Komma 5 2 2 3 5 3" xfId="32858" xr:uid="{00000000-0005-0000-0000-00007D3D0000}"/>
    <cellStyle name="Komma 5 2 2 3 5 4" xfId="48767" xr:uid="{00000000-0005-0000-0000-00007E3D0000}"/>
    <cellStyle name="Komma 5 2 2 3 5 5" xfId="51783" xr:uid="{00000000-0005-0000-0000-00007F3D0000}"/>
    <cellStyle name="Komma 5 2 2 3 6" xfId="8884" xr:uid="{00000000-0005-0000-0000-0000803D0000}"/>
    <cellStyle name="Komma 5 2 2 3 6 2" xfId="21354" xr:uid="{00000000-0005-0000-0000-0000813D0000}"/>
    <cellStyle name="Komma 5 2 2 3 6 3" xfId="47336" xr:uid="{00000000-0005-0000-0000-0000823D0000}"/>
    <cellStyle name="Komma 5 2 2 3 6 4" xfId="50352" xr:uid="{00000000-0005-0000-0000-0000833D0000}"/>
    <cellStyle name="Komma 5 2 2 3 7" xfId="20205" xr:uid="{00000000-0005-0000-0000-0000843D0000}"/>
    <cellStyle name="Komma 5 2 2 3 8" xfId="21660" xr:uid="{00000000-0005-0000-0000-0000853D0000}"/>
    <cellStyle name="Komma 5 2 2 3 9" xfId="45058" xr:uid="{00000000-0005-0000-0000-0000863D0000}"/>
    <cellStyle name="Komma 5 2 2 4" xfId="6320" xr:uid="{00000000-0005-0000-0000-0000873D0000}"/>
    <cellStyle name="Komma 5 2 2 4 2" xfId="6640" xr:uid="{00000000-0005-0000-0000-0000883D0000}"/>
    <cellStyle name="Komma 5 2 2 4 2 2" xfId="11212" xr:uid="{00000000-0005-0000-0000-0000893D0000}"/>
    <cellStyle name="Komma 5 2 2 4 2 2 2" xfId="18762" xr:uid="{00000000-0005-0000-0000-00008A3D0000}"/>
    <cellStyle name="Komma 5 2 2 4 2 2 3" xfId="44793" xr:uid="{00000000-0005-0000-0000-00008B3D0000}"/>
    <cellStyle name="Komma 5 2 2 4 2 2 4" xfId="48078" xr:uid="{00000000-0005-0000-0000-00008C3D0000}"/>
    <cellStyle name="Komma 5 2 2 4 2 2 5" xfId="51094" xr:uid="{00000000-0005-0000-0000-00008D3D0000}"/>
    <cellStyle name="Komma 5 2 2 4 2 3" xfId="11697" xr:uid="{00000000-0005-0000-0000-00008E3D0000}"/>
    <cellStyle name="Komma 5 2 2 4 2 3 2" xfId="19239" xr:uid="{00000000-0005-0000-0000-00008F3D0000}"/>
    <cellStyle name="Komma 5 2 2 4 2 3 3" xfId="42811" xr:uid="{00000000-0005-0000-0000-0000903D0000}"/>
    <cellStyle name="Komma 5 2 2 4 2 3 4" xfId="48555" xr:uid="{00000000-0005-0000-0000-0000913D0000}"/>
    <cellStyle name="Komma 5 2 2 4 2 3 5" xfId="51571" xr:uid="{00000000-0005-0000-0000-0000923D0000}"/>
    <cellStyle name="Komma 5 2 2 4 2 4" xfId="12184" xr:uid="{00000000-0005-0000-0000-0000933D0000}"/>
    <cellStyle name="Komma 5 2 2 4 2 4 2" xfId="19716" xr:uid="{00000000-0005-0000-0000-0000943D0000}"/>
    <cellStyle name="Komma 5 2 2 4 2 4 3" xfId="42885" xr:uid="{00000000-0005-0000-0000-0000953D0000}"/>
    <cellStyle name="Komma 5 2 2 4 2 4 4" xfId="49032" xr:uid="{00000000-0005-0000-0000-0000963D0000}"/>
    <cellStyle name="Komma 5 2 2 4 2 4 5" xfId="52048" xr:uid="{00000000-0005-0000-0000-0000973D0000}"/>
    <cellStyle name="Komma 5 2 2 4 2 5" xfId="9273" xr:uid="{00000000-0005-0000-0000-0000983D0000}"/>
    <cellStyle name="Komma 5 2 2 4 2 5 2" xfId="43761" xr:uid="{00000000-0005-0000-0000-0000993D0000}"/>
    <cellStyle name="Komma 5 2 2 4 2 5 3" xfId="47601" xr:uid="{00000000-0005-0000-0000-00009A3D0000}"/>
    <cellStyle name="Komma 5 2 2 4 2 5 4" xfId="50617" xr:uid="{00000000-0005-0000-0000-00009B3D0000}"/>
    <cellStyle name="Komma 5 2 2 4 2 6" xfId="42428" xr:uid="{00000000-0005-0000-0000-00009C3D0000}"/>
    <cellStyle name="Komma 5 2 2 4 2 7" xfId="46495" xr:uid="{00000000-0005-0000-0000-00009D3D0000}"/>
    <cellStyle name="Komma 5 2 2 4 2 8" xfId="49511" xr:uid="{00000000-0005-0000-0000-00009E3D0000}"/>
    <cellStyle name="Komma 5 2 2 4 3" xfId="11000" xr:uid="{00000000-0005-0000-0000-00009F3D0000}"/>
    <cellStyle name="Komma 5 2 2 4 3 2" xfId="18550" xr:uid="{00000000-0005-0000-0000-0000A03D0000}"/>
    <cellStyle name="Komma 5 2 2 4 3 3" xfId="42704" xr:uid="{00000000-0005-0000-0000-0000A13D0000}"/>
    <cellStyle name="Komma 5 2 2 4 3 4" xfId="47866" xr:uid="{00000000-0005-0000-0000-0000A23D0000}"/>
    <cellStyle name="Komma 5 2 2 4 3 5" xfId="50882" xr:uid="{00000000-0005-0000-0000-0000A33D0000}"/>
    <cellStyle name="Komma 5 2 2 4 4" xfId="11485" xr:uid="{00000000-0005-0000-0000-0000A43D0000}"/>
    <cellStyle name="Komma 5 2 2 4 4 2" xfId="19027" xr:uid="{00000000-0005-0000-0000-0000A53D0000}"/>
    <cellStyle name="Komma 5 2 2 4 4 3" xfId="43967" xr:uid="{00000000-0005-0000-0000-0000A63D0000}"/>
    <cellStyle name="Komma 5 2 2 4 4 4" xfId="48343" xr:uid="{00000000-0005-0000-0000-0000A73D0000}"/>
    <cellStyle name="Komma 5 2 2 4 4 5" xfId="51359" xr:uid="{00000000-0005-0000-0000-0000A83D0000}"/>
    <cellStyle name="Komma 5 2 2 4 5" xfId="11972" xr:uid="{00000000-0005-0000-0000-0000A93D0000}"/>
    <cellStyle name="Komma 5 2 2 4 5 2" xfId="19504" xr:uid="{00000000-0005-0000-0000-0000AA3D0000}"/>
    <cellStyle name="Komma 5 2 2 4 5 3" xfId="42854" xr:uid="{00000000-0005-0000-0000-0000AB3D0000}"/>
    <cellStyle name="Komma 5 2 2 4 5 4" xfId="48820" xr:uid="{00000000-0005-0000-0000-0000AC3D0000}"/>
    <cellStyle name="Komma 5 2 2 4 5 5" xfId="51836" xr:uid="{00000000-0005-0000-0000-0000AD3D0000}"/>
    <cellStyle name="Komma 5 2 2 4 6" xfId="8960" xr:uid="{00000000-0005-0000-0000-0000AE3D0000}"/>
    <cellStyle name="Komma 5 2 2 4 6 2" xfId="21346" xr:uid="{00000000-0005-0000-0000-0000AF3D0000}"/>
    <cellStyle name="Komma 5 2 2 4 6 3" xfId="47389" xr:uid="{00000000-0005-0000-0000-0000B03D0000}"/>
    <cellStyle name="Komma 5 2 2 4 6 4" xfId="50405" xr:uid="{00000000-0005-0000-0000-0000B13D0000}"/>
    <cellStyle name="Komma 5 2 2 4 7" xfId="21653" xr:uid="{00000000-0005-0000-0000-0000B23D0000}"/>
    <cellStyle name="Komma 5 2 2 4 8" xfId="46283" xr:uid="{00000000-0005-0000-0000-0000B33D0000}"/>
    <cellStyle name="Komma 5 2 2 4 9" xfId="49299" xr:uid="{00000000-0005-0000-0000-0000B43D0000}"/>
    <cellStyle name="Komma 5 2 2 5" xfId="6400" xr:uid="{00000000-0005-0000-0000-0000B53D0000}"/>
    <cellStyle name="Komma 5 2 2 5 2" xfId="11053" xr:uid="{00000000-0005-0000-0000-0000B63D0000}"/>
    <cellStyle name="Komma 5 2 2 5 2 2" xfId="18603" xr:uid="{00000000-0005-0000-0000-0000B73D0000}"/>
    <cellStyle name="Komma 5 2 2 5 2 3" xfId="20739" xr:uid="{00000000-0005-0000-0000-0000B83D0000}"/>
    <cellStyle name="Komma 5 2 2 5 2 4" xfId="47919" xr:uid="{00000000-0005-0000-0000-0000B93D0000}"/>
    <cellStyle name="Komma 5 2 2 5 2 5" xfId="50935" xr:uid="{00000000-0005-0000-0000-0000BA3D0000}"/>
    <cellStyle name="Komma 5 2 2 5 3" xfId="11538" xr:uid="{00000000-0005-0000-0000-0000BB3D0000}"/>
    <cellStyle name="Komma 5 2 2 5 3 2" xfId="19080" xr:uid="{00000000-0005-0000-0000-0000BC3D0000}"/>
    <cellStyle name="Komma 5 2 2 5 3 3" xfId="43688" xr:uid="{00000000-0005-0000-0000-0000BD3D0000}"/>
    <cellStyle name="Komma 5 2 2 5 3 4" xfId="48396" xr:uid="{00000000-0005-0000-0000-0000BE3D0000}"/>
    <cellStyle name="Komma 5 2 2 5 3 5" xfId="51412" xr:uid="{00000000-0005-0000-0000-0000BF3D0000}"/>
    <cellStyle name="Komma 5 2 2 5 4" xfId="12025" xr:uid="{00000000-0005-0000-0000-0000C03D0000}"/>
    <cellStyle name="Komma 5 2 2 5 4 2" xfId="19557" xr:uid="{00000000-0005-0000-0000-0000C13D0000}"/>
    <cellStyle name="Komma 5 2 2 5 4 3" xfId="44708" xr:uid="{00000000-0005-0000-0000-0000C23D0000}"/>
    <cellStyle name="Komma 5 2 2 5 4 4" xfId="48873" xr:uid="{00000000-0005-0000-0000-0000C33D0000}"/>
    <cellStyle name="Komma 5 2 2 5 4 5" xfId="51889" xr:uid="{00000000-0005-0000-0000-0000C43D0000}"/>
    <cellStyle name="Komma 5 2 2 5 5" xfId="9039" xr:uid="{00000000-0005-0000-0000-0000C53D0000}"/>
    <cellStyle name="Komma 5 2 2 5 5 2" xfId="42632" xr:uid="{00000000-0005-0000-0000-0000C63D0000}"/>
    <cellStyle name="Komma 5 2 2 5 5 3" xfId="47442" xr:uid="{00000000-0005-0000-0000-0000C73D0000}"/>
    <cellStyle name="Komma 5 2 2 5 5 4" xfId="50458" xr:uid="{00000000-0005-0000-0000-0000C83D0000}"/>
    <cellStyle name="Komma 5 2 2 5 6" xfId="42369" xr:uid="{00000000-0005-0000-0000-0000C93D0000}"/>
    <cellStyle name="Komma 5 2 2 5 7" xfId="46336" xr:uid="{00000000-0005-0000-0000-0000CA3D0000}"/>
    <cellStyle name="Komma 5 2 2 5 8" xfId="49352" xr:uid="{00000000-0005-0000-0000-0000CB3D0000}"/>
    <cellStyle name="Komma 5 2 2 6" xfId="6720" xr:uid="{00000000-0005-0000-0000-0000CC3D0000}"/>
    <cellStyle name="Komma 5 2 2 6 2" xfId="11265" xr:uid="{00000000-0005-0000-0000-0000CD3D0000}"/>
    <cellStyle name="Komma 5 2 2 6 2 2" xfId="18815" xr:uid="{00000000-0005-0000-0000-0000CE3D0000}"/>
    <cellStyle name="Komma 5 2 2 6 2 3" xfId="28802" xr:uid="{00000000-0005-0000-0000-0000CF3D0000}"/>
    <cellStyle name="Komma 5 2 2 6 2 4" xfId="48131" xr:uid="{00000000-0005-0000-0000-0000D03D0000}"/>
    <cellStyle name="Komma 5 2 2 6 2 5" xfId="51147" xr:uid="{00000000-0005-0000-0000-0000D13D0000}"/>
    <cellStyle name="Komma 5 2 2 6 3" xfId="11750" xr:uid="{00000000-0005-0000-0000-0000D23D0000}"/>
    <cellStyle name="Komma 5 2 2 6 3 2" xfId="19292" xr:uid="{00000000-0005-0000-0000-0000D33D0000}"/>
    <cellStyle name="Komma 5 2 2 6 3 3" xfId="44590" xr:uid="{00000000-0005-0000-0000-0000D43D0000}"/>
    <cellStyle name="Komma 5 2 2 6 3 4" xfId="48608" xr:uid="{00000000-0005-0000-0000-0000D53D0000}"/>
    <cellStyle name="Komma 5 2 2 6 3 5" xfId="51624" xr:uid="{00000000-0005-0000-0000-0000D63D0000}"/>
    <cellStyle name="Komma 5 2 2 6 4" xfId="12238" xr:uid="{00000000-0005-0000-0000-0000D73D0000}"/>
    <cellStyle name="Komma 5 2 2 6 4 2" xfId="19769" xr:uid="{00000000-0005-0000-0000-0000D83D0000}"/>
    <cellStyle name="Komma 5 2 2 6 4 3" xfId="42894" xr:uid="{00000000-0005-0000-0000-0000D93D0000}"/>
    <cellStyle name="Komma 5 2 2 6 4 4" xfId="49085" xr:uid="{00000000-0005-0000-0000-0000DA3D0000}"/>
    <cellStyle name="Komma 5 2 2 6 4 5" xfId="52101" xr:uid="{00000000-0005-0000-0000-0000DB3D0000}"/>
    <cellStyle name="Komma 5 2 2 6 5" xfId="9353" xr:uid="{00000000-0005-0000-0000-0000DC3D0000}"/>
    <cellStyle name="Komma 5 2 2 6 5 2" xfId="43111" xr:uid="{00000000-0005-0000-0000-0000DD3D0000}"/>
    <cellStyle name="Komma 5 2 2 6 5 3" xfId="47654" xr:uid="{00000000-0005-0000-0000-0000DE3D0000}"/>
    <cellStyle name="Komma 5 2 2 6 5 4" xfId="50670" xr:uid="{00000000-0005-0000-0000-0000DF3D0000}"/>
    <cellStyle name="Komma 5 2 2 6 6" xfId="42442" xr:uid="{00000000-0005-0000-0000-0000E03D0000}"/>
    <cellStyle name="Komma 5 2 2 6 7" xfId="46548" xr:uid="{00000000-0005-0000-0000-0000E13D0000}"/>
    <cellStyle name="Komma 5 2 2 6 8" xfId="49564" xr:uid="{00000000-0005-0000-0000-0000E23D0000}"/>
    <cellStyle name="Komma 5 2 2 7" xfId="10841" xr:uid="{00000000-0005-0000-0000-0000E33D0000}"/>
    <cellStyle name="Komma 5 2 2 7 2" xfId="18391" xr:uid="{00000000-0005-0000-0000-0000E43D0000}"/>
    <cellStyle name="Komma 5 2 2 7 3" xfId="44343" xr:uid="{00000000-0005-0000-0000-0000E53D0000}"/>
    <cellStyle name="Komma 5 2 2 7 4" xfId="47707" xr:uid="{00000000-0005-0000-0000-0000E63D0000}"/>
    <cellStyle name="Komma 5 2 2 7 5" xfId="50723" xr:uid="{00000000-0005-0000-0000-0000E73D0000}"/>
    <cellStyle name="Komma 5 2 2 8" xfId="11325" xr:uid="{00000000-0005-0000-0000-0000E83D0000}"/>
    <cellStyle name="Komma 5 2 2 8 2" xfId="18868" xr:uid="{00000000-0005-0000-0000-0000E93D0000}"/>
    <cellStyle name="Komma 5 2 2 8 3" xfId="42753" xr:uid="{00000000-0005-0000-0000-0000EA3D0000}"/>
    <cellStyle name="Komma 5 2 2 8 4" xfId="48184" xr:uid="{00000000-0005-0000-0000-0000EB3D0000}"/>
    <cellStyle name="Komma 5 2 2 8 5" xfId="51200" xr:uid="{00000000-0005-0000-0000-0000EC3D0000}"/>
    <cellStyle name="Komma 5 2 2 9" xfId="11812" xr:uid="{00000000-0005-0000-0000-0000ED3D0000}"/>
    <cellStyle name="Komma 5 2 2 9 2" xfId="19345" xr:uid="{00000000-0005-0000-0000-0000EE3D0000}"/>
    <cellStyle name="Komma 5 2 2 9 3" xfId="44564" xr:uid="{00000000-0005-0000-0000-0000EF3D0000}"/>
    <cellStyle name="Komma 5 2 2 9 4" xfId="48661" xr:uid="{00000000-0005-0000-0000-0000F03D0000}"/>
    <cellStyle name="Komma 5 2 2 9 5" xfId="51677" xr:uid="{00000000-0005-0000-0000-0000F13D0000}"/>
    <cellStyle name="Komma 5 2 3" xfId="6159" xr:uid="{00000000-0005-0000-0000-0000F23D0000}"/>
    <cellStyle name="Komma 5 2 3 10" xfId="45965" xr:uid="{00000000-0005-0000-0000-0000F33D0000}"/>
    <cellStyle name="Komma 5 2 3 11" xfId="46176" xr:uid="{00000000-0005-0000-0000-0000F43D0000}"/>
    <cellStyle name="Komma 5 2 3 12" xfId="49192" xr:uid="{00000000-0005-0000-0000-0000F53D0000}"/>
    <cellStyle name="Komma 5 2 3 2" xfId="6479" xr:uid="{00000000-0005-0000-0000-0000F63D0000}"/>
    <cellStyle name="Komma 5 2 3 2 10" xfId="46388" xr:uid="{00000000-0005-0000-0000-0000F73D0000}"/>
    <cellStyle name="Komma 5 2 3 2 11" xfId="49404" xr:uid="{00000000-0005-0000-0000-0000F83D0000}"/>
    <cellStyle name="Komma 5 2 3 2 2" xfId="11105" xr:uid="{00000000-0005-0000-0000-0000F93D0000}"/>
    <cellStyle name="Komma 5 2 3 2 2 2" xfId="18655" xr:uid="{00000000-0005-0000-0000-0000FA3D0000}"/>
    <cellStyle name="Komma 5 2 3 2 2 3" xfId="42720" xr:uid="{00000000-0005-0000-0000-0000FB3D0000}"/>
    <cellStyle name="Komma 5 2 3 2 2 4" xfId="47971" xr:uid="{00000000-0005-0000-0000-0000FC3D0000}"/>
    <cellStyle name="Komma 5 2 3 2 2 5" xfId="50987" xr:uid="{00000000-0005-0000-0000-0000FD3D0000}"/>
    <cellStyle name="Komma 5 2 3 2 3" xfId="11590" xr:uid="{00000000-0005-0000-0000-0000FE3D0000}"/>
    <cellStyle name="Komma 5 2 3 2 3 2" xfId="19132" xr:uid="{00000000-0005-0000-0000-0000FF3D0000}"/>
    <cellStyle name="Komma 5 2 3 2 3 3" xfId="20458" xr:uid="{00000000-0005-0000-0000-0000003E0000}"/>
    <cellStyle name="Komma 5 2 3 2 3 4" xfId="48448" xr:uid="{00000000-0005-0000-0000-0000013E0000}"/>
    <cellStyle name="Komma 5 2 3 2 3 5" xfId="51464" xr:uid="{00000000-0005-0000-0000-0000023E0000}"/>
    <cellStyle name="Komma 5 2 3 2 4" xfId="12077" xr:uid="{00000000-0005-0000-0000-0000033E0000}"/>
    <cellStyle name="Komma 5 2 3 2 4 2" xfId="19609" xr:uid="{00000000-0005-0000-0000-0000043E0000}"/>
    <cellStyle name="Komma 5 2 3 2 4 3" xfId="43638" xr:uid="{00000000-0005-0000-0000-0000053E0000}"/>
    <cellStyle name="Komma 5 2 3 2 4 4" xfId="48925" xr:uid="{00000000-0005-0000-0000-0000063E0000}"/>
    <cellStyle name="Komma 5 2 3 2 4 5" xfId="51941" xr:uid="{00000000-0005-0000-0000-0000073E0000}"/>
    <cellStyle name="Komma 5 2 3 2 5" xfId="9113" xr:uid="{00000000-0005-0000-0000-0000083E0000}"/>
    <cellStyle name="Komma 5 2 3 2 5 2" xfId="42641" xr:uid="{00000000-0005-0000-0000-0000093E0000}"/>
    <cellStyle name="Komma 5 2 3 2 5 3" xfId="47494" xr:uid="{00000000-0005-0000-0000-00000A3E0000}"/>
    <cellStyle name="Komma 5 2 3 2 5 4" xfId="50510" xr:uid="{00000000-0005-0000-0000-00000B3E0000}"/>
    <cellStyle name="Komma 5 2 3 2 6" xfId="20207" xr:uid="{00000000-0005-0000-0000-00000C3E0000}"/>
    <cellStyle name="Komma 5 2 3 2 7" xfId="44164" xr:uid="{00000000-0005-0000-0000-00000D3E0000}"/>
    <cellStyle name="Komma 5 2 3 2 8" xfId="45060" xr:uid="{00000000-0005-0000-0000-00000E3E0000}"/>
    <cellStyle name="Komma 5 2 3 2 9" xfId="45966" xr:uid="{00000000-0005-0000-0000-00000F3E0000}"/>
    <cellStyle name="Komma 5 2 3 3" xfId="10893" xr:uid="{00000000-0005-0000-0000-0000103E0000}"/>
    <cellStyle name="Komma 5 2 3 3 2" xfId="18443" xr:uid="{00000000-0005-0000-0000-0000113E0000}"/>
    <cellStyle name="Komma 5 2 3 3 3" xfId="20949" xr:uid="{00000000-0005-0000-0000-0000123E0000}"/>
    <cellStyle name="Komma 5 2 3 3 4" xfId="47759" xr:uid="{00000000-0005-0000-0000-0000133E0000}"/>
    <cellStyle name="Komma 5 2 3 3 5" xfId="50775" xr:uid="{00000000-0005-0000-0000-0000143E0000}"/>
    <cellStyle name="Komma 5 2 3 4" xfId="11377" xr:uid="{00000000-0005-0000-0000-0000153E0000}"/>
    <cellStyle name="Komma 5 2 3 4 2" xfId="18920" xr:uid="{00000000-0005-0000-0000-0000163E0000}"/>
    <cellStyle name="Komma 5 2 3 4 3" xfId="43323" xr:uid="{00000000-0005-0000-0000-0000173E0000}"/>
    <cellStyle name="Komma 5 2 3 4 4" xfId="48236" xr:uid="{00000000-0005-0000-0000-0000183E0000}"/>
    <cellStyle name="Komma 5 2 3 4 5" xfId="51252" xr:uid="{00000000-0005-0000-0000-0000193E0000}"/>
    <cellStyle name="Komma 5 2 3 5" xfId="11864" xr:uid="{00000000-0005-0000-0000-00001A3E0000}"/>
    <cellStyle name="Komma 5 2 3 5 2" xfId="19397" xr:uid="{00000000-0005-0000-0000-00001B3E0000}"/>
    <cellStyle name="Komma 5 2 3 5 3" xfId="44510" xr:uid="{00000000-0005-0000-0000-00001C3E0000}"/>
    <cellStyle name="Komma 5 2 3 5 4" xfId="48713" xr:uid="{00000000-0005-0000-0000-00001D3E0000}"/>
    <cellStyle name="Komma 5 2 3 5 5" xfId="51729" xr:uid="{00000000-0005-0000-0000-00001E3E0000}"/>
    <cellStyle name="Komma 5 2 3 6" xfId="8812" xr:uid="{00000000-0005-0000-0000-00001F3E0000}"/>
    <cellStyle name="Komma 5 2 3 6 2" xfId="43047" xr:uid="{00000000-0005-0000-0000-0000203E0000}"/>
    <cellStyle name="Komma 5 2 3 6 3" xfId="47282" xr:uid="{00000000-0005-0000-0000-0000213E0000}"/>
    <cellStyle name="Komma 5 2 3 6 4" xfId="50298" xr:uid="{00000000-0005-0000-0000-0000223E0000}"/>
    <cellStyle name="Komma 5 2 3 7" xfId="20206" xr:uid="{00000000-0005-0000-0000-0000233E0000}"/>
    <cellStyle name="Komma 5 2 3 8" xfId="44715" xr:uid="{00000000-0005-0000-0000-0000243E0000}"/>
    <cellStyle name="Komma 5 2 3 9" xfId="45059" xr:uid="{00000000-0005-0000-0000-0000253E0000}"/>
    <cellStyle name="Komma 5 2 4" xfId="6239" xr:uid="{00000000-0005-0000-0000-0000263E0000}"/>
    <cellStyle name="Komma 5 2 4 10" xfId="45967" xr:uid="{00000000-0005-0000-0000-0000273E0000}"/>
    <cellStyle name="Komma 5 2 4 11" xfId="46229" xr:uid="{00000000-0005-0000-0000-0000283E0000}"/>
    <cellStyle name="Komma 5 2 4 12" xfId="49245" xr:uid="{00000000-0005-0000-0000-0000293E0000}"/>
    <cellStyle name="Komma 5 2 4 2" xfId="6559" xr:uid="{00000000-0005-0000-0000-00002A3E0000}"/>
    <cellStyle name="Komma 5 2 4 2 2" xfId="11158" xr:uid="{00000000-0005-0000-0000-00002B3E0000}"/>
    <cellStyle name="Komma 5 2 4 2 2 2" xfId="18708" xr:uid="{00000000-0005-0000-0000-00002C3E0000}"/>
    <cellStyle name="Komma 5 2 4 2 2 3" xfId="30316" xr:uid="{00000000-0005-0000-0000-00002D3E0000}"/>
    <cellStyle name="Komma 5 2 4 2 2 4" xfId="48024" xr:uid="{00000000-0005-0000-0000-00002E3E0000}"/>
    <cellStyle name="Komma 5 2 4 2 2 5" xfId="51040" xr:uid="{00000000-0005-0000-0000-00002F3E0000}"/>
    <cellStyle name="Komma 5 2 4 2 3" xfId="11643" xr:uid="{00000000-0005-0000-0000-0000303E0000}"/>
    <cellStyle name="Komma 5 2 4 2 3 2" xfId="19185" xr:uid="{00000000-0005-0000-0000-0000313E0000}"/>
    <cellStyle name="Komma 5 2 4 2 3 3" xfId="44702" xr:uid="{00000000-0005-0000-0000-0000323E0000}"/>
    <cellStyle name="Komma 5 2 4 2 3 4" xfId="48501" xr:uid="{00000000-0005-0000-0000-0000333E0000}"/>
    <cellStyle name="Komma 5 2 4 2 3 5" xfId="51517" xr:uid="{00000000-0005-0000-0000-0000343E0000}"/>
    <cellStyle name="Komma 5 2 4 2 4" xfId="12130" xr:uid="{00000000-0005-0000-0000-0000353E0000}"/>
    <cellStyle name="Komma 5 2 4 2 4 2" xfId="19662" xr:uid="{00000000-0005-0000-0000-0000363E0000}"/>
    <cellStyle name="Komma 5 2 4 2 4 3" xfId="43256" xr:uid="{00000000-0005-0000-0000-0000373E0000}"/>
    <cellStyle name="Komma 5 2 4 2 4 4" xfId="48978" xr:uid="{00000000-0005-0000-0000-0000383E0000}"/>
    <cellStyle name="Komma 5 2 4 2 4 5" xfId="51994" xr:uid="{00000000-0005-0000-0000-0000393E0000}"/>
    <cellStyle name="Komma 5 2 4 2 5" xfId="9192" xr:uid="{00000000-0005-0000-0000-00003A3E0000}"/>
    <cellStyle name="Komma 5 2 4 2 5 2" xfId="44782" xr:uid="{00000000-0005-0000-0000-00003B3E0000}"/>
    <cellStyle name="Komma 5 2 4 2 5 3" xfId="47547" xr:uid="{00000000-0005-0000-0000-00003C3E0000}"/>
    <cellStyle name="Komma 5 2 4 2 5 4" xfId="50563" xr:uid="{00000000-0005-0000-0000-00003D3E0000}"/>
    <cellStyle name="Komma 5 2 4 2 6" xfId="42912" xr:uid="{00000000-0005-0000-0000-00003E3E0000}"/>
    <cellStyle name="Komma 5 2 4 2 7" xfId="46441" xr:uid="{00000000-0005-0000-0000-00003F3E0000}"/>
    <cellStyle name="Komma 5 2 4 2 8" xfId="49457" xr:uid="{00000000-0005-0000-0000-0000403E0000}"/>
    <cellStyle name="Komma 5 2 4 3" xfId="10946" xr:uid="{00000000-0005-0000-0000-0000413E0000}"/>
    <cellStyle name="Komma 5 2 4 3 2" xfId="18496" xr:uid="{00000000-0005-0000-0000-0000423E0000}"/>
    <cellStyle name="Komma 5 2 4 3 3" xfId="33291" xr:uid="{00000000-0005-0000-0000-0000433E0000}"/>
    <cellStyle name="Komma 5 2 4 3 4" xfId="47812" xr:uid="{00000000-0005-0000-0000-0000443E0000}"/>
    <cellStyle name="Komma 5 2 4 3 5" xfId="50828" xr:uid="{00000000-0005-0000-0000-0000453E0000}"/>
    <cellStyle name="Komma 5 2 4 4" xfId="11431" xr:uid="{00000000-0005-0000-0000-0000463E0000}"/>
    <cellStyle name="Komma 5 2 4 4 2" xfId="18973" xr:uid="{00000000-0005-0000-0000-0000473E0000}"/>
    <cellStyle name="Komma 5 2 4 4 3" xfId="42771" xr:uid="{00000000-0005-0000-0000-0000483E0000}"/>
    <cellStyle name="Komma 5 2 4 4 4" xfId="48289" xr:uid="{00000000-0005-0000-0000-0000493E0000}"/>
    <cellStyle name="Komma 5 2 4 4 5" xfId="51305" xr:uid="{00000000-0005-0000-0000-00004A3E0000}"/>
    <cellStyle name="Komma 5 2 4 5" xfId="11918" xr:uid="{00000000-0005-0000-0000-00004B3E0000}"/>
    <cellStyle name="Komma 5 2 4 5 2" xfId="19450" xr:uid="{00000000-0005-0000-0000-00004C3E0000}"/>
    <cellStyle name="Komma 5 2 4 5 3" xfId="43226" xr:uid="{00000000-0005-0000-0000-00004D3E0000}"/>
    <cellStyle name="Komma 5 2 4 5 4" xfId="48766" xr:uid="{00000000-0005-0000-0000-00004E3E0000}"/>
    <cellStyle name="Komma 5 2 4 5 5" xfId="51782" xr:uid="{00000000-0005-0000-0000-00004F3E0000}"/>
    <cellStyle name="Komma 5 2 4 6" xfId="8883" xr:uid="{00000000-0005-0000-0000-0000503E0000}"/>
    <cellStyle name="Komma 5 2 4 6 2" xfId="42611" xr:uid="{00000000-0005-0000-0000-0000513E0000}"/>
    <cellStyle name="Komma 5 2 4 6 3" xfId="47335" xr:uid="{00000000-0005-0000-0000-0000523E0000}"/>
    <cellStyle name="Komma 5 2 4 6 4" xfId="50351" xr:uid="{00000000-0005-0000-0000-0000533E0000}"/>
    <cellStyle name="Komma 5 2 4 7" xfId="20208" xr:uid="{00000000-0005-0000-0000-0000543E0000}"/>
    <cellStyle name="Komma 5 2 4 8" xfId="44156" xr:uid="{00000000-0005-0000-0000-0000553E0000}"/>
    <cellStyle name="Komma 5 2 4 9" xfId="45061" xr:uid="{00000000-0005-0000-0000-0000563E0000}"/>
    <cellStyle name="Komma 5 2 5" xfId="6319" xr:uid="{00000000-0005-0000-0000-0000573E0000}"/>
    <cellStyle name="Komma 5 2 5 10" xfId="45968" xr:uid="{00000000-0005-0000-0000-0000583E0000}"/>
    <cellStyle name="Komma 5 2 5 11" xfId="46282" xr:uid="{00000000-0005-0000-0000-0000593E0000}"/>
    <cellStyle name="Komma 5 2 5 12" xfId="49298" xr:uid="{00000000-0005-0000-0000-00005A3E0000}"/>
    <cellStyle name="Komma 5 2 5 2" xfId="6639" xr:uid="{00000000-0005-0000-0000-00005B3E0000}"/>
    <cellStyle name="Komma 5 2 5 2 2" xfId="11211" xr:uid="{00000000-0005-0000-0000-00005C3E0000}"/>
    <cellStyle name="Komma 5 2 5 2 2 2" xfId="18761" xr:uid="{00000000-0005-0000-0000-00005D3E0000}"/>
    <cellStyle name="Komma 5 2 5 2 2 3" xfId="43771" xr:uid="{00000000-0005-0000-0000-00005E3E0000}"/>
    <cellStyle name="Komma 5 2 5 2 2 4" xfId="48077" xr:uid="{00000000-0005-0000-0000-00005F3E0000}"/>
    <cellStyle name="Komma 5 2 5 2 2 5" xfId="51093" xr:uid="{00000000-0005-0000-0000-0000603E0000}"/>
    <cellStyle name="Komma 5 2 5 2 3" xfId="11696" xr:uid="{00000000-0005-0000-0000-0000613E0000}"/>
    <cellStyle name="Komma 5 2 5 2 3 2" xfId="19238" xr:uid="{00000000-0005-0000-0000-0000623E0000}"/>
    <cellStyle name="Komma 5 2 5 2 3 3" xfId="42810" xr:uid="{00000000-0005-0000-0000-0000633E0000}"/>
    <cellStyle name="Komma 5 2 5 2 3 4" xfId="48554" xr:uid="{00000000-0005-0000-0000-0000643E0000}"/>
    <cellStyle name="Komma 5 2 5 2 3 5" xfId="51570" xr:uid="{00000000-0005-0000-0000-0000653E0000}"/>
    <cellStyle name="Komma 5 2 5 2 4" xfId="12183" xr:uid="{00000000-0005-0000-0000-0000663E0000}"/>
    <cellStyle name="Komma 5 2 5 2 4 2" xfId="19715" xr:uid="{00000000-0005-0000-0000-0000673E0000}"/>
    <cellStyle name="Komma 5 2 5 2 4 3" xfId="44256" xr:uid="{00000000-0005-0000-0000-0000683E0000}"/>
    <cellStyle name="Komma 5 2 5 2 4 4" xfId="49031" xr:uid="{00000000-0005-0000-0000-0000693E0000}"/>
    <cellStyle name="Komma 5 2 5 2 4 5" xfId="52047" xr:uid="{00000000-0005-0000-0000-00006A3E0000}"/>
    <cellStyle name="Komma 5 2 5 2 5" xfId="9272" xr:uid="{00000000-0005-0000-0000-00006B3E0000}"/>
    <cellStyle name="Komma 5 2 5 2 5 2" xfId="43102" xr:uid="{00000000-0005-0000-0000-00006C3E0000}"/>
    <cellStyle name="Komma 5 2 5 2 5 3" xfId="47600" xr:uid="{00000000-0005-0000-0000-00006D3E0000}"/>
    <cellStyle name="Komma 5 2 5 2 5 4" xfId="50616" xr:uid="{00000000-0005-0000-0000-00006E3E0000}"/>
    <cellStyle name="Komma 5 2 5 2 6" xfId="44239" xr:uid="{00000000-0005-0000-0000-00006F3E0000}"/>
    <cellStyle name="Komma 5 2 5 2 7" xfId="46494" xr:uid="{00000000-0005-0000-0000-0000703E0000}"/>
    <cellStyle name="Komma 5 2 5 2 8" xfId="49510" xr:uid="{00000000-0005-0000-0000-0000713E0000}"/>
    <cellStyle name="Komma 5 2 5 3" xfId="10999" xr:uid="{00000000-0005-0000-0000-0000723E0000}"/>
    <cellStyle name="Komma 5 2 5 3 2" xfId="18549" xr:uid="{00000000-0005-0000-0000-0000733E0000}"/>
    <cellStyle name="Komma 5 2 5 3 3" xfId="43911" xr:uid="{00000000-0005-0000-0000-0000743E0000}"/>
    <cellStyle name="Komma 5 2 5 3 4" xfId="47865" xr:uid="{00000000-0005-0000-0000-0000753E0000}"/>
    <cellStyle name="Komma 5 2 5 3 5" xfId="50881" xr:uid="{00000000-0005-0000-0000-0000763E0000}"/>
    <cellStyle name="Komma 5 2 5 4" xfId="11484" xr:uid="{00000000-0005-0000-0000-0000773E0000}"/>
    <cellStyle name="Komma 5 2 5 4 2" xfId="19026" xr:uid="{00000000-0005-0000-0000-0000783E0000}"/>
    <cellStyle name="Komma 5 2 5 4 3" xfId="43175" xr:uid="{00000000-0005-0000-0000-0000793E0000}"/>
    <cellStyle name="Komma 5 2 5 4 4" xfId="48342" xr:uid="{00000000-0005-0000-0000-00007A3E0000}"/>
    <cellStyle name="Komma 5 2 5 4 5" xfId="51358" xr:uid="{00000000-0005-0000-0000-00007B3E0000}"/>
    <cellStyle name="Komma 5 2 5 5" xfId="11971" xr:uid="{00000000-0005-0000-0000-00007C3E0000}"/>
    <cellStyle name="Komma 5 2 5 5 2" xfId="19503" xr:uid="{00000000-0005-0000-0000-00007D3E0000}"/>
    <cellStyle name="Komma 5 2 5 5 3" xfId="42853" xr:uid="{00000000-0005-0000-0000-00007E3E0000}"/>
    <cellStyle name="Komma 5 2 5 5 4" xfId="48819" xr:uid="{00000000-0005-0000-0000-00007F3E0000}"/>
    <cellStyle name="Komma 5 2 5 5 5" xfId="51835" xr:uid="{00000000-0005-0000-0000-0000803E0000}"/>
    <cellStyle name="Komma 5 2 5 6" xfId="8959" xr:uid="{00000000-0005-0000-0000-0000813E0000}"/>
    <cellStyle name="Komma 5 2 5 6 2" xfId="43378" xr:uid="{00000000-0005-0000-0000-0000823E0000}"/>
    <cellStyle name="Komma 5 2 5 6 3" xfId="47388" xr:uid="{00000000-0005-0000-0000-0000833E0000}"/>
    <cellStyle name="Komma 5 2 5 6 4" xfId="50404" xr:uid="{00000000-0005-0000-0000-0000843E0000}"/>
    <cellStyle name="Komma 5 2 5 7" xfId="20209" xr:uid="{00000000-0005-0000-0000-0000853E0000}"/>
    <cellStyle name="Komma 5 2 5 8" xfId="44160" xr:uid="{00000000-0005-0000-0000-0000863E0000}"/>
    <cellStyle name="Komma 5 2 5 9" xfId="45062" xr:uid="{00000000-0005-0000-0000-0000873E0000}"/>
    <cellStyle name="Komma 5 2 6" xfId="6399" xr:uid="{00000000-0005-0000-0000-0000883E0000}"/>
    <cellStyle name="Komma 5 2 6 2" xfId="11052" xr:uid="{00000000-0005-0000-0000-0000893E0000}"/>
    <cellStyle name="Komma 5 2 6 2 2" xfId="18602" xr:uid="{00000000-0005-0000-0000-00008A3E0000}"/>
    <cellStyle name="Komma 5 2 6 2 3" xfId="21232" xr:uid="{00000000-0005-0000-0000-00008B3E0000}"/>
    <cellStyle name="Komma 5 2 6 2 4" xfId="47918" xr:uid="{00000000-0005-0000-0000-00008C3E0000}"/>
    <cellStyle name="Komma 5 2 6 2 5" xfId="50934" xr:uid="{00000000-0005-0000-0000-00008D3E0000}"/>
    <cellStyle name="Komma 5 2 6 3" xfId="11537" xr:uid="{00000000-0005-0000-0000-00008E3E0000}"/>
    <cellStyle name="Komma 5 2 6 3 2" xfId="19079" xr:uid="{00000000-0005-0000-0000-00008F3E0000}"/>
    <cellStyle name="Komma 5 2 6 3 3" xfId="44538" xr:uid="{00000000-0005-0000-0000-0000903E0000}"/>
    <cellStyle name="Komma 5 2 6 3 4" xfId="48395" xr:uid="{00000000-0005-0000-0000-0000913E0000}"/>
    <cellStyle name="Komma 5 2 6 3 5" xfId="51411" xr:uid="{00000000-0005-0000-0000-0000923E0000}"/>
    <cellStyle name="Komma 5 2 6 4" xfId="12024" xr:uid="{00000000-0005-0000-0000-0000933E0000}"/>
    <cellStyle name="Komma 5 2 6 4 2" xfId="19556" xr:uid="{00000000-0005-0000-0000-0000943E0000}"/>
    <cellStyle name="Komma 5 2 6 4 3" xfId="43422" xr:uid="{00000000-0005-0000-0000-0000953E0000}"/>
    <cellStyle name="Komma 5 2 6 4 4" xfId="48872" xr:uid="{00000000-0005-0000-0000-0000963E0000}"/>
    <cellStyle name="Komma 5 2 6 4 5" xfId="51888" xr:uid="{00000000-0005-0000-0000-0000973E0000}"/>
    <cellStyle name="Komma 5 2 6 5" xfId="9038" xr:uid="{00000000-0005-0000-0000-0000983E0000}"/>
    <cellStyle name="Komma 5 2 6 5 2" xfId="28562" xr:uid="{00000000-0005-0000-0000-0000993E0000}"/>
    <cellStyle name="Komma 5 2 6 5 3" xfId="47441" xr:uid="{00000000-0005-0000-0000-00009A3E0000}"/>
    <cellStyle name="Komma 5 2 6 5 4" xfId="50457" xr:uid="{00000000-0005-0000-0000-00009B3E0000}"/>
    <cellStyle name="Komma 5 2 6 6" xfId="43352" xr:uid="{00000000-0005-0000-0000-00009C3E0000}"/>
    <cellStyle name="Komma 5 2 6 7" xfId="46335" xr:uid="{00000000-0005-0000-0000-00009D3E0000}"/>
    <cellStyle name="Komma 5 2 6 8" xfId="49351" xr:uid="{00000000-0005-0000-0000-00009E3E0000}"/>
    <cellStyle name="Komma 5 2 7" xfId="6719" xr:uid="{00000000-0005-0000-0000-00009F3E0000}"/>
    <cellStyle name="Komma 5 2 7 2" xfId="11264" xr:uid="{00000000-0005-0000-0000-0000A03E0000}"/>
    <cellStyle name="Komma 5 2 7 2 2" xfId="18814" xr:uid="{00000000-0005-0000-0000-0000A13E0000}"/>
    <cellStyle name="Komma 5 2 7 2 3" xfId="44121" xr:uid="{00000000-0005-0000-0000-0000A23E0000}"/>
    <cellStyle name="Komma 5 2 7 2 4" xfId="48130" xr:uid="{00000000-0005-0000-0000-0000A33E0000}"/>
    <cellStyle name="Komma 5 2 7 2 5" xfId="51146" xr:uid="{00000000-0005-0000-0000-0000A43E0000}"/>
    <cellStyle name="Komma 5 2 7 3" xfId="11749" xr:uid="{00000000-0005-0000-0000-0000A53E0000}"/>
    <cellStyle name="Komma 5 2 7 3 2" xfId="19291" xr:uid="{00000000-0005-0000-0000-0000A63E0000}"/>
    <cellStyle name="Komma 5 2 7 3 3" xfId="42821" xr:uid="{00000000-0005-0000-0000-0000A73E0000}"/>
    <cellStyle name="Komma 5 2 7 3 4" xfId="48607" xr:uid="{00000000-0005-0000-0000-0000A83E0000}"/>
    <cellStyle name="Komma 5 2 7 3 5" xfId="51623" xr:uid="{00000000-0005-0000-0000-0000A93E0000}"/>
    <cellStyle name="Komma 5 2 7 4" xfId="12237" xr:uid="{00000000-0005-0000-0000-0000AA3E0000}"/>
    <cellStyle name="Komma 5 2 7 4 2" xfId="19768" xr:uid="{00000000-0005-0000-0000-0000AB3E0000}"/>
    <cellStyle name="Komma 5 2 7 4 3" xfId="44580" xr:uid="{00000000-0005-0000-0000-0000AC3E0000}"/>
    <cellStyle name="Komma 5 2 7 4 4" xfId="49084" xr:uid="{00000000-0005-0000-0000-0000AD3E0000}"/>
    <cellStyle name="Komma 5 2 7 4 5" xfId="52100" xr:uid="{00000000-0005-0000-0000-0000AE3E0000}"/>
    <cellStyle name="Komma 5 2 7 5" xfId="9352" xr:uid="{00000000-0005-0000-0000-0000AF3E0000}"/>
    <cellStyle name="Komma 5 2 7 5 2" xfId="43338" xr:uid="{00000000-0005-0000-0000-0000B03E0000}"/>
    <cellStyle name="Komma 5 2 7 5 3" xfId="47653" xr:uid="{00000000-0005-0000-0000-0000B13E0000}"/>
    <cellStyle name="Komma 5 2 7 5 4" xfId="50669" xr:uid="{00000000-0005-0000-0000-0000B23E0000}"/>
    <cellStyle name="Komma 5 2 7 6" xfId="44240" xr:uid="{00000000-0005-0000-0000-0000B33E0000}"/>
    <cellStyle name="Komma 5 2 7 7" xfId="46547" xr:uid="{00000000-0005-0000-0000-0000B43E0000}"/>
    <cellStyle name="Komma 5 2 7 8" xfId="49563" xr:uid="{00000000-0005-0000-0000-0000B53E0000}"/>
    <cellStyle name="Komma 5 2 8" xfId="10840" xr:uid="{00000000-0005-0000-0000-0000B63E0000}"/>
    <cellStyle name="Komma 5 2 8 2" xfId="18390" xr:uid="{00000000-0005-0000-0000-0000B73E0000}"/>
    <cellStyle name="Komma 5 2 8 3" xfId="43115" xr:uid="{00000000-0005-0000-0000-0000B83E0000}"/>
    <cellStyle name="Komma 5 2 8 4" xfId="47706" xr:uid="{00000000-0005-0000-0000-0000B93E0000}"/>
    <cellStyle name="Komma 5 2 8 5" xfId="50722" xr:uid="{00000000-0005-0000-0000-0000BA3E0000}"/>
    <cellStyle name="Komma 5 2 9" xfId="11324" xr:uid="{00000000-0005-0000-0000-0000BB3E0000}"/>
    <cellStyle name="Komma 5 2 9 2" xfId="18867" xr:uid="{00000000-0005-0000-0000-0000BC3E0000}"/>
    <cellStyle name="Komma 5 2 9 3" xfId="43365" xr:uid="{00000000-0005-0000-0000-0000BD3E0000}"/>
    <cellStyle name="Komma 5 2 9 4" xfId="48183" xr:uid="{00000000-0005-0000-0000-0000BE3E0000}"/>
    <cellStyle name="Komma 5 2 9 5" xfId="51199" xr:uid="{00000000-0005-0000-0000-0000BF3E0000}"/>
    <cellStyle name="Komma 5 3" xfId="5089" xr:uid="{00000000-0005-0000-0000-0000C03E0000}"/>
    <cellStyle name="Komma 5 3 10" xfId="8459" xr:uid="{00000000-0005-0000-0000-0000C13E0000}"/>
    <cellStyle name="Komma 5 3 10 2" xfId="44039" xr:uid="{00000000-0005-0000-0000-0000C23E0000}"/>
    <cellStyle name="Komma 5 3 10 3" xfId="47216" xr:uid="{00000000-0005-0000-0000-0000C33E0000}"/>
    <cellStyle name="Komma 5 3 10 4" xfId="50232" xr:uid="{00000000-0005-0000-0000-0000C43E0000}"/>
    <cellStyle name="Komma 5 3 11" xfId="20210" xr:uid="{00000000-0005-0000-0000-0000C53E0000}"/>
    <cellStyle name="Komma 5 3 12" xfId="45063" xr:uid="{00000000-0005-0000-0000-0000C63E0000}"/>
    <cellStyle name="Komma 5 3 13" xfId="45969" xr:uid="{00000000-0005-0000-0000-0000C73E0000}"/>
    <cellStyle name="Komma 5 3 14" xfId="46125" xr:uid="{00000000-0005-0000-0000-0000C83E0000}"/>
    <cellStyle name="Komma 5 3 15" xfId="49140" xr:uid="{00000000-0005-0000-0000-0000C93E0000}"/>
    <cellStyle name="Komma 5 3 2" xfId="6161" xr:uid="{00000000-0005-0000-0000-0000CA3E0000}"/>
    <cellStyle name="Komma 5 3 2 10" xfId="45970" xr:uid="{00000000-0005-0000-0000-0000CB3E0000}"/>
    <cellStyle name="Komma 5 3 2 11" xfId="46178" xr:uid="{00000000-0005-0000-0000-0000CC3E0000}"/>
    <cellStyle name="Komma 5 3 2 12" xfId="49194" xr:uid="{00000000-0005-0000-0000-0000CD3E0000}"/>
    <cellStyle name="Komma 5 3 2 2" xfId="6481" xr:uid="{00000000-0005-0000-0000-0000CE3E0000}"/>
    <cellStyle name="Komma 5 3 2 2 2" xfId="11107" xr:uid="{00000000-0005-0000-0000-0000CF3E0000}"/>
    <cellStyle name="Komma 5 3 2 2 2 2" xfId="18657" xr:uid="{00000000-0005-0000-0000-0000D03E0000}"/>
    <cellStyle name="Komma 5 3 2 2 2 3" xfId="20736" xr:uid="{00000000-0005-0000-0000-0000D13E0000}"/>
    <cellStyle name="Komma 5 3 2 2 2 4" xfId="47973" xr:uid="{00000000-0005-0000-0000-0000D23E0000}"/>
    <cellStyle name="Komma 5 3 2 2 2 5" xfId="50989" xr:uid="{00000000-0005-0000-0000-0000D33E0000}"/>
    <cellStyle name="Komma 5 3 2 2 3" xfId="11592" xr:uid="{00000000-0005-0000-0000-0000D43E0000}"/>
    <cellStyle name="Komma 5 3 2 2 3 2" xfId="19134" xr:uid="{00000000-0005-0000-0000-0000D53E0000}"/>
    <cellStyle name="Komma 5 3 2 2 3 3" xfId="42795" xr:uid="{00000000-0005-0000-0000-0000D63E0000}"/>
    <cellStyle name="Komma 5 3 2 2 3 4" xfId="48450" xr:uid="{00000000-0005-0000-0000-0000D73E0000}"/>
    <cellStyle name="Komma 5 3 2 2 3 5" xfId="51466" xr:uid="{00000000-0005-0000-0000-0000D83E0000}"/>
    <cellStyle name="Komma 5 3 2 2 4" xfId="12079" xr:uid="{00000000-0005-0000-0000-0000D93E0000}"/>
    <cellStyle name="Komma 5 3 2 2 4 2" xfId="19611" xr:uid="{00000000-0005-0000-0000-0000DA3E0000}"/>
    <cellStyle name="Komma 5 3 2 2 4 3" xfId="43315" xr:uid="{00000000-0005-0000-0000-0000DB3E0000}"/>
    <cellStyle name="Komma 5 3 2 2 4 4" xfId="48927" xr:uid="{00000000-0005-0000-0000-0000DC3E0000}"/>
    <cellStyle name="Komma 5 3 2 2 4 5" xfId="51943" xr:uid="{00000000-0005-0000-0000-0000DD3E0000}"/>
    <cellStyle name="Komma 5 3 2 2 5" xfId="9115" xr:uid="{00000000-0005-0000-0000-0000DE3E0000}"/>
    <cellStyle name="Komma 5 3 2 2 5 2" xfId="44107" xr:uid="{00000000-0005-0000-0000-0000DF3E0000}"/>
    <cellStyle name="Komma 5 3 2 2 5 3" xfId="47496" xr:uid="{00000000-0005-0000-0000-0000E03E0000}"/>
    <cellStyle name="Komma 5 3 2 2 5 4" xfId="50512" xr:uid="{00000000-0005-0000-0000-0000E13E0000}"/>
    <cellStyle name="Komma 5 3 2 2 6" xfId="44740" xr:uid="{00000000-0005-0000-0000-0000E23E0000}"/>
    <cellStyle name="Komma 5 3 2 2 7" xfId="46390" xr:uid="{00000000-0005-0000-0000-0000E33E0000}"/>
    <cellStyle name="Komma 5 3 2 2 8" xfId="49406" xr:uid="{00000000-0005-0000-0000-0000E43E0000}"/>
    <cellStyle name="Komma 5 3 2 3" xfId="10895" xr:uid="{00000000-0005-0000-0000-0000E53E0000}"/>
    <cellStyle name="Komma 5 3 2 3 2" xfId="18445" xr:uid="{00000000-0005-0000-0000-0000E63E0000}"/>
    <cellStyle name="Komma 5 3 2 3 3" xfId="42690" xr:uid="{00000000-0005-0000-0000-0000E73E0000}"/>
    <cellStyle name="Komma 5 3 2 3 4" xfId="47761" xr:uid="{00000000-0005-0000-0000-0000E83E0000}"/>
    <cellStyle name="Komma 5 3 2 3 5" xfId="50777" xr:uid="{00000000-0005-0000-0000-0000E93E0000}"/>
    <cellStyle name="Komma 5 3 2 4" xfId="11379" xr:uid="{00000000-0005-0000-0000-0000EA3E0000}"/>
    <cellStyle name="Komma 5 3 2 4 2" xfId="18922" xr:uid="{00000000-0005-0000-0000-0000EB3E0000}"/>
    <cellStyle name="Komma 5 3 2 4 3" xfId="42759" xr:uid="{00000000-0005-0000-0000-0000EC3E0000}"/>
    <cellStyle name="Komma 5 3 2 4 4" xfId="48238" xr:uid="{00000000-0005-0000-0000-0000ED3E0000}"/>
    <cellStyle name="Komma 5 3 2 4 5" xfId="51254" xr:uid="{00000000-0005-0000-0000-0000EE3E0000}"/>
    <cellStyle name="Komma 5 3 2 5" xfId="11866" xr:uid="{00000000-0005-0000-0000-0000EF3E0000}"/>
    <cellStyle name="Komma 5 3 2 5 2" xfId="19399" xr:uid="{00000000-0005-0000-0000-0000F03E0000}"/>
    <cellStyle name="Komma 5 3 2 5 3" xfId="42837" xr:uid="{00000000-0005-0000-0000-0000F13E0000}"/>
    <cellStyle name="Komma 5 3 2 5 4" xfId="48715" xr:uid="{00000000-0005-0000-0000-0000F23E0000}"/>
    <cellStyle name="Komma 5 3 2 5 5" xfId="51731" xr:uid="{00000000-0005-0000-0000-0000F33E0000}"/>
    <cellStyle name="Komma 5 3 2 6" xfId="8814" xr:uid="{00000000-0005-0000-0000-0000F43E0000}"/>
    <cellStyle name="Komma 5 3 2 6 2" xfId="43898" xr:uid="{00000000-0005-0000-0000-0000F53E0000}"/>
    <cellStyle name="Komma 5 3 2 6 3" xfId="47284" xr:uid="{00000000-0005-0000-0000-0000F63E0000}"/>
    <cellStyle name="Komma 5 3 2 6 4" xfId="50300" xr:uid="{00000000-0005-0000-0000-0000F73E0000}"/>
    <cellStyle name="Komma 5 3 2 7" xfId="20211" xr:uid="{00000000-0005-0000-0000-0000F83E0000}"/>
    <cellStyle name="Komma 5 3 2 8" xfId="44152" xr:uid="{00000000-0005-0000-0000-0000F93E0000}"/>
    <cellStyle name="Komma 5 3 2 9" xfId="45064" xr:uid="{00000000-0005-0000-0000-0000FA3E0000}"/>
    <cellStyle name="Komma 5 3 3" xfId="6241" xr:uid="{00000000-0005-0000-0000-0000FB3E0000}"/>
    <cellStyle name="Komma 5 3 3 10" xfId="45971" xr:uid="{00000000-0005-0000-0000-0000FC3E0000}"/>
    <cellStyle name="Komma 5 3 3 11" xfId="46231" xr:uid="{00000000-0005-0000-0000-0000FD3E0000}"/>
    <cellStyle name="Komma 5 3 3 12" xfId="49247" xr:uid="{00000000-0005-0000-0000-0000FE3E0000}"/>
    <cellStyle name="Komma 5 3 3 2" xfId="6561" xr:uid="{00000000-0005-0000-0000-0000FF3E0000}"/>
    <cellStyle name="Komma 5 3 3 2 2" xfId="11160" xr:uid="{00000000-0005-0000-0000-0000003F0000}"/>
    <cellStyle name="Komma 5 3 3 2 2 2" xfId="18710" xr:uid="{00000000-0005-0000-0000-0000013F0000}"/>
    <cellStyle name="Komma 5 3 3 2 2 3" xfId="43155" xr:uid="{00000000-0005-0000-0000-0000023F0000}"/>
    <cellStyle name="Komma 5 3 3 2 2 4" xfId="48026" xr:uid="{00000000-0005-0000-0000-0000033F0000}"/>
    <cellStyle name="Komma 5 3 3 2 2 5" xfId="51042" xr:uid="{00000000-0005-0000-0000-0000043F0000}"/>
    <cellStyle name="Komma 5 3 3 2 3" xfId="11645" xr:uid="{00000000-0005-0000-0000-0000053F0000}"/>
    <cellStyle name="Komma 5 3 3 2 3 2" xfId="19187" xr:uid="{00000000-0005-0000-0000-0000063F0000}"/>
    <cellStyle name="Komma 5 3 3 2 3 3" xfId="43476" xr:uid="{00000000-0005-0000-0000-0000073F0000}"/>
    <cellStyle name="Komma 5 3 3 2 3 4" xfId="48503" xr:uid="{00000000-0005-0000-0000-0000083F0000}"/>
    <cellStyle name="Komma 5 3 3 2 3 5" xfId="51519" xr:uid="{00000000-0005-0000-0000-0000093F0000}"/>
    <cellStyle name="Komma 5 3 3 2 4" xfId="12132" xr:uid="{00000000-0005-0000-0000-00000A3F0000}"/>
    <cellStyle name="Komma 5 3 3 2 4 2" xfId="19664" xr:uid="{00000000-0005-0000-0000-00000B3F0000}"/>
    <cellStyle name="Komma 5 3 3 2 4 3" xfId="43934" xr:uid="{00000000-0005-0000-0000-00000C3F0000}"/>
    <cellStyle name="Komma 5 3 3 2 4 4" xfId="48980" xr:uid="{00000000-0005-0000-0000-00000D3F0000}"/>
    <cellStyle name="Komma 5 3 3 2 4 5" xfId="51996" xr:uid="{00000000-0005-0000-0000-00000E3F0000}"/>
    <cellStyle name="Komma 5 3 3 2 5" xfId="9194" xr:uid="{00000000-0005-0000-0000-00000F3F0000}"/>
    <cellStyle name="Komma 5 3 3 2 5 2" xfId="21326" xr:uid="{00000000-0005-0000-0000-0000103F0000}"/>
    <cellStyle name="Komma 5 3 3 2 5 3" xfId="47549" xr:uid="{00000000-0005-0000-0000-0000113F0000}"/>
    <cellStyle name="Komma 5 3 3 2 5 4" xfId="50565" xr:uid="{00000000-0005-0000-0000-0000123F0000}"/>
    <cellStyle name="Komma 5 3 3 2 6" xfId="20608" xr:uid="{00000000-0005-0000-0000-0000133F0000}"/>
    <cellStyle name="Komma 5 3 3 2 7" xfId="46443" xr:uid="{00000000-0005-0000-0000-0000143F0000}"/>
    <cellStyle name="Komma 5 3 3 2 8" xfId="49459" xr:uid="{00000000-0005-0000-0000-0000153F0000}"/>
    <cellStyle name="Komma 5 3 3 3" xfId="10948" xr:uid="{00000000-0005-0000-0000-0000163F0000}"/>
    <cellStyle name="Komma 5 3 3 3 2" xfId="18498" xr:uid="{00000000-0005-0000-0000-0000173F0000}"/>
    <cellStyle name="Komma 5 3 3 3 3" xfId="43130" xr:uid="{00000000-0005-0000-0000-0000183F0000}"/>
    <cellStyle name="Komma 5 3 3 3 4" xfId="47814" xr:uid="{00000000-0005-0000-0000-0000193F0000}"/>
    <cellStyle name="Komma 5 3 3 3 5" xfId="50830" xr:uid="{00000000-0005-0000-0000-00001A3F0000}"/>
    <cellStyle name="Komma 5 3 3 4" xfId="11433" xr:uid="{00000000-0005-0000-0000-00001B3F0000}"/>
    <cellStyle name="Komma 5 3 3 4 2" xfId="18975" xr:uid="{00000000-0005-0000-0000-00001C3F0000}"/>
    <cellStyle name="Komma 5 3 3 4 3" xfId="43687" xr:uid="{00000000-0005-0000-0000-00001D3F0000}"/>
    <cellStyle name="Komma 5 3 3 4 4" xfId="48291" xr:uid="{00000000-0005-0000-0000-00001E3F0000}"/>
    <cellStyle name="Komma 5 3 3 4 5" xfId="51307" xr:uid="{00000000-0005-0000-0000-00001F3F0000}"/>
    <cellStyle name="Komma 5 3 3 5" xfId="11920" xr:uid="{00000000-0005-0000-0000-0000203F0000}"/>
    <cellStyle name="Komma 5 3 3 5 2" xfId="19452" xr:uid="{00000000-0005-0000-0000-0000213F0000}"/>
    <cellStyle name="Komma 5 3 3 5 3" xfId="44511" xr:uid="{00000000-0005-0000-0000-0000223F0000}"/>
    <cellStyle name="Komma 5 3 3 5 4" xfId="48768" xr:uid="{00000000-0005-0000-0000-0000233F0000}"/>
    <cellStyle name="Komma 5 3 3 5 5" xfId="51784" xr:uid="{00000000-0005-0000-0000-0000243F0000}"/>
    <cellStyle name="Komma 5 3 3 6" xfId="8885" xr:uid="{00000000-0005-0000-0000-0000253F0000}"/>
    <cellStyle name="Komma 5 3 3 6 2" xfId="43512" xr:uid="{00000000-0005-0000-0000-0000263F0000}"/>
    <cellStyle name="Komma 5 3 3 6 3" xfId="47337" xr:uid="{00000000-0005-0000-0000-0000273F0000}"/>
    <cellStyle name="Komma 5 3 3 6 4" xfId="50353" xr:uid="{00000000-0005-0000-0000-0000283F0000}"/>
    <cellStyle name="Komma 5 3 3 7" xfId="20212" xr:uid="{00000000-0005-0000-0000-0000293F0000}"/>
    <cellStyle name="Komma 5 3 3 8" xfId="43792" xr:uid="{00000000-0005-0000-0000-00002A3F0000}"/>
    <cellStyle name="Komma 5 3 3 9" xfId="45065" xr:uid="{00000000-0005-0000-0000-00002B3F0000}"/>
    <cellStyle name="Komma 5 3 4" xfId="6321" xr:uid="{00000000-0005-0000-0000-00002C3F0000}"/>
    <cellStyle name="Komma 5 3 4 2" xfId="6641" xr:uid="{00000000-0005-0000-0000-00002D3F0000}"/>
    <cellStyle name="Komma 5 3 4 2 2" xfId="11213" xr:uid="{00000000-0005-0000-0000-00002E3F0000}"/>
    <cellStyle name="Komma 5 3 4 2 2 2" xfId="18763" xr:uid="{00000000-0005-0000-0000-00002F3F0000}"/>
    <cellStyle name="Komma 5 3 4 2 2 3" xfId="21576" xr:uid="{00000000-0005-0000-0000-0000303F0000}"/>
    <cellStyle name="Komma 5 3 4 2 2 4" xfId="48079" xr:uid="{00000000-0005-0000-0000-0000313F0000}"/>
    <cellStyle name="Komma 5 3 4 2 2 5" xfId="51095" xr:uid="{00000000-0005-0000-0000-0000323F0000}"/>
    <cellStyle name="Komma 5 3 4 2 3" xfId="11698" xr:uid="{00000000-0005-0000-0000-0000333F0000}"/>
    <cellStyle name="Komma 5 3 4 2 3 2" xfId="19240" xr:uid="{00000000-0005-0000-0000-0000343F0000}"/>
    <cellStyle name="Komma 5 3 4 2 3 3" xfId="42812" xr:uid="{00000000-0005-0000-0000-0000353F0000}"/>
    <cellStyle name="Komma 5 3 4 2 3 4" xfId="48556" xr:uid="{00000000-0005-0000-0000-0000363F0000}"/>
    <cellStyle name="Komma 5 3 4 2 3 5" xfId="51572" xr:uid="{00000000-0005-0000-0000-0000373F0000}"/>
    <cellStyle name="Komma 5 3 4 2 4" xfId="12185" xr:uid="{00000000-0005-0000-0000-0000383F0000}"/>
    <cellStyle name="Komma 5 3 4 2 4 2" xfId="19717" xr:uid="{00000000-0005-0000-0000-0000393F0000}"/>
    <cellStyle name="Komma 5 3 4 2 4 3" xfId="44593" xr:uid="{00000000-0005-0000-0000-00003A3F0000}"/>
    <cellStyle name="Komma 5 3 4 2 4 4" xfId="49033" xr:uid="{00000000-0005-0000-0000-00003B3F0000}"/>
    <cellStyle name="Komma 5 3 4 2 4 5" xfId="52049" xr:uid="{00000000-0005-0000-0000-00003C3F0000}"/>
    <cellStyle name="Komma 5 3 4 2 5" xfId="9274" xr:uid="{00000000-0005-0000-0000-00003D3F0000}"/>
    <cellStyle name="Komma 5 3 4 2 5 2" xfId="43904" xr:uid="{00000000-0005-0000-0000-00003E3F0000}"/>
    <cellStyle name="Komma 5 3 4 2 5 3" xfId="47602" xr:uid="{00000000-0005-0000-0000-00003F3F0000}"/>
    <cellStyle name="Komma 5 3 4 2 5 4" xfId="50618" xr:uid="{00000000-0005-0000-0000-0000403F0000}"/>
    <cellStyle name="Komma 5 3 4 2 6" xfId="43578" xr:uid="{00000000-0005-0000-0000-0000413F0000}"/>
    <cellStyle name="Komma 5 3 4 2 7" xfId="46496" xr:uid="{00000000-0005-0000-0000-0000423F0000}"/>
    <cellStyle name="Komma 5 3 4 2 8" xfId="49512" xr:uid="{00000000-0005-0000-0000-0000433F0000}"/>
    <cellStyle name="Komma 5 3 4 3" xfId="11001" xr:uid="{00000000-0005-0000-0000-0000443F0000}"/>
    <cellStyle name="Komma 5 3 4 3 2" xfId="18551" xr:uid="{00000000-0005-0000-0000-0000453F0000}"/>
    <cellStyle name="Komma 5 3 4 3 3" xfId="43391" xr:uid="{00000000-0005-0000-0000-0000463F0000}"/>
    <cellStyle name="Komma 5 3 4 3 4" xfId="47867" xr:uid="{00000000-0005-0000-0000-0000473F0000}"/>
    <cellStyle name="Komma 5 3 4 3 5" xfId="50883" xr:uid="{00000000-0005-0000-0000-0000483F0000}"/>
    <cellStyle name="Komma 5 3 4 4" xfId="11486" xr:uid="{00000000-0005-0000-0000-0000493F0000}"/>
    <cellStyle name="Komma 5 3 4 4 2" xfId="19028" xr:uid="{00000000-0005-0000-0000-00004A3F0000}"/>
    <cellStyle name="Komma 5 3 4 4 3" xfId="43920" xr:uid="{00000000-0005-0000-0000-00004B3F0000}"/>
    <cellStyle name="Komma 5 3 4 4 4" xfId="48344" xr:uid="{00000000-0005-0000-0000-00004C3F0000}"/>
    <cellStyle name="Komma 5 3 4 4 5" xfId="51360" xr:uid="{00000000-0005-0000-0000-00004D3F0000}"/>
    <cellStyle name="Komma 5 3 4 5" xfId="11973" xr:uid="{00000000-0005-0000-0000-00004E3F0000}"/>
    <cellStyle name="Komma 5 3 4 5 2" xfId="19505" xr:uid="{00000000-0005-0000-0000-00004F3F0000}"/>
    <cellStyle name="Komma 5 3 4 5 3" xfId="43397" xr:uid="{00000000-0005-0000-0000-0000503F0000}"/>
    <cellStyle name="Komma 5 3 4 5 4" xfId="48821" xr:uid="{00000000-0005-0000-0000-0000513F0000}"/>
    <cellStyle name="Komma 5 3 4 5 5" xfId="51837" xr:uid="{00000000-0005-0000-0000-0000523F0000}"/>
    <cellStyle name="Komma 5 3 4 6" xfId="8961" xr:uid="{00000000-0005-0000-0000-0000533F0000}"/>
    <cellStyle name="Komma 5 3 4 6 2" xfId="44557" xr:uid="{00000000-0005-0000-0000-0000543F0000}"/>
    <cellStyle name="Komma 5 3 4 6 3" xfId="47390" xr:uid="{00000000-0005-0000-0000-0000553F0000}"/>
    <cellStyle name="Komma 5 3 4 6 4" xfId="50406" xr:uid="{00000000-0005-0000-0000-0000563F0000}"/>
    <cellStyle name="Komma 5 3 4 7" xfId="44661" xr:uid="{00000000-0005-0000-0000-0000573F0000}"/>
    <cellStyle name="Komma 5 3 4 8" xfId="46284" xr:uid="{00000000-0005-0000-0000-0000583F0000}"/>
    <cellStyle name="Komma 5 3 4 9" xfId="49300" xr:uid="{00000000-0005-0000-0000-0000593F0000}"/>
    <cellStyle name="Komma 5 3 5" xfId="6401" xr:uid="{00000000-0005-0000-0000-00005A3F0000}"/>
    <cellStyle name="Komma 5 3 5 2" xfId="11054" xr:uid="{00000000-0005-0000-0000-00005B3F0000}"/>
    <cellStyle name="Komma 5 3 5 2 2" xfId="18604" xr:uid="{00000000-0005-0000-0000-00005C3F0000}"/>
    <cellStyle name="Komma 5 3 5 2 3" xfId="43143" xr:uid="{00000000-0005-0000-0000-00005D3F0000}"/>
    <cellStyle name="Komma 5 3 5 2 4" xfId="47920" xr:uid="{00000000-0005-0000-0000-00005E3F0000}"/>
    <cellStyle name="Komma 5 3 5 2 5" xfId="50936" xr:uid="{00000000-0005-0000-0000-00005F3F0000}"/>
    <cellStyle name="Komma 5 3 5 3" xfId="11539" xr:uid="{00000000-0005-0000-0000-0000603F0000}"/>
    <cellStyle name="Komma 5 3 5 3 2" xfId="19081" xr:uid="{00000000-0005-0000-0000-0000613F0000}"/>
    <cellStyle name="Komma 5 3 5 3 3" xfId="43181" xr:uid="{00000000-0005-0000-0000-0000623F0000}"/>
    <cellStyle name="Komma 5 3 5 3 4" xfId="48397" xr:uid="{00000000-0005-0000-0000-0000633F0000}"/>
    <cellStyle name="Komma 5 3 5 3 5" xfId="51413" xr:uid="{00000000-0005-0000-0000-0000643F0000}"/>
    <cellStyle name="Komma 5 3 5 4" xfId="12026" xr:uid="{00000000-0005-0000-0000-0000653F0000}"/>
    <cellStyle name="Komma 5 3 5 4 2" xfId="19558" xr:uid="{00000000-0005-0000-0000-0000663F0000}"/>
    <cellStyle name="Komma 5 3 5 4 3" xfId="43242" xr:uid="{00000000-0005-0000-0000-0000673F0000}"/>
    <cellStyle name="Komma 5 3 5 4 4" xfId="48874" xr:uid="{00000000-0005-0000-0000-0000683F0000}"/>
    <cellStyle name="Komma 5 3 5 4 5" xfId="51890" xr:uid="{00000000-0005-0000-0000-0000693F0000}"/>
    <cellStyle name="Komma 5 3 5 5" xfId="9040" xr:uid="{00000000-0005-0000-0000-00006A3F0000}"/>
    <cellStyle name="Komma 5 3 5 5 2" xfId="30448" xr:uid="{00000000-0005-0000-0000-00006B3F0000}"/>
    <cellStyle name="Komma 5 3 5 5 3" xfId="47443" xr:uid="{00000000-0005-0000-0000-00006C3F0000}"/>
    <cellStyle name="Komma 5 3 5 5 4" xfId="50459" xr:uid="{00000000-0005-0000-0000-00006D3F0000}"/>
    <cellStyle name="Komma 5 3 5 6" xfId="44286" xr:uid="{00000000-0005-0000-0000-00006E3F0000}"/>
    <cellStyle name="Komma 5 3 5 7" xfId="46337" xr:uid="{00000000-0005-0000-0000-00006F3F0000}"/>
    <cellStyle name="Komma 5 3 5 8" xfId="49353" xr:uid="{00000000-0005-0000-0000-0000703F0000}"/>
    <cellStyle name="Komma 5 3 6" xfId="6721" xr:uid="{00000000-0005-0000-0000-0000713F0000}"/>
    <cellStyle name="Komma 5 3 6 2" xfId="11266" xr:uid="{00000000-0005-0000-0000-0000723F0000}"/>
    <cellStyle name="Komma 5 3 6 2 2" xfId="18816" xr:uid="{00000000-0005-0000-0000-0000733F0000}"/>
    <cellStyle name="Komma 5 3 6 2 3" xfId="43772" xr:uid="{00000000-0005-0000-0000-0000743F0000}"/>
    <cellStyle name="Komma 5 3 6 2 4" xfId="48132" xr:uid="{00000000-0005-0000-0000-0000753F0000}"/>
    <cellStyle name="Komma 5 3 6 2 5" xfId="51148" xr:uid="{00000000-0005-0000-0000-0000763F0000}"/>
    <cellStyle name="Komma 5 3 6 3" xfId="11751" xr:uid="{00000000-0005-0000-0000-0000773F0000}"/>
    <cellStyle name="Komma 5 3 6 3 2" xfId="19293" xr:uid="{00000000-0005-0000-0000-0000783F0000}"/>
    <cellStyle name="Komma 5 3 6 3 3" xfId="44563" xr:uid="{00000000-0005-0000-0000-0000793F0000}"/>
    <cellStyle name="Komma 5 3 6 3 4" xfId="48609" xr:uid="{00000000-0005-0000-0000-00007A3F0000}"/>
    <cellStyle name="Komma 5 3 6 3 5" xfId="51625" xr:uid="{00000000-0005-0000-0000-00007B3F0000}"/>
    <cellStyle name="Komma 5 3 6 4" xfId="12239" xr:uid="{00000000-0005-0000-0000-00007C3F0000}"/>
    <cellStyle name="Komma 5 3 6 4 2" xfId="19770" xr:uid="{00000000-0005-0000-0000-00007D3F0000}"/>
    <cellStyle name="Komma 5 3 6 4 3" xfId="33223" xr:uid="{00000000-0005-0000-0000-00007E3F0000}"/>
    <cellStyle name="Komma 5 3 6 4 4" xfId="49086" xr:uid="{00000000-0005-0000-0000-00007F3F0000}"/>
    <cellStyle name="Komma 5 3 6 4 5" xfId="52102" xr:uid="{00000000-0005-0000-0000-0000803F0000}"/>
    <cellStyle name="Komma 5 3 6 5" xfId="9354" xr:uid="{00000000-0005-0000-0000-0000813F0000}"/>
    <cellStyle name="Komma 5 3 6 5 2" xfId="43674" xr:uid="{00000000-0005-0000-0000-0000823F0000}"/>
    <cellStyle name="Komma 5 3 6 5 3" xfId="47655" xr:uid="{00000000-0005-0000-0000-0000833F0000}"/>
    <cellStyle name="Komma 5 3 6 5 4" xfId="50671" xr:uid="{00000000-0005-0000-0000-0000843F0000}"/>
    <cellStyle name="Komma 5 3 6 6" xfId="43354" xr:uid="{00000000-0005-0000-0000-0000853F0000}"/>
    <cellStyle name="Komma 5 3 6 7" xfId="46549" xr:uid="{00000000-0005-0000-0000-0000863F0000}"/>
    <cellStyle name="Komma 5 3 6 8" xfId="49565" xr:uid="{00000000-0005-0000-0000-0000873F0000}"/>
    <cellStyle name="Komma 5 3 7" xfId="10842" xr:uid="{00000000-0005-0000-0000-0000883F0000}"/>
    <cellStyle name="Komma 5 3 7 2" xfId="18392" xr:uid="{00000000-0005-0000-0000-0000893F0000}"/>
    <cellStyle name="Komma 5 3 7 3" xfId="43908" xr:uid="{00000000-0005-0000-0000-00008A3F0000}"/>
    <cellStyle name="Komma 5 3 7 4" xfId="47708" xr:uid="{00000000-0005-0000-0000-00008B3F0000}"/>
    <cellStyle name="Komma 5 3 7 5" xfId="50724" xr:uid="{00000000-0005-0000-0000-00008C3F0000}"/>
    <cellStyle name="Komma 5 3 8" xfId="11326" xr:uid="{00000000-0005-0000-0000-00008D3F0000}"/>
    <cellStyle name="Komma 5 3 8 2" xfId="18869" xr:uid="{00000000-0005-0000-0000-00008E3F0000}"/>
    <cellStyle name="Komma 5 3 8 3" xfId="28686" xr:uid="{00000000-0005-0000-0000-00008F3F0000}"/>
    <cellStyle name="Komma 5 3 8 4" xfId="48185" xr:uid="{00000000-0005-0000-0000-0000903F0000}"/>
    <cellStyle name="Komma 5 3 8 5" xfId="51201" xr:uid="{00000000-0005-0000-0000-0000913F0000}"/>
    <cellStyle name="Komma 5 3 9" xfId="11813" xr:uid="{00000000-0005-0000-0000-0000923F0000}"/>
    <cellStyle name="Komma 5 3 9 2" xfId="19346" xr:uid="{00000000-0005-0000-0000-0000933F0000}"/>
    <cellStyle name="Komma 5 3 9 3" xfId="28786" xr:uid="{00000000-0005-0000-0000-0000943F0000}"/>
    <cellStyle name="Komma 5 3 9 4" xfId="48662" xr:uid="{00000000-0005-0000-0000-0000953F0000}"/>
    <cellStyle name="Komma 5 3 9 5" xfId="51678" xr:uid="{00000000-0005-0000-0000-0000963F0000}"/>
    <cellStyle name="Komma 5 4" xfId="6158" xr:uid="{00000000-0005-0000-0000-0000973F0000}"/>
    <cellStyle name="Komma 5 4 10" xfId="45972" xr:uid="{00000000-0005-0000-0000-0000983F0000}"/>
    <cellStyle name="Komma 5 4 11" xfId="46175" xr:uid="{00000000-0005-0000-0000-0000993F0000}"/>
    <cellStyle name="Komma 5 4 12" xfId="49191" xr:uid="{00000000-0005-0000-0000-00009A3F0000}"/>
    <cellStyle name="Komma 5 4 2" xfId="6478" xr:uid="{00000000-0005-0000-0000-00009B3F0000}"/>
    <cellStyle name="Komma 5 4 2 10" xfId="46387" xr:uid="{00000000-0005-0000-0000-00009C3F0000}"/>
    <cellStyle name="Komma 5 4 2 11" xfId="49403" xr:uid="{00000000-0005-0000-0000-00009D3F0000}"/>
    <cellStyle name="Komma 5 4 2 2" xfId="11104" xr:uid="{00000000-0005-0000-0000-00009E3F0000}"/>
    <cellStyle name="Komma 5 4 2 2 2" xfId="18654" xr:uid="{00000000-0005-0000-0000-00009F3F0000}"/>
    <cellStyle name="Komma 5 4 2 2 3" xfId="20468" xr:uid="{00000000-0005-0000-0000-0000A03F0000}"/>
    <cellStyle name="Komma 5 4 2 2 4" xfId="47970" xr:uid="{00000000-0005-0000-0000-0000A13F0000}"/>
    <cellStyle name="Komma 5 4 2 2 5" xfId="50986" xr:uid="{00000000-0005-0000-0000-0000A23F0000}"/>
    <cellStyle name="Komma 5 4 2 3" xfId="11589" xr:uid="{00000000-0005-0000-0000-0000A33F0000}"/>
    <cellStyle name="Komma 5 4 2 3 2" xfId="19131" xr:uid="{00000000-0005-0000-0000-0000A43F0000}"/>
    <cellStyle name="Komma 5 4 2 3 3" xfId="43475" xr:uid="{00000000-0005-0000-0000-0000A53F0000}"/>
    <cellStyle name="Komma 5 4 2 3 4" xfId="48447" xr:uid="{00000000-0005-0000-0000-0000A63F0000}"/>
    <cellStyle name="Komma 5 4 2 3 5" xfId="51463" xr:uid="{00000000-0005-0000-0000-0000A73F0000}"/>
    <cellStyle name="Komma 5 4 2 4" xfId="12076" xr:uid="{00000000-0005-0000-0000-0000A83F0000}"/>
    <cellStyle name="Komma 5 4 2 4 2" xfId="19608" xr:uid="{00000000-0005-0000-0000-0000A93F0000}"/>
    <cellStyle name="Komma 5 4 2 4 3" xfId="44078" xr:uid="{00000000-0005-0000-0000-0000AA3F0000}"/>
    <cellStyle name="Komma 5 4 2 4 4" xfId="48924" xr:uid="{00000000-0005-0000-0000-0000AB3F0000}"/>
    <cellStyle name="Komma 5 4 2 4 5" xfId="51940" xr:uid="{00000000-0005-0000-0000-0000AC3F0000}"/>
    <cellStyle name="Komma 5 4 2 5" xfId="9112" xr:uid="{00000000-0005-0000-0000-0000AD3F0000}"/>
    <cellStyle name="Komma 5 4 2 5 2" xfId="44486" xr:uid="{00000000-0005-0000-0000-0000AE3F0000}"/>
    <cellStyle name="Komma 5 4 2 5 3" xfId="47493" xr:uid="{00000000-0005-0000-0000-0000AF3F0000}"/>
    <cellStyle name="Komma 5 4 2 5 4" xfId="50509" xr:uid="{00000000-0005-0000-0000-0000B03F0000}"/>
    <cellStyle name="Komma 5 4 2 6" xfId="20214" xr:uid="{00000000-0005-0000-0000-0000B13F0000}"/>
    <cellStyle name="Komma 5 4 2 7" xfId="42383" xr:uid="{00000000-0005-0000-0000-0000B23F0000}"/>
    <cellStyle name="Komma 5 4 2 8" xfId="45067" xr:uid="{00000000-0005-0000-0000-0000B33F0000}"/>
    <cellStyle name="Komma 5 4 2 9" xfId="45973" xr:uid="{00000000-0005-0000-0000-0000B43F0000}"/>
    <cellStyle name="Komma 5 4 3" xfId="10892" xr:uid="{00000000-0005-0000-0000-0000B53F0000}"/>
    <cellStyle name="Komma 5 4 3 2" xfId="18442" xr:uid="{00000000-0005-0000-0000-0000B63F0000}"/>
    <cellStyle name="Komma 5 4 3 3" xfId="43124" xr:uid="{00000000-0005-0000-0000-0000B73F0000}"/>
    <cellStyle name="Komma 5 4 3 4" xfId="47758" xr:uid="{00000000-0005-0000-0000-0000B83F0000}"/>
    <cellStyle name="Komma 5 4 3 5" xfId="50774" xr:uid="{00000000-0005-0000-0000-0000B93F0000}"/>
    <cellStyle name="Komma 5 4 4" xfId="11376" xr:uid="{00000000-0005-0000-0000-0000BA3F0000}"/>
    <cellStyle name="Komma 5 4 4 2" xfId="18919" xr:uid="{00000000-0005-0000-0000-0000BB3F0000}"/>
    <cellStyle name="Komma 5 4 4 3" xfId="43162" xr:uid="{00000000-0005-0000-0000-0000BC3F0000}"/>
    <cellStyle name="Komma 5 4 4 4" xfId="48235" xr:uid="{00000000-0005-0000-0000-0000BD3F0000}"/>
    <cellStyle name="Komma 5 4 4 5" xfId="51251" xr:uid="{00000000-0005-0000-0000-0000BE3F0000}"/>
    <cellStyle name="Komma 5 4 5" xfId="11863" xr:uid="{00000000-0005-0000-0000-0000BF3F0000}"/>
    <cellStyle name="Komma 5 4 5 2" xfId="19396" xr:uid="{00000000-0005-0000-0000-0000C03F0000}"/>
    <cellStyle name="Komma 5 4 5 3" xfId="28644" xr:uid="{00000000-0005-0000-0000-0000C13F0000}"/>
    <cellStyle name="Komma 5 4 5 4" xfId="48712" xr:uid="{00000000-0005-0000-0000-0000C23F0000}"/>
    <cellStyle name="Komma 5 4 5 5" xfId="51728" xr:uid="{00000000-0005-0000-0000-0000C33F0000}"/>
    <cellStyle name="Komma 5 4 6" xfId="8811" xr:uid="{00000000-0005-0000-0000-0000C43F0000}"/>
    <cellStyle name="Komma 5 4 6 2" xfId="44679" xr:uid="{00000000-0005-0000-0000-0000C53F0000}"/>
    <cellStyle name="Komma 5 4 6 3" xfId="47281" xr:uid="{00000000-0005-0000-0000-0000C63F0000}"/>
    <cellStyle name="Komma 5 4 6 4" xfId="50297" xr:uid="{00000000-0005-0000-0000-0000C73F0000}"/>
    <cellStyle name="Komma 5 4 7" xfId="20213" xr:uid="{00000000-0005-0000-0000-0000C83F0000}"/>
    <cellStyle name="Komma 5 4 8" xfId="44598" xr:uid="{00000000-0005-0000-0000-0000C93F0000}"/>
    <cellStyle name="Komma 5 4 9" xfId="45066" xr:uid="{00000000-0005-0000-0000-0000CA3F0000}"/>
    <cellStyle name="Komma 5 5" xfId="6238" xr:uid="{00000000-0005-0000-0000-0000CB3F0000}"/>
    <cellStyle name="Komma 5 5 10" xfId="45974" xr:uid="{00000000-0005-0000-0000-0000CC3F0000}"/>
    <cellStyle name="Komma 5 5 11" xfId="46228" xr:uid="{00000000-0005-0000-0000-0000CD3F0000}"/>
    <cellStyle name="Komma 5 5 12" xfId="49244" xr:uid="{00000000-0005-0000-0000-0000CE3F0000}"/>
    <cellStyle name="Komma 5 5 2" xfId="6558" xr:uid="{00000000-0005-0000-0000-0000CF3F0000}"/>
    <cellStyle name="Komma 5 5 2 10" xfId="46440" xr:uid="{00000000-0005-0000-0000-0000D03F0000}"/>
    <cellStyle name="Komma 5 5 2 11" xfId="49456" xr:uid="{00000000-0005-0000-0000-0000D13F0000}"/>
    <cellStyle name="Komma 5 5 2 2" xfId="11157" xr:uid="{00000000-0005-0000-0000-0000D23F0000}"/>
    <cellStyle name="Komma 5 5 2 2 2" xfId="18707" xr:uid="{00000000-0005-0000-0000-0000D33F0000}"/>
    <cellStyle name="Komma 5 5 2 2 3" xfId="42731" xr:uid="{00000000-0005-0000-0000-0000D43F0000}"/>
    <cellStyle name="Komma 5 5 2 2 4" xfId="48023" xr:uid="{00000000-0005-0000-0000-0000D53F0000}"/>
    <cellStyle name="Komma 5 5 2 2 5" xfId="51039" xr:uid="{00000000-0005-0000-0000-0000D63F0000}"/>
    <cellStyle name="Komma 5 5 2 3" xfId="11642" xr:uid="{00000000-0005-0000-0000-0000D73F0000}"/>
    <cellStyle name="Komma 5 5 2 3 2" xfId="19184" xr:uid="{00000000-0005-0000-0000-0000D83F0000}"/>
    <cellStyle name="Komma 5 5 2 3 3" xfId="44583" xr:uid="{00000000-0005-0000-0000-0000D93F0000}"/>
    <cellStyle name="Komma 5 5 2 3 4" xfId="48500" xr:uid="{00000000-0005-0000-0000-0000DA3F0000}"/>
    <cellStyle name="Komma 5 5 2 3 5" xfId="51516" xr:uid="{00000000-0005-0000-0000-0000DB3F0000}"/>
    <cellStyle name="Komma 5 5 2 4" xfId="12129" xr:uid="{00000000-0005-0000-0000-0000DC3F0000}"/>
    <cellStyle name="Komma 5 5 2 4 2" xfId="19661" xr:uid="{00000000-0005-0000-0000-0000DD3F0000}"/>
    <cellStyle name="Komma 5 5 2 4 3" xfId="44420" xr:uid="{00000000-0005-0000-0000-0000DE3F0000}"/>
    <cellStyle name="Komma 5 5 2 4 4" xfId="48977" xr:uid="{00000000-0005-0000-0000-0000DF3F0000}"/>
    <cellStyle name="Komma 5 5 2 4 5" xfId="51993" xr:uid="{00000000-0005-0000-0000-0000E03F0000}"/>
    <cellStyle name="Komma 5 5 2 5" xfId="9191" xr:uid="{00000000-0005-0000-0000-0000E13F0000}"/>
    <cellStyle name="Komma 5 5 2 5 2" xfId="43759" xr:uid="{00000000-0005-0000-0000-0000E23F0000}"/>
    <cellStyle name="Komma 5 5 2 5 3" xfId="47546" xr:uid="{00000000-0005-0000-0000-0000E33F0000}"/>
    <cellStyle name="Komma 5 5 2 5 4" xfId="50562" xr:uid="{00000000-0005-0000-0000-0000E43F0000}"/>
    <cellStyle name="Komma 5 5 2 6" xfId="20216" xr:uid="{00000000-0005-0000-0000-0000E53F0000}"/>
    <cellStyle name="Komma 5 5 2 7" xfId="44084" xr:uid="{00000000-0005-0000-0000-0000E63F0000}"/>
    <cellStyle name="Komma 5 5 2 8" xfId="45069" xr:uid="{00000000-0005-0000-0000-0000E73F0000}"/>
    <cellStyle name="Komma 5 5 2 9" xfId="45975" xr:uid="{00000000-0005-0000-0000-0000E83F0000}"/>
    <cellStyle name="Komma 5 5 3" xfId="10945" xr:uid="{00000000-0005-0000-0000-0000E93F0000}"/>
    <cellStyle name="Komma 5 5 3 2" xfId="18495" xr:uid="{00000000-0005-0000-0000-0000EA3F0000}"/>
    <cellStyle name="Komma 5 5 3 3" xfId="42697" xr:uid="{00000000-0005-0000-0000-0000EB3F0000}"/>
    <cellStyle name="Komma 5 5 3 4" xfId="47811" xr:uid="{00000000-0005-0000-0000-0000EC3F0000}"/>
    <cellStyle name="Komma 5 5 3 5" xfId="50827" xr:uid="{00000000-0005-0000-0000-0000ED3F0000}"/>
    <cellStyle name="Komma 5 5 4" xfId="11430" xr:uid="{00000000-0005-0000-0000-0000EE3F0000}"/>
    <cellStyle name="Komma 5 5 4 2" xfId="18972" xr:uid="{00000000-0005-0000-0000-0000EF3F0000}"/>
    <cellStyle name="Komma 5 5 4 3" xfId="44294" xr:uid="{00000000-0005-0000-0000-0000F03F0000}"/>
    <cellStyle name="Komma 5 5 4 4" xfId="48288" xr:uid="{00000000-0005-0000-0000-0000F13F0000}"/>
    <cellStyle name="Komma 5 5 4 5" xfId="51304" xr:uid="{00000000-0005-0000-0000-0000F23F0000}"/>
    <cellStyle name="Komma 5 5 5" xfId="11917" xr:uid="{00000000-0005-0000-0000-0000F33F0000}"/>
    <cellStyle name="Komma 5 5 5 2" xfId="19449" xr:uid="{00000000-0005-0000-0000-0000F43F0000}"/>
    <cellStyle name="Komma 5 5 5 3" xfId="44130" xr:uid="{00000000-0005-0000-0000-0000F53F0000}"/>
    <cellStyle name="Komma 5 5 5 4" xfId="48765" xr:uid="{00000000-0005-0000-0000-0000F63F0000}"/>
    <cellStyle name="Komma 5 5 5 5" xfId="51781" xr:uid="{00000000-0005-0000-0000-0000F73F0000}"/>
    <cellStyle name="Komma 5 5 6" xfId="8882" xr:uid="{00000000-0005-0000-0000-0000F83F0000}"/>
    <cellStyle name="Komma 5 5 6 2" xfId="44582" xr:uid="{00000000-0005-0000-0000-0000F93F0000}"/>
    <cellStyle name="Komma 5 5 6 3" xfId="47334" xr:uid="{00000000-0005-0000-0000-0000FA3F0000}"/>
    <cellStyle name="Komma 5 5 6 4" xfId="50350" xr:uid="{00000000-0005-0000-0000-0000FB3F0000}"/>
    <cellStyle name="Komma 5 5 7" xfId="20215" xr:uid="{00000000-0005-0000-0000-0000FC3F0000}"/>
    <cellStyle name="Komma 5 5 8" xfId="42338" xr:uid="{00000000-0005-0000-0000-0000FD3F0000}"/>
    <cellStyle name="Komma 5 5 9" xfId="45068" xr:uid="{00000000-0005-0000-0000-0000FE3F0000}"/>
    <cellStyle name="Komma 5 6" xfId="6318" xr:uid="{00000000-0005-0000-0000-0000FF3F0000}"/>
    <cellStyle name="Komma 5 6 10" xfId="45976" xr:uid="{00000000-0005-0000-0000-000000400000}"/>
    <cellStyle name="Komma 5 6 11" xfId="46281" xr:uid="{00000000-0005-0000-0000-000001400000}"/>
    <cellStyle name="Komma 5 6 12" xfId="49297" xr:uid="{00000000-0005-0000-0000-000002400000}"/>
    <cellStyle name="Komma 5 6 2" xfId="6638" xr:uid="{00000000-0005-0000-0000-000003400000}"/>
    <cellStyle name="Komma 5 6 2 2" xfId="11210" xr:uid="{00000000-0005-0000-0000-000004400000}"/>
    <cellStyle name="Komma 5 6 2 2 2" xfId="18760" xr:uid="{00000000-0005-0000-0000-000005400000}"/>
    <cellStyle name="Komma 5 6 2 2 3" xfId="28808" xr:uid="{00000000-0005-0000-0000-000006400000}"/>
    <cellStyle name="Komma 5 6 2 2 4" xfId="48076" xr:uid="{00000000-0005-0000-0000-000007400000}"/>
    <cellStyle name="Komma 5 6 2 2 5" xfId="51092" xr:uid="{00000000-0005-0000-0000-000008400000}"/>
    <cellStyle name="Komma 5 6 2 3" xfId="11695" xr:uid="{00000000-0005-0000-0000-000009400000}"/>
    <cellStyle name="Komma 5 6 2 3 2" xfId="19237" xr:uid="{00000000-0005-0000-0000-00000A400000}"/>
    <cellStyle name="Komma 5 6 2 3 3" xfId="43630" xr:uid="{00000000-0005-0000-0000-00000B400000}"/>
    <cellStyle name="Komma 5 6 2 3 4" xfId="48553" xr:uid="{00000000-0005-0000-0000-00000C400000}"/>
    <cellStyle name="Komma 5 6 2 3 5" xfId="51569" xr:uid="{00000000-0005-0000-0000-00000D400000}"/>
    <cellStyle name="Komma 5 6 2 4" xfId="12182" xr:uid="{00000000-0005-0000-0000-00000E400000}"/>
    <cellStyle name="Komma 5 6 2 4 2" xfId="19714" xr:uid="{00000000-0005-0000-0000-00000F400000}"/>
    <cellStyle name="Komma 5 6 2 4 3" xfId="43661" xr:uid="{00000000-0005-0000-0000-000010400000}"/>
    <cellStyle name="Komma 5 6 2 4 4" xfId="49030" xr:uid="{00000000-0005-0000-0000-000011400000}"/>
    <cellStyle name="Komma 5 6 2 4 5" xfId="52046" xr:uid="{00000000-0005-0000-0000-000012400000}"/>
    <cellStyle name="Komma 5 6 2 5" xfId="9271" xr:uid="{00000000-0005-0000-0000-000013400000}"/>
    <cellStyle name="Komma 5 6 2 5 2" xfId="44275" xr:uid="{00000000-0005-0000-0000-000014400000}"/>
    <cellStyle name="Komma 5 6 2 5 3" xfId="47599" xr:uid="{00000000-0005-0000-0000-000015400000}"/>
    <cellStyle name="Komma 5 6 2 5 4" xfId="50615" xr:uid="{00000000-0005-0000-0000-000016400000}"/>
    <cellStyle name="Komma 5 6 2 6" xfId="43844" xr:uid="{00000000-0005-0000-0000-000017400000}"/>
    <cellStyle name="Komma 5 6 2 7" xfId="46493" xr:uid="{00000000-0005-0000-0000-000018400000}"/>
    <cellStyle name="Komma 5 6 2 8" xfId="49509" xr:uid="{00000000-0005-0000-0000-000019400000}"/>
    <cellStyle name="Komma 5 6 3" xfId="10998" xr:uid="{00000000-0005-0000-0000-00001A400000}"/>
    <cellStyle name="Komma 5 6 3 2" xfId="18548" xr:uid="{00000000-0005-0000-0000-00001B400000}"/>
    <cellStyle name="Komma 5 6 3 3" xfId="44346" xr:uid="{00000000-0005-0000-0000-00001C400000}"/>
    <cellStyle name="Komma 5 6 3 4" xfId="47864" xr:uid="{00000000-0005-0000-0000-00001D400000}"/>
    <cellStyle name="Komma 5 6 3 5" xfId="50880" xr:uid="{00000000-0005-0000-0000-00001E400000}"/>
    <cellStyle name="Komma 5 6 4" xfId="11483" xr:uid="{00000000-0005-0000-0000-00001F400000}"/>
    <cellStyle name="Komma 5 6 4 2" xfId="19025" xr:uid="{00000000-0005-0000-0000-000020400000}"/>
    <cellStyle name="Komma 5 6 4 3" xfId="44124" xr:uid="{00000000-0005-0000-0000-000021400000}"/>
    <cellStyle name="Komma 5 6 4 4" xfId="48341" xr:uid="{00000000-0005-0000-0000-000022400000}"/>
    <cellStyle name="Komma 5 6 4 5" xfId="51357" xr:uid="{00000000-0005-0000-0000-000023400000}"/>
    <cellStyle name="Komma 5 6 5" xfId="11970" xr:uid="{00000000-0005-0000-0000-000024400000}"/>
    <cellStyle name="Komma 5 6 5 2" xfId="19502" xr:uid="{00000000-0005-0000-0000-000025400000}"/>
    <cellStyle name="Komma 5 6 5 3" xfId="42852" xr:uid="{00000000-0005-0000-0000-000026400000}"/>
    <cellStyle name="Komma 5 6 5 4" xfId="48818" xr:uid="{00000000-0005-0000-0000-000027400000}"/>
    <cellStyle name="Komma 5 6 5 5" xfId="51834" xr:uid="{00000000-0005-0000-0000-000028400000}"/>
    <cellStyle name="Komma 5 6 6" xfId="8958" xr:uid="{00000000-0005-0000-0000-000029400000}"/>
    <cellStyle name="Komma 5 6 6 2" xfId="42623" xr:uid="{00000000-0005-0000-0000-00002A400000}"/>
    <cellStyle name="Komma 5 6 6 3" xfId="47387" xr:uid="{00000000-0005-0000-0000-00002B400000}"/>
    <cellStyle name="Komma 5 6 6 4" xfId="50403" xr:uid="{00000000-0005-0000-0000-00002C400000}"/>
    <cellStyle name="Komma 5 6 7" xfId="20217" xr:uid="{00000000-0005-0000-0000-00002D400000}"/>
    <cellStyle name="Komma 5 6 8" xfId="42350" xr:uid="{00000000-0005-0000-0000-00002E400000}"/>
    <cellStyle name="Komma 5 6 9" xfId="45070" xr:uid="{00000000-0005-0000-0000-00002F400000}"/>
    <cellStyle name="Komma 5 7" xfId="6398" xr:uid="{00000000-0005-0000-0000-000030400000}"/>
    <cellStyle name="Komma 5 7 10" xfId="46334" xr:uid="{00000000-0005-0000-0000-000031400000}"/>
    <cellStyle name="Komma 5 7 11" xfId="49350" xr:uid="{00000000-0005-0000-0000-000032400000}"/>
    <cellStyle name="Komma 5 7 2" xfId="11051" xr:uid="{00000000-0005-0000-0000-000033400000}"/>
    <cellStyle name="Komma 5 7 2 2" xfId="18601" xr:uid="{00000000-0005-0000-0000-000034400000}"/>
    <cellStyle name="Komma 5 7 2 3" xfId="42714" xr:uid="{00000000-0005-0000-0000-000035400000}"/>
    <cellStyle name="Komma 5 7 2 4" xfId="47917" xr:uid="{00000000-0005-0000-0000-000036400000}"/>
    <cellStyle name="Komma 5 7 2 5" xfId="50933" xr:uid="{00000000-0005-0000-0000-000037400000}"/>
    <cellStyle name="Komma 5 7 3" xfId="11536" xr:uid="{00000000-0005-0000-0000-000038400000}"/>
    <cellStyle name="Komma 5 7 3 2" xfId="19078" xr:uid="{00000000-0005-0000-0000-000039400000}"/>
    <cellStyle name="Komma 5 7 3 3" xfId="42784" xr:uid="{00000000-0005-0000-0000-00003A400000}"/>
    <cellStyle name="Komma 5 7 3 4" xfId="48394" xr:uid="{00000000-0005-0000-0000-00003B400000}"/>
    <cellStyle name="Komma 5 7 3 5" xfId="51410" xr:uid="{00000000-0005-0000-0000-00003C400000}"/>
    <cellStyle name="Komma 5 7 4" xfId="12023" xr:uid="{00000000-0005-0000-0000-00003D400000}"/>
    <cellStyle name="Komma 5 7 4 2" xfId="19555" xr:uid="{00000000-0005-0000-0000-00003E400000}"/>
    <cellStyle name="Komma 5 7 4 3" xfId="42862" xr:uid="{00000000-0005-0000-0000-00003F400000}"/>
    <cellStyle name="Komma 5 7 4 4" xfId="48871" xr:uid="{00000000-0005-0000-0000-000040400000}"/>
    <cellStyle name="Komma 5 7 4 5" xfId="51887" xr:uid="{00000000-0005-0000-0000-000041400000}"/>
    <cellStyle name="Komma 5 7 5" xfId="9037" xr:uid="{00000000-0005-0000-0000-000042400000}"/>
    <cellStyle name="Komma 5 7 5 2" xfId="44144" xr:uid="{00000000-0005-0000-0000-000043400000}"/>
    <cellStyle name="Komma 5 7 5 3" xfId="47440" xr:uid="{00000000-0005-0000-0000-000044400000}"/>
    <cellStyle name="Komma 5 7 5 4" xfId="50456" xr:uid="{00000000-0005-0000-0000-000045400000}"/>
    <cellStyle name="Komma 5 7 6" xfId="20218" xr:uid="{00000000-0005-0000-0000-000046400000}"/>
    <cellStyle name="Komma 5 7 7" xfId="42368" xr:uid="{00000000-0005-0000-0000-000047400000}"/>
    <cellStyle name="Komma 5 7 8" xfId="45071" xr:uid="{00000000-0005-0000-0000-000048400000}"/>
    <cellStyle name="Komma 5 7 9" xfId="45977" xr:uid="{00000000-0005-0000-0000-000049400000}"/>
    <cellStyle name="Komma 5 8" xfId="6718" xr:uid="{00000000-0005-0000-0000-00004A400000}"/>
    <cellStyle name="Komma 5 8 2" xfId="11263" xr:uid="{00000000-0005-0000-0000-00004B400000}"/>
    <cellStyle name="Komma 5 8 2 2" xfId="18813" xr:uid="{00000000-0005-0000-0000-00004C400000}"/>
    <cellStyle name="Komma 5 8 2 3" xfId="30307" xr:uid="{00000000-0005-0000-0000-00004D400000}"/>
    <cellStyle name="Komma 5 8 2 4" xfId="48129" xr:uid="{00000000-0005-0000-0000-00004E400000}"/>
    <cellStyle name="Komma 5 8 2 5" xfId="51145" xr:uid="{00000000-0005-0000-0000-00004F400000}"/>
    <cellStyle name="Komma 5 8 3" xfId="11748" xr:uid="{00000000-0005-0000-0000-000050400000}"/>
    <cellStyle name="Komma 5 8 3 2" xfId="19290" xr:uid="{00000000-0005-0000-0000-000051400000}"/>
    <cellStyle name="Komma 5 8 3 3" xfId="43631" xr:uid="{00000000-0005-0000-0000-000052400000}"/>
    <cellStyle name="Komma 5 8 3 4" xfId="48606" xr:uid="{00000000-0005-0000-0000-000053400000}"/>
    <cellStyle name="Komma 5 8 3 5" xfId="51622" xr:uid="{00000000-0005-0000-0000-000054400000}"/>
    <cellStyle name="Komma 5 8 4" xfId="12236" xr:uid="{00000000-0005-0000-0000-000055400000}"/>
    <cellStyle name="Komma 5 8 4 2" xfId="19767" xr:uid="{00000000-0005-0000-0000-000056400000}"/>
    <cellStyle name="Komma 5 8 4 3" xfId="43326" xr:uid="{00000000-0005-0000-0000-000057400000}"/>
    <cellStyle name="Komma 5 8 4 4" xfId="49083" xr:uid="{00000000-0005-0000-0000-000058400000}"/>
    <cellStyle name="Komma 5 8 4 5" xfId="52099" xr:uid="{00000000-0005-0000-0000-000059400000}"/>
    <cellStyle name="Komma 5 8 5" xfId="9351" xr:uid="{00000000-0005-0000-0000-00005A400000}"/>
    <cellStyle name="Komma 5 8 5 2" xfId="21307" xr:uid="{00000000-0005-0000-0000-00005B400000}"/>
    <cellStyle name="Komma 5 8 5 3" xfId="47652" xr:uid="{00000000-0005-0000-0000-00005C400000}"/>
    <cellStyle name="Komma 5 8 5 4" xfId="50668" xr:uid="{00000000-0005-0000-0000-00005D400000}"/>
    <cellStyle name="Komma 5 8 6" xfId="43548" xr:uid="{00000000-0005-0000-0000-00005E400000}"/>
    <cellStyle name="Komma 5 8 7" xfId="46546" xr:uid="{00000000-0005-0000-0000-00005F400000}"/>
    <cellStyle name="Komma 5 8 8" xfId="49562" xr:uid="{00000000-0005-0000-0000-000060400000}"/>
    <cellStyle name="Komma 5 9" xfId="10839" xr:uid="{00000000-0005-0000-0000-000061400000}"/>
    <cellStyle name="Komma 5 9 2" xfId="18389" xr:uid="{00000000-0005-0000-0000-000062400000}"/>
    <cellStyle name="Komma 5 9 3" xfId="28615" xr:uid="{00000000-0005-0000-0000-000063400000}"/>
    <cellStyle name="Komma 5 9 4" xfId="47705" xr:uid="{00000000-0005-0000-0000-000064400000}"/>
    <cellStyle name="Komma 5 9 5" xfId="50721" xr:uid="{00000000-0005-0000-0000-000065400000}"/>
    <cellStyle name="Komma 6" xfId="20219" xr:uid="{00000000-0005-0000-0000-000066400000}"/>
    <cellStyle name="Komma 6 2" xfId="20220" xr:uid="{00000000-0005-0000-0000-000067400000}"/>
    <cellStyle name="Komma 6 2 2" xfId="20221" xr:uid="{00000000-0005-0000-0000-000068400000}"/>
    <cellStyle name="Komma 6 2 2 2" xfId="20222" xr:uid="{00000000-0005-0000-0000-000069400000}"/>
    <cellStyle name="Komma 6 2 2 2 2" xfId="45075" xr:uid="{00000000-0005-0000-0000-00006A400000}"/>
    <cellStyle name="Komma 6 2 2 2 3" xfId="45981" xr:uid="{00000000-0005-0000-0000-00006B400000}"/>
    <cellStyle name="Komma 6 2 2 3" xfId="45074" xr:uid="{00000000-0005-0000-0000-00006C400000}"/>
    <cellStyle name="Komma 6 2 2 4" xfId="45980" xr:uid="{00000000-0005-0000-0000-00006D400000}"/>
    <cellStyle name="Komma 6 2 3" xfId="20223" xr:uid="{00000000-0005-0000-0000-00006E400000}"/>
    <cellStyle name="Komma 6 2 3 2" xfId="20224" xr:uid="{00000000-0005-0000-0000-00006F400000}"/>
    <cellStyle name="Komma 6 2 3 2 2" xfId="45077" xr:uid="{00000000-0005-0000-0000-000070400000}"/>
    <cellStyle name="Komma 6 2 3 2 3" xfId="45983" xr:uid="{00000000-0005-0000-0000-000071400000}"/>
    <cellStyle name="Komma 6 2 3 3" xfId="45076" xr:uid="{00000000-0005-0000-0000-000072400000}"/>
    <cellStyle name="Komma 6 2 3 4" xfId="45982" xr:uid="{00000000-0005-0000-0000-000073400000}"/>
    <cellStyle name="Komma 6 2 4" xfId="20225" xr:uid="{00000000-0005-0000-0000-000074400000}"/>
    <cellStyle name="Komma 6 2 4 2" xfId="45078" xr:uid="{00000000-0005-0000-0000-000075400000}"/>
    <cellStyle name="Komma 6 2 4 3" xfId="45984" xr:uid="{00000000-0005-0000-0000-000076400000}"/>
    <cellStyle name="Komma 6 2 5" xfId="45073" xr:uid="{00000000-0005-0000-0000-000077400000}"/>
    <cellStyle name="Komma 6 2 6" xfId="45979" xr:uid="{00000000-0005-0000-0000-000078400000}"/>
    <cellStyle name="Komma 6 3" xfId="20226" xr:uid="{00000000-0005-0000-0000-000079400000}"/>
    <cellStyle name="Komma 6 3 2" xfId="20227" xr:uid="{00000000-0005-0000-0000-00007A400000}"/>
    <cellStyle name="Komma 6 3 2 2" xfId="45080" xr:uid="{00000000-0005-0000-0000-00007B400000}"/>
    <cellStyle name="Komma 6 3 2 3" xfId="45986" xr:uid="{00000000-0005-0000-0000-00007C400000}"/>
    <cellStyle name="Komma 6 3 3" xfId="45079" xr:uid="{00000000-0005-0000-0000-00007D400000}"/>
    <cellStyle name="Komma 6 3 4" xfId="45985" xr:uid="{00000000-0005-0000-0000-00007E400000}"/>
    <cellStyle name="Komma 6 4" xfId="20228" xr:uid="{00000000-0005-0000-0000-00007F400000}"/>
    <cellStyle name="Komma 6 4 2" xfId="20229" xr:uid="{00000000-0005-0000-0000-000080400000}"/>
    <cellStyle name="Komma 6 4 2 2" xfId="45082" xr:uid="{00000000-0005-0000-0000-000081400000}"/>
    <cellStyle name="Komma 6 4 2 3" xfId="45988" xr:uid="{00000000-0005-0000-0000-000082400000}"/>
    <cellStyle name="Komma 6 4 3" xfId="45081" xr:uid="{00000000-0005-0000-0000-000083400000}"/>
    <cellStyle name="Komma 6 4 4" xfId="45987" xr:uid="{00000000-0005-0000-0000-000084400000}"/>
    <cellStyle name="Komma 6 5" xfId="20230" xr:uid="{00000000-0005-0000-0000-000085400000}"/>
    <cellStyle name="Komma 6 5 2" xfId="20231" xr:uid="{00000000-0005-0000-0000-000086400000}"/>
    <cellStyle name="Komma 6 5 2 2" xfId="45084" xr:uid="{00000000-0005-0000-0000-000087400000}"/>
    <cellStyle name="Komma 6 5 2 3" xfId="45990" xr:uid="{00000000-0005-0000-0000-000088400000}"/>
    <cellStyle name="Komma 6 5 3" xfId="45083" xr:uid="{00000000-0005-0000-0000-000089400000}"/>
    <cellStyle name="Komma 6 5 4" xfId="45989" xr:uid="{00000000-0005-0000-0000-00008A400000}"/>
    <cellStyle name="Komma 6 6" xfId="20232" xr:uid="{00000000-0005-0000-0000-00008B400000}"/>
    <cellStyle name="Komma 6 6 2" xfId="45085" xr:uid="{00000000-0005-0000-0000-00008C400000}"/>
    <cellStyle name="Komma 6 6 3" xfId="45991" xr:uid="{00000000-0005-0000-0000-00008D400000}"/>
    <cellStyle name="Komma 6 7" xfId="45072" xr:uid="{00000000-0005-0000-0000-00008E400000}"/>
    <cellStyle name="Komma 6 8" xfId="45978" xr:uid="{00000000-0005-0000-0000-00008F400000}"/>
    <cellStyle name="Komma 7" xfId="20233" xr:uid="{00000000-0005-0000-0000-000090400000}"/>
    <cellStyle name="Komma 7 2" xfId="20234" xr:uid="{00000000-0005-0000-0000-000091400000}"/>
    <cellStyle name="Komma 7 2 2" xfId="20235" xr:uid="{00000000-0005-0000-0000-000092400000}"/>
    <cellStyle name="Komma 7 2 2 2" xfId="20236" xr:uid="{00000000-0005-0000-0000-000093400000}"/>
    <cellStyle name="Komma 7 2 2 2 2" xfId="45089" xr:uid="{00000000-0005-0000-0000-000094400000}"/>
    <cellStyle name="Komma 7 2 2 2 3" xfId="45995" xr:uid="{00000000-0005-0000-0000-000095400000}"/>
    <cellStyle name="Komma 7 2 2 3" xfId="45088" xr:uid="{00000000-0005-0000-0000-000096400000}"/>
    <cellStyle name="Komma 7 2 2 4" xfId="45994" xr:uid="{00000000-0005-0000-0000-000097400000}"/>
    <cellStyle name="Komma 7 2 3" xfId="20237" xr:uid="{00000000-0005-0000-0000-000098400000}"/>
    <cellStyle name="Komma 7 2 3 2" xfId="20238" xr:uid="{00000000-0005-0000-0000-000099400000}"/>
    <cellStyle name="Komma 7 2 3 2 2" xfId="45091" xr:uid="{00000000-0005-0000-0000-00009A400000}"/>
    <cellStyle name="Komma 7 2 3 2 3" xfId="45997" xr:uid="{00000000-0005-0000-0000-00009B400000}"/>
    <cellStyle name="Komma 7 2 3 3" xfId="45090" xr:uid="{00000000-0005-0000-0000-00009C400000}"/>
    <cellStyle name="Komma 7 2 3 4" xfId="45996" xr:uid="{00000000-0005-0000-0000-00009D400000}"/>
    <cellStyle name="Komma 7 2 4" xfId="20239" xr:uid="{00000000-0005-0000-0000-00009E400000}"/>
    <cellStyle name="Komma 7 2 4 2" xfId="45092" xr:uid="{00000000-0005-0000-0000-00009F400000}"/>
    <cellStyle name="Komma 7 2 4 3" xfId="45998" xr:uid="{00000000-0005-0000-0000-0000A0400000}"/>
    <cellStyle name="Komma 7 2 5" xfId="45087" xr:uid="{00000000-0005-0000-0000-0000A1400000}"/>
    <cellStyle name="Komma 7 2 6" xfId="45993" xr:uid="{00000000-0005-0000-0000-0000A2400000}"/>
    <cellStyle name="Komma 7 3" xfId="20240" xr:uid="{00000000-0005-0000-0000-0000A3400000}"/>
    <cellStyle name="Komma 7 3 2" xfId="20241" xr:uid="{00000000-0005-0000-0000-0000A4400000}"/>
    <cellStyle name="Komma 7 3 2 2" xfId="45094" xr:uid="{00000000-0005-0000-0000-0000A5400000}"/>
    <cellStyle name="Komma 7 3 2 3" xfId="46000" xr:uid="{00000000-0005-0000-0000-0000A6400000}"/>
    <cellStyle name="Komma 7 3 3" xfId="45093" xr:uid="{00000000-0005-0000-0000-0000A7400000}"/>
    <cellStyle name="Komma 7 3 4" xfId="45999" xr:uid="{00000000-0005-0000-0000-0000A8400000}"/>
    <cellStyle name="Komma 7 4" xfId="20242" xr:uid="{00000000-0005-0000-0000-0000A9400000}"/>
    <cellStyle name="Komma 7 4 2" xfId="20243" xr:uid="{00000000-0005-0000-0000-0000AA400000}"/>
    <cellStyle name="Komma 7 4 2 2" xfId="45096" xr:uid="{00000000-0005-0000-0000-0000AB400000}"/>
    <cellStyle name="Komma 7 4 2 3" xfId="46002" xr:uid="{00000000-0005-0000-0000-0000AC400000}"/>
    <cellStyle name="Komma 7 4 3" xfId="45095" xr:uid="{00000000-0005-0000-0000-0000AD400000}"/>
    <cellStyle name="Komma 7 4 4" xfId="46001" xr:uid="{00000000-0005-0000-0000-0000AE400000}"/>
    <cellStyle name="Komma 7 5" xfId="20244" xr:uid="{00000000-0005-0000-0000-0000AF400000}"/>
    <cellStyle name="Komma 7 5 2" xfId="45097" xr:uid="{00000000-0005-0000-0000-0000B0400000}"/>
    <cellStyle name="Komma 7 5 3" xfId="46003" xr:uid="{00000000-0005-0000-0000-0000B1400000}"/>
    <cellStyle name="Komma 7 6" xfId="45086" xr:uid="{00000000-0005-0000-0000-0000B2400000}"/>
    <cellStyle name="Komma 7 7" xfId="45992" xr:uid="{00000000-0005-0000-0000-0000B3400000}"/>
    <cellStyle name="Komma 8" xfId="20245" xr:uid="{00000000-0005-0000-0000-0000B4400000}"/>
    <cellStyle name="Komma 8 2" xfId="20246" xr:uid="{00000000-0005-0000-0000-0000B5400000}"/>
    <cellStyle name="Komma 8 2 2" xfId="20247" xr:uid="{00000000-0005-0000-0000-0000B6400000}"/>
    <cellStyle name="Komma 8 2 2 2" xfId="45100" xr:uid="{00000000-0005-0000-0000-0000B7400000}"/>
    <cellStyle name="Komma 8 2 2 3" xfId="46006" xr:uid="{00000000-0005-0000-0000-0000B8400000}"/>
    <cellStyle name="Komma 8 2 3" xfId="45099" xr:uid="{00000000-0005-0000-0000-0000B9400000}"/>
    <cellStyle name="Komma 8 2 4" xfId="46005" xr:uid="{00000000-0005-0000-0000-0000BA400000}"/>
    <cellStyle name="Komma 8 3" xfId="20248" xr:uid="{00000000-0005-0000-0000-0000BB400000}"/>
    <cellStyle name="Komma 8 3 2" xfId="20249" xr:uid="{00000000-0005-0000-0000-0000BC400000}"/>
    <cellStyle name="Komma 8 3 2 2" xfId="45102" xr:uid="{00000000-0005-0000-0000-0000BD400000}"/>
    <cellStyle name="Komma 8 3 2 3" xfId="46008" xr:uid="{00000000-0005-0000-0000-0000BE400000}"/>
    <cellStyle name="Komma 8 3 3" xfId="45101" xr:uid="{00000000-0005-0000-0000-0000BF400000}"/>
    <cellStyle name="Komma 8 3 4" xfId="46007" xr:uid="{00000000-0005-0000-0000-0000C0400000}"/>
    <cellStyle name="Komma 8 4" xfId="20250" xr:uid="{00000000-0005-0000-0000-0000C1400000}"/>
    <cellStyle name="Komma 8 4 2" xfId="45103" xr:uid="{00000000-0005-0000-0000-0000C2400000}"/>
    <cellStyle name="Komma 8 4 3" xfId="46009" xr:uid="{00000000-0005-0000-0000-0000C3400000}"/>
    <cellStyle name="Komma 8 5" xfId="45098" xr:uid="{00000000-0005-0000-0000-0000C4400000}"/>
    <cellStyle name="Komma 8 6" xfId="46004" xr:uid="{00000000-0005-0000-0000-0000C5400000}"/>
    <cellStyle name="Komma 9" xfId="20251" xr:uid="{00000000-0005-0000-0000-0000C6400000}"/>
    <cellStyle name="Komma 9 2" xfId="20252" xr:uid="{00000000-0005-0000-0000-0000C7400000}"/>
    <cellStyle name="Komma 9 2 2" xfId="45105" xr:uid="{00000000-0005-0000-0000-0000C8400000}"/>
    <cellStyle name="Komma 9 2 3" xfId="46011" xr:uid="{00000000-0005-0000-0000-0000C9400000}"/>
    <cellStyle name="Komma 9 3" xfId="45104" xr:uid="{00000000-0005-0000-0000-0000CA400000}"/>
    <cellStyle name="Komma 9 4" xfId="46010" xr:uid="{00000000-0005-0000-0000-0000CB400000}"/>
    <cellStyle name="Kontroller celle" xfId="6781" xr:uid="{00000000-0005-0000-0000-0000CC400000}"/>
    <cellStyle name="Link" xfId="13784" builtinId="8"/>
    <cellStyle name="Link 2" xfId="3265" xr:uid="{00000000-0005-0000-0000-0000CE400000}"/>
    <cellStyle name="Link 2 2" xfId="20254" xr:uid="{00000000-0005-0000-0000-0000CF400000}"/>
    <cellStyle name="Link 2 3" xfId="20255" xr:uid="{00000000-0005-0000-0000-0000D0400000}"/>
    <cellStyle name="Link 2 4" xfId="20256" xr:uid="{00000000-0005-0000-0000-0000D1400000}"/>
    <cellStyle name="Link 2 5" xfId="20257" xr:uid="{00000000-0005-0000-0000-0000D2400000}"/>
    <cellStyle name="Link 3" xfId="5090" xr:uid="{00000000-0005-0000-0000-0000D3400000}"/>
    <cellStyle name="Link 3 2" xfId="20259" xr:uid="{00000000-0005-0000-0000-0000D4400000}"/>
    <cellStyle name="Link 4" xfId="20260" xr:uid="{00000000-0005-0000-0000-0000D5400000}"/>
    <cellStyle name="Link 5" xfId="20261" xr:uid="{00000000-0005-0000-0000-0000D6400000}"/>
    <cellStyle name="Link 6" xfId="20262" xr:uid="{00000000-0005-0000-0000-0000D7400000}"/>
    <cellStyle name="Linked Cell 2" xfId="1624" xr:uid="{00000000-0005-0000-0000-0000D8400000}"/>
    <cellStyle name="Markeringsfarve1" xfId="6782" xr:uid="{00000000-0005-0000-0000-0000D9400000}"/>
    <cellStyle name="Markeringsfarve2" xfId="6783" xr:uid="{00000000-0005-0000-0000-0000DA400000}"/>
    <cellStyle name="Markeringsfarve3" xfId="6784" xr:uid="{00000000-0005-0000-0000-0000DB400000}"/>
    <cellStyle name="Markeringsfarve4" xfId="6785" xr:uid="{00000000-0005-0000-0000-0000DC400000}"/>
    <cellStyle name="Markeringsfarve5" xfId="6786" xr:uid="{00000000-0005-0000-0000-0000DD400000}"/>
    <cellStyle name="Markeringsfarve6" xfId="6787" xr:uid="{00000000-0005-0000-0000-0000DE400000}"/>
    <cellStyle name="Migliaia [0] 10" xfId="311" xr:uid="{00000000-0005-0000-0000-0000DF400000}"/>
    <cellStyle name="Migliaia [0] 10 2" xfId="2270" xr:uid="{00000000-0005-0000-0000-0000E0400000}"/>
    <cellStyle name="Migliaia [0] 10 2 2" xfId="4244" xr:uid="{00000000-0005-0000-0000-0000E1400000}"/>
    <cellStyle name="Migliaia [0] 10 2 2 2" xfId="8016" xr:uid="{00000000-0005-0000-0000-0000E2400000}"/>
    <cellStyle name="Migliaia [0] 10 2 2 2 2" xfId="18029" xr:uid="{00000000-0005-0000-0000-0000E3400000}"/>
    <cellStyle name="Migliaia [0] 10 2 2 2 3" xfId="44193" xr:uid="{00000000-0005-0000-0000-0000E4400000}"/>
    <cellStyle name="Migliaia [0] 10 2 2 2 4" xfId="47035" xr:uid="{00000000-0005-0000-0000-0000E5400000}"/>
    <cellStyle name="Migliaia [0] 10 2 2 2 5" xfId="50051" xr:uid="{00000000-0005-0000-0000-0000E6400000}"/>
    <cellStyle name="Migliaia [0] 10 2 2 3" xfId="8663" xr:uid="{00000000-0005-0000-0000-0000E7400000}"/>
    <cellStyle name="Migliaia [0] 10 2 2 4" xfId="6788" xr:uid="{00000000-0005-0000-0000-0000E8400000}"/>
    <cellStyle name="Migliaia [0] 10 2 2 4 2" xfId="17561" xr:uid="{00000000-0005-0000-0000-0000E9400000}"/>
    <cellStyle name="Migliaia [0] 10 2 2 4 3" xfId="42446" xr:uid="{00000000-0005-0000-0000-0000EA400000}"/>
    <cellStyle name="Migliaia [0] 10 2 2 4 4" xfId="46554" xr:uid="{00000000-0005-0000-0000-0000EB400000}"/>
    <cellStyle name="Migliaia [0] 10 2 2 4 5" xfId="49570" xr:uid="{00000000-0005-0000-0000-0000EC400000}"/>
    <cellStyle name="Migliaia [0] 10 2 2 5" xfId="15811" xr:uid="{00000000-0005-0000-0000-0000ED400000}"/>
    <cellStyle name="Migliaia [0] 10 2 2 6" xfId="20265" xr:uid="{00000000-0005-0000-0000-0000EE400000}"/>
    <cellStyle name="Migliaia [0] 10 2 2 7" xfId="45106" xr:uid="{00000000-0005-0000-0000-0000EF400000}"/>
    <cellStyle name="Migliaia [0] 10 2 2 8" xfId="46012" xr:uid="{00000000-0005-0000-0000-0000F0400000}"/>
    <cellStyle name="Migliaia [0] 10 2 3" xfId="8017" xr:uid="{00000000-0005-0000-0000-0000F1400000}"/>
    <cellStyle name="Migliaia [0] 10 2 3 2" xfId="29018" xr:uid="{00000000-0005-0000-0000-0000F2400000}"/>
    <cellStyle name="Migliaia [0] 10 2 3 2 2" xfId="34369" xr:uid="{00000000-0005-0000-0000-0000F3400000}"/>
    <cellStyle name="Migliaia [0] 10 2 3 2 3" xfId="39671" xr:uid="{00000000-0005-0000-0000-0000F4400000}"/>
    <cellStyle name="Migliaia [0] 10 2 3 3" xfId="31904" xr:uid="{00000000-0005-0000-0000-0000F5400000}"/>
    <cellStyle name="Migliaia [0] 10 2 3 4" xfId="37020" xr:uid="{00000000-0005-0000-0000-0000F6400000}"/>
    <cellStyle name="Migliaia [0] 10 2 4" xfId="15810" xr:uid="{00000000-0005-0000-0000-0000F7400000}"/>
    <cellStyle name="Migliaia [0] 10 2 5" xfId="20264" xr:uid="{00000000-0005-0000-0000-0000F8400000}"/>
    <cellStyle name="Migliaia [0] 10 3" xfId="3957" xr:uid="{00000000-0005-0000-0000-0000F9400000}"/>
    <cellStyle name="Migliaia [0] 10 3 2" xfId="8018" xr:uid="{00000000-0005-0000-0000-0000FA400000}"/>
    <cellStyle name="Migliaia [0] 10 3 2 2" xfId="14609" xr:uid="{00000000-0005-0000-0000-0000FB400000}"/>
    <cellStyle name="Migliaia [0] 10 3 2 2 2" xfId="18030" xr:uid="{00000000-0005-0000-0000-0000FC400000}"/>
    <cellStyle name="Migliaia [0] 10 3 2 2 2 2" xfId="34370" xr:uid="{00000000-0005-0000-0000-0000FD400000}"/>
    <cellStyle name="Migliaia [0] 10 3 2 2 3" xfId="39672" xr:uid="{00000000-0005-0000-0000-0000FE400000}"/>
    <cellStyle name="Migliaia [0] 10 3 2 2 4" xfId="29019" xr:uid="{00000000-0005-0000-0000-0000FF400000}"/>
    <cellStyle name="Migliaia [0] 10 3 2 3" xfId="31905" xr:uid="{00000000-0005-0000-0000-000000410000}"/>
    <cellStyle name="Migliaia [0] 10 3 2 4" xfId="37021" xr:uid="{00000000-0005-0000-0000-000001410000}"/>
    <cellStyle name="Migliaia [0] 10 3 2 5" xfId="21418" xr:uid="{00000000-0005-0000-0000-000002410000}"/>
    <cellStyle name="Migliaia [0] 10 3 2 6" xfId="47036" xr:uid="{00000000-0005-0000-0000-000003410000}"/>
    <cellStyle name="Migliaia [0] 10 3 2 7" xfId="50052" xr:uid="{00000000-0005-0000-0000-000004410000}"/>
    <cellStyle name="Migliaia [0] 10 3 2 8" xfId="13885" xr:uid="{00000000-0005-0000-0000-000005410000}"/>
    <cellStyle name="Migliaia [0] 10 3 3" xfId="8692" xr:uid="{00000000-0005-0000-0000-000006410000}"/>
    <cellStyle name="Migliaia [0] 10 3 4" xfId="6789" xr:uid="{00000000-0005-0000-0000-000007410000}"/>
    <cellStyle name="Migliaia [0] 10 3 4 2" xfId="17562" xr:uid="{00000000-0005-0000-0000-000008410000}"/>
    <cellStyle name="Migliaia [0] 10 3 4 3" xfId="29379" xr:uid="{00000000-0005-0000-0000-000009410000}"/>
    <cellStyle name="Migliaia [0] 10 3 4 4" xfId="46555" xr:uid="{00000000-0005-0000-0000-00000A410000}"/>
    <cellStyle name="Migliaia [0] 10 3 4 5" xfId="49571" xr:uid="{00000000-0005-0000-0000-00000B410000}"/>
    <cellStyle name="Migliaia [0] 10 3 5" xfId="15812" xr:uid="{00000000-0005-0000-0000-00000C410000}"/>
    <cellStyle name="Migliaia [0] 10 3 6" xfId="20266" xr:uid="{00000000-0005-0000-0000-00000D410000}"/>
    <cellStyle name="Migliaia [0] 10 4" xfId="3504" xr:uid="{00000000-0005-0000-0000-00000E410000}"/>
    <cellStyle name="Migliaia [0] 10 4 2" xfId="13314" xr:uid="{00000000-0005-0000-0000-00000F410000}"/>
    <cellStyle name="Migliaia [0] 10 4 2 2" xfId="31355" xr:uid="{00000000-0005-0000-0000-000010410000}"/>
    <cellStyle name="Migliaia [0] 10 4 2 2 2" xfId="36513" xr:uid="{00000000-0005-0000-0000-000011410000}"/>
    <cellStyle name="Migliaia [0] 10 4 2 2 3" xfId="41815" xr:uid="{00000000-0005-0000-0000-000012410000}"/>
    <cellStyle name="Migliaia [0] 10 4 2 3" xfId="33862" xr:uid="{00000000-0005-0000-0000-000013410000}"/>
    <cellStyle name="Migliaia [0] 10 4 2 4" xfId="39164" xr:uid="{00000000-0005-0000-0000-000014410000}"/>
    <cellStyle name="Migliaia [0] 10 4 3" xfId="15813" xr:uid="{00000000-0005-0000-0000-000015410000}"/>
    <cellStyle name="Migliaia [0] 10 4 3 2" xfId="34371" xr:uid="{00000000-0005-0000-0000-000016410000}"/>
    <cellStyle name="Migliaia [0] 10 4 3 3" xfId="39673" xr:uid="{00000000-0005-0000-0000-000017410000}"/>
    <cellStyle name="Migliaia [0] 10 4 3 4" xfId="29020" xr:uid="{00000000-0005-0000-0000-000018410000}"/>
    <cellStyle name="Migliaia [0] 10 4 4" xfId="31906" xr:uid="{00000000-0005-0000-0000-000019410000}"/>
    <cellStyle name="Migliaia [0] 10 4 5" xfId="37022" xr:uid="{00000000-0005-0000-0000-00001A410000}"/>
    <cellStyle name="Migliaia [0] 10 4 6" xfId="12256" xr:uid="{00000000-0005-0000-0000-00001B410000}"/>
    <cellStyle name="Migliaia [0] 10 5" xfId="13383" xr:uid="{00000000-0005-0000-0000-00001C410000}"/>
    <cellStyle name="Migliaia [0] 10 5 2" xfId="29021" xr:uid="{00000000-0005-0000-0000-00001D410000}"/>
    <cellStyle name="Migliaia [0] 10 5 2 2" xfId="34372" xr:uid="{00000000-0005-0000-0000-00001E410000}"/>
    <cellStyle name="Migliaia [0] 10 5 2 3" xfId="39674" xr:uid="{00000000-0005-0000-0000-00001F410000}"/>
    <cellStyle name="Migliaia [0] 10 5 3" xfId="31907" xr:uid="{00000000-0005-0000-0000-000020410000}"/>
    <cellStyle name="Migliaia [0] 10 5 4" xfId="37023" xr:uid="{00000000-0005-0000-0000-000021410000}"/>
    <cellStyle name="Migliaia [0] 10 6" xfId="15809" xr:uid="{00000000-0005-0000-0000-000022410000}"/>
    <cellStyle name="Migliaia [0] 10 6 2" xfId="34368" xr:uid="{00000000-0005-0000-0000-000023410000}"/>
    <cellStyle name="Migliaia [0] 10 6 3" xfId="39670" xr:uid="{00000000-0005-0000-0000-000024410000}"/>
    <cellStyle name="Migliaia [0] 10 6 4" xfId="29017" xr:uid="{00000000-0005-0000-0000-000025410000}"/>
    <cellStyle name="Migliaia [0] 10 7" xfId="31903" xr:uid="{00000000-0005-0000-0000-000026410000}"/>
    <cellStyle name="Migliaia [0] 10 8" xfId="37019" xr:uid="{00000000-0005-0000-0000-000027410000}"/>
    <cellStyle name="Migliaia [0] 10 9" xfId="1725" xr:uid="{00000000-0005-0000-0000-000028410000}"/>
    <cellStyle name="Migliaia [0] 11" xfId="312" xr:uid="{00000000-0005-0000-0000-000029410000}"/>
    <cellStyle name="Migliaia [0] 11 2" xfId="2271" xr:uid="{00000000-0005-0000-0000-00002A410000}"/>
    <cellStyle name="Migliaia [0] 11 2 2" xfId="4245" xr:uid="{00000000-0005-0000-0000-00002B410000}"/>
    <cellStyle name="Migliaia [0] 11 2 2 2" xfId="8019" xr:uid="{00000000-0005-0000-0000-00002C410000}"/>
    <cellStyle name="Migliaia [0] 11 2 2 2 2" xfId="18031" xr:uid="{00000000-0005-0000-0000-00002D410000}"/>
    <cellStyle name="Migliaia [0] 11 2 2 2 3" xfId="44097" xr:uid="{00000000-0005-0000-0000-00002E410000}"/>
    <cellStyle name="Migliaia [0] 11 2 2 2 4" xfId="47037" xr:uid="{00000000-0005-0000-0000-00002F410000}"/>
    <cellStyle name="Migliaia [0] 11 2 2 2 5" xfId="50053" xr:uid="{00000000-0005-0000-0000-000030410000}"/>
    <cellStyle name="Migliaia [0] 11 2 2 3" xfId="8491" xr:uid="{00000000-0005-0000-0000-000031410000}"/>
    <cellStyle name="Migliaia [0] 11 2 2 4" xfId="6790" xr:uid="{00000000-0005-0000-0000-000032410000}"/>
    <cellStyle name="Migliaia [0] 11 2 2 4 2" xfId="17563" xr:uid="{00000000-0005-0000-0000-000033410000}"/>
    <cellStyle name="Migliaia [0] 11 2 2 4 3" xfId="42447" xr:uid="{00000000-0005-0000-0000-000034410000}"/>
    <cellStyle name="Migliaia [0] 11 2 2 4 4" xfId="46556" xr:uid="{00000000-0005-0000-0000-000035410000}"/>
    <cellStyle name="Migliaia [0] 11 2 2 4 5" xfId="49572" xr:uid="{00000000-0005-0000-0000-000036410000}"/>
    <cellStyle name="Migliaia [0] 11 2 2 5" xfId="15816" xr:uid="{00000000-0005-0000-0000-000037410000}"/>
    <cellStyle name="Migliaia [0] 11 2 2 6" xfId="20270" xr:uid="{00000000-0005-0000-0000-000038410000}"/>
    <cellStyle name="Migliaia [0] 11 2 2 7" xfId="45107" xr:uid="{00000000-0005-0000-0000-000039410000}"/>
    <cellStyle name="Migliaia [0] 11 2 2 8" xfId="46013" xr:uid="{00000000-0005-0000-0000-00003A410000}"/>
    <cellStyle name="Migliaia [0] 11 2 3" xfId="8020" xr:uid="{00000000-0005-0000-0000-00003B410000}"/>
    <cellStyle name="Migliaia [0] 11 2 3 2" xfId="29023" xr:uid="{00000000-0005-0000-0000-00003C410000}"/>
    <cellStyle name="Migliaia [0] 11 2 3 2 2" xfId="34374" xr:uid="{00000000-0005-0000-0000-00003D410000}"/>
    <cellStyle name="Migliaia [0] 11 2 3 2 3" xfId="39676" xr:uid="{00000000-0005-0000-0000-00003E410000}"/>
    <cellStyle name="Migliaia [0] 11 2 3 3" xfId="31909" xr:uid="{00000000-0005-0000-0000-00003F410000}"/>
    <cellStyle name="Migliaia [0] 11 2 3 4" xfId="37025" xr:uid="{00000000-0005-0000-0000-000040410000}"/>
    <cellStyle name="Migliaia [0] 11 2 4" xfId="15815" xr:uid="{00000000-0005-0000-0000-000041410000}"/>
    <cellStyle name="Migliaia [0] 11 2 5" xfId="20269" xr:uid="{00000000-0005-0000-0000-000042410000}"/>
    <cellStyle name="Migliaia [0] 11 3" xfId="3958" xr:uid="{00000000-0005-0000-0000-000043410000}"/>
    <cellStyle name="Migliaia [0] 11 3 2" xfId="8021" xr:uid="{00000000-0005-0000-0000-000044410000}"/>
    <cellStyle name="Migliaia [0] 11 3 2 2" xfId="14610" xr:uid="{00000000-0005-0000-0000-000045410000}"/>
    <cellStyle name="Migliaia [0] 11 3 2 2 2" xfId="18032" xr:uid="{00000000-0005-0000-0000-000046410000}"/>
    <cellStyle name="Migliaia [0] 11 3 2 2 2 2" xfId="34375" xr:uid="{00000000-0005-0000-0000-000047410000}"/>
    <cellStyle name="Migliaia [0] 11 3 2 2 3" xfId="39677" xr:uid="{00000000-0005-0000-0000-000048410000}"/>
    <cellStyle name="Migliaia [0] 11 3 2 2 4" xfId="29024" xr:uid="{00000000-0005-0000-0000-000049410000}"/>
    <cellStyle name="Migliaia [0] 11 3 2 3" xfId="31910" xr:uid="{00000000-0005-0000-0000-00004A410000}"/>
    <cellStyle name="Migliaia [0] 11 3 2 4" xfId="37026" xr:uid="{00000000-0005-0000-0000-00004B410000}"/>
    <cellStyle name="Migliaia [0] 11 3 2 5" xfId="44326" xr:uid="{00000000-0005-0000-0000-00004C410000}"/>
    <cellStyle name="Migliaia [0] 11 3 2 6" xfId="47038" xr:uid="{00000000-0005-0000-0000-00004D410000}"/>
    <cellStyle name="Migliaia [0] 11 3 2 7" xfId="50054" xr:uid="{00000000-0005-0000-0000-00004E410000}"/>
    <cellStyle name="Migliaia [0] 11 3 2 8" xfId="13886" xr:uid="{00000000-0005-0000-0000-00004F410000}"/>
    <cellStyle name="Migliaia [0] 11 3 3" xfId="8691" xr:uid="{00000000-0005-0000-0000-000050410000}"/>
    <cellStyle name="Migliaia [0] 11 3 4" xfId="6791" xr:uid="{00000000-0005-0000-0000-000051410000}"/>
    <cellStyle name="Migliaia [0] 11 3 4 2" xfId="17564" xr:uid="{00000000-0005-0000-0000-000052410000}"/>
    <cellStyle name="Migliaia [0] 11 3 4 3" xfId="43355" xr:uid="{00000000-0005-0000-0000-000053410000}"/>
    <cellStyle name="Migliaia [0] 11 3 4 4" xfId="46557" xr:uid="{00000000-0005-0000-0000-000054410000}"/>
    <cellStyle name="Migliaia [0] 11 3 4 5" xfId="49573" xr:uid="{00000000-0005-0000-0000-000055410000}"/>
    <cellStyle name="Migliaia [0] 11 3 5" xfId="15817" xr:uid="{00000000-0005-0000-0000-000056410000}"/>
    <cellStyle name="Migliaia [0] 11 3 6" xfId="20271" xr:uid="{00000000-0005-0000-0000-000057410000}"/>
    <cellStyle name="Migliaia [0] 11 4" xfId="3505" xr:uid="{00000000-0005-0000-0000-000058410000}"/>
    <cellStyle name="Migliaia [0] 11 4 2" xfId="13315" xr:uid="{00000000-0005-0000-0000-000059410000}"/>
    <cellStyle name="Migliaia [0] 11 4 2 2" xfId="31356" xr:uid="{00000000-0005-0000-0000-00005A410000}"/>
    <cellStyle name="Migliaia [0] 11 4 2 2 2" xfId="36514" xr:uid="{00000000-0005-0000-0000-00005B410000}"/>
    <cellStyle name="Migliaia [0] 11 4 2 2 3" xfId="41816" xr:uid="{00000000-0005-0000-0000-00005C410000}"/>
    <cellStyle name="Migliaia [0] 11 4 2 3" xfId="33863" xr:uid="{00000000-0005-0000-0000-00005D410000}"/>
    <cellStyle name="Migliaia [0] 11 4 2 4" xfId="39165" xr:uid="{00000000-0005-0000-0000-00005E410000}"/>
    <cellStyle name="Migliaia [0] 11 4 3" xfId="15818" xr:uid="{00000000-0005-0000-0000-00005F410000}"/>
    <cellStyle name="Migliaia [0] 11 4 3 2" xfId="34376" xr:uid="{00000000-0005-0000-0000-000060410000}"/>
    <cellStyle name="Migliaia [0] 11 4 3 3" xfId="39678" xr:uid="{00000000-0005-0000-0000-000061410000}"/>
    <cellStyle name="Migliaia [0] 11 4 3 4" xfId="29025" xr:uid="{00000000-0005-0000-0000-000062410000}"/>
    <cellStyle name="Migliaia [0] 11 4 4" xfId="31911" xr:uid="{00000000-0005-0000-0000-000063410000}"/>
    <cellStyle name="Migliaia [0] 11 4 5" xfId="37027" xr:uid="{00000000-0005-0000-0000-000064410000}"/>
    <cellStyle name="Migliaia [0] 11 4 6" xfId="12257" xr:uid="{00000000-0005-0000-0000-000065410000}"/>
    <cellStyle name="Migliaia [0] 11 5" xfId="13384" xr:uid="{00000000-0005-0000-0000-000066410000}"/>
    <cellStyle name="Migliaia [0] 11 5 2" xfId="29026" xr:uid="{00000000-0005-0000-0000-000067410000}"/>
    <cellStyle name="Migliaia [0] 11 5 2 2" xfId="34377" xr:uid="{00000000-0005-0000-0000-000068410000}"/>
    <cellStyle name="Migliaia [0] 11 5 2 3" xfId="39679" xr:uid="{00000000-0005-0000-0000-000069410000}"/>
    <cellStyle name="Migliaia [0] 11 5 3" xfId="31912" xr:uid="{00000000-0005-0000-0000-00006A410000}"/>
    <cellStyle name="Migliaia [0] 11 5 4" xfId="37028" xr:uid="{00000000-0005-0000-0000-00006B410000}"/>
    <cellStyle name="Migliaia [0] 11 6" xfId="15814" xr:uid="{00000000-0005-0000-0000-00006C410000}"/>
    <cellStyle name="Migliaia [0] 11 6 2" xfId="34373" xr:uid="{00000000-0005-0000-0000-00006D410000}"/>
    <cellStyle name="Migliaia [0] 11 6 3" xfId="39675" xr:uid="{00000000-0005-0000-0000-00006E410000}"/>
    <cellStyle name="Migliaia [0] 11 6 4" xfId="29022" xr:uid="{00000000-0005-0000-0000-00006F410000}"/>
    <cellStyle name="Migliaia [0] 11 7" xfId="31908" xr:uid="{00000000-0005-0000-0000-000070410000}"/>
    <cellStyle name="Migliaia [0] 11 8" xfId="37024" xr:uid="{00000000-0005-0000-0000-000071410000}"/>
    <cellStyle name="Migliaia [0] 11 9" xfId="1726" xr:uid="{00000000-0005-0000-0000-000072410000}"/>
    <cellStyle name="Migliaia [0] 12" xfId="313" xr:uid="{00000000-0005-0000-0000-000073410000}"/>
    <cellStyle name="Migliaia [0] 12 2" xfId="2272" xr:uid="{00000000-0005-0000-0000-000074410000}"/>
    <cellStyle name="Migliaia [0] 12 2 2" xfId="4246" xr:uid="{00000000-0005-0000-0000-000075410000}"/>
    <cellStyle name="Migliaia [0] 12 2 2 2" xfId="8022" xr:uid="{00000000-0005-0000-0000-000076410000}"/>
    <cellStyle name="Migliaia [0] 12 2 2 2 2" xfId="18033" xr:uid="{00000000-0005-0000-0000-000077410000}"/>
    <cellStyle name="Migliaia [0] 12 2 2 2 3" xfId="44767" xr:uid="{00000000-0005-0000-0000-000078410000}"/>
    <cellStyle name="Migliaia [0] 12 2 2 2 4" xfId="47039" xr:uid="{00000000-0005-0000-0000-000079410000}"/>
    <cellStyle name="Migliaia [0] 12 2 2 2 5" xfId="50055" xr:uid="{00000000-0005-0000-0000-00007A410000}"/>
    <cellStyle name="Migliaia [0] 12 2 2 3" xfId="7851" xr:uid="{00000000-0005-0000-0000-00007B410000}"/>
    <cellStyle name="Migliaia [0] 12 2 2 4" xfId="6792" xr:uid="{00000000-0005-0000-0000-00007C410000}"/>
    <cellStyle name="Migliaia [0] 12 2 2 4 2" xfId="17565" xr:uid="{00000000-0005-0000-0000-00007D410000}"/>
    <cellStyle name="Migliaia [0] 12 2 2 4 3" xfId="42448" xr:uid="{00000000-0005-0000-0000-00007E410000}"/>
    <cellStyle name="Migliaia [0] 12 2 2 4 4" xfId="46558" xr:uid="{00000000-0005-0000-0000-00007F410000}"/>
    <cellStyle name="Migliaia [0] 12 2 2 4 5" xfId="49574" xr:uid="{00000000-0005-0000-0000-000080410000}"/>
    <cellStyle name="Migliaia [0] 12 2 2 5" xfId="15821" xr:uid="{00000000-0005-0000-0000-000081410000}"/>
    <cellStyle name="Migliaia [0] 12 2 2 6" xfId="20275" xr:uid="{00000000-0005-0000-0000-000082410000}"/>
    <cellStyle name="Migliaia [0] 12 2 2 7" xfId="45108" xr:uid="{00000000-0005-0000-0000-000083410000}"/>
    <cellStyle name="Migliaia [0] 12 2 2 8" xfId="46014" xr:uid="{00000000-0005-0000-0000-000084410000}"/>
    <cellStyle name="Migliaia [0] 12 2 3" xfId="8023" xr:uid="{00000000-0005-0000-0000-000085410000}"/>
    <cellStyle name="Migliaia [0] 12 2 3 2" xfId="29028" xr:uid="{00000000-0005-0000-0000-000086410000}"/>
    <cellStyle name="Migliaia [0] 12 2 3 2 2" xfId="34379" xr:uid="{00000000-0005-0000-0000-000087410000}"/>
    <cellStyle name="Migliaia [0] 12 2 3 2 3" xfId="39681" xr:uid="{00000000-0005-0000-0000-000088410000}"/>
    <cellStyle name="Migliaia [0] 12 2 3 3" xfId="31914" xr:uid="{00000000-0005-0000-0000-000089410000}"/>
    <cellStyle name="Migliaia [0] 12 2 3 4" xfId="37030" xr:uid="{00000000-0005-0000-0000-00008A410000}"/>
    <cellStyle name="Migliaia [0] 12 2 4" xfId="15820" xr:uid="{00000000-0005-0000-0000-00008B410000}"/>
    <cellStyle name="Migliaia [0] 12 2 5" xfId="20274" xr:uid="{00000000-0005-0000-0000-00008C410000}"/>
    <cellStyle name="Migliaia [0] 12 3" xfId="3959" xr:uid="{00000000-0005-0000-0000-00008D410000}"/>
    <cellStyle name="Migliaia [0] 12 3 2" xfId="8024" xr:uid="{00000000-0005-0000-0000-00008E410000}"/>
    <cellStyle name="Migliaia [0] 12 3 2 2" xfId="14611" xr:uid="{00000000-0005-0000-0000-00008F410000}"/>
    <cellStyle name="Migliaia [0] 12 3 2 2 2" xfId="18034" xr:uid="{00000000-0005-0000-0000-000090410000}"/>
    <cellStyle name="Migliaia [0] 12 3 2 2 2 2" xfId="34380" xr:uid="{00000000-0005-0000-0000-000091410000}"/>
    <cellStyle name="Migliaia [0] 12 3 2 2 3" xfId="39682" xr:uid="{00000000-0005-0000-0000-000092410000}"/>
    <cellStyle name="Migliaia [0] 12 3 2 2 4" xfId="29029" xr:uid="{00000000-0005-0000-0000-000093410000}"/>
    <cellStyle name="Migliaia [0] 12 3 2 3" xfId="31915" xr:uid="{00000000-0005-0000-0000-000094410000}"/>
    <cellStyle name="Migliaia [0] 12 3 2 4" xfId="37031" xr:uid="{00000000-0005-0000-0000-000095410000}"/>
    <cellStyle name="Migliaia [0] 12 3 2 5" xfId="28724" xr:uid="{00000000-0005-0000-0000-000096410000}"/>
    <cellStyle name="Migliaia [0] 12 3 2 6" xfId="47040" xr:uid="{00000000-0005-0000-0000-000097410000}"/>
    <cellStyle name="Migliaia [0] 12 3 2 7" xfId="50056" xr:uid="{00000000-0005-0000-0000-000098410000}"/>
    <cellStyle name="Migliaia [0] 12 3 2 8" xfId="13887" xr:uid="{00000000-0005-0000-0000-000099410000}"/>
    <cellStyle name="Migliaia [0] 12 3 3" xfId="7966" xr:uid="{00000000-0005-0000-0000-00009A410000}"/>
    <cellStyle name="Migliaia [0] 12 3 4" xfId="6793" xr:uid="{00000000-0005-0000-0000-00009B410000}"/>
    <cellStyle name="Migliaia [0] 12 3 4 2" xfId="17566" xr:uid="{00000000-0005-0000-0000-00009C410000}"/>
    <cellStyle name="Migliaia [0] 12 3 4 3" xfId="42449" xr:uid="{00000000-0005-0000-0000-00009D410000}"/>
    <cellStyle name="Migliaia [0] 12 3 4 4" xfId="46559" xr:uid="{00000000-0005-0000-0000-00009E410000}"/>
    <cellStyle name="Migliaia [0] 12 3 4 5" xfId="49575" xr:uid="{00000000-0005-0000-0000-00009F410000}"/>
    <cellStyle name="Migliaia [0] 12 3 5" xfId="15822" xr:uid="{00000000-0005-0000-0000-0000A0410000}"/>
    <cellStyle name="Migliaia [0] 12 3 6" xfId="20277" xr:uid="{00000000-0005-0000-0000-0000A1410000}"/>
    <cellStyle name="Migliaia [0] 12 4" xfId="3506" xr:uid="{00000000-0005-0000-0000-0000A2410000}"/>
    <cellStyle name="Migliaia [0] 12 4 2" xfId="13316" xr:uid="{00000000-0005-0000-0000-0000A3410000}"/>
    <cellStyle name="Migliaia [0] 12 4 2 2" xfId="31357" xr:uid="{00000000-0005-0000-0000-0000A4410000}"/>
    <cellStyle name="Migliaia [0] 12 4 2 2 2" xfId="36515" xr:uid="{00000000-0005-0000-0000-0000A5410000}"/>
    <cellStyle name="Migliaia [0] 12 4 2 2 3" xfId="41817" xr:uid="{00000000-0005-0000-0000-0000A6410000}"/>
    <cellStyle name="Migliaia [0] 12 4 2 3" xfId="33864" xr:uid="{00000000-0005-0000-0000-0000A7410000}"/>
    <cellStyle name="Migliaia [0] 12 4 2 4" xfId="39166" xr:uid="{00000000-0005-0000-0000-0000A8410000}"/>
    <cellStyle name="Migliaia [0] 12 4 3" xfId="15823" xr:uid="{00000000-0005-0000-0000-0000A9410000}"/>
    <cellStyle name="Migliaia [0] 12 4 3 2" xfId="34381" xr:uid="{00000000-0005-0000-0000-0000AA410000}"/>
    <cellStyle name="Migliaia [0] 12 4 3 3" xfId="39683" xr:uid="{00000000-0005-0000-0000-0000AB410000}"/>
    <cellStyle name="Migliaia [0] 12 4 3 4" xfId="29030" xr:uid="{00000000-0005-0000-0000-0000AC410000}"/>
    <cellStyle name="Migliaia [0] 12 4 4" xfId="31916" xr:uid="{00000000-0005-0000-0000-0000AD410000}"/>
    <cellStyle name="Migliaia [0] 12 4 5" xfId="37032" xr:uid="{00000000-0005-0000-0000-0000AE410000}"/>
    <cellStyle name="Migliaia [0] 12 4 6" xfId="12258" xr:uid="{00000000-0005-0000-0000-0000AF410000}"/>
    <cellStyle name="Migliaia [0] 12 5" xfId="13385" xr:uid="{00000000-0005-0000-0000-0000B0410000}"/>
    <cellStyle name="Migliaia [0] 12 5 2" xfId="29031" xr:uid="{00000000-0005-0000-0000-0000B1410000}"/>
    <cellStyle name="Migliaia [0] 12 5 2 2" xfId="34382" xr:uid="{00000000-0005-0000-0000-0000B2410000}"/>
    <cellStyle name="Migliaia [0] 12 5 2 3" xfId="39684" xr:uid="{00000000-0005-0000-0000-0000B3410000}"/>
    <cellStyle name="Migliaia [0] 12 5 3" xfId="31917" xr:uid="{00000000-0005-0000-0000-0000B4410000}"/>
    <cellStyle name="Migliaia [0] 12 5 4" xfId="37033" xr:uid="{00000000-0005-0000-0000-0000B5410000}"/>
    <cellStyle name="Migliaia [0] 12 6" xfId="15819" xr:uid="{00000000-0005-0000-0000-0000B6410000}"/>
    <cellStyle name="Migliaia [0] 12 6 2" xfId="34378" xr:uid="{00000000-0005-0000-0000-0000B7410000}"/>
    <cellStyle name="Migliaia [0] 12 6 3" xfId="39680" xr:uid="{00000000-0005-0000-0000-0000B8410000}"/>
    <cellStyle name="Migliaia [0] 12 6 4" xfId="29027" xr:uid="{00000000-0005-0000-0000-0000B9410000}"/>
    <cellStyle name="Migliaia [0] 12 7" xfId="31913" xr:uid="{00000000-0005-0000-0000-0000BA410000}"/>
    <cellStyle name="Migliaia [0] 12 8" xfId="37029" xr:uid="{00000000-0005-0000-0000-0000BB410000}"/>
    <cellStyle name="Migliaia [0] 12 9" xfId="1727" xr:uid="{00000000-0005-0000-0000-0000BC410000}"/>
    <cellStyle name="Migliaia [0] 13" xfId="314" xr:uid="{00000000-0005-0000-0000-0000BD410000}"/>
    <cellStyle name="Migliaia [0] 13 2" xfId="2273" xr:uid="{00000000-0005-0000-0000-0000BE410000}"/>
    <cellStyle name="Migliaia [0] 13 2 2" xfId="4247" xr:uid="{00000000-0005-0000-0000-0000BF410000}"/>
    <cellStyle name="Migliaia [0] 13 2 2 2" xfId="8025" xr:uid="{00000000-0005-0000-0000-0000C0410000}"/>
    <cellStyle name="Migliaia [0] 13 2 2 2 2" xfId="18035" xr:uid="{00000000-0005-0000-0000-0000C1410000}"/>
    <cellStyle name="Migliaia [0] 13 2 2 2 3" xfId="44676" xr:uid="{00000000-0005-0000-0000-0000C2410000}"/>
    <cellStyle name="Migliaia [0] 13 2 2 2 4" xfId="47041" xr:uid="{00000000-0005-0000-0000-0000C3410000}"/>
    <cellStyle name="Migliaia [0] 13 2 2 2 5" xfId="50057" xr:uid="{00000000-0005-0000-0000-0000C4410000}"/>
    <cellStyle name="Migliaia [0] 13 2 2 3" xfId="8662" xr:uid="{00000000-0005-0000-0000-0000C5410000}"/>
    <cellStyle name="Migliaia [0] 13 2 2 4" xfId="6794" xr:uid="{00000000-0005-0000-0000-0000C6410000}"/>
    <cellStyle name="Migliaia [0] 13 2 2 4 2" xfId="17567" xr:uid="{00000000-0005-0000-0000-0000C7410000}"/>
    <cellStyle name="Migliaia [0] 13 2 2 4 3" xfId="44749" xr:uid="{00000000-0005-0000-0000-0000C8410000}"/>
    <cellStyle name="Migliaia [0] 13 2 2 4 4" xfId="46560" xr:uid="{00000000-0005-0000-0000-0000C9410000}"/>
    <cellStyle name="Migliaia [0] 13 2 2 4 5" xfId="49576" xr:uid="{00000000-0005-0000-0000-0000CA410000}"/>
    <cellStyle name="Migliaia [0] 13 2 2 5" xfId="15826" xr:uid="{00000000-0005-0000-0000-0000CB410000}"/>
    <cellStyle name="Migliaia [0] 13 2 2 6" xfId="20282" xr:uid="{00000000-0005-0000-0000-0000CC410000}"/>
    <cellStyle name="Migliaia [0] 13 2 2 7" xfId="45109" xr:uid="{00000000-0005-0000-0000-0000CD410000}"/>
    <cellStyle name="Migliaia [0] 13 2 2 8" xfId="46015" xr:uid="{00000000-0005-0000-0000-0000CE410000}"/>
    <cellStyle name="Migliaia [0] 13 2 3" xfId="8026" xr:uid="{00000000-0005-0000-0000-0000CF410000}"/>
    <cellStyle name="Migliaia [0] 13 2 3 2" xfId="29033" xr:uid="{00000000-0005-0000-0000-0000D0410000}"/>
    <cellStyle name="Migliaia [0] 13 2 3 2 2" xfId="34384" xr:uid="{00000000-0005-0000-0000-0000D1410000}"/>
    <cellStyle name="Migliaia [0] 13 2 3 2 3" xfId="39686" xr:uid="{00000000-0005-0000-0000-0000D2410000}"/>
    <cellStyle name="Migliaia [0] 13 2 3 3" xfId="31919" xr:uid="{00000000-0005-0000-0000-0000D3410000}"/>
    <cellStyle name="Migliaia [0] 13 2 3 4" xfId="37035" xr:uid="{00000000-0005-0000-0000-0000D4410000}"/>
    <cellStyle name="Migliaia [0] 13 2 4" xfId="15825" xr:uid="{00000000-0005-0000-0000-0000D5410000}"/>
    <cellStyle name="Migliaia [0] 13 2 5" xfId="20281" xr:uid="{00000000-0005-0000-0000-0000D6410000}"/>
    <cellStyle name="Migliaia [0] 13 3" xfId="3960" xr:uid="{00000000-0005-0000-0000-0000D7410000}"/>
    <cellStyle name="Migliaia [0] 13 3 2" xfId="8027" xr:uid="{00000000-0005-0000-0000-0000D8410000}"/>
    <cellStyle name="Migliaia [0] 13 3 2 2" xfId="14612" xr:uid="{00000000-0005-0000-0000-0000D9410000}"/>
    <cellStyle name="Migliaia [0] 13 3 2 2 2" xfId="18036" xr:uid="{00000000-0005-0000-0000-0000DA410000}"/>
    <cellStyle name="Migliaia [0] 13 3 2 2 2 2" xfId="34385" xr:uid="{00000000-0005-0000-0000-0000DB410000}"/>
    <cellStyle name="Migliaia [0] 13 3 2 2 3" xfId="39687" xr:uid="{00000000-0005-0000-0000-0000DC410000}"/>
    <cellStyle name="Migliaia [0] 13 3 2 2 4" xfId="29034" xr:uid="{00000000-0005-0000-0000-0000DD410000}"/>
    <cellStyle name="Migliaia [0] 13 3 2 3" xfId="31920" xr:uid="{00000000-0005-0000-0000-0000DE410000}"/>
    <cellStyle name="Migliaia [0] 13 3 2 4" xfId="37036" xr:uid="{00000000-0005-0000-0000-0000DF410000}"/>
    <cellStyle name="Migliaia [0] 13 3 2 5" xfId="20989" xr:uid="{00000000-0005-0000-0000-0000E0410000}"/>
    <cellStyle name="Migliaia [0] 13 3 2 6" xfId="47042" xr:uid="{00000000-0005-0000-0000-0000E1410000}"/>
    <cellStyle name="Migliaia [0] 13 3 2 7" xfId="50058" xr:uid="{00000000-0005-0000-0000-0000E2410000}"/>
    <cellStyle name="Migliaia [0] 13 3 2 8" xfId="13888" xr:uid="{00000000-0005-0000-0000-0000E3410000}"/>
    <cellStyle name="Migliaia [0] 13 3 3" xfId="7413" xr:uid="{00000000-0005-0000-0000-0000E4410000}"/>
    <cellStyle name="Migliaia [0] 13 3 4" xfId="6795" xr:uid="{00000000-0005-0000-0000-0000E5410000}"/>
    <cellStyle name="Migliaia [0] 13 3 4 2" xfId="17568" xr:uid="{00000000-0005-0000-0000-0000E6410000}"/>
    <cellStyle name="Migliaia [0] 13 3 4 3" xfId="44287" xr:uid="{00000000-0005-0000-0000-0000E7410000}"/>
    <cellStyle name="Migliaia [0] 13 3 4 4" xfId="46561" xr:uid="{00000000-0005-0000-0000-0000E8410000}"/>
    <cellStyle name="Migliaia [0] 13 3 4 5" xfId="49577" xr:uid="{00000000-0005-0000-0000-0000E9410000}"/>
    <cellStyle name="Migliaia [0] 13 3 5" xfId="15827" xr:uid="{00000000-0005-0000-0000-0000EA410000}"/>
    <cellStyle name="Migliaia [0] 13 3 6" xfId="20283" xr:uid="{00000000-0005-0000-0000-0000EB410000}"/>
    <cellStyle name="Migliaia [0] 13 4" xfId="3507" xr:uid="{00000000-0005-0000-0000-0000EC410000}"/>
    <cellStyle name="Migliaia [0] 13 4 2" xfId="13317" xr:uid="{00000000-0005-0000-0000-0000ED410000}"/>
    <cellStyle name="Migliaia [0] 13 4 2 2" xfId="31358" xr:uid="{00000000-0005-0000-0000-0000EE410000}"/>
    <cellStyle name="Migliaia [0] 13 4 2 2 2" xfId="36516" xr:uid="{00000000-0005-0000-0000-0000EF410000}"/>
    <cellStyle name="Migliaia [0] 13 4 2 2 3" xfId="41818" xr:uid="{00000000-0005-0000-0000-0000F0410000}"/>
    <cellStyle name="Migliaia [0] 13 4 2 3" xfId="33865" xr:uid="{00000000-0005-0000-0000-0000F1410000}"/>
    <cellStyle name="Migliaia [0] 13 4 2 4" xfId="39167" xr:uid="{00000000-0005-0000-0000-0000F2410000}"/>
    <cellStyle name="Migliaia [0] 13 4 3" xfId="15828" xr:uid="{00000000-0005-0000-0000-0000F3410000}"/>
    <cellStyle name="Migliaia [0] 13 4 3 2" xfId="34386" xr:uid="{00000000-0005-0000-0000-0000F4410000}"/>
    <cellStyle name="Migliaia [0] 13 4 3 3" xfId="39688" xr:uid="{00000000-0005-0000-0000-0000F5410000}"/>
    <cellStyle name="Migliaia [0] 13 4 3 4" xfId="29035" xr:uid="{00000000-0005-0000-0000-0000F6410000}"/>
    <cellStyle name="Migliaia [0] 13 4 4" xfId="31921" xr:uid="{00000000-0005-0000-0000-0000F7410000}"/>
    <cellStyle name="Migliaia [0] 13 4 5" xfId="37037" xr:uid="{00000000-0005-0000-0000-0000F8410000}"/>
    <cellStyle name="Migliaia [0] 13 4 6" xfId="12259" xr:uid="{00000000-0005-0000-0000-0000F9410000}"/>
    <cellStyle name="Migliaia [0] 13 5" xfId="13386" xr:uid="{00000000-0005-0000-0000-0000FA410000}"/>
    <cellStyle name="Migliaia [0] 13 5 2" xfId="29036" xr:uid="{00000000-0005-0000-0000-0000FB410000}"/>
    <cellStyle name="Migliaia [0] 13 5 2 2" xfId="34387" xr:uid="{00000000-0005-0000-0000-0000FC410000}"/>
    <cellStyle name="Migliaia [0] 13 5 2 3" xfId="39689" xr:uid="{00000000-0005-0000-0000-0000FD410000}"/>
    <cellStyle name="Migliaia [0] 13 5 3" xfId="31922" xr:uid="{00000000-0005-0000-0000-0000FE410000}"/>
    <cellStyle name="Migliaia [0] 13 5 4" xfId="37038" xr:uid="{00000000-0005-0000-0000-0000FF410000}"/>
    <cellStyle name="Migliaia [0] 13 6" xfId="15824" xr:uid="{00000000-0005-0000-0000-000000420000}"/>
    <cellStyle name="Migliaia [0] 13 6 2" xfId="34383" xr:uid="{00000000-0005-0000-0000-000001420000}"/>
    <cellStyle name="Migliaia [0] 13 6 3" xfId="39685" xr:uid="{00000000-0005-0000-0000-000002420000}"/>
    <cellStyle name="Migliaia [0] 13 6 4" xfId="29032" xr:uid="{00000000-0005-0000-0000-000003420000}"/>
    <cellStyle name="Migliaia [0] 13 7" xfId="31918" xr:uid="{00000000-0005-0000-0000-000004420000}"/>
    <cellStyle name="Migliaia [0] 13 8" xfId="37034" xr:uid="{00000000-0005-0000-0000-000005420000}"/>
    <cellStyle name="Migliaia [0] 13 9" xfId="1728" xr:uid="{00000000-0005-0000-0000-000006420000}"/>
    <cellStyle name="Migliaia [0] 14" xfId="315" xr:uid="{00000000-0005-0000-0000-000007420000}"/>
    <cellStyle name="Migliaia [0] 14 2" xfId="2274" xr:uid="{00000000-0005-0000-0000-000008420000}"/>
    <cellStyle name="Migliaia [0] 14 2 2" xfId="4248" xr:uid="{00000000-0005-0000-0000-000009420000}"/>
    <cellStyle name="Migliaia [0] 14 2 2 2" xfId="8028" xr:uid="{00000000-0005-0000-0000-00000A420000}"/>
    <cellStyle name="Migliaia [0] 14 2 2 2 2" xfId="18037" xr:uid="{00000000-0005-0000-0000-00000B420000}"/>
    <cellStyle name="Migliaia [0] 14 2 2 2 3" xfId="43892" xr:uid="{00000000-0005-0000-0000-00000C420000}"/>
    <cellStyle name="Migliaia [0] 14 2 2 2 4" xfId="47043" xr:uid="{00000000-0005-0000-0000-00000D420000}"/>
    <cellStyle name="Migliaia [0] 14 2 2 2 5" xfId="50059" xr:uid="{00000000-0005-0000-0000-00000E420000}"/>
    <cellStyle name="Migliaia [0] 14 2 2 3" xfId="8661" xr:uid="{00000000-0005-0000-0000-00000F420000}"/>
    <cellStyle name="Migliaia [0] 14 2 2 4" xfId="6796" xr:uid="{00000000-0005-0000-0000-000010420000}"/>
    <cellStyle name="Migliaia [0] 14 2 2 4 2" xfId="17569" xr:uid="{00000000-0005-0000-0000-000011420000}"/>
    <cellStyle name="Migliaia [0] 14 2 2 4 3" xfId="42450" xr:uid="{00000000-0005-0000-0000-000012420000}"/>
    <cellStyle name="Migliaia [0] 14 2 2 4 4" xfId="46562" xr:uid="{00000000-0005-0000-0000-000013420000}"/>
    <cellStyle name="Migliaia [0] 14 2 2 4 5" xfId="49578" xr:uid="{00000000-0005-0000-0000-000014420000}"/>
    <cellStyle name="Migliaia [0] 14 2 2 5" xfId="15831" xr:uid="{00000000-0005-0000-0000-000015420000}"/>
    <cellStyle name="Migliaia [0] 14 2 2 6" xfId="20286" xr:uid="{00000000-0005-0000-0000-000016420000}"/>
    <cellStyle name="Migliaia [0] 14 2 2 7" xfId="45110" xr:uid="{00000000-0005-0000-0000-000017420000}"/>
    <cellStyle name="Migliaia [0] 14 2 2 8" xfId="46016" xr:uid="{00000000-0005-0000-0000-000018420000}"/>
    <cellStyle name="Migliaia [0] 14 2 3" xfId="8029" xr:uid="{00000000-0005-0000-0000-000019420000}"/>
    <cellStyle name="Migliaia [0] 14 2 3 2" xfId="29038" xr:uid="{00000000-0005-0000-0000-00001A420000}"/>
    <cellStyle name="Migliaia [0] 14 2 3 2 2" xfId="34389" xr:uid="{00000000-0005-0000-0000-00001B420000}"/>
    <cellStyle name="Migliaia [0] 14 2 3 2 3" xfId="39691" xr:uid="{00000000-0005-0000-0000-00001C420000}"/>
    <cellStyle name="Migliaia [0] 14 2 3 3" xfId="31924" xr:uid="{00000000-0005-0000-0000-00001D420000}"/>
    <cellStyle name="Migliaia [0] 14 2 3 4" xfId="37040" xr:uid="{00000000-0005-0000-0000-00001E420000}"/>
    <cellStyle name="Migliaia [0] 14 2 4" xfId="15830" xr:uid="{00000000-0005-0000-0000-00001F420000}"/>
    <cellStyle name="Migliaia [0] 14 2 5" xfId="20285" xr:uid="{00000000-0005-0000-0000-000020420000}"/>
    <cellStyle name="Migliaia [0] 14 3" xfId="3961" xr:uid="{00000000-0005-0000-0000-000021420000}"/>
    <cellStyle name="Migliaia [0] 14 3 2" xfId="8030" xr:uid="{00000000-0005-0000-0000-000022420000}"/>
    <cellStyle name="Migliaia [0] 14 3 2 2" xfId="14613" xr:uid="{00000000-0005-0000-0000-000023420000}"/>
    <cellStyle name="Migliaia [0] 14 3 2 2 2" xfId="18038" xr:uid="{00000000-0005-0000-0000-000024420000}"/>
    <cellStyle name="Migliaia [0] 14 3 2 2 2 2" xfId="34390" xr:uid="{00000000-0005-0000-0000-000025420000}"/>
    <cellStyle name="Migliaia [0] 14 3 2 2 3" xfId="39692" xr:uid="{00000000-0005-0000-0000-000026420000}"/>
    <cellStyle name="Migliaia [0] 14 3 2 2 4" xfId="29039" xr:uid="{00000000-0005-0000-0000-000027420000}"/>
    <cellStyle name="Migliaia [0] 14 3 2 3" xfId="31925" xr:uid="{00000000-0005-0000-0000-000028420000}"/>
    <cellStyle name="Migliaia [0] 14 3 2 4" xfId="37041" xr:uid="{00000000-0005-0000-0000-000029420000}"/>
    <cellStyle name="Migliaia [0] 14 3 2 5" xfId="42569" xr:uid="{00000000-0005-0000-0000-00002A420000}"/>
    <cellStyle name="Migliaia [0] 14 3 2 6" xfId="47044" xr:uid="{00000000-0005-0000-0000-00002B420000}"/>
    <cellStyle name="Migliaia [0] 14 3 2 7" xfId="50060" xr:uid="{00000000-0005-0000-0000-00002C420000}"/>
    <cellStyle name="Migliaia [0] 14 3 2 8" xfId="13889" xr:uid="{00000000-0005-0000-0000-00002D420000}"/>
    <cellStyle name="Migliaia [0] 14 3 3" xfId="8690" xr:uid="{00000000-0005-0000-0000-00002E420000}"/>
    <cellStyle name="Migliaia [0] 14 3 4" xfId="6797" xr:uid="{00000000-0005-0000-0000-00002F420000}"/>
    <cellStyle name="Migliaia [0] 14 3 4 2" xfId="17570" xr:uid="{00000000-0005-0000-0000-000030420000}"/>
    <cellStyle name="Migliaia [0] 14 3 4 3" xfId="44858" xr:uid="{00000000-0005-0000-0000-000031420000}"/>
    <cellStyle name="Migliaia [0] 14 3 4 4" xfId="46563" xr:uid="{00000000-0005-0000-0000-000032420000}"/>
    <cellStyle name="Migliaia [0] 14 3 4 5" xfId="49579" xr:uid="{00000000-0005-0000-0000-000033420000}"/>
    <cellStyle name="Migliaia [0] 14 3 5" xfId="15832" xr:uid="{00000000-0005-0000-0000-000034420000}"/>
    <cellStyle name="Migliaia [0] 14 3 6" xfId="20287" xr:uid="{00000000-0005-0000-0000-000035420000}"/>
    <cellStyle name="Migliaia [0] 14 4" xfId="3508" xr:uid="{00000000-0005-0000-0000-000036420000}"/>
    <cellStyle name="Migliaia [0] 14 4 2" xfId="13318" xr:uid="{00000000-0005-0000-0000-000037420000}"/>
    <cellStyle name="Migliaia [0] 14 4 2 2" xfId="31359" xr:uid="{00000000-0005-0000-0000-000038420000}"/>
    <cellStyle name="Migliaia [0] 14 4 2 2 2" xfId="36517" xr:uid="{00000000-0005-0000-0000-000039420000}"/>
    <cellStyle name="Migliaia [0] 14 4 2 2 3" xfId="41819" xr:uid="{00000000-0005-0000-0000-00003A420000}"/>
    <cellStyle name="Migliaia [0] 14 4 2 3" xfId="33866" xr:uid="{00000000-0005-0000-0000-00003B420000}"/>
    <cellStyle name="Migliaia [0] 14 4 2 4" xfId="39168" xr:uid="{00000000-0005-0000-0000-00003C420000}"/>
    <cellStyle name="Migliaia [0] 14 4 3" xfId="15833" xr:uid="{00000000-0005-0000-0000-00003D420000}"/>
    <cellStyle name="Migliaia [0] 14 4 3 2" xfId="34391" xr:uid="{00000000-0005-0000-0000-00003E420000}"/>
    <cellStyle name="Migliaia [0] 14 4 3 3" xfId="39693" xr:uid="{00000000-0005-0000-0000-00003F420000}"/>
    <cellStyle name="Migliaia [0] 14 4 3 4" xfId="29040" xr:uid="{00000000-0005-0000-0000-000040420000}"/>
    <cellStyle name="Migliaia [0] 14 4 4" xfId="31926" xr:uid="{00000000-0005-0000-0000-000041420000}"/>
    <cellStyle name="Migliaia [0] 14 4 5" xfId="37042" xr:uid="{00000000-0005-0000-0000-000042420000}"/>
    <cellStyle name="Migliaia [0] 14 4 6" xfId="12260" xr:uid="{00000000-0005-0000-0000-000043420000}"/>
    <cellStyle name="Migliaia [0] 14 5" xfId="13387" xr:uid="{00000000-0005-0000-0000-000044420000}"/>
    <cellStyle name="Migliaia [0] 14 5 2" xfId="29041" xr:uid="{00000000-0005-0000-0000-000045420000}"/>
    <cellStyle name="Migliaia [0] 14 5 2 2" xfId="34392" xr:uid="{00000000-0005-0000-0000-000046420000}"/>
    <cellStyle name="Migliaia [0] 14 5 2 3" xfId="39694" xr:uid="{00000000-0005-0000-0000-000047420000}"/>
    <cellStyle name="Migliaia [0] 14 5 3" xfId="31927" xr:uid="{00000000-0005-0000-0000-000048420000}"/>
    <cellStyle name="Migliaia [0] 14 5 4" xfId="37043" xr:uid="{00000000-0005-0000-0000-000049420000}"/>
    <cellStyle name="Migliaia [0] 14 6" xfId="15829" xr:uid="{00000000-0005-0000-0000-00004A420000}"/>
    <cellStyle name="Migliaia [0] 14 6 2" xfId="34388" xr:uid="{00000000-0005-0000-0000-00004B420000}"/>
    <cellStyle name="Migliaia [0] 14 6 3" xfId="39690" xr:uid="{00000000-0005-0000-0000-00004C420000}"/>
    <cellStyle name="Migliaia [0] 14 6 4" xfId="29037" xr:uid="{00000000-0005-0000-0000-00004D420000}"/>
    <cellStyle name="Migliaia [0] 14 7" xfId="31923" xr:uid="{00000000-0005-0000-0000-00004E420000}"/>
    <cellStyle name="Migliaia [0] 14 8" xfId="37039" xr:uid="{00000000-0005-0000-0000-00004F420000}"/>
    <cellStyle name="Migliaia [0] 14 9" xfId="1729" xr:uid="{00000000-0005-0000-0000-000050420000}"/>
    <cellStyle name="Migliaia [0] 15" xfId="316" xr:uid="{00000000-0005-0000-0000-000051420000}"/>
    <cellStyle name="Migliaia [0] 15 2" xfId="2275" xr:uid="{00000000-0005-0000-0000-000052420000}"/>
    <cellStyle name="Migliaia [0] 15 2 2" xfId="4249" xr:uid="{00000000-0005-0000-0000-000053420000}"/>
    <cellStyle name="Migliaia [0] 15 2 2 2" xfId="8031" xr:uid="{00000000-0005-0000-0000-000054420000}"/>
    <cellStyle name="Migliaia [0] 15 2 2 2 2" xfId="18039" xr:uid="{00000000-0005-0000-0000-000055420000}"/>
    <cellStyle name="Migliaia [0] 15 2 2 2 3" xfId="42570" xr:uid="{00000000-0005-0000-0000-000056420000}"/>
    <cellStyle name="Migliaia [0] 15 2 2 2 4" xfId="47045" xr:uid="{00000000-0005-0000-0000-000057420000}"/>
    <cellStyle name="Migliaia [0] 15 2 2 2 5" xfId="50061" xr:uid="{00000000-0005-0000-0000-000058420000}"/>
    <cellStyle name="Migliaia [0] 15 2 2 3" xfId="8660" xr:uid="{00000000-0005-0000-0000-000059420000}"/>
    <cellStyle name="Migliaia [0] 15 2 2 4" xfId="6798" xr:uid="{00000000-0005-0000-0000-00005A420000}"/>
    <cellStyle name="Migliaia [0] 15 2 2 4 2" xfId="17571" xr:uid="{00000000-0005-0000-0000-00005B420000}"/>
    <cellStyle name="Migliaia [0] 15 2 2 4 3" xfId="42451" xr:uid="{00000000-0005-0000-0000-00005C420000}"/>
    <cellStyle name="Migliaia [0] 15 2 2 4 4" xfId="46564" xr:uid="{00000000-0005-0000-0000-00005D420000}"/>
    <cellStyle name="Migliaia [0] 15 2 2 4 5" xfId="49580" xr:uid="{00000000-0005-0000-0000-00005E420000}"/>
    <cellStyle name="Migliaia [0] 15 2 2 5" xfId="15836" xr:uid="{00000000-0005-0000-0000-00005F420000}"/>
    <cellStyle name="Migliaia [0] 15 2 2 6" xfId="20290" xr:uid="{00000000-0005-0000-0000-000060420000}"/>
    <cellStyle name="Migliaia [0] 15 2 2 7" xfId="45111" xr:uid="{00000000-0005-0000-0000-000061420000}"/>
    <cellStyle name="Migliaia [0] 15 2 2 8" xfId="46017" xr:uid="{00000000-0005-0000-0000-000062420000}"/>
    <cellStyle name="Migliaia [0] 15 2 3" xfId="8032" xr:uid="{00000000-0005-0000-0000-000063420000}"/>
    <cellStyle name="Migliaia [0] 15 2 3 2" xfId="29043" xr:uid="{00000000-0005-0000-0000-000064420000}"/>
    <cellStyle name="Migliaia [0] 15 2 3 2 2" xfId="34394" xr:uid="{00000000-0005-0000-0000-000065420000}"/>
    <cellStyle name="Migliaia [0] 15 2 3 2 3" xfId="39696" xr:uid="{00000000-0005-0000-0000-000066420000}"/>
    <cellStyle name="Migliaia [0] 15 2 3 3" xfId="31929" xr:uid="{00000000-0005-0000-0000-000067420000}"/>
    <cellStyle name="Migliaia [0] 15 2 3 4" xfId="37045" xr:uid="{00000000-0005-0000-0000-000068420000}"/>
    <cellStyle name="Migliaia [0] 15 2 4" xfId="15835" xr:uid="{00000000-0005-0000-0000-000069420000}"/>
    <cellStyle name="Migliaia [0] 15 2 5" xfId="20289" xr:uid="{00000000-0005-0000-0000-00006A420000}"/>
    <cellStyle name="Migliaia [0] 15 3" xfId="3962" xr:uid="{00000000-0005-0000-0000-00006B420000}"/>
    <cellStyle name="Migliaia [0] 15 3 2" xfId="8033" xr:uid="{00000000-0005-0000-0000-00006C420000}"/>
    <cellStyle name="Migliaia [0] 15 3 2 2" xfId="14614" xr:uid="{00000000-0005-0000-0000-00006D420000}"/>
    <cellStyle name="Migliaia [0] 15 3 2 2 2" xfId="18040" xr:uid="{00000000-0005-0000-0000-00006E420000}"/>
    <cellStyle name="Migliaia [0] 15 3 2 2 2 2" xfId="34395" xr:uid="{00000000-0005-0000-0000-00006F420000}"/>
    <cellStyle name="Migliaia [0] 15 3 2 2 3" xfId="39697" xr:uid="{00000000-0005-0000-0000-000070420000}"/>
    <cellStyle name="Migliaia [0] 15 3 2 2 4" xfId="29044" xr:uid="{00000000-0005-0000-0000-000071420000}"/>
    <cellStyle name="Migliaia [0] 15 3 2 3" xfId="31930" xr:uid="{00000000-0005-0000-0000-000072420000}"/>
    <cellStyle name="Migliaia [0] 15 3 2 4" xfId="37046" xr:uid="{00000000-0005-0000-0000-000073420000}"/>
    <cellStyle name="Migliaia [0] 15 3 2 5" xfId="43803" xr:uid="{00000000-0005-0000-0000-000074420000}"/>
    <cellStyle name="Migliaia [0] 15 3 2 6" xfId="47046" xr:uid="{00000000-0005-0000-0000-000075420000}"/>
    <cellStyle name="Migliaia [0] 15 3 2 7" xfId="50062" xr:uid="{00000000-0005-0000-0000-000076420000}"/>
    <cellStyle name="Migliaia [0] 15 3 2 8" xfId="13890" xr:uid="{00000000-0005-0000-0000-000077420000}"/>
    <cellStyle name="Migliaia [0] 15 3 3" xfId="8689" xr:uid="{00000000-0005-0000-0000-000078420000}"/>
    <cellStyle name="Migliaia [0] 15 3 4" xfId="6799" xr:uid="{00000000-0005-0000-0000-000079420000}"/>
    <cellStyle name="Migliaia [0] 15 3 4 2" xfId="17572" xr:uid="{00000000-0005-0000-0000-00007A420000}"/>
    <cellStyle name="Migliaia [0] 15 3 4 3" xfId="43992" xr:uid="{00000000-0005-0000-0000-00007B420000}"/>
    <cellStyle name="Migliaia [0] 15 3 4 4" xfId="46565" xr:uid="{00000000-0005-0000-0000-00007C420000}"/>
    <cellStyle name="Migliaia [0] 15 3 4 5" xfId="49581" xr:uid="{00000000-0005-0000-0000-00007D420000}"/>
    <cellStyle name="Migliaia [0] 15 3 5" xfId="15837" xr:uid="{00000000-0005-0000-0000-00007E420000}"/>
    <cellStyle name="Migliaia [0] 15 3 6" xfId="20291" xr:uid="{00000000-0005-0000-0000-00007F420000}"/>
    <cellStyle name="Migliaia [0] 15 4" xfId="3509" xr:uid="{00000000-0005-0000-0000-000080420000}"/>
    <cellStyle name="Migliaia [0] 15 4 2" xfId="13319" xr:uid="{00000000-0005-0000-0000-000081420000}"/>
    <cellStyle name="Migliaia [0] 15 4 2 2" xfId="31360" xr:uid="{00000000-0005-0000-0000-000082420000}"/>
    <cellStyle name="Migliaia [0] 15 4 2 2 2" xfId="36518" xr:uid="{00000000-0005-0000-0000-000083420000}"/>
    <cellStyle name="Migliaia [0] 15 4 2 2 3" xfId="41820" xr:uid="{00000000-0005-0000-0000-000084420000}"/>
    <cellStyle name="Migliaia [0] 15 4 2 3" xfId="33867" xr:uid="{00000000-0005-0000-0000-000085420000}"/>
    <cellStyle name="Migliaia [0] 15 4 2 4" xfId="39169" xr:uid="{00000000-0005-0000-0000-000086420000}"/>
    <cellStyle name="Migliaia [0] 15 4 3" xfId="15838" xr:uid="{00000000-0005-0000-0000-000087420000}"/>
    <cellStyle name="Migliaia [0] 15 4 3 2" xfId="34396" xr:uid="{00000000-0005-0000-0000-000088420000}"/>
    <cellStyle name="Migliaia [0] 15 4 3 3" xfId="39698" xr:uid="{00000000-0005-0000-0000-000089420000}"/>
    <cellStyle name="Migliaia [0] 15 4 3 4" xfId="29045" xr:uid="{00000000-0005-0000-0000-00008A420000}"/>
    <cellStyle name="Migliaia [0] 15 4 4" xfId="31931" xr:uid="{00000000-0005-0000-0000-00008B420000}"/>
    <cellStyle name="Migliaia [0] 15 4 5" xfId="37047" xr:uid="{00000000-0005-0000-0000-00008C420000}"/>
    <cellStyle name="Migliaia [0] 15 4 6" xfId="12261" xr:uid="{00000000-0005-0000-0000-00008D420000}"/>
    <cellStyle name="Migliaia [0] 15 5" xfId="13388" xr:uid="{00000000-0005-0000-0000-00008E420000}"/>
    <cellStyle name="Migliaia [0] 15 5 2" xfId="29046" xr:uid="{00000000-0005-0000-0000-00008F420000}"/>
    <cellStyle name="Migliaia [0] 15 5 2 2" xfId="34397" xr:uid="{00000000-0005-0000-0000-000090420000}"/>
    <cellStyle name="Migliaia [0] 15 5 2 3" xfId="39699" xr:uid="{00000000-0005-0000-0000-000091420000}"/>
    <cellStyle name="Migliaia [0] 15 5 3" xfId="31932" xr:uid="{00000000-0005-0000-0000-000092420000}"/>
    <cellStyle name="Migliaia [0] 15 5 4" xfId="37048" xr:uid="{00000000-0005-0000-0000-000093420000}"/>
    <cellStyle name="Migliaia [0] 15 6" xfId="15834" xr:uid="{00000000-0005-0000-0000-000094420000}"/>
    <cellStyle name="Migliaia [0] 15 6 2" xfId="34393" xr:uid="{00000000-0005-0000-0000-000095420000}"/>
    <cellStyle name="Migliaia [0] 15 6 3" xfId="39695" xr:uid="{00000000-0005-0000-0000-000096420000}"/>
    <cellStyle name="Migliaia [0] 15 6 4" xfId="29042" xr:uid="{00000000-0005-0000-0000-000097420000}"/>
    <cellStyle name="Migliaia [0] 15 7" xfId="31928" xr:uid="{00000000-0005-0000-0000-000098420000}"/>
    <cellStyle name="Migliaia [0] 15 8" xfId="37044" xr:uid="{00000000-0005-0000-0000-000099420000}"/>
    <cellStyle name="Migliaia [0] 15 9" xfId="1730" xr:uid="{00000000-0005-0000-0000-00009A420000}"/>
    <cellStyle name="Migliaia [0] 16" xfId="317" xr:uid="{00000000-0005-0000-0000-00009B420000}"/>
    <cellStyle name="Migliaia [0] 16 2" xfId="2276" xr:uid="{00000000-0005-0000-0000-00009C420000}"/>
    <cellStyle name="Migliaia [0] 16 2 2" xfId="4250" xr:uid="{00000000-0005-0000-0000-00009D420000}"/>
    <cellStyle name="Migliaia [0] 16 2 2 2" xfId="8034" xr:uid="{00000000-0005-0000-0000-00009E420000}"/>
    <cellStyle name="Migliaia [0] 16 2 2 2 2" xfId="18041" xr:uid="{00000000-0005-0000-0000-00009F420000}"/>
    <cellStyle name="Migliaia [0] 16 2 2 2 3" xfId="43019" xr:uid="{00000000-0005-0000-0000-0000A0420000}"/>
    <cellStyle name="Migliaia [0] 16 2 2 2 4" xfId="47047" xr:uid="{00000000-0005-0000-0000-0000A1420000}"/>
    <cellStyle name="Migliaia [0] 16 2 2 2 5" xfId="50063" xr:uid="{00000000-0005-0000-0000-0000A2420000}"/>
    <cellStyle name="Migliaia [0] 16 2 2 3" xfId="8659" xr:uid="{00000000-0005-0000-0000-0000A3420000}"/>
    <cellStyle name="Migliaia [0] 16 2 2 4" xfId="6800" xr:uid="{00000000-0005-0000-0000-0000A4420000}"/>
    <cellStyle name="Migliaia [0] 16 2 2 4 2" xfId="17573" xr:uid="{00000000-0005-0000-0000-0000A5420000}"/>
    <cellStyle name="Migliaia [0] 16 2 2 4 3" xfId="42452" xr:uid="{00000000-0005-0000-0000-0000A6420000}"/>
    <cellStyle name="Migliaia [0] 16 2 2 4 4" xfId="46566" xr:uid="{00000000-0005-0000-0000-0000A7420000}"/>
    <cellStyle name="Migliaia [0] 16 2 2 4 5" xfId="49582" xr:uid="{00000000-0005-0000-0000-0000A8420000}"/>
    <cellStyle name="Migliaia [0] 16 2 2 5" xfId="15841" xr:uid="{00000000-0005-0000-0000-0000A9420000}"/>
    <cellStyle name="Migliaia [0] 16 2 2 6" xfId="20293" xr:uid="{00000000-0005-0000-0000-0000AA420000}"/>
    <cellStyle name="Migliaia [0] 16 2 2 7" xfId="45112" xr:uid="{00000000-0005-0000-0000-0000AB420000}"/>
    <cellStyle name="Migliaia [0] 16 2 2 8" xfId="46018" xr:uid="{00000000-0005-0000-0000-0000AC420000}"/>
    <cellStyle name="Migliaia [0] 16 2 3" xfId="8035" xr:uid="{00000000-0005-0000-0000-0000AD420000}"/>
    <cellStyle name="Migliaia [0] 16 2 3 2" xfId="29048" xr:uid="{00000000-0005-0000-0000-0000AE420000}"/>
    <cellStyle name="Migliaia [0] 16 2 3 2 2" xfId="34399" xr:uid="{00000000-0005-0000-0000-0000AF420000}"/>
    <cellStyle name="Migliaia [0] 16 2 3 2 3" xfId="39701" xr:uid="{00000000-0005-0000-0000-0000B0420000}"/>
    <cellStyle name="Migliaia [0] 16 2 3 3" xfId="31934" xr:uid="{00000000-0005-0000-0000-0000B1420000}"/>
    <cellStyle name="Migliaia [0] 16 2 3 4" xfId="37050" xr:uid="{00000000-0005-0000-0000-0000B2420000}"/>
    <cellStyle name="Migliaia [0] 16 2 4" xfId="15840" xr:uid="{00000000-0005-0000-0000-0000B3420000}"/>
    <cellStyle name="Migliaia [0] 16 2 5" xfId="20292" xr:uid="{00000000-0005-0000-0000-0000B4420000}"/>
    <cellStyle name="Migliaia [0] 16 3" xfId="3963" xr:uid="{00000000-0005-0000-0000-0000B5420000}"/>
    <cellStyle name="Migliaia [0] 16 3 2" xfId="8036" xr:uid="{00000000-0005-0000-0000-0000B6420000}"/>
    <cellStyle name="Migliaia [0] 16 3 2 2" xfId="14615" xr:uid="{00000000-0005-0000-0000-0000B7420000}"/>
    <cellStyle name="Migliaia [0] 16 3 2 2 2" xfId="18042" xr:uid="{00000000-0005-0000-0000-0000B8420000}"/>
    <cellStyle name="Migliaia [0] 16 3 2 2 2 2" xfId="34400" xr:uid="{00000000-0005-0000-0000-0000B9420000}"/>
    <cellStyle name="Migliaia [0] 16 3 2 2 3" xfId="39702" xr:uid="{00000000-0005-0000-0000-0000BA420000}"/>
    <cellStyle name="Migliaia [0] 16 3 2 2 4" xfId="29049" xr:uid="{00000000-0005-0000-0000-0000BB420000}"/>
    <cellStyle name="Migliaia [0] 16 3 2 3" xfId="31935" xr:uid="{00000000-0005-0000-0000-0000BC420000}"/>
    <cellStyle name="Migliaia [0] 16 3 2 4" xfId="37051" xr:uid="{00000000-0005-0000-0000-0000BD420000}"/>
    <cellStyle name="Migliaia [0] 16 3 2 5" xfId="44474" xr:uid="{00000000-0005-0000-0000-0000BE420000}"/>
    <cellStyle name="Migliaia [0] 16 3 2 6" xfId="47048" xr:uid="{00000000-0005-0000-0000-0000BF420000}"/>
    <cellStyle name="Migliaia [0] 16 3 2 7" xfId="50064" xr:uid="{00000000-0005-0000-0000-0000C0420000}"/>
    <cellStyle name="Migliaia [0] 16 3 2 8" xfId="13891" xr:uid="{00000000-0005-0000-0000-0000C1420000}"/>
    <cellStyle name="Migliaia [0] 16 3 3" xfId="8519" xr:uid="{00000000-0005-0000-0000-0000C2420000}"/>
    <cellStyle name="Migliaia [0] 16 3 4" xfId="6801" xr:uid="{00000000-0005-0000-0000-0000C3420000}"/>
    <cellStyle name="Migliaia [0] 16 3 4 2" xfId="17574" xr:uid="{00000000-0005-0000-0000-0000C4420000}"/>
    <cellStyle name="Migliaia [0] 16 3 4 3" xfId="44571" xr:uid="{00000000-0005-0000-0000-0000C5420000}"/>
    <cellStyle name="Migliaia [0] 16 3 4 4" xfId="46567" xr:uid="{00000000-0005-0000-0000-0000C6420000}"/>
    <cellStyle name="Migliaia [0] 16 3 4 5" xfId="49583" xr:uid="{00000000-0005-0000-0000-0000C7420000}"/>
    <cellStyle name="Migliaia [0] 16 3 5" xfId="15842" xr:uid="{00000000-0005-0000-0000-0000C8420000}"/>
    <cellStyle name="Migliaia [0] 16 3 6" xfId="20294" xr:uid="{00000000-0005-0000-0000-0000C9420000}"/>
    <cellStyle name="Migliaia [0] 16 4" xfId="3510" xr:uid="{00000000-0005-0000-0000-0000CA420000}"/>
    <cellStyle name="Migliaia [0] 16 4 2" xfId="13320" xr:uid="{00000000-0005-0000-0000-0000CB420000}"/>
    <cellStyle name="Migliaia [0] 16 4 2 2" xfId="31361" xr:uid="{00000000-0005-0000-0000-0000CC420000}"/>
    <cellStyle name="Migliaia [0] 16 4 2 2 2" xfId="36519" xr:uid="{00000000-0005-0000-0000-0000CD420000}"/>
    <cellStyle name="Migliaia [0] 16 4 2 2 3" xfId="41821" xr:uid="{00000000-0005-0000-0000-0000CE420000}"/>
    <cellStyle name="Migliaia [0] 16 4 2 3" xfId="33868" xr:uid="{00000000-0005-0000-0000-0000CF420000}"/>
    <cellStyle name="Migliaia [0] 16 4 2 4" xfId="39170" xr:uid="{00000000-0005-0000-0000-0000D0420000}"/>
    <cellStyle name="Migliaia [0] 16 4 3" xfId="15843" xr:uid="{00000000-0005-0000-0000-0000D1420000}"/>
    <cellStyle name="Migliaia [0] 16 4 3 2" xfId="34401" xr:uid="{00000000-0005-0000-0000-0000D2420000}"/>
    <cellStyle name="Migliaia [0] 16 4 3 3" xfId="39703" xr:uid="{00000000-0005-0000-0000-0000D3420000}"/>
    <cellStyle name="Migliaia [0] 16 4 3 4" xfId="29050" xr:uid="{00000000-0005-0000-0000-0000D4420000}"/>
    <cellStyle name="Migliaia [0] 16 4 4" xfId="31936" xr:uid="{00000000-0005-0000-0000-0000D5420000}"/>
    <cellStyle name="Migliaia [0] 16 4 5" xfId="37052" xr:uid="{00000000-0005-0000-0000-0000D6420000}"/>
    <cellStyle name="Migliaia [0] 16 4 6" xfId="12262" xr:uid="{00000000-0005-0000-0000-0000D7420000}"/>
    <cellStyle name="Migliaia [0] 16 5" xfId="13389" xr:uid="{00000000-0005-0000-0000-0000D8420000}"/>
    <cellStyle name="Migliaia [0] 16 5 2" xfId="29051" xr:uid="{00000000-0005-0000-0000-0000D9420000}"/>
    <cellStyle name="Migliaia [0] 16 5 2 2" xfId="34402" xr:uid="{00000000-0005-0000-0000-0000DA420000}"/>
    <cellStyle name="Migliaia [0] 16 5 2 3" xfId="39704" xr:uid="{00000000-0005-0000-0000-0000DB420000}"/>
    <cellStyle name="Migliaia [0] 16 5 3" xfId="31937" xr:uid="{00000000-0005-0000-0000-0000DC420000}"/>
    <cellStyle name="Migliaia [0] 16 5 4" xfId="37053" xr:uid="{00000000-0005-0000-0000-0000DD420000}"/>
    <cellStyle name="Migliaia [0] 16 6" xfId="15839" xr:uid="{00000000-0005-0000-0000-0000DE420000}"/>
    <cellStyle name="Migliaia [0] 16 6 2" xfId="34398" xr:uid="{00000000-0005-0000-0000-0000DF420000}"/>
    <cellStyle name="Migliaia [0] 16 6 3" xfId="39700" xr:uid="{00000000-0005-0000-0000-0000E0420000}"/>
    <cellStyle name="Migliaia [0] 16 6 4" xfId="29047" xr:uid="{00000000-0005-0000-0000-0000E1420000}"/>
    <cellStyle name="Migliaia [0] 16 7" xfId="31933" xr:uid="{00000000-0005-0000-0000-0000E2420000}"/>
    <cellStyle name="Migliaia [0] 16 8" xfId="37049" xr:uid="{00000000-0005-0000-0000-0000E3420000}"/>
    <cellStyle name="Migliaia [0] 16 9" xfId="1731" xr:uid="{00000000-0005-0000-0000-0000E4420000}"/>
    <cellStyle name="Migliaia [0] 17" xfId="318" xr:uid="{00000000-0005-0000-0000-0000E5420000}"/>
    <cellStyle name="Migliaia [0] 17 2" xfId="2277" xr:uid="{00000000-0005-0000-0000-0000E6420000}"/>
    <cellStyle name="Migliaia [0] 17 2 2" xfId="4251" xr:uid="{00000000-0005-0000-0000-0000E7420000}"/>
    <cellStyle name="Migliaia [0] 17 2 2 2" xfId="8037" xr:uid="{00000000-0005-0000-0000-0000E8420000}"/>
    <cellStyle name="Migliaia [0] 17 2 2 2 2" xfId="18043" xr:uid="{00000000-0005-0000-0000-0000E9420000}"/>
    <cellStyle name="Migliaia [0] 17 2 2 2 3" xfId="42571" xr:uid="{00000000-0005-0000-0000-0000EA420000}"/>
    <cellStyle name="Migliaia [0] 17 2 2 2 4" xfId="47049" xr:uid="{00000000-0005-0000-0000-0000EB420000}"/>
    <cellStyle name="Migliaia [0] 17 2 2 2 5" xfId="50065" xr:uid="{00000000-0005-0000-0000-0000EC420000}"/>
    <cellStyle name="Migliaia [0] 17 2 2 3" xfId="8490" xr:uid="{00000000-0005-0000-0000-0000ED420000}"/>
    <cellStyle name="Migliaia [0] 17 2 2 4" xfId="6802" xr:uid="{00000000-0005-0000-0000-0000EE420000}"/>
    <cellStyle name="Migliaia [0] 17 2 2 4 2" xfId="17575" xr:uid="{00000000-0005-0000-0000-0000EF420000}"/>
    <cellStyle name="Migliaia [0] 17 2 2 4 3" xfId="42453" xr:uid="{00000000-0005-0000-0000-0000F0420000}"/>
    <cellStyle name="Migliaia [0] 17 2 2 4 4" xfId="46568" xr:uid="{00000000-0005-0000-0000-0000F1420000}"/>
    <cellStyle name="Migliaia [0] 17 2 2 4 5" xfId="49584" xr:uid="{00000000-0005-0000-0000-0000F2420000}"/>
    <cellStyle name="Migliaia [0] 17 2 2 5" xfId="15846" xr:uid="{00000000-0005-0000-0000-0000F3420000}"/>
    <cellStyle name="Migliaia [0] 17 2 2 6" xfId="20296" xr:uid="{00000000-0005-0000-0000-0000F4420000}"/>
    <cellStyle name="Migliaia [0] 17 2 2 7" xfId="45113" xr:uid="{00000000-0005-0000-0000-0000F5420000}"/>
    <cellStyle name="Migliaia [0] 17 2 2 8" xfId="46019" xr:uid="{00000000-0005-0000-0000-0000F6420000}"/>
    <cellStyle name="Migliaia [0] 17 2 3" xfId="8038" xr:uid="{00000000-0005-0000-0000-0000F7420000}"/>
    <cellStyle name="Migliaia [0] 17 2 3 2" xfId="29053" xr:uid="{00000000-0005-0000-0000-0000F8420000}"/>
    <cellStyle name="Migliaia [0] 17 2 3 2 2" xfId="34404" xr:uid="{00000000-0005-0000-0000-0000F9420000}"/>
    <cellStyle name="Migliaia [0] 17 2 3 2 3" xfId="39706" xr:uid="{00000000-0005-0000-0000-0000FA420000}"/>
    <cellStyle name="Migliaia [0] 17 2 3 3" xfId="31939" xr:uid="{00000000-0005-0000-0000-0000FB420000}"/>
    <cellStyle name="Migliaia [0] 17 2 3 4" xfId="37055" xr:uid="{00000000-0005-0000-0000-0000FC420000}"/>
    <cellStyle name="Migliaia [0] 17 2 4" xfId="15845" xr:uid="{00000000-0005-0000-0000-0000FD420000}"/>
    <cellStyle name="Migliaia [0] 17 2 5" xfId="20295" xr:uid="{00000000-0005-0000-0000-0000FE420000}"/>
    <cellStyle name="Migliaia [0] 17 3" xfId="3964" xr:uid="{00000000-0005-0000-0000-0000FF420000}"/>
    <cellStyle name="Migliaia [0] 17 3 2" xfId="8039" xr:uid="{00000000-0005-0000-0000-000000430000}"/>
    <cellStyle name="Migliaia [0] 17 3 2 2" xfId="14616" xr:uid="{00000000-0005-0000-0000-000001430000}"/>
    <cellStyle name="Migliaia [0] 17 3 2 2 2" xfId="18044" xr:uid="{00000000-0005-0000-0000-000002430000}"/>
    <cellStyle name="Migliaia [0] 17 3 2 2 2 2" xfId="34405" xr:uid="{00000000-0005-0000-0000-000003430000}"/>
    <cellStyle name="Migliaia [0] 17 3 2 2 3" xfId="39707" xr:uid="{00000000-0005-0000-0000-000004430000}"/>
    <cellStyle name="Migliaia [0] 17 3 2 2 4" xfId="29054" xr:uid="{00000000-0005-0000-0000-000005430000}"/>
    <cellStyle name="Migliaia [0] 17 3 2 3" xfId="31940" xr:uid="{00000000-0005-0000-0000-000006430000}"/>
    <cellStyle name="Migliaia [0] 17 3 2 4" xfId="37056" xr:uid="{00000000-0005-0000-0000-000007430000}"/>
    <cellStyle name="Migliaia [0] 17 3 2 5" xfId="44384" xr:uid="{00000000-0005-0000-0000-000008430000}"/>
    <cellStyle name="Migliaia [0] 17 3 2 6" xfId="47050" xr:uid="{00000000-0005-0000-0000-000009430000}"/>
    <cellStyle name="Migliaia [0] 17 3 2 7" xfId="50066" xr:uid="{00000000-0005-0000-0000-00000A430000}"/>
    <cellStyle name="Migliaia [0] 17 3 2 8" xfId="13892" xr:uid="{00000000-0005-0000-0000-00000B430000}"/>
    <cellStyle name="Migliaia [0] 17 3 3" xfId="7466" xr:uid="{00000000-0005-0000-0000-00000C430000}"/>
    <cellStyle name="Migliaia [0] 17 3 4" xfId="6803" xr:uid="{00000000-0005-0000-0000-00000D430000}"/>
    <cellStyle name="Migliaia [0] 17 3 4 2" xfId="17576" xr:uid="{00000000-0005-0000-0000-00000E430000}"/>
    <cellStyle name="Migliaia [0] 17 3 4 3" xfId="44174" xr:uid="{00000000-0005-0000-0000-00000F430000}"/>
    <cellStyle name="Migliaia [0] 17 3 4 4" xfId="46569" xr:uid="{00000000-0005-0000-0000-000010430000}"/>
    <cellStyle name="Migliaia [0] 17 3 4 5" xfId="49585" xr:uid="{00000000-0005-0000-0000-000011430000}"/>
    <cellStyle name="Migliaia [0] 17 3 5" xfId="15847" xr:uid="{00000000-0005-0000-0000-000012430000}"/>
    <cellStyle name="Migliaia [0] 17 3 6" xfId="20297" xr:uid="{00000000-0005-0000-0000-000013430000}"/>
    <cellStyle name="Migliaia [0] 17 4" xfId="3511" xr:uid="{00000000-0005-0000-0000-000014430000}"/>
    <cellStyle name="Migliaia [0] 17 4 2" xfId="13321" xr:uid="{00000000-0005-0000-0000-000015430000}"/>
    <cellStyle name="Migliaia [0] 17 4 2 2" xfId="31362" xr:uid="{00000000-0005-0000-0000-000016430000}"/>
    <cellStyle name="Migliaia [0] 17 4 2 2 2" xfId="36520" xr:uid="{00000000-0005-0000-0000-000017430000}"/>
    <cellStyle name="Migliaia [0] 17 4 2 2 3" xfId="41822" xr:uid="{00000000-0005-0000-0000-000018430000}"/>
    <cellStyle name="Migliaia [0] 17 4 2 3" xfId="33869" xr:uid="{00000000-0005-0000-0000-000019430000}"/>
    <cellStyle name="Migliaia [0] 17 4 2 4" xfId="39171" xr:uid="{00000000-0005-0000-0000-00001A430000}"/>
    <cellStyle name="Migliaia [0] 17 4 3" xfId="15848" xr:uid="{00000000-0005-0000-0000-00001B430000}"/>
    <cellStyle name="Migliaia [0] 17 4 3 2" xfId="34406" xr:uid="{00000000-0005-0000-0000-00001C430000}"/>
    <cellStyle name="Migliaia [0] 17 4 3 3" xfId="39708" xr:uid="{00000000-0005-0000-0000-00001D430000}"/>
    <cellStyle name="Migliaia [0] 17 4 3 4" xfId="29055" xr:uid="{00000000-0005-0000-0000-00001E430000}"/>
    <cellStyle name="Migliaia [0] 17 4 4" xfId="31941" xr:uid="{00000000-0005-0000-0000-00001F430000}"/>
    <cellStyle name="Migliaia [0] 17 4 5" xfId="37057" xr:uid="{00000000-0005-0000-0000-000020430000}"/>
    <cellStyle name="Migliaia [0] 17 4 6" xfId="12263" xr:uid="{00000000-0005-0000-0000-000021430000}"/>
    <cellStyle name="Migliaia [0] 17 5" xfId="13390" xr:uid="{00000000-0005-0000-0000-000022430000}"/>
    <cellStyle name="Migliaia [0] 17 5 2" xfId="29056" xr:uid="{00000000-0005-0000-0000-000023430000}"/>
    <cellStyle name="Migliaia [0] 17 5 2 2" xfId="34407" xr:uid="{00000000-0005-0000-0000-000024430000}"/>
    <cellStyle name="Migliaia [0] 17 5 2 3" xfId="39709" xr:uid="{00000000-0005-0000-0000-000025430000}"/>
    <cellStyle name="Migliaia [0] 17 5 3" xfId="31942" xr:uid="{00000000-0005-0000-0000-000026430000}"/>
    <cellStyle name="Migliaia [0] 17 5 4" xfId="37058" xr:uid="{00000000-0005-0000-0000-000027430000}"/>
    <cellStyle name="Migliaia [0] 17 6" xfId="15844" xr:uid="{00000000-0005-0000-0000-000028430000}"/>
    <cellStyle name="Migliaia [0] 17 6 2" xfId="34403" xr:uid="{00000000-0005-0000-0000-000029430000}"/>
    <cellStyle name="Migliaia [0] 17 6 3" xfId="39705" xr:uid="{00000000-0005-0000-0000-00002A430000}"/>
    <cellStyle name="Migliaia [0] 17 6 4" xfId="29052" xr:uid="{00000000-0005-0000-0000-00002B430000}"/>
    <cellStyle name="Migliaia [0] 17 7" xfId="31938" xr:uid="{00000000-0005-0000-0000-00002C430000}"/>
    <cellStyle name="Migliaia [0] 17 8" xfId="37054" xr:uid="{00000000-0005-0000-0000-00002D430000}"/>
    <cellStyle name="Migliaia [0] 17 9" xfId="1732" xr:uid="{00000000-0005-0000-0000-00002E430000}"/>
    <cellStyle name="Migliaia [0] 18" xfId="319" xr:uid="{00000000-0005-0000-0000-00002F430000}"/>
    <cellStyle name="Migliaia [0] 18 2" xfId="2278" xr:uid="{00000000-0005-0000-0000-000030430000}"/>
    <cellStyle name="Migliaia [0] 18 2 2" xfId="4252" xr:uid="{00000000-0005-0000-0000-000031430000}"/>
    <cellStyle name="Migliaia [0] 18 2 2 2" xfId="8040" xr:uid="{00000000-0005-0000-0000-000032430000}"/>
    <cellStyle name="Migliaia [0] 18 2 2 2 2" xfId="18045" xr:uid="{00000000-0005-0000-0000-000033430000}"/>
    <cellStyle name="Migliaia [0] 18 2 2 2 3" xfId="43020" xr:uid="{00000000-0005-0000-0000-000034430000}"/>
    <cellStyle name="Migliaia [0] 18 2 2 2 4" xfId="47051" xr:uid="{00000000-0005-0000-0000-000035430000}"/>
    <cellStyle name="Migliaia [0] 18 2 2 2 5" xfId="50067" xr:uid="{00000000-0005-0000-0000-000036430000}"/>
    <cellStyle name="Migliaia [0] 18 2 2 3" xfId="7852" xr:uid="{00000000-0005-0000-0000-000037430000}"/>
    <cellStyle name="Migliaia [0] 18 2 2 4" xfId="6804" xr:uid="{00000000-0005-0000-0000-000038430000}"/>
    <cellStyle name="Migliaia [0] 18 2 2 4 2" xfId="17577" xr:uid="{00000000-0005-0000-0000-000039430000}"/>
    <cellStyle name="Migliaia [0] 18 2 2 4 3" xfId="43581" xr:uid="{00000000-0005-0000-0000-00003A430000}"/>
    <cellStyle name="Migliaia [0] 18 2 2 4 4" xfId="46570" xr:uid="{00000000-0005-0000-0000-00003B430000}"/>
    <cellStyle name="Migliaia [0] 18 2 2 4 5" xfId="49586" xr:uid="{00000000-0005-0000-0000-00003C430000}"/>
    <cellStyle name="Migliaia [0] 18 2 2 5" xfId="15851" xr:uid="{00000000-0005-0000-0000-00003D430000}"/>
    <cellStyle name="Migliaia [0] 18 2 2 6" xfId="20299" xr:uid="{00000000-0005-0000-0000-00003E430000}"/>
    <cellStyle name="Migliaia [0] 18 2 2 7" xfId="45114" xr:uid="{00000000-0005-0000-0000-00003F430000}"/>
    <cellStyle name="Migliaia [0] 18 2 2 8" xfId="46020" xr:uid="{00000000-0005-0000-0000-000040430000}"/>
    <cellStyle name="Migliaia [0] 18 2 3" xfId="8041" xr:uid="{00000000-0005-0000-0000-000041430000}"/>
    <cellStyle name="Migliaia [0] 18 2 3 2" xfId="29058" xr:uid="{00000000-0005-0000-0000-000042430000}"/>
    <cellStyle name="Migliaia [0] 18 2 3 2 2" xfId="34409" xr:uid="{00000000-0005-0000-0000-000043430000}"/>
    <cellStyle name="Migliaia [0] 18 2 3 2 3" xfId="39711" xr:uid="{00000000-0005-0000-0000-000044430000}"/>
    <cellStyle name="Migliaia [0] 18 2 3 3" xfId="31944" xr:uid="{00000000-0005-0000-0000-000045430000}"/>
    <cellStyle name="Migliaia [0] 18 2 3 4" xfId="37060" xr:uid="{00000000-0005-0000-0000-000046430000}"/>
    <cellStyle name="Migliaia [0] 18 2 4" xfId="15850" xr:uid="{00000000-0005-0000-0000-000047430000}"/>
    <cellStyle name="Migliaia [0] 18 2 5" xfId="20298" xr:uid="{00000000-0005-0000-0000-000048430000}"/>
    <cellStyle name="Migliaia [0] 18 3" xfId="3965" xr:uid="{00000000-0005-0000-0000-000049430000}"/>
    <cellStyle name="Migliaia [0] 18 3 2" xfId="8042" xr:uid="{00000000-0005-0000-0000-00004A430000}"/>
    <cellStyle name="Migliaia [0] 18 3 2 2" xfId="14617" xr:uid="{00000000-0005-0000-0000-00004B430000}"/>
    <cellStyle name="Migliaia [0] 18 3 2 2 2" xfId="18046" xr:uid="{00000000-0005-0000-0000-00004C430000}"/>
    <cellStyle name="Migliaia [0] 18 3 2 2 2 2" xfId="34410" xr:uid="{00000000-0005-0000-0000-00004D430000}"/>
    <cellStyle name="Migliaia [0] 18 3 2 2 3" xfId="39712" xr:uid="{00000000-0005-0000-0000-00004E430000}"/>
    <cellStyle name="Migliaia [0] 18 3 2 2 4" xfId="29059" xr:uid="{00000000-0005-0000-0000-00004F430000}"/>
    <cellStyle name="Migliaia [0] 18 3 2 3" xfId="31945" xr:uid="{00000000-0005-0000-0000-000050430000}"/>
    <cellStyle name="Migliaia [0] 18 3 2 4" xfId="37061" xr:uid="{00000000-0005-0000-0000-000051430000}"/>
    <cellStyle name="Migliaia [0] 18 3 2 5" xfId="32236" xr:uid="{00000000-0005-0000-0000-000052430000}"/>
    <cellStyle name="Migliaia [0] 18 3 2 6" xfId="47052" xr:uid="{00000000-0005-0000-0000-000053430000}"/>
    <cellStyle name="Migliaia [0] 18 3 2 7" xfId="50068" xr:uid="{00000000-0005-0000-0000-000054430000}"/>
    <cellStyle name="Migliaia [0] 18 3 2 8" xfId="13893" xr:uid="{00000000-0005-0000-0000-000055430000}"/>
    <cellStyle name="Migliaia [0] 18 3 3" xfId="7848" xr:uid="{00000000-0005-0000-0000-000056430000}"/>
    <cellStyle name="Migliaia [0] 18 3 4" xfId="6805" xr:uid="{00000000-0005-0000-0000-000057430000}"/>
    <cellStyle name="Migliaia [0] 18 3 4 2" xfId="17578" xr:uid="{00000000-0005-0000-0000-000058430000}"/>
    <cellStyle name="Migliaia [0] 18 3 4 3" xfId="42454" xr:uid="{00000000-0005-0000-0000-000059430000}"/>
    <cellStyle name="Migliaia [0] 18 3 4 4" xfId="46571" xr:uid="{00000000-0005-0000-0000-00005A430000}"/>
    <cellStyle name="Migliaia [0] 18 3 4 5" xfId="49587" xr:uid="{00000000-0005-0000-0000-00005B430000}"/>
    <cellStyle name="Migliaia [0] 18 3 5" xfId="15852" xr:uid="{00000000-0005-0000-0000-00005C430000}"/>
    <cellStyle name="Migliaia [0] 18 3 6" xfId="20300" xr:uid="{00000000-0005-0000-0000-00005D430000}"/>
    <cellStyle name="Migliaia [0] 18 4" xfId="3512" xr:uid="{00000000-0005-0000-0000-00005E430000}"/>
    <cellStyle name="Migliaia [0] 18 4 2" xfId="13322" xr:uid="{00000000-0005-0000-0000-00005F430000}"/>
    <cellStyle name="Migliaia [0] 18 4 2 2" xfId="31363" xr:uid="{00000000-0005-0000-0000-000060430000}"/>
    <cellStyle name="Migliaia [0] 18 4 2 2 2" xfId="36521" xr:uid="{00000000-0005-0000-0000-000061430000}"/>
    <cellStyle name="Migliaia [0] 18 4 2 2 3" xfId="41823" xr:uid="{00000000-0005-0000-0000-000062430000}"/>
    <cellStyle name="Migliaia [0] 18 4 2 3" xfId="33870" xr:uid="{00000000-0005-0000-0000-000063430000}"/>
    <cellStyle name="Migliaia [0] 18 4 2 4" xfId="39172" xr:uid="{00000000-0005-0000-0000-000064430000}"/>
    <cellStyle name="Migliaia [0] 18 4 3" xfId="15853" xr:uid="{00000000-0005-0000-0000-000065430000}"/>
    <cellStyle name="Migliaia [0] 18 4 3 2" xfId="34411" xr:uid="{00000000-0005-0000-0000-000066430000}"/>
    <cellStyle name="Migliaia [0] 18 4 3 3" xfId="39713" xr:uid="{00000000-0005-0000-0000-000067430000}"/>
    <cellStyle name="Migliaia [0] 18 4 3 4" xfId="29060" xr:uid="{00000000-0005-0000-0000-000068430000}"/>
    <cellStyle name="Migliaia [0] 18 4 4" xfId="31946" xr:uid="{00000000-0005-0000-0000-000069430000}"/>
    <cellStyle name="Migliaia [0] 18 4 5" xfId="37062" xr:uid="{00000000-0005-0000-0000-00006A430000}"/>
    <cellStyle name="Migliaia [0] 18 4 6" xfId="12264" xr:uid="{00000000-0005-0000-0000-00006B430000}"/>
    <cellStyle name="Migliaia [0] 18 5" xfId="13391" xr:uid="{00000000-0005-0000-0000-00006C430000}"/>
    <cellStyle name="Migliaia [0] 18 5 2" xfId="29061" xr:uid="{00000000-0005-0000-0000-00006D430000}"/>
    <cellStyle name="Migliaia [0] 18 5 2 2" xfId="34412" xr:uid="{00000000-0005-0000-0000-00006E430000}"/>
    <cellStyle name="Migliaia [0] 18 5 2 3" xfId="39714" xr:uid="{00000000-0005-0000-0000-00006F430000}"/>
    <cellStyle name="Migliaia [0] 18 5 3" xfId="31947" xr:uid="{00000000-0005-0000-0000-000070430000}"/>
    <cellStyle name="Migliaia [0] 18 5 4" xfId="37063" xr:uid="{00000000-0005-0000-0000-000071430000}"/>
    <cellStyle name="Migliaia [0] 18 6" xfId="15849" xr:uid="{00000000-0005-0000-0000-000072430000}"/>
    <cellStyle name="Migliaia [0] 18 6 2" xfId="34408" xr:uid="{00000000-0005-0000-0000-000073430000}"/>
    <cellStyle name="Migliaia [0] 18 6 3" xfId="39710" xr:uid="{00000000-0005-0000-0000-000074430000}"/>
    <cellStyle name="Migliaia [0] 18 6 4" xfId="29057" xr:uid="{00000000-0005-0000-0000-000075430000}"/>
    <cellStyle name="Migliaia [0] 18 7" xfId="31943" xr:uid="{00000000-0005-0000-0000-000076430000}"/>
    <cellStyle name="Migliaia [0] 18 8" xfId="37059" xr:uid="{00000000-0005-0000-0000-000077430000}"/>
    <cellStyle name="Migliaia [0] 18 9" xfId="1733" xr:uid="{00000000-0005-0000-0000-000078430000}"/>
    <cellStyle name="Migliaia [0] 19" xfId="320" xr:uid="{00000000-0005-0000-0000-000079430000}"/>
    <cellStyle name="Migliaia [0] 19 2" xfId="2279" xr:uid="{00000000-0005-0000-0000-00007A430000}"/>
    <cellStyle name="Migliaia [0] 19 2 2" xfId="4253" xr:uid="{00000000-0005-0000-0000-00007B430000}"/>
    <cellStyle name="Migliaia [0] 19 2 2 2" xfId="8043" xr:uid="{00000000-0005-0000-0000-00007C430000}"/>
    <cellStyle name="Migliaia [0] 19 2 2 2 2" xfId="18047" xr:uid="{00000000-0005-0000-0000-00007D430000}"/>
    <cellStyle name="Migliaia [0] 19 2 2 2 3" xfId="42572" xr:uid="{00000000-0005-0000-0000-00007E430000}"/>
    <cellStyle name="Migliaia [0] 19 2 2 2 4" xfId="47053" xr:uid="{00000000-0005-0000-0000-00007F430000}"/>
    <cellStyle name="Migliaia [0] 19 2 2 2 5" xfId="50069" xr:uid="{00000000-0005-0000-0000-000080430000}"/>
    <cellStyle name="Migliaia [0] 19 2 2 3" xfId="8658" xr:uid="{00000000-0005-0000-0000-000081430000}"/>
    <cellStyle name="Migliaia [0] 19 2 2 4" xfId="6806" xr:uid="{00000000-0005-0000-0000-000082430000}"/>
    <cellStyle name="Migliaia [0] 19 2 2 4 2" xfId="17579" xr:uid="{00000000-0005-0000-0000-000083430000}"/>
    <cellStyle name="Migliaia [0] 19 2 2 4 3" xfId="42455" xr:uid="{00000000-0005-0000-0000-000084430000}"/>
    <cellStyle name="Migliaia [0] 19 2 2 4 4" xfId="46572" xr:uid="{00000000-0005-0000-0000-000085430000}"/>
    <cellStyle name="Migliaia [0] 19 2 2 4 5" xfId="49588" xr:uid="{00000000-0005-0000-0000-000086430000}"/>
    <cellStyle name="Migliaia [0] 19 2 2 5" xfId="15856" xr:uid="{00000000-0005-0000-0000-000087430000}"/>
    <cellStyle name="Migliaia [0] 19 2 2 6" xfId="20302" xr:uid="{00000000-0005-0000-0000-000088430000}"/>
    <cellStyle name="Migliaia [0] 19 2 2 7" xfId="45115" xr:uid="{00000000-0005-0000-0000-000089430000}"/>
    <cellStyle name="Migliaia [0] 19 2 2 8" xfId="46021" xr:uid="{00000000-0005-0000-0000-00008A430000}"/>
    <cellStyle name="Migliaia [0] 19 2 3" xfId="8044" xr:uid="{00000000-0005-0000-0000-00008B430000}"/>
    <cellStyle name="Migliaia [0] 19 2 3 2" xfId="29063" xr:uid="{00000000-0005-0000-0000-00008C430000}"/>
    <cellStyle name="Migliaia [0] 19 2 3 2 2" xfId="34414" xr:uid="{00000000-0005-0000-0000-00008D430000}"/>
    <cellStyle name="Migliaia [0] 19 2 3 2 3" xfId="39716" xr:uid="{00000000-0005-0000-0000-00008E430000}"/>
    <cellStyle name="Migliaia [0] 19 2 3 3" xfId="31949" xr:uid="{00000000-0005-0000-0000-00008F430000}"/>
    <cellStyle name="Migliaia [0] 19 2 3 4" xfId="37065" xr:uid="{00000000-0005-0000-0000-000090430000}"/>
    <cellStyle name="Migliaia [0] 19 2 4" xfId="15855" xr:uid="{00000000-0005-0000-0000-000091430000}"/>
    <cellStyle name="Migliaia [0] 19 2 5" xfId="20301" xr:uid="{00000000-0005-0000-0000-000092430000}"/>
    <cellStyle name="Migliaia [0] 19 3" xfId="3966" xr:uid="{00000000-0005-0000-0000-000093430000}"/>
    <cellStyle name="Migliaia [0] 19 3 2" xfId="8045" xr:uid="{00000000-0005-0000-0000-000094430000}"/>
    <cellStyle name="Migliaia [0] 19 3 2 2" xfId="14618" xr:uid="{00000000-0005-0000-0000-000095430000}"/>
    <cellStyle name="Migliaia [0] 19 3 2 2 2" xfId="18048" xr:uid="{00000000-0005-0000-0000-000096430000}"/>
    <cellStyle name="Migliaia [0] 19 3 2 2 2 2" xfId="34415" xr:uid="{00000000-0005-0000-0000-000097430000}"/>
    <cellStyle name="Migliaia [0] 19 3 2 2 3" xfId="39717" xr:uid="{00000000-0005-0000-0000-000098430000}"/>
    <cellStyle name="Migliaia [0] 19 3 2 2 4" xfId="29064" xr:uid="{00000000-0005-0000-0000-000099430000}"/>
    <cellStyle name="Migliaia [0] 19 3 2 3" xfId="31950" xr:uid="{00000000-0005-0000-0000-00009A430000}"/>
    <cellStyle name="Migliaia [0] 19 3 2 4" xfId="37066" xr:uid="{00000000-0005-0000-0000-00009B430000}"/>
    <cellStyle name="Migliaia [0] 19 3 2 5" xfId="20774" xr:uid="{00000000-0005-0000-0000-00009C430000}"/>
    <cellStyle name="Migliaia [0] 19 3 2 6" xfId="47054" xr:uid="{00000000-0005-0000-0000-00009D430000}"/>
    <cellStyle name="Migliaia [0] 19 3 2 7" xfId="50070" xr:uid="{00000000-0005-0000-0000-00009E430000}"/>
    <cellStyle name="Migliaia [0] 19 3 2 8" xfId="13894" xr:uid="{00000000-0005-0000-0000-00009F430000}"/>
    <cellStyle name="Migliaia [0] 19 3 3" xfId="7434" xr:uid="{00000000-0005-0000-0000-0000A0430000}"/>
    <cellStyle name="Migliaia [0] 19 3 4" xfId="6807" xr:uid="{00000000-0005-0000-0000-0000A1430000}"/>
    <cellStyle name="Migliaia [0] 19 3 4 2" xfId="17580" xr:uid="{00000000-0005-0000-0000-0000A2430000}"/>
    <cellStyle name="Migliaia [0] 19 3 4 3" xfId="42456" xr:uid="{00000000-0005-0000-0000-0000A3430000}"/>
    <cellStyle name="Migliaia [0] 19 3 4 4" xfId="46573" xr:uid="{00000000-0005-0000-0000-0000A4430000}"/>
    <cellStyle name="Migliaia [0] 19 3 4 5" xfId="49589" xr:uid="{00000000-0005-0000-0000-0000A5430000}"/>
    <cellStyle name="Migliaia [0] 19 3 5" xfId="15857" xr:uid="{00000000-0005-0000-0000-0000A6430000}"/>
    <cellStyle name="Migliaia [0] 19 3 6" xfId="20303" xr:uid="{00000000-0005-0000-0000-0000A7430000}"/>
    <cellStyle name="Migliaia [0] 19 4" xfId="3513" xr:uid="{00000000-0005-0000-0000-0000A8430000}"/>
    <cellStyle name="Migliaia [0] 19 4 2" xfId="13323" xr:uid="{00000000-0005-0000-0000-0000A9430000}"/>
    <cellStyle name="Migliaia [0] 19 4 2 2" xfId="31364" xr:uid="{00000000-0005-0000-0000-0000AA430000}"/>
    <cellStyle name="Migliaia [0] 19 4 2 2 2" xfId="36522" xr:uid="{00000000-0005-0000-0000-0000AB430000}"/>
    <cellStyle name="Migliaia [0] 19 4 2 2 3" xfId="41824" xr:uid="{00000000-0005-0000-0000-0000AC430000}"/>
    <cellStyle name="Migliaia [0] 19 4 2 3" xfId="33871" xr:uid="{00000000-0005-0000-0000-0000AD430000}"/>
    <cellStyle name="Migliaia [0] 19 4 2 4" xfId="39173" xr:uid="{00000000-0005-0000-0000-0000AE430000}"/>
    <cellStyle name="Migliaia [0] 19 4 3" xfId="15858" xr:uid="{00000000-0005-0000-0000-0000AF430000}"/>
    <cellStyle name="Migliaia [0] 19 4 3 2" xfId="34416" xr:uid="{00000000-0005-0000-0000-0000B0430000}"/>
    <cellStyle name="Migliaia [0] 19 4 3 3" xfId="39718" xr:uid="{00000000-0005-0000-0000-0000B1430000}"/>
    <cellStyle name="Migliaia [0] 19 4 3 4" xfId="29065" xr:uid="{00000000-0005-0000-0000-0000B2430000}"/>
    <cellStyle name="Migliaia [0] 19 4 4" xfId="31951" xr:uid="{00000000-0005-0000-0000-0000B3430000}"/>
    <cellStyle name="Migliaia [0] 19 4 5" xfId="37067" xr:uid="{00000000-0005-0000-0000-0000B4430000}"/>
    <cellStyle name="Migliaia [0] 19 4 6" xfId="12265" xr:uid="{00000000-0005-0000-0000-0000B5430000}"/>
    <cellStyle name="Migliaia [0] 19 5" xfId="13392" xr:uid="{00000000-0005-0000-0000-0000B6430000}"/>
    <cellStyle name="Migliaia [0] 19 5 2" xfId="29066" xr:uid="{00000000-0005-0000-0000-0000B7430000}"/>
    <cellStyle name="Migliaia [0] 19 5 2 2" xfId="34417" xr:uid="{00000000-0005-0000-0000-0000B8430000}"/>
    <cellStyle name="Migliaia [0] 19 5 2 3" xfId="39719" xr:uid="{00000000-0005-0000-0000-0000B9430000}"/>
    <cellStyle name="Migliaia [0] 19 5 3" xfId="31952" xr:uid="{00000000-0005-0000-0000-0000BA430000}"/>
    <cellStyle name="Migliaia [0] 19 5 4" xfId="37068" xr:uid="{00000000-0005-0000-0000-0000BB430000}"/>
    <cellStyle name="Migliaia [0] 19 6" xfId="15854" xr:uid="{00000000-0005-0000-0000-0000BC430000}"/>
    <cellStyle name="Migliaia [0] 19 6 2" xfId="34413" xr:uid="{00000000-0005-0000-0000-0000BD430000}"/>
    <cellStyle name="Migliaia [0] 19 6 3" xfId="39715" xr:uid="{00000000-0005-0000-0000-0000BE430000}"/>
    <cellStyle name="Migliaia [0] 19 6 4" xfId="29062" xr:uid="{00000000-0005-0000-0000-0000BF430000}"/>
    <cellStyle name="Migliaia [0] 19 7" xfId="31948" xr:uid="{00000000-0005-0000-0000-0000C0430000}"/>
    <cellStyle name="Migliaia [0] 19 8" xfId="37064" xr:uid="{00000000-0005-0000-0000-0000C1430000}"/>
    <cellStyle name="Migliaia [0] 19 9" xfId="1734" xr:uid="{00000000-0005-0000-0000-0000C2430000}"/>
    <cellStyle name="Migliaia [0] 2" xfId="321" xr:uid="{00000000-0005-0000-0000-0000C3430000}"/>
    <cellStyle name="Migliaia [0] 2 2" xfId="2280" xr:uid="{00000000-0005-0000-0000-0000C4430000}"/>
    <cellStyle name="Migliaia [0] 2 2 2" xfId="4254" xr:uid="{00000000-0005-0000-0000-0000C5430000}"/>
    <cellStyle name="Migliaia [0] 2 2 2 2" xfId="8046" xr:uid="{00000000-0005-0000-0000-0000C6430000}"/>
    <cellStyle name="Migliaia [0] 2 2 2 2 2" xfId="18049" xr:uid="{00000000-0005-0000-0000-0000C7430000}"/>
    <cellStyle name="Migliaia [0] 2 2 2 2 3" xfId="43021" xr:uid="{00000000-0005-0000-0000-0000C8430000}"/>
    <cellStyle name="Migliaia [0] 2 2 2 2 4" xfId="47055" xr:uid="{00000000-0005-0000-0000-0000C9430000}"/>
    <cellStyle name="Migliaia [0] 2 2 2 2 5" xfId="50071" xr:uid="{00000000-0005-0000-0000-0000CA430000}"/>
    <cellStyle name="Migliaia [0] 2 2 2 3" xfId="8657" xr:uid="{00000000-0005-0000-0000-0000CB430000}"/>
    <cellStyle name="Migliaia [0] 2 2 2 4" xfId="6808" xr:uid="{00000000-0005-0000-0000-0000CC430000}"/>
    <cellStyle name="Migliaia [0] 2 2 2 4 2" xfId="17581" xr:uid="{00000000-0005-0000-0000-0000CD430000}"/>
    <cellStyle name="Migliaia [0] 2 2 2 4 3" xfId="42457" xr:uid="{00000000-0005-0000-0000-0000CE430000}"/>
    <cellStyle name="Migliaia [0] 2 2 2 4 4" xfId="46574" xr:uid="{00000000-0005-0000-0000-0000CF430000}"/>
    <cellStyle name="Migliaia [0] 2 2 2 4 5" xfId="49590" xr:uid="{00000000-0005-0000-0000-0000D0430000}"/>
    <cellStyle name="Migliaia [0] 2 2 2 5" xfId="15861" xr:uid="{00000000-0005-0000-0000-0000D1430000}"/>
    <cellStyle name="Migliaia [0] 2 2 2 6" xfId="20305" xr:uid="{00000000-0005-0000-0000-0000D2430000}"/>
    <cellStyle name="Migliaia [0] 2 2 2 7" xfId="45116" xr:uid="{00000000-0005-0000-0000-0000D3430000}"/>
    <cellStyle name="Migliaia [0] 2 2 2 8" xfId="46022" xr:uid="{00000000-0005-0000-0000-0000D4430000}"/>
    <cellStyle name="Migliaia [0] 2 2 3" xfId="8047" xr:uid="{00000000-0005-0000-0000-0000D5430000}"/>
    <cellStyle name="Migliaia [0] 2 2 3 2" xfId="29068" xr:uid="{00000000-0005-0000-0000-0000D6430000}"/>
    <cellStyle name="Migliaia [0] 2 2 3 2 2" xfId="34419" xr:uid="{00000000-0005-0000-0000-0000D7430000}"/>
    <cellStyle name="Migliaia [0] 2 2 3 2 3" xfId="39721" xr:uid="{00000000-0005-0000-0000-0000D8430000}"/>
    <cellStyle name="Migliaia [0] 2 2 3 3" xfId="31954" xr:uid="{00000000-0005-0000-0000-0000D9430000}"/>
    <cellStyle name="Migliaia [0] 2 2 3 4" xfId="37070" xr:uid="{00000000-0005-0000-0000-0000DA430000}"/>
    <cellStyle name="Migliaia [0] 2 2 4" xfId="15860" xr:uid="{00000000-0005-0000-0000-0000DB430000}"/>
    <cellStyle name="Migliaia [0] 2 2 5" xfId="20304" xr:uid="{00000000-0005-0000-0000-0000DC430000}"/>
    <cellStyle name="Migliaia [0] 2 3" xfId="3967" xr:uid="{00000000-0005-0000-0000-0000DD430000}"/>
    <cellStyle name="Migliaia [0] 2 3 2" xfId="8048" xr:uid="{00000000-0005-0000-0000-0000DE430000}"/>
    <cellStyle name="Migliaia [0] 2 3 2 2" xfId="14619" xr:uid="{00000000-0005-0000-0000-0000DF430000}"/>
    <cellStyle name="Migliaia [0] 2 3 2 2 2" xfId="18050" xr:uid="{00000000-0005-0000-0000-0000E0430000}"/>
    <cellStyle name="Migliaia [0] 2 3 2 2 2 2" xfId="34420" xr:uid="{00000000-0005-0000-0000-0000E1430000}"/>
    <cellStyle name="Migliaia [0] 2 3 2 2 3" xfId="39722" xr:uid="{00000000-0005-0000-0000-0000E2430000}"/>
    <cellStyle name="Migliaia [0] 2 3 2 2 4" xfId="29069" xr:uid="{00000000-0005-0000-0000-0000E3430000}"/>
    <cellStyle name="Migliaia [0] 2 3 2 3" xfId="31955" xr:uid="{00000000-0005-0000-0000-0000E4430000}"/>
    <cellStyle name="Migliaia [0] 2 3 2 4" xfId="37071" xr:uid="{00000000-0005-0000-0000-0000E5430000}"/>
    <cellStyle name="Migliaia [0] 2 3 2 5" xfId="43599" xr:uid="{00000000-0005-0000-0000-0000E6430000}"/>
    <cellStyle name="Migliaia [0] 2 3 2 6" xfId="47056" xr:uid="{00000000-0005-0000-0000-0000E7430000}"/>
    <cellStyle name="Migliaia [0] 2 3 2 7" xfId="50072" xr:uid="{00000000-0005-0000-0000-0000E8430000}"/>
    <cellStyle name="Migliaia [0] 2 3 2 8" xfId="13895" xr:uid="{00000000-0005-0000-0000-0000E9430000}"/>
    <cellStyle name="Migliaia [0] 2 3 3" xfId="8688" xr:uid="{00000000-0005-0000-0000-0000EA430000}"/>
    <cellStyle name="Migliaia [0] 2 3 4" xfId="6809" xr:uid="{00000000-0005-0000-0000-0000EB430000}"/>
    <cellStyle name="Migliaia [0] 2 3 4 2" xfId="17582" xr:uid="{00000000-0005-0000-0000-0000EC430000}"/>
    <cellStyle name="Migliaia [0] 2 3 4 3" xfId="44453" xr:uid="{00000000-0005-0000-0000-0000ED430000}"/>
    <cellStyle name="Migliaia [0] 2 3 4 4" xfId="46575" xr:uid="{00000000-0005-0000-0000-0000EE430000}"/>
    <cellStyle name="Migliaia [0] 2 3 4 5" xfId="49591" xr:uid="{00000000-0005-0000-0000-0000EF430000}"/>
    <cellStyle name="Migliaia [0] 2 3 5" xfId="15862" xr:uid="{00000000-0005-0000-0000-0000F0430000}"/>
    <cellStyle name="Migliaia [0] 2 3 6" xfId="20306" xr:uid="{00000000-0005-0000-0000-0000F1430000}"/>
    <cellStyle name="Migliaia [0] 2 4" xfId="3514" xr:uid="{00000000-0005-0000-0000-0000F2430000}"/>
    <cellStyle name="Migliaia [0] 2 4 2" xfId="13324" xr:uid="{00000000-0005-0000-0000-0000F3430000}"/>
    <cellStyle name="Migliaia [0] 2 4 2 2" xfId="31365" xr:uid="{00000000-0005-0000-0000-0000F4430000}"/>
    <cellStyle name="Migliaia [0] 2 4 2 2 2" xfId="36523" xr:uid="{00000000-0005-0000-0000-0000F5430000}"/>
    <cellStyle name="Migliaia [0] 2 4 2 2 3" xfId="41825" xr:uid="{00000000-0005-0000-0000-0000F6430000}"/>
    <cellStyle name="Migliaia [0] 2 4 2 3" xfId="33872" xr:uid="{00000000-0005-0000-0000-0000F7430000}"/>
    <cellStyle name="Migliaia [0] 2 4 2 4" xfId="39174" xr:uid="{00000000-0005-0000-0000-0000F8430000}"/>
    <cellStyle name="Migliaia [0] 2 4 3" xfId="15863" xr:uid="{00000000-0005-0000-0000-0000F9430000}"/>
    <cellStyle name="Migliaia [0] 2 4 3 2" xfId="34421" xr:uid="{00000000-0005-0000-0000-0000FA430000}"/>
    <cellStyle name="Migliaia [0] 2 4 3 3" xfId="39723" xr:uid="{00000000-0005-0000-0000-0000FB430000}"/>
    <cellStyle name="Migliaia [0] 2 4 3 4" xfId="29070" xr:uid="{00000000-0005-0000-0000-0000FC430000}"/>
    <cellStyle name="Migliaia [0] 2 4 4" xfId="31956" xr:uid="{00000000-0005-0000-0000-0000FD430000}"/>
    <cellStyle name="Migliaia [0] 2 4 5" xfId="37072" xr:uid="{00000000-0005-0000-0000-0000FE430000}"/>
    <cellStyle name="Migliaia [0] 2 4 6" xfId="12266" xr:uid="{00000000-0005-0000-0000-0000FF430000}"/>
    <cellStyle name="Migliaia [0] 2 5" xfId="13393" xr:uid="{00000000-0005-0000-0000-000000440000}"/>
    <cellStyle name="Migliaia [0] 2 5 2" xfId="29071" xr:uid="{00000000-0005-0000-0000-000001440000}"/>
    <cellStyle name="Migliaia [0] 2 5 2 2" xfId="34422" xr:uid="{00000000-0005-0000-0000-000002440000}"/>
    <cellStyle name="Migliaia [0] 2 5 2 3" xfId="39724" xr:uid="{00000000-0005-0000-0000-000003440000}"/>
    <cellStyle name="Migliaia [0] 2 5 3" xfId="31957" xr:uid="{00000000-0005-0000-0000-000004440000}"/>
    <cellStyle name="Migliaia [0] 2 5 4" xfId="37073" xr:uid="{00000000-0005-0000-0000-000005440000}"/>
    <cellStyle name="Migliaia [0] 2 6" xfId="15859" xr:uid="{00000000-0005-0000-0000-000006440000}"/>
    <cellStyle name="Migliaia [0] 2 6 2" xfId="34418" xr:uid="{00000000-0005-0000-0000-000007440000}"/>
    <cellStyle name="Migliaia [0] 2 6 3" xfId="39720" xr:uid="{00000000-0005-0000-0000-000008440000}"/>
    <cellStyle name="Migliaia [0] 2 6 4" xfId="29067" xr:uid="{00000000-0005-0000-0000-000009440000}"/>
    <cellStyle name="Migliaia [0] 2 7" xfId="31953" xr:uid="{00000000-0005-0000-0000-00000A440000}"/>
    <cellStyle name="Migliaia [0] 2 8" xfId="37069" xr:uid="{00000000-0005-0000-0000-00000B440000}"/>
    <cellStyle name="Migliaia [0] 2 9" xfId="1735" xr:uid="{00000000-0005-0000-0000-00000C440000}"/>
    <cellStyle name="Migliaia [0] 20" xfId="322" xr:uid="{00000000-0005-0000-0000-00000D440000}"/>
    <cellStyle name="Migliaia [0] 20 2" xfId="2281" xr:uid="{00000000-0005-0000-0000-00000E440000}"/>
    <cellStyle name="Migliaia [0] 20 2 2" xfId="4255" xr:uid="{00000000-0005-0000-0000-00000F440000}"/>
    <cellStyle name="Migliaia [0] 20 2 2 2" xfId="8049" xr:uid="{00000000-0005-0000-0000-000010440000}"/>
    <cellStyle name="Migliaia [0] 20 2 2 2 2" xfId="18051" xr:uid="{00000000-0005-0000-0000-000011440000}"/>
    <cellStyle name="Migliaia [0] 20 2 2 2 3" xfId="42573" xr:uid="{00000000-0005-0000-0000-000012440000}"/>
    <cellStyle name="Migliaia [0] 20 2 2 2 4" xfId="47057" xr:uid="{00000000-0005-0000-0000-000013440000}"/>
    <cellStyle name="Migliaia [0] 20 2 2 2 5" xfId="50073" xr:uid="{00000000-0005-0000-0000-000014440000}"/>
    <cellStyle name="Migliaia [0] 20 2 2 3" xfId="8656" xr:uid="{00000000-0005-0000-0000-000015440000}"/>
    <cellStyle name="Migliaia [0] 20 2 2 4" xfId="6810" xr:uid="{00000000-0005-0000-0000-000016440000}"/>
    <cellStyle name="Migliaia [0] 20 2 2 4 2" xfId="17583" xr:uid="{00000000-0005-0000-0000-000017440000}"/>
    <cellStyle name="Migliaia [0] 20 2 2 4 3" xfId="44452" xr:uid="{00000000-0005-0000-0000-000018440000}"/>
    <cellStyle name="Migliaia [0] 20 2 2 4 4" xfId="46576" xr:uid="{00000000-0005-0000-0000-000019440000}"/>
    <cellStyle name="Migliaia [0] 20 2 2 4 5" xfId="49592" xr:uid="{00000000-0005-0000-0000-00001A440000}"/>
    <cellStyle name="Migliaia [0] 20 2 2 5" xfId="15866" xr:uid="{00000000-0005-0000-0000-00001B440000}"/>
    <cellStyle name="Migliaia [0] 20 2 2 6" xfId="20308" xr:uid="{00000000-0005-0000-0000-00001C440000}"/>
    <cellStyle name="Migliaia [0] 20 2 2 7" xfId="45117" xr:uid="{00000000-0005-0000-0000-00001D440000}"/>
    <cellStyle name="Migliaia [0] 20 2 2 8" xfId="46023" xr:uid="{00000000-0005-0000-0000-00001E440000}"/>
    <cellStyle name="Migliaia [0] 20 2 3" xfId="8050" xr:uid="{00000000-0005-0000-0000-00001F440000}"/>
    <cellStyle name="Migliaia [0] 20 2 3 2" xfId="29073" xr:uid="{00000000-0005-0000-0000-000020440000}"/>
    <cellStyle name="Migliaia [0] 20 2 3 2 2" xfId="34424" xr:uid="{00000000-0005-0000-0000-000021440000}"/>
    <cellStyle name="Migliaia [0] 20 2 3 2 3" xfId="39726" xr:uid="{00000000-0005-0000-0000-000022440000}"/>
    <cellStyle name="Migliaia [0] 20 2 3 3" xfId="31959" xr:uid="{00000000-0005-0000-0000-000023440000}"/>
    <cellStyle name="Migliaia [0] 20 2 3 4" xfId="37075" xr:uid="{00000000-0005-0000-0000-000024440000}"/>
    <cellStyle name="Migliaia [0] 20 2 4" xfId="15865" xr:uid="{00000000-0005-0000-0000-000025440000}"/>
    <cellStyle name="Migliaia [0] 20 2 5" xfId="20307" xr:uid="{00000000-0005-0000-0000-000026440000}"/>
    <cellStyle name="Migliaia [0] 20 3" xfId="3968" xr:uid="{00000000-0005-0000-0000-000027440000}"/>
    <cellStyle name="Migliaia [0] 20 3 2" xfId="8051" xr:uid="{00000000-0005-0000-0000-000028440000}"/>
    <cellStyle name="Migliaia [0] 20 3 2 2" xfId="14620" xr:uid="{00000000-0005-0000-0000-000029440000}"/>
    <cellStyle name="Migliaia [0] 20 3 2 2 2" xfId="18052" xr:uid="{00000000-0005-0000-0000-00002A440000}"/>
    <cellStyle name="Migliaia [0] 20 3 2 2 2 2" xfId="34425" xr:uid="{00000000-0005-0000-0000-00002B440000}"/>
    <cellStyle name="Migliaia [0] 20 3 2 2 3" xfId="39727" xr:uid="{00000000-0005-0000-0000-00002C440000}"/>
    <cellStyle name="Migliaia [0] 20 3 2 2 4" xfId="29074" xr:uid="{00000000-0005-0000-0000-00002D440000}"/>
    <cellStyle name="Migliaia [0] 20 3 2 3" xfId="31960" xr:uid="{00000000-0005-0000-0000-00002E440000}"/>
    <cellStyle name="Migliaia [0] 20 3 2 4" xfId="37076" xr:uid="{00000000-0005-0000-0000-00002F440000}"/>
    <cellStyle name="Migliaia [0] 20 3 2 5" xfId="43332" xr:uid="{00000000-0005-0000-0000-000030440000}"/>
    <cellStyle name="Migliaia [0] 20 3 2 6" xfId="47058" xr:uid="{00000000-0005-0000-0000-000031440000}"/>
    <cellStyle name="Migliaia [0] 20 3 2 7" xfId="50074" xr:uid="{00000000-0005-0000-0000-000032440000}"/>
    <cellStyle name="Migliaia [0] 20 3 2 8" xfId="13896" xr:uid="{00000000-0005-0000-0000-000033440000}"/>
    <cellStyle name="Migliaia [0] 20 3 3" xfId="8687" xr:uid="{00000000-0005-0000-0000-000034440000}"/>
    <cellStyle name="Migliaia [0] 20 3 4" xfId="6811" xr:uid="{00000000-0005-0000-0000-000035440000}"/>
    <cellStyle name="Migliaia [0] 20 3 4 2" xfId="17584" xr:uid="{00000000-0005-0000-0000-000036440000}"/>
    <cellStyle name="Migliaia [0] 20 3 4 3" xfId="42458" xr:uid="{00000000-0005-0000-0000-000037440000}"/>
    <cellStyle name="Migliaia [0] 20 3 4 4" xfId="46577" xr:uid="{00000000-0005-0000-0000-000038440000}"/>
    <cellStyle name="Migliaia [0] 20 3 4 5" xfId="49593" xr:uid="{00000000-0005-0000-0000-000039440000}"/>
    <cellStyle name="Migliaia [0] 20 3 5" xfId="15867" xr:uid="{00000000-0005-0000-0000-00003A440000}"/>
    <cellStyle name="Migliaia [0] 20 3 6" xfId="20309" xr:uid="{00000000-0005-0000-0000-00003B440000}"/>
    <cellStyle name="Migliaia [0] 20 4" xfId="3515" xr:uid="{00000000-0005-0000-0000-00003C440000}"/>
    <cellStyle name="Migliaia [0] 20 4 2" xfId="13325" xr:uid="{00000000-0005-0000-0000-00003D440000}"/>
    <cellStyle name="Migliaia [0] 20 4 2 2" xfId="31366" xr:uid="{00000000-0005-0000-0000-00003E440000}"/>
    <cellStyle name="Migliaia [0] 20 4 2 2 2" xfId="36524" xr:uid="{00000000-0005-0000-0000-00003F440000}"/>
    <cellStyle name="Migliaia [0] 20 4 2 2 3" xfId="41826" xr:uid="{00000000-0005-0000-0000-000040440000}"/>
    <cellStyle name="Migliaia [0] 20 4 2 3" xfId="33873" xr:uid="{00000000-0005-0000-0000-000041440000}"/>
    <cellStyle name="Migliaia [0] 20 4 2 4" xfId="39175" xr:uid="{00000000-0005-0000-0000-000042440000}"/>
    <cellStyle name="Migliaia [0] 20 4 3" xfId="15868" xr:uid="{00000000-0005-0000-0000-000043440000}"/>
    <cellStyle name="Migliaia [0] 20 4 3 2" xfId="34426" xr:uid="{00000000-0005-0000-0000-000044440000}"/>
    <cellStyle name="Migliaia [0] 20 4 3 3" xfId="39728" xr:uid="{00000000-0005-0000-0000-000045440000}"/>
    <cellStyle name="Migliaia [0] 20 4 3 4" xfId="29075" xr:uid="{00000000-0005-0000-0000-000046440000}"/>
    <cellStyle name="Migliaia [0] 20 4 4" xfId="31961" xr:uid="{00000000-0005-0000-0000-000047440000}"/>
    <cellStyle name="Migliaia [0] 20 4 5" xfId="37077" xr:uid="{00000000-0005-0000-0000-000048440000}"/>
    <cellStyle name="Migliaia [0] 20 4 6" xfId="12267" xr:uid="{00000000-0005-0000-0000-000049440000}"/>
    <cellStyle name="Migliaia [0] 20 5" xfId="13394" xr:uid="{00000000-0005-0000-0000-00004A440000}"/>
    <cellStyle name="Migliaia [0] 20 5 2" xfId="29076" xr:uid="{00000000-0005-0000-0000-00004B440000}"/>
    <cellStyle name="Migliaia [0] 20 5 2 2" xfId="34427" xr:uid="{00000000-0005-0000-0000-00004C440000}"/>
    <cellStyle name="Migliaia [0] 20 5 2 3" xfId="39729" xr:uid="{00000000-0005-0000-0000-00004D440000}"/>
    <cellStyle name="Migliaia [0] 20 5 3" xfId="31962" xr:uid="{00000000-0005-0000-0000-00004E440000}"/>
    <cellStyle name="Migliaia [0] 20 5 4" xfId="37078" xr:uid="{00000000-0005-0000-0000-00004F440000}"/>
    <cellStyle name="Migliaia [0] 20 6" xfId="15864" xr:uid="{00000000-0005-0000-0000-000050440000}"/>
    <cellStyle name="Migliaia [0] 20 6 2" xfId="34423" xr:uid="{00000000-0005-0000-0000-000051440000}"/>
    <cellStyle name="Migliaia [0] 20 6 3" xfId="39725" xr:uid="{00000000-0005-0000-0000-000052440000}"/>
    <cellStyle name="Migliaia [0] 20 6 4" xfId="29072" xr:uid="{00000000-0005-0000-0000-000053440000}"/>
    <cellStyle name="Migliaia [0] 20 7" xfId="31958" xr:uid="{00000000-0005-0000-0000-000054440000}"/>
    <cellStyle name="Migliaia [0] 20 8" xfId="37074" xr:uid="{00000000-0005-0000-0000-000055440000}"/>
    <cellStyle name="Migliaia [0] 20 9" xfId="1736" xr:uid="{00000000-0005-0000-0000-000056440000}"/>
    <cellStyle name="Migliaia [0] 21" xfId="323" xr:uid="{00000000-0005-0000-0000-000057440000}"/>
    <cellStyle name="Migliaia [0] 21 2" xfId="2282" xr:uid="{00000000-0005-0000-0000-000058440000}"/>
    <cellStyle name="Migliaia [0] 21 2 2" xfId="4256" xr:uid="{00000000-0005-0000-0000-000059440000}"/>
    <cellStyle name="Migliaia [0] 21 2 2 2" xfId="8052" xr:uid="{00000000-0005-0000-0000-00005A440000}"/>
    <cellStyle name="Migliaia [0] 21 2 2 2 2" xfId="18053" xr:uid="{00000000-0005-0000-0000-00005B440000}"/>
    <cellStyle name="Migliaia [0] 21 2 2 2 3" xfId="43022" xr:uid="{00000000-0005-0000-0000-00005C440000}"/>
    <cellStyle name="Migliaia [0] 21 2 2 2 4" xfId="47059" xr:uid="{00000000-0005-0000-0000-00005D440000}"/>
    <cellStyle name="Migliaia [0] 21 2 2 2 5" xfId="50075" xr:uid="{00000000-0005-0000-0000-00005E440000}"/>
    <cellStyle name="Migliaia [0] 21 2 2 3" xfId="8655" xr:uid="{00000000-0005-0000-0000-00005F440000}"/>
    <cellStyle name="Migliaia [0] 21 2 2 4" xfId="6812" xr:uid="{00000000-0005-0000-0000-000060440000}"/>
    <cellStyle name="Migliaia [0] 21 2 2 4 2" xfId="17585" xr:uid="{00000000-0005-0000-0000-000061440000}"/>
    <cellStyle name="Migliaia [0] 21 2 2 4 3" xfId="20536" xr:uid="{00000000-0005-0000-0000-000062440000}"/>
    <cellStyle name="Migliaia [0] 21 2 2 4 4" xfId="46578" xr:uid="{00000000-0005-0000-0000-000063440000}"/>
    <cellStyle name="Migliaia [0] 21 2 2 4 5" xfId="49594" xr:uid="{00000000-0005-0000-0000-000064440000}"/>
    <cellStyle name="Migliaia [0] 21 2 2 5" xfId="15871" xr:uid="{00000000-0005-0000-0000-000065440000}"/>
    <cellStyle name="Migliaia [0] 21 2 2 6" xfId="20311" xr:uid="{00000000-0005-0000-0000-000066440000}"/>
    <cellStyle name="Migliaia [0] 21 2 2 7" xfId="45118" xr:uid="{00000000-0005-0000-0000-000067440000}"/>
    <cellStyle name="Migliaia [0] 21 2 2 8" xfId="46024" xr:uid="{00000000-0005-0000-0000-000068440000}"/>
    <cellStyle name="Migliaia [0] 21 2 3" xfId="8053" xr:uid="{00000000-0005-0000-0000-000069440000}"/>
    <cellStyle name="Migliaia [0] 21 2 3 2" xfId="29078" xr:uid="{00000000-0005-0000-0000-00006A440000}"/>
    <cellStyle name="Migliaia [0] 21 2 3 2 2" xfId="34429" xr:uid="{00000000-0005-0000-0000-00006B440000}"/>
    <cellStyle name="Migliaia [0] 21 2 3 2 3" xfId="39731" xr:uid="{00000000-0005-0000-0000-00006C440000}"/>
    <cellStyle name="Migliaia [0] 21 2 3 3" xfId="31964" xr:uid="{00000000-0005-0000-0000-00006D440000}"/>
    <cellStyle name="Migliaia [0] 21 2 3 4" xfId="37080" xr:uid="{00000000-0005-0000-0000-00006E440000}"/>
    <cellStyle name="Migliaia [0] 21 2 4" xfId="15870" xr:uid="{00000000-0005-0000-0000-00006F440000}"/>
    <cellStyle name="Migliaia [0] 21 2 5" xfId="20310" xr:uid="{00000000-0005-0000-0000-000070440000}"/>
    <cellStyle name="Migliaia [0] 21 3" xfId="3969" xr:uid="{00000000-0005-0000-0000-000071440000}"/>
    <cellStyle name="Migliaia [0] 21 3 2" xfId="8054" xr:uid="{00000000-0005-0000-0000-000072440000}"/>
    <cellStyle name="Migliaia [0] 21 3 2 2" xfId="14621" xr:uid="{00000000-0005-0000-0000-000073440000}"/>
    <cellStyle name="Migliaia [0] 21 3 2 2 2" xfId="18054" xr:uid="{00000000-0005-0000-0000-000074440000}"/>
    <cellStyle name="Migliaia [0] 21 3 2 2 2 2" xfId="34430" xr:uid="{00000000-0005-0000-0000-000075440000}"/>
    <cellStyle name="Migliaia [0] 21 3 2 2 3" xfId="39732" xr:uid="{00000000-0005-0000-0000-000076440000}"/>
    <cellStyle name="Migliaia [0] 21 3 2 2 4" xfId="29079" xr:uid="{00000000-0005-0000-0000-000077440000}"/>
    <cellStyle name="Migliaia [0] 21 3 2 3" xfId="31965" xr:uid="{00000000-0005-0000-0000-000078440000}"/>
    <cellStyle name="Migliaia [0] 21 3 2 4" xfId="37081" xr:uid="{00000000-0005-0000-0000-000079440000}"/>
    <cellStyle name="Migliaia [0] 21 3 2 5" xfId="44194" xr:uid="{00000000-0005-0000-0000-00007A440000}"/>
    <cellStyle name="Migliaia [0] 21 3 2 6" xfId="47060" xr:uid="{00000000-0005-0000-0000-00007B440000}"/>
    <cellStyle name="Migliaia [0] 21 3 2 7" xfId="50076" xr:uid="{00000000-0005-0000-0000-00007C440000}"/>
    <cellStyle name="Migliaia [0] 21 3 2 8" xfId="13897" xr:uid="{00000000-0005-0000-0000-00007D440000}"/>
    <cellStyle name="Migliaia [0] 21 3 3" xfId="7967" xr:uid="{00000000-0005-0000-0000-00007E440000}"/>
    <cellStyle name="Migliaia [0] 21 3 4" xfId="6813" xr:uid="{00000000-0005-0000-0000-00007F440000}"/>
    <cellStyle name="Migliaia [0] 21 3 4 2" xfId="17586" xr:uid="{00000000-0005-0000-0000-000080440000}"/>
    <cellStyle name="Migliaia [0] 21 3 4 3" xfId="42459" xr:uid="{00000000-0005-0000-0000-000081440000}"/>
    <cellStyle name="Migliaia [0] 21 3 4 4" xfId="46579" xr:uid="{00000000-0005-0000-0000-000082440000}"/>
    <cellStyle name="Migliaia [0] 21 3 4 5" xfId="49595" xr:uid="{00000000-0005-0000-0000-000083440000}"/>
    <cellStyle name="Migliaia [0] 21 3 5" xfId="15872" xr:uid="{00000000-0005-0000-0000-000084440000}"/>
    <cellStyle name="Migliaia [0] 21 3 6" xfId="20312" xr:uid="{00000000-0005-0000-0000-000085440000}"/>
    <cellStyle name="Migliaia [0] 21 4" xfId="3516" xr:uid="{00000000-0005-0000-0000-000086440000}"/>
    <cellStyle name="Migliaia [0] 21 4 2" xfId="13326" xr:uid="{00000000-0005-0000-0000-000087440000}"/>
    <cellStyle name="Migliaia [0] 21 4 2 2" xfId="31367" xr:uid="{00000000-0005-0000-0000-000088440000}"/>
    <cellStyle name="Migliaia [0] 21 4 2 2 2" xfId="36525" xr:uid="{00000000-0005-0000-0000-000089440000}"/>
    <cellStyle name="Migliaia [0] 21 4 2 2 3" xfId="41827" xr:uid="{00000000-0005-0000-0000-00008A440000}"/>
    <cellStyle name="Migliaia [0] 21 4 2 3" xfId="33874" xr:uid="{00000000-0005-0000-0000-00008B440000}"/>
    <cellStyle name="Migliaia [0] 21 4 2 4" xfId="39176" xr:uid="{00000000-0005-0000-0000-00008C440000}"/>
    <cellStyle name="Migliaia [0] 21 4 3" xfId="15873" xr:uid="{00000000-0005-0000-0000-00008D440000}"/>
    <cellStyle name="Migliaia [0] 21 4 3 2" xfId="34431" xr:uid="{00000000-0005-0000-0000-00008E440000}"/>
    <cellStyle name="Migliaia [0] 21 4 3 3" xfId="39733" xr:uid="{00000000-0005-0000-0000-00008F440000}"/>
    <cellStyle name="Migliaia [0] 21 4 3 4" xfId="29080" xr:uid="{00000000-0005-0000-0000-000090440000}"/>
    <cellStyle name="Migliaia [0] 21 4 4" xfId="31966" xr:uid="{00000000-0005-0000-0000-000091440000}"/>
    <cellStyle name="Migliaia [0] 21 4 5" xfId="37082" xr:uid="{00000000-0005-0000-0000-000092440000}"/>
    <cellStyle name="Migliaia [0] 21 4 6" xfId="12268" xr:uid="{00000000-0005-0000-0000-000093440000}"/>
    <cellStyle name="Migliaia [0] 21 5" xfId="13395" xr:uid="{00000000-0005-0000-0000-000094440000}"/>
    <cellStyle name="Migliaia [0] 21 5 2" xfId="29081" xr:uid="{00000000-0005-0000-0000-000095440000}"/>
    <cellStyle name="Migliaia [0] 21 5 2 2" xfId="34432" xr:uid="{00000000-0005-0000-0000-000096440000}"/>
    <cellStyle name="Migliaia [0] 21 5 2 3" xfId="39734" xr:uid="{00000000-0005-0000-0000-000097440000}"/>
    <cellStyle name="Migliaia [0] 21 5 3" xfId="31967" xr:uid="{00000000-0005-0000-0000-000098440000}"/>
    <cellStyle name="Migliaia [0] 21 5 4" xfId="37083" xr:uid="{00000000-0005-0000-0000-000099440000}"/>
    <cellStyle name="Migliaia [0] 21 6" xfId="15869" xr:uid="{00000000-0005-0000-0000-00009A440000}"/>
    <cellStyle name="Migliaia [0] 21 6 2" xfId="34428" xr:uid="{00000000-0005-0000-0000-00009B440000}"/>
    <cellStyle name="Migliaia [0] 21 6 3" xfId="39730" xr:uid="{00000000-0005-0000-0000-00009C440000}"/>
    <cellStyle name="Migliaia [0] 21 6 4" xfId="29077" xr:uid="{00000000-0005-0000-0000-00009D440000}"/>
    <cellStyle name="Migliaia [0] 21 7" xfId="31963" xr:uid="{00000000-0005-0000-0000-00009E440000}"/>
    <cellStyle name="Migliaia [0] 21 8" xfId="37079" xr:uid="{00000000-0005-0000-0000-00009F440000}"/>
    <cellStyle name="Migliaia [0] 21 9" xfId="1737" xr:uid="{00000000-0005-0000-0000-0000A0440000}"/>
    <cellStyle name="Migliaia [0] 22" xfId="324" xr:uid="{00000000-0005-0000-0000-0000A1440000}"/>
    <cellStyle name="Migliaia [0] 22 2" xfId="2283" xr:uid="{00000000-0005-0000-0000-0000A2440000}"/>
    <cellStyle name="Migliaia [0] 22 2 2" xfId="4257" xr:uid="{00000000-0005-0000-0000-0000A3440000}"/>
    <cellStyle name="Migliaia [0] 22 2 2 2" xfId="8055" xr:uid="{00000000-0005-0000-0000-0000A4440000}"/>
    <cellStyle name="Migliaia [0] 22 2 2 2 2" xfId="18055" xr:uid="{00000000-0005-0000-0000-0000A5440000}"/>
    <cellStyle name="Migliaia [0] 22 2 2 2 3" xfId="33794" xr:uid="{00000000-0005-0000-0000-0000A6440000}"/>
    <cellStyle name="Migliaia [0] 22 2 2 2 4" xfId="47061" xr:uid="{00000000-0005-0000-0000-0000A7440000}"/>
    <cellStyle name="Migliaia [0] 22 2 2 2 5" xfId="50077" xr:uid="{00000000-0005-0000-0000-0000A8440000}"/>
    <cellStyle name="Migliaia [0] 22 2 2 3" xfId="8489" xr:uid="{00000000-0005-0000-0000-0000A9440000}"/>
    <cellStyle name="Migliaia [0] 22 2 2 4" xfId="6814" xr:uid="{00000000-0005-0000-0000-0000AA440000}"/>
    <cellStyle name="Migliaia [0] 22 2 2 4 2" xfId="17587" xr:uid="{00000000-0005-0000-0000-0000AB440000}"/>
    <cellStyle name="Migliaia [0] 22 2 2 4 3" xfId="43582" xr:uid="{00000000-0005-0000-0000-0000AC440000}"/>
    <cellStyle name="Migliaia [0] 22 2 2 4 4" xfId="46580" xr:uid="{00000000-0005-0000-0000-0000AD440000}"/>
    <cellStyle name="Migliaia [0] 22 2 2 4 5" xfId="49596" xr:uid="{00000000-0005-0000-0000-0000AE440000}"/>
    <cellStyle name="Migliaia [0] 22 2 2 5" xfId="15876" xr:uid="{00000000-0005-0000-0000-0000AF440000}"/>
    <cellStyle name="Migliaia [0] 22 2 2 6" xfId="20314" xr:uid="{00000000-0005-0000-0000-0000B0440000}"/>
    <cellStyle name="Migliaia [0] 22 2 2 7" xfId="45119" xr:uid="{00000000-0005-0000-0000-0000B1440000}"/>
    <cellStyle name="Migliaia [0] 22 2 2 8" xfId="46025" xr:uid="{00000000-0005-0000-0000-0000B2440000}"/>
    <cellStyle name="Migliaia [0] 22 2 3" xfId="8056" xr:uid="{00000000-0005-0000-0000-0000B3440000}"/>
    <cellStyle name="Migliaia [0] 22 2 3 2" xfId="29083" xr:uid="{00000000-0005-0000-0000-0000B4440000}"/>
    <cellStyle name="Migliaia [0] 22 2 3 2 2" xfId="34434" xr:uid="{00000000-0005-0000-0000-0000B5440000}"/>
    <cellStyle name="Migliaia [0] 22 2 3 2 3" xfId="39736" xr:uid="{00000000-0005-0000-0000-0000B6440000}"/>
    <cellStyle name="Migliaia [0] 22 2 3 3" xfId="31969" xr:uid="{00000000-0005-0000-0000-0000B7440000}"/>
    <cellStyle name="Migliaia [0] 22 2 3 4" xfId="37085" xr:uid="{00000000-0005-0000-0000-0000B8440000}"/>
    <cellStyle name="Migliaia [0] 22 2 4" xfId="15875" xr:uid="{00000000-0005-0000-0000-0000B9440000}"/>
    <cellStyle name="Migliaia [0] 22 2 5" xfId="20313" xr:uid="{00000000-0005-0000-0000-0000BA440000}"/>
    <cellStyle name="Migliaia [0] 22 3" xfId="3970" xr:uid="{00000000-0005-0000-0000-0000BB440000}"/>
    <cellStyle name="Migliaia [0] 22 3 2" xfId="8057" xr:uid="{00000000-0005-0000-0000-0000BC440000}"/>
    <cellStyle name="Migliaia [0] 22 3 2 2" xfId="14622" xr:uid="{00000000-0005-0000-0000-0000BD440000}"/>
    <cellStyle name="Migliaia [0] 22 3 2 2 2" xfId="18056" xr:uid="{00000000-0005-0000-0000-0000BE440000}"/>
    <cellStyle name="Migliaia [0] 22 3 2 2 2 2" xfId="34435" xr:uid="{00000000-0005-0000-0000-0000BF440000}"/>
    <cellStyle name="Migliaia [0] 22 3 2 2 3" xfId="39737" xr:uid="{00000000-0005-0000-0000-0000C0440000}"/>
    <cellStyle name="Migliaia [0] 22 3 2 2 4" xfId="29084" xr:uid="{00000000-0005-0000-0000-0000C1440000}"/>
    <cellStyle name="Migliaia [0] 22 3 2 3" xfId="31970" xr:uid="{00000000-0005-0000-0000-0000C2440000}"/>
    <cellStyle name="Migliaia [0] 22 3 2 4" xfId="37086" xr:uid="{00000000-0005-0000-0000-0000C3440000}"/>
    <cellStyle name="Migliaia [0] 22 3 2 5" xfId="42941" xr:uid="{00000000-0005-0000-0000-0000C4440000}"/>
    <cellStyle name="Migliaia [0] 22 3 2 6" xfId="47062" xr:uid="{00000000-0005-0000-0000-0000C5440000}"/>
    <cellStyle name="Migliaia [0] 22 3 2 7" xfId="50078" xr:uid="{00000000-0005-0000-0000-0000C6440000}"/>
    <cellStyle name="Migliaia [0] 22 3 2 8" xfId="13898" xr:uid="{00000000-0005-0000-0000-0000C7440000}"/>
    <cellStyle name="Migliaia [0] 22 3 3" xfId="8686" xr:uid="{00000000-0005-0000-0000-0000C8440000}"/>
    <cellStyle name="Migliaia [0] 22 3 4" xfId="6815" xr:uid="{00000000-0005-0000-0000-0000C9440000}"/>
    <cellStyle name="Migliaia [0] 22 3 4 2" xfId="17588" xr:uid="{00000000-0005-0000-0000-0000CA440000}"/>
    <cellStyle name="Migliaia [0] 22 3 4 3" xfId="42460" xr:uid="{00000000-0005-0000-0000-0000CB440000}"/>
    <cellStyle name="Migliaia [0] 22 3 4 4" xfId="46581" xr:uid="{00000000-0005-0000-0000-0000CC440000}"/>
    <cellStyle name="Migliaia [0] 22 3 4 5" xfId="49597" xr:uid="{00000000-0005-0000-0000-0000CD440000}"/>
    <cellStyle name="Migliaia [0] 22 3 5" xfId="15877" xr:uid="{00000000-0005-0000-0000-0000CE440000}"/>
    <cellStyle name="Migliaia [0] 22 3 6" xfId="20315" xr:uid="{00000000-0005-0000-0000-0000CF440000}"/>
    <cellStyle name="Migliaia [0] 22 4" xfId="3517" xr:uid="{00000000-0005-0000-0000-0000D0440000}"/>
    <cellStyle name="Migliaia [0] 22 4 2" xfId="13327" xr:uid="{00000000-0005-0000-0000-0000D1440000}"/>
    <cellStyle name="Migliaia [0] 22 4 2 2" xfId="31368" xr:uid="{00000000-0005-0000-0000-0000D2440000}"/>
    <cellStyle name="Migliaia [0] 22 4 2 2 2" xfId="36526" xr:uid="{00000000-0005-0000-0000-0000D3440000}"/>
    <cellStyle name="Migliaia [0] 22 4 2 2 3" xfId="41828" xr:uid="{00000000-0005-0000-0000-0000D4440000}"/>
    <cellStyle name="Migliaia [0] 22 4 2 3" xfId="33875" xr:uid="{00000000-0005-0000-0000-0000D5440000}"/>
    <cellStyle name="Migliaia [0] 22 4 2 4" xfId="39177" xr:uid="{00000000-0005-0000-0000-0000D6440000}"/>
    <cellStyle name="Migliaia [0] 22 4 3" xfId="15878" xr:uid="{00000000-0005-0000-0000-0000D7440000}"/>
    <cellStyle name="Migliaia [0] 22 4 3 2" xfId="34436" xr:uid="{00000000-0005-0000-0000-0000D8440000}"/>
    <cellStyle name="Migliaia [0] 22 4 3 3" xfId="39738" xr:uid="{00000000-0005-0000-0000-0000D9440000}"/>
    <cellStyle name="Migliaia [0] 22 4 3 4" xfId="29085" xr:uid="{00000000-0005-0000-0000-0000DA440000}"/>
    <cellStyle name="Migliaia [0] 22 4 4" xfId="31971" xr:uid="{00000000-0005-0000-0000-0000DB440000}"/>
    <cellStyle name="Migliaia [0] 22 4 5" xfId="37087" xr:uid="{00000000-0005-0000-0000-0000DC440000}"/>
    <cellStyle name="Migliaia [0] 22 4 6" xfId="12269" xr:uid="{00000000-0005-0000-0000-0000DD440000}"/>
    <cellStyle name="Migliaia [0] 22 5" xfId="13396" xr:uid="{00000000-0005-0000-0000-0000DE440000}"/>
    <cellStyle name="Migliaia [0] 22 5 2" xfId="29086" xr:uid="{00000000-0005-0000-0000-0000DF440000}"/>
    <cellStyle name="Migliaia [0] 22 5 2 2" xfId="34437" xr:uid="{00000000-0005-0000-0000-0000E0440000}"/>
    <cellStyle name="Migliaia [0] 22 5 2 3" xfId="39739" xr:uid="{00000000-0005-0000-0000-0000E1440000}"/>
    <cellStyle name="Migliaia [0] 22 5 3" xfId="31972" xr:uid="{00000000-0005-0000-0000-0000E2440000}"/>
    <cellStyle name="Migliaia [0] 22 5 4" xfId="37088" xr:uid="{00000000-0005-0000-0000-0000E3440000}"/>
    <cellStyle name="Migliaia [0] 22 6" xfId="15874" xr:uid="{00000000-0005-0000-0000-0000E4440000}"/>
    <cellStyle name="Migliaia [0] 22 6 2" xfId="34433" xr:uid="{00000000-0005-0000-0000-0000E5440000}"/>
    <cellStyle name="Migliaia [0] 22 6 3" xfId="39735" xr:uid="{00000000-0005-0000-0000-0000E6440000}"/>
    <cellStyle name="Migliaia [0] 22 6 4" xfId="29082" xr:uid="{00000000-0005-0000-0000-0000E7440000}"/>
    <cellStyle name="Migliaia [0] 22 7" xfId="31968" xr:uid="{00000000-0005-0000-0000-0000E8440000}"/>
    <cellStyle name="Migliaia [0] 22 8" xfId="37084" xr:uid="{00000000-0005-0000-0000-0000E9440000}"/>
    <cellStyle name="Migliaia [0] 22 9" xfId="1738" xr:uid="{00000000-0005-0000-0000-0000EA440000}"/>
    <cellStyle name="Migliaia [0] 23" xfId="325" xr:uid="{00000000-0005-0000-0000-0000EB440000}"/>
    <cellStyle name="Migliaia [0] 23 2" xfId="2284" xr:uid="{00000000-0005-0000-0000-0000EC440000}"/>
    <cellStyle name="Migliaia [0] 23 2 2" xfId="4258" xr:uid="{00000000-0005-0000-0000-0000ED440000}"/>
    <cellStyle name="Migliaia [0] 23 2 2 2" xfId="8058" xr:uid="{00000000-0005-0000-0000-0000EE440000}"/>
    <cellStyle name="Migliaia [0] 23 2 2 2 2" xfId="18057" xr:uid="{00000000-0005-0000-0000-0000EF440000}"/>
    <cellStyle name="Migliaia [0] 23 2 2 2 3" xfId="32997" xr:uid="{00000000-0005-0000-0000-0000F0440000}"/>
    <cellStyle name="Migliaia [0] 23 2 2 2 4" xfId="47063" xr:uid="{00000000-0005-0000-0000-0000F1440000}"/>
    <cellStyle name="Migliaia [0] 23 2 2 2 5" xfId="50079" xr:uid="{00000000-0005-0000-0000-0000F2440000}"/>
    <cellStyle name="Migliaia [0] 23 2 2 3" xfId="8474" xr:uid="{00000000-0005-0000-0000-0000F3440000}"/>
    <cellStyle name="Migliaia [0] 23 2 2 4" xfId="6816" xr:uid="{00000000-0005-0000-0000-0000F4440000}"/>
    <cellStyle name="Migliaia [0] 23 2 2 4 2" xfId="17589" xr:uid="{00000000-0005-0000-0000-0000F5440000}"/>
    <cellStyle name="Migliaia [0] 23 2 2 4 3" xfId="44175" xr:uid="{00000000-0005-0000-0000-0000F6440000}"/>
    <cellStyle name="Migliaia [0] 23 2 2 4 4" xfId="46582" xr:uid="{00000000-0005-0000-0000-0000F7440000}"/>
    <cellStyle name="Migliaia [0] 23 2 2 4 5" xfId="49598" xr:uid="{00000000-0005-0000-0000-0000F8440000}"/>
    <cellStyle name="Migliaia [0] 23 2 2 5" xfId="15881" xr:uid="{00000000-0005-0000-0000-0000F9440000}"/>
    <cellStyle name="Migliaia [0] 23 2 2 6" xfId="20317" xr:uid="{00000000-0005-0000-0000-0000FA440000}"/>
    <cellStyle name="Migliaia [0] 23 2 2 7" xfId="45120" xr:uid="{00000000-0005-0000-0000-0000FB440000}"/>
    <cellStyle name="Migliaia [0] 23 2 2 8" xfId="46026" xr:uid="{00000000-0005-0000-0000-0000FC440000}"/>
    <cellStyle name="Migliaia [0] 23 2 3" xfId="8059" xr:uid="{00000000-0005-0000-0000-0000FD440000}"/>
    <cellStyle name="Migliaia [0] 23 2 3 2" xfId="29088" xr:uid="{00000000-0005-0000-0000-0000FE440000}"/>
    <cellStyle name="Migliaia [0] 23 2 3 2 2" xfId="34439" xr:uid="{00000000-0005-0000-0000-0000FF440000}"/>
    <cellStyle name="Migliaia [0] 23 2 3 2 3" xfId="39741" xr:uid="{00000000-0005-0000-0000-000000450000}"/>
    <cellStyle name="Migliaia [0] 23 2 3 3" xfId="31974" xr:uid="{00000000-0005-0000-0000-000001450000}"/>
    <cellStyle name="Migliaia [0] 23 2 3 4" xfId="37090" xr:uid="{00000000-0005-0000-0000-000002450000}"/>
    <cellStyle name="Migliaia [0] 23 2 4" xfId="15880" xr:uid="{00000000-0005-0000-0000-000003450000}"/>
    <cellStyle name="Migliaia [0] 23 2 5" xfId="20316" xr:uid="{00000000-0005-0000-0000-000004450000}"/>
    <cellStyle name="Migliaia [0] 23 3" xfId="3971" xr:uid="{00000000-0005-0000-0000-000005450000}"/>
    <cellStyle name="Migliaia [0] 23 3 2" xfId="8060" xr:uid="{00000000-0005-0000-0000-000006450000}"/>
    <cellStyle name="Migliaia [0] 23 3 2 2" xfId="14623" xr:uid="{00000000-0005-0000-0000-000007450000}"/>
    <cellStyle name="Migliaia [0] 23 3 2 2 2" xfId="18058" xr:uid="{00000000-0005-0000-0000-000008450000}"/>
    <cellStyle name="Migliaia [0] 23 3 2 2 2 2" xfId="34440" xr:uid="{00000000-0005-0000-0000-000009450000}"/>
    <cellStyle name="Migliaia [0] 23 3 2 2 3" xfId="39742" xr:uid="{00000000-0005-0000-0000-00000A450000}"/>
    <cellStyle name="Migliaia [0] 23 3 2 2 4" xfId="29089" xr:uid="{00000000-0005-0000-0000-00000B450000}"/>
    <cellStyle name="Migliaia [0] 23 3 2 3" xfId="31975" xr:uid="{00000000-0005-0000-0000-00000C450000}"/>
    <cellStyle name="Migliaia [0] 23 3 2 4" xfId="37091" xr:uid="{00000000-0005-0000-0000-00000D450000}"/>
    <cellStyle name="Migliaia [0] 23 3 2 5" xfId="44296" xr:uid="{00000000-0005-0000-0000-00000E450000}"/>
    <cellStyle name="Migliaia [0] 23 3 2 6" xfId="47064" xr:uid="{00000000-0005-0000-0000-00000F450000}"/>
    <cellStyle name="Migliaia [0] 23 3 2 7" xfId="50080" xr:uid="{00000000-0005-0000-0000-000010450000}"/>
    <cellStyle name="Migliaia [0] 23 3 2 8" xfId="13899" xr:uid="{00000000-0005-0000-0000-000011450000}"/>
    <cellStyle name="Migliaia [0] 23 3 3" xfId="8517" xr:uid="{00000000-0005-0000-0000-000012450000}"/>
    <cellStyle name="Migliaia [0] 23 3 4" xfId="6817" xr:uid="{00000000-0005-0000-0000-000013450000}"/>
    <cellStyle name="Migliaia [0] 23 3 4 2" xfId="17590" xr:uid="{00000000-0005-0000-0000-000014450000}"/>
    <cellStyle name="Migliaia [0] 23 3 4 3" xfId="43273" xr:uid="{00000000-0005-0000-0000-000015450000}"/>
    <cellStyle name="Migliaia [0] 23 3 4 4" xfId="46583" xr:uid="{00000000-0005-0000-0000-000016450000}"/>
    <cellStyle name="Migliaia [0] 23 3 4 5" xfId="49599" xr:uid="{00000000-0005-0000-0000-000017450000}"/>
    <cellStyle name="Migliaia [0] 23 3 5" xfId="15882" xr:uid="{00000000-0005-0000-0000-000018450000}"/>
    <cellStyle name="Migliaia [0] 23 3 6" xfId="20318" xr:uid="{00000000-0005-0000-0000-000019450000}"/>
    <cellStyle name="Migliaia [0] 23 4" xfId="3518" xr:uid="{00000000-0005-0000-0000-00001A450000}"/>
    <cellStyle name="Migliaia [0] 23 4 2" xfId="13328" xr:uid="{00000000-0005-0000-0000-00001B450000}"/>
    <cellStyle name="Migliaia [0] 23 4 2 2" xfId="31369" xr:uid="{00000000-0005-0000-0000-00001C450000}"/>
    <cellStyle name="Migliaia [0] 23 4 2 2 2" xfId="36527" xr:uid="{00000000-0005-0000-0000-00001D450000}"/>
    <cellStyle name="Migliaia [0] 23 4 2 2 3" xfId="41829" xr:uid="{00000000-0005-0000-0000-00001E450000}"/>
    <cellStyle name="Migliaia [0] 23 4 2 3" xfId="33876" xr:uid="{00000000-0005-0000-0000-00001F450000}"/>
    <cellStyle name="Migliaia [0] 23 4 2 4" xfId="39178" xr:uid="{00000000-0005-0000-0000-000020450000}"/>
    <cellStyle name="Migliaia [0] 23 4 3" xfId="15883" xr:uid="{00000000-0005-0000-0000-000021450000}"/>
    <cellStyle name="Migliaia [0] 23 4 3 2" xfId="34441" xr:uid="{00000000-0005-0000-0000-000022450000}"/>
    <cellStyle name="Migliaia [0] 23 4 3 3" xfId="39743" xr:uid="{00000000-0005-0000-0000-000023450000}"/>
    <cellStyle name="Migliaia [0] 23 4 3 4" xfId="29090" xr:uid="{00000000-0005-0000-0000-000024450000}"/>
    <cellStyle name="Migliaia [0] 23 4 4" xfId="31976" xr:uid="{00000000-0005-0000-0000-000025450000}"/>
    <cellStyle name="Migliaia [0] 23 4 5" xfId="37092" xr:uid="{00000000-0005-0000-0000-000026450000}"/>
    <cellStyle name="Migliaia [0] 23 4 6" xfId="12270" xr:uid="{00000000-0005-0000-0000-000027450000}"/>
    <cellStyle name="Migliaia [0] 23 5" xfId="13397" xr:uid="{00000000-0005-0000-0000-000028450000}"/>
    <cellStyle name="Migliaia [0] 23 5 2" xfId="29091" xr:uid="{00000000-0005-0000-0000-000029450000}"/>
    <cellStyle name="Migliaia [0] 23 5 2 2" xfId="34442" xr:uid="{00000000-0005-0000-0000-00002A450000}"/>
    <cellStyle name="Migliaia [0] 23 5 2 3" xfId="39744" xr:uid="{00000000-0005-0000-0000-00002B450000}"/>
    <cellStyle name="Migliaia [0] 23 5 3" xfId="31977" xr:uid="{00000000-0005-0000-0000-00002C450000}"/>
    <cellStyle name="Migliaia [0] 23 5 4" xfId="37093" xr:uid="{00000000-0005-0000-0000-00002D450000}"/>
    <cellStyle name="Migliaia [0] 23 6" xfId="15879" xr:uid="{00000000-0005-0000-0000-00002E450000}"/>
    <cellStyle name="Migliaia [0] 23 6 2" xfId="34438" xr:uid="{00000000-0005-0000-0000-00002F450000}"/>
    <cellStyle name="Migliaia [0] 23 6 3" xfId="39740" xr:uid="{00000000-0005-0000-0000-000030450000}"/>
    <cellStyle name="Migliaia [0] 23 6 4" xfId="29087" xr:uid="{00000000-0005-0000-0000-000031450000}"/>
    <cellStyle name="Migliaia [0] 23 7" xfId="31973" xr:uid="{00000000-0005-0000-0000-000032450000}"/>
    <cellStyle name="Migliaia [0] 23 8" xfId="37089" xr:uid="{00000000-0005-0000-0000-000033450000}"/>
    <cellStyle name="Migliaia [0] 23 9" xfId="1739" xr:uid="{00000000-0005-0000-0000-000034450000}"/>
    <cellStyle name="Migliaia [0] 24" xfId="326" xr:uid="{00000000-0005-0000-0000-000035450000}"/>
    <cellStyle name="Migliaia [0] 24 2" xfId="2285" xr:uid="{00000000-0005-0000-0000-000036450000}"/>
    <cellStyle name="Migliaia [0] 24 2 2" xfId="4259" xr:uid="{00000000-0005-0000-0000-000037450000}"/>
    <cellStyle name="Migliaia [0] 24 2 2 2" xfId="8061" xr:uid="{00000000-0005-0000-0000-000038450000}"/>
    <cellStyle name="Migliaia [0] 24 2 2 2 2" xfId="18059" xr:uid="{00000000-0005-0000-0000-000039450000}"/>
    <cellStyle name="Migliaia [0] 24 2 2 2 3" xfId="42574" xr:uid="{00000000-0005-0000-0000-00003A450000}"/>
    <cellStyle name="Migliaia [0] 24 2 2 2 4" xfId="47065" xr:uid="{00000000-0005-0000-0000-00003B450000}"/>
    <cellStyle name="Migliaia [0] 24 2 2 2 5" xfId="50081" xr:uid="{00000000-0005-0000-0000-00003C450000}"/>
    <cellStyle name="Migliaia [0] 24 2 2 3" xfId="8654" xr:uid="{00000000-0005-0000-0000-00003D450000}"/>
    <cellStyle name="Migliaia [0] 24 2 2 4" xfId="6818" xr:uid="{00000000-0005-0000-0000-00003E450000}"/>
    <cellStyle name="Migliaia [0] 24 2 2 4 2" xfId="17591" xr:uid="{00000000-0005-0000-0000-00003F450000}"/>
    <cellStyle name="Migliaia [0] 24 2 2 4 3" xfId="44266" xr:uid="{00000000-0005-0000-0000-000040450000}"/>
    <cellStyle name="Migliaia [0] 24 2 2 4 4" xfId="46584" xr:uid="{00000000-0005-0000-0000-000041450000}"/>
    <cellStyle name="Migliaia [0] 24 2 2 4 5" xfId="49600" xr:uid="{00000000-0005-0000-0000-000042450000}"/>
    <cellStyle name="Migliaia [0] 24 2 2 5" xfId="15886" xr:uid="{00000000-0005-0000-0000-000043450000}"/>
    <cellStyle name="Migliaia [0] 24 2 2 6" xfId="20320" xr:uid="{00000000-0005-0000-0000-000044450000}"/>
    <cellStyle name="Migliaia [0] 24 2 2 7" xfId="45121" xr:uid="{00000000-0005-0000-0000-000045450000}"/>
    <cellStyle name="Migliaia [0] 24 2 2 8" xfId="46027" xr:uid="{00000000-0005-0000-0000-000046450000}"/>
    <cellStyle name="Migliaia [0] 24 2 3" xfId="8062" xr:uid="{00000000-0005-0000-0000-000047450000}"/>
    <cellStyle name="Migliaia [0] 24 2 3 2" xfId="29093" xr:uid="{00000000-0005-0000-0000-000048450000}"/>
    <cellStyle name="Migliaia [0] 24 2 3 2 2" xfId="34444" xr:uid="{00000000-0005-0000-0000-000049450000}"/>
    <cellStyle name="Migliaia [0] 24 2 3 2 3" xfId="39746" xr:uid="{00000000-0005-0000-0000-00004A450000}"/>
    <cellStyle name="Migliaia [0] 24 2 3 3" xfId="31979" xr:uid="{00000000-0005-0000-0000-00004B450000}"/>
    <cellStyle name="Migliaia [0] 24 2 3 4" xfId="37095" xr:uid="{00000000-0005-0000-0000-00004C450000}"/>
    <cellStyle name="Migliaia [0] 24 2 4" xfId="15885" xr:uid="{00000000-0005-0000-0000-00004D450000}"/>
    <cellStyle name="Migliaia [0] 24 2 5" xfId="20319" xr:uid="{00000000-0005-0000-0000-00004E450000}"/>
    <cellStyle name="Migliaia [0] 24 3" xfId="3972" xr:uid="{00000000-0005-0000-0000-00004F450000}"/>
    <cellStyle name="Migliaia [0] 24 3 2" xfId="8063" xr:uid="{00000000-0005-0000-0000-000050450000}"/>
    <cellStyle name="Migliaia [0] 24 3 2 2" xfId="14624" xr:uid="{00000000-0005-0000-0000-000051450000}"/>
    <cellStyle name="Migliaia [0] 24 3 2 2 2" xfId="18060" xr:uid="{00000000-0005-0000-0000-000052450000}"/>
    <cellStyle name="Migliaia [0] 24 3 2 2 2 2" xfId="34445" xr:uid="{00000000-0005-0000-0000-000053450000}"/>
    <cellStyle name="Migliaia [0] 24 3 2 2 3" xfId="39747" xr:uid="{00000000-0005-0000-0000-000054450000}"/>
    <cellStyle name="Migliaia [0] 24 3 2 2 4" xfId="29094" xr:uid="{00000000-0005-0000-0000-000055450000}"/>
    <cellStyle name="Migliaia [0] 24 3 2 3" xfId="31980" xr:uid="{00000000-0005-0000-0000-000056450000}"/>
    <cellStyle name="Migliaia [0] 24 3 2 4" xfId="37096" xr:uid="{00000000-0005-0000-0000-000057450000}"/>
    <cellStyle name="Migliaia [0] 24 3 2 5" xfId="43681" xr:uid="{00000000-0005-0000-0000-000058450000}"/>
    <cellStyle name="Migliaia [0] 24 3 2 6" xfId="47066" xr:uid="{00000000-0005-0000-0000-000059450000}"/>
    <cellStyle name="Migliaia [0] 24 3 2 7" xfId="50082" xr:uid="{00000000-0005-0000-0000-00005A450000}"/>
    <cellStyle name="Migliaia [0] 24 3 2 8" xfId="13900" xr:uid="{00000000-0005-0000-0000-00005B450000}"/>
    <cellStyle name="Migliaia [0] 24 3 3" xfId="8685" xr:uid="{00000000-0005-0000-0000-00005C450000}"/>
    <cellStyle name="Migliaia [0] 24 3 4" xfId="6819" xr:uid="{00000000-0005-0000-0000-00005D450000}"/>
    <cellStyle name="Migliaia [0] 24 3 4 2" xfId="17592" xr:uid="{00000000-0005-0000-0000-00005E450000}"/>
    <cellStyle name="Migliaia [0] 24 3 4 3" xfId="42919" xr:uid="{00000000-0005-0000-0000-00005F450000}"/>
    <cellStyle name="Migliaia [0] 24 3 4 4" xfId="46585" xr:uid="{00000000-0005-0000-0000-000060450000}"/>
    <cellStyle name="Migliaia [0] 24 3 4 5" xfId="49601" xr:uid="{00000000-0005-0000-0000-000061450000}"/>
    <cellStyle name="Migliaia [0] 24 3 5" xfId="15887" xr:uid="{00000000-0005-0000-0000-000062450000}"/>
    <cellStyle name="Migliaia [0] 24 3 6" xfId="20321" xr:uid="{00000000-0005-0000-0000-000063450000}"/>
    <cellStyle name="Migliaia [0] 24 4" xfId="3519" xr:uid="{00000000-0005-0000-0000-000064450000}"/>
    <cellStyle name="Migliaia [0] 24 4 2" xfId="13329" xr:uid="{00000000-0005-0000-0000-000065450000}"/>
    <cellStyle name="Migliaia [0] 24 4 2 2" xfId="31370" xr:uid="{00000000-0005-0000-0000-000066450000}"/>
    <cellStyle name="Migliaia [0] 24 4 2 2 2" xfId="36528" xr:uid="{00000000-0005-0000-0000-000067450000}"/>
    <cellStyle name="Migliaia [0] 24 4 2 2 3" xfId="41830" xr:uid="{00000000-0005-0000-0000-000068450000}"/>
    <cellStyle name="Migliaia [0] 24 4 2 3" xfId="33877" xr:uid="{00000000-0005-0000-0000-000069450000}"/>
    <cellStyle name="Migliaia [0] 24 4 2 4" xfId="39179" xr:uid="{00000000-0005-0000-0000-00006A450000}"/>
    <cellStyle name="Migliaia [0] 24 4 3" xfId="15888" xr:uid="{00000000-0005-0000-0000-00006B450000}"/>
    <cellStyle name="Migliaia [0] 24 4 3 2" xfId="34446" xr:uid="{00000000-0005-0000-0000-00006C450000}"/>
    <cellStyle name="Migliaia [0] 24 4 3 3" xfId="39748" xr:uid="{00000000-0005-0000-0000-00006D450000}"/>
    <cellStyle name="Migliaia [0] 24 4 3 4" xfId="29095" xr:uid="{00000000-0005-0000-0000-00006E450000}"/>
    <cellStyle name="Migliaia [0] 24 4 4" xfId="31981" xr:uid="{00000000-0005-0000-0000-00006F450000}"/>
    <cellStyle name="Migliaia [0] 24 4 5" xfId="37097" xr:uid="{00000000-0005-0000-0000-000070450000}"/>
    <cellStyle name="Migliaia [0] 24 4 6" xfId="12271" xr:uid="{00000000-0005-0000-0000-000071450000}"/>
    <cellStyle name="Migliaia [0] 24 5" xfId="13398" xr:uid="{00000000-0005-0000-0000-000072450000}"/>
    <cellStyle name="Migliaia [0] 24 5 2" xfId="29096" xr:uid="{00000000-0005-0000-0000-000073450000}"/>
    <cellStyle name="Migliaia [0] 24 5 2 2" xfId="34447" xr:uid="{00000000-0005-0000-0000-000074450000}"/>
    <cellStyle name="Migliaia [0] 24 5 2 3" xfId="39749" xr:uid="{00000000-0005-0000-0000-000075450000}"/>
    <cellStyle name="Migliaia [0] 24 5 3" xfId="31982" xr:uid="{00000000-0005-0000-0000-000076450000}"/>
    <cellStyle name="Migliaia [0] 24 5 4" xfId="37098" xr:uid="{00000000-0005-0000-0000-000077450000}"/>
    <cellStyle name="Migliaia [0] 24 6" xfId="15884" xr:uid="{00000000-0005-0000-0000-000078450000}"/>
    <cellStyle name="Migliaia [0] 24 6 2" xfId="34443" xr:uid="{00000000-0005-0000-0000-000079450000}"/>
    <cellStyle name="Migliaia [0] 24 6 3" xfId="39745" xr:uid="{00000000-0005-0000-0000-00007A450000}"/>
    <cellStyle name="Migliaia [0] 24 6 4" xfId="29092" xr:uid="{00000000-0005-0000-0000-00007B450000}"/>
    <cellStyle name="Migliaia [0] 24 7" xfId="31978" xr:uid="{00000000-0005-0000-0000-00007C450000}"/>
    <cellStyle name="Migliaia [0] 24 8" xfId="37094" xr:uid="{00000000-0005-0000-0000-00007D450000}"/>
    <cellStyle name="Migliaia [0] 24 9" xfId="1740" xr:uid="{00000000-0005-0000-0000-00007E450000}"/>
    <cellStyle name="Migliaia [0] 25" xfId="327" xr:uid="{00000000-0005-0000-0000-00007F450000}"/>
    <cellStyle name="Migliaia [0] 25 2" xfId="2286" xr:uid="{00000000-0005-0000-0000-000080450000}"/>
    <cellStyle name="Migliaia [0] 25 2 2" xfId="4260" xr:uid="{00000000-0005-0000-0000-000081450000}"/>
    <cellStyle name="Migliaia [0] 25 2 2 2" xfId="8064" xr:uid="{00000000-0005-0000-0000-000082450000}"/>
    <cellStyle name="Migliaia [0] 25 2 2 2 2" xfId="18061" xr:uid="{00000000-0005-0000-0000-000083450000}"/>
    <cellStyle name="Migliaia [0] 25 2 2 2 3" xfId="43023" xr:uid="{00000000-0005-0000-0000-000084450000}"/>
    <cellStyle name="Migliaia [0] 25 2 2 2 4" xfId="47067" xr:uid="{00000000-0005-0000-0000-000085450000}"/>
    <cellStyle name="Migliaia [0] 25 2 2 2 5" xfId="50083" xr:uid="{00000000-0005-0000-0000-000086450000}"/>
    <cellStyle name="Migliaia [0] 25 2 2 3" xfId="8653" xr:uid="{00000000-0005-0000-0000-000087450000}"/>
    <cellStyle name="Migliaia [0] 25 2 2 4" xfId="6820" xr:uid="{00000000-0005-0000-0000-000088450000}"/>
    <cellStyle name="Migliaia [0] 25 2 2 4 2" xfId="17593" xr:uid="{00000000-0005-0000-0000-000089450000}"/>
    <cellStyle name="Migliaia [0] 25 2 2 4 3" xfId="44316" xr:uid="{00000000-0005-0000-0000-00008A450000}"/>
    <cellStyle name="Migliaia [0] 25 2 2 4 4" xfId="46586" xr:uid="{00000000-0005-0000-0000-00008B450000}"/>
    <cellStyle name="Migliaia [0] 25 2 2 4 5" xfId="49602" xr:uid="{00000000-0005-0000-0000-00008C450000}"/>
    <cellStyle name="Migliaia [0] 25 2 2 5" xfId="15891" xr:uid="{00000000-0005-0000-0000-00008D450000}"/>
    <cellStyle name="Migliaia [0] 25 2 2 6" xfId="20323" xr:uid="{00000000-0005-0000-0000-00008E450000}"/>
    <cellStyle name="Migliaia [0] 25 2 2 7" xfId="45122" xr:uid="{00000000-0005-0000-0000-00008F450000}"/>
    <cellStyle name="Migliaia [0] 25 2 2 8" xfId="46028" xr:uid="{00000000-0005-0000-0000-000090450000}"/>
    <cellStyle name="Migliaia [0] 25 2 3" xfId="8065" xr:uid="{00000000-0005-0000-0000-000091450000}"/>
    <cellStyle name="Migliaia [0] 25 2 3 2" xfId="29098" xr:uid="{00000000-0005-0000-0000-000092450000}"/>
    <cellStyle name="Migliaia [0] 25 2 3 2 2" xfId="34449" xr:uid="{00000000-0005-0000-0000-000093450000}"/>
    <cellStyle name="Migliaia [0] 25 2 3 2 3" xfId="39751" xr:uid="{00000000-0005-0000-0000-000094450000}"/>
    <cellStyle name="Migliaia [0] 25 2 3 3" xfId="31984" xr:uid="{00000000-0005-0000-0000-000095450000}"/>
    <cellStyle name="Migliaia [0] 25 2 3 4" xfId="37100" xr:uid="{00000000-0005-0000-0000-000096450000}"/>
    <cellStyle name="Migliaia [0] 25 2 4" xfId="15890" xr:uid="{00000000-0005-0000-0000-000097450000}"/>
    <cellStyle name="Migliaia [0] 25 2 5" xfId="20322" xr:uid="{00000000-0005-0000-0000-000098450000}"/>
    <cellStyle name="Migliaia [0] 25 3" xfId="3973" xr:uid="{00000000-0005-0000-0000-000099450000}"/>
    <cellStyle name="Migliaia [0] 25 3 2" xfId="8066" xr:uid="{00000000-0005-0000-0000-00009A450000}"/>
    <cellStyle name="Migliaia [0] 25 3 2 2" xfId="14625" xr:uid="{00000000-0005-0000-0000-00009B450000}"/>
    <cellStyle name="Migliaia [0] 25 3 2 2 2" xfId="18062" xr:uid="{00000000-0005-0000-0000-00009C450000}"/>
    <cellStyle name="Migliaia [0] 25 3 2 2 2 2" xfId="34450" xr:uid="{00000000-0005-0000-0000-00009D450000}"/>
    <cellStyle name="Migliaia [0] 25 3 2 2 3" xfId="39752" xr:uid="{00000000-0005-0000-0000-00009E450000}"/>
    <cellStyle name="Migliaia [0] 25 3 2 2 4" xfId="29099" xr:uid="{00000000-0005-0000-0000-00009F450000}"/>
    <cellStyle name="Migliaia [0] 25 3 2 3" xfId="31985" xr:uid="{00000000-0005-0000-0000-0000A0450000}"/>
    <cellStyle name="Migliaia [0] 25 3 2 4" xfId="37101" xr:uid="{00000000-0005-0000-0000-0000A1450000}"/>
    <cellStyle name="Migliaia [0] 25 3 2 5" xfId="44768" xr:uid="{00000000-0005-0000-0000-0000A2450000}"/>
    <cellStyle name="Migliaia [0] 25 3 2 6" xfId="47068" xr:uid="{00000000-0005-0000-0000-0000A3450000}"/>
    <cellStyle name="Migliaia [0] 25 3 2 7" xfId="50084" xr:uid="{00000000-0005-0000-0000-0000A4450000}"/>
    <cellStyle name="Migliaia [0] 25 3 2 8" xfId="13901" xr:uid="{00000000-0005-0000-0000-0000A5450000}"/>
    <cellStyle name="Migliaia [0] 25 3 3" xfId="8518" xr:uid="{00000000-0005-0000-0000-0000A6450000}"/>
    <cellStyle name="Migliaia [0] 25 3 4" xfId="6821" xr:uid="{00000000-0005-0000-0000-0000A7450000}"/>
    <cellStyle name="Migliaia [0] 25 3 4 2" xfId="17594" xr:uid="{00000000-0005-0000-0000-0000A8450000}"/>
    <cellStyle name="Migliaia [0] 25 3 4 3" xfId="44424" xr:uid="{00000000-0005-0000-0000-0000A9450000}"/>
    <cellStyle name="Migliaia [0] 25 3 4 4" xfId="46587" xr:uid="{00000000-0005-0000-0000-0000AA450000}"/>
    <cellStyle name="Migliaia [0] 25 3 4 5" xfId="49603" xr:uid="{00000000-0005-0000-0000-0000AB450000}"/>
    <cellStyle name="Migliaia [0] 25 3 5" xfId="15892" xr:uid="{00000000-0005-0000-0000-0000AC450000}"/>
    <cellStyle name="Migliaia [0] 25 3 6" xfId="20324" xr:uid="{00000000-0005-0000-0000-0000AD450000}"/>
    <cellStyle name="Migliaia [0] 25 4" xfId="3520" xr:uid="{00000000-0005-0000-0000-0000AE450000}"/>
    <cellStyle name="Migliaia [0] 25 4 2" xfId="13330" xr:uid="{00000000-0005-0000-0000-0000AF450000}"/>
    <cellStyle name="Migliaia [0] 25 4 2 2" xfId="31371" xr:uid="{00000000-0005-0000-0000-0000B0450000}"/>
    <cellStyle name="Migliaia [0] 25 4 2 2 2" xfId="36529" xr:uid="{00000000-0005-0000-0000-0000B1450000}"/>
    <cellStyle name="Migliaia [0] 25 4 2 2 3" xfId="41831" xr:uid="{00000000-0005-0000-0000-0000B2450000}"/>
    <cellStyle name="Migliaia [0] 25 4 2 3" xfId="33878" xr:uid="{00000000-0005-0000-0000-0000B3450000}"/>
    <cellStyle name="Migliaia [0] 25 4 2 4" xfId="39180" xr:uid="{00000000-0005-0000-0000-0000B4450000}"/>
    <cellStyle name="Migliaia [0] 25 4 3" xfId="15893" xr:uid="{00000000-0005-0000-0000-0000B5450000}"/>
    <cellStyle name="Migliaia [0] 25 4 3 2" xfId="34451" xr:uid="{00000000-0005-0000-0000-0000B6450000}"/>
    <cellStyle name="Migliaia [0] 25 4 3 3" xfId="39753" xr:uid="{00000000-0005-0000-0000-0000B7450000}"/>
    <cellStyle name="Migliaia [0] 25 4 3 4" xfId="29100" xr:uid="{00000000-0005-0000-0000-0000B8450000}"/>
    <cellStyle name="Migliaia [0] 25 4 4" xfId="31986" xr:uid="{00000000-0005-0000-0000-0000B9450000}"/>
    <cellStyle name="Migliaia [0] 25 4 5" xfId="37102" xr:uid="{00000000-0005-0000-0000-0000BA450000}"/>
    <cellStyle name="Migliaia [0] 25 4 6" xfId="12272" xr:uid="{00000000-0005-0000-0000-0000BB450000}"/>
    <cellStyle name="Migliaia [0] 25 5" xfId="13399" xr:uid="{00000000-0005-0000-0000-0000BC450000}"/>
    <cellStyle name="Migliaia [0] 25 5 2" xfId="29101" xr:uid="{00000000-0005-0000-0000-0000BD450000}"/>
    <cellStyle name="Migliaia [0] 25 5 2 2" xfId="34452" xr:uid="{00000000-0005-0000-0000-0000BE450000}"/>
    <cellStyle name="Migliaia [0] 25 5 2 3" xfId="39754" xr:uid="{00000000-0005-0000-0000-0000BF450000}"/>
    <cellStyle name="Migliaia [0] 25 5 3" xfId="31987" xr:uid="{00000000-0005-0000-0000-0000C0450000}"/>
    <cellStyle name="Migliaia [0] 25 5 4" xfId="37103" xr:uid="{00000000-0005-0000-0000-0000C1450000}"/>
    <cellStyle name="Migliaia [0] 25 6" xfId="15889" xr:uid="{00000000-0005-0000-0000-0000C2450000}"/>
    <cellStyle name="Migliaia [0] 25 6 2" xfId="34448" xr:uid="{00000000-0005-0000-0000-0000C3450000}"/>
    <cellStyle name="Migliaia [0] 25 6 3" xfId="39750" xr:uid="{00000000-0005-0000-0000-0000C4450000}"/>
    <cellStyle name="Migliaia [0] 25 6 4" xfId="29097" xr:uid="{00000000-0005-0000-0000-0000C5450000}"/>
    <cellStyle name="Migliaia [0] 25 7" xfId="31983" xr:uid="{00000000-0005-0000-0000-0000C6450000}"/>
    <cellStyle name="Migliaia [0] 25 8" xfId="37099" xr:uid="{00000000-0005-0000-0000-0000C7450000}"/>
    <cellStyle name="Migliaia [0] 25 9" xfId="1741" xr:uid="{00000000-0005-0000-0000-0000C8450000}"/>
    <cellStyle name="Migliaia [0] 26" xfId="328" xr:uid="{00000000-0005-0000-0000-0000C9450000}"/>
    <cellStyle name="Migliaia [0] 26 2" xfId="2287" xr:uid="{00000000-0005-0000-0000-0000CA450000}"/>
    <cellStyle name="Migliaia [0] 26 2 2" xfId="4261" xr:uid="{00000000-0005-0000-0000-0000CB450000}"/>
    <cellStyle name="Migliaia [0] 26 2 2 2" xfId="8067" xr:uid="{00000000-0005-0000-0000-0000CC450000}"/>
    <cellStyle name="Migliaia [0] 26 2 2 2 2" xfId="18063" xr:uid="{00000000-0005-0000-0000-0000CD450000}"/>
    <cellStyle name="Migliaia [0] 26 2 2 2 3" xfId="30818" xr:uid="{00000000-0005-0000-0000-0000CE450000}"/>
    <cellStyle name="Migliaia [0] 26 2 2 2 4" xfId="47069" xr:uid="{00000000-0005-0000-0000-0000CF450000}"/>
    <cellStyle name="Migliaia [0] 26 2 2 2 5" xfId="50085" xr:uid="{00000000-0005-0000-0000-0000D0450000}"/>
    <cellStyle name="Migliaia [0] 26 2 2 3" xfId="8652" xr:uid="{00000000-0005-0000-0000-0000D1450000}"/>
    <cellStyle name="Migliaia [0] 26 2 2 4" xfId="6822" xr:uid="{00000000-0005-0000-0000-0000D2450000}"/>
    <cellStyle name="Migliaia [0] 26 2 2 4 2" xfId="17595" xr:uid="{00000000-0005-0000-0000-0000D3450000}"/>
    <cellStyle name="Migliaia [0] 26 2 2 4 3" xfId="44241" xr:uid="{00000000-0005-0000-0000-0000D4450000}"/>
    <cellStyle name="Migliaia [0] 26 2 2 4 4" xfId="46588" xr:uid="{00000000-0005-0000-0000-0000D5450000}"/>
    <cellStyle name="Migliaia [0] 26 2 2 4 5" xfId="49604" xr:uid="{00000000-0005-0000-0000-0000D6450000}"/>
    <cellStyle name="Migliaia [0] 26 2 2 5" xfId="15896" xr:uid="{00000000-0005-0000-0000-0000D7450000}"/>
    <cellStyle name="Migliaia [0] 26 2 2 6" xfId="20326" xr:uid="{00000000-0005-0000-0000-0000D8450000}"/>
    <cellStyle name="Migliaia [0] 26 2 2 7" xfId="45123" xr:uid="{00000000-0005-0000-0000-0000D9450000}"/>
    <cellStyle name="Migliaia [0] 26 2 2 8" xfId="46029" xr:uid="{00000000-0005-0000-0000-0000DA450000}"/>
    <cellStyle name="Migliaia [0] 26 2 3" xfId="8068" xr:uid="{00000000-0005-0000-0000-0000DB450000}"/>
    <cellStyle name="Migliaia [0] 26 2 3 2" xfId="29103" xr:uid="{00000000-0005-0000-0000-0000DC450000}"/>
    <cellStyle name="Migliaia [0] 26 2 3 2 2" xfId="34454" xr:uid="{00000000-0005-0000-0000-0000DD450000}"/>
    <cellStyle name="Migliaia [0] 26 2 3 2 3" xfId="39756" xr:uid="{00000000-0005-0000-0000-0000DE450000}"/>
    <cellStyle name="Migliaia [0] 26 2 3 3" xfId="31989" xr:uid="{00000000-0005-0000-0000-0000DF450000}"/>
    <cellStyle name="Migliaia [0] 26 2 3 4" xfId="37105" xr:uid="{00000000-0005-0000-0000-0000E0450000}"/>
    <cellStyle name="Migliaia [0] 26 2 4" xfId="15895" xr:uid="{00000000-0005-0000-0000-0000E1450000}"/>
    <cellStyle name="Migliaia [0] 26 2 5" xfId="20325" xr:uid="{00000000-0005-0000-0000-0000E2450000}"/>
    <cellStyle name="Migliaia [0] 26 3" xfId="3974" xr:uid="{00000000-0005-0000-0000-0000E3450000}"/>
    <cellStyle name="Migliaia [0] 26 3 2" xfId="8069" xr:uid="{00000000-0005-0000-0000-0000E4450000}"/>
    <cellStyle name="Migliaia [0] 26 3 2 2" xfId="14626" xr:uid="{00000000-0005-0000-0000-0000E5450000}"/>
    <cellStyle name="Migliaia [0] 26 3 2 2 2" xfId="18064" xr:uid="{00000000-0005-0000-0000-0000E6450000}"/>
    <cellStyle name="Migliaia [0] 26 3 2 2 2 2" xfId="34455" xr:uid="{00000000-0005-0000-0000-0000E7450000}"/>
    <cellStyle name="Migliaia [0] 26 3 2 2 3" xfId="39757" xr:uid="{00000000-0005-0000-0000-0000E8450000}"/>
    <cellStyle name="Migliaia [0] 26 3 2 2 4" xfId="29104" xr:uid="{00000000-0005-0000-0000-0000E9450000}"/>
    <cellStyle name="Migliaia [0] 26 3 2 3" xfId="31990" xr:uid="{00000000-0005-0000-0000-0000EA450000}"/>
    <cellStyle name="Migliaia [0] 26 3 2 4" xfId="37106" xr:uid="{00000000-0005-0000-0000-0000EB450000}"/>
    <cellStyle name="Migliaia [0] 26 3 2 5" xfId="42942" xr:uid="{00000000-0005-0000-0000-0000EC450000}"/>
    <cellStyle name="Migliaia [0] 26 3 2 6" xfId="47070" xr:uid="{00000000-0005-0000-0000-0000ED450000}"/>
    <cellStyle name="Migliaia [0] 26 3 2 7" xfId="50086" xr:uid="{00000000-0005-0000-0000-0000EE450000}"/>
    <cellStyle name="Migliaia [0] 26 3 2 8" xfId="13902" xr:uid="{00000000-0005-0000-0000-0000EF450000}"/>
    <cellStyle name="Migliaia [0] 26 3 3" xfId="7414" xr:uid="{00000000-0005-0000-0000-0000F0450000}"/>
    <cellStyle name="Migliaia [0] 26 3 4" xfId="6823" xr:uid="{00000000-0005-0000-0000-0000F1450000}"/>
    <cellStyle name="Migliaia [0] 26 3 4 2" xfId="17596" xr:uid="{00000000-0005-0000-0000-0000F2450000}"/>
    <cellStyle name="Migliaia [0] 26 3 4 3" xfId="42461" xr:uid="{00000000-0005-0000-0000-0000F3450000}"/>
    <cellStyle name="Migliaia [0] 26 3 4 4" xfId="46589" xr:uid="{00000000-0005-0000-0000-0000F4450000}"/>
    <cellStyle name="Migliaia [0] 26 3 4 5" xfId="49605" xr:uid="{00000000-0005-0000-0000-0000F5450000}"/>
    <cellStyle name="Migliaia [0] 26 3 5" xfId="15897" xr:uid="{00000000-0005-0000-0000-0000F6450000}"/>
    <cellStyle name="Migliaia [0] 26 3 6" xfId="20327" xr:uid="{00000000-0005-0000-0000-0000F7450000}"/>
    <cellStyle name="Migliaia [0] 26 4" xfId="3521" xr:uid="{00000000-0005-0000-0000-0000F8450000}"/>
    <cellStyle name="Migliaia [0] 26 4 2" xfId="13331" xr:uid="{00000000-0005-0000-0000-0000F9450000}"/>
    <cellStyle name="Migliaia [0] 26 4 2 2" xfId="31372" xr:uid="{00000000-0005-0000-0000-0000FA450000}"/>
    <cellStyle name="Migliaia [0] 26 4 2 2 2" xfId="36530" xr:uid="{00000000-0005-0000-0000-0000FB450000}"/>
    <cellStyle name="Migliaia [0] 26 4 2 2 3" xfId="41832" xr:uid="{00000000-0005-0000-0000-0000FC450000}"/>
    <cellStyle name="Migliaia [0] 26 4 2 3" xfId="33879" xr:uid="{00000000-0005-0000-0000-0000FD450000}"/>
    <cellStyle name="Migliaia [0] 26 4 2 4" xfId="39181" xr:uid="{00000000-0005-0000-0000-0000FE450000}"/>
    <cellStyle name="Migliaia [0] 26 4 3" xfId="15898" xr:uid="{00000000-0005-0000-0000-0000FF450000}"/>
    <cellStyle name="Migliaia [0] 26 4 3 2" xfId="34456" xr:uid="{00000000-0005-0000-0000-000000460000}"/>
    <cellStyle name="Migliaia [0] 26 4 3 3" xfId="39758" xr:uid="{00000000-0005-0000-0000-000001460000}"/>
    <cellStyle name="Migliaia [0] 26 4 3 4" xfId="29105" xr:uid="{00000000-0005-0000-0000-000002460000}"/>
    <cellStyle name="Migliaia [0] 26 4 4" xfId="31991" xr:uid="{00000000-0005-0000-0000-000003460000}"/>
    <cellStyle name="Migliaia [0] 26 4 5" xfId="37107" xr:uid="{00000000-0005-0000-0000-000004460000}"/>
    <cellStyle name="Migliaia [0] 26 4 6" xfId="12273" xr:uid="{00000000-0005-0000-0000-000005460000}"/>
    <cellStyle name="Migliaia [0] 26 5" xfId="13400" xr:uid="{00000000-0005-0000-0000-000006460000}"/>
    <cellStyle name="Migliaia [0] 26 5 2" xfId="29106" xr:uid="{00000000-0005-0000-0000-000007460000}"/>
    <cellStyle name="Migliaia [0] 26 5 2 2" xfId="34457" xr:uid="{00000000-0005-0000-0000-000008460000}"/>
    <cellStyle name="Migliaia [0] 26 5 2 3" xfId="39759" xr:uid="{00000000-0005-0000-0000-000009460000}"/>
    <cellStyle name="Migliaia [0] 26 5 3" xfId="31992" xr:uid="{00000000-0005-0000-0000-00000A460000}"/>
    <cellStyle name="Migliaia [0] 26 5 4" xfId="37108" xr:uid="{00000000-0005-0000-0000-00000B460000}"/>
    <cellStyle name="Migliaia [0] 26 6" xfId="15894" xr:uid="{00000000-0005-0000-0000-00000C460000}"/>
    <cellStyle name="Migliaia [0] 26 6 2" xfId="34453" xr:uid="{00000000-0005-0000-0000-00000D460000}"/>
    <cellStyle name="Migliaia [0] 26 6 3" xfId="39755" xr:uid="{00000000-0005-0000-0000-00000E460000}"/>
    <cellStyle name="Migliaia [0] 26 6 4" xfId="29102" xr:uid="{00000000-0005-0000-0000-00000F460000}"/>
    <cellStyle name="Migliaia [0] 26 7" xfId="31988" xr:uid="{00000000-0005-0000-0000-000010460000}"/>
    <cellStyle name="Migliaia [0] 26 8" xfId="37104" xr:uid="{00000000-0005-0000-0000-000011460000}"/>
    <cellStyle name="Migliaia [0] 26 9" xfId="1742" xr:uid="{00000000-0005-0000-0000-000012460000}"/>
    <cellStyle name="Migliaia [0] 27" xfId="329" xr:uid="{00000000-0005-0000-0000-000013460000}"/>
    <cellStyle name="Migliaia [0] 27 2" xfId="2288" xr:uid="{00000000-0005-0000-0000-000014460000}"/>
    <cellStyle name="Migliaia [0] 27 2 2" xfId="4262" xr:uid="{00000000-0005-0000-0000-000015460000}"/>
    <cellStyle name="Migliaia [0] 27 2 2 2" xfId="8070" xr:uid="{00000000-0005-0000-0000-000016460000}"/>
    <cellStyle name="Migliaia [0] 27 2 2 2 2" xfId="18065" xr:uid="{00000000-0005-0000-0000-000017460000}"/>
    <cellStyle name="Migliaia [0] 27 2 2 2 3" xfId="21039" xr:uid="{00000000-0005-0000-0000-000018460000}"/>
    <cellStyle name="Migliaia [0] 27 2 2 2 4" xfId="47071" xr:uid="{00000000-0005-0000-0000-000019460000}"/>
    <cellStyle name="Migliaia [0] 27 2 2 2 5" xfId="50087" xr:uid="{00000000-0005-0000-0000-00001A460000}"/>
    <cellStyle name="Migliaia [0] 27 2 2 3" xfId="8651" xr:uid="{00000000-0005-0000-0000-00001B460000}"/>
    <cellStyle name="Migliaia [0] 27 2 2 4" xfId="6824" xr:uid="{00000000-0005-0000-0000-00001C460000}"/>
    <cellStyle name="Migliaia [0] 27 2 2 4 2" xfId="17597" xr:uid="{00000000-0005-0000-0000-00001D460000}"/>
    <cellStyle name="Migliaia [0] 27 2 2 4 3" xfId="43877" xr:uid="{00000000-0005-0000-0000-00001E460000}"/>
    <cellStyle name="Migliaia [0] 27 2 2 4 4" xfId="46590" xr:uid="{00000000-0005-0000-0000-00001F460000}"/>
    <cellStyle name="Migliaia [0] 27 2 2 4 5" xfId="49606" xr:uid="{00000000-0005-0000-0000-000020460000}"/>
    <cellStyle name="Migliaia [0] 27 2 2 5" xfId="15901" xr:uid="{00000000-0005-0000-0000-000021460000}"/>
    <cellStyle name="Migliaia [0] 27 2 2 6" xfId="20329" xr:uid="{00000000-0005-0000-0000-000022460000}"/>
    <cellStyle name="Migliaia [0] 27 2 2 7" xfId="45124" xr:uid="{00000000-0005-0000-0000-000023460000}"/>
    <cellStyle name="Migliaia [0] 27 2 2 8" xfId="46030" xr:uid="{00000000-0005-0000-0000-000024460000}"/>
    <cellStyle name="Migliaia [0] 27 2 3" xfId="8071" xr:uid="{00000000-0005-0000-0000-000025460000}"/>
    <cellStyle name="Migliaia [0] 27 2 3 2" xfId="29108" xr:uid="{00000000-0005-0000-0000-000026460000}"/>
    <cellStyle name="Migliaia [0] 27 2 3 2 2" xfId="34459" xr:uid="{00000000-0005-0000-0000-000027460000}"/>
    <cellStyle name="Migliaia [0] 27 2 3 2 3" xfId="39761" xr:uid="{00000000-0005-0000-0000-000028460000}"/>
    <cellStyle name="Migliaia [0] 27 2 3 3" xfId="31994" xr:uid="{00000000-0005-0000-0000-000029460000}"/>
    <cellStyle name="Migliaia [0] 27 2 3 4" xfId="37110" xr:uid="{00000000-0005-0000-0000-00002A460000}"/>
    <cellStyle name="Migliaia [0] 27 2 4" xfId="15900" xr:uid="{00000000-0005-0000-0000-00002B460000}"/>
    <cellStyle name="Migliaia [0] 27 2 5" xfId="20328" xr:uid="{00000000-0005-0000-0000-00002C460000}"/>
    <cellStyle name="Migliaia [0] 27 3" xfId="3975" xr:uid="{00000000-0005-0000-0000-00002D460000}"/>
    <cellStyle name="Migliaia [0] 27 3 2" xfId="8072" xr:uid="{00000000-0005-0000-0000-00002E460000}"/>
    <cellStyle name="Migliaia [0] 27 3 2 2" xfId="14627" xr:uid="{00000000-0005-0000-0000-00002F460000}"/>
    <cellStyle name="Migliaia [0] 27 3 2 2 2" xfId="18066" xr:uid="{00000000-0005-0000-0000-000030460000}"/>
    <cellStyle name="Migliaia [0] 27 3 2 2 2 2" xfId="34460" xr:uid="{00000000-0005-0000-0000-000031460000}"/>
    <cellStyle name="Migliaia [0] 27 3 2 2 3" xfId="39762" xr:uid="{00000000-0005-0000-0000-000032460000}"/>
    <cellStyle name="Migliaia [0] 27 3 2 2 4" xfId="29109" xr:uid="{00000000-0005-0000-0000-000033460000}"/>
    <cellStyle name="Migliaia [0] 27 3 2 3" xfId="31995" xr:uid="{00000000-0005-0000-0000-000034460000}"/>
    <cellStyle name="Migliaia [0] 27 3 2 4" xfId="37111" xr:uid="{00000000-0005-0000-0000-000035460000}"/>
    <cellStyle name="Migliaia [0] 27 3 2 5" xfId="44868" xr:uid="{00000000-0005-0000-0000-000036460000}"/>
    <cellStyle name="Migliaia [0] 27 3 2 6" xfId="47072" xr:uid="{00000000-0005-0000-0000-000037460000}"/>
    <cellStyle name="Migliaia [0] 27 3 2 7" xfId="50088" xr:uid="{00000000-0005-0000-0000-000038460000}"/>
    <cellStyle name="Migliaia [0] 27 3 2 8" xfId="13903" xr:uid="{00000000-0005-0000-0000-000039460000}"/>
    <cellStyle name="Migliaia [0] 27 3 3" xfId="7968" xr:uid="{00000000-0005-0000-0000-00003A460000}"/>
    <cellStyle name="Migliaia [0] 27 3 4" xfId="6825" xr:uid="{00000000-0005-0000-0000-00003B460000}"/>
    <cellStyle name="Migliaia [0] 27 3 4 2" xfId="17598" xr:uid="{00000000-0005-0000-0000-00003C460000}"/>
    <cellStyle name="Migliaia [0] 27 3 4 3" xfId="43274" xr:uid="{00000000-0005-0000-0000-00003D460000}"/>
    <cellStyle name="Migliaia [0] 27 3 4 4" xfId="46591" xr:uid="{00000000-0005-0000-0000-00003E460000}"/>
    <cellStyle name="Migliaia [0] 27 3 4 5" xfId="49607" xr:uid="{00000000-0005-0000-0000-00003F460000}"/>
    <cellStyle name="Migliaia [0] 27 3 5" xfId="15902" xr:uid="{00000000-0005-0000-0000-000040460000}"/>
    <cellStyle name="Migliaia [0] 27 3 6" xfId="20330" xr:uid="{00000000-0005-0000-0000-000041460000}"/>
    <cellStyle name="Migliaia [0] 27 4" xfId="3522" xr:uid="{00000000-0005-0000-0000-000042460000}"/>
    <cellStyle name="Migliaia [0] 27 4 2" xfId="13332" xr:uid="{00000000-0005-0000-0000-000043460000}"/>
    <cellStyle name="Migliaia [0] 27 4 2 2" xfId="31373" xr:uid="{00000000-0005-0000-0000-000044460000}"/>
    <cellStyle name="Migliaia [0] 27 4 2 2 2" xfId="36531" xr:uid="{00000000-0005-0000-0000-000045460000}"/>
    <cellStyle name="Migliaia [0] 27 4 2 2 3" xfId="41833" xr:uid="{00000000-0005-0000-0000-000046460000}"/>
    <cellStyle name="Migliaia [0] 27 4 2 3" xfId="33880" xr:uid="{00000000-0005-0000-0000-000047460000}"/>
    <cellStyle name="Migliaia [0] 27 4 2 4" xfId="39182" xr:uid="{00000000-0005-0000-0000-000048460000}"/>
    <cellStyle name="Migliaia [0] 27 4 3" xfId="15903" xr:uid="{00000000-0005-0000-0000-000049460000}"/>
    <cellStyle name="Migliaia [0] 27 4 3 2" xfId="34461" xr:uid="{00000000-0005-0000-0000-00004A460000}"/>
    <cellStyle name="Migliaia [0] 27 4 3 3" xfId="39763" xr:uid="{00000000-0005-0000-0000-00004B460000}"/>
    <cellStyle name="Migliaia [0] 27 4 3 4" xfId="29110" xr:uid="{00000000-0005-0000-0000-00004C460000}"/>
    <cellStyle name="Migliaia [0] 27 4 4" xfId="31996" xr:uid="{00000000-0005-0000-0000-00004D460000}"/>
    <cellStyle name="Migliaia [0] 27 4 5" xfId="37112" xr:uid="{00000000-0005-0000-0000-00004E460000}"/>
    <cellStyle name="Migliaia [0] 27 4 6" xfId="12274" xr:uid="{00000000-0005-0000-0000-00004F460000}"/>
    <cellStyle name="Migliaia [0] 27 5" xfId="13401" xr:uid="{00000000-0005-0000-0000-000050460000}"/>
    <cellStyle name="Migliaia [0] 27 5 2" xfId="29111" xr:uid="{00000000-0005-0000-0000-000051460000}"/>
    <cellStyle name="Migliaia [0] 27 5 2 2" xfId="34462" xr:uid="{00000000-0005-0000-0000-000052460000}"/>
    <cellStyle name="Migliaia [0] 27 5 2 3" xfId="39764" xr:uid="{00000000-0005-0000-0000-000053460000}"/>
    <cellStyle name="Migliaia [0] 27 5 3" xfId="31997" xr:uid="{00000000-0005-0000-0000-000054460000}"/>
    <cellStyle name="Migliaia [0] 27 5 4" xfId="37113" xr:uid="{00000000-0005-0000-0000-000055460000}"/>
    <cellStyle name="Migliaia [0] 27 6" xfId="15899" xr:uid="{00000000-0005-0000-0000-000056460000}"/>
    <cellStyle name="Migliaia [0] 27 6 2" xfId="34458" xr:uid="{00000000-0005-0000-0000-000057460000}"/>
    <cellStyle name="Migliaia [0] 27 6 3" xfId="39760" xr:uid="{00000000-0005-0000-0000-000058460000}"/>
    <cellStyle name="Migliaia [0] 27 6 4" xfId="29107" xr:uid="{00000000-0005-0000-0000-000059460000}"/>
    <cellStyle name="Migliaia [0] 27 7" xfId="31993" xr:uid="{00000000-0005-0000-0000-00005A460000}"/>
    <cellStyle name="Migliaia [0] 27 8" xfId="37109" xr:uid="{00000000-0005-0000-0000-00005B460000}"/>
    <cellStyle name="Migliaia [0] 27 9" xfId="1743" xr:uid="{00000000-0005-0000-0000-00005C460000}"/>
    <cellStyle name="Migliaia [0] 28" xfId="330" xr:uid="{00000000-0005-0000-0000-00005D460000}"/>
    <cellStyle name="Migliaia [0] 28 2" xfId="2289" xr:uid="{00000000-0005-0000-0000-00005E460000}"/>
    <cellStyle name="Migliaia [0] 28 2 2" xfId="4263" xr:uid="{00000000-0005-0000-0000-00005F460000}"/>
    <cellStyle name="Migliaia [0] 28 2 2 2" xfId="8073" xr:uid="{00000000-0005-0000-0000-000060460000}"/>
    <cellStyle name="Migliaia [0] 28 2 2 2 2" xfId="18067" xr:uid="{00000000-0005-0000-0000-000061460000}"/>
    <cellStyle name="Migliaia [0] 28 2 2 2 3" xfId="44000" xr:uid="{00000000-0005-0000-0000-000062460000}"/>
    <cellStyle name="Migliaia [0] 28 2 2 2 4" xfId="47073" xr:uid="{00000000-0005-0000-0000-000063460000}"/>
    <cellStyle name="Migliaia [0] 28 2 2 2 5" xfId="50089" xr:uid="{00000000-0005-0000-0000-000064460000}"/>
    <cellStyle name="Migliaia [0] 28 2 2 3" xfId="8488" xr:uid="{00000000-0005-0000-0000-000065460000}"/>
    <cellStyle name="Migliaia [0] 28 2 2 4" xfId="6826" xr:uid="{00000000-0005-0000-0000-000066460000}"/>
    <cellStyle name="Migliaia [0] 28 2 2 4 2" xfId="17599" xr:uid="{00000000-0005-0000-0000-000067460000}"/>
    <cellStyle name="Migliaia [0] 28 2 2 4 3" xfId="44836" xr:uid="{00000000-0005-0000-0000-000068460000}"/>
    <cellStyle name="Migliaia [0] 28 2 2 4 4" xfId="46592" xr:uid="{00000000-0005-0000-0000-000069460000}"/>
    <cellStyle name="Migliaia [0] 28 2 2 4 5" xfId="49608" xr:uid="{00000000-0005-0000-0000-00006A460000}"/>
    <cellStyle name="Migliaia [0] 28 2 2 5" xfId="15906" xr:uid="{00000000-0005-0000-0000-00006B460000}"/>
    <cellStyle name="Migliaia [0] 28 2 2 6" xfId="20332" xr:uid="{00000000-0005-0000-0000-00006C460000}"/>
    <cellStyle name="Migliaia [0] 28 2 2 7" xfId="45125" xr:uid="{00000000-0005-0000-0000-00006D460000}"/>
    <cellStyle name="Migliaia [0] 28 2 2 8" xfId="46031" xr:uid="{00000000-0005-0000-0000-00006E460000}"/>
    <cellStyle name="Migliaia [0] 28 2 3" xfId="8074" xr:uid="{00000000-0005-0000-0000-00006F460000}"/>
    <cellStyle name="Migliaia [0] 28 2 3 2" xfId="29113" xr:uid="{00000000-0005-0000-0000-000070460000}"/>
    <cellStyle name="Migliaia [0] 28 2 3 2 2" xfId="34464" xr:uid="{00000000-0005-0000-0000-000071460000}"/>
    <cellStyle name="Migliaia [0] 28 2 3 2 3" xfId="39766" xr:uid="{00000000-0005-0000-0000-000072460000}"/>
    <cellStyle name="Migliaia [0] 28 2 3 3" xfId="31999" xr:uid="{00000000-0005-0000-0000-000073460000}"/>
    <cellStyle name="Migliaia [0] 28 2 3 4" xfId="37115" xr:uid="{00000000-0005-0000-0000-000074460000}"/>
    <cellStyle name="Migliaia [0] 28 2 4" xfId="15905" xr:uid="{00000000-0005-0000-0000-000075460000}"/>
    <cellStyle name="Migliaia [0] 28 2 5" xfId="20331" xr:uid="{00000000-0005-0000-0000-000076460000}"/>
    <cellStyle name="Migliaia [0] 28 3" xfId="3976" xr:uid="{00000000-0005-0000-0000-000077460000}"/>
    <cellStyle name="Migliaia [0] 28 3 2" xfId="8075" xr:uid="{00000000-0005-0000-0000-000078460000}"/>
    <cellStyle name="Migliaia [0] 28 3 2 2" xfId="14628" xr:uid="{00000000-0005-0000-0000-000079460000}"/>
    <cellStyle name="Migliaia [0] 28 3 2 2 2" xfId="18068" xr:uid="{00000000-0005-0000-0000-00007A460000}"/>
    <cellStyle name="Migliaia [0] 28 3 2 2 2 2" xfId="34465" xr:uid="{00000000-0005-0000-0000-00007B460000}"/>
    <cellStyle name="Migliaia [0] 28 3 2 2 3" xfId="39767" xr:uid="{00000000-0005-0000-0000-00007C460000}"/>
    <cellStyle name="Migliaia [0] 28 3 2 2 4" xfId="29114" xr:uid="{00000000-0005-0000-0000-00007D460000}"/>
    <cellStyle name="Migliaia [0] 28 3 2 3" xfId="32000" xr:uid="{00000000-0005-0000-0000-00007E460000}"/>
    <cellStyle name="Migliaia [0] 28 3 2 4" xfId="37116" xr:uid="{00000000-0005-0000-0000-00007F460000}"/>
    <cellStyle name="Migliaia [0] 28 3 2 5" xfId="21411" xr:uid="{00000000-0005-0000-0000-000080460000}"/>
    <cellStyle name="Migliaia [0] 28 3 2 6" xfId="47074" xr:uid="{00000000-0005-0000-0000-000081460000}"/>
    <cellStyle name="Migliaia [0] 28 3 2 7" xfId="50090" xr:uid="{00000000-0005-0000-0000-000082460000}"/>
    <cellStyle name="Migliaia [0] 28 3 2 8" xfId="13904" xr:uid="{00000000-0005-0000-0000-000083460000}"/>
    <cellStyle name="Migliaia [0] 28 3 3" xfId="8684" xr:uid="{00000000-0005-0000-0000-000084460000}"/>
    <cellStyle name="Migliaia [0] 28 3 4" xfId="6827" xr:uid="{00000000-0005-0000-0000-000085460000}"/>
    <cellStyle name="Migliaia [0] 28 3 4 2" xfId="17600" xr:uid="{00000000-0005-0000-0000-000086460000}"/>
    <cellStyle name="Migliaia [0] 28 3 4 3" xfId="42920" xr:uid="{00000000-0005-0000-0000-000087460000}"/>
    <cellStyle name="Migliaia [0] 28 3 4 4" xfId="46593" xr:uid="{00000000-0005-0000-0000-000088460000}"/>
    <cellStyle name="Migliaia [0] 28 3 4 5" xfId="49609" xr:uid="{00000000-0005-0000-0000-000089460000}"/>
    <cellStyle name="Migliaia [0] 28 3 5" xfId="15907" xr:uid="{00000000-0005-0000-0000-00008A460000}"/>
    <cellStyle name="Migliaia [0] 28 3 6" xfId="20333" xr:uid="{00000000-0005-0000-0000-00008B460000}"/>
    <cellStyle name="Migliaia [0] 28 4" xfId="3523" xr:uid="{00000000-0005-0000-0000-00008C460000}"/>
    <cellStyle name="Migliaia [0] 28 4 2" xfId="13333" xr:uid="{00000000-0005-0000-0000-00008D460000}"/>
    <cellStyle name="Migliaia [0] 28 4 2 2" xfId="31374" xr:uid="{00000000-0005-0000-0000-00008E460000}"/>
    <cellStyle name="Migliaia [0] 28 4 2 2 2" xfId="36532" xr:uid="{00000000-0005-0000-0000-00008F460000}"/>
    <cellStyle name="Migliaia [0] 28 4 2 2 3" xfId="41834" xr:uid="{00000000-0005-0000-0000-000090460000}"/>
    <cellStyle name="Migliaia [0] 28 4 2 3" xfId="33881" xr:uid="{00000000-0005-0000-0000-000091460000}"/>
    <cellStyle name="Migliaia [0] 28 4 2 4" xfId="39183" xr:uid="{00000000-0005-0000-0000-000092460000}"/>
    <cellStyle name="Migliaia [0] 28 4 3" xfId="15908" xr:uid="{00000000-0005-0000-0000-000093460000}"/>
    <cellStyle name="Migliaia [0] 28 4 3 2" xfId="34466" xr:uid="{00000000-0005-0000-0000-000094460000}"/>
    <cellStyle name="Migliaia [0] 28 4 3 3" xfId="39768" xr:uid="{00000000-0005-0000-0000-000095460000}"/>
    <cellStyle name="Migliaia [0] 28 4 3 4" xfId="29115" xr:uid="{00000000-0005-0000-0000-000096460000}"/>
    <cellStyle name="Migliaia [0] 28 4 4" xfId="32001" xr:uid="{00000000-0005-0000-0000-000097460000}"/>
    <cellStyle name="Migliaia [0] 28 4 5" xfId="37117" xr:uid="{00000000-0005-0000-0000-000098460000}"/>
    <cellStyle name="Migliaia [0] 28 4 6" xfId="12275" xr:uid="{00000000-0005-0000-0000-000099460000}"/>
    <cellStyle name="Migliaia [0] 28 5" xfId="13402" xr:uid="{00000000-0005-0000-0000-00009A460000}"/>
    <cellStyle name="Migliaia [0] 28 5 2" xfId="29116" xr:uid="{00000000-0005-0000-0000-00009B460000}"/>
    <cellStyle name="Migliaia [0] 28 5 2 2" xfId="34467" xr:uid="{00000000-0005-0000-0000-00009C460000}"/>
    <cellStyle name="Migliaia [0] 28 5 2 3" xfId="39769" xr:uid="{00000000-0005-0000-0000-00009D460000}"/>
    <cellStyle name="Migliaia [0] 28 5 3" xfId="32002" xr:uid="{00000000-0005-0000-0000-00009E460000}"/>
    <cellStyle name="Migliaia [0] 28 5 4" xfId="37118" xr:uid="{00000000-0005-0000-0000-00009F460000}"/>
    <cellStyle name="Migliaia [0] 28 6" xfId="15904" xr:uid="{00000000-0005-0000-0000-0000A0460000}"/>
    <cellStyle name="Migliaia [0] 28 6 2" xfId="34463" xr:uid="{00000000-0005-0000-0000-0000A1460000}"/>
    <cellStyle name="Migliaia [0] 28 6 3" xfId="39765" xr:uid="{00000000-0005-0000-0000-0000A2460000}"/>
    <cellStyle name="Migliaia [0] 28 6 4" xfId="29112" xr:uid="{00000000-0005-0000-0000-0000A3460000}"/>
    <cellStyle name="Migliaia [0] 28 7" xfId="31998" xr:uid="{00000000-0005-0000-0000-0000A4460000}"/>
    <cellStyle name="Migliaia [0] 28 8" xfId="37114" xr:uid="{00000000-0005-0000-0000-0000A5460000}"/>
    <cellStyle name="Migliaia [0] 28 9" xfId="1744" xr:uid="{00000000-0005-0000-0000-0000A6460000}"/>
    <cellStyle name="Migliaia [0] 29" xfId="331" xr:uid="{00000000-0005-0000-0000-0000A7460000}"/>
    <cellStyle name="Migliaia [0] 29 2" xfId="2290" xr:uid="{00000000-0005-0000-0000-0000A8460000}"/>
    <cellStyle name="Migliaia [0] 29 2 2" xfId="4264" xr:uid="{00000000-0005-0000-0000-0000A9460000}"/>
    <cellStyle name="Migliaia [0] 29 2 2 2" xfId="8076" xr:uid="{00000000-0005-0000-0000-0000AA460000}"/>
    <cellStyle name="Migliaia [0] 29 2 2 2 2" xfId="18069" xr:uid="{00000000-0005-0000-0000-0000AB460000}"/>
    <cellStyle name="Migliaia [0] 29 2 2 2 3" xfId="43508" xr:uid="{00000000-0005-0000-0000-0000AC460000}"/>
    <cellStyle name="Migliaia [0] 29 2 2 2 4" xfId="47075" xr:uid="{00000000-0005-0000-0000-0000AD460000}"/>
    <cellStyle name="Migliaia [0] 29 2 2 2 5" xfId="50091" xr:uid="{00000000-0005-0000-0000-0000AE460000}"/>
    <cellStyle name="Migliaia [0] 29 2 2 3" xfId="7853" xr:uid="{00000000-0005-0000-0000-0000AF460000}"/>
    <cellStyle name="Migliaia [0] 29 2 2 4" xfId="6828" xr:uid="{00000000-0005-0000-0000-0000B0460000}"/>
    <cellStyle name="Migliaia [0] 29 2 2 4 2" xfId="17601" xr:uid="{00000000-0005-0000-0000-0000B1460000}"/>
    <cellStyle name="Migliaia [0] 29 2 2 4 3" xfId="21042" xr:uid="{00000000-0005-0000-0000-0000B2460000}"/>
    <cellStyle name="Migliaia [0] 29 2 2 4 4" xfId="46594" xr:uid="{00000000-0005-0000-0000-0000B3460000}"/>
    <cellStyle name="Migliaia [0] 29 2 2 4 5" xfId="49610" xr:uid="{00000000-0005-0000-0000-0000B4460000}"/>
    <cellStyle name="Migliaia [0] 29 2 2 5" xfId="15911" xr:uid="{00000000-0005-0000-0000-0000B5460000}"/>
    <cellStyle name="Migliaia [0] 29 2 2 6" xfId="20335" xr:uid="{00000000-0005-0000-0000-0000B6460000}"/>
    <cellStyle name="Migliaia [0] 29 2 2 7" xfId="45126" xr:uid="{00000000-0005-0000-0000-0000B7460000}"/>
    <cellStyle name="Migliaia [0] 29 2 2 8" xfId="46032" xr:uid="{00000000-0005-0000-0000-0000B8460000}"/>
    <cellStyle name="Migliaia [0] 29 2 3" xfId="8077" xr:uid="{00000000-0005-0000-0000-0000B9460000}"/>
    <cellStyle name="Migliaia [0] 29 2 3 2" xfId="29118" xr:uid="{00000000-0005-0000-0000-0000BA460000}"/>
    <cellStyle name="Migliaia [0] 29 2 3 2 2" xfId="34469" xr:uid="{00000000-0005-0000-0000-0000BB460000}"/>
    <cellStyle name="Migliaia [0] 29 2 3 2 3" xfId="39771" xr:uid="{00000000-0005-0000-0000-0000BC460000}"/>
    <cellStyle name="Migliaia [0] 29 2 3 3" xfId="32004" xr:uid="{00000000-0005-0000-0000-0000BD460000}"/>
    <cellStyle name="Migliaia [0] 29 2 3 4" xfId="37120" xr:uid="{00000000-0005-0000-0000-0000BE460000}"/>
    <cellStyle name="Migliaia [0] 29 2 4" xfId="15910" xr:uid="{00000000-0005-0000-0000-0000BF460000}"/>
    <cellStyle name="Migliaia [0] 29 2 5" xfId="20334" xr:uid="{00000000-0005-0000-0000-0000C0460000}"/>
    <cellStyle name="Migliaia [0] 29 3" xfId="3977" xr:uid="{00000000-0005-0000-0000-0000C1460000}"/>
    <cellStyle name="Migliaia [0] 29 3 2" xfId="8078" xr:uid="{00000000-0005-0000-0000-0000C2460000}"/>
    <cellStyle name="Migliaia [0] 29 3 2 2" xfId="14629" xr:uid="{00000000-0005-0000-0000-0000C3460000}"/>
    <cellStyle name="Migliaia [0] 29 3 2 2 2" xfId="18070" xr:uid="{00000000-0005-0000-0000-0000C4460000}"/>
    <cellStyle name="Migliaia [0] 29 3 2 2 2 2" xfId="34470" xr:uid="{00000000-0005-0000-0000-0000C5460000}"/>
    <cellStyle name="Migliaia [0] 29 3 2 2 3" xfId="39772" xr:uid="{00000000-0005-0000-0000-0000C6460000}"/>
    <cellStyle name="Migliaia [0] 29 3 2 2 4" xfId="29119" xr:uid="{00000000-0005-0000-0000-0000C7460000}"/>
    <cellStyle name="Migliaia [0] 29 3 2 3" xfId="32005" xr:uid="{00000000-0005-0000-0000-0000C8460000}"/>
    <cellStyle name="Migliaia [0] 29 3 2 4" xfId="37121" xr:uid="{00000000-0005-0000-0000-0000C9460000}"/>
    <cellStyle name="Migliaia [0] 29 3 2 5" xfId="43747" xr:uid="{00000000-0005-0000-0000-0000CA460000}"/>
    <cellStyle name="Migliaia [0] 29 3 2 6" xfId="47076" xr:uid="{00000000-0005-0000-0000-0000CB460000}"/>
    <cellStyle name="Migliaia [0] 29 3 2 7" xfId="50092" xr:uid="{00000000-0005-0000-0000-0000CC460000}"/>
    <cellStyle name="Migliaia [0] 29 3 2 8" xfId="13905" xr:uid="{00000000-0005-0000-0000-0000CD460000}"/>
    <cellStyle name="Migliaia [0] 29 3 3" xfId="8515" xr:uid="{00000000-0005-0000-0000-0000CE460000}"/>
    <cellStyle name="Migliaia [0] 29 3 4" xfId="6829" xr:uid="{00000000-0005-0000-0000-0000CF460000}"/>
    <cellStyle name="Migliaia [0] 29 3 4 2" xfId="17602" xr:uid="{00000000-0005-0000-0000-0000D0460000}"/>
    <cellStyle name="Migliaia [0] 29 3 4 3" xfId="43347" xr:uid="{00000000-0005-0000-0000-0000D1460000}"/>
    <cellStyle name="Migliaia [0] 29 3 4 4" xfId="46595" xr:uid="{00000000-0005-0000-0000-0000D2460000}"/>
    <cellStyle name="Migliaia [0] 29 3 4 5" xfId="49611" xr:uid="{00000000-0005-0000-0000-0000D3460000}"/>
    <cellStyle name="Migliaia [0] 29 3 5" xfId="15912" xr:uid="{00000000-0005-0000-0000-0000D4460000}"/>
    <cellStyle name="Migliaia [0] 29 3 6" xfId="20336" xr:uid="{00000000-0005-0000-0000-0000D5460000}"/>
    <cellStyle name="Migliaia [0] 29 4" xfId="3524" xr:uid="{00000000-0005-0000-0000-0000D6460000}"/>
    <cellStyle name="Migliaia [0] 29 4 2" xfId="13334" xr:uid="{00000000-0005-0000-0000-0000D7460000}"/>
    <cellStyle name="Migliaia [0] 29 4 2 2" xfId="31375" xr:uid="{00000000-0005-0000-0000-0000D8460000}"/>
    <cellStyle name="Migliaia [0] 29 4 2 2 2" xfId="36533" xr:uid="{00000000-0005-0000-0000-0000D9460000}"/>
    <cellStyle name="Migliaia [0] 29 4 2 2 3" xfId="41835" xr:uid="{00000000-0005-0000-0000-0000DA460000}"/>
    <cellStyle name="Migliaia [0] 29 4 2 3" xfId="33882" xr:uid="{00000000-0005-0000-0000-0000DB460000}"/>
    <cellStyle name="Migliaia [0] 29 4 2 4" xfId="39184" xr:uid="{00000000-0005-0000-0000-0000DC460000}"/>
    <cellStyle name="Migliaia [0] 29 4 3" xfId="15913" xr:uid="{00000000-0005-0000-0000-0000DD460000}"/>
    <cellStyle name="Migliaia [0] 29 4 3 2" xfId="34471" xr:uid="{00000000-0005-0000-0000-0000DE460000}"/>
    <cellStyle name="Migliaia [0] 29 4 3 3" xfId="39773" xr:uid="{00000000-0005-0000-0000-0000DF460000}"/>
    <cellStyle name="Migliaia [0] 29 4 3 4" xfId="29120" xr:uid="{00000000-0005-0000-0000-0000E0460000}"/>
    <cellStyle name="Migliaia [0] 29 4 4" xfId="32006" xr:uid="{00000000-0005-0000-0000-0000E1460000}"/>
    <cellStyle name="Migliaia [0] 29 4 5" xfId="37122" xr:uid="{00000000-0005-0000-0000-0000E2460000}"/>
    <cellStyle name="Migliaia [0] 29 4 6" xfId="12276" xr:uid="{00000000-0005-0000-0000-0000E3460000}"/>
    <cellStyle name="Migliaia [0] 29 5" xfId="13403" xr:uid="{00000000-0005-0000-0000-0000E4460000}"/>
    <cellStyle name="Migliaia [0] 29 5 2" xfId="29121" xr:uid="{00000000-0005-0000-0000-0000E5460000}"/>
    <cellStyle name="Migliaia [0] 29 5 2 2" xfId="34472" xr:uid="{00000000-0005-0000-0000-0000E6460000}"/>
    <cellStyle name="Migliaia [0] 29 5 2 3" xfId="39774" xr:uid="{00000000-0005-0000-0000-0000E7460000}"/>
    <cellStyle name="Migliaia [0] 29 5 3" xfId="32007" xr:uid="{00000000-0005-0000-0000-0000E8460000}"/>
    <cellStyle name="Migliaia [0] 29 5 4" xfId="37123" xr:uid="{00000000-0005-0000-0000-0000E9460000}"/>
    <cellStyle name="Migliaia [0] 29 6" xfId="15909" xr:uid="{00000000-0005-0000-0000-0000EA460000}"/>
    <cellStyle name="Migliaia [0] 29 6 2" xfId="34468" xr:uid="{00000000-0005-0000-0000-0000EB460000}"/>
    <cellStyle name="Migliaia [0] 29 6 3" xfId="39770" xr:uid="{00000000-0005-0000-0000-0000EC460000}"/>
    <cellStyle name="Migliaia [0] 29 6 4" xfId="29117" xr:uid="{00000000-0005-0000-0000-0000ED460000}"/>
    <cellStyle name="Migliaia [0] 29 7" xfId="32003" xr:uid="{00000000-0005-0000-0000-0000EE460000}"/>
    <cellStyle name="Migliaia [0] 29 8" xfId="37119" xr:uid="{00000000-0005-0000-0000-0000EF460000}"/>
    <cellStyle name="Migliaia [0] 29 9" xfId="1745" xr:uid="{00000000-0005-0000-0000-0000F0460000}"/>
    <cellStyle name="Migliaia [0] 3" xfId="332" xr:uid="{00000000-0005-0000-0000-0000F1460000}"/>
    <cellStyle name="Migliaia [0] 3 2" xfId="2291" xr:uid="{00000000-0005-0000-0000-0000F2460000}"/>
    <cellStyle name="Migliaia [0] 3 2 2" xfId="4265" xr:uid="{00000000-0005-0000-0000-0000F3460000}"/>
    <cellStyle name="Migliaia [0] 3 2 2 2" xfId="8079" xr:uid="{00000000-0005-0000-0000-0000F4460000}"/>
    <cellStyle name="Migliaia [0] 3 2 2 2 2" xfId="18071" xr:uid="{00000000-0005-0000-0000-0000F5460000}"/>
    <cellStyle name="Migliaia [0] 3 2 2 2 3" xfId="44195" xr:uid="{00000000-0005-0000-0000-0000F6460000}"/>
    <cellStyle name="Migliaia [0] 3 2 2 2 4" xfId="47077" xr:uid="{00000000-0005-0000-0000-0000F7460000}"/>
    <cellStyle name="Migliaia [0] 3 2 2 2 5" xfId="50093" xr:uid="{00000000-0005-0000-0000-0000F8460000}"/>
    <cellStyle name="Migliaia [0] 3 2 2 3" xfId="8650" xr:uid="{00000000-0005-0000-0000-0000F9460000}"/>
    <cellStyle name="Migliaia [0] 3 2 2 4" xfId="6830" xr:uid="{00000000-0005-0000-0000-0000FA460000}"/>
    <cellStyle name="Migliaia [0] 3 2 2 4 2" xfId="17603" xr:uid="{00000000-0005-0000-0000-0000FB460000}"/>
    <cellStyle name="Migliaia [0] 3 2 2 4 3" xfId="44812" xr:uid="{00000000-0005-0000-0000-0000FC460000}"/>
    <cellStyle name="Migliaia [0] 3 2 2 4 4" xfId="46596" xr:uid="{00000000-0005-0000-0000-0000FD460000}"/>
    <cellStyle name="Migliaia [0] 3 2 2 4 5" xfId="49612" xr:uid="{00000000-0005-0000-0000-0000FE460000}"/>
    <cellStyle name="Migliaia [0] 3 2 2 5" xfId="15916" xr:uid="{00000000-0005-0000-0000-0000FF460000}"/>
    <cellStyle name="Migliaia [0] 3 2 2 6" xfId="20338" xr:uid="{00000000-0005-0000-0000-000000470000}"/>
    <cellStyle name="Migliaia [0] 3 2 2 7" xfId="45127" xr:uid="{00000000-0005-0000-0000-000001470000}"/>
    <cellStyle name="Migliaia [0] 3 2 2 8" xfId="46033" xr:uid="{00000000-0005-0000-0000-000002470000}"/>
    <cellStyle name="Migliaia [0] 3 2 3" xfId="8080" xr:uid="{00000000-0005-0000-0000-000003470000}"/>
    <cellStyle name="Migliaia [0] 3 2 3 2" xfId="29123" xr:uid="{00000000-0005-0000-0000-000004470000}"/>
    <cellStyle name="Migliaia [0] 3 2 3 2 2" xfId="34474" xr:uid="{00000000-0005-0000-0000-000005470000}"/>
    <cellStyle name="Migliaia [0] 3 2 3 2 3" xfId="39776" xr:uid="{00000000-0005-0000-0000-000006470000}"/>
    <cellStyle name="Migliaia [0] 3 2 3 3" xfId="32009" xr:uid="{00000000-0005-0000-0000-000007470000}"/>
    <cellStyle name="Migliaia [0] 3 2 3 4" xfId="37125" xr:uid="{00000000-0005-0000-0000-000008470000}"/>
    <cellStyle name="Migliaia [0] 3 2 4" xfId="15915" xr:uid="{00000000-0005-0000-0000-000009470000}"/>
    <cellStyle name="Migliaia [0] 3 2 5" xfId="20337" xr:uid="{00000000-0005-0000-0000-00000A470000}"/>
    <cellStyle name="Migliaia [0] 3 3" xfId="3978" xr:uid="{00000000-0005-0000-0000-00000B470000}"/>
    <cellStyle name="Migliaia [0] 3 3 2" xfId="8081" xr:uid="{00000000-0005-0000-0000-00000C470000}"/>
    <cellStyle name="Migliaia [0] 3 3 2 2" xfId="14630" xr:uid="{00000000-0005-0000-0000-00000D470000}"/>
    <cellStyle name="Migliaia [0] 3 3 2 2 2" xfId="18072" xr:uid="{00000000-0005-0000-0000-00000E470000}"/>
    <cellStyle name="Migliaia [0] 3 3 2 2 2 2" xfId="34475" xr:uid="{00000000-0005-0000-0000-00000F470000}"/>
    <cellStyle name="Migliaia [0] 3 3 2 2 3" xfId="39777" xr:uid="{00000000-0005-0000-0000-000010470000}"/>
    <cellStyle name="Migliaia [0] 3 3 2 2 4" xfId="29124" xr:uid="{00000000-0005-0000-0000-000011470000}"/>
    <cellStyle name="Migliaia [0] 3 3 2 3" xfId="32010" xr:uid="{00000000-0005-0000-0000-000012470000}"/>
    <cellStyle name="Migliaia [0] 3 3 2 4" xfId="37126" xr:uid="{00000000-0005-0000-0000-000013470000}"/>
    <cellStyle name="Migliaia [0] 3 3 2 5" xfId="44271" xr:uid="{00000000-0005-0000-0000-000014470000}"/>
    <cellStyle name="Migliaia [0] 3 3 2 6" xfId="47078" xr:uid="{00000000-0005-0000-0000-000015470000}"/>
    <cellStyle name="Migliaia [0] 3 3 2 7" xfId="50094" xr:uid="{00000000-0005-0000-0000-000016470000}"/>
    <cellStyle name="Migliaia [0] 3 3 2 8" xfId="13906" xr:uid="{00000000-0005-0000-0000-000017470000}"/>
    <cellStyle name="Migliaia [0] 3 3 3" xfId="8516" xr:uid="{00000000-0005-0000-0000-000018470000}"/>
    <cellStyle name="Migliaia [0] 3 3 4" xfId="6831" xr:uid="{00000000-0005-0000-0000-000019470000}"/>
    <cellStyle name="Migliaia [0] 3 3 4 2" xfId="17604" xr:uid="{00000000-0005-0000-0000-00001A470000}"/>
    <cellStyle name="Migliaia [0] 3 3 4 3" xfId="44750" xr:uid="{00000000-0005-0000-0000-00001B470000}"/>
    <cellStyle name="Migliaia [0] 3 3 4 4" xfId="46597" xr:uid="{00000000-0005-0000-0000-00001C470000}"/>
    <cellStyle name="Migliaia [0] 3 3 4 5" xfId="49613" xr:uid="{00000000-0005-0000-0000-00001D470000}"/>
    <cellStyle name="Migliaia [0] 3 3 5" xfId="15917" xr:uid="{00000000-0005-0000-0000-00001E470000}"/>
    <cellStyle name="Migliaia [0] 3 3 6" xfId="20339" xr:uid="{00000000-0005-0000-0000-00001F470000}"/>
    <cellStyle name="Migliaia [0] 3 4" xfId="3525" xr:uid="{00000000-0005-0000-0000-000020470000}"/>
    <cellStyle name="Migliaia [0] 3 4 2" xfId="13335" xr:uid="{00000000-0005-0000-0000-000021470000}"/>
    <cellStyle name="Migliaia [0] 3 4 2 2" xfId="31376" xr:uid="{00000000-0005-0000-0000-000022470000}"/>
    <cellStyle name="Migliaia [0] 3 4 2 2 2" xfId="36534" xr:uid="{00000000-0005-0000-0000-000023470000}"/>
    <cellStyle name="Migliaia [0] 3 4 2 2 3" xfId="41836" xr:uid="{00000000-0005-0000-0000-000024470000}"/>
    <cellStyle name="Migliaia [0] 3 4 2 3" xfId="33883" xr:uid="{00000000-0005-0000-0000-000025470000}"/>
    <cellStyle name="Migliaia [0] 3 4 2 4" xfId="39185" xr:uid="{00000000-0005-0000-0000-000026470000}"/>
    <cellStyle name="Migliaia [0] 3 4 3" xfId="15918" xr:uid="{00000000-0005-0000-0000-000027470000}"/>
    <cellStyle name="Migliaia [0] 3 4 3 2" xfId="34476" xr:uid="{00000000-0005-0000-0000-000028470000}"/>
    <cellStyle name="Migliaia [0] 3 4 3 3" xfId="39778" xr:uid="{00000000-0005-0000-0000-000029470000}"/>
    <cellStyle name="Migliaia [0] 3 4 3 4" xfId="29125" xr:uid="{00000000-0005-0000-0000-00002A470000}"/>
    <cellStyle name="Migliaia [0] 3 4 4" xfId="32011" xr:uid="{00000000-0005-0000-0000-00002B470000}"/>
    <cellStyle name="Migliaia [0] 3 4 5" xfId="37127" xr:uid="{00000000-0005-0000-0000-00002C470000}"/>
    <cellStyle name="Migliaia [0] 3 4 6" xfId="12277" xr:uid="{00000000-0005-0000-0000-00002D470000}"/>
    <cellStyle name="Migliaia [0] 3 5" xfId="13404" xr:uid="{00000000-0005-0000-0000-00002E470000}"/>
    <cellStyle name="Migliaia [0] 3 5 2" xfId="29126" xr:uid="{00000000-0005-0000-0000-00002F470000}"/>
    <cellStyle name="Migliaia [0] 3 5 2 2" xfId="34477" xr:uid="{00000000-0005-0000-0000-000030470000}"/>
    <cellStyle name="Migliaia [0] 3 5 2 3" xfId="39779" xr:uid="{00000000-0005-0000-0000-000031470000}"/>
    <cellStyle name="Migliaia [0] 3 5 3" xfId="32012" xr:uid="{00000000-0005-0000-0000-000032470000}"/>
    <cellStyle name="Migliaia [0] 3 5 4" xfId="37128" xr:uid="{00000000-0005-0000-0000-000033470000}"/>
    <cellStyle name="Migliaia [0] 3 6" xfId="15914" xr:uid="{00000000-0005-0000-0000-000034470000}"/>
    <cellStyle name="Migliaia [0] 3 6 2" xfId="34473" xr:uid="{00000000-0005-0000-0000-000035470000}"/>
    <cellStyle name="Migliaia [0] 3 6 3" xfId="39775" xr:uid="{00000000-0005-0000-0000-000036470000}"/>
    <cellStyle name="Migliaia [0] 3 6 4" xfId="29122" xr:uid="{00000000-0005-0000-0000-000037470000}"/>
    <cellStyle name="Migliaia [0] 3 7" xfId="32008" xr:uid="{00000000-0005-0000-0000-000038470000}"/>
    <cellStyle name="Migliaia [0] 3 8" xfId="37124" xr:uid="{00000000-0005-0000-0000-000039470000}"/>
    <cellStyle name="Migliaia [0] 3 9" xfId="1746" xr:uid="{00000000-0005-0000-0000-00003A470000}"/>
    <cellStyle name="Migliaia [0] 30" xfId="333" xr:uid="{00000000-0005-0000-0000-00003B470000}"/>
    <cellStyle name="Migliaia [0] 30 2" xfId="2292" xr:uid="{00000000-0005-0000-0000-00003C470000}"/>
    <cellStyle name="Migliaia [0] 30 2 2" xfId="4266" xr:uid="{00000000-0005-0000-0000-00003D470000}"/>
    <cellStyle name="Migliaia [0] 30 2 2 2" xfId="8082" xr:uid="{00000000-0005-0000-0000-00003E470000}"/>
    <cellStyle name="Migliaia [0] 30 2 2 2 2" xfId="18073" xr:uid="{00000000-0005-0000-0000-00003F470000}"/>
    <cellStyle name="Migliaia [0] 30 2 2 2 3" xfId="43024" xr:uid="{00000000-0005-0000-0000-000040470000}"/>
    <cellStyle name="Migliaia [0] 30 2 2 2 4" xfId="47079" xr:uid="{00000000-0005-0000-0000-000041470000}"/>
    <cellStyle name="Migliaia [0] 30 2 2 2 5" xfId="50095" xr:uid="{00000000-0005-0000-0000-000042470000}"/>
    <cellStyle name="Migliaia [0] 30 2 2 3" xfId="8649" xr:uid="{00000000-0005-0000-0000-000043470000}"/>
    <cellStyle name="Migliaia [0] 30 2 2 4" xfId="6832" xr:uid="{00000000-0005-0000-0000-000044470000}"/>
    <cellStyle name="Migliaia [0] 30 2 2 4 2" xfId="17605" xr:uid="{00000000-0005-0000-0000-000045470000}"/>
    <cellStyle name="Migliaia [0] 30 2 2 4 3" xfId="42462" xr:uid="{00000000-0005-0000-0000-000046470000}"/>
    <cellStyle name="Migliaia [0] 30 2 2 4 4" xfId="46598" xr:uid="{00000000-0005-0000-0000-000047470000}"/>
    <cellStyle name="Migliaia [0] 30 2 2 4 5" xfId="49614" xr:uid="{00000000-0005-0000-0000-000048470000}"/>
    <cellStyle name="Migliaia [0] 30 2 2 5" xfId="15921" xr:uid="{00000000-0005-0000-0000-000049470000}"/>
    <cellStyle name="Migliaia [0] 30 2 2 6" xfId="20341" xr:uid="{00000000-0005-0000-0000-00004A470000}"/>
    <cellStyle name="Migliaia [0] 30 2 2 7" xfId="45128" xr:uid="{00000000-0005-0000-0000-00004B470000}"/>
    <cellStyle name="Migliaia [0] 30 2 2 8" xfId="46034" xr:uid="{00000000-0005-0000-0000-00004C470000}"/>
    <cellStyle name="Migliaia [0] 30 2 3" xfId="8083" xr:uid="{00000000-0005-0000-0000-00004D470000}"/>
    <cellStyle name="Migliaia [0] 30 2 3 2" xfId="29128" xr:uid="{00000000-0005-0000-0000-00004E470000}"/>
    <cellStyle name="Migliaia [0] 30 2 3 2 2" xfId="34479" xr:uid="{00000000-0005-0000-0000-00004F470000}"/>
    <cellStyle name="Migliaia [0] 30 2 3 2 3" xfId="39781" xr:uid="{00000000-0005-0000-0000-000050470000}"/>
    <cellStyle name="Migliaia [0] 30 2 3 3" xfId="32014" xr:uid="{00000000-0005-0000-0000-000051470000}"/>
    <cellStyle name="Migliaia [0] 30 2 3 4" xfId="37130" xr:uid="{00000000-0005-0000-0000-000052470000}"/>
    <cellStyle name="Migliaia [0] 30 2 4" xfId="15920" xr:uid="{00000000-0005-0000-0000-000053470000}"/>
    <cellStyle name="Migliaia [0] 30 2 5" xfId="20340" xr:uid="{00000000-0005-0000-0000-000054470000}"/>
    <cellStyle name="Migliaia [0] 30 3" xfId="3979" xr:uid="{00000000-0005-0000-0000-000055470000}"/>
    <cellStyle name="Migliaia [0] 30 3 2" xfId="8084" xr:uid="{00000000-0005-0000-0000-000056470000}"/>
    <cellStyle name="Migliaia [0] 30 3 2 2" xfId="14631" xr:uid="{00000000-0005-0000-0000-000057470000}"/>
    <cellStyle name="Migliaia [0] 30 3 2 2 2" xfId="18074" xr:uid="{00000000-0005-0000-0000-000058470000}"/>
    <cellStyle name="Migliaia [0] 30 3 2 2 2 2" xfId="34480" xr:uid="{00000000-0005-0000-0000-000059470000}"/>
    <cellStyle name="Migliaia [0] 30 3 2 2 3" xfId="39782" xr:uid="{00000000-0005-0000-0000-00005A470000}"/>
    <cellStyle name="Migliaia [0] 30 3 2 2 4" xfId="29129" xr:uid="{00000000-0005-0000-0000-00005B470000}"/>
    <cellStyle name="Migliaia [0] 30 3 2 3" xfId="32015" xr:uid="{00000000-0005-0000-0000-00005C470000}"/>
    <cellStyle name="Migliaia [0] 30 3 2 4" xfId="37131" xr:uid="{00000000-0005-0000-0000-00005D470000}"/>
    <cellStyle name="Migliaia [0] 30 3 2 5" xfId="43893" xr:uid="{00000000-0005-0000-0000-00005E470000}"/>
    <cellStyle name="Migliaia [0] 30 3 2 6" xfId="47080" xr:uid="{00000000-0005-0000-0000-00005F470000}"/>
    <cellStyle name="Migliaia [0] 30 3 2 7" xfId="50096" xr:uid="{00000000-0005-0000-0000-000060470000}"/>
    <cellStyle name="Migliaia [0] 30 3 2 8" xfId="13907" xr:uid="{00000000-0005-0000-0000-000061470000}"/>
    <cellStyle name="Migliaia [0] 30 3 3" xfId="7415" xr:uid="{00000000-0005-0000-0000-000062470000}"/>
    <cellStyle name="Migliaia [0] 30 3 4" xfId="6833" xr:uid="{00000000-0005-0000-0000-000063470000}"/>
    <cellStyle name="Migliaia [0] 30 3 4 2" xfId="17606" xr:uid="{00000000-0005-0000-0000-000064470000}"/>
    <cellStyle name="Migliaia [0] 30 3 4 3" xfId="42463" xr:uid="{00000000-0005-0000-0000-000065470000}"/>
    <cellStyle name="Migliaia [0] 30 3 4 4" xfId="46599" xr:uid="{00000000-0005-0000-0000-000066470000}"/>
    <cellStyle name="Migliaia [0] 30 3 4 5" xfId="49615" xr:uid="{00000000-0005-0000-0000-000067470000}"/>
    <cellStyle name="Migliaia [0] 30 3 5" xfId="15922" xr:uid="{00000000-0005-0000-0000-000068470000}"/>
    <cellStyle name="Migliaia [0] 30 3 6" xfId="20342" xr:uid="{00000000-0005-0000-0000-000069470000}"/>
    <cellStyle name="Migliaia [0] 30 4" xfId="3526" xr:uid="{00000000-0005-0000-0000-00006A470000}"/>
    <cellStyle name="Migliaia [0] 30 4 2" xfId="13336" xr:uid="{00000000-0005-0000-0000-00006B470000}"/>
    <cellStyle name="Migliaia [0] 30 4 2 2" xfId="31377" xr:uid="{00000000-0005-0000-0000-00006C470000}"/>
    <cellStyle name="Migliaia [0] 30 4 2 2 2" xfId="36535" xr:uid="{00000000-0005-0000-0000-00006D470000}"/>
    <cellStyle name="Migliaia [0] 30 4 2 2 3" xfId="41837" xr:uid="{00000000-0005-0000-0000-00006E470000}"/>
    <cellStyle name="Migliaia [0] 30 4 2 3" xfId="33884" xr:uid="{00000000-0005-0000-0000-00006F470000}"/>
    <cellStyle name="Migliaia [0] 30 4 2 4" xfId="39186" xr:uid="{00000000-0005-0000-0000-000070470000}"/>
    <cellStyle name="Migliaia [0] 30 4 3" xfId="15923" xr:uid="{00000000-0005-0000-0000-000071470000}"/>
    <cellStyle name="Migliaia [0] 30 4 3 2" xfId="34481" xr:uid="{00000000-0005-0000-0000-000072470000}"/>
    <cellStyle name="Migliaia [0] 30 4 3 3" xfId="39783" xr:uid="{00000000-0005-0000-0000-000073470000}"/>
    <cellStyle name="Migliaia [0] 30 4 3 4" xfId="29130" xr:uid="{00000000-0005-0000-0000-000074470000}"/>
    <cellStyle name="Migliaia [0] 30 4 4" xfId="32016" xr:uid="{00000000-0005-0000-0000-000075470000}"/>
    <cellStyle name="Migliaia [0] 30 4 5" xfId="37132" xr:uid="{00000000-0005-0000-0000-000076470000}"/>
    <cellStyle name="Migliaia [0] 30 4 6" xfId="12278" xr:uid="{00000000-0005-0000-0000-000077470000}"/>
    <cellStyle name="Migliaia [0] 30 5" xfId="13405" xr:uid="{00000000-0005-0000-0000-000078470000}"/>
    <cellStyle name="Migliaia [0] 30 5 2" xfId="29131" xr:uid="{00000000-0005-0000-0000-000079470000}"/>
    <cellStyle name="Migliaia [0] 30 5 2 2" xfId="34482" xr:uid="{00000000-0005-0000-0000-00007A470000}"/>
    <cellStyle name="Migliaia [0] 30 5 2 3" xfId="39784" xr:uid="{00000000-0005-0000-0000-00007B470000}"/>
    <cellStyle name="Migliaia [0] 30 5 3" xfId="32017" xr:uid="{00000000-0005-0000-0000-00007C470000}"/>
    <cellStyle name="Migliaia [0] 30 5 4" xfId="37133" xr:uid="{00000000-0005-0000-0000-00007D470000}"/>
    <cellStyle name="Migliaia [0] 30 6" xfId="15919" xr:uid="{00000000-0005-0000-0000-00007E470000}"/>
    <cellStyle name="Migliaia [0] 30 6 2" xfId="34478" xr:uid="{00000000-0005-0000-0000-00007F470000}"/>
    <cellStyle name="Migliaia [0] 30 6 3" xfId="39780" xr:uid="{00000000-0005-0000-0000-000080470000}"/>
    <cellStyle name="Migliaia [0] 30 6 4" xfId="29127" xr:uid="{00000000-0005-0000-0000-000081470000}"/>
    <cellStyle name="Migliaia [0] 30 7" xfId="32013" xr:uid="{00000000-0005-0000-0000-000082470000}"/>
    <cellStyle name="Migliaia [0] 30 8" xfId="37129" xr:uid="{00000000-0005-0000-0000-000083470000}"/>
    <cellStyle name="Migliaia [0] 30 9" xfId="1747" xr:uid="{00000000-0005-0000-0000-000084470000}"/>
    <cellStyle name="Migliaia [0] 31" xfId="334" xr:uid="{00000000-0005-0000-0000-000085470000}"/>
    <cellStyle name="Migliaia [0] 31 2" xfId="2293" xr:uid="{00000000-0005-0000-0000-000086470000}"/>
    <cellStyle name="Migliaia [0] 31 2 2" xfId="4267" xr:uid="{00000000-0005-0000-0000-000087470000}"/>
    <cellStyle name="Migliaia [0] 31 2 2 2" xfId="8085" xr:uid="{00000000-0005-0000-0000-000088470000}"/>
    <cellStyle name="Migliaia [0] 31 2 2 2 2" xfId="18075" xr:uid="{00000000-0005-0000-0000-000089470000}"/>
    <cellStyle name="Migliaia [0] 31 2 2 2 3" xfId="42575" xr:uid="{00000000-0005-0000-0000-00008A470000}"/>
    <cellStyle name="Migliaia [0] 31 2 2 2 4" xfId="47081" xr:uid="{00000000-0005-0000-0000-00008B470000}"/>
    <cellStyle name="Migliaia [0] 31 2 2 2 5" xfId="50097" xr:uid="{00000000-0005-0000-0000-00008C470000}"/>
    <cellStyle name="Migliaia [0] 31 2 2 3" xfId="8648" xr:uid="{00000000-0005-0000-0000-00008D470000}"/>
    <cellStyle name="Migliaia [0] 31 2 2 4" xfId="6834" xr:uid="{00000000-0005-0000-0000-00008E470000}"/>
    <cellStyle name="Migliaia [0] 31 2 2 4 2" xfId="17607" xr:uid="{00000000-0005-0000-0000-00008F470000}"/>
    <cellStyle name="Migliaia [0] 31 2 2 4 3" xfId="42464" xr:uid="{00000000-0005-0000-0000-000090470000}"/>
    <cellStyle name="Migliaia [0] 31 2 2 4 4" xfId="46600" xr:uid="{00000000-0005-0000-0000-000091470000}"/>
    <cellStyle name="Migliaia [0] 31 2 2 4 5" xfId="49616" xr:uid="{00000000-0005-0000-0000-000092470000}"/>
    <cellStyle name="Migliaia [0] 31 2 2 5" xfId="15926" xr:uid="{00000000-0005-0000-0000-000093470000}"/>
    <cellStyle name="Migliaia [0] 31 2 2 6" xfId="20344" xr:uid="{00000000-0005-0000-0000-000094470000}"/>
    <cellStyle name="Migliaia [0] 31 2 2 7" xfId="45129" xr:uid="{00000000-0005-0000-0000-000095470000}"/>
    <cellStyle name="Migliaia [0] 31 2 2 8" xfId="46035" xr:uid="{00000000-0005-0000-0000-000096470000}"/>
    <cellStyle name="Migliaia [0] 31 2 3" xfId="8086" xr:uid="{00000000-0005-0000-0000-000097470000}"/>
    <cellStyle name="Migliaia [0] 31 2 3 2" xfId="29133" xr:uid="{00000000-0005-0000-0000-000098470000}"/>
    <cellStyle name="Migliaia [0] 31 2 3 2 2" xfId="34484" xr:uid="{00000000-0005-0000-0000-000099470000}"/>
    <cellStyle name="Migliaia [0] 31 2 3 2 3" xfId="39786" xr:uid="{00000000-0005-0000-0000-00009A470000}"/>
    <cellStyle name="Migliaia [0] 31 2 3 3" xfId="32019" xr:uid="{00000000-0005-0000-0000-00009B470000}"/>
    <cellStyle name="Migliaia [0] 31 2 3 4" xfId="37135" xr:uid="{00000000-0005-0000-0000-00009C470000}"/>
    <cellStyle name="Migliaia [0] 31 2 4" xfId="15925" xr:uid="{00000000-0005-0000-0000-00009D470000}"/>
    <cellStyle name="Migliaia [0] 31 2 5" xfId="20343" xr:uid="{00000000-0005-0000-0000-00009E470000}"/>
    <cellStyle name="Migliaia [0] 31 3" xfId="3980" xr:uid="{00000000-0005-0000-0000-00009F470000}"/>
    <cellStyle name="Migliaia [0] 31 3 2" xfId="8087" xr:uid="{00000000-0005-0000-0000-0000A0470000}"/>
    <cellStyle name="Migliaia [0] 31 3 2 2" xfId="14632" xr:uid="{00000000-0005-0000-0000-0000A1470000}"/>
    <cellStyle name="Migliaia [0] 31 3 2 2 2" xfId="18076" xr:uid="{00000000-0005-0000-0000-0000A2470000}"/>
    <cellStyle name="Migliaia [0] 31 3 2 2 2 2" xfId="34485" xr:uid="{00000000-0005-0000-0000-0000A3470000}"/>
    <cellStyle name="Migliaia [0] 31 3 2 2 3" xfId="39787" xr:uid="{00000000-0005-0000-0000-0000A4470000}"/>
    <cellStyle name="Migliaia [0] 31 3 2 2 4" xfId="29134" xr:uid="{00000000-0005-0000-0000-0000A5470000}"/>
    <cellStyle name="Migliaia [0] 31 3 2 3" xfId="32020" xr:uid="{00000000-0005-0000-0000-0000A6470000}"/>
    <cellStyle name="Migliaia [0] 31 3 2 4" xfId="37136" xr:uid="{00000000-0005-0000-0000-0000A7470000}"/>
    <cellStyle name="Migliaia [0] 31 3 2 5" xfId="44842" xr:uid="{00000000-0005-0000-0000-0000A8470000}"/>
    <cellStyle name="Migliaia [0] 31 3 2 6" xfId="47082" xr:uid="{00000000-0005-0000-0000-0000A9470000}"/>
    <cellStyle name="Migliaia [0] 31 3 2 7" xfId="50098" xr:uid="{00000000-0005-0000-0000-0000AA470000}"/>
    <cellStyle name="Migliaia [0] 31 3 2 8" xfId="13908" xr:uid="{00000000-0005-0000-0000-0000AB470000}"/>
    <cellStyle name="Migliaia [0] 31 3 3" xfId="8683" xr:uid="{00000000-0005-0000-0000-0000AC470000}"/>
    <cellStyle name="Migliaia [0] 31 3 4" xfId="6835" xr:uid="{00000000-0005-0000-0000-0000AD470000}"/>
    <cellStyle name="Migliaia [0] 31 3 4 2" xfId="17608" xr:uid="{00000000-0005-0000-0000-0000AE470000}"/>
    <cellStyle name="Migliaia [0] 31 3 4 3" xfId="32267" xr:uid="{00000000-0005-0000-0000-0000AF470000}"/>
    <cellStyle name="Migliaia [0] 31 3 4 4" xfId="46601" xr:uid="{00000000-0005-0000-0000-0000B0470000}"/>
    <cellStyle name="Migliaia [0] 31 3 4 5" xfId="49617" xr:uid="{00000000-0005-0000-0000-0000B1470000}"/>
    <cellStyle name="Migliaia [0] 31 3 5" xfId="15927" xr:uid="{00000000-0005-0000-0000-0000B2470000}"/>
    <cellStyle name="Migliaia [0] 31 3 6" xfId="20345" xr:uid="{00000000-0005-0000-0000-0000B3470000}"/>
    <cellStyle name="Migliaia [0] 31 4" xfId="3527" xr:uid="{00000000-0005-0000-0000-0000B4470000}"/>
    <cellStyle name="Migliaia [0] 31 4 2" xfId="13337" xr:uid="{00000000-0005-0000-0000-0000B5470000}"/>
    <cellStyle name="Migliaia [0] 31 4 2 2" xfId="31378" xr:uid="{00000000-0005-0000-0000-0000B6470000}"/>
    <cellStyle name="Migliaia [0] 31 4 2 2 2" xfId="36536" xr:uid="{00000000-0005-0000-0000-0000B7470000}"/>
    <cellStyle name="Migliaia [0] 31 4 2 2 3" xfId="41838" xr:uid="{00000000-0005-0000-0000-0000B8470000}"/>
    <cellStyle name="Migliaia [0] 31 4 2 3" xfId="33885" xr:uid="{00000000-0005-0000-0000-0000B9470000}"/>
    <cellStyle name="Migliaia [0] 31 4 2 4" xfId="39187" xr:uid="{00000000-0005-0000-0000-0000BA470000}"/>
    <cellStyle name="Migliaia [0] 31 4 3" xfId="15928" xr:uid="{00000000-0005-0000-0000-0000BB470000}"/>
    <cellStyle name="Migliaia [0] 31 4 3 2" xfId="34486" xr:uid="{00000000-0005-0000-0000-0000BC470000}"/>
    <cellStyle name="Migliaia [0] 31 4 3 3" xfId="39788" xr:uid="{00000000-0005-0000-0000-0000BD470000}"/>
    <cellStyle name="Migliaia [0] 31 4 3 4" xfId="29135" xr:uid="{00000000-0005-0000-0000-0000BE470000}"/>
    <cellStyle name="Migliaia [0] 31 4 4" xfId="32021" xr:uid="{00000000-0005-0000-0000-0000BF470000}"/>
    <cellStyle name="Migliaia [0] 31 4 5" xfId="37137" xr:uid="{00000000-0005-0000-0000-0000C0470000}"/>
    <cellStyle name="Migliaia [0] 31 4 6" xfId="12279" xr:uid="{00000000-0005-0000-0000-0000C1470000}"/>
    <cellStyle name="Migliaia [0] 31 5" xfId="13406" xr:uid="{00000000-0005-0000-0000-0000C2470000}"/>
    <cellStyle name="Migliaia [0] 31 5 2" xfId="29136" xr:uid="{00000000-0005-0000-0000-0000C3470000}"/>
    <cellStyle name="Migliaia [0] 31 5 2 2" xfId="34487" xr:uid="{00000000-0005-0000-0000-0000C4470000}"/>
    <cellStyle name="Migliaia [0] 31 5 2 3" xfId="39789" xr:uid="{00000000-0005-0000-0000-0000C5470000}"/>
    <cellStyle name="Migliaia [0] 31 5 3" xfId="32022" xr:uid="{00000000-0005-0000-0000-0000C6470000}"/>
    <cellStyle name="Migliaia [0] 31 5 4" xfId="37138" xr:uid="{00000000-0005-0000-0000-0000C7470000}"/>
    <cellStyle name="Migliaia [0] 31 6" xfId="15924" xr:uid="{00000000-0005-0000-0000-0000C8470000}"/>
    <cellStyle name="Migliaia [0] 31 6 2" xfId="34483" xr:uid="{00000000-0005-0000-0000-0000C9470000}"/>
    <cellStyle name="Migliaia [0] 31 6 3" xfId="39785" xr:uid="{00000000-0005-0000-0000-0000CA470000}"/>
    <cellStyle name="Migliaia [0] 31 6 4" xfId="29132" xr:uid="{00000000-0005-0000-0000-0000CB470000}"/>
    <cellStyle name="Migliaia [0] 31 7" xfId="32018" xr:uid="{00000000-0005-0000-0000-0000CC470000}"/>
    <cellStyle name="Migliaia [0] 31 8" xfId="37134" xr:uid="{00000000-0005-0000-0000-0000CD470000}"/>
    <cellStyle name="Migliaia [0] 31 9" xfId="1748" xr:uid="{00000000-0005-0000-0000-0000CE470000}"/>
    <cellStyle name="Migliaia [0] 32" xfId="335" xr:uid="{00000000-0005-0000-0000-0000CF470000}"/>
    <cellStyle name="Migliaia [0] 32 2" xfId="2294" xr:uid="{00000000-0005-0000-0000-0000D0470000}"/>
    <cellStyle name="Migliaia [0] 32 2 2" xfId="4268" xr:uid="{00000000-0005-0000-0000-0000D1470000}"/>
    <cellStyle name="Migliaia [0] 32 2 2 2" xfId="8088" xr:uid="{00000000-0005-0000-0000-0000D2470000}"/>
    <cellStyle name="Migliaia [0] 32 2 2 2 2" xfId="18077" xr:uid="{00000000-0005-0000-0000-0000D3470000}"/>
    <cellStyle name="Migliaia [0] 32 2 2 2 3" xfId="43025" xr:uid="{00000000-0005-0000-0000-0000D4470000}"/>
    <cellStyle name="Migliaia [0] 32 2 2 2 4" xfId="47083" xr:uid="{00000000-0005-0000-0000-0000D5470000}"/>
    <cellStyle name="Migliaia [0] 32 2 2 2 5" xfId="50099" xr:uid="{00000000-0005-0000-0000-0000D6470000}"/>
    <cellStyle name="Migliaia [0] 32 2 2 3" xfId="8647" xr:uid="{00000000-0005-0000-0000-0000D7470000}"/>
    <cellStyle name="Migliaia [0] 32 2 2 4" xfId="6836" xr:uid="{00000000-0005-0000-0000-0000D8470000}"/>
    <cellStyle name="Migliaia [0] 32 2 2 4 2" xfId="17609" xr:uid="{00000000-0005-0000-0000-0000D9470000}"/>
    <cellStyle name="Migliaia [0] 32 2 2 4 3" xfId="42465" xr:uid="{00000000-0005-0000-0000-0000DA470000}"/>
    <cellStyle name="Migliaia [0] 32 2 2 4 4" xfId="46602" xr:uid="{00000000-0005-0000-0000-0000DB470000}"/>
    <cellStyle name="Migliaia [0] 32 2 2 4 5" xfId="49618" xr:uid="{00000000-0005-0000-0000-0000DC470000}"/>
    <cellStyle name="Migliaia [0] 32 2 2 5" xfId="15931" xr:uid="{00000000-0005-0000-0000-0000DD470000}"/>
    <cellStyle name="Migliaia [0] 32 2 2 6" xfId="20347" xr:uid="{00000000-0005-0000-0000-0000DE470000}"/>
    <cellStyle name="Migliaia [0] 32 2 2 7" xfId="45130" xr:uid="{00000000-0005-0000-0000-0000DF470000}"/>
    <cellStyle name="Migliaia [0] 32 2 2 8" xfId="46036" xr:uid="{00000000-0005-0000-0000-0000E0470000}"/>
    <cellStyle name="Migliaia [0] 32 2 3" xfId="8089" xr:uid="{00000000-0005-0000-0000-0000E1470000}"/>
    <cellStyle name="Migliaia [0] 32 2 3 2" xfId="29138" xr:uid="{00000000-0005-0000-0000-0000E2470000}"/>
    <cellStyle name="Migliaia [0] 32 2 3 2 2" xfId="34489" xr:uid="{00000000-0005-0000-0000-0000E3470000}"/>
    <cellStyle name="Migliaia [0] 32 2 3 2 3" xfId="39791" xr:uid="{00000000-0005-0000-0000-0000E4470000}"/>
    <cellStyle name="Migliaia [0] 32 2 3 3" xfId="32024" xr:uid="{00000000-0005-0000-0000-0000E5470000}"/>
    <cellStyle name="Migliaia [0] 32 2 3 4" xfId="37140" xr:uid="{00000000-0005-0000-0000-0000E6470000}"/>
    <cellStyle name="Migliaia [0] 32 2 4" xfId="15930" xr:uid="{00000000-0005-0000-0000-0000E7470000}"/>
    <cellStyle name="Migliaia [0] 32 2 5" xfId="20346" xr:uid="{00000000-0005-0000-0000-0000E8470000}"/>
    <cellStyle name="Migliaia [0] 32 3" xfId="3981" xr:uid="{00000000-0005-0000-0000-0000E9470000}"/>
    <cellStyle name="Migliaia [0] 32 3 2" xfId="8090" xr:uid="{00000000-0005-0000-0000-0000EA470000}"/>
    <cellStyle name="Migliaia [0] 32 3 2 2" xfId="14633" xr:uid="{00000000-0005-0000-0000-0000EB470000}"/>
    <cellStyle name="Migliaia [0] 32 3 2 2 2" xfId="18078" xr:uid="{00000000-0005-0000-0000-0000EC470000}"/>
    <cellStyle name="Migliaia [0] 32 3 2 2 2 2" xfId="34490" xr:uid="{00000000-0005-0000-0000-0000ED470000}"/>
    <cellStyle name="Migliaia [0] 32 3 2 2 3" xfId="39792" xr:uid="{00000000-0005-0000-0000-0000EE470000}"/>
    <cellStyle name="Migliaia [0] 32 3 2 2 4" xfId="29139" xr:uid="{00000000-0005-0000-0000-0000EF470000}"/>
    <cellStyle name="Migliaia [0] 32 3 2 3" xfId="32025" xr:uid="{00000000-0005-0000-0000-0000F0470000}"/>
    <cellStyle name="Migliaia [0] 32 3 2 4" xfId="37141" xr:uid="{00000000-0005-0000-0000-0000F1470000}"/>
    <cellStyle name="Migliaia [0] 32 3 2 5" xfId="44475" xr:uid="{00000000-0005-0000-0000-0000F2470000}"/>
    <cellStyle name="Migliaia [0] 32 3 2 6" xfId="47084" xr:uid="{00000000-0005-0000-0000-0000F3470000}"/>
    <cellStyle name="Migliaia [0] 32 3 2 7" xfId="50100" xr:uid="{00000000-0005-0000-0000-0000F4470000}"/>
    <cellStyle name="Migliaia [0] 32 3 2 8" xfId="13909" xr:uid="{00000000-0005-0000-0000-0000F5470000}"/>
    <cellStyle name="Migliaia [0] 32 3 3" xfId="8682" xr:uid="{00000000-0005-0000-0000-0000F6470000}"/>
    <cellStyle name="Migliaia [0] 32 3 4" xfId="6837" xr:uid="{00000000-0005-0000-0000-0000F7470000}"/>
    <cellStyle name="Migliaia [0] 32 3 4 2" xfId="17610" xr:uid="{00000000-0005-0000-0000-0000F8470000}"/>
    <cellStyle name="Migliaia [0] 32 3 4 3" xfId="43583" xr:uid="{00000000-0005-0000-0000-0000F9470000}"/>
    <cellStyle name="Migliaia [0] 32 3 4 4" xfId="46603" xr:uid="{00000000-0005-0000-0000-0000FA470000}"/>
    <cellStyle name="Migliaia [0] 32 3 4 5" xfId="49619" xr:uid="{00000000-0005-0000-0000-0000FB470000}"/>
    <cellStyle name="Migliaia [0] 32 3 5" xfId="15932" xr:uid="{00000000-0005-0000-0000-0000FC470000}"/>
    <cellStyle name="Migliaia [0] 32 3 6" xfId="20348" xr:uid="{00000000-0005-0000-0000-0000FD470000}"/>
    <cellStyle name="Migliaia [0] 32 4" xfId="3528" xr:uid="{00000000-0005-0000-0000-0000FE470000}"/>
    <cellStyle name="Migliaia [0] 32 4 2" xfId="13338" xr:uid="{00000000-0005-0000-0000-0000FF470000}"/>
    <cellStyle name="Migliaia [0] 32 4 2 2" xfId="31379" xr:uid="{00000000-0005-0000-0000-000000480000}"/>
    <cellStyle name="Migliaia [0] 32 4 2 2 2" xfId="36537" xr:uid="{00000000-0005-0000-0000-000001480000}"/>
    <cellStyle name="Migliaia [0] 32 4 2 2 3" xfId="41839" xr:uid="{00000000-0005-0000-0000-000002480000}"/>
    <cellStyle name="Migliaia [0] 32 4 2 3" xfId="33886" xr:uid="{00000000-0005-0000-0000-000003480000}"/>
    <cellStyle name="Migliaia [0] 32 4 2 4" xfId="39188" xr:uid="{00000000-0005-0000-0000-000004480000}"/>
    <cellStyle name="Migliaia [0] 32 4 3" xfId="15933" xr:uid="{00000000-0005-0000-0000-000005480000}"/>
    <cellStyle name="Migliaia [0] 32 4 3 2" xfId="34491" xr:uid="{00000000-0005-0000-0000-000006480000}"/>
    <cellStyle name="Migliaia [0] 32 4 3 3" xfId="39793" xr:uid="{00000000-0005-0000-0000-000007480000}"/>
    <cellStyle name="Migliaia [0] 32 4 3 4" xfId="29140" xr:uid="{00000000-0005-0000-0000-000008480000}"/>
    <cellStyle name="Migliaia [0] 32 4 4" xfId="32026" xr:uid="{00000000-0005-0000-0000-000009480000}"/>
    <cellStyle name="Migliaia [0] 32 4 5" xfId="37142" xr:uid="{00000000-0005-0000-0000-00000A480000}"/>
    <cellStyle name="Migliaia [0] 32 4 6" xfId="12280" xr:uid="{00000000-0005-0000-0000-00000B480000}"/>
    <cellStyle name="Migliaia [0] 32 5" xfId="13407" xr:uid="{00000000-0005-0000-0000-00000C480000}"/>
    <cellStyle name="Migliaia [0] 32 5 2" xfId="29141" xr:uid="{00000000-0005-0000-0000-00000D480000}"/>
    <cellStyle name="Migliaia [0] 32 5 2 2" xfId="34492" xr:uid="{00000000-0005-0000-0000-00000E480000}"/>
    <cellStyle name="Migliaia [0] 32 5 2 3" xfId="39794" xr:uid="{00000000-0005-0000-0000-00000F480000}"/>
    <cellStyle name="Migliaia [0] 32 5 3" xfId="32027" xr:uid="{00000000-0005-0000-0000-000010480000}"/>
    <cellStyle name="Migliaia [0] 32 5 4" xfId="37143" xr:uid="{00000000-0005-0000-0000-000011480000}"/>
    <cellStyle name="Migliaia [0] 32 6" xfId="15929" xr:uid="{00000000-0005-0000-0000-000012480000}"/>
    <cellStyle name="Migliaia [0] 32 6 2" xfId="34488" xr:uid="{00000000-0005-0000-0000-000013480000}"/>
    <cellStyle name="Migliaia [0] 32 6 3" xfId="39790" xr:uid="{00000000-0005-0000-0000-000014480000}"/>
    <cellStyle name="Migliaia [0] 32 6 4" xfId="29137" xr:uid="{00000000-0005-0000-0000-000015480000}"/>
    <cellStyle name="Migliaia [0] 32 7" xfId="32023" xr:uid="{00000000-0005-0000-0000-000016480000}"/>
    <cellStyle name="Migliaia [0] 32 8" xfId="37139" xr:uid="{00000000-0005-0000-0000-000017480000}"/>
    <cellStyle name="Migliaia [0] 32 9" xfId="1749" xr:uid="{00000000-0005-0000-0000-000018480000}"/>
    <cellStyle name="Migliaia [0] 33" xfId="336" xr:uid="{00000000-0005-0000-0000-000019480000}"/>
    <cellStyle name="Migliaia [0] 33 2" xfId="2295" xr:uid="{00000000-0005-0000-0000-00001A480000}"/>
    <cellStyle name="Migliaia [0] 33 2 2" xfId="4269" xr:uid="{00000000-0005-0000-0000-00001B480000}"/>
    <cellStyle name="Migliaia [0] 33 2 2 2" xfId="8091" xr:uid="{00000000-0005-0000-0000-00001C480000}"/>
    <cellStyle name="Migliaia [0] 33 2 2 2 2" xfId="18079" xr:uid="{00000000-0005-0000-0000-00001D480000}"/>
    <cellStyle name="Migliaia [0] 33 2 2 2 3" xfId="42576" xr:uid="{00000000-0005-0000-0000-00001E480000}"/>
    <cellStyle name="Migliaia [0] 33 2 2 2 4" xfId="47085" xr:uid="{00000000-0005-0000-0000-00001F480000}"/>
    <cellStyle name="Migliaia [0] 33 2 2 2 5" xfId="50101" xr:uid="{00000000-0005-0000-0000-000020480000}"/>
    <cellStyle name="Migliaia [0] 33 2 2 3" xfId="8487" xr:uid="{00000000-0005-0000-0000-000021480000}"/>
    <cellStyle name="Migliaia [0] 33 2 2 4" xfId="6838" xr:uid="{00000000-0005-0000-0000-000022480000}"/>
    <cellStyle name="Migliaia [0] 33 2 2 4 2" xfId="17611" xr:uid="{00000000-0005-0000-0000-000023480000}"/>
    <cellStyle name="Migliaia [0] 33 2 2 4 3" xfId="42466" xr:uid="{00000000-0005-0000-0000-000024480000}"/>
    <cellStyle name="Migliaia [0] 33 2 2 4 4" xfId="46604" xr:uid="{00000000-0005-0000-0000-000025480000}"/>
    <cellStyle name="Migliaia [0] 33 2 2 4 5" xfId="49620" xr:uid="{00000000-0005-0000-0000-000026480000}"/>
    <cellStyle name="Migliaia [0] 33 2 2 5" xfId="15936" xr:uid="{00000000-0005-0000-0000-000027480000}"/>
    <cellStyle name="Migliaia [0] 33 2 2 6" xfId="20350" xr:uid="{00000000-0005-0000-0000-000028480000}"/>
    <cellStyle name="Migliaia [0] 33 2 2 7" xfId="45131" xr:uid="{00000000-0005-0000-0000-000029480000}"/>
    <cellStyle name="Migliaia [0] 33 2 2 8" xfId="46037" xr:uid="{00000000-0005-0000-0000-00002A480000}"/>
    <cellStyle name="Migliaia [0] 33 2 3" xfId="8092" xr:uid="{00000000-0005-0000-0000-00002B480000}"/>
    <cellStyle name="Migliaia [0] 33 2 3 2" xfId="29143" xr:uid="{00000000-0005-0000-0000-00002C480000}"/>
    <cellStyle name="Migliaia [0] 33 2 3 2 2" xfId="34494" xr:uid="{00000000-0005-0000-0000-00002D480000}"/>
    <cellStyle name="Migliaia [0] 33 2 3 2 3" xfId="39796" xr:uid="{00000000-0005-0000-0000-00002E480000}"/>
    <cellStyle name="Migliaia [0] 33 2 3 3" xfId="32029" xr:uid="{00000000-0005-0000-0000-00002F480000}"/>
    <cellStyle name="Migliaia [0] 33 2 3 4" xfId="37145" xr:uid="{00000000-0005-0000-0000-000030480000}"/>
    <cellStyle name="Migliaia [0] 33 2 4" xfId="15935" xr:uid="{00000000-0005-0000-0000-000031480000}"/>
    <cellStyle name="Migliaia [0] 33 2 5" xfId="20349" xr:uid="{00000000-0005-0000-0000-000032480000}"/>
    <cellStyle name="Migliaia [0] 33 3" xfId="3982" xr:uid="{00000000-0005-0000-0000-000033480000}"/>
    <cellStyle name="Migliaia [0] 33 3 2" xfId="8093" xr:uid="{00000000-0005-0000-0000-000034480000}"/>
    <cellStyle name="Migliaia [0] 33 3 2 2" xfId="14634" xr:uid="{00000000-0005-0000-0000-000035480000}"/>
    <cellStyle name="Migliaia [0] 33 3 2 2 2" xfId="18080" xr:uid="{00000000-0005-0000-0000-000036480000}"/>
    <cellStyle name="Migliaia [0] 33 3 2 2 2 2" xfId="34495" xr:uid="{00000000-0005-0000-0000-000037480000}"/>
    <cellStyle name="Migliaia [0] 33 3 2 2 3" xfId="39797" xr:uid="{00000000-0005-0000-0000-000038480000}"/>
    <cellStyle name="Migliaia [0] 33 3 2 2 4" xfId="29144" xr:uid="{00000000-0005-0000-0000-000039480000}"/>
    <cellStyle name="Migliaia [0] 33 3 2 3" xfId="32030" xr:uid="{00000000-0005-0000-0000-00003A480000}"/>
    <cellStyle name="Migliaia [0] 33 3 2 4" xfId="37146" xr:uid="{00000000-0005-0000-0000-00003B480000}"/>
    <cellStyle name="Migliaia [0] 33 3 2 5" xfId="43976" xr:uid="{00000000-0005-0000-0000-00003C480000}"/>
    <cellStyle name="Migliaia [0] 33 3 2 6" xfId="47086" xr:uid="{00000000-0005-0000-0000-00003D480000}"/>
    <cellStyle name="Migliaia [0] 33 3 2 7" xfId="50102" xr:uid="{00000000-0005-0000-0000-00003E480000}"/>
    <cellStyle name="Migliaia [0] 33 3 2 8" xfId="13910" xr:uid="{00000000-0005-0000-0000-00003F480000}"/>
    <cellStyle name="Migliaia [0] 33 3 3" xfId="7969" xr:uid="{00000000-0005-0000-0000-000040480000}"/>
    <cellStyle name="Migliaia [0] 33 3 4" xfId="6839" xr:uid="{00000000-0005-0000-0000-000041480000}"/>
    <cellStyle name="Migliaia [0] 33 3 4 2" xfId="17612" xr:uid="{00000000-0005-0000-0000-000042480000}"/>
    <cellStyle name="Migliaia [0] 33 3 4 3" xfId="44176" xr:uid="{00000000-0005-0000-0000-000043480000}"/>
    <cellStyle name="Migliaia [0] 33 3 4 4" xfId="46605" xr:uid="{00000000-0005-0000-0000-000044480000}"/>
    <cellStyle name="Migliaia [0] 33 3 4 5" xfId="49621" xr:uid="{00000000-0005-0000-0000-000045480000}"/>
    <cellStyle name="Migliaia [0] 33 3 5" xfId="15937" xr:uid="{00000000-0005-0000-0000-000046480000}"/>
    <cellStyle name="Migliaia [0] 33 3 6" xfId="20351" xr:uid="{00000000-0005-0000-0000-000047480000}"/>
    <cellStyle name="Migliaia [0] 33 4" xfId="3529" xr:uid="{00000000-0005-0000-0000-000048480000}"/>
    <cellStyle name="Migliaia [0] 33 4 2" xfId="13339" xr:uid="{00000000-0005-0000-0000-000049480000}"/>
    <cellStyle name="Migliaia [0] 33 4 2 2" xfId="31380" xr:uid="{00000000-0005-0000-0000-00004A480000}"/>
    <cellStyle name="Migliaia [0] 33 4 2 2 2" xfId="36538" xr:uid="{00000000-0005-0000-0000-00004B480000}"/>
    <cellStyle name="Migliaia [0] 33 4 2 2 3" xfId="41840" xr:uid="{00000000-0005-0000-0000-00004C480000}"/>
    <cellStyle name="Migliaia [0] 33 4 2 3" xfId="33887" xr:uid="{00000000-0005-0000-0000-00004D480000}"/>
    <cellStyle name="Migliaia [0] 33 4 2 4" xfId="39189" xr:uid="{00000000-0005-0000-0000-00004E480000}"/>
    <cellStyle name="Migliaia [0] 33 4 3" xfId="15938" xr:uid="{00000000-0005-0000-0000-00004F480000}"/>
    <cellStyle name="Migliaia [0] 33 4 3 2" xfId="34496" xr:uid="{00000000-0005-0000-0000-000050480000}"/>
    <cellStyle name="Migliaia [0] 33 4 3 3" xfId="39798" xr:uid="{00000000-0005-0000-0000-000051480000}"/>
    <cellStyle name="Migliaia [0] 33 4 3 4" xfId="29145" xr:uid="{00000000-0005-0000-0000-000052480000}"/>
    <cellStyle name="Migliaia [0] 33 4 4" xfId="32031" xr:uid="{00000000-0005-0000-0000-000053480000}"/>
    <cellStyle name="Migliaia [0] 33 4 5" xfId="37147" xr:uid="{00000000-0005-0000-0000-000054480000}"/>
    <cellStyle name="Migliaia [0] 33 4 6" xfId="12281" xr:uid="{00000000-0005-0000-0000-000055480000}"/>
    <cellStyle name="Migliaia [0] 33 5" xfId="13408" xr:uid="{00000000-0005-0000-0000-000056480000}"/>
    <cellStyle name="Migliaia [0] 33 5 2" xfId="29146" xr:uid="{00000000-0005-0000-0000-000057480000}"/>
    <cellStyle name="Migliaia [0] 33 5 2 2" xfId="34497" xr:uid="{00000000-0005-0000-0000-000058480000}"/>
    <cellStyle name="Migliaia [0] 33 5 2 3" xfId="39799" xr:uid="{00000000-0005-0000-0000-000059480000}"/>
    <cellStyle name="Migliaia [0] 33 5 3" xfId="32032" xr:uid="{00000000-0005-0000-0000-00005A480000}"/>
    <cellStyle name="Migliaia [0] 33 5 4" xfId="37148" xr:uid="{00000000-0005-0000-0000-00005B480000}"/>
    <cellStyle name="Migliaia [0] 33 6" xfId="15934" xr:uid="{00000000-0005-0000-0000-00005C480000}"/>
    <cellStyle name="Migliaia [0] 33 6 2" xfId="34493" xr:uid="{00000000-0005-0000-0000-00005D480000}"/>
    <cellStyle name="Migliaia [0] 33 6 3" xfId="39795" xr:uid="{00000000-0005-0000-0000-00005E480000}"/>
    <cellStyle name="Migliaia [0] 33 6 4" xfId="29142" xr:uid="{00000000-0005-0000-0000-00005F480000}"/>
    <cellStyle name="Migliaia [0] 33 7" xfId="32028" xr:uid="{00000000-0005-0000-0000-000060480000}"/>
    <cellStyle name="Migliaia [0] 33 8" xfId="37144" xr:uid="{00000000-0005-0000-0000-000061480000}"/>
    <cellStyle name="Migliaia [0] 33 9" xfId="1750" xr:uid="{00000000-0005-0000-0000-000062480000}"/>
    <cellStyle name="Migliaia [0] 34" xfId="337" xr:uid="{00000000-0005-0000-0000-000063480000}"/>
    <cellStyle name="Migliaia [0] 34 2" xfId="2296" xr:uid="{00000000-0005-0000-0000-000064480000}"/>
    <cellStyle name="Migliaia [0] 34 2 2" xfId="4270" xr:uid="{00000000-0005-0000-0000-000065480000}"/>
    <cellStyle name="Migliaia [0] 34 2 2 2" xfId="8094" xr:uid="{00000000-0005-0000-0000-000066480000}"/>
    <cellStyle name="Migliaia [0] 34 2 2 2 2" xfId="18081" xr:uid="{00000000-0005-0000-0000-000067480000}"/>
    <cellStyle name="Migliaia [0] 34 2 2 2 3" xfId="43026" xr:uid="{00000000-0005-0000-0000-000068480000}"/>
    <cellStyle name="Migliaia [0] 34 2 2 2 4" xfId="47087" xr:uid="{00000000-0005-0000-0000-000069480000}"/>
    <cellStyle name="Migliaia [0] 34 2 2 2 5" xfId="50103" xr:uid="{00000000-0005-0000-0000-00006A480000}"/>
    <cellStyle name="Migliaia [0] 34 2 2 3" xfId="7854" xr:uid="{00000000-0005-0000-0000-00006B480000}"/>
    <cellStyle name="Migliaia [0] 34 2 2 4" xfId="6840" xr:uid="{00000000-0005-0000-0000-00006C480000}"/>
    <cellStyle name="Migliaia [0] 34 2 2 4 2" xfId="17613" xr:uid="{00000000-0005-0000-0000-00006D480000}"/>
    <cellStyle name="Migliaia [0] 34 2 2 4 3" xfId="21640" xr:uid="{00000000-0005-0000-0000-00006E480000}"/>
    <cellStyle name="Migliaia [0] 34 2 2 4 4" xfId="46606" xr:uid="{00000000-0005-0000-0000-00006F480000}"/>
    <cellStyle name="Migliaia [0] 34 2 2 4 5" xfId="49622" xr:uid="{00000000-0005-0000-0000-000070480000}"/>
    <cellStyle name="Migliaia [0] 34 2 2 5" xfId="15941" xr:uid="{00000000-0005-0000-0000-000071480000}"/>
    <cellStyle name="Migliaia [0] 34 2 2 6" xfId="20353" xr:uid="{00000000-0005-0000-0000-000072480000}"/>
    <cellStyle name="Migliaia [0] 34 2 2 7" xfId="45132" xr:uid="{00000000-0005-0000-0000-000073480000}"/>
    <cellStyle name="Migliaia [0] 34 2 2 8" xfId="46038" xr:uid="{00000000-0005-0000-0000-000074480000}"/>
    <cellStyle name="Migliaia [0] 34 2 3" xfId="8095" xr:uid="{00000000-0005-0000-0000-000075480000}"/>
    <cellStyle name="Migliaia [0] 34 2 3 2" xfId="29148" xr:uid="{00000000-0005-0000-0000-000076480000}"/>
    <cellStyle name="Migliaia [0] 34 2 3 2 2" xfId="34499" xr:uid="{00000000-0005-0000-0000-000077480000}"/>
    <cellStyle name="Migliaia [0] 34 2 3 2 3" xfId="39801" xr:uid="{00000000-0005-0000-0000-000078480000}"/>
    <cellStyle name="Migliaia [0] 34 2 3 3" xfId="32034" xr:uid="{00000000-0005-0000-0000-000079480000}"/>
    <cellStyle name="Migliaia [0] 34 2 3 4" xfId="37150" xr:uid="{00000000-0005-0000-0000-00007A480000}"/>
    <cellStyle name="Migliaia [0] 34 2 4" xfId="15940" xr:uid="{00000000-0005-0000-0000-00007B480000}"/>
    <cellStyle name="Migliaia [0] 34 2 5" xfId="20352" xr:uid="{00000000-0005-0000-0000-00007C480000}"/>
    <cellStyle name="Migliaia [0] 34 3" xfId="3983" xr:uid="{00000000-0005-0000-0000-00007D480000}"/>
    <cellStyle name="Migliaia [0] 34 3 2" xfId="8096" xr:uid="{00000000-0005-0000-0000-00007E480000}"/>
    <cellStyle name="Migliaia [0] 34 3 2 2" xfId="14635" xr:uid="{00000000-0005-0000-0000-00007F480000}"/>
    <cellStyle name="Migliaia [0] 34 3 2 2 2" xfId="18082" xr:uid="{00000000-0005-0000-0000-000080480000}"/>
    <cellStyle name="Migliaia [0] 34 3 2 2 2 2" xfId="34500" xr:uid="{00000000-0005-0000-0000-000081480000}"/>
    <cellStyle name="Migliaia [0] 34 3 2 2 3" xfId="39802" xr:uid="{00000000-0005-0000-0000-000082480000}"/>
    <cellStyle name="Migliaia [0] 34 3 2 2 4" xfId="29149" xr:uid="{00000000-0005-0000-0000-000083480000}"/>
    <cellStyle name="Migliaia [0] 34 3 2 3" xfId="32035" xr:uid="{00000000-0005-0000-0000-000084480000}"/>
    <cellStyle name="Migliaia [0] 34 3 2 4" xfId="37151" xr:uid="{00000000-0005-0000-0000-000085480000}"/>
    <cellStyle name="Migliaia [0] 34 3 2 5" xfId="29348" xr:uid="{00000000-0005-0000-0000-000086480000}"/>
    <cellStyle name="Migliaia [0] 34 3 2 6" xfId="47088" xr:uid="{00000000-0005-0000-0000-000087480000}"/>
    <cellStyle name="Migliaia [0] 34 3 2 7" xfId="50104" xr:uid="{00000000-0005-0000-0000-000088480000}"/>
    <cellStyle name="Migliaia [0] 34 3 2 8" xfId="13911" xr:uid="{00000000-0005-0000-0000-000089480000}"/>
    <cellStyle name="Migliaia [0] 34 3 3" xfId="7416" xr:uid="{00000000-0005-0000-0000-00008A480000}"/>
    <cellStyle name="Migliaia [0] 34 3 4" xfId="6841" xr:uid="{00000000-0005-0000-0000-00008B480000}"/>
    <cellStyle name="Migliaia [0] 34 3 4 2" xfId="17614" xr:uid="{00000000-0005-0000-0000-00008C480000}"/>
    <cellStyle name="Migliaia [0] 34 3 4 3" xfId="43968" xr:uid="{00000000-0005-0000-0000-00008D480000}"/>
    <cellStyle name="Migliaia [0] 34 3 4 4" xfId="46607" xr:uid="{00000000-0005-0000-0000-00008E480000}"/>
    <cellStyle name="Migliaia [0] 34 3 4 5" xfId="49623" xr:uid="{00000000-0005-0000-0000-00008F480000}"/>
    <cellStyle name="Migliaia [0] 34 3 5" xfId="15942" xr:uid="{00000000-0005-0000-0000-000090480000}"/>
    <cellStyle name="Migliaia [0] 34 3 6" xfId="20354" xr:uid="{00000000-0005-0000-0000-000091480000}"/>
    <cellStyle name="Migliaia [0] 34 4" xfId="3530" xr:uid="{00000000-0005-0000-0000-000092480000}"/>
    <cellStyle name="Migliaia [0] 34 4 2" xfId="13340" xr:uid="{00000000-0005-0000-0000-000093480000}"/>
    <cellStyle name="Migliaia [0] 34 4 2 2" xfId="31381" xr:uid="{00000000-0005-0000-0000-000094480000}"/>
    <cellStyle name="Migliaia [0] 34 4 2 2 2" xfId="36539" xr:uid="{00000000-0005-0000-0000-000095480000}"/>
    <cellStyle name="Migliaia [0] 34 4 2 2 3" xfId="41841" xr:uid="{00000000-0005-0000-0000-000096480000}"/>
    <cellStyle name="Migliaia [0] 34 4 2 3" xfId="33888" xr:uid="{00000000-0005-0000-0000-000097480000}"/>
    <cellStyle name="Migliaia [0] 34 4 2 4" xfId="39190" xr:uid="{00000000-0005-0000-0000-000098480000}"/>
    <cellStyle name="Migliaia [0] 34 4 3" xfId="15943" xr:uid="{00000000-0005-0000-0000-000099480000}"/>
    <cellStyle name="Migliaia [0] 34 4 3 2" xfId="34501" xr:uid="{00000000-0005-0000-0000-00009A480000}"/>
    <cellStyle name="Migliaia [0] 34 4 3 3" xfId="39803" xr:uid="{00000000-0005-0000-0000-00009B480000}"/>
    <cellStyle name="Migliaia [0] 34 4 3 4" xfId="29150" xr:uid="{00000000-0005-0000-0000-00009C480000}"/>
    <cellStyle name="Migliaia [0] 34 4 4" xfId="32036" xr:uid="{00000000-0005-0000-0000-00009D480000}"/>
    <cellStyle name="Migliaia [0] 34 4 5" xfId="37152" xr:uid="{00000000-0005-0000-0000-00009E480000}"/>
    <cellStyle name="Migliaia [0] 34 4 6" xfId="12282" xr:uid="{00000000-0005-0000-0000-00009F480000}"/>
    <cellStyle name="Migliaia [0] 34 5" xfId="13409" xr:uid="{00000000-0005-0000-0000-0000A0480000}"/>
    <cellStyle name="Migliaia [0] 34 5 2" xfId="29151" xr:uid="{00000000-0005-0000-0000-0000A1480000}"/>
    <cellStyle name="Migliaia [0] 34 5 2 2" xfId="34502" xr:uid="{00000000-0005-0000-0000-0000A2480000}"/>
    <cellStyle name="Migliaia [0] 34 5 2 3" xfId="39804" xr:uid="{00000000-0005-0000-0000-0000A3480000}"/>
    <cellStyle name="Migliaia [0] 34 5 3" xfId="32037" xr:uid="{00000000-0005-0000-0000-0000A4480000}"/>
    <cellStyle name="Migliaia [0] 34 5 4" xfId="37153" xr:uid="{00000000-0005-0000-0000-0000A5480000}"/>
    <cellStyle name="Migliaia [0] 34 6" xfId="15939" xr:uid="{00000000-0005-0000-0000-0000A6480000}"/>
    <cellStyle name="Migliaia [0] 34 6 2" xfId="34498" xr:uid="{00000000-0005-0000-0000-0000A7480000}"/>
    <cellStyle name="Migliaia [0] 34 6 3" xfId="39800" xr:uid="{00000000-0005-0000-0000-0000A8480000}"/>
    <cellStyle name="Migliaia [0] 34 6 4" xfId="29147" xr:uid="{00000000-0005-0000-0000-0000A9480000}"/>
    <cellStyle name="Migliaia [0] 34 7" xfId="32033" xr:uid="{00000000-0005-0000-0000-0000AA480000}"/>
    <cellStyle name="Migliaia [0] 34 8" xfId="37149" xr:uid="{00000000-0005-0000-0000-0000AB480000}"/>
    <cellStyle name="Migliaia [0] 34 9" xfId="1751" xr:uid="{00000000-0005-0000-0000-0000AC480000}"/>
    <cellStyle name="Migliaia [0] 35" xfId="338" xr:uid="{00000000-0005-0000-0000-0000AD480000}"/>
    <cellStyle name="Migliaia [0] 35 2" xfId="2297" xr:uid="{00000000-0005-0000-0000-0000AE480000}"/>
    <cellStyle name="Migliaia [0] 35 2 2" xfId="4271" xr:uid="{00000000-0005-0000-0000-0000AF480000}"/>
    <cellStyle name="Migliaia [0] 35 2 2 2" xfId="8097" xr:uid="{00000000-0005-0000-0000-0000B0480000}"/>
    <cellStyle name="Migliaia [0] 35 2 2 2 2" xfId="18083" xr:uid="{00000000-0005-0000-0000-0000B1480000}"/>
    <cellStyle name="Migliaia [0] 35 2 2 2 3" xfId="42577" xr:uid="{00000000-0005-0000-0000-0000B2480000}"/>
    <cellStyle name="Migliaia [0] 35 2 2 2 4" xfId="47089" xr:uid="{00000000-0005-0000-0000-0000B3480000}"/>
    <cellStyle name="Migliaia [0] 35 2 2 2 5" xfId="50105" xr:uid="{00000000-0005-0000-0000-0000B4480000}"/>
    <cellStyle name="Migliaia [0] 35 2 2 3" xfId="8646" xr:uid="{00000000-0005-0000-0000-0000B5480000}"/>
    <cellStyle name="Migliaia [0] 35 2 2 4" xfId="6842" xr:uid="{00000000-0005-0000-0000-0000B6480000}"/>
    <cellStyle name="Migliaia [0] 35 2 2 4 2" xfId="17615" xr:uid="{00000000-0005-0000-0000-0000B7480000}"/>
    <cellStyle name="Migliaia [0] 35 2 2 4 3" xfId="42921" xr:uid="{00000000-0005-0000-0000-0000B8480000}"/>
    <cellStyle name="Migliaia [0] 35 2 2 4 4" xfId="46608" xr:uid="{00000000-0005-0000-0000-0000B9480000}"/>
    <cellStyle name="Migliaia [0] 35 2 2 4 5" xfId="49624" xr:uid="{00000000-0005-0000-0000-0000BA480000}"/>
    <cellStyle name="Migliaia [0] 35 2 2 5" xfId="15946" xr:uid="{00000000-0005-0000-0000-0000BB480000}"/>
    <cellStyle name="Migliaia [0] 35 2 2 6" xfId="20356" xr:uid="{00000000-0005-0000-0000-0000BC480000}"/>
    <cellStyle name="Migliaia [0] 35 2 2 7" xfId="45133" xr:uid="{00000000-0005-0000-0000-0000BD480000}"/>
    <cellStyle name="Migliaia [0] 35 2 2 8" xfId="46039" xr:uid="{00000000-0005-0000-0000-0000BE480000}"/>
    <cellStyle name="Migliaia [0] 35 2 3" xfId="8098" xr:uid="{00000000-0005-0000-0000-0000BF480000}"/>
    <cellStyle name="Migliaia [0] 35 2 3 2" xfId="29153" xr:uid="{00000000-0005-0000-0000-0000C0480000}"/>
    <cellStyle name="Migliaia [0] 35 2 3 2 2" xfId="34504" xr:uid="{00000000-0005-0000-0000-0000C1480000}"/>
    <cellStyle name="Migliaia [0] 35 2 3 2 3" xfId="39806" xr:uid="{00000000-0005-0000-0000-0000C2480000}"/>
    <cellStyle name="Migliaia [0] 35 2 3 3" xfId="32039" xr:uid="{00000000-0005-0000-0000-0000C3480000}"/>
    <cellStyle name="Migliaia [0] 35 2 3 4" xfId="37155" xr:uid="{00000000-0005-0000-0000-0000C4480000}"/>
    <cellStyle name="Migliaia [0] 35 2 4" xfId="15945" xr:uid="{00000000-0005-0000-0000-0000C5480000}"/>
    <cellStyle name="Migliaia [0] 35 2 5" xfId="20355" xr:uid="{00000000-0005-0000-0000-0000C6480000}"/>
    <cellStyle name="Migliaia [0] 35 3" xfId="3984" xr:uid="{00000000-0005-0000-0000-0000C7480000}"/>
    <cellStyle name="Migliaia [0] 35 3 2" xfId="8099" xr:uid="{00000000-0005-0000-0000-0000C8480000}"/>
    <cellStyle name="Migliaia [0] 35 3 2 2" xfId="14636" xr:uid="{00000000-0005-0000-0000-0000C9480000}"/>
    <cellStyle name="Migliaia [0] 35 3 2 2 2" xfId="18084" xr:uid="{00000000-0005-0000-0000-0000CA480000}"/>
    <cellStyle name="Migliaia [0] 35 3 2 2 2 2" xfId="34505" xr:uid="{00000000-0005-0000-0000-0000CB480000}"/>
    <cellStyle name="Migliaia [0] 35 3 2 2 3" xfId="39807" xr:uid="{00000000-0005-0000-0000-0000CC480000}"/>
    <cellStyle name="Migliaia [0] 35 3 2 2 4" xfId="29154" xr:uid="{00000000-0005-0000-0000-0000CD480000}"/>
    <cellStyle name="Migliaia [0] 35 3 2 3" xfId="32040" xr:uid="{00000000-0005-0000-0000-0000CE480000}"/>
    <cellStyle name="Migliaia [0] 35 3 2 4" xfId="37156" xr:uid="{00000000-0005-0000-0000-0000CF480000}"/>
    <cellStyle name="Migliaia [0] 35 3 2 5" xfId="44555" xr:uid="{00000000-0005-0000-0000-0000D0480000}"/>
    <cellStyle name="Migliaia [0] 35 3 2 6" xfId="47090" xr:uid="{00000000-0005-0000-0000-0000D1480000}"/>
    <cellStyle name="Migliaia [0] 35 3 2 7" xfId="50106" xr:uid="{00000000-0005-0000-0000-0000D2480000}"/>
    <cellStyle name="Migliaia [0] 35 3 2 8" xfId="13912" xr:uid="{00000000-0005-0000-0000-0000D3480000}"/>
    <cellStyle name="Migliaia [0] 35 3 3" xfId="8681" xr:uid="{00000000-0005-0000-0000-0000D4480000}"/>
    <cellStyle name="Migliaia [0] 35 3 4" xfId="6843" xr:uid="{00000000-0005-0000-0000-0000D5480000}"/>
    <cellStyle name="Migliaia [0] 35 3 4 2" xfId="17616" xr:uid="{00000000-0005-0000-0000-0000D6480000}"/>
    <cellStyle name="Migliaia [0] 35 3 4 3" xfId="33002" xr:uid="{00000000-0005-0000-0000-0000D7480000}"/>
    <cellStyle name="Migliaia [0] 35 3 4 4" xfId="46609" xr:uid="{00000000-0005-0000-0000-0000D8480000}"/>
    <cellStyle name="Migliaia [0] 35 3 4 5" xfId="49625" xr:uid="{00000000-0005-0000-0000-0000D9480000}"/>
    <cellStyle name="Migliaia [0] 35 3 5" xfId="15947" xr:uid="{00000000-0005-0000-0000-0000DA480000}"/>
    <cellStyle name="Migliaia [0] 35 3 6" xfId="20357" xr:uid="{00000000-0005-0000-0000-0000DB480000}"/>
    <cellStyle name="Migliaia [0] 35 4" xfId="3531" xr:uid="{00000000-0005-0000-0000-0000DC480000}"/>
    <cellStyle name="Migliaia [0] 35 4 2" xfId="13341" xr:uid="{00000000-0005-0000-0000-0000DD480000}"/>
    <cellStyle name="Migliaia [0] 35 4 2 2" xfId="31382" xr:uid="{00000000-0005-0000-0000-0000DE480000}"/>
    <cellStyle name="Migliaia [0] 35 4 2 2 2" xfId="36540" xr:uid="{00000000-0005-0000-0000-0000DF480000}"/>
    <cellStyle name="Migliaia [0] 35 4 2 2 3" xfId="41842" xr:uid="{00000000-0005-0000-0000-0000E0480000}"/>
    <cellStyle name="Migliaia [0] 35 4 2 3" xfId="33889" xr:uid="{00000000-0005-0000-0000-0000E1480000}"/>
    <cellStyle name="Migliaia [0] 35 4 2 4" xfId="39191" xr:uid="{00000000-0005-0000-0000-0000E2480000}"/>
    <cellStyle name="Migliaia [0] 35 4 3" xfId="15948" xr:uid="{00000000-0005-0000-0000-0000E3480000}"/>
    <cellStyle name="Migliaia [0] 35 4 3 2" xfId="34506" xr:uid="{00000000-0005-0000-0000-0000E4480000}"/>
    <cellStyle name="Migliaia [0] 35 4 3 3" xfId="39808" xr:uid="{00000000-0005-0000-0000-0000E5480000}"/>
    <cellStyle name="Migliaia [0] 35 4 3 4" xfId="29155" xr:uid="{00000000-0005-0000-0000-0000E6480000}"/>
    <cellStyle name="Migliaia [0] 35 4 4" xfId="32041" xr:uid="{00000000-0005-0000-0000-0000E7480000}"/>
    <cellStyle name="Migliaia [0] 35 4 5" xfId="37157" xr:uid="{00000000-0005-0000-0000-0000E8480000}"/>
    <cellStyle name="Migliaia [0] 35 4 6" xfId="12283" xr:uid="{00000000-0005-0000-0000-0000E9480000}"/>
    <cellStyle name="Migliaia [0] 35 5" xfId="13410" xr:uid="{00000000-0005-0000-0000-0000EA480000}"/>
    <cellStyle name="Migliaia [0] 35 5 2" xfId="29156" xr:uid="{00000000-0005-0000-0000-0000EB480000}"/>
    <cellStyle name="Migliaia [0] 35 5 2 2" xfId="34507" xr:uid="{00000000-0005-0000-0000-0000EC480000}"/>
    <cellStyle name="Migliaia [0] 35 5 2 3" xfId="39809" xr:uid="{00000000-0005-0000-0000-0000ED480000}"/>
    <cellStyle name="Migliaia [0] 35 5 3" xfId="32042" xr:uid="{00000000-0005-0000-0000-0000EE480000}"/>
    <cellStyle name="Migliaia [0] 35 5 4" xfId="37158" xr:uid="{00000000-0005-0000-0000-0000EF480000}"/>
    <cellStyle name="Migliaia [0] 35 6" xfId="15944" xr:uid="{00000000-0005-0000-0000-0000F0480000}"/>
    <cellStyle name="Migliaia [0] 35 6 2" xfId="34503" xr:uid="{00000000-0005-0000-0000-0000F1480000}"/>
    <cellStyle name="Migliaia [0] 35 6 3" xfId="39805" xr:uid="{00000000-0005-0000-0000-0000F2480000}"/>
    <cellStyle name="Migliaia [0] 35 6 4" xfId="29152" xr:uid="{00000000-0005-0000-0000-0000F3480000}"/>
    <cellStyle name="Migliaia [0] 35 7" xfId="32038" xr:uid="{00000000-0005-0000-0000-0000F4480000}"/>
    <cellStyle name="Migliaia [0] 35 8" xfId="37154" xr:uid="{00000000-0005-0000-0000-0000F5480000}"/>
    <cellStyle name="Migliaia [0] 35 9" xfId="1752" xr:uid="{00000000-0005-0000-0000-0000F6480000}"/>
    <cellStyle name="Migliaia [0] 36" xfId="339" xr:uid="{00000000-0005-0000-0000-0000F7480000}"/>
    <cellStyle name="Migliaia [0] 36 2" xfId="2298" xr:uid="{00000000-0005-0000-0000-0000F8480000}"/>
    <cellStyle name="Migliaia [0] 36 2 2" xfId="4272" xr:uid="{00000000-0005-0000-0000-0000F9480000}"/>
    <cellStyle name="Migliaia [0] 36 2 2 2" xfId="8100" xr:uid="{00000000-0005-0000-0000-0000FA480000}"/>
    <cellStyle name="Migliaia [0] 36 2 2 2 2" xfId="18085" xr:uid="{00000000-0005-0000-0000-0000FB480000}"/>
    <cellStyle name="Migliaia [0] 36 2 2 2 3" xfId="43027" xr:uid="{00000000-0005-0000-0000-0000FC480000}"/>
    <cellStyle name="Migliaia [0] 36 2 2 2 4" xfId="47091" xr:uid="{00000000-0005-0000-0000-0000FD480000}"/>
    <cellStyle name="Migliaia [0] 36 2 2 2 5" xfId="50107" xr:uid="{00000000-0005-0000-0000-0000FE480000}"/>
    <cellStyle name="Migliaia [0] 36 2 2 3" xfId="8645" xr:uid="{00000000-0005-0000-0000-0000FF480000}"/>
    <cellStyle name="Migliaia [0] 36 2 2 4" xfId="6844" xr:uid="{00000000-0005-0000-0000-000000490000}"/>
    <cellStyle name="Migliaia [0] 36 2 2 4 2" xfId="17617" xr:uid="{00000000-0005-0000-0000-000001490000}"/>
    <cellStyle name="Migliaia [0] 36 2 2 4 3" xfId="43691" xr:uid="{00000000-0005-0000-0000-000002490000}"/>
    <cellStyle name="Migliaia [0] 36 2 2 4 4" xfId="46610" xr:uid="{00000000-0005-0000-0000-000003490000}"/>
    <cellStyle name="Migliaia [0] 36 2 2 4 5" xfId="49626" xr:uid="{00000000-0005-0000-0000-000004490000}"/>
    <cellStyle name="Migliaia [0] 36 2 2 5" xfId="15951" xr:uid="{00000000-0005-0000-0000-000005490000}"/>
    <cellStyle name="Migliaia [0] 36 2 2 6" xfId="20359" xr:uid="{00000000-0005-0000-0000-000006490000}"/>
    <cellStyle name="Migliaia [0] 36 2 2 7" xfId="45134" xr:uid="{00000000-0005-0000-0000-000007490000}"/>
    <cellStyle name="Migliaia [0] 36 2 2 8" xfId="46040" xr:uid="{00000000-0005-0000-0000-000008490000}"/>
    <cellStyle name="Migliaia [0] 36 2 3" xfId="8101" xr:uid="{00000000-0005-0000-0000-000009490000}"/>
    <cellStyle name="Migliaia [0] 36 2 3 2" xfId="29158" xr:uid="{00000000-0005-0000-0000-00000A490000}"/>
    <cellStyle name="Migliaia [0] 36 2 3 2 2" xfId="34509" xr:uid="{00000000-0005-0000-0000-00000B490000}"/>
    <cellStyle name="Migliaia [0] 36 2 3 2 3" xfId="39811" xr:uid="{00000000-0005-0000-0000-00000C490000}"/>
    <cellStyle name="Migliaia [0] 36 2 3 3" xfId="32044" xr:uid="{00000000-0005-0000-0000-00000D490000}"/>
    <cellStyle name="Migliaia [0] 36 2 3 4" xfId="37160" xr:uid="{00000000-0005-0000-0000-00000E490000}"/>
    <cellStyle name="Migliaia [0] 36 2 4" xfId="15950" xr:uid="{00000000-0005-0000-0000-00000F490000}"/>
    <cellStyle name="Migliaia [0] 36 2 5" xfId="20358" xr:uid="{00000000-0005-0000-0000-000010490000}"/>
    <cellStyle name="Migliaia [0] 36 3" xfId="3985" xr:uid="{00000000-0005-0000-0000-000011490000}"/>
    <cellStyle name="Migliaia [0] 36 3 2" xfId="8102" xr:uid="{00000000-0005-0000-0000-000012490000}"/>
    <cellStyle name="Migliaia [0] 36 3 2 2" xfId="14637" xr:uid="{00000000-0005-0000-0000-000013490000}"/>
    <cellStyle name="Migliaia [0] 36 3 2 2 2" xfId="18086" xr:uid="{00000000-0005-0000-0000-000014490000}"/>
    <cellStyle name="Migliaia [0] 36 3 2 2 2 2" xfId="34510" xr:uid="{00000000-0005-0000-0000-000015490000}"/>
    <cellStyle name="Migliaia [0] 36 3 2 2 3" xfId="39812" xr:uid="{00000000-0005-0000-0000-000016490000}"/>
    <cellStyle name="Migliaia [0] 36 3 2 2 4" xfId="29159" xr:uid="{00000000-0005-0000-0000-000017490000}"/>
    <cellStyle name="Migliaia [0] 36 3 2 3" xfId="32045" xr:uid="{00000000-0005-0000-0000-000018490000}"/>
    <cellStyle name="Migliaia [0] 36 3 2 4" xfId="37161" xr:uid="{00000000-0005-0000-0000-000019490000}"/>
    <cellStyle name="Migliaia [0] 36 3 2 5" xfId="43600" xr:uid="{00000000-0005-0000-0000-00001A490000}"/>
    <cellStyle name="Migliaia [0] 36 3 2 6" xfId="47092" xr:uid="{00000000-0005-0000-0000-00001B490000}"/>
    <cellStyle name="Migliaia [0] 36 3 2 7" xfId="50108" xr:uid="{00000000-0005-0000-0000-00001C490000}"/>
    <cellStyle name="Migliaia [0] 36 3 2 8" xfId="13913" xr:uid="{00000000-0005-0000-0000-00001D490000}"/>
    <cellStyle name="Migliaia [0] 36 3 3" xfId="8680" xr:uid="{00000000-0005-0000-0000-00001E490000}"/>
    <cellStyle name="Migliaia [0] 36 3 4" xfId="6845" xr:uid="{00000000-0005-0000-0000-00001F490000}"/>
    <cellStyle name="Migliaia [0] 36 3 4 2" xfId="17618" xr:uid="{00000000-0005-0000-0000-000020490000}"/>
    <cellStyle name="Migliaia [0] 36 3 4 3" xfId="43941" xr:uid="{00000000-0005-0000-0000-000021490000}"/>
    <cellStyle name="Migliaia [0] 36 3 4 4" xfId="46611" xr:uid="{00000000-0005-0000-0000-000022490000}"/>
    <cellStyle name="Migliaia [0] 36 3 4 5" xfId="49627" xr:uid="{00000000-0005-0000-0000-000023490000}"/>
    <cellStyle name="Migliaia [0] 36 3 5" xfId="15952" xr:uid="{00000000-0005-0000-0000-000024490000}"/>
    <cellStyle name="Migliaia [0] 36 3 6" xfId="20360" xr:uid="{00000000-0005-0000-0000-000025490000}"/>
    <cellStyle name="Migliaia [0] 36 4" xfId="3532" xr:uid="{00000000-0005-0000-0000-000026490000}"/>
    <cellStyle name="Migliaia [0] 36 4 2" xfId="13342" xr:uid="{00000000-0005-0000-0000-000027490000}"/>
    <cellStyle name="Migliaia [0] 36 4 2 2" xfId="31383" xr:uid="{00000000-0005-0000-0000-000028490000}"/>
    <cellStyle name="Migliaia [0] 36 4 2 2 2" xfId="36541" xr:uid="{00000000-0005-0000-0000-000029490000}"/>
    <cellStyle name="Migliaia [0] 36 4 2 2 3" xfId="41843" xr:uid="{00000000-0005-0000-0000-00002A490000}"/>
    <cellStyle name="Migliaia [0] 36 4 2 3" xfId="33890" xr:uid="{00000000-0005-0000-0000-00002B490000}"/>
    <cellStyle name="Migliaia [0] 36 4 2 4" xfId="39192" xr:uid="{00000000-0005-0000-0000-00002C490000}"/>
    <cellStyle name="Migliaia [0] 36 4 3" xfId="15953" xr:uid="{00000000-0005-0000-0000-00002D490000}"/>
    <cellStyle name="Migliaia [0] 36 4 3 2" xfId="34511" xr:uid="{00000000-0005-0000-0000-00002E490000}"/>
    <cellStyle name="Migliaia [0] 36 4 3 3" xfId="39813" xr:uid="{00000000-0005-0000-0000-00002F490000}"/>
    <cellStyle name="Migliaia [0] 36 4 3 4" xfId="29160" xr:uid="{00000000-0005-0000-0000-000030490000}"/>
    <cellStyle name="Migliaia [0] 36 4 4" xfId="32046" xr:uid="{00000000-0005-0000-0000-000031490000}"/>
    <cellStyle name="Migliaia [0] 36 4 5" xfId="37162" xr:uid="{00000000-0005-0000-0000-000032490000}"/>
    <cellStyle name="Migliaia [0] 36 4 6" xfId="12284" xr:uid="{00000000-0005-0000-0000-000033490000}"/>
    <cellStyle name="Migliaia [0] 36 5" xfId="13411" xr:uid="{00000000-0005-0000-0000-000034490000}"/>
    <cellStyle name="Migliaia [0] 36 5 2" xfId="29161" xr:uid="{00000000-0005-0000-0000-000035490000}"/>
    <cellStyle name="Migliaia [0] 36 5 2 2" xfId="34512" xr:uid="{00000000-0005-0000-0000-000036490000}"/>
    <cellStyle name="Migliaia [0] 36 5 2 3" xfId="39814" xr:uid="{00000000-0005-0000-0000-000037490000}"/>
    <cellStyle name="Migliaia [0] 36 5 3" xfId="32047" xr:uid="{00000000-0005-0000-0000-000038490000}"/>
    <cellStyle name="Migliaia [0] 36 5 4" xfId="37163" xr:uid="{00000000-0005-0000-0000-000039490000}"/>
    <cellStyle name="Migliaia [0] 36 6" xfId="15949" xr:uid="{00000000-0005-0000-0000-00003A490000}"/>
    <cellStyle name="Migliaia [0] 36 6 2" xfId="34508" xr:uid="{00000000-0005-0000-0000-00003B490000}"/>
    <cellStyle name="Migliaia [0] 36 6 3" xfId="39810" xr:uid="{00000000-0005-0000-0000-00003C490000}"/>
    <cellStyle name="Migliaia [0] 36 6 4" xfId="29157" xr:uid="{00000000-0005-0000-0000-00003D490000}"/>
    <cellStyle name="Migliaia [0] 36 7" xfId="32043" xr:uid="{00000000-0005-0000-0000-00003E490000}"/>
    <cellStyle name="Migliaia [0] 36 8" xfId="37159" xr:uid="{00000000-0005-0000-0000-00003F490000}"/>
    <cellStyle name="Migliaia [0] 36 9" xfId="1753" xr:uid="{00000000-0005-0000-0000-000040490000}"/>
    <cellStyle name="Migliaia [0] 37" xfId="340" xr:uid="{00000000-0005-0000-0000-000041490000}"/>
    <cellStyle name="Migliaia [0] 37 2" xfId="2299" xr:uid="{00000000-0005-0000-0000-000042490000}"/>
    <cellStyle name="Migliaia [0] 37 2 2" xfId="4273" xr:uid="{00000000-0005-0000-0000-000043490000}"/>
    <cellStyle name="Migliaia [0] 37 2 2 2" xfId="8103" xr:uid="{00000000-0005-0000-0000-000044490000}"/>
    <cellStyle name="Migliaia [0] 37 2 2 2 2" xfId="18087" xr:uid="{00000000-0005-0000-0000-000045490000}"/>
    <cellStyle name="Migliaia [0] 37 2 2 2 3" xfId="42578" xr:uid="{00000000-0005-0000-0000-000046490000}"/>
    <cellStyle name="Migliaia [0] 37 2 2 2 4" xfId="47093" xr:uid="{00000000-0005-0000-0000-000047490000}"/>
    <cellStyle name="Migliaia [0] 37 2 2 2 5" xfId="50109" xr:uid="{00000000-0005-0000-0000-000048490000}"/>
    <cellStyle name="Migliaia [0] 37 2 2 3" xfId="8644" xr:uid="{00000000-0005-0000-0000-000049490000}"/>
    <cellStyle name="Migliaia [0] 37 2 2 4" xfId="6846" xr:uid="{00000000-0005-0000-0000-00004A490000}"/>
    <cellStyle name="Migliaia [0] 37 2 2 4 2" xfId="17619" xr:uid="{00000000-0005-0000-0000-00004B490000}"/>
    <cellStyle name="Migliaia [0] 37 2 2 4 3" xfId="42467" xr:uid="{00000000-0005-0000-0000-00004C490000}"/>
    <cellStyle name="Migliaia [0] 37 2 2 4 4" xfId="46612" xr:uid="{00000000-0005-0000-0000-00004D490000}"/>
    <cellStyle name="Migliaia [0] 37 2 2 4 5" xfId="49628" xr:uid="{00000000-0005-0000-0000-00004E490000}"/>
    <cellStyle name="Migliaia [0] 37 2 2 5" xfId="15956" xr:uid="{00000000-0005-0000-0000-00004F490000}"/>
    <cellStyle name="Migliaia [0] 37 2 2 6" xfId="20362" xr:uid="{00000000-0005-0000-0000-000050490000}"/>
    <cellStyle name="Migliaia [0] 37 2 2 7" xfId="45135" xr:uid="{00000000-0005-0000-0000-000051490000}"/>
    <cellStyle name="Migliaia [0] 37 2 2 8" xfId="46041" xr:uid="{00000000-0005-0000-0000-000052490000}"/>
    <cellStyle name="Migliaia [0] 37 2 3" xfId="8104" xr:uid="{00000000-0005-0000-0000-000053490000}"/>
    <cellStyle name="Migliaia [0] 37 2 3 2" xfId="29163" xr:uid="{00000000-0005-0000-0000-000054490000}"/>
    <cellStyle name="Migliaia [0] 37 2 3 2 2" xfId="34514" xr:uid="{00000000-0005-0000-0000-000055490000}"/>
    <cellStyle name="Migliaia [0] 37 2 3 2 3" xfId="39816" xr:uid="{00000000-0005-0000-0000-000056490000}"/>
    <cellStyle name="Migliaia [0] 37 2 3 3" xfId="32049" xr:uid="{00000000-0005-0000-0000-000057490000}"/>
    <cellStyle name="Migliaia [0] 37 2 3 4" xfId="37165" xr:uid="{00000000-0005-0000-0000-000058490000}"/>
    <cellStyle name="Migliaia [0] 37 2 4" xfId="15955" xr:uid="{00000000-0005-0000-0000-000059490000}"/>
    <cellStyle name="Migliaia [0] 37 2 5" xfId="20361" xr:uid="{00000000-0005-0000-0000-00005A490000}"/>
    <cellStyle name="Migliaia [0] 37 3" xfId="3986" xr:uid="{00000000-0005-0000-0000-00005B490000}"/>
    <cellStyle name="Migliaia [0] 37 3 2" xfId="8105" xr:uid="{00000000-0005-0000-0000-00005C490000}"/>
    <cellStyle name="Migliaia [0] 37 3 2 2" xfId="14638" xr:uid="{00000000-0005-0000-0000-00005D490000}"/>
    <cellStyle name="Migliaia [0] 37 3 2 2 2" xfId="18088" xr:uid="{00000000-0005-0000-0000-00005E490000}"/>
    <cellStyle name="Migliaia [0] 37 3 2 2 2 2" xfId="34515" xr:uid="{00000000-0005-0000-0000-00005F490000}"/>
    <cellStyle name="Migliaia [0] 37 3 2 2 3" xfId="39817" xr:uid="{00000000-0005-0000-0000-000060490000}"/>
    <cellStyle name="Migliaia [0] 37 3 2 2 4" xfId="29164" xr:uid="{00000000-0005-0000-0000-000061490000}"/>
    <cellStyle name="Migliaia [0] 37 3 2 3" xfId="32050" xr:uid="{00000000-0005-0000-0000-000062490000}"/>
    <cellStyle name="Migliaia [0] 37 3 2 4" xfId="37166" xr:uid="{00000000-0005-0000-0000-000063490000}"/>
    <cellStyle name="Migliaia [0] 37 3 2 5" xfId="21410" xr:uid="{00000000-0005-0000-0000-000064490000}"/>
    <cellStyle name="Migliaia [0] 37 3 2 6" xfId="47094" xr:uid="{00000000-0005-0000-0000-000065490000}"/>
    <cellStyle name="Migliaia [0] 37 3 2 7" xfId="50110" xr:uid="{00000000-0005-0000-0000-000066490000}"/>
    <cellStyle name="Migliaia [0] 37 3 2 8" xfId="13914" xr:uid="{00000000-0005-0000-0000-000067490000}"/>
    <cellStyle name="Migliaia [0] 37 3 3" xfId="8679" xr:uid="{00000000-0005-0000-0000-000068490000}"/>
    <cellStyle name="Migliaia [0] 37 3 4" xfId="6847" xr:uid="{00000000-0005-0000-0000-000069490000}"/>
    <cellStyle name="Migliaia [0] 37 3 4 2" xfId="17620" xr:uid="{00000000-0005-0000-0000-00006A490000}"/>
    <cellStyle name="Migliaia [0] 37 3 4 3" xfId="44751" xr:uid="{00000000-0005-0000-0000-00006B490000}"/>
    <cellStyle name="Migliaia [0] 37 3 4 4" xfId="46613" xr:uid="{00000000-0005-0000-0000-00006C490000}"/>
    <cellStyle name="Migliaia [0] 37 3 4 5" xfId="49629" xr:uid="{00000000-0005-0000-0000-00006D490000}"/>
    <cellStyle name="Migliaia [0] 37 3 5" xfId="15957" xr:uid="{00000000-0005-0000-0000-00006E490000}"/>
    <cellStyle name="Migliaia [0] 37 3 6" xfId="20363" xr:uid="{00000000-0005-0000-0000-00006F490000}"/>
    <cellStyle name="Migliaia [0] 37 4" xfId="3533" xr:uid="{00000000-0005-0000-0000-000070490000}"/>
    <cellStyle name="Migliaia [0] 37 4 2" xfId="13343" xr:uid="{00000000-0005-0000-0000-000071490000}"/>
    <cellStyle name="Migliaia [0] 37 4 2 2" xfId="31384" xr:uid="{00000000-0005-0000-0000-000072490000}"/>
    <cellStyle name="Migliaia [0] 37 4 2 2 2" xfId="36542" xr:uid="{00000000-0005-0000-0000-000073490000}"/>
    <cellStyle name="Migliaia [0] 37 4 2 2 3" xfId="41844" xr:uid="{00000000-0005-0000-0000-000074490000}"/>
    <cellStyle name="Migliaia [0] 37 4 2 3" xfId="33891" xr:uid="{00000000-0005-0000-0000-000075490000}"/>
    <cellStyle name="Migliaia [0] 37 4 2 4" xfId="39193" xr:uid="{00000000-0005-0000-0000-000076490000}"/>
    <cellStyle name="Migliaia [0] 37 4 3" xfId="15958" xr:uid="{00000000-0005-0000-0000-000077490000}"/>
    <cellStyle name="Migliaia [0] 37 4 3 2" xfId="34516" xr:uid="{00000000-0005-0000-0000-000078490000}"/>
    <cellStyle name="Migliaia [0] 37 4 3 3" xfId="39818" xr:uid="{00000000-0005-0000-0000-000079490000}"/>
    <cellStyle name="Migliaia [0] 37 4 3 4" xfId="29165" xr:uid="{00000000-0005-0000-0000-00007A490000}"/>
    <cellStyle name="Migliaia [0] 37 4 4" xfId="32051" xr:uid="{00000000-0005-0000-0000-00007B490000}"/>
    <cellStyle name="Migliaia [0] 37 4 5" xfId="37167" xr:uid="{00000000-0005-0000-0000-00007C490000}"/>
    <cellStyle name="Migliaia [0] 37 4 6" xfId="12285" xr:uid="{00000000-0005-0000-0000-00007D490000}"/>
    <cellStyle name="Migliaia [0] 37 5" xfId="13412" xr:uid="{00000000-0005-0000-0000-00007E490000}"/>
    <cellStyle name="Migliaia [0] 37 5 2" xfId="29166" xr:uid="{00000000-0005-0000-0000-00007F490000}"/>
    <cellStyle name="Migliaia [0] 37 5 2 2" xfId="34517" xr:uid="{00000000-0005-0000-0000-000080490000}"/>
    <cellStyle name="Migliaia [0] 37 5 2 3" xfId="39819" xr:uid="{00000000-0005-0000-0000-000081490000}"/>
    <cellStyle name="Migliaia [0] 37 5 3" xfId="32052" xr:uid="{00000000-0005-0000-0000-000082490000}"/>
    <cellStyle name="Migliaia [0] 37 5 4" xfId="37168" xr:uid="{00000000-0005-0000-0000-000083490000}"/>
    <cellStyle name="Migliaia [0] 37 6" xfId="15954" xr:uid="{00000000-0005-0000-0000-000084490000}"/>
    <cellStyle name="Migliaia [0] 37 6 2" xfId="34513" xr:uid="{00000000-0005-0000-0000-000085490000}"/>
    <cellStyle name="Migliaia [0] 37 6 3" xfId="39815" xr:uid="{00000000-0005-0000-0000-000086490000}"/>
    <cellStyle name="Migliaia [0] 37 6 4" xfId="29162" xr:uid="{00000000-0005-0000-0000-000087490000}"/>
    <cellStyle name="Migliaia [0] 37 7" xfId="32048" xr:uid="{00000000-0005-0000-0000-000088490000}"/>
    <cellStyle name="Migliaia [0] 37 8" xfId="37164" xr:uid="{00000000-0005-0000-0000-000089490000}"/>
    <cellStyle name="Migliaia [0] 37 9" xfId="1754" xr:uid="{00000000-0005-0000-0000-00008A490000}"/>
    <cellStyle name="Migliaia [0] 38" xfId="341" xr:uid="{00000000-0005-0000-0000-00008B490000}"/>
    <cellStyle name="Migliaia [0] 38 2" xfId="2300" xr:uid="{00000000-0005-0000-0000-00008C490000}"/>
    <cellStyle name="Migliaia [0] 38 2 2" xfId="4274" xr:uid="{00000000-0005-0000-0000-00008D490000}"/>
    <cellStyle name="Migliaia [0] 38 2 2 2" xfId="8106" xr:uid="{00000000-0005-0000-0000-00008E490000}"/>
    <cellStyle name="Migliaia [0] 38 2 2 2 2" xfId="18089" xr:uid="{00000000-0005-0000-0000-00008F490000}"/>
    <cellStyle name="Migliaia [0] 38 2 2 2 3" xfId="44098" xr:uid="{00000000-0005-0000-0000-000090490000}"/>
    <cellStyle name="Migliaia [0] 38 2 2 2 4" xfId="47095" xr:uid="{00000000-0005-0000-0000-000091490000}"/>
    <cellStyle name="Migliaia [0] 38 2 2 2 5" xfId="50111" xr:uid="{00000000-0005-0000-0000-000092490000}"/>
    <cellStyle name="Migliaia [0] 38 2 2 3" xfId="8643" xr:uid="{00000000-0005-0000-0000-000093490000}"/>
    <cellStyle name="Migliaia [0] 38 2 2 4" xfId="6848" xr:uid="{00000000-0005-0000-0000-000094490000}"/>
    <cellStyle name="Migliaia [0] 38 2 2 4 2" xfId="17621" xr:uid="{00000000-0005-0000-0000-000095490000}"/>
    <cellStyle name="Migliaia [0] 38 2 2 4 3" xfId="21639" xr:uid="{00000000-0005-0000-0000-000096490000}"/>
    <cellStyle name="Migliaia [0] 38 2 2 4 4" xfId="46614" xr:uid="{00000000-0005-0000-0000-000097490000}"/>
    <cellStyle name="Migliaia [0] 38 2 2 4 5" xfId="49630" xr:uid="{00000000-0005-0000-0000-000098490000}"/>
    <cellStyle name="Migliaia [0] 38 2 2 5" xfId="15961" xr:uid="{00000000-0005-0000-0000-000099490000}"/>
    <cellStyle name="Migliaia [0] 38 2 2 6" xfId="20365" xr:uid="{00000000-0005-0000-0000-00009A490000}"/>
    <cellStyle name="Migliaia [0] 38 2 2 7" xfId="45136" xr:uid="{00000000-0005-0000-0000-00009B490000}"/>
    <cellStyle name="Migliaia [0] 38 2 2 8" xfId="46042" xr:uid="{00000000-0005-0000-0000-00009C490000}"/>
    <cellStyle name="Migliaia [0] 38 2 3" xfId="8107" xr:uid="{00000000-0005-0000-0000-00009D490000}"/>
    <cellStyle name="Migliaia [0] 38 2 3 2" xfId="29168" xr:uid="{00000000-0005-0000-0000-00009E490000}"/>
    <cellStyle name="Migliaia [0] 38 2 3 2 2" xfId="34519" xr:uid="{00000000-0005-0000-0000-00009F490000}"/>
    <cellStyle name="Migliaia [0] 38 2 3 2 3" xfId="39821" xr:uid="{00000000-0005-0000-0000-0000A0490000}"/>
    <cellStyle name="Migliaia [0] 38 2 3 3" xfId="32054" xr:uid="{00000000-0005-0000-0000-0000A1490000}"/>
    <cellStyle name="Migliaia [0] 38 2 3 4" xfId="37170" xr:uid="{00000000-0005-0000-0000-0000A2490000}"/>
    <cellStyle name="Migliaia [0] 38 2 4" xfId="15960" xr:uid="{00000000-0005-0000-0000-0000A3490000}"/>
    <cellStyle name="Migliaia [0] 38 2 5" xfId="20364" xr:uid="{00000000-0005-0000-0000-0000A4490000}"/>
    <cellStyle name="Migliaia [0] 38 3" xfId="3987" xr:uid="{00000000-0005-0000-0000-0000A5490000}"/>
    <cellStyle name="Migliaia [0] 38 3 2" xfId="8108" xr:uid="{00000000-0005-0000-0000-0000A6490000}"/>
    <cellStyle name="Migliaia [0] 38 3 2 2" xfId="14639" xr:uid="{00000000-0005-0000-0000-0000A7490000}"/>
    <cellStyle name="Migliaia [0] 38 3 2 2 2" xfId="18090" xr:uid="{00000000-0005-0000-0000-0000A8490000}"/>
    <cellStyle name="Migliaia [0] 38 3 2 2 2 2" xfId="34520" xr:uid="{00000000-0005-0000-0000-0000A9490000}"/>
    <cellStyle name="Migliaia [0] 38 3 2 2 3" xfId="39822" xr:uid="{00000000-0005-0000-0000-0000AA490000}"/>
    <cellStyle name="Migliaia [0] 38 3 2 2 4" xfId="29169" xr:uid="{00000000-0005-0000-0000-0000AB490000}"/>
    <cellStyle name="Migliaia [0] 38 3 2 3" xfId="32055" xr:uid="{00000000-0005-0000-0000-0000AC490000}"/>
    <cellStyle name="Migliaia [0] 38 3 2 4" xfId="37171" xr:uid="{00000000-0005-0000-0000-0000AD490000}"/>
    <cellStyle name="Migliaia [0] 38 3 2 5" xfId="44327" xr:uid="{00000000-0005-0000-0000-0000AE490000}"/>
    <cellStyle name="Migliaia [0] 38 3 2 6" xfId="47096" xr:uid="{00000000-0005-0000-0000-0000AF490000}"/>
    <cellStyle name="Migliaia [0] 38 3 2 7" xfId="50112" xr:uid="{00000000-0005-0000-0000-0000B0490000}"/>
    <cellStyle name="Migliaia [0] 38 3 2 8" xfId="13915" xr:uid="{00000000-0005-0000-0000-0000B1490000}"/>
    <cellStyle name="Migliaia [0] 38 3 3" xfId="8678" xr:uid="{00000000-0005-0000-0000-0000B2490000}"/>
    <cellStyle name="Migliaia [0] 38 3 4" xfId="6849" xr:uid="{00000000-0005-0000-0000-0000B3490000}"/>
    <cellStyle name="Migliaia [0] 38 3 4 2" xfId="17622" xr:uid="{00000000-0005-0000-0000-0000B4490000}"/>
    <cellStyle name="Migliaia [0] 38 3 4 3" xfId="44549" xr:uid="{00000000-0005-0000-0000-0000B5490000}"/>
    <cellStyle name="Migliaia [0] 38 3 4 4" xfId="46615" xr:uid="{00000000-0005-0000-0000-0000B6490000}"/>
    <cellStyle name="Migliaia [0] 38 3 4 5" xfId="49631" xr:uid="{00000000-0005-0000-0000-0000B7490000}"/>
    <cellStyle name="Migliaia [0] 38 3 5" xfId="15962" xr:uid="{00000000-0005-0000-0000-0000B8490000}"/>
    <cellStyle name="Migliaia [0] 38 3 6" xfId="20366" xr:uid="{00000000-0005-0000-0000-0000B9490000}"/>
    <cellStyle name="Migliaia [0] 38 4" xfId="3534" xr:uid="{00000000-0005-0000-0000-0000BA490000}"/>
    <cellStyle name="Migliaia [0] 38 4 2" xfId="13344" xr:uid="{00000000-0005-0000-0000-0000BB490000}"/>
    <cellStyle name="Migliaia [0] 38 4 2 2" xfId="31385" xr:uid="{00000000-0005-0000-0000-0000BC490000}"/>
    <cellStyle name="Migliaia [0] 38 4 2 2 2" xfId="36543" xr:uid="{00000000-0005-0000-0000-0000BD490000}"/>
    <cellStyle name="Migliaia [0] 38 4 2 2 3" xfId="41845" xr:uid="{00000000-0005-0000-0000-0000BE490000}"/>
    <cellStyle name="Migliaia [0] 38 4 2 3" xfId="33892" xr:uid="{00000000-0005-0000-0000-0000BF490000}"/>
    <cellStyle name="Migliaia [0] 38 4 2 4" xfId="39194" xr:uid="{00000000-0005-0000-0000-0000C0490000}"/>
    <cellStyle name="Migliaia [0] 38 4 3" xfId="15963" xr:uid="{00000000-0005-0000-0000-0000C1490000}"/>
    <cellStyle name="Migliaia [0] 38 4 3 2" xfId="34521" xr:uid="{00000000-0005-0000-0000-0000C2490000}"/>
    <cellStyle name="Migliaia [0] 38 4 3 3" xfId="39823" xr:uid="{00000000-0005-0000-0000-0000C3490000}"/>
    <cellStyle name="Migliaia [0] 38 4 3 4" xfId="29170" xr:uid="{00000000-0005-0000-0000-0000C4490000}"/>
    <cellStyle name="Migliaia [0] 38 4 4" xfId="32056" xr:uid="{00000000-0005-0000-0000-0000C5490000}"/>
    <cellStyle name="Migliaia [0] 38 4 5" xfId="37172" xr:uid="{00000000-0005-0000-0000-0000C6490000}"/>
    <cellStyle name="Migliaia [0] 38 4 6" xfId="12286" xr:uid="{00000000-0005-0000-0000-0000C7490000}"/>
    <cellStyle name="Migliaia [0] 38 5" xfId="13413" xr:uid="{00000000-0005-0000-0000-0000C8490000}"/>
    <cellStyle name="Migliaia [0] 38 5 2" xfId="29171" xr:uid="{00000000-0005-0000-0000-0000C9490000}"/>
    <cellStyle name="Migliaia [0] 38 5 2 2" xfId="34522" xr:uid="{00000000-0005-0000-0000-0000CA490000}"/>
    <cellStyle name="Migliaia [0] 38 5 2 3" xfId="39824" xr:uid="{00000000-0005-0000-0000-0000CB490000}"/>
    <cellStyle name="Migliaia [0] 38 5 3" xfId="32057" xr:uid="{00000000-0005-0000-0000-0000CC490000}"/>
    <cellStyle name="Migliaia [0] 38 5 4" xfId="37173" xr:uid="{00000000-0005-0000-0000-0000CD490000}"/>
    <cellStyle name="Migliaia [0] 38 6" xfId="15959" xr:uid="{00000000-0005-0000-0000-0000CE490000}"/>
    <cellStyle name="Migliaia [0] 38 6 2" xfId="34518" xr:uid="{00000000-0005-0000-0000-0000CF490000}"/>
    <cellStyle name="Migliaia [0] 38 6 3" xfId="39820" xr:uid="{00000000-0005-0000-0000-0000D0490000}"/>
    <cellStyle name="Migliaia [0] 38 6 4" xfId="29167" xr:uid="{00000000-0005-0000-0000-0000D1490000}"/>
    <cellStyle name="Migliaia [0] 38 7" xfId="32053" xr:uid="{00000000-0005-0000-0000-0000D2490000}"/>
    <cellStyle name="Migliaia [0] 38 8" xfId="37169" xr:uid="{00000000-0005-0000-0000-0000D3490000}"/>
    <cellStyle name="Migliaia [0] 38 9" xfId="1755" xr:uid="{00000000-0005-0000-0000-0000D4490000}"/>
    <cellStyle name="Migliaia [0] 39" xfId="342" xr:uid="{00000000-0005-0000-0000-0000D5490000}"/>
    <cellStyle name="Migliaia [0] 39 2" xfId="2301" xr:uid="{00000000-0005-0000-0000-0000D6490000}"/>
    <cellStyle name="Migliaia [0] 39 2 2" xfId="4275" xr:uid="{00000000-0005-0000-0000-0000D7490000}"/>
    <cellStyle name="Migliaia [0] 39 2 2 2" xfId="8109" xr:uid="{00000000-0005-0000-0000-0000D8490000}"/>
    <cellStyle name="Migliaia [0] 39 2 2 2 2" xfId="18091" xr:uid="{00000000-0005-0000-0000-0000D9490000}"/>
    <cellStyle name="Migliaia [0] 39 2 2 2 3" xfId="44769" xr:uid="{00000000-0005-0000-0000-0000DA490000}"/>
    <cellStyle name="Migliaia [0] 39 2 2 2 4" xfId="47097" xr:uid="{00000000-0005-0000-0000-0000DB490000}"/>
    <cellStyle name="Migliaia [0] 39 2 2 2 5" xfId="50113" xr:uid="{00000000-0005-0000-0000-0000DC490000}"/>
    <cellStyle name="Migliaia [0] 39 2 2 3" xfId="8486" xr:uid="{00000000-0005-0000-0000-0000DD490000}"/>
    <cellStyle name="Migliaia [0] 39 2 2 4" xfId="6850" xr:uid="{00000000-0005-0000-0000-0000DE490000}"/>
    <cellStyle name="Migliaia [0] 39 2 2 4 2" xfId="17623" xr:uid="{00000000-0005-0000-0000-0000DF490000}"/>
    <cellStyle name="Migliaia [0] 39 2 2 4 3" xfId="42922" xr:uid="{00000000-0005-0000-0000-0000E0490000}"/>
    <cellStyle name="Migliaia [0] 39 2 2 4 4" xfId="46616" xr:uid="{00000000-0005-0000-0000-0000E1490000}"/>
    <cellStyle name="Migliaia [0] 39 2 2 4 5" xfId="49632" xr:uid="{00000000-0005-0000-0000-0000E2490000}"/>
    <cellStyle name="Migliaia [0] 39 2 2 5" xfId="15966" xr:uid="{00000000-0005-0000-0000-0000E3490000}"/>
    <cellStyle name="Migliaia [0] 39 2 2 6" xfId="20368" xr:uid="{00000000-0005-0000-0000-0000E4490000}"/>
    <cellStyle name="Migliaia [0] 39 2 2 7" xfId="45137" xr:uid="{00000000-0005-0000-0000-0000E5490000}"/>
    <cellStyle name="Migliaia [0] 39 2 2 8" xfId="46043" xr:uid="{00000000-0005-0000-0000-0000E6490000}"/>
    <cellStyle name="Migliaia [0] 39 2 3" xfId="8110" xr:uid="{00000000-0005-0000-0000-0000E7490000}"/>
    <cellStyle name="Migliaia [0] 39 2 3 2" xfId="29173" xr:uid="{00000000-0005-0000-0000-0000E8490000}"/>
    <cellStyle name="Migliaia [0] 39 2 3 2 2" xfId="34524" xr:uid="{00000000-0005-0000-0000-0000E9490000}"/>
    <cellStyle name="Migliaia [0] 39 2 3 2 3" xfId="39826" xr:uid="{00000000-0005-0000-0000-0000EA490000}"/>
    <cellStyle name="Migliaia [0] 39 2 3 3" xfId="32059" xr:uid="{00000000-0005-0000-0000-0000EB490000}"/>
    <cellStyle name="Migliaia [0] 39 2 3 4" xfId="37175" xr:uid="{00000000-0005-0000-0000-0000EC490000}"/>
    <cellStyle name="Migliaia [0] 39 2 4" xfId="15965" xr:uid="{00000000-0005-0000-0000-0000ED490000}"/>
    <cellStyle name="Migliaia [0] 39 2 5" xfId="20367" xr:uid="{00000000-0005-0000-0000-0000EE490000}"/>
    <cellStyle name="Migliaia [0] 39 3" xfId="3988" xr:uid="{00000000-0005-0000-0000-0000EF490000}"/>
    <cellStyle name="Migliaia [0] 39 3 2" xfId="8111" xr:uid="{00000000-0005-0000-0000-0000F0490000}"/>
    <cellStyle name="Migliaia [0] 39 3 2 2" xfId="14640" xr:uid="{00000000-0005-0000-0000-0000F1490000}"/>
    <cellStyle name="Migliaia [0] 39 3 2 2 2" xfId="18092" xr:uid="{00000000-0005-0000-0000-0000F2490000}"/>
    <cellStyle name="Migliaia [0] 39 3 2 2 2 2" xfId="34525" xr:uid="{00000000-0005-0000-0000-0000F3490000}"/>
    <cellStyle name="Migliaia [0] 39 3 2 2 3" xfId="39827" xr:uid="{00000000-0005-0000-0000-0000F4490000}"/>
    <cellStyle name="Migliaia [0] 39 3 2 2 4" xfId="29174" xr:uid="{00000000-0005-0000-0000-0000F5490000}"/>
    <cellStyle name="Migliaia [0] 39 3 2 3" xfId="32060" xr:uid="{00000000-0005-0000-0000-0000F6490000}"/>
    <cellStyle name="Migliaia [0] 39 3 2 4" xfId="37176" xr:uid="{00000000-0005-0000-0000-0000F7490000}"/>
    <cellStyle name="Migliaia [0] 39 3 2 5" xfId="21409" xr:uid="{00000000-0005-0000-0000-0000F8490000}"/>
    <cellStyle name="Migliaia [0] 39 3 2 6" xfId="47098" xr:uid="{00000000-0005-0000-0000-0000F9490000}"/>
    <cellStyle name="Migliaia [0] 39 3 2 7" xfId="50114" xr:uid="{00000000-0005-0000-0000-0000FA490000}"/>
    <cellStyle name="Migliaia [0] 39 3 2 8" xfId="13916" xr:uid="{00000000-0005-0000-0000-0000FB490000}"/>
    <cellStyle name="Migliaia [0] 39 3 3" xfId="8493" xr:uid="{00000000-0005-0000-0000-0000FC490000}"/>
    <cellStyle name="Migliaia [0] 39 3 4" xfId="6851" xr:uid="{00000000-0005-0000-0000-0000FD490000}"/>
    <cellStyle name="Migliaia [0] 39 3 4 2" xfId="17624" xr:uid="{00000000-0005-0000-0000-0000FE490000}"/>
    <cellStyle name="Migliaia [0] 39 3 4 3" xfId="43428" xr:uid="{00000000-0005-0000-0000-0000FF490000}"/>
    <cellStyle name="Migliaia [0] 39 3 4 4" xfId="46617" xr:uid="{00000000-0005-0000-0000-0000004A0000}"/>
    <cellStyle name="Migliaia [0] 39 3 4 5" xfId="49633" xr:uid="{00000000-0005-0000-0000-0000014A0000}"/>
    <cellStyle name="Migliaia [0] 39 3 5" xfId="15967" xr:uid="{00000000-0005-0000-0000-0000024A0000}"/>
    <cellStyle name="Migliaia [0] 39 3 6" xfId="20369" xr:uid="{00000000-0005-0000-0000-0000034A0000}"/>
    <cellStyle name="Migliaia [0] 39 4" xfId="3535" xr:uid="{00000000-0005-0000-0000-0000044A0000}"/>
    <cellStyle name="Migliaia [0] 39 4 2" xfId="13345" xr:uid="{00000000-0005-0000-0000-0000054A0000}"/>
    <cellStyle name="Migliaia [0] 39 4 2 2" xfId="31386" xr:uid="{00000000-0005-0000-0000-0000064A0000}"/>
    <cellStyle name="Migliaia [0] 39 4 2 2 2" xfId="36544" xr:uid="{00000000-0005-0000-0000-0000074A0000}"/>
    <cellStyle name="Migliaia [0] 39 4 2 2 3" xfId="41846" xr:uid="{00000000-0005-0000-0000-0000084A0000}"/>
    <cellStyle name="Migliaia [0] 39 4 2 3" xfId="33893" xr:uid="{00000000-0005-0000-0000-0000094A0000}"/>
    <cellStyle name="Migliaia [0] 39 4 2 4" xfId="39195" xr:uid="{00000000-0005-0000-0000-00000A4A0000}"/>
    <cellStyle name="Migliaia [0] 39 4 3" xfId="15968" xr:uid="{00000000-0005-0000-0000-00000B4A0000}"/>
    <cellStyle name="Migliaia [0] 39 4 3 2" xfId="34526" xr:uid="{00000000-0005-0000-0000-00000C4A0000}"/>
    <cellStyle name="Migliaia [0] 39 4 3 3" xfId="39828" xr:uid="{00000000-0005-0000-0000-00000D4A0000}"/>
    <cellStyle name="Migliaia [0] 39 4 3 4" xfId="29175" xr:uid="{00000000-0005-0000-0000-00000E4A0000}"/>
    <cellStyle name="Migliaia [0] 39 4 4" xfId="32061" xr:uid="{00000000-0005-0000-0000-00000F4A0000}"/>
    <cellStyle name="Migliaia [0] 39 4 5" xfId="37177" xr:uid="{00000000-0005-0000-0000-0000104A0000}"/>
    <cellStyle name="Migliaia [0] 39 4 6" xfId="12287" xr:uid="{00000000-0005-0000-0000-0000114A0000}"/>
    <cellStyle name="Migliaia [0] 39 5" xfId="13414" xr:uid="{00000000-0005-0000-0000-0000124A0000}"/>
    <cellStyle name="Migliaia [0] 39 5 2" xfId="29176" xr:uid="{00000000-0005-0000-0000-0000134A0000}"/>
    <cellStyle name="Migliaia [0] 39 5 2 2" xfId="34527" xr:uid="{00000000-0005-0000-0000-0000144A0000}"/>
    <cellStyle name="Migliaia [0] 39 5 2 3" xfId="39829" xr:uid="{00000000-0005-0000-0000-0000154A0000}"/>
    <cellStyle name="Migliaia [0] 39 5 3" xfId="32062" xr:uid="{00000000-0005-0000-0000-0000164A0000}"/>
    <cellStyle name="Migliaia [0] 39 5 4" xfId="37178" xr:uid="{00000000-0005-0000-0000-0000174A0000}"/>
    <cellStyle name="Migliaia [0] 39 6" xfId="15964" xr:uid="{00000000-0005-0000-0000-0000184A0000}"/>
    <cellStyle name="Migliaia [0] 39 6 2" xfId="34523" xr:uid="{00000000-0005-0000-0000-0000194A0000}"/>
    <cellStyle name="Migliaia [0] 39 6 3" xfId="39825" xr:uid="{00000000-0005-0000-0000-00001A4A0000}"/>
    <cellStyle name="Migliaia [0] 39 6 4" xfId="29172" xr:uid="{00000000-0005-0000-0000-00001B4A0000}"/>
    <cellStyle name="Migliaia [0] 39 7" xfId="32058" xr:uid="{00000000-0005-0000-0000-00001C4A0000}"/>
    <cellStyle name="Migliaia [0] 39 8" xfId="37174" xr:uid="{00000000-0005-0000-0000-00001D4A0000}"/>
    <cellStyle name="Migliaia [0] 39 9" xfId="1756" xr:uid="{00000000-0005-0000-0000-00001E4A0000}"/>
    <cellStyle name="Migliaia [0] 4" xfId="343" xr:uid="{00000000-0005-0000-0000-00001F4A0000}"/>
    <cellStyle name="Migliaia [0] 4 2" xfId="2302" xr:uid="{00000000-0005-0000-0000-0000204A0000}"/>
    <cellStyle name="Migliaia [0] 4 2 2" xfId="4276" xr:uid="{00000000-0005-0000-0000-0000214A0000}"/>
    <cellStyle name="Migliaia [0] 4 2 2 2" xfId="8112" xr:uid="{00000000-0005-0000-0000-0000224A0000}"/>
    <cellStyle name="Migliaia [0] 4 2 2 2 2" xfId="18093" xr:uid="{00000000-0005-0000-0000-0000234A0000}"/>
    <cellStyle name="Migliaia [0] 4 2 2 2 3" xfId="44677" xr:uid="{00000000-0005-0000-0000-0000244A0000}"/>
    <cellStyle name="Migliaia [0] 4 2 2 2 4" xfId="47099" xr:uid="{00000000-0005-0000-0000-0000254A0000}"/>
    <cellStyle name="Migliaia [0] 4 2 2 2 5" xfId="50115" xr:uid="{00000000-0005-0000-0000-0000264A0000}"/>
    <cellStyle name="Migliaia [0] 4 2 2 3" xfId="7855" xr:uid="{00000000-0005-0000-0000-0000274A0000}"/>
    <cellStyle name="Migliaia [0] 4 2 2 4" xfId="6852" xr:uid="{00000000-0005-0000-0000-0000284A0000}"/>
    <cellStyle name="Migliaia [0] 4 2 2 4 2" xfId="17625" xr:uid="{00000000-0005-0000-0000-0000294A0000}"/>
    <cellStyle name="Migliaia [0] 4 2 2 4 3" xfId="44282" xr:uid="{00000000-0005-0000-0000-00002A4A0000}"/>
    <cellStyle name="Migliaia [0] 4 2 2 4 4" xfId="46618" xr:uid="{00000000-0005-0000-0000-00002B4A0000}"/>
    <cellStyle name="Migliaia [0] 4 2 2 4 5" xfId="49634" xr:uid="{00000000-0005-0000-0000-00002C4A0000}"/>
    <cellStyle name="Migliaia [0] 4 2 2 5" xfId="15971" xr:uid="{00000000-0005-0000-0000-00002D4A0000}"/>
    <cellStyle name="Migliaia [0] 4 2 2 6" xfId="20371" xr:uid="{00000000-0005-0000-0000-00002E4A0000}"/>
    <cellStyle name="Migliaia [0] 4 2 2 7" xfId="45138" xr:uid="{00000000-0005-0000-0000-00002F4A0000}"/>
    <cellStyle name="Migliaia [0] 4 2 2 8" xfId="46044" xr:uid="{00000000-0005-0000-0000-0000304A0000}"/>
    <cellStyle name="Migliaia [0] 4 2 3" xfId="8113" xr:uid="{00000000-0005-0000-0000-0000314A0000}"/>
    <cellStyle name="Migliaia [0] 4 2 3 2" xfId="29178" xr:uid="{00000000-0005-0000-0000-0000324A0000}"/>
    <cellStyle name="Migliaia [0] 4 2 3 2 2" xfId="34529" xr:uid="{00000000-0005-0000-0000-0000334A0000}"/>
    <cellStyle name="Migliaia [0] 4 2 3 2 3" xfId="39831" xr:uid="{00000000-0005-0000-0000-0000344A0000}"/>
    <cellStyle name="Migliaia [0] 4 2 3 3" xfId="32064" xr:uid="{00000000-0005-0000-0000-0000354A0000}"/>
    <cellStyle name="Migliaia [0] 4 2 3 4" xfId="37180" xr:uid="{00000000-0005-0000-0000-0000364A0000}"/>
    <cellStyle name="Migliaia [0] 4 2 4" xfId="15970" xr:uid="{00000000-0005-0000-0000-0000374A0000}"/>
    <cellStyle name="Migliaia [0] 4 2 5" xfId="20370" xr:uid="{00000000-0005-0000-0000-0000384A0000}"/>
    <cellStyle name="Migliaia [0] 4 3" xfId="3989" xr:uid="{00000000-0005-0000-0000-0000394A0000}"/>
    <cellStyle name="Migliaia [0] 4 3 2" xfId="8114" xr:uid="{00000000-0005-0000-0000-00003A4A0000}"/>
    <cellStyle name="Migliaia [0] 4 3 2 2" xfId="14641" xr:uid="{00000000-0005-0000-0000-00003B4A0000}"/>
    <cellStyle name="Migliaia [0] 4 3 2 2 2" xfId="18094" xr:uid="{00000000-0005-0000-0000-00003C4A0000}"/>
    <cellStyle name="Migliaia [0] 4 3 2 2 2 2" xfId="34530" xr:uid="{00000000-0005-0000-0000-00003D4A0000}"/>
    <cellStyle name="Migliaia [0] 4 3 2 2 3" xfId="39832" xr:uid="{00000000-0005-0000-0000-00003E4A0000}"/>
    <cellStyle name="Migliaia [0] 4 3 2 2 4" xfId="29179" xr:uid="{00000000-0005-0000-0000-00003F4A0000}"/>
    <cellStyle name="Migliaia [0] 4 3 2 3" xfId="32065" xr:uid="{00000000-0005-0000-0000-0000404A0000}"/>
    <cellStyle name="Migliaia [0] 4 3 2 4" xfId="37181" xr:uid="{00000000-0005-0000-0000-0000414A0000}"/>
    <cellStyle name="Migliaia [0] 4 3 2 5" xfId="28655" xr:uid="{00000000-0005-0000-0000-0000424A0000}"/>
    <cellStyle name="Migliaia [0] 4 3 2 6" xfId="47100" xr:uid="{00000000-0005-0000-0000-0000434A0000}"/>
    <cellStyle name="Migliaia [0] 4 3 2 7" xfId="50116" xr:uid="{00000000-0005-0000-0000-0000444A0000}"/>
    <cellStyle name="Migliaia [0] 4 3 2 8" xfId="13917" xr:uid="{00000000-0005-0000-0000-0000454A0000}"/>
    <cellStyle name="Migliaia [0] 4 3 3" xfId="7474" xr:uid="{00000000-0005-0000-0000-0000464A0000}"/>
    <cellStyle name="Migliaia [0] 4 3 4" xfId="6853" xr:uid="{00000000-0005-0000-0000-0000474A0000}"/>
    <cellStyle name="Migliaia [0] 4 3 4 2" xfId="17626" xr:uid="{00000000-0005-0000-0000-0000484A0000}"/>
    <cellStyle name="Migliaia [0] 4 3 4 3" xfId="44521" xr:uid="{00000000-0005-0000-0000-0000494A0000}"/>
    <cellStyle name="Migliaia [0] 4 3 4 4" xfId="46619" xr:uid="{00000000-0005-0000-0000-00004A4A0000}"/>
    <cellStyle name="Migliaia [0] 4 3 4 5" xfId="49635" xr:uid="{00000000-0005-0000-0000-00004B4A0000}"/>
    <cellStyle name="Migliaia [0] 4 3 5" xfId="15972" xr:uid="{00000000-0005-0000-0000-00004C4A0000}"/>
    <cellStyle name="Migliaia [0] 4 3 6" xfId="20372" xr:uid="{00000000-0005-0000-0000-00004D4A0000}"/>
    <cellStyle name="Migliaia [0] 4 4" xfId="3536" xr:uid="{00000000-0005-0000-0000-00004E4A0000}"/>
    <cellStyle name="Migliaia [0] 4 4 2" xfId="13346" xr:uid="{00000000-0005-0000-0000-00004F4A0000}"/>
    <cellStyle name="Migliaia [0] 4 4 2 2" xfId="31387" xr:uid="{00000000-0005-0000-0000-0000504A0000}"/>
    <cellStyle name="Migliaia [0] 4 4 2 2 2" xfId="36545" xr:uid="{00000000-0005-0000-0000-0000514A0000}"/>
    <cellStyle name="Migliaia [0] 4 4 2 2 3" xfId="41847" xr:uid="{00000000-0005-0000-0000-0000524A0000}"/>
    <cellStyle name="Migliaia [0] 4 4 2 3" xfId="33894" xr:uid="{00000000-0005-0000-0000-0000534A0000}"/>
    <cellStyle name="Migliaia [0] 4 4 2 4" xfId="39196" xr:uid="{00000000-0005-0000-0000-0000544A0000}"/>
    <cellStyle name="Migliaia [0] 4 4 3" xfId="15973" xr:uid="{00000000-0005-0000-0000-0000554A0000}"/>
    <cellStyle name="Migliaia [0] 4 4 3 2" xfId="34531" xr:uid="{00000000-0005-0000-0000-0000564A0000}"/>
    <cellStyle name="Migliaia [0] 4 4 3 3" xfId="39833" xr:uid="{00000000-0005-0000-0000-0000574A0000}"/>
    <cellStyle name="Migliaia [0] 4 4 3 4" xfId="29180" xr:uid="{00000000-0005-0000-0000-0000584A0000}"/>
    <cellStyle name="Migliaia [0] 4 4 4" xfId="32066" xr:uid="{00000000-0005-0000-0000-0000594A0000}"/>
    <cellStyle name="Migliaia [0] 4 4 5" xfId="37182" xr:uid="{00000000-0005-0000-0000-00005A4A0000}"/>
    <cellStyle name="Migliaia [0] 4 4 6" xfId="12288" xr:uid="{00000000-0005-0000-0000-00005B4A0000}"/>
    <cellStyle name="Migliaia [0] 4 5" xfId="13415" xr:uid="{00000000-0005-0000-0000-00005C4A0000}"/>
    <cellStyle name="Migliaia [0] 4 5 2" xfId="29181" xr:uid="{00000000-0005-0000-0000-00005D4A0000}"/>
    <cellStyle name="Migliaia [0] 4 5 2 2" xfId="34532" xr:uid="{00000000-0005-0000-0000-00005E4A0000}"/>
    <cellStyle name="Migliaia [0] 4 5 2 3" xfId="39834" xr:uid="{00000000-0005-0000-0000-00005F4A0000}"/>
    <cellStyle name="Migliaia [0] 4 5 3" xfId="32067" xr:uid="{00000000-0005-0000-0000-0000604A0000}"/>
    <cellStyle name="Migliaia [0] 4 5 4" xfId="37183" xr:uid="{00000000-0005-0000-0000-0000614A0000}"/>
    <cellStyle name="Migliaia [0] 4 6" xfId="15969" xr:uid="{00000000-0005-0000-0000-0000624A0000}"/>
    <cellStyle name="Migliaia [0] 4 6 2" xfId="34528" xr:uid="{00000000-0005-0000-0000-0000634A0000}"/>
    <cellStyle name="Migliaia [0] 4 6 3" xfId="39830" xr:uid="{00000000-0005-0000-0000-0000644A0000}"/>
    <cellStyle name="Migliaia [0] 4 6 4" xfId="29177" xr:uid="{00000000-0005-0000-0000-0000654A0000}"/>
    <cellStyle name="Migliaia [0] 4 7" xfId="32063" xr:uid="{00000000-0005-0000-0000-0000664A0000}"/>
    <cellStyle name="Migliaia [0] 4 8" xfId="37179" xr:uid="{00000000-0005-0000-0000-0000674A0000}"/>
    <cellStyle name="Migliaia [0] 4 9" xfId="1757" xr:uid="{00000000-0005-0000-0000-0000684A0000}"/>
    <cellStyle name="Migliaia [0] 40" xfId="344" xr:uid="{00000000-0005-0000-0000-0000694A0000}"/>
    <cellStyle name="Migliaia [0] 40 2" xfId="2303" xr:uid="{00000000-0005-0000-0000-00006A4A0000}"/>
    <cellStyle name="Migliaia [0] 40 2 2" xfId="4277" xr:uid="{00000000-0005-0000-0000-00006B4A0000}"/>
    <cellStyle name="Migliaia [0] 40 2 2 2" xfId="8115" xr:uid="{00000000-0005-0000-0000-00006C4A0000}"/>
    <cellStyle name="Migliaia [0] 40 2 2 2 2" xfId="18095" xr:uid="{00000000-0005-0000-0000-00006D4A0000}"/>
    <cellStyle name="Migliaia [0] 40 2 2 2 3" xfId="43894" xr:uid="{00000000-0005-0000-0000-00006E4A0000}"/>
    <cellStyle name="Migliaia [0] 40 2 2 2 4" xfId="47101" xr:uid="{00000000-0005-0000-0000-00006F4A0000}"/>
    <cellStyle name="Migliaia [0] 40 2 2 2 5" xfId="50117" xr:uid="{00000000-0005-0000-0000-0000704A0000}"/>
    <cellStyle name="Migliaia [0] 40 2 2 3" xfId="8642" xr:uid="{00000000-0005-0000-0000-0000714A0000}"/>
    <cellStyle name="Migliaia [0] 40 2 2 4" xfId="6854" xr:uid="{00000000-0005-0000-0000-0000724A0000}"/>
    <cellStyle name="Migliaia [0] 40 2 2 4 2" xfId="17627" xr:uid="{00000000-0005-0000-0000-0000734A0000}"/>
    <cellStyle name="Migliaia [0] 40 2 2 4 3" xfId="42468" xr:uid="{00000000-0005-0000-0000-0000744A0000}"/>
    <cellStyle name="Migliaia [0] 40 2 2 4 4" xfId="46620" xr:uid="{00000000-0005-0000-0000-0000754A0000}"/>
    <cellStyle name="Migliaia [0] 40 2 2 4 5" xfId="49636" xr:uid="{00000000-0005-0000-0000-0000764A0000}"/>
    <cellStyle name="Migliaia [0] 40 2 2 5" xfId="15976" xr:uid="{00000000-0005-0000-0000-0000774A0000}"/>
    <cellStyle name="Migliaia [0] 40 2 2 6" xfId="20374" xr:uid="{00000000-0005-0000-0000-0000784A0000}"/>
    <cellStyle name="Migliaia [0] 40 2 2 7" xfId="45139" xr:uid="{00000000-0005-0000-0000-0000794A0000}"/>
    <cellStyle name="Migliaia [0] 40 2 2 8" xfId="46045" xr:uid="{00000000-0005-0000-0000-00007A4A0000}"/>
    <cellStyle name="Migliaia [0] 40 2 3" xfId="8116" xr:uid="{00000000-0005-0000-0000-00007B4A0000}"/>
    <cellStyle name="Migliaia [0] 40 2 3 2" xfId="29183" xr:uid="{00000000-0005-0000-0000-00007C4A0000}"/>
    <cellStyle name="Migliaia [0] 40 2 3 2 2" xfId="34534" xr:uid="{00000000-0005-0000-0000-00007D4A0000}"/>
    <cellStyle name="Migliaia [0] 40 2 3 2 3" xfId="39836" xr:uid="{00000000-0005-0000-0000-00007E4A0000}"/>
    <cellStyle name="Migliaia [0] 40 2 3 3" xfId="32069" xr:uid="{00000000-0005-0000-0000-00007F4A0000}"/>
    <cellStyle name="Migliaia [0] 40 2 3 4" xfId="37185" xr:uid="{00000000-0005-0000-0000-0000804A0000}"/>
    <cellStyle name="Migliaia [0] 40 2 4" xfId="15975" xr:uid="{00000000-0005-0000-0000-0000814A0000}"/>
    <cellStyle name="Migliaia [0] 40 2 5" xfId="20373" xr:uid="{00000000-0005-0000-0000-0000824A0000}"/>
    <cellStyle name="Migliaia [0] 40 3" xfId="3990" xr:uid="{00000000-0005-0000-0000-0000834A0000}"/>
    <cellStyle name="Migliaia [0] 40 3 2" xfId="8117" xr:uid="{00000000-0005-0000-0000-0000844A0000}"/>
    <cellStyle name="Migliaia [0] 40 3 2 2" xfId="14642" xr:uid="{00000000-0005-0000-0000-0000854A0000}"/>
    <cellStyle name="Migliaia [0] 40 3 2 2 2" xfId="18096" xr:uid="{00000000-0005-0000-0000-0000864A0000}"/>
    <cellStyle name="Migliaia [0] 40 3 2 2 2 2" xfId="34535" xr:uid="{00000000-0005-0000-0000-0000874A0000}"/>
    <cellStyle name="Migliaia [0] 40 3 2 2 3" xfId="39837" xr:uid="{00000000-0005-0000-0000-0000884A0000}"/>
    <cellStyle name="Migliaia [0] 40 3 2 2 4" xfId="29184" xr:uid="{00000000-0005-0000-0000-0000894A0000}"/>
    <cellStyle name="Migliaia [0] 40 3 2 3" xfId="32070" xr:uid="{00000000-0005-0000-0000-00008A4A0000}"/>
    <cellStyle name="Migliaia [0] 40 3 2 4" xfId="37186" xr:uid="{00000000-0005-0000-0000-00008B4A0000}"/>
    <cellStyle name="Migliaia [0] 40 3 2 5" xfId="21405" xr:uid="{00000000-0005-0000-0000-00008C4A0000}"/>
    <cellStyle name="Migliaia [0] 40 3 2 6" xfId="47102" xr:uid="{00000000-0005-0000-0000-00008D4A0000}"/>
    <cellStyle name="Migliaia [0] 40 3 2 7" xfId="50118" xr:uid="{00000000-0005-0000-0000-00008E4A0000}"/>
    <cellStyle name="Migliaia [0] 40 3 2 8" xfId="13918" xr:uid="{00000000-0005-0000-0000-00008F4A0000}"/>
    <cellStyle name="Migliaia [0] 40 3 3" xfId="8677" xr:uid="{00000000-0005-0000-0000-0000904A0000}"/>
    <cellStyle name="Migliaia [0] 40 3 4" xfId="6855" xr:uid="{00000000-0005-0000-0000-0000914A0000}"/>
    <cellStyle name="Migliaia [0] 40 3 4 2" xfId="17628" xr:uid="{00000000-0005-0000-0000-0000924A0000}"/>
    <cellStyle name="Migliaia [0] 40 3 4 3" xfId="43878" xr:uid="{00000000-0005-0000-0000-0000934A0000}"/>
    <cellStyle name="Migliaia [0] 40 3 4 4" xfId="46621" xr:uid="{00000000-0005-0000-0000-0000944A0000}"/>
    <cellStyle name="Migliaia [0] 40 3 4 5" xfId="49637" xr:uid="{00000000-0005-0000-0000-0000954A0000}"/>
    <cellStyle name="Migliaia [0] 40 3 5" xfId="15977" xr:uid="{00000000-0005-0000-0000-0000964A0000}"/>
    <cellStyle name="Migliaia [0] 40 3 6" xfId="20375" xr:uid="{00000000-0005-0000-0000-0000974A0000}"/>
    <cellStyle name="Migliaia [0] 40 4" xfId="3537" xr:uid="{00000000-0005-0000-0000-0000984A0000}"/>
    <cellStyle name="Migliaia [0] 40 4 2" xfId="13347" xr:uid="{00000000-0005-0000-0000-0000994A0000}"/>
    <cellStyle name="Migliaia [0] 40 4 2 2" xfId="31388" xr:uid="{00000000-0005-0000-0000-00009A4A0000}"/>
    <cellStyle name="Migliaia [0] 40 4 2 2 2" xfId="36546" xr:uid="{00000000-0005-0000-0000-00009B4A0000}"/>
    <cellStyle name="Migliaia [0] 40 4 2 2 3" xfId="41848" xr:uid="{00000000-0005-0000-0000-00009C4A0000}"/>
    <cellStyle name="Migliaia [0] 40 4 2 3" xfId="33895" xr:uid="{00000000-0005-0000-0000-00009D4A0000}"/>
    <cellStyle name="Migliaia [0] 40 4 2 4" xfId="39197" xr:uid="{00000000-0005-0000-0000-00009E4A0000}"/>
    <cellStyle name="Migliaia [0] 40 4 3" xfId="15978" xr:uid="{00000000-0005-0000-0000-00009F4A0000}"/>
    <cellStyle name="Migliaia [0] 40 4 3 2" xfId="34536" xr:uid="{00000000-0005-0000-0000-0000A04A0000}"/>
    <cellStyle name="Migliaia [0] 40 4 3 3" xfId="39838" xr:uid="{00000000-0005-0000-0000-0000A14A0000}"/>
    <cellStyle name="Migliaia [0] 40 4 3 4" xfId="29185" xr:uid="{00000000-0005-0000-0000-0000A24A0000}"/>
    <cellStyle name="Migliaia [0] 40 4 4" xfId="32071" xr:uid="{00000000-0005-0000-0000-0000A34A0000}"/>
    <cellStyle name="Migliaia [0] 40 4 5" xfId="37187" xr:uid="{00000000-0005-0000-0000-0000A44A0000}"/>
    <cellStyle name="Migliaia [0] 40 4 6" xfId="12289" xr:uid="{00000000-0005-0000-0000-0000A54A0000}"/>
    <cellStyle name="Migliaia [0] 40 5" xfId="13416" xr:uid="{00000000-0005-0000-0000-0000A64A0000}"/>
    <cellStyle name="Migliaia [0] 40 5 2" xfId="29186" xr:uid="{00000000-0005-0000-0000-0000A74A0000}"/>
    <cellStyle name="Migliaia [0] 40 5 2 2" xfId="34537" xr:uid="{00000000-0005-0000-0000-0000A84A0000}"/>
    <cellStyle name="Migliaia [0] 40 5 2 3" xfId="39839" xr:uid="{00000000-0005-0000-0000-0000A94A0000}"/>
    <cellStyle name="Migliaia [0] 40 5 3" xfId="32072" xr:uid="{00000000-0005-0000-0000-0000AA4A0000}"/>
    <cellStyle name="Migliaia [0] 40 5 4" xfId="37188" xr:uid="{00000000-0005-0000-0000-0000AB4A0000}"/>
    <cellStyle name="Migliaia [0] 40 6" xfId="15974" xr:uid="{00000000-0005-0000-0000-0000AC4A0000}"/>
    <cellStyle name="Migliaia [0] 40 6 2" xfId="34533" xr:uid="{00000000-0005-0000-0000-0000AD4A0000}"/>
    <cellStyle name="Migliaia [0] 40 6 3" xfId="39835" xr:uid="{00000000-0005-0000-0000-0000AE4A0000}"/>
    <cellStyle name="Migliaia [0] 40 6 4" xfId="29182" xr:uid="{00000000-0005-0000-0000-0000AF4A0000}"/>
    <cellStyle name="Migliaia [0] 40 7" xfId="32068" xr:uid="{00000000-0005-0000-0000-0000B04A0000}"/>
    <cellStyle name="Migliaia [0] 40 8" xfId="37184" xr:uid="{00000000-0005-0000-0000-0000B14A0000}"/>
    <cellStyle name="Migliaia [0] 40 9" xfId="1758" xr:uid="{00000000-0005-0000-0000-0000B24A0000}"/>
    <cellStyle name="Migliaia [0] 41" xfId="345" xr:uid="{00000000-0005-0000-0000-0000B34A0000}"/>
    <cellStyle name="Migliaia [0] 41 2" xfId="2304" xr:uid="{00000000-0005-0000-0000-0000B44A0000}"/>
    <cellStyle name="Migliaia [0] 41 2 2" xfId="4278" xr:uid="{00000000-0005-0000-0000-0000B54A0000}"/>
    <cellStyle name="Migliaia [0] 41 2 2 2" xfId="8118" xr:uid="{00000000-0005-0000-0000-0000B64A0000}"/>
    <cellStyle name="Migliaia [0] 41 2 2 2 2" xfId="18097" xr:uid="{00000000-0005-0000-0000-0000B74A0000}"/>
    <cellStyle name="Migliaia [0] 41 2 2 2 3" xfId="43804" xr:uid="{00000000-0005-0000-0000-0000B84A0000}"/>
    <cellStyle name="Migliaia [0] 41 2 2 2 4" xfId="47103" xr:uid="{00000000-0005-0000-0000-0000B94A0000}"/>
    <cellStyle name="Migliaia [0] 41 2 2 2 5" xfId="50119" xr:uid="{00000000-0005-0000-0000-0000BA4A0000}"/>
    <cellStyle name="Migliaia [0] 41 2 2 3" xfId="8641" xr:uid="{00000000-0005-0000-0000-0000BB4A0000}"/>
    <cellStyle name="Migliaia [0] 41 2 2 4" xfId="6856" xr:uid="{00000000-0005-0000-0000-0000BC4A0000}"/>
    <cellStyle name="Migliaia [0] 41 2 2 4 2" xfId="17629" xr:uid="{00000000-0005-0000-0000-0000BD4A0000}"/>
    <cellStyle name="Migliaia [0] 41 2 2 4 3" xfId="30838" xr:uid="{00000000-0005-0000-0000-0000BE4A0000}"/>
    <cellStyle name="Migliaia [0] 41 2 2 4 4" xfId="46622" xr:uid="{00000000-0005-0000-0000-0000BF4A0000}"/>
    <cellStyle name="Migliaia [0] 41 2 2 4 5" xfId="49638" xr:uid="{00000000-0005-0000-0000-0000C04A0000}"/>
    <cellStyle name="Migliaia [0] 41 2 2 5" xfId="15981" xr:uid="{00000000-0005-0000-0000-0000C14A0000}"/>
    <cellStyle name="Migliaia [0] 41 2 2 6" xfId="20377" xr:uid="{00000000-0005-0000-0000-0000C24A0000}"/>
    <cellStyle name="Migliaia [0] 41 2 2 7" xfId="45140" xr:uid="{00000000-0005-0000-0000-0000C34A0000}"/>
    <cellStyle name="Migliaia [0] 41 2 2 8" xfId="46046" xr:uid="{00000000-0005-0000-0000-0000C44A0000}"/>
    <cellStyle name="Migliaia [0] 41 2 3" xfId="8119" xr:uid="{00000000-0005-0000-0000-0000C54A0000}"/>
    <cellStyle name="Migliaia [0] 41 2 3 2" xfId="29188" xr:uid="{00000000-0005-0000-0000-0000C64A0000}"/>
    <cellStyle name="Migliaia [0] 41 2 3 2 2" xfId="34539" xr:uid="{00000000-0005-0000-0000-0000C74A0000}"/>
    <cellStyle name="Migliaia [0] 41 2 3 2 3" xfId="39841" xr:uid="{00000000-0005-0000-0000-0000C84A0000}"/>
    <cellStyle name="Migliaia [0] 41 2 3 3" xfId="32074" xr:uid="{00000000-0005-0000-0000-0000C94A0000}"/>
    <cellStyle name="Migliaia [0] 41 2 3 4" xfId="37190" xr:uid="{00000000-0005-0000-0000-0000CA4A0000}"/>
    <cellStyle name="Migliaia [0] 41 2 4" xfId="15980" xr:uid="{00000000-0005-0000-0000-0000CB4A0000}"/>
    <cellStyle name="Migliaia [0] 41 2 5" xfId="20376" xr:uid="{00000000-0005-0000-0000-0000CC4A0000}"/>
    <cellStyle name="Migliaia [0] 41 3" xfId="3991" xr:uid="{00000000-0005-0000-0000-0000CD4A0000}"/>
    <cellStyle name="Migliaia [0] 41 3 2" xfId="8120" xr:uid="{00000000-0005-0000-0000-0000CE4A0000}"/>
    <cellStyle name="Migliaia [0] 41 3 2 2" xfId="14643" xr:uid="{00000000-0005-0000-0000-0000CF4A0000}"/>
    <cellStyle name="Migliaia [0] 41 3 2 2 2" xfId="18098" xr:uid="{00000000-0005-0000-0000-0000D04A0000}"/>
    <cellStyle name="Migliaia [0] 41 3 2 2 2 2" xfId="34540" xr:uid="{00000000-0005-0000-0000-0000D14A0000}"/>
    <cellStyle name="Migliaia [0] 41 3 2 2 3" xfId="39842" xr:uid="{00000000-0005-0000-0000-0000D24A0000}"/>
    <cellStyle name="Migliaia [0] 41 3 2 2 4" xfId="29189" xr:uid="{00000000-0005-0000-0000-0000D34A0000}"/>
    <cellStyle name="Migliaia [0] 41 3 2 3" xfId="32075" xr:uid="{00000000-0005-0000-0000-0000D44A0000}"/>
    <cellStyle name="Migliaia [0] 41 3 2 4" xfId="37191" xr:uid="{00000000-0005-0000-0000-0000D54A0000}"/>
    <cellStyle name="Migliaia [0] 41 3 2 5" xfId="43445" xr:uid="{00000000-0005-0000-0000-0000D64A0000}"/>
    <cellStyle name="Migliaia [0] 41 3 2 6" xfId="47104" xr:uid="{00000000-0005-0000-0000-0000D74A0000}"/>
    <cellStyle name="Migliaia [0] 41 3 2 7" xfId="50120" xr:uid="{00000000-0005-0000-0000-0000D84A0000}"/>
    <cellStyle name="Migliaia [0] 41 3 2 8" xfId="13919" xr:uid="{00000000-0005-0000-0000-0000D94A0000}"/>
    <cellStyle name="Migliaia [0] 41 3 3" xfId="8676" xr:uid="{00000000-0005-0000-0000-0000DA4A0000}"/>
    <cellStyle name="Migliaia [0] 41 3 4" xfId="6857" xr:uid="{00000000-0005-0000-0000-0000DB4A0000}"/>
    <cellStyle name="Migliaia [0] 41 3 4 2" xfId="17630" xr:uid="{00000000-0005-0000-0000-0000DC4A0000}"/>
    <cellStyle name="Migliaia [0] 41 3 4 3" xfId="43493" xr:uid="{00000000-0005-0000-0000-0000DD4A0000}"/>
    <cellStyle name="Migliaia [0] 41 3 4 4" xfId="46623" xr:uid="{00000000-0005-0000-0000-0000DE4A0000}"/>
    <cellStyle name="Migliaia [0] 41 3 4 5" xfId="49639" xr:uid="{00000000-0005-0000-0000-0000DF4A0000}"/>
    <cellStyle name="Migliaia [0] 41 3 5" xfId="15982" xr:uid="{00000000-0005-0000-0000-0000E04A0000}"/>
    <cellStyle name="Migliaia [0] 41 3 6" xfId="20378" xr:uid="{00000000-0005-0000-0000-0000E14A0000}"/>
    <cellStyle name="Migliaia [0] 41 4" xfId="3538" xr:uid="{00000000-0005-0000-0000-0000E24A0000}"/>
    <cellStyle name="Migliaia [0] 41 4 2" xfId="13348" xr:uid="{00000000-0005-0000-0000-0000E34A0000}"/>
    <cellStyle name="Migliaia [0] 41 4 2 2" xfId="31389" xr:uid="{00000000-0005-0000-0000-0000E44A0000}"/>
    <cellStyle name="Migliaia [0] 41 4 2 2 2" xfId="36547" xr:uid="{00000000-0005-0000-0000-0000E54A0000}"/>
    <cellStyle name="Migliaia [0] 41 4 2 2 3" xfId="41849" xr:uid="{00000000-0005-0000-0000-0000E64A0000}"/>
    <cellStyle name="Migliaia [0] 41 4 2 3" xfId="33896" xr:uid="{00000000-0005-0000-0000-0000E74A0000}"/>
    <cellStyle name="Migliaia [0] 41 4 2 4" xfId="39198" xr:uid="{00000000-0005-0000-0000-0000E84A0000}"/>
    <cellStyle name="Migliaia [0] 41 4 3" xfId="15983" xr:uid="{00000000-0005-0000-0000-0000E94A0000}"/>
    <cellStyle name="Migliaia [0] 41 4 3 2" xfId="34541" xr:uid="{00000000-0005-0000-0000-0000EA4A0000}"/>
    <cellStyle name="Migliaia [0] 41 4 3 3" xfId="39843" xr:uid="{00000000-0005-0000-0000-0000EB4A0000}"/>
    <cellStyle name="Migliaia [0] 41 4 3 4" xfId="29190" xr:uid="{00000000-0005-0000-0000-0000EC4A0000}"/>
    <cellStyle name="Migliaia [0] 41 4 4" xfId="32076" xr:uid="{00000000-0005-0000-0000-0000ED4A0000}"/>
    <cellStyle name="Migliaia [0] 41 4 5" xfId="37192" xr:uid="{00000000-0005-0000-0000-0000EE4A0000}"/>
    <cellStyle name="Migliaia [0] 41 4 6" xfId="12290" xr:uid="{00000000-0005-0000-0000-0000EF4A0000}"/>
    <cellStyle name="Migliaia [0] 41 5" xfId="13417" xr:uid="{00000000-0005-0000-0000-0000F04A0000}"/>
    <cellStyle name="Migliaia [0] 41 5 2" xfId="29191" xr:uid="{00000000-0005-0000-0000-0000F14A0000}"/>
    <cellStyle name="Migliaia [0] 41 5 2 2" xfId="34542" xr:uid="{00000000-0005-0000-0000-0000F24A0000}"/>
    <cellStyle name="Migliaia [0] 41 5 2 3" xfId="39844" xr:uid="{00000000-0005-0000-0000-0000F34A0000}"/>
    <cellStyle name="Migliaia [0] 41 5 3" xfId="32077" xr:uid="{00000000-0005-0000-0000-0000F44A0000}"/>
    <cellStyle name="Migliaia [0] 41 5 4" xfId="37193" xr:uid="{00000000-0005-0000-0000-0000F54A0000}"/>
    <cellStyle name="Migliaia [0] 41 6" xfId="15979" xr:uid="{00000000-0005-0000-0000-0000F64A0000}"/>
    <cellStyle name="Migliaia [0] 41 6 2" xfId="34538" xr:uid="{00000000-0005-0000-0000-0000F74A0000}"/>
    <cellStyle name="Migliaia [0] 41 6 3" xfId="39840" xr:uid="{00000000-0005-0000-0000-0000F84A0000}"/>
    <cellStyle name="Migliaia [0] 41 6 4" xfId="29187" xr:uid="{00000000-0005-0000-0000-0000F94A0000}"/>
    <cellStyle name="Migliaia [0] 41 7" xfId="32073" xr:uid="{00000000-0005-0000-0000-0000FA4A0000}"/>
    <cellStyle name="Migliaia [0] 41 8" xfId="37189" xr:uid="{00000000-0005-0000-0000-0000FB4A0000}"/>
    <cellStyle name="Migliaia [0] 41 9" xfId="1759" xr:uid="{00000000-0005-0000-0000-0000FC4A0000}"/>
    <cellStyle name="Migliaia [0] 42" xfId="346" xr:uid="{00000000-0005-0000-0000-0000FD4A0000}"/>
    <cellStyle name="Migliaia [0] 42 2" xfId="2305" xr:uid="{00000000-0005-0000-0000-0000FE4A0000}"/>
    <cellStyle name="Migliaia [0] 42 2 2" xfId="4279" xr:uid="{00000000-0005-0000-0000-0000FF4A0000}"/>
    <cellStyle name="Migliaia [0] 42 2 2 2" xfId="8121" xr:uid="{00000000-0005-0000-0000-0000004B0000}"/>
    <cellStyle name="Migliaia [0] 42 2 2 2 2" xfId="18099" xr:uid="{00000000-0005-0000-0000-0000014B0000}"/>
    <cellStyle name="Migliaia [0] 42 2 2 2 3" xfId="44476" xr:uid="{00000000-0005-0000-0000-0000024B0000}"/>
    <cellStyle name="Migliaia [0] 42 2 2 2 4" xfId="47105" xr:uid="{00000000-0005-0000-0000-0000034B0000}"/>
    <cellStyle name="Migliaia [0] 42 2 2 2 5" xfId="50121" xr:uid="{00000000-0005-0000-0000-0000044B0000}"/>
    <cellStyle name="Migliaia [0] 42 2 2 3" xfId="8640" xr:uid="{00000000-0005-0000-0000-0000054B0000}"/>
    <cellStyle name="Migliaia [0] 42 2 2 4" xfId="6858" xr:uid="{00000000-0005-0000-0000-0000064B0000}"/>
    <cellStyle name="Migliaia [0] 42 2 2 4 2" xfId="17631" xr:uid="{00000000-0005-0000-0000-0000074B0000}"/>
    <cellStyle name="Migliaia [0] 42 2 2 4 3" xfId="42923" xr:uid="{00000000-0005-0000-0000-0000084B0000}"/>
    <cellStyle name="Migliaia [0] 42 2 2 4 4" xfId="46624" xr:uid="{00000000-0005-0000-0000-0000094B0000}"/>
    <cellStyle name="Migliaia [0] 42 2 2 4 5" xfId="49640" xr:uid="{00000000-0005-0000-0000-00000A4B0000}"/>
    <cellStyle name="Migliaia [0] 42 2 2 5" xfId="15986" xr:uid="{00000000-0005-0000-0000-00000B4B0000}"/>
    <cellStyle name="Migliaia [0] 42 2 2 6" xfId="20380" xr:uid="{00000000-0005-0000-0000-00000C4B0000}"/>
    <cellStyle name="Migliaia [0] 42 2 2 7" xfId="45141" xr:uid="{00000000-0005-0000-0000-00000D4B0000}"/>
    <cellStyle name="Migliaia [0] 42 2 2 8" xfId="46047" xr:uid="{00000000-0005-0000-0000-00000E4B0000}"/>
    <cellStyle name="Migliaia [0] 42 2 3" xfId="8122" xr:uid="{00000000-0005-0000-0000-00000F4B0000}"/>
    <cellStyle name="Migliaia [0] 42 2 3 2" xfId="29193" xr:uid="{00000000-0005-0000-0000-0000104B0000}"/>
    <cellStyle name="Migliaia [0] 42 2 3 2 2" xfId="34544" xr:uid="{00000000-0005-0000-0000-0000114B0000}"/>
    <cellStyle name="Migliaia [0] 42 2 3 2 3" xfId="39846" xr:uid="{00000000-0005-0000-0000-0000124B0000}"/>
    <cellStyle name="Migliaia [0] 42 2 3 3" xfId="32079" xr:uid="{00000000-0005-0000-0000-0000134B0000}"/>
    <cellStyle name="Migliaia [0] 42 2 3 4" xfId="37195" xr:uid="{00000000-0005-0000-0000-0000144B0000}"/>
    <cellStyle name="Migliaia [0] 42 2 4" xfId="15985" xr:uid="{00000000-0005-0000-0000-0000154B0000}"/>
    <cellStyle name="Migliaia [0] 42 2 5" xfId="20379" xr:uid="{00000000-0005-0000-0000-0000164B0000}"/>
    <cellStyle name="Migliaia [0] 42 3" xfId="3992" xr:uid="{00000000-0005-0000-0000-0000174B0000}"/>
    <cellStyle name="Migliaia [0] 42 3 2" xfId="8123" xr:uid="{00000000-0005-0000-0000-0000184B0000}"/>
    <cellStyle name="Migliaia [0] 42 3 2 2" xfId="14644" xr:uid="{00000000-0005-0000-0000-0000194B0000}"/>
    <cellStyle name="Migliaia [0] 42 3 2 2 2" xfId="18100" xr:uid="{00000000-0005-0000-0000-00001A4B0000}"/>
    <cellStyle name="Migliaia [0] 42 3 2 2 2 2" xfId="34545" xr:uid="{00000000-0005-0000-0000-00001B4B0000}"/>
    <cellStyle name="Migliaia [0] 42 3 2 2 3" xfId="39847" xr:uid="{00000000-0005-0000-0000-00001C4B0000}"/>
    <cellStyle name="Migliaia [0] 42 3 2 2 4" xfId="29194" xr:uid="{00000000-0005-0000-0000-00001D4B0000}"/>
    <cellStyle name="Migliaia [0] 42 3 2 3" xfId="32080" xr:uid="{00000000-0005-0000-0000-00001E4B0000}"/>
    <cellStyle name="Migliaia [0] 42 3 2 4" xfId="37196" xr:uid="{00000000-0005-0000-0000-00001F4B0000}"/>
    <cellStyle name="Migliaia [0] 42 3 2 5" xfId="33478" xr:uid="{00000000-0005-0000-0000-0000204B0000}"/>
    <cellStyle name="Migliaia [0] 42 3 2 6" xfId="47106" xr:uid="{00000000-0005-0000-0000-0000214B0000}"/>
    <cellStyle name="Migliaia [0] 42 3 2 7" xfId="50122" xr:uid="{00000000-0005-0000-0000-0000224B0000}"/>
    <cellStyle name="Migliaia [0] 42 3 2 8" xfId="13920" xr:uid="{00000000-0005-0000-0000-0000234B0000}"/>
    <cellStyle name="Migliaia [0] 42 3 3" xfId="8675" xr:uid="{00000000-0005-0000-0000-0000244B0000}"/>
    <cellStyle name="Migliaia [0] 42 3 4" xfId="6859" xr:uid="{00000000-0005-0000-0000-0000254B0000}"/>
    <cellStyle name="Migliaia [0] 42 3 4 2" xfId="17632" xr:uid="{00000000-0005-0000-0000-0000264B0000}"/>
    <cellStyle name="Migliaia [0] 42 3 4 3" xfId="44021" xr:uid="{00000000-0005-0000-0000-0000274B0000}"/>
    <cellStyle name="Migliaia [0] 42 3 4 4" xfId="46625" xr:uid="{00000000-0005-0000-0000-0000284B0000}"/>
    <cellStyle name="Migliaia [0] 42 3 4 5" xfId="49641" xr:uid="{00000000-0005-0000-0000-0000294B0000}"/>
    <cellStyle name="Migliaia [0] 42 3 5" xfId="15987" xr:uid="{00000000-0005-0000-0000-00002A4B0000}"/>
    <cellStyle name="Migliaia [0] 42 3 6" xfId="20381" xr:uid="{00000000-0005-0000-0000-00002B4B0000}"/>
    <cellStyle name="Migliaia [0] 42 4" xfId="3539" xr:uid="{00000000-0005-0000-0000-00002C4B0000}"/>
    <cellStyle name="Migliaia [0] 42 4 2" xfId="13349" xr:uid="{00000000-0005-0000-0000-00002D4B0000}"/>
    <cellStyle name="Migliaia [0] 42 4 2 2" xfId="31390" xr:uid="{00000000-0005-0000-0000-00002E4B0000}"/>
    <cellStyle name="Migliaia [0] 42 4 2 2 2" xfId="36548" xr:uid="{00000000-0005-0000-0000-00002F4B0000}"/>
    <cellStyle name="Migliaia [0] 42 4 2 2 3" xfId="41850" xr:uid="{00000000-0005-0000-0000-0000304B0000}"/>
    <cellStyle name="Migliaia [0] 42 4 2 3" xfId="33897" xr:uid="{00000000-0005-0000-0000-0000314B0000}"/>
    <cellStyle name="Migliaia [0] 42 4 2 4" xfId="39199" xr:uid="{00000000-0005-0000-0000-0000324B0000}"/>
    <cellStyle name="Migliaia [0] 42 4 3" xfId="15988" xr:uid="{00000000-0005-0000-0000-0000334B0000}"/>
    <cellStyle name="Migliaia [0] 42 4 3 2" xfId="34546" xr:uid="{00000000-0005-0000-0000-0000344B0000}"/>
    <cellStyle name="Migliaia [0] 42 4 3 3" xfId="39848" xr:uid="{00000000-0005-0000-0000-0000354B0000}"/>
    <cellStyle name="Migliaia [0] 42 4 3 4" xfId="29195" xr:uid="{00000000-0005-0000-0000-0000364B0000}"/>
    <cellStyle name="Migliaia [0] 42 4 4" xfId="32081" xr:uid="{00000000-0005-0000-0000-0000374B0000}"/>
    <cellStyle name="Migliaia [0] 42 4 5" xfId="37197" xr:uid="{00000000-0005-0000-0000-0000384B0000}"/>
    <cellStyle name="Migliaia [0] 42 4 6" xfId="12291" xr:uid="{00000000-0005-0000-0000-0000394B0000}"/>
    <cellStyle name="Migliaia [0] 42 5" xfId="13418" xr:uid="{00000000-0005-0000-0000-00003A4B0000}"/>
    <cellStyle name="Migliaia [0] 42 5 2" xfId="29196" xr:uid="{00000000-0005-0000-0000-00003B4B0000}"/>
    <cellStyle name="Migliaia [0] 42 5 2 2" xfId="34547" xr:uid="{00000000-0005-0000-0000-00003C4B0000}"/>
    <cellStyle name="Migliaia [0] 42 5 2 3" xfId="39849" xr:uid="{00000000-0005-0000-0000-00003D4B0000}"/>
    <cellStyle name="Migliaia [0] 42 5 3" xfId="32082" xr:uid="{00000000-0005-0000-0000-00003E4B0000}"/>
    <cellStyle name="Migliaia [0] 42 5 4" xfId="37198" xr:uid="{00000000-0005-0000-0000-00003F4B0000}"/>
    <cellStyle name="Migliaia [0] 42 6" xfId="15984" xr:uid="{00000000-0005-0000-0000-0000404B0000}"/>
    <cellStyle name="Migliaia [0] 42 6 2" xfId="34543" xr:uid="{00000000-0005-0000-0000-0000414B0000}"/>
    <cellStyle name="Migliaia [0] 42 6 3" xfId="39845" xr:uid="{00000000-0005-0000-0000-0000424B0000}"/>
    <cellStyle name="Migliaia [0] 42 6 4" xfId="29192" xr:uid="{00000000-0005-0000-0000-0000434B0000}"/>
    <cellStyle name="Migliaia [0] 42 7" xfId="32078" xr:uid="{00000000-0005-0000-0000-0000444B0000}"/>
    <cellStyle name="Migliaia [0] 42 8" xfId="37194" xr:uid="{00000000-0005-0000-0000-0000454B0000}"/>
    <cellStyle name="Migliaia [0] 42 9" xfId="1760" xr:uid="{00000000-0005-0000-0000-0000464B0000}"/>
    <cellStyle name="Migliaia [0] 43" xfId="347" xr:uid="{00000000-0005-0000-0000-0000474B0000}"/>
    <cellStyle name="Migliaia [0] 43 2" xfId="2306" xr:uid="{00000000-0005-0000-0000-0000484B0000}"/>
    <cellStyle name="Migliaia [0] 43 2 2" xfId="4280" xr:uid="{00000000-0005-0000-0000-0000494B0000}"/>
    <cellStyle name="Migliaia [0] 43 2 2 2" xfId="8124" xr:uid="{00000000-0005-0000-0000-00004A4B0000}"/>
    <cellStyle name="Migliaia [0] 43 2 2 2 2" xfId="18101" xr:uid="{00000000-0005-0000-0000-00004B4B0000}"/>
    <cellStyle name="Migliaia [0] 43 2 2 2 3" xfId="44385" xr:uid="{00000000-0005-0000-0000-00004C4B0000}"/>
    <cellStyle name="Migliaia [0] 43 2 2 2 4" xfId="47107" xr:uid="{00000000-0005-0000-0000-00004D4B0000}"/>
    <cellStyle name="Migliaia [0] 43 2 2 2 5" xfId="50123" xr:uid="{00000000-0005-0000-0000-00004E4B0000}"/>
    <cellStyle name="Migliaia [0] 43 2 2 3" xfId="8639" xr:uid="{00000000-0005-0000-0000-00004F4B0000}"/>
    <cellStyle name="Migliaia [0] 43 2 2 4" xfId="6860" xr:uid="{00000000-0005-0000-0000-0000504B0000}"/>
    <cellStyle name="Migliaia [0] 43 2 2 4 2" xfId="17633" xr:uid="{00000000-0005-0000-0000-0000514B0000}"/>
    <cellStyle name="Migliaia [0] 43 2 2 4 3" xfId="44853" xr:uid="{00000000-0005-0000-0000-0000524B0000}"/>
    <cellStyle name="Migliaia [0] 43 2 2 4 4" xfId="46626" xr:uid="{00000000-0005-0000-0000-0000534B0000}"/>
    <cellStyle name="Migliaia [0] 43 2 2 4 5" xfId="49642" xr:uid="{00000000-0005-0000-0000-0000544B0000}"/>
    <cellStyle name="Migliaia [0] 43 2 2 5" xfId="15991" xr:uid="{00000000-0005-0000-0000-0000554B0000}"/>
    <cellStyle name="Migliaia [0] 43 2 2 6" xfId="20383" xr:uid="{00000000-0005-0000-0000-0000564B0000}"/>
    <cellStyle name="Migliaia [0] 43 2 2 7" xfId="45142" xr:uid="{00000000-0005-0000-0000-0000574B0000}"/>
    <cellStyle name="Migliaia [0] 43 2 2 8" xfId="46048" xr:uid="{00000000-0005-0000-0000-0000584B0000}"/>
    <cellStyle name="Migliaia [0] 43 2 3" xfId="8125" xr:uid="{00000000-0005-0000-0000-0000594B0000}"/>
    <cellStyle name="Migliaia [0] 43 2 3 2" xfId="29198" xr:uid="{00000000-0005-0000-0000-00005A4B0000}"/>
    <cellStyle name="Migliaia [0] 43 2 3 2 2" xfId="34549" xr:uid="{00000000-0005-0000-0000-00005B4B0000}"/>
    <cellStyle name="Migliaia [0] 43 2 3 2 3" xfId="39851" xr:uid="{00000000-0005-0000-0000-00005C4B0000}"/>
    <cellStyle name="Migliaia [0] 43 2 3 3" xfId="32084" xr:uid="{00000000-0005-0000-0000-00005D4B0000}"/>
    <cellStyle name="Migliaia [0] 43 2 3 4" xfId="37200" xr:uid="{00000000-0005-0000-0000-00005E4B0000}"/>
    <cellStyle name="Migliaia [0] 43 2 4" xfId="15990" xr:uid="{00000000-0005-0000-0000-00005F4B0000}"/>
    <cellStyle name="Migliaia [0] 43 2 5" xfId="20382" xr:uid="{00000000-0005-0000-0000-0000604B0000}"/>
    <cellStyle name="Migliaia [0] 43 3" xfId="3993" xr:uid="{00000000-0005-0000-0000-0000614B0000}"/>
    <cellStyle name="Migliaia [0] 43 3 2" xfId="8126" xr:uid="{00000000-0005-0000-0000-0000624B0000}"/>
    <cellStyle name="Migliaia [0] 43 3 2 2" xfId="14645" xr:uid="{00000000-0005-0000-0000-0000634B0000}"/>
    <cellStyle name="Migliaia [0] 43 3 2 2 2" xfId="18102" xr:uid="{00000000-0005-0000-0000-0000644B0000}"/>
    <cellStyle name="Migliaia [0] 43 3 2 2 2 2" xfId="34550" xr:uid="{00000000-0005-0000-0000-0000654B0000}"/>
    <cellStyle name="Migliaia [0] 43 3 2 2 3" xfId="39852" xr:uid="{00000000-0005-0000-0000-0000664B0000}"/>
    <cellStyle name="Migliaia [0] 43 3 2 2 4" xfId="29199" xr:uid="{00000000-0005-0000-0000-0000674B0000}"/>
    <cellStyle name="Migliaia [0] 43 3 2 3" xfId="32085" xr:uid="{00000000-0005-0000-0000-0000684B0000}"/>
    <cellStyle name="Migliaia [0] 43 3 2 4" xfId="37201" xr:uid="{00000000-0005-0000-0000-0000694B0000}"/>
    <cellStyle name="Migliaia [0] 43 3 2 5" xfId="44038" xr:uid="{00000000-0005-0000-0000-00006A4B0000}"/>
    <cellStyle name="Migliaia [0] 43 3 2 6" xfId="47108" xr:uid="{00000000-0005-0000-0000-00006B4B0000}"/>
    <cellStyle name="Migliaia [0] 43 3 2 7" xfId="50124" xr:uid="{00000000-0005-0000-0000-00006C4B0000}"/>
    <cellStyle name="Migliaia [0] 43 3 2 8" xfId="13921" xr:uid="{00000000-0005-0000-0000-00006D4B0000}"/>
    <cellStyle name="Migliaia [0] 43 3 3" xfId="8674" xr:uid="{00000000-0005-0000-0000-00006E4B0000}"/>
    <cellStyle name="Migliaia [0] 43 3 4" xfId="6861" xr:uid="{00000000-0005-0000-0000-00006F4B0000}"/>
    <cellStyle name="Migliaia [0] 43 3 4 2" xfId="17634" xr:uid="{00000000-0005-0000-0000-0000704B0000}"/>
    <cellStyle name="Migliaia [0] 43 3 4 3" xfId="20279" xr:uid="{00000000-0005-0000-0000-0000714B0000}"/>
    <cellStyle name="Migliaia [0] 43 3 4 4" xfId="46627" xr:uid="{00000000-0005-0000-0000-0000724B0000}"/>
    <cellStyle name="Migliaia [0] 43 3 4 5" xfId="49643" xr:uid="{00000000-0005-0000-0000-0000734B0000}"/>
    <cellStyle name="Migliaia [0] 43 3 5" xfId="15992" xr:uid="{00000000-0005-0000-0000-0000744B0000}"/>
    <cellStyle name="Migliaia [0] 43 3 6" xfId="20384" xr:uid="{00000000-0005-0000-0000-0000754B0000}"/>
    <cellStyle name="Migliaia [0] 43 4" xfId="3540" xr:uid="{00000000-0005-0000-0000-0000764B0000}"/>
    <cellStyle name="Migliaia [0] 43 4 2" xfId="13350" xr:uid="{00000000-0005-0000-0000-0000774B0000}"/>
    <cellStyle name="Migliaia [0] 43 4 2 2" xfId="31391" xr:uid="{00000000-0005-0000-0000-0000784B0000}"/>
    <cellStyle name="Migliaia [0] 43 4 2 2 2" xfId="36549" xr:uid="{00000000-0005-0000-0000-0000794B0000}"/>
    <cellStyle name="Migliaia [0] 43 4 2 2 3" xfId="41851" xr:uid="{00000000-0005-0000-0000-00007A4B0000}"/>
    <cellStyle name="Migliaia [0] 43 4 2 3" xfId="33898" xr:uid="{00000000-0005-0000-0000-00007B4B0000}"/>
    <cellStyle name="Migliaia [0] 43 4 2 4" xfId="39200" xr:uid="{00000000-0005-0000-0000-00007C4B0000}"/>
    <cellStyle name="Migliaia [0] 43 4 3" xfId="15993" xr:uid="{00000000-0005-0000-0000-00007D4B0000}"/>
    <cellStyle name="Migliaia [0] 43 4 3 2" xfId="34551" xr:uid="{00000000-0005-0000-0000-00007E4B0000}"/>
    <cellStyle name="Migliaia [0] 43 4 3 3" xfId="39853" xr:uid="{00000000-0005-0000-0000-00007F4B0000}"/>
    <cellStyle name="Migliaia [0] 43 4 3 4" xfId="29200" xr:uid="{00000000-0005-0000-0000-0000804B0000}"/>
    <cellStyle name="Migliaia [0] 43 4 4" xfId="32086" xr:uid="{00000000-0005-0000-0000-0000814B0000}"/>
    <cellStyle name="Migliaia [0] 43 4 5" xfId="37202" xr:uid="{00000000-0005-0000-0000-0000824B0000}"/>
    <cellStyle name="Migliaia [0] 43 4 6" xfId="12292" xr:uid="{00000000-0005-0000-0000-0000834B0000}"/>
    <cellStyle name="Migliaia [0] 43 5" xfId="13419" xr:uid="{00000000-0005-0000-0000-0000844B0000}"/>
    <cellStyle name="Migliaia [0] 43 5 2" xfId="29201" xr:uid="{00000000-0005-0000-0000-0000854B0000}"/>
    <cellStyle name="Migliaia [0] 43 5 2 2" xfId="34552" xr:uid="{00000000-0005-0000-0000-0000864B0000}"/>
    <cellStyle name="Migliaia [0] 43 5 2 3" xfId="39854" xr:uid="{00000000-0005-0000-0000-0000874B0000}"/>
    <cellStyle name="Migliaia [0] 43 5 3" xfId="32087" xr:uid="{00000000-0005-0000-0000-0000884B0000}"/>
    <cellStyle name="Migliaia [0] 43 5 4" xfId="37203" xr:uid="{00000000-0005-0000-0000-0000894B0000}"/>
    <cellStyle name="Migliaia [0] 43 6" xfId="15989" xr:uid="{00000000-0005-0000-0000-00008A4B0000}"/>
    <cellStyle name="Migliaia [0] 43 6 2" xfId="34548" xr:uid="{00000000-0005-0000-0000-00008B4B0000}"/>
    <cellStyle name="Migliaia [0] 43 6 3" xfId="39850" xr:uid="{00000000-0005-0000-0000-00008C4B0000}"/>
    <cellStyle name="Migliaia [0] 43 6 4" xfId="29197" xr:uid="{00000000-0005-0000-0000-00008D4B0000}"/>
    <cellStyle name="Migliaia [0] 43 7" xfId="32083" xr:uid="{00000000-0005-0000-0000-00008E4B0000}"/>
    <cellStyle name="Migliaia [0] 43 8" xfId="37199" xr:uid="{00000000-0005-0000-0000-00008F4B0000}"/>
    <cellStyle name="Migliaia [0] 43 9" xfId="1761" xr:uid="{00000000-0005-0000-0000-0000904B0000}"/>
    <cellStyle name="Migliaia [0] 44" xfId="348" xr:uid="{00000000-0005-0000-0000-0000914B0000}"/>
    <cellStyle name="Migliaia [0] 44 2" xfId="2307" xr:uid="{00000000-0005-0000-0000-0000924B0000}"/>
    <cellStyle name="Migliaia [0] 44 2 2" xfId="4281" xr:uid="{00000000-0005-0000-0000-0000934B0000}"/>
    <cellStyle name="Migliaia [0] 44 2 2 2" xfId="8127" xr:uid="{00000000-0005-0000-0000-0000944B0000}"/>
    <cellStyle name="Migliaia [0] 44 2 2 2 2" xfId="18103" xr:uid="{00000000-0005-0000-0000-0000954B0000}"/>
    <cellStyle name="Migliaia [0] 44 2 2 2 3" xfId="20506" xr:uid="{00000000-0005-0000-0000-0000964B0000}"/>
    <cellStyle name="Migliaia [0] 44 2 2 2 4" xfId="47109" xr:uid="{00000000-0005-0000-0000-0000974B0000}"/>
    <cellStyle name="Migliaia [0] 44 2 2 2 5" xfId="50125" xr:uid="{00000000-0005-0000-0000-0000984B0000}"/>
    <cellStyle name="Migliaia [0] 44 2 2 3" xfId="8485" xr:uid="{00000000-0005-0000-0000-0000994B0000}"/>
    <cellStyle name="Migliaia [0] 44 2 2 4" xfId="6862" xr:uid="{00000000-0005-0000-0000-00009A4B0000}"/>
    <cellStyle name="Migliaia [0] 44 2 2 4 2" xfId="17635" xr:uid="{00000000-0005-0000-0000-00009B4B0000}"/>
    <cellStyle name="Migliaia [0] 44 2 2 4 3" xfId="43647" xr:uid="{00000000-0005-0000-0000-00009C4B0000}"/>
    <cellStyle name="Migliaia [0] 44 2 2 4 4" xfId="46628" xr:uid="{00000000-0005-0000-0000-00009D4B0000}"/>
    <cellStyle name="Migliaia [0] 44 2 2 4 5" xfId="49644" xr:uid="{00000000-0005-0000-0000-00009E4B0000}"/>
    <cellStyle name="Migliaia [0] 44 2 2 5" xfId="15996" xr:uid="{00000000-0005-0000-0000-00009F4B0000}"/>
    <cellStyle name="Migliaia [0] 44 2 2 6" xfId="20386" xr:uid="{00000000-0005-0000-0000-0000A04B0000}"/>
    <cellStyle name="Migliaia [0] 44 2 2 7" xfId="45143" xr:uid="{00000000-0005-0000-0000-0000A14B0000}"/>
    <cellStyle name="Migliaia [0] 44 2 2 8" xfId="46049" xr:uid="{00000000-0005-0000-0000-0000A24B0000}"/>
    <cellStyle name="Migliaia [0] 44 2 3" xfId="8128" xr:uid="{00000000-0005-0000-0000-0000A34B0000}"/>
    <cellStyle name="Migliaia [0] 44 2 3 2" xfId="29203" xr:uid="{00000000-0005-0000-0000-0000A44B0000}"/>
    <cellStyle name="Migliaia [0] 44 2 3 2 2" xfId="34554" xr:uid="{00000000-0005-0000-0000-0000A54B0000}"/>
    <cellStyle name="Migliaia [0] 44 2 3 2 3" xfId="39856" xr:uid="{00000000-0005-0000-0000-0000A64B0000}"/>
    <cellStyle name="Migliaia [0] 44 2 3 3" xfId="32089" xr:uid="{00000000-0005-0000-0000-0000A74B0000}"/>
    <cellStyle name="Migliaia [0] 44 2 3 4" xfId="37205" xr:uid="{00000000-0005-0000-0000-0000A84B0000}"/>
    <cellStyle name="Migliaia [0] 44 2 4" xfId="15995" xr:uid="{00000000-0005-0000-0000-0000A94B0000}"/>
    <cellStyle name="Migliaia [0] 44 2 5" xfId="20385" xr:uid="{00000000-0005-0000-0000-0000AA4B0000}"/>
    <cellStyle name="Migliaia [0] 44 3" xfId="3994" xr:uid="{00000000-0005-0000-0000-0000AB4B0000}"/>
    <cellStyle name="Migliaia [0] 44 3 2" xfId="8129" xr:uid="{00000000-0005-0000-0000-0000AC4B0000}"/>
    <cellStyle name="Migliaia [0] 44 3 2 2" xfId="14646" xr:uid="{00000000-0005-0000-0000-0000AD4B0000}"/>
    <cellStyle name="Migliaia [0] 44 3 2 2 2" xfId="18104" xr:uid="{00000000-0005-0000-0000-0000AE4B0000}"/>
    <cellStyle name="Migliaia [0] 44 3 2 2 2 2" xfId="34555" xr:uid="{00000000-0005-0000-0000-0000AF4B0000}"/>
    <cellStyle name="Migliaia [0] 44 3 2 2 3" xfId="39857" xr:uid="{00000000-0005-0000-0000-0000B04B0000}"/>
    <cellStyle name="Migliaia [0] 44 3 2 2 4" xfId="29204" xr:uid="{00000000-0005-0000-0000-0000B14B0000}"/>
    <cellStyle name="Migliaia [0] 44 3 2 3" xfId="32090" xr:uid="{00000000-0005-0000-0000-0000B24B0000}"/>
    <cellStyle name="Migliaia [0] 44 3 2 4" xfId="37206" xr:uid="{00000000-0005-0000-0000-0000B34B0000}"/>
    <cellStyle name="Migliaia [0] 44 3 2 5" xfId="43295" xr:uid="{00000000-0005-0000-0000-0000B44B0000}"/>
    <cellStyle name="Migliaia [0] 44 3 2 6" xfId="47110" xr:uid="{00000000-0005-0000-0000-0000B54B0000}"/>
    <cellStyle name="Migliaia [0] 44 3 2 7" xfId="50126" xr:uid="{00000000-0005-0000-0000-0000B64B0000}"/>
    <cellStyle name="Migliaia [0] 44 3 2 8" xfId="13922" xr:uid="{00000000-0005-0000-0000-0000B74B0000}"/>
    <cellStyle name="Migliaia [0] 44 3 3" xfId="8492" xr:uid="{00000000-0005-0000-0000-0000B84B0000}"/>
    <cellStyle name="Migliaia [0] 44 3 4" xfId="6863" xr:uid="{00000000-0005-0000-0000-0000B94B0000}"/>
    <cellStyle name="Migliaia [0] 44 3 4 2" xfId="17636" xr:uid="{00000000-0005-0000-0000-0000BA4B0000}"/>
    <cellStyle name="Migliaia [0] 44 3 4 3" xfId="42469" xr:uid="{00000000-0005-0000-0000-0000BB4B0000}"/>
    <cellStyle name="Migliaia [0] 44 3 4 4" xfId="46629" xr:uid="{00000000-0005-0000-0000-0000BC4B0000}"/>
    <cellStyle name="Migliaia [0] 44 3 4 5" xfId="49645" xr:uid="{00000000-0005-0000-0000-0000BD4B0000}"/>
    <cellStyle name="Migliaia [0] 44 3 5" xfId="15997" xr:uid="{00000000-0005-0000-0000-0000BE4B0000}"/>
    <cellStyle name="Migliaia [0] 44 3 6" xfId="20387" xr:uid="{00000000-0005-0000-0000-0000BF4B0000}"/>
    <cellStyle name="Migliaia [0] 44 4" xfId="3541" xr:uid="{00000000-0005-0000-0000-0000C04B0000}"/>
    <cellStyle name="Migliaia [0] 44 4 2" xfId="13351" xr:uid="{00000000-0005-0000-0000-0000C14B0000}"/>
    <cellStyle name="Migliaia [0] 44 4 2 2" xfId="31392" xr:uid="{00000000-0005-0000-0000-0000C24B0000}"/>
    <cellStyle name="Migliaia [0] 44 4 2 2 2" xfId="36550" xr:uid="{00000000-0005-0000-0000-0000C34B0000}"/>
    <cellStyle name="Migliaia [0] 44 4 2 2 3" xfId="41852" xr:uid="{00000000-0005-0000-0000-0000C44B0000}"/>
    <cellStyle name="Migliaia [0] 44 4 2 3" xfId="33899" xr:uid="{00000000-0005-0000-0000-0000C54B0000}"/>
    <cellStyle name="Migliaia [0] 44 4 2 4" xfId="39201" xr:uid="{00000000-0005-0000-0000-0000C64B0000}"/>
    <cellStyle name="Migliaia [0] 44 4 3" xfId="15998" xr:uid="{00000000-0005-0000-0000-0000C74B0000}"/>
    <cellStyle name="Migliaia [0] 44 4 3 2" xfId="34556" xr:uid="{00000000-0005-0000-0000-0000C84B0000}"/>
    <cellStyle name="Migliaia [0] 44 4 3 3" xfId="39858" xr:uid="{00000000-0005-0000-0000-0000C94B0000}"/>
    <cellStyle name="Migliaia [0] 44 4 3 4" xfId="29205" xr:uid="{00000000-0005-0000-0000-0000CA4B0000}"/>
    <cellStyle name="Migliaia [0] 44 4 4" xfId="32091" xr:uid="{00000000-0005-0000-0000-0000CB4B0000}"/>
    <cellStyle name="Migliaia [0] 44 4 5" xfId="37207" xr:uid="{00000000-0005-0000-0000-0000CC4B0000}"/>
    <cellStyle name="Migliaia [0] 44 4 6" xfId="12293" xr:uid="{00000000-0005-0000-0000-0000CD4B0000}"/>
    <cellStyle name="Migliaia [0] 44 5" xfId="13420" xr:uid="{00000000-0005-0000-0000-0000CE4B0000}"/>
    <cellStyle name="Migliaia [0] 44 5 2" xfId="29206" xr:uid="{00000000-0005-0000-0000-0000CF4B0000}"/>
    <cellStyle name="Migliaia [0] 44 5 2 2" xfId="34557" xr:uid="{00000000-0005-0000-0000-0000D04B0000}"/>
    <cellStyle name="Migliaia [0] 44 5 2 3" xfId="39859" xr:uid="{00000000-0005-0000-0000-0000D14B0000}"/>
    <cellStyle name="Migliaia [0] 44 5 3" xfId="32092" xr:uid="{00000000-0005-0000-0000-0000D24B0000}"/>
    <cellStyle name="Migliaia [0] 44 5 4" xfId="37208" xr:uid="{00000000-0005-0000-0000-0000D34B0000}"/>
    <cellStyle name="Migliaia [0] 44 6" xfId="15994" xr:uid="{00000000-0005-0000-0000-0000D44B0000}"/>
    <cellStyle name="Migliaia [0] 44 6 2" xfId="34553" xr:uid="{00000000-0005-0000-0000-0000D54B0000}"/>
    <cellStyle name="Migliaia [0] 44 6 3" xfId="39855" xr:uid="{00000000-0005-0000-0000-0000D64B0000}"/>
    <cellStyle name="Migliaia [0] 44 6 4" xfId="29202" xr:uid="{00000000-0005-0000-0000-0000D74B0000}"/>
    <cellStyle name="Migliaia [0] 44 7" xfId="32088" xr:uid="{00000000-0005-0000-0000-0000D84B0000}"/>
    <cellStyle name="Migliaia [0] 44 8" xfId="37204" xr:uid="{00000000-0005-0000-0000-0000D94B0000}"/>
    <cellStyle name="Migliaia [0] 44 9" xfId="1762" xr:uid="{00000000-0005-0000-0000-0000DA4B0000}"/>
    <cellStyle name="Migliaia [0] 45" xfId="349" xr:uid="{00000000-0005-0000-0000-0000DB4B0000}"/>
    <cellStyle name="Migliaia [0] 45 2" xfId="2308" xr:uid="{00000000-0005-0000-0000-0000DC4B0000}"/>
    <cellStyle name="Migliaia [0] 45 2 2" xfId="4282" xr:uid="{00000000-0005-0000-0000-0000DD4B0000}"/>
    <cellStyle name="Migliaia [0] 45 2 2 2" xfId="8130" xr:uid="{00000000-0005-0000-0000-0000DE4B0000}"/>
    <cellStyle name="Migliaia [0] 45 2 2 2 2" xfId="18105" xr:uid="{00000000-0005-0000-0000-0000DF4B0000}"/>
    <cellStyle name="Migliaia [0] 45 2 2 2 3" xfId="20771" xr:uid="{00000000-0005-0000-0000-0000E04B0000}"/>
    <cellStyle name="Migliaia [0] 45 2 2 2 4" xfId="47111" xr:uid="{00000000-0005-0000-0000-0000E14B0000}"/>
    <cellStyle name="Migliaia [0] 45 2 2 2 5" xfId="50127" xr:uid="{00000000-0005-0000-0000-0000E24B0000}"/>
    <cellStyle name="Migliaia [0] 45 2 2 3" xfId="7435" xr:uid="{00000000-0005-0000-0000-0000E34B0000}"/>
    <cellStyle name="Migliaia [0] 45 2 2 4" xfId="6864" xr:uid="{00000000-0005-0000-0000-0000E44B0000}"/>
    <cellStyle name="Migliaia [0] 45 2 2 4 2" xfId="17637" xr:uid="{00000000-0005-0000-0000-0000E54B0000}"/>
    <cellStyle name="Migliaia [0] 45 2 2 4 3" xfId="44177" xr:uid="{00000000-0005-0000-0000-0000E64B0000}"/>
    <cellStyle name="Migliaia [0] 45 2 2 4 4" xfId="46630" xr:uid="{00000000-0005-0000-0000-0000E74B0000}"/>
    <cellStyle name="Migliaia [0] 45 2 2 4 5" xfId="49646" xr:uid="{00000000-0005-0000-0000-0000E84B0000}"/>
    <cellStyle name="Migliaia [0] 45 2 2 5" xfId="16001" xr:uid="{00000000-0005-0000-0000-0000E94B0000}"/>
    <cellStyle name="Migliaia [0] 45 2 2 6" xfId="20389" xr:uid="{00000000-0005-0000-0000-0000EA4B0000}"/>
    <cellStyle name="Migliaia [0] 45 2 2 7" xfId="45144" xr:uid="{00000000-0005-0000-0000-0000EB4B0000}"/>
    <cellStyle name="Migliaia [0] 45 2 2 8" xfId="46050" xr:uid="{00000000-0005-0000-0000-0000EC4B0000}"/>
    <cellStyle name="Migliaia [0] 45 2 3" xfId="8131" xr:uid="{00000000-0005-0000-0000-0000ED4B0000}"/>
    <cellStyle name="Migliaia [0] 45 2 3 2" xfId="29208" xr:uid="{00000000-0005-0000-0000-0000EE4B0000}"/>
    <cellStyle name="Migliaia [0] 45 2 3 2 2" xfId="34559" xr:uid="{00000000-0005-0000-0000-0000EF4B0000}"/>
    <cellStyle name="Migliaia [0] 45 2 3 2 3" xfId="39861" xr:uid="{00000000-0005-0000-0000-0000F04B0000}"/>
    <cellStyle name="Migliaia [0] 45 2 3 3" xfId="32094" xr:uid="{00000000-0005-0000-0000-0000F14B0000}"/>
    <cellStyle name="Migliaia [0] 45 2 3 4" xfId="37210" xr:uid="{00000000-0005-0000-0000-0000F24B0000}"/>
    <cellStyle name="Migliaia [0] 45 2 4" xfId="16000" xr:uid="{00000000-0005-0000-0000-0000F34B0000}"/>
    <cellStyle name="Migliaia [0] 45 2 5" xfId="20388" xr:uid="{00000000-0005-0000-0000-0000F44B0000}"/>
    <cellStyle name="Migliaia [0] 45 3" xfId="3995" xr:uid="{00000000-0005-0000-0000-0000F54B0000}"/>
    <cellStyle name="Migliaia [0] 45 3 2" xfId="8132" xr:uid="{00000000-0005-0000-0000-0000F64B0000}"/>
    <cellStyle name="Migliaia [0] 45 3 2 2" xfId="14647" xr:uid="{00000000-0005-0000-0000-0000F74B0000}"/>
    <cellStyle name="Migliaia [0] 45 3 2 2 2" xfId="18106" xr:uid="{00000000-0005-0000-0000-0000F84B0000}"/>
    <cellStyle name="Migliaia [0] 45 3 2 2 2 2" xfId="34560" xr:uid="{00000000-0005-0000-0000-0000F94B0000}"/>
    <cellStyle name="Migliaia [0] 45 3 2 2 3" xfId="39862" xr:uid="{00000000-0005-0000-0000-0000FA4B0000}"/>
    <cellStyle name="Migliaia [0] 45 3 2 2 4" xfId="29209" xr:uid="{00000000-0005-0000-0000-0000FB4B0000}"/>
    <cellStyle name="Migliaia [0] 45 3 2 3" xfId="32095" xr:uid="{00000000-0005-0000-0000-0000FC4B0000}"/>
    <cellStyle name="Migliaia [0] 45 3 2 4" xfId="37211" xr:uid="{00000000-0005-0000-0000-0000FD4B0000}"/>
    <cellStyle name="Migliaia [0] 45 3 2 5" xfId="44617" xr:uid="{00000000-0005-0000-0000-0000FE4B0000}"/>
    <cellStyle name="Migliaia [0] 45 3 2 6" xfId="47112" xr:uid="{00000000-0005-0000-0000-0000FF4B0000}"/>
    <cellStyle name="Migliaia [0] 45 3 2 7" xfId="50128" xr:uid="{00000000-0005-0000-0000-0000004C0000}"/>
    <cellStyle name="Migliaia [0] 45 3 2 8" xfId="13923" xr:uid="{00000000-0005-0000-0000-0000014C0000}"/>
    <cellStyle name="Migliaia [0] 45 3 3" xfId="7849" xr:uid="{00000000-0005-0000-0000-0000024C0000}"/>
    <cellStyle name="Migliaia [0] 45 3 4" xfId="6865" xr:uid="{00000000-0005-0000-0000-0000034C0000}"/>
    <cellStyle name="Migliaia [0] 45 3 4 2" xfId="17638" xr:uid="{00000000-0005-0000-0000-0000044C0000}"/>
    <cellStyle name="Migliaia [0] 45 3 4 3" xfId="44454" xr:uid="{00000000-0005-0000-0000-0000054C0000}"/>
    <cellStyle name="Migliaia [0] 45 3 4 4" xfId="46631" xr:uid="{00000000-0005-0000-0000-0000064C0000}"/>
    <cellStyle name="Migliaia [0] 45 3 4 5" xfId="49647" xr:uid="{00000000-0005-0000-0000-0000074C0000}"/>
    <cellStyle name="Migliaia [0] 45 3 5" xfId="16002" xr:uid="{00000000-0005-0000-0000-0000084C0000}"/>
    <cellStyle name="Migliaia [0] 45 3 6" xfId="20390" xr:uid="{00000000-0005-0000-0000-0000094C0000}"/>
    <cellStyle name="Migliaia [0] 45 4" xfId="3542" xr:uid="{00000000-0005-0000-0000-00000A4C0000}"/>
    <cellStyle name="Migliaia [0] 45 4 2" xfId="13352" xr:uid="{00000000-0005-0000-0000-00000B4C0000}"/>
    <cellStyle name="Migliaia [0] 45 4 2 2" xfId="31393" xr:uid="{00000000-0005-0000-0000-00000C4C0000}"/>
    <cellStyle name="Migliaia [0] 45 4 2 2 2" xfId="36551" xr:uid="{00000000-0005-0000-0000-00000D4C0000}"/>
    <cellStyle name="Migliaia [0] 45 4 2 2 3" xfId="41853" xr:uid="{00000000-0005-0000-0000-00000E4C0000}"/>
    <cellStyle name="Migliaia [0] 45 4 2 3" xfId="33900" xr:uid="{00000000-0005-0000-0000-00000F4C0000}"/>
    <cellStyle name="Migliaia [0] 45 4 2 4" xfId="39202" xr:uid="{00000000-0005-0000-0000-0000104C0000}"/>
    <cellStyle name="Migliaia [0] 45 4 3" xfId="16003" xr:uid="{00000000-0005-0000-0000-0000114C0000}"/>
    <cellStyle name="Migliaia [0] 45 4 3 2" xfId="34561" xr:uid="{00000000-0005-0000-0000-0000124C0000}"/>
    <cellStyle name="Migliaia [0] 45 4 3 3" xfId="39863" xr:uid="{00000000-0005-0000-0000-0000134C0000}"/>
    <cellStyle name="Migliaia [0] 45 4 3 4" xfId="29210" xr:uid="{00000000-0005-0000-0000-0000144C0000}"/>
    <cellStyle name="Migliaia [0] 45 4 4" xfId="32096" xr:uid="{00000000-0005-0000-0000-0000154C0000}"/>
    <cellStyle name="Migliaia [0] 45 4 5" xfId="37212" xr:uid="{00000000-0005-0000-0000-0000164C0000}"/>
    <cellStyle name="Migliaia [0] 45 4 6" xfId="12294" xr:uid="{00000000-0005-0000-0000-0000174C0000}"/>
    <cellStyle name="Migliaia [0] 45 5" xfId="13421" xr:uid="{00000000-0005-0000-0000-0000184C0000}"/>
    <cellStyle name="Migliaia [0] 45 5 2" xfId="29211" xr:uid="{00000000-0005-0000-0000-0000194C0000}"/>
    <cellStyle name="Migliaia [0] 45 5 2 2" xfId="34562" xr:uid="{00000000-0005-0000-0000-00001A4C0000}"/>
    <cellStyle name="Migliaia [0] 45 5 2 3" xfId="39864" xr:uid="{00000000-0005-0000-0000-00001B4C0000}"/>
    <cellStyle name="Migliaia [0] 45 5 3" xfId="32097" xr:uid="{00000000-0005-0000-0000-00001C4C0000}"/>
    <cellStyle name="Migliaia [0] 45 5 4" xfId="37213" xr:uid="{00000000-0005-0000-0000-00001D4C0000}"/>
    <cellStyle name="Migliaia [0] 45 6" xfId="15999" xr:uid="{00000000-0005-0000-0000-00001E4C0000}"/>
    <cellStyle name="Migliaia [0] 45 6 2" xfId="34558" xr:uid="{00000000-0005-0000-0000-00001F4C0000}"/>
    <cellStyle name="Migliaia [0] 45 6 3" xfId="39860" xr:uid="{00000000-0005-0000-0000-0000204C0000}"/>
    <cellStyle name="Migliaia [0] 45 6 4" xfId="29207" xr:uid="{00000000-0005-0000-0000-0000214C0000}"/>
    <cellStyle name="Migliaia [0] 45 7" xfId="32093" xr:uid="{00000000-0005-0000-0000-0000224C0000}"/>
    <cellStyle name="Migliaia [0] 45 8" xfId="37209" xr:uid="{00000000-0005-0000-0000-0000234C0000}"/>
    <cellStyle name="Migliaia [0] 45 9" xfId="1763" xr:uid="{00000000-0005-0000-0000-0000244C0000}"/>
    <cellStyle name="Migliaia [0] 46" xfId="350" xr:uid="{00000000-0005-0000-0000-0000254C0000}"/>
    <cellStyle name="Migliaia [0] 46 2" xfId="2309" xr:uid="{00000000-0005-0000-0000-0000264C0000}"/>
    <cellStyle name="Migliaia [0] 46 2 2" xfId="4283" xr:uid="{00000000-0005-0000-0000-0000274C0000}"/>
    <cellStyle name="Migliaia [0] 46 2 2 2" xfId="8133" xr:uid="{00000000-0005-0000-0000-0000284C0000}"/>
    <cellStyle name="Migliaia [0] 46 2 2 2 2" xfId="18107" xr:uid="{00000000-0005-0000-0000-0000294C0000}"/>
    <cellStyle name="Migliaia [0] 46 2 2 2 3" xfId="43360" xr:uid="{00000000-0005-0000-0000-00002A4C0000}"/>
    <cellStyle name="Migliaia [0] 46 2 2 2 4" xfId="47113" xr:uid="{00000000-0005-0000-0000-00002B4C0000}"/>
    <cellStyle name="Migliaia [0] 46 2 2 2 5" xfId="50129" xr:uid="{00000000-0005-0000-0000-00002C4C0000}"/>
    <cellStyle name="Migliaia [0] 46 2 2 3" xfId="8638" xr:uid="{00000000-0005-0000-0000-00002D4C0000}"/>
    <cellStyle name="Migliaia [0] 46 2 2 4" xfId="6866" xr:uid="{00000000-0005-0000-0000-00002E4C0000}"/>
    <cellStyle name="Migliaia [0] 46 2 2 4 2" xfId="17639" xr:uid="{00000000-0005-0000-0000-00002F4C0000}"/>
    <cellStyle name="Migliaia [0] 46 2 2 4 3" xfId="42470" xr:uid="{00000000-0005-0000-0000-0000304C0000}"/>
    <cellStyle name="Migliaia [0] 46 2 2 4 4" xfId="46632" xr:uid="{00000000-0005-0000-0000-0000314C0000}"/>
    <cellStyle name="Migliaia [0] 46 2 2 4 5" xfId="49648" xr:uid="{00000000-0005-0000-0000-0000324C0000}"/>
    <cellStyle name="Migliaia [0] 46 2 2 5" xfId="16006" xr:uid="{00000000-0005-0000-0000-0000334C0000}"/>
    <cellStyle name="Migliaia [0] 46 2 2 6" xfId="20392" xr:uid="{00000000-0005-0000-0000-0000344C0000}"/>
    <cellStyle name="Migliaia [0] 46 2 2 7" xfId="45145" xr:uid="{00000000-0005-0000-0000-0000354C0000}"/>
    <cellStyle name="Migliaia [0] 46 2 2 8" xfId="46051" xr:uid="{00000000-0005-0000-0000-0000364C0000}"/>
    <cellStyle name="Migliaia [0] 46 2 3" xfId="8134" xr:uid="{00000000-0005-0000-0000-0000374C0000}"/>
    <cellStyle name="Migliaia [0] 46 2 3 2" xfId="29213" xr:uid="{00000000-0005-0000-0000-0000384C0000}"/>
    <cellStyle name="Migliaia [0] 46 2 3 2 2" xfId="34564" xr:uid="{00000000-0005-0000-0000-0000394C0000}"/>
    <cellStyle name="Migliaia [0] 46 2 3 2 3" xfId="39866" xr:uid="{00000000-0005-0000-0000-00003A4C0000}"/>
    <cellStyle name="Migliaia [0] 46 2 3 3" xfId="32099" xr:uid="{00000000-0005-0000-0000-00003B4C0000}"/>
    <cellStyle name="Migliaia [0] 46 2 3 4" xfId="37215" xr:uid="{00000000-0005-0000-0000-00003C4C0000}"/>
    <cellStyle name="Migliaia [0] 46 2 4" xfId="16005" xr:uid="{00000000-0005-0000-0000-00003D4C0000}"/>
    <cellStyle name="Migliaia [0] 46 2 5" xfId="20391" xr:uid="{00000000-0005-0000-0000-00003E4C0000}"/>
    <cellStyle name="Migliaia [0] 46 3" xfId="3996" xr:uid="{00000000-0005-0000-0000-00003F4C0000}"/>
    <cellStyle name="Migliaia [0] 46 3 2" xfId="8135" xr:uid="{00000000-0005-0000-0000-0000404C0000}"/>
    <cellStyle name="Migliaia [0] 46 3 2 2" xfId="14648" xr:uid="{00000000-0005-0000-0000-0000414C0000}"/>
    <cellStyle name="Migliaia [0] 46 3 2 2 2" xfId="18108" xr:uid="{00000000-0005-0000-0000-0000424C0000}"/>
    <cellStyle name="Migliaia [0] 46 3 2 2 2 2" xfId="34565" xr:uid="{00000000-0005-0000-0000-0000434C0000}"/>
    <cellStyle name="Migliaia [0] 46 3 2 2 3" xfId="39867" xr:uid="{00000000-0005-0000-0000-0000444C0000}"/>
    <cellStyle name="Migliaia [0] 46 3 2 2 4" xfId="29214" xr:uid="{00000000-0005-0000-0000-0000454C0000}"/>
    <cellStyle name="Migliaia [0] 46 3 2 3" xfId="32100" xr:uid="{00000000-0005-0000-0000-0000464C0000}"/>
    <cellStyle name="Migliaia [0] 46 3 2 4" xfId="37216" xr:uid="{00000000-0005-0000-0000-0000474C0000}"/>
    <cellStyle name="Migliaia [0] 46 3 2 5" xfId="42579" xr:uid="{00000000-0005-0000-0000-0000484C0000}"/>
    <cellStyle name="Migliaia [0] 46 3 2 6" xfId="47114" xr:uid="{00000000-0005-0000-0000-0000494C0000}"/>
    <cellStyle name="Migliaia [0] 46 3 2 7" xfId="50130" xr:uid="{00000000-0005-0000-0000-00004A4C0000}"/>
    <cellStyle name="Migliaia [0] 46 3 2 8" xfId="13924" xr:uid="{00000000-0005-0000-0000-00004B4C0000}"/>
    <cellStyle name="Migliaia [0] 46 3 3" xfId="7850" xr:uid="{00000000-0005-0000-0000-00004C4C0000}"/>
    <cellStyle name="Migliaia [0] 46 3 4" xfId="6867" xr:uid="{00000000-0005-0000-0000-00004D4C0000}"/>
    <cellStyle name="Migliaia [0] 46 3 4 2" xfId="17640" xr:uid="{00000000-0005-0000-0000-00004E4C0000}"/>
    <cellStyle name="Migliaia [0] 46 3 4 3" xfId="20535" xr:uid="{00000000-0005-0000-0000-00004F4C0000}"/>
    <cellStyle name="Migliaia [0] 46 3 4 4" xfId="46633" xr:uid="{00000000-0005-0000-0000-0000504C0000}"/>
    <cellStyle name="Migliaia [0] 46 3 4 5" xfId="49649" xr:uid="{00000000-0005-0000-0000-0000514C0000}"/>
    <cellStyle name="Migliaia [0] 46 3 5" xfId="16007" xr:uid="{00000000-0005-0000-0000-0000524C0000}"/>
    <cellStyle name="Migliaia [0] 46 3 6" xfId="20393" xr:uid="{00000000-0005-0000-0000-0000534C0000}"/>
    <cellStyle name="Migliaia [0] 46 4" xfId="3543" xr:uid="{00000000-0005-0000-0000-0000544C0000}"/>
    <cellStyle name="Migliaia [0] 46 4 2" xfId="13353" xr:uid="{00000000-0005-0000-0000-0000554C0000}"/>
    <cellStyle name="Migliaia [0] 46 4 2 2" xfId="31394" xr:uid="{00000000-0005-0000-0000-0000564C0000}"/>
    <cellStyle name="Migliaia [0] 46 4 2 2 2" xfId="36552" xr:uid="{00000000-0005-0000-0000-0000574C0000}"/>
    <cellStyle name="Migliaia [0] 46 4 2 2 3" xfId="41854" xr:uid="{00000000-0005-0000-0000-0000584C0000}"/>
    <cellStyle name="Migliaia [0] 46 4 2 3" xfId="33901" xr:uid="{00000000-0005-0000-0000-0000594C0000}"/>
    <cellStyle name="Migliaia [0] 46 4 2 4" xfId="39203" xr:uid="{00000000-0005-0000-0000-00005A4C0000}"/>
    <cellStyle name="Migliaia [0] 46 4 3" xfId="16008" xr:uid="{00000000-0005-0000-0000-00005B4C0000}"/>
    <cellStyle name="Migliaia [0] 46 4 3 2" xfId="34566" xr:uid="{00000000-0005-0000-0000-00005C4C0000}"/>
    <cellStyle name="Migliaia [0] 46 4 3 3" xfId="39868" xr:uid="{00000000-0005-0000-0000-00005D4C0000}"/>
    <cellStyle name="Migliaia [0] 46 4 3 4" xfId="29215" xr:uid="{00000000-0005-0000-0000-00005E4C0000}"/>
    <cellStyle name="Migliaia [0] 46 4 4" xfId="32101" xr:uid="{00000000-0005-0000-0000-00005F4C0000}"/>
    <cellStyle name="Migliaia [0] 46 4 5" xfId="37217" xr:uid="{00000000-0005-0000-0000-0000604C0000}"/>
    <cellStyle name="Migliaia [0] 46 4 6" xfId="12295" xr:uid="{00000000-0005-0000-0000-0000614C0000}"/>
    <cellStyle name="Migliaia [0] 46 5" xfId="13422" xr:uid="{00000000-0005-0000-0000-0000624C0000}"/>
    <cellStyle name="Migliaia [0] 46 5 2" xfId="29216" xr:uid="{00000000-0005-0000-0000-0000634C0000}"/>
    <cellStyle name="Migliaia [0] 46 5 2 2" xfId="34567" xr:uid="{00000000-0005-0000-0000-0000644C0000}"/>
    <cellStyle name="Migliaia [0] 46 5 2 3" xfId="39869" xr:uid="{00000000-0005-0000-0000-0000654C0000}"/>
    <cellStyle name="Migliaia [0] 46 5 3" xfId="32102" xr:uid="{00000000-0005-0000-0000-0000664C0000}"/>
    <cellStyle name="Migliaia [0] 46 5 4" xfId="37218" xr:uid="{00000000-0005-0000-0000-0000674C0000}"/>
    <cellStyle name="Migliaia [0] 46 6" xfId="16004" xr:uid="{00000000-0005-0000-0000-0000684C0000}"/>
    <cellStyle name="Migliaia [0] 46 6 2" xfId="34563" xr:uid="{00000000-0005-0000-0000-0000694C0000}"/>
    <cellStyle name="Migliaia [0] 46 6 3" xfId="39865" xr:uid="{00000000-0005-0000-0000-00006A4C0000}"/>
    <cellStyle name="Migliaia [0] 46 6 4" xfId="29212" xr:uid="{00000000-0005-0000-0000-00006B4C0000}"/>
    <cellStyle name="Migliaia [0] 46 7" xfId="32098" xr:uid="{00000000-0005-0000-0000-00006C4C0000}"/>
    <cellStyle name="Migliaia [0] 46 8" xfId="37214" xr:uid="{00000000-0005-0000-0000-00006D4C0000}"/>
    <cellStyle name="Migliaia [0] 46 9" xfId="1764" xr:uid="{00000000-0005-0000-0000-00006E4C0000}"/>
    <cellStyle name="Migliaia [0] 47" xfId="351" xr:uid="{00000000-0005-0000-0000-00006F4C0000}"/>
    <cellStyle name="Migliaia [0] 47 2" xfId="2310" xr:uid="{00000000-0005-0000-0000-0000704C0000}"/>
    <cellStyle name="Migliaia [0] 47 2 2" xfId="4284" xr:uid="{00000000-0005-0000-0000-0000714C0000}"/>
    <cellStyle name="Migliaia [0] 47 2 2 2" xfId="8136" xr:uid="{00000000-0005-0000-0000-0000724C0000}"/>
    <cellStyle name="Migliaia [0] 47 2 2 2 2" xfId="18109" xr:uid="{00000000-0005-0000-0000-0000734C0000}"/>
    <cellStyle name="Migliaia [0] 47 2 2 2 3" xfId="42580" xr:uid="{00000000-0005-0000-0000-0000744C0000}"/>
    <cellStyle name="Migliaia [0] 47 2 2 2 4" xfId="47115" xr:uid="{00000000-0005-0000-0000-0000754C0000}"/>
    <cellStyle name="Migliaia [0] 47 2 2 2 5" xfId="50131" xr:uid="{00000000-0005-0000-0000-0000764C0000}"/>
    <cellStyle name="Migliaia [0] 47 2 2 3" xfId="8637" xr:uid="{00000000-0005-0000-0000-0000774C0000}"/>
    <cellStyle name="Migliaia [0] 47 2 2 4" xfId="6868" xr:uid="{00000000-0005-0000-0000-0000784C0000}"/>
    <cellStyle name="Migliaia [0] 47 2 2 4 2" xfId="17641" xr:uid="{00000000-0005-0000-0000-0000794C0000}"/>
    <cellStyle name="Migliaia [0] 47 2 2 4 3" xfId="42471" xr:uid="{00000000-0005-0000-0000-00007A4C0000}"/>
    <cellStyle name="Migliaia [0] 47 2 2 4 4" xfId="46634" xr:uid="{00000000-0005-0000-0000-00007B4C0000}"/>
    <cellStyle name="Migliaia [0] 47 2 2 4 5" xfId="49650" xr:uid="{00000000-0005-0000-0000-00007C4C0000}"/>
    <cellStyle name="Migliaia [0] 47 2 2 5" xfId="16011" xr:uid="{00000000-0005-0000-0000-00007D4C0000}"/>
    <cellStyle name="Migliaia [0] 47 2 2 6" xfId="20395" xr:uid="{00000000-0005-0000-0000-00007E4C0000}"/>
    <cellStyle name="Migliaia [0] 47 2 2 7" xfId="45146" xr:uid="{00000000-0005-0000-0000-00007F4C0000}"/>
    <cellStyle name="Migliaia [0] 47 2 2 8" xfId="46052" xr:uid="{00000000-0005-0000-0000-0000804C0000}"/>
    <cellStyle name="Migliaia [0] 47 2 3" xfId="8137" xr:uid="{00000000-0005-0000-0000-0000814C0000}"/>
    <cellStyle name="Migliaia [0] 47 2 3 2" xfId="29218" xr:uid="{00000000-0005-0000-0000-0000824C0000}"/>
    <cellStyle name="Migliaia [0] 47 2 3 2 2" xfId="34569" xr:uid="{00000000-0005-0000-0000-0000834C0000}"/>
    <cellStyle name="Migliaia [0] 47 2 3 2 3" xfId="39871" xr:uid="{00000000-0005-0000-0000-0000844C0000}"/>
    <cellStyle name="Migliaia [0] 47 2 3 3" xfId="32104" xr:uid="{00000000-0005-0000-0000-0000854C0000}"/>
    <cellStyle name="Migliaia [0] 47 2 3 4" xfId="37220" xr:uid="{00000000-0005-0000-0000-0000864C0000}"/>
    <cellStyle name="Migliaia [0] 47 2 4" xfId="16010" xr:uid="{00000000-0005-0000-0000-0000874C0000}"/>
    <cellStyle name="Migliaia [0] 47 2 5" xfId="20394" xr:uid="{00000000-0005-0000-0000-0000884C0000}"/>
    <cellStyle name="Migliaia [0] 47 3" xfId="3997" xr:uid="{00000000-0005-0000-0000-0000894C0000}"/>
    <cellStyle name="Migliaia [0] 47 3 2" xfId="8138" xr:uid="{00000000-0005-0000-0000-00008A4C0000}"/>
    <cellStyle name="Migliaia [0] 47 3 2 2" xfId="14649" xr:uid="{00000000-0005-0000-0000-00008B4C0000}"/>
    <cellStyle name="Migliaia [0] 47 3 2 2 2" xfId="18110" xr:uid="{00000000-0005-0000-0000-00008C4C0000}"/>
    <cellStyle name="Migliaia [0] 47 3 2 2 2 2" xfId="34570" xr:uid="{00000000-0005-0000-0000-00008D4C0000}"/>
    <cellStyle name="Migliaia [0] 47 3 2 2 3" xfId="39872" xr:uid="{00000000-0005-0000-0000-00008E4C0000}"/>
    <cellStyle name="Migliaia [0] 47 3 2 2 4" xfId="29219" xr:uid="{00000000-0005-0000-0000-00008F4C0000}"/>
    <cellStyle name="Migliaia [0] 47 3 2 3" xfId="32105" xr:uid="{00000000-0005-0000-0000-0000904C0000}"/>
    <cellStyle name="Migliaia [0] 47 3 2 4" xfId="37221" xr:uid="{00000000-0005-0000-0000-0000914C0000}"/>
    <cellStyle name="Migliaia [0] 47 3 2 5" xfId="30520" xr:uid="{00000000-0005-0000-0000-0000924C0000}"/>
    <cellStyle name="Migliaia [0] 47 3 2 6" xfId="47116" xr:uid="{00000000-0005-0000-0000-0000934C0000}"/>
    <cellStyle name="Migliaia [0] 47 3 2 7" xfId="50132" xr:uid="{00000000-0005-0000-0000-0000944C0000}"/>
    <cellStyle name="Migliaia [0] 47 3 2 8" xfId="13925" xr:uid="{00000000-0005-0000-0000-0000954C0000}"/>
    <cellStyle name="Migliaia [0] 47 3 3" xfId="8673" xr:uid="{00000000-0005-0000-0000-0000964C0000}"/>
    <cellStyle name="Migliaia [0] 47 3 4" xfId="6869" xr:uid="{00000000-0005-0000-0000-0000974C0000}"/>
    <cellStyle name="Migliaia [0] 47 3 4 2" xfId="17642" xr:uid="{00000000-0005-0000-0000-0000984C0000}"/>
    <cellStyle name="Migliaia [0] 47 3 4 3" xfId="20534" xr:uid="{00000000-0005-0000-0000-0000994C0000}"/>
    <cellStyle name="Migliaia [0] 47 3 4 4" xfId="46635" xr:uid="{00000000-0005-0000-0000-00009A4C0000}"/>
    <cellStyle name="Migliaia [0] 47 3 4 5" xfId="49651" xr:uid="{00000000-0005-0000-0000-00009B4C0000}"/>
    <cellStyle name="Migliaia [0] 47 3 5" xfId="16012" xr:uid="{00000000-0005-0000-0000-00009C4C0000}"/>
    <cellStyle name="Migliaia [0] 47 3 6" xfId="20396" xr:uid="{00000000-0005-0000-0000-00009D4C0000}"/>
    <cellStyle name="Migliaia [0] 47 4" xfId="3544" xr:uid="{00000000-0005-0000-0000-00009E4C0000}"/>
    <cellStyle name="Migliaia [0] 47 4 2" xfId="13354" xr:uid="{00000000-0005-0000-0000-00009F4C0000}"/>
    <cellStyle name="Migliaia [0] 47 4 2 2" xfId="31395" xr:uid="{00000000-0005-0000-0000-0000A04C0000}"/>
    <cellStyle name="Migliaia [0] 47 4 2 2 2" xfId="36553" xr:uid="{00000000-0005-0000-0000-0000A14C0000}"/>
    <cellStyle name="Migliaia [0] 47 4 2 2 3" xfId="41855" xr:uid="{00000000-0005-0000-0000-0000A24C0000}"/>
    <cellStyle name="Migliaia [0] 47 4 2 3" xfId="33902" xr:uid="{00000000-0005-0000-0000-0000A34C0000}"/>
    <cellStyle name="Migliaia [0] 47 4 2 4" xfId="39204" xr:uid="{00000000-0005-0000-0000-0000A44C0000}"/>
    <cellStyle name="Migliaia [0] 47 4 3" xfId="16013" xr:uid="{00000000-0005-0000-0000-0000A54C0000}"/>
    <cellStyle name="Migliaia [0] 47 4 3 2" xfId="34571" xr:uid="{00000000-0005-0000-0000-0000A64C0000}"/>
    <cellStyle name="Migliaia [0] 47 4 3 3" xfId="39873" xr:uid="{00000000-0005-0000-0000-0000A74C0000}"/>
    <cellStyle name="Migliaia [0] 47 4 3 4" xfId="29220" xr:uid="{00000000-0005-0000-0000-0000A84C0000}"/>
    <cellStyle name="Migliaia [0] 47 4 4" xfId="32106" xr:uid="{00000000-0005-0000-0000-0000A94C0000}"/>
    <cellStyle name="Migliaia [0] 47 4 5" xfId="37222" xr:uid="{00000000-0005-0000-0000-0000AA4C0000}"/>
    <cellStyle name="Migliaia [0] 47 4 6" xfId="12296" xr:uid="{00000000-0005-0000-0000-0000AB4C0000}"/>
    <cellStyle name="Migliaia [0] 47 5" xfId="13423" xr:uid="{00000000-0005-0000-0000-0000AC4C0000}"/>
    <cellStyle name="Migliaia [0] 47 5 2" xfId="29221" xr:uid="{00000000-0005-0000-0000-0000AD4C0000}"/>
    <cellStyle name="Migliaia [0] 47 5 2 2" xfId="34572" xr:uid="{00000000-0005-0000-0000-0000AE4C0000}"/>
    <cellStyle name="Migliaia [0] 47 5 2 3" xfId="39874" xr:uid="{00000000-0005-0000-0000-0000AF4C0000}"/>
    <cellStyle name="Migliaia [0] 47 5 3" xfId="32107" xr:uid="{00000000-0005-0000-0000-0000B04C0000}"/>
    <cellStyle name="Migliaia [0] 47 5 4" xfId="37223" xr:uid="{00000000-0005-0000-0000-0000B14C0000}"/>
    <cellStyle name="Migliaia [0] 47 6" xfId="16009" xr:uid="{00000000-0005-0000-0000-0000B24C0000}"/>
    <cellStyle name="Migliaia [0] 47 6 2" xfId="34568" xr:uid="{00000000-0005-0000-0000-0000B34C0000}"/>
    <cellStyle name="Migliaia [0] 47 6 3" xfId="39870" xr:uid="{00000000-0005-0000-0000-0000B44C0000}"/>
    <cellStyle name="Migliaia [0] 47 6 4" xfId="29217" xr:uid="{00000000-0005-0000-0000-0000B54C0000}"/>
    <cellStyle name="Migliaia [0] 47 7" xfId="32103" xr:uid="{00000000-0005-0000-0000-0000B64C0000}"/>
    <cellStyle name="Migliaia [0] 47 8" xfId="37219" xr:uid="{00000000-0005-0000-0000-0000B74C0000}"/>
    <cellStyle name="Migliaia [0] 47 9" xfId="1765" xr:uid="{00000000-0005-0000-0000-0000B84C0000}"/>
    <cellStyle name="Migliaia [0] 48" xfId="352" xr:uid="{00000000-0005-0000-0000-0000B94C0000}"/>
    <cellStyle name="Migliaia [0] 48 2" xfId="2311" xr:uid="{00000000-0005-0000-0000-0000BA4C0000}"/>
    <cellStyle name="Migliaia [0] 48 2 2" xfId="4285" xr:uid="{00000000-0005-0000-0000-0000BB4C0000}"/>
    <cellStyle name="Migliaia [0] 48 2 2 2" xfId="8139" xr:uid="{00000000-0005-0000-0000-0000BC4C0000}"/>
    <cellStyle name="Migliaia [0] 48 2 2 2 2" xfId="18111" xr:uid="{00000000-0005-0000-0000-0000BD4C0000}"/>
    <cellStyle name="Migliaia [0] 48 2 2 2 3" xfId="43509" xr:uid="{00000000-0005-0000-0000-0000BE4C0000}"/>
    <cellStyle name="Migliaia [0] 48 2 2 2 4" xfId="47117" xr:uid="{00000000-0005-0000-0000-0000BF4C0000}"/>
    <cellStyle name="Migliaia [0] 48 2 2 2 5" xfId="50133" xr:uid="{00000000-0005-0000-0000-0000C04C0000}"/>
    <cellStyle name="Migliaia [0] 48 2 2 3" xfId="8636" xr:uid="{00000000-0005-0000-0000-0000C14C0000}"/>
    <cellStyle name="Migliaia [0] 48 2 2 4" xfId="6870" xr:uid="{00000000-0005-0000-0000-0000C24C0000}"/>
    <cellStyle name="Migliaia [0] 48 2 2 4 2" xfId="17643" xr:uid="{00000000-0005-0000-0000-0000C34C0000}"/>
    <cellStyle name="Migliaia [0] 48 2 2 4 3" xfId="42472" xr:uid="{00000000-0005-0000-0000-0000C44C0000}"/>
    <cellStyle name="Migliaia [0] 48 2 2 4 4" xfId="46636" xr:uid="{00000000-0005-0000-0000-0000C54C0000}"/>
    <cellStyle name="Migliaia [0] 48 2 2 4 5" xfId="49652" xr:uid="{00000000-0005-0000-0000-0000C64C0000}"/>
    <cellStyle name="Migliaia [0] 48 2 2 5" xfId="16016" xr:uid="{00000000-0005-0000-0000-0000C74C0000}"/>
    <cellStyle name="Migliaia [0] 48 2 2 6" xfId="20398" xr:uid="{00000000-0005-0000-0000-0000C84C0000}"/>
    <cellStyle name="Migliaia [0] 48 2 2 7" xfId="45147" xr:uid="{00000000-0005-0000-0000-0000C94C0000}"/>
    <cellStyle name="Migliaia [0] 48 2 2 8" xfId="46053" xr:uid="{00000000-0005-0000-0000-0000CA4C0000}"/>
    <cellStyle name="Migliaia [0] 48 2 3" xfId="8140" xr:uid="{00000000-0005-0000-0000-0000CB4C0000}"/>
    <cellStyle name="Migliaia [0] 48 2 3 2" xfId="29223" xr:uid="{00000000-0005-0000-0000-0000CC4C0000}"/>
    <cellStyle name="Migliaia [0] 48 2 3 2 2" xfId="34574" xr:uid="{00000000-0005-0000-0000-0000CD4C0000}"/>
    <cellStyle name="Migliaia [0] 48 2 3 2 3" xfId="39876" xr:uid="{00000000-0005-0000-0000-0000CE4C0000}"/>
    <cellStyle name="Migliaia [0] 48 2 3 3" xfId="32109" xr:uid="{00000000-0005-0000-0000-0000CF4C0000}"/>
    <cellStyle name="Migliaia [0] 48 2 3 4" xfId="37225" xr:uid="{00000000-0005-0000-0000-0000D04C0000}"/>
    <cellStyle name="Migliaia [0] 48 2 4" xfId="16015" xr:uid="{00000000-0005-0000-0000-0000D14C0000}"/>
    <cellStyle name="Migliaia [0] 48 2 5" xfId="20397" xr:uid="{00000000-0005-0000-0000-0000D24C0000}"/>
    <cellStyle name="Migliaia [0] 48 3" xfId="3998" xr:uid="{00000000-0005-0000-0000-0000D34C0000}"/>
    <cellStyle name="Migliaia [0] 48 3 2" xfId="8141" xr:uid="{00000000-0005-0000-0000-0000D44C0000}"/>
    <cellStyle name="Migliaia [0] 48 3 2 2" xfId="14650" xr:uid="{00000000-0005-0000-0000-0000D54C0000}"/>
    <cellStyle name="Migliaia [0] 48 3 2 2 2" xfId="18112" xr:uid="{00000000-0005-0000-0000-0000D64C0000}"/>
    <cellStyle name="Migliaia [0] 48 3 2 2 2 2" xfId="34575" xr:uid="{00000000-0005-0000-0000-0000D74C0000}"/>
    <cellStyle name="Migliaia [0] 48 3 2 2 3" xfId="39877" xr:uid="{00000000-0005-0000-0000-0000D84C0000}"/>
    <cellStyle name="Migliaia [0] 48 3 2 2 4" xfId="29224" xr:uid="{00000000-0005-0000-0000-0000D94C0000}"/>
    <cellStyle name="Migliaia [0] 48 3 2 3" xfId="32110" xr:uid="{00000000-0005-0000-0000-0000DA4C0000}"/>
    <cellStyle name="Migliaia [0] 48 3 2 4" xfId="37226" xr:uid="{00000000-0005-0000-0000-0000DB4C0000}"/>
    <cellStyle name="Migliaia [0] 48 3 2 5" xfId="43748" xr:uid="{00000000-0005-0000-0000-0000DC4C0000}"/>
    <cellStyle name="Migliaia [0] 48 3 2 6" xfId="47118" xr:uid="{00000000-0005-0000-0000-0000DD4C0000}"/>
    <cellStyle name="Migliaia [0] 48 3 2 7" xfId="50134" xr:uid="{00000000-0005-0000-0000-0000DE4C0000}"/>
    <cellStyle name="Migliaia [0] 48 3 2 8" xfId="13926" xr:uid="{00000000-0005-0000-0000-0000DF4C0000}"/>
    <cellStyle name="Migliaia [0] 48 3 3" xfId="8672" xr:uid="{00000000-0005-0000-0000-0000E04C0000}"/>
    <cellStyle name="Migliaia [0] 48 3 4" xfId="6871" xr:uid="{00000000-0005-0000-0000-0000E14C0000}"/>
    <cellStyle name="Migliaia [0] 48 3 4 2" xfId="17644" xr:uid="{00000000-0005-0000-0000-0000E24C0000}"/>
    <cellStyle name="Migliaia [0] 48 3 4 3" xfId="20529" xr:uid="{00000000-0005-0000-0000-0000E34C0000}"/>
    <cellStyle name="Migliaia [0] 48 3 4 4" xfId="46637" xr:uid="{00000000-0005-0000-0000-0000E44C0000}"/>
    <cellStyle name="Migliaia [0] 48 3 4 5" xfId="49653" xr:uid="{00000000-0005-0000-0000-0000E54C0000}"/>
    <cellStyle name="Migliaia [0] 48 3 5" xfId="16017" xr:uid="{00000000-0005-0000-0000-0000E64C0000}"/>
    <cellStyle name="Migliaia [0] 48 3 6" xfId="20399" xr:uid="{00000000-0005-0000-0000-0000E74C0000}"/>
    <cellStyle name="Migliaia [0] 48 4" xfId="3545" xr:uid="{00000000-0005-0000-0000-0000E84C0000}"/>
    <cellStyle name="Migliaia [0] 48 4 2" xfId="13355" xr:uid="{00000000-0005-0000-0000-0000E94C0000}"/>
    <cellStyle name="Migliaia [0] 48 4 2 2" xfId="31396" xr:uid="{00000000-0005-0000-0000-0000EA4C0000}"/>
    <cellStyle name="Migliaia [0] 48 4 2 2 2" xfId="36554" xr:uid="{00000000-0005-0000-0000-0000EB4C0000}"/>
    <cellStyle name="Migliaia [0] 48 4 2 2 3" xfId="41856" xr:uid="{00000000-0005-0000-0000-0000EC4C0000}"/>
    <cellStyle name="Migliaia [0] 48 4 2 3" xfId="33903" xr:uid="{00000000-0005-0000-0000-0000ED4C0000}"/>
    <cellStyle name="Migliaia [0] 48 4 2 4" xfId="39205" xr:uid="{00000000-0005-0000-0000-0000EE4C0000}"/>
    <cellStyle name="Migliaia [0] 48 4 3" xfId="16018" xr:uid="{00000000-0005-0000-0000-0000EF4C0000}"/>
    <cellStyle name="Migliaia [0] 48 4 3 2" xfId="34576" xr:uid="{00000000-0005-0000-0000-0000F04C0000}"/>
    <cellStyle name="Migliaia [0] 48 4 3 3" xfId="39878" xr:uid="{00000000-0005-0000-0000-0000F14C0000}"/>
    <cellStyle name="Migliaia [0] 48 4 3 4" xfId="29225" xr:uid="{00000000-0005-0000-0000-0000F24C0000}"/>
    <cellStyle name="Migliaia [0] 48 4 4" xfId="32111" xr:uid="{00000000-0005-0000-0000-0000F34C0000}"/>
    <cellStyle name="Migliaia [0] 48 4 5" xfId="37227" xr:uid="{00000000-0005-0000-0000-0000F44C0000}"/>
    <cellStyle name="Migliaia [0] 48 4 6" xfId="12297" xr:uid="{00000000-0005-0000-0000-0000F54C0000}"/>
    <cellStyle name="Migliaia [0] 48 5" xfId="13424" xr:uid="{00000000-0005-0000-0000-0000F64C0000}"/>
    <cellStyle name="Migliaia [0] 48 5 2" xfId="29226" xr:uid="{00000000-0005-0000-0000-0000F74C0000}"/>
    <cellStyle name="Migliaia [0] 48 5 2 2" xfId="34577" xr:uid="{00000000-0005-0000-0000-0000F84C0000}"/>
    <cellStyle name="Migliaia [0] 48 5 2 3" xfId="39879" xr:uid="{00000000-0005-0000-0000-0000F94C0000}"/>
    <cellStyle name="Migliaia [0] 48 5 3" xfId="32112" xr:uid="{00000000-0005-0000-0000-0000FA4C0000}"/>
    <cellStyle name="Migliaia [0] 48 5 4" xfId="37228" xr:uid="{00000000-0005-0000-0000-0000FB4C0000}"/>
    <cellStyle name="Migliaia [0] 48 6" xfId="16014" xr:uid="{00000000-0005-0000-0000-0000FC4C0000}"/>
    <cellStyle name="Migliaia [0] 48 6 2" xfId="34573" xr:uid="{00000000-0005-0000-0000-0000FD4C0000}"/>
    <cellStyle name="Migliaia [0] 48 6 3" xfId="39875" xr:uid="{00000000-0005-0000-0000-0000FE4C0000}"/>
    <cellStyle name="Migliaia [0] 48 6 4" xfId="29222" xr:uid="{00000000-0005-0000-0000-0000FF4C0000}"/>
    <cellStyle name="Migliaia [0] 48 7" xfId="32108" xr:uid="{00000000-0005-0000-0000-0000004D0000}"/>
    <cellStyle name="Migliaia [0] 48 8" xfId="37224" xr:uid="{00000000-0005-0000-0000-0000014D0000}"/>
    <cellStyle name="Migliaia [0] 48 9" xfId="1766" xr:uid="{00000000-0005-0000-0000-0000024D0000}"/>
    <cellStyle name="Migliaia [0] 49" xfId="353" xr:uid="{00000000-0005-0000-0000-0000034D0000}"/>
    <cellStyle name="Migliaia [0] 49 2" xfId="2312" xr:uid="{00000000-0005-0000-0000-0000044D0000}"/>
    <cellStyle name="Migliaia [0] 49 2 2" xfId="4286" xr:uid="{00000000-0005-0000-0000-0000054D0000}"/>
    <cellStyle name="Migliaia [0] 49 2 2 2" xfId="8142" xr:uid="{00000000-0005-0000-0000-0000064D0000}"/>
    <cellStyle name="Migliaia [0] 49 2 2 2 2" xfId="18113" xr:uid="{00000000-0005-0000-0000-0000074D0000}"/>
    <cellStyle name="Migliaia [0] 49 2 2 2 3" xfId="43361" xr:uid="{00000000-0005-0000-0000-0000084D0000}"/>
    <cellStyle name="Migliaia [0] 49 2 2 2 4" xfId="47119" xr:uid="{00000000-0005-0000-0000-0000094D0000}"/>
    <cellStyle name="Migliaia [0] 49 2 2 2 5" xfId="50135" xr:uid="{00000000-0005-0000-0000-00000A4D0000}"/>
    <cellStyle name="Migliaia [0] 49 2 2 3" xfId="8635" xr:uid="{00000000-0005-0000-0000-00000B4D0000}"/>
    <cellStyle name="Migliaia [0] 49 2 2 4" xfId="6872" xr:uid="{00000000-0005-0000-0000-00000C4D0000}"/>
    <cellStyle name="Migliaia [0] 49 2 2 4 2" xfId="17645" xr:uid="{00000000-0005-0000-0000-00000D4D0000}"/>
    <cellStyle name="Migliaia [0] 49 2 2 4 3" xfId="42473" xr:uid="{00000000-0005-0000-0000-00000E4D0000}"/>
    <cellStyle name="Migliaia [0] 49 2 2 4 4" xfId="46638" xr:uid="{00000000-0005-0000-0000-00000F4D0000}"/>
    <cellStyle name="Migliaia [0] 49 2 2 4 5" xfId="49654" xr:uid="{00000000-0005-0000-0000-0000104D0000}"/>
    <cellStyle name="Migliaia [0] 49 2 2 5" xfId="16021" xr:uid="{00000000-0005-0000-0000-0000114D0000}"/>
    <cellStyle name="Migliaia [0] 49 2 2 6" xfId="20401" xr:uid="{00000000-0005-0000-0000-0000124D0000}"/>
    <cellStyle name="Migliaia [0] 49 2 2 7" xfId="45148" xr:uid="{00000000-0005-0000-0000-0000134D0000}"/>
    <cellStyle name="Migliaia [0] 49 2 2 8" xfId="46054" xr:uid="{00000000-0005-0000-0000-0000144D0000}"/>
    <cellStyle name="Migliaia [0] 49 2 3" xfId="8143" xr:uid="{00000000-0005-0000-0000-0000154D0000}"/>
    <cellStyle name="Migliaia [0] 49 2 3 2" xfId="29228" xr:uid="{00000000-0005-0000-0000-0000164D0000}"/>
    <cellStyle name="Migliaia [0] 49 2 3 2 2" xfId="34579" xr:uid="{00000000-0005-0000-0000-0000174D0000}"/>
    <cellStyle name="Migliaia [0] 49 2 3 2 3" xfId="39881" xr:uid="{00000000-0005-0000-0000-0000184D0000}"/>
    <cellStyle name="Migliaia [0] 49 2 3 3" xfId="32114" xr:uid="{00000000-0005-0000-0000-0000194D0000}"/>
    <cellStyle name="Migliaia [0] 49 2 3 4" xfId="37230" xr:uid="{00000000-0005-0000-0000-00001A4D0000}"/>
    <cellStyle name="Migliaia [0] 49 2 4" xfId="16020" xr:uid="{00000000-0005-0000-0000-00001B4D0000}"/>
    <cellStyle name="Migliaia [0] 49 2 5" xfId="20400" xr:uid="{00000000-0005-0000-0000-00001C4D0000}"/>
    <cellStyle name="Migliaia [0] 49 3" xfId="3999" xr:uid="{00000000-0005-0000-0000-00001D4D0000}"/>
    <cellStyle name="Migliaia [0] 49 3 2" xfId="8144" xr:uid="{00000000-0005-0000-0000-00001E4D0000}"/>
    <cellStyle name="Migliaia [0] 49 3 2 2" xfId="14651" xr:uid="{00000000-0005-0000-0000-00001F4D0000}"/>
    <cellStyle name="Migliaia [0] 49 3 2 2 2" xfId="18114" xr:uid="{00000000-0005-0000-0000-0000204D0000}"/>
    <cellStyle name="Migliaia [0] 49 3 2 2 2 2" xfId="34580" xr:uid="{00000000-0005-0000-0000-0000214D0000}"/>
    <cellStyle name="Migliaia [0] 49 3 2 2 3" xfId="39882" xr:uid="{00000000-0005-0000-0000-0000224D0000}"/>
    <cellStyle name="Migliaia [0] 49 3 2 2 4" xfId="29229" xr:uid="{00000000-0005-0000-0000-0000234D0000}"/>
    <cellStyle name="Migliaia [0] 49 3 2 3" xfId="32115" xr:uid="{00000000-0005-0000-0000-0000244D0000}"/>
    <cellStyle name="Migliaia [0] 49 3 2 4" xfId="37231" xr:uid="{00000000-0005-0000-0000-0000254D0000}"/>
    <cellStyle name="Migliaia [0] 49 3 2 5" xfId="21404" xr:uid="{00000000-0005-0000-0000-0000264D0000}"/>
    <cellStyle name="Migliaia [0] 49 3 2 6" xfId="47120" xr:uid="{00000000-0005-0000-0000-0000274D0000}"/>
    <cellStyle name="Migliaia [0] 49 3 2 7" xfId="50136" xr:uid="{00000000-0005-0000-0000-0000284D0000}"/>
    <cellStyle name="Migliaia [0] 49 3 2 8" xfId="13927" xr:uid="{00000000-0005-0000-0000-0000294D0000}"/>
    <cellStyle name="Migliaia [0] 49 3 3" xfId="7970" xr:uid="{00000000-0005-0000-0000-00002A4D0000}"/>
    <cellStyle name="Migliaia [0] 49 3 4" xfId="6873" xr:uid="{00000000-0005-0000-0000-00002B4D0000}"/>
    <cellStyle name="Migliaia [0] 49 3 4 2" xfId="17646" xr:uid="{00000000-0005-0000-0000-00002C4D0000}"/>
    <cellStyle name="Migliaia [0] 49 3 4 3" xfId="43584" xr:uid="{00000000-0005-0000-0000-00002D4D0000}"/>
    <cellStyle name="Migliaia [0] 49 3 4 4" xfId="46639" xr:uid="{00000000-0005-0000-0000-00002E4D0000}"/>
    <cellStyle name="Migliaia [0] 49 3 4 5" xfId="49655" xr:uid="{00000000-0005-0000-0000-00002F4D0000}"/>
    <cellStyle name="Migliaia [0] 49 3 5" xfId="16022" xr:uid="{00000000-0005-0000-0000-0000304D0000}"/>
    <cellStyle name="Migliaia [0] 49 3 6" xfId="20402" xr:uid="{00000000-0005-0000-0000-0000314D0000}"/>
    <cellStyle name="Migliaia [0] 49 4" xfId="3546" xr:uid="{00000000-0005-0000-0000-0000324D0000}"/>
    <cellStyle name="Migliaia [0] 49 4 2" xfId="13356" xr:uid="{00000000-0005-0000-0000-0000334D0000}"/>
    <cellStyle name="Migliaia [0] 49 4 2 2" xfId="31397" xr:uid="{00000000-0005-0000-0000-0000344D0000}"/>
    <cellStyle name="Migliaia [0] 49 4 2 2 2" xfId="36555" xr:uid="{00000000-0005-0000-0000-0000354D0000}"/>
    <cellStyle name="Migliaia [0] 49 4 2 2 3" xfId="41857" xr:uid="{00000000-0005-0000-0000-0000364D0000}"/>
    <cellStyle name="Migliaia [0] 49 4 2 3" xfId="33904" xr:uid="{00000000-0005-0000-0000-0000374D0000}"/>
    <cellStyle name="Migliaia [0] 49 4 2 4" xfId="39206" xr:uid="{00000000-0005-0000-0000-0000384D0000}"/>
    <cellStyle name="Migliaia [0] 49 4 3" xfId="16023" xr:uid="{00000000-0005-0000-0000-0000394D0000}"/>
    <cellStyle name="Migliaia [0] 49 4 3 2" xfId="34581" xr:uid="{00000000-0005-0000-0000-00003A4D0000}"/>
    <cellStyle name="Migliaia [0] 49 4 3 3" xfId="39883" xr:uid="{00000000-0005-0000-0000-00003B4D0000}"/>
    <cellStyle name="Migliaia [0] 49 4 3 4" xfId="29230" xr:uid="{00000000-0005-0000-0000-00003C4D0000}"/>
    <cellStyle name="Migliaia [0] 49 4 4" xfId="32116" xr:uid="{00000000-0005-0000-0000-00003D4D0000}"/>
    <cellStyle name="Migliaia [0] 49 4 5" xfId="37232" xr:uid="{00000000-0005-0000-0000-00003E4D0000}"/>
    <cellStyle name="Migliaia [0] 49 4 6" xfId="12298" xr:uid="{00000000-0005-0000-0000-00003F4D0000}"/>
    <cellStyle name="Migliaia [0] 49 5" xfId="13425" xr:uid="{00000000-0005-0000-0000-0000404D0000}"/>
    <cellStyle name="Migliaia [0] 49 5 2" xfId="29231" xr:uid="{00000000-0005-0000-0000-0000414D0000}"/>
    <cellStyle name="Migliaia [0] 49 5 2 2" xfId="34582" xr:uid="{00000000-0005-0000-0000-0000424D0000}"/>
    <cellStyle name="Migliaia [0] 49 5 2 3" xfId="39884" xr:uid="{00000000-0005-0000-0000-0000434D0000}"/>
    <cellStyle name="Migliaia [0] 49 5 3" xfId="32117" xr:uid="{00000000-0005-0000-0000-0000444D0000}"/>
    <cellStyle name="Migliaia [0] 49 5 4" xfId="37233" xr:uid="{00000000-0005-0000-0000-0000454D0000}"/>
    <cellStyle name="Migliaia [0] 49 6" xfId="16019" xr:uid="{00000000-0005-0000-0000-0000464D0000}"/>
    <cellStyle name="Migliaia [0] 49 6 2" xfId="34578" xr:uid="{00000000-0005-0000-0000-0000474D0000}"/>
    <cellStyle name="Migliaia [0] 49 6 3" xfId="39880" xr:uid="{00000000-0005-0000-0000-0000484D0000}"/>
    <cellStyle name="Migliaia [0] 49 6 4" xfId="29227" xr:uid="{00000000-0005-0000-0000-0000494D0000}"/>
    <cellStyle name="Migliaia [0] 49 7" xfId="32113" xr:uid="{00000000-0005-0000-0000-00004A4D0000}"/>
    <cellStyle name="Migliaia [0] 49 8" xfId="37229" xr:uid="{00000000-0005-0000-0000-00004B4D0000}"/>
    <cellStyle name="Migliaia [0] 49 9" xfId="1767" xr:uid="{00000000-0005-0000-0000-00004C4D0000}"/>
    <cellStyle name="Migliaia [0] 5" xfId="354" xr:uid="{00000000-0005-0000-0000-00004D4D0000}"/>
    <cellStyle name="Migliaia [0] 5 2" xfId="2313" xr:uid="{00000000-0005-0000-0000-00004E4D0000}"/>
    <cellStyle name="Migliaia [0] 5 2 2" xfId="4287" xr:uid="{00000000-0005-0000-0000-00004F4D0000}"/>
    <cellStyle name="Migliaia [0] 5 2 2 2" xfId="8145" xr:uid="{00000000-0005-0000-0000-0000504D0000}"/>
    <cellStyle name="Migliaia [0] 5 2 2 2 2" xfId="18115" xr:uid="{00000000-0005-0000-0000-0000514D0000}"/>
    <cellStyle name="Migliaia [0] 5 2 2 2 3" xfId="44099" xr:uid="{00000000-0005-0000-0000-0000524D0000}"/>
    <cellStyle name="Migliaia [0] 5 2 2 2 4" xfId="47121" xr:uid="{00000000-0005-0000-0000-0000534D0000}"/>
    <cellStyle name="Migliaia [0] 5 2 2 2 5" xfId="50137" xr:uid="{00000000-0005-0000-0000-0000544D0000}"/>
    <cellStyle name="Migliaia [0] 5 2 2 3" xfId="8484" xr:uid="{00000000-0005-0000-0000-0000554D0000}"/>
    <cellStyle name="Migliaia [0] 5 2 2 4" xfId="6874" xr:uid="{00000000-0005-0000-0000-0000564D0000}"/>
    <cellStyle name="Migliaia [0] 5 2 2 4 2" xfId="17647" xr:uid="{00000000-0005-0000-0000-0000574D0000}"/>
    <cellStyle name="Migliaia [0] 5 2 2 4 3" xfId="42474" xr:uid="{00000000-0005-0000-0000-0000584D0000}"/>
    <cellStyle name="Migliaia [0] 5 2 2 4 4" xfId="46640" xr:uid="{00000000-0005-0000-0000-0000594D0000}"/>
    <cellStyle name="Migliaia [0] 5 2 2 4 5" xfId="49656" xr:uid="{00000000-0005-0000-0000-00005A4D0000}"/>
    <cellStyle name="Migliaia [0] 5 2 2 5" xfId="16026" xr:uid="{00000000-0005-0000-0000-00005B4D0000}"/>
    <cellStyle name="Migliaia [0] 5 2 2 6" xfId="20404" xr:uid="{00000000-0005-0000-0000-00005C4D0000}"/>
    <cellStyle name="Migliaia [0] 5 2 2 7" xfId="45149" xr:uid="{00000000-0005-0000-0000-00005D4D0000}"/>
    <cellStyle name="Migliaia [0] 5 2 2 8" xfId="46055" xr:uid="{00000000-0005-0000-0000-00005E4D0000}"/>
    <cellStyle name="Migliaia [0] 5 2 3" xfId="8146" xr:uid="{00000000-0005-0000-0000-00005F4D0000}"/>
    <cellStyle name="Migliaia [0] 5 2 3 2" xfId="29233" xr:uid="{00000000-0005-0000-0000-0000604D0000}"/>
    <cellStyle name="Migliaia [0] 5 2 3 2 2" xfId="34584" xr:uid="{00000000-0005-0000-0000-0000614D0000}"/>
    <cellStyle name="Migliaia [0] 5 2 3 2 3" xfId="39886" xr:uid="{00000000-0005-0000-0000-0000624D0000}"/>
    <cellStyle name="Migliaia [0] 5 2 3 3" xfId="32119" xr:uid="{00000000-0005-0000-0000-0000634D0000}"/>
    <cellStyle name="Migliaia [0] 5 2 3 4" xfId="37235" xr:uid="{00000000-0005-0000-0000-0000644D0000}"/>
    <cellStyle name="Migliaia [0] 5 2 4" xfId="16025" xr:uid="{00000000-0005-0000-0000-0000654D0000}"/>
    <cellStyle name="Migliaia [0] 5 2 5" xfId="20403" xr:uid="{00000000-0005-0000-0000-0000664D0000}"/>
    <cellStyle name="Migliaia [0] 5 3" xfId="4000" xr:uid="{00000000-0005-0000-0000-0000674D0000}"/>
    <cellStyle name="Migliaia [0] 5 3 2" xfId="8147" xr:uid="{00000000-0005-0000-0000-0000684D0000}"/>
    <cellStyle name="Migliaia [0] 5 3 2 2" xfId="14652" xr:uid="{00000000-0005-0000-0000-0000694D0000}"/>
    <cellStyle name="Migliaia [0] 5 3 2 2 2" xfId="18116" xr:uid="{00000000-0005-0000-0000-00006A4D0000}"/>
    <cellStyle name="Migliaia [0] 5 3 2 2 2 2" xfId="34585" xr:uid="{00000000-0005-0000-0000-00006B4D0000}"/>
    <cellStyle name="Migliaia [0] 5 3 2 2 3" xfId="39887" xr:uid="{00000000-0005-0000-0000-00006C4D0000}"/>
    <cellStyle name="Migliaia [0] 5 3 2 2 4" xfId="29234" xr:uid="{00000000-0005-0000-0000-00006D4D0000}"/>
    <cellStyle name="Migliaia [0] 5 3 2 3" xfId="32120" xr:uid="{00000000-0005-0000-0000-00006E4D0000}"/>
    <cellStyle name="Migliaia [0] 5 3 2 4" xfId="37236" xr:uid="{00000000-0005-0000-0000-00006F4D0000}"/>
    <cellStyle name="Migliaia [0] 5 3 2 5" xfId="44328" xr:uid="{00000000-0005-0000-0000-0000704D0000}"/>
    <cellStyle name="Migliaia [0] 5 3 2 6" xfId="47122" xr:uid="{00000000-0005-0000-0000-0000714D0000}"/>
    <cellStyle name="Migliaia [0] 5 3 2 7" xfId="50138" xr:uid="{00000000-0005-0000-0000-0000724D0000}"/>
    <cellStyle name="Migliaia [0] 5 3 2 8" xfId="13928" xr:uid="{00000000-0005-0000-0000-0000734D0000}"/>
    <cellStyle name="Migliaia [0] 5 3 3" xfId="8671" xr:uid="{00000000-0005-0000-0000-0000744D0000}"/>
    <cellStyle name="Migliaia [0] 5 3 4" xfId="6875" xr:uid="{00000000-0005-0000-0000-0000754D0000}"/>
    <cellStyle name="Migliaia [0] 5 3 4 2" xfId="17648" xr:uid="{00000000-0005-0000-0000-0000764D0000}"/>
    <cellStyle name="Migliaia [0] 5 3 4 3" xfId="42475" xr:uid="{00000000-0005-0000-0000-0000774D0000}"/>
    <cellStyle name="Migliaia [0] 5 3 4 4" xfId="46641" xr:uid="{00000000-0005-0000-0000-0000784D0000}"/>
    <cellStyle name="Migliaia [0] 5 3 4 5" xfId="49657" xr:uid="{00000000-0005-0000-0000-0000794D0000}"/>
    <cellStyle name="Migliaia [0] 5 3 5" xfId="16027" xr:uid="{00000000-0005-0000-0000-00007A4D0000}"/>
    <cellStyle name="Migliaia [0] 5 3 6" xfId="20405" xr:uid="{00000000-0005-0000-0000-00007B4D0000}"/>
    <cellStyle name="Migliaia [0] 5 4" xfId="3547" xr:uid="{00000000-0005-0000-0000-00007C4D0000}"/>
    <cellStyle name="Migliaia [0] 5 4 2" xfId="13357" xr:uid="{00000000-0005-0000-0000-00007D4D0000}"/>
    <cellStyle name="Migliaia [0] 5 4 2 2" xfId="31398" xr:uid="{00000000-0005-0000-0000-00007E4D0000}"/>
    <cellStyle name="Migliaia [0] 5 4 2 2 2" xfId="36556" xr:uid="{00000000-0005-0000-0000-00007F4D0000}"/>
    <cellStyle name="Migliaia [0] 5 4 2 2 3" xfId="41858" xr:uid="{00000000-0005-0000-0000-0000804D0000}"/>
    <cellStyle name="Migliaia [0] 5 4 2 3" xfId="33905" xr:uid="{00000000-0005-0000-0000-0000814D0000}"/>
    <cellStyle name="Migliaia [0] 5 4 2 4" xfId="39207" xr:uid="{00000000-0005-0000-0000-0000824D0000}"/>
    <cellStyle name="Migliaia [0] 5 4 3" xfId="16028" xr:uid="{00000000-0005-0000-0000-0000834D0000}"/>
    <cellStyle name="Migliaia [0] 5 4 3 2" xfId="34586" xr:uid="{00000000-0005-0000-0000-0000844D0000}"/>
    <cellStyle name="Migliaia [0] 5 4 3 3" xfId="39888" xr:uid="{00000000-0005-0000-0000-0000854D0000}"/>
    <cellStyle name="Migliaia [0] 5 4 3 4" xfId="29235" xr:uid="{00000000-0005-0000-0000-0000864D0000}"/>
    <cellStyle name="Migliaia [0] 5 4 4" xfId="32121" xr:uid="{00000000-0005-0000-0000-0000874D0000}"/>
    <cellStyle name="Migliaia [0] 5 4 5" xfId="37237" xr:uid="{00000000-0005-0000-0000-0000884D0000}"/>
    <cellStyle name="Migliaia [0] 5 4 6" xfId="12299" xr:uid="{00000000-0005-0000-0000-0000894D0000}"/>
    <cellStyle name="Migliaia [0] 5 5" xfId="13426" xr:uid="{00000000-0005-0000-0000-00008A4D0000}"/>
    <cellStyle name="Migliaia [0] 5 5 2" xfId="29236" xr:uid="{00000000-0005-0000-0000-00008B4D0000}"/>
    <cellStyle name="Migliaia [0] 5 5 2 2" xfId="34587" xr:uid="{00000000-0005-0000-0000-00008C4D0000}"/>
    <cellStyle name="Migliaia [0] 5 5 2 3" xfId="39889" xr:uid="{00000000-0005-0000-0000-00008D4D0000}"/>
    <cellStyle name="Migliaia [0] 5 5 3" xfId="32122" xr:uid="{00000000-0005-0000-0000-00008E4D0000}"/>
    <cellStyle name="Migliaia [0] 5 5 4" xfId="37238" xr:uid="{00000000-0005-0000-0000-00008F4D0000}"/>
    <cellStyle name="Migliaia [0] 5 6" xfId="16024" xr:uid="{00000000-0005-0000-0000-0000904D0000}"/>
    <cellStyle name="Migliaia [0] 5 6 2" xfId="34583" xr:uid="{00000000-0005-0000-0000-0000914D0000}"/>
    <cellStyle name="Migliaia [0] 5 6 3" xfId="39885" xr:uid="{00000000-0005-0000-0000-0000924D0000}"/>
    <cellStyle name="Migliaia [0] 5 6 4" xfId="29232" xr:uid="{00000000-0005-0000-0000-0000934D0000}"/>
    <cellStyle name="Migliaia [0] 5 7" xfId="32118" xr:uid="{00000000-0005-0000-0000-0000944D0000}"/>
    <cellStyle name="Migliaia [0] 5 8" xfId="37234" xr:uid="{00000000-0005-0000-0000-0000954D0000}"/>
    <cellStyle name="Migliaia [0] 5 9" xfId="1768" xr:uid="{00000000-0005-0000-0000-0000964D0000}"/>
    <cellStyle name="Migliaia [0] 50" xfId="355" xr:uid="{00000000-0005-0000-0000-0000974D0000}"/>
    <cellStyle name="Migliaia [0] 50 2" xfId="2314" xr:uid="{00000000-0005-0000-0000-0000984D0000}"/>
    <cellStyle name="Migliaia [0] 50 2 2" xfId="4288" xr:uid="{00000000-0005-0000-0000-0000994D0000}"/>
    <cellStyle name="Migliaia [0] 50 2 2 2" xfId="8148" xr:uid="{00000000-0005-0000-0000-00009A4D0000}"/>
    <cellStyle name="Migliaia [0] 50 2 2 2 2" xfId="18117" xr:uid="{00000000-0005-0000-0000-00009B4D0000}"/>
    <cellStyle name="Migliaia [0] 50 2 2 2 3" xfId="43700" xr:uid="{00000000-0005-0000-0000-00009C4D0000}"/>
    <cellStyle name="Migliaia [0] 50 2 2 2 4" xfId="47123" xr:uid="{00000000-0005-0000-0000-00009D4D0000}"/>
    <cellStyle name="Migliaia [0] 50 2 2 2 5" xfId="50139" xr:uid="{00000000-0005-0000-0000-00009E4D0000}"/>
    <cellStyle name="Migliaia [0] 50 2 2 3" xfId="7475" xr:uid="{00000000-0005-0000-0000-00009F4D0000}"/>
    <cellStyle name="Migliaia [0] 50 2 2 4" xfId="6876" xr:uid="{00000000-0005-0000-0000-0000A04D0000}"/>
    <cellStyle name="Migliaia [0] 50 2 2 4 2" xfId="17649" xr:uid="{00000000-0005-0000-0000-0000A14D0000}"/>
    <cellStyle name="Migliaia [0] 50 2 2 4 3" xfId="44572" xr:uid="{00000000-0005-0000-0000-0000A24D0000}"/>
    <cellStyle name="Migliaia [0] 50 2 2 4 4" xfId="46642" xr:uid="{00000000-0005-0000-0000-0000A34D0000}"/>
    <cellStyle name="Migliaia [0] 50 2 2 4 5" xfId="49658" xr:uid="{00000000-0005-0000-0000-0000A44D0000}"/>
    <cellStyle name="Migliaia [0] 50 2 2 5" xfId="16031" xr:uid="{00000000-0005-0000-0000-0000A54D0000}"/>
    <cellStyle name="Migliaia [0] 50 2 2 6" xfId="20407" xr:uid="{00000000-0005-0000-0000-0000A64D0000}"/>
    <cellStyle name="Migliaia [0] 50 2 2 7" xfId="45150" xr:uid="{00000000-0005-0000-0000-0000A74D0000}"/>
    <cellStyle name="Migliaia [0] 50 2 2 8" xfId="46056" xr:uid="{00000000-0005-0000-0000-0000A84D0000}"/>
    <cellStyle name="Migliaia [0] 50 2 3" xfId="8149" xr:uid="{00000000-0005-0000-0000-0000A94D0000}"/>
    <cellStyle name="Migliaia [0] 50 2 3 2" xfId="29238" xr:uid="{00000000-0005-0000-0000-0000AA4D0000}"/>
    <cellStyle name="Migliaia [0] 50 2 3 2 2" xfId="34589" xr:uid="{00000000-0005-0000-0000-0000AB4D0000}"/>
    <cellStyle name="Migliaia [0] 50 2 3 2 3" xfId="39891" xr:uid="{00000000-0005-0000-0000-0000AC4D0000}"/>
    <cellStyle name="Migliaia [0] 50 2 3 3" xfId="32124" xr:uid="{00000000-0005-0000-0000-0000AD4D0000}"/>
    <cellStyle name="Migliaia [0] 50 2 3 4" xfId="37240" xr:uid="{00000000-0005-0000-0000-0000AE4D0000}"/>
    <cellStyle name="Migliaia [0] 50 2 4" xfId="16030" xr:uid="{00000000-0005-0000-0000-0000AF4D0000}"/>
    <cellStyle name="Migliaia [0] 50 2 5" xfId="20406" xr:uid="{00000000-0005-0000-0000-0000B04D0000}"/>
    <cellStyle name="Migliaia [0] 50 3" xfId="4001" xr:uid="{00000000-0005-0000-0000-0000B14D0000}"/>
    <cellStyle name="Migliaia [0] 50 3 2" xfId="8150" xr:uid="{00000000-0005-0000-0000-0000B24D0000}"/>
    <cellStyle name="Migliaia [0] 50 3 2 2" xfId="14653" xr:uid="{00000000-0005-0000-0000-0000B34D0000}"/>
    <cellStyle name="Migliaia [0] 50 3 2 2 2" xfId="18118" xr:uid="{00000000-0005-0000-0000-0000B44D0000}"/>
    <cellStyle name="Migliaia [0] 50 3 2 2 2 2" xfId="34590" xr:uid="{00000000-0005-0000-0000-0000B54D0000}"/>
    <cellStyle name="Migliaia [0] 50 3 2 2 3" xfId="39892" xr:uid="{00000000-0005-0000-0000-0000B64D0000}"/>
    <cellStyle name="Migliaia [0] 50 3 2 2 4" xfId="29239" xr:uid="{00000000-0005-0000-0000-0000B74D0000}"/>
    <cellStyle name="Migliaia [0] 50 3 2 3" xfId="32125" xr:uid="{00000000-0005-0000-0000-0000B84D0000}"/>
    <cellStyle name="Migliaia [0] 50 3 2 4" xfId="37241" xr:uid="{00000000-0005-0000-0000-0000B94D0000}"/>
    <cellStyle name="Migliaia [0] 50 3 2 5" xfId="28722" xr:uid="{00000000-0005-0000-0000-0000BA4D0000}"/>
    <cellStyle name="Migliaia [0] 50 3 2 6" xfId="47124" xr:uid="{00000000-0005-0000-0000-0000BB4D0000}"/>
    <cellStyle name="Migliaia [0] 50 3 2 7" xfId="50140" xr:uid="{00000000-0005-0000-0000-0000BC4D0000}"/>
    <cellStyle name="Migliaia [0] 50 3 2 8" xfId="13929" xr:uid="{00000000-0005-0000-0000-0000BD4D0000}"/>
    <cellStyle name="Migliaia [0] 50 3 3" xfId="8513" xr:uid="{00000000-0005-0000-0000-0000BE4D0000}"/>
    <cellStyle name="Migliaia [0] 50 3 4" xfId="6877" xr:uid="{00000000-0005-0000-0000-0000BF4D0000}"/>
    <cellStyle name="Migliaia [0] 50 3 4 2" xfId="17650" xr:uid="{00000000-0005-0000-0000-0000C04D0000}"/>
    <cellStyle name="Migliaia [0] 50 3 4 3" xfId="44752" xr:uid="{00000000-0005-0000-0000-0000C14D0000}"/>
    <cellStyle name="Migliaia [0] 50 3 4 4" xfId="46643" xr:uid="{00000000-0005-0000-0000-0000C24D0000}"/>
    <cellStyle name="Migliaia [0] 50 3 4 5" xfId="49659" xr:uid="{00000000-0005-0000-0000-0000C34D0000}"/>
    <cellStyle name="Migliaia [0] 50 3 5" xfId="16032" xr:uid="{00000000-0005-0000-0000-0000C44D0000}"/>
    <cellStyle name="Migliaia [0] 50 3 6" xfId="20408" xr:uid="{00000000-0005-0000-0000-0000C54D0000}"/>
    <cellStyle name="Migliaia [0] 50 4" xfId="3548" xr:uid="{00000000-0005-0000-0000-0000C64D0000}"/>
    <cellStyle name="Migliaia [0] 50 4 2" xfId="13358" xr:uid="{00000000-0005-0000-0000-0000C74D0000}"/>
    <cellStyle name="Migliaia [0] 50 4 2 2" xfId="31399" xr:uid="{00000000-0005-0000-0000-0000C84D0000}"/>
    <cellStyle name="Migliaia [0] 50 4 2 2 2" xfId="36557" xr:uid="{00000000-0005-0000-0000-0000C94D0000}"/>
    <cellStyle name="Migliaia [0] 50 4 2 2 3" xfId="41859" xr:uid="{00000000-0005-0000-0000-0000CA4D0000}"/>
    <cellStyle name="Migliaia [0] 50 4 2 3" xfId="33906" xr:uid="{00000000-0005-0000-0000-0000CB4D0000}"/>
    <cellStyle name="Migliaia [0] 50 4 2 4" xfId="39208" xr:uid="{00000000-0005-0000-0000-0000CC4D0000}"/>
    <cellStyle name="Migliaia [0] 50 4 3" xfId="16033" xr:uid="{00000000-0005-0000-0000-0000CD4D0000}"/>
    <cellStyle name="Migliaia [0] 50 4 3 2" xfId="34591" xr:uid="{00000000-0005-0000-0000-0000CE4D0000}"/>
    <cellStyle name="Migliaia [0] 50 4 3 3" xfId="39893" xr:uid="{00000000-0005-0000-0000-0000CF4D0000}"/>
    <cellStyle name="Migliaia [0] 50 4 3 4" xfId="29240" xr:uid="{00000000-0005-0000-0000-0000D04D0000}"/>
    <cellStyle name="Migliaia [0] 50 4 4" xfId="32126" xr:uid="{00000000-0005-0000-0000-0000D14D0000}"/>
    <cellStyle name="Migliaia [0] 50 4 5" xfId="37242" xr:uid="{00000000-0005-0000-0000-0000D24D0000}"/>
    <cellStyle name="Migliaia [0] 50 4 6" xfId="12300" xr:uid="{00000000-0005-0000-0000-0000D34D0000}"/>
    <cellStyle name="Migliaia [0] 50 5" xfId="13427" xr:uid="{00000000-0005-0000-0000-0000D44D0000}"/>
    <cellStyle name="Migliaia [0] 50 5 2" xfId="29241" xr:uid="{00000000-0005-0000-0000-0000D54D0000}"/>
    <cellStyle name="Migliaia [0] 50 5 2 2" xfId="34592" xr:uid="{00000000-0005-0000-0000-0000D64D0000}"/>
    <cellStyle name="Migliaia [0] 50 5 2 3" xfId="39894" xr:uid="{00000000-0005-0000-0000-0000D74D0000}"/>
    <cellStyle name="Migliaia [0] 50 5 3" xfId="32127" xr:uid="{00000000-0005-0000-0000-0000D84D0000}"/>
    <cellStyle name="Migliaia [0] 50 5 4" xfId="37243" xr:uid="{00000000-0005-0000-0000-0000D94D0000}"/>
    <cellStyle name="Migliaia [0] 50 6" xfId="16029" xr:uid="{00000000-0005-0000-0000-0000DA4D0000}"/>
    <cellStyle name="Migliaia [0] 50 6 2" xfId="34588" xr:uid="{00000000-0005-0000-0000-0000DB4D0000}"/>
    <cellStyle name="Migliaia [0] 50 6 3" xfId="39890" xr:uid="{00000000-0005-0000-0000-0000DC4D0000}"/>
    <cellStyle name="Migliaia [0] 50 6 4" xfId="29237" xr:uid="{00000000-0005-0000-0000-0000DD4D0000}"/>
    <cellStyle name="Migliaia [0] 50 7" xfId="32123" xr:uid="{00000000-0005-0000-0000-0000DE4D0000}"/>
    <cellStyle name="Migliaia [0] 50 8" xfId="37239" xr:uid="{00000000-0005-0000-0000-0000DF4D0000}"/>
    <cellStyle name="Migliaia [0] 50 9" xfId="1769" xr:uid="{00000000-0005-0000-0000-0000E04D0000}"/>
    <cellStyle name="Migliaia [0] 51" xfId="356" xr:uid="{00000000-0005-0000-0000-0000E14D0000}"/>
    <cellStyle name="Migliaia [0] 51 2" xfId="2315" xr:uid="{00000000-0005-0000-0000-0000E24D0000}"/>
    <cellStyle name="Migliaia [0] 51 2 2" xfId="4289" xr:uid="{00000000-0005-0000-0000-0000E34D0000}"/>
    <cellStyle name="Migliaia [0] 51 2 2 2" xfId="8151" xr:uid="{00000000-0005-0000-0000-0000E44D0000}"/>
    <cellStyle name="Migliaia [0] 51 2 2 2 2" xfId="18119" xr:uid="{00000000-0005-0000-0000-0000E54D0000}"/>
    <cellStyle name="Migliaia [0] 51 2 2 2 3" xfId="44678" xr:uid="{00000000-0005-0000-0000-0000E64D0000}"/>
    <cellStyle name="Migliaia [0] 51 2 2 2 4" xfId="47125" xr:uid="{00000000-0005-0000-0000-0000E74D0000}"/>
    <cellStyle name="Migliaia [0] 51 2 2 2 5" xfId="50141" xr:uid="{00000000-0005-0000-0000-0000E84D0000}"/>
    <cellStyle name="Migliaia [0] 51 2 2 3" xfId="8634" xr:uid="{00000000-0005-0000-0000-0000E94D0000}"/>
    <cellStyle name="Migliaia [0] 51 2 2 4" xfId="6878" xr:uid="{00000000-0005-0000-0000-0000EA4D0000}"/>
    <cellStyle name="Migliaia [0] 51 2 2 4 2" xfId="17651" xr:uid="{00000000-0005-0000-0000-0000EB4D0000}"/>
    <cellStyle name="Migliaia [0] 51 2 2 4 3" xfId="42476" xr:uid="{00000000-0005-0000-0000-0000EC4D0000}"/>
    <cellStyle name="Migliaia [0] 51 2 2 4 4" xfId="46644" xr:uid="{00000000-0005-0000-0000-0000ED4D0000}"/>
    <cellStyle name="Migliaia [0] 51 2 2 4 5" xfId="49660" xr:uid="{00000000-0005-0000-0000-0000EE4D0000}"/>
    <cellStyle name="Migliaia [0] 51 2 2 5" xfId="16036" xr:uid="{00000000-0005-0000-0000-0000EF4D0000}"/>
    <cellStyle name="Migliaia [0] 51 2 2 6" xfId="20410" xr:uid="{00000000-0005-0000-0000-0000F04D0000}"/>
    <cellStyle name="Migliaia [0] 51 2 2 7" xfId="45151" xr:uid="{00000000-0005-0000-0000-0000F14D0000}"/>
    <cellStyle name="Migliaia [0] 51 2 2 8" xfId="46057" xr:uid="{00000000-0005-0000-0000-0000F24D0000}"/>
    <cellStyle name="Migliaia [0] 51 2 3" xfId="8152" xr:uid="{00000000-0005-0000-0000-0000F34D0000}"/>
    <cellStyle name="Migliaia [0] 51 2 3 2" xfId="29243" xr:uid="{00000000-0005-0000-0000-0000F44D0000}"/>
    <cellStyle name="Migliaia [0] 51 2 3 2 2" xfId="34594" xr:uid="{00000000-0005-0000-0000-0000F54D0000}"/>
    <cellStyle name="Migliaia [0] 51 2 3 2 3" xfId="39896" xr:uid="{00000000-0005-0000-0000-0000F64D0000}"/>
    <cellStyle name="Migliaia [0] 51 2 3 3" xfId="32129" xr:uid="{00000000-0005-0000-0000-0000F74D0000}"/>
    <cellStyle name="Migliaia [0] 51 2 3 4" xfId="37245" xr:uid="{00000000-0005-0000-0000-0000F84D0000}"/>
    <cellStyle name="Migliaia [0] 51 2 4" xfId="16035" xr:uid="{00000000-0005-0000-0000-0000F94D0000}"/>
    <cellStyle name="Migliaia [0] 51 2 5" xfId="20409" xr:uid="{00000000-0005-0000-0000-0000FA4D0000}"/>
    <cellStyle name="Migliaia [0] 51 3" xfId="4002" xr:uid="{00000000-0005-0000-0000-0000FB4D0000}"/>
    <cellStyle name="Migliaia [0] 51 3 2" xfId="8153" xr:uid="{00000000-0005-0000-0000-0000FC4D0000}"/>
    <cellStyle name="Migliaia [0] 51 3 2 2" xfId="14654" xr:uid="{00000000-0005-0000-0000-0000FD4D0000}"/>
    <cellStyle name="Migliaia [0] 51 3 2 2 2" xfId="18120" xr:uid="{00000000-0005-0000-0000-0000FE4D0000}"/>
    <cellStyle name="Migliaia [0] 51 3 2 2 2 2" xfId="34595" xr:uid="{00000000-0005-0000-0000-0000FF4D0000}"/>
    <cellStyle name="Migliaia [0] 51 3 2 2 3" xfId="39897" xr:uid="{00000000-0005-0000-0000-0000004E0000}"/>
    <cellStyle name="Migliaia [0] 51 3 2 2 4" xfId="29244" xr:uid="{00000000-0005-0000-0000-0000014E0000}"/>
    <cellStyle name="Migliaia [0] 51 3 2 3" xfId="32130" xr:uid="{00000000-0005-0000-0000-0000024E0000}"/>
    <cellStyle name="Migliaia [0] 51 3 2 4" xfId="37246" xr:uid="{00000000-0005-0000-0000-0000034E0000}"/>
    <cellStyle name="Migliaia [0] 51 3 2 5" xfId="43444" xr:uid="{00000000-0005-0000-0000-0000044E0000}"/>
    <cellStyle name="Migliaia [0] 51 3 2 6" xfId="47126" xr:uid="{00000000-0005-0000-0000-0000054E0000}"/>
    <cellStyle name="Migliaia [0] 51 3 2 7" xfId="50142" xr:uid="{00000000-0005-0000-0000-0000064E0000}"/>
    <cellStyle name="Migliaia [0] 51 3 2 8" xfId="13930" xr:uid="{00000000-0005-0000-0000-0000074E0000}"/>
    <cellStyle name="Migliaia [0] 51 3 3" xfId="8670" xr:uid="{00000000-0005-0000-0000-0000084E0000}"/>
    <cellStyle name="Migliaia [0] 51 3 4" xfId="6879" xr:uid="{00000000-0005-0000-0000-0000094E0000}"/>
    <cellStyle name="Migliaia [0] 51 3 4 2" xfId="17652" xr:uid="{00000000-0005-0000-0000-00000A4E0000}"/>
    <cellStyle name="Migliaia [0] 51 3 4 3" xfId="43879" xr:uid="{00000000-0005-0000-0000-00000B4E0000}"/>
    <cellStyle name="Migliaia [0] 51 3 4 4" xfId="46645" xr:uid="{00000000-0005-0000-0000-00000C4E0000}"/>
    <cellStyle name="Migliaia [0] 51 3 4 5" xfId="49661" xr:uid="{00000000-0005-0000-0000-00000D4E0000}"/>
    <cellStyle name="Migliaia [0] 51 3 5" xfId="16037" xr:uid="{00000000-0005-0000-0000-00000E4E0000}"/>
    <cellStyle name="Migliaia [0] 51 3 6" xfId="20411" xr:uid="{00000000-0005-0000-0000-00000F4E0000}"/>
    <cellStyle name="Migliaia [0] 51 4" xfId="3549" xr:uid="{00000000-0005-0000-0000-0000104E0000}"/>
    <cellStyle name="Migliaia [0] 51 4 2" xfId="13359" xr:uid="{00000000-0005-0000-0000-0000114E0000}"/>
    <cellStyle name="Migliaia [0] 51 4 2 2" xfId="31400" xr:uid="{00000000-0005-0000-0000-0000124E0000}"/>
    <cellStyle name="Migliaia [0] 51 4 2 2 2" xfId="36558" xr:uid="{00000000-0005-0000-0000-0000134E0000}"/>
    <cellStyle name="Migliaia [0] 51 4 2 2 3" xfId="41860" xr:uid="{00000000-0005-0000-0000-0000144E0000}"/>
    <cellStyle name="Migliaia [0] 51 4 2 3" xfId="33907" xr:uid="{00000000-0005-0000-0000-0000154E0000}"/>
    <cellStyle name="Migliaia [0] 51 4 2 4" xfId="39209" xr:uid="{00000000-0005-0000-0000-0000164E0000}"/>
    <cellStyle name="Migliaia [0] 51 4 3" xfId="16038" xr:uid="{00000000-0005-0000-0000-0000174E0000}"/>
    <cellStyle name="Migliaia [0] 51 4 3 2" xfId="34596" xr:uid="{00000000-0005-0000-0000-0000184E0000}"/>
    <cellStyle name="Migliaia [0] 51 4 3 3" xfId="39898" xr:uid="{00000000-0005-0000-0000-0000194E0000}"/>
    <cellStyle name="Migliaia [0] 51 4 3 4" xfId="29245" xr:uid="{00000000-0005-0000-0000-00001A4E0000}"/>
    <cellStyle name="Migliaia [0] 51 4 4" xfId="32131" xr:uid="{00000000-0005-0000-0000-00001B4E0000}"/>
    <cellStyle name="Migliaia [0] 51 4 5" xfId="37247" xr:uid="{00000000-0005-0000-0000-00001C4E0000}"/>
    <cellStyle name="Migliaia [0] 51 4 6" xfId="12301" xr:uid="{00000000-0005-0000-0000-00001D4E0000}"/>
    <cellStyle name="Migliaia [0] 51 5" xfId="13428" xr:uid="{00000000-0005-0000-0000-00001E4E0000}"/>
    <cellStyle name="Migliaia [0] 51 5 2" xfId="29246" xr:uid="{00000000-0005-0000-0000-00001F4E0000}"/>
    <cellStyle name="Migliaia [0] 51 5 2 2" xfId="34597" xr:uid="{00000000-0005-0000-0000-0000204E0000}"/>
    <cellStyle name="Migliaia [0] 51 5 2 3" xfId="39899" xr:uid="{00000000-0005-0000-0000-0000214E0000}"/>
    <cellStyle name="Migliaia [0] 51 5 3" xfId="32132" xr:uid="{00000000-0005-0000-0000-0000224E0000}"/>
    <cellStyle name="Migliaia [0] 51 5 4" xfId="37248" xr:uid="{00000000-0005-0000-0000-0000234E0000}"/>
    <cellStyle name="Migliaia [0] 51 6" xfId="16034" xr:uid="{00000000-0005-0000-0000-0000244E0000}"/>
    <cellStyle name="Migliaia [0] 51 6 2" xfId="34593" xr:uid="{00000000-0005-0000-0000-0000254E0000}"/>
    <cellStyle name="Migliaia [0] 51 6 3" xfId="39895" xr:uid="{00000000-0005-0000-0000-0000264E0000}"/>
    <cellStyle name="Migliaia [0] 51 6 4" xfId="29242" xr:uid="{00000000-0005-0000-0000-0000274E0000}"/>
    <cellStyle name="Migliaia [0] 51 7" xfId="32128" xr:uid="{00000000-0005-0000-0000-0000284E0000}"/>
    <cellStyle name="Migliaia [0] 51 8" xfId="37244" xr:uid="{00000000-0005-0000-0000-0000294E0000}"/>
    <cellStyle name="Migliaia [0] 51 9" xfId="1770" xr:uid="{00000000-0005-0000-0000-00002A4E0000}"/>
    <cellStyle name="Migliaia [0] 52" xfId="357" xr:uid="{00000000-0005-0000-0000-00002B4E0000}"/>
    <cellStyle name="Migliaia [0] 52 2" xfId="2316" xr:uid="{00000000-0005-0000-0000-00002C4E0000}"/>
    <cellStyle name="Migliaia [0] 52 2 2" xfId="4290" xr:uid="{00000000-0005-0000-0000-00002D4E0000}"/>
    <cellStyle name="Migliaia [0] 52 2 2 2" xfId="8154" xr:uid="{00000000-0005-0000-0000-00002E4E0000}"/>
    <cellStyle name="Migliaia [0] 52 2 2 2 2" xfId="18121" xr:uid="{00000000-0005-0000-0000-00002F4E0000}"/>
    <cellStyle name="Migliaia [0] 52 2 2 2 3" xfId="44291" xr:uid="{00000000-0005-0000-0000-0000304E0000}"/>
    <cellStyle name="Migliaia [0] 52 2 2 2 4" xfId="47127" xr:uid="{00000000-0005-0000-0000-0000314E0000}"/>
    <cellStyle name="Migliaia [0] 52 2 2 2 5" xfId="50143" xr:uid="{00000000-0005-0000-0000-0000324E0000}"/>
    <cellStyle name="Migliaia [0] 52 2 2 3" xfId="8633" xr:uid="{00000000-0005-0000-0000-0000334E0000}"/>
    <cellStyle name="Migliaia [0] 52 2 2 4" xfId="6880" xr:uid="{00000000-0005-0000-0000-0000344E0000}"/>
    <cellStyle name="Migliaia [0] 52 2 2 4 2" xfId="17653" xr:uid="{00000000-0005-0000-0000-0000354E0000}"/>
    <cellStyle name="Migliaia [0] 52 2 2 4 3" xfId="42477" xr:uid="{00000000-0005-0000-0000-0000364E0000}"/>
    <cellStyle name="Migliaia [0] 52 2 2 4 4" xfId="46646" xr:uid="{00000000-0005-0000-0000-0000374E0000}"/>
    <cellStyle name="Migliaia [0] 52 2 2 4 5" xfId="49662" xr:uid="{00000000-0005-0000-0000-0000384E0000}"/>
    <cellStyle name="Migliaia [0] 52 2 2 5" xfId="16041" xr:uid="{00000000-0005-0000-0000-0000394E0000}"/>
    <cellStyle name="Migliaia [0] 52 2 2 6" xfId="20413" xr:uid="{00000000-0005-0000-0000-00003A4E0000}"/>
    <cellStyle name="Migliaia [0] 52 2 2 7" xfId="45152" xr:uid="{00000000-0005-0000-0000-00003B4E0000}"/>
    <cellStyle name="Migliaia [0] 52 2 2 8" xfId="46058" xr:uid="{00000000-0005-0000-0000-00003C4E0000}"/>
    <cellStyle name="Migliaia [0] 52 2 3" xfId="8155" xr:uid="{00000000-0005-0000-0000-00003D4E0000}"/>
    <cellStyle name="Migliaia [0] 52 2 3 2" xfId="29248" xr:uid="{00000000-0005-0000-0000-00003E4E0000}"/>
    <cellStyle name="Migliaia [0] 52 2 3 2 2" xfId="34599" xr:uid="{00000000-0005-0000-0000-00003F4E0000}"/>
    <cellStyle name="Migliaia [0] 52 2 3 2 3" xfId="39901" xr:uid="{00000000-0005-0000-0000-0000404E0000}"/>
    <cellStyle name="Migliaia [0] 52 2 3 3" xfId="32134" xr:uid="{00000000-0005-0000-0000-0000414E0000}"/>
    <cellStyle name="Migliaia [0] 52 2 3 4" xfId="37250" xr:uid="{00000000-0005-0000-0000-0000424E0000}"/>
    <cellStyle name="Migliaia [0] 52 2 4" xfId="16040" xr:uid="{00000000-0005-0000-0000-0000434E0000}"/>
    <cellStyle name="Migliaia [0] 52 2 5" xfId="20412" xr:uid="{00000000-0005-0000-0000-0000444E0000}"/>
    <cellStyle name="Migliaia [0] 52 3" xfId="4003" xr:uid="{00000000-0005-0000-0000-0000454E0000}"/>
    <cellStyle name="Migliaia [0] 52 3 2" xfId="8156" xr:uid="{00000000-0005-0000-0000-0000464E0000}"/>
    <cellStyle name="Migliaia [0] 52 3 2 2" xfId="14655" xr:uid="{00000000-0005-0000-0000-0000474E0000}"/>
    <cellStyle name="Migliaia [0] 52 3 2 2 2" xfId="18122" xr:uid="{00000000-0005-0000-0000-0000484E0000}"/>
    <cellStyle name="Migliaia [0] 52 3 2 2 2 2" xfId="34600" xr:uid="{00000000-0005-0000-0000-0000494E0000}"/>
    <cellStyle name="Migliaia [0] 52 3 2 2 3" xfId="39902" xr:uid="{00000000-0005-0000-0000-00004A4E0000}"/>
    <cellStyle name="Migliaia [0] 52 3 2 2 4" xfId="29249" xr:uid="{00000000-0005-0000-0000-00004B4E0000}"/>
    <cellStyle name="Migliaia [0] 52 3 2 3" xfId="32135" xr:uid="{00000000-0005-0000-0000-00004C4E0000}"/>
    <cellStyle name="Migliaia [0] 52 3 2 4" xfId="37251" xr:uid="{00000000-0005-0000-0000-00004D4E0000}"/>
    <cellStyle name="Migliaia [0] 52 3 2 5" xfId="21403" xr:uid="{00000000-0005-0000-0000-00004E4E0000}"/>
    <cellStyle name="Migliaia [0] 52 3 2 6" xfId="47128" xr:uid="{00000000-0005-0000-0000-00004F4E0000}"/>
    <cellStyle name="Migliaia [0] 52 3 2 7" xfId="50144" xr:uid="{00000000-0005-0000-0000-0000504E0000}"/>
    <cellStyle name="Migliaia [0] 52 3 2 8" xfId="13931" xr:uid="{00000000-0005-0000-0000-0000514E0000}"/>
    <cellStyle name="Migliaia [0] 52 3 3" xfId="8514" xr:uid="{00000000-0005-0000-0000-0000524E0000}"/>
    <cellStyle name="Migliaia [0] 52 3 4" xfId="6881" xr:uid="{00000000-0005-0000-0000-0000534E0000}"/>
    <cellStyle name="Migliaia [0] 52 3 4 2" xfId="17654" xr:uid="{00000000-0005-0000-0000-0000544E0000}"/>
    <cellStyle name="Migliaia [0] 52 3 4 3" xfId="44455" xr:uid="{00000000-0005-0000-0000-0000554E0000}"/>
    <cellStyle name="Migliaia [0] 52 3 4 4" xfId="46647" xr:uid="{00000000-0005-0000-0000-0000564E0000}"/>
    <cellStyle name="Migliaia [0] 52 3 4 5" xfId="49663" xr:uid="{00000000-0005-0000-0000-0000574E0000}"/>
    <cellStyle name="Migliaia [0] 52 3 5" xfId="16042" xr:uid="{00000000-0005-0000-0000-0000584E0000}"/>
    <cellStyle name="Migliaia [0] 52 3 6" xfId="20414" xr:uid="{00000000-0005-0000-0000-0000594E0000}"/>
    <cellStyle name="Migliaia [0] 52 4" xfId="3550" xr:uid="{00000000-0005-0000-0000-00005A4E0000}"/>
    <cellStyle name="Migliaia [0] 52 4 2" xfId="13360" xr:uid="{00000000-0005-0000-0000-00005B4E0000}"/>
    <cellStyle name="Migliaia [0] 52 4 2 2" xfId="31401" xr:uid="{00000000-0005-0000-0000-00005C4E0000}"/>
    <cellStyle name="Migliaia [0] 52 4 2 2 2" xfId="36559" xr:uid="{00000000-0005-0000-0000-00005D4E0000}"/>
    <cellStyle name="Migliaia [0] 52 4 2 2 3" xfId="41861" xr:uid="{00000000-0005-0000-0000-00005E4E0000}"/>
    <cellStyle name="Migliaia [0] 52 4 2 3" xfId="33908" xr:uid="{00000000-0005-0000-0000-00005F4E0000}"/>
    <cellStyle name="Migliaia [0] 52 4 2 4" xfId="39210" xr:uid="{00000000-0005-0000-0000-0000604E0000}"/>
    <cellStyle name="Migliaia [0] 52 4 3" xfId="16043" xr:uid="{00000000-0005-0000-0000-0000614E0000}"/>
    <cellStyle name="Migliaia [0] 52 4 3 2" xfId="34601" xr:uid="{00000000-0005-0000-0000-0000624E0000}"/>
    <cellStyle name="Migliaia [0] 52 4 3 3" xfId="39903" xr:uid="{00000000-0005-0000-0000-0000634E0000}"/>
    <cellStyle name="Migliaia [0] 52 4 3 4" xfId="29250" xr:uid="{00000000-0005-0000-0000-0000644E0000}"/>
    <cellStyle name="Migliaia [0] 52 4 4" xfId="32136" xr:uid="{00000000-0005-0000-0000-0000654E0000}"/>
    <cellStyle name="Migliaia [0] 52 4 5" xfId="37252" xr:uid="{00000000-0005-0000-0000-0000664E0000}"/>
    <cellStyle name="Migliaia [0] 52 4 6" xfId="12302" xr:uid="{00000000-0005-0000-0000-0000674E0000}"/>
    <cellStyle name="Migliaia [0] 52 5" xfId="13429" xr:uid="{00000000-0005-0000-0000-0000684E0000}"/>
    <cellStyle name="Migliaia [0] 52 5 2" xfId="29251" xr:uid="{00000000-0005-0000-0000-0000694E0000}"/>
    <cellStyle name="Migliaia [0] 52 5 2 2" xfId="34602" xr:uid="{00000000-0005-0000-0000-00006A4E0000}"/>
    <cellStyle name="Migliaia [0] 52 5 2 3" xfId="39904" xr:uid="{00000000-0005-0000-0000-00006B4E0000}"/>
    <cellStyle name="Migliaia [0] 52 5 3" xfId="32137" xr:uid="{00000000-0005-0000-0000-00006C4E0000}"/>
    <cellStyle name="Migliaia [0] 52 5 4" xfId="37253" xr:uid="{00000000-0005-0000-0000-00006D4E0000}"/>
    <cellStyle name="Migliaia [0] 52 6" xfId="16039" xr:uid="{00000000-0005-0000-0000-00006E4E0000}"/>
    <cellStyle name="Migliaia [0] 52 6 2" xfId="34598" xr:uid="{00000000-0005-0000-0000-00006F4E0000}"/>
    <cellStyle name="Migliaia [0] 52 6 3" xfId="39900" xr:uid="{00000000-0005-0000-0000-0000704E0000}"/>
    <cellStyle name="Migliaia [0] 52 6 4" xfId="29247" xr:uid="{00000000-0005-0000-0000-0000714E0000}"/>
    <cellStyle name="Migliaia [0] 52 7" xfId="32133" xr:uid="{00000000-0005-0000-0000-0000724E0000}"/>
    <cellStyle name="Migliaia [0] 52 8" xfId="37249" xr:uid="{00000000-0005-0000-0000-0000734E0000}"/>
    <cellStyle name="Migliaia [0] 52 9" xfId="1771" xr:uid="{00000000-0005-0000-0000-0000744E0000}"/>
    <cellStyle name="Migliaia [0] 53" xfId="358" xr:uid="{00000000-0005-0000-0000-0000754E0000}"/>
    <cellStyle name="Migliaia [0] 53 2" xfId="2317" xr:uid="{00000000-0005-0000-0000-0000764E0000}"/>
    <cellStyle name="Migliaia [0] 53 2 2" xfId="4291" xr:uid="{00000000-0005-0000-0000-0000774E0000}"/>
    <cellStyle name="Migliaia [0] 53 2 2 2" xfId="8157" xr:uid="{00000000-0005-0000-0000-0000784E0000}"/>
    <cellStyle name="Migliaia [0] 53 2 2 2 2" xfId="18123" xr:uid="{00000000-0005-0000-0000-0000794E0000}"/>
    <cellStyle name="Migliaia [0] 53 2 2 2 3" xfId="43805" xr:uid="{00000000-0005-0000-0000-00007A4E0000}"/>
    <cellStyle name="Migliaia [0] 53 2 2 2 4" xfId="47129" xr:uid="{00000000-0005-0000-0000-00007B4E0000}"/>
    <cellStyle name="Migliaia [0] 53 2 2 2 5" xfId="50145" xr:uid="{00000000-0005-0000-0000-00007C4E0000}"/>
    <cellStyle name="Migliaia [0] 53 2 2 3" xfId="8632" xr:uid="{00000000-0005-0000-0000-00007D4E0000}"/>
    <cellStyle name="Migliaia [0] 53 2 2 4" xfId="6882" xr:uid="{00000000-0005-0000-0000-00007E4E0000}"/>
    <cellStyle name="Migliaia [0] 53 2 2 4 2" xfId="17655" xr:uid="{00000000-0005-0000-0000-00007F4E0000}"/>
    <cellStyle name="Migliaia [0] 53 2 2 4 3" xfId="42478" xr:uid="{00000000-0005-0000-0000-0000804E0000}"/>
    <cellStyle name="Migliaia [0] 53 2 2 4 4" xfId="46648" xr:uid="{00000000-0005-0000-0000-0000814E0000}"/>
    <cellStyle name="Migliaia [0] 53 2 2 4 5" xfId="49664" xr:uid="{00000000-0005-0000-0000-0000824E0000}"/>
    <cellStyle name="Migliaia [0] 53 2 2 5" xfId="16046" xr:uid="{00000000-0005-0000-0000-0000834E0000}"/>
    <cellStyle name="Migliaia [0] 53 2 2 6" xfId="20416" xr:uid="{00000000-0005-0000-0000-0000844E0000}"/>
    <cellStyle name="Migliaia [0] 53 2 2 7" xfId="45153" xr:uid="{00000000-0005-0000-0000-0000854E0000}"/>
    <cellStyle name="Migliaia [0] 53 2 2 8" xfId="46059" xr:uid="{00000000-0005-0000-0000-0000864E0000}"/>
    <cellStyle name="Migliaia [0] 53 2 3" xfId="8158" xr:uid="{00000000-0005-0000-0000-0000874E0000}"/>
    <cellStyle name="Migliaia [0] 53 2 3 2" xfId="29253" xr:uid="{00000000-0005-0000-0000-0000884E0000}"/>
    <cellStyle name="Migliaia [0] 53 2 3 2 2" xfId="34604" xr:uid="{00000000-0005-0000-0000-0000894E0000}"/>
    <cellStyle name="Migliaia [0] 53 2 3 2 3" xfId="39906" xr:uid="{00000000-0005-0000-0000-00008A4E0000}"/>
    <cellStyle name="Migliaia [0] 53 2 3 3" xfId="32139" xr:uid="{00000000-0005-0000-0000-00008B4E0000}"/>
    <cellStyle name="Migliaia [0] 53 2 3 4" xfId="37255" xr:uid="{00000000-0005-0000-0000-00008C4E0000}"/>
    <cellStyle name="Migliaia [0] 53 2 4" xfId="16045" xr:uid="{00000000-0005-0000-0000-00008D4E0000}"/>
    <cellStyle name="Migliaia [0] 53 2 5" xfId="20415" xr:uid="{00000000-0005-0000-0000-00008E4E0000}"/>
    <cellStyle name="Migliaia [0] 53 3" xfId="4004" xr:uid="{00000000-0005-0000-0000-00008F4E0000}"/>
    <cellStyle name="Migliaia [0] 53 3 2" xfId="8159" xr:uid="{00000000-0005-0000-0000-0000904E0000}"/>
    <cellStyle name="Migliaia [0] 53 3 2 2" xfId="14656" xr:uid="{00000000-0005-0000-0000-0000914E0000}"/>
    <cellStyle name="Migliaia [0] 53 3 2 2 2" xfId="18124" xr:uid="{00000000-0005-0000-0000-0000924E0000}"/>
    <cellStyle name="Migliaia [0] 53 3 2 2 2 2" xfId="34605" xr:uid="{00000000-0005-0000-0000-0000934E0000}"/>
    <cellStyle name="Migliaia [0] 53 3 2 2 3" xfId="39907" xr:uid="{00000000-0005-0000-0000-0000944E0000}"/>
    <cellStyle name="Migliaia [0] 53 3 2 2 4" xfId="29254" xr:uid="{00000000-0005-0000-0000-0000954E0000}"/>
    <cellStyle name="Migliaia [0] 53 3 2 3" xfId="32140" xr:uid="{00000000-0005-0000-0000-0000964E0000}"/>
    <cellStyle name="Migliaia [0] 53 3 2 4" xfId="37256" xr:uid="{00000000-0005-0000-0000-0000974E0000}"/>
    <cellStyle name="Migliaia [0] 53 3 2 5" xfId="44036" xr:uid="{00000000-0005-0000-0000-0000984E0000}"/>
    <cellStyle name="Migliaia [0] 53 3 2 6" xfId="47130" xr:uid="{00000000-0005-0000-0000-0000994E0000}"/>
    <cellStyle name="Migliaia [0] 53 3 2 7" xfId="50146" xr:uid="{00000000-0005-0000-0000-00009A4E0000}"/>
    <cellStyle name="Migliaia [0] 53 3 2 8" xfId="13932" xr:uid="{00000000-0005-0000-0000-00009B4E0000}"/>
    <cellStyle name="Migliaia [0] 53 3 3" xfId="7417" xr:uid="{00000000-0005-0000-0000-00009C4E0000}"/>
    <cellStyle name="Migliaia [0] 53 3 4" xfId="6883" xr:uid="{00000000-0005-0000-0000-00009D4E0000}"/>
    <cellStyle name="Migliaia [0] 53 3 4 2" xfId="17656" xr:uid="{00000000-0005-0000-0000-00009E4E0000}"/>
    <cellStyle name="Migliaia [0] 53 3 4 3" xfId="43356" xr:uid="{00000000-0005-0000-0000-00009F4E0000}"/>
    <cellStyle name="Migliaia [0] 53 3 4 4" xfId="46649" xr:uid="{00000000-0005-0000-0000-0000A04E0000}"/>
    <cellStyle name="Migliaia [0] 53 3 4 5" xfId="49665" xr:uid="{00000000-0005-0000-0000-0000A14E0000}"/>
    <cellStyle name="Migliaia [0] 53 3 5" xfId="16047" xr:uid="{00000000-0005-0000-0000-0000A24E0000}"/>
    <cellStyle name="Migliaia [0] 53 3 6" xfId="20417" xr:uid="{00000000-0005-0000-0000-0000A34E0000}"/>
    <cellStyle name="Migliaia [0] 53 4" xfId="3551" xr:uid="{00000000-0005-0000-0000-0000A44E0000}"/>
    <cellStyle name="Migliaia [0] 53 4 2" xfId="13361" xr:uid="{00000000-0005-0000-0000-0000A54E0000}"/>
    <cellStyle name="Migliaia [0] 53 4 2 2" xfId="31402" xr:uid="{00000000-0005-0000-0000-0000A64E0000}"/>
    <cellStyle name="Migliaia [0] 53 4 2 2 2" xfId="36560" xr:uid="{00000000-0005-0000-0000-0000A74E0000}"/>
    <cellStyle name="Migliaia [0] 53 4 2 2 3" xfId="41862" xr:uid="{00000000-0005-0000-0000-0000A84E0000}"/>
    <cellStyle name="Migliaia [0] 53 4 2 3" xfId="33909" xr:uid="{00000000-0005-0000-0000-0000A94E0000}"/>
    <cellStyle name="Migliaia [0] 53 4 2 4" xfId="39211" xr:uid="{00000000-0005-0000-0000-0000AA4E0000}"/>
    <cellStyle name="Migliaia [0] 53 4 3" xfId="16048" xr:uid="{00000000-0005-0000-0000-0000AB4E0000}"/>
    <cellStyle name="Migliaia [0] 53 4 3 2" xfId="34606" xr:uid="{00000000-0005-0000-0000-0000AC4E0000}"/>
    <cellStyle name="Migliaia [0] 53 4 3 3" xfId="39908" xr:uid="{00000000-0005-0000-0000-0000AD4E0000}"/>
    <cellStyle name="Migliaia [0] 53 4 3 4" xfId="29255" xr:uid="{00000000-0005-0000-0000-0000AE4E0000}"/>
    <cellStyle name="Migliaia [0] 53 4 4" xfId="32141" xr:uid="{00000000-0005-0000-0000-0000AF4E0000}"/>
    <cellStyle name="Migliaia [0] 53 4 5" xfId="37257" xr:uid="{00000000-0005-0000-0000-0000B04E0000}"/>
    <cellStyle name="Migliaia [0] 53 4 6" xfId="12303" xr:uid="{00000000-0005-0000-0000-0000B14E0000}"/>
    <cellStyle name="Migliaia [0] 53 5" xfId="13430" xr:uid="{00000000-0005-0000-0000-0000B24E0000}"/>
    <cellStyle name="Migliaia [0] 53 5 2" xfId="29256" xr:uid="{00000000-0005-0000-0000-0000B34E0000}"/>
    <cellStyle name="Migliaia [0] 53 5 2 2" xfId="34607" xr:uid="{00000000-0005-0000-0000-0000B44E0000}"/>
    <cellStyle name="Migliaia [0] 53 5 2 3" xfId="39909" xr:uid="{00000000-0005-0000-0000-0000B54E0000}"/>
    <cellStyle name="Migliaia [0] 53 5 3" xfId="32142" xr:uid="{00000000-0005-0000-0000-0000B64E0000}"/>
    <cellStyle name="Migliaia [0] 53 5 4" xfId="37258" xr:uid="{00000000-0005-0000-0000-0000B74E0000}"/>
    <cellStyle name="Migliaia [0] 53 6" xfId="16044" xr:uid="{00000000-0005-0000-0000-0000B84E0000}"/>
    <cellStyle name="Migliaia [0] 53 6 2" xfId="34603" xr:uid="{00000000-0005-0000-0000-0000B94E0000}"/>
    <cellStyle name="Migliaia [0] 53 6 3" xfId="39905" xr:uid="{00000000-0005-0000-0000-0000BA4E0000}"/>
    <cellStyle name="Migliaia [0] 53 6 4" xfId="29252" xr:uid="{00000000-0005-0000-0000-0000BB4E0000}"/>
    <cellStyle name="Migliaia [0] 53 7" xfId="32138" xr:uid="{00000000-0005-0000-0000-0000BC4E0000}"/>
    <cellStyle name="Migliaia [0] 53 8" xfId="37254" xr:uid="{00000000-0005-0000-0000-0000BD4E0000}"/>
    <cellStyle name="Migliaia [0] 53 9" xfId="1772" xr:uid="{00000000-0005-0000-0000-0000BE4E0000}"/>
    <cellStyle name="Migliaia [0] 54" xfId="359" xr:uid="{00000000-0005-0000-0000-0000BF4E0000}"/>
    <cellStyle name="Migliaia [0] 54 2" xfId="2318" xr:uid="{00000000-0005-0000-0000-0000C04E0000}"/>
    <cellStyle name="Migliaia [0] 54 2 2" xfId="4292" xr:uid="{00000000-0005-0000-0000-0000C14E0000}"/>
    <cellStyle name="Migliaia [0] 54 2 2 2" xfId="8160" xr:uid="{00000000-0005-0000-0000-0000C24E0000}"/>
    <cellStyle name="Migliaia [0] 54 2 2 2 2" xfId="18125" xr:uid="{00000000-0005-0000-0000-0000C34E0000}"/>
    <cellStyle name="Migliaia [0] 54 2 2 2 3" xfId="44861" xr:uid="{00000000-0005-0000-0000-0000C44E0000}"/>
    <cellStyle name="Migliaia [0] 54 2 2 2 4" xfId="47131" xr:uid="{00000000-0005-0000-0000-0000C54E0000}"/>
    <cellStyle name="Migliaia [0] 54 2 2 2 5" xfId="50147" xr:uid="{00000000-0005-0000-0000-0000C64E0000}"/>
    <cellStyle name="Migliaia [0] 54 2 2 3" xfId="8631" xr:uid="{00000000-0005-0000-0000-0000C74E0000}"/>
    <cellStyle name="Migliaia [0] 54 2 2 4" xfId="6884" xr:uid="{00000000-0005-0000-0000-0000C84E0000}"/>
    <cellStyle name="Migliaia [0] 54 2 2 4 2" xfId="17657" xr:uid="{00000000-0005-0000-0000-0000C94E0000}"/>
    <cellStyle name="Migliaia [0] 54 2 2 4 3" xfId="42479" xr:uid="{00000000-0005-0000-0000-0000CA4E0000}"/>
    <cellStyle name="Migliaia [0] 54 2 2 4 4" xfId="46650" xr:uid="{00000000-0005-0000-0000-0000CB4E0000}"/>
    <cellStyle name="Migliaia [0] 54 2 2 4 5" xfId="49666" xr:uid="{00000000-0005-0000-0000-0000CC4E0000}"/>
    <cellStyle name="Migliaia [0] 54 2 2 5" xfId="16051" xr:uid="{00000000-0005-0000-0000-0000CD4E0000}"/>
    <cellStyle name="Migliaia [0] 54 2 2 6" xfId="20419" xr:uid="{00000000-0005-0000-0000-0000CE4E0000}"/>
    <cellStyle name="Migliaia [0] 54 2 2 7" xfId="45154" xr:uid="{00000000-0005-0000-0000-0000CF4E0000}"/>
    <cellStyle name="Migliaia [0] 54 2 2 8" xfId="46060" xr:uid="{00000000-0005-0000-0000-0000D04E0000}"/>
    <cellStyle name="Migliaia [0] 54 2 3" xfId="8161" xr:uid="{00000000-0005-0000-0000-0000D14E0000}"/>
    <cellStyle name="Migliaia [0] 54 2 3 2" xfId="29258" xr:uid="{00000000-0005-0000-0000-0000D24E0000}"/>
    <cellStyle name="Migliaia [0] 54 2 3 2 2" xfId="34609" xr:uid="{00000000-0005-0000-0000-0000D34E0000}"/>
    <cellStyle name="Migliaia [0] 54 2 3 2 3" xfId="39911" xr:uid="{00000000-0005-0000-0000-0000D44E0000}"/>
    <cellStyle name="Migliaia [0] 54 2 3 3" xfId="32144" xr:uid="{00000000-0005-0000-0000-0000D54E0000}"/>
    <cellStyle name="Migliaia [0] 54 2 3 4" xfId="37260" xr:uid="{00000000-0005-0000-0000-0000D64E0000}"/>
    <cellStyle name="Migliaia [0] 54 2 4" xfId="16050" xr:uid="{00000000-0005-0000-0000-0000D74E0000}"/>
    <cellStyle name="Migliaia [0] 54 2 5" xfId="20418" xr:uid="{00000000-0005-0000-0000-0000D84E0000}"/>
    <cellStyle name="Migliaia [0] 54 3" xfId="4005" xr:uid="{00000000-0005-0000-0000-0000D94E0000}"/>
    <cellStyle name="Migliaia [0] 54 3 2" xfId="8162" xr:uid="{00000000-0005-0000-0000-0000DA4E0000}"/>
    <cellStyle name="Migliaia [0] 54 3 2 2" xfId="14657" xr:uid="{00000000-0005-0000-0000-0000DB4E0000}"/>
    <cellStyle name="Migliaia [0] 54 3 2 2 2" xfId="18126" xr:uid="{00000000-0005-0000-0000-0000DC4E0000}"/>
    <cellStyle name="Migliaia [0] 54 3 2 2 2 2" xfId="34610" xr:uid="{00000000-0005-0000-0000-0000DD4E0000}"/>
    <cellStyle name="Migliaia [0] 54 3 2 2 3" xfId="39912" xr:uid="{00000000-0005-0000-0000-0000DE4E0000}"/>
    <cellStyle name="Migliaia [0] 54 3 2 2 4" xfId="29259" xr:uid="{00000000-0005-0000-0000-0000DF4E0000}"/>
    <cellStyle name="Migliaia [0] 54 3 2 3" xfId="32145" xr:uid="{00000000-0005-0000-0000-0000E04E0000}"/>
    <cellStyle name="Migliaia [0] 54 3 2 4" xfId="37261" xr:uid="{00000000-0005-0000-0000-0000E14E0000}"/>
    <cellStyle name="Migliaia [0] 54 3 2 5" xfId="43496" xr:uid="{00000000-0005-0000-0000-0000E24E0000}"/>
    <cellStyle name="Migliaia [0] 54 3 2 6" xfId="47132" xr:uid="{00000000-0005-0000-0000-0000E34E0000}"/>
    <cellStyle name="Migliaia [0] 54 3 2 7" xfId="50148" xr:uid="{00000000-0005-0000-0000-0000E44E0000}"/>
    <cellStyle name="Migliaia [0] 54 3 2 8" xfId="13933" xr:uid="{00000000-0005-0000-0000-0000E54E0000}"/>
    <cellStyle name="Migliaia [0] 54 3 3" xfId="7971" xr:uid="{00000000-0005-0000-0000-0000E64E0000}"/>
    <cellStyle name="Migliaia [0] 54 3 4" xfId="6885" xr:uid="{00000000-0005-0000-0000-0000E74E0000}"/>
    <cellStyle name="Migliaia [0] 54 3 4 2" xfId="17658" xr:uid="{00000000-0005-0000-0000-0000E84E0000}"/>
    <cellStyle name="Migliaia [0] 54 3 4 3" xfId="43696" xr:uid="{00000000-0005-0000-0000-0000E94E0000}"/>
    <cellStyle name="Migliaia [0] 54 3 4 4" xfId="46651" xr:uid="{00000000-0005-0000-0000-0000EA4E0000}"/>
    <cellStyle name="Migliaia [0] 54 3 4 5" xfId="49667" xr:uid="{00000000-0005-0000-0000-0000EB4E0000}"/>
    <cellStyle name="Migliaia [0] 54 3 5" xfId="16052" xr:uid="{00000000-0005-0000-0000-0000EC4E0000}"/>
    <cellStyle name="Migliaia [0] 54 3 6" xfId="20420" xr:uid="{00000000-0005-0000-0000-0000ED4E0000}"/>
    <cellStyle name="Migliaia [0] 54 4" xfId="3552" xr:uid="{00000000-0005-0000-0000-0000EE4E0000}"/>
    <cellStyle name="Migliaia [0] 54 4 2" xfId="13362" xr:uid="{00000000-0005-0000-0000-0000EF4E0000}"/>
    <cellStyle name="Migliaia [0] 54 4 2 2" xfId="31403" xr:uid="{00000000-0005-0000-0000-0000F04E0000}"/>
    <cellStyle name="Migliaia [0] 54 4 2 2 2" xfId="36561" xr:uid="{00000000-0005-0000-0000-0000F14E0000}"/>
    <cellStyle name="Migliaia [0] 54 4 2 2 3" xfId="41863" xr:uid="{00000000-0005-0000-0000-0000F24E0000}"/>
    <cellStyle name="Migliaia [0] 54 4 2 3" xfId="33910" xr:uid="{00000000-0005-0000-0000-0000F34E0000}"/>
    <cellStyle name="Migliaia [0] 54 4 2 4" xfId="39212" xr:uid="{00000000-0005-0000-0000-0000F44E0000}"/>
    <cellStyle name="Migliaia [0] 54 4 3" xfId="16053" xr:uid="{00000000-0005-0000-0000-0000F54E0000}"/>
    <cellStyle name="Migliaia [0] 54 4 3 2" xfId="34611" xr:uid="{00000000-0005-0000-0000-0000F64E0000}"/>
    <cellStyle name="Migliaia [0] 54 4 3 3" xfId="39913" xr:uid="{00000000-0005-0000-0000-0000F74E0000}"/>
    <cellStyle name="Migliaia [0] 54 4 3 4" xfId="29260" xr:uid="{00000000-0005-0000-0000-0000F84E0000}"/>
    <cellStyle name="Migliaia [0] 54 4 4" xfId="32146" xr:uid="{00000000-0005-0000-0000-0000F94E0000}"/>
    <cellStyle name="Migliaia [0] 54 4 5" xfId="37262" xr:uid="{00000000-0005-0000-0000-0000FA4E0000}"/>
    <cellStyle name="Migliaia [0] 54 4 6" xfId="12304" xr:uid="{00000000-0005-0000-0000-0000FB4E0000}"/>
    <cellStyle name="Migliaia [0] 54 5" xfId="13431" xr:uid="{00000000-0005-0000-0000-0000FC4E0000}"/>
    <cellStyle name="Migliaia [0] 54 5 2" xfId="29261" xr:uid="{00000000-0005-0000-0000-0000FD4E0000}"/>
    <cellStyle name="Migliaia [0] 54 5 2 2" xfId="34612" xr:uid="{00000000-0005-0000-0000-0000FE4E0000}"/>
    <cellStyle name="Migliaia [0] 54 5 2 3" xfId="39914" xr:uid="{00000000-0005-0000-0000-0000FF4E0000}"/>
    <cellStyle name="Migliaia [0] 54 5 3" xfId="32147" xr:uid="{00000000-0005-0000-0000-0000004F0000}"/>
    <cellStyle name="Migliaia [0] 54 5 4" xfId="37263" xr:uid="{00000000-0005-0000-0000-0000014F0000}"/>
    <cellStyle name="Migliaia [0] 54 6" xfId="16049" xr:uid="{00000000-0005-0000-0000-0000024F0000}"/>
    <cellStyle name="Migliaia [0] 54 6 2" xfId="34608" xr:uid="{00000000-0005-0000-0000-0000034F0000}"/>
    <cellStyle name="Migliaia [0] 54 6 3" xfId="39910" xr:uid="{00000000-0005-0000-0000-0000044F0000}"/>
    <cellStyle name="Migliaia [0] 54 6 4" xfId="29257" xr:uid="{00000000-0005-0000-0000-0000054F0000}"/>
    <cellStyle name="Migliaia [0] 54 7" xfId="32143" xr:uid="{00000000-0005-0000-0000-0000064F0000}"/>
    <cellStyle name="Migliaia [0] 54 8" xfId="37259" xr:uid="{00000000-0005-0000-0000-0000074F0000}"/>
    <cellStyle name="Migliaia [0] 54 9" xfId="1773" xr:uid="{00000000-0005-0000-0000-0000084F0000}"/>
    <cellStyle name="Migliaia [0] 55" xfId="360" xr:uid="{00000000-0005-0000-0000-0000094F0000}"/>
    <cellStyle name="Migliaia [0] 55 2" xfId="2319" xr:uid="{00000000-0005-0000-0000-00000A4F0000}"/>
    <cellStyle name="Migliaia [0] 55 2 2" xfId="4293" xr:uid="{00000000-0005-0000-0000-00000B4F0000}"/>
    <cellStyle name="Migliaia [0] 55 2 2 2" xfId="8163" xr:uid="{00000000-0005-0000-0000-00000C4F0000}"/>
    <cellStyle name="Migliaia [0] 55 2 2 2 2" xfId="18127" xr:uid="{00000000-0005-0000-0000-00000D4F0000}"/>
    <cellStyle name="Migliaia [0] 55 2 2 2 3" xfId="42943" xr:uid="{00000000-0005-0000-0000-00000E4F0000}"/>
    <cellStyle name="Migliaia [0] 55 2 2 2 4" xfId="47133" xr:uid="{00000000-0005-0000-0000-00000F4F0000}"/>
    <cellStyle name="Migliaia [0] 55 2 2 2 5" xfId="50149" xr:uid="{00000000-0005-0000-0000-0000104F0000}"/>
    <cellStyle name="Migliaia [0] 55 2 2 3" xfId="7981" xr:uid="{00000000-0005-0000-0000-0000114F0000}"/>
    <cellStyle name="Migliaia [0] 55 2 2 4" xfId="6886" xr:uid="{00000000-0005-0000-0000-0000124F0000}"/>
    <cellStyle name="Migliaia [0] 55 2 2 4 2" xfId="17659" xr:uid="{00000000-0005-0000-0000-0000134F0000}"/>
    <cellStyle name="Migliaia [0] 55 2 2 4 3" xfId="42480" xr:uid="{00000000-0005-0000-0000-0000144F0000}"/>
    <cellStyle name="Migliaia [0] 55 2 2 4 4" xfId="46652" xr:uid="{00000000-0005-0000-0000-0000154F0000}"/>
    <cellStyle name="Migliaia [0] 55 2 2 4 5" xfId="49668" xr:uid="{00000000-0005-0000-0000-0000164F0000}"/>
    <cellStyle name="Migliaia [0] 55 2 2 5" xfId="16056" xr:uid="{00000000-0005-0000-0000-0000174F0000}"/>
    <cellStyle name="Migliaia [0] 55 2 2 6" xfId="20422" xr:uid="{00000000-0005-0000-0000-0000184F0000}"/>
    <cellStyle name="Migliaia [0] 55 2 2 7" xfId="45155" xr:uid="{00000000-0005-0000-0000-0000194F0000}"/>
    <cellStyle name="Migliaia [0] 55 2 2 8" xfId="46061" xr:uid="{00000000-0005-0000-0000-00001A4F0000}"/>
    <cellStyle name="Migliaia [0] 55 2 3" xfId="8164" xr:uid="{00000000-0005-0000-0000-00001B4F0000}"/>
    <cellStyle name="Migliaia [0] 55 2 3 2" xfId="29263" xr:uid="{00000000-0005-0000-0000-00001C4F0000}"/>
    <cellStyle name="Migliaia [0] 55 2 3 2 2" xfId="34614" xr:uid="{00000000-0005-0000-0000-00001D4F0000}"/>
    <cellStyle name="Migliaia [0] 55 2 3 2 3" xfId="39916" xr:uid="{00000000-0005-0000-0000-00001E4F0000}"/>
    <cellStyle name="Migliaia [0] 55 2 3 3" xfId="32149" xr:uid="{00000000-0005-0000-0000-00001F4F0000}"/>
    <cellStyle name="Migliaia [0] 55 2 3 4" xfId="37265" xr:uid="{00000000-0005-0000-0000-0000204F0000}"/>
    <cellStyle name="Migliaia [0] 55 2 4" xfId="16055" xr:uid="{00000000-0005-0000-0000-0000214F0000}"/>
    <cellStyle name="Migliaia [0] 55 2 5" xfId="20421" xr:uid="{00000000-0005-0000-0000-0000224F0000}"/>
    <cellStyle name="Migliaia [0] 55 3" xfId="4006" xr:uid="{00000000-0005-0000-0000-0000234F0000}"/>
    <cellStyle name="Migliaia [0] 55 3 2" xfId="8165" xr:uid="{00000000-0005-0000-0000-0000244F0000}"/>
    <cellStyle name="Migliaia [0] 55 3 2 2" xfId="14658" xr:uid="{00000000-0005-0000-0000-0000254F0000}"/>
    <cellStyle name="Migliaia [0] 55 3 2 2 2" xfId="18128" xr:uid="{00000000-0005-0000-0000-0000264F0000}"/>
    <cellStyle name="Migliaia [0] 55 3 2 2 2 2" xfId="34615" xr:uid="{00000000-0005-0000-0000-0000274F0000}"/>
    <cellStyle name="Migliaia [0] 55 3 2 2 3" xfId="39917" xr:uid="{00000000-0005-0000-0000-0000284F0000}"/>
    <cellStyle name="Migliaia [0] 55 3 2 2 4" xfId="29264" xr:uid="{00000000-0005-0000-0000-0000294F0000}"/>
    <cellStyle name="Migliaia [0] 55 3 2 3" xfId="32150" xr:uid="{00000000-0005-0000-0000-00002A4F0000}"/>
    <cellStyle name="Migliaia [0] 55 3 2 4" xfId="37266" xr:uid="{00000000-0005-0000-0000-00002B4F0000}"/>
    <cellStyle name="Migliaia [0] 55 3 2 5" xfId="44142" xr:uid="{00000000-0005-0000-0000-00002C4F0000}"/>
    <cellStyle name="Migliaia [0] 55 3 2 6" xfId="47134" xr:uid="{00000000-0005-0000-0000-00002D4F0000}"/>
    <cellStyle name="Migliaia [0] 55 3 2 7" xfId="50150" xr:uid="{00000000-0005-0000-0000-00002E4F0000}"/>
    <cellStyle name="Migliaia [0] 55 3 2 8" xfId="13934" xr:uid="{00000000-0005-0000-0000-00002F4F0000}"/>
    <cellStyle name="Migliaia [0] 55 3 3" xfId="8669" xr:uid="{00000000-0005-0000-0000-0000304F0000}"/>
    <cellStyle name="Migliaia [0] 55 3 4" xfId="6887" xr:uid="{00000000-0005-0000-0000-0000314F0000}"/>
    <cellStyle name="Migliaia [0] 55 3 4 2" xfId="17660" xr:uid="{00000000-0005-0000-0000-0000324F0000}"/>
    <cellStyle name="Migliaia [0] 55 3 4 3" xfId="43993" xr:uid="{00000000-0005-0000-0000-0000334F0000}"/>
    <cellStyle name="Migliaia [0] 55 3 4 4" xfId="46653" xr:uid="{00000000-0005-0000-0000-0000344F0000}"/>
    <cellStyle name="Migliaia [0] 55 3 4 5" xfId="49669" xr:uid="{00000000-0005-0000-0000-0000354F0000}"/>
    <cellStyle name="Migliaia [0] 55 3 5" xfId="16057" xr:uid="{00000000-0005-0000-0000-0000364F0000}"/>
    <cellStyle name="Migliaia [0] 55 3 6" xfId="20423" xr:uid="{00000000-0005-0000-0000-0000374F0000}"/>
    <cellStyle name="Migliaia [0] 55 4" xfId="3553" xr:uid="{00000000-0005-0000-0000-0000384F0000}"/>
    <cellStyle name="Migliaia [0] 55 4 2" xfId="13363" xr:uid="{00000000-0005-0000-0000-0000394F0000}"/>
    <cellStyle name="Migliaia [0] 55 4 2 2" xfId="31404" xr:uid="{00000000-0005-0000-0000-00003A4F0000}"/>
    <cellStyle name="Migliaia [0] 55 4 2 2 2" xfId="36562" xr:uid="{00000000-0005-0000-0000-00003B4F0000}"/>
    <cellStyle name="Migliaia [0] 55 4 2 2 3" xfId="41864" xr:uid="{00000000-0005-0000-0000-00003C4F0000}"/>
    <cellStyle name="Migliaia [0] 55 4 2 3" xfId="33911" xr:uid="{00000000-0005-0000-0000-00003D4F0000}"/>
    <cellStyle name="Migliaia [0] 55 4 2 4" xfId="39213" xr:uid="{00000000-0005-0000-0000-00003E4F0000}"/>
    <cellStyle name="Migliaia [0] 55 4 3" xfId="16058" xr:uid="{00000000-0005-0000-0000-00003F4F0000}"/>
    <cellStyle name="Migliaia [0] 55 4 3 2" xfId="34616" xr:uid="{00000000-0005-0000-0000-0000404F0000}"/>
    <cellStyle name="Migliaia [0] 55 4 3 3" xfId="39918" xr:uid="{00000000-0005-0000-0000-0000414F0000}"/>
    <cellStyle name="Migliaia [0] 55 4 3 4" xfId="29265" xr:uid="{00000000-0005-0000-0000-0000424F0000}"/>
    <cellStyle name="Migliaia [0] 55 4 4" xfId="32151" xr:uid="{00000000-0005-0000-0000-0000434F0000}"/>
    <cellStyle name="Migliaia [0] 55 4 5" xfId="37267" xr:uid="{00000000-0005-0000-0000-0000444F0000}"/>
    <cellStyle name="Migliaia [0] 55 4 6" xfId="12305" xr:uid="{00000000-0005-0000-0000-0000454F0000}"/>
    <cellStyle name="Migliaia [0] 55 5" xfId="13432" xr:uid="{00000000-0005-0000-0000-0000464F0000}"/>
    <cellStyle name="Migliaia [0] 55 5 2" xfId="29266" xr:uid="{00000000-0005-0000-0000-0000474F0000}"/>
    <cellStyle name="Migliaia [0] 55 5 2 2" xfId="34617" xr:uid="{00000000-0005-0000-0000-0000484F0000}"/>
    <cellStyle name="Migliaia [0] 55 5 2 3" xfId="39919" xr:uid="{00000000-0005-0000-0000-0000494F0000}"/>
    <cellStyle name="Migliaia [0] 55 5 3" xfId="32152" xr:uid="{00000000-0005-0000-0000-00004A4F0000}"/>
    <cellStyle name="Migliaia [0] 55 5 4" xfId="37268" xr:uid="{00000000-0005-0000-0000-00004B4F0000}"/>
    <cellStyle name="Migliaia [0] 55 6" xfId="16054" xr:uid="{00000000-0005-0000-0000-00004C4F0000}"/>
    <cellStyle name="Migliaia [0] 55 6 2" xfId="34613" xr:uid="{00000000-0005-0000-0000-00004D4F0000}"/>
    <cellStyle name="Migliaia [0] 55 6 3" xfId="39915" xr:uid="{00000000-0005-0000-0000-00004E4F0000}"/>
    <cellStyle name="Migliaia [0] 55 6 4" xfId="29262" xr:uid="{00000000-0005-0000-0000-00004F4F0000}"/>
    <cellStyle name="Migliaia [0] 55 7" xfId="32148" xr:uid="{00000000-0005-0000-0000-0000504F0000}"/>
    <cellStyle name="Migliaia [0] 55 8" xfId="37264" xr:uid="{00000000-0005-0000-0000-0000514F0000}"/>
    <cellStyle name="Migliaia [0] 55 9" xfId="1774" xr:uid="{00000000-0005-0000-0000-0000524F0000}"/>
    <cellStyle name="Migliaia [0] 56" xfId="361" xr:uid="{00000000-0005-0000-0000-0000534F0000}"/>
    <cellStyle name="Migliaia [0] 56 2" xfId="2320" xr:uid="{00000000-0005-0000-0000-0000544F0000}"/>
    <cellStyle name="Migliaia [0] 56 2 2" xfId="4294" xr:uid="{00000000-0005-0000-0000-0000554F0000}"/>
    <cellStyle name="Migliaia [0] 56 2 2 2" xfId="8166" xr:uid="{00000000-0005-0000-0000-0000564F0000}"/>
    <cellStyle name="Migliaia [0] 56 2 2 2 2" xfId="18129" xr:uid="{00000000-0005-0000-0000-0000574F0000}"/>
    <cellStyle name="Migliaia [0] 56 2 2 2 3" xfId="44581" xr:uid="{00000000-0005-0000-0000-0000584F0000}"/>
    <cellStyle name="Migliaia [0] 56 2 2 2 4" xfId="47135" xr:uid="{00000000-0005-0000-0000-0000594F0000}"/>
    <cellStyle name="Migliaia [0] 56 2 2 2 5" xfId="50151" xr:uid="{00000000-0005-0000-0000-00005A4F0000}"/>
    <cellStyle name="Migliaia [0] 56 2 2 3" xfId="7856" xr:uid="{00000000-0005-0000-0000-00005B4F0000}"/>
    <cellStyle name="Migliaia [0] 56 2 2 4" xfId="6888" xr:uid="{00000000-0005-0000-0000-00005C4F0000}"/>
    <cellStyle name="Migliaia [0] 56 2 2 4 2" xfId="17661" xr:uid="{00000000-0005-0000-0000-00005D4F0000}"/>
    <cellStyle name="Migliaia [0] 56 2 2 4 3" xfId="44288" xr:uid="{00000000-0005-0000-0000-00005E4F0000}"/>
    <cellStyle name="Migliaia [0] 56 2 2 4 4" xfId="46654" xr:uid="{00000000-0005-0000-0000-00005F4F0000}"/>
    <cellStyle name="Migliaia [0] 56 2 2 4 5" xfId="49670" xr:uid="{00000000-0005-0000-0000-0000604F0000}"/>
    <cellStyle name="Migliaia [0] 56 2 2 5" xfId="16061" xr:uid="{00000000-0005-0000-0000-0000614F0000}"/>
    <cellStyle name="Migliaia [0] 56 2 2 6" xfId="20425" xr:uid="{00000000-0005-0000-0000-0000624F0000}"/>
    <cellStyle name="Migliaia [0] 56 2 2 7" xfId="45156" xr:uid="{00000000-0005-0000-0000-0000634F0000}"/>
    <cellStyle name="Migliaia [0] 56 2 2 8" xfId="46062" xr:uid="{00000000-0005-0000-0000-0000644F0000}"/>
    <cellStyle name="Migliaia [0] 56 2 3" xfId="8167" xr:uid="{00000000-0005-0000-0000-0000654F0000}"/>
    <cellStyle name="Migliaia [0] 56 2 3 2" xfId="29268" xr:uid="{00000000-0005-0000-0000-0000664F0000}"/>
    <cellStyle name="Migliaia [0] 56 2 3 2 2" xfId="34619" xr:uid="{00000000-0005-0000-0000-0000674F0000}"/>
    <cellStyle name="Migliaia [0] 56 2 3 2 3" xfId="39921" xr:uid="{00000000-0005-0000-0000-0000684F0000}"/>
    <cellStyle name="Migliaia [0] 56 2 3 3" xfId="32154" xr:uid="{00000000-0005-0000-0000-0000694F0000}"/>
    <cellStyle name="Migliaia [0] 56 2 3 4" xfId="37270" xr:uid="{00000000-0005-0000-0000-00006A4F0000}"/>
    <cellStyle name="Migliaia [0] 56 2 4" xfId="16060" xr:uid="{00000000-0005-0000-0000-00006B4F0000}"/>
    <cellStyle name="Migliaia [0] 56 2 5" xfId="20424" xr:uid="{00000000-0005-0000-0000-00006C4F0000}"/>
    <cellStyle name="Migliaia [0] 56 3" xfId="4007" xr:uid="{00000000-0005-0000-0000-00006D4F0000}"/>
    <cellStyle name="Migliaia [0] 56 3 2" xfId="8168" xr:uid="{00000000-0005-0000-0000-00006E4F0000}"/>
    <cellStyle name="Migliaia [0] 56 3 2 2" xfId="14659" xr:uid="{00000000-0005-0000-0000-00006F4F0000}"/>
    <cellStyle name="Migliaia [0] 56 3 2 2 2" xfId="18130" xr:uid="{00000000-0005-0000-0000-0000704F0000}"/>
    <cellStyle name="Migliaia [0] 56 3 2 2 2 2" xfId="34620" xr:uid="{00000000-0005-0000-0000-0000714F0000}"/>
    <cellStyle name="Migliaia [0] 56 3 2 2 3" xfId="39922" xr:uid="{00000000-0005-0000-0000-0000724F0000}"/>
    <cellStyle name="Migliaia [0] 56 3 2 2 4" xfId="29269" xr:uid="{00000000-0005-0000-0000-0000734F0000}"/>
    <cellStyle name="Migliaia [0] 56 3 2 3" xfId="32155" xr:uid="{00000000-0005-0000-0000-0000744F0000}"/>
    <cellStyle name="Migliaia [0] 56 3 2 4" xfId="37271" xr:uid="{00000000-0005-0000-0000-0000754F0000}"/>
    <cellStyle name="Migliaia [0] 56 3 2 5" xfId="21620" xr:uid="{00000000-0005-0000-0000-0000764F0000}"/>
    <cellStyle name="Migliaia [0] 56 3 2 6" xfId="47136" xr:uid="{00000000-0005-0000-0000-0000774F0000}"/>
    <cellStyle name="Migliaia [0] 56 3 2 7" xfId="50152" xr:uid="{00000000-0005-0000-0000-0000784F0000}"/>
    <cellStyle name="Migliaia [0] 56 3 2 8" xfId="13935" xr:uid="{00000000-0005-0000-0000-0000794F0000}"/>
    <cellStyle name="Migliaia [0] 56 3 3" xfId="8511" xr:uid="{00000000-0005-0000-0000-00007A4F0000}"/>
    <cellStyle name="Migliaia [0] 56 3 4" xfId="6889" xr:uid="{00000000-0005-0000-0000-00007B4F0000}"/>
    <cellStyle name="Migliaia [0] 56 3 4 2" xfId="17662" xr:uid="{00000000-0005-0000-0000-00007C4F0000}"/>
    <cellStyle name="Migliaia [0] 56 3 4 3" xfId="42481" xr:uid="{00000000-0005-0000-0000-00007D4F0000}"/>
    <cellStyle name="Migliaia [0] 56 3 4 4" xfId="46655" xr:uid="{00000000-0005-0000-0000-00007E4F0000}"/>
    <cellStyle name="Migliaia [0] 56 3 4 5" xfId="49671" xr:uid="{00000000-0005-0000-0000-00007F4F0000}"/>
    <cellStyle name="Migliaia [0] 56 3 5" xfId="16062" xr:uid="{00000000-0005-0000-0000-0000804F0000}"/>
    <cellStyle name="Migliaia [0] 56 3 6" xfId="20426" xr:uid="{00000000-0005-0000-0000-0000814F0000}"/>
    <cellStyle name="Migliaia [0] 56 4" xfId="3554" xr:uid="{00000000-0005-0000-0000-0000824F0000}"/>
    <cellStyle name="Migliaia [0] 56 4 2" xfId="13364" xr:uid="{00000000-0005-0000-0000-0000834F0000}"/>
    <cellStyle name="Migliaia [0] 56 4 2 2" xfId="31405" xr:uid="{00000000-0005-0000-0000-0000844F0000}"/>
    <cellStyle name="Migliaia [0] 56 4 2 2 2" xfId="36563" xr:uid="{00000000-0005-0000-0000-0000854F0000}"/>
    <cellStyle name="Migliaia [0] 56 4 2 2 3" xfId="41865" xr:uid="{00000000-0005-0000-0000-0000864F0000}"/>
    <cellStyle name="Migliaia [0] 56 4 2 3" xfId="33912" xr:uid="{00000000-0005-0000-0000-0000874F0000}"/>
    <cellStyle name="Migliaia [0] 56 4 2 4" xfId="39214" xr:uid="{00000000-0005-0000-0000-0000884F0000}"/>
    <cellStyle name="Migliaia [0] 56 4 3" xfId="16063" xr:uid="{00000000-0005-0000-0000-0000894F0000}"/>
    <cellStyle name="Migliaia [0] 56 4 3 2" xfId="34621" xr:uid="{00000000-0005-0000-0000-00008A4F0000}"/>
    <cellStyle name="Migliaia [0] 56 4 3 3" xfId="39923" xr:uid="{00000000-0005-0000-0000-00008B4F0000}"/>
    <cellStyle name="Migliaia [0] 56 4 3 4" xfId="29270" xr:uid="{00000000-0005-0000-0000-00008C4F0000}"/>
    <cellStyle name="Migliaia [0] 56 4 4" xfId="32156" xr:uid="{00000000-0005-0000-0000-00008D4F0000}"/>
    <cellStyle name="Migliaia [0] 56 4 5" xfId="37272" xr:uid="{00000000-0005-0000-0000-00008E4F0000}"/>
    <cellStyle name="Migliaia [0] 56 4 6" xfId="12306" xr:uid="{00000000-0005-0000-0000-00008F4F0000}"/>
    <cellStyle name="Migliaia [0] 56 5" xfId="13433" xr:uid="{00000000-0005-0000-0000-0000904F0000}"/>
    <cellStyle name="Migliaia [0] 56 5 2" xfId="29271" xr:uid="{00000000-0005-0000-0000-0000914F0000}"/>
    <cellStyle name="Migliaia [0] 56 5 2 2" xfId="34622" xr:uid="{00000000-0005-0000-0000-0000924F0000}"/>
    <cellStyle name="Migliaia [0] 56 5 2 3" xfId="39924" xr:uid="{00000000-0005-0000-0000-0000934F0000}"/>
    <cellStyle name="Migliaia [0] 56 5 3" xfId="32157" xr:uid="{00000000-0005-0000-0000-0000944F0000}"/>
    <cellStyle name="Migliaia [0] 56 5 4" xfId="37273" xr:uid="{00000000-0005-0000-0000-0000954F0000}"/>
    <cellStyle name="Migliaia [0] 56 6" xfId="16059" xr:uid="{00000000-0005-0000-0000-0000964F0000}"/>
    <cellStyle name="Migliaia [0] 56 6 2" xfId="34618" xr:uid="{00000000-0005-0000-0000-0000974F0000}"/>
    <cellStyle name="Migliaia [0] 56 6 3" xfId="39920" xr:uid="{00000000-0005-0000-0000-0000984F0000}"/>
    <cellStyle name="Migliaia [0] 56 6 4" xfId="29267" xr:uid="{00000000-0005-0000-0000-0000994F0000}"/>
    <cellStyle name="Migliaia [0] 56 7" xfId="32153" xr:uid="{00000000-0005-0000-0000-00009A4F0000}"/>
    <cellStyle name="Migliaia [0] 56 8" xfId="37269" xr:uid="{00000000-0005-0000-0000-00009B4F0000}"/>
    <cellStyle name="Migliaia [0] 56 9" xfId="1775" xr:uid="{00000000-0005-0000-0000-00009C4F0000}"/>
    <cellStyle name="Migliaia [0] 57" xfId="362" xr:uid="{00000000-0005-0000-0000-00009D4F0000}"/>
    <cellStyle name="Migliaia [0] 57 2" xfId="2321" xr:uid="{00000000-0005-0000-0000-00009E4F0000}"/>
    <cellStyle name="Migliaia [0] 57 2 2" xfId="4295" xr:uid="{00000000-0005-0000-0000-00009F4F0000}"/>
    <cellStyle name="Migliaia [0] 57 2 2 2" xfId="8169" xr:uid="{00000000-0005-0000-0000-0000A04F0000}"/>
    <cellStyle name="Migliaia [0] 57 2 2 2 2" xfId="18131" xr:uid="{00000000-0005-0000-0000-0000A14F0000}"/>
    <cellStyle name="Migliaia [0] 57 2 2 2 3" xfId="44089" xr:uid="{00000000-0005-0000-0000-0000A24F0000}"/>
    <cellStyle name="Migliaia [0] 57 2 2 2 4" xfId="47137" xr:uid="{00000000-0005-0000-0000-0000A34F0000}"/>
    <cellStyle name="Migliaia [0] 57 2 2 2 5" xfId="50153" xr:uid="{00000000-0005-0000-0000-0000A44F0000}"/>
    <cellStyle name="Migliaia [0] 57 2 2 3" xfId="8630" xr:uid="{00000000-0005-0000-0000-0000A54F0000}"/>
    <cellStyle name="Migliaia [0] 57 2 2 4" xfId="6890" xr:uid="{00000000-0005-0000-0000-0000A64F0000}"/>
    <cellStyle name="Migliaia [0] 57 2 2 4 2" xfId="17663" xr:uid="{00000000-0005-0000-0000-0000A74F0000}"/>
    <cellStyle name="Migliaia [0] 57 2 2 4 3" xfId="44859" xr:uid="{00000000-0005-0000-0000-0000A84F0000}"/>
    <cellStyle name="Migliaia [0] 57 2 2 4 4" xfId="46656" xr:uid="{00000000-0005-0000-0000-0000A94F0000}"/>
    <cellStyle name="Migliaia [0] 57 2 2 4 5" xfId="49672" xr:uid="{00000000-0005-0000-0000-0000AA4F0000}"/>
    <cellStyle name="Migliaia [0] 57 2 2 5" xfId="16066" xr:uid="{00000000-0005-0000-0000-0000AB4F0000}"/>
    <cellStyle name="Migliaia [0] 57 2 2 6" xfId="20428" xr:uid="{00000000-0005-0000-0000-0000AC4F0000}"/>
    <cellStyle name="Migliaia [0] 57 2 2 7" xfId="45157" xr:uid="{00000000-0005-0000-0000-0000AD4F0000}"/>
    <cellStyle name="Migliaia [0] 57 2 2 8" xfId="46063" xr:uid="{00000000-0005-0000-0000-0000AE4F0000}"/>
    <cellStyle name="Migliaia [0] 57 2 3" xfId="8170" xr:uid="{00000000-0005-0000-0000-0000AF4F0000}"/>
    <cellStyle name="Migliaia [0] 57 2 3 2" xfId="29273" xr:uid="{00000000-0005-0000-0000-0000B04F0000}"/>
    <cellStyle name="Migliaia [0] 57 2 3 2 2" xfId="34624" xr:uid="{00000000-0005-0000-0000-0000B14F0000}"/>
    <cellStyle name="Migliaia [0] 57 2 3 2 3" xfId="39926" xr:uid="{00000000-0005-0000-0000-0000B24F0000}"/>
    <cellStyle name="Migliaia [0] 57 2 3 3" xfId="32159" xr:uid="{00000000-0005-0000-0000-0000B34F0000}"/>
    <cellStyle name="Migliaia [0] 57 2 3 4" xfId="37275" xr:uid="{00000000-0005-0000-0000-0000B44F0000}"/>
    <cellStyle name="Migliaia [0] 57 2 4" xfId="16065" xr:uid="{00000000-0005-0000-0000-0000B54F0000}"/>
    <cellStyle name="Migliaia [0] 57 2 5" xfId="20427" xr:uid="{00000000-0005-0000-0000-0000B64F0000}"/>
    <cellStyle name="Migliaia [0] 57 3" xfId="4008" xr:uid="{00000000-0005-0000-0000-0000B74F0000}"/>
    <cellStyle name="Migliaia [0] 57 3 2" xfId="8171" xr:uid="{00000000-0005-0000-0000-0000B84F0000}"/>
    <cellStyle name="Migliaia [0] 57 3 2 2" xfId="14660" xr:uid="{00000000-0005-0000-0000-0000B94F0000}"/>
    <cellStyle name="Migliaia [0] 57 3 2 2 2" xfId="18132" xr:uid="{00000000-0005-0000-0000-0000BA4F0000}"/>
    <cellStyle name="Migliaia [0] 57 3 2 2 2 2" xfId="34625" xr:uid="{00000000-0005-0000-0000-0000BB4F0000}"/>
    <cellStyle name="Migliaia [0] 57 3 2 2 3" xfId="39927" xr:uid="{00000000-0005-0000-0000-0000BC4F0000}"/>
    <cellStyle name="Migliaia [0] 57 3 2 2 4" xfId="29274" xr:uid="{00000000-0005-0000-0000-0000BD4F0000}"/>
    <cellStyle name="Migliaia [0] 57 3 2 3" xfId="32160" xr:uid="{00000000-0005-0000-0000-0000BE4F0000}"/>
    <cellStyle name="Migliaia [0] 57 3 2 4" xfId="37276" xr:uid="{00000000-0005-0000-0000-0000BF4F0000}"/>
    <cellStyle name="Migliaia [0] 57 3 2 5" xfId="44025" xr:uid="{00000000-0005-0000-0000-0000C04F0000}"/>
    <cellStyle name="Migliaia [0] 57 3 2 6" xfId="47138" xr:uid="{00000000-0005-0000-0000-0000C14F0000}"/>
    <cellStyle name="Migliaia [0] 57 3 2 7" xfId="50154" xr:uid="{00000000-0005-0000-0000-0000C24F0000}"/>
    <cellStyle name="Migliaia [0] 57 3 2 8" xfId="13936" xr:uid="{00000000-0005-0000-0000-0000C34F0000}"/>
    <cellStyle name="Migliaia [0] 57 3 3" xfId="8512" xr:uid="{00000000-0005-0000-0000-0000C44F0000}"/>
    <cellStyle name="Migliaia [0] 57 3 4" xfId="6891" xr:uid="{00000000-0005-0000-0000-0000C54F0000}"/>
    <cellStyle name="Migliaia [0] 57 3 4 2" xfId="17664" xr:uid="{00000000-0005-0000-0000-0000C64F0000}"/>
    <cellStyle name="Migliaia [0] 57 3 4 3" xfId="42482" xr:uid="{00000000-0005-0000-0000-0000C74F0000}"/>
    <cellStyle name="Migliaia [0] 57 3 4 4" xfId="46657" xr:uid="{00000000-0005-0000-0000-0000C84F0000}"/>
    <cellStyle name="Migliaia [0] 57 3 4 5" xfId="49673" xr:uid="{00000000-0005-0000-0000-0000C94F0000}"/>
    <cellStyle name="Migliaia [0] 57 3 5" xfId="16067" xr:uid="{00000000-0005-0000-0000-0000CA4F0000}"/>
    <cellStyle name="Migliaia [0] 57 3 6" xfId="20429" xr:uid="{00000000-0005-0000-0000-0000CB4F0000}"/>
    <cellStyle name="Migliaia [0] 57 4" xfId="3555" xr:uid="{00000000-0005-0000-0000-0000CC4F0000}"/>
    <cellStyle name="Migliaia [0] 57 4 2" xfId="13365" xr:uid="{00000000-0005-0000-0000-0000CD4F0000}"/>
    <cellStyle name="Migliaia [0] 57 4 2 2" xfId="31406" xr:uid="{00000000-0005-0000-0000-0000CE4F0000}"/>
    <cellStyle name="Migliaia [0] 57 4 2 2 2" xfId="36564" xr:uid="{00000000-0005-0000-0000-0000CF4F0000}"/>
    <cellStyle name="Migliaia [0] 57 4 2 2 3" xfId="41866" xr:uid="{00000000-0005-0000-0000-0000D04F0000}"/>
    <cellStyle name="Migliaia [0] 57 4 2 3" xfId="33913" xr:uid="{00000000-0005-0000-0000-0000D14F0000}"/>
    <cellStyle name="Migliaia [0] 57 4 2 4" xfId="39215" xr:uid="{00000000-0005-0000-0000-0000D24F0000}"/>
    <cellStyle name="Migliaia [0] 57 4 3" xfId="16068" xr:uid="{00000000-0005-0000-0000-0000D34F0000}"/>
    <cellStyle name="Migliaia [0] 57 4 3 2" xfId="34626" xr:uid="{00000000-0005-0000-0000-0000D44F0000}"/>
    <cellStyle name="Migliaia [0] 57 4 3 3" xfId="39928" xr:uid="{00000000-0005-0000-0000-0000D54F0000}"/>
    <cellStyle name="Migliaia [0] 57 4 3 4" xfId="29275" xr:uid="{00000000-0005-0000-0000-0000D64F0000}"/>
    <cellStyle name="Migliaia [0] 57 4 4" xfId="32161" xr:uid="{00000000-0005-0000-0000-0000D74F0000}"/>
    <cellStyle name="Migliaia [0] 57 4 5" xfId="37277" xr:uid="{00000000-0005-0000-0000-0000D84F0000}"/>
    <cellStyle name="Migliaia [0] 57 4 6" xfId="12307" xr:uid="{00000000-0005-0000-0000-0000D94F0000}"/>
    <cellStyle name="Migliaia [0] 57 5" xfId="13434" xr:uid="{00000000-0005-0000-0000-0000DA4F0000}"/>
    <cellStyle name="Migliaia [0] 57 5 2" xfId="29276" xr:uid="{00000000-0005-0000-0000-0000DB4F0000}"/>
    <cellStyle name="Migliaia [0] 57 5 2 2" xfId="34627" xr:uid="{00000000-0005-0000-0000-0000DC4F0000}"/>
    <cellStyle name="Migliaia [0] 57 5 2 3" xfId="39929" xr:uid="{00000000-0005-0000-0000-0000DD4F0000}"/>
    <cellStyle name="Migliaia [0] 57 5 3" xfId="32162" xr:uid="{00000000-0005-0000-0000-0000DE4F0000}"/>
    <cellStyle name="Migliaia [0] 57 5 4" xfId="37278" xr:uid="{00000000-0005-0000-0000-0000DF4F0000}"/>
    <cellStyle name="Migliaia [0] 57 6" xfId="16064" xr:uid="{00000000-0005-0000-0000-0000E04F0000}"/>
    <cellStyle name="Migliaia [0] 57 6 2" xfId="34623" xr:uid="{00000000-0005-0000-0000-0000E14F0000}"/>
    <cellStyle name="Migliaia [0] 57 6 3" xfId="39925" xr:uid="{00000000-0005-0000-0000-0000E24F0000}"/>
    <cellStyle name="Migliaia [0] 57 6 4" xfId="29272" xr:uid="{00000000-0005-0000-0000-0000E34F0000}"/>
    <cellStyle name="Migliaia [0] 57 7" xfId="32158" xr:uid="{00000000-0005-0000-0000-0000E44F0000}"/>
    <cellStyle name="Migliaia [0] 57 8" xfId="37274" xr:uid="{00000000-0005-0000-0000-0000E54F0000}"/>
    <cellStyle name="Migliaia [0] 57 9" xfId="1776" xr:uid="{00000000-0005-0000-0000-0000E64F0000}"/>
    <cellStyle name="Migliaia [0] 58" xfId="363" xr:uid="{00000000-0005-0000-0000-0000E74F0000}"/>
    <cellStyle name="Migliaia [0] 58 2" xfId="2322" xr:uid="{00000000-0005-0000-0000-0000E84F0000}"/>
    <cellStyle name="Migliaia [0] 58 2 2" xfId="4296" xr:uid="{00000000-0005-0000-0000-0000E94F0000}"/>
    <cellStyle name="Migliaia [0] 58 2 2 2" xfId="8172" xr:uid="{00000000-0005-0000-0000-0000EA4F0000}"/>
    <cellStyle name="Migliaia [0] 58 2 2 2 2" xfId="18133" xr:uid="{00000000-0005-0000-0000-0000EB4F0000}"/>
    <cellStyle name="Migliaia [0] 58 2 2 2 3" xfId="44720" xr:uid="{00000000-0005-0000-0000-0000EC4F0000}"/>
    <cellStyle name="Migliaia [0] 58 2 2 2 4" xfId="47139" xr:uid="{00000000-0005-0000-0000-0000ED4F0000}"/>
    <cellStyle name="Migliaia [0] 58 2 2 2 5" xfId="50155" xr:uid="{00000000-0005-0000-0000-0000EE4F0000}"/>
    <cellStyle name="Migliaia [0] 58 2 2 3" xfId="8629" xr:uid="{00000000-0005-0000-0000-0000EF4F0000}"/>
    <cellStyle name="Migliaia [0] 58 2 2 4" xfId="6892" xr:uid="{00000000-0005-0000-0000-0000F04F0000}"/>
    <cellStyle name="Migliaia [0] 58 2 2 4 2" xfId="17665" xr:uid="{00000000-0005-0000-0000-0000F14F0000}"/>
    <cellStyle name="Migliaia [0] 58 2 2 4 3" xfId="42483" xr:uid="{00000000-0005-0000-0000-0000F24F0000}"/>
    <cellStyle name="Migliaia [0] 58 2 2 4 4" xfId="46658" xr:uid="{00000000-0005-0000-0000-0000F34F0000}"/>
    <cellStyle name="Migliaia [0] 58 2 2 4 5" xfId="49674" xr:uid="{00000000-0005-0000-0000-0000F44F0000}"/>
    <cellStyle name="Migliaia [0] 58 2 2 5" xfId="16071" xr:uid="{00000000-0005-0000-0000-0000F54F0000}"/>
    <cellStyle name="Migliaia [0] 58 2 2 6" xfId="20431" xr:uid="{00000000-0005-0000-0000-0000F64F0000}"/>
    <cellStyle name="Migliaia [0] 58 2 2 7" xfId="45158" xr:uid="{00000000-0005-0000-0000-0000F74F0000}"/>
    <cellStyle name="Migliaia [0] 58 2 2 8" xfId="46064" xr:uid="{00000000-0005-0000-0000-0000F84F0000}"/>
    <cellStyle name="Migliaia [0] 58 2 3" xfId="8173" xr:uid="{00000000-0005-0000-0000-0000F94F0000}"/>
    <cellStyle name="Migliaia [0] 58 2 3 2" xfId="29278" xr:uid="{00000000-0005-0000-0000-0000FA4F0000}"/>
    <cellStyle name="Migliaia [0] 58 2 3 2 2" xfId="34629" xr:uid="{00000000-0005-0000-0000-0000FB4F0000}"/>
    <cellStyle name="Migliaia [0] 58 2 3 2 3" xfId="39931" xr:uid="{00000000-0005-0000-0000-0000FC4F0000}"/>
    <cellStyle name="Migliaia [0] 58 2 3 3" xfId="32164" xr:uid="{00000000-0005-0000-0000-0000FD4F0000}"/>
    <cellStyle name="Migliaia [0] 58 2 3 4" xfId="37280" xr:uid="{00000000-0005-0000-0000-0000FE4F0000}"/>
    <cellStyle name="Migliaia [0] 58 2 4" xfId="16070" xr:uid="{00000000-0005-0000-0000-0000FF4F0000}"/>
    <cellStyle name="Migliaia [0] 58 2 5" xfId="20430" xr:uid="{00000000-0005-0000-0000-000000500000}"/>
    <cellStyle name="Migliaia [0] 58 3" xfId="4009" xr:uid="{00000000-0005-0000-0000-000001500000}"/>
    <cellStyle name="Migliaia [0] 58 3 2" xfId="8174" xr:uid="{00000000-0005-0000-0000-000002500000}"/>
    <cellStyle name="Migliaia [0] 58 3 2 2" xfId="14661" xr:uid="{00000000-0005-0000-0000-000003500000}"/>
    <cellStyle name="Migliaia [0] 58 3 2 2 2" xfId="18134" xr:uid="{00000000-0005-0000-0000-000004500000}"/>
    <cellStyle name="Migliaia [0] 58 3 2 2 2 2" xfId="34630" xr:uid="{00000000-0005-0000-0000-000005500000}"/>
    <cellStyle name="Migliaia [0] 58 3 2 2 3" xfId="39932" xr:uid="{00000000-0005-0000-0000-000006500000}"/>
    <cellStyle name="Migliaia [0] 58 3 2 2 4" xfId="29279" xr:uid="{00000000-0005-0000-0000-000007500000}"/>
    <cellStyle name="Migliaia [0] 58 3 2 3" xfId="32165" xr:uid="{00000000-0005-0000-0000-000008500000}"/>
    <cellStyle name="Migliaia [0] 58 3 2 4" xfId="37281" xr:uid="{00000000-0005-0000-0000-000009500000}"/>
    <cellStyle name="Migliaia [0] 58 3 2 5" xfId="28721" xr:uid="{00000000-0005-0000-0000-00000A500000}"/>
    <cellStyle name="Migliaia [0] 58 3 2 6" xfId="47140" xr:uid="{00000000-0005-0000-0000-00000B500000}"/>
    <cellStyle name="Migliaia [0] 58 3 2 7" xfId="50156" xr:uid="{00000000-0005-0000-0000-00000C500000}"/>
    <cellStyle name="Migliaia [0] 58 3 2 8" xfId="13937" xr:uid="{00000000-0005-0000-0000-00000D500000}"/>
    <cellStyle name="Migliaia [0] 58 3 3" xfId="7418" xr:uid="{00000000-0005-0000-0000-00000E500000}"/>
    <cellStyle name="Migliaia [0] 58 3 4" xfId="6893" xr:uid="{00000000-0005-0000-0000-00000F500000}"/>
    <cellStyle name="Migliaia [0] 58 3 4 2" xfId="17666" xr:uid="{00000000-0005-0000-0000-000010500000}"/>
    <cellStyle name="Migliaia [0] 58 3 4 3" xfId="42484" xr:uid="{00000000-0005-0000-0000-000011500000}"/>
    <cellStyle name="Migliaia [0] 58 3 4 4" xfId="46659" xr:uid="{00000000-0005-0000-0000-000012500000}"/>
    <cellStyle name="Migliaia [0] 58 3 4 5" xfId="49675" xr:uid="{00000000-0005-0000-0000-000013500000}"/>
    <cellStyle name="Migliaia [0] 58 3 5" xfId="16072" xr:uid="{00000000-0005-0000-0000-000014500000}"/>
    <cellStyle name="Migliaia [0] 58 3 6" xfId="20432" xr:uid="{00000000-0005-0000-0000-000015500000}"/>
    <cellStyle name="Migliaia [0] 58 4" xfId="3556" xr:uid="{00000000-0005-0000-0000-000016500000}"/>
    <cellStyle name="Migliaia [0] 58 4 2" xfId="13366" xr:uid="{00000000-0005-0000-0000-000017500000}"/>
    <cellStyle name="Migliaia [0] 58 4 2 2" xfId="31407" xr:uid="{00000000-0005-0000-0000-000018500000}"/>
    <cellStyle name="Migliaia [0] 58 4 2 2 2" xfId="36565" xr:uid="{00000000-0005-0000-0000-000019500000}"/>
    <cellStyle name="Migliaia [0] 58 4 2 2 3" xfId="41867" xr:uid="{00000000-0005-0000-0000-00001A500000}"/>
    <cellStyle name="Migliaia [0] 58 4 2 3" xfId="33914" xr:uid="{00000000-0005-0000-0000-00001B500000}"/>
    <cellStyle name="Migliaia [0] 58 4 2 4" xfId="39216" xr:uid="{00000000-0005-0000-0000-00001C500000}"/>
    <cellStyle name="Migliaia [0] 58 4 3" xfId="16073" xr:uid="{00000000-0005-0000-0000-00001D500000}"/>
    <cellStyle name="Migliaia [0] 58 4 3 2" xfId="34631" xr:uid="{00000000-0005-0000-0000-00001E500000}"/>
    <cellStyle name="Migliaia [0] 58 4 3 3" xfId="39933" xr:uid="{00000000-0005-0000-0000-00001F500000}"/>
    <cellStyle name="Migliaia [0] 58 4 3 4" xfId="29280" xr:uid="{00000000-0005-0000-0000-000020500000}"/>
    <cellStyle name="Migliaia [0] 58 4 4" xfId="32166" xr:uid="{00000000-0005-0000-0000-000021500000}"/>
    <cellStyle name="Migliaia [0] 58 4 5" xfId="37282" xr:uid="{00000000-0005-0000-0000-000022500000}"/>
    <cellStyle name="Migliaia [0] 58 4 6" xfId="12308" xr:uid="{00000000-0005-0000-0000-000023500000}"/>
    <cellStyle name="Migliaia [0] 58 5" xfId="13435" xr:uid="{00000000-0005-0000-0000-000024500000}"/>
    <cellStyle name="Migliaia [0] 58 5 2" xfId="29281" xr:uid="{00000000-0005-0000-0000-000025500000}"/>
    <cellStyle name="Migliaia [0] 58 5 2 2" xfId="34632" xr:uid="{00000000-0005-0000-0000-000026500000}"/>
    <cellStyle name="Migliaia [0] 58 5 2 3" xfId="39934" xr:uid="{00000000-0005-0000-0000-000027500000}"/>
    <cellStyle name="Migliaia [0] 58 5 3" xfId="32167" xr:uid="{00000000-0005-0000-0000-000028500000}"/>
    <cellStyle name="Migliaia [0] 58 5 4" xfId="37283" xr:uid="{00000000-0005-0000-0000-000029500000}"/>
    <cellStyle name="Migliaia [0] 58 6" xfId="16069" xr:uid="{00000000-0005-0000-0000-00002A500000}"/>
    <cellStyle name="Migliaia [0] 58 6 2" xfId="34628" xr:uid="{00000000-0005-0000-0000-00002B500000}"/>
    <cellStyle name="Migliaia [0] 58 6 3" xfId="39930" xr:uid="{00000000-0005-0000-0000-00002C500000}"/>
    <cellStyle name="Migliaia [0] 58 6 4" xfId="29277" xr:uid="{00000000-0005-0000-0000-00002D500000}"/>
    <cellStyle name="Migliaia [0] 58 7" xfId="32163" xr:uid="{00000000-0005-0000-0000-00002E500000}"/>
    <cellStyle name="Migliaia [0] 58 8" xfId="37279" xr:uid="{00000000-0005-0000-0000-00002F500000}"/>
    <cellStyle name="Migliaia [0] 58 9" xfId="1777" xr:uid="{00000000-0005-0000-0000-000030500000}"/>
    <cellStyle name="Migliaia [0] 59" xfId="364" xr:uid="{00000000-0005-0000-0000-000031500000}"/>
    <cellStyle name="Migliaia [0] 59 2" xfId="2323" xr:uid="{00000000-0005-0000-0000-000032500000}"/>
    <cellStyle name="Migliaia [0] 59 2 2" xfId="4297" xr:uid="{00000000-0005-0000-0000-000033500000}"/>
    <cellStyle name="Migliaia [0] 59 2 2 2" xfId="8175" xr:uid="{00000000-0005-0000-0000-000034500000}"/>
    <cellStyle name="Migliaia [0] 59 2 2 2 2" xfId="18135" xr:uid="{00000000-0005-0000-0000-000035500000}"/>
    <cellStyle name="Migliaia [0] 59 2 2 2 3" xfId="44386" xr:uid="{00000000-0005-0000-0000-000036500000}"/>
    <cellStyle name="Migliaia [0] 59 2 2 2 4" xfId="47141" xr:uid="{00000000-0005-0000-0000-000037500000}"/>
    <cellStyle name="Migliaia [0] 59 2 2 2 5" xfId="50157" xr:uid="{00000000-0005-0000-0000-000038500000}"/>
    <cellStyle name="Migliaia [0] 59 2 2 3" xfId="8628" xr:uid="{00000000-0005-0000-0000-000039500000}"/>
    <cellStyle name="Migliaia [0] 59 2 2 4" xfId="6894" xr:uid="{00000000-0005-0000-0000-00003A500000}"/>
    <cellStyle name="Migliaia [0] 59 2 2 4 2" xfId="17667" xr:uid="{00000000-0005-0000-0000-00003B500000}"/>
    <cellStyle name="Migliaia [0] 59 2 2 4 3" xfId="44457" xr:uid="{00000000-0005-0000-0000-00003C500000}"/>
    <cellStyle name="Migliaia [0] 59 2 2 4 4" xfId="46660" xr:uid="{00000000-0005-0000-0000-00003D500000}"/>
    <cellStyle name="Migliaia [0] 59 2 2 4 5" xfId="49676" xr:uid="{00000000-0005-0000-0000-00003E500000}"/>
    <cellStyle name="Migliaia [0] 59 2 2 5" xfId="16076" xr:uid="{00000000-0005-0000-0000-00003F500000}"/>
    <cellStyle name="Migliaia [0] 59 2 2 6" xfId="20434" xr:uid="{00000000-0005-0000-0000-000040500000}"/>
    <cellStyle name="Migliaia [0] 59 2 2 7" xfId="45159" xr:uid="{00000000-0005-0000-0000-000041500000}"/>
    <cellStyle name="Migliaia [0] 59 2 2 8" xfId="46065" xr:uid="{00000000-0005-0000-0000-000042500000}"/>
    <cellStyle name="Migliaia [0] 59 2 3" xfId="8176" xr:uid="{00000000-0005-0000-0000-000043500000}"/>
    <cellStyle name="Migliaia [0] 59 2 3 2" xfId="29283" xr:uid="{00000000-0005-0000-0000-000044500000}"/>
    <cellStyle name="Migliaia [0] 59 2 3 2 2" xfId="34634" xr:uid="{00000000-0005-0000-0000-000045500000}"/>
    <cellStyle name="Migliaia [0] 59 2 3 2 3" xfId="39936" xr:uid="{00000000-0005-0000-0000-000046500000}"/>
    <cellStyle name="Migliaia [0] 59 2 3 3" xfId="32169" xr:uid="{00000000-0005-0000-0000-000047500000}"/>
    <cellStyle name="Migliaia [0] 59 2 3 4" xfId="37285" xr:uid="{00000000-0005-0000-0000-000048500000}"/>
    <cellStyle name="Migliaia [0] 59 2 4" xfId="16075" xr:uid="{00000000-0005-0000-0000-000049500000}"/>
    <cellStyle name="Migliaia [0] 59 2 5" xfId="20433" xr:uid="{00000000-0005-0000-0000-00004A500000}"/>
    <cellStyle name="Migliaia [0] 59 3" xfId="4010" xr:uid="{00000000-0005-0000-0000-00004B500000}"/>
    <cellStyle name="Migliaia [0] 59 3 2" xfId="8177" xr:uid="{00000000-0005-0000-0000-00004C500000}"/>
    <cellStyle name="Migliaia [0] 59 3 2 2" xfId="14662" xr:uid="{00000000-0005-0000-0000-00004D500000}"/>
    <cellStyle name="Migliaia [0] 59 3 2 2 2" xfId="18136" xr:uid="{00000000-0005-0000-0000-00004E500000}"/>
    <cellStyle name="Migliaia [0] 59 3 2 2 2 2" xfId="34635" xr:uid="{00000000-0005-0000-0000-00004F500000}"/>
    <cellStyle name="Migliaia [0] 59 3 2 2 3" xfId="39937" xr:uid="{00000000-0005-0000-0000-000050500000}"/>
    <cellStyle name="Migliaia [0] 59 3 2 2 4" xfId="29284" xr:uid="{00000000-0005-0000-0000-000051500000}"/>
    <cellStyle name="Migliaia [0] 59 3 2 3" xfId="32170" xr:uid="{00000000-0005-0000-0000-000052500000}"/>
    <cellStyle name="Migliaia [0] 59 3 2 4" xfId="37286" xr:uid="{00000000-0005-0000-0000-000053500000}"/>
    <cellStyle name="Migliaia [0] 59 3 2 5" xfId="44616" xr:uid="{00000000-0005-0000-0000-000054500000}"/>
    <cellStyle name="Migliaia [0] 59 3 2 6" xfId="47142" xr:uid="{00000000-0005-0000-0000-000055500000}"/>
    <cellStyle name="Migliaia [0] 59 3 2 7" xfId="50158" xr:uid="{00000000-0005-0000-0000-000056500000}"/>
    <cellStyle name="Migliaia [0] 59 3 2 8" xfId="13938" xr:uid="{00000000-0005-0000-0000-000057500000}"/>
    <cellStyle name="Migliaia [0] 59 3 3" xfId="8668" xr:uid="{00000000-0005-0000-0000-000058500000}"/>
    <cellStyle name="Migliaia [0] 59 3 4" xfId="6895" xr:uid="{00000000-0005-0000-0000-000059500000}"/>
    <cellStyle name="Migliaia [0] 59 3 4 2" xfId="17668" xr:uid="{00000000-0005-0000-0000-00005A500000}"/>
    <cellStyle name="Migliaia [0] 59 3 4 3" xfId="32263" xr:uid="{00000000-0005-0000-0000-00005B500000}"/>
    <cellStyle name="Migliaia [0] 59 3 4 4" xfId="46661" xr:uid="{00000000-0005-0000-0000-00005C500000}"/>
    <cellStyle name="Migliaia [0] 59 3 4 5" xfId="49677" xr:uid="{00000000-0005-0000-0000-00005D500000}"/>
    <cellStyle name="Migliaia [0] 59 3 5" xfId="16077" xr:uid="{00000000-0005-0000-0000-00005E500000}"/>
    <cellStyle name="Migliaia [0] 59 3 6" xfId="20435" xr:uid="{00000000-0005-0000-0000-00005F500000}"/>
    <cellStyle name="Migliaia [0] 59 4" xfId="3557" xr:uid="{00000000-0005-0000-0000-000060500000}"/>
    <cellStyle name="Migliaia [0] 59 4 2" xfId="13367" xr:uid="{00000000-0005-0000-0000-000061500000}"/>
    <cellStyle name="Migliaia [0] 59 4 2 2" xfId="31408" xr:uid="{00000000-0005-0000-0000-000062500000}"/>
    <cellStyle name="Migliaia [0] 59 4 2 2 2" xfId="36566" xr:uid="{00000000-0005-0000-0000-000063500000}"/>
    <cellStyle name="Migliaia [0] 59 4 2 2 3" xfId="41868" xr:uid="{00000000-0005-0000-0000-000064500000}"/>
    <cellStyle name="Migliaia [0] 59 4 2 3" xfId="33915" xr:uid="{00000000-0005-0000-0000-000065500000}"/>
    <cellStyle name="Migliaia [0] 59 4 2 4" xfId="39217" xr:uid="{00000000-0005-0000-0000-000066500000}"/>
    <cellStyle name="Migliaia [0] 59 4 3" xfId="16078" xr:uid="{00000000-0005-0000-0000-000067500000}"/>
    <cellStyle name="Migliaia [0] 59 4 3 2" xfId="34636" xr:uid="{00000000-0005-0000-0000-000068500000}"/>
    <cellStyle name="Migliaia [0] 59 4 3 3" xfId="39938" xr:uid="{00000000-0005-0000-0000-000069500000}"/>
    <cellStyle name="Migliaia [0] 59 4 3 4" xfId="29285" xr:uid="{00000000-0005-0000-0000-00006A500000}"/>
    <cellStyle name="Migliaia [0] 59 4 4" xfId="32171" xr:uid="{00000000-0005-0000-0000-00006B500000}"/>
    <cellStyle name="Migliaia [0] 59 4 5" xfId="37287" xr:uid="{00000000-0005-0000-0000-00006C500000}"/>
    <cellStyle name="Migliaia [0] 59 4 6" xfId="12309" xr:uid="{00000000-0005-0000-0000-00006D500000}"/>
    <cellStyle name="Migliaia [0] 59 5" xfId="13436" xr:uid="{00000000-0005-0000-0000-00006E500000}"/>
    <cellStyle name="Migliaia [0] 59 5 2" xfId="29286" xr:uid="{00000000-0005-0000-0000-00006F500000}"/>
    <cellStyle name="Migliaia [0] 59 5 2 2" xfId="34637" xr:uid="{00000000-0005-0000-0000-000070500000}"/>
    <cellStyle name="Migliaia [0] 59 5 2 3" xfId="39939" xr:uid="{00000000-0005-0000-0000-000071500000}"/>
    <cellStyle name="Migliaia [0] 59 5 3" xfId="32172" xr:uid="{00000000-0005-0000-0000-000072500000}"/>
    <cellStyle name="Migliaia [0] 59 5 4" xfId="37288" xr:uid="{00000000-0005-0000-0000-000073500000}"/>
    <cellStyle name="Migliaia [0] 59 6" xfId="16074" xr:uid="{00000000-0005-0000-0000-000074500000}"/>
    <cellStyle name="Migliaia [0] 59 6 2" xfId="34633" xr:uid="{00000000-0005-0000-0000-000075500000}"/>
    <cellStyle name="Migliaia [0] 59 6 3" xfId="39935" xr:uid="{00000000-0005-0000-0000-000076500000}"/>
    <cellStyle name="Migliaia [0] 59 6 4" xfId="29282" xr:uid="{00000000-0005-0000-0000-000077500000}"/>
    <cellStyle name="Migliaia [0] 59 7" xfId="32168" xr:uid="{00000000-0005-0000-0000-000078500000}"/>
    <cellStyle name="Migliaia [0] 59 8" xfId="37284" xr:uid="{00000000-0005-0000-0000-000079500000}"/>
    <cellStyle name="Migliaia [0] 59 9" xfId="1778" xr:uid="{00000000-0005-0000-0000-00007A500000}"/>
    <cellStyle name="Migliaia [0] 6" xfId="365" xr:uid="{00000000-0005-0000-0000-00007B500000}"/>
    <cellStyle name="Migliaia [0] 6 2" xfId="2324" xr:uid="{00000000-0005-0000-0000-00007C500000}"/>
    <cellStyle name="Migliaia [0] 6 2 2" xfId="4298" xr:uid="{00000000-0005-0000-0000-00007D500000}"/>
    <cellStyle name="Migliaia [0] 6 2 2 2" xfId="8178" xr:uid="{00000000-0005-0000-0000-00007E500000}"/>
    <cellStyle name="Migliaia [0] 6 2 2 2 2" xfId="18137" xr:uid="{00000000-0005-0000-0000-00007F500000}"/>
    <cellStyle name="Migliaia [0] 6 2 2 2 3" xfId="43995" xr:uid="{00000000-0005-0000-0000-000080500000}"/>
    <cellStyle name="Migliaia [0] 6 2 2 2 4" xfId="47143" xr:uid="{00000000-0005-0000-0000-000081500000}"/>
    <cellStyle name="Migliaia [0] 6 2 2 2 5" xfId="50159" xr:uid="{00000000-0005-0000-0000-000082500000}"/>
    <cellStyle name="Migliaia [0] 6 2 2 3" xfId="8627" xr:uid="{00000000-0005-0000-0000-000083500000}"/>
    <cellStyle name="Migliaia [0] 6 2 2 4" xfId="6896" xr:uid="{00000000-0005-0000-0000-000084500000}"/>
    <cellStyle name="Migliaia [0] 6 2 2 4 2" xfId="17669" xr:uid="{00000000-0005-0000-0000-000085500000}"/>
    <cellStyle name="Migliaia [0] 6 2 2 4 3" xfId="42485" xr:uid="{00000000-0005-0000-0000-000086500000}"/>
    <cellStyle name="Migliaia [0] 6 2 2 4 4" xfId="46662" xr:uid="{00000000-0005-0000-0000-000087500000}"/>
    <cellStyle name="Migliaia [0] 6 2 2 4 5" xfId="49678" xr:uid="{00000000-0005-0000-0000-000088500000}"/>
    <cellStyle name="Migliaia [0] 6 2 2 5" xfId="16081" xr:uid="{00000000-0005-0000-0000-000089500000}"/>
    <cellStyle name="Migliaia [0] 6 2 2 6" xfId="20439" xr:uid="{00000000-0005-0000-0000-00008A500000}"/>
    <cellStyle name="Migliaia [0] 6 2 2 7" xfId="45160" xr:uid="{00000000-0005-0000-0000-00008B500000}"/>
    <cellStyle name="Migliaia [0] 6 2 2 8" xfId="46066" xr:uid="{00000000-0005-0000-0000-00008C500000}"/>
    <cellStyle name="Migliaia [0] 6 2 3" xfId="8179" xr:uid="{00000000-0005-0000-0000-00008D500000}"/>
    <cellStyle name="Migliaia [0] 6 2 3 2" xfId="29288" xr:uid="{00000000-0005-0000-0000-00008E500000}"/>
    <cellStyle name="Migliaia [0] 6 2 3 2 2" xfId="34639" xr:uid="{00000000-0005-0000-0000-00008F500000}"/>
    <cellStyle name="Migliaia [0] 6 2 3 2 3" xfId="39941" xr:uid="{00000000-0005-0000-0000-000090500000}"/>
    <cellStyle name="Migliaia [0] 6 2 3 3" xfId="32174" xr:uid="{00000000-0005-0000-0000-000091500000}"/>
    <cellStyle name="Migliaia [0] 6 2 3 4" xfId="37290" xr:uid="{00000000-0005-0000-0000-000092500000}"/>
    <cellStyle name="Migliaia [0] 6 2 4" xfId="16080" xr:uid="{00000000-0005-0000-0000-000093500000}"/>
    <cellStyle name="Migliaia [0] 6 2 5" xfId="20438" xr:uid="{00000000-0005-0000-0000-000094500000}"/>
    <cellStyle name="Migliaia [0] 6 3" xfId="4011" xr:uid="{00000000-0005-0000-0000-000095500000}"/>
    <cellStyle name="Migliaia [0] 6 3 2" xfId="8180" xr:uid="{00000000-0005-0000-0000-000096500000}"/>
    <cellStyle name="Migliaia [0] 6 3 2 2" xfId="14663" xr:uid="{00000000-0005-0000-0000-000097500000}"/>
    <cellStyle name="Migliaia [0] 6 3 2 2 2" xfId="18138" xr:uid="{00000000-0005-0000-0000-000098500000}"/>
    <cellStyle name="Migliaia [0] 6 3 2 2 2 2" xfId="34640" xr:uid="{00000000-0005-0000-0000-000099500000}"/>
    <cellStyle name="Migliaia [0] 6 3 2 2 3" xfId="39942" xr:uid="{00000000-0005-0000-0000-00009A500000}"/>
    <cellStyle name="Migliaia [0] 6 3 2 2 4" xfId="29289" xr:uid="{00000000-0005-0000-0000-00009B500000}"/>
    <cellStyle name="Migliaia [0] 6 3 2 3" xfId="32175" xr:uid="{00000000-0005-0000-0000-00009C500000}"/>
    <cellStyle name="Migliaia [0] 6 3 2 4" xfId="37291" xr:uid="{00000000-0005-0000-0000-00009D500000}"/>
    <cellStyle name="Migliaia [0] 6 3 2 5" xfId="42581" xr:uid="{00000000-0005-0000-0000-00009E500000}"/>
    <cellStyle name="Migliaia [0] 6 3 2 6" xfId="47144" xr:uid="{00000000-0005-0000-0000-00009F500000}"/>
    <cellStyle name="Migliaia [0] 6 3 2 7" xfId="50160" xr:uid="{00000000-0005-0000-0000-0000A0500000}"/>
    <cellStyle name="Migliaia [0] 6 3 2 8" xfId="13939" xr:uid="{00000000-0005-0000-0000-0000A1500000}"/>
    <cellStyle name="Migliaia [0] 6 3 3" xfId="8667" xr:uid="{00000000-0005-0000-0000-0000A2500000}"/>
    <cellStyle name="Migliaia [0] 6 3 4" xfId="6897" xr:uid="{00000000-0005-0000-0000-0000A3500000}"/>
    <cellStyle name="Migliaia [0] 6 3 4 2" xfId="17670" xr:uid="{00000000-0005-0000-0000-0000A4500000}"/>
    <cellStyle name="Migliaia [0] 6 3 4 3" xfId="43357" xr:uid="{00000000-0005-0000-0000-0000A5500000}"/>
    <cellStyle name="Migliaia [0] 6 3 4 4" xfId="46663" xr:uid="{00000000-0005-0000-0000-0000A6500000}"/>
    <cellStyle name="Migliaia [0] 6 3 4 5" xfId="49679" xr:uid="{00000000-0005-0000-0000-0000A7500000}"/>
    <cellStyle name="Migliaia [0] 6 3 5" xfId="16082" xr:uid="{00000000-0005-0000-0000-0000A8500000}"/>
    <cellStyle name="Migliaia [0] 6 3 6" xfId="20441" xr:uid="{00000000-0005-0000-0000-0000A9500000}"/>
    <cellStyle name="Migliaia [0] 6 4" xfId="3558" xr:uid="{00000000-0005-0000-0000-0000AA500000}"/>
    <cellStyle name="Migliaia [0] 6 4 2" xfId="13368" xr:uid="{00000000-0005-0000-0000-0000AB500000}"/>
    <cellStyle name="Migliaia [0] 6 4 2 2" xfId="31409" xr:uid="{00000000-0005-0000-0000-0000AC500000}"/>
    <cellStyle name="Migliaia [0] 6 4 2 2 2" xfId="36567" xr:uid="{00000000-0005-0000-0000-0000AD500000}"/>
    <cellStyle name="Migliaia [0] 6 4 2 2 3" xfId="41869" xr:uid="{00000000-0005-0000-0000-0000AE500000}"/>
    <cellStyle name="Migliaia [0] 6 4 2 3" xfId="33916" xr:uid="{00000000-0005-0000-0000-0000AF500000}"/>
    <cellStyle name="Migliaia [0] 6 4 2 4" xfId="39218" xr:uid="{00000000-0005-0000-0000-0000B0500000}"/>
    <cellStyle name="Migliaia [0] 6 4 3" xfId="16083" xr:uid="{00000000-0005-0000-0000-0000B1500000}"/>
    <cellStyle name="Migliaia [0] 6 4 3 2" xfId="34641" xr:uid="{00000000-0005-0000-0000-0000B2500000}"/>
    <cellStyle name="Migliaia [0] 6 4 3 3" xfId="39943" xr:uid="{00000000-0005-0000-0000-0000B3500000}"/>
    <cellStyle name="Migliaia [0] 6 4 3 4" xfId="29290" xr:uid="{00000000-0005-0000-0000-0000B4500000}"/>
    <cellStyle name="Migliaia [0] 6 4 4" xfId="32176" xr:uid="{00000000-0005-0000-0000-0000B5500000}"/>
    <cellStyle name="Migliaia [0] 6 4 5" xfId="37292" xr:uid="{00000000-0005-0000-0000-0000B6500000}"/>
    <cellStyle name="Migliaia [0] 6 4 6" xfId="12310" xr:uid="{00000000-0005-0000-0000-0000B7500000}"/>
    <cellStyle name="Migliaia [0] 6 5" xfId="13437" xr:uid="{00000000-0005-0000-0000-0000B8500000}"/>
    <cellStyle name="Migliaia [0] 6 5 2" xfId="29291" xr:uid="{00000000-0005-0000-0000-0000B9500000}"/>
    <cellStyle name="Migliaia [0] 6 5 2 2" xfId="34642" xr:uid="{00000000-0005-0000-0000-0000BA500000}"/>
    <cellStyle name="Migliaia [0] 6 5 2 3" xfId="39944" xr:uid="{00000000-0005-0000-0000-0000BB500000}"/>
    <cellStyle name="Migliaia [0] 6 5 3" xfId="32177" xr:uid="{00000000-0005-0000-0000-0000BC500000}"/>
    <cellStyle name="Migliaia [0] 6 5 4" xfId="37293" xr:uid="{00000000-0005-0000-0000-0000BD500000}"/>
    <cellStyle name="Migliaia [0] 6 6" xfId="16079" xr:uid="{00000000-0005-0000-0000-0000BE500000}"/>
    <cellStyle name="Migliaia [0] 6 6 2" xfId="34638" xr:uid="{00000000-0005-0000-0000-0000BF500000}"/>
    <cellStyle name="Migliaia [0] 6 6 3" xfId="39940" xr:uid="{00000000-0005-0000-0000-0000C0500000}"/>
    <cellStyle name="Migliaia [0] 6 6 4" xfId="29287" xr:uid="{00000000-0005-0000-0000-0000C1500000}"/>
    <cellStyle name="Migliaia [0] 6 7" xfId="32173" xr:uid="{00000000-0005-0000-0000-0000C2500000}"/>
    <cellStyle name="Migliaia [0] 6 8" xfId="37289" xr:uid="{00000000-0005-0000-0000-0000C3500000}"/>
    <cellStyle name="Migliaia [0] 6 9" xfId="1779" xr:uid="{00000000-0005-0000-0000-0000C4500000}"/>
    <cellStyle name="Migliaia [0] 7" xfId="366" xr:uid="{00000000-0005-0000-0000-0000C5500000}"/>
    <cellStyle name="Migliaia [0] 7 2" xfId="2325" xr:uid="{00000000-0005-0000-0000-0000C6500000}"/>
    <cellStyle name="Migliaia [0] 7 2 2" xfId="4299" xr:uid="{00000000-0005-0000-0000-0000C7500000}"/>
    <cellStyle name="Migliaia [0] 7 2 2 2" xfId="8181" xr:uid="{00000000-0005-0000-0000-0000C8500000}"/>
    <cellStyle name="Migliaia [0] 7 2 2 2 2" xfId="18139" xr:uid="{00000000-0005-0000-0000-0000C9500000}"/>
    <cellStyle name="Migliaia [0] 7 2 2 2 3" xfId="42582" xr:uid="{00000000-0005-0000-0000-0000CA500000}"/>
    <cellStyle name="Migliaia [0] 7 2 2 2 4" xfId="47145" xr:uid="{00000000-0005-0000-0000-0000CB500000}"/>
    <cellStyle name="Migliaia [0] 7 2 2 2 5" xfId="50161" xr:uid="{00000000-0005-0000-0000-0000CC500000}"/>
    <cellStyle name="Migliaia [0] 7 2 2 3" xfId="7982" xr:uid="{00000000-0005-0000-0000-0000CD500000}"/>
    <cellStyle name="Migliaia [0] 7 2 2 4" xfId="6898" xr:uid="{00000000-0005-0000-0000-0000CE500000}"/>
    <cellStyle name="Migliaia [0] 7 2 2 4 2" xfId="17671" xr:uid="{00000000-0005-0000-0000-0000CF500000}"/>
    <cellStyle name="Migliaia [0] 7 2 2 4 3" xfId="42486" xr:uid="{00000000-0005-0000-0000-0000D0500000}"/>
    <cellStyle name="Migliaia [0] 7 2 2 4 4" xfId="46664" xr:uid="{00000000-0005-0000-0000-0000D1500000}"/>
    <cellStyle name="Migliaia [0] 7 2 2 4 5" xfId="49680" xr:uid="{00000000-0005-0000-0000-0000D2500000}"/>
    <cellStyle name="Migliaia [0] 7 2 2 5" xfId="16086" xr:uid="{00000000-0005-0000-0000-0000D3500000}"/>
    <cellStyle name="Migliaia [0] 7 2 2 6" xfId="20447" xr:uid="{00000000-0005-0000-0000-0000D4500000}"/>
    <cellStyle name="Migliaia [0] 7 2 2 7" xfId="45161" xr:uid="{00000000-0005-0000-0000-0000D5500000}"/>
    <cellStyle name="Migliaia [0] 7 2 2 8" xfId="46067" xr:uid="{00000000-0005-0000-0000-0000D6500000}"/>
    <cellStyle name="Migliaia [0] 7 2 3" xfId="8182" xr:uid="{00000000-0005-0000-0000-0000D7500000}"/>
    <cellStyle name="Migliaia [0] 7 2 3 2" xfId="29293" xr:uid="{00000000-0005-0000-0000-0000D8500000}"/>
    <cellStyle name="Migliaia [0] 7 2 3 2 2" xfId="34644" xr:uid="{00000000-0005-0000-0000-0000D9500000}"/>
    <cellStyle name="Migliaia [0] 7 2 3 2 3" xfId="39946" xr:uid="{00000000-0005-0000-0000-0000DA500000}"/>
    <cellStyle name="Migliaia [0] 7 2 3 3" xfId="32179" xr:uid="{00000000-0005-0000-0000-0000DB500000}"/>
    <cellStyle name="Migliaia [0] 7 2 3 4" xfId="37295" xr:uid="{00000000-0005-0000-0000-0000DC500000}"/>
    <cellStyle name="Migliaia [0] 7 2 4" xfId="16085" xr:uid="{00000000-0005-0000-0000-0000DD500000}"/>
    <cellStyle name="Migliaia [0] 7 2 5" xfId="20446" xr:uid="{00000000-0005-0000-0000-0000DE500000}"/>
    <cellStyle name="Migliaia [0] 7 3" xfId="4012" xr:uid="{00000000-0005-0000-0000-0000DF500000}"/>
    <cellStyle name="Migliaia [0] 7 3 2" xfId="8183" xr:uid="{00000000-0005-0000-0000-0000E0500000}"/>
    <cellStyle name="Migliaia [0] 7 3 2 2" xfId="14664" xr:uid="{00000000-0005-0000-0000-0000E1500000}"/>
    <cellStyle name="Migliaia [0] 7 3 2 2 2" xfId="18140" xr:uid="{00000000-0005-0000-0000-0000E2500000}"/>
    <cellStyle name="Migliaia [0] 7 3 2 2 2 2" xfId="34645" xr:uid="{00000000-0005-0000-0000-0000E3500000}"/>
    <cellStyle name="Migliaia [0] 7 3 2 2 3" xfId="39947" xr:uid="{00000000-0005-0000-0000-0000E4500000}"/>
    <cellStyle name="Migliaia [0] 7 3 2 2 4" xfId="29294" xr:uid="{00000000-0005-0000-0000-0000E5500000}"/>
    <cellStyle name="Migliaia [0] 7 3 2 3" xfId="32180" xr:uid="{00000000-0005-0000-0000-0000E6500000}"/>
    <cellStyle name="Migliaia [0] 7 3 2 4" xfId="37296" xr:uid="{00000000-0005-0000-0000-0000E7500000}"/>
    <cellStyle name="Migliaia [0] 7 3 2 5" xfId="32606" xr:uid="{00000000-0005-0000-0000-0000E8500000}"/>
    <cellStyle name="Migliaia [0] 7 3 2 6" xfId="47146" xr:uid="{00000000-0005-0000-0000-0000E9500000}"/>
    <cellStyle name="Migliaia [0] 7 3 2 7" xfId="50162" xr:uid="{00000000-0005-0000-0000-0000EA500000}"/>
    <cellStyle name="Migliaia [0] 7 3 2 8" xfId="13940" xr:uid="{00000000-0005-0000-0000-0000EB500000}"/>
    <cellStyle name="Migliaia [0] 7 3 3" xfId="7972" xr:uid="{00000000-0005-0000-0000-0000EC500000}"/>
    <cellStyle name="Migliaia [0] 7 3 4" xfId="6899" xr:uid="{00000000-0005-0000-0000-0000ED500000}"/>
    <cellStyle name="Migliaia [0] 7 3 4 2" xfId="17672" xr:uid="{00000000-0005-0000-0000-0000EE500000}"/>
    <cellStyle name="Migliaia [0] 7 3 4 3" xfId="43697" xr:uid="{00000000-0005-0000-0000-0000EF500000}"/>
    <cellStyle name="Migliaia [0] 7 3 4 4" xfId="46665" xr:uid="{00000000-0005-0000-0000-0000F0500000}"/>
    <cellStyle name="Migliaia [0] 7 3 4 5" xfId="49681" xr:uid="{00000000-0005-0000-0000-0000F1500000}"/>
    <cellStyle name="Migliaia [0] 7 3 5" xfId="16087" xr:uid="{00000000-0005-0000-0000-0000F2500000}"/>
    <cellStyle name="Migliaia [0] 7 3 6" xfId="20449" xr:uid="{00000000-0005-0000-0000-0000F3500000}"/>
    <cellStyle name="Migliaia [0] 7 4" xfId="3559" xr:uid="{00000000-0005-0000-0000-0000F4500000}"/>
    <cellStyle name="Migliaia [0] 7 4 2" xfId="13369" xr:uid="{00000000-0005-0000-0000-0000F5500000}"/>
    <cellStyle name="Migliaia [0] 7 4 2 2" xfId="31410" xr:uid="{00000000-0005-0000-0000-0000F6500000}"/>
    <cellStyle name="Migliaia [0] 7 4 2 2 2" xfId="36568" xr:uid="{00000000-0005-0000-0000-0000F7500000}"/>
    <cellStyle name="Migliaia [0] 7 4 2 2 3" xfId="41870" xr:uid="{00000000-0005-0000-0000-0000F8500000}"/>
    <cellStyle name="Migliaia [0] 7 4 2 3" xfId="33917" xr:uid="{00000000-0005-0000-0000-0000F9500000}"/>
    <cellStyle name="Migliaia [0] 7 4 2 4" xfId="39219" xr:uid="{00000000-0005-0000-0000-0000FA500000}"/>
    <cellStyle name="Migliaia [0] 7 4 3" xfId="16088" xr:uid="{00000000-0005-0000-0000-0000FB500000}"/>
    <cellStyle name="Migliaia [0] 7 4 3 2" xfId="34646" xr:uid="{00000000-0005-0000-0000-0000FC500000}"/>
    <cellStyle name="Migliaia [0] 7 4 3 3" xfId="39948" xr:uid="{00000000-0005-0000-0000-0000FD500000}"/>
    <cellStyle name="Migliaia [0] 7 4 3 4" xfId="29295" xr:uid="{00000000-0005-0000-0000-0000FE500000}"/>
    <cellStyle name="Migliaia [0] 7 4 4" xfId="32181" xr:uid="{00000000-0005-0000-0000-0000FF500000}"/>
    <cellStyle name="Migliaia [0] 7 4 5" xfId="37297" xr:uid="{00000000-0005-0000-0000-000000510000}"/>
    <cellStyle name="Migliaia [0] 7 4 6" xfId="12311" xr:uid="{00000000-0005-0000-0000-000001510000}"/>
    <cellStyle name="Migliaia [0] 7 5" xfId="13438" xr:uid="{00000000-0005-0000-0000-000002510000}"/>
    <cellStyle name="Migliaia [0] 7 5 2" xfId="29296" xr:uid="{00000000-0005-0000-0000-000003510000}"/>
    <cellStyle name="Migliaia [0] 7 5 2 2" xfId="34647" xr:uid="{00000000-0005-0000-0000-000004510000}"/>
    <cellStyle name="Migliaia [0] 7 5 2 3" xfId="39949" xr:uid="{00000000-0005-0000-0000-000005510000}"/>
    <cellStyle name="Migliaia [0] 7 5 3" xfId="32182" xr:uid="{00000000-0005-0000-0000-000006510000}"/>
    <cellStyle name="Migliaia [0] 7 5 4" xfId="37298" xr:uid="{00000000-0005-0000-0000-000007510000}"/>
    <cellStyle name="Migliaia [0] 7 6" xfId="16084" xr:uid="{00000000-0005-0000-0000-000008510000}"/>
    <cellStyle name="Migliaia [0] 7 6 2" xfId="34643" xr:uid="{00000000-0005-0000-0000-000009510000}"/>
    <cellStyle name="Migliaia [0] 7 6 3" xfId="39945" xr:uid="{00000000-0005-0000-0000-00000A510000}"/>
    <cellStyle name="Migliaia [0] 7 6 4" xfId="29292" xr:uid="{00000000-0005-0000-0000-00000B510000}"/>
    <cellStyle name="Migliaia [0] 7 7" xfId="32178" xr:uid="{00000000-0005-0000-0000-00000C510000}"/>
    <cellStyle name="Migliaia [0] 7 8" xfId="37294" xr:uid="{00000000-0005-0000-0000-00000D510000}"/>
    <cellStyle name="Migliaia [0] 7 9" xfId="1780" xr:uid="{00000000-0005-0000-0000-00000E510000}"/>
    <cellStyle name="Migliaia [0] 8" xfId="367" xr:uid="{00000000-0005-0000-0000-00000F510000}"/>
    <cellStyle name="Migliaia [0] 8 2" xfId="2326" xr:uid="{00000000-0005-0000-0000-000010510000}"/>
    <cellStyle name="Migliaia [0] 8 2 2" xfId="4300" xr:uid="{00000000-0005-0000-0000-000011510000}"/>
    <cellStyle name="Migliaia [0] 8 2 2 2" xfId="8184" xr:uid="{00000000-0005-0000-0000-000012510000}"/>
    <cellStyle name="Migliaia [0] 8 2 2 2 2" xfId="18141" xr:uid="{00000000-0005-0000-0000-000013510000}"/>
    <cellStyle name="Migliaia [0] 8 2 2 2 3" xfId="43028" xr:uid="{00000000-0005-0000-0000-000014510000}"/>
    <cellStyle name="Migliaia [0] 8 2 2 2 4" xfId="47147" xr:uid="{00000000-0005-0000-0000-000015510000}"/>
    <cellStyle name="Migliaia [0] 8 2 2 2 5" xfId="50163" xr:uid="{00000000-0005-0000-0000-000016510000}"/>
    <cellStyle name="Migliaia [0] 8 2 2 3" xfId="7857" xr:uid="{00000000-0005-0000-0000-000017510000}"/>
    <cellStyle name="Migliaia [0] 8 2 2 4" xfId="6900" xr:uid="{00000000-0005-0000-0000-000018510000}"/>
    <cellStyle name="Migliaia [0] 8 2 2 4 2" xfId="17673" xr:uid="{00000000-0005-0000-0000-000019510000}"/>
    <cellStyle name="Migliaia [0] 8 2 2 4 3" xfId="42487" xr:uid="{00000000-0005-0000-0000-00001A510000}"/>
    <cellStyle name="Migliaia [0] 8 2 2 4 4" xfId="46666" xr:uid="{00000000-0005-0000-0000-00001B510000}"/>
    <cellStyle name="Migliaia [0] 8 2 2 4 5" xfId="49682" xr:uid="{00000000-0005-0000-0000-00001C510000}"/>
    <cellStyle name="Migliaia [0] 8 2 2 5" xfId="16091" xr:uid="{00000000-0005-0000-0000-00001D510000}"/>
    <cellStyle name="Migliaia [0] 8 2 2 6" xfId="20455" xr:uid="{00000000-0005-0000-0000-00001E510000}"/>
    <cellStyle name="Migliaia [0] 8 2 2 7" xfId="45162" xr:uid="{00000000-0005-0000-0000-00001F510000}"/>
    <cellStyle name="Migliaia [0] 8 2 2 8" xfId="46068" xr:uid="{00000000-0005-0000-0000-000020510000}"/>
    <cellStyle name="Migliaia [0] 8 2 3" xfId="8185" xr:uid="{00000000-0005-0000-0000-000021510000}"/>
    <cellStyle name="Migliaia [0] 8 2 3 2" xfId="29298" xr:uid="{00000000-0005-0000-0000-000022510000}"/>
    <cellStyle name="Migliaia [0] 8 2 3 2 2" xfId="34649" xr:uid="{00000000-0005-0000-0000-000023510000}"/>
    <cellStyle name="Migliaia [0] 8 2 3 2 3" xfId="39951" xr:uid="{00000000-0005-0000-0000-000024510000}"/>
    <cellStyle name="Migliaia [0] 8 2 3 3" xfId="32184" xr:uid="{00000000-0005-0000-0000-000025510000}"/>
    <cellStyle name="Migliaia [0] 8 2 3 4" xfId="37300" xr:uid="{00000000-0005-0000-0000-000026510000}"/>
    <cellStyle name="Migliaia [0] 8 2 4" xfId="16090" xr:uid="{00000000-0005-0000-0000-000027510000}"/>
    <cellStyle name="Migliaia [0] 8 2 5" xfId="20454" xr:uid="{00000000-0005-0000-0000-000028510000}"/>
    <cellStyle name="Migliaia [0] 8 3" xfId="4013" xr:uid="{00000000-0005-0000-0000-000029510000}"/>
    <cellStyle name="Migliaia [0] 8 3 2" xfId="8186" xr:uid="{00000000-0005-0000-0000-00002A510000}"/>
    <cellStyle name="Migliaia [0] 8 3 2 2" xfId="14665" xr:uid="{00000000-0005-0000-0000-00002B510000}"/>
    <cellStyle name="Migliaia [0] 8 3 2 2 2" xfId="18142" xr:uid="{00000000-0005-0000-0000-00002C510000}"/>
    <cellStyle name="Migliaia [0] 8 3 2 2 2 2" xfId="34650" xr:uid="{00000000-0005-0000-0000-00002D510000}"/>
    <cellStyle name="Migliaia [0] 8 3 2 2 3" xfId="39952" xr:uid="{00000000-0005-0000-0000-00002E510000}"/>
    <cellStyle name="Migliaia [0] 8 3 2 2 4" xfId="29299" xr:uid="{00000000-0005-0000-0000-00002F510000}"/>
    <cellStyle name="Migliaia [0] 8 3 2 3" xfId="32185" xr:uid="{00000000-0005-0000-0000-000030510000}"/>
    <cellStyle name="Migliaia [0] 8 3 2 4" xfId="37301" xr:uid="{00000000-0005-0000-0000-000031510000}"/>
    <cellStyle name="Migliaia [0] 8 3 2 5" xfId="44574" xr:uid="{00000000-0005-0000-0000-000032510000}"/>
    <cellStyle name="Migliaia [0] 8 3 2 6" xfId="47148" xr:uid="{00000000-0005-0000-0000-000033510000}"/>
    <cellStyle name="Migliaia [0] 8 3 2 7" xfId="50164" xr:uid="{00000000-0005-0000-0000-000034510000}"/>
    <cellStyle name="Migliaia [0] 8 3 2 8" xfId="13941" xr:uid="{00000000-0005-0000-0000-000035510000}"/>
    <cellStyle name="Migliaia [0] 8 3 3" xfId="7419" xr:uid="{00000000-0005-0000-0000-000036510000}"/>
    <cellStyle name="Migliaia [0] 8 3 4" xfId="6901" xr:uid="{00000000-0005-0000-0000-000037510000}"/>
    <cellStyle name="Migliaia [0] 8 3 4 2" xfId="17674" xr:uid="{00000000-0005-0000-0000-000038510000}"/>
    <cellStyle name="Migliaia [0] 8 3 4 3" xfId="44289" xr:uid="{00000000-0005-0000-0000-000039510000}"/>
    <cellStyle name="Migliaia [0] 8 3 4 4" xfId="46667" xr:uid="{00000000-0005-0000-0000-00003A510000}"/>
    <cellStyle name="Migliaia [0] 8 3 4 5" xfId="49683" xr:uid="{00000000-0005-0000-0000-00003B510000}"/>
    <cellStyle name="Migliaia [0] 8 3 5" xfId="16092" xr:uid="{00000000-0005-0000-0000-00003C510000}"/>
    <cellStyle name="Migliaia [0] 8 3 6" xfId="20457" xr:uid="{00000000-0005-0000-0000-00003D510000}"/>
    <cellStyle name="Migliaia [0] 8 4" xfId="3560" xr:uid="{00000000-0005-0000-0000-00003E510000}"/>
    <cellStyle name="Migliaia [0] 8 4 2" xfId="13370" xr:uid="{00000000-0005-0000-0000-00003F510000}"/>
    <cellStyle name="Migliaia [0] 8 4 2 2" xfId="31411" xr:uid="{00000000-0005-0000-0000-000040510000}"/>
    <cellStyle name="Migliaia [0] 8 4 2 2 2" xfId="36569" xr:uid="{00000000-0005-0000-0000-000041510000}"/>
    <cellStyle name="Migliaia [0] 8 4 2 2 3" xfId="41871" xr:uid="{00000000-0005-0000-0000-000042510000}"/>
    <cellStyle name="Migliaia [0] 8 4 2 3" xfId="33918" xr:uid="{00000000-0005-0000-0000-000043510000}"/>
    <cellStyle name="Migliaia [0] 8 4 2 4" xfId="39220" xr:uid="{00000000-0005-0000-0000-000044510000}"/>
    <cellStyle name="Migliaia [0] 8 4 3" xfId="16093" xr:uid="{00000000-0005-0000-0000-000045510000}"/>
    <cellStyle name="Migliaia [0] 8 4 3 2" xfId="34651" xr:uid="{00000000-0005-0000-0000-000046510000}"/>
    <cellStyle name="Migliaia [0] 8 4 3 3" xfId="39953" xr:uid="{00000000-0005-0000-0000-000047510000}"/>
    <cellStyle name="Migliaia [0] 8 4 3 4" xfId="29300" xr:uid="{00000000-0005-0000-0000-000048510000}"/>
    <cellStyle name="Migliaia [0] 8 4 4" xfId="32186" xr:uid="{00000000-0005-0000-0000-000049510000}"/>
    <cellStyle name="Migliaia [0] 8 4 5" xfId="37302" xr:uid="{00000000-0005-0000-0000-00004A510000}"/>
    <cellStyle name="Migliaia [0] 8 4 6" xfId="12312" xr:uid="{00000000-0005-0000-0000-00004B510000}"/>
    <cellStyle name="Migliaia [0] 8 5" xfId="13439" xr:uid="{00000000-0005-0000-0000-00004C510000}"/>
    <cellStyle name="Migliaia [0] 8 5 2" xfId="29301" xr:uid="{00000000-0005-0000-0000-00004D510000}"/>
    <cellStyle name="Migliaia [0] 8 5 2 2" xfId="34652" xr:uid="{00000000-0005-0000-0000-00004E510000}"/>
    <cellStyle name="Migliaia [0] 8 5 2 3" xfId="39954" xr:uid="{00000000-0005-0000-0000-00004F510000}"/>
    <cellStyle name="Migliaia [0] 8 5 3" xfId="32187" xr:uid="{00000000-0005-0000-0000-000050510000}"/>
    <cellStyle name="Migliaia [0] 8 5 4" xfId="37303" xr:uid="{00000000-0005-0000-0000-000051510000}"/>
    <cellStyle name="Migliaia [0] 8 6" xfId="16089" xr:uid="{00000000-0005-0000-0000-000052510000}"/>
    <cellStyle name="Migliaia [0] 8 6 2" xfId="34648" xr:uid="{00000000-0005-0000-0000-000053510000}"/>
    <cellStyle name="Migliaia [0] 8 6 3" xfId="39950" xr:uid="{00000000-0005-0000-0000-000054510000}"/>
    <cellStyle name="Migliaia [0] 8 6 4" xfId="29297" xr:uid="{00000000-0005-0000-0000-000055510000}"/>
    <cellStyle name="Migliaia [0] 8 7" xfId="32183" xr:uid="{00000000-0005-0000-0000-000056510000}"/>
    <cellStyle name="Migliaia [0] 8 8" xfId="37299" xr:uid="{00000000-0005-0000-0000-000057510000}"/>
    <cellStyle name="Migliaia [0] 8 9" xfId="1781" xr:uid="{00000000-0005-0000-0000-000058510000}"/>
    <cellStyle name="Migliaia [0] 9" xfId="368" xr:uid="{00000000-0005-0000-0000-000059510000}"/>
    <cellStyle name="Migliaia [0] 9 2" xfId="2327" xr:uid="{00000000-0005-0000-0000-00005A510000}"/>
    <cellStyle name="Migliaia [0] 9 2 2" xfId="4301" xr:uid="{00000000-0005-0000-0000-00005B510000}"/>
    <cellStyle name="Migliaia [0] 9 2 2 2" xfId="8187" xr:uid="{00000000-0005-0000-0000-00005C510000}"/>
    <cellStyle name="Migliaia [0] 9 2 2 2 2" xfId="18143" xr:uid="{00000000-0005-0000-0000-00005D510000}"/>
    <cellStyle name="Migliaia [0] 9 2 2 2 3" xfId="42583" xr:uid="{00000000-0005-0000-0000-00005E510000}"/>
    <cellStyle name="Migliaia [0] 9 2 2 2 4" xfId="47149" xr:uid="{00000000-0005-0000-0000-00005F510000}"/>
    <cellStyle name="Migliaia [0] 9 2 2 2 5" xfId="50165" xr:uid="{00000000-0005-0000-0000-000060510000}"/>
    <cellStyle name="Migliaia [0] 9 2 2 3" xfId="8626" xr:uid="{00000000-0005-0000-0000-000061510000}"/>
    <cellStyle name="Migliaia [0] 9 2 2 4" xfId="6902" xr:uid="{00000000-0005-0000-0000-000062510000}"/>
    <cellStyle name="Migliaia [0] 9 2 2 4 2" xfId="17675" xr:uid="{00000000-0005-0000-0000-000063510000}"/>
    <cellStyle name="Migliaia [0] 9 2 2 4 3" xfId="21638" xr:uid="{00000000-0005-0000-0000-000064510000}"/>
    <cellStyle name="Migliaia [0] 9 2 2 4 4" xfId="46668" xr:uid="{00000000-0005-0000-0000-000065510000}"/>
    <cellStyle name="Migliaia [0] 9 2 2 4 5" xfId="49684" xr:uid="{00000000-0005-0000-0000-000066510000}"/>
    <cellStyle name="Migliaia [0] 9 2 2 5" xfId="16096" xr:uid="{00000000-0005-0000-0000-000067510000}"/>
    <cellStyle name="Migliaia [0] 9 2 2 6" xfId="20463" xr:uid="{00000000-0005-0000-0000-000068510000}"/>
    <cellStyle name="Migliaia [0] 9 2 2 7" xfId="45163" xr:uid="{00000000-0005-0000-0000-000069510000}"/>
    <cellStyle name="Migliaia [0] 9 2 2 8" xfId="46069" xr:uid="{00000000-0005-0000-0000-00006A510000}"/>
    <cellStyle name="Migliaia [0] 9 2 3" xfId="8188" xr:uid="{00000000-0005-0000-0000-00006B510000}"/>
    <cellStyle name="Migliaia [0] 9 2 3 2" xfId="29303" xr:uid="{00000000-0005-0000-0000-00006C510000}"/>
    <cellStyle name="Migliaia [0] 9 2 3 2 2" xfId="34654" xr:uid="{00000000-0005-0000-0000-00006D510000}"/>
    <cellStyle name="Migliaia [0] 9 2 3 2 3" xfId="39956" xr:uid="{00000000-0005-0000-0000-00006E510000}"/>
    <cellStyle name="Migliaia [0] 9 2 3 3" xfId="32189" xr:uid="{00000000-0005-0000-0000-00006F510000}"/>
    <cellStyle name="Migliaia [0] 9 2 3 4" xfId="37305" xr:uid="{00000000-0005-0000-0000-000070510000}"/>
    <cellStyle name="Migliaia [0] 9 2 4" xfId="16095" xr:uid="{00000000-0005-0000-0000-000071510000}"/>
    <cellStyle name="Migliaia [0] 9 2 5" xfId="20462" xr:uid="{00000000-0005-0000-0000-000072510000}"/>
    <cellStyle name="Migliaia [0] 9 3" xfId="4014" xr:uid="{00000000-0005-0000-0000-000073510000}"/>
    <cellStyle name="Migliaia [0] 9 3 2" xfId="8189" xr:uid="{00000000-0005-0000-0000-000074510000}"/>
    <cellStyle name="Migliaia [0] 9 3 2 2" xfId="14666" xr:uid="{00000000-0005-0000-0000-000075510000}"/>
    <cellStyle name="Migliaia [0] 9 3 2 2 2" xfId="18144" xr:uid="{00000000-0005-0000-0000-000076510000}"/>
    <cellStyle name="Migliaia [0] 9 3 2 2 2 2" xfId="34655" xr:uid="{00000000-0005-0000-0000-000077510000}"/>
    <cellStyle name="Migliaia [0] 9 3 2 2 3" xfId="39957" xr:uid="{00000000-0005-0000-0000-000078510000}"/>
    <cellStyle name="Migliaia [0] 9 3 2 2 4" xfId="29304" xr:uid="{00000000-0005-0000-0000-000079510000}"/>
    <cellStyle name="Migliaia [0] 9 3 2 3" xfId="32190" xr:uid="{00000000-0005-0000-0000-00007A510000}"/>
    <cellStyle name="Migliaia [0] 9 3 2 4" xfId="37306" xr:uid="{00000000-0005-0000-0000-00007B510000}"/>
    <cellStyle name="Migliaia [0] 9 3 2 5" xfId="43510" xr:uid="{00000000-0005-0000-0000-00007C510000}"/>
    <cellStyle name="Migliaia [0] 9 3 2 6" xfId="47150" xr:uid="{00000000-0005-0000-0000-00007D510000}"/>
    <cellStyle name="Migliaia [0] 9 3 2 7" xfId="50166" xr:uid="{00000000-0005-0000-0000-00007E510000}"/>
    <cellStyle name="Migliaia [0] 9 3 2 8" xfId="13942" xr:uid="{00000000-0005-0000-0000-00007F510000}"/>
    <cellStyle name="Migliaia [0] 9 3 3" xfId="8666" xr:uid="{00000000-0005-0000-0000-000080510000}"/>
    <cellStyle name="Migliaia [0] 9 3 4" xfId="6903" xr:uid="{00000000-0005-0000-0000-000081510000}"/>
    <cellStyle name="Migliaia [0] 9 3 4 2" xfId="17676" xr:uid="{00000000-0005-0000-0000-000082510000}"/>
    <cellStyle name="Migliaia [0] 9 3 4 3" xfId="44085" xr:uid="{00000000-0005-0000-0000-000083510000}"/>
    <cellStyle name="Migliaia [0] 9 3 4 4" xfId="46669" xr:uid="{00000000-0005-0000-0000-000084510000}"/>
    <cellStyle name="Migliaia [0] 9 3 4 5" xfId="49685" xr:uid="{00000000-0005-0000-0000-000085510000}"/>
    <cellStyle name="Migliaia [0] 9 3 5" xfId="16097" xr:uid="{00000000-0005-0000-0000-000086510000}"/>
    <cellStyle name="Migliaia [0] 9 3 6" xfId="20465" xr:uid="{00000000-0005-0000-0000-000087510000}"/>
    <cellStyle name="Migliaia [0] 9 4" xfId="3561" xr:uid="{00000000-0005-0000-0000-000088510000}"/>
    <cellStyle name="Migliaia [0] 9 4 2" xfId="13882" xr:uid="{00000000-0005-0000-0000-000089510000}"/>
    <cellStyle name="Migliaia [0] 9 4 2 2" xfId="31412" xr:uid="{00000000-0005-0000-0000-00008A510000}"/>
    <cellStyle name="Migliaia [0] 9 4 2 2 2" xfId="36570" xr:uid="{00000000-0005-0000-0000-00008B510000}"/>
    <cellStyle name="Migliaia [0] 9 4 2 2 3" xfId="41872" xr:uid="{00000000-0005-0000-0000-00008C510000}"/>
    <cellStyle name="Migliaia [0] 9 4 2 3" xfId="33919" xr:uid="{00000000-0005-0000-0000-00008D510000}"/>
    <cellStyle name="Migliaia [0] 9 4 2 4" xfId="39221" xr:uid="{00000000-0005-0000-0000-00008E510000}"/>
    <cellStyle name="Migliaia [0] 9 4 3" xfId="16098" xr:uid="{00000000-0005-0000-0000-00008F510000}"/>
    <cellStyle name="Migliaia [0] 9 4 3 2" xfId="34656" xr:uid="{00000000-0005-0000-0000-000090510000}"/>
    <cellStyle name="Migliaia [0] 9 4 3 3" xfId="39958" xr:uid="{00000000-0005-0000-0000-000091510000}"/>
    <cellStyle name="Migliaia [0] 9 4 3 4" xfId="29305" xr:uid="{00000000-0005-0000-0000-000092510000}"/>
    <cellStyle name="Migliaia [0] 9 4 4" xfId="32191" xr:uid="{00000000-0005-0000-0000-000093510000}"/>
    <cellStyle name="Migliaia [0] 9 4 5" xfId="37307" xr:uid="{00000000-0005-0000-0000-000094510000}"/>
    <cellStyle name="Migliaia [0] 9 4 6" xfId="12313" xr:uid="{00000000-0005-0000-0000-000095510000}"/>
    <cellStyle name="Migliaia [0] 9 5" xfId="13440" xr:uid="{00000000-0005-0000-0000-000096510000}"/>
    <cellStyle name="Migliaia [0] 9 5 2" xfId="29306" xr:uid="{00000000-0005-0000-0000-000097510000}"/>
    <cellStyle name="Migliaia [0] 9 5 2 2" xfId="34657" xr:uid="{00000000-0005-0000-0000-000098510000}"/>
    <cellStyle name="Migliaia [0] 9 5 2 3" xfId="39959" xr:uid="{00000000-0005-0000-0000-000099510000}"/>
    <cellStyle name="Migliaia [0] 9 5 3" xfId="32192" xr:uid="{00000000-0005-0000-0000-00009A510000}"/>
    <cellStyle name="Migliaia [0] 9 5 4" xfId="37308" xr:uid="{00000000-0005-0000-0000-00009B510000}"/>
    <cellStyle name="Migliaia [0] 9 6" xfId="16094" xr:uid="{00000000-0005-0000-0000-00009C510000}"/>
    <cellStyle name="Migliaia [0] 9 6 2" xfId="34653" xr:uid="{00000000-0005-0000-0000-00009D510000}"/>
    <cellStyle name="Migliaia [0] 9 6 3" xfId="39955" xr:uid="{00000000-0005-0000-0000-00009E510000}"/>
    <cellStyle name="Migliaia [0] 9 6 4" xfId="29302" xr:uid="{00000000-0005-0000-0000-00009F510000}"/>
    <cellStyle name="Migliaia [0] 9 7" xfId="32188" xr:uid="{00000000-0005-0000-0000-0000A0510000}"/>
    <cellStyle name="Migliaia [0] 9 8" xfId="37304" xr:uid="{00000000-0005-0000-0000-0000A1510000}"/>
    <cellStyle name="Migliaia [0] 9 9" xfId="1782" xr:uid="{00000000-0005-0000-0000-0000A2510000}"/>
    <cellStyle name="Migliaia 10" xfId="369" xr:uid="{00000000-0005-0000-0000-0000A3510000}"/>
    <cellStyle name="Migliaia 10 10" xfId="16099" xr:uid="{00000000-0005-0000-0000-0000A4510000}"/>
    <cellStyle name="Migliaia 10 10 2" xfId="34658" xr:uid="{00000000-0005-0000-0000-0000A5510000}"/>
    <cellStyle name="Migliaia 10 10 3" xfId="39960" xr:uid="{00000000-0005-0000-0000-0000A6510000}"/>
    <cellStyle name="Migliaia 10 10 4" xfId="29307" xr:uid="{00000000-0005-0000-0000-0000A7510000}"/>
    <cellStyle name="Migliaia 10 11" xfId="32193" xr:uid="{00000000-0005-0000-0000-0000A8510000}"/>
    <cellStyle name="Migliaia 10 12" xfId="37309" xr:uid="{00000000-0005-0000-0000-0000A9510000}"/>
    <cellStyle name="Migliaia 10 13" xfId="1783" xr:uid="{00000000-0005-0000-0000-0000AA510000}"/>
    <cellStyle name="Migliaia 10 2" xfId="370" xr:uid="{00000000-0005-0000-0000-0000AB510000}"/>
    <cellStyle name="Migliaia 10 2 2" xfId="2329" xr:uid="{00000000-0005-0000-0000-0000AC510000}"/>
    <cellStyle name="Migliaia 10 2 2 2" xfId="4303" xr:uid="{00000000-0005-0000-0000-0000AD510000}"/>
    <cellStyle name="Migliaia 10 2 2 2 2" xfId="10667" xr:uid="{00000000-0005-0000-0000-0000AE510000}"/>
    <cellStyle name="Migliaia 10 2 2 2 2 2" xfId="34659" xr:uid="{00000000-0005-0000-0000-0000AF510000}"/>
    <cellStyle name="Migliaia 10 2 2 2 2 3" xfId="39961" xr:uid="{00000000-0005-0000-0000-0000B0510000}"/>
    <cellStyle name="Migliaia 10 2 2 2 3" xfId="14667" xr:uid="{00000000-0005-0000-0000-0000B1510000}"/>
    <cellStyle name="Migliaia 10 2 2 2 4" xfId="16102" xr:uid="{00000000-0005-0000-0000-0000B2510000}"/>
    <cellStyle name="Migliaia 10 2 2 2 4 2" xfId="37310" xr:uid="{00000000-0005-0000-0000-0000B3510000}"/>
    <cellStyle name="Migliaia 10 2 2 2 5" xfId="12314" xr:uid="{00000000-0005-0000-0000-0000B4510000}"/>
    <cellStyle name="Migliaia 10 2 2 3" xfId="7894" xr:uid="{00000000-0005-0000-0000-0000B5510000}"/>
    <cellStyle name="Migliaia 10 2 2 3 2" xfId="31413" xr:uid="{00000000-0005-0000-0000-0000B6510000}"/>
    <cellStyle name="Migliaia 10 2 2 3 2 2" xfId="36571" xr:uid="{00000000-0005-0000-0000-0000B7510000}"/>
    <cellStyle name="Migliaia 10 2 2 3 2 3" xfId="41873" xr:uid="{00000000-0005-0000-0000-0000B8510000}"/>
    <cellStyle name="Migliaia 10 2 2 3 3" xfId="33920" xr:uid="{00000000-0005-0000-0000-0000B9510000}"/>
    <cellStyle name="Migliaia 10 2 2 3 4" xfId="39222" xr:uid="{00000000-0005-0000-0000-0000BA510000}"/>
    <cellStyle name="Migliaia 10 2 2 4" xfId="6904" xr:uid="{00000000-0005-0000-0000-0000BB510000}"/>
    <cellStyle name="Migliaia 10 2 2 4 2" xfId="17677" xr:uid="{00000000-0005-0000-0000-0000BC510000}"/>
    <cellStyle name="Migliaia 10 2 2 4 3" xfId="42924" xr:uid="{00000000-0005-0000-0000-0000BD510000}"/>
    <cellStyle name="Migliaia 10 2 2 4 4" xfId="46670" xr:uid="{00000000-0005-0000-0000-0000BE510000}"/>
    <cellStyle name="Migliaia 10 2 2 4 5" xfId="49686" xr:uid="{00000000-0005-0000-0000-0000BF510000}"/>
    <cellStyle name="Migliaia 10 2 2 5" xfId="16101" xr:uid="{00000000-0005-0000-0000-0000C0510000}"/>
    <cellStyle name="Migliaia 10 2 2 6" xfId="20471" xr:uid="{00000000-0005-0000-0000-0000C1510000}"/>
    <cellStyle name="Migliaia 10 2 3" xfId="4016" xr:uid="{00000000-0005-0000-0000-0000C2510000}"/>
    <cellStyle name="Migliaia 10 2 3 2" xfId="10486" xr:uid="{00000000-0005-0000-0000-0000C3510000}"/>
    <cellStyle name="Migliaia 10 2 3 2 2" xfId="31414" xr:uid="{00000000-0005-0000-0000-0000C4510000}"/>
    <cellStyle name="Migliaia 10 2 3 2 2 2" xfId="36572" xr:uid="{00000000-0005-0000-0000-0000C5510000}"/>
    <cellStyle name="Migliaia 10 2 3 2 2 3" xfId="41874" xr:uid="{00000000-0005-0000-0000-0000C6510000}"/>
    <cellStyle name="Migliaia 10 2 3 2 3" xfId="33921" xr:uid="{00000000-0005-0000-0000-0000C7510000}"/>
    <cellStyle name="Migliaia 10 2 3 2 4" xfId="39223" xr:uid="{00000000-0005-0000-0000-0000C8510000}"/>
    <cellStyle name="Migliaia 10 2 3 3" xfId="16103" xr:uid="{00000000-0005-0000-0000-0000C9510000}"/>
    <cellStyle name="Migliaia 10 2 3 3 2" xfId="34660" xr:uid="{00000000-0005-0000-0000-0000CA510000}"/>
    <cellStyle name="Migliaia 10 2 3 3 3" xfId="39962" xr:uid="{00000000-0005-0000-0000-0000CB510000}"/>
    <cellStyle name="Migliaia 10 2 3 3 4" xfId="29309" xr:uid="{00000000-0005-0000-0000-0000CC510000}"/>
    <cellStyle name="Migliaia 10 2 3 4" xfId="32195" xr:uid="{00000000-0005-0000-0000-0000CD510000}"/>
    <cellStyle name="Migliaia 10 2 3 5" xfId="37311" xr:uid="{00000000-0005-0000-0000-0000CE510000}"/>
    <cellStyle name="Migliaia 10 2 3 6" xfId="12315" xr:uid="{00000000-0005-0000-0000-0000CF510000}"/>
    <cellStyle name="Migliaia 10 2 4" xfId="3563" xr:uid="{00000000-0005-0000-0000-0000D0510000}"/>
    <cellStyle name="Migliaia 10 2 4 2" xfId="10189" xr:uid="{00000000-0005-0000-0000-0000D1510000}"/>
    <cellStyle name="Migliaia 10 2 4 2 2" xfId="34661" xr:uid="{00000000-0005-0000-0000-0000D2510000}"/>
    <cellStyle name="Migliaia 10 2 4 2 3" xfId="39963" xr:uid="{00000000-0005-0000-0000-0000D3510000}"/>
    <cellStyle name="Migliaia 10 2 4 3" xfId="15036" xr:uid="{00000000-0005-0000-0000-0000D4510000}"/>
    <cellStyle name="Migliaia 10 2 4 4" xfId="16104" xr:uid="{00000000-0005-0000-0000-0000D5510000}"/>
    <cellStyle name="Migliaia 10 2 4 4 2" xfId="37312" xr:uid="{00000000-0005-0000-0000-0000D6510000}"/>
    <cellStyle name="Migliaia 10 2 4 5" xfId="12316" xr:uid="{00000000-0005-0000-0000-0000D7510000}"/>
    <cellStyle name="Migliaia 10 2 5" xfId="9407" xr:uid="{00000000-0005-0000-0000-0000D8510000}"/>
    <cellStyle name="Migliaia 10 2 5 2" xfId="29311" xr:uid="{00000000-0005-0000-0000-0000D9510000}"/>
    <cellStyle name="Migliaia 10 2 5 2 2" xfId="34662" xr:uid="{00000000-0005-0000-0000-0000DA510000}"/>
    <cellStyle name="Migliaia 10 2 5 2 3" xfId="39964" xr:uid="{00000000-0005-0000-0000-0000DB510000}"/>
    <cellStyle name="Migliaia 10 2 5 3" xfId="32196" xr:uid="{00000000-0005-0000-0000-0000DC510000}"/>
    <cellStyle name="Migliaia 10 2 5 4" xfId="37313" xr:uid="{00000000-0005-0000-0000-0000DD510000}"/>
    <cellStyle name="Migliaia 10 2 6" xfId="16100" xr:uid="{00000000-0005-0000-0000-0000DE510000}"/>
    <cellStyle name="Migliaia 10 2 6 2" xfId="29312" xr:uid="{00000000-0005-0000-0000-0000DF510000}"/>
    <cellStyle name="Migliaia 10 2 6 2 2" xfId="34663" xr:uid="{00000000-0005-0000-0000-0000E0510000}"/>
    <cellStyle name="Migliaia 10 2 6 2 3" xfId="39965" xr:uid="{00000000-0005-0000-0000-0000E1510000}"/>
    <cellStyle name="Migliaia 10 2 6 3" xfId="32197" xr:uid="{00000000-0005-0000-0000-0000E2510000}"/>
    <cellStyle name="Migliaia 10 2 6 4" xfId="37314" xr:uid="{00000000-0005-0000-0000-0000E3510000}"/>
    <cellStyle name="Migliaia 10 2 6 5" xfId="20475" xr:uid="{00000000-0005-0000-0000-0000E4510000}"/>
    <cellStyle name="Migliaia 10 2 7" xfId="20470" xr:uid="{00000000-0005-0000-0000-0000E5510000}"/>
    <cellStyle name="Migliaia 10 2 8" xfId="1784" xr:uid="{00000000-0005-0000-0000-0000E6510000}"/>
    <cellStyle name="Migliaia 10 3" xfId="371" xr:uid="{00000000-0005-0000-0000-0000E7510000}"/>
    <cellStyle name="Migliaia 10 3 10" xfId="20476" xr:uid="{00000000-0005-0000-0000-0000E8510000}"/>
    <cellStyle name="Migliaia 10 3 11" xfId="12317" xr:uid="{00000000-0005-0000-0000-0000E9510000}"/>
    <cellStyle name="Migliaia 10 3 12" xfId="1785" xr:uid="{00000000-0005-0000-0000-0000EA510000}"/>
    <cellStyle name="Migliaia 10 3 2" xfId="372" xr:uid="{00000000-0005-0000-0000-0000EB510000}"/>
    <cellStyle name="Migliaia 10 3 2 2" xfId="4305" xr:uid="{00000000-0005-0000-0000-0000EC510000}"/>
    <cellStyle name="Migliaia 10 3 2 2 2" xfId="8190" xr:uid="{00000000-0005-0000-0000-0000ED510000}"/>
    <cellStyle name="Migliaia 10 3 2 2 2 2" xfId="14668" xr:uid="{00000000-0005-0000-0000-0000EE510000}"/>
    <cellStyle name="Migliaia 10 3 2 2 2 2 2" xfId="18145" xr:uid="{00000000-0005-0000-0000-0000EF510000}"/>
    <cellStyle name="Migliaia 10 3 2 2 2 2 2 2" xfId="34664" xr:uid="{00000000-0005-0000-0000-0000F0510000}"/>
    <cellStyle name="Migliaia 10 3 2 2 2 2 3" xfId="39966" xr:uid="{00000000-0005-0000-0000-0000F1510000}"/>
    <cellStyle name="Migliaia 10 3 2 2 2 2 4" xfId="29313" xr:uid="{00000000-0005-0000-0000-0000F2510000}"/>
    <cellStyle name="Migliaia 10 3 2 2 2 3" xfId="32198" xr:uid="{00000000-0005-0000-0000-0000F3510000}"/>
    <cellStyle name="Migliaia 10 3 2 2 2 4" xfId="37315" xr:uid="{00000000-0005-0000-0000-0000F4510000}"/>
    <cellStyle name="Migliaia 10 3 2 2 2 5" xfId="43029" xr:uid="{00000000-0005-0000-0000-0000F5510000}"/>
    <cellStyle name="Migliaia 10 3 2 2 2 6" xfId="47151" xr:uid="{00000000-0005-0000-0000-0000F6510000}"/>
    <cellStyle name="Migliaia 10 3 2 2 2 7" xfId="50167" xr:uid="{00000000-0005-0000-0000-0000F7510000}"/>
    <cellStyle name="Migliaia 10 3 2 2 2 8" xfId="13946" xr:uid="{00000000-0005-0000-0000-0000F8510000}"/>
    <cellStyle name="Migliaia 10 3 2 2 3" xfId="7983" xr:uid="{00000000-0005-0000-0000-0000F9510000}"/>
    <cellStyle name="Migliaia 10 3 2 2 4" xfId="6905" xr:uid="{00000000-0005-0000-0000-0000FA510000}"/>
    <cellStyle name="Migliaia 10 3 2 2 4 2" xfId="17678" xr:uid="{00000000-0005-0000-0000-0000FB510000}"/>
    <cellStyle name="Migliaia 10 3 2 2 4 3" xfId="44600" xr:uid="{00000000-0005-0000-0000-0000FC510000}"/>
    <cellStyle name="Migliaia 10 3 2 2 4 4" xfId="46671" xr:uid="{00000000-0005-0000-0000-0000FD510000}"/>
    <cellStyle name="Migliaia 10 3 2 2 4 5" xfId="49687" xr:uid="{00000000-0005-0000-0000-0000FE510000}"/>
    <cellStyle name="Migliaia 10 3 2 2 5" xfId="16107" xr:uid="{00000000-0005-0000-0000-0000FF510000}"/>
    <cellStyle name="Migliaia 10 3 2 2 6" xfId="20478" xr:uid="{00000000-0005-0000-0000-000000520000}"/>
    <cellStyle name="Migliaia 10 3 2 3" xfId="3565" xr:uid="{00000000-0005-0000-0000-000001520000}"/>
    <cellStyle name="Migliaia 10 3 2 3 2" xfId="7957" xr:uid="{00000000-0005-0000-0000-000002520000}"/>
    <cellStyle name="Migliaia 10 3 2 3 2 2" xfId="34665" xr:uid="{00000000-0005-0000-0000-000003520000}"/>
    <cellStyle name="Migliaia 10 3 2 3 2 3" xfId="39967" xr:uid="{00000000-0005-0000-0000-000004520000}"/>
    <cellStyle name="Migliaia 10 3 2 3 2 4" xfId="29314" xr:uid="{00000000-0005-0000-0000-000005520000}"/>
    <cellStyle name="Migliaia 10 3 2 3 3" xfId="8191" xr:uid="{00000000-0005-0000-0000-000006520000}"/>
    <cellStyle name="Migliaia 10 3 2 3 4" xfId="16108" xr:uid="{00000000-0005-0000-0000-000007520000}"/>
    <cellStyle name="Migliaia 10 3 2 3 4 2" xfId="37316" xr:uid="{00000000-0005-0000-0000-000008520000}"/>
    <cellStyle name="Migliaia 10 3 2 3 5" xfId="12318" xr:uid="{00000000-0005-0000-0000-000009520000}"/>
    <cellStyle name="Migliaia 10 3 2 4" xfId="7541" xr:uid="{00000000-0005-0000-0000-00000A520000}"/>
    <cellStyle name="Migliaia 10 3 2 4 2" xfId="14365" xr:uid="{00000000-0005-0000-0000-00000B520000}"/>
    <cellStyle name="Migliaia 10 3 2 4 2 2" xfId="34666" xr:uid="{00000000-0005-0000-0000-00000C520000}"/>
    <cellStyle name="Migliaia 10 3 2 4 2 3" xfId="39968" xr:uid="{00000000-0005-0000-0000-00000D520000}"/>
    <cellStyle name="Migliaia 10 3 2 4 3" xfId="32199" xr:uid="{00000000-0005-0000-0000-00000E520000}"/>
    <cellStyle name="Migliaia 10 3 2 4 4" xfId="37317" xr:uid="{00000000-0005-0000-0000-00000F520000}"/>
    <cellStyle name="Migliaia 10 3 2 4 5" xfId="13442" xr:uid="{00000000-0005-0000-0000-000010520000}"/>
    <cellStyle name="Migliaia 10 3 2 5" xfId="13727" xr:uid="{00000000-0005-0000-0000-000011520000}"/>
    <cellStyle name="Migliaia 10 3 2 5 2" xfId="29315" xr:uid="{00000000-0005-0000-0000-000012520000}"/>
    <cellStyle name="Migliaia 10 3 2 5 2 2" xfId="34667" xr:uid="{00000000-0005-0000-0000-000013520000}"/>
    <cellStyle name="Migliaia 10 3 2 5 2 3" xfId="39969" xr:uid="{00000000-0005-0000-0000-000014520000}"/>
    <cellStyle name="Migliaia 10 3 2 5 3" xfId="32200" xr:uid="{00000000-0005-0000-0000-000015520000}"/>
    <cellStyle name="Migliaia 10 3 2 5 4" xfId="37318" xr:uid="{00000000-0005-0000-0000-000016520000}"/>
    <cellStyle name="Migliaia 10 3 2 6" xfId="16106" xr:uid="{00000000-0005-0000-0000-000017520000}"/>
    <cellStyle name="Migliaia 10 3 2 6 2" xfId="29316" xr:uid="{00000000-0005-0000-0000-000018520000}"/>
    <cellStyle name="Migliaia 10 3 2 6 2 2" xfId="34668" xr:uid="{00000000-0005-0000-0000-000019520000}"/>
    <cellStyle name="Migliaia 10 3 2 6 2 3" xfId="39970" xr:uid="{00000000-0005-0000-0000-00001A520000}"/>
    <cellStyle name="Migliaia 10 3 2 6 3" xfId="32201" xr:uid="{00000000-0005-0000-0000-00001B520000}"/>
    <cellStyle name="Migliaia 10 3 2 6 4" xfId="37319" xr:uid="{00000000-0005-0000-0000-00001C520000}"/>
    <cellStyle name="Migliaia 10 3 2 6 5" xfId="20479" xr:uid="{00000000-0005-0000-0000-00001D520000}"/>
    <cellStyle name="Migliaia 10 3 2 7" xfId="20477" xr:uid="{00000000-0005-0000-0000-00001E520000}"/>
    <cellStyle name="Migliaia 10 3 2 8" xfId="2331" xr:uid="{00000000-0005-0000-0000-00001F520000}"/>
    <cellStyle name="Migliaia 10 3 3" xfId="2330" xr:uid="{00000000-0005-0000-0000-000020520000}"/>
    <cellStyle name="Migliaia 10 3 3 2" xfId="4304" xr:uid="{00000000-0005-0000-0000-000021520000}"/>
    <cellStyle name="Migliaia 10 3 3 2 2" xfId="5992" xr:uid="{00000000-0005-0000-0000-000022520000}"/>
    <cellStyle name="Migliaia 10 3 3 2 2 2" xfId="34670" xr:uid="{00000000-0005-0000-0000-000023520000}"/>
    <cellStyle name="Migliaia 10 3 3 2 2 3" xfId="39972" xr:uid="{00000000-0005-0000-0000-000024520000}"/>
    <cellStyle name="Migliaia 10 3 3 2 3" xfId="14471" xr:uid="{00000000-0005-0000-0000-000025520000}"/>
    <cellStyle name="Migliaia 10 3 3 2 4" xfId="16110" xr:uid="{00000000-0005-0000-0000-000026520000}"/>
    <cellStyle name="Migliaia 10 3 3 2 4 2" xfId="37321" xr:uid="{00000000-0005-0000-0000-000027520000}"/>
    <cellStyle name="Migliaia 10 3 3 2 5" xfId="12320" xr:uid="{00000000-0005-0000-0000-000028520000}"/>
    <cellStyle name="Migliaia 10 3 3 3" xfId="5744" xr:uid="{00000000-0005-0000-0000-000029520000}"/>
    <cellStyle name="Migliaia 10 3 3 3 2" xfId="29318" xr:uid="{00000000-0005-0000-0000-00002A520000}"/>
    <cellStyle name="Migliaia 10 3 3 3 2 2" xfId="34671" xr:uid="{00000000-0005-0000-0000-00002B520000}"/>
    <cellStyle name="Migliaia 10 3 3 3 2 3" xfId="39973" xr:uid="{00000000-0005-0000-0000-00002C520000}"/>
    <cellStyle name="Migliaia 10 3 3 3 3" xfId="32203" xr:uid="{00000000-0005-0000-0000-00002D520000}"/>
    <cellStyle name="Migliaia 10 3 3 3 4" xfId="37322" xr:uid="{00000000-0005-0000-0000-00002E520000}"/>
    <cellStyle name="Migliaia 10 3 3 4" xfId="16109" xr:uid="{00000000-0005-0000-0000-00002F520000}"/>
    <cellStyle name="Migliaia 10 3 3 4 2" xfId="29319" xr:uid="{00000000-0005-0000-0000-000030520000}"/>
    <cellStyle name="Migliaia 10 3 3 4 2 2" xfId="34672" xr:uid="{00000000-0005-0000-0000-000031520000}"/>
    <cellStyle name="Migliaia 10 3 3 4 2 3" xfId="39974" xr:uid="{00000000-0005-0000-0000-000032520000}"/>
    <cellStyle name="Migliaia 10 3 3 4 3" xfId="32204" xr:uid="{00000000-0005-0000-0000-000033520000}"/>
    <cellStyle name="Migliaia 10 3 3 4 4" xfId="37323" xr:uid="{00000000-0005-0000-0000-000034520000}"/>
    <cellStyle name="Migliaia 10 3 3 4 5" xfId="20480" xr:uid="{00000000-0005-0000-0000-000035520000}"/>
    <cellStyle name="Migliaia 10 3 3 5" xfId="20481" xr:uid="{00000000-0005-0000-0000-000036520000}"/>
    <cellStyle name="Migliaia 10 3 3 5 2" xfId="29320" xr:uid="{00000000-0005-0000-0000-000037520000}"/>
    <cellStyle name="Migliaia 10 3 3 5 2 2" xfId="34673" xr:uid="{00000000-0005-0000-0000-000038520000}"/>
    <cellStyle name="Migliaia 10 3 3 5 2 3" xfId="39975" xr:uid="{00000000-0005-0000-0000-000039520000}"/>
    <cellStyle name="Migliaia 10 3 3 5 3" xfId="32205" xr:uid="{00000000-0005-0000-0000-00003A520000}"/>
    <cellStyle name="Migliaia 10 3 3 5 4" xfId="37324" xr:uid="{00000000-0005-0000-0000-00003B520000}"/>
    <cellStyle name="Migliaia 10 3 3 6" xfId="29317" xr:uid="{00000000-0005-0000-0000-00003C520000}"/>
    <cellStyle name="Migliaia 10 3 3 6 2" xfId="34669" xr:uid="{00000000-0005-0000-0000-00003D520000}"/>
    <cellStyle name="Migliaia 10 3 3 6 3" xfId="39971" xr:uid="{00000000-0005-0000-0000-00003E520000}"/>
    <cellStyle name="Migliaia 10 3 3 7" xfId="32202" xr:uid="{00000000-0005-0000-0000-00003F520000}"/>
    <cellStyle name="Migliaia 10 3 3 8" xfId="37320" xr:uid="{00000000-0005-0000-0000-000040520000}"/>
    <cellStyle name="Migliaia 10 3 3 9" xfId="12319" xr:uid="{00000000-0005-0000-0000-000041520000}"/>
    <cellStyle name="Migliaia 10 3 4" xfId="3266" xr:uid="{00000000-0005-0000-0000-000042520000}"/>
    <cellStyle name="Migliaia 10 3 4 2" xfId="4776" xr:uid="{00000000-0005-0000-0000-000043520000}"/>
    <cellStyle name="Migliaia 10 3 4 2 2" xfId="10728" xr:uid="{00000000-0005-0000-0000-000044520000}"/>
    <cellStyle name="Migliaia 10 3 4 2 3" xfId="14899" xr:uid="{00000000-0005-0000-0000-000045520000}"/>
    <cellStyle name="Migliaia 10 3 4 2 4" xfId="16112" xr:uid="{00000000-0005-0000-0000-000046520000}"/>
    <cellStyle name="Migliaia 10 3 4 2 5" xfId="28572" xr:uid="{00000000-0005-0000-0000-000047520000}"/>
    <cellStyle name="Migliaia 10 3 4 2 6" xfId="12322" xr:uid="{00000000-0005-0000-0000-000048520000}"/>
    <cellStyle name="Migliaia 10 3 4 3" xfId="9976" xr:uid="{00000000-0005-0000-0000-000049520000}"/>
    <cellStyle name="Migliaia 10 3 4 3 2" xfId="31415" xr:uid="{00000000-0005-0000-0000-00004A520000}"/>
    <cellStyle name="Migliaia 10 3 4 3 2 2" xfId="36573" xr:uid="{00000000-0005-0000-0000-00004B520000}"/>
    <cellStyle name="Migliaia 10 3 4 3 2 3" xfId="41875" xr:uid="{00000000-0005-0000-0000-00004C520000}"/>
    <cellStyle name="Migliaia 10 3 4 3 3" xfId="33922" xr:uid="{00000000-0005-0000-0000-00004D520000}"/>
    <cellStyle name="Migliaia 10 3 4 3 4" xfId="39224" xr:uid="{00000000-0005-0000-0000-00004E520000}"/>
    <cellStyle name="Migliaia 10 3 4 4" xfId="16111" xr:uid="{00000000-0005-0000-0000-00004F520000}"/>
    <cellStyle name="Migliaia 10 3 4 4 2" xfId="34674" xr:uid="{00000000-0005-0000-0000-000050520000}"/>
    <cellStyle name="Migliaia 10 3 4 4 3" xfId="39976" xr:uid="{00000000-0005-0000-0000-000051520000}"/>
    <cellStyle name="Migliaia 10 3 4 4 4" xfId="29321" xr:uid="{00000000-0005-0000-0000-000052520000}"/>
    <cellStyle name="Migliaia 10 3 4 5" xfId="32206" xr:uid="{00000000-0005-0000-0000-000053520000}"/>
    <cellStyle name="Migliaia 10 3 4 6" xfId="37325" xr:uid="{00000000-0005-0000-0000-000054520000}"/>
    <cellStyle name="Migliaia 10 3 4 7" xfId="12321" xr:uid="{00000000-0005-0000-0000-000055520000}"/>
    <cellStyle name="Migliaia 10 3 5" xfId="4017" xr:uid="{00000000-0005-0000-0000-000056520000}"/>
    <cellStyle name="Migliaia 10 3 5 2" xfId="10487" xr:uid="{00000000-0005-0000-0000-000057520000}"/>
    <cellStyle name="Migliaia 10 3 5 2 2" xfId="31416" xr:uid="{00000000-0005-0000-0000-000058520000}"/>
    <cellStyle name="Migliaia 10 3 5 2 2 2" xfId="36574" xr:uid="{00000000-0005-0000-0000-000059520000}"/>
    <cellStyle name="Migliaia 10 3 5 2 2 3" xfId="41876" xr:uid="{00000000-0005-0000-0000-00005A520000}"/>
    <cellStyle name="Migliaia 10 3 5 2 3" xfId="33923" xr:uid="{00000000-0005-0000-0000-00005B520000}"/>
    <cellStyle name="Migliaia 10 3 5 2 4" xfId="39225" xr:uid="{00000000-0005-0000-0000-00005C520000}"/>
    <cellStyle name="Migliaia 10 3 5 3" xfId="16113" xr:uid="{00000000-0005-0000-0000-00005D520000}"/>
    <cellStyle name="Migliaia 10 3 5 3 2" xfId="34675" xr:uid="{00000000-0005-0000-0000-00005E520000}"/>
    <cellStyle name="Migliaia 10 3 5 3 3" xfId="39977" xr:uid="{00000000-0005-0000-0000-00005F520000}"/>
    <cellStyle name="Migliaia 10 3 5 3 4" xfId="29322" xr:uid="{00000000-0005-0000-0000-000060520000}"/>
    <cellStyle name="Migliaia 10 3 5 4" xfId="32207" xr:uid="{00000000-0005-0000-0000-000061520000}"/>
    <cellStyle name="Migliaia 10 3 5 5" xfId="37326" xr:uid="{00000000-0005-0000-0000-000062520000}"/>
    <cellStyle name="Migliaia 10 3 5 6" xfId="12323" xr:uid="{00000000-0005-0000-0000-000063520000}"/>
    <cellStyle name="Migliaia 10 3 6" xfId="3564" xr:uid="{00000000-0005-0000-0000-000064520000}"/>
    <cellStyle name="Migliaia 10 3 6 2" xfId="10190" xr:uid="{00000000-0005-0000-0000-000065520000}"/>
    <cellStyle name="Migliaia 10 3 6 2 2" xfId="34676" xr:uid="{00000000-0005-0000-0000-000066520000}"/>
    <cellStyle name="Migliaia 10 3 6 2 3" xfId="39978" xr:uid="{00000000-0005-0000-0000-000067520000}"/>
    <cellStyle name="Migliaia 10 3 6 3" xfId="14319" xr:uid="{00000000-0005-0000-0000-000068520000}"/>
    <cellStyle name="Migliaia 10 3 6 4" xfId="16114" xr:uid="{00000000-0005-0000-0000-000069520000}"/>
    <cellStyle name="Migliaia 10 3 6 4 2" xfId="37327" xr:uid="{00000000-0005-0000-0000-00006A520000}"/>
    <cellStyle name="Migliaia 10 3 6 5" xfId="12324" xr:uid="{00000000-0005-0000-0000-00006B520000}"/>
    <cellStyle name="Migliaia 10 3 7" xfId="8580" xr:uid="{00000000-0005-0000-0000-00006C520000}"/>
    <cellStyle name="Migliaia 10 3 7 2" xfId="29323" xr:uid="{00000000-0005-0000-0000-00006D520000}"/>
    <cellStyle name="Migliaia 10 3 7 2 2" xfId="34677" xr:uid="{00000000-0005-0000-0000-00006E520000}"/>
    <cellStyle name="Migliaia 10 3 7 2 3" xfId="39979" xr:uid="{00000000-0005-0000-0000-00006F520000}"/>
    <cellStyle name="Migliaia 10 3 7 3" xfId="32208" xr:uid="{00000000-0005-0000-0000-000070520000}"/>
    <cellStyle name="Migliaia 10 3 7 4" xfId="37328" xr:uid="{00000000-0005-0000-0000-000071520000}"/>
    <cellStyle name="Migliaia 10 3 8" xfId="13728" xr:uid="{00000000-0005-0000-0000-000072520000}"/>
    <cellStyle name="Migliaia 10 3 8 2" xfId="29324" xr:uid="{00000000-0005-0000-0000-000073520000}"/>
    <cellStyle name="Migliaia 10 3 8 2 2" xfId="34678" xr:uid="{00000000-0005-0000-0000-000074520000}"/>
    <cellStyle name="Migliaia 10 3 8 2 3" xfId="39980" xr:uid="{00000000-0005-0000-0000-000075520000}"/>
    <cellStyle name="Migliaia 10 3 8 3" xfId="32209" xr:uid="{00000000-0005-0000-0000-000076520000}"/>
    <cellStyle name="Migliaia 10 3 8 4" xfId="37329" xr:uid="{00000000-0005-0000-0000-000077520000}"/>
    <cellStyle name="Migliaia 10 3 8 5" xfId="20482" xr:uid="{00000000-0005-0000-0000-000078520000}"/>
    <cellStyle name="Migliaia 10 3 9" xfId="16105" xr:uid="{00000000-0005-0000-0000-000079520000}"/>
    <cellStyle name="Migliaia 10 4" xfId="373" xr:uid="{00000000-0005-0000-0000-00007A520000}"/>
    <cellStyle name="Migliaia 10 4 2" xfId="4306" xr:uid="{00000000-0005-0000-0000-00007B520000}"/>
    <cellStyle name="Migliaia 10 4 2 2" xfId="5091" xr:uid="{00000000-0005-0000-0000-00007C520000}"/>
    <cellStyle name="Migliaia 10 4 2 2 2" xfId="29325" xr:uid="{00000000-0005-0000-0000-00007D520000}"/>
    <cellStyle name="Migliaia 10 4 2 2 2 2" xfId="34679" xr:uid="{00000000-0005-0000-0000-00007E520000}"/>
    <cellStyle name="Migliaia 10 4 2 2 2 3" xfId="39981" xr:uid="{00000000-0005-0000-0000-00007F520000}"/>
    <cellStyle name="Migliaia 10 4 2 2 3" xfId="32210" xr:uid="{00000000-0005-0000-0000-000080520000}"/>
    <cellStyle name="Migliaia 10 4 2 2 4" xfId="37330" xr:uid="{00000000-0005-0000-0000-000081520000}"/>
    <cellStyle name="Migliaia 10 4 2 3" xfId="8192" xr:uid="{00000000-0005-0000-0000-000082520000}"/>
    <cellStyle name="Migliaia 10 4 2 3 2" xfId="29326" xr:uid="{00000000-0005-0000-0000-000083520000}"/>
    <cellStyle name="Migliaia 10 4 2 3 2 2" xfId="34680" xr:uid="{00000000-0005-0000-0000-000084520000}"/>
    <cellStyle name="Migliaia 10 4 2 3 2 3" xfId="39982" xr:uid="{00000000-0005-0000-0000-000085520000}"/>
    <cellStyle name="Migliaia 10 4 2 3 3" xfId="32211" xr:uid="{00000000-0005-0000-0000-000086520000}"/>
    <cellStyle name="Migliaia 10 4 2 3 4" xfId="37331" xr:uid="{00000000-0005-0000-0000-000087520000}"/>
    <cellStyle name="Migliaia 10 4 2 4" xfId="7543" xr:uid="{00000000-0005-0000-0000-000088520000}"/>
    <cellStyle name="Migliaia 10 4 2 5" xfId="6907" xr:uid="{00000000-0005-0000-0000-000089520000}"/>
    <cellStyle name="Migliaia 10 4 2 5 2" xfId="17680" xr:uid="{00000000-0005-0000-0000-00008A520000}"/>
    <cellStyle name="Migliaia 10 4 2 5 3" xfId="44242" xr:uid="{00000000-0005-0000-0000-00008B520000}"/>
    <cellStyle name="Migliaia 10 4 2 5 4" xfId="46673" xr:uid="{00000000-0005-0000-0000-00008C520000}"/>
    <cellStyle name="Migliaia 10 4 2 5 5" xfId="49689" xr:uid="{00000000-0005-0000-0000-00008D520000}"/>
    <cellStyle name="Migliaia 10 4 2 6" xfId="16116" xr:uid="{00000000-0005-0000-0000-00008E520000}"/>
    <cellStyle name="Migliaia 10 4 2 7" xfId="20484" xr:uid="{00000000-0005-0000-0000-00008F520000}"/>
    <cellStyle name="Migliaia 10 4 3" xfId="5092" xr:uid="{00000000-0005-0000-0000-000090520000}"/>
    <cellStyle name="Migliaia 10 4 3 2" xfId="14472" xr:uid="{00000000-0005-0000-0000-000091520000}"/>
    <cellStyle name="Migliaia 10 4 3 2 2" xfId="34681" xr:uid="{00000000-0005-0000-0000-000092520000}"/>
    <cellStyle name="Migliaia 10 4 3 2 3" xfId="39983" xr:uid="{00000000-0005-0000-0000-000093520000}"/>
    <cellStyle name="Migliaia 10 4 3 3" xfId="32212" xr:uid="{00000000-0005-0000-0000-000094520000}"/>
    <cellStyle name="Migliaia 10 4 3 4" xfId="37332" xr:uid="{00000000-0005-0000-0000-000095520000}"/>
    <cellStyle name="Migliaia 10 4 3 5" xfId="13726" xr:uid="{00000000-0005-0000-0000-000096520000}"/>
    <cellStyle name="Migliaia 10 4 4" xfId="8193" xr:uid="{00000000-0005-0000-0000-000097520000}"/>
    <cellStyle name="Migliaia 10 4 4 2" xfId="29327" xr:uid="{00000000-0005-0000-0000-000098520000}"/>
    <cellStyle name="Migliaia 10 4 4 2 2" xfId="34682" xr:uid="{00000000-0005-0000-0000-000099520000}"/>
    <cellStyle name="Migliaia 10 4 4 2 3" xfId="39984" xr:uid="{00000000-0005-0000-0000-00009A520000}"/>
    <cellStyle name="Migliaia 10 4 4 3" xfId="32213" xr:uid="{00000000-0005-0000-0000-00009B520000}"/>
    <cellStyle name="Migliaia 10 4 4 4" xfId="37333" xr:uid="{00000000-0005-0000-0000-00009C520000}"/>
    <cellStyle name="Migliaia 10 4 5" xfId="7542" xr:uid="{00000000-0005-0000-0000-00009D520000}"/>
    <cellStyle name="Migliaia 10 4 5 2" xfId="29328" xr:uid="{00000000-0005-0000-0000-00009E520000}"/>
    <cellStyle name="Migliaia 10 4 5 2 2" xfId="34683" xr:uid="{00000000-0005-0000-0000-00009F520000}"/>
    <cellStyle name="Migliaia 10 4 5 2 3" xfId="39985" xr:uid="{00000000-0005-0000-0000-0000A0520000}"/>
    <cellStyle name="Migliaia 10 4 5 3" xfId="32214" xr:uid="{00000000-0005-0000-0000-0000A1520000}"/>
    <cellStyle name="Migliaia 10 4 5 4" xfId="37334" xr:uid="{00000000-0005-0000-0000-0000A2520000}"/>
    <cellStyle name="Migliaia 10 4 6" xfId="6906" xr:uid="{00000000-0005-0000-0000-0000A3520000}"/>
    <cellStyle name="Migliaia 10 4 6 2" xfId="17679" xr:uid="{00000000-0005-0000-0000-0000A4520000}"/>
    <cellStyle name="Migliaia 10 4 6 2 2" xfId="34684" xr:uid="{00000000-0005-0000-0000-0000A5520000}"/>
    <cellStyle name="Migliaia 10 4 6 2 3" xfId="39986" xr:uid="{00000000-0005-0000-0000-0000A6520000}"/>
    <cellStyle name="Migliaia 10 4 6 2 4" xfId="29329" xr:uid="{00000000-0005-0000-0000-0000A7520000}"/>
    <cellStyle name="Migliaia 10 4 6 3" xfId="32215" xr:uid="{00000000-0005-0000-0000-0000A8520000}"/>
    <cellStyle name="Migliaia 10 4 6 4" xfId="37335" xr:uid="{00000000-0005-0000-0000-0000A9520000}"/>
    <cellStyle name="Migliaia 10 4 6 5" xfId="20485" xr:uid="{00000000-0005-0000-0000-0000AA520000}"/>
    <cellStyle name="Migliaia 10 4 6 6" xfId="43986" xr:uid="{00000000-0005-0000-0000-0000AB520000}"/>
    <cellStyle name="Migliaia 10 4 6 7" xfId="46672" xr:uid="{00000000-0005-0000-0000-0000AC520000}"/>
    <cellStyle name="Migliaia 10 4 6 8" xfId="49688" xr:uid="{00000000-0005-0000-0000-0000AD520000}"/>
    <cellStyle name="Migliaia 10 4 7" xfId="16115" xr:uid="{00000000-0005-0000-0000-0000AE520000}"/>
    <cellStyle name="Migliaia 10 4 7 2" xfId="29330" xr:uid="{00000000-0005-0000-0000-0000AF520000}"/>
    <cellStyle name="Migliaia 10 4 7 2 2" xfId="34685" xr:uid="{00000000-0005-0000-0000-0000B0520000}"/>
    <cellStyle name="Migliaia 10 4 7 2 3" xfId="39987" xr:uid="{00000000-0005-0000-0000-0000B1520000}"/>
    <cellStyle name="Migliaia 10 4 7 3" xfId="32216" xr:uid="{00000000-0005-0000-0000-0000B2520000}"/>
    <cellStyle name="Migliaia 10 4 7 4" xfId="37336" xr:uid="{00000000-0005-0000-0000-0000B3520000}"/>
    <cellStyle name="Migliaia 10 4 7 5" xfId="20486" xr:uid="{00000000-0005-0000-0000-0000B4520000}"/>
    <cellStyle name="Migliaia 10 4 8" xfId="20483" xr:uid="{00000000-0005-0000-0000-0000B5520000}"/>
    <cellStyle name="Migliaia 10 4 9" xfId="2332" xr:uid="{00000000-0005-0000-0000-0000B6520000}"/>
    <cellStyle name="Migliaia 10 5" xfId="374" xr:uid="{00000000-0005-0000-0000-0000B7520000}"/>
    <cellStyle name="Migliaia 10 5 2" xfId="4307" xr:uid="{00000000-0005-0000-0000-0000B8520000}"/>
    <cellStyle name="Migliaia 10 5 2 2" xfId="14669" xr:uid="{00000000-0005-0000-0000-0000B9520000}"/>
    <cellStyle name="Migliaia 10 5 2 2 2" xfId="34686" xr:uid="{00000000-0005-0000-0000-0000BA520000}"/>
    <cellStyle name="Migliaia 10 5 2 2 3" xfId="39988" xr:uid="{00000000-0005-0000-0000-0000BB520000}"/>
    <cellStyle name="Migliaia 10 5 2 3" xfId="16118" xr:uid="{00000000-0005-0000-0000-0000BC520000}"/>
    <cellStyle name="Migliaia 10 5 2 3 2" xfId="32217" xr:uid="{00000000-0005-0000-0000-0000BD520000}"/>
    <cellStyle name="Migliaia 10 5 2 4" xfId="37337" xr:uid="{00000000-0005-0000-0000-0000BE520000}"/>
    <cellStyle name="Migliaia 10 5 2 5" xfId="12325" xr:uid="{00000000-0005-0000-0000-0000BF520000}"/>
    <cellStyle name="Migliaia 10 5 3" xfId="7544" xr:uid="{00000000-0005-0000-0000-0000C0520000}"/>
    <cellStyle name="Migliaia 10 5 3 2" xfId="29331" xr:uid="{00000000-0005-0000-0000-0000C1520000}"/>
    <cellStyle name="Migliaia 10 5 3 2 2" xfId="34687" xr:uid="{00000000-0005-0000-0000-0000C2520000}"/>
    <cellStyle name="Migliaia 10 5 3 2 3" xfId="39989" xr:uid="{00000000-0005-0000-0000-0000C3520000}"/>
    <cellStyle name="Migliaia 10 5 3 3" xfId="32218" xr:uid="{00000000-0005-0000-0000-0000C4520000}"/>
    <cellStyle name="Migliaia 10 5 3 4" xfId="37338" xr:uid="{00000000-0005-0000-0000-0000C5520000}"/>
    <cellStyle name="Migliaia 10 5 4" xfId="6908" xr:uid="{00000000-0005-0000-0000-0000C6520000}"/>
    <cellStyle name="Migliaia 10 5 4 2" xfId="17681" xr:uid="{00000000-0005-0000-0000-0000C7520000}"/>
    <cellStyle name="Migliaia 10 5 4 2 2" xfId="34688" xr:uid="{00000000-0005-0000-0000-0000C8520000}"/>
    <cellStyle name="Migliaia 10 5 4 2 3" xfId="39990" xr:uid="{00000000-0005-0000-0000-0000C9520000}"/>
    <cellStyle name="Migliaia 10 5 4 2 4" xfId="29332" xr:uid="{00000000-0005-0000-0000-0000CA520000}"/>
    <cellStyle name="Migliaia 10 5 4 3" xfId="32219" xr:uid="{00000000-0005-0000-0000-0000CB520000}"/>
    <cellStyle name="Migliaia 10 5 4 4" xfId="37339" xr:uid="{00000000-0005-0000-0000-0000CC520000}"/>
    <cellStyle name="Migliaia 10 5 4 5" xfId="20488" xr:uid="{00000000-0005-0000-0000-0000CD520000}"/>
    <cellStyle name="Migliaia 10 5 4 6" xfId="42488" xr:uid="{00000000-0005-0000-0000-0000CE520000}"/>
    <cellStyle name="Migliaia 10 5 4 7" xfId="46674" xr:uid="{00000000-0005-0000-0000-0000CF520000}"/>
    <cellStyle name="Migliaia 10 5 4 8" xfId="49690" xr:uid="{00000000-0005-0000-0000-0000D0520000}"/>
    <cellStyle name="Migliaia 10 5 5" xfId="16117" xr:uid="{00000000-0005-0000-0000-0000D1520000}"/>
    <cellStyle name="Migliaia 10 5 5 2" xfId="29333" xr:uid="{00000000-0005-0000-0000-0000D2520000}"/>
    <cellStyle name="Migliaia 10 5 5 2 2" xfId="34689" xr:uid="{00000000-0005-0000-0000-0000D3520000}"/>
    <cellStyle name="Migliaia 10 5 5 2 3" xfId="39991" xr:uid="{00000000-0005-0000-0000-0000D4520000}"/>
    <cellStyle name="Migliaia 10 5 5 3" xfId="32220" xr:uid="{00000000-0005-0000-0000-0000D5520000}"/>
    <cellStyle name="Migliaia 10 5 5 4" xfId="37340" xr:uid="{00000000-0005-0000-0000-0000D6520000}"/>
    <cellStyle name="Migliaia 10 5 5 5" xfId="20489" xr:uid="{00000000-0005-0000-0000-0000D7520000}"/>
    <cellStyle name="Migliaia 10 5 6" xfId="20490" xr:uid="{00000000-0005-0000-0000-0000D8520000}"/>
    <cellStyle name="Migliaia 10 5 6 2" xfId="29334" xr:uid="{00000000-0005-0000-0000-0000D9520000}"/>
    <cellStyle name="Migliaia 10 5 6 2 2" xfId="34690" xr:uid="{00000000-0005-0000-0000-0000DA520000}"/>
    <cellStyle name="Migliaia 10 5 6 2 3" xfId="39992" xr:uid="{00000000-0005-0000-0000-0000DB520000}"/>
    <cellStyle name="Migliaia 10 5 6 3" xfId="32221" xr:uid="{00000000-0005-0000-0000-0000DC520000}"/>
    <cellStyle name="Migliaia 10 5 6 4" xfId="37341" xr:uid="{00000000-0005-0000-0000-0000DD520000}"/>
    <cellStyle name="Migliaia 10 5 7" xfId="20487" xr:uid="{00000000-0005-0000-0000-0000DE520000}"/>
    <cellStyle name="Migliaia 10 5 8" xfId="2333" xr:uid="{00000000-0005-0000-0000-0000DF520000}"/>
    <cellStyle name="Migliaia 10 6" xfId="2328" xr:uid="{00000000-0005-0000-0000-0000E0520000}"/>
    <cellStyle name="Migliaia 10 6 2" xfId="4302" xr:uid="{00000000-0005-0000-0000-0000E1520000}"/>
    <cellStyle name="Migliaia 10 6 2 2" xfId="5991" xr:uid="{00000000-0005-0000-0000-0000E2520000}"/>
    <cellStyle name="Migliaia 10 6 2 3" xfId="14986" xr:uid="{00000000-0005-0000-0000-0000E3520000}"/>
    <cellStyle name="Migliaia 10 6 2 4" xfId="16120" xr:uid="{00000000-0005-0000-0000-0000E4520000}"/>
    <cellStyle name="Migliaia 10 6 2 5" xfId="28573" xr:uid="{00000000-0005-0000-0000-0000E5520000}"/>
    <cellStyle name="Migliaia 10 6 2 6" xfId="12327" xr:uid="{00000000-0005-0000-0000-0000E6520000}"/>
    <cellStyle name="Migliaia 10 6 3" xfId="5743" xr:uid="{00000000-0005-0000-0000-0000E7520000}"/>
    <cellStyle name="Migliaia 10 6 3 2" xfId="31417" xr:uid="{00000000-0005-0000-0000-0000E8520000}"/>
    <cellStyle name="Migliaia 10 6 3 2 2" xfId="36575" xr:uid="{00000000-0005-0000-0000-0000E9520000}"/>
    <cellStyle name="Migliaia 10 6 3 2 3" xfId="41877" xr:uid="{00000000-0005-0000-0000-0000EA520000}"/>
    <cellStyle name="Migliaia 10 6 3 3" xfId="33924" xr:uid="{00000000-0005-0000-0000-0000EB520000}"/>
    <cellStyle name="Migliaia 10 6 3 4" xfId="39226" xr:uid="{00000000-0005-0000-0000-0000EC520000}"/>
    <cellStyle name="Migliaia 10 6 4" xfId="16119" xr:uid="{00000000-0005-0000-0000-0000ED520000}"/>
    <cellStyle name="Migliaia 10 6 4 2" xfId="34691" xr:uid="{00000000-0005-0000-0000-0000EE520000}"/>
    <cellStyle name="Migliaia 10 6 4 3" xfId="39993" xr:uid="{00000000-0005-0000-0000-0000EF520000}"/>
    <cellStyle name="Migliaia 10 6 4 4" xfId="29335" xr:uid="{00000000-0005-0000-0000-0000F0520000}"/>
    <cellStyle name="Migliaia 10 6 5" xfId="32222" xr:uid="{00000000-0005-0000-0000-0000F1520000}"/>
    <cellStyle name="Migliaia 10 6 6" xfId="37342" xr:uid="{00000000-0005-0000-0000-0000F2520000}"/>
    <cellStyle name="Migliaia 10 6 7" xfId="12326" xr:uid="{00000000-0005-0000-0000-0000F3520000}"/>
    <cellStyle name="Migliaia 10 7" xfId="4015" xr:uid="{00000000-0005-0000-0000-0000F4520000}"/>
    <cellStyle name="Migliaia 10 7 2" xfId="10485" xr:uid="{00000000-0005-0000-0000-0000F5520000}"/>
    <cellStyle name="Migliaia 10 7 2 2" xfId="31418" xr:uid="{00000000-0005-0000-0000-0000F6520000}"/>
    <cellStyle name="Migliaia 10 7 2 2 2" xfId="36576" xr:uid="{00000000-0005-0000-0000-0000F7520000}"/>
    <cellStyle name="Migliaia 10 7 2 2 3" xfId="41878" xr:uid="{00000000-0005-0000-0000-0000F8520000}"/>
    <cellStyle name="Migliaia 10 7 2 3" xfId="33925" xr:uid="{00000000-0005-0000-0000-0000F9520000}"/>
    <cellStyle name="Migliaia 10 7 2 4" xfId="39227" xr:uid="{00000000-0005-0000-0000-0000FA520000}"/>
    <cellStyle name="Migliaia 10 7 3" xfId="16121" xr:uid="{00000000-0005-0000-0000-0000FB520000}"/>
    <cellStyle name="Migliaia 10 7 3 2" xfId="34692" xr:uid="{00000000-0005-0000-0000-0000FC520000}"/>
    <cellStyle name="Migliaia 10 7 3 3" xfId="39994" xr:uid="{00000000-0005-0000-0000-0000FD520000}"/>
    <cellStyle name="Migliaia 10 7 3 4" xfId="29336" xr:uid="{00000000-0005-0000-0000-0000FE520000}"/>
    <cellStyle name="Migliaia 10 7 4" xfId="32223" xr:uid="{00000000-0005-0000-0000-0000FF520000}"/>
    <cellStyle name="Migliaia 10 7 5" xfId="37343" xr:uid="{00000000-0005-0000-0000-000000530000}"/>
    <cellStyle name="Migliaia 10 7 6" xfId="12328" xr:uid="{00000000-0005-0000-0000-000001530000}"/>
    <cellStyle name="Migliaia 10 8" xfId="3562" xr:uid="{00000000-0005-0000-0000-000002530000}"/>
    <cellStyle name="Migliaia 10 8 2" xfId="10188" xr:uid="{00000000-0005-0000-0000-000003530000}"/>
    <cellStyle name="Migliaia 10 8 2 2" xfId="31419" xr:uid="{00000000-0005-0000-0000-000004530000}"/>
    <cellStyle name="Migliaia 10 8 2 2 2" xfId="36577" xr:uid="{00000000-0005-0000-0000-000005530000}"/>
    <cellStyle name="Migliaia 10 8 2 2 3" xfId="41879" xr:uid="{00000000-0005-0000-0000-000006530000}"/>
    <cellStyle name="Migliaia 10 8 2 3" xfId="33926" xr:uid="{00000000-0005-0000-0000-000007530000}"/>
    <cellStyle name="Migliaia 10 8 2 4" xfId="39228" xr:uid="{00000000-0005-0000-0000-000008530000}"/>
    <cellStyle name="Migliaia 10 8 3" xfId="16122" xr:uid="{00000000-0005-0000-0000-000009530000}"/>
    <cellStyle name="Migliaia 10 8 3 2" xfId="34693" xr:uid="{00000000-0005-0000-0000-00000A530000}"/>
    <cellStyle name="Migliaia 10 8 3 3" xfId="39995" xr:uid="{00000000-0005-0000-0000-00000B530000}"/>
    <cellStyle name="Migliaia 10 8 3 4" xfId="29337" xr:uid="{00000000-0005-0000-0000-00000C530000}"/>
    <cellStyle name="Migliaia 10 8 4" xfId="32224" xr:uid="{00000000-0005-0000-0000-00000D530000}"/>
    <cellStyle name="Migliaia 10 8 5" xfId="37344" xr:uid="{00000000-0005-0000-0000-00000E530000}"/>
    <cellStyle name="Migliaia 10 8 6" xfId="12329" xr:uid="{00000000-0005-0000-0000-00000F530000}"/>
    <cellStyle name="Migliaia 10 9" xfId="13441" xr:uid="{00000000-0005-0000-0000-000010530000}"/>
    <cellStyle name="Migliaia 10 9 2" xfId="29338" xr:uid="{00000000-0005-0000-0000-000011530000}"/>
    <cellStyle name="Migliaia 10 9 2 2" xfId="34694" xr:uid="{00000000-0005-0000-0000-000012530000}"/>
    <cellStyle name="Migliaia 10 9 2 3" xfId="39996" xr:uid="{00000000-0005-0000-0000-000013530000}"/>
    <cellStyle name="Migliaia 10 9 3" xfId="32225" xr:uid="{00000000-0005-0000-0000-000014530000}"/>
    <cellStyle name="Migliaia 10 9 4" xfId="37345" xr:uid="{00000000-0005-0000-0000-000015530000}"/>
    <cellStyle name="Migliaia 11" xfId="375" xr:uid="{00000000-0005-0000-0000-000016530000}"/>
    <cellStyle name="Migliaia 11 10" xfId="16123" xr:uid="{00000000-0005-0000-0000-000017530000}"/>
    <cellStyle name="Migliaia 11 10 2" xfId="34695" xr:uid="{00000000-0005-0000-0000-000018530000}"/>
    <cellStyle name="Migliaia 11 10 3" xfId="39997" xr:uid="{00000000-0005-0000-0000-000019530000}"/>
    <cellStyle name="Migliaia 11 10 4" xfId="29339" xr:uid="{00000000-0005-0000-0000-00001A530000}"/>
    <cellStyle name="Migliaia 11 11" xfId="32226" xr:uid="{00000000-0005-0000-0000-00001B530000}"/>
    <cellStyle name="Migliaia 11 12" xfId="37346" xr:uid="{00000000-0005-0000-0000-00001C530000}"/>
    <cellStyle name="Migliaia 11 13" xfId="1786" xr:uid="{00000000-0005-0000-0000-00001D530000}"/>
    <cellStyle name="Migliaia 11 2" xfId="376" xr:uid="{00000000-0005-0000-0000-00001E530000}"/>
    <cellStyle name="Migliaia 11 2 2" xfId="2335" xr:uid="{00000000-0005-0000-0000-00001F530000}"/>
    <cellStyle name="Migliaia 11 2 2 2" xfId="4309" xr:uid="{00000000-0005-0000-0000-000020530000}"/>
    <cellStyle name="Migliaia 11 2 2 2 2" xfId="10668" xr:uid="{00000000-0005-0000-0000-000021530000}"/>
    <cellStyle name="Migliaia 11 2 2 2 2 2" xfId="34696" xr:uid="{00000000-0005-0000-0000-000022530000}"/>
    <cellStyle name="Migliaia 11 2 2 2 2 3" xfId="39998" xr:uid="{00000000-0005-0000-0000-000023530000}"/>
    <cellStyle name="Migliaia 11 2 2 2 3" xfId="14670" xr:uid="{00000000-0005-0000-0000-000024530000}"/>
    <cellStyle name="Migliaia 11 2 2 2 4" xfId="16126" xr:uid="{00000000-0005-0000-0000-000025530000}"/>
    <cellStyle name="Migliaia 11 2 2 2 4 2" xfId="37347" xr:uid="{00000000-0005-0000-0000-000026530000}"/>
    <cellStyle name="Migliaia 11 2 2 2 5" xfId="12330" xr:uid="{00000000-0005-0000-0000-000027530000}"/>
    <cellStyle name="Migliaia 11 2 2 3" xfId="7895" xr:uid="{00000000-0005-0000-0000-000028530000}"/>
    <cellStyle name="Migliaia 11 2 2 3 2" xfId="31420" xr:uid="{00000000-0005-0000-0000-000029530000}"/>
    <cellStyle name="Migliaia 11 2 2 3 2 2" xfId="36578" xr:uid="{00000000-0005-0000-0000-00002A530000}"/>
    <cellStyle name="Migliaia 11 2 2 3 2 3" xfId="41880" xr:uid="{00000000-0005-0000-0000-00002B530000}"/>
    <cellStyle name="Migliaia 11 2 2 3 3" xfId="33927" xr:uid="{00000000-0005-0000-0000-00002C530000}"/>
    <cellStyle name="Migliaia 11 2 2 3 4" xfId="39229" xr:uid="{00000000-0005-0000-0000-00002D530000}"/>
    <cellStyle name="Migliaia 11 2 2 4" xfId="6909" xr:uid="{00000000-0005-0000-0000-00002E530000}"/>
    <cellStyle name="Migliaia 11 2 2 4 2" xfId="17682" xr:uid="{00000000-0005-0000-0000-00002F530000}"/>
    <cellStyle name="Migliaia 11 2 2 4 3" xfId="44860" xr:uid="{00000000-0005-0000-0000-000030530000}"/>
    <cellStyle name="Migliaia 11 2 2 4 4" xfId="46675" xr:uid="{00000000-0005-0000-0000-000031530000}"/>
    <cellStyle name="Migliaia 11 2 2 4 5" xfId="49691" xr:uid="{00000000-0005-0000-0000-000032530000}"/>
    <cellStyle name="Migliaia 11 2 2 5" xfId="16125" xr:uid="{00000000-0005-0000-0000-000033530000}"/>
    <cellStyle name="Migliaia 11 2 2 6" xfId="20497" xr:uid="{00000000-0005-0000-0000-000034530000}"/>
    <cellStyle name="Migliaia 11 2 3" xfId="4019" xr:uid="{00000000-0005-0000-0000-000035530000}"/>
    <cellStyle name="Migliaia 11 2 3 2" xfId="10489" xr:uid="{00000000-0005-0000-0000-000036530000}"/>
    <cellStyle name="Migliaia 11 2 3 2 2" xfId="31421" xr:uid="{00000000-0005-0000-0000-000037530000}"/>
    <cellStyle name="Migliaia 11 2 3 2 2 2" xfId="36579" xr:uid="{00000000-0005-0000-0000-000038530000}"/>
    <cellStyle name="Migliaia 11 2 3 2 2 3" xfId="41881" xr:uid="{00000000-0005-0000-0000-000039530000}"/>
    <cellStyle name="Migliaia 11 2 3 2 3" xfId="33928" xr:uid="{00000000-0005-0000-0000-00003A530000}"/>
    <cellStyle name="Migliaia 11 2 3 2 4" xfId="39230" xr:uid="{00000000-0005-0000-0000-00003B530000}"/>
    <cellStyle name="Migliaia 11 2 3 3" xfId="16127" xr:uid="{00000000-0005-0000-0000-00003C530000}"/>
    <cellStyle name="Migliaia 11 2 3 3 2" xfId="34697" xr:uid="{00000000-0005-0000-0000-00003D530000}"/>
    <cellStyle name="Migliaia 11 2 3 3 3" xfId="39999" xr:uid="{00000000-0005-0000-0000-00003E530000}"/>
    <cellStyle name="Migliaia 11 2 3 3 4" xfId="29340" xr:uid="{00000000-0005-0000-0000-00003F530000}"/>
    <cellStyle name="Migliaia 11 2 3 4" xfId="32228" xr:uid="{00000000-0005-0000-0000-000040530000}"/>
    <cellStyle name="Migliaia 11 2 3 5" xfId="37348" xr:uid="{00000000-0005-0000-0000-000041530000}"/>
    <cellStyle name="Migliaia 11 2 3 6" xfId="12331" xr:uid="{00000000-0005-0000-0000-000042530000}"/>
    <cellStyle name="Migliaia 11 2 4" xfId="3567" xr:uid="{00000000-0005-0000-0000-000043530000}"/>
    <cellStyle name="Migliaia 11 2 4 2" xfId="10192" xr:uid="{00000000-0005-0000-0000-000044530000}"/>
    <cellStyle name="Migliaia 11 2 4 2 2" xfId="34698" xr:uid="{00000000-0005-0000-0000-000045530000}"/>
    <cellStyle name="Migliaia 11 2 4 2 3" xfId="40000" xr:uid="{00000000-0005-0000-0000-000046530000}"/>
    <cellStyle name="Migliaia 11 2 4 3" xfId="15035" xr:uid="{00000000-0005-0000-0000-000047530000}"/>
    <cellStyle name="Migliaia 11 2 4 4" xfId="16128" xr:uid="{00000000-0005-0000-0000-000048530000}"/>
    <cellStyle name="Migliaia 11 2 4 4 2" xfId="37349" xr:uid="{00000000-0005-0000-0000-000049530000}"/>
    <cellStyle name="Migliaia 11 2 4 5" xfId="12332" xr:uid="{00000000-0005-0000-0000-00004A530000}"/>
    <cellStyle name="Migliaia 11 2 5" xfId="9408" xr:uid="{00000000-0005-0000-0000-00004B530000}"/>
    <cellStyle name="Migliaia 11 2 5 2" xfId="29341" xr:uid="{00000000-0005-0000-0000-00004C530000}"/>
    <cellStyle name="Migliaia 11 2 5 2 2" xfId="34699" xr:uid="{00000000-0005-0000-0000-00004D530000}"/>
    <cellStyle name="Migliaia 11 2 5 2 3" xfId="40001" xr:uid="{00000000-0005-0000-0000-00004E530000}"/>
    <cellStyle name="Migliaia 11 2 5 3" xfId="32229" xr:uid="{00000000-0005-0000-0000-00004F530000}"/>
    <cellStyle name="Migliaia 11 2 5 4" xfId="37350" xr:uid="{00000000-0005-0000-0000-000050530000}"/>
    <cellStyle name="Migliaia 11 2 6" xfId="16124" xr:uid="{00000000-0005-0000-0000-000051530000}"/>
    <cellStyle name="Migliaia 11 2 6 2" xfId="29342" xr:uid="{00000000-0005-0000-0000-000052530000}"/>
    <cellStyle name="Migliaia 11 2 6 2 2" xfId="34700" xr:uid="{00000000-0005-0000-0000-000053530000}"/>
    <cellStyle name="Migliaia 11 2 6 2 3" xfId="40002" xr:uid="{00000000-0005-0000-0000-000054530000}"/>
    <cellStyle name="Migliaia 11 2 6 3" xfId="32230" xr:uid="{00000000-0005-0000-0000-000055530000}"/>
    <cellStyle name="Migliaia 11 2 6 4" xfId="37351" xr:uid="{00000000-0005-0000-0000-000056530000}"/>
    <cellStyle name="Migliaia 11 2 6 5" xfId="20501" xr:uid="{00000000-0005-0000-0000-000057530000}"/>
    <cellStyle name="Migliaia 11 2 7" xfId="20496" xr:uid="{00000000-0005-0000-0000-000058530000}"/>
    <cellStyle name="Migliaia 11 2 8" xfId="1787" xr:uid="{00000000-0005-0000-0000-000059530000}"/>
    <cellStyle name="Migliaia 11 3" xfId="377" xr:uid="{00000000-0005-0000-0000-00005A530000}"/>
    <cellStyle name="Migliaia 11 3 10" xfId="20502" xr:uid="{00000000-0005-0000-0000-00005B530000}"/>
    <cellStyle name="Migliaia 11 3 11" xfId="12333" xr:uid="{00000000-0005-0000-0000-00005C530000}"/>
    <cellStyle name="Migliaia 11 3 12" xfId="1788" xr:uid="{00000000-0005-0000-0000-00005D530000}"/>
    <cellStyle name="Migliaia 11 3 2" xfId="378" xr:uid="{00000000-0005-0000-0000-00005E530000}"/>
    <cellStyle name="Migliaia 11 3 2 2" xfId="4311" xr:uid="{00000000-0005-0000-0000-00005F530000}"/>
    <cellStyle name="Migliaia 11 3 2 2 2" xfId="8194" xr:uid="{00000000-0005-0000-0000-000060530000}"/>
    <cellStyle name="Migliaia 11 3 2 2 2 2" xfId="14671" xr:uid="{00000000-0005-0000-0000-000061530000}"/>
    <cellStyle name="Migliaia 11 3 2 2 2 2 2" xfId="18146" xr:uid="{00000000-0005-0000-0000-000062530000}"/>
    <cellStyle name="Migliaia 11 3 2 2 2 2 2 2" xfId="34701" xr:uid="{00000000-0005-0000-0000-000063530000}"/>
    <cellStyle name="Migliaia 11 3 2 2 2 2 3" xfId="40003" xr:uid="{00000000-0005-0000-0000-000064530000}"/>
    <cellStyle name="Migliaia 11 3 2 2 2 2 4" xfId="29343" xr:uid="{00000000-0005-0000-0000-000065530000}"/>
    <cellStyle name="Migliaia 11 3 2 2 2 3" xfId="32231" xr:uid="{00000000-0005-0000-0000-000066530000}"/>
    <cellStyle name="Migliaia 11 3 2 2 2 4" xfId="37352" xr:uid="{00000000-0005-0000-0000-000067530000}"/>
    <cellStyle name="Migliaia 11 3 2 2 2 5" xfId="33472" xr:uid="{00000000-0005-0000-0000-000068530000}"/>
    <cellStyle name="Migliaia 11 3 2 2 2 6" xfId="47152" xr:uid="{00000000-0005-0000-0000-000069530000}"/>
    <cellStyle name="Migliaia 11 3 2 2 2 7" xfId="50168" xr:uid="{00000000-0005-0000-0000-00006A530000}"/>
    <cellStyle name="Migliaia 11 3 2 2 2 8" xfId="13947" xr:uid="{00000000-0005-0000-0000-00006B530000}"/>
    <cellStyle name="Migliaia 11 3 2 2 3" xfId="7984" xr:uid="{00000000-0005-0000-0000-00006C530000}"/>
    <cellStyle name="Migliaia 11 3 2 2 4" xfId="6910" xr:uid="{00000000-0005-0000-0000-00006D530000}"/>
    <cellStyle name="Migliaia 11 3 2 2 4 2" xfId="17683" xr:uid="{00000000-0005-0000-0000-00006E530000}"/>
    <cellStyle name="Migliaia 11 3 2 2 4 3" xfId="21637" xr:uid="{00000000-0005-0000-0000-00006F530000}"/>
    <cellStyle name="Migliaia 11 3 2 2 4 4" xfId="46676" xr:uid="{00000000-0005-0000-0000-000070530000}"/>
    <cellStyle name="Migliaia 11 3 2 2 4 5" xfId="49692" xr:uid="{00000000-0005-0000-0000-000071530000}"/>
    <cellStyle name="Migliaia 11 3 2 2 5" xfId="16131" xr:uid="{00000000-0005-0000-0000-000072530000}"/>
    <cellStyle name="Migliaia 11 3 2 2 6" xfId="20504" xr:uid="{00000000-0005-0000-0000-000073530000}"/>
    <cellStyle name="Migliaia 11 3 2 3" xfId="3569" xr:uid="{00000000-0005-0000-0000-000074530000}"/>
    <cellStyle name="Migliaia 11 3 2 3 2" xfId="7814" xr:uid="{00000000-0005-0000-0000-000075530000}"/>
    <cellStyle name="Migliaia 11 3 2 3 2 2" xfId="34702" xr:uid="{00000000-0005-0000-0000-000076530000}"/>
    <cellStyle name="Migliaia 11 3 2 3 2 3" xfId="40004" xr:uid="{00000000-0005-0000-0000-000077530000}"/>
    <cellStyle name="Migliaia 11 3 2 3 2 4" xfId="29344" xr:uid="{00000000-0005-0000-0000-000078530000}"/>
    <cellStyle name="Migliaia 11 3 2 3 3" xfId="8195" xr:uid="{00000000-0005-0000-0000-000079530000}"/>
    <cellStyle name="Migliaia 11 3 2 3 4" xfId="16132" xr:uid="{00000000-0005-0000-0000-00007A530000}"/>
    <cellStyle name="Migliaia 11 3 2 3 4 2" xfId="37353" xr:uid="{00000000-0005-0000-0000-00007B530000}"/>
    <cellStyle name="Migliaia 11 3 2 3 5" xfId="12334" xr:uid="{00000000-0005-0000-0000-00007C530000}"/>
    <cellStyle name="Migliaia 11 3 2 4" xfId="7545" xr:uid="{00000000-0005-0000-0000-00007D530000}"/>
    <cellStyle name="Migliaia 11 3 2 4 2" xfId="14366" xr:uid="{00000000-0005-0000-0000-00007E530000}"/>
    <cellStyle name="Migliaia 11 3 2 4 2 2" xfId="34703" xr:uid="{00000000-0005-0000-0000-00007F530000}"/>
    <cellStyle name="Migliaia 11 3 2 4 2 3" xfId="40005" xr:uid="{00000000-0005-0000-0000-000080530000}"/>
    <cellStyle name="Migliaia 11 3 2 4 3" xfId="32232" xr:uid="{00000000-0005-0000-0000-000081530000}"/>
    <cellStyle name="Migliaia 11 3 2 4 4" xfId="37354" xr:uid="{00000000-0005-0000-0000-000082530000}"/>
    <cellStyle name="Migliaia 11 3 2 4 5" xfId="13444" xr:uid="{00000000-0005-0000-0000-000083530000}"/>
    <cellStyle name="Migliaia 11 3 2 5" xfId="13724" xr:uid="{00000000-0005-0000-0000-000084530000}"/>
    <cellStyle name="Migliaia 11 3 2 5 2" xfId="29345" xr:uid="{00000000-0005-0000-0000-000085530000}"/>
    <cellStyle name="Migliaia 11 3 2 5 2 2" xfId="34704" xr:uid="{00000000-0005-0000-0000-000086530000}"/>
    <cellStyle name="Migliaia 11 3 2 5 2 3" xfId="40006" xr:uid="{00000000-0005-0000-0000-000087530000}"/>
    <cellStyle name="Migliaia 11 3 2 5 3" xfId="32233" xr:uid="{00000000-0005-0000-0000-000088530000}"/>
    <cellStyle name="Migliaia 11 3 2 5 4" xfId="37355" xr:uid="{00000000-0005-0000-0000-000089530000}"/>
    <cellStyle name="Migliaia 11 3 2 6" xfId="16130" xr:uid="{00000000-0005-0000-0000-00008A530000}"/>
    <cellStyle name="Migliaia 11 3 2 6 2" xfId="29346" xr:uid="{00000000-0005-0000-0000-00008B530000}"/>
    <cellStyle name="Migliaia 11 3 2 6 2 2" xfId="34705" xr:uid="{00000000-0005-0000-0000-00008C530000}"/>
    <cellStyle name="Migliaia 11 3 2 6 2 3" xfId="40007" xr:uid="{00000000-0005-0000-0000-00008D530000}"/>
    <cellStyle name="Migliaia 11 3 2 6 3" xfId="32234" xr:uid="{00000000-0005-0000-0000-00008E530000}"/>
    <cellStyle name="Migliaia 11 3 2 6 4" xfId="37356" xr:uid="{00000000-0005-0000-0000-00008F530000}"/>
    <cellStyle name="Migliaia 11 3 2 6 5" xfId="20505" xr:uid="{00000000-0005-0000-0000-000090530000}"/>
    <cellStyle name="Migliaia 11 3 2 7" xfId="20503" xr:uid="{00000000-0005-0000-0000-000091530000}"/>
    <cellStyle name="Migliaia 11 3 2 8" xfId="2337" xr:uid="{00000000-0005-0000-0000-000092530000}"/>
    <cellStyle name="Migliaia 11 3 3" xfId="2336" xr:uid="{00000000-0005-0000-0000-000093530000}"/>
    <cellStyle name="Migliaia 11 3 3 2" xfId="4310" xr:uid="{00000000-0005-0000-0000-000094530000}"/>
    <cellStyle name="Migliaia 11 3 3 2 2" xfId="5994" xr:uid="{00000000-0005-0000-0000-000095530000}"/>
    <cellStyle name="Migliaia 11 3 3 2 2 2" xfId="34707" xr:uid="{00000000-0005-0000-0000-000096530000}"/>
    <cellStyle name="Migliaia 11 3 3 2 2 3" xfId="40009" xr:uid="{00000000-0005-0000-0000-000097530000}"/>
    <cellStyle name="Migliaia 11 3 3 2 3" xfId="14473" xr:uid="{00000000-0005-0000-0000-000098530000}"/>
    <cellStyle name="Migliaia 11 3 3 2 4" xfId="16134" xr:uid="{00000000-0005-0000-0000-000099530000}"/>
    <cellStyle name="Migliaia 11 3 3 2 4 2" xfId="37358" xr:uid="{00000000-0005-0000-0000-00009A530000}"/>
    <cellStyle name="Migliaia 11 3 3 2 5" xfId="12336" xr:uid="{00000000-0005-0000-0000-00009B530000}"/>
    <cellStyle name="Migliaia 11 3 3 3" xfId="5746" xr:uid="{00000000-0005-0000-0000-00009C530000}"/>
    <cellStyle name="Migliaia 11 3 3 3 2" xfId="29349" xr:uid="{00000000-0005-0000-0000-00009D530000}"/>
    <cellStyle name="Migliaia 11 3 3 3 2 2" xfId="34708" xr:uid="{00000000-0005-0000-0000-00009E530000}"/>
    <cellStyle name="Migliaia 11 3 3 3 2 3" xfId="40010" xr:uid="{00000000-0005-0000-0000-00009F530000}"/>
    <cellStyle name="Migliaia 11 3 3 3 3" xfId="32237" xr:uid="{00000000-0005-0000-0000-0000A0530000}"/>
    <cellStyle name="Migliaia 11 3 3 3 4" xfId="37359" xr:uid="{00000000-0005-0000-0000-0000A1530000}"/>
    <cellStyle name="Migliaia 11 3 3 4" xfId="16133" xr:uid="{00000000-0005-0000-0000-0000A2530000}"/>
    <cellStyle name="Migliaia 11 3 3 4 2" xfId="29350" xr:uid="{00000000-0005-0000-0000-0000A3530000}"/>
    <cellStyle name="Migliaia 11 3 3 4 2 2" xfId="34709" xr:uid="{00000000-0005-0000-0000-0000A4530000}"/>
    <cellStyle name="Migliaia 11 3 3 4 2 3" xfId="40011" xr:uid="{00000000-0005-0000-0000-0000A5530000}"/>
    <cellStyle name="Migliaia 11 3 3 4 3" xfId="32238" xr:uid="{00000000-0005-0000-0000-0000A6530000}"/>
    <cellStyle name="Migliaia 11 3 3 4 4" xfId="37360" xr:uid="{00000000-0005-0000-0000-0000A7530000}"/>
    <cellStyle name="Migliaia 11 3 3 4 5" xfId="20508" xr:uid="{00000000-0005-0000-0000-0000A8530000}"/>
    <cellStyle name="Migliaia 11 3 3 5" xfId="20509" xr:uid="{00000000-0005-0000-0000-0000A9530000}"/>
    <cellStyle name="Migliaia 11 3 3 5 2" xfId="29351" xr:uid="{00000000-0005-0000-0000-0000AA530000}"/>
    <cellStyle name="Migliaia 11 3 3 5 2 2" xfId="34710" xr:uid="{00000000-0005-0000-0000-0000AB530000}"/>
    <cellStyle name="Migliaia 11 3 3 5 2 3" xfId="40012" xr:uid="{00000000-0005-0000-0000-0000AC530000}"/>
    <cellStyle name="Migliaia 11 3 3 5 3" xfId="32239" xr:uid="{00000000-0005-0000-0000-0000AD530000}"/>
    <cellStyle name="Migliaia 11 3 3 5 4" xfId="37361" xr:uid="{00000000-0005-0000-0000-0000AE530000}"/>
    <cellStyle name="Migliaia 11 3 3 6" xfId="29347" xr:uid="{00000000-0005-0000-0000-0000AF530000}"/>
    <cellStyle name="Migliaia 11 3 3 6 2" xfId="34706" xr:uid="{00000000-0005-0000-0000-0000B0530000}"/>
    <cellStyle name="Migliaia 11 3 3 6 3" xfId="40008" xr:uid="{00000000-0005-0000-0000-0000B1530000}"/>
    <cellStyle name="Migliaia 11 3 3 7" xfId="32235" xr:uid="{00000000-0005-0000-0000-0000B2530000}"/>
    <cellStyle name="Migliaia 11 3 3 8" xfId="37357" xr:uid="{00000000-0005-0000-0000-0000B3530000}"/>
    <cellStyle name="Migliaia 11 3 3 9" xfId="12335" xr:uid="{00000000-0005-0000-0000-0000B4530000}"/>
    <cellStyle name="Migliaia 11 3 4" xfId="3267" xr:uid="{00000000-0005-0000-0000-0000B5530000}"/>
    <cellStyle name="Migliaia 11 3 4 2" xfId="4777" xr:uid="{00000000-0005-0000-0000-0000B6530000}"/>
    <cellStyle name="Migliaia 11 3 4 2 2" xfId="10729" xr:uid="{00000000-0005-0000-0000-0000B7530000}"/>
    <cellStyle name="Migliaia 11 3 4 2 3" xfId="14900" xr:uid="{00000000-0005-0000-0000-0000B8530000}"/>
    <cellStyle name="Migliaia 11 3 4 2 4" xfId="16136" xr:uid="{00000000-0005-0000-0000-0000B9530000}"/>
    <cellStyle name="Migliaia 11 3 4 2 5" xfId="28578" xr:uid="{00000000-0005-0000-0000-0000BA530000}"/>
    <cellStyle name="Migliaia 11 3 4 2 6" xfId="12338" xr:uid="{00000000-0005-0000-0000-0000BB530000}"/>
    <cellStyle name="Migliaia 11 3 4 3" xfId="9977" xr:uid="{00000000-0005-0000-0000-0000BC530000}"/>
    <cellStyle name="Migliaia 11 3 4 3 2" xfId="31422" xr:uid="{00000000-0005-0000-0000-0000BD530000}"/>
    <cellStyle name="Migliaia 11 3 4 3 2 2" xfId="36580" xr:uid="{00000000-0005-0000-0000-0000BE530000}"/>
    <cellStyle name="Migliaia 11 3 4 3 2 3" xfId="41882" xr:uid="{00000000-0005-0000-0000-0000BF530000}"/>
    <cellStyle name="Migliaia 11 3 4 3 3" xfId="33929" xr:uid="{00000000-0005-0000-0000-0000C0530000}"/>
    <cellStyle name="Migliaia 11 3 4 3 4" xfId="39231" xr:uid="{00000000-0005-0000-0000-0000C1530000}"/>
    <cellStyle name="Migliaia 11 3 4 4" xfId="16135" xr:uid="{00000000-0005-0000-0000-0000C2530000}"/>
    <cellStyle name="Migliaia 11 3 4 4 2" xfId="34711" xr:uid="{00000000-0005-0000-0000-0000C3530000}"/>
    <cellStyle name="Migliaia 11 3 4 4 3" xfId="40013" xr:uid="{00000000-0005-0000-0000-0000C4530000}"/>
    <cellStyle name="Migliaia 11 3 4 4 4" xfId="29352" xr:uid="{00000000-0005-0000-0000-0000C5530000}"/>
    <cellStyle name="Migliaia 11 3 4 5" xfId="32240" xr:uid="{00000000-0005-0000-0000-0000C6530000}"/>
    <cellStyle name="Migliaia 11 3 4 6" xfId="37362" xr:uid="{00000000-0005-0000-0000-0000C7530000}"/>
    <cellStyle name="Migliaia 11 3 4 7" xfId="12337" xr:uid="{00000000-0005-0000-0000-0000C8530000}"/>
    <cellStyle name="Migliaia 11 3 5" xfId="4020" xr:uid="{00000000-0005-0000-0000-0000C9530000}"/>
    <cellStyle name="Migliaia 11 3 5 2" xfId="10490" xr:uid="{00000000-0005-0000-0000-0000CA530000}"/>
    <cellStyle name="Migliaia 11 3 5 2 2" xfId="31423" xr:uid="{00000000-0005-0000-0000-0000CB530000}"/>
    <cellStyle name="Migliaia 11 3 5 2 2 2" xfId="36581" xr:uid="{00000000-0005-0000-0000-0000CC530000}"/>
    <cellStyle name="Migliaia 11 3 5 2 2 3" xfId="41883" xr:uid="{00000000-0005-0000-0000-0000CD530000}"/>
    <cellStyle name="Migliaia 11 3 5 2 3" xfId="33930" xr:uid="{00000000-0005-0000-0000-0000CE530000}"/>
    <cellStyle name="Migliaia 11 3 5 2 4" xfId="39232" xr:uid="{00000000-0005-0000-0000-0000CF530000}"/>
    <cellStyle name="Migliaia 11 3 5 3" xfId="16137" xr:uid="{00000000-0005-0000-0000-0000D0530000}"/>
    <cellStyle name="Migliaia 11 3 5 3 2" xfId="34712" xr:uid="{00000000-0005-0000-0000-0000D1530000}"/>
    <cellStyle name="Migliaia 11 3 5 3 3" xfId="40014" xr:uid="{00000000-0005-0000-0000-0000D2530000}"/>
    <cellStyle name="Migliaia 11 3 5 3 4" xfId="29353" xr:uid="{00000000-0005-0000-0000-0000D3530000}"/>
    <cellStyle name="Migliaia 11 3 5 4" xfId="32241" xr:uid="{00000000-0005-0000-0000-0000D4530000}"/>
    <cellStyle name="Migliaia 11 3 5 5" xfId="37363" xr:uid="{00000000-0005-0000-0000-0000D5530000}"/>
    <cellStyle name="Migliaia 11 3 5 6" xfId="12339" xr:uid="{00000000-0005-0000-0000-0000D6530000}"/>
    <cellStyle name="Migliaia 11 3 6" xfId="3568" xr:uid="{00000000-0005-0000-0000-0000D7530000}"/>
    <cellStyle name="Migliaia 11 3 6 2" xfId="10193" xr:uid="{00000000-0005-0000-0000-0000D8530000}"/>
    <cellStyle name="Migliaia 11 3 6 2 2" xfId="34713" xr:uid="{00000000-0005-0000-0000-0000D9530000}"/>
    <cellStyle name="Migliaia 11 3 6 2 3" xfId="40015" xr:uid="{00000000-0005-0000-0000-0000DA530000}"/>
    <cellStyle name="Migliaia 11 3 6 3" xfId="14929" xr:uid="{00000000-0005-0000-0000-0000DB530000}"/>
    <cellStyle name="Migliaia 11 3 6 4" xfId="16138" xr:uid="{00000000-0005-0000-0000-0000DC530000}"/>
    <cellStyle name="Migliaia 11 3 6 4 2" xfId="37364" xr:uid="{00000000-0005-0000-0000-0000DD530000}"/>
    <cellStyle name="Migliaia 11 3 6 5" xfId="12340" xr:uid="{00000000-0005-0000-0000-0000DE530000}"/>
    <cellStyle name="Migliaia 11 3 7" xfId="7524" xr:uid="{00000000-0005-0000-0000-0000DF530000}"/>
    <cellStyle name="Migliaia 11 3 7 2" xfId="29354" xr:uid="{00000000-0005-0000-0000-0000E0530000}"/>
    <cellStyle name="Migliaia 11 3 7 2 2" xfId="34714" xr:uid="{00000000-0005-0000-0000-0000E1530000}"/>
    <cellStyle name="Migliaia 11 3 7 2 3" xfId="40016" xr:uid="{00000000-0005-0000-0000-0000E2530000}"/>
    <cellStyle name="Migliaia 11 3 7 3" xfId="32242" xr:uid="{00000000-0005-0000-0000-0000E3530000}"/>
    <cellStyle name="Migliaia 11 3 7 4" xfId="37365" xr:uid="{00000000-0005-0000-0000-0000E4530000}"/>
    <cellStyle name="Migliaia 11 3 8" xfId="13725" xr:uid="{00000000-0005-0000-0000-0000E5530000}"/>
    <cellStyle name="Migliaia 11 3 8 2" xfId="29355" xr:uid="{00000000-0005-0000-0000-0000E6530000}"/>
    <cellStyle name="Migliaia 11 3 8 2 2" xfId="34715" xr:uid="{00000000-0005-0000-0000-0000E7530000}"/>
    <cellStyle name="Migliaia 11 3 8 2 3" xfId="40017" xr:uid="{00000000-0005-0000-0000-0000E8530000}"/>
    <cellStyle name="Migliaia 11 3 8 3" xfId="32243" xr:uid="{00000000-0005-0000-0000-0000E9530000}"/>
    <cellStyle name="Migliaia 11 3 8 4" xfId="37366" xr:uid="{00000000-0005-0000-0000-0000EA530000}"/>
    <cellStyle name="Migliaia 11 3 8 5" xfId="20510" xr:uid="{00000000-0005-0000-0000-0000EB530000}"/>
    <cellStyle name="Migliaia 11 3 9" xfId="16129" xr:uid="{00000000-0005-0000-0000-0000EC530000}"/>
    <cellStyle name="Migliaia 11 4" xfId="379" xr:uid="{00000000-0005-0000-0000-0000ED530000}"/>
    <cellStyle name="Migliaia 11 4 2" xfId="4312" xr:uid="{00000000-0005-0000-0000-0000EE530000}"/>
    <cellStyle name="Migliaia 11 4 2 2" xfId="5093" xr:uid="{00000000-0005-0000-0000-0000EF530000}"/>
    <cellStyle name="Migliaia 11 4 2 2 2" xfId="29356" xr:uid="{00000000-0005-0000-0000-0000F0530000}"/>
    <cellStyle name="Migliaia 11 4 2 2 2 2" xfId="34716" xr:uid="{00000000-0005-0000-0000-0000F1530000}"/>
    <cellStyle name="Migliaia 11 4 2 2 2 3" xfId="40018" xr:uid="{00000000-0005-0000-0000-0000F2530000}"/>
    <cellStyle name="Migliaia 11 4 2 2 3" xfId="32244" xr:uid="{00000000-0005-0000-0000-0000F3530000}"/>
    <cellStyle name="Migliaia 11 4 2 2 4" xfId="37367" xr:uid="{00000000-0005-0000-0000-0000F4530000}"/>
    <cellStyle name="Migliaia 11 4 2 3" xfId="8196" xr:uid="{00000000-0005-0000-0000-0000F5530000}"/>
    <cellStyle name="Migliaia 11 4 2 3 2" xfId="29357" xr:uid="{00000000-0005-0000-0000-0000F6530000}"/>
    <cellStyle name="Migliaia 11 4 2 3 2 2" xfId="34717" xr:uid="{00000000-0005-0000-0000-0000F7530000}"/>
    <cellStyle name="Migliaia 11 4 2 3 2 3" xfId="40019" xr:uid="{00000000-0005-0000-0000-0000F8530000}"/>
    <cellStyle name="Migliaia 11 4 2 3 3" xfId="32245" xr:uid="{00000000-0005-0000-0000-0000F9530000}"/>
    <cellStyle name="Migliaia 11 4 2 3 4" xfId="37368" xr:uid="{00000000-0005-0000-0000-0000FA530000}"/>
    <cellStyle name="Migliaia 11 4 2 4" xfId="7547" xr:uid="{00000000-0005-0000-0000-0000FB530000}"/>
    <cellStyle name="Migliaia 11 4 2 5" xfId="6912" xr:uid="{00000000-0005-0000-0000-0000FC530000}"/>
    <cellStyle name="Migliaia 11 4 2 5 2" xfId="17685" xr:uid="{00000000-0005-0000-0000-0000FD530000}"/>
    <cellStyle name="Migliaia 11 4 2 5 3" xfId="42925" xr:uid="{00000000-0005-0000-0000-0000FE530000}"/>
    <cellStyle name="Migliaia 11 4 2 5 4" xfId="46678" xr:uid="{00000000-0005-0000-0000-0000FF530000}"/>
    <cellStyle name="Migliaia 11 4 2 5 5" xfId="49694" xr:uid="{00000000-0005-0000-0000-000000540000}"/>
    <cellStyle name="Migliaia 11 4 2 6" xfId="16140" xr:uid="{00000000-0005-0000-0000-000001540000}"/>
    <cellStyle name="Migliaia 11 4 2 7" xfId="20512" xr:uid="{00000000-0005-0000-0000-000002540000}"/>
    <cellStyle name="Migliaia 11 4 3" xfId="5094" xr:uid="{00000000-0005-0000-0000-000003540000}"/>
    <cellStyle name="Migliaia 11 4 3 2" xfId="14474" xr:uid="{00000000-0005-0000-0000-000004540000}"/>
    <cellStyle name="Migliaia 11 4 3 2 2" xfId="34718" xr:uid="{00000000-0005-0000-0000-000005540000}"/>
    <cellStyle name="Migliaia 11 4 3 2 3" xfId="40020" xr:uid="{00000000-0005-0000-0000-000006540000}"/>
    <cellStyle name="Migliaia 11 4 3 3" xfId="32246" xr:uid="{00000000-0005-0000-0000-000007540000}"/>
    <cellStyle name="Migliaia 11 4 3 4" xfId="37369" xr:uid="{00000000-0005-0000-0000-000008540000}"/>
    <cellStyle name="Migliaia 11 4 3 5" xfId="13723" xr:uid="{00000000-0005-0000-0000-000009540000}"/>
    <cellStyle name="Migliaia 11 4 4" xfId="8197" xr:uid="{00000000-0005-0000-0000-00000A540000}"/>
    <cellStyle name="Migliaia 11 4 4 2" xfId="29358" xr:uid="{00000000-0005-0000-0000-00000B540000}"/>
    <cellStyle name="Migliaia 11 4 4 2 2" xfId="34719" xr:uid="{00000000-0005-0000-0000-00000C540000}"/>
    <cellStyle name="Migliaia 11 4 4 2 3" xfId="40021" xr:uid="{00000000-0005-0000-0000-00000D540000}"/>
    <cellStyle name="Migliaia 11 4 4 3" xfId="32247" xr:uid="{00000000-0005-0000-0000-00000E540000}"/>
    <cellStyle name="Migliaia 11 4 4 4" xfId="37370" xr:uid="{00000000-0005-0000-0000-00000F540000}"/>
    <cellStyle name="Migliaia 11 4 5" xfId="7546" xr:uid="{00000000-0005-0000-0000-000010540000}"/>
    <cellStyle name="Migliaia 11 4 5 2" xfId="29359" xr:uid="{00000000-0005-0000-0000-000011540000}"/>
    <cellStyle name="Migliaia 11 4 5 2 2" xfId="34720" xr:uid="{00000000-0005-0000-0000-000012540000}"/>
    <cellStyle name="Migliaia 11 4 5 2 3" xfId="40022" xr:uid="{00000000-0005-0000-0000-000013540000}"/>
    <cellStyle name="Migliaia 11 4 5 3" xfId="32248" xr:uid="{00000000-0005-0000-0000-000014540000}"/>
    <cellStyle name="Migliaia 11 4 5 4" xfId="37371" xr:uid="{00000000-0005-0000-0000-000015540000}"/>
    <cellStyle name="Migliaia 11 4 6" xfId="6911" xr:uid="{00000000-0005-0000-0000-000016540000}"/>
    <cellStyle name="Migliaia 11 4 6 2" xfId="17684" xr:uid="{00000000-0005-0000-0000-000017540000}"/>
    <cellStyle name="Migliaia 11 4 6 2 2" xfId="34721" xr:uid="{00000000-0005-0000-0000-000018540000}"/>
    <cellStyle name="Migliaia 11 4 6 2 3" xfId="40023" xr:uid="{00000000-0005-0000-0000-000019540000}"/>
    <cellStyle name="Migliaia 11 4 6 2 4" xfId="29360" xr:uid="{00000000-0005-0000-0000-00001A540000}"/>
    <cellStyle name="Migliaia 11 4 6 3" xfId="32249" xr:uid="{00000000-0005-0000-0000-00001B540000}"/>
    <cellStyle name="Migliaia 11 4 6 4" xfId="37372" xr:uid="{00000000-0005-0000-0000-00001C540000}"/>
    <cellStyle name="Migliaia 11 4 6 5" xfId="20513" xr:uid="{00000000-0005-0000-0000-00001D540000}"/>
    <cellStyle name="Migliaia 11 4 6 6" xfId="44663" xr:uid="{00000000-0005-0000-0000-00001E540000}"/>
    <cellStyle name="Migliaia 11 4 6 7" xfId="46677" xr:uid="{00000000-0005-0000-0000-00001F540000}"/>
    <cellStyle name="Migliaia 11 4 6 8" xfId="49693" xr:uid="{00000000-0005-0000-0000-000020540000}"/>
    <cellStyle name="Migliaia 11 4 7" xfId="16139" xr:uid="{00000000-0005-0000-0000-000021540000}"/>
    <cellStyle name="Migliaia 11 4 7 2" xfId="29361" xr:uid="{00000000-0005-0000-0000-000022540000}"/>
    <cellStyle name="Migliaia 11 4 7 2 2" xfId="34722" xr:uid="{00000000-0005-0000-0000-000023540000}"/>
    <cellStyle name="Migliaia 11 4 7 2 3" xfId="40024" xr:uid="{00000000-0005-0000-0000-000024540000}"/>
    <cellStyle name="Migliaia 11 4 7 3" xfId="32250" xr:uid="{00000000-0005-0000-0000-000025540000}"/>
    <cellStyle name="Migliaia 11 4 7 4" xfId="37373" xr:uid="{00000000-0005-0000-0000-000026540000}"/>
    <cellStyle name="Migliaia 11 4 7 5" xfId="20514" xr:uid="{00000000-0005-0000-0000-000027540000}"/>
    <cellStyle name="Migliaia 11 4 8" xfId="20511" xr:uid="{00000000-0005-0000-0000-000028540000}"/>
    <cellStyle name="Migliaia 11 4 9" xfId="2338" xr:uid="{00000000-0005-0000-0000-000029540000}"/>
    <cellStyle name="Migliaia 11 5" xfId="380" xr:uid="{00000000-0005-0000-0000-00002A540000}"/>
    <cellStyle name="Migliaia 11 5 2" xfId="4313" xr:uid="{00000000-0005-0000-0000-00002B540000}"/>
    <cellStyle name="Migliaia 11 5 2 2" xfId="14672" xr:uid="{00000000-0005-0000-0000-00002C540000}"/>
    <cellStyle name="Migliaia 11 5 2 2 2" xfId="34723" xr:uid="{00000000-0005-0000-0000-00002D540000}"/>
    <cellStyle name="Migliaia 11 5 2 2 3" xfId="40025" xr:uid="{00000000-0005-0000-0000-00002E540000}"/>
    <cellStyle name="Migliaia 11 5 2 3" xfId="16142" xr:uid="{00000000-0005-0000-0000-00002F540000}"/>
    <cellStyle name="Migliaia 11 5 2 3 2" xfId="32251" xr:uid="{00000000-0005-0000-0000-000030540000}"/>
    <cellStyle name="Migliaia 11 5 2 4" xfId="37374" xr:uid="{00000000-0005-0000-0000-000031540000}"/>
    <cellStyle name="Migliaia 11 5 2 5" xfId="12341" xr:uid="{00000000-0005-0000-0000-000032540000}"/>
    <cellStyle name="Migliaia 11 5 3" xfId="7548" xr:uid="{00000000-0005-0000-0000-000033540000}"/>
    <cellStyle name="Migliaia 11 5 3 2" xfId="29363" xr:uid="{00000000-0005-0000-0000-000034540000}"/>
    <cellStyle name="Migliaia 11 5 3 2 2" xfId="34724" xr:uid="{00000000-0005-0000-0000-000035540000}"/>
    <cellStyle name="Migliaia 11 5 3 2 3" xfId="40026" xr:uid="{00000000-0005-0000-0000-000036540000}"/>
    <cellStyle name="Migliaia 11 5 3 3" xfId="32252" xr:uid="{00000000-0005-0000-0000-000037540000}"/>
    <cellStyle name="Migliaia 11 5 3 4" xfId="37375" xr:uid="{00000000-0005-0000-0000-000038540000}"/>
    <cellStyle name="Migliaia 11 5 4" xfId="6913" xr:uid="{00000000-0005-0000-0000-000039540000}"/>
    <cellStyle name="Migliaia 11 5 4 2" xfId="17686" xr:uid="{00000000-0005-0000-0000-00003A540000}"/>
    <cellStyle name="Migliaia 11 5 4 2 2" xfId="34725" xr:uid="{00000000-0005-0000-0000-00003B540000}"/>
    <cellStyle name="Migliaia 11 5 4 2 3" xfId="40027" xr:uid="{00000000-0005-0000-0000-00003C540000}"/>
    <cellStyle name="Migliaia 11 5 4 2 4" xfId="29364" xr:uid="{00000000-0005-0000-0000-00003D540000}"/>
    <cellStyle name="Migliaia 11 5 4 3" xfId="32253" xr:uid="{00000000-0005-0000-0000-00003E540000}"/>
    <cellStyle name="Migliaia 11 5 4 4" xfId="37376" xr:uid="{00000000-0005-0000-0000-00003F540000}"/>
    <cellStyle name="Migliaia 11 5 4 5" xfId="20516" xr:uid="{00000000-0005-0000-0000-000040540000}"/>
    <cellStyle name="Migliaia 11 5 4 6" xfId="43732" xr:uid="{00000000-0005-0000-0000-000041540000}"/>
    <cellStyle name="Migliaia 11 5 4 7" xfId="46679" xr:uid="{00000000-0005-0000-0000-000042540000}"/>
    <cellStyle name="Migliaia 11 5 4 8" xfId="49695" xr:uid="{00000000-0005-0000-0000-000043540000}"/>
    <cellStyle name="Migliaia 11 5 5" xfId="16141" xr:uid="{00000000-0005-0000-0000-000044540000}"/>
    <cellStyle name="Migliaia 11 5 5 2" xfId="29365" xr:uid="{00000000-0005-0000-0000-000045540000}"/>
    <cellStyle name="Migliaia 11 5 5 2 2" xfId="34726" xr:uid="{00000000-0005-0000-0000-000046540000}"/>
    <cellStyle name="Migliaia 11 5 5 2 3" xfId="40028" xr:uid="{00000000-0005-0000-0000-000047540000}"/>
    <cellStyle name="Migliaia 11 5 5 3" xfId="32254" xr:uid="{00000000-0005-0000-0000-000048540000}"/>
    <cellStyle name="Migliaia 11 5 5 4" xfId="37377" xr:uid="{00000000-0005-0000-0000-000049540000}"/>
    <cellStyle name="Migliaia 11 5 5 5" xfId="20517" xr:uid="{00000000-0005-0000-0000-00004A540000}"/>
    <cellStyle name="Migliaia 11 5 6" xfId="20518" xr:uid="{00000000-0005-0000-0000-00004B540000}"/>
    <cellStyle name="Migliaia 11 5 6 2" xfId="29366" xr:uid="{00000000-0005-0000-0000-00004C540000}"/>
    <cellStyle name="Migliaia 11 5 6 2 2" xfId="34727" xr:uid="{00000000-0005-0000-0000-00004D540000}"/>
    <cellStyle name="Migliaia 11 5 6 2 3" xfId="40029" xr:uid="{00000000-0005-0000-0000-00004E540000}"/>
    <cellStyle name="Migliaia 11 5 6 3" xfId="32255" xr:uid="{00000000-0005-0000-0000-00004F540000}"/>
    <cellStyle name="Migliaia 11 5 6 4" xfId="37378" xr:uid="{00000000-0005-0000-0000-000050540000}"/>
    <cellStyle name="Migliaia 11 5 7" xfId="20515" xr:uid="{00000000-0005-0000-0000-000051540000}"/>
    <cellStyle name="Migliaia 11 5 8" xfId="2339" xr:uid="{00000000-0005-0000-0000-000052540000}"/>
    <cellStyle name="Migliaia 11 6" xfId="2334" xr:uid="{00000000-0005-0000-0000-000053540000}"/>
    <cellStyle name="Migliaia 11 6 2" xfId="4308" xr:uid="{00000000-0005-0000-0000-000054540000}"/>
    <cellStyle name="Migliaia 11 6 2 2" xfId="5993" xr:uid="{00000000-0005-0000-0000-000055540000}"/>
    <cellStyle name="Migliaia 11 6 2 3" xfId="14985" xr:uid="{00000000-0005-0000-0000-000056540000}"/>
    <cellStyle name="Migliaia 11 6 2 4" xfId="16144" xr:uid="{00000000-0005-0000-0000-000057540000}"/>
    <cellStyle name="Migliaia 11 6 2 5" xfId="28579" xr:uid="{00000000-0005-0000-0000-000058540000}"/>
    <cellStyle name="Migliaia 11 6 2 6" xfId="12343" xr:uid="{00000000-0005-0000-0000-000059540000}"/>
    <cellStyle name="Migliaia 11 6 3" xfId="5745" xr:uid="{00000000-0005-0000-0000-00005A540000}"/>
    <cellStyle name="Migliaia 11 6 3 2" xfId="31424" xr:uid="{00000000-0005-0000-0000-00005B540000}"/>
    <cellStyle name="Migliaia 11 6 3 2 2" xfId="36582" xr:uid="{00000000-0005-0000-0000-00005C540000}"/>
    <cellStyle name="Migliaia 11 6 3 2 3" xfId="41884" xr:uid="{00000000-0005-0000-0000-00005D540000}"/>
    <cellStyle name="Migliaia 11 6 3 3" xfId="33931" xr:uid="{00000000-0005-0000-0000-00005E540000}"/>
    <cellStyle name="Migliaia 11 6 3 4" xfId="39233" xr:uid="{00000000-0005-0000-0000-00005F540000}"/>
    <cellStyle name="Migliaia 11 6 4" xfId="16143" xr:uid="{00000000-0005-0000-0000-000060540000}"/>
    <cellStyle name="Migliaia 11 6 4 2" xfId="34728" xr:uid="{00000000-0005-0000-0000-000061540000}"/>
    <cellStyle name="Migliaia 11 6 4 3" xfId="40030" xr:uid="{00000000-0005-0000-0000-000062540000}"/>
    <cellStyle name="Migliaia 11 6 4 4" xfId="29367" xr:uid="{00000000-0005-0000-0000-000063540000}"/>
    <cellStyle name="Migliaia 11 6 5" xfId="32256" xr:uid="{00000000-0005-0000-0000-000064540000}"/>
    <cellStyle name="Migliaia 11 6 6" xfId="37379" xr:uid="{00000000-0005-0000-0000-000065540000}"/>
    <cellStyle name="Migliaia 11 6 7" xfId="12342" xr:uid="{00000000-0005-0000-0000-000066540000}"/>
    <cellStyle name="Migliaia 11 7" xfId="4018" xr:uid="{00000000-0005-0000-0000-000067540000}"/>
    <cellStyle name="Migliaia 11 7 2" xfId="10488" xr:uid="{00000000-0005-0000-0000-000068540000}"/>
    <cellStyle name="Migliaia 11 7 2 2" xfId="31425" xr:uid="{00000000-0005-0000-0000-000069540000}"/>
    <cellStyle name="Migliaia 11 7 2 2 2" xfId="36583" xr:uid="{00000000-0005-0000-0000-00006A540000}"/>
    <cellStyle name="Migliaia 11 7 2 2 3" xfId="41885" xr:uid="{00000000-0005-0000-0000-00006B540000}"/>
    <cellStyle name="Migliaia 11 7 2 3" xfId="33932" xr:uid="{00000000-0005-0000-0000-00006C540000}"/>
    <cellStyle name="Migliaia 11 7 2 4" xfId="39234" xr:uid="{00000000-0005-0000-0000-00006D540000}"/>
    <cellStyle name="Migliaia 11 7 3" xfId="16145" xr:uid="{00000000-0005-0000-0000-00006E540000}"/>
    <cellStyle name="Migliaia 11 7 3 2" xfId="34729" xr:uid="{00000000-0005-0000-0000-00006F540000}"/>
    <cellStyle name="Migliaia 11 7 3 3" xfId="40031" xr:uid="{00000000-0005-0000-0000-000070540000}"/>
    <cellStyle name="Migliaia 11 7 3 4" xfId="29368" xr:uid="{00000000-0005-0000-0000-000071540000}"/>
    <cellStyle name="Migliaia 11 7 4" xfId="32257" xr:uid="{00000000-0005-0000-0000-000072540000}"/>
    <cellStyle name="Migliaia 11 7 5" xfId="37380" xr:uid="{00000000-0005-0000-0000-000073540000}"/>
    <cellStyle name="Migliaia 11 7 6" xfId="12344" xr:uid="{00000000-0005-0000-0000-000074540000}"/>
    <cellStyle name="Migliaia 11 8" xfId="3566" xr:uid="{00000000-0005-0000-0000-000075540000}"/>
    <cellStyle name="Migliaia 11 8 2" xfId="10191" xr:uid="{00000000-0005-0000-0000-000076540000}"/>
    <cellStyle name="Migliaia 11 8 2 2" xfId="31426" xr:uid="{00000000-0005-0000-0000-000077540000}"/>
    <cellStyle name="Migliaia 11 8 2 2 2" xfId="36584" xr:uid="{00000000-0005-0000-0000-000078540000}"/>
    <cellStyle name="Migliaia 11 8 2 2 3" xfId="41886" xr:uid="{00000000-0005-0000-0000-000079540000}"/>
    <cellStyle name="Migliaia 11 8 2 3" xfId="33933" xr:uid="{00000000-0005-0000-0000-00007A540000}"/>
    <cellStyle name="Migliaia 11 8 2 4" xfId="39235" xr:uid="{00000000-0005-0000-0000-00007B540000}"/>
    <cellStyle name="Migliaia 11 8 3" xfId="16146" xr:uid="{00000000-0005-0000-0000-00007C540000}"/>
    <cellStyle name="Migliaia 11 8 3 2" xfId="34730" xr:uid="{00000000-0005-0000-0000-00007D540000}"/>
    <cellStyle name="Migliaia 11 8 3 3" xfId="40032" xr:uid="{00000000-0005-0000-0000-00007E540000}"/>
    <cellStyle name="Migliaia 11 8 3 4" xfId="29369" xr:uid="{00000000-0005-0000-0000-00007F540000}"/>
    <cellStyle name="Migliaia 11 8 4" xfId="32258" xr:uid="{00000000-0005-0000-0000-000080540000}"/>
    <cellStyle name="Migliaia 11 8 5" xfId="37381" xr:uid="{00000000-0005-0000-0000-000081540000}"/>
    <cellStyle name="Migliaia 11 8 6" xfId="12345" xr:uid="{00000000-0005-0000-0000-000082540000}"/>
    <cellStyle name="Migliaia 11 9" xfId="13443" xr:uid="{00000000-0005-0000-0000-000083540000}"/>
    <cellStyle name="Migliaia 11 9 2" xfId="29370" xr:uid="{00000000-0005-0000-0000-000084540000}"/>
    <cellStyle name="Migliaia 11 9 2 2" xfId="34731" xr:uid="{00000000-0005-0000-0000-000085540000}"/>
    <cellStyle name="Migliaia 11 9 2 3" xfId="40033" xr:uid="{00000000-0005-0000-0000-000086540000}"/>
    <cellStyle name="Migliaia 11 9 3" xfId="32259" xr:uid="{00000000-0005-0000-0000-000087540000}"/>
    <cellStyle name="Migliaia 11 9 4" xfId="37382" xr:uid="{00000000-0005-0000-0000-000088540000}"/>
    <cellStyle name="Migliaia 12" xfId="381" xr:uid="{00000000-0005-0000-0000-000089540000}"/>
    <cellStyle name="Migliaia 12 10" xfId="16147" xr:uid="{00000000-0005-0000-0000-00008A540000}"/>
    <cellStyle name="Migliaia 12 10 2" xfId="34732" xr:uid="{00000000-0005-0000-0000-00008B540000}"/>
    <cellStyle name="Migliaia 12 10 3" xfId="40034" xr:uid="{00000000-0005-0000-0000-00008C540000}"/>
    <cellStyle name="Migliaia 12 10 4" xfId="29371" xr:uid="{00000000-0005-0000-0000-00008D540000}"/>
    <cellStyle name="Migliaia 12 11" xfId="32260" xr:uid="{00000000-0005-0000-0000-00008E540000}"/>
    <cellStyle name="Migliaia 12 12" xfId="37383" xr:uid="{00000000-0005-0000-0000-00008F540000}"/>
    <cellStyle name="Migliaia 12 13" xfId="1789" xr:uid="{00000000-0005-0000-0000-000090540000}"/>
    <cellStyle name="Migliaia 12 2" xfId="382" xr:uid="{00000000-0005-0000-0000-000091540000}"/>
    <cellStyle name="Migliaia 12 2 2" xfId="2341" xr:uid="{00000000-0005-0000-0000-000092540000}"/>
    <cellStyle name="Migliaia 12 2 2 2" xfId="4315" xr:uid="{00000000-0005-0000-0000-000093540000}"/>
    <cellStyle name="Migliaia 12 2 2 2 2" xfId="10669" xr:uid="{00000000-0005-0000-0000-000094540000}"/>
    <cellStyle name="Migliaia 12 2 2 2 2 2" xfId="34733" xr:uid="{00000000-0005-0000-0000-000095540000}"/>
    <cellStyle name="Migliaia 12 2 2 2 2 3" xfId="40035" xr:uid="{00000000-0005-0000-0000-000096540000}"/>
    <cellStyle name="Migliaia 12 2 2 2 3" xfId="14673" xr:uid="{00000000-0005-0000-0000-000097540000}"/>
    <cellStyle name="Migliaia 12 2 2 2 4" xfId="16150" xr:uid="{00000000-0005-0000-0000-000098540000}"/>
    <cellStyle name="Migliaia 12 2 2 2 4 2" xfId="37384" xr:uid="{00000000-0005-0000-0000-000099540000}"/>
    <cellStyle name="Migliaia 12 2 2 2 5" xfId="12346" xr:uid="{00000000-0005-0000-0000-00009A540000}"/>
    <cellStyle name="Migliaia 12 2 2 3" xfId="7896" xr:uid="{00000000-0005-0000-0000-00009B540000}"/>
    <cellStyle name="Migliaia 12 2 2 3 2" xfId="31427" xr:uid="{00000000-0005-0000-0000-00009C540000}"/>
    <cellStyle name="Migliaia 12 2 2 3 2 2" xfId="36585" xr:uid="{00000000-0005-0000-0000-00009D540000}"/>
    <cellStyle name="Migliaia 12 2 2 3 2 3" xfId="41887" xr:uid="{00000000-0005-0000-0000-00009E540000}"/>
    <cellStyle name="Migliaia 12 2 2 3 3" xfId="33934" xr:uid="{00000000-0005-0000-0000-00009F540000}"/>
    <cellStyle name="Migliaia 12 2 2 3 4" xfId="39236" xr:uid="{00000000-0005-0000-0000-0000A0540000}"/>
    <cellStyle name="Migliaia 12 2 2 4" xfId="6914" xr:uid="{00000000-0005-0000-0000-0000A1540000}"/>
    <cellStyle name="Migliaia 12 2 2 4 2" xfId="17687" xr:uid="{00000000-0005-0000-0000-0000A2540000}"/>
    <cellStyle name="Migliaia 12 2 2 4 3" xfId="44566" xr:uid="{00000000-0005-0000-0000-0000A3540000}"/>
    <cellStyle name="Migliaia 12 2 2 4 4" xfId="46680" xr:uid="{00000000-0005-0000-0000-0000A4540000}"/>
    <cellStyle name="Migliaia 12 2 2 4 5" xfId="49696" xr:uid="{00000000-0005-0000-0000-0000A5540000}"/>
    <cellStyle name="Migliaia 12 2 2 5" xfId="16149" xr:uid="{00000000-0005-0000-0000-0000A6540000}"/>
    <cellStyle name="Migliaia 12 2 2 6" xfId="20525" xr:uid="{00000000-0005-0000-0000-0000A7540000}"/>
    <cellStyle name="Migliaia 12 2 3" xfId="4022" xr:uid="{00000000-0005-0000-0000-0000A8540000}"/>
    <cellStyle name="Migliaia 12 2 3 2" xfId="10492" xr:uid="{00000000-0005-0000-0000-0000A9540000}"/>
    <cellStyle name="Migliaia 12 2 3 2 2" xfId="31428" xr:uid="{00000000-0005-0000-0000-0000AA540000}"/>
    <cellStyle name="Migliaia 12 2 3 2 2 2" xfId="36586" xr:uid="{00000000-0005-0000-0000-0000AB540000}"/>
    <cellStyle name="Migliaia 12 2 3 2 2 3" xfId="41888" xr:uid="{00000000-0005-0000-0000-0000AC540000}"/>
    <cellStyle name="Migliaia 12 2 3 2 3" xfId="33935" xr:uid="{00000000-0005-0000-0000-0000AD540000}"/>
    <cellStyle name="Migliaia 12 2 3 2 4" xfId="39237" xr:uid="{00000000-0005-0000-0000-0000AE540000}"/>
    <cellStyle name="Migliaia 12 2 3 3" xfId="16151" xr:uid="{00000000-0005-0000-0000-0000AF540000}"/>
    <cellStyle name="Migliaia 12 2 3 3 2" xfId="34734" xr:uid="{00000000-0005-0000-0000-0000B0540000}"/>
    <cellStyle name="Migliaia 12 2 3 3 3" xfId="40036" xr:uid="{00000000-0005-0000-0000-0000B1540000}"/>
    <cellStyle name="Migliaia 12 2 3 3 4" xfId="29373" xr:uid="{00000000-0005-0000-0000-0000B2540000}"/>
    <cellStyle name="Migliaia 12 2 3 4" xfId="32262" xr:uid="{00000000-0005-0000-0000-0000B3540000}"/>
    <cellStyle name="Migliaia 12 2 3 5" xfId="37385" xr:uid="{00000000-0005-0000-0000-0000B4540000}"/>
    <cellStyle name="Migliaia 12 2 3 6" xfId="12347" xr:uid="{00000000-0005-0000-0000-0000B5540000}"/>
    <cellStyle name="Migliaia 12 2 4" xfId="3571" xr:uid="{00000000-0005-0000-0000-0000B6540000}"/>
    <cellStyle name="Migliaia 12 2 4 2" xfId="10195" xr:uid="{00000000-0005-0000-0000-0000B7540000}"/>
    <cellStyle name="Migliaia 12 2 4 2 2" xfId="34735" xr:uid="{00000000-0005-0000-0000-0000B8540000}"/>
    <cellStyle name="Migliaia 12 2 4 2 3" xfId="40037" xr:uid="{00000000-0005-0000-0000-0000B9540000}"/>
    <cellStyle name="Migliaia 12 2 4 3" xfId="15034" xr:uid="{00000000-0005-0000-0000-0000BA540000}"/>
    <cellStyle name="Migliaia 12 2 4 4" xfId="16152" xr:uid="{00000000-0005-0000-0000-0000BB540000}"/>
    <cellStyle name="Migliaia 12 2 4 4 2" xfId="37386" xr:uid="{00000000-0005-0000-0000-0000BC540000}"/>
    <cellStyle name="Migliaia 12 2 4 5" xfId="12348" xr:uid="{00000000-0005-0000-0000-0000BD540000}"/>
    <cellStyle name="Migliaia 12 2 5" xfId="9409" xr:uid="{00000000-0005-0000-0000-0000BE540000}"/>
    <cellStyle name="Migliaia 12 2 5 2" xfId="29375" xr:uid="{00000000-0005-0000-0000-0000BF540000}"/>
    <cellStyle name="Migliaia 12 2 5 2 2" xfId="34736" xr:uid="{00000000-0005-0000-0000-0000C0540000}"/>
    <cellStyle name="Migliaia 12 2 5 2 3" xfId="40038" xr:uid="{00000000-0005-0000-0000-0000C1540000}"/>
    <cellStyle name="Migliaia 12 2 5 3" xfId="32264" xr:uid="{00000000-0005-0000-0000-0000C2540000}"/>
    <cellStyle name="Migliaia 12 2 5 4" xfId="37387" xr:uid="{00000000-0005-0000-0000-0000C3540000}"/>
    <cellStyle name="Migliaia 12 2 6" xfId="16148" xr:uid="{00000000-0005-0000-0000-0000C4540000}"/>
    <cellStyle name="Migliaia 12 2 6 2" xfId="29376" xr:uid="{00000000-0005-0000-0000-0000C5540000}"/>
    <cellStyle name="Migliaia 12 2 6 2 2" xfId="34737" xr:uid="{00000000-0005-0000-0000-0000C6540000}"/>
    <cellStyle name="Migliaia 12 2 6 2 3" xfId="40039" xr:uid="{00000000-0005-0000-0000-0000C7540000}"/>
    <cellStyle name="Migliaia 12 2 6 3" xfId="32265" xr:uid="{00000000-0005-0000-0000-0000C8540000}"/>
    <cellStyle name="Migliaia 12 2 6 4" xfId="37388" xr:uid="{00000000-0005-0000-0000-0000C9540000}"/>
    <cellStyle name="Migliaia 12 2 6 5" xfId="20530" xr:uid="{00000000-0005-0000-0000-0000CA540000}"/>
    <cellStyle name="Migliaia 12 2 7" xfId="20524" xr:uid="{00000000-0005-0000-0000-0000CB540000}"/>
    <cellStyle name="Migliaia 12 2 8" xfId="1790" xr:uid="{00000000-0005-0000-0000-0000CC540000}"/>
    <cellStyle name="Migliaia 12 3" xfId="383" xr:uid="{00000000-0005-0000-0000-0000CD540000}"/>
    <cellStyle name="Migliaia 12 3 10" xfId="20531" xr:uid="{00000000-0005-0000-0000-0000CE540000}"/>
    <cellStyle name="Migliaia 12 3 11" xfId="12349" xr:uid="{00000000-0005-0000-0000-0000CF540000}"/>
    <cellStyle name="Migliaia 12 3 12" xfId="1791" xr:uid="{00000000-0005-0000-0000-0000D0540000}"/>
    <cellStyle name="Migliaia 12 3 2" xfId="384" xr:uid="{00000000-0005-0000-0000-0000D1540000}"/>
    <cellStyle name="Migliaia 12 3 2 2" xfId="4317" xr:uid="{00000000-0005-0000-0000-0000D2540000}"/>
    <cellStyle name="Migliaia 12 3 2 2 2" xfId="8198" xr:uid="{00000000-0005-0000-0000-0000D3540000}"/>
    <cellStyle name="Migliaia 12 3 2 2 2 2" xfId="14674" xr:uid="{00000000-0005-0000-0000-0000D4540000}"/>
    <cellStyle name="Migliaia 12 3 2 2 2 2 2" xfId="18147" xr:uid="{00000000-0005-0000-0000-0000D5540000}"/>
    <cellStyle name="Migliaia 12 3 2 2 2 2 2 2" xfId="34738" xr:uid="{00000000-0005-0000-0000-0000D6540000}"/>
    <cellStyle name="Migliaia 12 3 2 2 2 2 3" xfId="40040" xr:uid="{00000000-0005-0000-0000-0000D7540000}"/>
    <cellStyle name="Migliaia 12 3 2 2 2 2 4" xfId="29377" xr:uid="{00000000-0005-0000-0000-0000D8540000}"/>
    <cellStyle name="Migliaia 12 3 2 2 2 3" xfId="32266" xr:uid="{00000000-0005-0000-0000-0000D9540000}"/>
    <cellStyle name="Migliaia 12 3 2 2 2 4" xfId="37389" xr:uid="{00000000-0005-0000-0000-0000DA540000}"/>
    <cellStyle name="Migliaia 12 3 2 2 2 5" xfId="44196" xr:uid="{00000000-0005-0000-0000-0000DB540000}"/>
    <cellStyle name="Migliaia 12 3 2 2 2 6" xfId="47153" xr:uid="{00000000-0005-0000-0000-0000DC540000}"/>
    <cellStyle name="Migliaia 12 3 2 2 2 7" xfId="50169" xr:uid="{00000000-0005-0000-0000-0000DD540000}"/>
    <cellStyle name="Migliaia 12 3 2 2 2 8" xfId="13948" xr:uid="{00000000-0005-0000-0000-0000DE540000}"/>
    <cellStyle name="Migliaia 12 3 2 2 3" xfId="7985" xr:uid="{00000000-0005-0000-0000-0000DF540000}"/>
    <cellStyle name="Migliaia 12 3 2 2 4" xfId="6915" xr:uid="{00000000-0005-0000-0000-0000E0540000}"/>
    <cellStyle name="Migliaia 12 3 2 2 4 2" xfId="17688" xr:uid="{00000000-0005-0000-0000-0000E1540000}"/>
    <cellStyle name="Migliaia 12 3 2 2 4 3" xfId="44813" xr:uid="{00000000-0005-0000-0000-0000E2540000}"/>
    <cellStyle name="Migliaia 12 3 2 2 4 4" xfId="46681" xr:uid="{00000000-0005-0000-0000-0000E3540000}"/>
    <cellStyle name="Migliaia 12 3 2 2 4 5" xfId="49697" xr:uid="{00000000-0005-0000-0000-0000E4540000}"/>
    <cellStyle name="Migliaia 12 3 2 2 5" xfId="16155" xr:uid="{00000000-0005-0000-0000-0000E5540000}"/>
    <cellStyle name="Migliaia 12 3 2 2 6" xfId="20533" xr:uid="{00000000-0005-0000-0000-0000E6540000}"/>
    <cellStyle name="Migliaia 12 3 2 3" xfId="3573" xr:uid="{00000000-0005-0000-0000-0000E7540000}"/>
    <cellStyle name="Migliaia 12 3 2 3 2" xfId="7956" xr:uid="{00000000-0005-0000-0000-0000E8540000}"/>
    <cellStyle name="Migliaia 12 3 2 3 2 2" xfId="34739" xr:uid="{00000000-0005-0000-0000-0000E9540000}"/>
    <cellStyle name="Migliaia 12 3 2 3 2 3" xfId="40041" xr:uid="{00000000-0005-0000-0000-0000EA540000}"/>
    <cellStyle name="Migliaia 12 3 2 3 2 4" xfId="29378" xr:uid="{00000000-0005-0000-0000-0000EB540000}"/>
    <cellStyle name="Migliaia 12 3 2 3 3" xfId="8199" xr:uid="{00000000-0005-0000-0000-0000EC540000}"/>
    <cellStyle name="Migliaia 12 3 2 3 4" xfId="16156" xr:uid="{00000000-0005-0000-0000-0000ED540000}"/>
    <cellStyle name="Migliaia 12 3 2 3 4 2" xfId="37390" xr:uid="{00000000-0005-0000-0000-0000EE540000}"/>
    <cellStyle name="Migliaia 12 3 2 3 5" xfId="12350" xr:uid="{00000000-0005-0000-0000-0000EF540000}"/>
    <cellStyle name="Migliaia 12 3 2 4" xfId="7549" xr:uid="{00000000-0005-0000-0000-0000F0540000}"/>
    <cellStyle name="Migliaia 12 3 2 4 2" xfId="14367" xr:uid="{00000000-0005-0000-0000-0000F1540000}"/>
    <cellStyle name="Migliaia 12 3 2 4 2 2" xfId="34740" xr:uid="{00000000-0005-0000-0000-0000F2540000}"/>
    <cellStyle name="Migliaia 12 3 2 4 2 3" xfId="40042" xr:uid="{00000000-0005-0000-0000-0000F3540000}"/>
    <cellStyle name="Migliaia 12 3 2 4 3" xfId="32268" xr:uid="{00000000-0005-0000-0000-0000F4540000}"/>
    <cellStyle name="Migliaia 12 3 2 4 4" xfId="37391" xr:uid="{00000000-0005-0000-0000-0000F5540000}"/>
    <cellStyle name="Migliaia 12 3 2 4 5" xfId="13446" xr:uid="{00000000-0005-0000-0000-0000F6540000}"/>
    <cellStyle name="Migliaia 12 3 2 5" xfId="13721" xr:uid="{00000000-0005-0000-0000-0000F7540000}"/>
    <cellStyle name="Migliaia 12 3 2 5 2" xfId="29380" xr:uid="{00000000-0005-0000-0000-0000F8540000}"/>
    <cellStyle name="Migliaia 12 3 2 5 2 2" xfId="34741" xr:uid="{00000000-0005-0000-0000-0000F9540000}"/>
    <cellStyle name="Migliaia 12 3 2 5 2 3" xfId="40043" xr:uid="{00000000-0005-0000-0000-0000FA540000}"/>
    <cellStyle name="Migliaia 12 3 2 5 3" xfId="32269" xr:uid="{00000000-0005-0000-0000-0000FB540000}"/>
    <cellStyle name="Migliaia 12 3 2 5 4" xfId="37392" xr:uid="{00000000-0005-0000-0000-0000FC540000}"/>
    <cellStyle name="Migliaia 12 3 2 6" xfId="16154" xr:uid="{00000000-0005-0000-0000-0000FD540000}"/>
    <cellStyle name="Migliaia 12 3 2 6 2" xfId="29381" xr:uid="{00000000-0005-0000-0000-0000FE540000}"/>
    <cellStyle name="Migliaia 12 3 2 6 2 2" xfId="34742" xr:uid="{00000000-0005-0000-0000-0000FF540000}"/>
    <cellStyle name="Migliaia 12 3 2 6 2 3" xfId="40044" xr:uid="{00000000-0005-0000-0000-000000550000}"/>
    <cellStyle name="Migliaia 12 3 2 6 3" xfId="32270" xr:uid="{00000000-0005-0000-0000-000001550000}"/>
    <cellStyle name="Migliaia 12 3 2 6 4" xfId="37393" xr:uid="{00000000-0005-0000-0000-000002550000}"/>
    <cellStyle name="Migliaia 12 3 2 6 5" xfId="20537" xr:uid="{00000000-0005-0000-0000-000003550000}"/>
    <cellStyle name="Migliaia 12 3 2 7" xfId="20532" xr:uid="{00000000-0005-0000-0000-000004550000}"/>
    <cellStyle name="Migliaia 12 3 2 8" xfId="2343" xr:uid="{00000000-0005-0000-0000-000005550000}"/>
    <cellStyle name="Migliaia 12 3 3" xfId="2342" xr:uid="{00000000-0005-0000-0000-000006550000}"/>
    <cellStyle name="Migliaia 12 3 3 2" xfId="4316" xr:uid="{00000000-0005-0000-0000-000007550000}"/>
    <cellStyle name="Migliaia 12 3 3 2 2" xfId="5996" xr:uid="{00000000-0005-0000-0000-000008550000}"/>
    <cellStyle name="Migliaia 12 3 3 2 2 2" xfId="34744" xr:uid="{00000000-0005-0000-0000-000009550000}"/>
    <cellStyle name="Migliaia 12 3 3 2 2 3" xfId="40046" xr:uid="{00000000-0005-0000-0000-00000A550000}"/>
    <cellStyle name="Migliaia 12 3 3 2 3" xfId="14475" xr:uid="{00000000-0005-0000-0000-00000B550000}"/>
    <cellStyle name="Migliaia 12 3 3 2 4" xfId="16158" xr:uid="{00000000-0005-0000-0000-00000C550000}"/>
    <cellStyle name="Migliaia 12 3 3 2 4 2" xfId="37395" xr:uid="{00000000-0005-0000-0000-00000D550000}"/>
    <cellStyle name="Migliaia 12 3 3 2 5" xfId="12352" xr:uid="{00000000-0005-0000-0000-00000E550000}"/>
    <cellStyle name="Migliaia 12 3 3 3" xfId="5748" xr:uid="{00000000-0005-0000-0000-00000F550000}"/>
    <cellStyle name="Migliaia 12 3 3 3 2" xfId="29383" xr:uid="{00000000-0005-0000-0000-000010550000}"/>
    <cellStyle name="Migliaia 12 3 3 3 2 2" xfId="34745" xr:uid="{00000000-0005-0000-0000-000011550000}"/>
    <cellStyle name="Migliaia 12 3 3 3 2 3" xfId="40047" xr:uid="{00000000-0005-0000-0000-000012550000}"/>
    <cellStyle name="Migliaia 12 3 3 3 3" xfId="32273" xr:uid="{00000000-0005-0000-0000-000013550000}"/>
    <cellStyle name="Migliaia 12 3 3 3 4" xfId="37396" xr:uid="{00000000-0005-0000-0000-000014550000}"/>
    <cellStyle name="Migliaia 12 3 3 4" xfId="16157" xr:uid="{00000000-0005-0000-0000-000015550000}"/>
    <cellStyle name="Migliaia 12 3 3 4 2" xfId="29384" xr:uid="{00000000-0005-0000-0000-000016550000}"/>
    <cellStyle name="Migliaia 12 3 3 4 2 2" xfId="34746" xr:uid="{00000000-0005-0000-0000-000017550000}"/>
    <cellStyle name="Migliaia 12 3 3 4 2 3" xfId="40048" xr:uid="{00000000-0005-0000-0000-000018550000}"/>
    <cellStyle name="Migliaia 12 3 3 4 3" xfId="32274" xr:uid="{00000000-0005-0000-0000-000019550000}"/>
    <cellStyle name="Migliaia 12 3 3 4 4" xfId="37397" xr:uid="{00000000-0005-0000-0000-00001A550000}"/>
    <cellStyle name="Migliaia 12 3 3 4 5" xfId="20541" xr:uid="{00000000-0005-0000-0000-00001B550000}"/>
    <cellStyle name="Migliaia 12 3 3 5" xfId="20542" xr:uid="{00000000-0005-0000-0000-00001C550000}"/>
    <cellStyle name="Migliaia 12 3 3 5 2" xfId="29385" xr:uid="{00000000-0005-0000-0000-00001D550000}"/>
    <cellStyle name="Migliaia 12 3 3 5 2 2" xfId="34747" xr:uid="{00000000-0005-0000-0000-00001E550000}"/>
    <cellStyle name="Migliaia 12 3 3 5 2 3" xfId="40049" xr:uid="{00000000-0005-0000-0000-00001F550000}"/>
    <cellStyle name="Migliaia 12 3 3 5 3" xfId="32275" xr:uid="{00000000-0005-0000-0000-000020550000}"/>
    <cellStyle name="Migliaia 12 3 3 5 4" xfId="37398" xr:uid="{00000000-0005-0000-0000-000021550000}"/>
    <cellStyle name="Migliaia 12 3 3 6" xfId="29382" xr:uid="{00000000-0005-0000-0000-000022550000}"/>
    <cellStyle name="Migliaia 12 3 3 6 2" xfId="34743" xr:uid="{00000000-0005-0000-0000-000023550000}"/>
    <cellStyle name="Migliaia 12 3 3 6 3" xfId="40045" xr:uid="{00000000-0005-0000-0000-000024550000}"/>
    <cellStyle name="Migliaia 12 3 3 7" xfId="32271" xr:uid="{00000000-0005-0000-0000-000025550000}"/>
    <cellStyle name="Migliaia 12 3 3 8" xfId="37394" xr:uid="{00000000-0005-0000-0000-000026550000}"/>
    <cellStyle name="Migliaia 12 3 3 9" xfId="12351" xr:uid="{00000000-0005-0000-0000-000027550000}"/>
    <cellStyle name="Migliaia 12 3 4" xfId="3268" xr:uid="{00000000-0005-0000-0000-000028550000}"/>
    <cellStyle name="Migliaia 12 3 4 2" xfId="4778" xr:uid="{00000000-0005-0000-0000-000029550000}"/>
    <cellStyle name="Migliaia 12 3 4 2 2" xfId="10730" xr:uid="{00000000-0005-0000-0000-00002A550000}"/>
    <cellStyle name="Migliaia 12 3 4 2 3" xfId="14430" xr:uid="{00000000-0005-0000-0000-00002B550000}"/>
    <cellStyle name="Migliaia 12 3 4 2 4" xfId="16160" xr:uid="{00000000-0005-0000-0000-00002C550000}"/>
    <cellStyle name="Migliaia 12 3 4 2 5" xfId="28585" xr:uid="{00000000-0005-0000-0000-00002D550000}"/>
    <cellStyle name="Migliaia 12 3 4 2 6" xfId="12354" xr:uid="{00000000-0005-0000-0000-00002E550000}"/>
    <cellStyle name="Migliaia 12 3 4 3" xfId="9978" xr:uid="{00000000-0005-0000-0000-00002F550000}"/>
    <cellStyle name="Migliaia 12 3 4 3 2" xfId="31429" xr:uid="{00000000-0005-0000-0000-000030550000}"/>
    <cellStyle name="Migliaia 12 3 4 3 2 2" xfId="36587" xr:uid="{00000000-0005-0000-0000-000031550000}"/>
    <cellStyle name="Migliaia 12 3 4 3 2 3" xfId="41889" xr:uid="{00000000-0005-0000-0000-000032550000}"/>
    <cellStyle name="Migliaia 12 3 4 3 3" xfId="33936" xr:uid="{00000000-0005-0000-0000-000033550000}"/>
    <cellStyle name="Migliaia 12 3 4 3 4" xfId="39238" xr:uid="{00000000-0005-0000-0000-000034550000}"/>
    <cellStyle name="Migliaia 12 3 4 4" xfId="16159" xr:uid="{00000000-0005-0000-0000-000035550000}"/>
    <cellStyle name="Migliaia 12 3 4 4 2" xfId="34748" xr:uid="{00000000-0005-0000-0000-000036550000}"/>
    <cellStyle name="Migliaia 12 3 4 4 3" xfId="40050" xr:uid="{00000000-0005-0000-0000-000037550000}"/>
    <cellStyle name="Migliaia 12 3 4 4 4" xfId="29386" xr:uid="{00000000-0005-0000-0000-000038550000}"/>
    <cellStyle name="Migliaia 12 3 4 5" xfId="32276" xr:uid="{00000000-0005-0000-0000-000039550000}"/>
    <cellStyle name="Migliaia 12 3 4 6" xfId="37399" xr:uid="{00000000-0005-0000-0000-00003A550000}"/>
    <cellStyle name="Migliaia 12 3 4 7" xfId="12353" xr:uid="{00000000-0005-0000-0000-00003B550000}"/>
    <cellStyle name="Migliaia 12 3 5" xfId="4023" xr:uid="{00000000-0005-0000-0000-00003C550000}"/>
    <cellStyle name="Migliaia 12 3 5 2" xfId="10493" xr:uid="{00000000-0005-0000-0000-00003D550000}"/>
    <cellStyle name="Migliaia 12 3 5 2 2" xfId="31430" xr:uid="{00000000-0005-0000-0000-00003E550000}"/>
    <cellStyle name="Migliaia 12 3 5 2 2 2" xfId="36588" xr:uid="{00000000-0005-0000-0000-00003F550000}"/>
    <cellStyle name="Migliaia 12 3 5 2 2 3" xfId="41890" xr:uid="{00000000-0005-0000-0000-000040550000}"/>
    <cellStyle name="Migliaia 12 3 5 2 3" xfId="33937" xr:uid="{00000000-0005-0000-0000-000041550000}"/>
    <cellStyle name="Migliaia 12 3 5 2 4" xfId="39239" xr:uid="{00000000-0005-0000-0000-000042550000}"/>
    <cellStyle name="Migliaia 12 3 5 3" xfId="16161" xr:uid="{00000000-0005-0000-0000-000043550000}"/>
    <cellStyle name="Migliaia 12 3 5 3 2" xfId="34749" xr:uid="{00000000-0005-0000-0000-000044550000}"/>
    <cellStyle name="Migliaia 12 3 5 3 3" xfId="40051" xr:uid="{00000000-0005-0000-0000-000045550000}"/>
    <cellStyle name="Migliaia 12 3 5 3 4" xfId="29387" xr:uid="{00000000-0005-0000-0000-000046550000}"/>
    <cellStyle name="Migliaia 12 3 5 4" xfId="32277" xr:uid="{00000000-0005-0000-0000-000047550000}"/>
    <cellStyle name="Migliaia 12 3 5 5" xfId="37400" xr:uid="{00000000-0005-0000-0000-000048550000}"/>
    <cellStyle name="Migliaia 12 3 5 6" xfId="12355" xr:uid="{00000000-0005-0000-0000-000049550000}"/>
    <cellStyle name="Migliaia 12 3 6" xfId="3572" xr:uid="{00000000-0005-0000-0000-00004A550000}"/>
    <cellStyle name="Migliaia 12 3 6 2" xfId="10196" xr:uid="{00000000-0005-0000-0000-00004B550000}"/>
    <cellStyle name="Migliaia 12 3 6 2 2" xfId="34750" xr:uid="{00000000-0005-0000-0000-00004C550000}"/>
    <cellStyle name="Migliaia 12 3 6 2 3" xfId="40052" xr:uid="{00000000-0005-0000-0000-00004D550000}"/>
    <cellStyle name="Migliaia 12 3 6 3" xfId="15033" xr:uid="{00000000-0005-0000-0000-00004E550000}"/>
    <cellStyle name="Migliaia 12 3 6 4" xfId="16162" xr:uid="{00000000-0005-0000-0000-00004F550000}"/>
    <cellStyle name="Migliaia 12 3 6 4 2" xfId="37401" xr:uid="{00000000-0005-0000-0000-000050550000}"/>
    <cellStyle name="Migliaia 12 3 6 5" xfId="12356" xr:uid="{00000000-0005-0000-0000-000051550000}"/>
    <cellStyle name="Migliaia 12 3 7" xfId="7837" xr:uid="{00000000-0005-0000-0000-000052550000}"/>
    <cellStyle name="Migliaia 12 3 7 2" xfId="29388" xr:uid="{00000000-0005-0000-0000-000053550000}"/>
    <cellStyle name="Migliaia 12 3 7 2 2" xfId="34751" xr:uid="{00000000-0005-0000-0000-000054550000}"/>
    <cellStyle name="Migliaia 12 3 7 2 3" xfId="40053" xr:uid="{00000000-0005-0000-0000-000055550000}"/>
    <cellStyle name="Migliaia 12 3 7 3" xfId="32279" xr:uid="{00000000-0005-0000-0000-000056550000}"/>
    <cellStyle name="Migliaia 12 3 7 4" xfId="37402" xr:uid="{00000000-0005-0000-0000-000057550000}"/>
    <cellStyle name="Migliaia 12 3 8" xfId="13722" xr:uid="{00000000-0005-0000-0000-000058550000}"/>
    <cellStyle name="Migliaia 12 3 8 2" xfId="29389" xr:uid="{00000000-0005-0000-0000-000059550000}"/>
    <cellStyle name="Migliaia 12 3 8 2 2" xfId="34752" xr:uid="{00000000-0005-0000-0000-00005A550000}"/>
    <cellStyle name="Migliaia 12 3 8 2 3" xfId="40054" xr:uid="{00000000-0005-0000-0000-00005B550000}"/>
    <cellStyle name="Migliaia 12 3 8 3" xfId="32280" xr:uid="{00000000-0005-0000-0000-00005C550000}"/>
    <cellStyle name="Migliaia 12 3 8 4" xfId="37403" xr:uid="{00000000-0005-0000-0000-00005D550000}"/>
    <cellStyle name="Migliaia 12 3 8 5" xfId="20546" xr:uid="{00000000-0005-0000-0000-00005E550000}"/>
    <cellStyle name="Migliaia 12 3 9" xfId="16153" xr:uid="{00000000-0005-0000-0000-00005F550000}"/>
    <cellStyle name="Migliaia 12 4" xfId="385" xr:uid="{00000000-0005-0000-0000-000060550000}"/>
    <cellStyle name="Migliaia 12 4 2" xfId="4318" xr:uid="{00000000-0005-0000-0000-000061550000}"/>
    <cellStyle name="Migliaia 12 4 2 2" xfId="5095" xr:uid="{00000000-0005-0000-0000-000062550000}"/>
    <cellStyle name="Migliaia 12 4 2 2 2" xfId="29390" xr:uid="{00000000-0005-0000-0000-000063550000}"/>
    <cellStyle name="Migliaia 12 4 2 2 2 2" xfId="34753" xr:uid="{00000000-0005-0000-0000-000064550000}"/>
    <cellStyle name="Migliaia 12 4 2 2 2 3" xfId="40055" xr:uid="{00000000-0005-0000-0000-000065550000}"/>
    <cellStyle name="Migliaia 12 4 2 2 3" xfId="32281" xr:uid="{00000000-0005-0000-0000-000066550000}"/>
    <cellStyle name="Migliaia 12 4 2 2 4" xfId="37404" xr:uid="{00000000-0005-0000-0000-000067550000}"/>
    <cellStyle name="Migliaia 12 4 2 3" xfId="8200" xr:uid="{00000000-0005-0000-0000-000068550000}"/>
    <cellStyle name="Migliaia 12 4 2 3 2" xfId="29391" xr:uid="{00000000-0005-0000-0000-000069550000}"/>
    <cellStyle name="Migliaia 12 4 2 3 2 2" xfId="34754" xr:uid="{00000000-0005-0000-0000-00006A550000}"/>
    <cellStyle name="Migliaia 12 4 2 3 2 3" xfId="40056" xr:uid="{00000000-0005-0000-0000-00006B550000}"/>
    <cellStyle name="Migliaia 12 4 2 3 3" xfId="32282" xr:uid="{00000000-0005-0000-0000-00006C550000}"/>
    <cellStyle name="Migliaia 12 4 2 3 4" xfId="37405" xr:uid="{00000000-0005-0000-0000-00006D550000}"/>
    <cellStyle name="Migliaia 12 4 2 4" xfId="7551" xr:uid="{00000000-0005-0000-0000-00006E550000}"/>
    <cellStyle name="Migliaia 12 4 2 5" xfId="6917" xr:uid="{00000000-0005-0000-0000-00006F550000}"/>
    <cellStyle name="Migliaia 12 4 2 5 2" xfId="17690" xr:uid="{00000000-0005-0000-0000-000070550000}"/>
    <cellStyle name="Migliaia 12 4 2 5 3" xfId="42489" xr:uid="{00000000-0005-0000-0000-000071550000}"/>
    <cellStyle name="Migliaia 12 4 2 5 4" xfId="46683" xr:uid="{00000000-0005-0000-0000-000072550000}"/>
    <cellStyle name="Migliaia 12 4 2 5 5" xfId="49699" xr:uid="{00000000-0005-0000-0000-000073550000}"/>
    <cellStyle name="Migliaia 12 4 2 6" xfId="16164" xr:uid="{00000000-0005-0000-0000-000074550000}"/>
    <cellStyle name="Migliaia 12 4 2 7" xfId="20548" xr:uid="{00000000-0005-0000-0000-000075550000}"/>
    <cellStyle name="Migliaia 12 4 3" xfId="5096" xr:uid="{00000000-0005-0000-0000-000076550000}"/>
    <cellStyle name="Migliaia 12 4 3 2" xfId="14476" xr:uid="{00000000-0005-0000-0000-000077550000}"/>
    <cellStyle name="Migliaia 12 4 3 2 2" xfId="34755" xr:uid="{00000000-0005-0000-0000-000078550000}"/>
    <cellStyle name="Migliaia 12 4 3 2 3" xfId="40057" xr:uid="{00000000-0005-0000-0000-000079550000}"/>
    <cellStyle name="Migliaia 12 4 3 3" xfId="32283" xr:uid="{00000000-0005-0000-0000-00007A550000}"/>
    <cellStyle name="Migliaia 12 4 3 4" xfId="37406" xr:uid="{00000000-0005-0000-0000-00007B550000}"/>
    <cellStyle name="Migliaia 12 4 3 5" xfId="13720" xr:uid="{00000000-0005-0000-0000-00007C550000}"/>
    <cellStyle name="Migliaia 12 4 4" xfId="8201" xr:uid="{00000000-0005-0000-0000-00007D550000}"/>
    <cellStyle name="Migliaia 12 4 4 2" xfId="29393" xr:uid="{00000000-0005-0000-0000-00007E550000}"/>
    <cellStyle name="Migliaia 12 4 4 2 2" xfId="34756" xr:uid="{00000000-0005-0000-0000-00007F550000}"/>
    <cellStyle name="Migliaia 12 4 4 2 3" xfId="40058" xr:uid="{00000000-0005-0000-0000-000080550000}"/>
    <cellStyle name="Migliaia 12 4 4 3" xfId="32284" xr:uid="{00000000-0005-0000-0000-000081550000}"/>
    <cellStyle name="Migliaia 12 4 4 4" xfId="37407" xr:uid="{00000000-0005-0000-0000-000082550000}"/>
    <cellStyle name="Migliaia 12 4 5" xfId="7550" xr:uid="{00000000-0005-0000-0000-000083550000}"/>
    <cellStyle name="Migliaia 12 4 5 2" xfId="29394" xr:uid="{00000000-0005-0000-0000-000084550000}"/>
    <cellStyle name="Migliaia 12 4 5 2 2" xfId="34757" xr:uid="{00000000-0005-0000-0000-000085550000}"/>
    <cellStyle name="Migliaia 12 4 5 2 3" xfId="40059" xr:uid="{00000000-0005-0000-0000-000086550000}"/>
    <cellStyle name="Migliaia 12 4 5 3" xfId="32285" xr:uid="{00000000-0005-0000-0000-000087550000}"/>
    <cellStyle name="Migliaia 12 4 5 4" xfId="37408" xr:uid="{00000000-0005-0000-0000-000088550000}"/>
    <cellStyle name="Migliaia 12 4 6" xfId="6916" xr:uid="{00000000-0005-0000-0000-000089550000}"/>
    <cellStyle name="Migliaia 12 4 6 2" xfId="17689" xr:uid="{00000000-0005-0000-0000-00008A550000}"/>
    <cellStyle name="Migliaia 12 4 6 2 2" xfId="34758" xr:uid="{00000000-0005-0000-0000-00008B550000}"/>
    <cellStyle name="Migliaia 12 4 6 2 3" xfId="40060" xr:uid="{00000000-0005-0000-0000-00008C550000}"/>
    <cellStyle name="Migliaia 12 4 6 2 4" xfId="29395" xr:uid="{00000000-0005-0000-0000-00008D550000}"/>
    <cellStyle name="Migliaia 12 4 6 3" xfId="32286" xr:uid="{00000000-0005-0000-0000-00008E550000}"/>
    <cellStyle name="Migliaia 12 4 6 4" xfId="37409" xr:uid="{00000000-0005-0000-0000-00008F550000}"/>
    <cellStyle name="Migliaia 12 4 6 5" xfId="20552" xr:uid="{00000000-0005-0000-0000-000090550000}"/>
    <cellStyle name="Migliaia 12 4 6 6" xfId="43942" xr:uid="{00000000-0005-0000-0000-000091550000}"/>
    <cellStyle name="Migliaia 12 4 6 7" xfId="46682" xr:uid="{00000000-0005-0000-0000-000092550000}"/>
    <cellStyle name="Migliaia 12 4 6 8" xfId="49698" xr:uid="{00000000-0005-0000-0000-000093550000}"/>
    <cellStyle name="Migliaia 12 4 7" xfId="16163" xr:uid="{00000000-0005-0000-0000-000094550000}"/>
    <cellStyle name="Migliaia 12 4 7 2" xfId="29396" xr:uid="{00000000-0005-0000-0000-000095550000}"/>
    <cellStyle name="Migliaia 12 4 7 2 2" xfId="34759" xr:uid="{00000000-0005-0000-0000-000096550000}"/>
    <cellStyle name="Migliaia 12 4 7 2 3" xfId="40061" xr:uid="{00000000-0005-0000-0000-000097550000}"/>
    <cellStyle name="Migliaia 12 4 7 3" xfId="32287" xr:uid="{00000000-0005-0000-0000-000098550000}"/>
    <cellStyle name="Migliaia 12 4 7 4" xfId="37410" xr:uid="{00000000-0005-0000-0000-000099550000}"/>
    <cellStyle name="Migliaia 12 4 7 5" xfId="20553" xr:uid="{00000000-0005-0000-0000-00009A550000}"/>
    <cellStyle name="Migliaia 12 4 8" xfId="20547" xr:uid="{00000000-0005-0000-0000-00009B550000}"/>
    <cellStyle name="Migliaia 12 4 9" xfId="2344" xr:uid="{00000000-0005-0000-0000-00009C550000}"/>
    <cellStyle name="Migliaia 12 5" xfId="386" xr:uid="{00000000-0005-0000-0000-00009D550000}"/>
    <cellStyle name="Migliaia 12 5 2" xfId="4319" xr:uid="{00000000-0005-0000-0000-00009E550000}"/>
    <cellStyle name="Migliaia 12 5 2 2" xfId="14675" xr:uid="{00000000-0005-0000-0000-00009F550000}"/>
    <cellStyle name="Migliaia 12 5 2 2 2" xfId="34760" xr:uid="{00000000-0005-0000-0000-0000A0550000}"/>
    <cellStyle name="Migliaia 12 5 2 2 3" xfId="40062" xr:uid="{00000000-0005-0000-0000-0000A1550000}"/>
    <cellStyle name="Migliaia 12 5 2 3" xfId="16166" xr:uid="{00000000-0005-0000-0000-0000A2550000}"/>
    <cellStyle name="Migliaia 12 5 2 3 2" xfId="32288" xr:uid="{00000000-0005-0000-0000-0000A3550000}"/>
    <cellStyle name="Migliaia 12 5 2 4" xfId="37411" xr:uid="{00000000-0005-0000-0000-0000A4550000}"/>
    <cellStyle name="Migliaia 12 5 2 5" xfId="12357" xr:uid="{00000000-0005-0000-0000-0000A5550000}"/>
    <cellStyle name="Migliaia 12 5 3" xfId="7552" xr:uid="{00000000-0005-0000-0000-0000A6550000}"/>
    <cellStyle name="Migliaia 12 5 3 2" xfId="29397" xr:uid="{00000000-0005-0000-0000-0000A7550000}"/>
    <cellStyle name="Migliaia 12 5 3 2 2" xfId="34761" xr:uid="{00000000-0005-0000-0000-0000A8550000}"/>
    <cellStyle name="Migliaia 12 5 3 2 3" xfId="40063" xr:uid="{00000000-0005-0000-0000-0000A9550000}"/>
    <cellStyle name="Migliaia 12 5 3 3" xfId="32289" xr:uid="{00000000-0005-0000-0000-0000AA550000}"/>
    <cellStyle name="Migliaia 12 5 3 4" xfId="37412" xr:uid="{00000000-0005-0000-0000-0000AB550000}"/>
    <cellStyle name="Migliaia 12 5 4" xfId="6918" xr:uid="{00000000-0005-0000-0000-0000AC550000}"/>
    <cellStyle name="Migliaia 12 5 4 2" xfId="17691" xr:uid="{00000000-0005-0000-0000-0000AD550000}"/>
    <cellStyle name="Migliaia 12 5 4 2 2" xfId="34762" xr:uid="{00000000-0005-0000-0000-0000AE550000}"/>
    <cellStyle name="Migliaia 12 5 4 2 3" xfId="40064" xr:uid="{00000000-0005-0000-0000-0000AF550000}"/>
    <cellStyle name="Migliaia 12 5 4 2 4" xfId="29398" xr:uid="{00000000-0005-0000-0000-0000B0550000}"/>
    <cellStyle name="Migliaia 12 5 4 3" xfId="32290" xr:uid="{00000000-0005-0000-0000-0000B1550000}"/>
    <cellStyle name="Migliaia 12 5 4 4" xfId="37413" xr:uid="{00000000-0005-0000-0000-0000B2550000}"/>
    <cellStyle name="Migliaia 12 5 4 5" xfId="20556" xr:uid="{00000000-0005-0000-0000-0000B3550000}"/>
    <cellStyle name="Migliaia 12 5 4 6" xfId="44753" xr:uid="{00000000-0005-0000-0000-0000B4550000}"/>
    <cellStyle name="Migliaia 12 5 4 7" xfId="46684" xr:uid="{00000000-0005-0000-0000-0000B5550000}"/>
    <cellStyle name="Migliaia 12 5 4 8" xfId="49700" xr:uid="{00000000-0005-0000-0000-0000B6550000}"/>
    <cellStyle name="Migliaia 12 5 5" xfId="16165" xr:uid="{00000000-0005-0000-0000-0000B7550000}"/>
    <cellStyle name="Migliaia 12 5 5 2" xfId="29399" xr:uid="{00000000-0005-0000-0000-0000B8550000}"/>
    <cellStyle name="Migliaia 12 5 5 2 2" xfId="34763" xr:uid="{00000000-0005-0000-0000-0000B9550000}"/>
    <cellStyle name="Migliaia 12 5 5 2 3" xfId="40065" xr:uid="{00000000-0005-0000-0000-0000BA550000}"/>
    <cellStyle name="Migliaia 12 5 5 3" xfId="32291" xr:uid="{00000000-0005-0000-0000-0000BB550000}"/>
    <cellStyle name="Migliaia 12 5 5 4" xfId="37414" xr:uid="{00000000-0005-0000-0000-0000BC550000}"/>
    <cellStyle name="Migliaia 12 5 5 5" xfId="20557" xr:uid="{00000000-0005-0000-0000-0000BD550000}"/>
    <cellStyle name="Migliaia 12 5 6" xfId="20558" xr:uid="{00000000-0005-0000-0000-0000BE550000}"/>
    <cellStyle name="Migliaia 12 5 6 2" xfId="29400" xr:uid="{00000000-0005-0000-0000-0000BF550000}"/>
    <cellStyle name="Migliaia 12 5 6 2 2" xfId="34764" xr:uid="{00000000-0005-0000-0000-0000C0550000}"/>
    <cellStyle name="Migliaia 12 5 6 2 3" xfId="40066" xr:uid="{00000000-0005-0000-0000-0000C1550000}"/>
    <cellStyle name="Migliaia 12 5 6 3" xfId="32292" xr:uid="{00000000-0005-0000-0000-0000C2550000}"/>
    <cellStyle name="Migliaia 12 5 6 4" xfId="37415" xr:uid="{00000000-0005-0000-0000-0000C3550000}"/>
    <cellStyle name="Migliaia 12 5 7" xfId="20554" xr:uid="{00000000-0005-0000-0000-0000C4550000}"/>
    <cellStyle name="Migliaia 12 5 8" xfId="2345" xr:uid="{00000000-0005-0000-0000-0000C5550000}"/>
    <cellStyle name="Migliaia 12 6" xfId="2340" xr:uid="{00000000-0005-0000-0000-0000C6550000}"/>
    <cellStyle name="Migliaia 12 6 2" xfId="4314" xr:uid="{00000000-0005-0000-0000-0000C7550000}"/>
    <cellStyle name="Migliaia 12 6 2 2" xfId="5995" xr:uid="{00000000-0005-0000-0000-0000C8550000}"/>
    <cellStyle name="Migliaia 12 6 2 3" xfId="14984" xr:uid="{00000000-0005-0000-0000-0000C9550000}"/>
    <cellStyle name="Migliaia 12 6 2 4" xfId="16168" xr:uid="{00000000-0005-0000-0000-0000CA550000}"/>
    <cellStyle name="Migliaia 12 6 2 5" xfId="28587" xr:uid="{00000000-0005-0000-0000-0000CB550000}"/>
    <cellStyle name="Migliaia 12 6 2 6" xfId="12359" xr:uid="{00000000-0005-0000-0000-0000CC550000}"/>
    <cellStyle name="Migliaia 12 6 3" xfId="5747" xr:uid="{00000000-0005-0000-0000-0000CD550000}"/>
    <cellStyle name="Migliaia 12 6 3 2" xfId="31431" xr:uid="{00000000-0005-0000-0000-0000CE550000}"/>
    <cellStyle name="Migliaia 12 6 3 2 2" xfId="36589" xr:uid="{00000000-0005-0000-0000-0000CF550000}"/>
    <cellStyle name="Migliaia 12 6 3 2 3" xfId="41891" xr:uid="{00000000-0005-0000-0000-0000D0550000}"/>
    <cellStyle name="Migliaia 12 6 3 3" xfId="33938" xr:uid="{00000000-0005-0000-0000-0000D1550000}"/>
    <cellStyle name="Migliaia 12 6 3 4" xfId="39240" xr:uid="{00000000-0005-0000-0000-0000D2550000}"/>
    <cellStyle name="Migliaia 12 6 4" xfId="16167" xr:uid="{00000000-0005-0000-0000-0000D3550000}"/>
    <cellStyle name="Migliaia 12 6 4 2" xfId="34765" xr:uid="{00000000-0005-0000-0000-0000D4550000}"/>
    <cellStyle name="Migliaia 12 6 4 3" xfId="40067" xr:uid="{00000000-0005-0000-0000-0000D5550000}"/>
    <cellStyle name="Migliaia 12 6 4 4" xfId="29401" xr:uid="{00000000-0005-0000-0000-0000D6550000}"/>
    <cellStyle name="Migliaia 12 6 5" xfId="32293" xr:uid="{00000000-0005-0000-0000-0000D7550000}"/>
    <cellStyle name="Migliaia 12 6 6" xfId="37416" xr:uid="{00000000-0005-0000-0000-0000D8550000}"/>
    <cellStyle name="Migliaia 12 6 7" xfId="12358" xr:uid="{00000000-0005-0000-0000-0000D9550000}"/>
    <cellStyle name="Migliaia 12 7" xfId="4021" xr:uid="{00000000-0005-0000-0000-0000DA550000}"/>
    <cellStyle name="Migliaia 12 7 2" xfId="10491" xr:uid="{00000000-0005-0000-0000-0000DB550000}"/>
    <cellStyle name="Migliaia 12 7 2 2" xfId="31432" xr:uid="{00000000-0005-0000-0000-0000DC550000}"/>
    <cellStyle name="Migliaia 12 7 2 2 2" xfId="36590" xr:uid="{00000000-0005-0000-0000-0000DD550000}"/>
    <cellStyle name="Migliaia 12 7 2 2 3" xfId="41892" xr:uid="{00000000-0005-0000-0000-0000DE550000}"/>
    <cellStyle name="Migliaia 12 7 2 3" xfId="33939" xr:uid="{00000000-0005-0000-0000-0000DF550000}"/>
    <cellStyle name="Migliaia 12 7 2 4" xfId="39241" xr:uid="{00000000-0005-0000-0000-0000E0550000}"/>
    <cellStyle name="Migliaia 12 7 3" xfId="16169" xr:uid="{00000000-0005-0000-0000-0000E1550000}"/>
    <cellStyle name="Migliaia 12 7 3 2" xfId="34766" xr:uid="{00000000-0005-0000-0000-0000E2550000}"/>
    <cellStyle name="Migliaia 12 7 3 3" xfId="40068" xr:uid="{00000000-0005-0000-0000-0000E3550000}"/>
    <cellStyle name="Migliaia 12 7 3 4" xfId="29402" xr:uid="{00000000-0005-0000-0000-0000E4550000}"/>
    <cellStyle name="Migliaia 12 7 4" xfId="32294" xr:uid="{00000000-0005-0000-0000-0000E5550000}"/>
    <cellStyle name="Migliaia 12 7 5" xfId="37417" xr:uid="{00000000-0005-0000-0000-0000E6550000}"/>
    <cellStyle name="Migliaia 12 7 6" xfId="12360" xr:uid="{00000000-0005-0000-0000-0000E7550000}"/>
    <cellStyle name="Migliaia 12 8" xfId="3570" xr:uid="{00000000-0005-0000-0000-0000E8550000}"/>
    <cellStyle name="Migliaia 12 8 2" xfId="10194" xr:uid="{00000000-0005-0000-0000-0000E9550000}"/>
    <cellStyle name="Migliaia 12 8 2 2" xfId="31433" xr:uid="{00000000-0005-0000-0000-0000EA550000}"/>
    <cellStyle name="Migliaia 12 8 2 2 2" xfId="36591" xr:uid="{00000000-0005-0000-0000-0000EB550000}"/>
    <cellStyle name="Migliaia 12 8 2 2 3" xfId="41893" xr:uid="{00000000-0005-0000-0000-0000EC550000}"/>
    <cellStyle name="Migliaia 12 8 2 3" xfId="33940" xr:uid="{00000000-0005-0000-0000-0000ED550000}"/>
    <cellStyle name="Migliaia 12 8 2 4" xfId="39242" xr:uid="{00000000-0005-0000-0000-0000EE550000}"/>
    <cellStyle name="Migliaia 12 8 3" xfId="16170" xr:uid="{00000000-0005-0000-0000-0000EF550000}"/>
    <cellStyle name="Migliaia 12 8 3 2" xfId="34767" xr:uid="{00000000-0005-0000-0000-0000F0550000}"/>
    <cellStyle name="Migliaia 12 8 3 3" xfId="40069" xr:uid="{00000000-0005-0000-0000-0000F1550000}"/>
    <cellStyle name="Migliaia 12 8 3 4" xfId="29403" xr:uid="{00000000-0005-0000-0000-0000F2550000}"/>
    <cellStyle name="Migliaia 12 8 4" xfId="32295" xr:uid="{00000000-0005-0000-0000-0000F3550000}"/>
    <cellStyle name="Migliaia 12 8 5" xfId="37418" xr:uid="{00000000-0005-0000-0000-0000F4550000}"/>
    <cellStyle name="Migliaia 12 8 6" xfId="12361" xr:uid="{00000000-0005-0000-0000-0000F5550000}"/>
    <cellStyle name="Migliaia 12 9" xfId="13445" xr:uid="{00000000-0005-0000-0000-0000F6550000}"/>
    <cellStyle name="Migliaia 12 9 2" xfId="29404" xr:uid="{00000000-0005-0000-0000-0000F7550000}"/>
    <cellStyle name="Migliaia 12 9 2 2" xfId="34768" xr:uid="{00000000-0005-0000-0000-0000F8550000}"/>
    <cellStyle name="Migliaia 12 9 2 3" xfId="40070" xr:uid="{00000000-0005-0000-0000-0000F9550000}"/>
    <cellStyle name="Migliaia 12 9 3" xfId="32296" xr:uid="{00000000-0005-0000-0000-0000FA550000}"/>
    <cellStyle name="Migliaia 12 9 4" xfId="37419" xr:uid="{00000000-0005-0000-0000-0000FB550000}"/>
    <cellStyle name="Migliaia 13" xfId="387" xr:uid="{00000000-0005-0000-0000-0000FC550000}"/>
    <cellStyle name="Migliaia 13 10" xfId="16171" xr:uid="{00000000-0005-0000-0000-0000FD550000}"/>
    <cellStyle name="Migliaia 13 10 2" xfId="34769" xr:uid="{00000000-0005-0000-0000-0000FE550000}"/>
    <cellStyle name="Migliaia 13 10 3" xfId="40071" xr:uid="{00000000-0005-0000-0000-0000FF550000}"/>
    <cellStyle name="Migliaia 13 10 4" xfId="29405" xr:uid="{00000000-0005-0000-0000-000000560000}"/>
    <cellStyle name="Migliaia 13 11" xfId="32297" xr:uid="{00000000-0005-0000-0000-000001560000}"/>
    <cellStyle name="Migliaia 13 12" xfId="37420" xr:uid="{00000000-0005-0000-0000-000002560000}"/>
    <cellStyle name="Migliaia 13 13" xfId="1792" xr:uid="{00000000-0005-0000-0000-000003560000}"/>
    <cellStyle name="Migliaia 13 2" xfId="388" xr:uid="{00000000-0005-0000-0000-000004560000}"/>
    <cellStyle name="Migliaia 13 2 2" xfId="2347" xr:uid="{00000000-0005-0000-0000-000005560000}"/>
    <cellStyle name="Migliaia 13 2 2 2" xfId="4321" xr:uid="{00000000-0005-0000-0000-000006560000}"/>
    <cellStyle name="Migliaia 13 2 2 2 2" xfId="10670" xr:uid="{00000000-0005-0000-0000-000007560000}"/>
    <cellStyle name="Migliaia 13 2 2 2 2 2" xfId="34770" xr:uid="{00000000-0005-0000-0000-000008560000}"/>
    <cellStyle name="Migliaia 13 2 2 2 2 3" xfId="40072" xr:uid="{00000000-0005-0000-0000-000009560000}"/>
    <cellStyle name="Migliaia 13 2 2 2 3" xfId="14676" xr:uid="{00000000-0005-0000-0000-00000A560000}"/>
    <cellStyle name="Migliaia 13 2 2 2 4" xfId="16174" xr:uid="{00000000-0005-0000-0000-00000B560000}"/>
    <cellStyle name="Migliaia 13 2 2 2 4 2" xfId="37421" xr:uid="{00000000-0005-0000-0000-00000C560000}"/>
    <cellStyle name="Migliaia 13 2 2 2 5" xfId="12362" xr:uid="{00000000-0005-0000-0000-00000D560000}"/>
    <cellStyle name="Migliaia 13 2 2 3" xfId="7897" xr:uid="{00000000-0005-0000-0000-00000E560000}"/>
    <cellStyle name="Migliaia 13 2 2 3 2" xfId="31434" xr:uid="{00000000-0005-0000-0000-00000F560000}"/>
    <cellStyle name="Migliaia 13 2 2 3 2 2" xfId="36592" xr:uid="{00000000-0005-0000-0000-000010560000}"/>
    <cellStyle name="Migliaia 13 2 2 3 2 3" xfId="41894" xr:uid="{00000000-0005-0000-0000-000011560000}"/>
    <cellStyle name="Migliaia 13 2 2 3 3" xfId="33941" xr:uid="{00000000-0005-0000-0000-000012560000}"/>
    <cellStyle name="Migliaia 13 2 2 3 4" xfId="39243" xr:uid="{00000000-0005-0000-0000-000013560000}"/>
    <cellStyle name="Migliaia 13 2 2 4" xfId="6919" xr:uid="{00000000-0005-0000-0000-000014560000}"/>
    <cellStyle name="Migliaia 13 2 2 4 2" xfId="17692" xr:uid="{00000000-0005-0000-0000-000015560000}"/>
    <cellStyle name="Migliaia 13 2 2 4 3" xfId="43994" xr:uid="{00000000-0005-0000-0000-000016560000}"/>
    <cellStyle name="Migliaia 13 2 2 4 4" xfId="46685" xr:uid="{00000000-0005-0000-0000-000017560000}"/>
    <cellStyle name="Migliaia 13 2 2 4 5" xfId="49701" xr:uid="{00000000-0005-0000-0000-000018560000}"/>
    <cellStyle name="Migliaia 13 2 2 5" xfId="16173" xr:uid="{00000000-0005-0000-0000-000019560000}"/>
    <cellStyle name="Migliaia 13 2 2 6" xfId="20562" xr:uid="{00000000-0005-0000-0000-00001A560000}"/>
    <cellStyle name="Migliaia 13 2 3" xfId="4025" xr:uid="{00000000-0005-0000-0000-00001B560000}"/>
    <cellStyle name="Migliaia 13 2 3 2" xfId="10495" xr:uid="{00000000-0005-0000-0000-00001C560000}"/>
    <cellStyle name="Migliaia 13 2 3 2 2" xfId="31435" xr:uid="{00000000-0005-0000-0000-00001D560000}"/>
    <cellStyle name="Migliaia 13 2 3 2 2 2" xfId="36593" xr:uid="{00000000-0005-0000-0000-00001E560000}"/>
    <cellStyle name="Migliaia 13 2 3 2 2 3" xfId="41895" xr:uid="{00000000-0005-0000-0000-00001F560000}"/>
    <cellStyle name="Migliaia 13 2 3 2 3" xfId="33942" xr:uid="{00000000-0005-0000-0000-000020560000}"/>
    <cellStyle name="Migliaia 13 2 3 2 4" xfId="39244" xr:uid="{00000000-0005-0000-0000-000021560000}"/>
    <cellStyle name="Migliaia 13 2 3 3" xfId="16175" xr:uid="{00000000-0005-0000-0000-000022560000}"/>
    <cellStyle name="Migliaia 13 2 3 3 2" xfId="34771" xr:uid="{00000000-0005-0000-0000-000023560000}"/>
    <cellStyle name="Migliaia 13 2 3 3 3" xfId="40073" xr:uid="{00000000-0005-0000-0000-000024560000}"/>
    <cellStyle name="Migliaia 13 2 3 3 4" xfId="29406" xr:uid="{00000000-0005-0000-0000-000025560000}"/>
    <cellStyle name="Migliaia 13 2 3 4" xfId="32298" xr:uid="{00000000-0005-0000-0000-000026560000}"/>
    <cellStyle name="Migliaia 13 2 3 5" xfId="37422" xr:uid="{00000000-0005-0000-0000-000027560000}"/>
    <cellStyle name="Migliaia 13 2 3 6" xfId="12363" xr:uid="{00000000-0005-0000-0000-000028560000}"/>
    <cellStyle name="Migliaia 13 2 4" xfId="3575" xr:uid="{00000000-0005-0000-0000-000029560000}"/>
    <cellStyle name="Migliaia 13 2 4 2" xfId="10198" xr:uid="{00000000-0005-0000-0000-00002A560000}"/>
    <cellStyle name="Migliaia 13 2 4 2 2" xfId="34772" xr:uid="{00000000-0005-0000-0000-00002B560000}"/>
    <cellStyle name="Migliaia 13 2 4 2 3" xfId="40074" xr:uid="{00000000-0005-0000-0000-00002C560000}"/>
    <cellStyle name="Migliaia 13 2 4 3" xfId="14928" xr:uid="{00000000-0005-0000-0000-00002D560000}"/>
    <cellStyle name="Migliaia 13 2 4 4" xfId="16176" xr:uid="{00000000-0005-0000-0000-00002E560000}"/>
    <cellStyle name="Migliaia 13 2 4 4 2" xfId="37423" xr:uid="{00000000-0005-0000-0000-00002F560000}"/>
    <cellStyle name="Migliaia 13 2 4 5" xfId="12364" xr:uid="{00000000-0005-0000-0000-000030560000}"/>
    <cellStyle name="Migliaia 13 2 5" xfId="9410" xr:uid="{00000000-0005-0000-0000-000031560000}"/>
    <cellStyle name="Migliaia 13 2 5 2" xfId="29407" xr:uid="{00000000-0005-0000-0000-000032560000}"/>
    <cellStyle name="Migliaia 13 2 5 2 2" xfId="34773" xr:uid="{00000000-0005-0000-0000-000033560000}"/>
    <cellStyle name="Migliaia 13 2 5 2 3" xfId="40075" xr:uid="{00000000-0005-0000-0000-000034560000}"/>
    <cellStyle name="Migliaia 13 2 5 3" xfId="32299" xr:uid="{00000000-0005-0000-0000-000035560000}"/>
    <cellStyle name="Migliaia 13 2 5 4" xfId="37424" xr:uid="{00000000-0005-0000-0000-000036560000}"/>
    <cellStyle name="Migliaia 13 2 6" xfId="16172" xr:uid="{00000000-0005-0000-0000-000037560000}"/>
    <cellStyle name="Migliaia 13 2 6 2" xfId="29408" xr:uid="{00000000-0005-0000-0000-000038560000}"/>
    <cellStyle name="Migliaia 13 2 6 2 2" xfId="34774" xr:uid="{00000000-0005-0000-0000-000039560000}"/>
    <cellStyle name="Migliaia 13 2 6 2 3" xfId="40076" xr:uid="{00000000-0005-0000-0000-00003A560000}"/>
    <cellStyle name="Migliaia 13 2 6 3" xfId="32300" xr:uid="{00000000-0005-0000-0000-00003B560000}"/>
    <cellStyle name="Migliaia 13 2 6 4" xfId="37425" xr:uid="{00000000-0005-0000-0000-00003C560000}"/>
    <cellStyle name="Migliaia 13 2 6 5" xfId="20564" xr:uid="{00000000-0005-0000-0000-00003D560000}"/>
    <cellStyle name="Migliaia 13 2 7" xfId="20561" xr:uid="{00000000-0005-0000-0000-00003E560000}"/>
    <cellStyle name="Migliaia 13 2 8" xfId="1793" xr:uid="{00000000-0005-0000-0000-00003F560000}"/>
    <cellStyle name="Migliaia 13 3" xfId="389" xr:uid="{00000000-0005-0000-0000-000040560000}"/>
    <cellStyle name="Migliaia 13 3 10" xfId="20565" xr:uid="{00000000-0005-0000-0000-000041560000}"/>
    <cellStyle name="Migliaia 13 3 11" xfId="12365" xr:uid="{00000000-0005-0000-0000-000042560000}"/>
    <cellStyle name="Migliaia 13 3 12" xfId="1794" xr:uid="{00000000-0005-0000-0000-000043560000}"/>
    <cellStyle name="Migliaia 13 3 2" xfId="390" xr:uid="{00000000-0005-0000-0000-000044560000}"/>
    <cellStyle name="Migliaia 13 3 2 2" xfId="4323" xr:uid="{00000000-0005-0000-0000-000045560000}"/>
    <cellStyle name="Migliaia 13 3 2 2 2" xfId="8202" xr:uid="{00000000-0005-0000-0000-000046560000}"/>
    <cellStyle name="Migliaia 13 3 2 2 2 2" xfId="14677" xr:uid="{00000000-0005-0000-0000-000047560000}"/>
    <cellStyle name="Migliaia 13 3 2 2 2 2 2" xfId="18148" xr:uid="{00000000-0005-0000-0000-000048560000}"/>
    <cellStyle name="Migliaia 13 3 2 2 2 2 2 2" xfId="34775" xr:uid="{00000000-0005-0000-0000-000049560000}"/>
    <cellStyle name="Migliaia 13 3 2 2 2 2 3" xfId="40077" xr:uid="{00000000-0005-0000-0000-00004A560000}"/>
    <cellStyle name="Migliaia 13 3 2 2 2 2 4" xfId="29409" xr:uid="{00000000-0005-0000-0000-00004B560000}"/>
    <cellStyle name="Migliaia 13 3 2 2 2 3" xfId="32301" xr:uid="{00000000-0005-0000-0000-00004C560000}"/>
    <cellStyle name="Migliaia 13 3 2 2 2 4" xfId="37426" xr:uid="{00000000-0005-0000-0000-00004D560000}"/>
    <cellStyle name="Migliaia 13 3 2 2 2 5" xfId="44604" xr:uid="{00000000-0005-0000-0000-00004E560000}"/>
    <cellStyle name="Migliaia 13 3 2 2 2 6" xfId="47154" xr:uid="{00000000-0005-0000-0000-00004F560000}"/>
    <cellStyle name="Migliaia 13 3 2 2 2 7" xfId="50170" xr:uid="{00000000-0005-0000-0000-000050560000}"/>
    <cellStyle name="Migliaia 13 3 2 2 2 8" xfId="13949" xr:uid="{00000000-0005-0000-0000-000051560000}"/>
    <cellStyle name="Migliaia 13 3 2 2 3" xfId="7986" xr:uid="{00000000-0005-0000-0000-000052560000}"/>
    <cellStyle name="Migliaia 13 3 2 2 4" xfId="6920" xr:uid="{00000000-0005-0000-0000-000053560000}"/>
    <cellStyle name="Migliaia 13 3 2 2 4 2" xfId="17693" xr:uid="{00000000-0005-0000-0000-000054560000}"/>
    <cellStyle name="Migliaia 13 3 2 2 4 3" xfId="42490" xr:uid="{00000000-0005-0000-0000-000055560000}"/>
    <cellStyle name="Migliaia 13 3 2 2 4 4" xfId="46686" xr:uid="{00000000-0005-0000-0000-000056560000}"/>
    <cellStyle name="Migliaia 13 3 2 2 4 5" xfId="49702" xr:uid="{00000000-0005-0000-0000-000057560000}"/>
    <cellStyle name="Migliaia 13 3 2 2 5" xfId="16179" xr:uid="{00000000-0005-0000-0000-000058560000}"/>
    <cellStyle name="Migliaia 13 3 2 2 6" xfId="20567" xr:uid="{00000000-0005-0000-0000-000059560000}"/>
    <cellStyle name="Migliaia 13 3 2 3" xfId="3577" xr:uid="{00000000-0005-0000-0000-00005A560000}"/>
    <cellStyle name="Migliaia 13 3 2 3 2" xfId="8534" xr:uid="{00000000-0005-0000-0000-00005B560000}"/>
    <cellStyle name="Migliaia 13 3 2 3 2 2" xfId="34776" xr:uid="{00000000-0005-0000-0000-00005C560000}"/>
    <cellStyle name="Migliaia 13 3 2 3 2 3" xfId="40078" xr:uid="{00000000-0005-0000-0000-00005D560000}"/>
    <cellStyle name="Migliaia 13 3 2 3 2 4" xfId="29410" xr:uid="{00000000-0005-0000-0000-00005E560000}"/>
    <cellStyle name="Migliaia 13 3 2 3 3" xfId="8203" xr:uid="{00000000-0005-0000-0000-00005F560000}"/>
    <cellStyle name="Migliaia 13 3 2 3 4" xfId="16180" xr:uid="{00000000-0005-0000-0000-000060560000}"/>
    <cellStyle name="Migliaia 13 3 2 3 4 2" xfId="37427" xr:uid="{00000000-0005-0000-0000-000061560000}"/>
    <cellStyle name="Migliaia 13 3 2 3 5" xfId="12366" xr:uid="{00000000-0005-0000-0000-000062560000}"/>
    <cellStyle name="Migliaia 13 3 2 4" xfId="7553" xr:uid="{00000000-0005-0000-0000-000063560000}"/>
    <cellStyle name="Migliaia 13 3 2 4 2" xfId="14368" xr:uid="{00000000-0005-0000-0000-000064560000}"/>
    <cellStyle name="Migliaia 13 3 2 4 2 2" xfId="34777" xr:uid="{00000000-0005-0000-0000-000065560000}"/>
    <cellStyle name="Migliaia 13 3 2 4 2 3" xfId="40079" xr:uid="{00000000-0005-0000-0000-000066560000}"/>
    <cellStyle name="Migliaia 13 3 2 4 3" xfId="32302" xr:uid="{00000000-0005-0000-0000-000067560000}"/>
    <cellStyle name="Migliaia 13 3 2 4 4" xfId="37428" xr:uid="{00000000-0005-0000-0000-000068560000}"/>
    <cellStyle name="Migliaia 13 3 2 4 5" xfId="13448" xr:uid="{00000000-0005-0000-0000-000069560000}"/>
    <cellStyle name="Migliaia 13 3 2 5" xfId="13718" xr:uid="{00000000-0005-0000-0000-00006A560000}"/>
    <cellStyle name="Migliaia 13 3 2 5 2" xfId="29411" xr:uid="{00000000-0005-0000-0000-00006B560000}"/>
    <cellStyle name="Migliaia 13 3 2 5 2 2" xfId="34778" xr:uid="{00000000-0005-0000-0000-00006C560000}"/>
    <cellStyle name="Migliaia 13 3 2 5 2 3" xfId="40080" xr:uid="{00000000-0005-0000-0000-00006D560000}"/>
    <cellStyle name="Migliaia 13 3 2 5 3" xfId="32303" xr:uid="{00000000-0005-0000-0000-00006E560000}"/>
    <cellStyle name="Migliaia 13 3 2 5 4" xfId="37429" xr:uid="{00000000-0005-0000-0000-00006F560000}"/>
    <cellStyle name="Migliaia 13 3 2 6" xfId="16178" xr:uid="{00000000-0005-0000-0000-000070560000}"/>
    <cellStyle name="Migliaia 13 3 2 6 2" xfId="29412" xr:uid="{00000000-0005-0000-0000-000071560000}"/>
    <cellStyle name="Migliaia 13 3 2 6 2 2" xfId="34779" xr:uid="{00000000-0005-0000-0000-000072560000}"/>
    <cellStyle name="Migliaia 13 3 2 6 2 3" xfId="40081" xr:uid="{00000000-0005-0000-0000-000073560000}"/>
    <cellStyle name="Migliaia 13 3 2 6 3" xfId="32304" xr:uid="{00000000-0005-0000-0000-000074560000}"/>
    <cellStyle name="Migliaia 13 3 2 6 4" xfId="37430" xr:uid="{00000000-0005-0000-0000-000075560000}"/>
    <cellStyle name="Migliaia 13 3 2 6 5" xfId="20568" xr:uid="{00000000-0005-0000-0000-000076560000}"/>
    <cellStyle name="Migliaia 13 3 2 7" xfId="20566" xr:uid="{00000000-0005-0000-0000-000077560000}"/>
    <cellStyle name="Migliaia 13 3 2 8" xfId="2349" xr:uid="{00000000-0005-0000-0000-000078560000}"/>
    <cellStyle name="Migliaia 13 3 3" xfId="2348" xr:uid="{00000000-0005-0000-0000-000079560000}"/>
    <cellStyle name="Migliaia 13 3 3 2" xfId="4322" xr:uid="{00000000-0005-0000-0000-00007A560000}"/>
    <cellStyle name="Migliaia 13 3 3 2 2" xfId="5998" xr:uid="{00000000-0005-0000-0000-00007B560000}"/>
    <cellStyle name="Migliaia 13 3 3 2 2 2" xfId="34781" xr:uid="{00000000-0005-0000-0000-00007C560000}"/>
    <cellStyle name="Migliaia 13 3 3 2 2 3" xfId="40083" xr:uid="{00000000-0005-0000-0000-00007D560000}"/>
    <cellStyle name="Migliaia 13 3 3 2 3" xfId="14477" xr:uid="{00000000-0005-0000-0000-00007E560000}"/>
    <cellStyle name="Migliaia 13 3 3 2 4" xfId="16182" xr:uid="{00000000-0005-0000-0000-00007F560000}"/>
    <cellStyle name="Migliaia 13 3 3 2 4 2" xfId="37432" xr:uid="{00000000-0005-0000-0000-000080560000}"/>
    <cellStyle name="Migliaia 13 3 3 2 5" xfId="12368" xr:uid="{00000000-0005-0000-0000-000081560000}"/>
    <cellStyle name="Migliaia 13 3 3 3" xfId="5750" xr:uid="{00000000-0005-0000-0000-000082560000}"/>
    <cellStyle name="Migliaia 13 3 3 3 2" xfId="29414" xr:uid="{00000000-0005-0000-0000-000083560000}"/>
    <cellStyle name="Migliaia 13 3 3 3 2 2" xfId="34782" xr:uid="{00000000-0005-0000-0000-000084560000}"/>
    <cellStyle name="Migliaia 13 3 3 3 2 3" xfId="40084" xr:uid="{00000000-0005-0000-0000-000085560000}"/>
    <cellStyle name="Migliaia 13 3 3 3 3" xfId="32306" xr:uid="{00000000-0005-0000-0000-000086560000}"/>
    <cellStyle name="Migliaia 13 3 3 3 4" xfId="37433" xr:uid="{00000000-0005-0000-0000-000087560000}"/>
    <cellStyle name="Migliaia 13 3 3 4" xfId="16181" xr:uid="{00000000-0005-0000-0000-000088560000}"/>
    <cellStyle name="Migliaia 13 3 3 4 2" xfId="29415" xr:uid="{00000000-0005-0000-0000-000089560000}"/>
    <cellStyle name="Migliaia 13 3 3 4 2 2" xfId="34783" xr:uid="{00000000-0005-0000-0000-00008A560000}"/>
    <cellStyle name="Migliaia 13 3 3 4 2 3" xfId="40085" xr:uid="{00000000-0005-0000-0000-00008B560000}"/>
    <cellStyle name="Migliaia 13 3 3 4 3" xfId="32307" xr:uid="{00000000-0005-0000-0000-00008C560000}"/>
    <cellStyle name="Migliaia 13 3 3 4 4" xfId="37434" xr:uid="{00000000-0005-0000-0000-00008D560000}"/>
    <cellStyle name="Migliaia 13 3 3 4 5" xfId="20569" xr:uid="{00000000-0005-0000-0000-00008E560000}"/>
    <cellStyle name="Migliaia 13 3 3 5" xfId="20570" xr:uid="{00000000-0005-0000-0000-00008F560000}"/>
    <cellStyle name="Migliaia 13 3 3 5 2" xfId="29416" xr:uid="{00000000-0005-0000-0000-000090560000}"/>
    <cellStyle name="Migliaia 13 3 3 5 2 2" xfId="34784" xr:uid="{00000000-0005-0000-0000-000091560000}"/>
    <cellStyle name="Migliaia 13 3 3 5 2 3" xfId="40086" xr:uid="{00000000-0005-0000-0000-000092560000}"/>
    <cellStyle name="Migliaia 13 3 3 5 3" xfId="32308" xr:uid="{00000000-0005-0000-0000-000093560000}"/>
    <cellStyle name="Migliaia 13 3 3 5 4" xfId="37435" xr:uid="{00000000-0005-0000-0000-000094560000}"/>
    <cellStyle name="Migliaia 13 3 3 6" xfId="29413" xr:uid="{00000000-0005-0000-0000-000095560000}"/>
    <cellStyle name="Migliaia 13 3 3 6 2" xfId="34780" xr:uid="{00000000-0005-0000-0000-000096560000}"/>
    <cellStyle name="Migliaia 13 3 3 6 3" xfId="40082" xr:uid="{00000000-0005-0000-0000-000097560000}"/>
    <cellStyle name="Migliaia 13 3 3 7" xfId="32305" xr:uid="{00000000-0005-0000-0000-000098560000}"/>
    <cellStyle name="Migliaia 13 3 3 8" xfId="37431" xr:uid="{00000000-0005-0000-0000-000099560000}"/>
    <cellStyle name="Migliaia 13 3 3 9" xfId="12367" xr:uid="{00000000-0005-0000-0000-00009A560000}"/>
    <cellStyle name="Migliaia 13 3 4" xfId="3269" xr:uid="{00000000-0005-0000-0000-00009B560000}"/>
    <cellStyle name="Migliaia 13 3 4 2" xfId="4779" xr:uid="{00000000-0005-0000-0000-00009C560000}"/>
    <cellStyle name="Migliaia 13 3 4 2 2" xfId="10731" xr:uid="{00000000-0005-0000-0000-00009D560000}"/>
    <cellStyle name="Migliaia 13 3 4 2 3" xfId="14431" xr:uid="{00000000-0005-0000-0000-00009E560000}"/>
    <cellStyle name="Migliaia 13 3 4 2 4" xfId="16184" xr:uid="{00000000-0005-0000-0000-00009F560000}"/>
    <cellStyle name="Migliaia 13 3 4 2 5" xfId="28591" xr:uid="{00000000-0005-0000-0000-0000A0560000}"/>
    <cellStyle name="Migliaia 13 3 4 2 6" xfId="12370" xr:uid="{00000000-0005-0000-0000-0000A1560000}"/>
    <cellStyle name="Migliaia 13 3 4 3" xfId="9979" xr:uid="{00000000-0005-0000-0000-0000A2560000}"/>
    <cellStyle name="Migliaia 13 3 4 3 2" xfId="31436" xr:uid="{00000000-0005-0000-0000-0000A3560000}"/>
    <cellStyle name="Migliaia 13 3 4 3 2 2" xfId="36594" xr:uid="{00000000-0005-0000-0000-0000A4560000}"/>
    <cellStyle name="Migliaia 13 3 4 3 2 3" xfId="41896" xr:uid="{00000000-0005-0000-0000-0000A5560000}"/>
    <cellStyle name="Migliaia 13 3 4 3 3" xfId="33943" xr:uid="{00000000-0005-0000-0000-0000A6560000}"/>
    <cellStyle name="Migliaia 13 3 4 3 4" xfId="39245" xr:uid="{00000000-0005-0000-0000-0000A7560000}"/>
    <cellStyle name="Migliaia 13 3 4 4" xfId="16183" xr:uid="{00000000-0005-0000-0000-0000A8560000}"/>
    <cellStyle name="Migliaia 13 3 4 4 2" xfId="34785" xr:uid="{00000000-0005-0000-0000-0000A9560000}"/>
    <cellStyle name="Migliaia 13 3 4 4 3" xfId="40087" xr:uid="{00000000-0005-0000-0000-0000AA560000}"/>
    <cellStyle name="Migliaia 13 3 4 4 4" xfId="29417" xr:uid="{00000000-0005-0000-0000-0000AB560000}"/>
    <cellStyle name="Migliaia 13 3 4 5" xfId="32309" xr:uid="{00000000-0005-0000-0000-0000AC560000}"/>
    <cellStyle name="Migliaia 13 3 4 6" xfId="37436" xr:uid="{00000000-0005-0000-0000-0000AD560000}"/>
    <cellStyle name="Migliaia 13 3 4 7" xfId="12369" xr:uid="{00000000-0005-0000-0000-0000AE560000}"/>
    <cellStyle name="Migliaia 13 3 5" xfId="4026" xr:uid="{00000000-0005-0000-0000-0000AF560000}"/>
    <cellStyle name="Migliaia 13 3 5 2" xfId="10496" xr:uid="{00000000-0005-0000-0000-0000B0560000}"/>
    <cellStyle name="Migliaia 13 3 5 2 2" xfId="31437" xr:uid="{00000000-0005-0000-0000-0000B1560000}"/>
    <cellStyle name="Migliaia 13 3 5 2 2 2" xfId="36595" xr:uid="{00000000-0005-0000-0000-0000B2560000}"/>
    <cellStyle name="Migliaia 13 3 5 2 2 3" xfId="41897" xr:uid="{00000000-0005-0000-0000-0000B3560000}"/>
    <cellStyle name="Migliaia 13 3 5 2 3" xfId="33944" xr:uid="{00000000-0005-0000-0000-0000B4560000}"/>
    <cellStyle name="Migliaia 13 3 5 2 4" xfId="39246" xr:uid="{00000000-0005-0000-0000-0000B5560000}"/>
    <cellStyle name="Migliaia 13 3 5 3" xfId="16185" xr:uid="{00000000-0005-0000-0000-0000B6560000}"/>
    <cellStyle name="Migliaia 13 3 5 3 2" xfId="34786" xr:uid="{00000000-0005-0000-0000-0000B7560000}"/>
    <cellStyle name="Migliaia 13 3 5 3 3" xfId="40088" xr:uid="{00000000-0005-0000-0000-0000B8560000}"/>
    <cellStyle name="Migliaia 13 3 5 3 4" xfId="29418" xr:uid="{00000000-0005-0000-0000-0000B9560000}"/>
    <cellStyle name="Migliaia 13 3 5 4" xfId="32310" xr:uid="{00000000-0005-0000-0000-0000BA560000}"/>
    <cellStyle name="Migliaia 13 3 5 5" xfId="37437" xr:uid="{00000000-0005-0000-0000-0000BB560000}"/>
    <cellStyle name="Migliaia 13 3 5 6" xfId="12371" xr:uid="{00000000-0005-0000-0000-0000BC560000}"/>
    <cellStyle name="Migliaia 13 3 6" xfId="3576" xr:uid="{00000000-0005-0000-0000-0000BD560000}"/>
    <cellStyle name="Migliaia 13 3 6 2" xfId="10199" xr:uid="{00000000-0005-0000-0000-0000BE560000}"/>
    <cellStyle name="Migliaia 13 3 6 2 2" xfId="34787" xr:uid="{00000000-0005-0000-0000-0000BF560000}"/>
    <cellStyle name="Migliaia 13 3 6 2 3" xfId="40089" xr:uid="{00000000-0005-0000-0000-0000C0560000}"/>
    <cellStyle name="Migliaia 13 3 6 3" xfId="15032" xr:uid="{00000000-0005-0000-0000-0000C1560000}"/>
    <cellStyle name="Migliaia 13 3 6 4" xfId="16186" xr:uid="{00000000-0005-0000-0000-0000C2560000}"/>
    <cellStyle name="Migliaia 13 3 6 4 2" xfId="37438" xr:uid="{00000000-0005-0000-0000-0000C3560000}"/>
    <cellStyle name="Migliaia 13 3 6 5" xfId="12372" xr:uid="{00000000-0005-0000-0000-0000C4560000}"/>
    <cellStyle name="Migliaia 13 3 7" xfId="7838" xr:uid="{00000000-0005-0000-0000-0000C5560000}"/>
    <cellStyle name="Migliaia 13 3 7 2" xfId="29419" xr:uid="{00000000-0005-0000-0000-0000C6560000}"/>
    <cellStyle name="Migliaia 13 3 7 2 2" xfId="34788" xr:uid="{00000000-0005-0000-0000-0000C7560000}"/>
    <cellStyle name="Migliaia 13 3 7 2 3" xfId="40090" xr:uid="{00000000-0005-0000-0000-0000C8560000}"/>
    <cellStyle name="Migliaia 13 3 7 3" xfId="32311" xr:uid="{00000000-0005-0000-0000-0000C9560000}"/>
    <cellStyle name="Migliaia 13 3 7 4" xfId="37439" xr:uid="{00000000-0005-0000-0000-0000CA560000}"/>
    <cellStyle name="Migliaia 13 3 8" xfId="13719" xr:uid="{00000000-0005-0000-0000-0000CB560000}"/>
    <cellStyle name="Migliaia 13 3 8 2" xfId="29420" xr:uid="{00000000-0005-0000-0000-0000CC560000}"/>
    <cellStyle name="Migliaia 13 3 8 2 2" xfId="34789" xr:uid="{00000000-0005-0000-0000-0000CD560000}"/>
    <cellStyle name="Migliaia 13 3 8 2 3" xfId="40091" xr:uid="{00000000-0005-0000-0000-0000CE560000}"/>
    <cellStyle name="Migliaia 13 3 8 3" xfId="32312" xr:uid="{00000000-0005-0000-0000-0000CF560000}"/>
    <cellStyle name="Migliaia 13 3 8 4" xfId="37440" xr:uid="{00000000-0005-0000-0000-0000D0560000}"/>
    <cellStyle name="Migliaia 13 3 8 5" xfId="20571" xr:uid="{00000000-0005-0000-0000-0000D1560000}"/>
    <cellStyle name="Migliaia 13 3 9" xfId="16177" xr:uid="{00000000-0005-0000-0000-0000D2560000}"/>
    <cellStyle name="Migliaia 13 4" xfId="391" xr:uid="{00000000-0005-0000-0000-0000D3560000}"/>
    <cellStyle name="Migliaia 13 4 2" xfId="4324" xr:uid="{00000000-0005-0000-0000-0000D4560000}"/>
    <cellStyle name="Migliaia 13 4 2 2" xfId="5097" xr:uid="{00000000-0005-0000-0000-0000D5560000}"/>
    <cellStyle name="Migliaia 13 4 2 2 2" xfId="29421" xr:uid="{00000000-0005-0000-0000-0000D6560000}"/>
    <cellStyle name="Migliaia 13 4 2 2 2 2" xfId="34790" xr:uid="{00000000-0005-0000-0000-0000D7560000}"/>
    <cellStyle name="Migliaia 13 4 2 2 2 3" xfId="40092" xr:uid="{00000000-0005-0000-0000-0000D8560000}"/>
    <cellStyle name="Migliaia 13 4 2 2 3" xfId="32313" xr:uid="{00000000-0005-0000-0000-0000D9560000}"/>
    <cellStyle name="Migliaia 13 4 2 2 4" xfId="37441" xr:uid="{00000000-0005-0000-0000-0000DA560000}"/>
    <cellStyle name="Migliaia 13 4 2 3" xfId="8204" xr:uid="{00000000-0005-0000-0000-0000DB560000}"/>
    <cellStyle name="Migliaia 13 4 2 3 2" xfId="29422" xr:uid="{00000000-0005-0000-0000-0000DC560000}"/>
    <cellStyle name="Migliaia 13 4 2 3 2 2" xfId="34791" xr:uid="{00000000-0005-0000-0000-0000DD560000}"/>
    <cellStyle name="Migliaia 13 4 2 3 2 3" xfId="40093" xr:uid="{00000000-0005-0000-0000-0000DE560000}"/>
    <cellStyle name="Migliaia 13 4 2 3 3" xfId="32314" xr:uid="{00000000-0005-0000-0000-0000DF560000}"/>
    <cellStyle name="Migliaia 13 4 2 3 4" xfId="37442" xr:uid="{00000000-0005-0000-0000-0000E0560000}"/>
    <cellStyle name="Migliaia 13 4 2 4" xfId="7555" xr:uid="{00000000-0005-0000-0000-0000E1560000}"/>
    <cellStyle name="Migliaia 13 4 2 5" xfId="6922" xr:uid="{00000000-0005-0000-0000-0000E2560000}"/>
    <cellStyle name="Migliaia 13 4 2 5 2" xfId="17695" xr:uid="{00000000-0005-0000-0000-0000E3560000}"/>
    <cellStyle name="Migliaia 13 4 2 5 3" xfId="42491" xr:uid="{00000000-0005-0000-0000-0000E4560000}"/>
    <cellStyle name="Migliaia 13 4 2 5 4" xfId="46688" xr:uid="{00000000-0005-0000-0000-0000E5560000}"/>
    <cellStyle name="Migliaia 13 4 2 5 5" xfId="49704" xr:uid="{00000000-0005-0000-0000-0000E6560000}"/>
    <cellStyle name="Migliaia 13 4 2 6" xfId="16188" xr:uid="{00000000-0005-0000-0000-0000E7560000}"/>
    <cellStyle name="Migliaia 13 4 2 7" xfId="20573" xr:uid="{00000000-0005-0000-0000-0000E8560000}"/>
    <cellStyle name="Migliaia 13 4 3" xfId="5098" xr:uid="{00000000-0005-0000-0000-0000E9560000}"/>
    <cellStyle name="Migliaia 13 4 3 2" xfId="14478" xr:uid="{00000000-0005-0000-0000-0000EA560000}"/>
    <cellStyle name="Migliaia 13 4 3 2 2" xfId="34792" xr:uid="{00000000-0005-0000-0000-0000EB560000}"/>
    <cellStyle name="Migliaia 13 4 3 2 3" xfId="40094" xr:uid="{00000000-0005-0000-0000-0000EC560000}"/>
    <cellStyle name="Migliaia 13 4 3 3" xfId="32315" xr:uid="{00000000-0005-0000-0000-0000ED560000}"/>
    <cellStyle name="Migliaia 13 4 3 4" xfId="37443" xr:uid="{00000000-0005-0000-0000-0000EE560000}"/>
    <cellStyle name="Migliaia 13 4 3 5" xfId="13717" xr:uid="{00000000-0005-0000-0000-0000EF560000}"/>
    <cellStyle name="Migliaia 13 4 4" xfId="8205" xr:uid="{00000000-0005-0000-0000-0000F0560000}"/>
    <cellStyle name="Migliaia 13 4 4 2" xfId="29423" xr:uid="{00000000-0005-0000-0000-0000F1560000}"/>
    <cellStyle name="Migliaia 13 4 4 2 2" xfId="34793" xr:uid="{00000000-0005-0000-0000-0000F2560000}"/>
    <cellStyle name="Migliaia 13 4 4 2 3" xfId="40095" xr:uid="{00000000-0005-0000-0000-0000F3560000}"/>
    <cellStyle name="Migliaia 13 4 4 3" xfId="32316" xr:uid="{00000000-0005-0000-0000-0000F4560000}"/>
    <cellStyle name="Migliaia 13 4 4 4" xfId="37444" xr:uid="{00000000-0005-0000-0000-0000F5560000}"/>
    <cellStyle name="Migliaia 13 4 5" xfId="7554" xr:uid="{00000000-0005-0000-0000-0000F6560000}"/>
    <cellStyle name="Migliaia 13 4 5 2" xfId="29424" xr:uid="{00000000-0005-0000-0000-0000F7560000}"/>
    <cellStyle name="Migliaia 13 4 5 2 2" xfId="34794" xr:uid="{00000000-0005-0000-0000-0000F8560000}"/>
    <cellStyle name="Migliaia 13 4 5 2 3" xfId="40096" xr:uid="{00000000-0005-0000-0000-0000F9560000}"/>
    <cellStyle name="Migliaia 13 4 5 3" xfId="32317" xr:uid="{00000000-0005-0000-0000-0000FA560000}"/>
    <cellStyle name="Migliaia 13 4 5 4" xfId="37445" xr:uid="{00000000-0005-0000-0000-0000FB560000}"/>
    <cellStyle name="Migliaia 13 4 6" xfId="6921" xr:uid="{00000000-0005-0000-0000-0000FC560000}"/>
    <cellStyle name="Migliaia 13 4 6 2" xfId="17694" xr:uid="{00000000-0005-0000-0000-0000FD560000}"/>
    <cellStyle name="Migliaia 13 4 6 2 2" xfId="34795" xr:uid="{00000000-0005-0000-0000-0000FE560000}"/>
    <cellStyle name="Migliaia 13 4 6 2 3" xfId="40097" xr:uid="{00000000-0005-0000-0000-0000FF560000}"/>
    <cellStyle name="Migliaia 13 4 6 2 4" xfId="29425" xr:uid="{00000000-0005-0000-0000-000000570000}"/>
    <cellStyle name="Migliaia 13 4 6 3" xfId="32318" xr:uid="{00000000-0005-0000-0000-000001570000}"/>
    <cellStyle name="Migliaia 13 4 6 4" xfId="37446" xr:uid="{00000000-0005-0000-0000-000002570000}"/>
    <cellStyle name="Migliaia 13 4 6 5" xfId="20574" xr:uid="{00000000-0005-0000-0000-000003570000}"/>
    <cellStyle name="Migliaia 13 4 6 6" xfId="44573" xr:uid="{00000000-0005-0000-0000-000004570000}"/>
    <cellStyle name="Migliaia 13 4 6 7" xfId="46687" xr:uid="{00000000-0005-0000-0000-000005570000}"/>
    <cellStyle name="Migliaia 13 4 6 8" xfId="49703" xr:uid="{00000000-0005-0000-0000-000006570000}"/>
    <cellStyle name="Migliaia 13 4 7" xfId="16187" xr:uid="{00000000-0005-0000-0000-000007570000}"/>
    <cellStyle name="Migliaia 13 4 7 2" xfId="29426" xr:uid="{00000000-0005-0000-0000-000008570000}"/>
    <cellStyle name="Migliaia 13 4 7 2 2" xfId="34796" xr:uid="{00000000-0005-0000-0000-000009570000}"/>
    <cellStyle name="Migliaia 13 4 7 2 3" xfId="40098" xr:uid="{00000000-0005-0000-0000-00000A570000}"/>
    <cellStyle name="Migliaia 13 4 7 3" xfId="32319" xr:uid="{00000000-0005-0000-0000-00000B570000}"/>
    <cellStyle name="Migliaia 13 4 7 4" xfId="37447" xr:uid="{00000000-0005-0000-0000-00000C570000}"/>
    <cellStyle name="Migliaia 13 4 7 5" xfId="20575" xr:uid="{00000000-0005-0000-0000-00000D570000}"/>
    <cellStyle name="Migliaia 13 4 8" xfId="20572" xr:uid="{00000000-0005-0000-0000-00000E570000}"/>
    <cellStyle name="Migliaia 13 4 9" xfId="2350" xr:uid="{00000000-0005-0000-0000-00000F570000}"/>
    <cellStyle name="Migliaia 13 5" xfId="392" xr:uid="{00000000-0005-0000-0000-000010570000}"/>
    <cellStyle name="Migliaia 13 5 2" xfId="4325" xr:uid="{00000000-0005-0000-0000-000011570000}"/>
    <cellStyle name="Migliaia 13 5 2 2" xfId="14678" xr:uid="{00000000-0005-0000-0000-000012570000}"/>
    <cellStyle name="Migliaia 13 5 2 2 2" xfId="34797" xr:uid="{00000000-0005-0000-0000-000013570000}"/>
    <cellStyle name="Migliaia 13 5 2 2 3" xfId="40099" xr:uid="{00000000-0005-0000-0000-000014570000}"/>
    <cellStyle name="Migliaia 13 5 2 3" xfId="16190" xr:uid="{00000000-0005-0000-0000-000015570000}"/>
    <cellStyle name="Migliaia 13 5 2 3 2" xfId="32320" xr:uid="{00000000-0005-0000-0000-000016570000}"/>
    <cellStyle name="Migliaia 13 5 2 4" xfId="37448" xr:uid="{00000000-0005-0000-0000-000017570000}"/>
    <cellStyle name="Migliaia 13 5 2 5" xfId="12373" xr:uid="{00000000-0005-0000-0000-000018570000}"/>
    <cellStyle name="Migliaia 13 5 3" xfId="7556" xr:uid="{00000000-0005-0000-0000-000019570000}"/>
    <cellStyle name="Migliaia 13 5 3 2" xfId="29427" xr:uid="{00000000-0005-0000-0000-00001A570000}"/>
    <cellStyle name="Migliaia 13 5 3 2 2" xfId="34798" xr:uid="{00000000-0005-0000-0000-00001B570000}"/>
    <cellStyle name="Migliaia 13 5 3 2 3" xfId="40100" xr:uid="{00000000-0005-0000-0000-00001C570000}"/>
    <cellStyle name="Migliaia 13 5 3 3" xfId="32321" xr:uid="{00000000-0005-0000-0000-00001D570000}"/>
    <cellStyle name="Migliaia 13 5 3 4" xfId="37449" xr:uid="{00000000-0005-0000-0000-00001E570000}"/>
    <cellStyle name="Migliaia 13 5 4" xfId="6923" xr:uid="{00000000-0005-0000-0000-00001F570000}"/>
    <cellStyle name="Migliaia 13 5 4 2" xfId="17696" xr:uid="{00000000-0005-0000-0000-000020570000}"/>
    <cellStyle name="Migliaia 13 5 4 2 2" xfId="34799" xr:uid="{00000000-0005-0000-0000-000021570000}"/>
    <cellStyle name="Migliaia 13 5 4 2 3" xfId="40101" xr:uid="{00000000-0005-0000-0000-000022570000}"/>
    <cellStyle name="Migliaia 13 5 4 2 4" xfId="29428" xr:uid="{00000000-0005-0000-0000-000023570000}"/>
    <cellStyle name="Migliaia 13 5 4 3" xfId="32322" xr:uid="{00000000-0005-0000-0000-000024570000}"/>
    <cellStyle name="Migliaia 13 5 4 4" xfId="37450" xr:uid="{00000000-0005-0000-0000-000025570000}"/>
    <cellStyle name="Migliaia 13 5 4 5" xfId="20577" xr:uid="{00000000-0005-0000-0000-000026570000}"/>
    <cellStyle name="Migliaia 13 5 4 6" xfId="43585" xr:uid="{00000000-0005-0000-0000-000027570000}"/>
    <cellStyle name="Migliaia 13 5 4 7" xfId="46689" xr:uid="{00000000-0005-0000-0000-000028570000}"/>
    <cellStyle name="Migliaia 13 5 4 8" xfId="49705" xr:uid="{00000000-0005-0000-0000-000029570000}"/>
    <cellStyle name="Migliaia 13 5 5" xfId="16189" xr:uid="{00000000-0005-0000-0000-00002A570000}"/>
    <cellStyle name="Migliaia 13 5 5 2" xfId="29429" xr:uid="{00000000-0005-0000-0000-00002B570000}"/>
    <cellStyle name="Migliaia 13 5 5 2 2" xfId="34800" xr:uid="{00000000-0005-0000-0000-00002C570000}"/>
    <cellStyle name="Migliaia 13 5 5 2 3" xfId="40102" xr:uid="{00000000-0005-0000-0000-00002D570000}"/>
    <cellStyle name="Migliaia 13 5 5 3" xfId="32323" xr:uid="{00000000-0005-0000-0000-00002E570000}"/>
    <cellStyle name="Migliaia 13 5 5 4" xfId="37451" xr:uid="{00000000-0005-0000-0000-00002F570000}"/>
    <cellStyle name="Migliaia 13 5 5 5" xfId="20578" xr:uid="{00000000-0005-0000-0000-000030570000}"/>
    <cellStyle name="Migliaia 13 5 6" xfId="20579" xr:uid="{00000000-0005-0000-0000-000031570000}"/>
    <cellStyle name="Migliaia 13 5 6 2" xfId="29430" xr:uid="{00000000-0005-0000-0000-000032570000}"/>
    <cellStyle name="Migliaia 13 5 6 2 2" xfId="34801" xr:uid="{00000000-0005-0000-0000-000033570000}"/>
    <cellStyle name="Migliaia 13 5 6 2 3" xfId="40103" xr:uid="{00000000-0005-0000-0000-000034570000}"/>
    <cellStyle name="Migliaia 13 5 6 3" xfId="32324" xr:uid="{00000000-0005-0000-0000-000035570000}"/>
    <cellStyle name="Migliaia 13 5 6 4" xfId="37452" xr:uid="{00000000-0005-0000-0000-000036570000}"/>
    <cellStyle name="Migliaia 13 5 7" xfId="20576" xr:uid="{00000000-0005-0000-0000-000037570000}"/>
    <cellStyle name="Migliaia 13 5 8" xfId="2351" xr:uid="{00000000-0005-0000-0000-000038570000}"/>
    <cellStyle name="Migliaia 13 6" xfId="2346" xr:uid="{00000000-0005-0000-0000-000039570000}"/>
    <cellStyle name="Migliaia 13 6 2" xfId="4320" xr:uid="{00000000-0005-0000-0000-00003A570000}"/>
    <cellStyle name="Migliaia 13 6 2 2" xfId="5997" xr:uid="{00000000-0005-0000-0000-00003B570000}"/>
    <cellStyle name="Migliaia 13 6 2 3" xfId="14983" xr:uid="{00000000-0005-0000-0000-00003C570000}"/>
    <cellStyle name="Migliaia 13 6 2 4" xfId="16192" xr:uid="{00000000-0005-0000-0000-00003D570000}"/>
    <cellStyle name="Migliaia 13 6 2 5" xfId="28592" xr:uid="{00000000-0005-0000-0000-00003E570000}"/>
    <cellStyle name="Migliaia 13 6 2 6" xfId="12375" xr:uid="{00000000-0005-0000-0000-00003F570000}"/>
    <cellStyle name="Migliaia 13 6 3" xfId="5749" xr:uid="{00000000-0005-0000-0000-000040570000}"/>
    <cellStyle name="Migliaia 13 6 3 2" xfId="31438" xr:uid="{00000000-0005-0000-0000-000041570000}"/>
    <cellStyle name="Migliaia 13 6 3 2 2" xfId="36596" xr:uid="{00000000-0005-0000-0000-000042570000}"/>
    <cellStyle name="Migliaia 13 6 3 2 3" xfId="41898" xr:uid="{00000000-0005-0000-0000-000043570000}"/>
    <cellStyle name="Migliaia 13 6 3 3" xfId="33945" xr:uid="{00000000-0005-0000-0000-000044570000}"/>
    <cellStyle name="Migliaia 13 6 3 4" xfId="39247" xr:uid="{00000000-0005-0000-0000-000045570000}"/>
    <cellStyle name="Migliaia 13 6 4" xfId="16191" xr:uid="{00000000-0005-0000-0000-000046570000}"/>
    <cellStyle name="Migliaia 13 6 4 2" xfId="34802" xr:uid="{00000000-0005-0000-0000-000047570000}"/>
    <cellStyle name="Migliaia 13 6 4 3" xfId="40104" xr:uid="{00000000-0005-0000-0000-000048570000}"/>
    <cellStyle name="Migliaia 13 6 4 4" xfId="29431" xr:uid="{00000000-0005-0000-0000-000049570000}"/>
    <cellStyle name="Migliaia 13 6 5" xfId="32325" xr:uid="{00000000-0005-0000-0000-00004A570000}"/>
    <cellStyle name="Migliaia 13 6 6" xfId="37453" xr:uid="{00000000-0005-0000-0000-00004B570000}"/>
    <cellStyle name="Migliaia 13 6 7" xfId="12374" xr:uid="{00000000-0005-0000-0000-00004C570000}"/>
    <cellStyle name="Migliaia 13 7" xfId="4024" xr:uid="{00000000-0005-0000-0000-00004D570000}"/>
    <cellStyle name="Migliaia 13 7 2" xfId="10494" xr:uid="{00000000-0005-0000-0000-00004E570000}"/>
    <cellStyle name="Migliaia 13 7 2 2" xfId="31439" xr:uid="{00000000-0005-0000-0000-00004F570000}"/>
    <cellStyle name="Migliaia 13 7 2 2 2" xfId="36597" xr:uid="{00000000-0005-0000-0000-000050570000}"/>
    <cellStyle name="Migliaia 13 7 2 2 3" xfId="41899" xr:uid="{00000000-0005-0000-0000-000051570000}"/>
    <cellStyle name="Migliaia 13 7 2 3" xfId="33946" xr:uid="{00000000-0005-0000-0000-000052570000}"/>
    <cellStyle name="Migliaia 13 7 2 4" xfId="39248" xr:uid="{00000000-0005-0000-0000-000053570000}"/>
    <cellStyle name="Migliaia 13 7 3" xfId="16193" xr:uid="{00000000-0005-0000-0000-000054570000}"/>
    <cellStyle name="Migliaia 13 7 3 2" xfId="34803" xr:uid="{00000000-0005-0000-0000-000055570000}"/>
    <cellStyle name="Migliaia 13 7 3 3" xfId="40105" xr:uid="{00000000-0005-0000-0000-000056570000}"/>
    <cellStyle name="Migliaia 13 7 3 4" xfId="29432" xr:uid="{00000000-0005-0000-0000-000057570000}"/>
    <cellStyle name="Migliaia 13 7 4" xfId="32326" xr:uid="{00000000-0005-0000-0000-000058570000}"/>
    <cellStyle name="Migliaia 13 7 5" xfId="37454" xr:uid="{00000000-0005-0000-0000-000059570000}"/>
    <cellStyle name="Migliaia 13 7 6" xfId="12376" xr:uid="{00000000-0005-0000-0000-00005A570000}"/>
    <cellStyle name="Migliaia 13 8" xfId="3574" xr:uid="{00000000-0005-0000-0000-00005B570000}"/>
    <cellStyle name="Migliaia 13 8 2" xfId="10197" xr:uid="{00000000-0005-0000-0000-00005C570000}"/>
    <cellStyle name="Migliaia 13 8 2 2" xfId="31440" xr:uid="{00000000-0005-0000-0000-00005D570000}"/>
    <cellStyle name="Migliaia 13 8 2 2 2" xfId="36598" xr:uid="{00000000-0005-0000-0000-00005E570000}"/>
    <cellStyle name="Migliaia 13 8 2 2 3" xfId="41900" xr:uid="{00000000-0005-0000-0000-00005F570000}"/>
    <cellStyle name="Migliaia 13 8 2 3" xfId="33947" xr:uid="{00000000-0005-0000-0000-000060570000}"/>
    <cellStyle name="Migliaia 13 8 2 4" xfId="39249" xr:uid="{00000000-0005-0000-0000-000061570000}"/>
    <cellStyle name="Migliaia 13 8 3" xfId="16194" xr:uid="{00000000-0005-0000-0000-000062570000}"/>
    <cellStyle name="Migliaia 13 8 3 2" xfId="34804" xr:uid="{00000000-0005-0000-0000-000063570000}"/>
    <cellStyle name="Migliaia 13 8 3 3" xfId="40106" xr:uid="{00000000-0005-0000-0000-000064570000}"/>
    <cellStyle name="Migliaia 13 8 3 4" xfId="29433" xr:uid="{00000000-0005-0000-0000-000065570000}"/>
    <cellStyle name="Migliaia 13 8 4" xfId="32327" xr:uid="{00000000-0005-0000-0000-000066570000}"/>
    <cellStyle name="Migliaia 13 8 5" xfId="37455" xr:uid="{00000000-0005-0000-0000-000067570000}"/>
    <cellStyle name="Migliaia 13 8 6" xfId="12377" xr:uid="{00000000-0005-0000-0000-000068570000}"/>
    <cellStyle name="Migliaia 13 9" xfId="13447" xr:uid="{00000000-0005-0000-0000-000069570000}"/>
    <cellStyle name="Migliaia 13 9 2" xfId="29434" xr:uid="{00000000-0005-0000-0000-00006A570000}"/>
    <cellStyle name="Migliaia 13 9 2 2" xfId="34805" xr:uid="{00000000-0005-0000-0000-00006B570000}"/>
    <cellStyle name="Migliaia 13 9 2 3" xfId="40107" xr:uid="{00000000-0005-0000-0000-00006C570000}"/>
    <cellStyle name="Migliaia 13 9 3" xfId="32328" xr:uid="{00000000-0005-0000-0000-00006D570000}"/>
    <cellStyle name="Migliaia 13 9 4" xfId="37456" xr:uid="{00000000-0005-0000-0000-00006E570000}"/>
    <cellStyle name="Migliaia 14" xfId="393" xr:uid="{00000000-0005-0000-0000-00006F570000}"/>
    <cellStyle name="Migliaia 14 10" xfId="16195" xr:uid="{00000000-0005-0000-0000-000070570000}"/>
    <cellStyle name="Migliaia 14 10 2" xfId="34806" xr:uid="{00000000-0005-0000-0000-000071570000}"/>
    <cellStyle name="Migliaia 14 10 3" xfId="40108" xr:uid="{00000000-0005-0000-0000-000072570000}"/>
    <cellStyle name="Migliaia 14 10 4" xfId="29435" xr:uid="{00000000-0005-0000-0000-000073570000}"/>
    <cellStyle name="Migliaia 14 11" xfId="32329" xr:uid="{00000000-0005-0000-0000-000074570000}"/>
    <cellStyle name="Migliaia 14 12" xfId="37457" xr:uid="{00000000-0005-0000-0000-000075570000}"/>
    <cellStyle name="Migliaia 14 13" xfId="1795" xr:uid="{00000000-0005-0000-0000-000076570000}"/>
    <cellStyle name="Migliaia 14 2" xfId="394" xr:uid="{00000000-0005-0000-0000-000077570000}"/>
    <cellStyle name="Migliaia 14 2 2" xfId="2353" xr:uid="{00000000-0005-0000-0000-000078570000}"/>
    <cellStyle name="Migliaia 14 2 2 2" xfId="4327" xr:uid="{00000000-0005-0000-0000-000079570000}"/>
    <cellStyle name="Migliaia 14 2 2 2 2" xfId="10671" xr:uid="{00000000-0005-0000-0000-00007A570000}"/>
    <cellStyle name="Migliaia 14 2 2 2 2 2" xfId="34807" xr:uid="{00000000-0005-0000-0000-00007B570000}"/>
    <cellStyle name="Migliaia 14 2 2 2 2 3" xfId="40109" xr:uid="{00000000-0005-0000-0000-00007C570000}"/>
    <cellStyle name="Migliaia 14 2 2 2 3" xfId="14679" xr:uid="{00000000-0005-0000-0000-00007D570000}"/>
    <cellStyle name="Migliaia 14 2 2 2 4" xfId="16198" xr:uid="{00000000-0005-0000-0000-00007E570000}"/>
    <cellStyle name="Migliaia 14 2 2 2 4 2" xfId="37458" xr:uid="{00000000-0005-0000-0000-00007F570000}"/>
    <cellStyle name="Migliaia 14 2 2 2 5" xfId="12378" xr:uid="{00000000-0005-0000-0000-000080570000}"/>
    <cellStyle name="Migliaia 14 2 2 3" xfId="7898" xr:uid="{00000000-0005-0000-0000-000081570000}"/>
    <cellStyle name="Migliaia 14 2 2 3 2" xfId="31441" xr:uid="{00000000-0005-0000-0000-000082570000}"/>
    <cellStyle name="Migliaia 14 2 2 3 2 2" xfId="36599" xr:uid="{00000000-0005-0000-0000-000083570000}"/>
    <cellStyle name="Migliaia 14 2 2 3 2 3" xfId="41901" xr:uid="{00000000-0005-0000-0000-000084570000}"/>
    <cellStyle name="Migliaia 14 2 2 3 3" xfId="33948" xr:uid="{00000000-0005-0000-0000-000085570000}"/>
    <cellStyle name="Migliaia 14 2 2 3 4" xfId="39250" xr:uid="{00000000-0005-0000-0000-000086570000}"/>
    <cellStyle name="Migliaia 14 2 2 4" xfId="6924" xr:uid="{00000000-0005-0000-0000-000087570000}"/>
    <cellStyle name="Migliaia 14 2 2 4 2" xfId="17697" xr:uid="{00000000-0005-0000-0000-000088570000}"/>
    <cellStyle name="Migliaia 14 2 2 4 3" xfId="42492" xr:uid="{00000000-0005-0000-0000-000089570000}"/>
    <cellStyle name="Migliaia 14 2 2 4 4" xfId="46690" xr:uid="{00000000-0005-0000-0000-00008A570000}"/>
    <cellStyle name="Migliaia 14 2 2 4 5" xfId="49706" xr:uid="{00000000-0005-0000-0000-00008B570000}"/>
    <cellStyle name="Migliaia 14 2 2 5" xfId="16197" xr:uid="{00000000-0005-0000-0000-00008C570000}"/>
    <cellStyle name="Migliaia 14 2 2 6" xfId="20581" xr:uid="{00000000-0005-0000-0000-00008D570000}"/>
    <cellStyle name="Migliaia 14 2 3" xfId="4028" xr:uid="{00000000-0005-0000-0000-00008E570000}"/>
    <cellStyle name="Migliaia 14 2 3 2" xfId="10498" xr:uid="{00000000-0005-0000-0000-00008F570000}"/>
    <cellStyle name="Migliaia 14 2 3 2 2" xfId="31442" xr:uid="{00000000-0005-0000-0000-000090570000}"/>
    <cellStyle name="Migliaia 14 2 3 2 2 2" xfId="36600" xr:uid="{00000000-0005-0000-0000-000091570000}"/>
    <cellStyle name="Migliaia 14 2 3 2 2 3" xfId="41902" xr:uid="{00000000-0005-0000-0000-000092570000}"/>
    <cellStyle name="Migliaia 14 2 3 2 3" xfId="33949" xr:uid="{00000000-0005-0000-0000-000093570000}"/>
    <cellStyle name="Migliaia 14 2 3 2 4" xfId="39251" xr:uid="{00000000-0005-0000-0000-000094570000}"/>
    <cellStyle name="Migliaia 14 2 3 3" xfId="16199" xr:uid="{00000000-0005-0000-0000-000095570000}"/>
    <cellStyle name="Migliaia 14 2 3 3 2" xfId="34808" xr:uid="{00000000-0005-0000-0000-000096570000}"/>
    <cellStyle name="Migliaia 14 2 3 3 3" xfId="40110" xr:uid="{00000000-0005-0000-0000-000097570000}"/>
    <cellStyle name="Migliaia 14 2 3 3 4" xfId="29436" xr:uid="{00000000-0005-0000-0000-000098570000}"/>
    <cellStyle name="Migliaia 14 2 3 4" xfId="32330" xr:uid="{00000000-0005-0000-0000-000099570000}"/>
    <cellStyle name="Migliaia 14 2 3 5" xfId="37459" xr:uid="{00000000-0005-0000-0000-00009A570000}"/>
    <cellStyle name="Migliaia 14 2 3 6" xfId="12379" xr:uid="{00000000-0005-0000-0000-00009B570000}"/>
    <cellStyle name="Migliaia 14 2 4" xfId="3579" xr:uid="{00000000-0005-0000-0000-00009C570000}"/>
    <cellStyle name="Migliaia 14 2 4 2" xfId="10201" xr:uid="{00000000-0005-0000-0000-00009D570000}"/>
    <cellStyle name="Migliaia 14 2 4 2 2" xfId="34809" xr:uid="{00000000-0005-0000-0000-00009E570000}"/>
    <cellStyle name="Migliaia 14 2 4 2 3" xfId="40111" xr:uid="{00000000-0005-0000-0000-00009F570000}"/>
    <cellStyle name="Migliaia 14 2 4 3" xfId="14320" xr:uid="{00000000-0005-0000-0000-0000A0570000}"/>
    <cellStyle name="Migliaia 14 2 4 4" xfId="16200" xr:uid="{00000000-0005-0000-0000-0000A1570000}"/>
    <cellStyle name="Migliaia 14 2 4 4 2" xfId="37460" xr:uid="{00000000-0005-0000-0000-0000A2570000}"/>
    <cellStyle name="Migliaia 14 2 4 5" xfId="12380" xr:uid="{00000000-0005-0000-0000-0000A3570000}"/>
    <cellStyle name="Migliaia 14 2 5" xfId="9411" xr:uid="{00000000-0005-0000-0000-0000A4570000}"/>
    <cellStyle name="Migliaia 14 2 5 2" xfId="29437" xr:uid="{00000000-0005-0000-0000-0000A5570000}"/>
    <cellStyle name="Migliaia 14 2 5 2 2" xfId="34810" xr:uid="{00000000-0005-0000-0000-0000A6570000}"/>
    <cellStyle name="Migliaia 14 2 5 2 3" xfId="40112" xr:uid="{00000000-0005-0000-0000-0000A7570000}"/>
    <cellStyle name="Migliaia 14 2 5 3" xfId="32331" xr:uid="{00000000-0005-0000-0000-0000A8570000}"/>
    <cellStyle name="Migliaia 14 2 5 4" xfId="37461" xr:uid="{00000000-0005-0000-0000-0000A9570000}"/>
    <cellStyle name="Migliaia 14 2 6" xfId="16196" xr:uid="{00000000-0005-0000-0000-0000AA570000}"/>
    <cellStyle name="Migliaia 14 2 6 2" xfId="29438" xr:uid="{00000000-0005-0000-0000-0000AB570000}"/>
    <cellStyle name="Migliaia 14 2 6 2 2" xfId="34811" xr:uid="{00000000-0005-0000-0000-0000AC570000}"/>
    <cellStyle name="Migliaia 14 2 6 2 3" xfId="40113" xr:uid="{00000000-0005-0000-0000-0000AD570000}"/>
    <cellStyle name="Migliaia 14 2 6 3" xfId="32332" xr:uid="{00000000-0005-0000-0000-0000AE570000}"/>
    <cellStyle name="Migliaia 14 2 6 4" xfId="37462" xr:uid="{00000000-0005-0000-0000-0000AF570000}"/>
    <cellStyle name="Migliaia 14 2 6 5" xfId="20582" xr:uid="{00000000-0005-0000-0000-0000B0570000}"/>
    <cellStyle name="Migliaia 14 2 7" xfId="20580" xr:uid="{00000000-0005-0000-0000-0000B1570000}"/>
    <cellStyle name="Migliaia 14 2 8" xfId="1796" xr:uid="{00000000-0005-0000-0000-0000B2570000}"/>
    <cellStyle name="Migliaia 14 3" xfId="395" xr:uid="{00000000-0005-0000-0000-0000B3570000}"/>
    <cellStyle name="Migliaia 14 3 10" xfId="20583" xr:uid="{00000000-0005-0000-0000-0000B4570000}"/>
    <cellStyle name="Migliaia 14 3 11" xfId="12381" xr:uid="{00000000-0005-0000-0000-0000B5570000}"/>
    <cellStyle name="Migliaia 14 3 12" xfId="1797" xr:uid="{00000000-0005-0000-0000-0000B6570000}"/>
    <cellStyle name="Migliaia 14 3 2" xfId="396" xr:uid="{00000000-0005-0000-0000-0000B7570000}"/>
    <cellStyle name="Migliaia 14 3 2 2" xfId="4329" xr:uid="{00000000-0005-0000-0000-0000B8570000}"/>
    <cellStyle name="Migliaia 14 3 2 2 2" xfId="8206" xr:uid="{00000000-0005-0000-0000-0000B9570000}"/>
    <cellStyle name="Migliaia 14 3 2 2 2 2" xfId="14680" xr:uid="{00000000-0005-0000-0000-0000BA570000}"/>
    <cellStyle name="Migliaia 14 3 2 2 2 2 2" xfId="18149" xr:uid="{00000000-0005-0000-0000-0000BB570000}"/>
    <cellStyle name="Migliaia 14 3 2 2 2 2 2 2" xfId="34812" xr:uid="{00000000-0005-0000-0000-0000BC570000}"/>
    <cellStyle name="Migliaia 14 3 2 2 2 2 3" xfId="40114" xr:uid="{00000000-0005-0000-0000-0000BD570000}"/>
    <cellStyle name="Migliaia 14 3 2 2 2 2 4" xfId="29439" xr:uid="{00000000-0005-0000-0000-0000BE570000}"/>
    <cellStyle name="Migliaia 14 3 2 2 2 3" xfId="32333" xr:uid="{00000000-0005-0000-0000-0000BF570000}"/>
    <cellStyle name="Migliaia 14 3 2 2 2 4" xfId="37463" xr:uid="{00000000-0005-0000-0000-0000C0570000}"/>
    <cellStyle name="Migliaia 14 3 2 2 2 5" xfId="43296" xr:uid="{00000000-0005-0000-0000-0000C1570000}"/>
    <cellStyle name="Migliaia 14 3 2 2 2 6" xfId="47155" xr:uid="{00000000-0005-0000-0000-0000C2570000}"/>
    <cellStyle name="Migliaia 14 3 2 2 2 7" xfId="50171" xr:uid="{00000000-0005-0000-0000-0000C3570000}"/>
    <cellStyle name="Migliaia 14 3 2 2 2 8" xfId="13950" xr:uid="{00000000-0005-0000-0000-0000C4570000}"/>
    <cellStyle name="Migliaia 14 3 2 2 3" xfId="7987" xr:uid="{00000000-0005-0000-0000-0000C5570000}"/>
    <cellStyle name="Migliaia 14 3 2 2 4" xfId="6925" xr:uid="{00000000-0005-0000-0000-0000C6570000}"/>
    <cellStyle name="Migliaia 14 3 2 2 4 2" xfId="17698" xr:uid="{00000000-0005-0000-0000-0000C7570000}"/>
    <cellStyle name="Migliaia 14 3 2 2 4 3" xfId="44178" xr:uid="{00000000-0005-0000-0000-0000C8570000}"/>
    <cellStyle name="Migliaia 14 3 2 2 4 4" xfId="46691" xr:uid="{00000000-0005-0000-0000-0000C9570000}"/>
    <cellStyle name="Migliaia 14 3 2 2 4 5" xfId="49707" xr:uid="{00000000-0005-0000-0000-0000CA570000}"/>
    <cellStyle name="Migliaia 14 3 2 2 5" xfId="16203" xr:uid="{00000000-0005-0000-0000-0000CB570000}"/>
    <cellStyle name="Migliaia 14 3 2 2 6" xfId="20585" xr:uid="{00000000-0005-0000-0000-0000CC570000}"/>
    <cellStyle name="Migliaia 14 3 2 3" xfId="3581" xr:uid="{00000000-0005-0000-0000-0000CD570000}"/>
    <cellStyle name="Migliaia 14 3 2 3 2" xfId="8533" xr:uid="{00000000-0005-0000-0000-0000CE570000}"/>
    <cellStyle name="Migliaia 14 3 2 3 2 2" xfId="34813" xr:uid="{00000000-0005-0000-0000-0000CF570000}"/>
    <cellStyle name="Migliaia 14 3 2 3 2 3" xfId="40115" xr:uid="{00000000-0005-0000-0000-0000D0570000}"/>
    <cellStyle name="Migliaia 14 3 2 3 2 4" xfId="29440" xr:uid="{00000000-0005-0000-0000-0000D1570000}"/>
    <cellStyle name="Migliaia 14 3 2 3 3" xfId="8207" xr:uid="{00000000-0005-0000-0000-0000D2570000}"/>
    <cellStyle name="Migliaia 14 3 2 3 4" xfId="16204" xr:uid="{00000000-0005-0000-0000-0000D3570000}"/>
    <cellStyle name="Migliaia 14 3 2 3 4 2" xfId="37464" xr:uid="{00000000-0005-0000-0000-0000D4570000}"/>
    <cellStyle name="Migliaia 14 3 2 3 5" xfId="12382" xr:uid="{00000000-0005-0000-0000-0000D5570000}"/>
    <cellStyle name="Migliaia 14 3 2 4" xfId="7557" xr:uid="{00000000-0005-0000-0000-0000D6570000}"/>
    <cellStyle name="Migliaia 14 3 2 4 2" xfId="14369" xr:uid="{00000000-0005-0000-0000-0000D7570000}"/>
    <cellStyle name="Migliaia 14 3 2 4 2 2" xfId="34814" xr:uid="{00000000-0005-0000-0000-0000D8570000}"/>
    <cellStyle name="Migliaia 14 3 2 4 2 3" xfId="40116" xr:uid="{00000000-0005-0000-0000-0000D9570000}"/>
    <cellStyle name="Migliaia 14 3 2 4 3" xfId="32334" xr:uid="{00000000-0005-0000-0000-0000DA570000}"/>
    <cellStyle name="Migliaia 14 3 2 4 4" xfId="37465" xr:uid="{00000000-0005-0000-0000-0000DB570000}"/>
    <cellStyle name="Migliaia 14 3 2 4 5" xfId="13450" xr:uid="{00000000-0005-0000-0000-0000DC570000}"/>
    <cellStyle name="Migliaia 14 3 2 5" xfId="13715" xr:uid="{00000000-0005-0000-0000-0000DD570000}"/>
    <cellStyle name="Migliaia 14 3 2 5 2" xfId="29441" xr:uid="{00000000-0005-0000-0000-0000DE570000}"/>
    <cellStyle name="Migliaia 14 3 2 5 2 2" xfId="34815" xr:uid="{00000000-0005-0000-0000-0000DF570000}"/>
    <cellStyle name="Migliaia 14 3 2 5 2 3" xfId="40117" xr:uid="{00000000-0005-0000-0000-0000E0570000}"/>
    <cellStyle name="Migliaia 14 3 2 5 3" xfId="32335" xr:uid="{00000000-0005-0000-0000-0000E1570000}"/>
    <cellStyle name="Migliaia 14 3 2 5 4" xfId="37466" xr:uid="{00000000-0005-0000-0000-0000E2570000}"/>
    <cellStyle name="Migliaia 14 3 2 6" xfId="16202" xr:uid="{00000000-0005-0000-0000-0000E3570000}"/>
    <cellStyle name="Migliaia 14 3 2 6 2" xfId="29442" xr:uid="{00000000-0005-0000-0000-0000E4570000}"/>
    <cellStyle name="Migliaia 14 3 2 6 2 2" xfId="34816" xr:uid="{00000000-0005-0000-0000-0000E5570000}"/>
    <cellStyle name="Migliaia 14 3 2 6 2 3" xfId="40118" xr:uid="{00000000-0005-0000-0000-0000E6570000}"/>
    <cellStyle name="Migliaia 14 3 2 6 3" xfId="32336" xr:uid="{00000000-0005-0000-0000-0000E7570000}"/>
    <cellStyle name="Migliaia 14 3 2 6 4" xfId="37467" xr:uid="{00000000-0005-0000-0000-0000E8570000}"/>
    <cellStyle name="Migliaia 14 3 2 6 5" xfId="20586" xr:uid="{00000000-0005-0000-0000-0000E9570000}"/>
    <cellStyle name="Migliaia 14 3 2 7" xfId="20584" xr:uid="{00000000-0005-0000-0000-0000EA570000}"/>
    <cellStyle name="Migliaia 14 3 2 8" xfId="2355" xr:uid="{00000000-0005-0000-0000-0000EB570000}"/>
    <cellStyle name="Migliaia 14 3 3" xfId="2354" xr:uid="{00000000-0005-0000-0000-0000EC570000}"/>
    <cellStyle name="Migliaia 14 3 3 2" xfId="4328" xr:uid="{00000000-0005-0000-0000-0000ED570000}"/>
    <cellStyle name="Migliaia 14 3 3 2 2" xfId="6000" xr:uid="{00000000-0005-0000-0000-0000EE570000}"/>
    <cellStyle name="Migliaia 14 3 3 2 2 2" xfId="34818" xr:uid="{00000000-0005-0000-0000-0000EF570000}"/>
    <cellStyle name="Migliaia 14 3 3 2 2 3" xfId="40120" xr:uid="{00000000-0005-0000-0000-0000F0570000}"/>
    <cellStyle name="Migliaia 14 3 3 2 3" xfId="14479" xr:uid="{00000000-0005-0000-0000-0000F1570000}"/>
    <cellStyle name="Migliaia 14 3 3 2 4" xfId="16206" xr:uid="{00000000-0005-0000-0000-0000F2570000}"/>
    <cellStyle name="Migliaia 14 3 3 2 4 2" xfId="37469" xr:uid="{00000000-0005-0000-0000-0000F3570000}"/>
    <cellStyle name="Migliaia 14 3 3 2 5" xfId="12384" xr:uid="{00000000-0005-0000-0000-0000F4570000}"/>
    <cellStyle name="Migliaia 14 3 3 3" xfId="5752" xr:uid="{00000000-0005-0000-0000-0000F5570000}"/>
    <cellStyle name="Migliaia 14 3 3 3 2" xfId="29444" xr:uid="{00000000-0005-0000-0000-0000F6570000}"/>
    <cellStyle name="Migliaia 14 3 3 3 2 2" xfId="34819" xr:uid="{00000000-0005-0000-0000-0000F7570000}"/>
    <cellStyle name="Migliaia 14 3 3 3 2 3" xfId="40121" xr:uid="{00000000-0005-0000-0000-0000F8570000}"/>
    <cellStyle name="Migliaia 14 3 3 3 3" xfId="32338" xr:uid="{00000000-0005-0000-0000-0000F9570000}"/>
    <cellStyle name="Migliaia 14 3 3 3 4" xfId="37470" xr:uid="{00000000-0005-0000-0000-0000FA570000}"/>
    <cellStyle name="Migliaia 14 3 3 4" xfId="16205" xr:uid="{00000000-0005-0000-0000-0000FB570000}"/>
    <cellStyle name="Migliaia 14 3 3 4 2" xfId="29445" xr:uid="{00000000-0005-0000-0000-0000FC570000}"/>
    <cellStyle name="Migliaia 14 3 3 4 2 2" xfId="34820" xr:uid="{00000000-0005-0000-0000-0000FD570000}"/>
    <cellStyle name="Migliaia 14 3 3 4 2 3" xfId="40122" xr:uid="{00000000-0005-0000-0000-0000FE570000}"/>
    <cellStyle name="Migliaia 14 3 3 4 3" xfId="32339" xr:uid="{00000000-0005-0000-0000-0000FF570000}"/>
    <cellStyle name="Migliaia 14 3 3 4 4" xfId="37471" xr:uid="{00000000-0005-0000-0000-000000580000}"/>
    <cellStyle name="Migliaia 14 3 3 4 5" xfId="20587" xr:uid="{00000000-0005-0000-0000-000001580000}"/>
    <cellStyle name="Migliaia 14 3 3 5" xfId="20588" xr:uid="{00000000-0005-0000-0000-000002580000}"/>
    <cellStyle name="Migliaia 14 3 3 5 2" xfId="29446" xr:uid="{00000000-0005-0000-0000-000003580000}"/>
    <cellStyle name="Migliaia 14 3 3 5 2 2" xfId="34821" xr:uid="{00000000-0005-0000-0000-000004580000}"/>
    <cellStyle name="Migliaia 14 3 3 5 2 3" xfId="40123" xr:uid="{00000000-0005-0000-0000-000005580000}"/>
    <cellStyle name="Migliaia 14 3 3 5 3" xfId="32340" xr:uid="{00000000-0005-0000-0000-000006580000}"/>
    <cellStyle name="Migliaia 14 3 3 5 4" xfId="37472" xr:uid="{00000000-0005-0000-0000-000007580000}"/>
    <cellStyle name="Migliaia 14 3 3 6" xfId="29443" xr:uid="{00000000-0005-0000-0000-000008580000}"/>
    <cellStyle name="Migliaia 14 3 3 6 2" xfId="34817" xr:uid="{00000000-0005-0000-0000-000009580000}"/>
    <cellStyle name="Migliaia 14 3 3 6 3" xfId="40119" xr:uid="{00000000-0005-0000-0000-00000A580000}"/>
    <cellStyle name="Migliaia 14 3 3 7" xfId="32337" xr:uid="{00000000-0005-0000-0000-00000B580000}"/>
    <cellStyle name="Migliaia 14 3 3 8" xfId="37468" xr:uid="{00000000-0005-0000-0000-00000C580000}"/>
    <cellStyle name="Migliaia 14 3 3 9" xfId="12383" xr:uid="{00000000-0005-0000-0000-00000D580000}"/>
    <cellStyle name="Migliaia 14 3 4" xfId="3270" xr:uid="{00000000-0005-0000-0000-00000E580000}"/>
    <cellStyle name="Migliaia 14 3 4 2" xfId="4780" xr:uid="{00000000-0005-0000-0000-00000F580000}"/>
    <cellStyle name="Migliaia 14 3 4 2 2" xfId="10732" xr:uid="{00000000-0005-0000-0000-000010580000}"/>
    <cellStyle name="Migliaia 14 3 4 2 3" xfId="14897" xr:uid="{00000000-0005-0000-0000-000011580000}"/>
    <cellStyle name="Migliaia 14 3 4 2 4" xfId="16208" xr:uid="{00000000-0005-0000-0000-000012580000}"/>
    <cellStyle name="Migliaia 14 3 4 2 5" xfId="28593" xr:uid="{00000000-0005-0000-0000-000013580000}"/>
    <cellStyle name="Migliaia 14 3 4 2 6" xfId="12386" xr:uid="{00000000-0005-0000-0000-000014580000}"/>
    <cellStyle name="Migliaia 14 3 4 3" xfId="9980" xr:uid="{00000000-0005-0000-0000-000015580000}"/>
    <cellStyle name="Migliaia 14 3 4 3 2" xfId="31443" xr:uid="{00000000-0005-0000-0000-000016580000}"/>
    <cellStyle name="Migliaia 14 3 4 3 2 2" xfId="36601" xr:uid="{00000000-0005-0000-0000-000017580000}"/>
    <cellStyle name="Migliaia 14 3 4 3 2 3" xfId="41903" xr:uid="{00000000-0005-0000-0000-000018580000}"/>
    <cellStyle name="Migliaia 14 3 4 3 3" xfId="33950" xr:uid="{00000000-0005-0000-0000-000019580000}"/>
    <cellStyle name="Migliaia 14 3 4 3 4" xfId="39252" xr:uid="{00000000-0005-0000-0000-00001A580000}"/>
    <cellStyle name="Migliaia 14 3 4 4" xfId="16207" xr:uid="{00000000-0005-0000-0000-00001B580000}"/>
    <cellStyle name="Migliaia 14 3 4 4 2" xfId="34822" xr:uid="{00000000-0005-0000-0000-00001C580000}"/>
    <cellStyle name="Migliaia 14 3 4 4 3" xfId="40124" xr:uid="{00000000-0005-0000-0000-00001D580000}"/>
    <cellStyle name="Migliaia 14 3 4 4 4" xfId="29447" xr:uid="{00000000-0005-0000-0000-00001E580000}"/>
    <cellStyle name="Migliaia 14 3 4 5" xfId="32341" xr:uid="{00000000-0005-0000-0000-00001F580000}"/>
    <cellStyle name="Migliaia 14 3 4 6" xfId="37473" xr:uid="{00000000-0005-0000-0000-000020580000}"/>
    <cellStyle name="Migliaia 14 3 4 7" xfId="12385" xr:uid="{00000000-0005-0000-0000-000021580000}"/>
    <cellStyle name="Migliaia 14 3 5" xfId="4029" xr:uid="{00000000-0005-0000-0000-000022580000}"/>
    <cellStyle name="Migliaia 14 3 5 2" xfId="10499" xr:uid="{00000000-0005-0000-0000-000023580000}"/>
    <cellStyle name="Migliaia 14 3 5 2 2" xfId="31444" xr:uid="{00000000-0005-0000-0000-000024580000}"/>
    <cellStyle name="Migliaia 14 3 5 2 2 2" xfId="36602" xr:uid="{00000000-0005-0000-0000-000025580000}"/>
    <cellStyle name="Migliaia 14 3 5 2 2 3" xfId="41904" xr:uid="{00000000-0005-0000-0000-000026580000}"/>
    <cellStyle name="Migliaia 14 3 5 2 3" xfId="33951" xr:uid="{00000000-0005-0000-0000-000027580000}"/>
    <cellStyle name="Migliaia 14 3 5 2 4" xfId="39253" xr:uid="{00000000-0005-0000-0000-000028580000}"/>
    <cellStyle name="Migliaia 14 3 5 3" xfId="16209" xr:uid="{00000000-0005-0000-0000-000029580000}"/>
    <cellStyle name="Migliaia 14 3 5 3 2" xfId="34823" xr:uid="{00000000-0005-0000-0000-00002A580000}"/>
    <cellStyle name="Migliaia 14 3 5 3 3" xfId="40125" xr:uid="{00000000-0005-0000-0000-00002B580000}"/>
    <cellStyle name="Migliaia 14 3 5 3 4" xfId="29448" xr:uid="{00000000-0005-0000-0000-00002C580000}"/>
    <cellStyle name="Migliaia 14 3 5 4" xfId="32342" xr:uid="{00000000-0005-0000-0000-00002D580000}"/>
    <cellStyle name="Migliaia 14 3 5 5" xfId="37474" xr:uid="{00000000-0005-0000-0000-00002E580000}"/>
    <cellStyle name="Migliaia 14 3 5 6" xfId="12387" xr:uid="{00000000-0005-0000-0000-00002F580000}"/>
    <cellStyle name="Migliaia 14 3 6" xfId="3580" xr:uid="{00000000-0005-0000-0000-000030580000}"/>
    <cellStyle name="Migliaia 14 3 6 2" xfId="10202" xr:uid="{00000000-0005-0000-0000-000031580000}"/>
    <cellStyle name="Migliaia 14 3 6 2 2" xfId="34824" xr:uid="{00000000-0005-0000-0000-000032580000}"/>
    <cellStyle name="Migliaia 14 3 6 2 3" xfId="40126" xr:uid="{00000000-0005-0000-0000-000033580000}"/>
    <cellStyle name="Migliaia 14 3 6 3" xfId="15031" xr:uid="{00000000-0005-0000-0000-000034580000}"/>
    <cellStyle name="Migliaia 14 3 6 4" xfId="16210" xr:uid="{00000000-0005-0000-0000-000035580000}"/>
    <cellStyle name="Migliaia 14 3 6 4 2" xfId="37475" xr:uid="{00000000-0005-0000-0000-000036580000}"/>
    <cellStyle name="Migliaia 14 3 6 5" xfId="12388" xr:uid="{00000000-0005-0000-0000-000037580000}"/>
    <cellStyle name="Migliaia 14 3 7" xfId="7523" xr:uid="{00000000-0005-0000-0000-000038580000}"/>
    <cellStyle name="Migliaia 14 3 7 2" xfId="29449" xr:uid="{00000000-0005-0000-0000-000039580000}"/>
    <cellStyle name="Migliaia 14 3 7 2 2" xfId="34825" xr:uid="{00000000-0005-0000-0000-00003A580000}"/>
    <cellStyle name="Migliaia 14 3 7 2 3" xfId="40127" xr:uid="{00000000-0005-0000-0000-00003B580000}"/>
    <cellStyle name="Migliaia 14 3 7 3" xfId="32344" xr:uid="{00000000-0005-0000-0000-00003C580000}"/>
    <cellStyle name="Migliaia 14 3 7 4" xfId="37476" xr:uid="{00000000-0005-0000-0000-00003D580000}"/>
    <cellStyle name="Migliaia 14 3 8" xfId="13716" xr:uid="{00000000-0005-0000-0000-00003E580000}"/>
    <cellStyle name="Migliaia 14 3 8 2" xfId="29450" xr:uid="{00000000-0005-0000-0000-00003F580000}"/>
    <cellStyle name="Migliaia 14 3 8 2 2" xfId="34826" xr:uid="{00000000-0005-0000-0000-000040580000}"/>
    <cellStyle name="Migliaia 14 3 8 2 3" xfId="40128" xr:uid="{00000000-0005-0000-0000-000041580000}"/>
    <cellStyle name="Migliaia 14 3 8 3" xfId="32345" xr:uid="{00000000-0005-0000-0000-000042580000}"/>
    <cellStyle name="Migliaia 14 3 8 4" xfId="37477" xr:uid="{00000000-0005-0000-0000-000043580000}"/>
    <cellStyle name="Migliaia 14 3 8 5" xfId="20590" xr:uid="{00000000-0005-0000-0000-000044580000}"/>
    <cellStyle name="Migliaia 14 3 9" xfId="16201" xr:uid="{00000000-0005-0000-0000-000045580000}"/>
    <cellStyle name="Migliaia 14 4" xfId="397" xr:uid="{00000000-0005-0000-0000-000046580000}"/>
    <cellStyle name="Migliaia 14 4 2" xfId="4330" xr:uid="{00000000-0005-0000-0000-000047580000}"/>
    <cellStyle name="Migliaia 14 4 2 2" xfId="5099" xr:uid="{00000000-0005-0000-0000-000048580000}"/>
    <cellStyle name="Migliaia 14 4 2 2 2" xfId="29451" xr:uid="{00000000-0005-0000-0000-000049580000}"/>
    <cellStyle name="Migliaia 14 4 2 2 2 2" xfId="34827" xr:uid="{00000000-0005-0000-0000-00004A580000}"/>
    <cellStyle name="Migliaia 14 4 2 2 2 3" xfId="40129" xr:uid="{00000000-0005-0000-0000-00004B580000}"/>
    <cellStyle name="Migliaia 14 4 2 2 3" xfId="32346" xr:uid="{00000000-0005-0000-0000-00004C580000}"/>
    <cellStyle name="Migliaia 14 4 2 2 4" xfId="37478" xr:uid="{00000000-0005-0000-0000-00004D580000}"/>
    <cellStyle name="Migliaia 14 4 2 3" xfId="8208" xr:uid="{00000000-0005-0000-0000-00004E580000}"/>
    <cellStyle name="Migliaia 14 4 2 3 2" xfId="29452" xr:uid="{00000000-0005-0000-0000-00004F580000}"/>
    <cellStyle name="Migliaia 14 4 2 3 2 2" xfId="34828" xr:uid="{00000000-0005-0000-0000-000050580000}"/>
    <cellStyle name="Migliaia 14 4 2 3 2 3" xfId="40130" xr:uid="{00000000-0005-0000-0000-000051580000}"/>
    <cellStyle name="Migliaia 14 4 2 3 3" xfId="32347" xr:uid="{00000000-0005-0000-0000-000052580000}"/>
    <cellStyle name="Migliaia 14 4 2 3 4" xfId="37479" xr:uid="{00000000-0005-0000-0000-000053580000}"/>
    <cellStyle name="Migliaia 14 4 2 4" xfId="7559" xr:uid="{00000000-0005-0000-0000-000054580000}"/>
    <cellStyle name="Migliaia 14 4 2 5" xfId="6927" xr:uid="{00000000-0005-0000-0000-000055580000}"/>
    <cellStyle name="Migliaia 14 4 2 5 2" xfId="17700" xr:uid="{00000000-0005-0000-0000-000056580000}"/>
    <cellStyle name="Migliaia 14 4 2 5 3" xfId="42494" xr:uid="{00000000-0005-0000-0000-000057580000}"/>
    <cellStyle name="Migliaia 14 4 2 5 4" xfId="46693" xr:uid="{00000000-0005-0000-0000-000058580000}"/>
    <cellStyle name="Migliaia 14 4 2 5 5" xfId="49709" xr:uid="{00000000-0005-0000-0000-000059580000}"/>
    <cellStyle name="Migliaia 14 4 2 6" xfId="16212" xr:uid="{00000000-0005-0000-0000-00005A580000}"/>
    <cellStyle name="Migliaia 14 4 2 7" xfId="20592" xr:uid="{00000000-0005-0000-0000-00005B580000}"/>
    <cellStyle name="Migliaia 14 4 3" xfId="5100" xr:uid="{00000000-0005-0000-0000-00005C580000}"/>
    <cellStyle name="Migliaia 14 4 3 2" xfId="14480" xr:uid="{00000000-0005-0000-0000-00005D580000}"/>
    <cellStyle name="Migliaia 14 4 3 2 2" xfId="34829" xr:uid="{00000000-0005-0000-0000-00005E580000}"/>
    <cellStyle name="Migliaia 14 4 3 2 3" xfId="40131" xr:uid="{00000000-0005-0000-0000-00005F580000}"/>
    <cellStyle name="Migliaia 14 4 3 3" xfId="32348" xr:uid="{00000000-0005-0000-0000-000060580000}"/>
    <cellStyle name="Migliaia 14 4 3 4" xfId="37480" xr:uid="{00000000-0005-0000-0000-000061580000}"/>
    <cellStyle name="Migliaia 14 4 3 5" xfId="13714" xr:uid="{00000000-0005-0000-0000-000062580000}"/>
    <cellStyle name="Migliaia 14 4 4" xfId="8209" xr:uid="{00000000-0005-0000-0000-000063580000}"/>
    <cellStyle name="Migliaia 14 4 4 2" xfId="29454" xr:uid="{00000000-0005-0000-0000-000064580000}"/>
    <cellStyle name="Migliaia 14 4 4 2 2" xfId="34830" xr:uid="{00000000-0005-0000-0000-000065580000}"/>
    <cellStyle name="Migliaia 14 4 4 2 3" xfId="40132" xr:uid="{00000000-0005-0000-0000-000066580000}"/>
    <cellStyle name="Migliaia 14 4 4 3" xfId="32349" xr:uid="{00000000-0005-0000-0000-000067580000}"/>
    <cellStyle name="Migliaia 14 4 4 4" xfId="37481" xr:uid="{00000000-0005-0000-0000-000068580000}"/>
    <cellStyle name="Migliaia 14 4 5" xfId="7558" xr:uid="{00000000-0005-0000-0000-000069580000}"/>
    <cellStyle name="Migliaia 14 4 5 2" xfId="29455" xr:uid="{00000000-0005-0000-0000-00006A580000}"/>
    <cellStyle name="Migliaia 14 4 5 2 2" xfId="34831" xr:uid="{00000000-0005-0000-0000-00006B580000}"/>
    <cellStyle name="Migliaia 14 4 5 2 3" xfId="40133" xr:uid="{00000000-0005-0000-0000-00006C580000}"/>
    <cellStyle name="Migliaia 14 4 5 3" xfId="32350" xr:uid="{00000000-0005-0000-0000-00006D580000}"/>
    <cellStyle name="Migliaia 14 4 5 4" xfId="37482" xr:uid="{00000000-0005-0000-0000-00006E580000}"/>
    <cellStyle name="Migliaia 14 4 6" xfId="6926" xr:uid="{00000000-0005-0000-0000-00006F580000}"/>
    <cellStyle name="Migliaia 14 4 6 2" xfId="17699" xr:uid="{00000000-0005-0000-0000-000070580000}"/>
    <cellStyle name="Migliaia 14 4 6 2 2" xfId="34832" xr:uid="{00000000-0005-0000-0000-000071580000}"/>
    <cellStyle name="Migliaia 14 4 6 2 3" xfId="40134" xr:uid="{00000000-0005-0000-0000-000072580000}"/>
    <cellStyle name="Migliaia 14 4 6 2 4" xfId="29456" xr:uid="{00000000-0005-0000-0000-000073580000}"/>
    <cellStyle name="Migliaia 14 4 6 3" xfId="32351" xr:uid="{00000000-0005-0000-0000-000074580000}"/>
    <cellStyle name="Migliaia 14 4 6 4" xfId="37483" xr:uid="{00000000-0005-0000-0000-000075580000}"/>
    <cellStyle name="Migliaia 14 4 6 5" xfId="20597" xr:uid="{00000000-0005-0000-0000-000076580000}"/>
    <cellStyle name="Migliaia 14 4 6 6" xfId="42493" xr:uid="{00000000-0005-0000-0000-000077580000}"/>
    <cellStyle name="Migliaia 14 4 6 7" xfId="46692" xr:uid="{00000000-0005-0000-0000-000078580000}"/>
    <cellStyle name="Migliaia 14 4 6 8" xfId="49708" xr:uid="{00000000-0005-0000-0000-000079580000}"/>
    <cellStyle name="Migliaia 14 4 7" xfId="16211" xr:uid="{00000000-0005-0000-0000-00007A580000}"/>
    <cellStyle name="Migliaia 14 4 7 2" xfId="29457" xr:uid="{00000000-0005-0000-0000-00007B580000}"/>
    <cellStyle name="Migliaia 14 4 7 2 2" xfId="34833" xr:uid="{00000000-0005-0000-0000-00007C580000}"/>
    <cellStyle name="Migliaia 14 4 7 2 3" xfId="40135" xr:uid="{00000000-0005-0000-0000-00007D580000}"/>
    <cellStyle name="Migliaia 14 4 7 3" xfId="32352" xr:uid="{00000000-0005-0000-0000-00007E580000}"/>
    <cellStyle name="Migliaia 14 4 7 4" xfId="37484" xr:uid="{00000000-0005-0000-0000-00007F580000}"/>
    <cellStyle name="Migliaia 14 4 7 5" xfId="20598" xr:uid="{00000000-0005-0000-0000-000080580000}"/>
    <cellStyle name="Migliaia 14 4 8" xfId="20591" xr:uid="{00000000-0005-0000-0000-000081580000}"/>
    <cellStyle name="Migliaia 14 4 9" xfId="2356" xr:uid="{00000000-0005-0000-0000-000082580000}"/>
    <cellStyle name="Migliaia 14 5" xfId="398" xr:uid="{00000000-0005-0000-0000-000083580000}"/>
    <cellStyle name="Migliaia 14 5 2" xfId="4331" xr:uid="{00000000-0005-0000-0000-000084580000}"/>
    <cellStyle name="Migliaia 14 5 2 2" xfId="14681" xr:uid="{00000000-0005-0000-0000-000085580000}"/>
    <cellStyle name="Migliaia 14 5 2 2 2" xfId="34834" xr:uid="{00000000-0005-0000-0000-000086580000}"/>
    <cellStyle name="Migliaia 14 5 2 2 3" xfId="40136" xr:uid="{00000000-0005-0000-0000-000087580000}"/>
    <cellStyle name="Migliaia 14 5 2 3" xfId="16214" xr:uid="{00000000-0005-0000-0000-000088580000}"/>
    <cellStyle name="Migliaia 14 5 2 3 2" xfId="32353" xr:uid="{00000000-0005-0000-0000-000089580000}"/>
    <cellStyle name="Migliaia 14 5 2 4" xfId="37485" xr:uid="{00000000-0005-0000-0000-00008A580000}"/>
    <cellStyle name="Migliaia 14 5 2 5" xfId="12389" xr:uid="{00000000-0005-0000-0000-00008B580000}"/>
    <cellStyle name="Migliaia 14 5 3" xfId="7560" xr:uid="{00000000-0005-0000-0000-00008C580000}"/>
    <cellStyle name="Migliaia 14 5 3 2" xfId="29458" xr:uid="{00000000-0005-0000-0000-00008D580000}"/>
    <cellStyle name="Migliaia 14 5 3 2 2" xfId="34835" xr:uid="{00000000-0005-0000-0000-00008E580000}"/>
    <cellStyle name="Migliaia 14 5 3 2 3" xfId="40137" xr:uid="{00000000-0005-0000-0000-00008F580000}"/>
    <cellStyle name="Migliaia 14 5 3 3" xfId="32354" xr:uid="{00000000-0005-0000-0000-000090580000}"/>
    <cellStyle name="Migliaia 14 5 3 4" xfId="37486" xr:uid="{00000000-0005-0000-0000-000091580000}"/>
    <cellStyle name="Migliaia 14 5 4" xfId="6928" xr:uid="{00000000-0005-0000-0000-000092580000}"/>
    <cellStyle name="Migliaia 14 5 4 2" xfId="17701" xr:uid="{00000000-0005-0000-0000-000093580000}"/>
    <cellStyle name="Migliaia 14 5 4 2 2" xfId="34836" xr:uid="{00000000-0005-0000-0000-000094580000}"/>
    <cellStyle name="Migliaia 14 5 4 2 3" xfId="40138" xr:uid="{00000000-0005-0000-0000-000095580000}"/>
    <cellStyle name="Migliaia 14 5 4 2 4" xfId="29459" xr:uid="{00000000-0005-0000-0000-000096580000}"/>
    <cellStyle name="Migliaia 14 5 4 3" xfId="32355" xr:uid="{00000000-0005-0000-0000-000097580000}"/>
    <cellStyle name="Migliaia 14 5 4 4" xfId="37487" xr:uid="{00000000-0005-0000-0000-000098580000}"/>
    <cellStyle name="Migliaia 14 5 4 5" xfId="20600" xr:uid="{00000000-0005-0000-0000-000099580000}"/>
    <cellStyle name="Migliaia 14 5 4 6" xfId="43881" xr:uid="{00000000-0005-0000-0000-00009A580000}"/>
    <cellStyle name="Migliaia 14 5 4 7" xfId="46694" xr:uid="{00000000-0005-0000-0000-00009B580000}"/>
    <cellStyle name="Migliaia 14 5 4 8" xfId="49710" xr:uid="{00000000-0005-0000-0000-00009C580000}"/>
    <cellStyle name="Migliaia 14 5 5" xfId="16213" xr:uid="{00000000-0005-0000-0000-00009D580000}"/>
    <cellStyle name="Migliaia 14 5 5 2" xfId="29460" xr:uid="{00000000-0005-0000-0000-00009E580000}"/>
    <cellStyle name="Migliaia 14 5 5 2 2" xfId="34837" xr:uid="{00000000-0005-0000-0000-00009F580000}"/>
    <cellStyle name="Migliaia 14 5 5 2 3" xfId="40139" xr:uid="{00000000-0005-0000-0000-0000A0580000}"/>
    <cellStyle name="Migliaia 14 5 5 3" xfId="32356" xr:uid="{00000000-0005-0000-0000-0000A1580000}"/>
    <cellStyle name="Migliaia 14 5 5 4" xfId="37488" xr:uid="{00000000-0005-0000-0000-0000A2580000}"/>
    <cellStyle name="Migliaia 14 5 5 5" xfId="20601" xr:uid="{00000000-0005-0000-0000-0000A3580000}"/>
    <cellStyle name="Migliaia 14 5 6" xfId="20602" xr:uid="{00000000-0005-0000-0000-0000A4580000}"/>
    <cellStyle name="Migliaia 14 5 6 2" xfId="29461" xr:uid="{00000000-0005-0000-0000-0000A5580000}"/>
    <cellStyle name="Migliaia 14 5 6 2 2" xfId="34838" xr:uid="{00000000-0005-0000-0000-0000A6580000}"/>
    <cellStyle name="Migliaia 14 5 6 2 3" xfId="40140" xr:uid="{00000000-0005-0000-0000-0000A7580000}"/>
    <cellStyle name="Migliaia 14 5 6 3" xfId="32357" xr:uid="{00000000-0005-0000-0000-0000A8580000}"/>
    <cellStyle name="Migliaia 14 5 6 4" xfId="37489" xr:uid="{00000000-0005-0000-0000-0000A9580000}"/>
    <cellStyle name="Migliaia 14 5 7" xfId="20599" xr:uid="{00000000-0005-0000-0000-0000AA580000}"/>
    <cellStyle name="Migliaia 14 5 8" xfId="2357" xr:uid="{00000000-0005-0000-0000-0000AB580000}"/>
    <cellStyle name="Migliaia 14 6" xfId="2352" xr:uid="{00000000-0005-0000-0000-0000AC580000}"/>
    <cellStyle name="Migliaia 14 6 2" xfId="4326" xr:uid="{00000000-0005-0000-0000-0000AD580000}"/>
    <cellStyle name="Migliaia 14 6 2 2" xfId="5999" xr:uid="{00000000-0005-0000-0000-0000AE580000}"/>
    <cellStyle name="Migliaia 14 6 2 3" xfId="14982" xr:uid="{00000000-0005-0000-0000-0000AF580000}"/>
    <cellStyle name="Migliaia 14 6 2 4" xfId="16216" xr:uid="{00000000-0005-0000-0000-0000B0580000}"/>
    <cellStyle name="Migliaia 14 6 2 5" xfId="28594" xr:uid="{00000000-0005-0000-0000-0000B1580000}"/>
    <cellStyle name="Migliaia 14 6 2 6" xfId="12391" xr:uid="{00000000-0005-0000-0000-0000B2580000}"/>
    <cellStyle name="Migliaia 14 6 3" xfId="5751" xr:uid="{00000000-0005-0000-0000-0000B3580000}"/>
    <cellStyle name="Migliaia 14 6 3 2" xfId="31445" xr:uid="{00000000-0005-0000-0000-0000B4580000}"/>
    <cellStyle name="Migliaia 14 6 3 2 2" xfId="36603" xr:uid="{00000000-0005-0000-0000-0000B5580000}"/>
    <cellStyle name="Migliaia 14 6 3 2 3" xfId="41905" xr:uid="{00000000-0005-0000-0000-0000B6580000}"/>
    <cellStyle name="Migliaia 14 6 3 3" xfId="33952" xr:uid="{00000000-0005-0000-0000-0000B7580000}"/>
    <cellStyle name="Migliaia 14 6 3 4" xfId="39254" xr:uid="{00000000-0005-0000-0000-0000B8580000}"/>
    <cellStyle name="Migliaia 14 6 4" xfId="16215" xr:uid="{00000000-0005-0000-0000-0000B9580000}"/>
    <cellStyle name="Migliaia 14 6 4 2" xfId="34839" xr:uid="{00000000-0005-0000-0000-0000BA580000}"/>
    <cellStyle name="Migliaia 14 6 4 3" xfId="40141" xr:uid="{00000000-0005-0000-0000-0000BB580000}"/>
    <cellStyle name="Migliaia 14 6 4 4" xfId="29462" xr:uid="{00000000-0005-0000-0000-0000BC580000}"/>
    <cellStyle name="Migliaia 14 6 5" xfId="32358" xr:uid="{00000000-0005-0000-0000-0000BD580000}"/>
    <cellStyle name="Migliaia 14 6 6" xfId="37490" xr:uid="{00000000-0005-0000-0000-0000BE580000}"/>
    <cellStyle name="Migliaia 14 6 7" xfId="12390" xr:uid="{00000000-0005-0000-0000-0000BF580000}"/>
    <cellStyle name="Migliaia 14 7" xfId="4027" xr:uid="{00000000-0005-0000-0000-0000C0580000}"/>
    <cellStyle name="Migliaia 14 7 2" xfId="10497" xr:uid="{00000000-0005-0000-0000-0000C1580000}"/>
    <cellStyle name="Migliaia 14 7 2 2" xfId="31446" xr:uid="{00000000-0005-0000-0000-0000C2580000}"/>
    <cellStyle name="Migliaia 14 7 2 2 2" xfId="36604" xr:uid="{00000000-0005-0000-0000-0000C3580000}"/>
    <cellStyle name="Migliaia 14 7 2 2 3" xfId="41906" xr:uid="{00000000-0005-0000-0000-0000C4580000}"/>
    <cellStyle name="Migliaia 14 7 2 3" xfId="33953" xr:uid="{00000000-0005-0000-0000-0000C5580000}"/>
    <cellStyle name="Migliaia 14 7 2 4" xfId="39255" xr:uid="{00000000-0005-0000-0000-0000C6580000}"/>
    <cellStyle name="Migliaia 14 7 3" xfId="16217" xr:uid="{00000000-0005-0000-0000-0000C7580000}"/>
    <cellStyle name="Migliaia 14 7 3 2" xfId="34840" xr:uid="{00000000-0005-0000-0000-0000C8580000}"/>
    <cellStyle name="Migliaia 14 7 3 3" xfId="40142" xr:uid="{00000000-0005-0000-0000-0000C9580000}"/>
    <cellStyle name="Migliaia 14 7 3 4" xfId="29463" xr:uid="{00000000-0005-0000-0000-0000CA580000}"/>
    <cellStyle name="Migliaia 14 7 4" xfId="32359" xr:uid="{00000000-0005-0000-0000-0000CB580000}"/>
    <cellStyle name="Migliaia 14 7 5" xfId="37491" xr:uid="{00000000-0005-0000-0000-0000CC580000}"/>
    <cellStyle name="Migliaia 14 7 6" xfId="12392" xr:uid="{00000000-0005-0000-0000-0000CD580000}"/>
    <cellStyle name="Migliaia 14 8" xfId="3578" xr:uid="{00000000-0005-0000-0000-0000CE580000}"/>
    <cellStyle name="Migliaia 14 8 2" xfId="10200" xr:uid="{00000000-0005-0000-0000-0000CF580000}"/>
    <cellStyle name="Migliaia 14 8 2 2" xfId="31447" xr:uid="{00000000-0005-0000-0000-0000D0580000}"/>
    <cellStyle name="Migliaia 14 8 2 2 2" xfId="36605" xr:uid="{00000000-0005-0000-0000-0000D1580000}"/>
    <cellStyle name="Migliaia 14 8 2 2 3" xfId="41907" xr:uid="{00000000-0005-0000-0000-0000D2580000}"/>
    <cellStyle name="Migliaia 14 8 2 3" xfId="33954" xr:uid="{00000000-0005-0000-0000-0000D3580000}"/>
    <cellStyle name="Migliaia 14 8 2 4" xfId="39256" xr:uid="{00000000-0005-0000-0000-0000D4580000}"/>
    <cellStyle name="Migliaia 14 8 3" xfId="16218" xr:uid="{00000000-0005-0000-0000-0000D5580000}"/>
    <cellStyle name="Migliaia 14 8 3 2" xfId="34841" xr:uid="{00000000-0005-0000-0000-0000D6580000}"/>
    <cellStyle name="Migliaia 14 8 3 3" xfId="40143" xr:uid="{00000000-0005-0000-0000-0000D7580000}"/>
    <cellStyle name="Migliaia 14 8 3 4" xfId="29464" xr:uid="{00000000-0005-0000-0000-0000D8580000}"/>
    <cellStyle name="Migliaia 14 8 4" xfId="32360" xr:uid="{00000000-0005-0000-0000-0000D9580000}"/>
    <cellStyle name="Migliaia 14 8 5" xfId="37492" xr:uid="{00000000-0005-0000-0000-0000DA580000}"/>
    <cellStyle name="Migliaia 14 8 6" xfId="12393" xr:uid="{00000000-0005-0000-0000-0000DB580000}"/>
    <cellStyle name="Migliaia 14 9" xfId="13449" xr:uid="{00000000-0005-0000-0000-0000DC580000}"/>
    <cellStyle name="Migliaia 14 9 2" xfId="29465" xr:uid="{00000000-0005-0000-0000-0000DD580000}"/>
    <cellStyle name="Migliaia 14 9 2 2" xfId="34842" xr:uid="{00000000-0005-0000-0000-0000DE580000}"/>
    <cellStyle name="Migliaia 14 9 2 3" xfId="40144" xr:uid="{00000000-0005-0000-0000-0000DF580000}"/>
    <cellStyle name="Migliaia 14 9 3" xfId="32361" xr:uid="{00000000-0005-0000-0000-0000E0580000}"/>
    <cellStyle name="Migliaia 14 9 4" xfId="37493" xr:uid="{00000000-0005-0000-0000-0000E1580000}"/>
    <cellStyle name="Migliaia 15" xfId="399" xr:uid="{00000000-0005-0000-0000-0000E2580000}"/>
    <cellStyle name="Migliaia 15 10" xfId="16219" xr:uid="{00000000-0005-0000-0000-0000E3580000}"/>
    <cellStyle name="Migliaia 15 10 2" xfId="34843" xr:uid="{00000000-0005-0000-0000-0000E4580000}"/>
    <cellStyle name="Migliaia 15 10 3" xfId="40145" xr:uid="{00000000-0005-0000-0000-0000E5580000}"/>
    <cellStyle name="Migliaia 15 10 4" xfId="29466" xr:uid="{00000000-0005-0000-0000-0000E6580000}"/>
    <cellStyle name="Migliaia 15 11" xfId="32362" xr:uid="{00000000-0005-0000-0000-0000E7580000}"/>
    <cellStyle name="Migliaia 15 12" xfId="37494" xr:uid="{00000000-0005-0000-0000-0000E8580000}"/>
    <cellStyle name="Migliaia 15 13" xfId="1798" xr:uid="{00000000-0005-0000-0000-0000E9580000}"/>
    <cellStyle name="Migliaia 15 2" xfId="400" xr:uid="{00000000-0005-0000-0000-0000EA580000}"/>
    <cellStyle name="Migliaia 15 2 2" xfId="2359" xr:uid="{00000000-0005-0000-0000-0000EB580000}"/>
    <cellStyle name="Migliaia 15 2 2 2" xfId="4333" xr:uid="{00000000-0005-0000-0000-0000EC580000}"/>
    <cellStyle name="Migliaia 15 2 2 2 2" xfId="10672" xr:uid="{00000000-0005-0000-0000-0000ED580000}"/>
    <cellStyle name="Migliaia 15 2 2 2 2 2" xfId="34844" xr:uid="{00000000-0005-0000-0000-0000EE580000}"/>
    <cellStyle name="Migliaia 15 2 2 2 2 3" xfId="40146" xr:uid="{00000000-0005-0000-0000-0000EF580000}"/>
    <cellStyle name="Migliaia 15 2 2 2 3" xfId="14682" xr:uid="{00000000-0005-0000-0000-0000F0580000}"/>
    <cellStyle name="Migliaia 15 2 2 2 4" xfId="16222" xr:uid="{00000000-0005-0000-0000-0000F1580000}"/>
    <cellStyle name="Migliaia 15 2 2 2 4 2" xfId="37495" xr:uid="{00000000-0005-0000-0000-0000F2580000}"/>
    <cellStyle name="Migliaia 15 2 2 2 5" xfId="12394" xr:uid="{00000000-0005-0000-0000-0000F3580000}"/>
    <cellStyle name="Migliaia 15 2 2 3" xfId="7899" xr:uid="{00000000-0005-0000-0000-0000F4580000}"/>
    <cellStyle name="Migliaia 15 2 2 3 2" xfId="31448" xr:uid="{00000000-0005-0000-0000-0000F5580000}"/>
    <cellStyle name="Migliaia 15 2 2 3 2 2" xfId="36606" xr:uid="{00000000-0005-0000-0000-0000F6580000}"/>
    <cellStyle name="Migliaia 15 2 2 3 2 3" xfId="41908" xr:uid="{00000000-0005-0000-0000-0000F7580000}"/>
    <cellStyle name="Migliaia 15 2 2 3 3" xfId="33955" xr:uid="{00000000-0005-0000-0000-0000F8580000}"/>
    <cellStyle name="Migliaia 15 2 2 3 4" xfId="39257" xr:uid="{00000000-0005-0000-0000-0000F9580000}"/>
    <cellStyle name="Migliaia 15 2 2 4" xfId="6929" xr:uid="{00000000-0005-0000-0000-0000FA580000}"/>
    <cellStyle name="Migliaia 15 2 2 4 2" xfId="17702" xr:uid="{00000000-0005-0000-0000-0000FB580000}"/>
    <cellStyle name="Migliaia 15 2 2 4 3" xfId="43880" xr:uid="{00000000-0005-0000-0000-0000FC580000}"/>
    <cellStyle name="Migliaia 15 2 2 4 4" xfId="46695" xr:uid="{00000000-0005-0000-0000-0000FD580000}"/>
    <cellStyle name="Migliaia 15 2 2 4 5" xfId="49711" xr:uid="{00000000-0005-0000-0000-0000FE580000}"/>
    <cellStyle name="Migliaia 15 2 2 5" xfId="16221" xr:uid="{00000000-0005-0000-0000-0000FF580000}"/>
    <cellStyle name="Migliaia 15 2 2 6" xfId="20606" xr:uid="{00000000-0005-0000-0000-000000590000}"/>
    <cellStyle name="Migliaia 15 2 3" xfId="4031" xr:uid="{00000000-0005-0000-0000-000001590000}"/>
    <cellStyle name="Migliaia 15 2 3 2" xfId="10501" xr:uid="{00000000-0005-0000-0000-000002590000}"/>
    <cellStyle name="Migliaia 15 2 3 2 2" xfId="31449" xr:uid="{00000000-0005-0000-0000-000003590000}"/>
    <cellStyle name="Migliaia 15 2 3 2 2 2" xfId="36607" xr:uid="{00000000-0005-0000-0000-000004590000}"/>
    <cellStyle name="Migliaia 15 2 3 2 2 3" xfId="41909" xr:uid="{00000000-0005-0000-0000-000005590000}"/>
    <cellStyle name="Migliaia 15 2 3 2 3" xfId="33956" xr:uid="{00000000-0005-0000-0000-000006590000}"/>
    <cellStyle name="Migliaia 15 2 3 2 4" xfId="39258" xr:uid="{00000000-0005-0000-0000-000007590000}"/>
    <cellStyle name="Migliaia 15 2 3 3" xfId="16223" xr:uid="{00000000-0005-0000-0000-000008590000}"/>
    <cellStyle name="Migliaia 15 2 3 3 2" xfId="34845" xr:uid="{00000000-0005-0000-0000-000009590000}"/>
    <cellStyle name="Migliaia 15 2 3 3 3" xfId="40147" xr:uid="{00000000-0005-0000-0000-00000A590000}"/>
    <cellStyle name="Migliaia 15 2 3 3 4" xfId="29467" xr:uid="{00000000-0005-0000-0000-00000B590000}"/>
    <cellStyle name="Migliaia 15 2 3 4" xfId="32363" xr:uid="{00000000-0005-0000-0000-00000C590000}"/>
    <cellStyle name="Migliaia 15 2 3 5" xfId="37496" xr:uid="{00000000-0005-0000-0000-00000D590000}"/>
    <cellStyle name="Migliaia 15 2 3 6" xfId="12395" xr:uid="{00000000-0005-0000-0000-00000E590000}"/>
    <cellStyle name="Migliaia 15 2 4" xfId="3583" xr:uid="{00000000-0005-0000-0000-00000F590000}"/>
    <cellStyle name="Migliaia 15 2 4 2" xfId="10204" xr:uid="{00000000-0005-0000-0000-000010590000}"/>
    <cellStyle name="Migliaia 15 2 4 2 2" xfId="34846" xr:uid="{00000000-0005-0000-0000-000011590000}"/>
    <cellStyle name="Migliaia 15 2 4 2 3" xfId="40148" xr:uid="{00000000-0005-0000-0000-000012590000}"/>
    <cellStyle name="Migliaia 15 2 4 3" xfId="14321" xr:uid="{00000000-0005-0000-0000-000013590000}"/>
    <cellStyle name="Migliaia 15 2 4 4" xfId="16224" xr:uid="{00000000-0005-0000-0000-000014590000}"/>
    <cellStyle name="Migliaia 15 2 4 4 2" xfId="37497" xr:uid="{00000000-0005-0000-0000-000015590000}"/>
    <cellStyle name="Migliaia 15 2 4 5" xfId="12396" xr:uid="{00000000-0005-0000-0000-000016590000}"/>
    <cellStyle name="Migliaia 15 2 5" xfId="9412" xr:uid="{00000000-0005-0000-0000-000017590000}"/>
    <cellStyle name="Migliaia 15 2 5 2" xfId="29469" xr:uid="{00000000-0005-0000-0000-000018590000}"/>
    <cellStyle name="Migliaia 15 2 5 2 2" xfId="34847" xr:uid="{00000000-0005-0000-0000-000019590000}"/>
    <cellStyle name="Migliaia 15 2 5 2 3" xfId="40149" xr:uid="{00000000-0005-0000-0000-00001A590000}"/>
    <cellStyle name="Migliaia 15 2 5 3" xfId="32365" xr:uid="{00000000-0005-0000-0000-00001B590000}"/>
    <cellStyle name="Migliaia 15 2 5 4" xfId="37498" xr:uid="{00000000-0005-0000-0000-00001C590000}"/>
    <cellStyle name="Migliaia 15 2 6" xfId="16220" xr:uid="{00000000-0005-0000-0000-00001D590000}"/>
    <cellStyle name="Migliaia 15 2 6 2" xfId="29470" xr:uid="{00000000-0005-0000-0000-00001E590000}"/>
    <cellStyle name="Migliaia 15 2 6 2 2" xfId="34848" xr:uid="{00000000-0005-0000-0000-00001F590000}"/>
    <cellStyle name="Migliaia 15 2 6 2 3" xfId="40150" xr:uid="{00000000-0005-0000-0000-000020590000}"/>
    <cellStyle name="Migliaia 15 2 6 3" xfId="32366" xr:uid="{00000000-0005-0000-0000-000021590000}"/>
    <cellStyle name="Migliaia 15 2 6 4" xfId="37499" xr:uid="{00000000-0005-0000-0000-000022590000}"/>
    <cellStyle name="Migliaia 15 2 6 5" xfId="20609" xr:uid="{00000000-0005-0000-0000-000023590000}"/>
    <cellStyle name="Migliaia 15 2 7" xfId="20605" xr:uid="{00000000-0005-0000-0000-000024590000}"/>
    <cellStyle name="Migliaia 15 2 8" xfId="1799" xr:uid="{00000000-0005-0000-0000-000025590000}"/>
    <cellStyle name="Migliaia 15 3" xfId="401" xr:uid="{00000000-0005-0000-0000-000026590000}"/>
    <cellStyle name="Migliaia 15 3 10" xfId="20610" xr:uid="{00000000-0005-0000-0000-000027590000}"/>
    <cellStyle name="Migliaia 15 3 11" xfId="12397" xr:uid="{00000000-0005-0000-0000-000028590000}"/>
    <cellStyle name="Migliaia 15 3 12" xfId="1800" xr:uid="{00000000-0005-0000-0000-000029590000}"/>
    <cellStyle name="Migliaia 15 3 2" xfId="402" xr:uid="{00000000-0005-0000-0000-00002A590000}"/>
    <cellStyle name="Migliaia 15 3 2 2" xfId="4335" xr:uid="{00000000-0005-0000-0000-00002B590000}"/>
    <cellStyle name="Migliaia 15 3 2 2 2" xfId="8210" xr:uid="{00000000-0005-0000-0000-00002C590000}"/>
    <cellStyle name="Migliaia 15 3 2 2 2 2" xfId="14683" xr:uid="{00000000-0005-0000-0000-00002D590000}"/>
    <cellStyle name="Migliaia 15 3 2 2 2 2 2" xfId="18150" xr:uid="{00000000-0005-0000-0000-00002E590000}"/>
    <cellStyle name="Migliaia 15 3 2 2 2 2 2 2" xfId="34849" xr:uid="{00000000-0005-0000-0000-00002F590000}"/>
    <cellStyle name="Migliaia 15 3 2 2 2 2 3" xfId="40151" xr:uid="{00000000-0005-0000-0000-000030590000}"/>
    <cellStyle name="Migliaia 15 3 2 2 2 2 4" xfId="29471" xr:uid="{00000000-0005-0000-0000-000031590000}"/>
    <cellStyle name="Migliaia 15 3 2 2 2 3" xfId="32367" xr:uid="{00000000-0005-0000-0000-000032590000}"/>
    <cellStyle name="Migliaia 15 3 2 2 2 4" xfId="37500" xr:uid="{00000000-0005-0000-0000-000033590000}"/>
    <cellStyle name="Migliaia 15 3 2 2 2 5" xfId="44770" xr:uid="{00000000-0005-0000-0000-000034590000}"/>
    <cellStyle name="Migliaia 15 3 2 2 2 6" xfId="47156" xr:uid="{00000000-0005-0000-0000-000035590000}"/>
    <cellStyle name="Migliaia 15 3 2 2 2 7" xfId="50172" xr:uid="{00000000-0005-0000-0000-000036590000}"/>
    <cellStyle name="Migliaia 15 3 2 2 2 8" xfId="13951" xr:uid="{00000000-0005-0000-0000-000037590000}"/>
    <cellStyle name="Migliaia 15 3 2 2 3" xfId="7988" xr:uid="{00000000-0005-0000-0000-000038590000}"/>
    <cellStyle name="Migliaia 15 3 2 2 4" xfId="6930" xr:uid="{00000000-0005-0000-0000-000039590000}"/>
    <cellStyle name="Migliaia 15 3 2 2 4 2" xfId="17703" xr:uid="{00000000-0005-0000-0000-00003A590000}"/>
    <cellStyle name="Migliaia 15 3 2 2 4 3" xfId="42495" xr:uid="{00000000-0005-0000-0000-00003B590000}"/>
    <cellStyle name="Migliaia 15 3 2 2 4 4" xfId="46696" xr:uid="{00000000-0005-0000-0000-00003C590000}"/>
    <cellStyle name="Migliaia 15 3 2 2 4 5" xfId="49712" xr:uid="{00000000-0005-0000-0000-00003D590000}"/>
    <cellStyle name="Migliaia 15 3 2 2 5" xfId="16227" xr:uid="{00000000-0005-0000-0000-00003E590000}"/>
    <cellStyle name="Migliaia 15 3 2 2 6" xfId="20612" xr:uid="{00000000-0005-0000-0000-00003F590000}"/>
    <cellStyle name="Migliaia 15 3 2 3" xfId="3585" xr:uid="{00000000-0005-0000-0000-000040590000}"/>
    <cellStyle name="Migliaia 15 3 2 3 2" xfId="8726" xr:uid="{00000000-0005-0000-0000-000041590000}"/>
    <cellStyle name="Migliaia 15 3 2 3 2 2" xfId="34850" xr:uid="{00000000-0005-0000-0000-000042590000}"/>
    <cellStyle name="Migliaia 15 3 2 3 2 3" xfId="40152" xr:uid="{00000000-0005-0000-0000-000043590000}"/>
    <cellStyle name="Migliaia 15 3 2 3 2 4" xfId="29472" xr:uid="{00000000-0005-0000-0000-000044590000}"/>
    <cellStyle name="Migliaia 15 3 2 3 3" xfId="8211" xr:uid="{00000000-0005-0000-0000-000045590000}"/>
    <cellStyle name="Migliaia 15 3 2 3 4" xfId="16228" xr:uid="{00000000-0005-0000-0000-000046590000}"/>
    <cellStyle name="Migliaia 15 3 2 3 4 2" xfId="37501" xr:uid="{00000000-0005-0000-0000-000047590000}"/>
    <cellStyle name="Migliaia 15 3 2 3 5" xfId="12398" xr:uid="{00000000-0005-0000-0000-000048590000}"/>
    <cellStyle name="Migliaia 15 3 2 4" xfId="7561" xr:uid="{00000000-0005-0000-0000-000049590000}"/>
    <cellStyle name="Migliaia 15 3 2 4 2" xfId="14370" xr:uid="{00000000-0005-0000-0000-00004A590000}"/>
    <cellStyle name="Migliaia 15 3 2 4 2 2" xfId="34851" xr:uid="{00000000-0005-0000-0000-00004B590000}"/>
    <cellStyle name="Migliaia 15 3 2 4 2 3" xfId="40153" xr:uid="{00000000-0005-0000-0000-00004C590000}"/>
    <cellStyle name="Migliaia 15 3 2 4 3" xfId="32369" xr:uid="{00000000-0005-0000-0000-00004D590000}"/>
    <cellStyle name="Migliaia 15 3 2 4 4" xfId="37502" xr:uid="{00000000-0005-0000-0000-00004E590000}"/>
    <cellStyle name="Migliaia 15 3 2 4 5" xfId="13452" xr:uid="{00000000-0005-0000-0000-00004F590000}"/>
    <cellStyle name="Migliaia 15 3 2 5" xfId="13712" xr:uid="{00000000-0005-0000-0000-000050590000}"/>
    <cellStyle name="Migliaia 15 3 2 5 2" xfId="29473" xr:uid="{00000000-0005-0000-0000-000051590000}"/>
    <cellStyle name="Migliaia 15 3 2 5 2 2" xfId="34852" xr:uid="{00000000-0005-0000-0000-000052590000}"/>
    <cellStyle name="Migliaia 15 3 2 5 2 3" xfId="40154" xr:uid="{00000000-0005-0000-0000-000053590000}"/>
    <cellStyle name="Migliaia 15 3 2 5 3" xfId="32370" xr:uid="{00000000-0005-0000-0000-000054590000}"/>
    <cellStyle name="Migliaia 15 3 2 5 4" xfId="37503" xr:uid="{00000000-0005-0000-0000-000055590000}"/>
    <cellStyle name="Migliaia 15 3 2 6" xfId="16226" xr:uid="{00000000-0005-0000-0000-000056590000}"/>
    <cellStyle name="Migliaia 15 3 2 6 2" xfId="29474" xr:uid="{00000000-0005-0000-0000-000057590000}"/>
    <cellStyle name="Migliaia 15 3 2 6 2 2" xfId="34853" xr:uid="{00000000-0005-0000-0000-000058590000}"/>
    <cellStyle name="Migliaia 15 3 2 6 2 3" xfId="40155" xr:uid="{00000000-0005-0000-0000-000059590000}"/>
    <cellStyle name="Migliaia 15 3 2 6 3" xfId="32371" xr:uid="{00000000-0005-0000-0000-00005A590000}"/>
    <cellStyle name="Migliaia 15 3 2 6 4" xfId="37504" xr:uid="{00000000-0005-0000-0000-00005B590000}"/>
    <cellStyle name="Migliaia 15 3 2 6 5" xfId="20615" xr:uid="{00000000-0005-0000-0000-00005C590000}"/>
    <cellStyle name="Migliaia 15 3 2 7" xfId="20611" xr:uid="{00000000-0005-0000-0000-00005D590000}"/>
    <cellStyle name="Migliaia 15 3 2 8" xfId="2361" xr:uid="{00000000-0005-0000-0000-00005E590000}"/>
    <cellStyle name="Migliaia 15 3 3" xfId="2360" xr:uid="{00000000-0005-0000-0000-00005F590000}"/>
    <cellStyle name="Migliaia 15 3 3 2" xfId="4334" xr:uid="{00000000-0005-0000-0000-000060590000}"/>
    <cellStyle name="Migliaia 15 3 3 2 2" xfId="6002" xr:uid="{00000000-0005-0000-0000-000061590000}"/>
    <cellStyle name="Migliaia 15 3 3 2 2 2" xfId="34855" xr:uid="{00000000-0005-0000-0000-000062590000}"/>
    <cellStyle name="Migliaia 15 3 3 2 2 3" xfId="40157" xr:uid="{00000000-0005-0000-0000-000063590000}"/>
    <cellStyle name="Migliaia 15 3 3 2 3" xfId="14481" xr:uid="{00000000-0005-0000-0000-000064590000}"/>
    <cellStyle name="Migliaia 15 3 3 2 4" xfId="16230" xr:uid="{00000000-0005-0000-0000-000065590000}"/>
    <cellStyle name="Migliaia 15 3 3 2 4 2" xfId="37506" xr:uid="{00000000-0005-0000-0000-000066590000}"/>
    <cellStyle name="Migliaia 15 3 3 2 5" xfId="12400" xr:uid="{00000000-0005-0000-0000-000067590000}"/>
    <cellStyle name="Migliaia 15 3 3 3" xfId="5754" xr:uid="{00000000-0005-0000-0000-000068590000}"/>
    <cellStyle name="Migliaia 15 3 3 3 2" xfId="29476" xr:uid="{00000000-0005-0000-0000-000069590000}"/>
    <cellStyle name="Migliaia 15 3 3 3 2 2" xfId="34856" xr:uid="{00000000-0005-0000-0000-00006A590000}"/>
    <cellStyle name="Migliaia 15 3 3 3 2 3" xfId="40158" xr:uid="{00000000-0005-0000-0000-00006B590000}"/>
    <cellStyle name="Migliaia 15 3 3 3 3" xfId="32373" xr:uid="{00000000-0005-0000-0000-00006C590000}"/>
    <cellStyle name="Migliaia 15 3 3 3 4" xfId="37507" xr:uid="{00000000-0005-0000-0000-00006D590000}"/>
    <cellStyle name="Migliaia 15 3 3 4" xfId="16229" xr:uid="{00000000-0005-0000-0000-00006E590000}"/>
    <cellStyle name="Migliaia 15 3 3 4 2" xfId="29477" xr:uid="{00000000-0005-0000-0000-00006F590000}"/>
    <cellStyle name="Migliaia 15 3 3 4 2 2" xfId="34857" xr:uid="{00000000-0005-0000-0000-000070590000}"/>
    <cellStyle name="Migliaia 15 3 3 4 2 3" xfId="40159" xr:uid="{00000000-0005-0000-0000-000071590000}"/>
    <cellStyle name="Migliaia 15 3 3 4 3" xfId="32374" xr:uid="{00000000-0005-0000-0000-000072590000}"/>
    <cellStyle name="Migliaia 15 3 3 4 4" xfId="37508" xr:uid="{00000000-0005-0000-0000-000073590000}"/>
    <cellStyle name="Migliaia 15 3 3 4 5" xfId="20616" xr:uid="{00000000-0005-0000-0000-000074590000}"/>
    <cellStyle name="Migliaia 15 3 3 5" xfId="20617" xr:uid="{00000000-0005-0000-0000-000075590000}"/>
    <cellStyle name="Migliaia 15 3 3 5 2" xfId="29478" xr:uid="{00000000-0005-0000-0000-000076590000}"/>
    <cellStyle name="Migliaia 15 3 3 5 2 2" xfId="34858" xr:uid="{00000000-0005-0000-0000-000077590000}"/>
    <cellStyle name="Migliaia 15 3 3 5 2 3" xfId="40160" xr:uid="{00000000-0005-0000-0000-000078590000}"/>
    <cellStyle name="Migliaia 15 3 3 5 3" xfId="32375" xr:uid="{00000000-0005-0000-0000-000079590000}"/>
    <cellStyle name="Migliaia 15 3 3 5 4" xfId="37509" xr:uid="{00000000-0005-0000-0000-00007A590000}"/>
    <cellStyle name="Migliaia 15 3 3 6" xfId="29475" xr:uid="{00000000-0005-0000-0000-00007B590000}"/>
    <cellStyle name="Migliaia 15 3 3 6 2" xfId="34854" xr:uid="{00000000-0005-0000-0000-00007C590000}"/>
    <cellStyle name="Migliaia 15 3 3 6 3" xfId="40156" xr:uid="{00000000-0005-0000-0000-00007D590000}"/>
    <cellStyle name="Migliaia 15 3 3 7" xfId="32372" xr:uid="{00000000-0005-0000-0000-00007E590000}"/>
    <cellStyle name="Migliaia 15 3 3 8" xfId="37505" xr:uid="{00000000-0005-0000-0000-00007F590000}"/>
    <cellStyle name="Migliaia 15 3 3 9" xfId="12399" xr:uid="{00000000-0005-0000-0000-000080590000}"/>
    <cellStyle name="Migliaia 15 3 4" xfId="3271" xr:uid="{00000000-0005-0000-0000-000081590000}"/>
    <cellStyle name="Migliaia 15 3 4 2" xfId="4781" xr:uid="{00000000-0005-0000-0000-000082590000}"/>
    <cellStyle name="Migliaia 15 3 4 2 2" xfId="10733" xr:uid="{00000000-0005-0000-0000-000083590000}"/>
    <cellStyle name="Migliaia 15 3 4 2 3" xfId="14898" xr:uid="{00000000-0005-0000-0000-000084590000}"/>
    <cellStyle name="Migliaia 15 3 4 2 4" xfId="16232" xr:uid="{00000000-0005-0000-0000-000085590000}"/>
    <cellStyle name="Migliaia 15 3 4 2 5" xfId="28597" xr:uid="{00000000-0005-0000-0000-000086590000}"/>
    <cellStyle name="Migliaia 15 3 4 2 6" xfId="12402" xr:uid="{00000000-0005-0000-0000-000087590000}"/>
    <cellStyle name="Migliaia 15 3 4 3" xfId="9981" xr:uid="{00000000-0005-0000-0000-000088590000}"/>
    <cellStyle name="Migliaia 15 3 4 3 2" xfId="31450" xr:uid="{00000000-0005-0000-0000-000089590000}"/>
    <cellStyle name="Migliaia 15 3 4 3 2 2" xfId="36608" xr:uid="{00000000-0005-0000-0000-00008A590000}"/>
    <cellStyle name="Migliaia 15 3 4 3 2 3" xfId="41910" xr:uid="{00000000-0005-0000-0000-00008B590000}"/>
    <cellStyle name="Migliaia 15 3 4 3 3" xfId="33957" xr:uid="{00000000-0005-0000-0000-00008C590000}"/>
    <cellStyle name="Migliaia 15 3 4 3 4" xfId="39259" xr:uid="{00000000-0005-0000-0000-00008D590000}"/>
    <cellStyle name="Migliaia 15 3 4 4" xfId="16231" xr:uid="{00000000-0005-0000-0000-00008E590000}"/>
    <cellStyle name="Migliaia 15 3 4 4 2" xfId="34859" xr:uid="{00000000-0005-0000-0000-00008F590000}"/>
    <cellStyle name="Migliaia 15 3 4 4 3" xfId="40161" xr:uid="{00000000-0005-0000-0000-000090590000}"/>
    <cellStyle name="Migliaia 15 3 4 4 4" xfId="29479" xr:uid="{00000000-0005-0000-0000-000091590000}"/>
    <cellStyle name="Migliaia 15 3 4 5" xfId="32376" xr:uid="{00000000-0005-0000-0000-000092590000}"/>
    <cellStyle name="Migliaia 15 3 4 6" xfId="37510" xr:uid="{00000000-0005-0000-0000-000093590000}"/>
    <cellStyle name="Migliaia 15 3 4 7" xfId="12401" xr:uid="{00000000-0005-0000-0000-000094590000}"/>
    <cellStyle name="Migliaia 15 3 5" xfId="4032" xr:uid="{00000000-0005-0000-0000-000095590000}"/>
    <cellStyle name="Migliaia 15 3 5 2" xfId="10502" xr:uid="{00000000-0005-0000-0000-000096590000}"/>
    <cellStyle name="Migliaia 15 3 5 2 2" xfId="31451" xr:uid="{00000000-0005-0000-0000-000097590000}"/>
    <cellStyle name="Migliaia 15 3 5 2 2 2" xfId="36609" xr:uid="{00000000-0005-0000-0000-000098590000}"/>
    <cellStyle name="Migliaia 15 3 5 2 2 3" xfId="41911" xr:uid="{00000000-0005-0000-0000-000099590000}"/>
    <cellStyle name="Migliaia 15 3 5 2 3" xfId="33958" xr:uid="{00000000-0005-0000-0000-00009A590000}"/>
    <cellStyle name="Migliaia 15 3 5 2 4" xfId="39260" xr:uid="{00000000-0005-0000-0000-00009B590000}"/>
    <cellStyle name="Migliaia 15 3 5 3" xfId="16233" xr:uid="{00000000-0005-0000-0000-00009C590000}"/>
    <cellStyle name="Migliaia 15 3 5 3 2" xfId="34860" xr:uid="{00000000-0005-0000-0000-00009D590000}"/>
    <cellStyle name="Migliaia 15 3 5 3 3" xfId="40162" xr:uid="{00000000-0005-0000-0000-00009E590000}"/>
    <cellStyle name="Migliaia 15 3 5 3 4" xfId="29480" xr:uid="{00000000-0005-0000-0000-00009F590000}"/>
    <cellStyle name="Migliaia 15 3 5 4" xfId="32377" xr:uid="{00000000-0005-0000-0000-0000A0590000}"/>
    <cellStyle name="Migliaia 15 3 5 5" xfId="37511" xr:uid="{00000000-0005-0000-0000-0000A1590000}"/>
    <cellStyle name="Migliaia 15 3 5 6" xfId="12403" xr:uid="{00000000-0005-0000-0000-0000A2590000}"/>
    <cellStyle name="Migliaia 15 3 6" xfId="3584" xr:uid="{00000000-0005-0000-0000-0000A3590000}"/>
    <cellStyle name="Migliaia 15 3 6 2" xfId="10205" xr:uid="{00000000-0005-0000-0000-0000A4590000}"/>
    <cellStyle name="Migliaia 15 3 6 2 2" xfId="34861" xr:uid="{00000000-0005-0000-0000-0000A5590000}"/>
    <cellStyle name="Migliaia 15 3 6 2 3" xfId="40163" xr:uid="{00000000-0005-0000-0000-0000A6590000}"/>
    <cellStyle name="Migliaia 15 3 6 3" xfId="15030" xr:uid="{00000000-0005-0000-0000-0000A7590000}"/>
    <cellStyle name="Migliaia 15 3 6 4" xfId="16234" xr:uid="{00000000-0005-0000-0000-0000A8590000}"/>
    <cellStyle name="Migliaia 15 3 6 4 2" xfId="37512" xr:uid="{00000000-0005-0000-0000-0000A9590000}"/>
    <cellStyle name="Migliaia 15 3 6 5" xfId="12404" xr:uid="{00000000-0005-0000-0000-0000AA590000}"/>
    <cellStyle name="Migliaia 15 3 7" xfId="8544" xr:uid="{00000000-0005-0000-0000-0000AB590000}"/>
    <cellStyle name="Migliaia 15 3 7 2" xfId="29481" xr:uid="{00000000-0005-0000-0000-0000AC590000}"/>
    <cellStyle name="Migliaia 15 3 7 2 2" xfId="34862" xr:uid="{00000000-0005-0000-0000-0000AD590000}"/>
    <cellStyle name="Migliaia 15 3 7 2 3" xfId="40164" xr:uid="{00000000-0005-0000-0000-0000AE590000}"/>
    <cellStyle name="Migliaia 15 3 7 3" xfId="32378" xr:uid="{00000000-0005-0000-0000-0000AF590000}"/>
    <cellStyle name="Migliaia 15 3 7 4" xfId="37513" xr:uid="{00000000-0005-0000-0000-0000B0590000}"/>
    <cellStyle name="Migliaia 15 3 8" xfId="13713" xr:uid="{00000000-0005-0000-0000-0000B1590000}"/>
    <cellStyle name="Migliaia 15 3 8 2" xfId="29482" xr:uid="{00000000-0005-0000-0000-0000B2590000}"/>
    <cellStyle name="Migliaia 15 3 8 2 2" xfId="34863" xr:uid="{00000000-0005-0000-0000-0000B3590000}"/>
    <cellStyle name="Migliaia 15 3 8 2 3" xfId="40165" xr:uid="{00000000-0005-0000-0000-0000B4590000}"/>
    <cellStyle name="Migliaia 15 3 8 3" xfId="32379" xr:uid="{00000000-0005-0000-0000-0000B5590000}"/>
    <cellStyle name="Migliaia 15 3 8 4" xfId="37514" xr:uid="{00000000-0005-0000-0000-0000B6590000}"/>
    <cellStyle name="Migliaia 15 3 8 5" xfId="20618" xr:uid="{00000000-0005-0000-0000-0000B7590000}"/>
    <cellStyle name="Migliaia 15 3 9" xfId="16225" xr:uid="{00000000-0005-0000-0000-0000B8590000}"/>
    <cellStyle name="Migliaia 15 4" xfId="403" xr:uid="{00000000-0005-0000-0000-0000B9590000}"/>
    <cellStyle name="Migliaia 15 4 2" xfId="4336" xr:uid="{00000000-0005-0000-0000-0000BA590000}"/>
    <cellStyle name="Migliaia 15 4 2 2" xfId="5101" xr:uid="{00000000-0005-0000-0000-0000BB590000}"/>
    <cellStyle name="Migliaia 15 4 2 2 2" xfId="29483" xr:uid="{00000000-0005-0000-0000-0000BC590000}"/>
    <cellStyle name="Migliaia 15 4 2 2 2 2" xfId="34864" xr:uid="{00000000-0005-0000-0000-0000BD590000}"/>
    <cellStyle name="Migliaia 15 4 2 2 2 3" xfId="40166" xr:uid="{00000000-0005-0000-0000-0000BE590000}"/>
    <cellStyle name="Migliaia 15 4 2 2 3" xfId="32380" xr:uid="{00000000-0005-0000-0000-0000BF590000}"/>
    <cellStyle name="Migliaia 15 4 2 2 4" xfId="37515" xr:uid="{00000000-0005-0000-0000-0000C0590000}"/>
    <cellStyle name="Migliaia 15 4 2 3" xfId="8212" xr:uid="{00000000-0005-0000-0000-0000C1590000}"/>
    <cellStyle name="Migliaia 15 4 2 3 2" xfId="29484" xr:uid="{00000000-0005-0000-0000-0000C2590000}"/>
    <cellStyle name="Migliaia 15 4 2 3 2 2" xfId="34865" xr:uid="{00000000-0005-0000-0000-0000C3590000}"/>
    <cellStyle name="Migliaia 15 4 2 3 2 3" xfId="40167" xr:uid="{00000000-0005-0000-0000-0000C4590000}"/>
    <cellStyle name="Migliaia 15 4 2 3 3" xfId="32381" xr:uid="{00000000-0005-0000-0000-0000C5590000}"/>
    <cellStyle name="Migliaia 15 4 2 3 4" xfId="37516" xr:uid="{00000000-0005-0000-0000-0000C6590000}"/>
    <cellStyle name="Migliaia 15 4 2 4" xfId="7563" xr:uid="{00000000-0005-0000-0000-0000C7590000}"/>
    <cellStyle name="Migliaia 15 4 2 5" xfId="6932" xr:uid="{00000000-0005-0000-0000-0000C8590000}"/>
    <cellStyle name="Migliaia 15 4 2 5 2" xfId="17705" xr:uid="{00000000-0005-0000-0000-0000C9590000}"/>
    <cellStyle name="Migliaia 15 4 2 5 3" xfId="42496" xr:uid="{00000000-0005-0000-0000-0000CA590000}"/>
    <cellStyle name="Migliaia 15 4 2 5 4" xfId="46698" xr:uid="{00000000-0005-0000-0000-0000CB590000}"/>
    <cellStyle name="Migliaia 15 4 2 5 5" xfId="49714" xr:uid="{00000000-0005-0000-0000-0000CC590000}"/>
    <cellStyle name="Migliaia 15 4 2 6" xfId="16236" xr:uid="{00000000-0005-0000-0000-0000CD590000}"/>
    <cellStyle name="Migliaia 15 4 2 7" xfId="20620" xr:uid="{00000000-0005-0000-0000-0000CE590000}"/>
    <cellStyle name="Migliaia 15 4 3" xfId="5102" xr:uid="{00000000-0005-0000-0000-0000CF590000}"/>
    <cellStyle name="Migliaia 15 4 3 2" xfId="14482" xr:uid="{00000000-0005-0000-0000-0000D0590000}"/>
    <cellStyle name="Migliaia 15 4 3 2 2" xfId="34866" xr:uid="{00000000-0005-0000-0000-0000D1590000}"/>
    <cellStyle name="Migliaia 15 4 3 2 3" xfId="40168" xr:uid="{00000000-0005-0000-0000-0000D2590000}"/>
    <cellStyle name="Migliaia 15 4 3 3" xfId="32382" xr:uid="{00000000-0005-0000-0000-0000D3590000}"/>
    <cellStyle name="Migliaia 15 4 3 4" xfId="37517" xr:uid="{00000000-0005-0000-0000-0000D4590000}"/>
    <cellStyle name="Migliaia 15 4 3 5" xfId="13711" xr:uid="{00000000-0005-0000-0000-0000D5590000}"/>
    <cellStyle name="Migliaia 15 4 4" xfId="8213" xr:uid="{00000000-0005-0000-0000-0000D6590000}"/>
    <cellStyle name="Migliaia 15 4 4 2" xfId="29485" xr:uid="{00000000-0005-0000-0000-0000D7590000}"/>
    <cellStyle name="Migliaia 15 4 4 2 2" xfId="34867" xr:uid="{00000000-0005-0000-0000-0000D8590000}"/>
    <cellStyle name="Migliaia 15 4 4 2 3" xfId="40169" xr:uid="{00000000-0005-0000-0000-0000D9590000}"/>
    <cellStyle name="Migliaia 15 4 4 3" xfId="32383" xr:uid="{00000000-0005-0000-0000-0000DA590000}"/>
    <cellStyle name="Migliaia 15 4 4 4" xfId="37518" xr:uid="{00000000-0005-0000-0000-0000DB590000}"/>
    <cellStyle name="Migliaia 15 4 5" xfId="7562" xr:uid="{00000000-0005-0000-0000-0000DC590000}"/>
    <cellStyle name="Migliaia 15 4 5 2" xfId="29486" xr:uid="{00000000-0005-0000-0000-0000DD590000}"/>
    <cellStyle name="Migliaia 15 4 5 2 2" xfId="34868" xr:uid="{00000000-0005-0000-0000-0000DE590000}"/>
    <cellStyle name="Migliaia 15 4 5 2 3" xfId="40170" xr:uid="{00000000-0005-0000-0000-0000DF590000}"/>
    <cellStyle name="Migliaia 15 4 5 3" xfId="32384" xr:uid="{00000000-0005-0000-0000-0000E0590000}"/>
    <cellStyle name="Migliaia 15 4 5 4" xfId="37519" xr:uid="{00000000-0005-0000-0000-0000E1590000}"/>
    <cellStyle name="Migliaia 15 4 6" xfId="6931" xr:uid="{00000000-0005-0000-0000-0000E2590000}"/>
    <cellStyle name="Migliaia 15 4 6 2" xfId="17704" xr:uid="{00000000-0005-0000-0000-0000E3590000}"/>
    <cellStyle name="Migliaia 15 4 6 2 2" xfId="34869" xr:uid="{00000000-0005-0000-0000-0000E4590000}"/>
    <cellStyle name="Migliaia 15 4 6 2 3" xfId="40171" xr:uid="{00000000-0005-0000-0000-0000E5590000}"/>
    <cellStyle name="Migliaia 15 4 6 2 4" xfId="29487" xr:uid="{00000000-0005-0000-0000-0000E6590000}"/>
    <cellStyle name="Migliaia 15 4 6 3" xfId="32385" xr:uid="{00000000-0005-0000-0000-0000E7590000}"/>
    <cellStyle name="Migliaia 15 4 6 4" xfId="37520" xr:uid="{00000000-0005-0000-0000-0000E8590000}"/>
    <cellStyle name="Migliaia 15 4 6 5" xfId="20621" xr:uid="{00000000-0005-0000-0000-0000E9590000}"/>
    <cellStyle name="Migliaia 15 4 6 6" xfId="44456" xr:uid="{00000000-0005-0000-0000-0000EA590000}"/>
    <cellStyle name="Migliaia 15 4 6 7" xfId="46697" xr:uid="{00000000-0005-0000-0000-0000EB590000}"/>
    <cellStyle name="Migliaia 15 4 6 8" xfId="49713" xr:uid="{00000000-0005-0000-0000-0000EC590000}"/>
    <cellStyle name="Migliaia 15 4 7" xfId="16235" xr:uid="{00000000-0005-0000-0000-0000ED590000}"/>
    <cellStyle name="Migliaia 15 4 7 2" xfId="29488" xr:uid="{00000000-0005-0000-0000-0000EE590000}"/>
    <cellStyle name="Migliaia 15 4 7 2 2" xfId="34870" xr:uid="{00000000-0005-0000-0000-0000EF590000}"/>
    <cellStyle name="Migliaia 15 4 7 2 3" xfId="40172" xr:uid="{00000000-0005-0000-0000-0000F0590000}"/>
    <cellStyle name="Migliaia 15 4 7 3" xfId="32386" xr:uid="{00000000-0005-0000-0000-0000F1590000}"/>
    <cellStyle name="Migliaia 15 4 7 4" xfId="37521" xr:uid="{00000000-0005-0000-0000-0000F2590000}"/>
    <cellStyle name="Migliaia 15 4 7 5" xfId="20622" xr:uid="{00000000-0005-0000-0000-0000F3590000}"/>
    <cellStyle name="Migliaia 15 4 8" xfId="20619" xr:uid="{00000000-0005-0000-0000-0000F4590000}"/>
    <cellStyle name="Migliaia 15 4 9" xfId="2362" xr:uid="{00000000-0005-0000-0000-0000F5590000}"/>
    <cellStyle name="Migliaia 15 5" xfId="404" xr:uid="{00000000-0005-0000-0000-0000F6590000}"/>
    <cellStyle name="Migliaia 15 5 2" xfId="4337" xr:uid="{00000000-0005-0000-0000-0000F7590000}"/>
    <cellStyle name="Migliaia 15 5 2 2" xfId="14684" xr:uid="{00000000-0005-0000-0000-0000F8590000}"/>
    <cellStyle name="Migliaia 15 5 2 2 2" xfId="34871" xr:uid="{00000000-0005-0000-0000-0000F9590000}"/>
    <cellStyle name="Migliaia 15 5 2 2 3" xfId="40173" xr:uid="{00000000-0005-0000-0000-0000FA590000}"/>
    <cellStyle name="Migliaia 15 5 2 3" xfId="16238" xr:uid="{00000000-0005-0000-0000-0000FB590000}"/>
    <cellStyle name="Migliaia 15 5 2 3 2" xfId="32387" xr:uid="{00000000-0005-0000-0000-0000FC590000}"/>
    <cellStyle name="Migliaia 15 5 2 4" xfId="37522" xr:uid="{00000000-0005-0000-0000-0000FD590000}"/>
    <cellStyle name="Migliaia 15 5 2 5" xfId="12405" xr:uid="{00000000-0005-0000-0000-0000FE590000}"/>
    <cellStyle name="Migliaia 15 5 3" xfId="7564" xr:uid="{00000000-0005-0000-0000-0000FF590000}"/>
    <cellStyle name="Migliaia 15 5 3 2" xfId="29489" xr:uid="{00000000-0005-0000-0000-0000005A0000}"/>
    <cellStyle name="Migliaia 15 5 3 2 2" xfId="34872" xr:uid="{00000000-0005-0000-0000-0000015A0000}"/>
    <cellStyle name="Migliaia 15 5 3 2 3" xfId="40174" xr:uid="{00000000-0005-0000-0000-0000025A0000}"/>
    <cellStyle name="Migliaia 15 5 3 3" xfId="32388" xr:uid="{00000000-0005-0000-0000-0000035A0000}"/>
    <cellStyle name="Migliaia 15 5 3 4" xfId="37523" xr:uid="{00000000-0005-0000-0000-0000045A0000}"/>
    <cellStyle name="Migliaia 15 5 4" xfId="6933" xr:uid="{00000000-0005-0000-0000-0000055A0000}"/>
    <cellStyle name="Migliaia 15 5 4 2" xfId="17706" xr:uid="{00000000-0005-0000-0000-0000065A0000}"/>
    <cellStyle name="Migliaia 15 5 4 2 2" xfId="34873" xr:uid="{00000000-0005-0000-0000-0000075A0000}"/>
    <cellStyle name="Migliaia 15 5 4 2 3" xfId="40175" xr:uid="{00000000-0005-0000-0000-0000085A0000}"/>
    <cellStyle name="Migliaia 15 5 4 2 4" xfId="29490" xr:uid="{00000000-0005-0000-0000-0000095A0000}"/>
    <cellStyle name="Migliaia 15 5 4 3" xfId="32389" xr:uid="{00000000-0005-0000-0000-00000A5A0000}"/>
    <cellStyle name="Migliaia 15 5 4 4" xfId="37524" xr:uid="{00000000-0005-0000-0000-00000B5A0000}"/>
    <cellStyle name="Migliaia 15 5 4 5" xfId="20624" xr:uid="{00000000-0005-0000-0000-00000C5A0000}"/>
    <cellStyle name="Migliaia 15 5 4 6" xfId="29374" xr:uid="{00000000-0005-0000-0000-00000D5A0000}"/>
    <cellStyle name="Migliaia 15 5 4 7" xfId="46699" xr:uid="{00000000-0005-0000-0000-00000E5A0000}"/>
    <cellStyle name="Migliaia 15 5 4 8" xfId="49715" xr:uid="{00000000-0005-0000-0000-00000F5A0000}"/>
    <cellStyle name="Migliaia 15 5 5" xfId="16237" xr:uid="{00000000-0005-0000-0000-0000105A0000}"/>
    <cellStyle name="Migliaia 15 5 5 2" xfId="29491" xr:uid="{00000000-0005-0000-0000-0000115A0000}"/>
    <cellStyle name="Migliaia 15 5 5 2 2" xfId="34874" xr:uid="{00000000-0005-0000-0000-0000125A0000}"/>
    <cellStyle name="Migliaia 15 5 5 2 3" xfId="40176" xr:uid="{00000000-0005-0000-0000-0000135A0000}"/>
    <cellStyle name="Migliaia 15 5 5 3" xfId="32390" xr:uid="{00000000-0005-0000-0000-0000145A0000}"/>
    <cellStyle name="Migliaia 15 5 5 4" xfId="37525" xr:uid="{00000000-0005-0000-0000-0000155A0000}"/>
    <cellStyle name="Migliaia 15 5 5 5" xfId="20625" xr:uid="{00000000-0005-0000-0000-0000165A0000}"/>
    <cellStyle name="Migliaia 15 5 6" xfId="20626" xr:uid="{00000000-0005-0000-0000-0000175A0000}"/>
    <cellStyle name="Migliaia 15 5 6 2" xfId="29492" xr:uid="{00000000-0005-0000-0000-0000185A0000}"/>
    <cellStyle name="Migliaia 15 5 6 2 2" xfId="34875" xr:uid="{00000000-0005-0000-0000-0000195A0000}"/>
    <cellStyle name="Migliaia 15 5 6 2 3" xfId="40177" xr:uid="{00000000-0005-0000-0000-00001A5A0000}"/>
    <cellStyle name="Migliaia 15 5 6 3" xfId="32391" xr:uid="{00000000-0005-0000-0000-00001B5A0000}"/>
    <cellStyle name="Migliaia 15 5 6 4" xfId="37526" xr:uid="{00000000-0005-0000-0000-00001C5A0000}"/>
    <cellStyle name="Migliaia 15 5 7" xfId="20623" xr:uid="{00000000-0005-0000-0000-00001D5A0000}"/>
    <cellStyle name="Migliaia 15 5 8" xfId="2363" xr:uid="{00000000-0005-0000-0000-00001E5A0000}"/>
    <cellStyle name="Migliaia 15 6" xfId="2358" xr:uid="{00000000-0005-0000-0000-00001F5A0000}"/>
    <cellStyle name="Migliaia 15 6 2" xfId="4332" xr:uid="{00000000-0005-0000-0000-0000205A0000}"/>
    <cellStyle name="Migliaia 15 6 2 2" xfId="6001" xr:uid="{00000000-0005-0000-0000-0000215A0000}"/>
    <cellStyle name="Migliaia 15 6 2 3" xfId="14981" xr:uid="{00000000-0005-0000-0000-0000225A0000}"/>
    <cellStyle name="Migliaia 15 6 2 4" xfId="16240" xr:uid="{00000000-0005-0000-0000-0000235A0000}"/>
    <cellStyle name="Migliaia 15 6 2 5" xfId="28598" xr:uid="{00000000-0005-0000-0000-0000245A0000}"/>
    <cellStyle name="Migliaia 15 6 2 6" xfId="12407" xr:uid="{00000000-0005-0000-0000-0000255A0000}"/>
    <cellStyle name="Migliaia 15 6 3" xfId="5753" xr:uid="{00000000-0005-0000-0000-0000265A0000}"/>
    <cellStyle name="Migliaia 15 6 3 2" xfId="31452" xr:uid="{00000000-0005-0000-0000-0000275A0000}"/>
    <cellStyle name="Migliaia 15 6 3 2 2" xfId="36610" xr:uid="{00000000-0005-0000-0000-0000285A0000}"/>
    <cellStyle name="Migliaia 15 6 3 2 3" xfId="41912" xr:uid="{00000000-0005-0000-0000-0000295A0000}"/>
    <cellStyle name="Migliaia 15 6 3 3" xfId="33959" xr:uid="{00000000-0005-0000-0000-00002A5A0000}"/>
    <cellStyle name="Migliaia 15 6 3 4" xfId="39261" xr:uid="{00000000-0005-0000-0000-00002B5A0000}"/>
    <cellStyle name="Migliaia 15 6 4" xfId="16239" xr:uid="{00000000-0005-0000-0000-00002C5A0000}"/>
    <cellStyle name="Migliaia 15 6 4 2" xfId="34876" xr:uid="{00000000-0005-0000-0000-00002D5A0000}"/>
    <cellStyle name="Migliaia 15 6 4 3" xfId="40178" xr:uid="{00000000-0005-0000-0000-00002E5A0000}"/>
    <cellStyle name="Migliaia 15 6 4 4" xfId="29493" xr:uid="{00000000-0005-0000-0000-00002F5A0000}"/>
    <cellStyle name="Migliaia 15 6 5" xfId="32392" xr:uid="{00000000-0005-0000-0000-0000305A0000}"/>
    <cellStyle name="Migliaia 15 6 6" xfId="37527" xr:uid="{00000000-0005-0000-0000-0000315A0000}"/>
    <cellStyle name="Migliaia 15 6 7" xfId="12406" xr:uid="{00000000-0005-0000-0000-0000325A0000}"/>
    <cellStyle name="Migliaia 15 7" xfId="4030" xr:uid="{00000000-0005-0000-0000-0000335A0000}"/>
    <cellStyle name="Migliaia 15 7 2" xfId="10500" xr:uid="{00000000-0005-0000-0000-0000345A0000}"/>
    <cellStyle name="Migliaia 15 7 2 2" xfId="31453" xr:uid="{00000000-0005-0000-0000-0000355A0000}"/>
    <cellStyle name="Migliaia 15 7 2 2 2" xfId="36611" xr:uid="{00000000-0005-0000-0000-0000365A0000}"/>
    <cellStyle name="Migliaia 15 7 2 2 3" xfId="41913" xr:uid="{00000000-0005-0000-0000-0000375A0000}"/>
    <cellStyle name="Migliaia 15 7 2 3" xfId="33960" xr:uid="{00000000-0005-0000-0000-0000385A0000}"/>
    <cellStyle name="Migliaia 15 7 2 4" xfId="39262" xr:uid="{00000000-0005-0000-0000-0000395A0000}"/>
    <cellStyle name="Migliaia 15 7 3" xfId="16241" xr:uid="{00000000-0005-0000-0000-00003A5A0000}"/>
    <cellStyle name="Migliaia 15 7 3 2" xfId="34877" xr:uid="{00000000-0005-0000-0000-00003B5A0000}"/>
    <cellStyle name="Migliaia 15 7 3 3" xfId="40179" xr:uid="{00000000-0005-0000-0000-00003C5A0000}"/>
    <cellStyle name="Migliaia 15 7 3 4" xfId="29494" xr:uid="{00000000-0005-0000-0000-00003D5A0000}"/>
    <cellStyle name="Migliaia 15 7 4" xfId="32393" xr:uid="{00000000-0005-0000-0000-00003E5A0000}"/>
    <cellStyle name="Migliaia 15 7 5" xfId="37528" xr:uid="{00000000-0005-0000-0000-00003F5A0000}"/>
    <cellStyle name="Migliaia 15 7 6" xfId="12408" xr:uid="{00000000-0005-0000-0000-0000405A0000}"/>
    <cellStyle name="Migliaia 15 8" xfId="3582" xr:uid="{00000000-0005-0000-0000-0000415A0000}"/>
    <cellStyle name="Migliaia 15 8 2" xfId="10203" xr:uid="{00000000-0005-0000-0000-0000425A0000}"/>
    <cellStyle name="Migliaia 15 8 2 2" xfId="31454" xr:uid="{00000000-0005-0000-0000-0000435A0000}"/>
    <cellStyle name="Migliaia 15 8 2 2 2" xfId="36612" xr:uid="{00000000-0005-0000-0000-0000445A0000}"/>
    <cellStyle name="Migliaia 15 8 2 2 3" xfId="41914" xr:uid="{00000000-0005-0000-0000-0000455A0000}"/>
    <cellStyle name="Migliaia 15 8 2 3" xfId="33961" xr:uid="{00000000-0005-0000-0000-0000465A0000}"/>
    <cellStyle name="Migliaia 15 8 2 4" xfId="39263" xr:uid="{00000000-0005-0000-0000-0000475A0000}"/>
    <cellStyle name="Migliaia 15 8 3" xfId="16242" xr:uid="{00000000-0005-0000-0000-0000485A0000}"/>
    <cellStyle name="Migliaia 15 8 3 2" xfId="34878" xr:uid="{00000000-0005-0000-0000-0000495A0000}"/>
    <cellStyle name="Migliaia 15 8 3 3" xfId="40180" xr:uid="{00000000-0005-0000-0000-00004A5A0000}"/>
    <cellStyle name="Migliaia 15 8 3 4" xfId="29495" xr:uid="{00000000-0005-0000-0000-00004B5A0000}"/>
    <cellStyle name="Migliaia 15 8 4" xfId="32394" xr:uid="{00000000-0005-0000-0000-00004C5A0000}"/>
    <cellStyle name="Migliaia 15 8 5" xfId="37529" xr:uid="{00000000-0005-0000-0000-00004D5A0000}"/>
    <cellStyle name="Migliaia 15 8 6" xfId="12409" xr:uid="{00000000-0005-0000-0000-00004E5A0000}"/>
    <cellStyle name="Migliaia 15 9" xfId="13451" xr:uid="{00000000-0005-0000-0000-00004F5A0000}"/>
    <cellStyle name="Migliaia 15 9 2" xfId="29496" xr:uid="{00000000-0005-0000-0000-0000505A0000}"/>
    <cellStyle name="Migliaia 15 9 2 2" xfId="34879" xr:uid="{00000000-0005-0000-0000-0000515A0000}"/>
    <cellStyle name="Migliaia 15 9 2 3" xfId="40181" xr:uid="{00000000-0005-0000-0000-0000525A0000}"/>
    <cellStyle name="Migliaia 15 9 3" xfId="32395" xr:uid="{00000000-0005-0000-0000-0000535A0000}"/>
    <cellStyle name="Migliaia 15 9 4" xfId="37530" xr:uid="{00000000-0005-0000-0000-0000545A0000}"/>
    <cellStyle name="Migliaia 16" xfId="405" xr:uid="{00000000-0005-0000-0000-0000555A0000}"/>
    <cellStyle name="Migliaia 16 10" xfId="16243" xr:uid="{00000000-0005-0000-0000-0000565A0000}"/>
    <cellStyle name="Migliaia 16 10 2" xfId="34880" xr:uid="{00000000-0005-0000-0000-0000575A0000}"/>
    <cellStyle name="Migliaia 16 10 3" xfId="40182" xr:uid="{00000000-0005-0000-0000-0000585A0000}"/>
    <cellStyle name="Migliaia 16 10 4" xfId="29497" xr:uid="{00000000-0005-0000-0000-0000595A0000}"/>
    <cellStyle name="Migliaia 16 11" xfId="32396" xr:uid="{00000000-0005-0000-0000-00005A5A0000}"/>
    <cellStyle name="Migliaia 16 12" xfId="37531" xr:uid="{00000000-0005-0000-0000-00005B5A0000}"/>
    <cellStyle name="Migliaia 16 13" xfId="1801" xr:uid="{00000000-0005-0000-0000-00005C5A0000}"/>
    <cellStyle name="Migliaia 16 2" xfId="406" xr:uid="{00000000-0005-0000-0000-00005D5A0000}"/>
    <cellStyle name="Migliaia 16 2 2" xfId="2365" xr:uid="{00000000-0005-0000-0000-00005E5A0000}"/>
    <cellStyle name="Migliaia 16 2 2 2" xfId="4339" xr:uid="{00000000-0005-0000-0000-00005F5A0000}"/>
    <cellStyle name="Migliaia 16 2 2 2 2" xfId="10673" xr:uid="{00000000-0005-0000-0000-0000605A0000}"/>
    <cellStyle name="Migliaia 16 2 2 2 2 2" xfId="34881" xr:uid="{00000000-0005-0000-0000-0000615A0000}"/>
    <cellStyle name="Migliaia 16 2 2 2 2 3" xfId="40183" xr:uid="{00000000-0005-0000-0000-0000625A0000}"/>
    <cellStyle name="Migliaia 16 2 2 2 3" xfId="14685" xr:uid="{00000000-0005-0000-0000-0000635A0000}"/>
    <cellStyle name="Migliaia 16 2 2 2 4" xfId="16246" xr:uid="{00000000-0005-0000-0000-0000645A0000}"/>
    <cellStyle name="Migliaia 16 2 2 2 4 2" xfId="37532" xr:uid="{00000000-0005-0000-0000-0000655A0000}"/>
    <cellStyle name="Migliaia 16 2 2 2 5" xfId="12410" xr:uid="{00000000-0005-0000-0000-0000665A0000}"/>
    <cellStyle name="Migliaia 16 2 2 3" xfId="7900" xr:uid="{00000000-0005-0000-0000-0000675A0000}"/>
    <cellStyle name="Migliaia 16 2 2 3 2" xfId="31455" xr:uid="{00000000-0005-0000-0000-0000685A0000}"/>
    <cellStyle name="Migliaia 16 2 2 3 2 2" xfId="36613" xr:uid="{00000000-0005-0000-0000-0000695A0000}"/>
    <cellStyle name="Migliaia 16 2 2 3 2 3" xfId="41915" xr:uid="{00000000-0005-0000-0000-00006A5A0000}"/>
    <cellStyle name="Migliaia 16 2 2 3 3" xfId="33962" xr:uid="{00000000-0005-0000-0000-00006B5A0000}"/>
    <cellStyle name="Migliaia 16 2 2 3 4" xfId="39264" xr:uid="{00000000-0005-0000-0000-00006C5A0000}"/>
    <cellStyle name="Migliaia 16 2 2 4" xfId="6934" xr:uid="{00000000-0005-0000-0000-00006D5A0000}"/>
    <cellStyle name="Migliaia 16 2 2 4 2" xfId="17707" xr:uid="{00000000-0005-0000-0000-00006E5A0000}"/>
    <cellStyle name="Migliaia 16 2 2 4 3" xfId="43400" xr:uid="{00000000-0005-0000-0000-00006F5A0000}"/>
    <cellStyle name="Migliaia 16 2 2 4 4" xfId="46700" xr:uid="{00000000-0005-0000-0000-0000705A0000}"/>
    <cellStyle name="Migliaia 16 2 2 4 5" xfId="49716" xr:uid="{00000000-0005-0000-0000-0000715A0000}"/>
    <cellStyle name="Migliaia 16 2 2 5" xfId="16245" xr:uid="{00000000-0005-0000-0000-0000725A0000}"/>
    <cellStyle name="Migliaia 16 2 2 6" xfId="20628" xr:uid="{00000000-0005-0000-0000-0000735A0000}"/>
    <cellStyle name="Migliaia 16 2 3" xfId="4034" xr:uid="{00000000-0005-0000-0000-0000745A0000}"/>
    <cellStyle name="Migliaia 16 2 3 2" xfId="10504" xr:uid="{00000000-0005-0000-0000-0000755A0000}"/>
    <cellStyle name="Migliaia 16 2 3 2 2" xfId="31456" xr:uid="{00000000-0005-0000-0000-0000765A0000}"/>
    <cellStyle name="Migliaia 16 2 3 2 2 2" xfId="36614" xr:uid="{00000000-0005-0000-0000-0000775A0000}"/>
    <cellStyle name="Migliaia 16 2 3 2 2 3" xfId="41916" xr:uid="{00000000-0005-0000-0000-0000785A0000}"/>
    <cellStyle name="Migliaia 16 2 3 2 3" xfId="33963" xr:uid="{00000000-0005-0000-0000-0000795A0000}"/>
    <cellStyle name="Migliaia 16 2 3 2 4" xfId="39265" xr:uid="{00000000-0005-0000-0000-00007A5A0000}"/>
    <cellStyle name="Migliaia 16 2 3 3" xfId="16247" xr:uid="{00000000-0005-0000-0000-00007B5A0000}"/>
    <cellStyle name="Migliaia 16 2 3 3 2" xfId="34882" xr:uid="{00000000-0005-0000-0000-00007C5A0000}"/>
    <cellStyle name="Migliaia 16 2 3 3 3" xfId="40184" xr:uid="{00000000-0005-0000-0000-00007D5A0000}"/>
    <cellStyle name="Migliaia 16 2 3 3 4" xfId="29498" xr:uid="{00000000-0005-0000-0000-00007E5A0000}"/>
    <cellStyle name="Migliaia 16 2 3 4" xfId="32397" xr:uid="{00000000-0005-0000-0000-00007F5A0000}"/>
    <cellStyle name="Migliaia 16 2 3 5" xfId="37533" xr:uid="{00000000-0005-0000-0000-0000805A0000}"/>
    <cellStyle name="Migliaia 16 2 3 6" xfId="12411" xr:uid="{00000000-0005-0000-0000-0000815A0000}"/>
    <cellStyle name="Migliaia 16 2 4" xfId="3587" xr:uid="{00000000-0005-0000-0000-0000825A0000}"/>
    <cellStyle name="Migliaia 16 2 4 2" xfId="10207" xr:uid="{00000000-0005-0000-0000-0000835A0000}"/>
    <cellStyle name="Migliaia 16 2 4 2 2" xfId="34883" xr:uid="{00000000-0005-0000-0000-0000845A0000}"/>
    <cellStyle name="Migliaia 16 2 4 2 3" xfId="40185" xr:uid="{00000000-0005-0000-0000-0000855A0000}"/>
    <cellStyle name="Migliaia 16 2 4 3" xfId="14322" xr:uid="{00000000-0005-0000-0000-0000865A0000}"/>
    <cellStyle name="Migliaia 16 2 4 4" xfId="16248" xr:uid="{00000000-0005-0000-0000-0000875A0000}"/>
    <cellStyle name="Migliaia 16 2 4 4 2" xfId="37534" xr:uid="{00000000-0005-0000-0000-0000885A0000}"/>
    <cellStyle name="Migliaia 16 2 4 5" xfId="12412" xr:uid="{00000000-0005-0000-0000-0000895A0000}"/>
    <cellStyle name="Migliaia 16 2 5" xfId="9413" xr:uid="{00000000-0005-0000-0000-00008A5A0000}"/>
    <cellStyle name="Migliaia 16 2 5 2" xfId="29499" xr:uid="{00000000-0005-0000-0000-00008B5A0000}"/>
    <cellStyle name="Migliaia 16 2 5 2 2" xfId="34884" xr:uid="{00000000-0005-0000-0000-00008C5A0000}"/>
    <cellStyle name="Migliaia 16 2 5 2 3" xfId="40186" xr:uid="{00000000-0005-0000-0000-00008D5A0000}"/>
    <cellStyle name="Migliaia 16 2 5 3" xfId="32398" xr:uid="{00000000-0005-0000-0000-00008E5A0000}"/>
    <cellStyle name="Migliaia 16 2 5 4" xfId="37535" xr:uid="{00000000-0005-0000-0000-00008F5A0000}"/>
    <cellStyle name="Migliaia 16 2 6" xfId="16244" xr:uid="{00000000-0005-0000-0000-0000905A0000}"/>
    <cellStyle name="Migliaia 16 2 6 2" xfId="29500" xr:uid="{00000000-0005-0000-0000-0000915A0000}"/>
    <cellStyle name="Migliaia 16 2 6 2 2" xfId="34885" xr:uid="{00000000-0005-0000-0000-0000925A0000}"/>
    <cellStyle name="Migliaia 16 2 6 2 3" xfId="40187" xr:uid="{00000000-0005-0000-0000-0000935A0000}"/>
    <cellStyle name="Migliaia 16 2 6 3" xfId="32399" xr:uid="{00000000-0005-0000-0000-0000945A0000}"/>
    <cellStyle name="Migliaia 16 2 6 4" xfId="37536" xr:uid="{00000000-0005-0000-0000-0000955A0000}"/>
    <cellStyle name="Migliaia 16 2 6 5" xfId="20629" xr:uid="{00000000-0005-0000-0000-0000965A0000}"/>
    <cellStyle name="Migliaia 16 2 7" xfId="20627" xr:uid="{00000000-0005-0000-0000-0000975A0000}"/>
    <cellStyle name="Migliaia 16 2 8" xfId="1802" xr:uid="{00000000-0005-0000-0000-0000985A0000}"/>
    <cellStyle name="Migliaia 16 3" xfId="407" xr:uid="{00000000-0005-0000-0000-0000995A0000}"/>
    <cellStyle name="Migliaia 16 3 10" xfId="20630" xr:uid="{00000000-0005-0000-0000-00009A5A0000}"/>
    <cellStyle name="Migliaia 16 3 11" xfId="12413" xr:uid="{00000000-0005-0000-0000-00009B5A0000}"/>
    <cellStyle name="Migliaia 16 3 12" xfId="1803" xr:uid="{00000000-0005-0000-0000-00009C5A0000}"/>
    <cellStyle name="Migliaia 16 3 2" xfId="408" xr:uid="{00000000-0005-0000-0000-00009D5A0000}"/>
    <cellStyle name="Migliaia 16 3 2 2" xfId="4341" xr:uid="{00000000-0005-0000-0000-00009E5A0000}"/>
    <cellStyle name="Migliaia 16 3 2 2 2" xfId="8214" xr:uid="{00000000-0005-0000-0000-00009F5A0000}"/>
    <cellStyle name="Migliaia 16 3 2 2 2 2" xfId="14686" xr:uid="{00000000-0005-0000-0000-0000A05A0000}"/>
    <cellStyle name="Migliaia 16 3 2 2 2 2 2" xfId="18151" xr:uid="{00000000-0005-0000-0000-0000A15A0000}"/>
    <cellStyle name="Migliaia 16 3 2 2 2 2 2 2" xfId="34886" xr:uid="{00000000-0005-0000-0000-0000A25A0000}"/>
    <cellStyle name="Migliaia 16 3 2 2 2 2 3" xfId="40188" xr:uid="{00000000-0005-0000-0000-0000A35A0000}"/>
    <cellStyle name="Migliaia 16 3 2 2 2 2 4" xfId="29501" xr:uid="{00000000-0005-0000-0000-0000A45A0000}"/>
    <cellStyle name="Migliaia 16 3 2 2 2 3" xfId="32400" xr:uid="{00000000-0005-0000-0000-0000A55A0000}"/>
    <cellStyle name="Migliaia 16 3 2 2 2 4" xfId="37537" xr:uid="{00000000-0005-0000-0000-0000A65A0000}"/>
    <cellStyle name="Migliaia 16 3 2 2 2 5" xfId="43735" xr:uid="{00000000-0005-0000-0000-0000A75A0000}"/>
    <cellStyle name="Migliaia 16 3 2 2 2 6" xfId="47157" xr:uid="{00000000-0005-0000-0000-0000A85A0000}"/>
    <cellStyle name="Migliaia 16 3 2 2 2 7" xfId="50173" xr:uid="{00000000-0005-0000-0000-0000A95A0000}"/>
    <cellStyle name="Migliaia 16 3 2 2 2 8" xfId="13952" xr:uid="{00000000-0005-0000-0000-0000AA5A0000}"/>
    <cellStyle name="Migliaia 16 3 2 2 3" xfId="7989" xr:uid="{00000000-0005-0000-0000-0000AB5A0000}"/>
    <cellStyle name="Migliaia 16 3 2 2 4" xfId="6935" xr:uid="{00000000-0005-0000-0000-0000AC5A0000}"/>
    <cellStyle name="Migliaia 16 3 2 2 4 2" xfId="17708" xr:uid="{00000000-0005-0000-0000-0000AD5A0000}"/>
    <cellStyle name="Migliaia 16 3 2 2 4 3" xfId="43586" xr:uid="{00000000-0005-0000-0000-0000AE5A0000}"/>
    <cellStyle name="Migliaia 16 3 2 2 4 4" xfId="46701" xr:uid="{00000000-0005-0000-0000-0000AF5A0000}"/>
    <cellStyle name="Migliaia 16 3 2 2 4 5" xfId="49717" xr:uid="{00000000-0005-0000-0000-0000B05A0000}"/>
    <cellStyle name="Migliaia 16 3 2 2 5" xfId="16251" xr:uid="{00000000-0005-0000-0000-0000B15A0000}"/>
    <cellStyle name="Migliaia 16 3 2 2 6" xfId="20632" xr:uid="{00000000-0005-0000-0000-0000B25A0000}"/>
    <cellStyle name="Migliaia 16 3 2 3" xfId="3589" xr:uid="{00000000-0005-0000-0000-0000B35A0000}"/>
    <cellStyle name="Migliaia 16 3 2 3 2" xfId="8725" xr:uid="{00000000-0005-0000-0000-0000B45A0000}"/>
    <cellStyle name="Migliaia 16 3 2 3 2 2" xfId="34887" xr:uid="{00000000-0005-0000-0000-0000B55A0000}"/>
    <cellStyle name="Migliaia 16 3 2 3 2 3" xfId="40189" xr:uid="{00000000-0005-0000-0000-0000B65A0000}"/>
    <cellStyle name="Migliaia 16 3 2 3 2 4" xfId="29502" xr:uid="{00000000-0005-0000-0000-0000B75A0000}"/>
    <cellStyle name="Migliaia 16 3 2 3 3" xfId="8215" xr:uid="{00000000-0005-0000-0000-0000B85A0000}"/>
    <cellStyle name="Migliaia 16 3 2 3 4" xfId="16252" xr:uid="{00000000-0005-0000-0000-0000B95A0000}"/>
    <cellStyle name="Migliaia 16 3 2 3 4 2" xfId="37538" xr:uid="{00000000-0005-0000-0000-0000BA5A0000}"/>
    <cellStyle name="Migliaia 16 3 2 3 5" xfId="12414" xr:uid="{00000000-0005-0000-0000-0000BB5A0000}"/>
    <cellStyle name="Migliaia 16 3 2 4" xfId="7565" xr:uid="{00000000-0005-0000-0000-0000BC5A0000}"/>
    <cellStyle name="Migliaia 16 3 2 4 2" xfId="14371" xr:uid="{00000000-0005-0000-0000-0000BD5A0000}"/>
    <cellStyle name="Migliaia 16 3 2 4 2 2" xfId="34888" xr:uid="{00000000-0005-0000-0000-0000BE5A0000}"/>
    <cellStyle name="Migliaia 16 3 2 4 2 3" xfId="40190" xr:uid="{00000000-0005-0000-0000-0000BF5A0000}"/>
    <cellStyle name="Migliaia 16 3 2 4 3" xfId="32401" xr:uid="{00000000-0005-0000-0000-0000C05A0000}"/>
    <cellStyle name="Migliaia 16 3 2 4 4" xfId="37539" xr:uid="{00000000-0005-0000-0000-0000C15A0000}"/>
    <cellStyle name="Migliaia 16 3 2 4 5" xfId="13454" xr:uid="{00000000-0005-0000-0000-0000C25A0000}"/>
    <cellStyle name="Migliaia 16 3 2 5" xfId="13709" xr:uid="{00000000-0005-0000-0000-0000C35A0000}"/>
    <cellStyle name="Migliaia 16 3 2 5 2" xfId="29503" xr:uid="{00000000-0005-0000-0000-0000C45A0000}"/>
    <cellStyle name="Migliaia 16 3 2 5 2 2" xfId="34889" xr:uid="{00000000-0005-0000-0000-0000C55A0000}"/>
    <cellStyle name="Migliaia 16 3 2 5 2 3" xfId="40191" xr:uid="{00000000-0005-0000-0000-0000C65A0000}"/>
    <cellStyle name="Migliaia 16 3 2 5 3" xfId="32402" xr:uid="{00000000-0005-0000-0000-0000C75A0000}"/>
    <cellStyle name="Migliaia 16 3 2 5 4" xfId="37540" xr:uid="{00000000-0005-0000-0000-0000C85A0000}"/>
    <cellStyle name="Migliaia 16 3 2 6" xfId="16250" xr:uid="{00000000-0005-0000-0000-0000C95A0000}"/>
    <cellStyle name="Migliaia 16 3 2 6 2" xfId="29504" xr:uid="{00000000-0005-0000-0000-0000CA5A0000}"/>
    <cellStyle name="Migliaia 16 3 2 6 2 2" xfId="34890" xr:uid="{00000000-0005-0000-0000-0000CB5A0000}"/>
    <cellStyle name="Migliaia 16 3 2 6 2 3" xfId="40192" xr:uid="{00000000-0005-0000-0000-0000CC5A0000}"/>
    <cellStyle name="Migliaia 16 3 2 6 3" xfId="32403" xr:uid="{00000000-0005-0000-0000-0000CD5A0000}"/>
    <cellStyle name="Migliaia 16 3 2 6 4" xfId="37541" xr:uid="{00000000-0005-0000-0000-0000CE5A0000}"/>
    <cellStyle name="Migliaia 16 3 2 6 5" xfId="20633" xr:uid="{00000000-0005-0000-0000-0000CF5A0000}"/>
    <cellStyle name="Migliaia 16 3 2 7" xfId="20631" xr:uid="{00000000-0005-0000-0000-0000D05A0000}"/>
    <cellStyle name="Migliaia 16 3 2 8" xfId="2367" xr:uid="{00000000-0005-0000-0000-0000D15A0000}"/>
    <cellStyle name="Migliaia 16 3 3" xfId="2366" xr:uid="{00000000-0005-0000-0000-0000D25A0000}"/>
    <cellStyle name="Migliaia 16 3 3 2" xfId="4340" xr:uid="{00000000-0005-0000-0000-0000D35A0000}"/>
    <cellStyle name="Migliaia 16 3 3 2 2" xfId="6004" xr:uid="{00000000-0005-0000-0000-0000D45A0000}"/>
    <cellStyle name="Migliaia 16 3 3 2 2 2" xfId="34892" xr:uid="{00000000-0005-0000-0000-0000D55A0000}"/>
    <cellStyle name="Migliaia 16 3 3 2 2 3" xfId="40194" xr:uid="{00000000-0005-0000-0000-0000D65A0000}"/>
    <cellStyle name="Migliaia 16 3 3 2 3" xfId="14483" xr:uid="{00000000-0005-0000-0000-0000D75A0000}"/>
    <cellStyle name="Migliaia 16 3 3 2 4" xfId="16254" xr:uid="{00000000-0005-0000-0000-0000D85A0000}"/>
    <cellStyle name="Migliaia 16 3 3 2 4 2" xfId="37543" xr:uid="{00000000-0005-0000-0000-0000D95A0000}"/>
    <cellStyle name="Migliaia 16 3 3 2 5" xfId="12416" xr:uid="{00000000-0005-0000-0000-0000DA5A0000}"/>
    <cellStyle name="Migliaia 16 3 3 3" xfId="5756" xr:uid="{00000000-0005-0000-0000-0000DB5A0000}"/>
    <cellStyle name="Migliaia 16 3 3 3 2" xfId="29506" xr:uid="{00000000-0005-0000-0000-0000DC5A0000}"/>
    <cellStyle name="Migliaia 16 3 3 3 2 2" xfId="34893" xr:uid="{00000000-0005-0000-0000-0000DD5A0000}"/>
    <cellStyle name="Migliaia 16 3 3 3 2 3" xfId="40195" xr:uid="{00000000-0005-0000-0000-0000DE5A0000}"/>
    <cellStyle name="Migliaia 16 3 3 3 3" xfId="32405" xr:uid="{00000000-0005-0000-0000-0000DF5A0000}"/>
    <cellStyle name="Migliaia 16 3 3 3 4" xfId="37544" xr:uid="{00000000-0005-0000-0000-0000E05A0000}"/>
    <cellStyle name="Migliaia 16 3 3 4" xfId="16253" xr:uid="{00000000-0005-0000-0000-0000E15A0000}"/>
    <cellStyle name="Migliaia 16 3 3 4 2" xfId="29507" xr:uid="{00000000-0005-0000-0000-0000E25A0000}"/>
    <cellStyle name="Migliaia 16 3 3 4 2 2" xfId="34894" xr:uid="{00000000-0005-0000-0000-0000E35A0000}"/>
    <cellStyle name="Migliaia 16 3 3 4 2 3" xfId="40196" xr:uid="{00000000-0005-0000-0000-0000E45A0000}"/>
    <cellStyle name="Migliaia 16 3 3 4 3" xfId="32406" xr:uid="{00000000-0005-0000-0000-0000E55A0000}"/>
    <cellStyle name="Migliaia 16 3 3 4 4" xfId="37545" xr:uid="{00000000-0005-0000-0000-0000E65A0000}"/>
    <cellStyle name="Migliaia 16 3 3 4 5" xfId="20634" xr:uid="{00000000-0005-0000-0000-0000E75A0000}"/>
    <cellStyle name="Migliaia 16 3 3 5" xfId="20635" xr:uid="{00000000-0005-0000-0000-0000E85A0000}"/>
    <cellStyle name="Migliaia 16 3 3 5 2" xfId="29508" xr:uid="{00000000-0005-0000-0000-0000E95A0000}"/>
    <cellStyle name="Migliaia 16 3 3 5 2 2" xfId="34895" xr:uid="{00000000-0005-0000-0000-0000EA5A0000}"/>
    <cellStyle name="Migliaia 16 3 3 5 2 3" xfId="40197" xr:uid="{00000000-0005-0000-0000-0000EB5A0000}"/>
    <cellStyle name="Migliaia 16 3 3 5 3" xfId="32407" xr:uid="{00000000-0005-0000-0000-0000EC5A0000}"/>
    <cellStyle name="Migliaia 16 3 3 5 4" xfId="37546" xr:uid="{00000000-0005-0000-0000-0000ED5A0000}"/>
    <cellStyle name="Migliaia 16 3 3 6" xfId="29505" xr:uid="{00000000-0005-0000-0000-0000EE5A0000}"/>
    <cellStyle name="Migliaia 16 3 3 6 2" xfId="34891" xr:uid="{00000000-0005-0000-0000-0000EF5A0000}"/>
    <cellStyle name="Migliaia 16 3 3 6 3" xfId="40193" xr:uid="{00000000-0005-0000-0000-0000F05A0000}"/>
    <cellStyle name="Migliaia 16 3 3 7" xfId="32404" xr:uid="{00000000-0005-0000-0000-0000F15A0000}"/>
    <cellStyle name="Migliaia 16 3 3 8" xfId="37542" xr:uid="{00000000-0005-0000-0000-0000F25A0000}"/>
    <cellStyle name="Migliaia 16 3 3 9" xfId="12415" xr:uid="{00000000-0005-0000-0000-0000F35A0000}"/>
    <cellStyle name="Migliaia 16 3 4" xfId="3272" xr:uid="{00000000-0005-0000-0000-0000F45A0000}"/>
    <cellStyle name="Migliaia 16 3 4 2" xfId="4782" xr:uid="{00000000-0005-0000-0000-0000F55A0000}"/>
    <cellStyle name="Migliaia 16 3 4 2 2" xfId="10734" xr:uid="{00000000-0005-0000-0000-0000F65A0000}"/>
    <cellStyle name="Migliaia 16 3 4 2 3" xfId="14340" xr:uid="{00000000-0005-0000-0000-0000F75A0000}"/>
    <cellStyle name="Migliaia 16 3 4 2 4" xfId="16256" xr:uid="{00000000-0005-0000-0000-0000F85A0000}"/>
    <cellStyle name="Migliaia 16 3 4 2 5" xfId="28599" xr:uid="{00000000-0005-0000-0000-0000F95A0000}"/>
    <cellStyle name="Migliaia 16 3 4 2 6" xfId="12418" xr:uid="{00000000-0005-0000-0000-0000FA5A0000}"/>
    <cellStyle name="Migliaia 16 3 4 3" xfId="9982" xr:uid="{00000000-0005-0000-0000-0000FB5A0000}"/>
    <cellStyle name="Migliaia 16 3 4 3 2" xfId="31457" xr:uid="{00000000-0005-0000-0000-0000FC5A0000}"/>
    <cellStyle name="Migliaia 16 3 4 3 2 2" xfId="36615" xr:uid="{00000000-0005-0000-0000-0000FD5A0000}"/>
    <cellStyle name="Migliaia 16 3 4 3 2 3" xfId="41917" xr:uid="{00000000-0005-0000-0000-0000FE5A0000}"/>
    <cellStyle name="Migliaia 16 3 4 3 3" xfId="33964" xr:uid="{00000000-0005-0000-0000-0000FF5A0000}"/>
    <cellStyle name="Migliaia 16 3 4 3 4" xfId="39266" xr:uid="{00000000-0005-0000-0000-0000005B0000}"/>
    <cellStyle name="Migliaia 16 3 4 4" xfId="16255" xr:uid="{00000000-0005-0000-0000-0000015B0000}"/>
    <cellStyle name="Migliaia 16 3 4 4 2" xfId="34896" xr:uid="{00000000-0005-0000-0000-0000025B0000}"/>
    <cellStyle name="Migliaia 16 3 4 4 3" xfId="40198" xr:uid="{00000000-0005-0000-0000-0000035B0000}"/>
    <cellStyle name="Migliaia 16 3 4 4 4" xfId="29509" xr:uid="{00000000-0005-0000-0000-0000045B0000}"/>
    <cellStyle name="Migliaia 16 3 4 5" xfId="32408" xr:uid="{00000000-0005-0000-0000-0000055B0000}"/>
    <cellStyle name="Migliaia 16 3 4 6" xfId="37547" xr:uid="{00000000-0005-0000-0000-0000065B0000}"/>
    <cellStyle name="Migliaia 16 3 4 7" xfId="12417" xr:uid="{00000000-0005-0000-0000-0000075B0000}"/>
    <cellStyle name="Migliaia 16 3 5" xfId="4035" xr:uid="{00000000-0005-0000-0000-0000085B0000}"/>
    <cellStyle name="Migliaia 16 3 5 2" xfId="10505" xr:uid="{00000000-0005-0000-0000-0000095B0000}"/>
    <cellStyle name="Migliaia 16 3 5 2 2" xfId="31458" xr:uid="{00000000-0005-0000-0000-00000A5B0000}"/>
    <cellStyle name="Migliaia 16 3 5 2 2 2" xfId="36616" xr:uid="{00000000-0005-0000-0000-00000B5B0000}"/>
    <cellStyle name="Migliaia 16 3 5 2 2 3" xfId="41918" xr:uid="{00000000-0005-0000-0000-00000C5B0000}"/>
    <cellStyle name="Migliaia 16 3 5 2 3" xfId="33965" xr:uid="{00000000-0005-0000-0000-00000D5B0000}"/>
    <cellStyle name="Migliaia 16 3 5 2 4" xfId="39267" xr:uid="{00000000-0005-0000-0000-00000E5B0000}"/>
    <cellStyle name="Migliaia 16 3 5 3" xfId="16257" xr:uid="{00000000-0005-0000-0000-00000F5B0000}"/>
    <cellStyle name="Migliaia 16 3 5 3 2" xfId="34897" xr:uid="{00000000-0005-0000-0000-0000105B0000}"/>
    <cellStyle name="Migliaia 16 3 5 3 3" xfId="40199" xr:uid="{00000000-0005-0000-0000-0000115B0000}"/>
    <cellStyle name="Migliaia 16 3 5 3 4" xfId="29510" xr:uid="{00000000-0005-0000-0000-0000125B0000}"/>
    <cellStyle name="Migliaia 16 3 5 4" xfId="32409" xr:uid="{00000000-0005-0000-0000-0000135B0000}"/>
    <cellStyle name="Migliaia 16 3 5 5" xfId="37548" xr:uid="{00000000-0005-0000-0000-0000145B0000}"/>
    <cellStyle name="Migliaia 16 3 5 6" xfId="12419" xr:uid="{00000000-0005-0000-0000-0000155B0000}"/>
    <cellStyle name="Migliaia 16 3 6" xfId="3588" xr:uid="{00000000-0005-0000-0000-0000165B0000}"/>
    <cellStyle name="Migliaia 16 3 6 2" xfId="10208" xr:uid="{00000000-0005-0000-0000-0000175B0000}"/>
    <cellStyle name="Migliaia 16 3 6 2 2" xfId="34898" xr:uid="{00000000-0005-0000-0000-0000185B0000}"/>
    <cellStyle name="Migliaia 16 3 6 2 3" xfId="40200" xr:uid="{00000000-0005-0000-0000-0000195B0000}"/>
    <cellStyle name="Migliaia 16 3 6 3" xfId="15029" xr:uid="{00000000-0005-0000-0000-00001A5B0000}"/>
    <cellStyle name="Migliaia 16 3 6 4" xfId="16258" xr:uid="{00000000-0005-0000-0000-00001B5B0000}"/>
    <cellStyle name="Migliaia 16 3 6 4 2" xfId="37549" xr:uid="{00000000-0005-0000-0000-00001C5B0000}"/>
    <cellStyle name="Migliaia 16 3 6 5" xfId="12420" xr:uid="{00000000-0005-0000-0000-00001D5B0000}"/>
    <cellStyle name="Migliaia 16 3 7" xfId="8583" xr:uid="{00000000-0005-0000-0000-00001E5B0000}"/>
    <cellStyle name="Migliaia 16 3 7 2" xfId="29511" xr:uid="{00000000-0005-0000-0000-00001F5B0000}"/>
    <cellStyle name="Migliaia 16 3 7 2 2" xfId="34899" xr:uid="{00000000-0005-0000-0000-0000205B0000}"/>
    <cellStyle name="Migliaia 16 3 7 2 3" xfId="40201" xr:uid="{00000000-0005-0000-0000-0000215B0000}"/>
    <cellStyle name="Migliaia 16 3 7 3" xfId="32410" xr:uid="{00000000-0005-0000-0000-0000225B0000}"/>
    <cellStyle name="Migliaia 16 3 7 4" xfId="37550" xr:uid="{00000000-0005-0000-0000-0000235B0000}"/>
    <cellStyle name="Migliaia 16 3 8" xfId="13710" xr:uid="{00000000-0005-0000-0000-0000245B0000}"/>
    <cellStyle name="Migliaia 16 3 8 2" xfId="29512" xr:uid="{00000000-0005-0000-0000-0000255B0000}"/>
    <cellStyle name="Migliaia 16 3 8 2 2" xfId="34900" xr:uid="{00000000-0005-0000-0000-0000265B0000}"/>
    <cellStyle name="Migliaia 16 3 8 2 3" xfId="40202" xr:uid="{00000000-0005-0000-0000-0000275B0000}"/>
    <cellStyle name="Migliaia 16 3 8 3" xfId="32411" xr:uid="{00000000-0005-0000-0000-0000285B0000}"/>
    <cellStyle name="Migliaia 16 3 8 4" xfId="37551" xr:uid="{00000000-0005-0000-0000-0000295B0000}"/>
    <cellStyle name="Migliaia 16 3 8 5" xfId="20636" xr:uid="{00000000-0005-0000-0000-00002A5B0000}"/>
    <cellStyle name="Migliaia 16 3 9" xfId="16249" xr:uid="{00000000-0005-0000-0000-00002B5B0000}"/>
    <cellStyle name="Migliaia 16 4" xfId="409" xr:uid="{00000000-0005-0000-0000-00002C5B0000}"/>
    <cellStyle name="Migliaia 16 4 2" xfId="4342" xr:uid="{00000000-0005-0000-0000-00002D5B0000}"/>
    <cellStyle name="Migliaia 16 4 2 2" xfId="5103" xr:uid="{00000000-0005-0000-0000-00002E5B0000}"/>
    <cellStyle name="Migliaia 16 4 2 2 2" xfId="29513" xr:uid="{00000000-0005-0000-0000-00002F5B0000}"/>
    <cellStyle name="Migliaia 16 4 2 2 2 2" xfId="34901" xr:uid="{00000000-0005-0000-0000-0000305B0000}"/>
    <cellStyle name="Migliaia 16 4 2 2 2 3" xfId="40203" xr:uid="{00000000-0005-0000-0000-0000315B0000}"/>
    <cellStyle name="Migliaia 16 4 2 2 3" xfId="32412" xr:uid="{00000000-0005-0000-0000-0000325B0000}"/>
    <cellStyle name="Migliaia 16 4 2 2 4" xfId="37552" xr:uid="{00000000-0005-0000-0000-0000335B0000}"/>
    <cellStyle name="Migliaia 16 4 2 3" xfId="8216" xr:uid="{00000000-0005-0000-0000-0000345B0000}"/>
    <cellStyle name="Migliaia 16 4 2 3 2" xfId="29514" xr:uid="{00000000-0005-0000-0000-0000355B0000}"/>
    <cellStyle name="Migliaia 16 4 2 3 2 2" xfId="34902" xr:uid="{00000000-0005-0000-0000-0000365B0000}"/>
    <cellStyle name="Migliaia 16 4 2 3 2 3" xfId="40204" xr:uid="{00000000-0005-0000-0000-0000375B0000}"/>
    <cellStyle name="Migliaia 16 4 2 3 3" xfId="32413" xr:uid="{00000000-0005-0000-0000-0000385B0000}"/>
    <cellStyle name="Migliaia 16 4 2 3 4" xfId="37553" xr:uid="{00000000-0005-0000-0000-0000395B0000}"/>
    <cellStyle name="Migliaia 16 4 2 4" xfId="7567" xr:uid="{00000000-0005-0000-0000-00003A5B0000}"/>
    <cellStyle name="Migliaia 16 4 2 5" xfId="6937" xr:uid="{00000000-0005-0000-0000-00003B5B0000}"/>
    <cellStyle name="Migliaia 16 4 2 5 2" xfId="17710" xr:uid="{00000000-0005-0000-0000-00003C5B0000}"/>
    <cellStyle name="Migliaia 16 4 2 5 3" xfId="44754" xr:uid="{00000000-0005-0000-0000-00003D5B0000}"/>
    <cellStyle name="Migliaia 16 4 2 5 4" xfId="46703" xr:uid="{00000000-0005-0000-0000-00003E5B0000}"/>
    <cellStyle name="Migliaia 16 4 2 5 5" xfId="49719" xr:uid="{00000000-0005-0000-0000-00003F5B0000}"/>
    <cellStyle name="Migliaia 16 4 2 6" xfId="16260" xr:uid="{00000000-0005-0000-0000-0000405B0000}"/>
    <cellStyle name="Migliaia 16 4 2 7" xfId="20638" xr:uid="{00000000-0005-0000-0000-0000415B0000}"/>
    <cellStyle name="Migliaia 16 4 3" xfId="5104" xr:uid="{00000000-0005-0000-0000-0000425B0000}"/>
    <cellStyle name="Migliaia 16 4 3 2" xfId="14484" xr:uid="{00000000-0005-0000-0000-0000435B0000}"/>
    <cellStyle name="Migliaia 16 4 3 2 2" xfId="34903" xr:uid="{00000000-0005-0000-0000-0000445B0000}"/>
    <cellStyle name="Migliaia 16 4 3 2 3" xfId="40205" xr:uid="{00000000-0005-0000-0000-0000455B0000}"/>
    <cellStyle name="Migliaia 16 4 3 3" xfId="32414" xr:uid="{00000000-0005-0000-0000-0000465B0000}"/>
    <cellStyle name="Migliaia 16 4 3 4" xfId="37554" xr:uid="{00000000-0005-0000-0000-0000475B0000}"/>
    <cellStyle name="Migliaia 16 4 3 5" xfId="13708" xr:uid="{00000000-0005-0000-0000-0000485B0000}"/>
    <cellStyle name="Migliaia 16 4 4" xfId="8217" xr:uid="{00000000-0005-0000-0000-0000495B0000}"/>
    <cellStyle name="Migliaia 16 4 4 2" xfId="29515" xr:uid="{00000000-0005-0000-0000-00004A5B0000}"/>
    <cellStyle name="Migliaia 16 4 4 2 2" xfId="34904" xr:uid="{00000000-0005-0000-0000-00004B5B0000}"/>
    <cellStyle name="Migliaia 16 4 4 2 3" xfId="40206" xr:uid="{00000000-0005-0000-0000-00004C5B0000}"/>
    <cellStyle name="Migliaia 16 4 4 3" xfId="32415" xr:uid="{00000000-0005-0000-0000-00004D5B0000}"/>
    <cellStyle name="Migliaia 16 4 4 4" xfId="37555" xr:uid="{00000000-0005-0000-0000-00004E5B0000}"/>
    <cellStyle name="Migliaia 16 4 5" xfId="7566" xr:uid="{00000000-0005-0000-0000-00004F5B0000}"/>
    <cellStyle name="Migliaia 16 4 5 2" xfId="29516" xr:uid="{00000000-0005-0000-0000-0000505B0000}"/>
    <cellStyle name="Migliaia 16 4 5 2 2" xfId="34905" xr:uid="{00000000-0005-0000-0000-0000515B0000}"/>
    <cellStyle name="Migliaia 16 4 5 2 3" xfId="40207" xr:uid="{00000000-0005-0000-0000-0000525B0000}"/>
    <cellStyle name="Migliaia 16 4 5 3" xfId="32416" xr:uid="{00000000-0005-0000-0000-0000535B0000}"/>
    <cellStyle name="Migliaia 16 4 5 4" xfId="37556" xr:uid="{00000000-0005-0000-0000-0000545B0000}"/>
    <cellStyle name="Migliaia 16 4 6" xfId="6936" xr:uid="{00000000-0005-0000-0000-0000555B0000}"/>
    <cellStyle name="Migliaia 16 4 6 2" xfId="17709" xr:uid="{00000000-0005-0000-0000-0000565B0000}"/>
    <cellStyle name="Migliaia 16 4 6 2 2" xfId="34906" xr:uid="{00000000-0005-0000-0000-0000575B0000}"/>
    <cellStyle name="Migliaia 16 4 6 2 3" xfId="40208" xr:uid="{00000000-0005-0000-0000-0000585B0000}"/>
    <cellStyle name="Migliaia 16 4 6 2 4" xfId="29517" xr:uid="{00000000-0005-0000-0000-0000595B0000}"/>
    <cellStyle name="Migliaia 16 4 6 3" xfId="32417" xr:uid="{00000000-0005-0000-0000-00005A5B0000}"/>
    <cellStyle name="Migliaia 16 4 6 4" xfId="37557" xr:uid="{00000000-0005-0000-0000-00005B5B0000}"/>
    <cellStyle name="Migliaia 16 4 6 5" xfId="20639" xr:uid="{00000000-0005-0000-0000-00005C5B0000}"/>
    <cellStyle name="Migliaia 16 4 6 6" xfId="42497" xr:uid="{00000000-0005-0000-0000-00005D5B0000}"/>
    <cellStyle name="Migliaia 16 4 6 7" xfId="46702" xr:uid="{00000000-0005-0000-0000-00005E5B0000}"/>
    <cellStyle name="Migliaia 16 4 6 8" xfId="49718" xr:uid="{00000000-0005-0000-0000-00005F5B0000}"/>
    <cellStyle name="Migliaia 16 4 7" xfId="16259" xr:uid="{00000000-0005-0000-0000-0000605B0000}"/>
    <cellStyle name="Migliaia 16 4 7 2" xfId="29518" xr:uid="{00000000-0005-0000-0000-0000615B0000}"/>
    <cellStyle name="Migliaia 16 4 7 2 2" xfId="34907" xr:uid="{00000000-0005-0000-0000-0000625B0000}"/>
    <cellStyle name="Migliaia 16 4 7 2 3" xfId="40209" xr:uid="{00000000-0005-0000-0000-0000635B0000}"/>
    <cellStyle name="Migliaia 16 4 7 3" xfId="32418" xr:uid="{00000000-0005-0000-0000-0000645B0000}"/>
    <cellStyle name="Migliaia 16 4 7 4" xfId="37558" xr:uid="{00000000-0005-0000-0000-0000655B0000}"/>
    <cellStyle name="Migliaia 16 4 7 5" xfId="20640" xr:uid="{00000000-0005-0000-0000-0000665B0000}"/>
    <cellStyle name="Migliaia 16 4 8" xfId="20637" xr:uid="{00000000-0005-0000-0000-0000675B0000}"/>
    <cellStyle name="Migliaia 16 4 9" xfId="2368" xr:uid="{00000000-0005-0000-0000-0000685B0000}"/>
    <cellStyle name="Migliaia 16 5" xfId="410" xr:uid="{00000000-0005-0000-0000-0000695B0000}"/>
    <cellStyle name="Migliaia 16 5 2" xfId="4343" xr:uid="{00000000-0005-0000-0000-00006A5B0000}"/>
    <cellStyle name="Migliaia 16 5 2 2" xfId="14687" xr:uid="{00000000-0005-0000-0000-00006B5B0000}"/>
    <cellStyle name="Migliaia 16 5 2 2 2" xfId="34908" xr:uid="{00000000-0005-0000-0000-00006C5B0000}"/>
    <cellStyle name="Migliaia 16 5 2 2 3" xfId="40210" xr:uid="{00000000-0005-0000-0000-00006D5B0000}"/>
    <cellStyle name="Migliaia 16 5 2 3" xfId="16262" xr:uid="{00000000-0005-0000-0000-00006E5B0000}"/>
    <cellStyle name="Migliaia 16 5 2 3 2" xfId="32419" xr:uid="{00000000-0005-0000-0000-00006F5B0000}"/>
    <cellStyle name="Migliaia 16 5 2 4" xfId="37559" xr:uid="{00000000-0005-0000-0000-0000705B0000}"/>
    <cellStyle name="Migliaia 16 5 2 5" xfId="12421" xr:uid="{00000000-0005-0000-0000-0000715B0000}"/>
    <cellStyle name="Migliaia 16 5 3" xfId="7568" xr:uid="{00000000-0005-0000-0000-0000725B0000}"/>
    <cellStyle name="Migliaia 16 5 3 2" xfId="29519" xr:uid="{00000000-0005-0000-0000-0000735B0000}"/>
    <cellStyle name="Migliaia 16 5 3 2 2" xfId="34909" xr:uid="{00000000-0005-0000-0000-0000745B0000}"/>
    <cellStyle name="Migliaia 16 5 3 2 3" xfId="40211" xr:uid="{00000000-0005-0000-0000-0000755B0000}"/>
    <cellStyle name="Migliaia 16 5 3 3" xfId="32420" xr:uid="{00000000-0005-0000-0000-0000765B0000}"/>
    <cellStyle name="Migliaia 16 5 3 4" xfId="37560" xr:uid="{00000000-0005-0000-0000-0000775B0000}"/>
    <cellStyle name="Migliaia 16 5 4" xfId="6938" xr:uid="{00000000-0005-0000-0000-0000785B0000}"/>
    <cellStyle name="Migliaia 16 5 4 2" xfId="17711" xr:uid="{00000000-0005-0000-0000-0000795B0000}"/>
    <cellStyle name="Migliaia 16 5 4 2 2" xfId="34910" xr:uid="{00000000-0005-0000-0000-00007A5B0000}"/>
    <cellStyle name="Migliaia 16 5 4 2 3" xfId="40212" xr:uid="{00000000-0005-0000-0000-00007B5B0000}"/>
    <cellStyle name="Migliaia 16 5 4 2 4" xfId="29520" xr:uid="{00000000-0005-0000-0000-00007C5B0000}"/>
    <cellStyle name="Migliaia 16 5 4 3" xfId="32421" xr:uid="{00000000-0005-0000-0000-00007D5B0000}"/>
    <cellStyle name="Migliaia 16 5 4 4" xfId="37561" xr:uid="{00000000-0005-0000-0000-00007E5B0000}"/>
    <cellStyle name="Migliaia 16 5 4 5" xfId="20642" xr:uid="{00000000-0005-0000-0000-00007F5B0000}"/>
    <cellStyle name="Migliaia 16 5 4 6" xfId="44179" xr:uid="{00000000-0005-0000-0000-0000805B0000}"/>
    <cellStyle name="Migliaia 16 5 4 7" xfId="46704" xr:uid="{00000000-0005-0000-0000-0000815B0000}"/>
    <cellStyle name="Migliaia 16 5 4 8" xfId="49720" xr:uid="{00000000-0005-0000-0000-0000825B0000}"/>
    <cellStyle name="Migliaia 16 5 5" xfId="16261" xr:uid="{00000000-0005-0000-0000-0000835B0000}"/>
    <cellStyle name="Migliaia 16 5 5 2" xfId="29521" xr:uid="{00000000-0005-0000-0000-0000845B0000}"/>
    <cellStyle name="Migliaia 16 5 5 2 2" xfId="34911" xr:uid="{00000000-0005-0000-0000-0000855B0000}"/>
    <cellStyle name="Migliaia 16 5 5 2 3" xfId="40213" xr:uid="{00000000-0005-0000-0000-0000865B0000}"/>
    <cellStyle name="Migliaia 16 5 5 3" xfId="32422" xr:uid="{00000000-0005-0000-0000-0000875B0000}"/>
    <cellStyle name="Migliaia 16 5 5 4" xfId="37562" xr:uid="{00000000-0005-0000-0000-0000885B0000}"/>
    <cellStyle name="Migliaia 16 5 5 5" xfId="20643" xr:uid="{00000000-0005-0000-0000-0000895B0000}"/>
    <cellStyle name="Migliaia 16 5 6" xfId="20644" xr:uid="{00000000-0005-0000-0000-00008A5B0000}"/>
    <cellStyle name="Migliaia 16 5 6 2" xfId="29522" xr:uid="{00000000-0005-0000-0000-00008B5B0000}"/>
    <cellStyle name="Migliaia 16 5 6 2 2" xfId="34912" xr:uid="{00000000-0005-0000-0000-00008C5B0000}"/>
    <cellStyle name="Migliaia 16 5 6 2 3" xfId="40214" xr:uid="{00000000-0005-0000-0000-00008D5B0000}"/>
    <cellStyle name="Migliaia 16 5 6 3" xfId="32423" xr:uid="{00000000-0005-0000-0000-00008E5B0000}"/>
    <cellStyle name="Migliaia 16 5 6 4" xfId="37563" xr:uid="{00000000-0005-0000-0000-00008F5B0000}"/>
    <cellStyle name="Migliaia 16 5 7" xfId="20641" xr:uid="{00000000-0005-0000-0000-0000905B0000}"/>
    <cellStyle name="Migliaia 16 5 8" xfId="2369" xr:uid="{00000000-0005-0000-0000-0000915B0000}"/>
    <cellStyle name="Migliaia 16 6" xfId="2364" xr:uid="{00000000-0005-0000-0000-0000925B0000}"/>
    <cellStyle name="Migliaia 16 6 2" xfId="4338" xr:uid="{00000000-0005-0000-0000-0000935B0000}"/>
    <cellStyle name="Migliaia 16 6 2 2" xfId="6003" xr:uid="{00000000-0005-0000-0000-0000945B0000}"/>
    <cellStyle name="Migliaia 16 6 2 3" xfId="14980" xr:uid="{00000000-0005-0000-0000-0000955B0000}"/>
    <cellStyle name="Migliaia 16 6 2 4" xfId="16264" xr:uid="{00000000-0005-0000-0000-0000965B0000}"/>
    <cellStyle name="Migliaia 16 6 2 5" xfId="28600" xr:uid="{00000000-0005-0000-0000-0000975B0000}"/>
    <cellStyle name="Migliaia 16 6 2 6" xfId="12423" xr:uid="{00000000-0005-0000-0000-0000985B0000}"/>
    <cellStyle name="Migliaia 16 6 3" xfId="5755" xr:uid="{00000000-0005-0000-0000-0000995B0000}"/>
    <cellStyle name="Migliaia 16 6 3 2" xfId="31459" xr:uid="{00000000-0005-0000-0000-00009A5B0000}"/>
    <cellStyle name="Migliaia 16 6 3 2 2" xfId="36617" xr:uid="{00000000-0005-0000-0000-00009B5B0000}"/>
    <cellStyle name="Migliaia 16 6 3 2 3" xfId="41919" xr:uid="{00000000-0005-0000-0000-00009C5B0000}"/>
    <cellStyle name="Migliaia 16 6 3 3" xfId="33966" xr:uid="{00000000-0005-0000-0000-00009D5B0000}"/>
    <cellStyle name="Migliaia 16 6 3 4" xfId="39268" xr:uid="{00000000-0005-0000-0000-00009E5B0000}"/>
    <cellStyle name="Migliaia 16 6 4" xfId="16263" xr:uid="{00000000-0005-0000-0000-00009F5B0000}"/>
    <cellStyle name="Migliaia 16 6 4 2" xfId="34913" xr:uid="{00000000-0005-0000-0000-0000A05B0000}"/>
    <cellStyle name="Migliaia 16 6 4 3" xfId="40215" xr:uid="{00000000-0005-0000-0000-0000A15B0000}"/>
    <cellStyle name="Migliaia 16 6 4 4" xfId="29523" xr:uid="{00000000-0005-0000-0000-0000A25B0000}"/>
    <cellStyle name="Migliaia 16 6 5" xfId="32424" xr:uid="{00000000-0005-0000-0000-0000A35B0000}"/>
    <cellStyle name="Migliaia 16 6 6" xfId="37564" xr:uid="{00000000-0005-0000-0000-0000A45B0000}"/>
    <cellStyle name="Migliaia 16 6 7" xfId="12422" xr:uid="{00000000-0005-0000-0000-0000A55B0000}"/>
    <cellStyle name="Migliaia 16 7" xfId="4033" xr:uid="{00000000-0005-0000-0000-0000A65B0000}"/>
    <cellStyle name="Migliaia 16 7 2" xfId="10503" xr:uid="{00000000-0005-0000-0000-0000A75B0000}"/>
    <cellStyle name="Migliaia 16 7 2 2" xfId="31460" xr:uid="{00000000-0005-0000-0000-0000A85B0000}"/>
    <cellStyle name="Migliaia 16 7 2 2 2" xfId="36618" xr:uid="{00000000-0005-0000-0000-0000A95B0000}"/>
    <cellStyle name="Migliaia 16 7 2 2 3" xfId="41920" xr:uid="{00000000-0005-0000-0000-0000AA5B0000}"/>
    <cellStyle name="Migliaia 16 7 2 3" xfId="33967" xr:uid="{00000000-0005-0000-0000-0000AB5B0000}"/>
    <cellStyle name="Migliaia 16 7 2 4" xfId="39269" xr:uid="{00000000-0005-0000-0000-0000AC5B0000}"/>
    <cellStyle name="Migliaia 16 7 3" xfId="16265" xr:uid="{00000000-0005-0000-0000-0000AD5B0000}"/>
    <cellStyle name="Migliaia 16 7 3 2" xfId="34914" xr:uid="{00000000-0005-0000-0000-0000AE5B0000}"/>
    <cellStyle name="Migliaia 16 7 3 3" xfId="40216" xr:uid="{00000000-0005-0000-0000-0000AF5B0000}"/>
    <cellStyle name="Migliaia 16 7 3 4" xfId="29524" xr:uid="{00000000-0005-0000-0000-0000B05B0000}"/>
    <cellStyle name="Migliaia 16 7 4" xfId="32425" xr:uid="{00000000-0005-0000-0000-0000B15B0000}"/>
    <cellStyle name="Migliaia 16 7 5" xfId="37565" xr:uid="{00000000-0005-0000-0000-0000B25B0000}"/>
    <cellStyle name="Migliaia 16 7 6" xfId="12424" xr:uid="{00000000-0005-0000-0000-0000B35B0000}"/>
    <cellStyle name="Migliaia 16 8" xfId="3586" xr:uid="{00000000-0005-0000-0000-0000B45B0000}"/>
    <cellStyle name="Migliaia 16 8 2" xfId="10206" xr:uid="{00000000-0005-0000-0000-0000B55B0000}"/>
    <cellStyle name="Migliaia 16 8 2 2" xfId="31461" xr:uid="{00000000-0005-0000-0000-0000B65B0000}"/>
    <cellStyle name="Migliaia 16 8 2 2 2" xfId="36619" xr:uid="{00000000-0005-0000-0000-0000B75B0000}"/>
    <cellStyle name="Migliaia 16 8 2 2 3" xfId="41921" xr:uid="{00000000-0005-0000-0000-0000B85B0000}"/>
    <cellStyle name="Migliaia 16 8 2 3" xfId="33968" xr:uid="{00000000-0005-0000-0000-0000B95B0000}"/>
    <cellStyle name="Migliaia 16 8 2 4" xfId="39270" xr:uid="{00000000-0005-0000-0000-0000BA5B0000}"/>
    <cellStyle name="Migliaia 16 8 3" xfId="16266" xr:uid="{00000000-0005-0000-0000-0000BB5B0000}"/>
    <cellStyle name="Migliaia 16 8 3 2" xfId="34915" xr:uid="{00000000-0005-0000-0000-0000BC5B0000}"/>
    <cellStyle name="Migliaia 16 8 3 3" xfId="40217" xr:uid="{00000000-0005-0000-0000-0000BD5B0000}"/>
    <cellStyle name="Migliaia 16 8 3 4" xfId="29525" xr:uid="{00000000-0005-0000-0000-0000BE5B0000}"/>
    <cellStyle name="Migliaia 16 8 4" xfId="32426" xr:uid="{00000000-0005-0000-0000-0000BF5B0000}"/>
    <cellStyle name="Migliaia 16 8 5" xfId="37566" xr:uid="{00000000-0005-0000-0000-0000C05B0000}"/>
    <cellStyle name="Migliaia 16 8 6" xfId="12425" xr:uid="{00000000-0005-0000-0000-0000C15B0000}"/>
    <cellStyle name="Migliaia 16 9" xfId="13453" xr:uid="{00000000-0005-0000-0000-0000C25B0000}"/>
    <cellStyle name="Migliaia 16 9 2" xfId="29526" xr:uid="{00000000-0005-0000-0000-0000C35B0000}"/>
    <cellStyle name="Migliaia 16 9 2 2" xfId="34916" xr:uid="{00000000-0005-0000-0000-0000C45B0000}"/>
    <cellStyle name="Migliaia 16 9 2 3" xfId="40218" xr:uid="{00000000-0005-0000-0000-0000C55B0000}"/>
    <cellStyle name="Migliaia 16 9 3" xfId="32427" xr:uid="{00000000-0005-0000-0000-0000C65B0000}"/>
    <cellStyle name="Migliaia 16 9 4" xfId="37567" xr:uid="{00000000-0005-0000-0000-0000C75B0000}"/>
    <cellStyle name="Migliaia 17" xfId="411" xr:uid="{00000000-0005-0000-0000-0000C85B0000}"/>
    <cellStyle name="Migliaia 17 10" xfId="16267" xr:uid="{00000000-0005-0000-0000-0000C95B0000}"/>
    <cellStyle name="Migliaia 17 10 2" xfId="34917" xr:uid="{00000000-0005-0000-0000-0000CA5B0000}"/>
    <cellStyle name="Migliaia 17 10 3" xfId="40219" xr:uid="{00000000-0005-0000-0000-0000CB5B0000}"/>
    <cellStyle name="Migliaia 17 10 4" xfId="29527" xr:uid="{00000000-0005-0000-0000-0000CC5B0000}"/>
    <cellStyle name="Migliaia 17 11" xfId="32428" xr:uid="{00000000-0005-0000-0000-0000CD5B0000}"/>
    <cellStyle name="Migliaia 17 12" xfId="37568" xr:uid="{00000000-0005-0000-0000-0000CE5B0000}"/>
    <cellStyle name="Migliaia 17 13" xfId="1804" xr:uid="{00000000-0005-0000-0000-0000CF5B0000}"/>
    <cellStyle name="Migliaia 17 2" xfId="412" xr:uid="{00000000-0005-0000-0000-0000D05B0000}"/>
    <cellStyle name="Migliaia 17 2 2" xfId="2371" xr:uid="{00000000-0005-0000-0000-0000D15B0000}"/>
    <cellStyle name="Migliaia 17 2 2 2" xfId="4345" xr:uid="{00000000-0005-0000-0000-0000D25B0000}"/>
    <cellStyle name="Migliaia 17 2 2 2 2" xfId="10674" xr:uid="{00000000-0005-0000-0000-0000D35B0000}"/>
    <cellStyle name="Migliaia 17 2 2 2 2 2" xfId="34918" xr:uid="{00000000-0005-0000-0000-0000D45B0000}"/>
    <cellStyle name="Migliaia 17 2 2 2 2 3" xfId="40220" xr:uid="{00000000-0005-0000-0000-0000D55B0000}"/>
    <cellStyle name="Migliaia 17 2 2 2 3" xfId="14688" xr:uid="{00000000-0005-0000-0000-0000D65B0000}"/>
    <cellStyle name="Migliaia 17 2 2 2 4" xfId="16270" xr:uid="{00000000-0005-0000-0000-0000D75B0000}"/>
    <cellStyle name="Migliaia 17 2 2 2 4 2" xfId="37569" xr:uid="{00000000-0005-0000-0000-0000D85B0000}"/>
    <cellStyle name="Migliaia 17 2 2 2 5" xfId="12426" xr:uid="{00000000-0005-0000-0000-0000D95B0000}"/>
    <cellStyle name="Migliaia 17 2 2 3" xfId="7901" xr:uid="{00000000-0005-0000-0000-0000DA5B0000}"/>
    <cellStyle name="Migliaia 17 2 2 3 2" xfId="31462" xr:uid="{00000000-0005-0000-0000-0000DB5B0000}"/>
    <cellStyle name="Migliaia 17 2 2 3 2 2" xfId="36620" xr:uid="{00000000-0005-0000-0000-0000DC5B0000}"/>
    <cellStyle name="Migliaia 17 2 2 3 2 3" xfId="41922" xr:uid="{00000000-0005-0000-0000-0000DD5B0000}"/>
    <cellStyle name="Migliaia 17 2 2 3 3" xfId="33969" xr:uid="{00000000-0005-0000-0000-0000DE5B0000}"/>
    <cellStyle name="Migliaia 17 2 2 3 4" xfId="39271" xr:uid="{00000000-0005-0000-0000-0000DF5B0000}"/>
    <cellStyle name="Migliaia 17 2 2 4" xfId="6939" xr:uid="{00000000-0005-0000-0000-0000E05B0000}"/>
    <cellStyle name="Migliaia 17 2 2 4 2" xfId="17712" xr:uid="{00000000-0005-0000-0000-0000E15B0000}"/>
    <cellStyle name="Migliaia 17 2 2 4 3" xfId="42498" xr:uid="{00000000-0005-0000-0000-0000E25B0000}"/>
    <cellStyle name="Migliaia 17 2 2 4 4" xfId="46705" xr:uid="{00000000-0005-0000-0000-0000E35B0000}"/>
    <cellStyle name="Migliaia 17 2 2 4 5" xfId="49721" xr:uid="{00000000-0005-0000-0000-0000E45B0000}"/>
    <cellStyle name="Migliaia 17 2 2 5" xfId="16269" xr:uid="{00000000-0005-0000-0000-0000E55B0000}"/>
    <cellStyle name="Migliaia 17 2 2 6" xfId="20646" xr:uid="{00000000-0005-0000-0000-0000E65B0000}"/>
    <cellStyle name="Migliaia 17 2 3" xfId="4037" xr:uid="{00000000-0005-0000-0000-0000E75B0000}"/>
    <cellStyle name="Migliaia 17 2 3 2" xfId="10507" xr:uid="{00000000-0005-0000-0000-0000E85B0000}"/>
    <cellStyle name="Migliaia 17 2 3 2 2" xfId="31463" xr:uid="{00000000-0005-0000-0000-0000E95B0000}"/>
    <cellStyle name="Migliaia 17 2 3 2 2 2" xfId="36621" xr:uid="{00000000-0005-0000-0000-0000EA5B0000}"/>
    <cellStyle name="Migliaia 17 2 3 2 2 3" xfId="41923" xr:uid="{00000000-0005-0000-0000-0000EB5B0000}"/>
    <cellStyle name="Migliaia 17 2 3 2 3" xfId="33970" xr:uid="{00000000-0005-0000-0000-0000EC5B0000}"/>
    <cellStyle name="Migliaia 17 2 3 2 4" xfId="39272" xr:uid="{00000000-0005-0000-0000-0000ED5B0000}"/>
    <cellStyle name="Migliaia 17 2 3 3" xfId="16271" xr:uid="{00000000-0005-0000-0000-0000EE5B0000}"/>
    <cellStyle name="Migliaia 17 2 3 3 2" xfId="34919" xr:uid="{00000000-0005-0000-0000-0000EF5B0000}"/>
    <cellStyle name="Migliaia 17 2 3 3 3" xfId="40221" xr:uid="{00000000-0005-0000-0000-0000F05B0000}"/>
    <cellStyle name="Migliaia 17 2 3 3 4" xfId="29528" xr:uid="{00000000-0005-0000-0000-0000F15B0000}"/>
    <cellStyle name="Migliaia 17 2 3 4" xfId="32429" xr:uid="{00000000-0005-0000-0000-0000F25B0000}"/>
    <cellStyle name="Migliaia 17 2 3 5" xfId="37570" xr:uid="{00000000-0005-0000-0000-0000F35B0000}"/>
    <cellStyle name="Migliaia 17 2 3 6" xfId="12427" xr:uid="{00000000-0005-0000-0000-0000F45B0000}"/>
    <cellStyle name="Migliaia 17 2 4" xfId="3591" xr:uid="{00000000-0005-0000-0000-0000F55B0000}"/>
    <cellStyle name="Migliaia 17 2 4 2" xfId="10210" xr:uid="{00000000-0005-0000-0000-0000F65B0000}"/>
    <cellStyle name="Migliaia 17 2 4 2 2" xfId="34920" xr:uid="{00000000-0005-0000-0000-0000F75B0000}"/>
    <cellStyle name="Migliaia 17 2 4 2 3" xfId="40222" xr:uid="{00000000-0005-0000-0000-0000F85B0000}"/>
    <cellStyle name="Migliaia 17 2 4 3" xfId="14344" xr:uid="{00000000-0005-0000-0000-0000F95B0000}"/>
    <cellStyle name="Migliaia 17 2 4 4" xfId="16272" xr:uid="{00000000-0005-0000-0000-0000FA5B0000}"/>
    <cellStyle name="Migliaia 17 2 4 4 2" xfId="37571" xr:uid="{00000000-0005-0000-0000-0000FB5B0000}"/>
    <cellStyle name="Migliaia 17 2 4 5" xfId="12428" xr:uid="{00000000-0005-0000-0000-0000FC5B0000}"/>
    <cellStyle name="Migliaia 17 2 5" xfId="9414" xr:uid="{00000000-0005-0000-0000-0000FD5B0000}"/>
    <cellStyle name="Migliaia 17 2 5 2" xfId="29529" xr:uid="{00000000-0005-0000-0000-0000FE5B0000}"/>
    <cellStyle name="Migliaia 17 2 5 2 2" xfId="34921" xr:uid="{00000000-0005-0000-0000-0000FF5B0000}"/>
    <cellStyle name="Migliaia 17 2 5 2 3" xfId="40223" xr:uid="{00000000-0005-0000-0000-0000005C0000}"/>
    <cellStyle name="Migliaia 17 2 5 3" xfId="32430" xr:uid="{00000000-0005-0000-0000-0000015C0000}"/>
    <cellStyle name="Migliaia 17 2 5 4" xfId="37572" xr:uid="{00000000-0005-0000-0000-0000025C0000}"/>
    <cellStyle name="Migliaia 17 2 6" xfId="16268" xr:uid="{00000000-0005-0000-0000-0000035C0000}"/>
    <cellStyle name="Migliaia 17 2 6 2" xfId="29530" xr:uid="{00000000-0005-0000-0000-0000045C0000}"/>
    <cellStyle name="Migliaia 17 2 6 2 2" xfId="34922" xr:uid="{00000000-0005-0000-0000-0000055C0000}"/>
    <cellStyle name="Migliaia 17 2 6 2 3" xfId="40224" xr:uid="{00000000-0005-0000-0000-0000065C0000}"/>
    <cellStyle name="Migliaia 17 2 6 3" xfId="32431" xr:uid="{00000000-0005-0000-0000-0000075C0000}"/>
    <cellStyle name="Migliaia 17 2 6 4" xfId="37573" xr:uid="{00000000-0005-0000-0000-0000085C0000}"/>
    <cellStyle name="Migliaia 17 2 6 5" xfId="20647" xr:uid="{00000000-0005-0000-0000-0000095C0000}"/>
    <cellStyle name="Migliaia 17 2 7" xfId="20645" xr:uid="{00000000-0005-0000-0000-00000A5C0000}"/>
    <cellStyle name="Migliaia 17 2 8" xfId="1805" xr:uid="{00000000-0005-0000-0000-00000B5C0000}"/>
    <cellStyle name="Migliaia 17 3" xfId="413" xr:uid="{00000000-0005-0000-0000-00000C5C0000}"/>
    <cellStyle name="Migliaia 17 3 10" xfId="20648" xr:uid="{00000000-0005-0000-0000-00000D5C0000}"/>
    <cellStyle name="Migliaia 17 3 11" xfId="12429" xr:uid="{00000000-0005-0000-0000-00000E5C0000}"/>
    <cellStyle name="Migliaia 17 3 12" xfId="1806" xr:uid="{00000000-0005-0000-0000-00000F5C0000}"/>
    <cellStyle name="Migliaia 17 3 2" xfId="414" xr:uid="{00000000-0005-0000-0000-0000105C0000}"/>
    <cellStyle name="Migliaia 17 3 2 2" xfId="4347" xr:uid="{00000000-0005-0000-0000-0000115C0000}"/>
    <cellStyle name="Migliaia 17 3 2 2 2" xfId="8218" xr:uid="{00000000-0005-0000-0000-0000125C0000}"/>
    <cellStyle name="Migliaia 17 3 2 2 2 2" xfId="14689" xr:uid="{00000000-0005-0000-0000-0000135C0000}"/>
    <cellStyle name="Migliaia 17 3 2 2 2 2 2" xfId="18152" xr:uid="{00000000-0005-0000-0000-0000145C0000}"/>
    <cellStyle name="Migliaia 17 3 2 2 2 2 2 2" xfId="34923" xr:uid="{00000000-0005-0000-0000-0000155C0000}"/>
    <cellStyle name="Migliaia 17 3 2 2 2 2 3" xfId="40225" xr:uid="{00000000-0005-0000-0000-0000165C0000}"/>
    <cellStyle name="Migliaia 17 3 2 2 2 2 4" xfId="29531" xr:uid="{00000000-0005-0000-0000-0000175C0000}"/>
    <cellStyle name="Migliaia 17 3 2 2 2 3" xfId="32432" xr:uid="{00000000-0005-0000-0000-0000185C0000}"/>
    <cellStyle name="Migliaia 17 3 2 2 2 4" xfId="37574" xr:uid="{00000000-0005-0000-0000-0000195C0000}"/>
    <cellStyle name="Migliaia 17 3 2 2 2 5" xfId="43297" xr:uid="{00000000-0005-0000-0000-00001A5C0000}"/>
    <cellStyle name="Migliaia 17 3 2 2 2 6" xfId="47158" xr:uid="{00000000-0005-0000-0000-00001B5C0000}"/>
    <cellStyle name="Migliaia 17 3 2 2 2 7" xfId="50174" xr:uid="{00000000-0005-0000-0000-00001C5C0000}"/>
    <cellStyle name="Migliaia 17 3 2 2 2 8" xfId="13953" xr:uid="{00000000-0005-0000-0000-00001D5C0000}"/>
    <cellStyle name="Migliaia 17 3 2 2 3" xfId="7990" xr:uid="{00000000-0005-0000-0000-00001E5C0000}"/>
    <cellStyle name="Migliaia 17 3 2 2 4" xfId="6940" xr:uid="{00000000-0005-0000-0000-00001F5C0000}"/>
    <cellStyle name="Migliaia 17 3 2 2 4 2" xfId="17713" xr:uid="{00000000-0005-0000-0000-0000205C0000}"/>
    <cellStyle name="Migliaia 17 3 2 2 4 3" xfId="42499" xr:uid="{00000000-0005-0000-0000-0000215C0000}"/>
    <cellStyle name="Migliaia 17 3 2 2 4 4" xfId="46706" xr:uid="{00000000-0005-0000-0000-0000225C0000}"/>
    <cellStyle name="Migliaia 17 3 2 2 4 5" xfId="49722" xr:uid="{00000000-0005-0000-0000-0000235C0000}"/>
    <cellStyle name="Migliaia 17 3 2 2 5" xfId="16275" xr:uid="{00000000-0005-0000-0000-0000245C0000}"/>
    <cellStyle name="Migliaia 17 3 2 2 6" xfId="20650" xr:uid="{00000000-0005-0000-0000-0000255C0000}"/>
    <cellStyle name="Migliaia 17 3 2 3" xfId="3593" xr:uid="{00000000-0005-0000-0000-0000265C0000}"/>
    <cellStyle name="Migliaia 17 3 2 3 2" xfId="8724" xr:uid="{00000000-0005-0000-0000-0000275C0000}"/>
    <cellStyle name="Migliaia 17 3 2 3 2 2" xfId="34924" xr:uid="{00000000-0005-0000-0000-0000285C0000}"/>
    <cellStyle name="Migliaia 17 3 2 3 2 3" xfId="40226" xr:uid="{00000000-0005-0000-0000-0000295C0000}"/>
    <cellStyle name="Migliaia 17 3 2 3 2 4" xfId="29532" xr:uid="{00000000-0005-0000-0000-00002A5C0000}"/>
    <cellStyle name="Migliaia 17 3 2 3 3" xfId="8219" xr:uid="{00000000-0005-0000-0000-00002B5C0000}"/>
    <cellStyle name="Migliaia 17 3 2 3 4" xfId="16276" xr:uid="{00000000-0005-0000-0000-00002C5C0000}"/>
    <cellStyle name="Migliaia 17 3 2 3 4 2" xfId="37575" xr:uid="{00000000-0005-0000-0000-00002D5C0000}"/>
    <cellStyle name="Migliaia 17 3 2 3 5" xfId="12430" xr:uid="{00000000-0005-0000-0000-00002E5C0000}"/>
    <cellStyle name="Migliaia 17 3 2 4" xfId="7569" xr:uid="{00000000-0005-0000-0000-00002F5C0000}"/>
    <cellStyle name="Migliaia 17 3 2 4 2" xfId="14372" xr:uid="{00000000-0005-0000-0000-0000305C0000}"/>
    <cellStyle name="Migliaia 17 3 2 4 2 2" xfId="34925" xr:uid="{00000000-0005-0000-0000-0000315C0000}"/>
    <cellStyle name="Migliaia 17 3 2 4 2 3" xfId="40227" xr:uid="{00000000-0005-0000-0000-0000325C0000}"/>
    <cellStyle name="Migliaia 17 3 2 4 3" xfId="32433" xr:uid="{00000000-0005-0000-0000-0000335C0000}"/>
    <cellStyle name="Migliaia 17 3 2 4 4" xfId="37576" xr:uid="{00000000-0005-0000-0000-0000345C0000}"/>
    <cellStyle name="Migliaia 17 3 2 4 5" xfId="13456" xr:uid="{00000000-0005-0000-0000-0000355C0000}"/>
    <cellStyle name="Migliaia 17 3 2 5" xfId="13706" xr:uid="{00000000-0005-0000-0000-0000365C0000}"/>
    <cellStyle name="Migliaia 17 3 2 5 2" xfId="29533" xr:uid="{00000000-0005-0000-0000-0000375C0000}"/>
    <cellStyle name="Migliaia 17 3 2 5 2 2" xfId="34926" xr:uid="{00000000-0005-0000-0000-0000385C0000}"/>
    <cellStyle name="Migliaia 17 3 2 5 2 3" xfId="40228" xr:uid="{00000000-0005-0000-0000-0000395C0000}"/>
    <cellStyle name="Migliaia 17 3 2 5 3" xfId="32434" xr:uid="{00000000-0005-0000-0000-00003A5C0000}"/>
    <cellStyle name="Migliaia 17 3 2 5 4" xfId="37577" xr:uid="{00000000-0005-0000-0000-00003B5C0000}"/>
    <cellStyle name="Migliaia 17 3 2 6" xfId="16274" xr:uid="{00000000-0005-0000-0000-00003C5C0000}"/>
    <cellStyle name="Migliaia 17 3 2 6 2" xfId="29534" xr:uid="{00000000-0005-0000-0000-00003D5C0000}"/>
    <cellStyle name="Migliaia 17 3 2 6 2 2" xfId="34927" xr:uid="{00000000-0005-0000-0000-00003E5C0000}"/>
    <cellStyle name="Migliaia 17 3 2 6 2 3" xfId="40229" xr:uid="{00000000-0005-0000-0000-00003F5C0000}"/>
    <cellStyle name="Migliaia 17 3 2 6 3" xfId="32435" xr:uid="{00000000-0005-0000-0000-0000405C0000}"/>
    <cellStyle name="Migliaia 17 3 2 6 4" xfId="37578" xr:uid="{00000000-0005-0000-0000-0000415C0000}"/>
    <cellStyle name="Migliaia 17 3 2 6 5" xfId="20651" xr:uid="{00000000-0005-0000-0000-0000425C0000}"/>
    <cellStyle name="Migliaia 17 3 2 7" xfId="20649" xr:uid="{00000000-0005-0000-0000-0000435C0000}"/>
    <cellStyle name="Migliaia 17 3 2 8" xfId="2373" xr:uid="{00000000-0005-0000-0000-0000445C0000}"/>
    <cellStyle name="Migliaia 17 3 3" xfId="2372" xr:uid="{00000000-0005-0000-0000-0000455C0000}"/>
    <cellStyle name="Migliaia 17 3 3 2" xfId="4346" xr:uid="{00000000-0005-0000-0000-0000465C0000}"/>
    <cellStyle name="Migliaia 17 3 3 2 2" xfId="6006" xr:uid="{00000000-0005-0000-0000-0000475C0000}"/>
    <cellStyle name="Migliaia 17 3 3 2 2 2" xfId="34929" xr:uid="{00000000-0005-0000-0000-0000485C0000}"/>
    <cellStyle name="Migliaia 17 3 3 2 2 3" xfId="40231" xr:uid="{00000000-0005-0000-0000-0000495C0000}"/>
    <cellStyle name="Migliaia 17 3 3 2 3" xfId="14485" xr:uid="{00000000-0005-0000-0000-00004A5C0000}"/>
    <cellStyle name="Migliaia 17 3 3 2 4" xfId="16278" xr:uid="{00000000-0005-0000-0000-00004B5C0000}"/>
    <cellStyle name="Migliaia 17 3 3 2 4 2" xfId="37580" xr:uid="{00000000-0005-0000-0000-00004C5C0000}"/>
    <cellStyle name="Migliaia 17 3 3 2 5" xfId="12432" xr:uid="{00000000-0005-0000-0000-00004D5C0000}"/>
    <cellStyle name="Migliaia 17 3 3 3" xfId="5758" xr:uid="{00000000-0005-0000-0000-00004E5C0000}"/>
    <cellStyle name="Migliaia 17 3 3 3 2" xfId="29536" xr:uid="{00000000-0005-0000-0000-00004F5C0000}"/>
    <cellStyle name="Migliaia 17 3 3 3 2 2" xfId="34930" xr:uid="{00000000-0005-0000-0000-0000505C0000}"/>
    <cellStyle name="Migliaia 17 3 3 3 2 3" xfId="40232" xr:uid="{00000000-0005-0000-0000-0000515C0000}"/>
    <cellStyle name="Migliaia 17 3 3 3 3" xfId="32437" xr:uid="{00000000-0005-0000-0000-0000525C0000}"/>
    <cellStyle name="Migliaia 17 3 3 3 4" xfId="37581" xr:uid="{00000000-0005-0000-0000-0000535C0000}"/>
    <cellStyle name="Migliaia 17 3 3 4" xfId="16277" xr:uid="{00000000-0005-0000-0000-0000545C0000}"/>
    <cellStyle name="Migliaia 17 3 3 4 2" xfId="29537" xr:uid="{00000000-0005-0000-0000-0000555C0000}"/>
    <cellStyle name="Migliaia 17 3 3 4 2 2" xfId="34931" xr:uid="{00000000-0005-0000-0000-0000565C0000}"/>
    <cellStyle name="Migliaia 17 3 3 4 2 3" xfId="40233" xr:uid="{00000000-0005-0000-0000-0000575C0000}"/>
    <cellStyle name="Migliaia 17 3 3 4 3" xfId="32438" xr:uid="{00000000-0005-0000-0000-0000585C0000}"/>
    <cellStyle name="Migliaia 17 3 3 4 4" xfId="37582" xr:uid="{00000000-0005-0000-0000-0000595C0000}"/>
    <cellStyle name="Migliaia 17 3 3 4 5" xfId="20652" xr:uid="{00000000-0005-0000-0000-00005A5C0000}"/>
    <cellStyle name="Migliaia 17 3 3 5" xfId="20653" xr:uid="{00000000-0005-0000-0000-00005B5C0000}"/>
    <cellStyle name="Migliaia 17 3 3 5 2" xfId="29538" xr:uid="{00000000-0005-0000-0000-00005C5C0000}"/>
    <cellStyle name="Migliaia 17 3 3 5 2 2" xfId="34932" xr:uid="{00000000-0005-0000-0000-00005D5C0000}"/>
    <cellStyle name="Migliaia 17 3 3 5 2 3" xfId="40234" xr:uid="{00000000-0005-0000-0000-00005E5C0000}"/>
    <cellStyle name="Migliaia 17 3 3 5 3" xfId="32439" xr:uid="{00000000-0005-0000-0000-00005F5C0000}"/>
    <cellStyle name="Migliaia 17 3 3 5 4" xfId="37583" xr:uid="{00000000-0005-0000-0000-0000605C0000}"/>
    <cellStyle name="Migliaia 17 3 3 6" xfId="29535" xr:uid="{00000000-0005-0000-0000-0000615C0000}"/>
    <cellStyle name="Migliaia 17 3 3 6 2" xfId="34928" xr:uid="{00000000-0005-0000-0000-0000625C0000}"/>
    <cellStyle name="Migliaia 17 3 3 6 3" xfId="40230" xr:uid="{00000000-0005-0000-0000-0000635C0000}"/>
    <cellStyle name="Migliaia 17 3 3 7" xfId="32436" xr:uid="{00000000-0005-0000-0000-0000645C0000}"/>
    <cellStyle name="Migliaia 17 3 3 8" xfId="37579" xr:uid="{00000000-0005-0000-0000-0000655C0000}"/>
    <cellStyle name="Migliaia 17 3 3 9" xfId="12431" xr:uid="{00000000-0005-0000-0000-0000665C0000}"/>
    <cellStyle name="Migliaia 17 3 4" xfId="3273" xr:uid="{00000000-0005-0000-0000-0000675C0000}"/>
    <cellStyle name="Migliaia 17 3 4 2" xfId="4783" xr:uid="{00000000-0005-0000-0000-0000685C0000}"/>
    <cellStyle name="Migliaia 17 3 4 2 2" xfId="10735" xr:uid="{00000000-0005-0000-0000-0000695C0000}"/>
    <cellStyle name="Migliaia 17 3 4 2 3" xfId="14937" xr:uid="{00000000-0005-0000-0000-00006A5C0000}"/>
    <cellStyle name="Migliaia 17 3 4 2 4" xfId="16280" xr:uid="{00000000-0005-0000-0000-00006B5C0000}"/>
    <cellStyle name="Migliaia 17 3 4 2 5" xfId="28601" xr:uid="{00000000-0005-0000-0000-00006C5C0000}"/>
    <cellStyle name="Migliaia 17 3 4 2 6" xfId="12434" xr:uid="{00000000-0005-0000-0000-00006D5C0000}"/>
    <cellStyle name="Migliaia 17 3 4 3" xfId="9983" xr:uid="{00000000-0005-0000-0000-00006E5C0000}"/>
    <cellStyle name="Migliaia 17 3 4 3 2" xfId="31464" xr:uid="{00000000-0005-0000-0000-00006F5C0000}"/>
    <cellStyle name="Migliaia 17 3 4 3 2 2" xfId="36622" xr:uid="{00000000-0005-0000-0000-0000705C0000}"/>
    <cellStyle name="Migliaia 17 3 4 3 2 3" xfId="41924" xr:uid="{00000000-0005-0000-0000-0000715C0000}"/>
    <cellStyle name="Migliaia 17 3 4 3 3" xfId="33971" xr:uid="{00000000-0005-0000-0000-0000725C0000}"/>
    <cellStyle name="Migliaia 17 3 4 3 4" xfId="39273" xr:uid="{00000000-0005-0000-0000-0000735C0000}"/>
    <cellStyle name="Migliaia 17 3 4 4" xfId="16279" xr:uid="{00000000-0005-0000-0000-0000745C0000}"/>
    <cellStyle name="Migliaia 17 3 4 4 2" xfId="34933" xr:uid="{00000000-0005-0000-0000-0000755C0000}"/>
    <cellStyle name="Migliaia 17 3 4 4 3" xfId="40235" xr:uid="{00000000-0005-0000-0000-0000765C0000}"/>
    <cellStyle name="Migliaia 17 3 4 4 4" xfId="29539" xr:uid="{00000000-0005-0000-0000-0000775C0000}"/>
    <cellStyle name="Migliaia 17 3 4 5" xfId="32440" xr:uid="{00000000-0005-0000-0000-0000785C0000}"/>
    <cellStyle name="Migliaia 17 3 4 6" xfId="37584" xr:uid="{00000000-0005-0000-0000-0000795C0000}"/>
    <cellStyle name="Migliaia 17 3 4 7" xfId="12433" xr:uid="{00000000-0005-0000-0000-00007A5C0000}"/>
    <cellStyle name="Migliaia 17 3 5" xfId="4038" xr:uid="{00000000-0005-0000-0000-00007B5C0000}"/>
    <cellStyle name="Migliaia 17 3 5 2" xfId="10508" xr:uid="{00000000-0005-0000-0000-00007C5C0000}"/>
    <cellStyle name="Migliaia 17 3 5 2 2" xfId="31465" xr:uid="{00000000-0005-0000-0000-00007D5C0000}"/>
    <cellStyle name="Migliaia 17 3 5 2 2 2" xfId="36623" xr:uid="{00000000-0005-0000-0000-00007E5C0000}"/>
    <cellStyle name="Migliaia 17 3 5 2 2 3" xfId="41925" xr:uid="{00000000-0005-0000-0000-00007F5C0000}"/>
    <cellStyle name="Migliaia 17 3 5 2 3" xfId="33972" xr:uid="{00000000-0005-0000-0000-0000805C0000}"/>
    <cellStyle name="Migliaia 17 3 5 2 4" xfId="39274" xr:uid="{00000000-0005-0000-0000-0000815C0000}"/>
    <cellStyle name="Migliaia 17 3 5 3" xfId="16281" xr:uid="{00000000-0005-0000-0000-0000825C0000}"/>
    <cellStyle name="Migliaia 17 3 5 3 2" xfId="34934" xr:uid="{00000000-0005-0000-0000-0000835C0000}"/>
    <cellStyle name="Migliaia 17 3 5 3 3" xfId="40236" xr:uid="{00000000-0005-0000-0000-0000845C0000}"/>
    <cellStyle name="Migliaia 17 3 5 3 4" xfId="29540" xr:uid="{00000000-0005-0000-0000-0000855C0000}"/>
    <cellStyle name="Migliaia 17 3 5 4" xfId="32441" xr:uid="{00000000-0005-0000-0000-0000865C0000}"/>
    <cellStyle name="Migliaia 17 3 5 5" xfId="37585" xr:uid="{00000000-0005-0000-0000-0000875C0000}"/>
    <cellStyle name="Migliaia 17 3 5 6" xfId="12435" xr:uid="{00000000-0005-0000-0000-0000885C0000}"/>
    <cellStyle name="Migliaia 17 3 6" xfId="3592" xr:uid="{00000000-0005-0000-0000-0000895C0000}"/>
    <cellStyle name="Migliaia 17 3 6 2" xfId="10211" xr:uid="{00000000-0005-0000-0000-00008A5C0000}"/>
    <cellStyle name="Migliaia 17 3 6 2 2" xfId="34935" xr:uid="{00000000-0005-0000-0000-00008B5C0000}"/>
    <cellStyle name="Migliaia 17 3 6 2 3" xfId="40237" xr:uid="{00000000-0005-0000-0000-00008C5C0000}"/>
    <cellStyle name="Migliaia 17 3 6 3" xfId="14458" xr:uid="{00000000-0005-0000-0000-00008D5C0000}"/>
    <cellStyle name="Migliaia 17 3 6 4" xfId="16282" xr:uid="{00000000-0005-0000-0000-00008E5C0000}"/>
    <cellStyle name="Migliaia 17 3 6 4 2" xfId="37586" xr:uid="{00000000-0005-0000-0000-00008F5C0000}"/>
    <cellStyle name="Migliaia 17 3 6 5" xfId="12436" xr:uid="{00000000-0005-0000-0000-0000905C0000}"/>
    <cellStyle name="Migliaia 17 3 7" xfId="8582" xr:uid="{00000000-0005-0000-0000-0000915C0000}"/>
    <cellStyle name="Migliaia 17 3 7 2" xfId="29541" xr:uid="{00000000-0005-0000-0000-0000925C0000}"/>
    <cellStyle name="Migliaia 17 3 7 2 2" xfId="34936" xr:uid="{00000000-0005-0000-0000-0000935C0000}"/>
    <cellStyle name="Migliaia 17 3 7 2 3" xfId="40238" xr:uid="{00000000-0005-0000-0000-0000945C0000}"/>
    <cellStyle name="Migliaia 17 3 7 3" xfId="32442" xr:uid="{00000000-0005-0000-0000-0000955C0000}"/>
    <cellStyle name="Migliaia 17 3 7 4" xfId="37587" xr:uid="{00000000-0005-0000-0000-0000965C0000}"/>
    <cellStyle name="Migliaia 17 3 8" xfId="13707" xr:uid="{00000000-0005-0000-0000-0000975C0000}"/>
    <cellStyle name="Migliaia 17 3 8 2" xfId="29542" xr:uid="{00000000-0005-0000-0000-0000985C0000}"/>
    <cellStyle name="Migliaia 17 3 8 2 2" xfId="34937" xr:uid="{00000000-0005-0000-0000-0000995C0000}"/>
    <cellStyle name="Migliaia 17 3 8 2 3" xfId="40239" xr:uid="{00000000-0005-0000-0000-00009A5C0000}"/>
    <cellStyle name="Migliaia 17 3 8 3" xfId="32443" xr:uid="{00000000-0005-0000-0000-00009B5C0000}"/>
    <cellStyle name="Migliaia 17 3 8 4" xfId="37588" xr:uid="{00000000-0005-0000-0000-00009C5C0000}"/>
    <cellStyle name="Migliaia 17 3 8 5" xfId="20654" xr:uid="{00000000-0005-0000-0000-00009D5C0000}"/>
    <cellStyle name="Migliaia 17 3 9" xfId="16273" xr:uid="{00000000-0005-0000-0000-00009E5C0000}"/>
    <cellStyle name="Migliaia 17 4" xfId="415" xr:uid="{00000000-0005-0000-0000-00009F5C0000}"/>
    <cellStyle name="Migliaia 17 4 2" xfId="4348" xr:uid="{00000000-0005-0000-0000-0000A05C0000}"/>
    <cellStyle name="Migliaia 17 4 2 2" xfId="5105" xr:uid="{00000000-0005-0000-0000-0000A15C0000}"/>
    <cellStyle name="Migliaia 17 4 2 2 2" xfId="29543" xr:uid="{00000000-0005-0000-0000-0000A25C0000}"/>
    <cellStyle name="Migliaia 17 4 2 2 2 2" xfId="34938" xr:uid="{00000000-0005-0000-0000-0000A35C0000}"/>
    <cellStyle name="Migliaia 17 4 2 2 2 3" xfId="40240" xr:uid="{00000000-0005-0000-0000-0000A45C0000}"/>
    <cellStyle name="Migliaia 17 4 2 2 3" xfId="32444" xr:uid="{00000000-0005-0000-0000-0000A55C0000}"/>
    <cellStyle name="Migliaia 17 4 2 2 4" xfId="37589" xr:uid="{00000000-0005-0000-0000-0000A65C0000}"/>
    <cellStyle name="Migliaia 17 4 2 3" xfId="8220" xr:uid="{00000000-0005-0000-0000-0000A75C0000}"/>
    <cellStyle name="Migliaia 17 4 2 3 2" xfId="29544" xr:uid="{00000000-0005-0000-0000-0000A85C0000}"/>
    <cellStyle name="Migliaia 17 4 2 3 2 2" xfId="34939" xr:uid="{00000000-0005-0000-0000-0000A95C0000}"/>
    <cellStyle name="Migliaia 17 4 2 3 2 3" xfId="40241" xr:uid="{00000000-0005-0000-0000-0000AA5C0000}"/>
    <cellStyle name="Migliaia 17 4 2 3 3" xfId="32445" xr:uid="{00000000-0005-0000-0000-0000AB5C0000}"/>
    <cellStyle name="Migliaia 17 4 2 3 4" xfId="37590" xr:uid="{00000000-0005-0000-0000-0000AC5C0000}"/>
    <cellStyle name="Migliaia 17 4 2 4" xfId="7571" xr:uid="{00000000-0005-0000-0000-0000AD5C0000}"/>
    <cellStyle name="Migliaia 17 4 2 5" xfId="6942" xr:uid="{00000000-0005-0000-0000-0000AE5C0000}"/>
    <cellStyle name="Migliaia 17 4 2 5 2" xfId="17715" xr:uid="{00000000-0005-0000-0000-0000AF5C0000}"/>
    <cellStyle name="Migliaia 17 4 2 5 3" xfId="42501" xr:uid="{00000000-0005-0000-0000-0000B05C0000}"/>
    <cellStyle name="Migliaia 17 4 2 5 4" xfId="46708" xr:uid="{00000000-0005-0000-0000-0000B15C0000}"/>
    <cellStyle name="Migliaia 17 4 2 5 5" xfId="49724" xr:uid="{00000000-0005-0000-0000-0000B25C0000}"/>
    <cellStyle name="Migliaia 17 4 2 6" xfId="16284" xr:uid="{00000000-0005-0000-0000-0000B35C0000}"/>
    <cellStyle name="Migliaia 17 4 2 7" xfId="20656" xr:uid="{00000000-0005-0000-0000-0000B45C0000}"/>
    <cellStyle name="Migliaia 17 4 3" xfId="5106" xr:uid="{00000000-0005-0000-0000-0000B55C0000}"/>
    <cellStyle name="Migliaia 17 4 3 2" xfId="14486" xr:uid="{00000000-0005-0000-0000-0000B65C0000}"/>
    <cellStyle name="Migliaia 17 4 3 2 2" xfId="34940" xr:uid="{00000000-0005-0000-0000-0000B75C0000}"/>
    <cellStyle name="Migliaia 17 4 3 2 3" xfId="40242" xr:uid="{00000000-0005-0000-0000-0000B85C0000}"/>
    <cellStyle name="Migliaia 17 4 3 3" xfId="32446" xr:uid="{00000000-0005-0000-0000-0000B95C0000}"/>
    <cellStyle name="Migliaia 17 4 3 4" xfId="37591" xr:uid="{00000000-0005-0000-0000-0000BA5C0000}"/>
    <cellStyle name="Migliaia 17 4 3 5" xfId="13705" xr:uid="{00000000-0005-0000-0000-0000BB5C0000}"/>
    <cellStyle name="Migliaia 17 4 4" xfId="8221" xr:uid="{00000000-0005-0000-0000-0000BC5C0000}"/>
    <cellStyle name="Migliaia 17 4 4 2" xfId="29545" xr:uid="{00000000-0005-0000-0000-0000BD5C0000}"/>
    <cellStyle name="Migliaia 17 4 4 2 2" xfId="34941" xr:uid="{00000000-0005-0000-0000-0000BE5C0000}"/>
    <cellStyle name="Migliaia 17 4 4 2 3" xfId="40243" xr:uid="{00000000-0005-0000-0000-0000BF5C0000}"/>
    <cellStyle name="Migliaia 17 4 4 3" xfId="32447" xr:uid="{00000000-0005-0000-0000-0000C05C0000}"/>
    <cellStyle name="Migliaia 17 4 4 4" xfId="37592" xr:uid="{00000000-0005-0000-0000-0000C15C0000}"/>
    <cellStyle name="Migliaia 17 4 5" xfId="7570" xr:uid="{00000000-0005-0000-0000-0000C25C0000}"/>
    <cellStyle name="Migliaia 17 4 5 2" xfId="29546" xr:uid="{00000000-0005-0000-0000-0000C35C0000}"/>
    <cellStyle name="Migliaia 17 4 5 2 2" xfId="34942" xr:uid="{00000000-0005-0000-0000-0000C45C0000}"/>
    <cellStyle name="Migliaia 17 4 5 2 3" xfId="40244" xr:uid="{00000000-0005-0000-0000-0000C55C0000}"/>
    <cellStyle name="Migliaia 17 4 5 3" xfId="32448" xr:uid="{00000000-0005-0000-0000-0000C65C0000}"/>
    <cellStyle name="Migliaia 17 4 5 4" xfId="37593" xr:uid="{00000000-0005-0000-0000-0000C75C0000}"/>
    <cellStyle name="Migliaia 17 4 6" xfId="6941" xr:uid="{00000000-0005-0000-0000-0000C85C0000}"/>
    <cellStyle name="Migliaia 17 4 6 2" xfId="17714" xr:uid="{00000000-0005-0000-0000-0000C95C0000}"/>
    <cellStyle name="Migliaia 17 4 6 2 2" xfId="34943" xr:uid="{00000000-0005-0000-0000-0000CA5C0000}"/>
    <cellStyle name="Migliaia 17 4 6 2 3" xfId="40245" xr:uid="{00000000-0005-0000-0000-0000CB5C0000}"/>
    <cellStyle name="Migliaia 17 4 6 2 4" xfId="29547" xr:uid="{00000000-0005-0000-0000-0000CC5C0000}"/>
    <cellStyle name="Migliaia 17 4 6 3" xfId="32449" xr:uid="{00000000-0005-0000-0000-0000CD5C0000}"/>
    <cellStyle name="Migliaia 17 4 6 4" xfId="37594" xr:uid="{00000000-0005-0000-0000-0000CE5C0000}"/>
    <cellStyle name="Migliaia 17 4 6 5" xfId="20657" xr:uid="{00000000-0005-0000-0000-0000CF5C0000}"/>
    <cellStyle name="Migliaia 17 4 6 6" xfId="42500" xr:uid="{00000000-0005-0000-0000-0000D05C0000}"/>
    <cellStyle name="Migliaia 17 4 6 7" xfId="46707" xr:uid="{00000000-0005-0000-0000-0000D15C0000}"/>
    <cellStyle name="Migliaia 17 4 6 8" xfId="49723" xr:uid="{00000000-0005-0000-0000-0000D25C0000}"/>
    <cellStyle name="Migliaia 17 4 7" xfId="16283" xr:uid="{00000000-0005-0000-0000-0000D35C0000}"/>
    <cellStyle name="Migliaia 17 4 7 2" xfId="29548" xr:uid="{00000000-0005-0000-0000-0000D45C0000}"/>
    <cellStyle name="Migliaia 17 4 7 2 2" xfId="34944" xr:uid="{00000000-0005-0000-0000-0000D55C0000}"/>
    <cellStyle name="Migliaia 17 4 7 2 3" xfId="40246" xr:uid="{00000000-0005-0000-0000-0000D65C0000}"/>
    <cellStyle name="Migliaia 17 4 7 3" xfId="32450" xr:uid="{00000000-0005-0000-0000-0000D75C0000}"/>
    <cellStyle name="Migliaia 17 4 7 4" xfId="37595" xr:uid="{00000000-0005-0000-0000-0000D85C0000}"/>
    <cellStyle name="Migliaia 17 4 7 5" xfId="20658" xr:uid="{00000000-0005-0000-0000-0000D95C0000}"/>
    <cellStyle name="Migliaia 17 4 8" xfId="20655" xr:uid="{00000000-0005-0000-0000-0000DA5C0000}"/>
    <cellStyle name="Migliaia 17 4 9" xfId="2374" xr:uid="{00000000-0005-0000-0000-0000DB5C0000}"/>
    <cellStyle name="Migliaia 17 5" xfId="416" xr:uid="{00000000-0005-0000-0000-0000DC5C0000}"/>
    <cellStyle name="Migliaia 17 5 2" xfId="4349" xr:uid="{00000000-0005-0000-0000-0000DD5C0000}"/>
    <cellStyle name="Migliaia 17 5 2 2" xfId="14690" xr:uid="{00000000-0005-0000-0000-0000DE5C0000}"/>
    <cellStyle name="Migliaia 17 5 2 2 2" xfId="34945" xr:uid="{00000000-0005-0000-0000-0000DF5C0000}"/>
    <cellStyle name="Migliaia 17 5 2 2 3" xfId="40247" xr:uid="{00000000-0005-0000-0000-0000E05C0000}"/>
    <cellStyle name="Migliaia 17 5 2 3" xfId="16286" xr:uid="{00000000-0005-0000-0000-0000E15C0000}"/>
    <cellStyle name="Migliaia 17 5 2 3 2" xfId="32451" xr:uid="{00000000-0005-0000-0000-0000E25C0000}"/>
    <cellStyle name="Migliaia 17 5 2 4" xfId="37596" xr:uid="{00000000-0005-0000-0000-0000E35C0000}"/>
    <cellStyle name="Migliaia 17 5 2 5" xfId="12437" xr:uid="{00000000-0005-0000-0000-0000E45C0000}"/>
    <cellStyle name="Migliaia 17 5 3" xfId="7572" xr:uid="{00000000-0005-0000-0000-0000E55C0000}"/>
    <cellStyle name="Migliaia 17 5 3 2" xfId="29549" xr:uid="{00000000-0005-0000-0000-0000E65C0000}"/>
    <cellStyle name="Migliaia 17 5 3 2 2" xfId="34946" xr:uid="{00000000-0005-0000-0000-0000E75C0000}"/>
    <cellStyle name="Migliaia 17 5 3 2 3" xfId="40248" xr:uid="{00000000-0005-0000-0000-0000E85C0000}"/>
    <cellStyle name="Migliaia 17 5 3 3" xfId="32452" xr:uid="{00000000-0005-0000-0000-0000E95C0000}"/>
    <cellStyle name="Migliaia 17 5 3 4" xfId="37597" xr:uid="{00000000-0005-0000-0000-0000EA5C0000}"/>
    <cellStyle name="Migliaia 17 5 4" xfId="6943" xr:uid="{00000000-0005-0000-0000-0000EB5C0000}"/>
    <cellStyle name="Migliaia 17 5 4 2" xfId="17716" xr:uid="{00000000-0005-0000-0000-0000EC5C0000}"/>
    <cellStyle name="Migliaia 17 5 4 2 2" xfId="34947" xr:uid="{00000000-0005-0000-0000-0000ED5C0000}"/>
    <cellStyle name="Migliaia 17 5 4 2 3" xfId="40249" xr:uid="{00000000-0005-0000-0000-0000EE5C0000}"/>
    <cellStyle name="Migliaia 17 5 4 2 4" xfId="29550" xr:uid="{00000000-0005-0000-0000-0000EF5C0000}"/>
    <cellStyle name="Migliaia 17 5 4 3" xfId="32453" xr:uid="{00000000-0005-0000-0000-0000F05C0000}"/>
    <cellStyle name="Migliaia 17 5 4 4" xfId="37598" xr:uid="{00000000-0005-0000-0000-0000F15C0000}"/>
    <cellStyle name="Migliaia 17 5 4 5" xfId="20660" xr:uid="{00000000-0005-0000-0000-0000F25C0000}"/>
    <cellStyle name="Migliaia 17 5 4 6" xfId="28584" xr:uid="{00000000-0005-0000-0000-0000F35C0000}"/>
    <cellStyle name="Migliaia 17 5 4 7" xfId="46709" xr:uid="{00000000-0005-0000-0000-0000F45C0000}"/>
    <cellStyle name="Migliaia 17 5 4 8" xfId="49725" xr:uid="{00000000-0005-0000-0000-0000F55C0000}"/>
    <cellStyle name="Migliaia 17 5 5" xfId="16285" xr:uid="{00000000-0005-0000-0000-0000F65C0000}"/>
    <cellStyle name="Migliaia 17 5 5 2" xfId="29551" xr:uid="{00000000-0005-0000-0000-0000F75C0000}"/>
    <cellStyle name="Migliaia 17 5 5 2 2" xfId="34948" xr:uid="{00000000-0005-0000-0000-0000F85C0000}"/>
    <cellStyle name="Migliaia 17 5 5 2 3" xfId="40250" xr:uid="{00000000-0005-0000-0000-0000F95C0000}"/>
    <cellStyle name="Migliaia 17 5 5 3" xfId="32454" xr:uid="{00000000-0005-0000-0000-0000FA5C0000}"/>
    <cellStyle name="Migliaia 17 5 5 4" xfId="37599" xr:uid="{00000000-0005-0000-0000-0000FB5C0000}"/>
    <cellStyle name="Migliaia 17 5 5 5" xfId="20661" xr:uid="{00000000-0005-0000-0000-0000FC5C0000}"/>
    <cellStyle name="Migliaia 17 5 6" xfId="20662" xr:uid="{00000000-0005-0000-0000-0000FD5C0000}"/>
    <cellStyle name="Migliaia 17 5 6 2" xfId="29552" xr:uid="{00000000-0005-0000-0000-0000FE5C0000}"/>
    <cellStyle name="Migliaia 17 5 6 2 2" xfId="34949" xr:uid="{00000000-0005-0000-0000-0000FF5C0000}"/>
    <cellStyle name="Migliaia 17 5 6 2 3" xfId="40251" xr:uid="{00000000-0005-0000-0000-0000005D0000}"/>
    <cellStyle name="Migliaia 17 5 6 3" xfId="32455" xr:uid="{00000000-0005-0000-0000-0000015D0000}"/>
    <cellStyle name="Migliaia 17 5 6 4" xfId="37600" xr:uid="{00000000-0005-0000-0000-0000025D0000}"/>
    <cellStyle name="Migliaia 17 5 7" xfId="20659" xr:uid="{00000000-0005-0000-0000-0000035D0000}"/>
    <cellStyle name="Migliaia 17 5 8" xfId="2375" xr:uid="{00000000-0005-0000-0000-0000045D0000}"/>
    <cellStyle name="Migliaia 17 6" xfId="2370" xr:uid="{00000000-0005-0000-0000-0000055D0000}"/>
    <cellStyle name="Migliaia 17 6 2" xfId="4344" xr:uid="{00000000-0005-0000-0000-0000065D0000}"/>
    <cellStyle name="Migliaia 17 6 2 2" xfId="6005" xr:uid="{00000000-0005-0000-0000-0000075D0000}"/>
    <cellStyle name="Migliaia 17 6 2 3" xfId="14979" xr:uid="{00000000-0005-0000-0000-0000085D0000}"/>
    <cellStyle name="Migliaia 17 6 2 4" xfId="16288" xr:uid="{00000000-0005-0000-0000-0000095D0000}"/>
    <cellStyle name="Migliaia 17 6 2 5" xfId="28602" xr:uid="{00000000-0005-0000-0000-00000A5D0000}"/>
    <cellStyle name="Migliaia 17 6 2 6" xfId="12439" xr:uid="{00000000-0005-0000-0000-00000B5D0000}"/>
    <cellStyle name="Migliaia 17 6 3" xfId="5757" xr:uid="{00000000-0005-0000-0000-00000C5D0000}"/>
    <cellStyle name="Migliaia 17 6 3 2" xfId="31466" xr:uid="{00000000-0005-0000-0000-00000D5D0000}"/>
    <cellStyle name="Migliaia 17 6 3 2 2" xfId="36624" xr:uid="{00000000-0005-0000-0000-00000E5D0000}"/>
    <cellStyle name="Migliaia 17 6 3 2 3" xfId="41926" xr:uid="{00000000-0005-0000-0000-00000F5D0000}"/>
    <cellStyle name="Migliaia 17 6 3 3" xfId="33973" xr:uid="{00000000-0005-0000-0000-0000105D0000}"/>
    <cellStyle name="Migliaia 17 6 3 4" xfId="39275" xr:uid="{00000000-0005-0000-0000-0000115D0000}"/>
    <cellStyle name="Migliaia 17 6 4" xfId="16287" xr:uid="{00000000-0005-0000-0000-0000125D0000}"/>
    <cellStyle name="Migliaia 17 6 4 2" xfId="34950" xr:uid="{00000000-0005-0000-0000-0000135D0000}"/>
    <cellStyle name="Migliaia 17 6 4 3" xfId="40252" xr:uid="{00000000-0005-0000-0000-0000145D0000}"/>
    <cellStyle name="Migliaia 17 6 4 4" xfId="29553" xr:uid="{00000000-0005-0000-0000-0000155D0000}"/>
    <cellStyle name="Migliaia 17 6 5" xfId="32456" xr:uid="{00000000-0005-0000-0000-0000165D0000}"/>
    <cellStyle name="Migliaia 17 6 6" xfId="37601" xr:uid="{00000000-0005-0000-0000-0000175D0000}"/>
    <cellStyle name="Migliaia 17 6 7" xfId="12438" xr:uid="{00000000-0005-0000-0000-0000185D0000}"/>
    <cellStyle name="Migliaia 17 7" xfId="4036" xr:uid="{00000000-0005-0000-0000-0000195D0000}"/>
    <cellStyle name="Migliaia 17 7 2" xfId="10506" xr:uid="{00000000-0005-0000-0000-00001A5D0000}"/>
    <cellStyle name="Migliaia 17 7 2 2" xfId="31467" xr:uid="{00000000-0005-0000-0000-00001B5D0000}"/>
    <cellStyle name="Migliaia 17 7 2 2 2" xfId="36625" xr:uid="{00000000-0005-0000-0000-00001C5D0000}"/>
    <cellStyle name="Migliaia 17 7 2 2 3" xfId="41927" xr:uid="{00000000-0005-0000-0000-00001D5D0000}"/>
    <cellStyle name="Migliaia 17 7 2 3" xfId="33974" xr:uid="{00000000-0005-0000-0000-00001E5D0000}"/>
    <cellStyle name="Migliaia 17 7 2 4" xfId="39276" xr:uid="{00000000-0005-0000-0000-00001F5D0000}"/>
    <cellStyle name="Migliaia 17 7 3" xfId="16289" xr:uid="{00000000-0005-0000-0000-0000205D0000}"/>
    <cellStyle name="Migliaia 17 7 3 2" xfId="34951" xr:uid="{00000000-0005-0000-0000-0000215D0000}"/>
    <cellStyle name="Migliaia 17 7 3 3" xfId="40253" xr:uid="{00000000-0005-0000-0000-0000225D0000}"/>
    <cellStyle name="Migliaia 17 7 3 4" xfId="29554" xr:uid="{00000000-0005-0000-0000-0000235D0000}"/>
    <cellStyle name="Migliaia 17 7 4" xfId="32457" xr:uid="{00000000-0005-0000-0000-0000245D0000}"/>
    <cellStyle name="Migliaia 17 7 5" xfId="37602" xr:uid="{00000000-0005-0000-0000-0000255D0000}"/>
    <cellStyle name="Migliaia 17 7 6" xfId="12440" xr:uid="{00000000-0005-0000-0000-0000265D0000}"/>
    <cellStyle name="Migliaia 17 8" xfId="3590" xr:uid="{00000000-0005-0000-0000-0000275D0000}"/>
    <cellStyle name="Migliaia 17 8 2" xfId="10209" xr:uid="{00000000-0005-0000-0000-0000285D0000}"/>
    <cellStyle name="Migliaia 17 8 2 2" xfId="31468" xr:uid="{00000000-0005-0000-0000-0000295D0000}"/>
    <cellStyle name="Migliaia 17 8 2 2 2" xfId="36626" xr:uid="{00000000-0005-0000-0000-00002A5D0000}"/>
    <cellStyle name="Migliaia 17 8 2 2 3" xfId="41928" xr:uid="{00000000-0005-0000-0000-00002B5D0000}"/>
    <cellStyle name="Migliaia 17 8 2 3" xfId="33975" xr:uid="{00000000-0005-0000-0000-00002C5D0000}"/>
    <cellStyle name="Migliaia 17 8 2 4" xfId="39277" xr:uid="{00000000-0005-0000-0000-00002D5D0000}"/>
    <cellStyle name="Migliaia 17 8 3" xfId="16290" xr:uid="{00000000-0005-0000-0000-00002E5D0000}"/>
    <cellStyle name="Migliaia 17 8 3 2" xfId="34952" xr:uid="{00000000-0005-0000-0000-00002F5D0000}"/>
    <cellStyle name="Migliaia 17 8 3 3" xfId="40254" xr:uid="{00000000-0005-0000-0000-0000305D0000}"/>
    <cellStyle name="Migliaia 17 8 3 4" xfId="29555" xr:uid="{00000000-0005-0000-0000-0000315D0000}"/>
    <cellStyle name="Migliaia 17 8 4" xfId="32458" xr:uid="{00000000-0005-0000-0000-0000325D0000}"/>
    <cellStyle name="Migliaia 17 8 5" xfId="37603" xr:uid="{00000000-0005-0000-0000-0000335D0000}"/>
    <cellStyle name="Migliaia 17 8 6" xfId="12441" xr:uid="{00000000-0005-0000-0000-0000345D0000}"/>
    <cellStyle name="Migliaia 17 9" xfId="13455" xr:uid="{00000000-0005-0000-0000-0000355D0000}"/>
    <cellStyle name="Migliaia 17 9 2" xfId="29556" xr:uid="{00000000-0005-0000-0000-0000365D0000}"/>
    <cellStyle name="Migliaia 17 9 2 2" xfId="34953" xr:uid="{00000000-0005-0000-0000-0000375D0000}"/>
    <cellStyle name="Migliaia 17 9 2 3" xfId="40255" xr:uid="{00000000-0005-0000-0000-0000385D0000}"/>
    <cellStyle name="Migliaia 17 9 3" xfId="32459" xr:uid="{00000000-0005-0000-0000-0000395D0000}"/>
    <cellStyle name="Migliaia 17 9 4" xfId="37604" xr:uid="{00000000-0005-0000-0000-00003A5D0000}"/>
    <cellStyle name="Migliaia 18" xfId="417" xr:uid="{00000000-0005-0000-0000-00003B5D0000}"/>
    <cellStyle name="Migliaia 18 10" xfId="16291" xr:uid="{00000000-0005-0000-0000-00003C5D0000}"/>
    <cellStyle name="Migliaia 18 10 2" xfId="34954" xr:uid="{00000000-0005-0000-0000-00003D5D0000}"/>
    <cellStyle name="Migliaia 18 10 3" xfId="40256" xr:uid="{00000000-0005-0000-0000-00003E5D0000}"/>
    <cellStyle name="Migliaia 18 10 4" xfId="29557" xr:uid="{00000000-0005-0000-0000-00003F5D0000}"/>
    <cellStyle name="Migliaia 18 11" xfId="32460" xr:uid="{00000000-0005-0000-0000-0000405D0000}"/>
    <cellStyle name="Migliaia 18 12" xfId="37605" xr:uid="{00000000-0005-0000-0000-0000415D0000}"/>
    <cellStyle name="Migliaia 18 13" xfId="1807" xr:uid="{00000000-0005-0000-0000-0000425D0000}"/>
    <cellStyle name="Migliaia 18 2" xfId="418" xr:uid="{00000000-0005-0000-0000-0000435D0000}"/>
    <cellStyle name="Migliaia 18 2 2" xfId="2377" xr:uid="{00000000-0005-0000-0000-0000445D0000}"/>
    <cellStyle name="Migliaia 18 2 2 2" xfId="4351" xr:uid="{00000000-0005-0000-0000-0000455D0000}"/>
    <cellStyle name="Migliaia 18 2 2 2 2" xfId="10675" xr:uid="{00000000-0005-0000-0000-0000465D0000}"/>
    <cellStyle name="Migliaia 18 2 2 2 2 2" xfId="34955" xr:uid="{00000000-0005-0000-0000-0000475D0000}"/>
    <cellStyle name="Migliaia 18 2 2 2 2 3" xfId="40257" xr:uid="{00000000-0005-0000-0000-0000485D0000}"/>
    <cellStyle name="Migliaia 18 2 2 2 3" xfId="14691" xr:uid="{00000000-0005-0000-0000-0000495D0000}"/>
    <cellStyle name="Migliaia 18 2 2 2 4" xfId="16294" xr:uid="{00000000-0005-0000-0000-00004A5D0000}"/>
    <cellStyle name="Migliaia 18 2 2 2 4 2" xfId="37606" xr:uid="{00000000-0005-0000-0000-00004B5D0000}"/>
    <cellStyle name="Migliaia 18 2 2 2 5" xfId="12442" xr:uid="{00000000-0005-0000-0000-00004C5D0000}"/>
    <cellStyle name="Migliaia 18 2 2 3" xfId="7902" xr:uid="{00000000-0005-0000-0000-00004D5D0000}"/>
    <cellStyle name="Migliaia 18 2 2 3 2" xfId="31469" xr:uid="{00000000-0005-0000-0000-00004E5D0000}"/>
    <cellStyle name="Migliaia 18 2 2 3 2 2" xfId="36627" xr:uid="{00000000-0005-0000-0000-00004F5D0000}"/>
    <cellStyle name="Migliaia 18 2 2 3 2 3" xfId="41929" xr:uid="{00000000-0005-0000-0000-0000505D0000}"/>
    <cellStyle name="Migliaia 18 2 2 3 3" xfId="33976" xr:uid="{00000000-0005-0000-0000-0000515D0000}"/>
    <cellStyle name="Migliaia 18 2 2 3 4" xfId="39278" xr:uid="{00000000-0005-0000-0000-0000525D0000}"/>
    <cellStyle name="Migliaia 18 2 2 4" xfId="6944" xr:uid="{00000000-0005-0000-0000-0000535D0000}"/>
    <cellStyle name="Migliaia 18 2 2 4 2" xfId="17717" xr:uid="{00000000-0005-0000-0000-0000545D0000}"/>
    <cellStyle name="Migliaia 18 2 2 4 3" xfId="20528" xr:uid="{00000000-0005-0000-0000-0000555D0000}"/>
    <cellStyle name="Migliaia 18 2 2 4 4" xfId="46710" xr:uid="{00000000-0005-0000-0000-0000565D0000}"/>
    <cellStyle name="Migliaia 18 2 2 4 5" xfId="49726" xr:uid="{00000000-0005-0000-0000-0000575D0000}"/>
    <cellStyle name="Migliaia 18 2 2 5" xfId="16293" xr:uid="{00000000-0005-0000-0000-0000585D0000}"/>
    <cellStyle name="Migliaia 18 2 2 6" xfId="20664" xr:uid="{00000000-0005-0000-0000-0000595D0000}"/>
    <cellStyle name="Migliaia 18 2 3" xfId="4040" xr:uid="{00000000-0005-0000-0000-00005A5D0000}"/>
    <cellStyle name="Migliaia 18 2 3 2" xfId="10510" xr:uid="{00000000-0005-0000-0000-00005B5D0000}"/>
    <cellStyle name="Migliaia 18 2 3 2 2" xfId="31470" xr:uid="{00000000-0005-0000-0000-00005C5D0000}"/>
    <cellStyle name="Migliaia 18 2 3 2 2 2" xfId="36628" xr:uid="{00000000-0005-0000-0000-00005D5D0000}"/>
    <cellStyle name="Migliaia 18 2 3 2 2 3" xfId="41930" xr:uid="{00000000-0005-0000-0000-00005E5D0000}"/>
    <cellStyle name="Migliaia 18 2 3 2 3" xfId="33977" xr:uid="{00000000-0005-0000-0000-00005F5D0000}"/>
    <cellStyle name="Migliaia 18 2 3 2 4" xfId="39279" xr:uid="{00000000-0005-0000-0000-0000605D0000}"/>
    <cellStyle name="Migliaia 18 2 3 3" xfId="16295" xr:uid="{00000000-0005-0000-0000-0000615D0000}"/>
    <cellStyle name="Migliaia 18 2 3 3 2" xfId="34956" xr:uid="{00000000-0005-0000-0000-0000625D0000}"/>
    <cellStyle name="Migliaia 18 2 3 3 3" xfId="40258" xr:uid="{00000000-0005-0000-0000-0000635D0000}"/>
    <cellStyle name="Migliaia 18 2 3 3 4" xfId="29558" xr:uid="{00000000-0005-0000-0000-0000645D0000}"/>
    <cellStyle name="Migliaia 18 2 3 4" xfId="32461" xr:uid="{00000000-0005-0000-0000-0000655D0000}"/>
    <cellStyle name="Migliaia 18 2 3 5" xfId="37607" xr:uid="{00000000-0005-0000-0000-0000665D0000}"/>
    <cellStyle name="Migliaia 18 2 3 6" xfId="12443" xr:uid="{00000000-0005-0000-0000-0000675D0000}"/>
    <cellStyle name="Migliaia 18 2 4" xfId="3595" xr:uid="{00000000-0005-0000-0000-0000685D0000}"/>
    <cellStyle name="Migliaia 18 2 4 2" xfId="10213" xr:uid="{00000000-0005-0000-0000-0000695D0000}"/>
    <cellStyle name="Migliaia 18 2 4 2 2" xfId="34957" xr:uid="{00000000-0005-0000-0000-00006A5D0000}"/>
    <cellStyle name="Migliaia 18 2 4 2 3" xfId="40259" xr:uid="{00000000-0005-0000-0000-00006B5D0000}"/>
    <cellStyle name="Migliaia 18 2 4 3" xfId="14592" xr:uid="{00000000-0005-0000-0000-00006C5D0000}"/>
    <cellStyle name="Migliaia 18 2 4 4" xfId="16296" xr:uid="{00000000-0005-0000-0000-00006D5D0000}"/>
    <cellStyle name="Migliaia 18 2 4 4 2" xfId="37608" xr:uid="{00000000-0005-0000-0000-00006E5D0000}"/>
    <cellStyle name="Migliaia 18 2 4 5" xfId="12444" xr:uid="{00000000-0005-0000-0000-00006F5D0000}"/>
    <cellStyle name="Migliaia 18 2 5" xfId="9415" xr:uid="{00000000-0005-0000-0000-0000705D0000}"/>
    <cellStyle name="Migliaia 18 2 5 2" xfId="29559" xr:uid="{00000000-0005-0000-0000-0000715D0000}"/>
    <cellStyle name="Migliaia 18 2 5 2 2" xfId="34958" xr:uid="{00000000-0005-0000-0000-0000725D0000}"/>
    <cellStyle name="Migliaia 18 2 5 2 3" xfId="40260" xr:uid="{00000000-0005-0000-0000-0000735D0000}"/>
    <cellStyle name="Migliaia 18 2 5 3" xfId="32462" xr:uid="{00000000-0005-0000-0000-0000745D0000}"/>
    <cellStyle name="Migliaia 18 2 5 4" xfId="37609" xr:uid="{00000000-0005-0000-0000-0000755D0000}"/>
    <cellStyle name="Migliaia 18 2 6" xfId="16292" xr:uid="{00000000-0005-0000-0000-0000765D0000}"/>
    <cellStyle name="Migliaia 18 2 6 2" xfId="29560" xr:uid="{00000000-0005-0000-0000-0000775D0000}"/>
    <cellStyle name="Migliaia 18 2 6 2 2" xfId="34959" xr:uid="{00000000-0005-0000-0000-0000785D0000}"/>
    <cellStyle name="Migliaia 18 2 6 2 3" xfId="40261" xr:uid="{00000000-0005-0000-0000-0000795D0000}"/>
    <cellStyle name="Migliaia 18 2 6 3" xfId="32463" xr:uid="{00000000-0005-0000-0000-00007A5D0000}"/>
    <cellStyle name="Migliaia 18 2 6 4" xfId="37610" xr:uid="{00000000-0005-0000-0000-00007B5D0000}"/>
    <cellStyle name="Migliaia 18 2 6 5" xfId="20665" xr:uid="{00000000-0005-0000-0000-00007C5D0000}"/>
    <cellStyle name="Migliaia 18 2 7" xfId="20663" xr:uid="{00000000-0005-0000-0000-00007D5D0000}"/>
    <cellStyle name="Migliaia 18 2 8" xfId="1808" xr:uid="{00000000-0005-0000-0000-00007E5D0000}"/>
    <cellStyle name="Migliaia 18 3" xfId="419" xr:uid="{00000000-0005-0000-0000-00007F5D0000}"/>
    <cellStyle name="Migliaia 18 3 10" xfId="20666" xr:uid="{00000000-0005-0000-0000-0000805D0000}"/>
    <cellStyle name="Migliaia 18 3 11" xfId="12445" xr:uid="{00000000-0005-0000-0000-0000815D0000}"/>
    <cellStyle name="Migliaia 18 3 12" xfId="1809" xr:uid="{00000000-0005-0000-0000-0000825D0000}"/>
    <cellStyle name="Migliaia 18 3 2" xfId="420" xr:uid="{00000000-0005-0000-0000-0000835D0000}"/>
    <cellStyle name="Migliaia 18 3 2 2" xfId="4353" xr:uid="{00000000-0005-0000-0000-0000845D0000}"/>
    <cellStyle name="Migliaia 18 3 2 2 2" xfId="8222" xr:uid="{00000000-0005-0000-0000-0000855D0000}"/>
    <cellStyle name="Migliaia 18 3 2 2 2 2" xfId="14692" xr:uid="{00000000-0005-0000-0000-0000865D0000}"/>
    <cellStyle name="Migliaia 18 3 2 2 2 2 2" xfId="18153" xr:uid="{00000000-0005-0000-0000-0000875D0000}"/>
    <cellStyle name="Migliaia 18 3 2 2 2 2 2 2" xfId="34960" xr:uid="{00000000-0005-0000-0000-0000885D0000}"/>
    <cellStyle name="Migliaia 18 3 2 2 2 2 3" xfId="40262" xr:uid="{00000000-0005-0000-0000-0000895D0000}"/>
    <cellStyle name="Migliaia 18 3 2 2 2 2 4" xfId="29561" xr:uid="{00000000-0005-0000-0000-00008A5D0000}"/>
    <cellStyle name="Migliaia 18 3 2 2 2 3" xfId="32464" xr:uid="{00000000-0005-0000-0000-00008B5D0000}"/>
    <cellStyle name="Migliaia 18 3 2 2 2 4" xfId="37611" xr:uid="{00000000-0005-0000-0000-00008C5D0000}"/>
    <cellStyle name="Migliaia 18 3 2 2 2 5" xfId="43895" xr:uid="{00000000-0005-0000-0000-00008D5D0000}"/>
    <cellStyle name="Migliaia 18 3 2 2 2 6" xfId="47159" xr:uid="{00000000-0005-0000-0000-00008E5D0000}"/>
    <cellStyle name="Migliaia 18 3 2 2 2 7" xfId="50175" xr:uid="{00000000-0005-0000-0000-00008F5D0000}"/>
    <cellStyle name="Migliaia 18 3 2 2 2 8" xfId="13954" xr:uid="{00000000-0005-0000-0000-0000905D0000}"/>
    <cellStyle name="Migliaia 18 3 2 2 3" xfId="7991" xr:uid="{00000000-0005-0000-0000-0000915D0000}"/>
    <cellStyle name="Migliaia 18 3 2 2 4" xfId="6945" xr:uid="{00000000-0005-0000-0000-0000925D0000}"/>
    <cellStyle name="Migliaia 18 3 2 2 4 2" xfId="17718" xr:uid="{00000000-0005-0000-0000-0000935D0000}"/>
    <cellStyle name="Migliaia 18 3 2 2 4 3" xfId="42502" xr:uid="{00000000-0005-0000-0000-0000945D0000}"/>
    <cellStyle name="Migliaia 18 3 2 2 4 4" xfId="46711" xr:uid="{00000000-0005-0000-0000-0000955D0000}"/>
    <cellStyle name="Migliaia 18 3 2 2 4 5" xfId="49727" xr:uid="{00000000-0005-0000-0000-0000965D0000}"/>
    <cellStyle name="Migliaia 18 3 2 2 5" xfId="16299" xr:uid="{00000000-0005-0000-0000-0000975D0000}"/>
    <cellStyle name="Migliaia 18 3 2 2 6" xfId="20668" xr:uid="{00000000-0005-0000-0000-0000985D0000}"/>
    <cellStyle name="Migliaia 18 3 2 3" xfId="3597" xr:uid="{00000000-0005-0000-0000-0000995D0000}"/>
    <cellStyle name="Migliaia 18 3 2 3 2" xfId="8532" xr:uid="{00000000-0005-0000-0000-00009A5D0000}"/>
    <cellStyle name="Migliaia 18 3 2 3 2 2" xfId="34961" xr:uid="{00000000-0005-0000-0000-00009B5D0000}"/>
    <cellStyle name="Migliaia 18 3 2 3 2 3" xfId="40263" xr:uid="{00000000-0005-0000-0000-00009C5D0000}"/>
    <cellStyle name="Migliaia 18 3 2 3 2 4" xfId="29562" xr:uid="{00000000-0005-0000-0000-00009D5D0000}"/>
    <cellStyle name="Migliaia 18 3 2 3 3" xfId="8223" xr:uid="{00000000-0005-0000-0000-00009E5D0000}"/>
    <cellStyle name="Migliaia 18 3 2 3 4" xfId="16300" xr:uid="{00000000-0005-0000-0000-00009F5D0000}"/>
    <cellStyle name="Migliaia 18 3 2 3 4 2" xfId="37612" xr:uid="{00000000-0005-0000-0000-0000A05D0000}"/>
    <cellStyle name="Migliaia 18 3 2 3 5" xfId="12446" xr:uid="{00000000-0005-0000-0000-0000A15D0000}"/>
    <cellStyle name="Migliaia 18 3 2 4" xfId="7573" xr:uid="{00000000-0005-0000-0000-0000A25D0000}"/>
    <cellStyle name="Migliaia 18 3 2 4 2" xfId="14373" xr:uid="{00000000-0005-0000-0000-0000A35D0000}"/>
    <cellStyle name="Migliaia 18 3 2 4 2 2" xfId="34962" xr:uid="{00000000-0005-0000-0000-0000A45D0000}"/>
    <cellStyle name="Migliaia 18 3 2 4 2 3" xfId="40264" xr:uid="{00000000-0005-0000-0000-0000A55D0000}"/>
    <cellStyle name="Migliaia 18 3 2 4 3" xfId="32465" xr:uid="{00000000-0005-0000-0000-0000A65D0000}"/>
    <cellStyle name="Migliaia 18 3 2 4 4" xfId="37613" xr:uid="{00000000-0005-0000-0000-0000A75D0000}"/>
    <cellStyle name="Migliaia 18 3 2 4 5" xfId="13458" xr:uid="{00000000-0005-0000-0000-0000A85D0000}"/>
    <cellStyle name="Migliaia 18 3 2 5" xfId="13703" xr:uid="{00000000-0005-0000-0000-0000A95D0000}"/>
    <cellStyle name="Migliaia 18 3 2 5 2" xfId="29563" xr:uid="{00000000-0005-0000-0000-0000AA5D0000}"/>
    <cellStyle name="Migliaia 18 3 2 5 2 2" xfId="34963" xr:uid="{00000000-0005-0000-0000-0000AB5D0000}"/>
    <cellStyle name="Migliaia 18 3 2 5 2 3" xfId="40265" xr:uid="{00000000-0005-0000-0000-0000AC5D0000}"/>
    <cellStyle name="Migliaia 18 3 2 5 3" xfId="32466" xr:uid="{00000000-0005-0000-0000-0000AD5D0000}"/>
    <cellStyle name="Migliaia 18 3 2 5 4" xfId="37614" xr:uid="{00000000-0005-0000-0000-0000AE5D0000}"/>
    <cellStyle name="Migliaia 18 3 2 6" xfId="16298" xr:uid="{00000000-0005-0000-0000-0000AF5D0000}"/>
    <cellStyle name="Migliaia 18 3 2 6 2" xfId="29564" xr:uid="{00000000-0005-0000-0000-0000B05D0000}"/>
    <cellStyle name="Migliaia 18 3 2 6 2 2" xfId="34964" xr:uid="{00000000-0005-0000-0000-0000B15D0000}"/>
    <cellStyle name="Migliaia 18 3 2 6 2 3" xfId="40266" xr:uid="{00000000-0005-0000-0000-0000B25D0000}"/>
    <cellStyle name="Migliaia 18 3 2 6 3" xfId="32467" xr:uid="{00000000-0005-0000-0000-0000B35D0000}"/>
    <cellStyle name="Migliaia 18 3 2 6 4" xfId="37615" xr:uid="{00000000-0005-0000-0000-0000B45D0000}"/>
    <cellStyle name="Migliaia 18 3 2 6 5" xfId="20669" xr:uid="{00000000-0005-0000-0000-0000B55D0000}"/>
    <cellStyle name="Migliaia 18 3 2 7" xfId="20667" xr:uid="{00000000-0005-0000-0000-0000B65D0000}"/>
    <cellStyle name="Migliaia 18 3 2 8" xfId="2379" xr:uid="{00000000-0005-0000-0000-0000B75D0000}"/>
    <cellStyle name="Migliaia 18 3 3" xfId="2378" xr:uid="{00000000-0005-0000-0000-0000B85D0000}"/>
    <cellStyle name="Migliaia 18 3 3 2" xfId="4352" xr:uid="{00000000-0005-0000-0000-0000B95D0000}"/>
    <cellStyle name="Migliaia 18 3 3 2 2" xfId="6008" xr:uid="{00000000-0005-0000-0000-0000BA5D0000}"/>
    <cellStyle name="Migliaia 18 3 3 2 2 2" xfId="34966" xr:uid="{00000000-0005-0000-0000-0000BB5D0000}"/>
    <cellStyle name="Migliaia 18 3 3 2 2 3" xfId="40268" xr:uid="{00000000-0005-0000-0000-0000BC5D0000}"/>
    <cellStyle name="Migliaia 18 3 3 2 3" xfId="14487" xr:uid="{00000000-0005-0000-0000-0000BD5D0000}"/>
    <cellStyle name="Migliaia 18 3 3 2 4" xfId="16302" xr:uid="{00000000-0005-0000-0000-0000BE5D0000}"/>
    <cellStyle name="Migliaia 18 3 3 2 4 2" xfId="37617" xr:uid="{00000000-0005-0000-0000-0000BF5D0000}"/>
    <cellStyle name="Migliaia 18 3 3 2 5" xfId="12448" xr:uid="{00000000-0005-0000-0000-0000C05D0000}"/>
    <cellStyle name="Migliaia 18 3 3 3" xfId="5760" xr:uid="{00000000-0005-0000-0000-0000C15D0000}"/>
    <cellStyle name="Migliaia 18 3 3 3 2" xfId="29566" xr:uid="{00000000-0005-0000-0000-0000C25D0000}"/>
    <cellStyle name="Migliaia 18 3 3 3 2 2" xfId="34967" xr:uid="{00000000-0005-0000-0000-0000C35D0000}"/>
    <cellStyle name="Migliaia 18 3 3 3 2 3" xfId="40269" xr:uid="{00000000-0005-0000-0000-0000C45D0000}"/>
    <cellStyle name="Migliaia 18 3 3 3 3" xfId="32469" xr:uid="{00000000-0005-0000-0000-0000C55D0000}"/>
    <cellStyle name="Migliaia 18 3 3 3 4" xfId="37618" xr:uid="{00000000-0005-0000-0000-0000C65D0000}"/>
    <cellStyle name="Migliaia 18 3 3 4" xfId="16301" xr:uid="{00000000-0005-0000-0000-0000C75D0000}"/>
    <cellStyle name="Migliaia 18 3 3 4 2" xfId="29567" xr:uid="{00000000-0005-0000-0000-0000C85D0000}"/>
    <cellStyle name="Migliaia 18 3 3 4 2 2" xfId="34968" xr:uid="{00000000-0005-0000-0000-0000C95D0000}"/>
    <cellStyle name="Migliaia 18 3 3 4 2 3" xfId="40270" xr:uid="{00000000-0005-0000-0000-0000CA5D0000}"/>
    <cellStyle name="Migliaia 18 3 3 4 3" xfId="32470" xr:uid="{00000000-0005-0000-0000-0000CB5D0000}"/>
    <cellStyle name="Migliaia 18 3 3 4 4" xfId="37619" xr:uid="{00000000-0005-0000-0000-0000CC5D0000}"/>
    <cellStyle name="Migliaia 18 3 3 4 5" xfId="20670" xr:uid="{00000000-0005-0000-0000-0000CD5D0000}"/>
    <cellStyle name="Migliaia 18 3 3 5" xfId="20671" xr:uid="{00000000-0005-0000-0000-0000CE5D0000}"/>
    <cellStyle name="Migliaia 18 3 3 5 2" xfId="29568" xr:uid="{00000000-0005-0000-0000-0000CF5D0000}"/>
    <cellStyle name="Migliaia 18 3 3 5 2 2" xfId="34969" xr:uid="{00000000-0005-0000-0000-0000D05D0000}"/>
    <cellStyle name="Migliaia 18 3 3 5 2 3" xfId="40271" xr:uid="{00000000-0005-0000-0000-0000D15D0000}"/>
    <cellStyle name="Migliaia 18 3 3 5 3" xfId="32471" xr:uid="{00000000-0005-0000-0000-0000D25D0000}"/>
    <cellStyle name="Migliaia 18 3 3 5 4" xfId="37620" xr:uid="{00000000-0005-0000-0000-0000D35D0000}"/>
    <cellStyle name="Migliaia 18 3 3 6" xfId="29565" xr:uid="{00000000-0005-0000-0000-0000D45D0000}"/>
    <cellStyle name="Migliaia 18 3 3 6 2" xfId="34965" xr:uid="{00000000-0005-0000-0000-0000D55D0000}"/>
    <cellStyle name="Migliaia 18 3 3 6 3" xfId="40267" xr:uid="{00000000-0005-0000-0000-0000D65D0000}"/>
    <cellStyle name="Migliaia 18 3 3 7" xfId="32468" xr:uid="{00000000-0005-0000-0000-0000D75D0000}"/>
    <cellStyle name="Migliaia 18 3 3 8" xfId="37616" xr:uid="{00000000-0005-0000-0000-0000D85D0000}"/>
    <cellStyle name="Migliaia 18 3 3 9" xfId="12447" xr:uid="{00000000-0005-0000-0000-0000D95D0000}"/>
    <cellStyle name="Migliaia 18 3 4" xfId="3274" xr:uid="{00000000-0005-0000-0000-0000DA5D0000}"/>
    <cellStyle name="Migliaia 18 3 4 2" xfId="4784" xr:uid="{00000000-0005-0000-0000-0000DB5D0000}"/>
    <cellStyle name="Migliaia 18 3 4 2 2" xfId="10736" xr:uid="{00000000-0005-0000-0000-0000DC5D0000}"/>
    <cellStyle name="Migliaia 18 3 4 2 3" xfId="14351" xr:uid="{00000000-0005-0000-0000-0000DD5D0000}"/>
    <cellStyle name="Migliaia 18 3 4 2 4" xfId="16304" xr:uid="{00000000-0005-0000-0000-0000DE5D0000}"/>
    <cellStyle name="Migliaia 18 3 4 2 5" xfId="28603" xr:uid="{00000000-0005-0000-0000-0000DF5D0000}"/>
    <cellStyle name="Migliaia 18 3 4 2 6" xfId="12450" xr:uid="{00000000-0005-0000-0000-0000E05D0000}"/>
    <cellStyle name="Migliaia 18 3 4 3" xfId="9984" xr:uid="{00000000-0005-0000-0000-0000E15D0000}"/>
    <cellStyle name="Migliaia 18 3 4 3 2" xfId="31471" xr:uid="{00000000-0005-0000-0000-0000E25D0000}"/>
    <cellStyle name="Migliaia 18 3 4 3 2 2" xfId="36629" xr:uid="{00000000-0005-0000-0000-0000E35D0000}"/>
    <cellStyle name="Migliaia 18 3 4 3 2 3" xfId="41931" xr:uid="{00000000-0005-0000-0000-0000E45D0000}"/>
    <cellStyle name="Migliaia 18 3 4 3 3" xfId="33978" xr:uid="{00000000-0005-0000-0000-0000E55D0000}"/>
    <cellStyle name="Migliaia 18 3 4 3 4" xfId="39280" xr:uid="{00000000-0005-0000-0000-0000E65D0000}"/>
    <cellStyle name="Migliaia 18 3 4 4" xfId="16303" xr:uid="{00000000-0005-0000-0000-0000E75D0000}"/>
    <cellStyle name="Migliaia 18 3 4 4 2" xfId="34970" xr:uid="{00000000-0005-0000-0000-0000E85D0000}"/>
    <cellStyle name="Migliaia 18 3 4 4 3" xfId="40272" xr:uid="{00000000-0005-0000-0000-0000E95D0000}"/>
    <cellStyle name="Migliaia 18 3 4 4 4" xfId="29569" xr:uid="{00000000-0005-0000-0000-0000EA5D0000}"/>
    <cellStyle name="Migliaia 18 3 4 5" xfId="32472" xr:uid="{00000000-0005-0000-0000-0000EB5D0000}"/>
    <cellStyle name="Migliaia 18 3 4 6" xfId="37621" xr:uid="{00000000-0005-0000-0000-0000EC5D0000}"/>
    <cellStyle name="Migliaia 18 3 4 7" xfId="12449" xr:uid="{00000000-0005-0000-0000-0000ED5D0000}"/>
    <cellStyle name="Migliaia 18 3 5" xfId="4041" xr:uid="{00000000-0005-0000-0000-0000EE5D0000}"/>
    <cellStyle name="Migliaia 18 3 5 2" xfId="10511" xr:uid="{00000000-0005-0000-0000-0000EF5D0000}"/>
    <cellStyle name="Migliaia 18 3 5 2 2" xfId="31472" xr:uid="{00000000-0005-0000-0000-0000F05D0000}"/>
    <cellStyle name="Migliaia 18 3 5 2 2 2" xfId="36630" xr:uid="{00000000-0005-0000-0000-0000F15D0000}"/>
    <cellStyle name="Migliaia 18 3 5 2 2 3" xfId="41932" xr:uid="{00000000-0005-0000-0000-0000F25D0000}"/>
    <cellStyle name="Migliaia 18 3 5 2 3" xfId="33979" xr:uid="{00000000-0005-0000-0000-0000F35D0000}"/>
    <cellStyle name="Migliaia 18 3 5 2 4" xfId="39281" xr:uid="{00000000-0005-0000-0000-0000F45D0000}"/>
    <cellStyle name="Migliaia 18 3 5 3" xfId="16305" xr:uid="{00000000-0005-0000-0000-0000F55D0000}"/>
    <cellStyle name="Migliaia 18 3 5 3 2" xfId="34971" xr:uid="{00000000-0005-0000-0000-0000F65D0000}"/>
    <cellStyle name="Migliaia 18 3 5 3 3" xfId="40273" xr:uid="{00000000-0005-0000-0000-0000F75D0000}"/>
    <cellStyle name="Migliaia 18 3 5 3 4" xfId="29570" xr:uid="{00000000-0005-0000-0000-0000F85D0000}"/>
    <cellStyle name="Migliaia 18 3 5 4" xfId="32473" xr:uid="{00000000-0005-0000-0000-0000F95D0000}"/>
    <cellStyle name="Migliaia 18 3 5 5" xfId="37622" xr:uid="{00000000-0005-0000-0000-0000FA5D0000}"/>
    <cellStyle name="Migliaia 18 3 5 6" xfId="12451" xr:uid="{00000000-0005-0000-0000-0000FB5D0000}"/>
    <cellStyle name="Migliaia 18 3 6" xfId="3596" xr:uid="{00000000-0005-0000-0000-0000FC5D0000}"/>
    <cellStyle name="Migliaia 18 3 6 2" xfId="10214" xr:uid="{00000000-0005-0000-0000-0000FD5D0000}"/>
    <cellStyle name="Migliaia 18 3 6 2 2" xfId="34972" xr:uid="{00000000-0005-0000-0000-0000FE5D0000}"/>
    <cellStyle name="Migliaia 18 3 6 2 3" xfId="40274" xr:uid="{00000000-0005-0000-0000-0000FF5D0000}"/>
    <cellStyle name="Migliaia 18 3 6 3" xfId="15028" xr:uid="{00000000-0005-0000-0000-0000005E0000}"/>
    <cellStyle name="Migliaia 18 3 6 4" xfId="16306" xr:uid="{00000000-0005-0000-0000-0000015E0000}"/>
    <cellStyle name="Migliaia 18 3 6 4 2" xfId="37623" xr:uid="{00000000-0005-0000-0000-0000025E0000}"/>
    <cellStyle name="Migliaia 18 3 6 5" xfId="12452" xr:uid="{00000000-0005-0000-0000-0000035E0000}"/>
    <cellStyle name="Migliaia 18 3 7" xfId="7471" xr:uid="{00000000-0005-0000-0000-0000045E0000}"/>
    <cellStyle name="Migliaia 18 3 7 2" xfId="29571" xr:uid="{00000000-0005-0000-0000-0000055E0000}"/>
    <cellStyle name="Migliaia 18 3 7 2 2" xfId="34973" xr:uid="{00000000-0005-0000-0000-0000065E0000}"/>
    <cellStyle name="Migliaia 18 3 7 2 3" xfId="40275" xr:uid="{00000000-0005-0000-0000-0000075E0000}"/>
    <cellStyle name="Migliaia 18 3 7 3" xfId="32474" xr:uid="{00000000-0005-0000-0000-0000085E0000}"/>
    <cellStyle name="Migliaia 18 3 7 4" xfId="37624" xr:uid="{00000000-0005-0000-0000-0000095E0000}"/>
    <cellStyle name="Migliaia 18 3 8" xfId="13704" xr:uid="{00000000-0005-0000-0000-00000A5E0000}"/>
    <cellStyle name="Migliaia 18 3 8 2" xfId="29572" xr:uid="{00000000-0005-0000-0000-00000B5E0000}"/>
    <cellStyle name="Migliaia 18 3 8 2 2" xfId="34974" xr:uid="{00000000-0005-0000-0000-00000C5E0000}"/>
    <cellStyle name="Migliaia 18 3 8 2 3" xfId="40276" xr:uid="{00000000-0005-0000-0000-00000D5E0000}"/>
    <cellStyle name="Migliaia 18 3 8 3" xfId="32475" xr:uid="{00000000-0005-0000-0000-00000E5E0000}"/>
    <cellStyle name="Migliaia 18 3 8 4" xfId="37625" xr:uid="{00000000-0005-0000-0000-00000F5E0000}"/>
    <cellStyle name="Migliaia 18 3 8 5" xfId="20672" xr:uid="{00000000-0005-0000-0000-0000105E0000}"/>
    <cellStyle name="Migliaia 18 3 9" xfId="16297" xr:uid="{00000000-0005-0000-0000-0000115E0000}"/>
    <cellStyle name="Migliaia 18 4" xfId="421" xr:uid="{00000000-0005-0000-0000-0000125E0000}"/>
    <cellStyle name="Migliaia 18 4 2" xfId="4354" xr:uid="{00000000-0005-0000-0000-0000135E0000}"/>
    <cellStyle name="Migliaia 18 4 2 2" xfId="5107" xr:uid="{00000000-0005-0000-0000-0000145E0000}"/>
    <cellStyle name="Migliaia 18 4 2 2 2" xfId="29573" xr:uid="{00000000-0005-0000-0000-0000155E0000}"/>
    <cellStyle name="Migliaia 18 4 2 2 2 2" xfId="34975" xr:uid="{00000000-0005-0000-0000-0000165E0000}"/>
    <cellStyle name="Migliaia 18 4 2 2 2 3" xfId="40277" xr:uid="{00000000-0005-0000-0000-0000175E0000}"/>
    <cellStyle name="Migliaia 18 4 2 2 3" xfId="32476" xr:uid="{00000000-0005-0000-0000-0000185E0000}"/>
    <cellStyle name="Migliaia 18 4 2 2 4" xfId="37626" xr:uid="{00000000-0005-0000-0000-0000195E0000}"/>
    <cellStyle name="Migliaia 18 4 2 3" xfId="8224" xr:uid="{00000000-0005-0000-0000-00001A5E0000}"/>
    <cellStyle name="Migliaia 18 4 2 3 2" xfId="29574" xr:uid="{00000000-0005-0000-0000-00001B5E0000}"/>
    <cellStyle name="Migliaia 18 4 2 3 2 2" xfId="34976" xr:uid="{00000000-0005-0000-0000-00001C5E0000}"/>
    <cellStyle name="Migliaia 18 4 2 3 2 3" xfId="40278" xr:uid="{00000000-0005-0000-0000-00001D5E0000}"/>
    <cellStyle name="Migliaia 18 4 2 3 3" xfId="32477" xr:uid="{00000000-0005-0000-0000-00001E5E0000}"/>
    <cellStyle name="Migliaia 18 4 2 3 4" xfId="37627" xr:uid="{00000000-0005-0000-0000-00001F5E0000}"/>
    <cellStyle name="Migliaia 18 4 2 4" xfId="7575" xr:uid="{00000000-0005-0000-0000-0000205E0000}"/>
    <cellStyle name="Migliaia 18 4 2 5" xfId="6947" xr:uid="{00000000-0005-0000-0000-0000215E0000}"/>
    <cellStyle name="Migliaia 18 4 2 5 2" xfId="17720" xr:uid="{00000000-0005-0000-0000-0000225E0000}"/>
    <cellStyle name="Migliaia 18 4 2 5 3" xfId="42503" xr:uid="{00000000-0005-0000-0000-0000235E0000}"/>
    <cellStyle name="Migliaia 18 4 2 5 4" xfId="46713" xr:uid="{00000000-0005-0000-0000-0000245E0000}"/>
    <cellStyle name="Migliaia 18 4 2 5 5" xfId="49729" xr:uid="{00000000-0005-0000-0000-0000255E0000}"/>
    <cellStyle name="Migliaia 18 4 2 6" xfId="16308" xr:uid="{00000000-0005-0000-0000-0000265E0000}"/>
    <cellStyle name="Migliaia 18 4 2 7" xfId="20674" xr:uid="{00000000-0005-0000-0000-0000275E0000}"/>
    <cellStyle name="Migliaia 18 4 3" xfId="5108" xr:uid="{00000000-0005-0000-0000-0000285E0000}"/>
    <cellStyle name="Migliaia 18 4 3 2" xfId="14488" xr:uid="{00000000-0005-0000-0000-0000295E0000}"/>
    <cellStyle name="Migliaia 18 4 3 2 2" xfId="34977" xr:uid="{00000000-0005-0000-0000-00002A5E0000}"/>
    <cellStyle name="Migliaia 18 4 3 2 3" xfId="40279" xr:uid="{00000000-0005-0000-0000-00002B5E0000}"/>
    <cellStyle name="Migliaia 18 4 3 3" xfId="32478" xr:uid="{00000000-0005-0000-0000-00002C5E0000}"/>
    <cellStyle name="Migliaia 18 4 3 4" xfId="37628" xr:uid="{00000000-0005-0000-0000-00002D5E0000}"/>
    <cellStyle name="Migliaia 18 4 3 5" xfId="13702" xr:uid="{00000000-0005-0000-0000-00002E5E0000}"/>
    <cellStyle name="Migliaia 18 4 4" xfId="8225" xr:uid="{00000000-0005-0000-0000-00002F5E0000}"/>
    <cellStyle name="Migliaia 18 4 4 2" xfId="29575" xr:uid="{00000000-0005-0000-0000-0000305E0000}"/>
    <cellStyle name="Migliaia 18 4 4 2 2" xfId="34978" xr:uid="{00000000-0005-0000-0000-0000315E0000}"/>
    <cellStyle name="Migliaia 18 4 4 2 3" xfId="40280" xr:uid="{00000000-0005-0000-0000-0000325E0000}"/>
    <cellStyle name="Migliaia 18 4 4 3" xfId="32479" xr:uid="{00000000-0005-0000-0000-0000335E0000}"/>
    <cellStyle name="Migliaia 18 4 4 4" xfId="37629" xr:uid="{00000000-0005-0000-0000-0000345E0000}"/>
    <cellStyle name="Migliaia 18 4 5" xfId="7574" xr:uid="{00000000-0005-0000-0000-0000355E0000}"/>
    <cellStyle name="Migliaia 18 4 5 2" xfId="29576" xr:uid="{00000000-0005-0000-0000-0000365E0000}"/>
    <cellStyle name="Migliaia 18 4 5 2 2" xfId="34979" xr:uid="{00000000-0005-0000-0000-0000375E0000}"/>
    <cellStyle name="Migliaia 18 4 5 2 3" xfId="40281" xr:uid="{00000000-0005-0000-0000-0000385E0000}"/>
    <cellStyle name="Migliaia 18 4 5 3" xfId="32480" xr:uid="{00000000-0005-0000-0000-0000395E0000}"/>
    <cellStyle name="Migliaia 18 4 5 4" xfId="37630" xr:uid="{00000000-0005-0000-0000-00003A5E0000}"/>
    <cellStyle name="Migliaia 18 4 6" xfId="6946" xr:uid="{00000000-0005-0000-0000-00003B5E0000}"/>
    <cellStyle name="Migliaia 18 4 6 2" xfId="17719" xr:uid="{00000000-0005-0000-0000-00003C5E0000}"/>
    <cellStyle name="Migliaia 18 4 6 2 2" xfId="34980" xr:uid="{00000000-0005-0000-0000-00003D5E0000}"/>
    <cellStyle name="Migliaia 18 4 6 2 3" xfId="40282" xr:uid="{00000000-0005-0000-0000-00003E5E0000}"/>
    <cellStyle name="Migliaia 18 4 6 2 4" xfId="29577" xr:uid="{00000000-0005-0000-0000-00003F5E0000}"/>
    <cellStyle name="Migliaia 18 4 6 3" xfId="32481" xr:uid="{00000000-0005-0000-0000-0000405E0000}"/>
    <cellStyle name="Migliaia 18 4 6 4" xfId="37631" xr:uid="{00000000-0005-0000-0000-0000415E0000}"/>
    <cellStyle name="Migliaia 18 4 6 5" xfId="20675" xr:uid="{00000000-0005-0000-0000-0000425E0000}"/>
    <cellStyle name="Migliaia 18 4 6 6" xfId="43587" xr:uid="{00000000-0005-0000-0000-0000435E0000}"/>
    <cellStyle name="Migliaia 18 4 6 7" xfId="46712" xr:uid="{00000000-0005-0000-0000-0000445E0000}"/>
    <cellStyle name="Migliaia 18 4 6 8" xfId="49728" xr:uid="{00000000-0005-0000-0000-0000455E0000}"/>
    <cellStyle name="Migliaia 18 4 7" xfId="16307" xr:uid="{00000000-0005-0000-0000-0000465E0000}"/>
    <cellStyle name="Migliaia 18 4 7 2" xfId="29578" xr:uid="{00000000-0005-0000-0000-0000475E0000}"/>
    <cellStyle name="Migliaia 18 4 7 2 2" xfId="34981" xr:uid="{00000000-0005-0000-0000-0000485E0000}"/>
    <cellStyle name="Migliaia 18 4 7 2 3" xfId="40283" xr:uid="{00000000-0005-0000-0000-0000495E0000}"/>
    <cellStyle name="Migliaia 18 4 7 3" xfId="32482" xr:uid="{00000000-0005-0000-0000-00004A5E0000}"/>
    <cellStyle name="Migliaia 18 4 7 4" xfId="37632" xr:uid="{00000000-0005-0000-0000-00004B5E0000}"/>
    <cellStyle name="Migliaia 18 4 7 5" xfId="20676" xr:uid="{00000000-0005-0000-0000-00004C5E0000}"/>
    <cellStyle name="Migliaia 18 4 8" xfId="20673" xr:uid="{00000000-0005-0000-0000-00004D5E0000}"/>
    <cellStyle name="Migliaia 18 4 9" xfId="2380" xr:uid="{00000000-0005-0000-0000-00004E5E0000}"/>
    <cellStyle name="Migliaia 18 5" xfId="422" xr:uid="{00000000-0005-0000-0000-00004F5E0000}"/>
    <cellStyle name="Migliaia 18 5 2" xfId="4355" xr:uid="{00000000-0005-0000-0000-0000505E0000}"/>
    <cellStyle name="Migliaia 18 5 2 2" xfId="14693" xr:uid="{00000000-0005-0000-0000-0000515E0000}"/>
    <cellStyle name="Migliaia 18 5 2 2 2" xfId="34982" xr:uid="{00000000-0005-0000-0000-0000525E0000}"/>
    <cellStyle name="Migliaia 18 5 2 2 3" xfId="40284" xr:uid="{00000000-0005-0000-0000-0000535E0000}"/>
    <cellStyle name="Migliaia 18 5 2 3" xfId="16310" xr:uid="{00000000-0005-0000-0000-0000545E0000}"/>
    <cellStyle name="Migliaia 18 5 2 3 2" xfId="32483" xr:uid="{00000000-0005-0000-0000-0000555E0000}"/>
    <cellStyle name="Migliaia 18 5 2 4" xfId="37633" xr:uid="{00000000-0005-0000-0000-0000565E0000}"/>
    <cellStyle name="Migliaia 18 5 2 5" xfId="12453" xr:uid="{00000000-0005-0000-0000-0000575E0000}"/>
    <cellStyle name="Migliaia 18 5 3" xfId="7576" xr:uid="{00000000-0005-0000-0000-0000585E0000}"/>
    <cellStyle name="Migliaia 18 5 3 2" xfId="29579" xr:uid="{00000000-0005-0000-0000-0000595E0000}"/>
    <cellStyle name="Migliaia 18 5 3 2 2" xfId="34983" xr:uid="{00000000-0005-0000-0000-00005A5E0000}"/>
    <cellStyle name="Migliaia 18 5 3 2 3" xfId="40285" xr:uid="{00000000-0005-0000-0000-00005B5E0000}"/>
    <cellStyle name="Migliaia 18 5 3 3" xfId="32484" xr:uid="{00000000-0005-0000-0000-00005C5E0000}"/>
    <cellStyle name="Migliaia 18 5 3 4" xfId="37634" xr:uid="{00000000-0005-0000-0000-00005D5E0000}"/>
    <cellStyle name="Migliaia 18 5 4" xfId="6948" xr:uid="{00000000-0005-0000-0000-00005E5E0000}"/>
    <cellStyle name="Migliaia 18 5 4 2" xfId="17721" xr:uid="{00000000-0005-0000-0000-00005F5E0000}"/>
    <cellStyle name="Migliaia 18 5 4 2 2" xfId="34984" xr:uid="{00000000-0005-0000-0000-0000605E0000}"/>
    <cellStyle name="Migliaia 18 5 4 2 3" xfId="40286" xr:uid="{00000000-0005-0000-0000-0000615E0000}"/>
    <cellStyle name="Migliaia 18 5 4 2 4" xfId="29580" xr:uid="{00000000-0005-0000-0000-0000625E0000}"/>
    <cellStyle name="Migliaia 18 5 4 3" xfId="32485" xr:uid="{00000000-0005-0000-0000-0000635E0000}"/>
    <cellStyle name="Migliaia 18 5 4 4" xfId="37635" xr:uid="{00000000-0005-0000-0000-0000645E0000}"/>
    <cellStyle name="Migliaia 18 5 4 5" xfId="20678" xr:uid="{00000000-0005-0000-0000-0000655E0000}"/>
    <cellStyle name="Migliaia 18 5 4 6" xfId="44180" xr:uid="{00000000-0005-0000-0000-0000665E0000}"/>
    <cellStyle name="Migliaia 18 5 4 7" xfId="46714" xr:uid="{00000000-0005-0000-0000-0000675E0000}"/>
    <cellStyle name="Migliaia 18 5 4 8" xfId="49730" xr:uid="{00000000-0005-0000-0000-0000685E0000}"/>
    <cellStyle name="Migliaia 18 5 5" xfId="16309" xr:uid="{00000000-0005-0000-0000-0000695E0000}"/>
    <cellStyle name="Migliaia 18 5 5 2" xfId="29581" xr:uid="{00000000-0005-0000-0000-00006A5E0000}"/>
    <cellStyle name="Migliaia 18 5 5 2 2" xfId="34985" xr:uid="{00000000-0005-0000-0000-00006B5E0000}"/>
    <cellStyle name="Migliaia 18 5 5 2 3" xfId="40287" xr:uid="{00000000-0005-0000-0000-00006C5E0000}"/>
    <cellStyle name="Migliaia 18 5 5 3" xfId="32486" xr:uid="{00000000-0005-0000-0000-00006D5E0000}"/>
    <cellStyle name="Migliaia 18 5 5 4" xfId="37636" xr:uid="{00000000-0005-0000-0000-00006E5E0000}"/>
    <cellStyle name="Migliaia 18 5 5 5" xfId="20679" xr:uid="{00000000-0005-0000-0000-00006F5E0000}"/>
    <cellStyle name="Migliaia 18 5 6" xfId="20680" xr:uid="{00000000-0005-0000-0000-0000705E0000}"/>
    <cellStyle name="Migliaia 18 5 6 2" xfId="29582" xr:uid="{00000000-0005-0000-0000-0000715E0000}"/>
    <cellStyle name="Migliaia 18 5 6 2 2" xfId="34986" xr:uid="{00000000-0005-0000-0000-0000725E0000}"/>
    <cellStyle name="Migliaia 18 5 6 2 3" xfId="40288" xr:uid="{00000000-0005-0000-0000-0000735E0000}"/>
    <cellStyle name="Migliaia 18 5 6 3" xfId="32487" xr:uid="{00000000-0005-0000-0000-0000745E0000}"/>
    <cellStyle name="Migliaia 18 5 6 4" xfId="37637" xr:uid="{00000000-0005-0000-0000-0000755E0000}"/>
    <cellStyle name="Migliaia 18 5 7" xfId="20677" xr:uid="{00000000-0005-0000-0000-0000765E0000}"/>
    <cellStyle name="Migliaia 18 5 8" xfId="2381" xr:uid="{00000000-0005-0000-0000-0000775E0000}"/>
    <cellStyle name="Migliaia 18 6" xfId="2376" xr:uid="{00000000-0005-0000-0000-0000785E0000}"/>
    <cellStyle name="Migliaia 18 6 2" xfId="4350" xr:uid="{00000000-0005-0000-0000-0000795E0000}"/>
    <cellStyle name="Migliaia 18 6 2 2" xfId="6007" xr:uid="{00000000-0005-0000-0000-00007A5E0000}"/>
    <cellStyle name="Migliaia 18 6 2 3" xfId="14978" xr:uid="{00000000-0005-0000-0000-00007B5E0000}"/>
    <cellStyle name="Migliaia 18 6 2 4" xfId="16312" xr:uid="{00000000-0005-0000-0000-00007C5E0000}"/>
    <cellStyle name="Migliaia 18 6 2 5" xfId="28604" xr:uid="{00000000-0005-0000-0000-00007D5E0000}"/>
    <cellStyle name="Migliaia 18 6 2 6" xfId="12455" xr:uid="{00000000-0005-0000-0000-00007E5E0000}"/>
    <cellStyle name="Migliaia 18 6 3" xfId="5759" xr:uid="{00000000-0005-0000-0000-00007F5E0000}"/>
    <cellStyle name="Migliaia 18 6 3 2" xfId="31473" xr:uid="{00000000-0005-0000-0000-0000805E0000}"/>
    <cellStyle name="Migliaia 18 6 3 2 2" xfId="36631" xr:uid="{00000000-0005-0000-0000-0000815E0000}"/>
    <cellStyle name="Migliaia 18 6 3 2 3" xfId="41933" xr:uid="{00000000-0005-0000-0000-0000825E0000}"/>
    <cellStyle name="Migliaia 18 6 3 3" xfId="33980" xr:uid="{00000000-0005-0000-0000-0000835E0000}"/>
    <cellStyle name="Migliaia 18 6 3 4" xfId="39282" xr:uid="{00000000-0005-0000-0000-0000845E0000}"/>
    <cellStyle name="Migliaia 18 6 4" xfId="16311" xr:uid="{00000000-0005-0000-0000-0000855E0000}"/>
    <cellStyle name="Migliaia 18 6 4 2" xfId="34987" xr:uid="{00000000-0005-0000-0000-0000865E0000}"/>
    <cellStyle name="Migliaia 18 6 4 3" xfId="40289" xr:uid="{00000000-0005-0000-0000-0000875E0000}"/>
    <cellStyle name="Migliaia 18 6 4 4" xfId="29583" xr:uid="{00000000-0005-0000-0000-0000885E0000}"/>
    <cellStyle name="Migliaia 18 6 5" xfId="32488" xr:uid="{00000000-0005-0000-0000-0000895E0000}"/>
    <cellStyle name="Migliaia 18 6 6" xfId="37638" xr:uid="{00000000-0005-0000-0000-00008A5E0000}"/>
    <cellStyle name="Migliaia 18 6 7" xfId="12454" xr:uid="{00000000-0005-0000-0000-00008B5E0000}"/>
    <cellStyle name="Migliaia 18 7" xfId="4039" xr:uid="{00000000-0005-0000-0000-00008C5E0000}"/>
    <cellStyle name="Migliaia 18 7 2" xfId="10509" xr:uid="{00000000-0005-0000-0000-00008D5E0000}"/>
    <cellStyle name="Migliaia 18 7 2 2" xfId="31474" xr:uid="{00000000-0005-0000-0000-00008E5E0000}"/>
    <cellStyle name="Migliaia 18 7 2 2 2" xfId="36632" xr:uid="{00000000-0005-0000-0000-00008F5E0000}"/>
    <cellStyle name="Migliaia 18 7 2 2 3" xfId="41934" xr:uid="{00000000-0005-0000-0000-0000905E0000}"/>
    <cellStyle name="Migliaia 18 7 2 3" xfId="33981" xr:uid="{00000000-0005-0000-0000-0000915E0000}"/>
    <cellStyle name="Migliaia 18 7 2 4" xfId="39283" xr:uid="{00000000-0005-0000-0000-0000925E0000}"/>
    <cellStyle name="Migliaia 18 7 3" xfId="16313" xr:uid="{00000000-0005-0000-0000-0000935E0000}"/>
    <cellStyle name="Migliaia 18 7 3 2" xfId="34988" xr:uid="{00000000-0005-0000-0000-0000945E0000}"/>
    <cellStyle name="Migliaia 18 7 3 3" xfId="40290" xr:uid="{00000000-0005-0000-0000-0000955E0000}"/>
    <cellStyle name="Migliaia 18 7 3 4" xfId="29584" xr:uid="{00000000-0005-0000-0000-0000965E0000}"/>
    <cellStyle name="Migliaia 18 7 4" xfId="32489" xr:uid="{00000000-0005-0000-0000-0000975E0000}"/>
    <cellStyle name="Migliaia 18 7 5" xfId="37639" xr:uid="{00000000-0005-0000-0000-0000985E0000}"/>
    <cellStyle name="Migliaia 18 7 6" xfId="12456" xr:uid="{00000000-0005-0000-0000-0000995E0000}"/>
    <cellStyle name="Migliaia 18 8" xfId="3594" xr:uid="{00000000-0005-0000-0000-00009A5E0000}"/>
    <cellStyle name="Migliaia 18 8 2" xfId="10212" xr:uid="{00000000-0005-0000-0000-00009B5E0000}"/>
    <cellStyle name="Migliaia 18 8 2 2" xfId="31475" xr:uid="{00000000-0005-0000-0000-00009C5E0000}"/>
    <cellStyle name="Migliaia 18 8 2 2 2" xfId="36633" xr:uid="{00000000-0005-0000-0000-00009D5E0000}"/>
    <cellStyle name="Migliaia 18 8 2 2 3" xfId="41935" xr:uid="{00000000-0005-0000-0000-00009E5E0000}"/>
    <cellStyle name="Migliaia 18 8 2 3" xfId="33982" xr:uid="{00000000-0005-0000-0000-00009F5E0000}"/>
    <cellStyle name="Migliaia 18 8 2 4" xfId="39284" xr:uid="{00000000-0005-0000-0000-0000A05E0000}"/>
    <cellStyle name="Migliaia 18 8 3" xfId="16314" xr:uid="{00000000-0005-0000-0000-0000A15E0000}"/>
    <cellStyle name="Migliaia 18 8 3 2" xfId="34989" xr:uid="{00000000-0005-0000-0000-0000A25E0000}"/>
    <cellStyle name="Migliaia 18 8 3 3" xfId="40291" xr:uid="{00000000-0005-0000-0000-0000A35E0000}"/>
    <cellStyle name="Migliaia 18 8 3 4" xfId="29585" xr:uid="{00000000-0005-0000-0000-0000A45E0000}"/>
    <cellStyle name="Migliaia 18 8 4" xfId="32490" xr:uid="{00000000-0005-0000-0000-0000A55E0000}"/>
    <cellStyle name="Migliaia 18 8 5" xfId="37640" xr:uid="{00000000-0005-0000-0000-0000A65E0000}"/>
    <cellStyle name="Migliaia 18 8 6" xfId="12457" xr:uid="{00000000-0005-0000-0000-0000A75E0000}"/>
    <cellStyle name="Migliaia 18 9" xfId="13457" xr:uid="{00000000-0005-0000-0000-0000A85E0000}"/>
    <cellStyle name="Migliaia 18 9 2" xfId="29586" xr:uid="{00000000-0005-0000-0000-0000A95E0000}"/>
    <cellStyle name="Migliaia 18 9 2 2" xfId="34990" xr:uid="{00000000-0005-0000-0000-0000AA5E0000}"/>
    <cellStyle name="Migliaia 18 9 2 3" xfId="40292" xr:uid="{00000000-0005-0000-0000-0000AB5E0000}"/>
    <cellStyle name="Migliaia 18 9 3" xfId="32491" xr:uid="{00000000-0005-0000-0000-0000AC5E0000}"/>
    <cellStyle name="Migliaia 18 9 4" xfId="37641" xr:uid="{00000000-0005-0000-0000-0000AD5E0000}"/>
    <cellStyle name="Migliaia 19" xfId="423" xr:uid="{00000000-0005-0000-0000-0000AE5E0000}"/>
    <cellStyle name="Migliaia 19 10" xfId="16315" xr:uid="{00000000-0005-0000-0000-0000AF5E0000}"/>
    <cellStyle name="Migliaia 19 10 2" xfId="34991" xr:uid="{00000000-0005-0000-0000-0000B05E0000}"/>
    <cellStyle name="Migliaia 19 10 3" xfId="40293" xr:uid="{00000000-0005-0000-0000-0000B15E0000}"/>
    <cellStyle name="Migliaia 19 10 4" xfId="29587" xr:uid="{00000000-0005-0000-0000-0000B25E0000}"/>
    <cellStyle name="Migliaia 19 11" xfId="32492" xr:uid="{00000000-0005-0000-0000-0000B35E0000}"/>
    <cellStyle name="Migliaia 19 12" xfId="37642" xr:uid="{00000000-0005-0000-0000-0000B45E0000}"/>
    <cellStyle name="Migliaia 19 13" xfId="1810" xr:uid="{00000000-0005-0000-0000-0000B55E0000}"/>
    <cellStyle name="Migliaia 19 2" xfId="424" xr:uid="{00000000-0005-0000-0000-0000B65E0000}"/>
    <cellStyle name="Migliaia 19 2 2" xfId="2383" xr:uid="{00000000-0005-0000-0000-0000B75E0000}"/>
    <cellStyle name="Migliaia 19 2 2 2" xfId="4357" xr:uid="{00000000-0005-0000-0000-0000B85E0000}"/>
    <cellStyle name="Migliaia 19 2 2 2 2" xfId="10676" xr:uid="{00000000-0005-0000-0000-0000B95E0000}"/>
    <cellStyle name="Migliaia 19 2 2 2 2 2" xfId="34992" xr:uid="{00000000-0005-0000-0000-0000BA5E0000}"/>
    <cellStyle name="Migliaia 19 2 2 2 2 3" xfId="40294" xr:uid="{00000000-0005-0000-0000-0000BB5E0000}"/>
    <cellStyle name="Migliaia 19 2 2 2 3" xfId="14694" xr:uid="{00000000-0005-0000-0000-0000BC5E0000}"/>
    <cellStyle name="Migliaia 19 2 2 2 4" xfId="16318" xr:uid="{00000000-0005-0000-0000-0000BD5E0000}"/>
    <cellStyle name="Migliaia 19 2 2 2 4 2" xfId="37643" xr:uid="{00000000-0005-0000-0000-0000BE5E0000}"/>
    <cellStyle name="Migliaia 19 2 2 2 5" xfId="12458" xr:uid="{00000000-0005-0000-0000-0000BF5E0000}"/>
    <cellStyle name="Migliaia 19 2 2 3" xfId="7903" xr:uid="{00000000-0005-0000-0000-0000C05E0000}"/>
    <cellStyle name="Migliaia 19 2 2 3 2" xfId="31476" xr:uid="{00000000-0005-0000-0000-0000C15E0000}"/>
    <cellStyle name="Migliaia 19 2 2 3 2 2" xfId="36634" xr:uid="{00000000-0005-0000-0000-0000C25E0000}"/>
    <cellStyle name="Migliaia 19 2 2 3 2 3" xfId="41936" xr:uid="{00000000-0005-0000-0000-0000C35E0000}"/>
    <cellStyle name="Migliaia 19 2 2 3 3" xfId="33983" xr:uid="{00000000-0005-0000-0000-0000C45E0000}"/>
    <cellStyle name="Migliaia 19 2 2 3 4" xfId="39285" xr:uid="{00000000-0005-0000-0000-0000C55E0000}"/>
    <cellStyle name="Migliaia 19 2 2 4" xfId="6949" xr:uid="{00000000-0005-0000-0000-0000C65E0000}"/>
    <cellStyle name="Migliaia 19 2 2 4 2" xfId="17722" xr:uid="{00000000-0005-0000-0000-0000C75E0000}"/>
    <cellStyle name="Migliaia 19 2 2 4 3" xfId="42504" xr:uid="{00000000-0005-0000-0000-0000C85E0000}"/>
    <cellStyle name="Migliaia 19 2 2 4 4" xfId="46715" xr:uid="{00000000-0005-0000-0000-0000C95E0000}"/>
    <cellStyle name="Migliaia 19 2 2 4 5" xfId="49731" xr:uid="{00000000-0005-0000-0000-0000CA5E0000}"/>
    <cellStyle name="Migliaia 19 2 2 5" xfId="16317" xr:uid="{00000000-0005-0000-0000-0000CB5E0000}"/>
    <cellStyle name="Migliaia 19 2 2 6" xfId="20682" xr:uid="{00000000-0005-0000-0000-0000CC5E0000}"/>
    <cellStyle name="Migliaia 19 2 3" xfId="4043" xr:uid="{00000000-0005-0000-0000-0000CD5E0000}"/>
    <cellStyle name="Migliaia 19 2 3 2" xfId="10513" xr:uid="{00000000-0005-0000-0000-0000CE5E0000}"/>
    <cellStyle name="Migliaia 19 2 3 2 2" xfId="31477" xr:uid="{00000000-0005-0000-0000-0000CF5E0000}"/>
    <cellStyle name="Migliaia 19 2 3 2 2 2" xfId="36635" xr:uid="{00000000-0005-0000-0000-0000D05E0000}"/>
    <cellStyle name="Migliaia 19 2 3 2 2 3" xfId="41937" xr:uid="{00000000-0005-0000-0000-0000D15E0000}"/>
    <cellStyle name="Migliaia 19 2 3 2 3" xfId="33984" xr:uid="{00000000-0005-0000-0000-0000D25E0000}"/>
    <cellStyle name="Migliaia 19 2 3 2 4" xfId="39286" xr:uid="{00000000-0005-0000-0000-0000D35E0000}"/>
    <cellStyle name="Migliaia 19 2 3 3" xfId="16319" xr:uid="{00000000-0005-0000-0000-0000D45E0000}"/>
    <cellStyle name="Migliaia 19 2 3 3 2" xfId="34993" xr:uid="{00000000-0005-0000-0000-0000D55E0000}"/>
    <cellStyle name="Migliaia 19 2 3 3 3" xfId="40295" xr:uid="{00000000-0005-0000-0000-0000D65E0000}"/>
    <cellStyle name="Migliaia 19 2 3 3 4" xfId="29588" xr:uid="{00000000-0005-0000-0000-0000D75E0000}"/>
    <cellStyle name="Migliaia 19 2 3 4" xfId="32493" xr:uid="{00000000-0005-0000-0000-0000D85E0000}"/>
    <cellStyle name="Migliaia 19 2 3 5" xfId="37644" xr:uid="{00000000-0005-0000-0000-0000D95E0000}"/>
    <cellStyle name="Migliaia 19 2 3 6" xfId="12459" xr:uid="{00000000-0005-0000-0000-0000DA5E0000}"/>
    <cellStyle name="Migliaia 19 2 4" xfId="3599" xr:uid="{00000000-0005-0000-0000-0000DB5E0000}"/>
    <cellStyle name="Migliaia 19 2 4 2" xfId="10216" xr:uid="{00000000-0005-0000-0000-0000DC5E0000}"/>
    <cellStyle name="Migliaia 19 2 4 2 2" xfId="34994" xr:uid="{00000000-0005-0000-0000-0000DD5E0000}"/>
    <cellStyle name="Migliaia 19 2 4 2 3" xfId="40296" xr:uid="{00000000-0005-0000-0000-0000DE5E0000}"/>
    <cellStyle name="Migliaia 19 2 4 3" xfId="14927" xr:uid="{00000000-0005-0000-0000-0000DF5E0000}"/>
    <cellStyle name="Migliaia 19 2 4 4" xfId="16320" xr:uid="{00000000-0005-0000-0000-0000E05E0000}"/>
    <cellStyle name="Migliaia 19 2 4 4 2" xfId="37645" xr:uid="{00000000-0005-0000-0000-0000E15E0000}"/>
    <cellStyle name="Migliaia 19 2 4 5" xfId="12460" xr:uid="{00000000-0005-0000-0000-0000E25E0000}"/>
    <cellStyle name="Migliaia 19 2 5" xfId="9416" xr:uid="{00000000-0005-0000-0000-0000E35E0000}"/>
    <cellStyle name="Migliaia 19 2 5 2" xfId="29589" xr:uid="{00000000-0005-0000-0000-0000E45E0000}"/>
    <cellStyle name="Migliaia 19 2 5 2 2" xfId="34995" xr:uid="{00000000-0005-0000-0000-0000E55E0000}"/>
    <cellStyle name="Migliaia 19 2 5 2 3" xfId="40297" xr:uid="{00000000-0005-0000-0000-0000E65E0000}"/>
    <cellStyle name="Migliaia 19 2 5 3" xfId="32494" xr:uid="{00000000-0005-0000-0000-0000E75E0000}"/>
    <cellStyle name="Migliaia 19 2 5 4" xfId="37646" xr:uid="{00000000-0005-0000-0000-0000E85E0000}"/>
    <cellStyle name="Migliaia 19 2 6" xfId="16316" xr:uid="{00000000-0005-0000-0000-0000E95E0000}"/>
    <cellStyle name="Migliaia 19 2 6 2" xfId="29590" xr:uid="{00000000-0005-0000-0000-0000EA5E0000}"/>
    <cellStyle name="Migliaia 19 2 6 2 2" xfId="34996" xr:uid="{00000000-0005-0000-0000-0000EB5E0000}"/>
    <cellStyle name="Migliaia 19 2 6 2 3" xfId="40298" xr:uid="{00000000-0005-0000-0000-0000EC5E0000}"/>
    <cellStyle name="Migliaia 19 2 6 3" xfId="32495" xr:uid="{00000000-0005-0000-0000-0000ED5E0000}"/>
    <cellStyle name="Migliaia 19 2 6 4" xfId="37647" xr:uid="{00000000-0005-0000-0000-0000EE5E0000}"/>
    <cellStyle name="Migliaia 19 2 6 5" xfId="20683" xr:uid="{00000000-0005-0000-0000-0000EF5E0000}"/>
    <cellStyle name="Migliaia 19 2 7" xfId="20681" xr:uid="{00000000-0005-0000-0000-0000F05E0000}"/>
    <cellStyle name="Migliaia 19 2 8" xfId="1811" xr:uid="{00000000-0005-0000-0000-0000F15E0000}"/>
    <cellStyle name="Migliaia 19 3" xfId="425" xr:uid="{00000000-0005-0000-0000-0000F25E0000}"/>
    <cellStyle name="Migliaia 19 3 10" xfId="20684" xr:uid="{00000000-0005-0000-0000-0000F35E0000}"/>
    <cellStyle name="Migliaia 19 3 11" xfId="12461" xr:uid="{00000000-0005-0000-0000-0000F45E0000}"/>
    <cellStyle name="Migliaia 19 3 12" xfId="1812" xr:uid="{00000000-0005-0000-0000-0000F55E0000}"/>
    <cellStyle name="Migliaia 19 3 2" xfId="426" xr:uid="{00000000-0005-0000-0000-0000F65E0000}"/>
    <cellStyle name="Migliaia 19 3 2 2" xfId="4359" xr:uid="{00000000-0005-0000-0000-0000F75E0000}"/>
    <cellStyle name="Migliaia 19 3 2 2 2" xfId="8226" xr:uid="{00000000-0005-0000-0000-0000F85E0000}"/>
    <cellStyle name="Migliaia 19 3 2 2 2 2" xfId="14695" xr:uid="{00000000-0005-0000-0000-0000F95E0000}"/>
    <cellStyle name="Migliaia 19 3 2 2 2 2 2" xfId="18154" xr:uid="{00000000-0005-0000-0000-0000FA5E0000}"/>
    <cellStyle name="Migliaia 19 3 2 2 2 2 2 2" xfId="34997" xr:uid="{00000000-0005-0000-0000-0000FB5E0000}"/>
    <cellStyle name="Migliaia 19 3 2 2 2 2 3" xfId="40299" xr:uid="{00000000-0005-0000-0000-0000FC5E0000}"/>
    <cellStyle name="Migliaia 19 3 2 2 2 2 4" xfId="29591" xr:uid="{00000000-0005-0000-0000-0000FD5E0000}"/>
    <cellStyle name="Migliaia 19 3 2 2 2 3" xfId="32496" xr:uid="{00000000-0005-0000-0000-0000FE5E0000}"/>
    <cellStyle name="Migliaia 19 3 2 2 2 4" xfId="37648" xr:uid="{00000000-0005-0000-0000-0000FF5E0000}"/>
    <cellStyle name="Migliaia 19 3 2 2 2 5" xfId="44319" xr:uid="{00000000-0005-0000-0000-0000005F0000}"/>
    <cellStyle name="Migliaia 19 3 2 2 2 6" xfId="47160" xr:uid="{00000000-0005-0000-0000-0000015F0000}"/>
    <cellStyle name="Migliaia 19 3 2 2 2 7" xfId="50176" xr:uid="{00000000-0005-0000-0000-0000025F0000}"/>
    <cellStyle name="Migliaia 19 3 2 2 2 8" xfId="13955" xr:uid="{00000000-0005-0000-0000-0000035F0000}"/>
    <cellStyle name="Migliaia 19 3 2 2 3" xfId="7992" xr:uid="{00000000-0005-0000-0000-0000045F0000}"/>
    <cellStyle name="Migliaia 19 3 2 2 4" xfId="6950" xr:uid="{00000000-0005-0000-0000-0000055F0000}"/>
    <cellStyle name="Migliaia 19 3 2 2 4 2" xfId="17723" xr:uid="{00000000-0005-0000-0000-0000065F0000}"/>
    <cellStyle name="Migliaia 19 3 2 2 4 3" xfId="44755" xr:uid="{00000000-0005-0000-0000-0000075F0000}"/>
    <cellStyle name="Migliaia 19 3 2 2 4 4" xfId="46716" xr:uid="{00000000-0005-0000-0000-0000085F0000}"/>
    <cellStyle name="Migliaia 19 3 2 2 4 5" xfId="49732" xr:uid="{00000000-0005-0000-0000-0000095F0000}"/>
    <cellStyle name="Migliaia 19 3 2 2 5" xfId="16323" xr:uid="{00000000-0005-0000-0000-00000A5F0000}"/>
    <cellStyle name="Migliaia 19 3 2 2 6" xfId="20686" xr:uid="{00000000-0005-0000-0000-00000B5F0000}"/>
    <cellStyle name="Migliaia 19 3 2 3" xfId="3601" xr:uid="{00000000-0005-0000-0000-00000C5F0000}"/>
    <cellStyle name="Migliaia 19 3 2 3 2" xfId="7404" xr:uid="{00000000-0005-0000-0000-00000D5F0000}"/>
    <cellStyle name="Migliaia 19 3 2 3 2 2" xfId="34998" xr:uid="{00000000-0005-0000-0000-00000E5F0000}"/>
    <cellStyle name="Migliaia 19 3 2 3 2 3" xfId="40300" xr:uid="{00000000-0005-0000-0000-00000F5F0000}"/>
    <cellStyle name="Migliaia 19 3 2 3 2 4" xfId="29592" xr:uid="{00000000-0005-0000-0000-0000105F0000}"/>
    <cellStyle name="Migliaia 19 3 2 3 3" xfId="8227" xr:uid="{00000000-0005-0000-0000-0000115F0000}"/>
    <cellStyle name="Migliaia 19 3 2 3 4" xfId="16324" xr:uid="{00000000-0005-0000-0000-0000125F0000}"/>
    <cellStyle name="Migliaia 19 3 2 3 4 2" xfId="37649" xr:uid="{00000000-0005-0000-0000-0000135F0000}"/>
    <cellStyle name="Migliaia 19 3 2 3 5" xfId="12462" xr:uid="{00000000-0005-0000-0000-0000145F0000}"/>
    <cellStyle name="Migliaia 19 3 2 4" xfId="7577" xr:uid="{00000000-0005-0000-0000-0000155F0000}"/>
    <cellStyle name="Migliaia 19 3 2 4 2" xfId="14374" xr:uid="{00000000-0005-0000-0000-0000165F0000}"/>
    <cellStyle name="Migliaia 19 3 2 4 2 2" xfId="34999" xr:uid="{00000000-0005-0000-0000-0000175F0000}"/>
    <cellStyle name="Migliaia 19 3 2 4 2 3" xfId="40301" xr:uid="{00000000-0005-0000-0000-0000185F0000}"/>
    <cellStyle name="Migliaia 19 3 2 4 3" xfId="32497" xr:uid="{00000000-0005-0000-0000-0000195F0000}"/>
    <cellStyle name="Migliaia 19 3 2 4 4" xfId="37650" xr:uid="{00000000-0005-0000-0000-00001A5F0000}"/>
    <cellStyle name="Migliaia 19 3 2 4 5" xfId="13460" xr:uid="{00000000-0005-0000-0000-00001B5F0000}"/>
    <cellStyle name="Migliaia 19 3 2 5" xfId="13700" xr:uid="{00000000-0005-0000-0000-00001C5F0000}"/>
    <cellStyle name="Migliaia 19 3 2 5 2" xfId="29593" xr:uid="{00000000-0005-0000-0000-00001D5F0000}"/>
    <cellStyle name="Migliaia 19 3 2 5 2 2" xfId="35000" xr:uid="{00000000-0005-0000-0000-00001E5F0000}"/>
    <cellStyle name="Migliaia 19 3 2 5 2 3" xfId="40302" xr:uid="{00000000-0005-0000-0000-00001F5F0000}"/>
    <cellStyle name="Migliaia 19 3 2 5 3" xfId="32498" xr:uid="{00000000-0005-0000-0000-0000205F0000}"/>
    <cellStyle name="Migliaia 19 3 2 5 4" xfId="37651" xr:uid="{00000000-0005-0000-0000-0000215F0000}"/>
    <cellStyle name="Migliaia 19 3 2 6" xfId="16322" xr:uid="{00000000-0005-0000-0000-0000225F0000}"/>
    <cellStyle name="Migliaia 19 3 2 6 2" xfId="29594" xr:uid="{00000000-0005-0000-0000-0000235F0000}"/>
    <cellStyle name="Migliaia 19 3 2 6 2 2" xfId="35001" xr:uid="{00000000-0005-0000-0000-0000245F0000}"/>
    <cellStyle name="Migliaia 19 3 2 6 2 3" xfId="40303" xr:uid="{00000000-0005-0000-0000-0000255F0000}"/>
    <cellStyle name="Migliaia 19 3 2 6 3" xfId="32499" xr:uid="{00000000-0005-0000-0000-0000265F0000}"/>
    <cellStyle name="Migliaia 19 3 2 6 4" xfId="37652" xr:uid="{00000000-0005-0000-0000-0000275F0000}"/>
    <cellStyle name="Migliaia 19 3 2 6 5" xfId="20687" xr:uid="{00000000-0005-0000-0000-0000285F0000}"/>
    <cellStyle name="Migliaia 19 3 2 7" xfId="20685" xr:uid="{00000000-0005-0000-0000-0000295F0000}"/>
    <cellStyle name="Migliaia 19 3 2 8" xfId="2385" xr:uid="{00000000-0005-0000-0000-00002A5F0000}"/>
    <cellStyle name="Migliaia 19 3 3" xfId="2384" xr:uid="{00000000-0005-0000-0000-00002B5F0000}"/>
    <cellStyle name="Migliaia 19 3 3 2" xfId="4358" xr:uid="{00000000-0005-0000-0000-00002C5F0000}"/>
    <cellStyle name="Migliaia 19 3 3 2 2" xfId="6010" xr:uid="{00000000-0005-0000-0000-00002D5F0000}"/>
    <cellStyle name="Migliaia 19 3 3 2 2 2" xfId="35003" xr:uid="{00000000-0005-0000-0000-00002E5F0000}"/>
    <cellStyle name="Migliaia 19 3 3 2 2 3" xfId="40305" xr:uid="{00000000-0005-0000-0000-00002F5F0000}"/>
    <cellStyle name="Migliaia 19 3 3 2 3" xfId="14489" xr:uid="{00000000-0005-0000-0000-0000305F0000}"/>
    <cellStyle name="Migliaia 19 3 3 2 4" xfId="16326" xr:uid="{00000000-0005-0000-0000-0000315F0000}"/>
    <cellStyle name="Migliaia 19 3 3 2 4 2" xfId="37654" xr:uid="{00000000-0005-0000-0000-0000325F0000}"/>
    <cellStyle name="Migliaia 19 3 3 2 5" xfId="12464" xr:uid="{00000000-0005-0000-0000-0000335F0000}"/>
    <cellStyle name="Migliaia 19 3 3 3" xfId="5762" xr:uid="{00000000-0005-0000-0000-0000345F0000}"/>
    <cellStyle name="Migliaia 19 3 3 3 2" xfId="29596" xr:uid="{00000000-0005-0000-0000-0000355F0000}"/>
    <cellStyle name="Migliaia 19 3 3 3 2 2" xfId="35004" xr:uid="{00000000-0005-0000-0000-0000365F0000}"/>
    <cellStyle name="Migliaia 19 3 3 3 2 3" xfId="40306" xr:uid="{00000000-0005-0000-0000-0000375F0000}"/>
    <cellStyle name="Migliaia 19 3 3 3 3" xfId="32501" xr:uid="{00000000-0005-0000-0000-0000385F0000}"/>
    <cellStyle name="Migliaia 19 3 3 3 4" xfId="37655" xr:uid="{00000000-0005-0000-0000-0000395F0000}"/>
    <cellStyle name="Migliaia 19 3 3 4" xfId="16325" xr:uid="{00000000-0005-0000-0000-00003A5F0000}"/>
    <cellStyle name="Migliaia 19 3 3 4 2" xfId="29597" xr:uid="{00000000-0005-0000-0000-00003B5F0000}"/>
    <cellStyle name="Migliaia 19 3 3 4 2 2" xfId="35005" xr:uid="{00000000-0005-0000-0000-00003C5F0000}"/>
    <cellStyle name="Migliaia 19 3 3 4 2 3" xfId="40307" xr:uid="{00000000-0005-0000-0000-00003D5F0000}"/>
    <cellStyle name="Migliaia 19 3 3 4 3" xfId="32502" xr:uid="{00000000-0005-0000-0000-00003E5F0000}"/>
    <cellStyle name="Migliaia 19 3 3 4 4" xfId="37656" xr:uid="{00000000-0005-0000-0000-00003F5F0000}"/>
    <cellStyle name="Migliaia 19 3 3 4 5" xfId="20688" xr:uid="{00000000-0005-0000-0000-0000405F0000}"/>
    <cellStyle name="Migliaia 19 3 3 5" xfId="20689" xr:uid="{00000000-0005-0000-0000-0000415F0000}"/>
    <cellStyle name="Migliaia 19 3 3 5 2" xfId="29598" xr:uid="{00000000-0005-0000-0000-0000425F0000}"/>
    <cellStyle name="Migliaia 19 3 3 5 2 2" xfId="35006" xr:uid="{00000000-0005-0000-0000-0000435F0000}"/>
    <cellStyle name="Migliaia 19 3 3 5 2 3" xfId="40308" xr:uid="{00000000-0005-0000-0000-0000445F0000}"/>
    <cellStyle name="Migliaia 19 3 3 5 3" xfId="32503" xr:uid="{00000000-0005-0000-0000-0000455F0000}"/>
    <cellStyle name="Migliaia 19 3 3 5 4" xfId="37657" xr:uid="{00000000-0005-0000-0000-0000465F0000}"/>
    <cellStyle name="Migliaia 19 3 3 6" xfId="29595" xr:uid="{00000000-0005-0000-0000-0000475F0000}"/>
    <cellStyle name="Migliaia 19 3 3 6 2" xfId="35002" xr:uid="{00000000-0005-0000-0000-0000485F0000}"/>
    <cellStyle name="Migliaia 19 3 3 6 3" xfId="40304" xr:uid="{00000000-0005-0000-0000-0000495F0000}"/>
    <cellStyle name="Migliaia 19 3 3 7" xfId="32500" xr:uid="{00000000-0005-0000-0000-00004A5F0000}"/>
    <cellStyle name="Migliaia 19 3 3 8" xfId="37653" xr:uid="{00000000-0005-0000-0000-00004B5F0000}"/>
    <cellStyle name="Migliaia 19 3 3 9" xfId="12463" xr:uid="{00000000-0005-0000-0000-00004C5F0000}"/>
    <cellStyle name="Migliaia 19 3 4" xfId="3275" xr:uid="{00000000-0005-0000-0000-00004D5F0000}"/>
    <cellStyle name="Migliaia 19 3 4 2" xfId="4785" xr:uid="{00000000-0005-0000-0000-00004E5F0000}"/>
    <cellStyle name="Migliaia 19 3 4 2 2" xfId="10737" xr:uid="{00000000-0005-0000-0000-00004F5F0000}"/>
    <cellStyle name="Migliaia 19 3 4 2 3" xfId="14432" xr:uid="{00000000-0005-0000-0000-0000505F0000}"/>
    <cellStyle name="Migliaia 19 3 4 2 4" xfId="16328" xr:uid="{00000000-0005-0000-0000-0000515F0000}"/>
    <cellStyle name="Migliaia 19 3 4 2 5" xfId="28605" xr:uid="{00000000-0005-0000-0000-0000525F0000}"/>
    <cellStyle name="Migliaia 19 3 4 2 6" xfId="12466" xr:uid="{00000000-0005-0000-0000-0000535F0000}"/>
    <cellStyle name="Migliaia 19 3 4 3" xfId="9985" xr:uid="{00000000-0005-0000-0000-0000545F0000}"/>
    <cellStyle name="Migliaia 19 3 4 3 2" xfId="31478" xr:uid="{00000000-0005-0000-0000-0000555F0000}"/>
    <cellStyle name="Migliaia 19 3 4 3 2 2" xfId="36636" xr:uid="{00000000-0005-0000-0000-0000565F0000}"/>
    <cellStyle name="Migliaia 19 3 4 3 2 3" xfId="41938" xr:uid="{00000000-0005-0000-0000-0000575F0000}"/>
    <cellStyle name="Migliaia 19 3 4 3 3" xfId="33985" xr:uid="{00000000-0005-0000-0000-0000585F0000}"/>
    <cellStyle name="Migliaia 19 3 4 3 4" xfId="39287" xr:uid="{00000000-0005-0000-0000-0000595F0000}"/>
    <cellStyle name="Migliaia 19 3 4 4" xfId="16327" xr:uid="{00000000-0005-0000-0000-00005A5F0000}"/>
    <cellStyle name="Migliaia 19 3 4 4 2" xfId="35007" xr:uid="{00000000-0005-0000-0000-00005B5F0000}"/>
    <cellStyle name="Migliaia 19 3 4 4 3" xfId="40309" xr:uid="{00000000-0005-0000-0000-00005C5F0000}"/>
    <cellStyle name="Migliaia 19 3 4 4 4" xfId="29599" xr:uid="{00000000-0005-0000-0000-00005D5F0000}"/>
    <cellStyle name="Migliaia 19 3 4 5" xfId="32504" xr:uid="{00000000-0005-0000-0000-00005E5F0000}"/>
    <cellStyle name="Migliaia 19 3 4 6" xfId="37658" xr:uid="{00000000-0005-0000-0000-00005F5F0000}"/>
    <cellStyle name="Migliaia 19 3 4 7" xfId="12465" xr:uid="{00000000-0005-0000-0000-0000605F0000}"/>
    <cellStyle name="Migliaia 19 3 5" xfId="4044" xr:uid="{00000000-0005-0000-0000-0000615F0000}"/>
    <cellStyle name="Migliaia 19 3 5 2" xfId="10514" xr:uid="{00000000-0005-0000-0000-0000625F0000}"/>
    <cellStyle name="Migliaia 19 3 5 2 2" xfId="31479" xr:uid="{00000000-0005-0000-0000-0000635F0000}"/>
    <cellStyle name="Migliaia 19 3 5 2 2 2" xfId="36637" xr:uid="{00000000-0005-0000-0000-0000645F0000}"/>
    <cellStyle name="Migliaia 19 3 5 2 2 3" xfId="41939" xr:uid="{00000000-0005-0000-0000-0000655F0000}"/>
    <cellStyle name="Migliaia 19 3 5 2 3" xfId="33986" xr:uid="{00000000-0005-0000-0000-0000665F0000}"/>
    <cellStyle name="Migliaia 19 3 5 2 4" xfId="39288" xr:uid="{00000000-0005-0000-0000-0000675F0000}"/>
    <cellStyle name="Migliaia 19 3 5 3" xfId="16329" xr:uid="{00000000-0005-0000-0000-0000685F0000}"/>
    <cellStyle name="Migliaia 19 3 5 3 2" xfId="35008" xr:uid="{00000000-0005-0000-0000-0000695F0000}"/>
    <cellStyle name="Migliaia 19 3 5 3 3" xfId="40310" xr:uid="{00000000-0005-0000-0000-00006A5F0000}"/>
    <cellStyle name="Migliaia 19 3 5 3 4" xfId="29600" xr:uid="{00000000-0005-0000-0000-00006B5F0000}"/>
    <cellStyle name="Migliaia 19 3 5 4" xfId="32505" xr:uid="{00000000-0005-0000-0000-00006C5F0000}"/>
    <cellStyle name="Migliaia 19 3 5 5" xfId="37659" xr:uid="{00000000-0005-0000-0000-00006D5F0000}"/>
    <cellStyle name="Migliaia 19 3 5 6" xfId="12467" xr:uid="{00000000-0005-0000-0000-00006E5F0000}"/>
    <cellStyle name="Migliaia 19 3 6" xfId="3600" xr:uid="{00000000-0005-0000-0000-00006F5F0000}"/>
    <cellStyle name="Migliaia 19 3 6 2" xfId="10217" xr:uid="{00000000-0005-0000-0000-0000705F0000}"/>
    <cellStyle name="Migliaia 19 3 6 2 2" xfId="35009" xr:uid="{00000000-0005-0000-0000-0000715F0000}"/>
    <cellStyle name="Migliaia 19 3 6 2 3" xfId="40311" xr:uid="{00000000-0005-0000-0000-0000725F0000}"/>
    <cellStyle name="Migliaia 19 3 6 3" xfId="14591" xr:uid="{00000000-0005-0000-0000-0000735F0000}"/>
    <cellStyle name="Migliaia 19 3 6 4" xfId="16330" xr:uid="{00000000-0005-0000-0000-0000745F0000}"/>
    <cellStyle name="Migliaia 19 3 6 4 2" xfId="37660" xr:uid="{00000000-0005-0000-0000-0000755F0000}"/>
    <cellStyle name="Migliaia 19 3 6 5" xfId="12468" xr:uid="{00000000-0005-0000-0000-0000765F0000}"/>
    <cellStyle name="Migliaia 19 3 7" xfId="7454" xr:uid="{00000000-0005-0000-0000-0000775F0000}"/>
    <cellStyle name="Migliaia 19 3 7 2" xfId="29601" xr:uid="{00000000-0005-0000-0000-0000785F0000}"/>
    <cellStyle name="Migliaia 19 3 7 2 2" xfId="35010" xr:uid="{00000000-0005-0000-0000-0000795F0000}"/>
    <cellStyle name="Migliaia 19 3 7 2 3" xfId="40312" xr:uid="{00000000-0005-0000-0000-00007A5F0000}"/>
    <cellStyle name="Migliaia 19 3 7 3" xfId="32506" xr:uid="{00000000-0005-0000-0000-00007B5F0000}"/>
    <cellStyle name="Migliaia 19 3 7 4" xfId="37661" xr:uid="{00000000-0005-0000-0000-00007C5F0000}"/>
    <cellStyle name="Migliaia 19 3 8" xfId="13701" xr:uid="{00000000-0005-0000-0000-00007D5F0000}"/>
    <cellStyle name="Migliaia 19 3 8 2" xfId="29602" xr:uid="{00000000-0005-0000-0000-00007E5F0000}"/>
    <cellStyle name="Migliaia 19 3 8 2 2" xfId="35011" xr:uid="{00000000-0005-0000-0000-00007F5F0000}"/>
    <cellStyle name="Migliaia 19 3 8 2 3" xfId="40313" xr:uid="{00000000-0005-0000-0000-0000805F0000}"/>
    <cellStyle name="Migliaia 19 3 8 3" xfId="32507" xr:uid="{00000000-0005-0000-0000-0000815F0000}"/>
    <cellStyle name="Migliaia 19 3 8 4" xfId="37662" xr:uid="{00000000-0005-0000-0000-0000825F0000}"/>
    <cellStyle name="Migliaia 19 3 8 5" xfId="20690" xr:uid="{00000000-0005-0000-0000-0000835F0000}"/>
    <cellStyle name="Migliaia 19 3 9" xfId="16321" xr:uid="{00000000-0005-0000-0000-0000845F0000}"/>
    <cellStyle name="Migliaia 19 4" xfId="427" xr:uid="{00000000-0005-0000-0000-0000855F0000}"/>
    <cellStyle name="Migliaia 19 4 2" xfId="4360" xr:uid="{00000000-0005-0000-0000-0000865F0000}"/>
    <cellStyle name="Migliaia 19 4 2 2" xfId="5109" xr:uid="{00000000-0005-0000-0000-0000875F0000}"/>
    <cellStyle name="Migliaia 19 4 2 2 2" xfId="29603" xr:uid="{00000000-0005-0000-0000-0000885F0000}"/>
    <cellStyle name="Migliaia 19 4 2 2 2 2" xfId="35012" xr:uid="{00000000-0005-0000-0000-0000895F0000}"/>
    <cellStyle name="Migliaia 19 4 2 2 2 3" xfId="40314" xr:uid="{00000000-0005-0000-0000-00008A5F0000}"/>
    <cellStyle name="Migliaia 19 4 2 2 3" xfId="32508" xr:uid="{00000000-0005-0000-0000-00008B5F0000}"/>
    <cellStyle name="Migliaia 19 4 2 2 4" xfId="37663" xr:uid="{00000000-0005-0000-0000-00008C5F0000}"/>
    <cellStyle name="Migliaia 19 4 2 3" xfId="8228" xr:uid="{00000000-0005-0000-0000-00008D5F0000}"/>
    <cellStyle name="Migliaia 19 4 2 3 2" xfId="29604" xr:uid="{00000000-0005-0000-0000-00008E5F0000}"/>
    <cellStyle name="Migliaia 19 4 2 3 2 2" xfId="35013" xr:uid="{00000000-0005-0000-0000-00008F5F0000}"/>
    <cellStyle name="Migliaia 19 4 2 3 2 3" xfId="40315" xr:uid="{00000000-0005-0000-0000-0000905F0000}"/>
    <cellStyle name="Migliaia 19 4 2 3 3" xfId="32509" xr:uid="{00000000-0005-0000-0000-0000915F0000}"/>
    <cellStyle name="Migliaia 19 4 2 3 4" xfId="37664" xr:uid="{00000000-0005-0000-0000-0000925F0000}"/>
    <cellStyle name="Migliaia 19 4 2 4" xfId="7579" xr:uid="{00000000-0005-0000-0000-0000935F0000}"/>
    <cellStyle name="Migliaia 19 4 2 5" xfId="6952" xr:uid="{00000000-0005-0000-0000-0000945F0000}"/>
    <cellStyle name="Migliaia 19 4 2 5 2" xfId="17725" xr:uid="{00000000-0005-0000-0000-0000955F0000}"/>
    <cellStyle name="Migliaia 19 4 2 5 3" xfId="43795" xr:uid="{00000000-0005-0000-0000-0000965F0000}"/>
    <cellStyle name="Migliaia 19 4 2 5 4" xfId="46718" xr:uid="{00000000-0005-0000-0000-0000975F0000}"/>
    <cellStyle name="Migliaia 19 4 2 5 5" xfId="49734" xr:uid="{00000000-0005-0000-0000-0000985F0000}"/>
    <cellStyle name="Migliaia 19 4 2 6" xfId="16332" xr:uid="{00000000-0005-0000-0000-0000995F0000}"/>
    <cellStyle name="Migliaia 19 4 2 7" xfId="20692" xr:uid="{00000000-0005-0000-0000-00009A5F0000}"/>
    <cellStyle name="Migliaia 19 4 3" xfId="5110" xr:uid="{00000000-0005-0000-0000-00009B5F0000}"/>
    <cellStyle name="Migliaia 19 4 3 2" xfId="14490" xr:uid="{00000000-0005-0000-0000-00009C5F0000}"/>
    <cellStyle name="Migliaia 19 4 3 2 2" xfId="35014" xr:uid="{00000000-0005-0000-0000-00009D5F0000}"/>
    <cellStyle name="Migliaia 19 4 3 2 3" xfId="40316" xr:uid="{00000000-0005-0000-0000-00009E5F0000}"/>
    <cellStyle name="Migliaia 19 4 3 3" xfId="32510" xr:uid="{00000000-0005-0000-0000-00009F5F0000}"/>
    <cellStyle name="Migliaia 19 4 3 4" xfId="37665" xr:uid="{00000000-0005-0000-0000-0000A05F0000}"/>
    <cellStyle name="Migliaia 19 4 3 5" xfId="13699" xr:uid="{00000000-0005-0000-0000-0000A15F0000}"/>
    <cellStyle name="Migliaia 19 4 4" xfId="8229" xr:uid="{00000000-0005-0000-0000-0000A25F0000}"/>
    <cellStyle name="Migliaia 19 4 4 2" xfId="29605" xr:uid="{00000000-0005-0000-0000-0000A35F0000}"/>
    <cellStyle name="Migliaia 19 4 4 2 2" xfId="35015" xr:uid="{00000000-0005-0000-0000-0000A45F0000}"/>
    <cellStyle name="Migliaia 19 4 4 2 3" xfId="40317" xr:uid="{00000000-0005-0000-0000-0000A55F0000}"/>
    <cellStyle name="Migliaia 19 4 4 3" xfId="32511" xr:uid="{00000000-0005-0000-0000-0000A65F0000}"/>
    <cellStyle name="Migliaia 19 4 4 4" xfId="37666" xr:uid="{00000000-0005-0000-0000-0000A75F0000}"/>
    <cellStyle name="Migliaia 19 4 5" xfId="7578" xr:uid="{00000000-0005-0000-0000-0000A85F0000}"/>
    <cellStyle name="Migliaia 19 4 5 2" xfId="29606" xr:uid="{00000000-0005-0000-0000-0000A95F0000}"/>
    <cellStyle name="Migliaia 19 4 5 2 2" xfId="35016" xr:uid="{00000000-0005-0000-0000-0000AA5F0000}"/>
    <cellStyle name="Migliaia 19 4 5 2 3" xfId="40318" xr:uid="{00000000-0005-0000-0000-0000AB5F0000}"/>
    <cellStyle name="Migliaia 19 4 5 3" xfId="32512" xr:uid="{00000000-0005-0000-0000-0000AC5F0000}"/>
    <cellStyle name="Migliaia 19 4 5 4" xfId="37667" xr:uid="{00000000-0005-0000-0000-0000AD5F0000}"/>
    <cellStyle name="Migliaia 19 4 6" xfId="6951" xr:uid="{00000000-0005-0000-0000-0000AE5F0000}"/>
    <cellStyle name="Migliaia 19 4 6 2" xfId="17724" xr:uid="{00000000-0005-0000-0000-0000AF5F0000}"/>
    <cellStyle name="Migliaia 19 4 6 2 2" xfId="35017" xr:uid="{00000000-0005-0000-0000-0000B05F0000}"/>
    <cellStyle name="Migliaia 19 4 6 2 3" xfId="40319" xr:uid="{00000000-0005-0000-0000-0000B15F0000}"/>
    <cellStyle name="Migliaia 19 4 6 2 4" xfId="29607" xr:uid="{00000000-0005-0000-0000-0000B25F0000}"/>
    <cellStyle name="Migliaia 19 4 6 3" xfId="32513" xr:uid="{00000000-0005-0000-0000-0000B35F0000}"/>
    <cellStyle name="Migliaia 19 4 6 4" xfId="37668" xr:uid="{00000000-0005-0000-0000-0000B45F0000}"/>
    <cellStyle name="Migliaia 19 4 6 5" xfId="20693" xr:uid="{00000000-0005-0000-0000-0000B55F0000}"/>
    <cellStyle name="Migliaia 19 4 6 6" xfId="21636" xr:uid="{00000000-0005-0000-0000-0000B65F0000}"/>
    <cellStyle name="Migliaia 19 4 6 7" xfId="46717" xr:uid="{00000000-0005-0000-0000-0000B75F0000}"/>
    <cellStyle name="Migliaia 19 4 6 8" xfId="49733" xr:uid="{00000000-0005-0000-0000-0000B85F0000}"/>
    <cellStyle name="Migliaia 19 4 7" xfId="16331" xr:uid="{00000000-0005-0000-0000-0000B95F0000}"/>
    <cellStyle name="Migliaia 19 4 7 2" xfId="29608" xr:uid="{00000000-0005-0000-0000-0000BA5F0000}"/>
    <cellStyle name="Migliaia 19 4 7 2 2" xfId="35018" xr:uid="{00000000-0005-0000-0000-0000BB5F0000}"/>
    <cellStyle name="Migliaia 19 4 7 2 3" xfId="40320" xr:uid="{00000000-0005-0000-0000-0000BC5F0000}"/>
    <cellStyle name="Migliaia 19 4 7 3" xfId="32514" xr:uid="{00000000-0005-0000-0000-0000BD5F0000}"/>
    <cellStyle name="Migliaia 19 4 7 4" xfId="37669" xr:uid="{00000000-0005-0000-0000-0000BE5F0000}"/>
    <cellStyle name="Migliaia 19 4 7 5" xfId="20694" xr:uid="{00000000-0005-0000-0000-0000BF5F0000}"/>
    <cellStyle name="Migliaia 19 4 8" xfId="20691" xr:uid="{00000000-0005-0000-0000-0000C05F0000}"/>
    <cellStyle name="Migliaia 19 4 9" xfId="2386" xr:uid="{00000000-0005-0000-0000-0000C15F0000}"/>
    <cellStyle name="Migliaia 19 5" xfId="428" xr:uid="{00000000-0005-0000-0000-0000C25F0000}"/>
    <cellStyle name="Migliaia 19 5 2" xfId="4361" xr:uid="{00000000-0005-0000-0000-0000C35F0000}"/>
    <cellStyle name="Migliaia 19 5 2 2" xfId="14696" xr:uid="{00000000-0005-0000-0000-0000C45F0000}"/>
    <cellStyle name="Migliaia 19 5 2 2 2" xfId="35019" xr:uid="{00000000-0005-0000-0000-0000C55F0000}"/>
    <cellStyle name="Migliaia 19 5 2 2 3" xfId="40321" xr:uid="{00000000-0005-0000-0000-0000C65F0000}"/>
    <cellStyle name="Migliaia 19 5 2 3" xfId="16334" xr:uid="{00000000-0005-0000-0000-0000C75F0000}"/>
    <cellStyle name="Migliaia 19 5 2 3 2" xfId="32515" xr:uid="{00000000-0005-0000-0000-0000C85F0000}"/>
    <cellStyle name="Migliaia 19 5 2 4" xfId="37670" xr:uid="{00000000-0005-0000-0000-0000C95F0000}"/>
    <cellStyle name="Migliaia 19 5 2 5" xfId="12469" xr:uid="{00000000-0005-0000-0000-0000CA5F0000}"/>
    <cellStyle name="Migliaia 19 5 3" xfId="7580" xr:uid="{00000000-0005-0000-0000-0000CB5F0000}"/>
    <cellStyle name="Migliaia 19 5 3 2" xfId="29609" xr:uid="{00000000-0005-0000-0000-0000CC5F0000}"/>
    <cellStyle name="Migliaia 19 5 3 2 2" xfId="35020" xr:uid="{00000000-0005-0000-0000-0000CD5F0000}"/>
    <cellStyle name="Migliaia 19 5 3 2 3" xfId="40322" xr:uid="{00000000-0005-0000-0000-0000CE5F0000}"/>
    <cellStyle name="Migliaia 19 5 3 3" xfId="32516" xr:uid="{00000000-0005-0000-0000-0000CF5F0000}"/>
    <cellStyle name="Migliaia 19 5 3 4" xfId="37671" xr:uid="{00000000-0005-0000-0000-0000D05F0000}"/>
    <cellStyle name="Migliaia 19 5 4" xfId="6953" xr:uid="{00000000-0005-0000-0000-0000D15F0000}"/>
    <cellStyle name="Migliaia 19 5 4 2" xfId="17726" xr:uid="{00000000-0005-0000-0000-0000D25F0000}"/>
    <cellStyle name="Migliaia 19 5 4 2 2" xfId="35021" xr:uid="{00000000-0005-0000-0000-0000D35F0000}"/>
    <cellStyle name="Migliaia 19 5 4 2 3" xfId="40323" xr:uid="{00000000-0005-0000-0000-0000D45F0000}"/>
    <cellStyle name="Migliaia 19 5 4 2 4" xfId="29610" xr:uid="{00000000-0005-0000-0000-0000D55F0000}"/>
    <cellStyle name="Migliaia 19 5 4 3" xfId="32517" xr:uid="{00000000-0005-0000-0000-0000D65F0000}"/>
    <cellStyle name="Migliaia 19 5 4 4" xfId="37672" xr:uid="{00000000-0005-0000-0000-0000D75F0000}"/>
    <cellStyle name="Migliaia 19 5 4 5" xfId="20696" xr:uid="{00000000-0005-0000-0000-0000D85F0000}"/>
    <cellStyle name="Migliaia 19 5 4 6" xfId="42926" xr:uid="{00000000-0005-0000-0000-0000D95F0000}"/>
    <cellStyle name="Migliaia 19 5 4 7" xfId="46719" xr:uid="{00000000-0005-0000-0000-0000DA5F0000}"/>
    <cellStyle name="Migliaia 19 5 4 8" xfId="49735" xr:uid="{00000000-0005-0000-0000-0000DB5F0000}"/>
    <cellStyle name="Migliaia 19 5 5" xfId="16333" xr:uid="{00000000-0005-0000-0000-0000DC5F0000}"/>
    <cellStyle name="Migliaia 19 5 5 2" xfId="29611" xr:uid="{00000000-0005-0000-0000-0000DD5F0000}"/>
    <cellStyle name="Migliaia 19 5 5 2 2" xfId="35022" xr:uid="{00000000-0005-0000-0000-0000DE5F0000}"/>
    <cellStyle name="Migliaia 19 5 5 2 3" xfId="40324" xr:uid="{00000000-0005-0000-0000-0000DF5F0000}"/>
    <cellStyle name="Migliaia 19 5 5 3" xfId="32518" xr:uid="{00000000-0005-0000-0000-0000E05F0000}"/>
    <cellStyle name="Migliaia 19 5 5 4" xfId="37673" xr:uid="{00000000-0005-0000-0000-0000E15F0000}"/>
    <cellStyle name="Migliaia 19 5 5 5" xfId="20697" xr:uid="{00000000-0005-0000-0000-0000E25F0000}"/>
    <cellStyle name="Migliaia 19 5 6" xfId="20698" xr:uid="{00000000-0005-0000-0000-0000E35F0000}"/>
    <cellStyle name="Migliaia 19 5 6 2" xfId="29612" xr:uid="{00000000-0005-0000-0000-0000E45F0000}"/>
    <cellStyle name="Migliaia 19 5 6 2 2" xfId="35023" xr:uid="{00000000-0005-0000-0000-0000E55F0000}"/>
    <cellStyle name="Migliaia 19 5 6 2 3" xfId="40325" xr:uid="{00000000-0005-0000-0000-0000E65F0000}"/>
    <cellStyle name="Migliaia 19 5 6 3" xfId="32519" xr:uid="{00000000-0005-0000-0000-0000E75F0000}"/>
    <cellStyle name="Migliaia 19 5 6 4" xfId="37674" xr:uid="{00000000-0005-0000-0000-0000E85F0000}"/>
    <cellStyle name="Migliaia 19 5 7" xfId="20695" xr:uid="{00000000-0005-0000-0000-0000E95F0000}"/>
    <cellStyle name="Migliaia 19 5 8" xfId="2387" xr:uid="{00000000-0005-0000-0000-0000EA5F0000}"/>
    <cellStyle name="Migliaia 19 6" xfId="2382" xr:uid="{00000000-0005-0000-0000-0000EB5F0000}"/>
    <cellStyle name="Migliaia 19 6 2" xfId="4356" xr:uid="{00000000-0005-0000-0000-0000EC5F0000}"/>
    <cellStyle name="Migliaia 19 6 2 2" xfId="6009" xr:uid="{00000000-0005-0000-0000-0000ED5F0000}"/>
    <cellStyle name="Migliaia 19 6 2 3" xfId="14977" xr:uid="{00000000-0005-0000-0000-0000EE5F0000}"/>
    <cellStyle name="Migliaia 19 6 2 4" xfId="16336" xr:uid="{00000000-0005-0000-0000-0000EF5F0000}"/>
    <cellStyle name="Migliaia 19 6 2 5" xfId="28606" xr:uid="{00000000-0005-0000-0000-0000F05F0000}"/>
    <cellStyle name="Migliaia 19 6 2 6" xfId="12471" xr:uid="{00000000-0005-0000-0000-0000F15F0000}"/>
    <cellStyle name="Migliaia 19 6 3" xfId="5761" xr:uid="{00000000-0005-0000-0000-0000F25F0000}"/>
    <cellStyle name="Migliaia 19 6 3 2" xfId="31480" xr:uid="{00000000-0005-0000-0000-0000F35F0000}"/>
    <cellStyle name="Migliaia 19 6 3 2 2" xfId="36638" xr:uid="{00000000-0005-0000-0000-0000F45F0000}"/>
    <cellStyle name="Migliaia 19 6 3 2 3" xfId="41940" xr:uid="{00000000-0005-0000-0000-0000F55F0000}"/>
    <cellStyle name="Migliaia 19 6 3 3" xfId="33987" xr:uid="{00000000-0005-0000-0000-0000F65F0000}"/>
    <cellStyle name="Migliaia 19 6 3 4" xfId="39289" xr:uid="{00000000-0005-0000-0000-0000F75F0000}"/>
    <cellStyle name="Migliaia 19 6 4" xfId="16335" xr:uid="{00000000-0005-0000-0000-0000F85F0000}"/>
    <cellStyle name="Migliaia 19 6 4 2" xfId="35024" xr:uid="{00000000-0005-0000-0000-0000F95F0000}"/>
    <cellStyle name="Migliaia 19 6 4 3" xfId="40326" xr:uid="{00000000-0005-0000-0000-0000FA5F0000}"/>
    <cellStyle name="Migliaia 19 6 4 4" xfId="29613" xr:uid="{00000000-0005-0000-0000-0000FB5F0000}"/>
    <cellStyle name="Migliaia 19 6 5" xfId="32520" xr:uid="{00000000-0005-0000-0000-0000FC5F0000}"/>
    <cellStyle name="Migliaia 19 6 6" xfId="37675" xr:uid="{00000000-0005-0000-0000-0000FD5F0000}"/>
    <cellStyle name="Migliaia 19 6 7" xfId="12470" xr:uid="{00000000-0005-0000-0000-0000FE5F0000}"/>
    <cellStyle name="Migliaia 19 7" xfId="4042" xr:uid="{00000000-0005-0000-0000-0000FF5F0000}"/>
    <cellStyle name="Migliaia 19 7 2" xfId="10512" xr:uid="{00000000-0005-0000-0000-000000600000}"/>
    <cellStyle name="Migliaia 19 7 2 2" xfId="31481" xr:uid="{00000000-0005-0000-0000-000001600000}"/>
    <cellStyle name="Migliaia 19 7 2 2 2" xfId="36639" xr:uid="{00000000-0005-0000-0000-000002600000}"/>
    <cellStyle name="Migliaia 19 7 2 2 3" xfId="41941" xr:uid="{00000000-0005-0000-0000-000003600000}"/>
    <cellStyle name="Migliaia 19 7 2 3" xfId="33988" xr:uid="{00000000-0005-0000-0000-000004600000}"/>
    <cellStyle name="Migliaia 19 7 2 4" xfId="39290" xr:uid="{00000000-0005-0000-0000-000005600000}"/>
    <cellStyle name="Migliaia 19 7 3" xfId="16337" xr:uid="{00000000-0005-0000-0000-000006600000}"/>
    <cellStyle name="Migliaia 19 7 3 2" xfId="35025" xr:uid="{00000000-0005-0000-0000-000007600000}"/>
    <cellStyle name="Migliaia 19 7 3 3" xfId="40327" xr:uid="{00000000-0005-0000-0000-000008600000}"/>
    <cellStyle name="Migliaia 19 7 3 4" xfId="29614" xr:uid="{00000000-0005-0000-0000-000009600000}"/>
    <cellStyle name="Migliaia 19 7 4" xfId="32521" xr:uid="{00000000-0005-0000-0000-00000A600000}"/>
    <cellStyle name="Migliaia 19 7 5" xfId="37676" xr:uid="{00000000-0005-0000-0000-00000B600000}"/>
    <cellStyle name="Migliaia 19 7 6" xfId="12472" xr:uid="{00000000-0005-0000-0000-00000C600000}"/>
    <cellStyle name="Migliaia 19 8" xfId="3598" xr:uid="{00000000-0005-0000-0000-00000D600000}"/>
    <cellStyle name="Migliaia 19 8 2" xfId="10215" xr:uid="{00000000-0005-0000-0000-00000E600000}"/>
    <cellStyle name="Migliaia 19 8 2 2" xfId="31482" xr:uid="{00000000-0005-0000-0000-00000F600000}"/>
    <cellStyle name="Migliaia 19 8 2 2 2" xfId="36640" xr:uid="{00000000-0005-0000-0000-000010600000}"/>
    <cellStyle name="Migliaia 19 8 2 2 3" xfId="41942" xr:uid="{00000000-0005-0000-0000-000011600000}"/>
    <cellStyle name="Migliaia 19 8 2 3" xfId="33989" xr:uid="{00000000-0005-0000-0000-000012600000}"/>
    <cellStyle name="Migliaia 19 8 2 4" xfId="39291" xr:uid="{00000000-0005-0000-0000-000013600000}"/>
    <cellStyle name="Migliaia 19 8 3" xfId="16338" xr:uid="{00000000-0005-0000-0000-000014600000}"/>
    <cellStyle name="Migliaia 19 8 3 2" xfId="35026" xr:uid="{00000000-0005-0000-0000-000015600000}"/>
    <cellStyle name="Migliaia 19 8 3 3" xfId="40328" xr:uid="{00000000-0005-0000-0000-000016600000}"/>
    <cellStyle name="Migliaia 19 8 3 4" xfId="29615" xr:uid="{00000000-0005-0000-0000-000017600000}"/>
    <cellStyle name="Migliaia 19 8 4" xfId="32522" xr:uid="{00000000-0005-0000-0000-000018600000}"/>
    <cellStyle name="Migliaia 19 8 5" xfId="37677" xr:uid="{00000000-0005-0000-0000-000019600000}"/>
    <cellStyle name="Migliaia 19 8 6" xfId="12473" xr:uid="{00000000-0005-0000-0000-00001A600000}"/>
    <cellStyle name="Migliaia 19 9" xfId="13459" xr:uid="{00000000-0005-0000-0000-00001B600000}"/>
    <cellStyle name="Migliaia 19 9 2" xfId="29616" xr:uid="{00000000-0005-0000-0000-00001C600000}"/>
    <cellStyle name="Migliaia 19 9 2 2" xfId="35027" xr:uid="{00000000-0005-0000-0000-00001D600000}"/>
    <cellStyle name="Migliaia 19 9 2 3" xfId="40329" xr:uid="{00000000-0005-0000-0000-00001E600000}"/>
    <cellStyle name="Migliaia 19 9 3" xfId="32523" xr:uid="{00000000-0005-0000-0000-00001F600000}"/>
    <cellStyle name="Migliaia 19 9 4" xfId="37678" xr:uid="{00000000-0005-0000-0000-000020600000}"/>
    <cellStyle name="Migliaia 2" xfId="429" xr:uid="{00000000-0005-0000-0000-000021600000}"/>
    <cellStyle name="Migliaia 2 10" xfId="13461" xr:uid="{00000000-0005-0000-0000-000022600000}"/>
    <cellStyle name="Migliaia 2 10 2" xfId="29618" xr:uid="{00000000-0005-0000-0000-000023600000}"/>
    <cellStyle name="Migliaia 2 10 2 2" xfId="35029" xr:uid="{00000000-0005-0000-0000-000024600000}"/>
    <cellStyle name="Migliaia 2 10 2 3" xfId="40331" xr:uid="{00000000-0005-0000-0000-000025600000}"/>
    <cellStyle name="Migliaia 2 10 3" xfId="32525" xr:uid="{00000000-0005-0000-0000-000026600000}"/>
    <cellStyle name="Migliaia 2 10 4" xfId="37680" xr:uid="{00000000-0005-0000-0000-000027600000}"/>
    <cellStyle name="Migliaia 2 11" xfId="16339" xr:uid="{00000000-0005-0000-0000-000028600000}"/>
    <cellStyle name="Migliaia 2 11 2" xfId="35028" xr:uid="{00000000-0005-0000-0000-000029600000}"/>
    <cellStyle name="Migliaia 2 11 3" xfId="40330" xr:uid="{00000000-0005-0000-0000-00002A600000}"/>
    <cellStyle name="Migliaia 2 11 4" xfId="29617" xr:uid="{00000000-0005-0000-0000-00002B600000}"/>
    <cellStyle name="Migliaia 2 12" xfId="32524" xr:uid="{00000000-0005-0000-0000-00002C600000}"/>
    <cellStyle name="Migliaia 2 13" xfId="37679" xr:uid="{00000000-0005-0000-0000-00002D600000}"/>
    <cellStyle name="Migliaia 2 14" xfId="1813" xr:uid="{00000000-0005-0000-0000-00002E600000}"/>
    <cellStyle name="Migliaia 2 2" xfId="430" xr:uid="{00000000-0005-0000-0000-00002F600000}"/>
    <cellStyle name="Migliaia 2 2 2" xfId="2389" xr:uid="{00000000-0005-0000-0000-000030600000}"/>
    <cellStyle name="Migliaia 2 2 2 2" xfId="4363" xr:uid="{00000000-0005-0000-0000-000031600000}"/>
    <cellStyle name="Migliaia 2 2 2 2 2" xfId="8230" xr:uid="{00000000-0005-0000-0000-000032600000}"/>
    <cellStyle name="Migliaia 2 2 2 2 2 2" xfId="10677" xr:uid="{00000000-0005-0000-0000-000033600000}"/>
    <cellStyle name="Migliaia 2 2 2 2 2 2 2" xfId="36641" xr:uid="{00000000-0005-0000-0000-000034600000}"/>
    <cellStyle name="Migliaia 2 2 2 2 2 2 3" xfId="41943" xr:uid="{00000000-0005-0000-0000-000035600000}"/>
    <cellStyle name="Migliaia 2 2 2 2 2 3" xfId="14697" xr:uid="{00000000-0005-0000-0000-000036600000}"/>
    <cellStyle name="Migliaia 2 2 2 2 2 3 2" xfId="18155" xr:uid="{00000000-0005-0000-0000-000037600000}"/>
    <cellStyle name="Migliaia 2 2 2 2 2 3 3" xfId="33990" xr:uid="{00000000-0005-0000-0000-000038600000}"/>
    <cellStyle name="Migliaia 2 2 2 2 2 4" xfId="39292" xr:uid="{00000000-0005-0000-0000-000039600000}"/>
    <cellStyle name="Migliaia 2 2 2 2 2 5" xfId="42584" xr:uid="{00000000-0005-0000-0000-00003A600000}"/>
    <cellStyle name="Migliaia 2 2 2 2 2 6" xfId="47161" xr:uid="{00000000-0005-0000-0000-00003B600000}"/>
    <cellStyle name="Migliaia 2 2 2 2 2 7" xfId="50177" xr:uid="{00000000-0005-0000-0000-00003C600000}"/>
    <cellStyle name="Migliaia 2 2 2 2 3" xfId="8625" xr:uid="{00000000-0005-0000-0000-00003D600000}"/>
    <cellStyle name="Migliaia 2 2 2 2 4" xfId="6954" xr:uid="{00000000-0005-0000-0000-00003E600000}"/>
    <cellStyle name="Migliaia 2 2 2 2 4 2" xfId="17727" xr:uid="{00000000-0005-0000-0000-00003F600000}"/>
    <cellStyle name="Migliaia 2 2 2 2 4 3" xfId="44317" xr:uid="{00000000-0005-0000-0000-000040600000}"/>
    <cellStyle name="Migliaia 2 2 2 2 4 4" xfId="46720" xr:uid="{00000000-0005-0000-0000-000041600000}"/>
    <cellStyle name="Migliaia 2 2 2 2 4 5" xfId="49736" xr:uid="{00000000-0005-0000-0000-000042600000}"/>
    <cellStyle name="Migliaia 2 2 2 2 5" xfId="16342" xr:uid="{00000000-0005-0000-0000-000043600000}"/>
    <cellStyle name="Migliaia 2 2 2 2 6" xfId="20700" xr:uid="{00000000-0005-0000-0000-000044600000}"/>
    <cellStyle name="Migliaia 2 2 2 2 7" xfId="45164" xr:uid="{00000000-0005-0000-0000-000045600000}"/>
    <cellStyle name="Migliaia 2 2 2 2 8" xfId="46070" xr:uid="{00000000-0005-0000-0000-000046600000}"/>
    <cellStyle name="Migliaia 2 2 2 3" xfId="3604" xr:uid="{00000000-0005-0000-0000-000047600000}"/>
    <cellStyle name="Migliaia 2 2 2 3 2" xfId="10220" xr:uid="{00000000-0005-0000-0000-000048600000}"/>
    <cellStyle name="Migliaia 2 2 2 3 2 2" xfId="35031" xr:uid="{00000000-0005-0000-0000-000049600000}"/>
    <cellStyle name="Migliaia 2 2 2 3 2 3" xfId="40333" xr:uid="{00000000-0005-0000-0000-00004A600000}"/>
    <cellStyle name="Migliaia 2 2 2 3 3" xfId="14698" xr:uid="{00000000-0005-0000-0000-00004B600000}"/>
    <cellStyle name="Migliaia 2 2 2 3 4" xfId="16343" xr:uid="{00000000-0005-0000-0000-00004C600000}"/>
    <cellStyle name="Migliaia 2 2 2 3 4 2" xfId="37682" xr:uid="{00000000-0005-0000-0000-00004D600000}"/>
    <cellStyle name="Migliaia 2 2 2 3 5" xfId="12474" xr:uid="{00000000-0005-0000-0000-00004E600000}"/>
    <cellStyle name="Migliaia 2 2 2 4" xfId="9728" xr:uid="{00000000-0005-0000-0000-00004F600000}"/>
    <cellStyle name="Migliaia 2 2 2 4 2" xfId="31483" xr:uid="{00000000-0005-0000-0000-000050600000}"/>
    <cellStyle name="Migliaia 2 2 2 4 2 2" xfId="36642" xr:uid="{00000000-0005-0000-0000-000051600000}"/>
    <cellStyle name="Migliaia 2 2 2 4 2 3" xfId="41944" xr:uid="{00000000-0005-0000-0000-000052600000}"/>
    <cellStyle name="Migliaia 2 2 2 4 3" xfId="33991" xr:uid="{00000000-0005-0000-0000-000053600000}"/>
    <cellStyle name="Migliaia 2 2 2 4 4" xfId="39293" xr:uid="{00000000-0005-0000-0000-000054600000}"/>
    <cellStyle name="Migliaia 2 2 2 5" xfId="16341" xr:uid="{00000000-0005-0000-0000-000055600000}"/>
    <cellStyle name="Migliaia 2 2 2 6" xfId="20699" xr:uid="{00000000-0005-0000-0000-000056600000}"/>
    <cellStyle name="Migliaia 2 2 3" xfId="4046" xr:uid="{00000000-0005-0000-0000-000057600000}"/>
    <cellStyle name="Migliaia 2 2 3 2" xfId="8231" xr:uid="{00000000-0005-0000-0000-000058600000}"/>
    <cellStyle name="Migliaia 2 2 3 2 2" xfId="10516" xr:uid="{00000000-0005-0000-0000-000059600000}"/>
    <cellStyle name="Migliaia 2 2 3 2 2 2" xfId="35032" xr:uid="{00000000-0005-0000-0000-00005A600000}"/>
    <cellStyle name="Migliaia 2 2 3 2 2 3" xfId="40334" xr:uid="{00000000-0005-0000-0000-00005B600000}"/>
    <cellStyle name="Migliaia 2 2 3 2 3" xfId="14699" xr:uid="{00000000-0005-0000-0000-00005C600000}"/>
    <cellStyle name="Migliaia 2 2 3 2 3 2" xfId="18156" xr:uid="{00000000-0005-0000-0000-00005D600000}"/>
    <cellStyle name="Migliaia 2 2 3 2 3 3" xfId="32527" xr:uid="{00000000-0005-0000-0000-00005E600000}"/>
    <cellStyle name="Migliaia 2 2 3 2 4" xfId="37683" xr:uid="{00000000-0005-0000-0000-00005F600000}"/>
    <cellStyle name="Migliaia 2 2 3 2 5" xfId="30514" xr:uid="{00000000-0005-0000-0000-000060600000}"/>
    <cellStyle name="Migliaia 2 2 3 2 6" xfId="47162" xr:uid="{00000000-0005-0000-0000-000061600000}"/>
    <cellStyle name="Migliaia 2 2 3 2 7" xfId="50178" xr:uid="{00000000-0005-0000-0000-000062600000}"/>
    <cellStyle name="Migliaia 2 2 3 3" xfId="8665" xr:uid="{00000000-0005-0000-0000-000063600000}"/>
    <cellStyle name="Migliaia 2 2 3 4" xfId="6955" xr:uid="{00000000-0005-0000-0000-000064600000}"/>
    <cellStyle name="Migliaia 2 2 3 4 2" xfId="17728" xr:uid="{00000000-0005-0000-0000-000065600000}"/>
    <cellStyle name="Migliaia 2 2 3 4 3" xfId="28596" xr:uid="{00000000-0005-0000-0000-000066600000}"/>
    <cellStyle name="Migliaia 2 2 3 4 4" xfId="46721" xr:uid="{00000000-0005-0000-0000-000067600000}"/>
    <cellStyle name="Migliaia 2 2 3 4 5" xfId="49737" xr:uid="{00000000-0005-0000-0000-000068600000}"/>
    <cellStyle name="Migliaia 2 2 3 5" xfId="16344" xr:uid="{00000000-0005-0000-0000-000069600000}"/>
    <cellStyle name="Migliaia 2 2 3 6" xfId="20701" xr:uid="{00000000-0005-0000-0000-00006A600000}"/>
    <cellStyle name="Migliaia 2 2 4" xfId="3603" xr:uid="{00000000-0005-0000-0000-00006B600000}"/>
    <cellStyle name="Migliaia 2 2 4 2" xfId="10219" xr:uid="{00000000-0005-0000-0000-00006C600000}"/>
    <cellStyle name="Migliaia 2 2 4 2 2" xfId="31484" xr:uid="{00000000-0005-0000-0000-00006D600000}"/>
    <cellStyle name="Migliaia 2 2 4 2 2 2" xfId="36643" xr:uid="{00000000-0005-0000-0000-00006E600000}"/>
    <cellStyle name="Migliaia 2 2 4 2 2 3" xfId="41945" xr:uid="{00000000-0005-0000-0000-00006F600000}"/>
    <cellStyle name="Migliaia 2 2 4 2 3" xfId="33992" xr:uid="{00000000-0005-0000-0000-000070600000}"/>
    <cellStyle name="Migliaia 2 2 4 2 4" xfId="39294" xr:uid="{00000000-0005-0000-0000-000071600000}"/>
    <cellStyle name="Migliaia 2 2 4 3" xfId="16345" xr:uid="{00000000-0005-0000-0000-000072600000}"/>
    <cellStyle name="Migliaia 2 2 4 3 2" xfId="35033" xr:uid="{00000000-0005-0000-0000-000073600000}"/>
    <cellStyle name="Migliaia 2 2 4 3 3" xfId="40335" xr:uid="{00000000-0005-0000-0000-000074600000}"/>
    <cellStyle name="Migliaia 2 2 4 3 4" xfId="29620" xr:uid="{00000000-0005-0000-0000-000075600000}"/>
    <cellStyle name="Migliaia 2 2 4 4" xfId="32528" xr:uid="{00000000-0005-0000-0000-000076600000}"/>
    <cellStyle name="Migliaia 2 2 4 5" xfId="37684" xr:uid="{00000000-0005-0000-0000-000077600000}"/>
    <cellStyle name="Migliaia 2 2 4 6" xfId="12475" xr:uid="{00000000-0005-0000-0000-000078600000}"/>
    <cellStyle name="Migliaia 2 2 5" xfId="9417" xr:uid="{00000000-0005-0000-0000-000079600000}"/>
    <cellStyle name="Migliaia 2 2 5 2" xfId="29621" xr:uid="{00000000-0005-0000-0000-00007A600000}"/>
    <cellStyle name="Migliaia 2 2 5 2 2" xfId="35034" xr:uid="{00000000-0005-0000-0000-00007B600000}"/>
    <cellStyle name="Migliaia 2 2 5 2 3" xfId="40336" xr:uid="{00000000-0005-0000-0000-00007C600000}"/>
    <cellStyle name="Migliaia 2 2 5 3" xfId="32529" xr:uid="{00000000-0005-0000-0000-00007D600000}"/>
    <cellStyle name="Migliaia 2 2 5 4" xfId="37685" xr:uid="{00000000-0005-0000-0000-00007E600000}"/>
    <cellStyle name="Migliaia 2 2 6" xfId="16340" xr:uid="{00000000-0005-0000-0000-00007F600000}"/>
    <cellStyle name="Migliaia 2 2 6 2" xfId="35030" xr:uid="{00000000-0005-0000-0000-000080600000}"/>
    <cellStyle name="Migliaia 2 2 6 3" xfId="40332" xr:uid="{00000000-0005-0000-0000-000081600000}"/>
    <cellStyle name="Migliaia 2 2 6 4" xfId="29619" xr:uid="{00000000-0005-0000-0000-000082600000}"/>
    <cellStyle name="Migliaia 2 2 7" xfId="32526" xr:uid="{00000000-0005-0000-0000-000083600000}"/>
    <cellStyle name="Migliaia 2 2 8" xfId="37681" xr:uid="{00000000-0005-0000-0000-000084600000}"/>
    <cellStyle name="Migliaia 2 2 9" xfId="1814" xr:uid="{00000000-0005-0000-0000-000085600000}"/>
    <cellStyle name="Migliaia 2 3" xfId="431" xr:uid="{00000000-0005-0000-0000-000086600000}"/>
    <cellStyle name="Migliaia 2 3 2" xfId="2390" xr:uid="{00000000-0005-0000-0000-000087600000}"/>
    <cellStyle name="Migliaia 2 3 2 2" xfId="4364" xr:uid="{00000000-0005-0000-0000-000088600000}"/>
    <cellStyle name="Migliaia 2 3 2 2 2" xfId="8232" xr:uid="{00000000-0005-0000-0000-000089600000}"/>
    <cellStyle name="Migliaia 2 3 2 2 2 2" xfId="10678" xr:uid="{00000000-0005-0000-0000-00008A600000}"/>
    <cellStyle name="Migliaia 2 3 2 2 2 2 2" xfId="36644" xr:uid="{00000000-0005-0000-0000-00008B600000}"/>
    <cellStyle name="Migliaia 2 3 2 2 2 2 3" xfId="41946" xr:uid="{00000000-0005-0000-0000-00008C600000}"/>
    <cellStyle name="Migliaia 2 3 2 2 2 3" xfId="14700" xr:uid="{00000000-0005-0000-0000-00008D600000}"/>
    <cellStyle name="Migliaia 2 3 2 2 2 3 2" xfId="18157" xr:uid="{00000000-0005-0000-0000-00008E600000}"/>
    <cellStyle name="Migliaia 2 3 2 2 2 3 3" xfId="33993" xr:uid="{00000000-0005-0000-0000-00008F600000}"/>
    <cellStyle name="Migliaia 2 3 2 2 2 4" xfId="39295" xr:uid="{00000000-0005-0000-0000-000090600000}"/>
    <cellStyle name="Migliaia 2 3 2 2 2 5" xfId="44387" xr:uid="{00000000-0005-0000-0000-000091600000}"/>
    <cellStyle name="Migliaia 2 3 2 2 2 6" xfId="47163" xr:uid="{00000000-0005-0000-0000-000092600000}"/>
    <cellStyle name="Migliaia 2 3 2 2 2 7" xfId="50179" xr:uid="{00000000-0005-0000-0000-000093600000}"/>
    <cellStyle name="Migliaia 2 3 2 2 3" xfId="8624" xr:uid="{00000000-0005-0000-0000-000094600000}"/>
    <cellStyle name="Migliaia 2 3 2 2 4" xfId="6956" xr:uid="{00000000-0005-0000-0000-000095600000}"/>
    <cellStyle name="Migliaia 2 3 2 2 4 2" xfId="17729" xr:uid="{00000000-0005-0000-0000-000096600000}"/>
    <cellStyle name="Migliaia 2 3 2 2 4 3" xfId="44522" xr:uid="{00000000-0005-0000-0000-000097600000}"/>
    <cellStyle name="Migliaia 2 3 2 2 4 4" xfId="46722" xr:uid="{00000000-0005-0000-0000-000098600000}"/>
    <cellStyle name="Migliaia 2 3 2 2 4 5" xfId="49738" xr:uid="{00000000-0005-0000-0000-000099600000}"/>
    <cellStyle name="Migliaia 2 3 2 2 5" xfId="16348" xr:uid="{00000000-0005-0000-0000-00009A600000}"/>
    <cellStyle name="Migliaia 2 3 2 2 6" xfId="20703" xr:uid="{00000000-0005-0000-0000-00009B600000}"/>
    <cellStyle name="Migliaia 2 3 2 2 7" xfId="45165" xr:uid="{00000000-0005-0000-0000-00009C600000}"/>
    <cellStyle name="Migliaia 2 3 2 2 8" xfId="46071" xr:uid="{00000000-0005-0000-0000-00009D600000}"/>
    <cellStyle name="Migliaia 2 3 2 3" xfId="3606" xr:uid="{00000000-0005-0000-0000-00009E600000}"/>
    <cellStyle name="Migliaia 2 3 2 3 2" xfId="10222" xr:uid="{00000000-0005-0000-0000-00009F600000}"/>
    <cellStyle name="Migliaia 2 3 2 3 2 2" xfId="35036" xr:uid="{00000000-0005-0000-0000-0000A0600000}"/>
    <cellStyle name="Migliaia 2 3 2 3 2 3" xfId="40338" xr:uid="{00000000-0005-0000-0000-0000A1600000}"/>
    <cellStyle name="Migliaia 2 3 2 3 3" xfId="14701" xr:uid="{00000000-0005-0000-0000-0000A2600000}"/>
    <cellStyle name="Migliaia 2 3 2 3 4" xfId="16349" xr:uid="{00000000-0005-0000-0000-0000A3600000}"/>
    <cellStyle name="Migliaia 2 3 2 3 4 2" xfId="37687" xr:uid="{00000000-0005-0000-0000-0000A4600000}"/>
    <cellStyle name="Migliaia 2 3 2 3 5" xfId="12476" xr:uid="{00000000-0005-0000-0000-0000A5600000}"/>
    <cellStyle name="Migliaia 2 3 2 4" xfId="9729" xr:uid="{00000000-0005-0000-0000-0000A6600000}"/>
    <cellStyle name="Migliaia 2 3 2 4 2" xfId="31485" xr:uid="{00000000-0005-0000-0000-0000A7600000}"/>
    <cellStyle name="Migliaia 2 3 2 4 2 2" xfId="36645" xr:uid="{00000000-0005-0000-0000-0000A8600000}"/>
    <cellStyle name="Migliaia 2 3 2 4 2 3" xfId="41947" xr:uid="{00000000-0005-0000-0000-0000A9600000}"/>
    <cellStyle name="Migliaia 2 3 2 4 3" xfId="33994" xr:uid="{00000000-0005-0000-0000-0000AA600000}"/>
    <cellStyle name="Migliaia 2 3 2 4 4" xfId="39296" xr:uid="{00000000-0005-0000-0000-0000AB600000}"/>
    <cellStyle name="Migliaia 2 3 2 5" xfId="16347" xr:uid="{00000000-0005-0000-0000-0000AC600000}"/>
    <cellStyle name="Migliaia 2 3 2 6" xfId="20702" xr:uid="{00000000-0005-0000-0000-0000AD600000}"/>
    <cellStyle name="Migliaia 2 3 3" xfId="4047" xr:uid="{00000000-0005-0000-0000-0000AE600000}"/>
    <cellStyle name="Migliaia 2 3 3 2" xfId="8233" xr:uid="{00000000-0005-0000-0000-0000AF600000}"/>
    <cellStyle name="Migliaia 2 3 3 2 2" xfId="10517" xr:uid="{00000000-0005-0000-0000-0000B0600000}"/>
    <cellStyle name="Migliaia 2 3 3 2 2 2" xfId="35037" xr:uid="{00000000-0005-0000-0000-0000B1600000}"/>
    <cellStyle name="Migliaia 2 3 3 2 2 3" xfId="40339" xr:uid="{00000000-0005-0000-0000-0000B2600000}"/>
    <cellStyle name="Migliaia 2 3 3 2 3" xfId="14702" xr:uid="{00000000-0005-0000-0000-0000B3600000}"/>
    <cellStyle name="Migliaia 2 3 3 2 3 2" xfId="18158" xr:uid="{00000000-0005-0000-0000-0000B4600000}"/>
    <cellStyle name="Migliaia 2 3 3 2 3 3" xfId="32531" xr:uid="{00000000-0005-0000-0000-0000B5600000}"/>
    <cellStyle name="Migliaia 2 3 3 2 4" xfId="37688" xr:uid="{00000000-0005-0000-0000-0000B6600000}"/>
    <cellStyle name="Migliaia 2 3 3 2 5" xfId="43030" xr:uid="{00000000-0005-0000-0000-0000B7600000}"/>
    <cellStyle name="Migliaia 2 3 3 2 6" xfId="47164" xr:uid="{00000000-0005-0000-0000-0000B8600000}"/>
    <cellStyle name="Migliaia 2 3 3 2 7" xfId="50180" xr:uid="{00000000-0005-0000-0000-0000B9600000}"/>
    <cellStyle name="Migliaia 2 3 3 3" xfId="8510" xr:uid="{00000000-0005-0000-0000-0000BA600000}"/>
    <cellStyle name="Migliaia 2 3 3 4" xfId="6957" xr:uid="{00000000-0005-0000-0000-0000BB600000}"/>
    <cellStyle name="Migliaia 2 3 3 4 2" xfId="17730" xr:uid="{00000000-0005-0000-0000-0000BC600000}"/>
    <cellStyle name="Migliaia 2 3 3 4 3" xfId="42505" xr:uid="{00000000-0005-0000-0000-0000BD600000}"/>
    <cellStyle name="Migliaia 2 3 3 4 4" xfId="46723" xr:uid="{00000000-0005-0000-0000-0000BE600000}"/>
    <cellStyle name="Migliaia 2 3 3 4 5" xfId="49739" xr:uid="{00000000-0005-0000-0000-0000BF600000}"/>
    <cellStyle name="Migliaia 2 3 3 5" xfId="16350" xr:uid="{00000000-0005-0000-0000-0000C0600000}"/>
    <cellStyle name="Migliaia 2 3 3 6" xfId="20704" xr:uid="{00000000-0005-0000-0000-0000C1600000}"/>
    <cellStyle name="Migliaia 2 3 4" xfId="3605" xr:uid="{00000000-0005-0000-0000-0000C2600000}"/>
    <cellStyle name="Migliaia 2 3 4 2" xfId="10221" xr:uid="{00000000-0005-0000-0000-0000C3600000}"/>
    <cellStyle name="Migliaia 2 3 4 2 2" xfId="31486" xr:uid="{00000000-0005-0000-0000-0000C4600000}"/>
    <cellStyle name="Migliaia 2 3 4 2 2 2" xfId="36646" xr:uid="{00000000-0005-0000-0000-0000C5600000}"/>
    <cellStyle name="Migliaia 2 3 4 2 2 3" xfId="41948" xr:uid="{00000000-0005-0000-0000-0000C6600000}"/>
    <cellStyle name="Migliaia 2 3 4 2 3" xfId="33995" xr:uid="{00000000-0005-0000-0000-0000C7600000}"/>
    <cellStyle name="Migliaia 2 3 4 2 4" xfId="39297" xr:uid="{00000000-0005-0000-0000-0000C8600000}"/>
    <cellStyle name="Migliaia 2 3 4 3" xfId="16351" xr:uid="{00000000-0005-0000-0000-0000C9600000}"/>
    <cellStyle name="Migliaia 2 3 4 3 2" xfId="35038" xr:uid="{00000000-0005-0000-0000-0000CA600000}"/>
    <cellStyle name="Migliaia 2 3 4 3 3" xfId="40340" xr:uid="{00000000-0005-0000-0000-0000CB600000}"/>
    <cellStyle name="Migliaia 2 3 4 3 4" xfId="29623" xr:uid="{00000000-0005-0000-0000-0000CC600000}"/>
    <cellStyle name="Migliaia 2 3 4 4" xfId="32532" xr:uid="{00000000-0005-0000-0000-0000CD600000}"/>
    <cellStyle name="Migliaia 2 3 4 5" xfId="37689" xr:uid="{00000000-0005-0000-0000-0000CE600000}"/>
    <cellStyle name="Migliaia 2 3 4 6" xfId="12477" xr:uid="{00000000-0005-0000-0000-0000CF600000}"/>
    <cellStyle name="Migliaia 2 3 5" xfId="9418" xr:uid="{00000000-0005-0000-0000-0000D0600000}"/>
    <cellStyle name="Migliaia 2 3 5 2" xfId="29624" xr:uid="{00000000-0005-0000-0000-0000D1600000}"/>
    <cellStyle name="Migliaia 2 3 5 2 2" xfId="35039" xr:uid="{00000000-0005-0000-0000-0000D2600000}"/>
    <cellStyle name="Migliaia 2 3 5 2 3" xfId="40341" xr:uid="{00000000-0005-0000-0000-0000D3600000}"/>
    <cellStyle name="Migliaia 2 3 5 3" xfId="32533" xr:uid="{00000000-0005-0000-0000-0000D4600000}"/>
    <cellStyle name="Migliaia 2 3 5 4" xfId="37690" xr:uid="{00000000-0005-0000-0000-0000D5600000}"/>
    <cellStyle name="Migliaia 2 3 6" xfId="16346" xr:uid="{00000000-0005-0000-0000-0000D6600000}"/>
    <cellStyle name="Migliaia 2 3 6 2" xfId="35035" xr:uid="{00000000-0005-0000-0000-0000D7600000}"/>
    <cellStyle name="Migliaia 2 3 6 3" xfId="40337" xr:uid="{00000000-0005-0000-0000-0000D8600000}"/>
    <cellStyle name="Migliaia 2 3 6 4" xfId="29622" xr:uid="{00000000-0005-0000-0000-0000D9600000}"/>
    <cellStyle name="Migliaia 2 3 7" xfId="32530" xr:uid="{00000000-0005-0000-0000-0000DA600000}"/>
    <cellStyle name="Migliaia 2 3 8" xfId="37686" xr:uid="{00000000-0005-0000-0000-0000DB600000}"/>
    <cellStyle name="Migliaia 2 3 9" xfId="1815" xr:uid="{00000000-0005-0000-0000-0000DC600000}"/>
    <cellStyle name="Migliaia 2 4" xfId="432" xr:uid="{00000000-0005-0000-0000-0000DD600000}"/>
    <cellStyle name="Migliaia 2 4 10" xfId="20705" xr:uid="{00000000-0005-0000-0000-0000DE600000}"/>
    <cellStyle name="Migliaia 2 4 11" xfId="12478" xr:uid="{00000000-0005-0000-0000-0000DF600000}"/>
    <cellStyle name="Migliaia 2 4 12" xfId="1816" xr:uid="{00000000-0005-0000-0000-0000E0600000}"/>
    <cellStyle name="Migliaia 2 4 2" xfId="433" xr:uid="{00000000-0005-0000-0000-0000E1600000}"/>
    <cellStyle name="Migliaia 2 4 2 2" xfId="4366" xr:uid="{00000000-0005-0000-0000-0000E2600000}"/>
    <cellStyle name="Migliaia 2 4 2 2 2" xfId="8234" xr:uid="{00000000-0005-0000-0000-0000E3600000}"/>
    <cellStyle name="Migliaia 2 4 2 2 2 2" xfId="14703" xr:uid="{00000000-0005-0000-0000-0000E4600000}"/>
    <cellStyle name="Migliaia 2 4 2 2 2 2 2" xfId="18159" xr:uid="{00000000-0005-0000-0000-0000E5600000}"/>
    <cellStyle name="Migliaia 2 4 2 2 2 2 2 2" xfId="35040" xr:uid="{00000000-0005-0000-0000-0000E6600000}"/>
    <cellStyle name="Migliaia 2 4 2 2 2 2 3" xfId="40342" xr:uid="{00000000-0005-0000-0000-0000E7600000}"/>
    <cellStyle name="Migliaia 2 4 2 2 2 2 4" xfId="29625" xr:uid="{00000000-0005-0000-0000-0000E8600000}"/>
    <cellStyle name="Migliaia 2 4 2 2 2 3" xfId="32534" xr:uid="{00000000-0005-0000-0000-0000E9600000}"/>
    <cellStyle name="Migliaia 2 4 2 2 2 4" xfId="37691" xr:uid="{00000000-0005-0000-0000-0000EA600000}"/>
    <cellStyle name="Migliaia 2 4 2 2 2 5" xfId="28654" xr:uid="{00000000-0005-0000-0000-0000EB600000}"/>
    <cellStyle name="Migliaia 2 4 2 2 2 6" xfId="47165" xr:uid="{00000000-0005-0000-0000-0000EC600000}"/>
    <cellStyle name="Migliaia 2 4 2 2 2 7" xfId="50181" xr:uid="{00000000-0005-0000-0000-0000ED600000}"/>
    <cellStyle name="Migliaia 2 4 2 2 2 8" xfId="13956" xr:uid="{00000000-0005-0000-0000-0000EE600000}"/>
    <cellStyle name="Migliaia 2 4 2 2 3" xfId="7436" xr:uid="{00000000-0005-0000-0000-0000EF600000}"/>
    <cellStyle name="Migliaia 2 4 2 2 4" xfId="6958" xr:uid="{00000000-0005-0000-0000-0000F0600000}"/>
    <cellStyle name="Migliaia 2 4 2 2 4 2" xfId="17731" xr:uid="{00000000-0005-0000-0000-0000F1600000}"/>
    <cellStyle name="Migliaia 2 4 2 2 4 3" xfId="44458" xr:uid="{00000000-0005-0000-0000-0000F2600000}"/>
    <cellStyle name="Migliaia 2 4 2 2 4 4" xfId="46724" xr:uid="{00000000-0005-0000-0000-0000F3600000}"/>
    <cellStyle name="Migliaia 2 4 2 2 4 5" xfId="49740" xr:uid="{00000000-0005-0000-0000-0000F4600000}"/>
    <cellStyle name="Migliaia 2 4 2 2 5" xfId="16354" xr:uid="{00000000-0005-0000-0000-0000F5600000}"/>
    <cellStyle name="Migliaia 2 4 2 2 6" xfId="20707" xr:uid="{00000000-0005-0000-0000-0000F6600000}"/>
    <cellStyle name="Migliaia 2 4 2 3" xfId="3608" xr:uid="{00000000-0005-0000-0000-0000F7600000}"/>
    <cellStyle name="Migliaia 2 4 2 3 2" xfId="7958" xr:uid="{00000000-0005-0000-0000-0000F8600000}"/>
    <cellStyle name="Migliaia 2 4 2 3 2 2" xfId="35041" xr:uid="{00000000-0005-0000-0000-0000F9600000}"/>
    <cellStyle name="Migliaia 2 4 2 3 2 3" xfId="40343" xr:uid="{00000000-0005-0000-0000-0000FA600000}"/>
    <cellStyle name="Migliaia 2 4 2 3 2 4" xfId="29626" xr:uid="{00000000-0005-0000-0000-0000FB600000}"/>
    <cellStyle name="Migliaia 2 4 2 3 3" xfId="8235" xr:uid="{00000000-0005-0000-0000-0000FC600000}"/>
    <cellStyle name="Migliaia 2 4 2 3 4" xfId="16355" xr:uid="{00000000-0005-0000-0000-0000FD600000}"/>
    <cellStyle name="Migliaia 2 4 2 3 4 2" xfId="37692" xr:uid="{00000000-0005-0000-0000-0000FE600000}"/>
    <cellStyle name="Migliaia 2 4 2 3 5" xfId="12479" xr:uid="{00000000-0005-0000-0000-0000FF600000}"/>
    <cellStyle name="Migliaia 2 4 2 4" xfId="7581" xr:uid="{00000000-0005-0000-0000-000000610000}"/>
    <cellStyle name="Migliaia 2 4 2 4 2" xfId="14375" xr:uid="{00000000-0005-0000-0000-000001610000}"/>
    <cellStyle name="Migliaia 2 4 2 4 2 2" xfId="35042" xr:uid="{00000000-0005-0000-0000-000002610000}"/>
    <cellStyle name="Migliaia 2 4 2 4 2 3" xfId="40344" xr:uid="{00000000-0005-0000-0000-000003610000}"/>
    <cellStyle name="Migliaia 2 4 2 4 3" xfId="32535" xr:uid="{00000000-0005-0000-0000-000004610000}"/>
    <cellStyle name="Migliaia 2 4 2 4 4" xfId="37693" xr:uid="{00000000-0005-0000-0000-000005610000}"/>
    <cellStyle name="Migliaia 2 4 2 4 5" xfId="13462" xr:uid="{00000000-0005-0000-0000-000006610000}"/>
    <cellStyle name="Migliaia 2 4 2 5" xfId="13697" xr:uid="{00000000-0005-0000-0000-000007610000}"/>
    <cellStyle name="Migliaia 2 4 2 5 2" xfId="29627" xr:uid="{00000000-0005-0000-0000-000008610000}"/>
    <cellStyle name="Migliaia 2 4 2 5 2 2" xfId="35043" xr:uid="{00000000-0005-0000-0000-000009610000}"/>
    <cellStyle name="Migliaia 2 4 2 5 2 3" xfId="40345" xr:uid="{00000000-0005-0000-0000-00000A610000}"/>
    <cellStyle name="Migliaia 2 4 2 5 3" xfId="32536" xr:uid="{00000000-0005-0000-0000-00000B610000}"/>
    <cellStyle name="Migliaia 2 4 2 5 4" xfId="37694" xr:uid="{00000000-0005-0000-0000-00000C610000}"/>
    <cellStyle name="Migliaia 2 4 2 6" xfId="16353" xr:uid="{00000000-0005-0000-0000-00000D610000}"/>
    <cellStyle name="Migliaia 2 4 2 6 2" xfId="29628" xr:uid="{00000000-0005-0000-0000-00000E610000}"/>
    <cellStyle name="Migliaia 2 4 2 6 2 2" xfId="35044" xr:uid="{00000000-0005-0000-0000-00000F610000}"/>
    <cellStyle name="Migliaia 2 4 2 6 2 3" xfId="40346" xr:uid="{00000000-0005-0000-0000-000010610000}"/>
    <cellStyle name="Migliaia 2 4 2 6 3" xfId="32537" xr:uid="{00000000-0005-0000-0000-000011610000}"/>
    <cellStyle name="Migliaia 2 4 2 6 4" xfId="37695" xr:uid="{00000000-0005-0000-0000-000012610000}"/>
    <cellStyle name="Migliaia 2 4 2 6 5" xfId="20708" xr:uid="{00000000-0005-0000-0000-000013610000}"/>
    <cellStyle name="Migliaia 2 4 2 7" xfId="20706" xr:uid="{00000000-0005-0000-0000-000014610000}"/>
    <cellStyle name="Migliaia 2 4 2 8" xfId="2392" xr:uid="{00000000-0005-0000-0000-000015610000}"/>
    <cellStyle name="Migliaia 2 4 3" xfId="2391" xr:uid="{00000000-0005-0000-0000-000016610000}"/>
    <cellStyle name="Migliaia 2 4 3 2" xfId="4365" xr:uid="{00000000-0005-0000-0000-000017610000}"/>
    <cellStyle name="Migliaia 2 4 3 2 2" xfId="6012" xr:uid="{00000000-0005-0000-0000-000018610000}"/>
    <cellStyle name="Migliaia 2 4 3 2 2 2" xfId="35046" xr:uid="{00000000-0005-0000-0000-000019610000}"/>
    <cellStyle name="Migliaia 2 4 3 2 2 3" xfId="40348" xr:uid="{00000000-0005-0000-0000-00001A610000}"/>
    <cellStyle name="Migliaia 2 4 3 2 3" xfId="14491" xr:uid="{00000000-0005-0000-0000-00001B610000}"/>
    <cellStyle name="Migliaia 2 4 3 2 4" xfId="16357" xr:uid="{00000000-0005-0000-0000-00001C610000}"/>
    <cellStyle name="Migliaia 2 4 3 2 4 2" xfId="37697" xr:uid="{00000000-0005-0000-0000-00001D610000}"/>
    <cellStyle name="Migliaia 2 4 3 2 5" xfId="12481" xr:uid="{00000000-0005-0000-0000-00001E610000}"/>
    <cellStyle name="Migliaia 2 4 3 3" xfId="5764" xr:uid="{00000000-0005-0000-0000-00001F610000}"/>
    <cellStyle name="Migliaia 2 4 3 3 2" xfId="29631" xr:uid="{00000000-0005-0000-0000-000020610000}"/>
    <cellStyle name="Migliaia 2 4 3 3 2 2" xfId="35047" xr:uid="{00000000-0005-0000-0000-000021610000}"/>
    <cellStyle name="Migliaia 2 4 3 3 2 3" xfId="40349" xr:uid="{00000000-0005-0000-0000-000022610000}"/>
    <cellStyle name="Migliaia 2 4 3 3 3" xfId="32540" xr:uid="{00000000-0005-0000-0000-000023610000}"/>
    <cellStyle name="Migliaia 2 4 3 3 4" xfId="37698" xr:uid="{00000000-0005-0000-0000-000024610000}"/>
    <cellStyle name="Migliaia 2 4 3 4" xfId="16356" xr:uid="{00000000-0005-0000-0000-000025610000}"/>
    <cellStyle name="Migliaia 2 4 3 4 2" xfId="29632" xr:uid="{00000000-0005-0000-0000-000026610000}"/>
    <cellStyle name="Migliaia 2 4 3 4 2 2" xfId="35048" xr:uid="{00000000-0005-0000-0000-000027610000}"/>
    <cellStyle name="Migliaia 2 4 3 4 2 3" xfId="40350" xr:uid="{00000000-0005-0000-0000-000028610000}"/>
    <cellStyle name="Migliaia 2 4 3 4 3" xfId="32541" xr:uid="{00000000-0005-0000-0000-000029610000}"/>
    <cellStyle name="Migliaia 2 4 3 4 4" xfId="37699" xr:uid="{00000000-0005-0000-0000-00002A610000}"/>
    <cellStyle name="Migliaia 2 4 3 4 5" xfId="20711" xr:uid="{00000000-0005-0000-0000-00002B610000}"/>
    <cellStyle name="Migliaia 2 4 3 5" xfId="20712" xr:uid="{00000000-0005-0000-0000-00002C610000}"/>
    <cellStyle name="Migliaia 2 4 3 5 2" xfId="29633" xr:uid="{00000000-0005-0000-0000-00002D610000}"/>
    <cellStyle name="Migliaia 2 4 3 5 2 2" xfId="35049" xr:uid="{00000000-0005-0000-0000-00002E610000}"/>
    <cellStyle name="Migliaia 2 4 3 5 2 3" xfId="40351" xr:uid="{00000000-0005-0000-0000-00002F610000}"/>
    <cellStyle name="Migliaia 2 4 3 5 3" xfId="32542" xr:uid="{00000000-0005-0000-0000-000030610000}"/>
    <cellStyle name="Migliaia 2 4 3 5 4" xfId="37700" xr:uid="{00000000-0005-0000-0000-000031610000}"/>
    <cellStyle name="Migliaia 2 4 3 6" xfId="29629" xr:uid="{00000000-0005-0000-0000-000032610000}"/>
    <cellStyle name="Migliaia 2 4 3 6 2" xfId="35045" xr:uid="{00000000-0005-0000-0000-000033610000}"/>
    <cellStyle name="Migliaia 2 4 3 6 3" xfId="40347" xr:uid="{00000000-0005-0000-0000-000034610000}"/>
    <cellStyle name="Migliaia 2 4 3 7" xfId="32538" xr:uid="{00000000-0005-0000-0000-000035610000}"/>
    <cellStyle name="Migliaia 2 4 3 8" xfId="37696" xr:uid="{00000000-0005-0000-0000-000036610000}"/>
    <cellStyle name="Migliaia 2 4 3 9" xfId="12480" xr:uid="{00000000-0005-0000-0000-000037610000}"/>
    <cellStyle name="Migliaia 2 4 4" xfId="3276" xr:uid="{00000000-0005-0000-0000-000038610000}"/>
    <cellStyle name="Migliaia 2 4 4 2" xfId="4786" xr:uid="{00000000-0005-0000-0000-000039610000}"/>
    <cellStyle name="Migliaia 2 4 4 2 2" xfId="10738" xr:uid="{00000000-0005-0000-0000-00003A610000}"/>
    <cellStyle name="Migliaia 2 4 4 2 3" xfId="14896" xr:uid="{00000000-0005-0000-0000-00003B610000}"/>
    <cellStyle name="Migliaia 2 4 4 2 4" xfId="16359" xr:uid="{00000000-0005-0000-0000-00003C610000}"/>
    <cellStyle name="Migliaia 2 4 4 2 5" xfId="28607" xr:uid="{00000000-0005-0000-0000-00003D610000}"/>
    <cellStyle name="Migliaia 2 4 4 2 6" xfId="12483" xr:uid="{00000000-0005-0000-0000-00003E610000}"/>
    <cellStyle name="Migliaia 2 4 4 3" xfId="9986" xr:uid="{00000000-0005-0000-0000-00003F610000}"/>
    <cellStyle name="Migliaia 2 4 4 3 2" xfId="31487" xr:uid="{00000000-0005-0000-0000-000040610000}"/>
    <cellStyle name="Migliaia 2 4 4 3 2 2" xfId="36647" xr:uid="{00000000-0005-0000-0000-000041610000}"/>
    <cellStyle name="Migliaia 2 4 4 3 2 3" xfId="41949" xr:uid="{00000000-0005-0000-0000-000042610000}"/>
    <cellStyle name="Migliaia 2 4 4 3 3" xfId="33996" xr:uid="{00000000-0005-0000-0000-000043610000}"/>
    <cellStyle name="Migliaia 2 4 4 3 4" xfId="39298" xr:uid="{00000000-0005-0000-0000-000044610000}"/>
    <cellStyle name="Migliaia 2 4 4 4" xfId="16358" xr:uid="{00000000-0005-0000-0000-000045610000}"/>
    <cellStyle name="Migliaia 2 4 4 4 2" xfId="35050" xr:uid="{00000000-0005-0000-0000-000046610000}"/>
    <cellStyle name="Migliaia 2 4 4 4 3" xfId="40352" xr:uid="{00000000-0005-0000-0000-000047610000}"/>
    <cellStyle name="Migliaia 2 4 4 4 4" xfId="29634" xr:uid="{00000000-0005-0000-0000-000048610000}"/>
    <cellStyle name="Migliaia 2 4 4 5" xfId="32543" xr:uid="{00000000-0005-0000-0000-000049610000}"/>
    <cellStyle name="Migliaia 2 4 4 6" xfId="37701" xr:uid="{00000000-0005-0000-0000-00004A610000}"/>
    <cellStyle name="Migliaia 2 4 4 7" xfId="12482" xr:uid="{00000000-0005-0000-0000-00004B610000}"/>
    <cellStyle name="Migliaia 2 4 5" xfId="4048" xr:uid="{00000000-0005-0000-0000-00004C610000}"/>
    <cellStyle name="Migliaia 2 4 5 2" xfId="10518" xr:uid="{00000000-0005-0000-0000-00004D610000}"/>
    <cellStyle name="Migliaia 2 4 5 2 2" xfId="31488" xr:uid="{00000000-0005-0000-0000-00004E610000}"/>
    <cellStyle name="Migliaia 2 4 5 2 2 2" xfId="36648" xr:uid="{00000000-0005-0000-0000-00004F610000}"/>
    <cellStyle name="Migliaia 2 4 5 2 2 3" xfId="41950" xr:uid="{00000000-0005-0000-0000-000050610000}"/>
    <cellStyle name="Migliaia 2 4 5 2 3" xfId="33997" xr:uid="{00000000-0005-0000-0000-000051610000}"/>
    <cellStyle name="Migliaia 2 4 5 2 4" xfId="39299" xr:uid="{00000000-0005-0000-0000-000052610000}"/>
    <cellStyle name="Migliaia 2 4 5 3" xfId="16360" xr:uid="{00000000-0005-0000-0000-000053610000}"/>
    <cellStyle name="Migliaia 2 4 5 3 2" xfId="35051" xr:uid="{00000000-0005-0000-0000-000054610000}"/>
    <cellStyle name="Migliaia 2 4 5 3 3" xfId="40353" xr:uid="{00000000-0005-0000-0000-000055610000}"/>
    <cellStyle name="Migliaia 2 4 5 3 4" xfId="29635" xr:uid="{00000000-0005-0000-0000-000056610000}"/>
    <cellStyle name="Migliaia 2 4 5 4" xfId="32544" xr:uid="{00000000-0005-0000-0000-000057610000}"/>
    <cellStyle name="Migliaia 2 4 5 5" xfId="37702" xr:uid="{00000000-0005-0000-0000-000058610000}"/>
    <cellStyle name="Migliaia 2 4 5 6" xfId="12484" xr:uid="{00000000-0005-0000-0000-000059610000}"/>
    <cellStyle name="Migliaia 2 4 6" xfId="3607" xr:uid="{00000000-0005-0000-0000-00005A610000}"/>
    <cellStyle name="Migliaia 2 4 6 2" xfId="10223" xr:uid="{00000000-0005-0000-0000-00005B610000}"/>
    <cellStyle name="Migliaia 2 4 6 2 2" xfId="35052" xr:uid="{00000000-0005-0000-0000-00005C610000}"/>
    <cellStyle name="Migliaia 2 4 6 2 3" xfId="40354" xr:uid="{00000000-0005-0000-0000-00005D610000}"/>
    <cellStyle name="Migliaia 2 4 6 3" xfId="15027" xr:uid="{00000000-0005-0000-0000-00005E610000}"/>
    <cellStyle name="Migliaia 2 4 6 4" xfId="16361" xr:uid="{00000000-0005-0000-0000-00005F610000}"/>
    <cellStyle name="Migliaia 2 4 6 4 2" xfId="37703" xr:uid="{00000000-0005-0000-0000-000060610000}"/>
    <cellStyle name="Migliaia 2 4 6 5" xfId="12485" xr:uid="{00000000-0005-0000-0000-000061610000}"/>
    <cellStyle name="Migliaia 2 4 7" xfId="8546" xr:uid="{00000000-0005-0000-0000-000062610000}"/>
    <cellStyle name="Migliaia 2 4 7 2" xfId="29637" xr:uid="{00000000-0005-0000-0000-000063610000}"/>
    <cellStyle name="Migliaia 2 4 7 2 2" xfId="35053" xr:uid="{00000000-0005-0000-0000-000064610000}"/>
    <cellStyle name="Migliaia 2 4 7 2 3" xfId="40355" xr:uid="{00000000-0005-0000-0000-000065610000}"/>
    <cellStyle name="Migliaia 2 4 7 3" xfId="32546" xr:uid="{00000000-0005-0000-0000-000066610000}"/>
    <cellStyle name="Migliaia 2 4 7 4" xfId="37704" xr:uid="{00000000-0005-0000-0000-000067610000}"/>
    <cellStyle name="Migliaia 2 4 8" xfId="13698" xr:uid="{00000000-0005-0000-0000-000068610000}"/>
    <cellStyle name="Migliaia 2 4 8 2" xfId="29638" xr:uid="{00000000-0005-0000-0000-000069610000}"/>
    <cellStyle name="Migliaia 2 4 8 2 2" xfId="35054" xr:uid="{00000000-0005-0000-0000-00006A610000}"/>
    <cellStyle name="Migliaia 2 4 8 2 3" xfId="40356" xr:uid="{00000000-0005-0000-0000-00006B610000}"/>
    <cellStyle name="Migliaia 2 4 8 3" xfId="32547" xr:uid="{00000000-0005-0000-0000-00006C610000}"/>
    <cellStyle name="Migliaia 2 4 8 4" xfId="37705" xr:uid="{00000000-0005-0000-0000-00006D610000}"/>
    <cellStyle name="Migliaia 2 4 8 5" xfId="20717" xr:uid="{00000000-0005-0000-0000-00006E610000}"/>
    <cellStyle name="Migliaia 2 4 9" xfId="16352" xr:uid="{00000000-0005-0000-0000-00006F610000}"/>
    <cellStyle name="Migliaia 2 5" xfId="434" xr:uid="{00000000-0005-0000-0000-000070610000}"/>
    <cellStyle name="Migliaia 2 5 2" xfId="4367" xr:uid="{00000000-0005-0000-0000-000071610000}"/>
    <cellStyle name="Migliaia 2 5 2 2" xfId="5111" xr:uid="{00000000-0005-0000-0000-000072610000}"/>
    <cellStyle name="Migliaia 2 5 2 2 2" xfId="29639" xr:uid="{00000000-0005-0000-0000-000073610000}"/>
    <cellStyle name="Migliaia 2 5 2 2 2 2" xfId="35055" xr:uid="{00000000-0005-0000-0000-000074610000}"/>
    <cellStyle name="Migliaia 2 5 2 2 2 3" xfId="40357" xr:uid="{00000000-0005-0000-0000-000075610000}"/>
    <cellStyle name="Migliaia 2 5 2 2 3" xfId="32548" xr:uid="{00000000-0005-0000-0000-000076610000}"/>
    <cellStyle name="Migliaia 2 5 2 2 4" xfId="37706" xr:uid="{00000000-0005-0000-0000-000077610000}"/>
    <cellStyle name="Migliaia 2 5 2 3" xfId="8236" xr:uid="{00000000-0005-0000-0000-000078610000}"/>
    <cellStyle name="Migliaia 2 5 2 3 2" xfId="29640" xr:uid="{00000000-0005-0000-0000-000079610000}"/>
    <cellStyle name="Migliaia 2 5 2 3 2 2" xfId="35056" xr:uid="{00000000-0005-0000-0000-00007A610000}"/>
    <cellStyle name="Migliaia 2 5 2 3 2 3" xfId="40358" xr:uid="{00000000-0005-0000-0000-00007B610000}"/>
    <cellStyle name="Migliaia 2 5 2 3 3" xfId="32549" xr:uid="{00000000-0005-0000-0000-00007C610000}"/>
    <cellStyle name="Migliaia 2 5 2 3 4" xfId="37707" xr:uid="{00000000-0005-0000-0000-00007D610000}"/>
    <cellStyle name="Migliaia 2 5 2 4" xfId="7583" xr:uid="{00000000-0005-0000-0000-00007E610000}"/>
    <cellStyle name="Migliaia 2 5 2 5" xfId="6960" xr:uid="{00000000-0005-0000-0000-00007F610000}"/>
    <cellStyle name="Migliaia 2 5 2 5 2" xfId="17733" xr:uid="{00000000-0005-0000-0000-000080610000}"/>
    <cellStyle name="Migliaia 2 5 2 5 3" xfId="44376" xr:uid="{00000000-0005-0000-0000-000081610000}"/>
    <cellStyle name="Migliaia 2 5 2 5 4" xfId="46726" xr:uid="{00000000-0005-0000-0000-000082610000}"/>
    <cellStyle name="Migliaia 2 5 2 5 5" xfId="49742" xr:uid="{00000000-0005-0000-0000-000083610000}"/>
    <cellStyle name="Migliaia 2 5 2 6" xfId="16363" xr:uid="{00000000-0005-0000-0000-000084610000}"/>
    <cellStyle name="Migliaia 2 5 2 7" xfId="20719" xr:uid="{00000000-0005-0000-0000-000085610000}"/>
    <cellStyle name="Migliaia 2 5 3" xfId="5112" xr:uid="{00000000-0005-0000-0000-000086610000}"/>
    <cellStyle name="Migliaia 2 5 3 2" xfId="14492" xr:uid="{00000000-0005-0000-0000-000087610000}"/>
    <cellStyle name="Migliaia 2 5 3 2 2" xfId="35057" xr:uid="{00000000-0005-0000-0000-000088610000}"/>
    <cellStyle name="Migliaia 2 5 3 2 3" xfId="40359" xr:uid="{00000000-0005-0000-0000-000089610000}"/>
    <cellStyle name="Migliaia 2 5 3 3" xfId="32550" xr:uid="{00000000-0005-0000-0000-00008A610000}"/>
    <cellStyle name="Migliaia 2 5 3 4" xfId="37708" xr:uid="{00000000-0005-0000-0000-00008B610000}"/>
    <cellStyle name="Migliaia 2 5 3 5" xfId="13696" xr:uid="{00000000-0005-0000-0000-00008C610000}"/>
    <cellStyle name="Migliaia 2 5 4" xfId="8237" xr:uid="{00000000-0005-0000-0000-00008D610000}"/>
    <cellStyle name="Migliaia 2 5 4 2" xfId="29642" xr:uid="{00000000-0005-0000-0000-00008E610000}"/>
    <cellStyle name="Migliaia 2 5 4 2 2" xfId="35058" xr:uid="{00000000-0005-0000-0000-00008F610000}"/>
    <cellStyle name="Migliaia 2 5 4 2 3" xfId="40360" xr:uid="{00000000-0005-0000-0000-000090610000}"/>
    <cellStyle name="Migliaia 2 5 4 3" xfId="32551" xr:uid="{00000000-0005-0000-0000-000091610000}"/>
    <cellStyle name="Migliaia 2 5 4 4" xfId="37709" xr:uid="{00000000-0005-0000-0000-000092610000}"/>
    <cellStyle name="Migliaia 2 5 5" xfId="7582" xr:uid="{00000000-0005-0000-0000-000093610000}"/>
    <cellStyle name="Migliaia 2 5 5 2" xfId="29643" xr:uid="{00000000-0005-0000-0000-000094610000}"/>
    <cellStyle name="Migliaia 2 5 5 2 2" xfId="35059" xr:uid="{00000000-0005-0000-0000-000095610000}"/>
    <cellStyle name="Migliaia 2 5 5 2 3" xfId="40361" xr:uid="{00000000-0005-0000-0000-000096610000}"/>
    <cellStyle name="Migliaia 2 5 5 3" xfId="32552" xr:uid="{00000000-0005-0000-0000-000097610000}"/>
    <cellStyle name="Migliaia 2 5 5 4" xfId="37710" xr:uid="{00000000-0005-0000-0000-000098610000}"/>
    <cellStyle name="Migliaia 2 5 6" xfId="6959" xr:uid="{00000000-0005-0000-0000-000099610000}"/>
    <cellStyle name="Migliaia 2 5 6 2" xfId="17732" xr:uid="{00000000-0005-0000-0000-00009A610000}"/>
    <cellStyle name="Migliaia 2 5 6 2 2" xfId="35060" xr:uid="{00000000-0005-0000-0000-00009B610000}"/>
    <cellStyle name="Migliaia 2 5 6 2 3" xfId="40362" xr:uid="{00000000-0005-0000-0000-00009C610000}"/>
    <cellStyle name="Migliaia 2 5 6 2 4" xfId="29644" xr:uid="{00000000-0005-0000-0000-00009D610000}"/>
    <cellStyle name="Migliaia 2 5 6 3" xfId="32553" xr:uid="{00000000-0005-0000-0000-00009E610000}"/>
    <cellStyle name="Migliaia 2 5 6 4" xfId="37711" xr:uid="{00000000-0005-0000-0000-00009F610000}"/>
    <cellStyle name="Migliaia 2 5 6 5" xfId="20725" xr:uid="{00000000-0005-0000-0000-0000A0610000}"/>
    <cellStyle name="Migliaia 2 5 6 6" xfId="43275" xr:uid="{00000000-0005-0000-0000-0000A1610000}"/>
    <cellStyle name="Migliaia 2 5 6 7" xfId="46725" xr:uid="{00000000-0005-0000-0000-0000A2610000}"/>
    <cellStyle name="Migliaia 2 5 6 8" xfId="49741" xr:uid="{00000000-0005-0000-0000-0000A3610000}"/>
    <cellStyle name="Migliaia 2 5 7" xfId="16362" xr:uid="{00000000-0005-0000-0000-0000A4610000}"/>
    <cellStyle name="Migliaia 2 5 7 2" xfId="29645" xr:uid="{00000000-0005-0000-0000-0000A5610000}"/>
    <cellStyle name="Migliaia 2 5 7 2 2" xfId="35061" xr:uid="{00000000-0005-0000-0000-0000A6610000}"/>
    <cellStyle name="Migliaia 2 5 7 2 3" xfId="40363" xr:uid="{00000000-0005-0000-0000-0000A7610000}"/>
    <cellStyle name="Migliaia 2 5 7 3" xfId="32554" xr:uid="{00000000-0005-0000-0000-0000A8610000}"/>
    <cellStyle name="Migliaia 2 5 7 4" xfId="37712" xr:uid="{00000000-0005-0000-0000-0000A9610000}"/>
    <cellStyle name="Migliaia 2 5 7 5" xfId="20726" xr:uid="{00000000-0005-0000-0000-0000AA610000}"/>
    <cellStyle name="Migliaia 2 5 8" xfId="20718" xr:uid="{00000000-0005-0000-0000-0000AB610000}"/>
    <cellStyle name="Migliaia 2 5 9" xfId="2393" xr:uid="{00000000-0005-0000-0000-0000AC610000}"/>
    <cellStyle name="Migliaia 2 6" xfId="435" xr:uid="{00000000-0005-0000-0000-0000AD610000}"/>
    <cellStyle name="Migliaia 2 6 2" xfId="4368" xr:uid="{00000000-0005-0000-0000-0000AE610000}"/>
    <cellStyle name="Migliaia 2 6 2 2" xfId="14704" xr:uid="{00000000-0005-0000-0000-0000AF610000}"/>
    <cellStyle name="Migliaia 2 6 2 2 2" xfId="35062" xr:uid="{00000000-0005-0000-0000-0000B0610000}"/>
    <cellStyle name="Migliaia 2 6 2 2 3" xfId="40364" xr:uid="{00000000-0005-0000-0000-0000B1610000}"/>
    <cellStyle name="Migliaia 2 6 2 3" xfId="16365" xr:uid="{00000000-0005-0000-0000-0000B2610000}"/>
    <cellStyle name="Migliaia 2 6 2 3 2" xfId="32555" xr:uid="{00000000-0005-0000-0000-0000B3610000}"/>
    <cellStyle name="Migliaia 2 6 2 4" xfId="37713" xr:uid="{00000000-0005-0000-0000-0000B4610000}"/>
    <cellStyle name="Migliaia 2 6 2 5" xfId="12486" xr:uid="{00000000-0005-0000-0000-0000B5610000}"/>
    <cellStyle name="Migliaia 2 6 3" xfId="7584" xr:uid="{00000000-0005-0000-0000-0000B6610000}"/>
    <cellStyle name="Migliaia 2 6 3 2" xfId="29647" xr:uid="{00000000-0005-0000-0000-0000B7610000}"/>
    <cellStyle name="Migliaia 2 6 3 2 2" xfId="35063" xr:uid="{00000000-0005-0000-0000-0000B8610000}"/>
    <cellStyle name="Migliaia 2 6 3 2 3" xfId="40365" xr:uid="{00000000-0005-0000-0000-0000B9610000}"/>
    <cellStyle name="Migliaia 2 6 3 3" xfId="32556" xr:uid="{00000000-0005-0000-0000-0000BA610000}"/>
    <cellStyle name="Migliaia 2 6 3 4" xfId="37714" xr:uid="{00000000-0005-0000-0000-0000BB610000}"/>
    <cellStyle name="Migliaia 2 6 4" xfId="6961" xr:uid="{00000000-0005-0000-0000-0000BC610000}"/>
    <cellStyle name="Migliaia 2 6 4 2" xfId="17734" xr:uid="{00000000-0005-0000-0000-0000BD610000}"/>
    <cellStyle name="Migliaia 2 6 4 2 2" xfId="35064" xr:uid="{00000000-0005-0000-0000-0000BE610000}"/>
    <cellStyle name="Migliaia 2 6 4 2 3" xfId="40366" xr:uid="{00000000-0005-0000-0000-0000BF610000}"/>
    <cellStyle name="Migliaia 2 6 4 2 4" xfId="29648" xr:uid="{00000000-0005-0000-0000-0000C0610000}"/>
    <cellStyle name="Migliaia 2 6 4 3" xfId="32557" xr:uid="{00000000-0005-0000-0000-0000C1610000}"/>
    <cellStyle name="Migliaia 2 6 4 4" xfId="37715" xr:uid="{00000000-0005-0000-0000-0000C2610000}"/>
    <cellStyle name="Migliaia 2 6 4 5" xfId="20730" xr:uid="{00000000-0005-0000-0000-0000C3610000}"/>
    <cellStyle name="Migliaia 2 6 4 6" xfId="42927" xr:uid="{00000000-0005-0000-0000-0000C4610000}"/>
    <cellStyle name="Migliaia 2 6 4 7" xfId="46727" xr:uid="{00000000-0005-0000-0000-0000C5610000}"/>
    <cellStyle name="Migliaia 2 6 4 8" xfId="49743" xr:uid="{00000000-0005-0000-0000-0000C6610000}"/>
    <cellStyle name="Migliaia 2 6 5" xfId="16364" xr:uid="{00000000-0005-0000-0000-0000C7610000}"/>
    <cellStyle name="Migliaia 2 6 5 2" xfId="29649" xr:uid="{00000000-0005-0000-0000-0000C8610000}"/>
    <cellStyle name="Migliaia 2 6 5 2 2" xfId="35065" xr:uid="{00000000-0005-0000-0000-0000C9610000}"/>
    <cellStyle name="Migliaia 2 6 5 2 3" xfId="40367" xr:uid="{00000000-0005-0000-0000-0000CA610000}"/>
    <cellStyle name="Migliaia 2 6 5 3" xfId="32558" xr:uid="{00000000-0005-0000-0000-0000CB610000}"/>
    <cellStyle name="Migliaia 2 6 5 4" xfId="37716" xr:uid="{00000000-0005-0000-0000-0000CC610000}"/>
    <cellStyle name="Migliaia 2 6 5 5" xfId="20731" xr:uid="{00000000-0005-0000-0000-0000CD610000}"/>
    <cellStyle name="Migliaia 2 6 6" xfId="20732" xr:uid="{00000000-0005-0000-0000-0000CE610000}"/>
    <cellStyle name="Migliaia 2 6 6 2" xfId="29650" xr:uid="{00000000-0005-0000-0000-0000CF610000}"/>
    <cellStyle name="Migliaia 2 6 6 2 2" xfId="35066" xr:uid="{00000000-0005-0000-0000-0000D0610000}"/>
    <cellStyle name="Migliaia 2 6 6 2 3" xfId="40368" xr:uid="{00000000-0005-0000-0000-0000D1610000}"/>
    <cellStyle name="Migliaia 2 6 6 3" xfId="32559" xr:uid="{00000000-0005-0000-0000-0000D2610000}"/>
    <cellStyle name="Migliaia 2 6 6 4" xfId="37717" xr:uid="{00000000-0005-0000-0000-0000D3610000}"/>
    <cellStyle name="Migliaia 2 6 7" xfId="20727" xr:uid="{00000000-0005-0000-0000-0000D4610000}"/>
    <cellStyle name="Migliaia 2 6 8" xfId="2394" xr:uid="{00000000-0005-0000-0000-0000D5610000}"/>
    <cellStyle name="Migliaia 2 7" xfId="2388" xr:uid="{00000000-0005-0000-0000-0000D6610000}"/>
    <cellStyle name="Migliaia 2 7 2" xfId="4362" xr:uid="{00000000-0005-0000-0000-0000D7610000}"/>
    <cellStyle name="Migliaia 2 7 2 2" xfId="6011" xr:uid="{00000000-0005-0000-0000-0000D8610000}"/>
    <cellStyle name="Migliaia 2 7 2 3" xfId="14976" xr:uid="{00000000-0005-0000-0000-0000D9610000}"/>
    <cellStyle name="Migliaia 2 7 2 4" xfId="16367" xr:uid="{00000000-0005-0000-0000-0000DA610000}"/>
    <cellStyle name="Migliaia 2 7 2 5" xfId="28610" xr:uid="{00000000-0005-0000-0000-0000DB610000}"/>
    <cellStyle name="Migliaia 2 7 2 6" xfId="12488" xr:uid="{00000000-0005-0000-0000-0000DC610000}"/>
    <cellStyle name="Migliaia 2 7 3" xfId="5763" xr:uid="{00000000-0005-0000-0000-0000DD610000}"/>
    <cellStyle name="Migliaia 2 7 3 2" xfId="31489" xr:uid="{00000000-0005-0000-0000-0000DE610000}"/>
    <cellStyle name="Migliaia 2 7 3 2 2" xfId="36649" xr:uid="{00000000-0005-0000-0000-0000DF610000}"/>
    <cellStyle name="Migliaia 2 7 3 2 3" xfId="41951" xr:uid="{00000000-0005-0000-0000-0000E0610000}"/>
    <cellStyle name="Migliaia 2 7 3 3" xfId="33998" xr:uid="{00000000-0005-0000-0000-0000E1610000}"/>
    <cellStyle name="Migliaia 2 7 3 4" xfId="39300" xr:uid="{00000000-0005-0000-0000-0000E2610000}"/>
    <cellStyle name="Migliaia 2 7 4" xfId="16366" xr:uid="{00000000-0005-0000-0000-0000E3610000}"/>
    <cellStyle name="Migliaia 2 7 4 2" xfId="35067" xr:uid="{00000000-0005-0000-0000-0000E4610000}"/>
    <cellStyle name="Migliaia 2 7 4 3" xfId="40369" xr:uid="{00000000-0005-0000-0000-0000E5610000}"/>
    <cellStyle name="Migliaia 2 7 4 4" xfId="29651" xr:uid="{00000000-0005-0000-0000-0000E6610000}"/>
    <cellStyle name="Migliaia 2 7 5" xfId="32560" xr:uid="{00000000-0005-0000-0000-0000E7610000}"/>
    <cellStyle name="Migliaia 2 7 6" xfId="37718" xr:uid="{00000000-0005-0000-0000-0000E8610000}"/>
    <cellStyle name="Migliaia 2 7 7" xfId="12487" xr:uid="{00000000-0005-0000-0000-0000E9610000}"/>
    <cellStyle name="Migliaia 2 8" xfId="4045" xr:uid="{00000000-0005-0000-0000-0000EA610000}"/>
    <cellStyle name="Migliaia 2 8 2" xfId="10515" xr:uid="{00000000-0005-0000-0000-0000EB610000}"/>
    <cellStyle name="Migliaia 2 8 2 2" xfId="31490" xr:uid="{00000000-0005-0000-0000-0000EC610000}"/>
    <cellStyle name="Migliaia 2 8 2 2 2" xfId="36650" xr:uid="{00000000-0005-0000-0000-0000ED610000}"/>
    <cellStyle name="Migliaia 2 8 2 2 3" xfId="41952" xr:uid="{00000000-0005-0000-0000-0000EE610000}"/>
    <cellStyle name="Migliaia 2 8 2 3" xfId="33999" xr:uid="{00000000-0005-0000-0000-0000EF610000}"/>
    <cellStyle name="Migliaia 2 8 2 4" xfId="39301" xr:uid="{00000000-0005-0000-0000-0000F0610000}"/>
    <cellStyle name="Migliaia 2 8 3" xfId="16368" xr:uid="{00000000-0005-0000-0000-0000F1610000}"/>
    <cellStyle name="Migliaia 2 8 3 2" xfId="35068" xr:uid="{00000000-0005-0000-0000-0000F2610000}"/>
    <cellStyle name="Migliaia 2 8 3 3" xfId="40370" xr:uid="{00000000-0005-0000-0000-0000F3610000}"/>
    <cellStyle name="Migliaia 2 8 3 4" xfId="29652" xr:uid="{00000000-0005-0000-0000-0000F4610000}"/>
    <cellStyle name="Migliaia 2 8 4" xfId="32561" xr:uid="{00000000-0005-0000-0000-0000F5610000}"/>
    <cellStyle name="Migliaia 2 8 5" xfId="37719" xr:uid="{00000000-0005-0000-0000-0000F6610000}"/>
    <cellStyle name="Migliaia 2 8 6" xfId="12489" xr:uid="{00000000-0005-0000-0000-0000F7610000}"/>
    <cellStyle name="Migliaia 2 9" xfId="3602" xr:uid="{00000000-0005-0000-0000-0000F8610000}"/>
    <cellStyle name="Migliaia 2 9 2" xfId="10218" xr:uid="{00000000-0005-0000-0000-0000F9610000}"/>
    <cellStyle name="Migliaia 2 9 2 2" xfId="31491" xr:uid="{00000000-0005-0000-0000-0000FA610000}"/>
    <cellStyle name="Migliaia 2 9 2 2 2" xfId="36651" xr:uid="{00000000-0005-0000-0000-0000FB610000}"/>
    <cellStyle name="Migliaia 2 9 2 2 3" xfId="41953" xr:uid="{00000000-0005-0000-0000-0000FC610000}"/>
    <cellStyle name="Migliaia 2 9 2 3" xfId="34000" xr:uid="{00000000-0005-0000-0000-0000FD610000}"/>
    <cellStyle name="Migliaia 2 9 2 4" xfId="39302" xr:uid="{00000000-0005-0000-0000-0000FE610000}"/>
    <cellStyle name="Migliaia 2 9 3" xfId="16369" xr:uid="{00000000-0005-0000-0000-0000FF610000}"/>
    <cellStyle name="Migliaia 2 9 3 2" xfId="35069" xr:uid="{00000000-0005-0000-0000-000000620000}"/>
    <cellStyle name="Migliaia 2 9 3 3" xfId="40371" xr:uid="{00000000-0005-0000-0000-000001620000}"/>
    <cellStyle name="Migliaia 2 9 3 4" xfId="29653" xr:uid="{00000000-0005-0000-0000-000002620000}"/>
    <cellStyle name="Migliaia 2 9 4" xfId="32562" xr:uid="{00000000-0005-0000-0000-000003620000}"/>
    <cellStyle name="Migliaia 2 9 5" xfId="37720" xr:uid="{00000000-0005-0000-0000-000004620000}"/>
    <cellStyle name="Migliaia 2 9 6" xfId="12490" xr:uid="{00000000-0005-0000-0000-000005620000}"/>
    <cellStyle name="Migliaia 2_Domestico_reg&amp;naz" xfId="436" xr:uid="{00000000-0005-0000-0000-000006620000}"/>
    <cellStyle name="Migliaia 20" xfId="437" xr:uid="{00000000-0005-0000-0000-000007620000}"/>
    <cellStyle name="Migliaia 20 10" xfId="16370" xr:uid="{00000000-0005-0000-0000-000008620000}"/>
    <cellStyle name="Migliaia 20 10 2" xfId="35070" xr:uid="{00000000-0005-0000-0000-000009620000}"/>
    <cellStyle name="Migliaia 20 10 3" xfId="40372" xr:uid="{00000000-0005-0000-0000-00000A620000}"/>
    <cellStyle name="Migliaia 20 10 4" xfId="29654" xr:uid="{00000000-0005-0000-0000-00000B620000}"/>
    <cellStyle name="Migliaia 20 11" xfId="32563" xr:uid="{00000000-0005-0000-0000-00000C620000}"/>
    <cellStyle name="Migliaia 20 12" xfId="37721" xr:uid="{00000000-0005-0000-0000-00000D620000}"/>
    <cellStyle name="Migliaia 20 13" xfId="1817" xr:uid="{00000000-0005-0000-0000-00000E620000}"/>
    <cellStyle name="Migliaia 20 2" xfId="438" xr:uid="{00000000-0005-0000-0000-00000F620000}"/>
    <cellStyle name="Migliaia 20 2 2" xfId="2396" xr:uid="{00000000-0005-0000-0000-000010620000}"/>
    <cellStyle name="Migliaia 20 2 2 2" xfId="4370" xr:uid="{00000000-0005-0000-0000-000011620000}"/>
    <cellStyle name="Migliaia 20 2 2 2 2" xfId="10679" xr:uid="{00000000-0005-0000-0000-000012620000}"/>
    <cellStyle name="Migliaia 20 2 2 2 2 2" xfId="35071" xr:uid="{00000000-0005-0000-0000-000013620000}"/>
    <cellStyle name="Migliaia 20 2 2 2 2 3" xfId="40373" xr:uid="{00000000-0005-0000-0000-000014620000}"/>
    <cellStyle name="Migliaia 20 2 2 2 3" xfId="14705" xr:uid="{00000000-0005-0000-0000-000015620000}"/>
    <cellStyle name="Migliaia 20 2 2 2 4" xfId="16373" xr:uid="{00000000-0005-0000-0000-000016620000}"/>
    <cellStyle name="Migliaia 20 2 2 2 4 2" xfId="37722" xr:uid="{00000000-0005-0000-0000-000017620000}"/>
    <cellStyle name="Migliaia 20 2 2 2 5" xfId="12491" xr:uid="{00000000-0005-0000-0000-000018620000}"/>
    <cellStyle name="Migliaia 20 2 2 3" xfId="7904" xr:uid="{00000000-0005-0000-0000-000019620000}"/>
    <cellStyle name="Migliaia 20 2 2 3 2" xfId="31492" xr:uid="{00000000-0005-0000-0000-00001A620000}"/>
    <cellStyle name="Migliaia 20 2 2 3 2 2" xfId="36652" xr:uid="{00000000-0005-0000-0000-00001B620000}"/>
    <cellStyle name="Migliaia 20 2 2 3 2 3" xfId="41954" xr:uid="{00000000-0005-0000-0000-00001C620000}"/>
    <cellStyle name="Migliaia 20 2 2 3 3" xfId="34001" xr:uid="{00000000-0005-0000-0000-00001D620000}"/>
    <cellStyle name="Migliaia 20 2 2 3 4" xfId="39303" xr:uid="{00000000-0005-0000-0000-00001E620000}"/>
    <cellStyle name="Migliaia 20 2 2 4" xfId="6962" xr:uid="{00000000-0005-0000-0000-00001F620000}"/>
    <cellStyle name="Migliaia 20 2 2 4 2" xfId="17735" xr:uid="{00000000-0005-0000-0000-000020620000}"/>
    <cellStyle name="Migliaia 20 2 2 4 3" xfId="30067" xr:uid="{00000000-0005-0000-0000-000021620000}"/>
    <cellStyle name="Migliaia 20 2 2 4 4" xfId="46728" xr:uid="{00000000-0005-0000-0000-000022620000}"/>
    <cellStyle name="Migliaia 20 2 2 4 5" xfId="49744" xr:uid="{00000000-0005-0000-0000-000023620000}"/>
    <cellStyle name="Migliaia 20 2 2 5" xfId="16372" xr:uid="{00000000-0005-0000-0000-000024620000}"/>
    <cellStyle name="Migliaia 20 2 2 6" xfId="20738" xr:uid="{00000000-0005-0000-0000-000025620000}"/>
    <cellStyle name="Migliaia 20 2 3" xfId="4050" xr:uid="{00000000-0005-0000-0000-000026620000}"/>
    <cellStyle name="Migliaia 20 2 3 2" xfId="10520" xr:uid="{00000000-0005-0000-0000-000027620000}"/>
    <cellStyle name="Migliaia 20 2 3 2 2" xfId="31493" xr:uid="{00000000-0005-0000-0000-000028620000}"/>
    <cellStyle name="Migliaia 20 2 3 2 2 2" xfId="36653" xr:uid="{00000000-0005-0000-0000-000029620000}"/>
    <cellStyle name="Migliaia 20 2 3 2 2 3" xfId="41955" xr:uid="{00000000-0005-0000-0000-00002A620000}"/>
    <cellStyle name="Migliaia 20 2 3 2 3" xfId="34002" xr:uid="{00000000-0005-0000-0000-00002B620000}"/>
    <cellStyle name="Migliaia 20 2 3 2 4" xfId="39304" xr:uid="{00000000-0005-0000-0000-00002C620000}"/>
    <cellStyle name="Migliaia 20 2 3 3" xfId="16374" xr:uid="{00000000-0005-0000-0000-00002D620000}"/>
    <cellStyle name="Migliaia 20 2 3 3 2" xfId="35072" xr:uid="{00000000-0005-0000-0000-00002E620000}"/>
    <cellStyle name="Migliaia 20 2 3 3 3" xfId="40374" xr:uid="{00000000-0005-0000-0000-00002F620000}"/>
    <cellStyle name="Migliaia 20 2 3 3 4" xfId="29656" xr:uid="{00000000-0005-0000-0000-000030620000}"/>
    <cellStyle name="Migliaia 20 2 3 4" xfId="32565" xr:uid="{00000000-0005-0000-0000-000031620000}"/>
    <cellStyle name="Migliaia 20 2 3 5" xfId="37723" xr:uid="{00000000-0005-0000-0000-000032620000}"/>
    <cellStyle name="Migliaia 20 2 3 6" xfId="12492" xr:uid="{00000000-0005-0000-0000-000033620000}"/>
    <cellStyle name="Migliaia 20 2 4" xfId="3610" xr:uid="{00000000-0005-0000-0000-000034620000}"/>
    <cellStyle name="Migliaia 20 2 4 2" xfId="10225" xr:uid="{00000000-0005-0000-0000-000035620000}"/>
    <cellStyle name="Migliaia 20 2 4 2 2" xfId="35073" xr:uid="{00000000-0005-0000-0000-000036620000}"/>
    <cellStyle name="Migliaia 20 2 4 2 3" xfId="40375" xr:uid="{00000000-0005-0000-0000-000037620000}"/>
    <cellStyle name="Migliaia 20 2 4 3" xfId="15026" xr:uid="{00000000-0005-0000-0000-000038620000}"/>
    <cellStyle name="Migliaia 20 2 4 4" xfId="16375" xr:uid="{00000000-0005-0000-0000-000039620000}"/>
    <cellStyle name="Migliaia 20 2 4 4 2" xfId="37724" xr:uid="{00000000-0005-0000-0000-00003A620000}"/>
    <cellStyle name="Migliaia 20 2 4 5" xfId="12493" xr:uid="{00000000-0005-0000-0000-00003B620000}"/>
    <cellStyle name="Migliaia 20 2 5" xfId="9419" xr:uid="{00000000-0005-0000-0000-00003C620000}"/>
    <cellStyle name="Migliaia 20 2 5 2" xfId="29657" xr:uid="{00000000-0005-0000-0000-00003D620000}"/>
    <cellStyle name="Migliaia 20 2 5 2 2" xfId="35074" xr:uid="{00000000-0005-0000-0000-00003E620000}"/>
    <cellStyle name="Migliaia 20 2 5 2 3" xfId="40376" xr:uid="{00000000-0005-0000-0000-00003F620000}"/>
    <cellStyle name="Migliaia 20 2 5 3" xfId="32566" xr:uid="{00000000-0005-0000-0000-000040620000}"/>
    <cellStyle name="Migliaia 20 2 5 4" xfId="37725" xr:uid="{00000000-0005-0000-0000-000041620000}"/>
    <cellStyle name="Migliaia 20 2 6" xfId="16371" xr:uid="{00000000-0005-0000-0000-000042620000}"/>
    <cellStyle name="Migliaia 20 2 6 2" xfId="29658" xr:uid="{00000000-0005-0000-0000-000043620000}"/>
    <cellStyle name="Migliaia 20 2 6 2 2" xfId="35075" xr:uid="{00000000-0005-0000-0000-000044620000}"/>
    <cellStyle name="Migliaia 20 2 6 2 3" xfId="40377" xr:uid="{00000000-0005-0000-0000-000045620000}"/>
    <cellStyle name="Migliaia 20 2 6 3" xfId="32567" xr:uid="{00000000-0005-0000-0000-000046620000}"/>
    <cellStyle name="Migliaia 20 2 6 4" xfId="37726" xr:uid="{00000000-0005-0000-0000-000047620000}"/>
    <cellStyle name="Migliaia 20 2 6 5" xfId="20741" xr:uid="{00000000-0005-0000-0000-000048620000}"/>
    <cellStyle name="Migliaia 20 2 7" xfId="20737" xr:uid="{00000000-0005-0000-0000-000049620000}"/>
    <cellStyle name="Migliaia 20 2 8" xfId="1818" xr:uid="{00000000-0005-0000-0000-00004A620000}"/>
    <cellStyle name="Migliaia 20 3" xfId="439" xr:uid="{00000000-0005-0000-0000-00004B620000}"/>
    <cellStyle name="Migliaia 20 3 10" xfId="20742" xr:uid="{00000000-0005-0000-0000-00004C620000}"/>
    <cellStyle name="Migliaia 20 3 11" xfId="12494" xr:uid="{00000000-0005-0000-0000-00004D620000}"/>
    <cellStyle name="Migliaia 20 3 12" xfId="1819" xr:uid="{00000000-0005-0000-0000-00004E620000}"/>
    <cellStyle name="Migliaia 20 3 2" xfId="440" xr:uid="{00000000-0005-0000-0000-00004F620000}"/>
    <cellStyle name="Migliaia 20 3 2 2" xfId="4372" xr:uid="{00000000-0005-0000-0000-000050620000}"/>
    <cellStyle name="Migliaia 20 3 2 2 2" xfId="8238" xr:uid="{00000000-0005-0000-0000-000051620000}"/>
    <cellStyle name="Migliaia 20 3 2 2 2 2" xfId="14706" xr:uid="{00000000-0005-0000-0000-000052620000}"/>
    <cellStyle name="Migliaia 20 3 2 2 2 2 2" xfId="18160" xr:uid="{00000000-0005-0000-0000-000053620000}"/>
    <cellStyle name="Migliaia 20 3 2 2 2 2 2 2" xfId="35076" xr:uid="{00000000-0005-0000-0000-000054620000}"/>
    <cellStyle name="Migliaia 20 3 2 2 2 2 3" xfId="40378" xr:uid="{00000000-0005-0000-0000-000055620000}"/>
    <cellStyle name="Migliaia 20 3 2 2 2 2 4" xfId="29659" xr:uid="{00000000-0005-0000-0000-000056620000}"/>
    <cellStyle name="Migliaia 20 3 2 2 2 3" xfId="32568" xr:uid="{00000000-0005-0000-0000-000057620000}"/>
    <cellStyle name="Migliaia 20 3 2 2 2 4" xfId="37727" xr:uid="{00000000-0005-0000-0000-000058620000}"/>
    <cellStyle name="Migliaia 20 3 2 2 2 5" xfId="29695" xr:uid="{00000000-0005-0000-0000-000059620000}"/>
    <cellStyle name="Migliaia 20 3 2 2 2 6" xfId="47166" xr:uid="{00000000-0005-0000-0000-00005A620000}"/>
    <cellStyle name="Migliaia 20 3 2 2 2 7" xfId="50182" xr:uid="{00000000-0005-0000-0000-00005B620000}"/>
    <cellStyle name="Migliaia 20 3 2 2 2 8" xfId="13957" xr:uid="{00000000-0005-0000-0000-00005C620000}"/>
    <cellStyle name="Migliaia 20 3 2 2 3" xfId="7973" xr:uid="{00000000-0005-0000-0000-00005D620000}"/>
    <cellStyle name="Migliaia 20 3 2 2 4" xfId="6963" xr:uid="{00000000-0005-0000-0000-00005E620000}"/>
    <cellStyle name="Migliaia 20 3 2 2 4 2" xfId="17736" xr:uid="{00000000-0005-0000-0000-00005F620000}"/>
    <cellStyle name="Migliaia 20 3 2 2 4 3" xfId="43348" xr:uid="{00000000-0005-0000-0000-000060620000}"/>
    <cellStyle name="Migliaia 20 3 2 2 4 4" xfId="46729" xr:uid="{00000000-0005-0000-0000-000061620000}"/>
    <cellStyle name="Migliaia 20 3 2 2 4 5" xfId="49745" xr:uid="{00000000-0005-0000-0000-000062620000}"/>
    <cellStyle name="Migliaia 20 3 2 2 5" xfId="16378" xr:uid="{00000000-0005-0000-0000-000063620000}"/>
    <cellStyle name="Migliaia 20 3 2 2 6" xfId="20744" xr:uid="{00000000-0005-0000-0000-000064620000}"/>
    <cellStyle name="Migliaia 20 3 2 3" xfId="3612" xr:uid="{00000000-0005-0000-0000-000065620000}"/>
    <cellStyle name="Migliaia 20 3 2 3 2" xfId="8531" xr:uid="{00000000-0005-0000-0000-000066620000}"/>
    <cellStyle name="Migliaia 20 3 2 3 2 2" xfId="35077" xr:uid="{00000000-0005-0000-0000-000067620000}"/>
    <cellStyle name="Migliaia 20 3 2 3 2 3" xfId="40379" xr:uid="{00000000-0005-0000-0000-000068620000}"/>
    <cellStyle name="Migliaia 20 3 2 3 2 4" xfId="29660" xr:uid="{00000000-0005-0000-0000-000069620000}"/>
    <cellStyle name="Migliaia 20 3 2 3 3" xfId="8239" xr:uid="{00000000-0005-0000-0000-00006A620000}"/>
    <cellStyle name="Migliaia 20 3 2 3 4" xfId="16379" xr:uid="{00000000-0005-0000-0000-00006B620000}"/>
    <cellStyle name="Migliaia 20 3 2 3 4 2" xfId="37728" xr:uid="{00000000-0005-0000-0000-00006C620000}"/>
    <cellStyle name="Migliaia 20 3 2 3 5" xfId="12495" xr:uid="{00000000-0005-0000-0000-00006D620000}"/>
    <cellStyle name="Migliaia 20 3 2 4" xfId="7585" xr:uid="{00000000-0005-0000-0000-00006E620000}"/>
    <cellStyle name="Migliaia 20 3 2 4 2" xfId="14376" xr:uid="{00000000-0005-0000-0000-00006F620000}"/>
    <cellStyle name="Migliaia 20 3 2 4 2 2" xfId="35078" xr:uid="{00000000-0005-0000-0000-000070620000}"/>
    <cellStyle name="Migliaia 20 3 2 4 2 3" xfId="40380" xr:uid="{00000000-0005-0000-0000-000071620000}"/>
    <cellStyle name="Migliaia 20 3 2 4 3" xfId="32569" xr:uid="{00000000-0005-0000-0000-000072620000}"/>
    <cellStyle name="Migliaia 20 3 2 4 4" xfId="37729" xr:uid="{00000000-0005-0000-0000-000073620000}"/>
    <cellStyle name="Migliaia 20 3 2 4 5" xfId="13464" xr:uid="{00000000-0005-0000-0000-000074620000}"/>
    <cellStyle name="Migliaia 20 3 2 5" xfId="13694" xr:uid="{00000000-0005-0000-0000-000075620000}"/>
    <cellStyle name="Migliaia 20 3 2 5 2" xfId="29661" xr:uid="{00000000-0005-0000-0000-000076620000}"/>
    <cellStyle name="Migliaia 20 3 2 5 2 2" xfId="35079" xr:uid="{00000000-0005-0000-0000-000077620000}"/>
    <cellStyle name="Migliaia 20 3 2 5 2 3" xfId="40381" xr:uid="{00000000-0005-0000-0000-000078620000}"/>
    <cellStyle name="Migliaia 20 3 2 5 3" xfId="32570" xr:uid="{00000000-0005-0000-0000-000079620000}"/>
    <cellStyle name="Migliaia 20 3 2 5 4" xfId="37730" xr:uid="{00000000-0005-0000-0000-00007A620000}"/>
    <cellStyle name="Migliaia 20 3 2 6" xfId="16377" xr:uid="{00000000-0005-0000-0000-00007B620000}"/>
    <cellStyle name="Migliaia 20 3 2 6 2" xfId="29662" xr:uid="{00000000-0005-0000-0000-00007C620000}"/>
    <cellStyle name="Migliaia 20 3 2 6 2 2" xfId="35080" xr:uid="{00000000-0005-0000-0000-00007D620000}"/>
    <cellStyle name="Migliaia 20 3 2 6 2 3" xfId="40382" xr:uid="{00000000-0005-0000-0000-00007E620000}"/>
    <cellStyle name="Migliaia 20 3 2 6 3" xfId="32571" xr:uid="{00000000-0005-0000-0000-00007F620000}"/>
    <cellStyle name="Migliaia 20 3 2 6 4" xfId="37731" xr:uid="{00000000-0005-0000-0000-000080620000}"/>
    <cellStyle name="Migliaia 20 3 2 6 5" xfId="20745" xr:uid="{00000000-0005-0000-0000-000081620000}"/>
    <cellStyle name="Migliaia 20 3 2 7" xfId="20743" xr:uid="{00000000-0005-0000-0000-000082620000}"/>
    <cellStyle name="Migliaia 20 3 2 8" xfId="2398" xr:uid="{00000000-0005-0000-0000-000083620000}"/>
    <cellStyle name="Migliaia 20 3 3" xfId="2397" xr:uid="{00000000-0005-0000-0000-000084620000}"/>
    <cellStyle name="Migliaia 20 3 3 2" xfId="4371" xr:uid="{00000000-0005-0000-0000-000085620000}"/>
    <cellStyle name="Migliaia 20 3 3 2 2" xfId="6014" xr:uid="{00000000-0005-0000-0000-000086620000}"/>
    <cellStyle name="Migliaia 20 3 3 2 2 2" xfId="35082" xr:uid="{00000000-0005-0000-0000-000087620000}"/>
    <cellStyle name="Migliaia 20 3 3 2 2 3" xfId="40384" xr:uid="{00000000-0005-0000-0000-000088620000}"/>
    <cellStyle name="Migliaia 20 3 3 2 3" xfId="14493" xr:uid="{00000000-0005-0000-0000-000089620000}"/>
    <cellStyle name="Migliaia 20 3 3 2 4" xfId="16381" xr:uid="{00000000-0005-0000-0000-00008A620000}"/>
    <cellStyle name="Migliaia 20 3 3 2 4 2" xfId="37733" xr:uid="{00000000-0005-0000-0000-00008B620000}"/>
    <cellStyle name="Migliaia 20 3 3 2 5" xfId="12497" xr:uid="{00000000-0005-0000-0000-00008C620000}"/>
    <cellStyle name="Migliaia 20 3 3 3" xfId="5766" xr:uid="{00000000-0005-0000-0000-00008D620000}"/>
    <cellStyle name="Migliaia 20 3 3 3 2" xfId="29664" xr:uid="{00000000-0005-0000-0000-00008E620000}"/>
    <cellStyle name="Migliaia 20 3 3 3 2 2" xfId="35083" xr:uid="{00000000-0005-0000-0000-00008F620000}"/>
    <cellStyle name="Migliaia 20 3 3 3 2 3" xfId="40385" xr:uid="{00000000-0005-0000-0000-000090620000}"/>
    <cellStyle name="Migliaia 20 3 3 3 3" xfId="32573" xr:uid="{00000000-0005-0000-0000-000091620000}"/>
    <cellStyle name="Migliaia 20 3 3 3 4" xfId="37734" xr:uid="{00000000-0005-0000-0000-000092620000}"/>
    <cellStyle name="Migliaia 20 3 3 4" xfId="16380" xr:uid="{00000000-0005-0000-0000-000093620000}"/>
    <cellStyle name="Migliaia 20 3 3 4 2" xfId="29665" xr:uid="{00000000-0005-0000-0000-000094620000}"/>
    <cellStyle name="Migliaia 20 3 3 4 2 2" xfId="35084" xr:uid="{00000000-0005-0000-0000-000095620000}"/>
    <cellStyle name="Migliaia 20 3 3 4 2 3" xfId="40386" xr:uid="{00000000-0005-0000-0000-000096620000}"/>
    <cellStyle name="Migliaia 20 3 3 4 3" xfId="32574" xr:uid="{00000000-0005-0000-0000-000097620000}"/>
    <cellStyle name="Migliaia 20 3 3 4 4" xfId="37735" xr:uid="{00000000-0005-0000-0000-000098620000}"/>
    <cellStyle name="Migliaia 20 3 3 4 5" xfId="20746" xr:uid="{00000000-0005-0000-0000-000099620000}"/>
    <cellStyle name="Migliaia 20 3 3 5" xfId="20747" xr:uid="{00000000-0005-0000-0000-00009A620000}"/>
    <cellStyle name="Migliaia 20 3 3 5 2" xfId="29666" xr:uid="{00000000-0005-0000-0000-00009B620000}"/>
    <cellStyle name="Migliaia 20 3 3 5 2 2" xfId="35085" xr:uid="{00000000-0005-0000-0000-00009C620000}"/>
    <cellStyle name="Migliaia 20 3 3 5 2 3" xfId="40387" xr:uid="{00000000-0005-0000-0000-00009D620000}"/>
    <cellStyle name="Migliaia 20 3 3 5 3" xfId="32575" xr:uid="{00000000-0005-0000-0000-00009E620000}"/>
    <cellStyle name="Migliaia 20 3 3 5 4" xfId="37736" xr:uid="{00000000-0005-0000-0000-00009F620000}"/>
    <cellStyle name="Migliaia 20 3 3 6" xfId="29663" xr:uid="{00000000-0005-0000-0000-0000A0620000}"/>
    <cellStyle name="Migliaia 20 3 3 6 2" xfId="35081" xr:uid="{00000000-0005-0000-0000-0000A1620000}"/>
    <cellStyle name="Migliaia 20 3 3 6 3" xfId="40383" xr:uid="{00000000-0005-0000-0000-0000A2620000}"/>
    <cellStyle name="Migliaia 20 3 3 7" xfId="32572" xr:uid="{00000000-0005-0000-0000-0000A3620000}"/>
    <cellStyle name="Migliaia 20 3 3 8" xfId="37732" xr:uid="{00000000-0005-0000-0000-0000A4620000}"/>
    <cellStyle name="Migliaia 20 3 3 9" xfId="12496" xr:uid="{00000000-0005-0000-0000-0000A5620000}"/>
    <cellStyle name="Migliaia 20 3 4" xfId="3277" xr:uid="{00000000-0005-0000-0000-0000A6620000}"/>
    <cellStyle name="Migliaia 20 3 4 2" xfId="4787" xr:uid="{00000000-0005-0000-0000-0000A7620000}"/>
    <cellStyle name="Migliaia 20 3 4 2 2" xfId="10739" xr:uid="{00000000-0005-0000-0000-0000A8620000}"/>
    <cellStyle name="Migliaia 20 3 4 2 3" xfId="14452" xr:uid="{00000000-0005-0000-0000-0000A9620000}"/>
    <cellStyle name="Migliaia 20 3 4 2 4" xfId="16383" xr:uid="{00000000-0005-0000-0000-0000AA620000}"/>
    <cellStyle name="Migliaia 20 3 4 2 5" xfId="28616" xr:uid="{00000000-0005-0000-0000-0000AB620000}"/>
    <cellStyle name="Migliaia 20 3 4 2 6" xfId="12499" xr:uid="{00000000-0005-0000-0000-0000AC620000}"/>
    <cellStyle name="Migliaia 20 3 4 3" xfId="9987" xr:uid="{00000000-0005-0000-0000-0000AD620000}"/>
    <cellStyle name="Migliaia 20 3 4 3 2" xfId="31494" xr:uid="{00000000-0005-0000-0000-0000AE620000}"/>
    <cellStyle name="Migliaia 20 3 4 3 2 2" xfId="36654" xr:uid="{00000000-0005-0000-0000-0000AF620000}"/>
    <cellStyle name="Migliaia 20 3 4 3 2 3" xfId="41956" xr:uid="{00000000-0005-0000-0000-0000B0620000}"/>
    <cellStyle name="Migliaia 20 3 4 3 3" xfId="34003" xr:uid="{00000000-0005-0000-0000-0000B1620000}"/>
    <cellStyle name="Migliaia 20 3 4 3 4" xfId="39305" xr:uid="{00000000-0005-0000-0000-0000B2620000}"/>
    <cellStyle name="Migliaia 20 3 4 4" xfId="16382" xr:uid="{00000000-0005-0000-0000-0000B3620000}"/>
    <cellStyle name="Migliaia 20 3 4 4 2" xfId="35086" xr:uid="{00000000-0005-0000-0000-0000B4620000}"/>
    <cellStyle name="Migliaia 20 3 4 4 3" xfId="40388" xr:uid="{00000000-0005-0000-0000-0000B5620000}"/>
    <cellStyle name="Migliaia 20 3 4 4 4" xfId="29667" xr:uid="{00000000-0005-0000-0000-0000B6620000}"/>
    <cellStyle name="Migliaia 20 3 4 5" xfId="32576" xr:uid="{00000000-0005-0000-0000-0000B7620000}"/>
    <cellStyle name="Migliaia 20 3 4 6" xfId="37737" xr:uid="{00000000-0005-0000-0000-0000B8620000}"/>
    <cellStyle name="Migliaia 20 3 4 7" xfId="12498" xr:uid="{00000000-0005-0000-0000-0000B9620000}"/>
    <cellStyle name="Migliaia 20 3 5" xfId="4051" xr:uid="{00000000-0005-0000-0000-0000BA620000}"/>
    <cellStyle name="Migliaia 20 3 5 2" xfId="10521" xr:uid="{00000000-0005-0000-0000-0000BB620000}"/>
    <cellStyle name="Migliaia 20 3 5 2 2" xfId="31495" xr:uid="{00000000-0005-0000-0000-0000BC620000}"/>
    <cellStyle name="Migliaia 20 3 5 2 2 2" xfId="36655" xr:uid="{00000000-0005-0000-0000-0000BD620000}"/>
    <cellStyle name="Migliaia 20 3 5 2 2 3" xfId="41957" xr:uid="{00000000-0005-0000-0000-0000BE620000}"/>
    <cellStyle name="Migliaia 20 3 5 2 3" xfId="34004" xr:uid="{00000000-0005-0000-0000-0000BF620000}"/>
    <cellStyle name="Migliaia 20 3 5 2 4" xfId="39306" xr:uid="{00000000-0005-0000-0000-0000C0620000}"/>
    <cellStyle name="Migliaia 20 3 5 3" xfId="16384" xr:uid="{00000000-0005-0000-0000-0000C1620000}"/>
    <cellStyle name="Migliaia 20 3 5 3 2" xfId="35087" xr:uid="{00000000-0005-0000-0000-0000C2620000}"/>
    <cellStyle name="Migliaia 20 3 5 3 3" xfId="40389" xr:uid="{00000000-0005-0000-0000-0000C3620000}"/>
    <cellStyle name="Migliaia 20 3 5 3 4" xfId="29668" xr:uid="{00000000-0005-0000-0000-0000C4620000}"/>
    <cellStyle name="Migliaia 20 3 5 4" xfId="32577" xr:uid="{00000000-0005-0000-0000-0000C5620000}"/>
    <cellStyle name="Migliaia 20 3 5 5" xfId="37738" xr:uid="{00000000-0005-0000-0000-0000C6620000}"/>
    <cellStyle name="Migliaia 20 3 5 6" xfId="12500" xr:uid="{00000000-0005-0000-0000-0000C7620000}"/>
    <cellStyle name="Migliaia 20 3 6" xfId="3611" xr:uid="{00000000-0005-0000-0000-0000C8620000}"/>
    <cellStyle name="Migliaia 20 3 6 2" xfId="10226" xr:uid="{00000000-0005-0000-0000-0000C9620000}"/>
    <cellStyle name="Migliaia 20 3 6 2 2" xfId="35088" xr:uid="{00000000-0005-0000-0000-0000CA620000}"/>
    <cellStyle name="Migliaia 20 3 6 2 3" xfId="40390" xr:uid="{00000000-0005-0000-0000-0000CB620000}"/>
    <cellStyle name="Migliaia 20 3 6 3" xfId="15025" xr:uid="{00000000-0005-0000-0000-0000CC620000}"/>
    <cellStyle name="Migliaia 20 3 6 4" xfId="16385" xr:uid="{00000000-0005-0000-0000-0000CD620000}"/>
    <cellStyle name="Migliaia 20 3 6 4 2" xfId="37739" xr:uid="{00000000-0005-0000-0000-0000CE620000}"/>
    <cellStyle name="Migliaia 20 3 6 5" xfId="12501" xr:uid="{00000000-0005-0000-0000-0000CF620000}"/>
    <cellStyle name="Migliaia 20 3 7" xfId="7820" xr:uid="{00000000-0005-0000-0000-0000D0620000}"/>
    <cellStyle name="Migliaia 20 3 7 2" xfId="29669" xr:uid="{00000000-0005-0000-0000-0000D1620000}"/>
    <cellStyle name="Migliaia 20 3 7 2 2" xfId="35089" xr:uid="{00000000-0005-0000-0000-0000D2620000}"/>
    <cellStyle name="Migliaia 20 3 7 2 3" xfId="40391" xr:uid="{00000000-0005-0000-0000-0000D3620000}"/>
    <cellStyle name="Migliaia 20 3 7 3" xfId="32578" xr:uid="{00000000-0005-0000-0000-0000D4620000}"/>
    <cellStyle name="Migliaia 20 3 7 4" xfId="37740" xr:uid="{00000000-0005-0000-0000-0000D5620000}"/>
    <cellStyle name="Migliaia 20 3 8" xfId="13695" xr:uid="{00000000-0005-0000-0000-0000D6620000}"/>
    <cellStyle name="Migliaia 20 3 8 2" xfId="29670" xr:uid="{00000000-0005-0000-0000-0000D7620000}"/>
    <cellStyle name="Migliaia 20 3 8 2 2" xfId="35090" xr:uid="{00000000-0005-0000-0000-0000D8620000}"/>
    <cellStyle name="Migliaia 20 3 8 2 3" xfId="40392" xr:uid="{00000000-0005-0000-0000-0000D9620000}"/>
    <cellStyle name="Migliaia 20 3 8 3" xfId="32579" xr:uid="{00000000-0005-0000-0000-0000DA620000}"/>
    <cellStyle name="Migliaia 20 3 8 4" xfId="37741" xr:uid="{00000000-0005-0000-0000-0000DB620000}"/>
    <cellStyle name="Migliaia 20 3 8 5" xfId="20748" xr:uid="{00000000-0005-0000-0000-0000DC620000}"/>
    <cellStyle name="Migliaia 20 3 9" xfId="16376" xr:uid="{00000000-0005-0000-0000-0000DD620000}"/>
    <cellStyle name="Migliaia 20 4" xfId="441" xr:uid="{00000000-0005-0000-0000-0000DE620000}"/>
    <cellStyle name="Migliaia 20 4 2" xfId="4373" xr:uid="{00000000-0005-0000-0000-0000DF620000}"/>
    <cellStyle name="Migliaia 20 4 2 2" xfId="5113" xr:uid="{00000000-0005-0000-0000-0000E0620000}"/>
    <cellStyle name="Migliaia 20 4 2 2 2" xfId="29671" xr:uid="{00000000-0005-0000-0000-0000E1620000}"/>
    <cellStyle name="Migliaia 20 4 2 2 2 2" xfId="35091" xr:uid="{00000000-0005-0000-0000-0000E2620000}"/>
    <cellStyle name="Migliaia 20 4 2 2 2 3" xfId="40393" xr:uid="{00000000-0005-0000-0000-0000E3620000}"/>
    <cellStyle name="Migliaia 20 4 2 2 3" xfId="32580" xr:uid="{00000000-0005-0000-0000-0000E4620000}"/>
    <cellStyle name="Migliaia 20 4 2 2 4" xfId="37742" xr:uid="{00000000-0005-0000-0000-0000E5620000}"/>
    <cellStyle name="Migliaia 20 4 2 3" xfId="8240" xr:uid="{00000000-0005-0000-0000-0000E6620000}"/>
    <cellStyle name="Migliaia 20 4 2 3 2" xfId="29672" xr:uid="{00000000-0005-0000-0000-0000E7620000}"/>
    <cellStyle name="Migliaia 20 4 2 3 2 2" xfId="35092" xr:uid="{00000000-0005-0000-0000-0000E8620000}"/>
    <cellStyle name="Migliaia 20 4 2 3 2 3" xfId="40394" xr:uid="{00000000-0005-0000-0000-0000E9620000}"/>
    <cellStyle name="Migliaia 20 4 2 3 3" xfId="32581" xr:uid="{00000000-0005-0000-0000-0000EA620000}"/>
    <cellStyle name="Migliaia 20 4 2 3 4" xfId="37743" xr:uid="{00000000-0005-0000-0000-0000EB620000}"/>
    <cellStyle name="Migliaia 20 4 2 4" xfId="7587" xr:uid="{00000000-0005-0000-0000-0000EC620000}"/>
    <cellStyle name="Migliaia 20 4 2 5" xfId="6965" xr:uid="{00000000-0005-0000-0000-0000ED620000}"/>
    <cellStyle name="Migliaia 20 4 2 5 2" xfId="17738" xr:uid="{00000000-0005-0000-0000-0000EE620000}"/>
    <cellStyle name="Migliaia 20 4 2 5 3" xfId="43882" xr:uid="{00000000-0005-0000-0000-0000EF620000}"/>
    <cellStyle name="Migliaia 20 4 2 5 4" xfId="46731" xr:uid="{00000000-0005-0000-0000-0000F0620000}"/>
    <cellStyle name="Migliaia 20 4 2 5 5" xfId="49747" xr:uid="{00000000-0005-0000-0000-0000F1620000}"/>
    <cellStyle name="Migliaia 20 4 2 6" xfId="16387" xr:uid="{00000000-0005-0000-0000-0000F2620000}"/>
    <cellStyle name="Migliaia 20 4 2 7" xfId="20750" xr:uid="{00000000-0005-0000-0000-0000F3620000}"/>
    <cellStyle name="Migliaia 20 4 3" xfId="5114" xr:uid="{00000000-0005-0000-0000-0000F4620000}"/>
    <cellStyle name="Migliaia 20 4 3 2" xfId="14494" xr:uid="{00000000-0005-0000-0000-0000F5620000}"/>
    <cellStyle name="Migliaia 20 4 3 2 2" xfId="35093" xr:uid="{00000000-0005-0000-0000-0000F6620000}"/>
    <cellStyle name="Migliaia 20 4 3 2 3" xfId="40395" xr:uid="{00000000-0005-0000-0000-0000F7620000}"/>
    <cellStyle name="Migliaia 20 4 3 3" xfId="32582" xr:uid="{00000000-0005-0000-0000-0000F8620000}"/>
    <cellStyle name="Migliaia 20 4 3 4" xfId="37744" xr:uid="{00000000-0005-0000-0000-0000F9620000}"/>
    <cellStyle name="Migliaia 20 4 3 5" xfId="13693" xr:uid="{00000000-0005-0000-0000-0000FA620000}"/>
    <cellStyle name="Migliaia 20 4 4" xfId="8241" xr:uid="{00000000-0005-0000-0000-0000FB620000}"/>
    <cellStyle name="Migliaia 20 4 4 2" xfId="29673" xr:uid="{00000000-0005-0000-0000-0000FC620000}"/>
    <cellStyle name="Migliaia 20 4 4 2 2" xfId="35094" xr:uid="{00000000-0005-0000-0000-0000FD620000}"/>
    <cellStyle name="Migliaia 20 4 4 2 3" xfId="40396" xr:uid="{00000000-0005-0000-0000-0000FE620000}"/>
    <cellStyle name="Migliaia 20 4 4 3" xfId="32583" xr:uid="{00000000-0005-0000-0000-0000FF620000}"/>
    <cellStyle name="Migliaia 20 4 4 4" xfId="37745" xr:uid="{00000000-0005-0000-0000-000000630000}"/>
    <cellStyle name="Migliaia 20 4 5" xfId="7586" xr:uid="{00000000-0005-0000-0000-000001630000}"/>
    <cellStyle name="Migliaia 20 4 5 2" xfId="29674" xr:uid="{00000000-0005-0000-0000-000002630000}"/>
    <cellStyle name="Migliaia 20 4 5 2 2" xfId="35095" xr:uid="{00000000-0005-0000-0000-000003630000}"/>
    <cellStyle name="Migliaia 20 4 5 2 3" xfId="40397" xr:uid="{00000000-0005-0000-0000-000004630000}"/>
    <cellStyle name="Migliaia 20 4 5 3" xfId="32584" xr:uid="{00000000-0005-0000-0000-000005630000}"/>
    <cellStyle name="Migliaia 20 4 5 4" xfId="37746" xr:uid="{00000000-0005-0000-0000-000006630000}"/>
    <cellStyle name="Migliaia 20 4 6" xfId="6964" xr:uid="{00000000-0005-0000-0000-000007630000}"/>
    <cellStyle name="Migliaia 20 4 6 2" xfId="17737" xr:uid="{00000000-0005-0000-0000-000008630000}"/>
    <cellStyle name="Migliaia 20 4 6 2 2" xfId="35096" xr:uid="{00000000-0005-0000-0000-000009630000}"/>
    <cellStyle name="Migliaia 20 4 6 2 3" xfId="40398" xr:uid="{00000000-0005-0000-0000-00000A630000}"/>
    <cellStyle name="Migliaia 20 4 6 2 4" xfId="29675" xr:uid="{00000000-0005-0000-0000-00000B630000}"/>
    <cellStyle name="Migliaia 20 4 6 3" xfId="32585" xr:uid="{00000000-0005-0000-0000-00000C630000}"/>
    <cellStyle name="Migliaia 20 4 6 4" xfId="37747" xr:uid="{00000000-0005-0000-0000-00000D630000}"/>
    <cellStyle name="Migliaia 20 4 6 5" xfId="20751" xr:uid="{00000000-0005-0000-0000-00000E630000}"/>
    <cellStyle name="Migliaia 20 4 6 6" xfId="20278" xr:uid="{00000000-0005-0000-0000-00000F630000}"/>
    <cellStyle name="Migliaia 20 4 6 7" xfId="46730" xr:uid="{00000000-0005-0000-0000-000010630000}"/>
    <cellStyle name="Migliaia 20 4 6 8" xfId="49746" xr:uid="{00000000-0005-0000-0000-000011630000}"/>
    <cellStyle name="Migliaia 20 4 7" xfId="16386" xr:uid="{00000000-0005-0000-0000-000012630000}"/>
    <cellStyle name="Migliaia 20 4 7 2" xfId="29676" xr:uid="{00000000-0005-0000-0000-000013630000}"/>
    <cellStyle name="Migliaia 20 4 7 2 2" xfId="35097" xr:uid="{00000000-0005-0000-0000-000014630000}"/>
    <cellStyle name="Migliaia 20 4 7 2 3" xfId="40399" xr:uid="{00000000-0005-0000-0000-000015630000}"/>
    <cellStyle name="Migliaia 20 4 7 3" xfId="32586" xr:uid="{00000000-0005-0000-0000-000016630000}"/>
    <cellStyle name="Migliaia 20 4 7 4" xfId="37748" xr:uid="{00000000-0005-0000-0000-000017630000}"/>
    <cellStyle name="Migliaia 20 4 7 5" xfId="20752" xr:uid="{00000000-0005-0000-0000-000018630000}"/>
    <cellStyle name="Migliaia 20 4 8" xfId="20749" xr:uid="{00000000-0005-0000-0000-000019630000}"/>
    <cellStyle name="Migliaia 20 4 9" xfId="2399" xr:uid="{00000000-0005-0000-0000-00001A630000}"/>
    <cellStyle name="Migliaia 20 5" xfId="442" xr:uid="{00000000-0005-0000-0000-00001B630000}"/>
    <cellStyle name="Migliaia 20 5 2" xfId="4374" xr:uid="{00000000-0005-0000-0000-00001C630000}"/>
    <cellStyle name="Migliaia 20 5 2 2" xfId="14707" xr:uid="{00000000-0005-0000-0000-00001D630000}"/>
    <cellStyle name="Migliaia 20 5 2 2 2" xfId="35098" xr:uid="{00000000-0005-0000-0000-00001E630000}"/>
    <cellStyle name="Migliaia 20 5 2 2 3" xfId="40400" xr:uid="{00000000-0005-0000-0000-00001F630000}"/>
    <cellStyle name="Migliaia 20 5 2 3" xfId="16389" xr:uid="{00000000-0005-0000-0000-000020630000}"/>
    <cellStyle name="Migliaia 20 5 2 3 2" xfId="32587" xr:uid="{00000000-0005-0000-0000-000021630000}"/>
    <cellStyle name="Migliaia 20 5 2 4" xfId="37749" xr:uid="{00000000-0005-0000-0000-000022630000}"/>
    <cellStyle name="Migliaia 20 5 2 5" xfId="12502" xr:uid="{00000000-0005-0000-0000-000023630000}"/>
    <cellStyle name="Migliaia 20 5 3" xfId="7588" xr:uid="{00000000-0005-0000-0000-000024630000}"/>
    <cellStyle name="Migliaia 20 5 3 2" xfId="29677" xr:uid="{00000000-0005-0000-0000-000025630000}"/>
    <cellStyle name="Migliaia 20 5 3 2 2" xfId="35099" xr:uid="{00000000-0005-0000-0000-000026630000}"/>
    <cellStyle name="Migliaia 20 5 3 2 3" xfId="40401" xr:uid="{00000000-0005-0000-0000-000027630000}"/>
    <cellStyle name="Migliaia 20 5 3 3" xfId="32588" xr:uid="{00000000-0005-0000-0000-000028630000}"/>
    <cellStyle name="Migliaia 20 5 3 4" xfId="37750" xr:uid="{00000000-0005-0000-0000-000029630000}"/>
    <cellStyle name="Migliaia 20 5 4" xfId="6966" xr:uid="{00000000-0005-0000-0000-00002A630000}"/>
    <cellStyle name="Migliaia 20 5 4 2" xfId="17739" xr:uid="{00000000-0005-0000-0000-00002B630000}"/>
    <cellStyle name="Migliaia 20 5 4 2 2" xfId="35100" xr:uid="{00000000-0005-0000-0000-00002C630000}"/>
    <cellStyle name="Migliaia 20 5 4 2 3" xfId="40402" xr:uid="{00000000-0005-0000-0000-00002D630000}"/>
    <cellStyle name="Migliaia 20 5 4 2 4" xfId="29678" xr:uid="{00000000-0005-0000-0000-00002E630000}"/>
    <cellStyle name="Migliaia 20 5 4 3" xfId="32589" xr:uid="{00000000-0005-0000-0000-00002F630000}"/>
    <cellStyle name="Migliaia 20 5 4 4" xfId="37751" xr:uid="{00000000-0005-0000-0000-000030630000}"/>
    <cellStyle name="Migliaia 20 5 4 5" xfId="20754" xr:uid="{00000000-0005-0000-0000-000031630000}"/>
    <cellStyle name="Migliaia 20 5 4 6" xfId="42506" xr:uid="{00000000-0005-0000-0000-000032630000}"/>
    <cellStyle name="Migliaia 20 5 4 7" xfId="46732" xr:uid="{00000000-0005-0000-0000-000033630000}"/>
    <cellStyle name="Migliaia 20 5 4 8" xfId="49748" xr:uid="{00000000-0005-0000-0000-000034630000}"/>
    <cellStyle name="Migliaia 20 5 5" xfId="16388" xr:uid="{00000000-0005-0000-0000-000035630000}"/>
    <cellStyle name="Migliaia 20 5 5 2" xfId="29679" xr:uid="{00000000-0005-0000-0000-000036630000}"/>
    <cellStyle name="Migliaia 20 5 5 2 2" xfId="35101" xr:uid="{00000000-0005-0000-0000-000037630000}"/>
    <cellStyle name="Migliaia 20 5 5 2 3" xfId="40403" xr:uid="{00000000-0005-0000-0000-000038630000}"/>
    <cellStyle name="Migliaia 20 5 5 3" xfId="32590" xr:uid="{00000000-0005-0000-0000-000039630000}"/>
    <cellStyle name="Migliaia 20 5 5 4" xfId="37752" xr:uid="{00000000-0005-0000-0000-00003A630000}"/>
    <cellStyle name="Migliaia 20 5 5 5" xfId="20755" xr:uid="{00000000-0005-0000-0000-00003B630000}"/>
    <cellStyle name="Migliaia 20 5 6" xfId="20756" xr:uid="{00000000-0005-0000-0000-00003C630000}"/>
    <cellStyle name="Migliaia 20 5 6 2" xfId="29680" xr:uid="{00000000-0005-0000-0000-00003D630000}"/>
    <cellStyle name="Migliaia 20 5 6 2 2" xfId="35102" xr:uid="{00000000-0005-0000-0000-00003E630000}"/>
    <cellStyle name="Migliaia 20 5 6 2 3" xfId="40404" xr:uid="{00000000-0005-0000-0000-00003F630000}"/>
    <cellStyle name="Migliaia 20 5 6 3" xfId="32591" xr:uid="{00000000-0005-0000-0000-000040630000}"/>
    <cellStyle name="Migliaia 20 5 6 4" xfId="37753" xr:uid="{00000000-0005-0000-0000-000041630000}"/>
    <cellStyle name="Migliaia 20 5 7" xfId="20753" xr:uid="{00000000-0005-0000-0000-000042630000}"/>
    <cellStyle name="Migliaia 20 5 8" xfId="2400" xr:uid="{00000000-0005-0000-0000-000043630000}"/>
    <cellStyle name="Migliaia 20 6" xfId="2395" xr:uid="{00000000-0005-0000-0000-000044630000}"/>
    <cellStyle name="Migliaia 20 6 2" xfId="4369" xr:uid="{00000000-0005-0000-0000-000045630000}"/>
    <cellStyle name="Migliaia 20 6 2 2" xfId="6013" xr:uid="{00000000-0005-0000-0000-000046630000}"/>
    <cellStyle name="Migliaia 20 6 2 3" xfId="14975" xr:uid="{00000000-0005-0000-0000-000047630000}"/>
    <cellStyle name="Migliaia 20 6 2 4" xfId="16391" xr:uid="{00000000-0005-0000-0000-000048630000}"/>
    <cellStyle name="Migliaia 20 6 2 5" xfId="28617" xr:uid="{00000000-0005-0000-0000-000049630000}"/>
    <cellStyle name="Migliaia 20 6 2 6" xfId="12504" xr:uid="{00000000-0005-0000-0000-00004A630000}"/>
    <cellStyle name="Migliaia 20 6 3" xfId="5765" xr:uid="{00000000-0005-0000-0000-00004B630000}"/>
    <cellStyle name="Migliaia 20 6 3 2" xfId="31496" xr:uid="{00000000-0005-0000-0000-00004C630000}"/>
    <cellStyle name="Migliaia 20 6 3 2 2" xfId="36656" xr:uid="{00000000-0005-0000-0000-00004D630000}"/>
    <cellStyle name="Migliaia 20 6 3 2 3" xfId="41958" xr:uid="{00000000-0005-0000-0000-00004E630000}"/>
    <cellStyle name="Migliaia 20 6 3 3" xfId="34005" xr:uid="{00000000-0005-0000-0000-00004F630000}"/>
    <cellStyle name="Migliaia 20 6 3 4" xfId="39307" xr:uid="{00000000-0005-0000-0000-000050630000}"/>
    <cellStyle name="Migliaia 20 6 4" xfId="16390" xr:uid="{00000000-0005-0000-0000-000051630000}"/>
    <cellStyle name="Migliaia 20 6 4 2" xfId="35103" xr:uid="{00000000-0005-0000-0000-000052630000}"/>
    <cellStyle name="Migliaia 20 6 4 3" xfId="40405" xr:uid="{00000000-0005-0000-0000-000053630000}"/>
    <cellStyle name="Migliaia 20 6 4 4" xfId="29681" xr:uid="{00000000-0005-0000-0000-000054630000}"/>
    <cellStyle name="Migliaia 20 6 5" xfId="32592" xr:uid="{00000000-0005-0000-0000-000055630000}"/>
    <cellStyle name="Migliaia 20 6 6" xfId="37754" xr:uid="{00000000-0005-0000-0000-000056630000}"/>
    <cellStyle name="Migliaia 20 6 7" xfId="12503" xr:uid="{00000000-0005-0000-0000-000057630000}"/>
    <cellStyle name="Migliaia 20 7" xfId="4049" xr:uid="{00000000-0005-0000-0000-000058630000}"/>
    <cellStyle name="Migliaia 20 7 2" xfId="10519" xr:uid="{00000000-0005-0000-0000-000059630000}"/>
    <cellStyle name="Migliaia 20 7 2 2" xfId="31497" xr:uid="{00000000-0005-0000-0000-00005A630000}"/>
    <cellStyle name="Migliaia 20 7 2 2 2" xfId="36657" xr:uid="{00000000-0005-0000-0000-00005B630000}"/>
    <cellStyle name="Migliaia 20 7 2 2 3" xfId="41959" xr:uid="{00000000-0005-0000-0000-00005C630000}"/>
    <cellStyle name="Migliaia 20 7 2 3" xfId="34006" xr:uid="{00000000-0005-0000-0000-00005D630000}"/>
    <cellStyle name="Migliaia 20 7 2 4" xfId="39308" xr:uid="{00000000-0005-0000-0000-00005E630000}"/>
    <cellStyle name="Migliaia 20 7 3" xfId="16392" xr:uid="{00000000-0005-0000-0000-00005F630000}"/>
    <cellStyle name="Migliaia 20 7 3 2" xfId="35104" xr:uid="{00000000-0005-0000-0000-000060630000}"/>
    <cellStyle name="Migliaia 20 7 3 3" xfId="40406" xr:uid="{00000000-0005-0000-0000-000061630000}"/>
    <cellStyle name="Migliaia 20 7 3 4" xfId="29682" xr:uid="{00000000-0005-0000-0000-000062630000}"/>
    <cellStyle name="Migliaia 20 7 4" xfId="32593" xr:uid="{00000000-0005-0000-0000-000063630000}"/>
    <cellStyle name="Migliaia 20 7 5" xfId="37755" xr:uid="{00000000-0005-0000-0000-000064630000}"/>
    <cellStyle name="Migliaia 20 7 6" xfId="12505" xr:uid="{00000000-0005-0000-0000-000065630000}"/>
    <cellStyle name="Migliaia 20 8" xfId="3609" xr:uid="{00000000-0005-0000-0000-000066630000}"/>
    <cellStyle name="Migliaia 20 8 2" xfId="10224" xr:uid="{00000000-0005-0000-0000-000067630000}"/>
    <cellStyle name="Migliaia 20 8 2 2" xfId="31498" xr:uid="{00000000-0005-0000-0000-000068630000}"/>
    <cellStyle name="Migliaia 20 8 2 2 2" xfId="36658" xr:uid="{00000000-0005-0000-0000-000069630000}"/>
    <cellStyle name="Migliaia 20 8 2 2 3" xfId="41960" xr:uid="{00000000-0005-0000-0000-00006A630000}"/>
    <cellStyle name="Migliaia 20 8 2 3" xfId="34007" xr:uid="{00000000-0005-0000-0000-00006B630000}"/>
    <cellStyle name="Migliaia 20 8 2 4" xfId="39309" xr:uid="{00000000-0005-0000-0000-00006C630000}"/>
    <cellStyle name="Migliaia 20 8 3" xfId="16393" xr:uid="{00000000-0005-0000-0000-00006D630000}"/>
    <cellStyle name="Migliaia 20 8 3 2" xfId="35105" xr:uid="{00000000-0005-0000-0000-00006E630000}"/>
    <cellStyle name="Migliaia 20 8 3 3" xfId="40407" xr:uid="{00000000-0005-0000-0000-00006F630000}"/>
    <cellStyle name="Migliaia 20 8 3 4" xfId="29683" xr:uid="{00000000-0005-0000-0000-000070630000}"/>
    <cellStyle name="Migliaia 20 8 4" xfId="32594" xr:uid="{00000000-0005-0000-0000-000071630000}"/>
    <cellStyle name="Migliaia 20 8 5" xfId="37756" xr:uid="{00000000-0005-0000-0000-000072630000}"/>
    <cellStyle name="Migliaia 20 8 6" xfId="12506" xr:uid="{00000000-0005-0000-0000-000073630000}"/>
    <cellStyle name="Migliaia 20 9" xfId="13463" xr:uid="{00000000-0005-0000-0000-000074630000}"/>
    <cellStyle name="Migliaia 20 9 2" xfId="29684" xr:uid="{00000000-0005-0000-0000-000075630000}"/>
    <cellStyle name="Migliaia 20 9 2 2" xfId="35106" xr:uid="{00000000-0005-0000-0000-000076630000}"/>
    <cellStyle name="Migliaia 20 9 2 3" xfId="40408" xr:uid="{00000000-0005-0000-0000-000077630000}"/>
    <cellStyle name="Migliaia 20 9 3" xfId="32595" xr:uid="{00000000-0005-0000-0000-000078630000}"/>
    <cellStyle name="Migliaia 20 9 4" xfId="37757" xr:uid="{00000000-0005-0000-0000-000079630000}"/>
    <cellStyle name="Migliaia 21" xfId="443" xr:uid="{00000000-0005-0000-0000-00007A630000}"/>
    <cellStyle name="Migliaia 21 10" xfId="16394" xr:uid="{00000000-0005-0000-0000-00007B630000}"/>
    <cellStyle name="Migliaia 21 10 2" xfId="35107" xr:uid="{00000000-0005-0000-0000-00007C630000}"/>
    <cellStyle name="Migliaia 21 10 3" xfId="40409" xr:uid="{00000000-0005-0000-0000-00007D630000}"/>
    <cellStyle name="Migliaia 21 10 4" xfId="29685" xr:uid="{00000000-0005-0000-0000-00007E630000}"/>
    <cellStyle name="Migliaia 21 11" xfId="32596" xr:uid="{00000000-0005-0000-0000-00007F630000}"/>
    <cellStyle name="Migliaia 21 12" xfId="37758" xr:uid="{00000000-0005-0000-0000-000080630000}"/>
    <cellStyle name="Migliaia 21 13" xfId="1820" xr:uid="{00000000-0005-0000-0000-000081630000}"/>
    <cellStyle name="Migliaia 21 2" xfId="444" xr:uid="{00000000-0005-0000-0000-000082630000}"/>
    <cellStyle name="Migliaia 21 2 2" xfId="2402" xr:uid="{00000000-0005-0000-0000-000083630000}"/>
    <cellStyle name="Migliaia 21 2 2 2" xfId="4376" xr:uid="{00000000-0005-0000-0000-000084630000}"/>
    <cellStyle name="Migliaia 21 2 2 2 2" xfId="10680" xr:uid="{00000000-0005-0000-0000-000085630000}"/>
    <cellStyle name="Migliaia 21 2 2 2 2 2" xfId="35108" xr:uid="{00000000-0005-0000-0000-000086630000}"/>
    <cellStyle name="Migliaia 21 2 2 2 2 3" xfId="40410" xr:uid="{00000000-0005-0000-0000-000087630000}"/>
    <cellStyle name="Migliaia 21 2 2 2 3" xfId="14708" xr:uid="{00000000-0005-0000-0000-000088630000}"/>
    <cellStyle name="Migliaia 21 2 2 2 4" xfId="16397" xr:uid="{00000000-0005-0000-0000-000089630000}"/>
    <cellStyle name="Migliaia 21 2 2 2 4 2" xfId="37759" xr:uid="{00000000-0005-0000-0000-00008A630000}"/>
    <cellStyle name="Migliaia 21 2 2 2 5" xfId="12507" xr:uid="{00000000-0005-0000-0000-00008B630000}"/>
    <cellStyle name="Migliaia 21 2 2 3" xfId="7905" xr:uid="{00000000-0005-0000-0000-00008C630000}"/>
    <cellStyle name="Migliaia 21 2 2 3 2" xfId="31499" xr:uid="{00000000-0005-0000-0000-00008D630000}"/>
    <cellStyle name="Migliaia 21 2 2 3 2 2" xfId="36659" xr:uid="{00000000-0005-0000-0000-00008E630000}"/>
    <cellStyle name="Migliaia 21 2 2 3 2 3" xfId="41961" xr:uid="{00000000-0005-0000-0000-00008F630000}"/>
    <cellStyle name="Migliaia 21 2 2 3 3" xfId="34008" xr:uid="{00000000-0005-0000-0000-000090630000}"/>
    <cellStyle name="Migliaia 21 2 2 3 4" xfId="39310" xr:uid="{00000000-0005-0000-0000-000091630000}"/>
    <cellStyle name="Migliaia 21 2 2 4" xfId="6967" xr:uid="{00000000-0005-0000-0000-000092630000}"/>
    <cellStyle name="Migliaia 21 2 2 4 2" xfId="17740" xr:uid="{00000000-0005-0000-0000-000093630000}"/>
    <cellStyle name="Migliaia 21 2 2 4 3" xfId="42507" xr:uid="{00000000-0005-0000-0000-000094630000}"/>
    <cellStyle name="Migliaia 21 2 2 4 4" xfId="46733" xr:uid="{00000000-0005-0000-0000-000095630000}"/>
    <cellStyle name="Migliaia 21 2 2 4 5" xfId="49749" xr:uid="{00000000-0005-0000-0000-000096630000}"/>
    <cellStyle name="Migliaia 21 2 2 5" xfId="16396" xr:uid="{00000000-0005-0000-0000-000097630000}"/>
    <cellStyle name="Migliaia 21 2 2 6" xfId="20762" xr:uid="{00000000-0005-0000-0000-000098630000}"/>
    <cellStyle name="Migliaia 21 2 3" xfId="4053" xr:uid="{00000000-0005-0000-0000-000099630000}"/>
    <cellStyle name="Migliaia 21 2 3 2" xfId="10523" xr:uid="{00000000-0005-0000-0000-00009A630000}"/>
    <cellStyle name="Migliaia 21 2 3 2 2" xfId="31500" xr:uid="{00000000-0005-0000-0000-00009B630000}"/>
    <cellStyle name="Migliaia 21 2 3 2 2 2" xfId="36660" xr:uid="{00000000-0005-0000-0000-00009C630000}"/>
    <cellStyle name="Migliaia 21 2 3 2 2 3" xfId="41962" xr:uid="{00000000-0005-0000-0000-00009D630000}"/>
    <cellStyle name="Migliaia 21 2 3 2 3" xfId="34009" xr:uid="{00000000-0005-0000-0000-00009E630000}"/>
    <cellStyle name="Migliaia 21 2 3 2 4" xfId="39311" xr:uid="{00000000-0005-0000-0000-00009F630000}"/>
    <cellStyle name="Migliaia 21 2 3 3" xfId="16398" xr:uid="{00000000-0005-0000-0000-0000A0630000}"/>
    <cellStyle name="Migliaia 21 2 3 3 2" xfId="35109" xr:uid="{00000000-0005-0000-0000-0000A1630000}"/>
    <cellStyle name="Migliaia 21 2 3 3 3" xfId="40411" xr:uid="{00000000-0005-0000-0000-0000A2630000}"/>
    <cellStyle name="Migliaia 21 2 3 3 4" xfId="29687" xr:uid="{00000000-0005-0000-0000-0000A3630000}"/>
    <cellStyle name="Migliaia 21 2 3 4" xfId="32598" xr:uid="{00000000-0005-0000-0000-0000A4630000}"/>
    <cellStyle name="Migliaia 21 2 3 5" xfId="37760" xr:uid="{00000000-0005-0000-0000-0000A5630000}"/>
    <cellStyle name="Migliaia 21 2 3 6" xfId="12508" xr:uid="{00000000-0005-0000-0000-0000A6630000}"/>
    <cellStyle name="Migliaia 21 2 4" xfId="3614" xr:uid="{00000000-0005-0000-0000-0000A7630000}"/>
    <cellStyle name="Migliaia 21 2 4 2" xfId="10228" xr:uid="{00000000-0005-0000-0000-0000A8630000}"/>
    <cellStyle name="Migliaia 21 2 4 2 2" xfId="35110" xr:uid="{00000000-0005-0000-0000-0000A9630000}"/>
    <cellStyle name="Migliaia 21 2 4 2 3" xfId="40412" xr:uid="{00000000-0005-0000-0000-0000AA630000}"/>
    <cellStyle name="Migliaia 21 2 4 3" xfId="14459" xr:uid="{00000000-0005-0000-0000-0000AB630000}"/>
    <cellStyle name="Migliaia 21 2 4 4" xfId="16399" xr:uid="{00000000-0005-0000-0000-0000AC630000}"/>
    <cellStyle name="Migliaia 21 2 4 4 2" xfId="37761" xr:uid="{00000000-0005-0000-0000-0000AD630000}"/>
    <cellStyle name="Migliaia 21 2 4 5" xfId="12509" xr:uid="{00000000-0005-0000-0000-0000AE630000}"/>
    <cellStyle name="Migliaia 21 2 5" xfId="9420" xr:uid="{00000000-0005-0000-0000-0000AF630000}"/>
    <cellStyle name="Migliaia 21 2 5 2" xfId="29688" xr:uid="{00000000-0005-0000-0000-0000B0630000}"/>
    <cellStyle name="Migliaia 21 2 5 2 2" xfId="35111" xr:uid="{00000000-0005-0000-0000-0000B1630000}"/>
    <cellStyle name="Migliaia 21 2 5 2 3" xfId="40413" xr:uid="{00000000-0005-0000-0000-0000B2630000}"/>
    <cellStyle name="Migliaia 21 2 5 3" xfId="32599" xr:uid="{00000000-0005-0000-0000-0000B3630000}"/>
    <cellStyle name="Migliaia 21 2 5 4" xfId="37762" xr:uid="{00000000-0005-0000-0000-0000B4630000}"/>
    <cellStyle name="Migliaia 21 2 6" xfId="16395" xr:uid="{00000000-0005-0000-0000-0000B5630000}"/>
    <cellStyle name="Migliaia 21 2 6 2" xfId="29689" xr:uid="{00000000-0005-0000-0000-0000B6630000}"/>
    <cellStyle name="Migliaia 21 2 6 2 2" xfId="35112" xr:uid="{00000000-0005-0000-0000-0000B7630000}"/>
    <cellStyle name="Migliaia 21 2 6 2 3" xfId="40414" xr:uid="{00000000-0005-0000-0000-0000B8630000}"/>
    <cellStyle name="Migliaia 21 2 6 3" xfId="32600" xr:uid="{00000000-0005-0000-0000-0000B9630000}"/>
    <cellStyle name="Migliaia 21 2 6 4" xfId="37763" xr:uid="{00000000-0005-0000-0000-0000BA630000}"/>
    <cellStyle name="Migliaia 21 2 6 5" xfId="20764" xr:uid="{00000000-0005-0000-0000-0000BB630000}"/>
    <cellStyle name="Migliaia 21 2 7" xfId="20761" xr:uid="{00000000-0005-0000-0000-0000BC630000}"/>
    <cellStyle name="Migliaia 21 2 8" xfId="1821" xr:uid="{00000000-0005-0000-0000-0000BD630000}"/>
    <cellStyle name="Migliaia 21 3" xfId="445" xr:uid="{00000000-0005-0000-0000-0000BE630000}"/>
    <cellStyle name="Migliaia 21 3 10" xfId="20765" xr:uid="{00000000-0005-0000-0000-0000BF630000}"/>
    <cellStyle name="Migliaia 21 3 11" xfId="12510" xr:uid="{00000000-0005-0000-0000-0000C0630000}"/>
    <cellStyle name="Migliaia 21 3 12" xfId="1822" xr:uid="{00000000-0005-0000-0000-0000C1630000}"/>
    <cellStyle name="Migliaia 21 3 2" xfId="446" xr:uid="{00000000-0005-0000-0000-0000C2630000}"/>
    <cellStyle name="Migliaia 21 3 2 2" xfId="4378" xr:uid="{00000000-0005-0000-0000-0000C3630000}"/>
    <cellStyle name="Migliaia 21 3 2 2 2" xfId="8242" xr:uid="{00000000-0005-0000-0000-0000C4630000}"/>
    <cellStyle name="Migliaia 21 3 2 2 2 2" xfId="14709" xr:uid="{00000000-0005-0000-0000-0000C5630000}"/>
    <cellStyle name="Migliaia 21 3 2 2 2 2 2" xfId="18161" xr:uid="{00000000-0005-0000-0000-0000C6630000}"/>
    <cellStyle name="Migliaia 21 3 2 2 2 2 2 2" xfId="35113" xr:uid="{00000000-0005-0000-0000-0000C7630000}"/>
    <cellStyle name="Migliaia 21 3 2 2 2 2 3" xfId="40415" xr:uid="{00000000-0005-0000-0000-0000C8630000}"/>
    <cellStyle name="Migliaia 21 3 2 2 2 2 4" xfId="29690" xr:uid="{00000000-0005-0000-0000-0000C9630000}"/>
    <cellStyle name="Migliaia 21 3 2 2 2 3" xfId="32601" xr:uid="{00000000-0005-0000-0000-0000CA630000}"/>
    <cellStyle name="Migliaia 21 3 2 2 2 4" xfId="37764" xr:uid="{00000000-0005-0000-0000-0000CB630000}"/>
    <cellStyle name="Migliaia 21 3 2 2 2 5" xfId="42585" xr:uid="{00000000-0005-0000-0000-0000CC630000}"/>
    <cellStyle name="Migliaia 21 3 2 2 2 6" xfId="47167" xr:uid="{00000000-0005-0000-0000-0000CD630000}"/>
    <cellStyle name="Migliaia 21 3 2 2 2 7" xfId="50183" xr:uid="{00000000-0005-0000-0000-0000CE630000}"/>
    <cellStyle name="Migliaia 21 3 2 2 2 8" xfId="13958" xr:uid="{00000000-0005-0000-0000-0000CF630000}"/>
    <cellStyle name="Migliaia 21 3 2 2 3" xfId="7437" xr:uid="{00000000-0005-0000-0000-0000D0630000}"/>
    <cellStyle name="Migliaia 21 3 2 2 4" xfId="6968" xr:uid="{00000000-0005-0000-0000-0000D1630000}"/>
    <cellStyle name="Migliaia 21 3 2 2 4 2" xfId="17741" xr:uid="{00000000-0005-0000-0000-0000D2630000}"/>
    <cellStyle name="Migliaia 21 3 2 2 4 3" xfId="42508" xr:uid="{00000000-0005-0000-0000-0000D3630000}"/>
    <cellStyle name="Migliaia 21 3 2 2 4 4" xfId="46734" xr:uid="{00000000-0005-0000-0000-0000D4630000}"/>
    <cellStyle name="Migliaia 21 3 2 2 4 5" xfId="49750" xr:uid="{00000000-0005-0000-0000-0000D5630000}"/>
    <cellStyle name="Migliaia 21 3 2 2 5" xfId="16402" xr:uid="{00000000-0005-0000-0000-0000D6630000}"/>
    <cellStyle name="Migliaia 21 3 2 2 6" xfId="20767" xr:uid="{00000000-0005-0000-0000-0000D7630000}"/>
    <cellStyle name="Migliaia 21 3 2 3" xfId="3616" xr:uid="{00000000-0005-0000-0000-0000D8630000}"/>
    <cellStyle name="Migliaia 21 3 2 3 2" xfId="8723" xr:uid="{00000000-0005-0000-0000-0000D9630000}"/>
    <cellStyle name="Migliaia 21 3 2 3 2 2" xfId="35114" xr:uid="{00000000-0005-0000-0000-0000DA630000}"/>
    <cellStyle name="Migliaia 21 3 2 3 2 3" xfId="40416" xr:uid="{00000000-0005-0000-0000-0000DB630000}"/>
    <cellStyle name="Migliaia 21 3 2 3 2 4" xfId="29691" xr:uid="{00000000-0005-0000-0000-0000DC630000}"/>
    <cellStyle name="Migliaia 21 3 2 3 3" xfId="8243" xr:uid="{00000000-0005-0000-0000-0000DD630000}"/>
    <cellStyle name="Migliaia 21 3 2 3 4" xfId="16403" xr:uid="{00000000-0005-0000-0000-0000DE630000}"/>
    <cellStyle name="Migliaia 21 3 2 3 4 2" xfId="37765" xr:uid="{00000000-0005-0000-0000-0000DF630000}"/>
    <cellStyle name="Migliaia 21 3 2 3 5" xfId="12511" xr:uid="{00000000-0005-0000-0000-0000E0630000}"/>
    <cellStyle name="Migliaia 21 3 2 4" xfId="7589" xr:uid="{00000000-0005-0000-0000-0000E1630000}"/>
    <cellStyle name="Migliaia 21 3 2 4 2" xfId="14377" xr:uid="{00000000-0005-0000-0000-0000E2630000}"/>
    <cellStyle name="Migliaia 21 3 2 4 2 2" xfId="35115" xr:uid="{00000000-0005-0000-0000-0000E3630000}"/>
    <cellStyle name="Migliaia 21 3 2 4 2 3" xfId="40417" xr:uid="{00000000-0005-0000-0000-0000E4630000}"/>
    <cellStyle name="Migliaia 21 3 2 4 3" xfId="32602" xr:uid="{00000000-0005-0000-0000-0000E5630000}"/>
    <cellStyle name="Migliaia 21 3 2 4 4" xfId="37766" xr:uid="{00000000-0005-0000-0000-0000E6630000}"/>
    <cellStyle name="Migliaia 21 3 2 4 5" xfId="13466" xr:uid="{00000000-0005-0000-0000-0000E7630000}"/>
    <cellStyle name="Migliaia 21 3 2 5" xfId="13691" xr:uid="{00000000-0005-0000-0000-0000E8630000}"/>
    <cellStyle name="Migliaia 21 3 2 5 2" xfId="29692" xr:uid="{00000000-0005-0000-0000-0000E9630000}"/>
    <cellStyle name="Migliaia 21 3 2 5 2 2" xfId="35116" xr:uid="{00000000-0005-0000-0000-0000EA630000}"/>
    <cellStyle name="Migliaia 21 3 2 5 2 3" xfId="40418" xr:uid="{00000000-0005-0000-0000-0000EB630000}"/>
    <cellStyle name="Migliaia 21 3 2 5 3" xfId="32603" xr:uid="{00000000-0005-0000-0000-0000EC630000}"/>
    <cellStyle name="Migliaia 21 3 2 5 4" xfId="37767" xr:uid="{00000000-0005-0000-0000-0000ED630000}"/>
    <cellStyle name="Migliaia 21 3 2 6" xfId="16401" xr:uid="{00000000-0005-0000-0000-0000EE630000}"/>
    <cellStyle name="Migliaia 21 3 2 6 2" xfId="29693" xr:uid="{00000000-0005-0000-0000-0000EF630000}"/>
    <cellStyle name="Migliaia 21 3 2 6 2 2" xfId="35117" xr:uid="{00000000-0005-0000-0000-0000F0630000}"/>
    <cellStyle name="Migliaia 21 3 2 6 2 3" xfId="40419" xr:uid="{00000000-0005-0000-0000-0000F1630000}"/>
    <cellStyle name="Migliaia 21 3 2 6 3" xfId="32604" xr:uid="{00000000-0005-0000-0000-0000F2630000}"/>
    <cellStyle name="Migliaia 21 3 2 6 4" xfId="37768" xr:uid="{00000000-0005-0000-0000-0000F3630000}"/>
    <cellStyle name="Migliaia 21 3 2 6 5" xfId="20770" xr:uid="{00000000-0005-0000-0000-0000F4630000}"/>
    <cellStyle name="Migliaia 21 3 2 7" xfId="20766" xr:uid="{00000000-0005-0000-0000-0000F5630000}"/>
    <cellStyle name="Migliaia 21 3 2 8" xfId="2404" xr:uid="{00000000-0005-0000-0000-0000F6630000}"/>
    <cellStyle name="Migliaia 21 3 3" xfId="2403" xr:uid="{00000000-0005-0000-0000-0000F7630000}"/>
    <cellStyle name="Migliaia 21 3 3 2" xfId="4377" xr:uid="{00000000-0005-0000-0000-0000F8630000}"/>
    <cellStyle name="Migliaia 21 3 3 2 2" xfId="6016" xr:uid="{00000000-0005-0000-0000-0000F9630000}"/>
    <cellStyle name="Migliaia 21 3 3 2 2 2" xfId="35119" xr:uid="{00000000-0005-0000-0000-0000FA630000}"/>
    <cellStyle name="Migliaia 21 3 3 2 2 3" xfId="40421" xr:uid="{00000000-0005-0000-0000-0000FB630000}"/>
    <cellStyle name="Migliaia 21 3 3 2 3" xfId="14495" xr:uid="{00000000-0005-0000-0000-0000FC630000}"/>
    <cellStyle name="Migliaia 21 3 3 2 4" xfId="16405" xr:uid="{00000000-0005-0000-0000-0000FD630000}"/>
    <cellStyle name="Migliaia 21 3 3 2 4 2" xfId="37770" xr:uid="{00000000-0005-0000-0000-0000FE630000}"/>
    <cellStyle name="Migliaia 21 3 3 2 5" xfId="12513" xr:uid="{00000000-0005-0000-0000-0000FF630000}"/>
    <cellStyle name="Migliaia 21 3 3 3" xfId="5768" xr:uid="{00000000-0005-0000-0000-000000640000}"/>
    <cellStyle name="Migliaia 21 3 3 3 2" xfId="29696" xr:uid="{00000000-0005-0000-0000-000001640000}"/>
    <cellStyle name="Migliaia 21 3 3 3 2 2" xfId="35120" xr:uid="{00000000-0005-0000-0000-000002640000}"/>
    <cellStyle name="Migliaia 21 3 3 3 2 3" xfId="40422" xr:uid="{00000000-0005-0000-0000-000003640000}"/>
    <cellStyle name="Migliaia 21 3 3 3 3" xfId="32607" xr:uid="{00000000-0005-0000-0000-000004640000}"/>
    <cellStyle name="Migliaia 21 3 3 3 4" xfId="37771" xr:uid="{00000000-0005-0000-0000-000005640000}"/>
    <cellStyle name="Migliaia 21 3 3 4" xfId="16404" xr:uid="{00000000-0005-0000-0000-000006640000}"/>
    <cellStyle name="Migliaia 21 3 3 4 2" xfId="29697" xr:uid="{00000000-0005-0000-0000-000007640000}"/>
    <cellStyle name="Migliaia 21 3 3 4 2 2" xfId="35121" xr:uid="{00000000-0005-0000-0000-000008640000}"/>
    <cellStyle name="Migliaia 21 3 3 4 2 3" xfId="40423" xr:uid="{00000000-0005-0000-0000-000009640000}"/>
    <cellStyle name="Migliaia 21 3 3 4 3" xfId="32608" xr:uid="{00000000-0005-0000-0000-00000A640000}"/>
    <cellStyle name="Migliaia 21 3 3 4 4" xfId="37772" xr:uid="{00000000-0005-0000-0000-00000B640000}"/>
    <cellStyle name="Migliaia 21 3 3 4 5" xfId="20772" xr:uid="{00000000-0005-0000-0000-00000C640000}"/>
    <cellStyle name="Migliaia 21 3 3 5" xfId="20773" xr:uid="{00000000-0005-0000-0000-00000D640000}"/>
    <cellStyle name="Migliaia 21 3 3 5 2" xfId="29698" xr:uid="{00000000-0005-0000-0000-00000E640000}"/>
    <cellStyle name="Migliaia 21 3 3 5 2 2" xfId="35122" xr:uid="{00000000-0005-0000-0000-00000F640000}"/>
    <cellStyle name="Migliaia 21 3 3 5 2 3" xfId="40424" xr:uid="{00000000-0005-0000-0000-000010640000}"/>
    <cellStyle name="Migliaia 21 3 3 5 3" xfId="32609" xr:uid="{00000000-0005-0000-0000-000011640000}"/>
    <cellStyle name="Migliaia 21 3 3 5 4" xfId="37773" xr:uid="{00000000-0005-0000-0000-000012640000}"/>
    <cellStyle name="Migliaia 21 3 3 6" xfId="29694" xr:uid="{00000000-0005-0000-0000-000013640000}"/>
    <cellStyle name="Migliaia 21 3 3 6 2" xfId="35118" xr:uid="{00000000-0005-0000-0000-000014640000}"/>
    <cellStyle name="Migliaia 21 3 3 6 3" xfId="40420" xr:uid="{00000000-0005-0000-0000-000015640000}"/>
    <cellStyle name="Migliaia 21 3 3 7" xfId="32605" xr:uid="{00000000-0005-0000-0000-000016640000}"/>
    <cellStyle name="Migliaia 21 3 3 8" xfId="37769" xr:uid="{00000000-0005-0000-0000-000017640000}"/>
    <cellStyle name="Migliaia 21 3 3 9" xfId="12512" xr:uid="{00000000-0005-0000-0000-000018640000}"/>
    <cellStyle name="Migliaia 21 3 4" xfId="3278" xr:uid="{00000000-0005-0000-0000-000019640000}"/>
    <cellStyle name="Migliaia 21 3 4 2" xfId="4788" xr:uid="{00000000-0005-0000-0000-00001A640000}"/>
    <cellStyle name="Migliaia 21 3 4 2 2" xfId="10740" xr:uid="{00000000-0005-0000-0000-00001B640000}"/>
    <cellStyle name="Migliaia 21 3 4 2 3" xfId="14347" xr:uid="{00000000-0005-0000-0000-00001C640000}"/>
    <cellStyle name="Migliaia 21 3 4 2 4" xfId="16407" xr:uid="{00000000-0005-0000-0000-00001D640000}"/>
    <cellStyle name="Migliaia 21 3 4 2 5" xfId="28622" xr:uid="{00000000-0005-0000-0000-00001E640000}"/>
    <cellStyle name="Migliaia 21 3 4 2 6" xfId="12515" xr:uid="{00000000-0005-0000-0000-00001F640000}"/>
    <cellStyle name="Migliaia 21 3 4 3" xfId="9988" xr:uid="{00000000-0005-0000-0000-000020640000}"/>
    <cellStyle name="Migliaia 21 3 4 3 2" xfId="31501" xr:uid="{00000000-0005-0000-0000-000021640000}"/>
    <cellStyle name="Migliaia 21 3 4 3 2 2" xfId="36661" xr:uid="{00000000-0005-0000-0000-000022640000}"/>
    <cellStyle name="Migliaia 21 3 4 3 2 3" xfId="41963" xr:uid="{00000000-0005-0000-0000-000023640000}"/>
    <cellStyle name="Migliaia 21 3 4 3 3" xfId="34010" xr:uid="{00000000-0005-0000-0000-000024640000}"/>
    <cellStyle name="Migliaia 21 3 4 3 4" xfId="39312" xr:uid="{00000000-0005-0000-0000-000025640000}"/>
    <cellStyle name="Migliaia 21 3 4 4" xfId="16406" xr:uid="{00000000-0005-0000-0000-000026640000}"/>
    <cellStyle name="Migliaia 21 3 4 4 2" xfId="35123" xr:uid="{00000000-0005-0000-0000-000027640000}"/>
    <cellStyle name="Migliaia 21 3 4 4 3" xfId="40425" xr:uid="{00000000-0005-0000-0000-000028640000}"/>
    <cellStyle name="Migliaia 21 3 4 4 4" xfId="29699" xr:uid="{00000000-0005-0000-0000-000029640000}"/>
    <cellStyle name="Migliaia 21 3 4 5" xfId="32610" xr:uid="{00000000-0005-0000-0000-00002A640000}"/>
    <cellStyle name="Migliaia 21 3 4 6" xfId="37774" xr:uid="{00000000-0005-0000-0000-00002B640000}"/>
    <cellStyle name="Migliaia 21 3 4 7" xfId="12514" xr:uid="{00000000-0005-0000-0000-00002C640000}"/>
    <cellStyle name="Migliaia 21 3 5" xfId="4054" xr:uid="{00000000-0005-0000-0000-00002D640000}"/>
    <cellStyle name="Migliaia 21 3 5 2" xfId="10524" xr:uid="{00000000-0005-0000-0000-00002E640000}"/>
    <cellStyle name="Migliaia 21 3 5 2 2" xfId="31502" xr:uid="{00000000-0005-0000-0000-00002F640000}"/>
    <cellStyle name="Migliaia 21 3 5 2 2 2" xfId="36662" xr:uid="{00000000-0005-0000-0000-000030640000}"/>
    <cellStyle name="Migliaia 21 3 5 2 2 3" xfId="41964" xr:uid="{00000000-0005-0000-0000-000031640000}"/>
    <cellStyle name="Migliaia 21 3 5 2 3" xfId="34011" xr:uid="{00000000-0005-0000-0000-000032640000}"/>
    <cellStyle name="Migliaia 21 3 5 2 4" xfId="39313" xr:uid="{00000000-0005-0000-0000-000033640000}"/>
    <cellStyle name="Migliaia 21 3 5 3" xfId="16408" xr:uid="{00000000-0005-0000-0000-000034640000}"/>
    <cellStyle name="Migliaia 21 3 5 3 2" xfId="35124" xr:uid="{00000000-0005-0000-0000-000035640000}"/>
    <cellStyle name="Migliaia 21 3 5 3 3" xfId="40426" xr:uid="{00000000-0005-0000-0000-000036640000}"/>
    <cellStyle name="Migliaia 21 3 5 3 4" xfId="29700" xr:uid="{00000000-0005-0000-0000-000037640000}"/>
    <cellStyle name="Migliaia 21 3 5 4" xfId="32611" xr:uid="{00000000-0005-0000-0000-000038640000}"/>
    <cellStyle name="Migliaia 21 3 5 5" xfId="37775" xr:uid="{00000000-0005-0000-0000-000039640000}"/>
    <cellStyle name="Migliaia 21 3 5 6" xfId="12516" xr:uid="{00000000-0005-0000-0000-00003A640000}"/>
    <cellStyle name="Migliaia 21 3 6" xfId="3615" xr:uid="{00000000-0005-0000-0000-00003B640000}"/>
    <cellStyle name="Migliaia 21 3 6 2" xfId="10229" xr:uid="{00000000-0005-0000-0000-00003C640000}"/>
    <cellStyle name="Migliaia 21 3 6 2 2" xfId="35125" xr:uid="{00000000-0005-0000-0000-00003D640000}"/>
    <cellStyle name="Migliaia 21 3 6 2 3" xfId="40427" xr:uid="{00000000-0005-0000-0000-00003E640000}"/>
    <cellStyle name="Migliaia 21 3 6 3" xfId="15024" xr:uid="{00000000-0005-0000-0000-00003F640000}"/>
    <cellStyle name="Migliaia 21 3 6 4" xfId="16409" xr:uid="{00000000-0005-0000-0000-000040640000}"/>
    <cellStyle name="Migliaia 21 3 6 4 2" xfId="37776" xr:uid="{00000000-0005-0000-0000-000041640000}"/>
    <cellStyle name="Migliaia 21 3 6 5" xfId="12517" xr:uid="{00000000-0005-0000-0000-000042640000}"/>
    <cellStyle name="Migliaia 21 3 7" xfId="7430" xr:uid="{00000000-0005-0000-0000-000043640000}"/>
    <cellStyle name="Migliaia 21 3 7 2" xfId="29701" xr:uid="{00000000-0005-0000-0000-000044640000}"/>
    <cellStyle name="Migliaia 21 3 7 2 2" xfId="35126" xr:uid="{00000000-0005-0000-0000-000045640000}"/>
    <cellStyle name="Migliaia 21 3 7 2 3" xfId="40428" xr:uid="{00000000-0005-0000-0000-000046640000}"/>
    <cellStyle name="Migliaia 21 3 7 3" xfId="32612" xr:uid="{00000000-0005-0000-0000-000047640000}"/>
    <cellStyle name="Migliaia 21 3 7 4" xfId="37777" xr:uid="{00000000-0005-0000-0000-000048640000}"/>
    <cellStyle name="Migliaia 21 3 8" xfId="13692" xr:uid="{00000000-0005-0000-0000-000049640000}"/>
    <cellStyle name="Migliaia 21 3 8 2" xfId="29702" xr:uid="{00000000-0005-0000-0000-00004A640000}"/>
    <cellStyle name="Migliaia 21 3 8 2 2" xfId="35127" xr:uid="{00000000-0005-0000-0000-00004B640000}"/>
    <cellStyle name="Migliaia 21 3 8 2 3" xfId="40429" xr:uid="{00000000-0005-0000-0000-00004C640000}"/>
    <cellStyle name="Migliaia 21 3 8 3" xfId="32613" xr:uid="{00000000-0005-0000-0000-00004D640000}"/>
    <cellStyle name="Migliaia 21 3 8 4" xfId="37778" xr:uid="{00000000-0005-0000-0000-00004E640000}"/>
    <cellStyle name="Migliaia 21 3 8 5" xfId="20775" xr:uid="{00000000-0005-0000-0000-00004F640000}"/>
    <cellStyle name="Migliaia 21 3 9" xfId="16400" xr:uid="{00000000-0005-0000-0000-000050640000}"/>
    <cellStyle name="Migliaia 21 4" xfId="447" xr:uid="{00000000-0005-0000-0000-000051640000}"/>
    <cellStyle name="Migliaia 21 4 2" xfId="4379" xr:uid="{00000000-0005-0000-0000-000052640000}"/>
    <cellStyle name="Migliaia 21 4 2 2" xfId="5115" xr:uid="{00000000-0005-0000-0000-000053640000}"/>
    <cellStyle name="Migliaia 21 4 2 2 2" xfId="29703" xr:uid="{00000000-0005-0000-0000-000054640000}"/>
    <cellStyle name="Migliaia 21 4 2 2 2 2" xfId="35128" xr:uid="{00000000-0005-0000-0000-000055640000}"/>
    <cellStyle name="Migliaia 21 4 2 2 2 3" xfId="40430" xr:uid="{00000000-0005-0000-0000-000056640000}"/>
    <cellStyle name="Migliaia 21 4 2 2 3" xfId="32614" xr:uid="{00000000-0005-0000-0000-000057640000}"/>
    <cellStyle name="Migliaia 21 4 2 2 4" xfId="37779" xr:uid="{00000000-0005-0000-0000-000058640000}"/>
    <cellStyle name="Migliaia 21 4 2 3" xfId="8244" xr:uid="{00000000-0005-0000-0000-000059640000}"/>
    <cellStyle name="Migliaia 21 4 2 3 2" xfId="29704" xr:uid="{00000000-0005-0000-0000-00005A640000}"/>
    <cellStyle name="Migliaia 21 4 2 3 2 2" xfId="35129" xr:uid="{00000000-0005-0000-0000-00005B640000}"/>
    <cellStyle name="Migliaia 21 4 2 3 2 3" xfId="40431" xr:uid="{00000000-0005-0000-0000-00005C640000}"/>
    <cellStyle name="Migliaia 21 4 2 3 3" xfId="32615" xr:uid="{00000000-0005-0000-0000-00005D640000}"/>
    <cellStyle name="Migliaia 21 4 2 3 4" xfId="37780" xr:uid="{00000000-0005-0000-0000-00005E640000}"/>
    <cellStyle name="Migliaia 21 4 2 4" xfId="7591" xr:uid="{00000000-0005-0000-0000-00005F640000}"/>
    <cellStyle name="Migliaia 21 4 2 5" xfId="6970" xr:uid="{00000000-0005-0000-0000-000060640000}"/>
    <cellStyle name="Migliaia 21 4 2 5 2" xfId="17743" xr:uid="{00000000-0005-0000-0000-000061640000}"/>
    <cellStyle name="Migliaia 21 4 2 5 3" xfId="42509" xr:uid="{00000000-0005-0000-0000-000062640000}"/>
    <cellStyle name="Migliaia 21 4 2 5 4" xfId="46736" xr:uid="{00000000-0005-0000-0000-000063640000}"/>
    <cellStyle name="Migliaia 21 4 2 5 5" xfId="49752" xr:uid="{00000000-0005-0000-0000-000064640000}"/>
    <cellStyle name="Migliaia 21 4 2 6" xfId="16411" xr:uid="{00000000-0005-0000-0000-000065640000}"/>
    <cellStyle name="Migliaia 21 4 2 7" xfId="20777" xr:uid="{00000000-0005-0000-0000-000066640000}"/>
    <cellStyle name="Migliaia 21 4 3" xfId="5116" xr:uid="{00000000-0005-0000-0000-000067640000}"/>
    <cellStyle name="Migliaia 21 4 3 2" xfId="14496" xr:uid="{00000000-0005-0000-0000-000068640000}"/>
    <cellStyle name="Migliaia 21 4 3 2 2" xfId="35130" xr:uid="{00000000-0005-0000-0000-000069640000}"/>
    <cellStyle name="Migliaia 21 4 3 2 3" xfId="40432" xr:uid="{00000000-0005-0000-0000-00006A640000}"/>
    <cellStyle name="Migliaia 21 4 3 3" xfId="32616" xr:uid="{00000000-0005-0000-0000-00006B640000}"/>
    <cellStyle name="Migliaia 21 4 3 4" xfId="37781" xr:uid="{00000000-0005-0000-0000-00006C640000}"/>
    <cellStyle name="Migliaia 21 4 3 5" xfId="13690" xr:uid="{00000000-0005-0000-0000-00006D640000}"/>
    <cellStyle name="Migliaia 21 4 4" xfId="8245" xr:uid="{00000000-0005-0000-0000-00006E640000}"/>
    <cellStyle name="Migliaia 21 4 4 2" xfId="29705" xr:uid="{00000000-0005-0000-0000-00006F640000}"/>
    <cellStyle name="Migliaia 21 4 4 2 2" xfId="35131" xr:uid="{00000000-0005-0000-0000-000070640000}"/>
    <cellStyle name="Migliaia 21 4 4 2 3" xfId="40433" xr:uid="{00000000-0005-0000-0000-000071640000}"/>
    <cellStyle name="Migliaia 21 4 4 3" xfId="32617" xr:uid="{00000000-0005-0000-0000-000072640000}"/>
    <cellStyle name="Migliaia 21 4 4 4" xfId="37782" xr:uid="{00000000-0005-0000-0000-000073640000}"/>
    <cellStyle name="Migliaia 21 4 5" xfId="7590" xr:uid="{00000000-0005-0000-0000-000074640000}"/>
    <cellStyle name="Migliaia 21 4 5 2" xfId="29706" xr:uid="{00000000-0005-0000-0000-000075640000}"/>
    <cellStyle name="Migliaia 21 4 5 2 2" xfId="35132" xr:uid="{00000000-0005-0000-0000-000076640000}"/>
    <cellStyle name="Migliaia 21 4 5 2 3" xfId="40434" xr:uid="{00000000-0005-0000-0000-000077640000}"/>
    <cellStyle name="Migliaia 21 4 5 3" xfId="32618" xr:uid="{00000000-0005-0000-0000-000078640000}"/>
    <cellStyle name="Migliaia 21 4 5 4" xfId="37783" xr:uid="{00000000-0005-0000-0000-000079640000}"/>
    <cellStyle name="Migliaia 21 4 6" xfId="6969" xr:uid="{00000000-0005-0000-0000-00007A640000}"/>
    <cellStyle name="Migliaia 21 4 6 2" xfId="17742" xr:uid="{00000000-0005-0000-0000-00007B640000}"/>
    <cellStyle name="Migliaia 21 4 6 2 2" xfId="35133" xr:uid="{00000000-0005-0000-0000-00007C640000}"/>
    <cellStyle name="Migliaia 21 4 6 2 3" xfId="40435" xr:uid="{00000000-0005-0000-0000-00007D640000}"/>
    <cellStyle name="Migliaia 21 4 6 2 4" xfId="29707" xr:uid="{00000000-0005-0000-0000-00007E640000}"/>
    <cellStyle name="Migliaia 21 4 6 3" xfId="32619" xr:uid="{00000000-0005-0000-0000-00007F640000}"/>
    <cellStyle name="Migliaia 21 4 6 4" xfId="37784" xr:uid="{00000000-0005-0000-0000-000080640000}"/>
    <cellStyle name="Migliaia 21 4 6 5" xfId="20780" xr:uid="{00000000-0005-0000-0000-000081640000}"/>
    <cellStyle name="Migliaia 21 4 6 6" xfId="43588" xr:uid="{00000000-0005-0000-0000-000082640000}"/>
    <cellStyle name="Migliaia 21 4 6 7" xfId="46735" xr:uid="{00000000-0005-0000-0000-000083640000}"/>
    <cellStyle name="Migliaia 21 4 6 8" xfId="49751" xr:uid="{00000000-0005-0000-0000-000084640000}"/>
    <cellStyle name="Migliaia 21 4 7" xfId="16410" xr:uid="{00000000-0005-0000-0000-000085640000}"/>
    <cellStyle name="Migliaia 21 4 7 2" xfId="29708" xr:uid="{00000000-0005-0000-0000-000086640000}"/>
    <cellStyle name="Migliaia 21 4 7 2 2" xfId="35134" xr:uid="{00000000-0005-0000-0000-000087640000}"/>
    <cellStyle name="Migliaia 21 4 7 2 3" xfId="40436" xr:uid="{00000000-0005-0000-0000-000088640000}"/>
    <cellStyle name="Migliaia 21 4 7 3" xfId="32620" xr:uid="{00000000-0005-0000-0000-000089640000}"/>
    <cellStyle name="Migliaia 21 4 7 4" xfId="37785" xr:uid="{00000000-0005-0000-0000-00008A640000}"/>
    <cellStyle name="Migliaia 21 4 7 5" xfId="20781" xr:uid="{00000000-0005-0000-0000-00008B640000}"/>
    <cellStyle name="Migliaia 21 4 8" xfId="20776" xr:uid="{00000000-0005-0000-0000-00008C640000}"/>
    <cellStyle name="Migliaia 21 4 9" xfId="2405" xr:uid="{00000000-0005-0000-0000-00008D640000}"/>
    <cellStyle name="Migliaia 21 5" xfId="448" xr:uid="{00000000-0005-0000-0000-00008E640000}"/>
    <cellStyle name="Migliaia 21 5 2" xfId="4380" xr:uid="{00000000-0005-0000-0000-00008F640000}"/>
    <cellStyle name="Migliaia 21 5 2 2" xfId="14710" xr:uid="{00000000-0005-0000-0000-000090640000}"/>
    <cellStyle name="Migliaia 21 5 2 2 2" xfId="35135" xr:uid="{00000000-0005-0000-0000-000091640000}"/>
    <cellStyle name="Migliaia 21 5 2 2 3" xfId="40437" xr:uid="{00000000-0005-0000-0000-000092640000}"/>
    <cellStyle name="Migliaia 21 5 2 3" xfId="16413" xr:uid="{00000000-0005-0000-0000-000093640000}"/>
    <cellStyle name="Migliaia 21 5 2 3 2" xfId="32621" xr:uid="{00000000-0005-0000-0000-000094640000}"/>
    <cellStyle name="Migliaia 21 5 2 4" xfId="37786" xr:uid="{00000000-0005-0000-0000-000095640000}"/>
    <cellStyle name="Migliaia 21 5 2 5" xfId="12518" xr:uid="{00000000-0005-0000-0000-000096640000}"/>
    <cellStyle name="Migliaia 21 5 3" xfId="7592" xr:uid="{00000000-0005-0000-0000-000097640000}"/>
    <cellStyle name="Migliaia 21 5 3 2" xfId="29709" xr:uid="{00000000-0005-0000-0000-000098640000}"/>
    <cellStyle name="Migliaia 21 5 3 2 2" xfId="35136" xr:uid="{00000000-0005-0000-0000-000099640000}"/>
    <cellStyle name="Migliaia 21 5 3 2 3" xfId="40438" xr:uid="{00000000-0005-0000-0000-00009A640000}"/>
    <cellStyle name="Migliaia 21 5 3 3" xfId="32622" xr:uid="{00000000-0005-0000-0000-00009B640000}"/>
    <cellStyle name="Migliaia 21 5 3 4" xfId="37787" xr:uid="{00000000-0005-0000-0000-00009C640000}"/>
    <cellStyle name="Migliaia 21 5 4" xfId="6971" xr:uid="{00000000-0005-0000-0000-00009D640000}"/>
    <cellStyle name="Migliaia 21 5 4 2" xfId="17744" xr:uid="{00000000-0005-0000-0000-00009E640000}"/>
    <cellStyle name="Migliaia 21 5 4 2 2" xfId="35137" xr:uid="{00000000-0005-0000-0000-00009F640000}"/>
    <cellStyle name="Migliaia 21 5 4 2 3" xfId="40439" xr:uid="{00000000-0005-0000-0000-0000A0640000}"/>
    <cellStyle name="Migliaia 21 5 4 2 4" xfId="29710" xr:uid="{00000000-0005-0000-0000-0000A1640000}"/>
    <cellStyle name="Migliaia 21 5 4 3" xfId="32623" xr:uid="{00000000-0005-0000-0000-0000A2640000}"/>
    <cellStyle name="Migliaia 21 5 4 4" xfId="37788" xr:uid="{00000000-0005-0000-0000-0000A3640000}"/>
    <cellStyle name="Migliaia 21 5 4 5" xfId="20783" xr:uid="{00000000-0005-0000-0000-0000A4640000}"/>
    <cellStyle name="Migliaia 21 5 4 6" xfId="44181" xr:uid="{00000000-0005-0000-0000-0000A5640000}"/>
    <cellStyle name="Migliaia 21 5 4 7" xfId="46737" xr:uid="{00000000-0005-0000-0000-0000A6640000}"/>
    <cellStyle name="Migliaia 21 5 4 8" xfId="49753" xr:uid="{00000000-0005-0000-0000-0000A7640000}"/>
    <cellStyle name="Migliaia 21 5 5" xfId="16412" xr:uid="{00000000-0005-0000-0000-0000A8640000}"/>
    <cellStyle name="Migliaia 21 5 5 2" xfId="29711" xr:uid="{00000000-0005-0000-0000-0000A9640000}"/>
    <cellStyle name="Migliaia 21 5 5 2 2" xfId="35138" xr:uid="{00000000-0005-0000-0000-0000AA640000}"/>
    <cellStyle name="Migliaia 21 5 5 2 3" xfId="40440" xr:uid="{00000000-0005-0000-0000-0000AB640000}"/>
    <cellStyle name="Migliaia 21 5 5 3" xfId="32624" xr:uid="{00000000-0005-0000-0000-0000AC640000}"/>
    <cellStyle name="Migliaia 21 5 5 4" xfId="37789" xr:uid="{00000000-0005-0000-0000-0000AD640000}"/>
    <cellStyle name="Migliaia 21 5 5 5" xfId="20784" xr:uid="{00000000-0005-0000-0000-0000AE640000}"/>
    <cellStyle name="Migliaia 21 5 6" xfId="20785" xr:uid="{00000000-0005-0000-0000-0000AF640000}"/>
    <cellStyle name="Migliaia 21 5 6 2" xfId="29712" xr:uid="{00000000-0005-0000-0000-0000B0640000}"/>
    <cellStyle name="Migliaia 21 5 6 2 2" xfId="35139" xr:uid="{00000000-0005-0000-0000-0000B1640000}"/>
    <cellStyle name="Migliaia 21 5 6 2 3" xfId="40441" xr:uid="{00000000-0005-0000-0000-0000B2640000}"/>
    <cellStyle name="Migliaia 21 5 6 3" xfId="32625" xr:uid="{00000000-0005-0000-0000-0000B3640000}"/>
    <cellStyle name="Migliaia 21 5 6 4" xfId="37790" xr:uid="{00000000-0005-0000-0000-0000B4640000}"/>
    <cellStyle name="Migliaia 21 5 7" xfId="20782" xr:uid="{00000000-0005-0000-0000-0000B5640000}"/>
    <cellStyle name="Migliaia 21 5 8" xfId="2406" xr:uid="{00000000-0005-0000-0000-0000B6640000}"/>
    <cellStyle name="Migliaia 21 6" xfId="2401" xr:uid="{00000000-0005-0000-0000-0000B7640000}"/>
    <cellStyle name="Migliaia 21 6 2" xfId="4375" xr:uid="{00000000-0005-0000-0000-0000B8640000}"/>
    <cellStyle name="Migliaia 21 6 2 2" xfId="6015" xr:uid="{00000000-0005-0000-0000-0000B9640000}"/>
    <cellStyle name="Migliaia 21 6 2 3" xfId="14974" xr:uid="{00000000-0005-0000-0000-0000BA640000}"/>
    <cellStyle name="Migliaia 21 6 2 4" xfId="16415" xr:uid="{00000000-0005-0000-0000-0000BB640000}"/>
    <cellStyle name="Migliaia 21 6 2 5" xfId="28624" xr:uid="{00000000-0005-0000-0000-0000BC640000}"/>
    <cellStyle name="Migliaia 21 6 2 6" xfId="12520" xr:uid="{00000000-0005-0000-0000-0000BD640000}"/>
    <cellStyle name="Migliaia 21 6 3" xfId="5767" xr:uid="{00000000-0005-0000-0000-0000BE640000}"/>
    <cellStyle name="Migliaia 21 6 3 2" xfId="31503" xr:uid="{00000000-0005-0000-0000-0000BF640000}"/>
    <cellStyle name="Migliaia 21 6 3 2 2" xfId="36663" xr:uid="{00000000-0005-0000-0000-0000C0640000}"/>
    <cellStyle name="Migliaia 21 6 3 2 3" xfId="41965" xr:uid="{00000000-0005-0000-0000-0000C1640000}"/>
    <cellStyle name="Migliaia 21 6 3 3" xfId="34012" xr:uid="{00000000-0005-0000-0000-0000C2640000}"/>
    <cellStyle name="Migliaia 21 6 3 4" xfId="39314" xr:uid="{00000000-0005-0000-0000-0000C3640000}"/>
    <cellStyle name="Migliaia 21 6 4" xfId="16414" xr:uid="{00000000-0005-0000-0000-0000C4640000}"/>
    <cellStyle name="Migliaia 21 6 4 2" xfId="35140" xr:uid="{00000000-0005-0000-0000-0000C5640000}"/>
    <cellStyle name="Migliaia 21 6 4 3" xfId="40442" xr:uid="{00000000-0005-0000-0000-0000C6640000}"/>
    <cellStyle name="Migliaia 21 6 4 4" xfId="29713" xr:uid="{00000000-0005-0000-0000-0000C7640000}"/>
    <cellStyle name="Migliaia 21 6 5" xfId="32626" xr:uid="{00000000-0005-0000-0000-0000C8640000}"/>
    <cellStyle name="Migliaia 21 6 6" xfId="37791" xr:uid="{00000000-0005-0000-0000-0000C9640000}"/>
    <cellStyle name="Migliaia 21 6 7" xfId="12519" xr:uid="{00000000-0005-0000-0000-0000CA640000}"/>
    <cellStyle name="Migliaia 21 7" xfId="4052" xr:uid="{00000000-0005-0000-0000-0000CB640000}"/>
    <cellStyle name="Migliaia 21 7 2" xfId="10522" xr:uid="{00000000-0005-0000-0000-0000CC640000}"/>
    <cellStyle name="Migliaia 21 7 2 2" xfId="31504" xr:uid="{00000000-0005-0000-0000-0000CD640000}"/>
    <cellStyle name="Migliaia 21 7 2 2 2" xfId="36664" xr:uid="{00000000-0005-0000-0000-0000CE640000}"/>
    <cellStyle name="Migliaia 21 7 2 2 3" xfId="41966" xr:uid="{00000000-0005-0000-0000-0000CF640000}"/>
    <cellStyle name="Migliaia 21 7 2 3" xfId="34013" xr:uid="{00000000-0005-0000-0000-0000D0640000}"/>
    <cellStyle name="Migliaia 21 7 2 4" xfId="39315" xr:uid="{00000000-0005-0000-0000-0000D1640000}"/>
    <cellStyle name="Migliaia 21 7 3" xfId="16416" xr:uid="{00000000-0005-0000-0000-0000D2640000}"/>
    <cellStyle name="Migliaia 21 7 3 2" xfId="35141" xr:uid="{00000000-0005-0000-0000-0000D3640000}"/>
    <cellStyle name="Migliaia 21 7 3 3" xfId="40443" xr:uid="{00000000-0005-0000-0000-0000D4640000}"/>
    <cellStyle name="Migliaia 21 7 3 4" xfId="29714" xr:uid="{00000000-0005-0000-0000-0000D5640000}"/>
    <cellStyle name="Migliaia 21 7 4" xfId="32627" xr:uid="{00000000-0005-0000-0000-0000D6640000}"/>
    <cellStyle name="Migliaia 21 7 5" xfId="37792" xr:uid="{00000000-0005-0000-0000-0000D7640000}"/>
    <cellStyle name="Migliaia 21 7 6" xfId="12521" xr:uid="{00000000-0005-0000-0000-0000D8640000}"/>
    <cellStyle name="Migliaia 21 8" xfId="3613" xr:uid="{00000000-0005-0000-0000-0000D9640000}"/>
    <cellStyle name="Migliaia 21 8 2" xfId="10227" xr:uid="{00000000-0005-0000-0000-0000DA640000}"/>
    <cellStyle name="Migliaia 21 8 2 2" xfId="31505" xr:uid="{00000000-0005-0000-0000-0000DB640000}"/>
    <cellStyle name="Migliaia 21 8 2 2 2" xfId="36665" xr:uid="{00000000-0005-0000-0000-0000DC640000}"/>
    <cellStyle name="Migliaia 21 8 2 2 3" xfId="41967" xr:uid="{00000000-0005-0000-0000-0000DD640000}"/>
    <cellStyle name="Migliaia 21 8 2 3" xfId="34014" xr:uid="{00000000-0005-0000-0000-0000DE640000}"/>
    <cellStyle name="Migliaia 21 8 2 4" xfId="39316" xr:uid="{00000000-0005-0000-0000-0000DF640000}"/>
    <cellStyle name="Migliaia 21 8 3" xfId="16417" xr:uid="{00000000-0005-0000-0000-0000E0640000}"/>
    <cellStyle name="Migliaia 21 8 3 2" xfId="35142" xr:uid="{00000000-0005-0000-0000-0000E1640000}"/>
    <cellStyle name="Migliaia 21 8 3 3" xfId="40444" xr:uid="{00000000-0005-0000-0000-0000E2640000}"/>
    <cellStyle name="Migliaia 21 8 3 4" xfId="29715" xr:uid="{00000000-0005-0000-0000-0000E3640000}"/>
    <cellStyle name="Migliaia 21 8 4" xfId="32628" xr:uid="{00000000-0005-0000-0000-0000E4640000}"/>
    <cellStyle name="Migliaia 21 8 5" xfId="37793" xr:uid="{00000000-0005-0000-0000-0000E5640000}"/>
    <cellStyle name="Migliaia 21 8 6" xfId="12522" xr:uid="{00000000-0005-0000-0000-0000E6640000}"/>
    <cellStyle name="Migliaia 21 9" xfId="13465" xr:uid="{00000000-0005-0000-0000-0000E7640000}"/>
    <cellStyle name="Migliaia 21 9 2" xfId="29716" xr:uid="{00000000-0005-0000-0000-0000E8640000}"/>
    <cellStyle name="Migliaia 21 9 2 2" xfId="35143" xr:uid="{00000000-0005-0000-0000-0000E9640000}"/>
    <cellStyle name="Migliaia 21 9 2 3" xfId="40445" xr:uid="{00000000-0005-0000-0000-0000EA640000}"/>
    <cellStyle name="Migliaia 21 9 3" xfId="32629" xr:uid="{00000000-0005-0000-0000-0000EB640000}"/>
    <cellStyle name="Migliaia 21 9 4" xfId="37794" xr:uid="{00000000-0005-0000-0000-0000EC640000}"/>
    <cellStyle name="Migliaia 22" xfId="449" xr:uid="{00000000-0005-0000-0000-0000ED640000}"/>
    <cellStyle name="Migliaia 22 10" xfId="16418" xr:uid="{00000000-0005-0000-0000-0000EE640000}"/>
    <cellStyle name="Migliaia 22 10 2" xfId="35144" xr:uid="{00000000-0005-0000-0000-0000EF640000}"/>
    <cellStyle name="Migliaia 22 10 3" xfId="40446" xr:uid="{00000000-0005-0000-0000-0000F0640000}"/>
    <cellStyle name="Migliaia 22 10 4" xfId="29717" xr:uid="{00000000-0005-0000-0000-0000F1640000}"/>
    <cellStyle name="Migliaia 22 11" xfId="32630" xr:uid="{00000000-0005-0000-0000-0000F2640000}"/>
    <cellStyle name="Migliaia 22 12" xfId="37795" xr:uid="{00000000-0005-0000-0000-0000F3640000}"/>
    <cellStyle name="Migliaia 22 13" xfId="1823" xr:uid="{00000000-0005-0000-0000-0000F4640000}"/>
    <cellStyle name="Migliaia 22 2" xfId="450" xr:uid="{00000000-0005-0000-0000-0000F5640000}"/>
    <cellStyle name="Migliaia 22 2 2" xfId="2408" xr:uid="{00000000-0005-0000-0000-0000F6640000}"/>
    <cellStyle name="Migliaia 22 2 2 2" xfId="4382" xr:uid="{00000000-0005-0000-0000-0000F7640000}"/>
    <cellStyle name="Migliaia 22 2 2 2 2" xfId="10681" xr:uid="{00000000-0005-0000-0000-0000F8640000}"/>
    <cellStyle name="Migliaia 22 2 2 2 2 2" xfId="35145" xr:uid="{00000000-0005-0000-0000-0000F9640000}"/>
    <cellStyle name="Migliaia 22 2 2 2 2 3" xfId="40447" xr:uid="{00000000-0005-0000-0000-0000FA640000}"/>
    <cellStyle name="Migliaia 22 2 2 2 3" xfId="14711" xr:uid="{00000000-0005-0000-0000-0000FB640000}"/>
    <cellStyle name="Migliaia 22 2 2 2 4" xfId="16421" xr:uid="{00000000-0005-0000-0000-0000FC640000}"/>
    <cellStyle name="Migliaia 22 2 2 2 4 2" xfId="37796" xr:uid="{00000000-0005-0000-0000-0000FD640000}"/>
    <cellStyle name="Migliaia 22 2 2 2 5" xfId="12523" xr:uid="{00000000-0005-0000-0000-0000FE640000}"/>
    <cellStyle name="Migliaia 22 2 2 3" xfId="7906" xr:uid="{00000000-0005-0000-0000-0000FF640000}"/>
    <cellStyle name="Migliaia 22 2 2 3 2" xfId="31506" xr:uid="{00000000-0005-0000-0000-000000650000}"/>
    <cellStyle name="Migliaia 22 2 2 3 2 2" xfId="36666" xr:uid="{00000000-0005-0000-0000-000001650000}"/>
    <cellStyle name="Migliaia 22 2 2 3 2 3" xfId="41968" xr:uid="{00000000-0005-0000-0000-000002650000}"/>
    <cellStyle name="Migliaia 22 2 2 3 3" xfId="34015" xr:uid="{00000000-0005-0000-0000-000003650000}"/>
    <cellStyle name="Migliaia 22 2 2 3 4" xfId="39317" xr:uid="{00000000-0005-0000-0000-000004650000}"/>
    <cellStyle name="Migliaia 22 2 2 4" xfId="6972" xr:uid="{00000000-0005-0000-0000-000005650000}"/>
    <cellStyle name="Migliaia 22 2 2 4 2" xfId="17745" xr:uid="{00000000-0005-0000-0000-000006650000}"/>
    <cellStyle name="Migliaia 22 2 2 4 3" xfId="42510" xr:uid="{00000000-0005-0000-0000-000007650000}"/>
    <cellStyle name="Migliaia 22 2 2 4 4" xfId="46738" xr:uid="{00000000-0005-0000-0000-000008650000}"/>
    <cellStyle name="Migliaia 22 2 2 4 5" xfId="49754" xr:uid="{00000000-0005-0000-0000-000009650000}"/>
    <cellStyle name="Migliaia 22 2 2 5" xfId="16420" xr:uid="{00000000-0005-0000-0000-00000A650000}"/>
    <cellStyle name="Migliaia 22 2 2 6" xfId="20790" xr:uid="{00000000-0005-0000-0000-00000B650000}"/>
    <cellStyle name="Migliaia 22 2 3" xfId="4056" xr:uid="{00000000-0005-0000-0000-00000C650000}"/>
    <cellStyle name="Migliaia 22 2 3 2" xfId="10526" xr:uid="{00000000-0005-0000-0000-00000D650000}"/>
    <cellStyle name="Migliaia 22 2 3 2 2" xfId="31507" xr:uid="{00000000-0005-0000-0000-00000E650000}"/>
    <cellStyle name="Migliaia 22 2 3 2 2 2" xfId="36667" xr:uid="{00000000-0005-0000-0000-00000F650000}"/>
    <cellStyle name="Migliaia 22 2 3 2 2 3" xfId="41969" xr:uid="{00000000-0005-0000-0000-000010650000}"/>
    <cellStyle name="Migliaia 22 2 3 2 3" xfId="34016" xr:uid="{00000000-0005-0000-0000-000011650000}"/>
    <cellStyle name="Migliaia 22 2 3 2 4" xfId="39318" xr:uid="{00000000-0005-0000-0000-000012650000}"/>
    <cellStyle name="Migliaia 22 2 3 3" xfId="16422" xr:uid="{00000000-0005-0000-0000-000013650000}"/>
    <cellStyle name="Migliaia 22 2 3 3 2" xfId="35146" xr:uid="{00000000-0005-0000-0000-000014650000}"/>
    <cellStyle name="Migliaia 22 2 3 3 3" xfId="40448" xr:uid="{00000000-0005-0000-0000-000015650000}"/>
    <cellStyle name="Migliaia 22 2 3 3 4" xfId="29718" xr:uid="{00000000-0005-0000-0000-000016650000}"/>
    <cellStyle name="Migliaia 22 2 3 4" xfId="32631" xr:uid="{00000000-0005-0000-0000-000017650000}"/>
    <cellStyle name="Migliaia 22 2 3 5" xfId="37797" xr:uid="{00000000-0005-0000-0000-000018650000}"/>
    <cellStyle name="Migliaia 22 2 3 6" xfId="12524" xr:uid="{00000000-0005-0000-0000-000019650000}"/>
    <cellStyle name="Migliaia 22 2 4" xfId="3618" xr:uid="{00000000-0005-0000-0000-00001A650000}"/>
    <cellStyle name="Migliaia 22 2 4 2" xfId="10231" xr:uid="{00000000-0005-0000-0000-00001B650000}"/>
    <cellStyle name="Migliaia 22 2 4 2 2" xfId="35147" xr:uid="{00000000-0005-0000-0000-00001C650000}"/>
    <cellStyle name="Migliaia 22 2 4 2 3" xfId="40449" xr:uid="{00000000-0005-0000-0000-00001D650000}"/>
    <cellStyle name="Migliaia 22 2 4 3" xfId="15023" xr:uid="{00000000-0005-0000-0000-00001E650000}"/>
    <cellStyle name="Migliaia 22 2 4 4" xfId="16423" xr:uid="{00000000-0005-0000-0000-00001F650000}"/>
    <cellStyle name="Migliaia 22 2 4 4 2" xfId="37798" xr:uid="{00000000-0005-0000-0000-000020650000}"/>
    <cellStyle name="Migliaia 22 2 4 5" xfId="12525" xr:uid="{00000000-0005-0000-0000-000021650000}"/>
    <cellStyle name="Migliaia 22 2 5" xfId="9421" xr:uid="{00000000-0005-0000-0000-000022650000}"/>
    <cellStyle name="Migliaia 22 2 5 2" xfId="29719" xr:uid="{00000000-0005-0000-0000-000023650000}"/>
    <cellStyle name="Migliaia 22 2 5 2 2" xfId="35148" xr:uid="{00000000-0005-0000-0000-000024650000}"/>
    <cellStyle name="Migliaia 22 2 5 2 3" xfId="40450" xr:uid="{00000000-0005-0000-0000-000025650000}"/>
    <cellStyle name="Migliaia 22 2 5 3" xfId="32632" xr:uid="{00000000-0005-0000-0000-000026650000}"/>
    <cellStyle name="Migliaia 22 2 5 4" xfId="37799" xr:uid="{00000000-0005-0000-0000-000027650000}"/>
    <cellStyle name="Migliaia 22 2 6" xfId="16419" xr:uid="{00000000-0005-0000-0000-000028650000}"/>
    <cellStyle name="Migliaia 22 2 6 2" xfId="29720" xr:uid="{00000000-0005-0000-0000-000029650000}"/>
    <cellStyle name="Migliaia 22 2 6 2 2" xfId="35149" xr:uid="{00000000-0005-0000-0000-00002A650000}"/>
    <cellStyle name="Migliaia 22 2 6 2 3" xfId="40451" xr:uid="{00000000-0005-0000-0000-00002B650000}"/>
    <cellStyle name="Migliaia 22 2 6 3" xfId="32633" xr:uid="{00000000-0005-0000-0000-00002C650000}"/>
    <cellStyle name="Migliaia 22 2 6 4" xfId="37800" xr:uid="{00000000-0005-0000-0000-00002D650000}"/>
    <cellStyle name="Migliaia 22 2 6 5" xfId="20791" xr:uid="{00000000-0005-0000-0000-00002E650000}"/>
    <cellStyle name="Migliaia 22 2 7" xfId="20789" xr:uid="{00000000-0005-0000-0000-00002F650000}"/>
    <cellStyle name="Migliaia 22 2 8" xfId="1824" xr:uid="{00000000-0005-0000-0000-000030650000}"/>
    <cellStyle name="Migliaia 22 3" xfId="451" xr:uid="{00000000-0005-0000-0000-000031650000}"/>
    <cellStyle name="Migliaia 22 3 10" xfId="20792" xr:uid="{00000000-0005-0000-0000-000032650000}"/>
    <cellStyle name="Migliaia 22 3 11" xfId="12526" xr:uid="{00000000-0005-0000-0000-000033650000}"/>
    <cellStyle name="Migliaia 22 3 12" xfId="1825" xr:uid="{00000000-0005-0000-0000-000034650000}"/>
    <cellStyle name="Migliaia 22 3 2" xfId="452" xr:uid="{00000000-0005-0000-0000-000035650000}"/>
    <cellStyle name="Migliaia 22 3 2 2" xfId="4384" xr:uid="{00000000-0005-0000-0000-000036650000}"/>
    <cellStyle name="Migliaia 22 3 2 2 2" xfId="8246" xr:uid="{00000000-0005-0000-0000-000037650000}"/>
    <cellStyle name="Migliaia 22 3 2 2 2 2" xfId="14712" xr:uid="{00000000-0005-0000-0000-000038650000}"/>
    <cellStyle name="Migliaia 22 3 2 2 2 2 2" xfId="18162" xr:uid="{00000000-0005-0000-0000-000039650000}"/>
    <cellStyle name="Migliaia 22 3 2 2 2 2 2 2" xfId="35150" xr:uid="{00000000-0005-0000-0000-00003A650000}"/>
    <cellStyle name="Migliaia 22 3 2 2 2 2 3" xfId="40452" xr:uid="{00000000-0005-0000-0000-00003B650000}"/>
    <cellStyle name="Migliaia 22 3 2 2 2 2 4" xfId="29721" xr:uid="{00000000-0005-0000-0000-00003C650000}"/>
    <cellStyle name="Migliaia 22 3 2 2 2 3" xfId="32634" xr:uid="{00000000-0005-0000-0000-00003D650000}"/>
    <cellStyle name="Migliaia 22 3 2 2 2 4" xfId="37801" xr:uid="{00000000-0005-0000-0000-00003E650000}"/>
    <cellStyle name="Migliaia 22 3 2 2 2 5" xfId="44040" xr:uid="{00000000-0005-0000-0000-00003F650000}"/>
    <cellStyle name="Migliaia 22 3 2 2 2 6" xfId="47168" xr:uid="{00000000-0005-0000-0000-000040650000}"/>
    <cellStyle name="Migliaia 22 3 2 2 2 7" xfId="50184" xr:uid="{00000000-0005-0000-0000-000041650000}"/>
    <cellStyle name="Migliaia 22 3 2 2 2 8" xfId="13959" xr:uid="{00000000-0005-0000-0000-000042650000}"/>
    <cellStyle name="Migliaia 22 3 2 2 3" xfId="7974" xr:uid="{00000000-0005-0000-0000-000043650000}"/>
    <cellStyle name="Migliaia 22 3 2 2 4" xfId="6973" xr:uid="{00000000-0005-0000-0000-000044650000}"/>
    <cellStyle name="Migliaia 22 3 2 2 4 2" xfId="17746" xr:uid="{00000000-0005-0000-0000-000045650000}"/>
    <cellStyle name="Migliaia 22 3 2 2 4 3" xfId="44756" xr:uid="{00000000-0005-0000-0000-000046650000}"/>
    <cellStyle name="Migliaia 22 3 2 2 4 4" xfId="46739" xr:uid="{00000000-0005-0000-0000-000047650000}"/>
    <cellStyle name="Migliaia 22 3 2 2 4 5" xfId="49755" xr:uid="{00000000-0005-0000-0000-000048650000}"/>
    <cellStyle name="Migliaia 22 3 2 2 5" xfId="16426" xr:uid="{00000000-0005-0000-0000-000049650000}"/>
    <cellStyle name="Migliaia 22 3 2 2 6" xfId="20794" xr:uid="{00000000-0005-0000-0000-00004A650000}"/>
    <cellStyle name="Migliaia 22 3 2 3" xfId="3620" xr:uid="{00000000-0005-0000-0000-00004B650000}"/>
    <cellStyle name="Migliaia 22 3 2 3 2" xfId="8722" xr:uid="{00000000-0005-0000-0000-00004C650000}"/>
    <cellStyle name="Migliaia 22 3 2 3 2 2" xfId="35151" xr:uid="{00000000-0005-0000-0000-00004D650000}"/>
    <cellStyle name="Migliaia 22 3 2 3 2 3" xfId="40453" xr:uid="{00000000-0005-0000-0000-00004E650000}"/>
    <cellStyle name="Migliaia 22 3 2 3 2 4" xfId="29722" xr:uid="{00000000-0005-0000-0000-00004F650000}"/>
    <cellStyle name="Migliaia 22 3 2 3 3" xfId="8247" xr:uid="{00000000-0005-0000-0000-000050650000}"/>
    <cellStyle name="Migliaia 22 3 2 3 4" xfId="16427" xr:uid="{00000000-0005-0000-0000-000051650000}"/>
    <cellStyle name="Migliaia 22 3 2 3 4 2" xfId="37802" xr:uid="{00000000-0005-0000-0000-000052650000}"/>
    <cellStyle name="Migliaia 22 3 2 3 5" xfId="12527" xr:uid="{00000000-0005-0000-0000-000053650000}"/>
    <cellStyle name="Migliaia 22 3 2 4" xfId="7593" xr:uid="{00000000-0005-0000-0000-000054650000}"/>
    <cellStyle name="Migliaia 22 3 2 4 2" xfId="14378" xr:uid="{00000000-0005-0000-0000-000055650000}"/>
    <cellStyle name="Migliaia 22 3 2 4 2 2" xfId="35152" xr:uid="{00000000-0005-0000-0000-000056650000}"/>
    <cellStyle name="Migliaia 22 3 2 4 2 3" xfId="40454" xr:uid="{00000000-0005-0000-0000-000057650000}"/>
    <cellStyle name="Migliaia 22 3 2 4 3" xfId="32635" xr:uid="{00000000-0005-0000-0000-000058650000}"/>
    <cellStyle name="Migliaia 22 3 2 4 4" xfId="37803" xr:uid="{00000000-0005-0000-0000-000059650000}"/>
    <cellStyle name="Migliaia 22 3 2 4 5" xfId="13468" xr:uid="{00000000-0005-0000-0000-00005A650000}"/>
    <cellStyle name="Migliaia 22 3 2 5" xfId="13688" xr:uid="{00000000-0005-0000-0000-00005B650000}"/>
    <cellStyle name="Migliaia 22 3 2 5 2" xfId="29723" xr:uid="{00000000-0005-0000-0000-00005C650000}"/>
    <cellStyle name="Migliaia 22 3 2 5 2 2" xfId="35153" xr:uid="{00000000-0005-0000-0000-00005D650000}"/>
    <cellStyle name="Migliaia 22 3 2 5 2 3" xfId="40455" xr:uid="{00000000-0005-0000-0000-00005E650000}"/>
    <cellStyle name="Migliaia 22 3 2 5 3" xfId="32636" xr:uid="{00000000-0005-0000-0000-00005F650000}"/>
    <cellStyle name="Migliaia 22 3 2 5 4" xfId="37804" xr:uid="{00000000-0005-0000-0000-000060650000}"/>
    <cellStyle name="Migliaia 22 3 2 6" xfId="16425" xr:uid="{00000000-0005-0000-0000-000061650000}"/>
    <cellStyle name="Migliaia 22 3 2 6 2" xfId="29724" xr:uid="{00000000-0005-0000-0000-000062650000}"/>
    <cellStyle name="Migliaia 22 3 2 6 2 2" xfId="35154" xr:uid="{00000000-0005-0000-0000-000063650000}"/>
    <cellStyle name="Migliaia 22 3 2 6 2 3" xfId="40456" xr:uid="{00000000-0005-0000-0000-000064650000}"/>
    <cellStyle name="Migliaia 22 3 2 6 3" xfId="32637" xr:uid="{00000000-0005-0000-0000-000065650000}"/>
    <cellStyle name="Migliaia 22 3 2 6 4" xfId="37805" xr:uid="{00000000-0005-0000-0000-000066650000}"/>
    <cellStyle name="Migliaia 22 3 2 6 5" xfId="20795" xr:uid="{00000000-0005-0000-0000-000067650000}"/>
    <cellStyle name="Migliaia 22 3 2 7" xfId="20793" xr:uid="{00000000-0005-0000-0000-000068650000}"/>
    <cellStyle name="Migliaia 22 3 2 8" xfId="2410" xr:uid="{00000000-0005-0000-0000-000069650000}"/>
    <cellStyle name="Migliaia 22 3 3" xfId="2409" xr:uid="{00000000-0005-0000-0000-00006A650000}"/>
    <cellStyle name="Migliaia 22 3 3 2" xfId="4383" xr:uid="{00000000-0005-0000-0000-00006B650000}"/>
    <cellStyle name="Migliaia 22 3 3 2 2" xfId="6018" xr:uid="{00000000-0005-0000-0000-00006C650000}"/>
    <cellStyle name="Migliaia 22 3 3 2 2 2" xfId="35156" xr:uid="{00000000-0005-0000-0000-00006D650000}"/>
    <cellStyle name="Migliaia 22 3 3 2 2 3" xfId="40458" xr:uid="{00000000-0005-0000-0000-00006E650000}"/>
    <cellStyle name="Migliaia 22 3 3 2 3" xfId="14497" xr:uid="{00000000-0005-0000-0000-00006F650000}"/>
    <cellStyle name="Migliaia 22 3 3 2 4" xfId="16429" xr:uid="{00000000-0005-0000-0000-000070650000}"/>
    <cellStyle name="Migliaia 22 3 3 2 4 2" xfId="37807" xr:uid="{00000000-0005-0000-0000-000071650000}"/>
    <cellStyle name="Migliaia 22 3 3 2 5" xfId="12529" xr:uid="{00000000-0005-0000-0000-000072650000}"/>
    <cellStyle name="Migliaia 22 3 3 3" xfId="5770" xr:uid="{00000000-0005-0000-0000-000073650000}"/>
    <cellStyle name="Migliaia 22 3 3 3 2" xfId="29726" xr:uid="{00000000-0005-0000-0000-000074650000}"/>
    <cellStyle name="Migliaia 22 3 3 3 2 2" xfId="35157" xr:uid="{00000000-0005-0000-0000-000075650000}"/>
    <cellStyle name="Migliaia 22 3 3 3 2 3" xfId="40459" xr:uid="{00000000-0005-0000-0000-000076650000}"/>
    <cellStyle name="Migliaia 22 3 3 3 3" xfId="32639" xr:uid="{00000000-0005-0000-0000-000077650000}"/>
    <cellStyle name="Migliaia 22 3 3 3 4" xfId="37808" xr:uid="{00000000-0005-0000-0000-000078650000}"/>
    <cellStyle name="Migliaia 22 3 3 4" xfId="16428" xr:uid="{00000000-0005-0000-0000-000079650000}"/>
    <cellStyle name="Migliaia 22 3 3 4 2" xfId="29727" xr:uid="{00000000-0005-0000-0000-00007A650000}"/>
    <cellStyle name="Migliaia 22 3 3 4 2 2" xfId="35158" xr:uid="{00000000-0005-0000-0000-00007B650000}"/>
    <cellStyle name="Migliaia 22 3 3 4 2 3" xfId="40460" xr:uid="{00000000-0005-0000-0000-00007C650000}"/>
    <cellStyle name="Migliaia 22 3 3 4 3" xfId="32640" xr:uid="{00000000-0005-0000-0000-00007D650000}"/>
    <cellStyle name="Migliaia 22 3 3 4 4" xfId="37809" xr:uid="{00000000-0005-0000-0000-00007E650000}"/>
    <cellStyle name="Migliaia 22 3 3 4 5" xfId="20796" xr:uid="{00000000-0005-0000-0000-00007F650000}"/>
    <cellStyle name="Migliaia 22 3 3 5" xfId="20797" xr:uid="{00000000-0005-0000-0000-000080650000}"/>
    <cellStyle name="Migliaia 22 3 3 5 2" xfId="29728" xr:uid="{00000000-0005-0000-0000-000081650000}"/>
    <cellStyle name="Migliaia 22 3 3 5 2 2" xfId="35159" xr:uid="{00000000-0005-0000-0000-000082650000}"/>
    <cellStyle name="Migliaia 22 3 3 5 2 3" xfId="40461" xr:uid="{00000000-0005-0000-0000-000083650000}"/>
    <cellStyle name="Migliaia 22 3 3 5 3" xfId="32641" xr:uid="{00000000-0005-0000-0000-000084650000}"/>
    <cellStyle name="Migliaia 22 3 3 5 4" xfId="37810" xr:uid="{00000000-0005-0000-0000-000085650000}"/>
    <cellStyle name="Migliaia 22 3 3 6" xfId="29725" xr:uid="{00000000-0005-0000-0000-000086650000}"/>
    <cellStyle name="Migliaia 22 3 3 6 2" xfId="35155" xr:uid="{00000000-0005-0000-0000-000087650000}"/>
    <cellStyle name="Migliaia 22 3 3 6 3" xfId="40457" xr:uid="{00000000-0005-0000-0000-000088650000}"/>
    <cellStyle name="Migliaia 22 3 3 7" xfId="32638" xr:uid="{00000000-0005-0000-0000-000089650000}"/>
    <cellStyle name="Migliaia 22 3 3 8" xfId="37806" xr:uid="{00000000-0005-0000-0000-00008A650000}"/>
    <cellStyle name="Migliaia 22 3 3 9" xfId="12528" xr:uid="{00000000-0005-0000-0000-00008B650000}"/>
    <cellStyle name="Migliaia 22 3 4" xfId="3279" xr:uid="{00000000-0005-0000-0000-00008C650000}"/>
    <cellStyle name="Migliaia 22 3 4 2" xfId="4789" xr:uid="{00000000-0005-0000-0000-00008D650000}"/>
    <cellStyle name="Migliaia 22 3 4 2 2" xfId="10741" xr:uid="{00000000-0005-0000-0000-00008E650000}"/>
    <cellStyle name="Migliaia 22 3 4 2 3" xfId="14433" xr:uid="{00000000-0005-0000-0000-00008F650000}"/>
    <cellStyle name="Migliaia 22 3 4 2 4" xfId="16431" xr:uid="{00000000-0005-0000-0000-000090650000}"/>
    <cellStyle name="Migliaia 22 3 4 2 5" xfId="28627" xr:uid="{00000000-0005-0000-0000-000091650000}"/>
    <cellStyle name="Migliaia 22 3 4 2 6" xfId="12531" xr:uid="{00000000-0005-0000-0000-000092650000}"/>
    <cellStyle name="Migliaia 22 3 4 3" xfId="9989" xr:uid="{00000000-0005-0000-0000-000093650000}"/>
    <cellStyle name="Migliaia 22 3 4 3 2" xfId="31508" xr:uid="{00000000-0005-0000-0000-000094650000}"/>
    <cellStyle name="Migliaia 22 3 4 3 2 2" xfId="36668" xr:uid="{00000000-0005-0000-0000-000095650000}"/>
    <cellStyle name="Migliaia 22 3 4 3 2 3" xfId="41970" xr:uid="{00000000-0005-0000-0000-000096650000}"/>
    <cellStyle name="Migliaia 22 3 4 3 3" xfId="34017" xr:uid="{00000000-0005-0000-0000-000097650000}"/>
    <cellStyle name="Migliaia 22 3 4 3 4" xfId="39319" xr:uid="{00000000-0005-0000-0000-000098650000}"/>
    <cellStyle name="Migliaia 22 3 4 4" xfId="16430" xr:uid="{00000000-0005-0000-0000-000099650000}"/>
    <cellStyle name="Migliaia 22 3 4 4 2" xfId="35160" xr:uid="{00000000-0005-0000-0000-00009A650000}"/>
    <cellStyle name="Migliaia 22 3 4 4 3" xfId="40462" xr:uid="{00000000-0005-0000-0000-00009B650000}"/>
    <cellStyle name="Migliaia 22 3 4 4 4" xfId="29729" xr:uid="{00000000-0005-0000-0000-00009C650000}"/>
    <cellStyle name="Migliaia 22 3 4 5" xfId="32642" xr:uid="{00000000-0005-0000-0000-00009D650000}"/>
    <cellStyle name="Migliaia 22 3 4 6" xfId="37811" xr:uid="{00000000-0005-0000-0000-00009E650000}"/>
    <cellStyle name="Migliaia 22 3 4 7" xfId="12530" xr:uid="{00000000-0005-0000-0000-00009F650000}"/>
    <cellStyle name="Migliaia 22 3 5" xfId="4057" xr:uid="{00000000-0005-0000-0000-0000A0650000}"/>
    <cellStyle name="Migliaia 22 3 5 2" xfId="10527" xr:uid="{00000000-0005-0000-0000-0000A1650000}"/>
    <cellStyle name="Migliaia 22 3 5 2 2" xfId="31509" xr:uid="{00000000-0005-0000-0000-0000A2650000}"/>
    <cellStyle name="Migliaia 22 3 5 2 2 2" xfId="36669" xr:uid="{00000000-0005-0000-0000-0000A3650000}"/>
    <cellStyle name="Migliaia 22 3 5 2 2 3" xfId="41971" xr:uid="{00000000-0005-0000-0000-0000A4650000}"/>
    <cellStyle name="Migliaia 22 3 5 2 3" xfId="34018" xr:uid="{00000000-0005-0000-0000-0000A5650000}"/>
    <cellStyle name="Migliaia 22 3 5 2 4" xfId="39320" xr:uid="{00000000-0005-0000-0000-0000A6650000}"/>
    <cellStyle name="Migliaia 22 3 5 3" xfId="16432" xr:uid="{00000000-0005-0000-0000-0000A7650000}"/>
    <cellStyle name="Migliaia 22 3 5 3 2" xfId="35161" xr:uid="{00000000-0005-0000-0000-0000A8650000}"/>
    <cellStyle name="Migliaia 22 3 5 3 3" xfId="40463" xr:uid="{00000000-0005-0000-0000-0000A9650000}"/>
    <cellStyle name="Migliaia 22 3 5 3 4" xfId="29730" xr:uid="{00000000-0005-0000-0000-0000AA650000}"/>
    <cellStyle name="Migliaia 22 3 5 4" xfId="32643" xr:uid="{00000000-0005-0000-0000-0000AB650000}"/>
    <cellStyle name="Migliaia 22 3 5 5" xfId="37812" xr:uid="{00000000-0005-0000-0000-0000AC650000}"/>
    <cellStyle name="Migliaia 22 3 5 6" xfId="12532" xr:uid="{00000000-0005-0000-0000-0000AD650000}"/>
    <cellStyle name="Migliaia 22 3 6" xfId="3619" xr:uid="{00000000-0005-0000-0000-0000AE650000}"/>
    <cellStyle name="Migliaia 22 3 6 2" xfId="10232" xr:uid="{00000000-0005-0000-0000-0000AF650000}"/>
    <cellStyle name="Migliaia 22 3 6 2 2" xfId="35162" xr:uid="{00000000-0005-0000-0000-0000B0650000}"/>
    <cellStyle name="Migliaia 22 3 6 2 3" xfId="40464" xr:uid="{00000000-0005-0000-0000-0000B1650000}"/>
    <cellStyle name="Migliaia 22 3 6 3" xfId="14926" xr:uid="{00000000-0005-0000-0000-0000B2650000}"/>
    <cellStyle name="Migliaia 22 3 6 4" xfId="16433" xr:uid="{00000000-0005-0000-0000-0000B3650000}"/>
    <cellStyle name="Migliaia 22 3 6 4 2" xfId="37813" xr:uid="{00000000-0005-0000-0000-0000B4650000}"/>
    <cellStyle name="Migliaia 22 3 6 5" xfId="12533" xr:uid="{00000000-0005-0000-0000-0000B5650000}"/>
    <cellStyle name="Migliaia 22 3 7" xfId="7808" xr:uid="{00000000-0005-0000-0000-0000B6650000}"/>
    <cellStyle name="Migliaia 22 3 7 2" xfId="29731" xr:uid="{00000000-0005-0000-0000-0000B7650000}"/>
    <cellStyle name="Migliaia 22 3 7 2 2" xfId="35163" xr:uid="{00000000-0005-0000-0000-0000B8650000}"/>
    <cellStyle name="Migliaia 22 3 7 2 3" xfId="40465" xr:uid="{00000000-0005-0000-0000-0000B9650000}"/>
    <cellStyle name="Migliaia 22 3 7 3" xfId="32644" xr:uid="{00000000-0005-0000-0000-0000BA650000}"/>
    <cellStyle name="Migliaia 22 3 7 4" xfId="37814" xr:uid="{00000000-0005-0000-0000-0000BB650000}"/>
    <cellStyle name="Migliaia 22 3 8" xfId="13689" xr:uid="{00000000-0005-0000-0000-0000BC650000}"/>
    <cellStyle name="Migliaia 22 3 8 2" xfId="29732" xr:uid="{00000000-0005-0000-0000-0000BD650000}"/>
    <cellStyle name="Migliaia 22 3 8 2 2" xfId="35164" xr:uid="{00000000-0005-0000-0000-0000BE650000}"/>
    <cellStyle name="Migliaia 22 3 8 2 3" xfId="40466" xr:uid="{00000000-0005-0000-0000-0000BF650000}"/>
    <cellStyle name="Migliaia 22 3 8 3" xfId="32645" xr:uid="{00000000-0005-0000-0000-0000C0650000}"/>
    <cellStyle name="Migliaia 22 3 8 4" xfId="37815" xr:uid="{00000000-0005-0000-0000-0000C1650000}"/>
    <cellStyle name="Migliaia 22 3 8 5" xfId="20798" xr:uid="{00000000-0005-0000-0000-0000C2650000}"/>
    <cellStyle name="Migliaia 22 3 9" xfId="16424" xr:uid="{00000000-0005-0000-0000-0000C3650000}"/>
    <cellStyle name="Migliaia 22 4" xfId="453" xr:uid="{00000000-0005-0000-0000-0000C4650000}"/>
    <cellStyle name="Migliaia 22 4 2" xfId="4385" xr:uid="{00000000-0005-0000-0000-0000C5650000}"/>
    <cellStyle name="Migliaia 22 4 2 2" xfId="5117" xr:uid="{00000000-0005-0000-0000-0000C6650000}"/>
    <cellStyle name="Migliaia 22 4 2 2 2" xfId="29733" xr:uid="{00000000-0005-0000-0000-0000C7650000}"/>
    <cellStyle name="Migliaia 22 4 2 2 2 2" xfId="35165" xr:uid="{00000000-0005-0000-0000-0000C8650000}"/>
    <cellStyle name="Migliaia 22 4 2 2 2 3" xfId="40467" xr:uid="{00000000-0005-0000-0000-0000C9650000}"/>
    <cellStyle name="Migliaia 22 4 2 2 3" xfId="32646" xr:uid="{00000000-0005-0000-0000-0000CA650000}"/>
    <cellStyle name="Migliaia 22 4 2 2 4" xfId="37816" xr:uid="{00000000-0005-0000-0000-0000CB650000}"/>
    <cellStyle name="Migliaia 22 4 2 3" xfId="8248" xr:uid="{00000000-0005-0000-0000-0000CC650000}"/>
    <cellStyle name="Migliaia 22 4 2 3 2" xfId="29734" xr:uid="{00000000-0005-0000-0000-0000CD650000}"/>
    <cellStyle name="Migliaia 22 4 2 3 2 2" xfId="35166" xr:uid="{00000000-0005-0000-0000-0000CE650000}"/>
    <cellStyle name="Migliaia 22 4 2 3 2 3" xfId="40468" xr:uid="{00000000-0005-0000-0000-0000CF650000}"/>
    <cellStyle name="Migliaia 22 4 2 3 3" xfId="32647" xr:uid="{00000000-0005-0000-0000-0000D0650000}"/>
    <cellStyle name="Migliaia 22 4 2 3 4" xfId="37817" xr:uid="{00000000-0005-0000-0000-0000D1650000}"/>
    <cellStyle name="Migliaia 22 4 2 4" xfId="7595" xr:uid="{00000000-0005-0000-0000-0000D2650000}"/>
    <cellStyle name="Migliaia 22 4 2 5" xfId="6975" xr:uid="{00000000-0005-0000-0000-0000D3650000}"/>
    <cellStyle name="Migliaia 22 4 2 5 2" xfId="17748" xr:uid="{00000000-0005-0000-0000-0000D4650000}"/>
    <cellStyle name="Migliaia 22 4 2 5 3" xfId="32673" xr:uid="{00000000-0005-0000-0000-0000D5650000}"/>
    <cellStyle name="Migliaia 22 4 2 5 4" xfId="46741" xr:uid="{00000000-0005-0000-0000-0000D6650000}"/>
    <cellStyle name="Migliaia 22 4 2 5 5" xfId="49757" xr:uid="{00000000-0005-0000-0000-0000D7650000}"/>
    <cellStyle name="Migliaia 22 4 2 6" xfId="16435" xr:uid="{00000000-0005-0000-0000-0000D8650000}"/>
    <cellStyle name="Migliaia 22 4 2 7" xfId="20800" xr:uid="{00000000-0005-0000-0000-0000D9650000}"/>
    <cellStyle name="Migliaia 22 4 3" xfId="5118" xr:uid="{00000000-0005-0000-0000-0000DA650000}"/>
    <cellStyle name="Migliaia 22 4 3 2" xfId="14498" xr:uid="{00000000-0005-0000-0000-0000DB650000}"/>
    <cellStyle name="Migliaia 22 4 3 2 2" xfId="35167" xr:uid="{00000000-0005-0000-0000-0000DC650000}"/>
    <cellStyle name="Migliaia 22 4 3 2 3" xfId="40469" xr:uid="{00000000-0005-0000-0000-0000DD650000}"/>
    <cellStyle name="Migliaia 22 4 3 3" xfId="32648" xr:uid="{00000000-0005-0000-0000-0000DE650000}"/>
    <cellStyle name="Migliaia 22 4 3 4" xfId="37818" xr:uid="{00000000-0005-0000-0000-0000DF650000}"/>
    <cellStyle name="Migliaia 22 4 3 5" xfId="13687" xr:uid="{00000000-0005-0000-0000-0000E0650000}"/>
    <cellStyle name="Migliaia 22 4 4" xfId="8249" xr:uid="{00000000-0005-0000-0000-0000E1650000}"/>
    <cellStyle name="Migliaia 22 4 4 2" xfId="29735" xr:uid="{00000000-0005-0000-0000-0000E2650000}"/>
    <cellStyle name="Migliaia 22 4 4 2 2" xfId="35168" xr:uid="{00000000-0005-0000-0000-0000E3650000}"/>
    <cellStyle name="Migliaia 22 4 4 2 3" xfId="40470" xr:uid="{00000000-0005-0000-0000-0000E4650000}"/>
    <cellStyle name="Migliaia 22 4 4 3" xfId="32649" xr:uid="{00000000-0005-0000-0000-0000E5650000}"/>
    <cellStyle name="Migliaia 22 4 4 4" xfId="37819" xr:uid="{00000000-0005-0000-0000-0000E6650000}"/>
    <cellStyle name="Migliaia 22 4 5" xfId="7594" xr:uid="{00000000-0005-0000-0000-0000E7650000}"/>
    <cellStyle name="Migliaia 22 4 5 2" xfId="29736" xr:uid="{00000000-0005-0000-0000-0000E8650000}"/>
    <cellStyle name="Migliaia 22 4 5 2 2" xfId="35169" xr:uid="{00000000-0005-0000-0000-0000E9650000}"/>
    <cellStyle name="Migliaia 22 4 5 2 3" xfId="40471" xr:uid="{00000000-0005-0000-0000-0000EA650000}"/>
    <cellStyle name="Migliaia 22 4 5 3" xfId="32650" xr:uid="{00000000-0005-0000-0000-0000EB650000}"/>
    <cellStyle name="Migliaia 22 4 5 4" xfId="37820" xr:uid="{00000000-0005-0000-0000-0000EC650000}"/>
    <cellStyle name="Migliaia 22 4 6" xfId="6974" xr:uid="{00000000-0005-0000-0000-0000ED650000}"/>
    <cellStyle name="Migliaia 22 4 6 2" xfId="17747" xr:uid="{00000000-0005-0000-0000-0000EE650000}"/>
    <cellStyle name="Migliaia 22 4 6 2 2" xfId="35170" xr:uid="{00000000-0005-0000-0000-0000EF650000}"/>
    <cellStyle name="Migliaia 22 4 6 2 3" xfId="40472" xr:uid="{00000000-0005-0000-0000-0000F0650000}"/>
    <cellStyle name="Migliaia 22 4 6 2 4" xfId="29737" xr:uid="{00000000-0005-0000-0000-0000F1650000}"/>
    <cellStyle name="Migliaia 22 4 6 3" xfId="32651" xr:uid="{00000000-0005-0000-0000-0000F2650000}"/>
    <cellStyle name="Migliaia 22 4 6 4" xfId="37821" xr:uid="{00000000-0005-0000-0000-0000F3650000}"/>
    <cellStyle name="Migliaia 22 4 6 5" xfId="20801" xr:uid="{00000000-0005-0000-0000-0000F4650000}"/>
    <cellStyle name="Migliaia 22 4 6 6" xfId="21632" xr:uid="{00000000-0005-0000-0000-0000F5650000}"/>
    <cellStyle name="Migliaia 22 4 6 7" xfId="46740" xr:uid="{00000000-0005-0000-0000-0000F6650000}"/>
    <cellStyle name="Migliaia 22 4 6 8" xfId="49756" xr:uid="{00000000-0005-0000-0000-0000F7650000}"/>
    <cellStyle name="Migliaia 22 4 7" xfId="16434" xr:uid="{00000000-0005-0000-0000-0000F8650000}"/>
    <cellStyle name="Migliaia 22 4 7 2" xfId="29738" xr:uid="{00000000-0005-0000-0000-0000F9650000}"/>
    <cellStyle name="Migliaia 22 4 7 2 2" xfId="35171" xr:uid="{00000000-0005-0000-0000-0000FA650000}"/>
    <cellStyle name="Migliaia 22 4 7 2 3" xfId="40473" xr:uid="{00000000-0005-0000-0000-0000FB650000}"/>
    <cellStyle name="Migliaia 22 4 7 3" xfId="32652" xr:uid="{00000000-0005-0000-0000-0000FC650000}"/>
    <cellStyle name="Migliaia 22 4 7 4" xfId="37822" xr:uid="{00000000-0005-0000-0000-0000FD650000}"/>
    <cellStyle name="Migliaia 22 4 7 5" xfId="20802" xr:uid="{00000000-0005-0000-0000-0000FE650000}"/>
    <cellStyle name="Migliaia 22 4 8" xfId="20799" xr:uid="{00000000-0005-0000-0000-0000FF650000}"/>
    <cellStyle name="Migliaia 22 4 9" xfId="2411" xr:uid="{00000000-0005-0000-0000-000000660000}"/>
    <cellStyle name="Migliaia 22 5" xfId="454" xr:uid="{00000000-0005-0000-0000-000001660000}"/>
    <cellStyle name="Migliaia 22 5 2" xfId="4386" xr:uid="{00000000-0005-0000-0000-000002660000}"/>
    <cellStyle name="Migliaia 22 5 2 2" xfId="14713" xr:uid="{00000000-0005-0000-0000-000003660000}"/>
    <cellStyle name="Migliaia 22 5 2 2 2" xfId="35172" xr:uid="{00000000-0005-0000-0000-000004660000}"/>
    <cellStyle name="Migliaia 22 5 2 2 3" xfId="40474" xr:uid="{00000000-0005-0000-0000-000005660000}"/>
    <cellStyle name="Migliaia 22 5 2 3" xfId="16437" xr:uid="{00000000-0005-0000-0000-000006660000}"/>
    <cellStyle name="Migliaia 22 5 2 3 2" xfId="32653" xr:uid="{00000000-0005-0000-0000-000007660000}"/>
    <cellStyle name="Migliaia 22 5 2 4" xfId="37823" xr:uid="{00000000-0005-0000-0000-000008660000}"/>
    <cellStyle name="Migliaia 22 5 2 5" xfId="12534" xr:uid="{00000000-0005-0000-0000-000009660000}"/>
    <cellStyle name="Migliaia 22 5 3" xfId="7596" xr:uid="{00000000-0005-0000-0000-00000A660000}"/>
    <cellStyle name="Migliaia 22 5 3 2" xfId="29739" xr:uid="{00000000-0005-0000-0000-00000B660000}"/>
    <cellStyle name="Migliaia 22 5 3 2 2" xfId="35173" xr:uid="{00000000-0005-0000-0000-00000C660000}"/>
    <cellStyle name="Migliaia 22 5 3 2 3" xfId="40475" xr:uid="{00000000-0005-0000-0000-00000D660000}"/>
    <cellStyle name="Migliaia 22 5 3 3" xfId="32654" xr:uid="{00000000-0005-0000-0000-00000E660000}"/>
    <cellStyle name="Migliaia 22 5 3 4" xfId="37824" xr:uid="{00000000-0005-0000-0000-00000F660000}"/>
    <cellStyle name="Migliaia 22 5 4" xfId="6976" xr:uid="{00000000-0005-0000-0000-000010660000}"/>
    <cellStyle name="Migliaia 22 5 4 2" xfId="17749" xr:uid="{00000000-0005-0000-0000-000011660000}"/>
    <cellStyle name="Migliaia 22 5 4 2 2" xfId="35174" xr:uid="{00000000-0005-0000-0000-000012660000}"/>
    <cellStyle name="Migliaia 22 5 4 2 3" xfId="40476" xr:uid="{00000000-0005-0000-0000-000013660000}"/>
    <cellStyle name="Migliaia 22 5 4 2 4" xfId="29740" xr:uid="{00000000-0005-0000-0000-000014660000}"/>
    <cellStyle name="Migliaia 22 5 4 3" xfId="32655" xr:uid="{00000000-0005-0000-0000-000015660000}"/>
    <cellStyle name="Migliaia 22 5 4 4" xfId="37825" xr:uid="{00000000-0005-0000-0000-000016660000}"/>
    <cellStyle name="Migliaia 22 5 4 5" xfId="20804" xr:uid="{00000000-0005-0000-0000-000017660000}"/>
    <cellStyle name="Migliaia 22 5 4 6" xfId="42928" xr:uid="{00000000-0005-0000-0000-000018660000}"/>
    <cellStyle name="Migliaia 22 5 4 7" xfId="46742" xr:uid="{00000000-0005-0000-0000-000019660000}"/>
    <cellStyle name="Migliaia 22 5 4 8" xfId="49758" xr:uid="{00000000-0005-0000-0000-00001A660000}"/>
    <cellStyle name="Migliaia 22 5 5" xfId="16436" xr:uid="{00000000-0005-0000-0000-00001B660000}"/>
    <cellStyle name="Migliaia 22 5 5 2" xfId="29741" xr:uid="{00000000-0005-0000-0000-00001C660000}"/>
    <cellStyle name="Migliaia 22 5 5 2 2" xfId="35175" xr:uid="{00000000-0005-0000-0000-00001D660000}"/>
    <cellStyle name="Migliaia 22 5 5 2 3" xfId="40477" xr:uid="{00000000-0005-0000-0000-00001E660000}"/>
    <cellStyle name="Migliaia 22 5 5 3" xfId="32656" xr:uid="{00000000-0005-0000-0000-00001F660000}"/>
    <cellStyle name="Migliaia 22 5 5 4" xfId="37826" xr:uid="{00000000-0005-0000-0000-000020660000}"/>
    <cellStyle name="Migliaia 22 5 5 5" xfId="20805" xr:uid="{00000000-0005-0000-0000-000021660000}"/>
    <cellStyle name="Migliaia 22 5 6" xfId="20806" xr:uid="{00000000-0005-0000-0000-000022660000}"/>
    <cellStyle name="Migliaia 22 5 6 2" xfId="29742" xr:uid="{00000000-0005-0000-0000-000023660000}"/>
    <cellStyle name="Migliaia 22 5 6 2 2" xfId="35176" xr:uid="{00000000-0005-0000-0000-000024660000}"/>
    <cellStyle name="Migliaia 22 5 6 2 3" xfId="40478" xr:uid="{00000000-0005-0000-0000-000025660000}"/>
    <cellStyle name="Migliaia 22 5 6 3" xfId="32657" xr:uid="{00000000-0005-0000-0000-000026660000}"/>
    <cellStyle name="Migliaia 22 5 6 4" xfId="37827" xr:uid="{00000000-0005-0000-0000-000027660000}"/>
    <cellStyle name="Migliaia 22 5 7" xfId="20803" xr:uid="{00000000-0005-0000-0000-000028660000}"/>
    <cellStyle name="Migliaia 22 5 8" xfId="2412" xr:uid="{00000000-0005-0000-0000-000029660000}"/>
    <cellStyle name="Migliaia 22 6" xfId="2407" xr:uid="{00000000-0005-0000-0000-00002A660000}"/>
    <cellStyle name="Migliaia 22 6 2" xfId="4381" xr:uid="{00000000-0005-0000-0000-00002B660000}"/>
    <cellStyle name="Migliaia 22 6 2 2" xfId="6017" xr:uid="{00000000-0005-0000-0000-00002C660000}"/>
    <cellStyle name="Migliaia 22 6 2 3" xfId="14973" xr:uid="{00000000-0005-0000-0000-00002D660000}"/>
    <cellStyle name="Migliaia 22 6 2 4" xfId="16439" xr:uid="{00000000-0005-0000-0000-00002E660000}"/>
    <cellStyle name="Migliaia 22 6 2 5" xfId="28628" xr:uid="{00000000-0005-0000-0000-00002F660000}"/>
    <cellStyle name="Migliaia 22 6 2 6" xfId="12536" xr:uid="{00000000-0005-0000-0000-000030660000}"/>
    <cellStyle name="Migliaia 22 6 3" xfId="5769" xr:uid="{00000000-0005-0000-0000-000031660000}"/>
    <cellStyle name="Migliaia 22 6 3 2" xfId="31510" xr:uid="{00000000-0005-0000-0000-000032660000}"/>
    <cellStyle name="Migliaia 22 6 3 2 2" xfId="36670" xr:uid="{00000000-0005-0000-0000-000033660000}"/>
    <cellStyle name="Migliaia 22 6 3 2 3" xfId="41972" xr:uid="{00000000-0005-0000-0000-000034660000}"/>
    <cellStyle name="Migliaia 22 6 3 3" xfId="34019" xr:uid="{00000000-0005-0000-0000-000035660000}"/>
    <cellStyle name="Migliaia 22 6 3 4" xfId="39321" xr:uid="{00000000-0005-0000-0000-000036660000}"/>
    <cellStyle name="Migliaia 22 6 4" xfId="16438" xr:uid="{00000000-0005-0000-0000-000037660000}"/>
    <cellStyle name="Migliaia 22 6 4 2" xfId="35177" xr:uid="{00000000-0005-0000-0000-000038660000}"/>
    <cellStyle name="Migliaia 22 6 4 3" xfId="40479" xr:uid="{00000000-0005-0000-0000-000039660000}"/>
    <cellStyle name="Migliaia 22 6 4 4" xfId="29743" xr:uid="{00000000-0005-0000-0000-00003A660000}"/>
    <cellStyle name="Migliaia 22 6 5" xfId="32658" xr:uid="{00000000-0005-0000-0000-00003B660000}"/>
    <cellStyle name="Migliaia 22 6 6" xfId="37828" xr:uid="{00000000-0005-0000-0000-00003C660000}"/>
    <cellStyle name="Migliaia 22 6 7" xfId="12535" xr:uid="{00000000-0005-0000-0000-00003D660000}"/>
    <cellStyle name="Migliaia 22 7" xfId="4055" xr:uid="{00000000-0005-0000-0000-00003E660000}"/>
    <cellStyle name="Migliaia 22 7 2" xfId="10525" xr:uid="{00000000-0005-0000-0000-00003F660000}"/>
    <cellStyle name="Migliaia 22 7 2 2" xfId="31511" xr:uid="{00000000-0005-0000-0000-000040660000}"/>
    <cellStyle name="Migliaia 22 7 2 2 2" xfId="36671" xr:uid="{00000000-0005-0000-0000-000041660000}"/>
    <cellStyle name="Migliaia 22 7 2 2 3" xfId="41973" xr:uid="{00000000-0005-0000-0000-000042660000}"/>
    <cellStyle name="Migliaia 22 7 2 3" xfId="34020" xr:uid="{00000000-0005-0000-0000-000043660000}"/>
    <cellStyle name="Migliaia 22 7 2 4" xfId="39322" xr:uid="{00000000-0005-0000-0000-000044660000}"/>
    <cellStyle name="Migliaia 22 7 3" xfId="16440" xr:uid="{00000000-0005-0000-0000-000045660000}"/>
    <cellStyle name="Migliaia 22 7 3 2" xfId="35178" xr:uid="{00000000-0005-0000-0000-000046660000}"/>
    <cellStyle name="Migliaia 22 7 3 3" xfId="40480" xr:uid="{00000000-0005-0000-0000-000047660000}"/>
    <cellStyle name="Migliaia 22 7 3 4" xfId="29744" xr:uid="{00000000-0005-0000-0000-000048660000}"/>
    <cellStyle name="Migliaia 22 7 4" xfId="32659" xr:uid="{00000000-0005-0000-0000-000049660000}"/>
    <cellStyle name="Migliaia 22 7 5" xfId="37829" xr:uid="{00000000-0005-0000-0000-00004A660000}"/>
    <cellStyle name="Migliaia 22 7 6" xfId="12537" xr:uid="{00000000-0005-0000-0000-00004B660000}"/>
    <cellStyle name="Migliaia 22 8" xfId="3617" xr:uid="{00000000-0005-0000-0000-00004C660000}"/>
    <cellStyle name="Migliaia 22 8 2" xfId="10230" xr:uid="{00000000-0005-0000-0000-00004D660000}"/>
    <cellStyle name="Migliaia 22 8 2 2" xfId="31512" xr:uid="{00000000-0005-0000-0000-00004E660000}"/>
    <cellStyle name="Migliaia 22 8 2 2 2" xfId="36672" xr:uid="{00000000-0005-0000-0000-00004F660000}"/>
    <cellStyle name="Migliaia 22 8 2 2 3" xfId="41974" xr:uid="{00000000-0005-0000-0000-000050660000}"/>
    <cellStyle name="Migliaia 22 8 2 3" xfId="34021" xr:uid="{00000000-0005-0000-0000-000051660000}"/>
    <cellStyle name="Migliaia 22 8 2 4" xfId="39323" xr:uid="{00000000-0005-0000-0000-000052660000}"/>
    <cellStyle name="Migliaia 22 8 3" xfId="16441" xr:uid="{00000000-0005-0000-0000-000053660000}"/>
    <cellStyle name="Migliaia 22 8 3 2" xfId="35179" xr:uid="{00000000-0005-0000-0000-000054660000}"/>
    <cellStyle name="Migliaia 22 8 3 3" xfId="40481" xr:uid="{00000000-0005-0000-0000-000055660000}"/>
    <cellStyle name="Migliaia 22 8 3 4" xfId="29745" xr:uid="{00000000-0005-0000-0000-000056660000}"/>
    <cellStyle name="Migliaia 22 8 4" xfId="32660" xr:uid="{00000000-0005-0000-0000-000057660000}"/>
    <cellStyle name="Migliaia 22 8 5" xfId="37830" xr:uid="{00000000-0005-0000-0000-000058660000}"/>
    <cellStyle name="Migliaia 22 8 6" xfId="12538" xr:uid="{00000000-0005-0000-0000-000059660000}"/>
    <cellStyle name="Migliaia 22 9" xfId="13467" xr:uid="{00000000-0005-0000-0000-00005A660000}"/>
    <cellStyle name="Migliaia 22 9 2" xfId="29746" xr:uid="{00000000-0005-0000-0000-00005B660000}"/>
    <cellStyle name="Migliaia 22 9 2 2" xfId="35180" xr:uid="{00000000-0005-0000-0000-00005C660000}"/>
    <cellStyle name="Migliaia 22 9 2 3" xfId="40482" xr:uid="{00000000-0005-0000-0000-00005D660000}"/>
    <cellStyle name="Migliaia 22 9 3" xfId="32661" xr:uid="{00000000-0005-0000-0000-00005E660000}"/>
    <cellStyle name="Migliaia 22 9 4" xfId="37831" xr:uid="{00000000-0005-0000-0000-00005F660000}"/>
    <cellStyle name="Migliaia 23" xfId="455" xr:uid="{00000000-0005-0000-0000-000060660000}"/>
    <cellStyle name="Migliaia 23 10" xfId="16442" xr:uid="{00000000-0005-0000-0000-000061660000}"/>
    <cellStyle name="Migliaia 23 10 2" xfId="35181" xr:uid="{00000000-0005-0000-0000-000062660000}"/>
    <cellStyle name="Migliaia 23 10 3" xfId="40483" xr:uid="{00000000-0005-0000-0000-000063660000}"/>
    <cellStyle name="Migliaia 23 10 4" xfId="29747" xr:uid="{00000000-0005-0000-0000-000064660000}"/>
    <cellStyle name="Migliaia 23 11" xfId="32662" xr:uid="{00000000-0005-0000-0000-000065660000}"/>
    <cellStyle name="Migliaia 23 12" xfId="37832" xr:uid="{00000000-0005-0000-0000-000066660000}"/>
    <cellStyle name="Migliaia 23 13" xfId="1826" xr:uid="{00000000-0005-0000-0000-000067660000}"/>
    <cellStyle name="Migliaia 23 2" xfId="456" xr:uid="{00000000-0005-0000-0000-000068660000}"/>
    <cellStyle name="Migliaia 23 2 2" xfId="2414" xr:uid="{00000000-0005-0000-0000-000069660000}"/>
    <cellStyle name="Migliaia 23 2 2 2" xfId="4388" xr:uid="{00000000-0005-0000-0000-00006A660000}"/>
    <cellStyle name="Migliaia 23 2 2 2 2" xfId="10682" xr:uid="{00000000-0005-0000-0000-00006B660000}"/>
    <cellStyle name="Migliaia 23 2 2 2 2 2" xfId="35182" xr:uid="{00000000-0005-0000-0000-00006C660000}"/>
    <cellStyle name="Migliaia 23 2 2 2 2 3" xfId="40484" xr:uid="{00000000-0005-0000-0000-00006D660000}"/>
    <cellStyle name="Migliaia 23 2 2 2 3" xfId="14714" xr:uid="{00000000-0005-0000-0000-00006E660000}"/>
    <cellStyle name="Migliaia 23 2 2 2 4" xfId="16445" xr:uid="{00000000-0005-0000-0000-00006F660000}"/>
    <cellStyle name="Migliaia 23 2 2 2 4 2" xfId="37833" xr:uid="{00000000-0005-0000-0000-000070660000}"/>
    <cellStyle name="Migliaia 23 2 2 2 5" xfId="12539" xr:uid="{00000000-0005-0000-0000-000071660000}"/>
    <cellStyle name="Migliaia 23 2 2 3" xfId="7907" xr:uid="{00000000-0005-0000-0000-000072660000}"/>
    <cellStyle name="Migliaia 23 2 2 3 2" xfId="31513" xr:uid="{00000000-0005-0000-0000-000073660000}"/>
    <cellStyle name="Migliaia 23 2 2 3 2 2" xfId="36673" xr:uid="{00000000-0005-0000-0000-000074660000}"/>
    <cellStyle name="Migliaia 23 2 2 3 2 3" xfId="41975" xr:uid="{00000000-0005-0000-0000-000075660000}"/>
    <cellStyle name="Migliaia 23 2 2 3 3" xfId="34022" xr:uid="{00000000-0005-0000-0000-000076660000}"/>
    <cellStyle name="Migliaia 23 2 2 3 4" xfId="39324" xr:uid="{00000000-0005-0000-0000-000077660000}"/>
    <cellStyle name="Migliaia 23 2 2 4" xfId="6977" xr:uid="{00000000-0005-0000-0000-000078660000}"/>
    <cellStyle name="Migliaia 23 2 2 4 2" xfId="17750" xr:uid="{00000000-0005-0000-0000-000079660000}"/>
    <cellStyle name="Migliaia 23 2 2 4 3" xfId="43317" xr:uid="{00000000-0005-0000-0000-00007A660000}"/>
    <cellStyle name="Migliaia 23 2 2 4 4" xfId="46743" xr:uid="{00000000-0005-0000-0000-00007B660000}"/>
    <cellStyle name="Migliaia 23 2 2 4 5" xfId="49759" xr:uid="{00000000-0005-0000-0000-00007C660000}"/>
    <cellStyle name="Migliaia 23 2 2 5" xfId="16444" xr:uid="{00000000-0005-0000-0000-00007D660000}"/>
    <cellStyle name="Migliaia 23 2 2 6" xfId="20810" xr:uid="{00000000-0005-0000-0000-00007E660000}"/>
    <cellStyle name="Migliaia 23 2 3" xfId="4059" xr:uid="{00000000-0005-0000-0000-00007F660000}"/>
    <cellStyle name="Migliaia 23 2 3 2" xfId="10529" xr:uid="{00000000-0005-0000-0000-000080660000}"/>
    <cellStyle name="Migliaia 23 2 3 2 2" xfId="31514" xr:uid="{00000000-0005-0000-0000-000081660000}"/>
    <cellStyle name="Migliaia 23 2 3 2 2 2" xfId="36674" xr:uid="{00000000-0005-0000-0000-000082660000}"/>
    <cellStyle name="Migliaia 23 2 3 2 2 3" xfId="41976" xr:uid="{00000000-0005-0000-0000-000083660000}"/>
    <cellStyle name="Migliaia 23 2 3 2 3" xfId="34023" xr:uid="{00000000-0005-0000-0000-000084660000}"/>
    <cellStyle name="Migliaia 23 2 3 2 4" xfId="39325" xr:uid="{00000000-0005-0000-0000-000085660000}"/>
    <cellStyle name="Migliaia 23 2 3 3" xfId="16446" xr:uid="{00000000-0005-0000-0000-000086660000}"/>
    <cellStyle name="Migliaia 23 2 3 3 2" xfId="35183" xr:uid="{00000000-0005-0000-0000-000087660000}"/>
    <cellStyle name="Migliaia 23 2 3 3 3" xfId="40485" xr:uid="{00000000-0005-0000-0000-000088660000}"/>
    <cellStyle name="Migliaia 23 2 3 3 4" xfId="29748" xr:uid="{00000000-0005-0000-0000-000089660000}"/>
    <cellStyle name="Migliaia 23 2 3 4" xfId="32663" xr:uid="{00000000-0005-0000-0000-00008A660000}"/>
    <cellStyle name="Migliaia 23 2 3 5" xfId="37834" xr:uid="{00000000-0005-0000-0000-00008B660000}"/>
    <cellStyle name="Migliaia 23 2 3 6" xfId="12540" xr:uid="{00000000-0005-0000-0000-00008C660000}"/>
    <cellStyle name="Migliaia 23 2 4" xfId="3622" xr:uid="{00000000-0005-0000-0000-00008D660000}"/>
    <cellStyle name="Migliaia 23 2 4 2" xfId="10234" xr:uid="{00000000-0005-0000-0000-00008E660000}"/>
    <cellStyle name="Migliaia 23 2 4 2 2" xfId="35184" xr:uid="{00000000-0005-0000-0000-00008F660000}"/>
    <cellStyle name="Migliaia 23 2 4 2 3" xfId="40486" xr:uid="{00000000-0005-0000-0000-000090660000}"/>
    <cellStyle name="Migliaia 23 2 4 3" xfId="14323" xr:uid="{00000000-0005-0000-0000-000091660000}"/>
    <cellStyle name="Migliaia 23 2 4 4" xfId="16447" xr:uid="{00000000-0005-0000-0000-000092660000}"/>
    <cellStyle name="Migliaia 23 2 4 4 2" xfId="37835" xr:uid="{00000000-0005-0000-0000-000093660000}"/>
    <cellStyle name="Migliaia 23 2 4 5" xfId="12541" xr:uid="{00000000-0005-0000-0000-000094660000}"/>
    <cellStyle name="Migliaia 23 2 5" xfId="9422" xr:uid="{00000000-0005-0000-0000-000095660000}"/>
    <cellStyle name="Migliaia 23 2 5 2" xfId="29749" xr:uid="{00000000-0005-0000-0000-000096660000}"/>
    <cellStyle name="Migliaia 23 2 5 2 2" xfId="35185" xr:uid="{00000000-0005-0000-0000-000097660000}"/>
    <cellStyle name="Migliaia 23 2 5 2 3" xfId="40487" xr:uid="{00000000-0005-0000-0000-000098660000}"/>
    <cellStyle name="Migliaia 23 2 5 3" xfId="32665" xr:uid="{00000000-0005-0000-0000-000099660000}"/>
    <cellStyle name="Migliaia 23 2 5 4" xfId="37836" xr:uid="{00000000-0005-0000-0000-00009A660000}"/>
    <cellStyle name="Migliaia 23 2 6" xfId="16443" xr:uid="{00000000-0005-0000-0000-00009B660000}"/>
    <cellStyle name="Migliaia 23 2 6 2" xfId="29750" xr:uid="{00000000-0005-0000-0000-00009C660000}"/>
    <cellStyle name="Migliaia 23 2 6 2 2" xfId="35186" xr:uid="{00000000-0005-0000-0000-00009D660000}"/>
    <cellStyle name="Migliaia 23 2 6 2 3" xfId="40488" xr:uid="{00000000-0005-0000-0000-00009E660000}"/>
    <cellStyle name="Migliaia 23 2 6 3" xfId="32666" xr:uid="{00000000-0005-0000-0000-00009F660000}"/>
    <cellStyle name="Migliaia 23 2 6 4" xfId="37837" xr:uid="{00000000-0005-0000-0000-0000A0660000}"/>
    <cellStyle name="Migliaia 23 2 6 5" xfId="20813" xr:uid="{00000000-0005-0000-0000-0000A1660000}"/>
    <cellStyle name="Migliaia 23 2 7" xfId="20809" xr:uid="{00000000-0005-0000-0000-0000A2660000}"/>
    <cellStyle name="Migliaia 23 2 8" xfId="1827" xr:uid="{00000000-0005-0000-0000-0000A3660000}"/>
    <cellStyle name="Migliaia 23 3" xfId="457" xr:uid="{00000000-0005-0000-0000-0000A4660000}"/>
    <cellStyle name="Migliaia 23 3 10" xfId="20814" xr:uid="{00000000-0005-0000-0000-0000A5660000}"/>
    <cellStyle name="Migliaia 23 3 11" xfId="12542" xr:uid="{00000000-0005-0000-0000-0000A6660000}"/>
    <cellStyle name="Migliaia 23 3 12" xfId="1828" xr:uid="{00000000-0005-0000-0000-0000A7660000}"/>
    <cellStyle name="Migliaia 23 3 2" xfId="458" xr:uid="{00000000-0005-0000-0000-0000A8660000}"/>
    <cellStyle name="Migliaia 23 3 2 2" xfId="4390" xr:uid="{00000000-0005-0000-0000-0000A9660000}"/>
    <cellStyle name="Migliaia 23 3 2 2 2" xfId="8250" xr:uid="{00000000-0005-0000-0000-0000AA660000}"/>
    <cellStyle name="Migliaia 23 3 2 2 2 2" xfId="14715" xr:uid="{00000000-0005-0000-0000-0000AB660000}"/>
    <cellStyle name="Migliaia 23 3 2 2 2 2 2" xfId="18163" xr:uid="{00000000-0005-0000-0000-0000AC660000}"/>
    <cellStyle name="Migliaia 23 3 2 2 2 2 2 2" xfId="35187" xr:uid="{00000000-0005-0000-0000-0000AD660000}"/>
    <cellStyle name="Migliaia 23 3 2 2 2 2 3" xfId="40489" xr:uid="{00000000-0005-0000-0000-0000AE660000}"/>
    <cellStyle name="Migliaia 23 3 2 2 2 2 4" xfId="29751" xr:uid="{00000000-0005-0000-0000-0000AF660000}"/>
    <cellStyle name="Migliaia 23 3 2 2 2 3" xfId="32667" xr:uid="{00000000-0005-0000-0000-0000B0660000}"/>
    <cellStyle name="Migliaia 23 3 2 2 2 4" xfId="37838" xr:uid="{00000000-0005-0000-0000-0000B1660000}"/>
    <cellStyle name="Migliaia 23 3 2 2 2 5" xfId="44100" xr:uid="{00000000-0005-0000-0000-0000B2660000}"/>
    <cellStyle name="Migliaia 23 3 2 2 2 6" xfId="47169" xr:uid="{00000000-0005-0000-0000-0000B3660000}"/>
    <cellStyle name="Migliaia 23 3 2 2 2 7" xfId="50185" xr:uid="{00000000-0005-0000-0000-0000B4660000}"/>
    <cellStyle name="Migliaia 23 3 2 2 2 8" xfId="13960" xr:uid="{00000000-0005-0000-0000-0000B5660000}"/>
    <cellStyle name="Migliaia 23 3 2 2 3" xfId="7438" xr:uid="{00000000-0005-0000-0000-0000B6660000}"/>
    <cellStyle name="Migliaia 23 3 2 2 4" xfId="6978" xr:uid="{00000000-0005-0000-0000-0000B7660000}"/>
    <cellStyle name="Migliaia 23 3 2 2 4 2" xfId="17751" xr:uid="{00000000-0005-0000-0000-0000B8660000}"/>
    <cellStyle name="Migliaia 23 3 2 2 4 3" xfId="43692" xr:uid="{00000000-0005-0000-0000-0000B9660000}"/>
    <cellStyle name="Migliaia 23 3 2 2 4 4" xfId="46744" xr:uid="{00000000-0005-0000-0000-0000BA660000}"/>
    <cellStyle name="Migliaia 23 3 2 2 4 5" xfId="49760" xr:uid="{00000000-0005-0000-0000-0000BB660000}"/>
    <cellStyle name="Migliaia 23 3 2 2 5" xfId="16450" xr:uid="{00000000-0005-0000-0000-0000BC660000}"/>
    <cellStyle name="Migliaia 23 3 2 2 6" xfId="20816" xr:uid="{00000000-0005-0000-0000-0000BD660000}"/>
    <cellStyle name="Migliaia 23 3 2 3" xfId="3624" xr:uid="{00000000-0005-0000-0000-0000BE660000}"/>
    <cellStyle name="Migliaia 23 3 2 3 2" xfId="8721" xr:uid="{00000000-0005-0000-0000-0000BF660000}"/>
    <cellStyle name="Migliaia 23 3 2 3 2 2" xfId="35188" xr:uid="{00000000-0005-0000-0000-0000C0660000}"/>
    <cellStyle name="Migliaia 23 3 2 3 2 3" xfId="40490" xr:uid="{00000000-0005-0000-0000-0000C1660000}"/>
    <cellStyle name="Migliaia 23 3 2 3 2 4" xfId="29752" xr:uid="{00000000-0005-0000-0000-0000C2660000}"/>
    <cellStyle name="Migliaia 23 3 2 3 3" xfId="8251" xr:uid="{00000000-0005-0000-0000-0000C3660000}"/>
    <cellStyle name="Migliaia 23 3 2 3 4" xfId="16451" xr:uid="{00000000-0005-0000-0000-0000C4660000}"/>
    <cellStyle name="Migliaia 23 3 2 3 4 2" xfId="37839" xr:uid="{00000000-0005-0000-0000-0000C5660000}"/>
    <cellStyle name="Migliaia 23 3 2 3 5" xfId="12543" xr:uid="{00000000-0005-0000-0000-0000C6660000}"/>
    <cellStyle name="Migliaia 23 3 2 4" xfId="7597" xr:uid="{00000000-0005-0000-0000-0000C7660000}"/>
    <cellStyle name="Migliaia 23 3 2 4 2" xfId="14379" xr:uid="{00000000-0005-0000-0000-0000C8660000}"/>
    <cellStyle name="Migliaia 23 3 2 4 2 2" xfId="35189" xr:uid="{00000000-0005-0000-0000-0000C9660000}"/>
    <cellStyle name="Migliaia 23 3 2 4 2 3" xfId="40491" xr:uid="{00000000-0005-0000-0000-0000CA660000}"/>
    <cellStyle name="Migliaia 23 3 2 4 3" xfId="32669" xr:uid="{00000000-0005-0000-0000-0000CB660000}"/>
    <cellStyle name="Migliaia 23 3 2 4 4" xfId="37840" xr:uid="{00000000-0005-0000-0000-0000CC660000}"/>
    <cellStyle name="Migliaia 23 3 2 4 5" xfId="13470" xr:uid="{00000000-0005-0000-0000-0000CD660000}"/>
    <cellStyle name="Migliaia 23 3 2 5" xfId="13685" xr:uid="{00000000-0005-0000-0000-0000CE660000}"/>
    <cellStyle name="Migliaia 23 3 2 5 2" xfId="29753" xr:uid="{00000000-0005-0000-0000-0000CF660000}"/>
    <cellStyle name="Migliaia 23 3 2 5 2 2" xfId="35190" xr:uid="{00000000-0005-0000-0000-0000D0660000}"/>
    <cellStyle name="Migliaia 23 3 2 5 2 3" xfId="40492" xr:uid="{00000000-0005-0000-0000-0000D1660000}"/>
    <cellStyle name="Migliaia 23 3 2 5 3" xfId="32670" xr:uid="{00000000-0005-0000-0000-0000D2660000}"/>
    <cellStyle name="Migliaia 23 3 2 5 4" xfId="37841" xr:uid="{00000000-0005-0000-0000-0000D3660000}"/>
    <cellStyle name="Migliaia 23 3 2 6" xfId="16449" xr:uid="{00000000-0005-0000-0000-0000D4660000}"/>
    <cellStyle name="Migliaia 23 3 2 6 2" xfId="29754" xr:uid="{00000000-0005-0000-0000-0000D5660000}"/>
    <cellStyle name="Migliaia 23 3 2 6 2 2" xfId="35191" xr:uid="{00000000-0005-0000-0000-0000D6660000}"/>
    <cellStyle name="Migliaia 23 3 2 6 2 3" xfId="40493" xr:uid="{00000000-0005-0000-0000-0000D7660000}"/>
    <cellStyle name="Migliaia 23 3 2 6 3" xfId="32671" xr:uid="{00000000-0005-0000-0000-0000D8660000}"/>
    <cellStyle name="Migliaia 23 3 2 6 4" xfId="37842" xr:uid="{00000000-0005-0000-0000-0000D9660000}"/>
    <cellStyle name="Migliaia 23 3 2 6 5" xfId="20819" xr:uid="{00000000-0005-0000-0000-0000DA660000}"/>
    <cellStyle name="Migliaia 23 3 2 7" xfId="20815" xr:uid="{00000000-0005-0000-0000-0000DB660000}"/>
    <cellStyle name="Migliaia 23 3 2 8" xfId="2416" xr:uid="{00000000-0005-0000-0000-0000DC660000}"/>
    <cellStyle name="Migliaia 23 3 3" xfId="2415" xr:uid="{00000000-0005-0000-0000-0000DD660000}"/>
    <cellStyle name="Migliaia 23 3 3 2" xfId="4389" xr:uid="{00000000-0005-0000-0000-0000DE660000}"/>
    <cellStyle name="Migliaia 23 3 3 2 2" xfId="6020" xr:uid="{00000000-0005-0000-0000-0000DF660000}"/>
    <cellStyle name="Migliaia 23 3 3 2 2 2" xfId="35193" xr:uid="{00000000-0005-0000-0000-0000E0660000}"/>
    <cellStyle name="Migliaia 23 3 3 2 2 3" xfId="40495" xr:uid="{00000000-0005-0000-0000-0000E1660000}"/>
    <cellStyle name="Migliaia 23 3 3 2 3" xfId="14499" xr:uid="{00000000-0005-0000-0000-0000E2660000}"/>
    <cellStyle name="Migliaia 23 3 3 2 4" xfId="16453" xr:uid="{00000000-0005-0000-0000-0000E3660000}"/>
    <cellStyle name="Migliaia 23 3 3 2 4 2" xfId="37844" xr:uid="{00000000-0005-0000-0000-0000E4660000}"/>
    <cellStyle name="Migliaia 23 3 3 2 5" xfId="12545" xr:uid="{00000000-0005-0000-0000-0000E5660000}"/>
    <cellStyle name="Migliaia 23 3 3 3" xfId="5772" xr:uid="{00000000-0005-0000-0000-0000E6660000}"/>
    <cellStyle name="Migliaia 23 3 3 3 2" xfId="29757" xr:uid="{00000000-0005-0000-0000-0000E7660000}"/>
    <cellStyle name="Migliaia 23 3 3 3 2 2" xfId="35194" xr:uid="{00000000-0005-0000-0000-0000E8660000}"/>
    <cellStyle name="Migliaia 23 3 3 3 2 3" xfId="40496" xr:uid="{00000000-0005-0000-0000-0000E9660000}"/>
    <cellStyle name="Migliaia 23 3 3 3 3" xfId="32674" xr:uid="{00000000-0005-0000-0000-0000EA660000}"/>
    <cellStyle name="Migliaia 23 3 3 3 4" xfId="37845" xr:uid="{00000000-0005-0000-0000-0000EB660000}"/>
    <cellStyle name="Migliaia 23 3 3 4" xfId="16452" xr:uid="{00000000-0005-0000-0000-0000EC660000}"/>
    <cellStyle name="Migliaia 23 3 3 4 2" xfId="29758" xr:uid="{00000000-0005-0000-0000-0000ED660000}"/>
    <cellStyle name="Migliaia 23 3 3 4 2 2" xfId="35195" xr:uid="{00000000-0005-0000-0000-0000EE660000}"/>
    <cellStyle name="Migliaia 23 3 3 4 2 3" xfId="40497" xr:uid="{00000000-0005-0000-0000-0000EF660000}"/>
    <cellStyle name="Migliaia 23 3 3 4 3" xfId="32675" xr:uid="{00000000-0005-0000-0000-0000F0660000}"/>
    <cellStyle name="Migliaia 23 3 3 4 4" xfId="37846" xr:uid="{00000000-0005-0000-0000-0000F1660000}"/>
    <cellStyle name="Migliaia 23 3 3 4 5" xfId="20821" xr:uid="{00000000-0005-0000-0000-0000F2660000}"/>
    <cellStyle name="Migliaia 23 3 3 5" xfId="20822" xr:uid="{00000000-0005-0000-0000-0000F3660000}"/>
    <cellStyle name="Migliaia 23 3 3 5 2" xfId="29759" xr:uid="{00000000-0005-0000-0000-0000F4660000}"/>
    <cellStyle name="Migliaia 23 3 3 5 2 2" xfId="35196" xr:uid="{00000000-0005-0000-0000-0000F5660000}"/>
    <cellStyle name="Migliaia 23 3 3 5 2 3" xfId="40498" xr:uid="{00000000-0005-0000-0000-0000F6660000}"/>
    <cellStyle name="Migliaia 23 3 3 5 3" xfId="32676" xr:uid="{00000000-0005-0000-0000-0000F7660000}"/>
    <cellStyle name="Migliaia 23 3 3 5 4" xfId="37847" xr:uid="{00000000-0005-0000-0000-0000F8660000}"/>
    <cellStyle name="Migliaia 23 3 3 6" xfId="29755" xr:uid="{00000000-0005-0000-0000-0000F9660000}"/>
    <cellStyle name="Migliaia 23 3 3 6 2" xfId="35192" xr:uid="{00000000-0005-0000-0000-0000FA660000}"/>
    <cellStyle name="Migliaia 23 3 3 6 3" xfId="40494" xr:uid="{00000000-0005-0000-0000-0000FB660000}"/>
    <cellStyle name="Migliaia 23 3 3 7" xfId="32672" xr:uid="{00000000-0005-0000-0000-0000FC660000}"/>
    <cellStyle name="Migliaia 23 3 3 8" xfId="37843" xr:uid="{00000000-0005-0000-0000-0000FD660000}"/>
    <cellStyle name="Migliaia 23 3 3 9" xfId="12544" xr:uid="{00000000-0005-0000-0000-0000FE660000}"/>
    <cellStyle name="Migliaia 23 3 4" xfId="3280" xr:uid="{00000000-0005-0000-0000-0000FF660000}"/>
    <cellStyle name="Migliaia 23 3 4 2" xfId="4790" xr:uid="{00000000-0005-0000-0000-000000670000}"/>
    <cellStyle name="Migliaia 23 3 4 2 2" xfId="10742" xr:uid="{00000000-0005-0000-0000-000001670000}"/>
    <cellStyle name="Migliaia 23 3 4 2 3" xfId="14894" xr:uid="{00000000-0005-0000-0000-000002670000}"/>
    <cellStyle name="Migliaia 23 3 4 2 4" xfId="16455" xr:uid="{00000000-0005-0000-0000-000003670000}"/>
    <cellStyle name="Migliaia 23 3 4 2 5" xfId="28629" xr:uid="{00000000-0005-0000-0000-000004670000}"/>
    <cellStyle name="Migliaia 23 3 4 2 6" xfId="12547" xr:uid="{00000000-0005-0000-0000-000005670000}"/>
    <cellStyle name="Migliaia 23 3 4 3" xfId="9990" xr:uid="{00000000-0005-0000-0000-000006670000}"/>
    <cellStyle name="Migliaia 23 3 4 3 2" xfId="31515" xr:uid="{00000000-0005-0000-0000-000007670000}"/>
    <cellStyle name="Migliaia 23 3 4 3 2 2" xfId="36675" xr:uid="{00000000-0005-0000-0000-000008670000}"/>
    <cellStyle name="Migliaia 23 3 4 3 2 3" xfId="41977" xr:uid="{00000000-0005-0000-0000-000009670000}"/>
    <cellStyle name="Migliaia 23 3 4 3 3" xfId="34024" xr:uid="{00000000-0005-0000-0000-00000A670000}"/>
    <cellStyle name="Migliaia 23 3 4 3 4" xfId="39326" xr:uid="{00000000-0005-0000-0000-00000B670000}"/>
    <cellStyle name="Migliaia 23 3 4 4" xfId="16454" xr:uid="{00000000-0005-0000-0000-00000C670000}"/>
    <cellStyle name="Migliaia 23 3 4 4 2" xfId="35197" xr:uid="{00000000-0005-0000-0000-00000D670000}"/>
    <cellStyle name="Migliaia 23 3 4 4 3" xfId="40499" xr:uid="{00000000-0005-0000-0000-00000E670000}"/>
    <cellStyle name="Migliaia 23 3 4 4 4" xfId="29760" xr:uid="{00000000-0005-0000-0000-00000F670000}"/>
    <cellStyle name="Migliaia 23 3 4 5" xfId="32677" xr:uid="{00000000-0005-0000-0000-000010670000}"/>
    <cellStyle name="Migliaia 23 3 4 6" xfId="37848" xr:uid="{00000000-0005-0000-0000-000011670000}"/>
    <cellStyle name="Migliaia 23 3 4 7" xfId="12546" xr:uid="{00000000-0005-0000-0000-000012670000}"/>
    <cellStyle name="Migliaia 23 3 5" xfId="4060" xr:uid="{00000000-0005-0000-0000-000013670000}"/>
    <cellStyle name="Migliaia 23 3 5 2" xfId="10530" xr:uid="{00000000-0005-0000-0000-000014670000}"/>
    <cellStyle name="Migliaia 23 3 5 2 2" xfId="31516" xr:uid="{00000000-0005-0000-0000-000015670000}"/>
    <cellStyle name="Migliaia 23 3 5 2 2 2" xfId="36676" xr:uid="{00000000-0005-0000-0000-000016670000}"/>
    <cellStyle name="Migliaia 23 3 5 2 2 3" xfId="41978" xr:uid="{00000000-0005-0000-0000-000017670000}"/>
    <cellStyle name="Migliaia 23 3 5 2 3" xfId="34025" xr:uid="{00000000-0005-0000-0000-000018670000}"/>
    <cellStyle name="Migliaia 23 3 5 2 4" xfId="39327" xr:uid="{00000000-0005-0000-0000-000019670000}"/>
    <cellStyle name="Migliaia 23 3 5 3" xfId="16456" xr:uid="{00000000-0005-0000-0000-00001A670000}"/>
    <cellStyle name="Migliaia 23 3 5 3 2" xfId="35198" xr:uid="{00000000-0005-0000-0000-00001B670000}"/>
    <cellStyle name="Migliaia 23 3 5 3 3" xfId="40500" xr:uid="{00000000-0005-0000-0000-00001C670000}"/>
    <cellStyle name="Migliaia 23 3 5 3 4" xfId="29761" xr:uid="{00000000-0005-0000-0000-00001D670000}"/>
    <cellStyle name="Migliaia 23 3 5 4" xfId="32678" xr:uid="{00000000-0005-0000-0000-00001E670000}"/>
    <cellStyle name="Migliaia 23 3 5 5" xfId="37849" xr:uid="{00000000-0005-0000-0000-00001F670000}"/>
    <cellStyle name="Migliaia 23 3 5 6" xfId="12548" xr:uid="{00000000-0005-0000-0000-000020670000}"/>
    <cellStyle name="Migliaia 23 3 6" xfId="3623" xr:uid="{00000000-0005-0000-0000-000021670000}"/>
    <cellStyle name="Migliaia 23 3 6 2" xfId="10235" xr:uid="{00000000-0005-0000-0000-000022670000}"/>
    <cellStyle name="Migliaia 23 3 6 2 2" xfId="35199" xr:uid="{00000000-0005-0000-0000-000023670000}"/>
    <cellStyle name="Migliaia 23 3 6 2 3" xfId="40501" xr:uid="{00000000-0005-0000-0000-000024670000}"/>
    <cellStyle name="Migliaia 23 3 6 3" xfId="14861" xr:uid="{00000000-0005-0000-0000-000025670000}"/>
    <cellStyle name="Migliaia 23 3 6 4" xfId="16457" xr:uid="{00000000-0005-0000-0000-000026670000}"/>
    <cellStyle name="Migliaia 23 3 6 4 2" xfId="37850" xr:uid="{00000000-0005-0000-0000-000027670000}"/>
    <cellStyle name="Migliaia 23 3 6 5" xfId="12549" xr:uid="{00000000-0005-0000-0000-000028670000}"/>
    <cellStyle name="Migliaia 23 3 7" xfId="8547" xr:uid="{00000000-0005-0000-0000-000029670000}"/>
    <cellStyle name="Migliaia 23 3 7 2" xfId="29762" xr:uid="{00000000-0005-0000-0000-00002A670000}"/>
    <cellStyle name="Migliaia 23 3 7 2 2" xfId="35200" xr:uid="{00000000-0005-0000-0000-00002B670000}"/>
    <cellStyle name="Migliaia 23 3 7 2 3" xfId="40502" xr:uid="{00000000-0005-0000-0000-00002C670000}"/>
    <cellStyle name="Migliaia 23 3 7 3" xfId="32679" xr:uid="{00000000-0005-0000-0000-00002D670000}"/>
    <cellStyle name="Migliaia 23 3 7 4" xfId="37851" xr:uid="{00000000-0005-0000-0000-00002E670000}"/>
    <cellStyle name="Migliaia 23 3 8" xfId="13686" xr:uid="{00000000-0005-0000-0000-00002F670000}"/>
    <cellStyle name="Migliaia 23 3 8 2" xfId="29763" xr:uid="{00000000-0005-0000-0000-000030670000}"/>
    <cellStyle name="Migliaia 23 3 8 2 2" xfId="35201" xr:uid="{00000000-0005-0000-0000-000031670000}"/>
    <cellStyle name="Migliaia 23 3 8 2 3" xfId="40503" xr:uid="{00000000-0005-0000-0000-000032670000}"/>
    <cellStyle name="Migliaia 23 3 8 3" xfId="32680" xr:uid="{00000000-0005-0000-0000-000033670000}"/>
    <cellStyle name="Migliaia 23 3 8 4" xfId="37852" xr:uid="{00000000-0005-0000-0000-000034670000}"/>
    <cellStyle name="Migliaia 23 3 8 5" xfId="20825" xr:uid="{00000000-0005-0000-0000-000035670000}"/>
    <cellStyle name="Migliaia 23 3 9" xfId="16448" xr:uid="{00000000-0005-0000-0000-000036670000}"/>
    <cellStyle name="Migliaia 23 4" xfId="459" xr:uid="{00000000-0005-0000-0000-000037670000}"/>
    <cellStyle name="Migliaia 23 4 2" xfId="4391" xr:uid="{00000000-0005-0000-0000-000038670000}"/>
    <cellStyle name="Migliaia 23 4 2 2" xfId="5119" xr:uid="{00000000-0005-0000-0000-000039670000}"/>
    <cellStyle name="Migliaia 23 4 2 2 2" xfId="29764" xr:uid="{00000000-0005-0000-0000-00003A670000}"/>
    <cellStyle name="Migliaia 23 4 2 2 2 2" xfId="35202" xr:uid="{00000000-0005-0000-0000-00003B670000}"/>
    <cellStyle name="Migliaia 23 4 2 2 2 3" xfId="40504" xr:uid="{00000000-0005-0000-0000-00003C670000}"/>
    <cellStyle name="Migliaia 23 4 2 2 3" xfId="32681" xr:uid="{00000000-0005-0000-0000-00003D670000}"/>
    <cellStyle name="Migliaia 23 4 2 2 4" xfId="37853" xr:uid="{00000000-0005-0000-0000-00003E670000}"/>
    <cellStyle name="Migliaia 23 4 2 3" xfId="8252" xr:uid="{00000000-0005-0000-0000-00003F670000}"/>
    <cellStyle name="Migliaia 23 4 2 3 2" xfId="29765" xr:uid="{00000000-0005-0000-0000-000040670000}"/>
    <cellStyle name="Migliaia 23 4 2 3 2 2" xfId="35203" xr:uid="{00000000-0005-0000-0000-000041670000}"/>
    <cellStyle name="Migliaia 23 4 2 3 2 3" xfId="40505" xr:uid="{00000000-0005-0000-0000-000042670000}"/>
    <cellStyle name="Migliaia 23 4 2 3 3" xfId="32682" xr:uid="{00000000-0005-0000-0000-000043670000}"/>
    <cellStyle name="Migliaia 23 4 2 3 4" xfId="37854" xr:uid="{00000000-0005-0000-0000-000044670000}"/>
    <cellStyle name="Migliaia 23 4 2 4" xfId="7599" xr:uid="{00000000-0005-0000-0000-000045670000}"/>
    <cellStyle name="Migliaia 23 4 2 5" xfId="6980" xr:uid="{00000000-0005-0000-0000-000046670000}"/>
    <cellStyle name="Migliaia 23 4 2 5 2" xfId="17753" xr:uid="{00000000-0005-0000-0000-000047670000}"/>
    <cellStyle name="Migliaia 23 4 2 5 3" xfId="42511" xr:uid="{00000000-0005-0000-0000-000048670000}"/>
    <cellStyle name="Migliaia 23 4 2 5 4" xfId="46746" xr:uid="{00000000-0005-0000-0000-000049670000}"/>
    <cellStyle name="Migliaia 23 4 2 5 5" xfId="49762" xr:uid="{00000000-0005-0000-0000-00004A670000}"/>
    <cellStyle name="Migliaia 23 4 2 6" xfId="16459" xr:uid="{00000000-0005-0000-0000-00004B670000}"/>
    <cellStyle name="Migliaia 23 4 2 7" xfId="20827" xr:uid="{00000000-0005-0000-0000-00004C670000}"/>
    <cellStyle name="Migliaia 23 4 3" xfId="5120" xr:uid="{00000000-0005-0000-0000-00004D670000}"/>
    <cellStyle name="Migliaia 23 4 3 2" xfId="14500" xr:uid="{00000000-0005-0000-0000-00004E670000}"/>
    <cellStyle name="Migliaia 23 4 3 2 2" xfId="35204" xr:uid="{00000000-0005-0000-0000-00004F670000}"/>
    <cellStyle name="Migliaia 23 4 3 2 3" xfId="40506" xr:uid="{00000000-0005-0000-0000-000050670000}"/>
    <cellStyle name="Migliaia 23 4 3 3" xfId="32683" xr:uid="{00000000-0005-0000-0000-000051670000}"/>
    <cellStyle name="Migliaia 23 4 3 4" xfId="37855" xr:uid="{00000000-0005-0000-0000-000052670000}"/>
    <cellStyle name="Migliaia 23 4 3 5" xfId="13684" xr:uid="{00000000-0005-0000-0000-000053670000}"/>
    <cellStyle name="Migliaia 23 4 4" xfId="8253" xr:uid="{00000000-0005-0000-0000-000054670000}"/>
    <cellStyle name="Migliaia 23 4 4 2" xfId="29766" xr:uid="{00000000-0005-0000-0000-000055670000}"/>
    <cellStyle name="Migliaia 23 4 4 2 2" xfId="35205" xr:uid="{00000000-0005-0000-0000-000056670000}"/>
    <cellStyle name="Migliaia 23 4 4 2 3" xfId="40507" xr:uid="{00000000-0005-0000-0000-000057670000}"/>
    <cellStyle name="Migliaia 23 4 4 3" xfId="32684" xr:uid="{00000000-0005-0000-0000-000058670000}"/>
    <cellStyle name="Migliaia 23 4 4 4" xfId="37856" xr:uid="{00000000-0005-0000-0000-000059670000}"/>
    <cellStyle name="Migliaia 23 4 5" xfId="7598" xr:uid="{00000000-0005-0000-0000-00005A670000}"/>
    <cellStyle name="Migliaia 23 4 5 2" xfId="29767" xr:uid="{00000000-0005-0000-0000-00005B670000}"/>
    <cellStyle name="Migliaia 23 4 5 2 2" xfId="35206" xr:uid="{00000000-0005-0000-0000-00005C670000}"/>
    <cellStyle name="Migliaia 23 4 5 2 3" xfId="40508" xr:uid="{00000000-0005-0000-0000-00005D670000}"/>
    <cellStyle name="Migliaia 23 4 5 3" xfId="32685" xr:uid="{00000000-0005-0000-0000-00005E670000}"/>
    <cellStyle name="Migliaia 23 4 5 4" xfId="37857" xr:uid="{00000000-0005-0000-0000-00005F670000}"/>
    <cellStyle name="Migliaia 23 4 6" xfId="6979" xr:uid="{00000000-0005-0000-0000-000060670000}"/>
    <cellStyle name="Migliaia 23 4 6 2" xfId="17752" xr:uid="{00000000-0005-0000-0000-000061670000}"/>
    <cellStyle name="Migliaia 23 4 6 2 2" xfId="35207" xr:uid="{00000000-0005-0000-0000-000062670000}"/>
    <cellStyle name="Migliaia 23 4 6 2 3" xfId="40509" xr:uid="{00000000-0005-0000-0000-000063670000}"/>
    <cellStyle name="Migliaia 23 4 6 2 4" xfId="29768" xr:uid="{00000000-0005-0000-0000-000064670000}"/>
    <cellStyle name="Migliaia 23 4 6 3" xfId="32686" xr:uid="{00000000-0005-0000-0000-000065670000}"/>
    <cellStyle name="Migliaia 23 4 6 4" xfId="37858" xr:uid="{00000000-0005-0000-0000-000066670000}"/>
    <cellStyle name="Migliaia 23 4 6 5" xfId="20828" xr:uid="{00000000-0005-0000-0000-000067670000}"/>
    <cellStyle name="Migliaia 23 4 6 6" xfId="43648" xr:uid="{00000000-0005-0000-0000-000068670000}"/>
    <cellStyle name="Migliaia 23 4 6 7" xfId="46745" xr:uid="{00000000-0005-0000-0000-000069670000}"/>
    <cellStyle name="Migliaia 23 4 6 8" xfId="49761" xr:uid="{00000000-0005-0000-0000-00006A670000}"/>
    <cellStyle name="Migliaia 23 4 7" xfId="16458" xr:uid="{00000000-0005-0000-0000-00006B670000}"/>
    <cellStyle name="Migliaia 23 4 7 2" xfId="29769" xr:uid="{00000000-0005-0000-0000-00006C670000}"/>
    <cellStyle name="Migliaia 23 4 7 2 2" xfId="35208" xr:uid="{00000000-0005-0000-0000-00006D670000}"/>
    <cellStyle name="Migliaia 23 4 7 2 3" xfId="40510" xr:uid="{00000000-0005-0000-0000-00006E670000}"/>
    <cellStyle name="Migliaia 23 4 7 3" xfId="32687" xr:uid="{00000000-0005-0000-0000-00006F670000}"/>
    <cellStyle name="Migliaia 23 4 7 4" xfId="37859" xr:uid="{00000000-0005-0000-0000-000070670000}"/>
    <cellStyle name="Migliaia 23 4 7 5" xfId="20829" xr:uid="{00000000-0005-0000-0000-000071670000}"/>
    <cellStyle name="Migliaia 23 4 8" xfId="20826" xr:uid="{00000000-0005-0000-0000-000072670000}"/>
    <cellStyle name="Migliaia 23 4 9" xfId="2417" xr:uid="{00000000-0005-0000-0000-000073670000}"/>
    <cellStyle name="Migliaia 23 5" xfId="460" xr:uid="{00000000-0005-0000-0000-000074670000}"/>
    <cellStyle name="Migliaia 23 5 2" xfId="4392" xr:uid="{00000000-0005-0000-0000-000075670000}"/>
    <cellStyle name="Migliaia 23 5 2 2" xfId="14716" xr:uid="{00000000-0005-0000-0000-000076670000}"/>
    <cellStyle name="Migliaia 23 5 2 2 2" xfId="35209" xr:uid="{00000000-0005-0000-0000-000077670000}"/>
    <cellStyle name="Migliaia 23 5 2 2 3" xfId="40511" xr:uid="{00000000-0005-0000-0000-000078670000}"/>
    <cellStyle name="Migliaia 23 5 2 3" xfId="16461" xr:uid="{00000000-0005-0000-0000-000079670000}"/>
    <cellStyle name="Migliaia 23 5 2 3 2" xfId="32688" xr:uid="{00000000-0005-0000-0000-00007A670000}"/>
    <cellStyle name="Migliaia 23 5 2 4" xfId="37860" xr:uid="{00000000-0005-0000-0000-00007B670000}"/>
    <cellStyle name="Migliaia 23 5 2 5" xfId="12550" xr:uid="{00000000-0005-0000-0000-00007C670000}"/>
    <cellStyle name="Migliaia 23 5 3" xfId="7600" xr:uid="{00000000-0005-0000-0000-00007D670000}"/>
    <cellStyle name="Migliaia 23 5 3 2" xfId="29770" xr:uid="{00000000-0005-0000-0000-00007E670000}"/>
    <cellStyle name="Migliaia 23 5 3 2 2" xfId="35210" xr:uid="{00000000-0005-0000-0000-00007F670000}"/>
    <cellStyle name="Migliaia 23 5 3 2 3" xfId="40512" xr:uid="{00000000-0005-0000-0000-000080670000}"/>
    <cellStyle name="Migliaia 23 5 3 3" xfId="32689" xr:uid="{00000000-0005-0000-0000-000081670000}"/>
    <cellStyle name="Migliaia 23 5 3 4" xfId="37861" xr:uid="{00000000-0005-0000-0000-000082670000}"/>
    <cellStyle name="Migliaia 23 5 4" xfId="6981" xr:uid="{00000000-0005-0000-0000-000083670000}"/>
    <cellStyle name="Migliaia 23 5 4 2" xfId="17754" xr:uid="{00000000-0005-0000-0000-000084670000}"/>
    <cellStyle name="Migliaia 23 5 4 2 2" xfId="35211" xr:uid="{00000000-0005-0000-0000-000085670000}"/>
    <cellStyle name="Migliaia 23 5 4 2 3" xfId="40513" xr:uid="{00000000-0005-0000-0000-000086670000}"/>
    <cellStyle name="Migliaia 23 5 4 2 4" xfId="29771" xr:uid="{00000000-0005-0000-0000-000087670000}"/>
    <cellStyle name="Migliaia 23 5 4 3" xfId="32690" xr:uid="{00000000-0005-0000-0000-000088670000}"/>
    <cellStyle name="Migliaia 23 5 4 4" xfId="37862" xr:uid="{00000000-0005-0000-0000-000089670000}"/>
    <cellStyle name="Migliaia 23 5 4 5" xfId="20831" xr:uid="{00000000-0005-0000-0000-00008A670000}"/>
    <cellStyle name="Migliaia 23 5 4 6" xfId="43883" xr:uid="{00000000-0005-0000-0000-00008B670000}"/>
    <cellStyle name="Migliaia 23 5 4 7" xfId="46747" xr:uid="{00000000-0005-0000-0000-00008C670000}"/>
    <cellStyle name="Migliaia 23 5 4 8" xfId="49763" xr:uid="{00000000-0005-0000-0000-00008D670000}"/>
    <cellStyle name="Migliaia 23 5 5" xfId="16460" xr:uid="{00000000-0005-0000-0000-00008E670000}"/>
    <cellStyle name="Migliaia 23 5 5 2" xfId="29772" xr:uid="{00000000-0005-0000-0000-00008F670000}"/>
    <cellStyle name="Migliaia 23 5 5 2 2" xfId="35212" xr:uid="{00000000-0005-0000-0000-000090670000}"/>
    <cellStyle name="Migliaia 23 5 5 2 3" xfId="40514" xr:uid="{00000000-0005-0000-0000-000091670000}"/>
    <cellStyle name="Migliaia 23 5 5 3" xfId="32691" xr:uid="{00000000-0005-0000-0000-000092670000}"/>
    <cellStyle name="Migliaia 23 5 5 4" xfId="37863" xr:uid="{00000000-0005-0000-0000-000093670000}"/>
    <cellStyle name="Migliaia 23 5 5 5" xfId="20832" xr:uid="{00000000-0005-0000-0000-000094670000}"/>
    <cellStyle name="Migliaia 23 5 6" xfId="20833" xr:uid="{00000000-0005-0000-0000-000095670000}"/>
    <cellStyle name="Migliaia 23 5 6 2" xfId="29773" xr:uid="{00000000-0005-0000-0000-000096670000}"/>
    <cellStyle name="Migliaia 23 5 6 2 2" xfId="35213" xr:uid="{00000000-0005-0000-0000-000097670000}"/>
    <cellStyle name="Migliaia 23 5 6 2 3" xfId="40515" xr:uid="{00000000-0005-0000-0000-000098670000}"/>
    <cellStyle name="Migliaia 23 5 6 3" xfId="32692" xr:uid="{00000000-0005-0000-0000-000099670000}"/>
    <cellStyle name="Migliaia 23 5 6 4" xfId="37864" xr:uid="{00000000-0005-0000-0000-00009A670000}"/>
    <cellStyle name="Migliaia 23 5 7" xfId="20830" xr:uid="{00000000-0005-0000-0000-00009B670000}"/>
    <cellStyle name="Migliaia 23 5 8" xfId="2418" xr:uid="{00000000-0005-0000-0000-00009C670000}"/>
    <cellStyle name="Migliaia 23 6" xfId="2413" xr:uid="{00000000-0005-0000-0000-00009D670000}"/>
    <cellStyle name="Migliaia 23 6 2" xfId="4387" xr:uid="{00000000-0005-0000-0000-00009E670000}"/>
    <cellStyle name="Migliaia 23 6 2 2" xfId="6019" xr:uid="{00000000-0005-0000-0000-00009F670000}"/>
    <cellStyle name="Migliaia 23 6 2 3" xfId="14972" xr:uid="{00000000-0005-0000-0000-0000A0670000}"/>
    <cellStyle name="Migliaia 23 6 2 4" xfId="16463" xr:uid="{00000000-0005-0000-0000-0000A1670000}"/>
    <cellStyle name="Migliaia 23 6 2 5" xfId="28631" xr:uid="{00000000-0005-0000-0000-0000A2670000}"/>
    <cellStyle name="Migliaia 23 6 2 6" xfId="12552" xr:uid="{00000000-0005-0000-0000-0000A3670000}"/>
    <cellStyle name="Migliaia 23 6 3" xfId="5771" xr:uid="{00000000-0005-0000-0000-0000A4670000}"/>
    <cellStyle name="Migliaia 23 6 3 2" xfId="31517" xr:uid="{00000000-0005-0000-0000-0000A5670000}"/>
    <cellStyle name="Migliaia 23 6 3 2 2" xfId="36677" xr:uid="{00000000-0005-0000-0000-0000A6670000}"/>
    <cellStyle name="Migliaia 23 6 3 2 3" xfId="41979" xr:uid="{00000000-0005-0000-0000-0000A7670000}"/>
    <cellStyle name="Migliaia 23 6 3 3" xfId="34026" xr:uid="{00000000-0005-0000-0000-0000A8670000}"/>
    <cellStyle name="Migliaia 23 6 3 4" xfId="39328" xr:uid="{00000000-0005-0000-0000-0000A9670000}"/>
    <cellStyle name="Migliaia 23 6 4" xfId="16462" xr:uid="{00000000-0005-0000-0000-0000AA670000}"/>
    <cellStyle name="Migliaia 23 6 4 2" xfId="35214" xr:uid="{00000000-0005-0000-0000-0000AB670000}"/>
    <cellStyle name="Migliaia 23 6 4 3" xfId="40516" xr:uid="{00000000-0005-0000-0000-0000AC670000}"/>
    <cellStyle name="Migliaia 23 6 4 4" xfId="29774" xr:uid="{00000000-0005-0000-0000-0000AD670000}"/>
    <cellStyle name="Migliaia 23 6 5" xfId="32693" xr:uid="{00000000-0005-0000-0000-0000AE670000}"/>
    <cellStyle name="Migliaia 23 6 6" xfId="37865" xr:uid="{00000000-0005-0000-0000-0000AF670000}"/>
    <cellStyle name="Migliaia 23 6 7" xfId="12551" xr:uid="{00000000-0005-0000-0000-0000B0670000}"/>
    <cellStyle name="Migliaia 23 7" xfId="4058" xr:uid="{00000000-0005-0000-0000-0000B1670000}"/>
    <cellStyle name="Migliaia 23 7 2" xfId="10528" xr:uid="{00000000-0005-0000-0000-0000B2670000}"/>
    <cellStyle name="Migliaia 23 7 2 2" xfId="31518" xr:uid="{00000000-0005-0000-0000-0000B3670000}"/>
    <cellStyle name="Migliaia 23 7 2 2 2" xfId="36678" xr:uid="{00000000-0005-0000-0000-0000B4670000}"/>
    <cellStyle name="Migliaia 23 7 2 2 3" xfId="41980" xr:uid="{00000000-0005-0000-0000-0000B5670000}"/>
    <cellStyle name="Migliaia 23 7 2 3" xfId="34027" xr:uid="{00000000-0005-0000-0000-0000B6670000}"/>
    <cellStyle name="Migliaia 23 7 2 4" xfId="39329" xr:uid="{00000000-0005-0000-0000-0000B7670000}"/>
    <cellStyle name="Migliaia 23 7 3" xfId="16464" xr:uid="{00000000-0005-0000-0000-0000B8670000}"/>
    <cellStyle name="Migliaia 23 7 3 2" xfId="35215" xr:uid="{00000000-0005-0000-0000-0000B9670000}"/>
    <cellStyle name="Migliaia 23 7 3 3" xfId="40517" xr:uid="{00000000-0005-0000-0000-0000BA670000}"/>
    <cellStyle name="Migliaia 23 7 3 4" xfId="29775" xr:uid="{00000000-0005-0000-0000-0000BB670000}"/>
    <cellStyle name="Migliaia 23 7 4" xfId="32694" xr:uid="{00000000-0005-0000-0000-0000BC670000}"/>
    <cellStyle name="Migliaia 23 7 5" xfId="37866" xr:uid="{00000000-0005-0000-0000-0000BD670000}"/>
    <cellStyle name="Migliaia 23 7 6" xfId="12553" xr:uid="{00000000-0005-0000-0000-0000BE670000}"/>
    <cellStyle name="Migliaia 23 8" xfId="3621" xr:uid="{00000000-0005-0000-0000-0000BF670000}"/>
    <cellStyle name="Migliaia 23 8 2" xfId="10233" xr:uid="{00000000-0005-0000-0000-0000C0670000}"/>
    <cellStyle name="Migliaia 23 8 2 2" xfId="31519" xr:uid="{00000000-0005-0000-0000-0000C1670000}"/>
    <cellStyle name="Migliaia 23 8 2 2 2" xfId="36679" xr:uid="{00000000-0005-0000-0000-0000C2670000}"/>
    <cellStyle name="Migliaia 23 8 2 2 3" xfId="41981" xr:uid="{00000000-0005-0000-0000-0000C3670000}"/>
    <cellStyle name="Migliaia 23 8 2 3" xfId="34028" xr:uid="{00000000-0005-0000-0000-0000C4670000}"/>
    <cellStyle name="Migliaia 23 8 2 4" xfId="39330" xr:uid="{00000000-0005-0000-0000-0000C5670000}"/>
    <cellStyle name="Migliaia 23 8 3" xfId="16465" xr:uid="{00000000-0005-0000-0000-0000C6670000}"/>
    <cellStyle name="Migliaia 23 8 3 2" xfId="35216" xr:uid="{00000000-0005-0000-0000-0000C7670000}"/>
    <cellStyle name="Migliaia 23 8 3 3" xfId="40518" xr:uid="{00000000-0005-0000-0000-0000C8670000}"/>
    <cellStyle name="Migliaia 23 8 3 4" xfId="29776" xr:uid="{00000000-0005-0000-0000-0000C9670000}"/>
    <cellStyle name="Migliaia 23 8 4" xfId="32695" xr:uid="{00000000-0005-0000-0000-0000CA670000}"/>
    <cellStyle name="Migliaia 23 8 5" xfId="37867" xr:uid="{00000000-0005-0000-0000-0000CB670000}"/>
    <cellStyle name="Migliaia 23 8 6" xfId="12554" xr:uid="{00000000-0005-0000-0000-0000CC670000}"/>
    <cellStyle name="Migliaia 23 9" xfId="13469" xr:uid="{00000000-0005-0000-0000-0000CD670000}"/>
    <cellStyle name="Migliaia 23 9 2" xfId="29777" xr:uid="{00000000-0005-0000-0000-0000CE670000}"/>
    <cellStyle name="Migliaia 23 9 2 2" xfId="35217" xr:uid="{00000000-0005-0000-0000-0000CF670000}"/>
    <cellStyle name="Migliaia 23 9 2 3" xfId="40519" xr:uid="{00000000-0005-0000-0000-0000D0670000}"/>
    <cellStyle name="Migliaia 23 9 3" xfId="32696" xr:uid="{00000000-0005-0000-0000-0000D1670000}"/>
    <cellStyle name="Migliaia 23 9 4" xfId="37868" xr:uid="{00000000-0005-0000-0000-0000D2670000}"/>
    <cellStyle name="Migliaia 24" xfId="461" xr:uid="{00000000-0005-0000-0000-0000D3670000}"/>
    <cellStyle name="Migliaia 24 10" xfId="16466" xr:uid="{00000000-0005-0000-0000-0000D4670000}"/>
    <cellStyle name="Migliaia 24 10 2" xfId="35218" xr:uid="{00000000-0005-0000-0000-0000D5670000}"/>
    <cellStyle name="Migliaia 24 10 3" xfId="40520" xr:uid="{00000000-0005-0000-0000-0000D6670000}"/>
    <cellStyle name="Migliaia 24 10 4" xfId="29778" xr:uid="{00000000-0005-0000-0000-0000D7670000}"/>
    <cellStyle name="Migliaia 24 11" xfId="32697" xr:uid="{00000000-0005-0000-0000-0000D8670000}"/>
    <cellStyle name="Migliaia 24 12" xfId="37869" xr:uid="{00000000-0005-0000-0000-0000D9670000}"/>
    <cellStyle name="Migliaia 24 13" xfId="1829" xr:uid="{00000000-0005-0000-0000-0000DA670000}"/>
    <cellStyle name="Migliaia 24 2" xfId="462" xr:uid="{00000000-0005-0000-0000-0000DB670000}"/>
    <cellStyle name="Migliaia 24 2 2" xfId="2420" xr:uid="{00000000-0005-0000-0000-0000DC670000}"/>
    <cellStyle name="Migliaia 24 2 2 2" xfId="4394" xr:uid="{00000000-0005-0000-0000-0000DD670000}"/>
    <cellStyle name="Migliaia 24 2 2 2 2" xfId="10683" xr:uid="{00000000-0005-0000-0000-0000DE670000}"/>
    <cellStyle name="Migliaia 24 2 2 2 2 2" xfId="35219" xr:uid="{00000000-0005-0000-0000-0000DF670000}"/>
    <cellStyle name="Migliaia 24 2 2 2 2 3" xfId="40521" xr:uid="{00000000-0005-0000-0000-0000E0670000}"/>
    <cellStyle name="Migliaia 24 2 2 2 3" xfId="14717" xr:uid="{00000000-0005-0000-0000-0000E1670000}"/>
    <cellStyle name="Migliaia 24 2 2 2 4" xfId="16469" xr:uid="{00000000-0005-0000-0000-0000E2670000}"/>
    <cellStyle name="Migliaia 24 2 2 2 4 2" xfId="37870" xr:uid="{00000000-0005-0000-0000-0000E3670000}"/>
    <cellStyle name="Migliaia 24 2 2 2 5" xfId="12555" xr:uid="{00000000-0005-0000-0000-0000E4670000}"/>
    <cellStyle name="Migliaia 24 2 2 3" xfId="7908" xr:uid="{00000000-0005-0000-0000-0000E5670000}"/>
    <cellStyle name="Migliaia 24 2 2 3 2" xfId="31520" xr:uid="{00000000-0005-0000-0000-0000E6670000}"/>
    <cellStyle name="Migliaia 24 2 2 3 2 2" xfId="36680" xr:uid="{00000000-0005-0000-0000-0000E7670000}"/>
    <cellStyle name="Migliaia 24 2 2 3 2 3" xfId="41982" xr:uid="{00000000-0005-0000-0000-0000E8670000}"/>
    <cellStyle name="Migliaia 24 2 2 3 3" xfId="34029" xr:uid="{00000000-0005-0000-0000-0000E9670000}"/>
    <cellStyle name="Migliaia 24 2 2 3 4" xfId="39331" xr:uid="{00000000-0005-0000-0000-0000EA670000}"/>
    <cellStyle name="Migliaia 24 2 2 4" xfId="6982" xr:uid="{00000000-0005-0000-0000-0000EB670000}"/>
    <cellStyle name="Migliaia 24 2 2 4 2" xfId="17755" xr:uid="{00000000-0005-0000-0000-0000EC670000}"/>
    <cellStyle name="Migliaia 24 2 2 4 3" xfId="33809" xr:uid="{00000000-0005-0000-0000-0000ED670000}"/>
    <cellStyle name="Migliaia 24 2 2 4 4" xfId="46748" xr:uid="{00000000-0005-0000-0000-0000EE670000}"/>
    <cellStyle name="Migliaia 24 2 2 4 5" xfId="49764" xr:uid="{00000000-0005-0000-0000-0000EF670000}"/>
    <cellStyle name="Migliaia 24 2 2 5" xfId="16468" xr:uid="{00000000-0005-0000-0000-0000F0670000}"/>
    <cellStyle name="Migliaia 24 2 2 6" xfId="20835" xr:uid="{00000000-0005-0000-0000-0000F1670000}"/>
    <cellStyle name="Migliaia 24 2 3" xfId="4062" xr:uid="{00000000-0005-0000-0000-0000F2670000}"/>
    <cellStyle name="Migliaia 24 2 3 2" xfId="10532" xr:uid="{00000000-0005-0000-0000-0000F3670000}"/>
    <cellStyle name="Migliaia 24 2 3 2 2" xfId="31521" xr:uid="{00000000-0005-0000-0000-0000F4670000}"/>
    <cellStyle name="Migliaia 24 2 3 2 2 2" xfId="36681" xr:uid="{00000000-0005-0000-0000-0000F5670000}"/>
    <cellStyle name="Migliaia 24 2 3 2 2 3" xfId="41983" xr:uid="{00000000-0005-0000-0000-0000F6670000}"/>
    <cellStyle name="Migliaia 24 2 3 2 3" xfId="34030" xr:uid="{00000000-0005-0000-0000-0000F7670000}"/>
    <cellStyle name="Migliaia 24 2 3 2 4" xfId="39332" xr:uid="{00000000-0005-0000-0000-0000F8670000}"/>
    <cellStyle name="Migliaia 24 2 3 3" xfId="16470" xr:uid="{00000000-0005-0000-0000-0000F9670000}"/>
    <cellStyle name="Migliaia 24 2 3 3 2" xfId="35220" xr:uid="{00000000-0005-0000-0000-0000FA670000}"/>
    <cellStyle name="Migliaia 24 2 3 3 3" xfId="40522" xr:uid="{00000000-0005-0000-0000-0000FB670000}"/>
    <cellStyle name="Migliaia 24 2 3 3 4" xfId="29779" xr:uid="{00000000-0005-0000-0000-0000FC670000}"/>
    <cellStyle name="Migliaia 24 2 3 4" xfId="32698" xr:uid="{00000000-0005-0000-0000-0000FD670000}"/>
    <cellStyle name="Migliaia 24 2 3 5" xfId="37871" xr:uid="{00000000-0005-0000-0000-0000FE670000}"/>
    <cellStyle name="Migliaia 24 2 3 6" xfId="12556" xr:uid="{00000000-0005-0000-0000-0000FF670000}"/>
    <cellStyle name="Migliaia 24 2 4" xfId="3626" xr:uid="{00000000-0005-0000-0000-000000680000}"/>
    <cellStyle name="Migliaia 24 2 4 2" xfId="10237" xr:uid="{00000000-0005-0000-0000-000001680000}"/>
    <cellStyle name="Migliaia 24 2 4 2 2" xfId="35221" xr:uid="{00000000-0005-0000-0000-000002680000}"/>
    <cellStyle name="Migliaia 24 2 4 2 3" xfId="40523" xr:uid="{00000000-0005-0000-0000-000003680000}"/>
    <cellStyle name="Migliaia 24 2 4 3" xfId="14925" xr:uid="{00000000-0005-0000-0000-000004680000}"/>
    <cellStyle name="Migliaia 24 2 4 4" xfId="16471" xr:uid="{00000000-0005-0000-0000-000005680000}"/>
    <cellStyle name="Migliaia 24 2 4 4 2" xfId="37872" xr:uid="{00000000-0005-0000-0000-000006680000}"/>
    <cellStyle name="Migliaia 24 2 4 5" xfId="12557" xr:uid="{00000000-0005-0000-0000-000007680000}"/>
    <cellStyle name="Migliaia 24 2 5" xfId="9423" xr:uid="{00000000-0005-0000-0000-000008680000}"/>
    <cellStyle name="Migliaia 24 2 5 2" xfId="29780" xr:uid="{00000000-0005-0000-0000-000009680000}"/>
    <cellStyle name="Migliaia 24 2 5 2 2" xfId="35222" xr:uid="{00000000-0005-0000-0000-00000A680000}"/>
    <cellStyle name="Migliaia 24 2 5 2 3" xfId="40524" xr:uid="{00000000-0005-0000-0000-00000B680000}"/>
    <cellStyle name="Migliaia 24 2 5 3" xfId="32699" xr:uid="{00000000-0005-0000-0000-00000C680000}"/>
    <cellStyle name="Migliaia 24 2 5 4" xfId="37873" xr:uid="{00000000-0005-0000-0000-00000D680000}"/>
    <cellStyle name="Migliaia 24 2 6" xfId="16467" xr:uid="{00000000-0005-0000-0000-00000E680000}"/>
    <cellStyle name="Migliaia 24 2 6 2" xfId="29781" xr:uid="{00000000-0005-0000-0000-00000F680000}"/>
    <cellStyle name="Migliaia 24 2 6 2 2" xfId="35223" xr:uid="{00000000-0005-0000-0000-000010680000}"/>
    <cellStyle name="Migliaia 24 2 6 2 3" xfId="40525" xr:uid="{00000000-0005-0000-0000-000011680000}"/>
    <cellStyle name="Migliaia 24 2 6 3" xfId="32700" xr:uid="{00000000-0005-0000-0000-000012680000}"/>
    <cellStyle name="Migliaia 24 2 6 4" xfId="37874" xr:uid="{00000000-0005-0000-0000-000013680000}"/>
    <cellStyle name="Migliaia 24 2 6 5" xfId="20836" xr:uid="{00000000-0005-0000-0000-000014680000}"/>
    <cellStyle name="Migliaia 24 2 7" xfId="20834" xr:uid="{00000000-0005-0000-0000-000015680000}"/>
    <cellStyle name="Migliaia 24 2 8" xfId="1830" xr:uid="{00000000-0005-0000-0000-000016680000}"/>
    <cellStyle name="Migliaia 24 3" xfId="463" xr:uid="{00000000-0005-0000-0000-000017680000}"/>
    <cellStyle name="Migliaia 24 3 10" xfId="20837" xr:uid="{00000000-0005-0000-0000-000018680000}"/>
    <cellStyle name="Migliaia 24 3 11" xfId="12558" xr:uid="{00000000-0005-0000-0000-000019680000}"/>
    <cellStyle name="Migliaia 24 3 12" xfId="1831" xr:uid="{00000000-0005-0000-0000-00001A680000}"/>
    <cellStyle name="Migliaia 24 3 2" xfId="464" xr:uid="{00000000-0005-0000-0000-00001B680000}"/>
    <cellStyle name="Migliaia 24 3 2 2" xfId="4396" xr:uid="{00000000-0005-0000-0000-00001C680000}"/>
    <cellStyle name="Migliaia 24 3 2 2 2" xfId="8254" xr:uid="{00000000-0005-0000-0000-00001D680000}"/>
    <cellStyle name="Migliaia 24 3 2 2 2 2" xfId="14718" xr:uid="{00000000-0005-0000-0000-00001E680000}"/>
    <cellStyle name="Migliaia 24 3 2 2 2 2 2" xfId="18164" xr:uid="{00000000-0005-0000-0000-00001F680000}"/>
    <cellStyle name="Migliaia 24 3 2 2 2 2 2 2" xfId="35224" xr:uid="{00000000-0005-0000-0000-000020680000}"/>
    <cellStyle name="Migliaia 24 3 2 2 2 2 3" xfId="40526" xr:uid="{00000000-0005-0000-0000-000021680000}"/>
    <cellStyle name="Migliaia 24 3 2 2 2 2 4" xfId="29782" xr:uid="{00000000-0005-0000-0000-000022680000}"/>
    <cellStyle name="Migliaia 24 3 2 2 2 3" xfId="32701" xr:uid="{00000000-0005-0000-0000-000023680000}"/>
    <cellStyle name="Migliaia 24 3 2 2 2 4" xfId="37875" xr:uid="{00000000-0005-0000-0000-000024680000}"/>
    <cellStyle name="Migliaia 24 3 2 2 2 5" xfId="42586" xr:uid="{00000000-0005-0000-0000-000025680000}"/>
    <cellStyle name="Migliaia 24 3 2 2 2 6" xfId="47170" xr:uid="{00000000-0005-0000-0000-000026680000}"/>
    <cellStyle name="Migliaia 24 3 2 2 2 7" xfId="50186" xr:uid="{00000000-0005-0000-0000-000027680000}"/>
    <cellStyle name="Migliaia 24 3 2 2 2 8" xfId="13961" xr:uid="{00000000-0005-0000-0000-000028680000}"/>
    <cellStyle name="Migliaia 24 3 2 2 3" xfId="7975" xr:uid="{00000000-0005-0000-0000-000029680000}"/>
    <cellStyle name="Migliaia 24 3 2 2 4" xfId="6983" xr:uid="{00000000-0005-0000-0000-00002A680000}"/>
    <cellStyle name="Migliaia 24 3 2 2 4 2" xfId="17756" xr:uid="{00000000-0005-0000-0000-00002B680000}"/>
    <cellStyle name="Migliaia 24 3 2 2 4 3" xfId="43327" xr:uid="{00000000-0005-0000-0000-00002C680000}"/>
    <cellStyle name="Migliaia 24 3 2 2 4 4" xfId="46749" xr:uid="{00000000-0005-0000-0000-00002D680000}"/>
    <cellStyle name="Migliaia 24 3 2 2 4 5" xfId="49765" xr:uid="{00000000-0005-0000-0000-00002E680000}"/>
    <cellStyle name="Migliaia 24 3 2 2 5" xfId="16474" xr:uid="{00000000-0005-0000-0000-00002F680000}"/>
    <cellStyle name="Migliaia 24 3 2 2 6" xfId="20839" xr:uid="{00000000-0005-0000-0000-000030680000}"/>
    <cellStyle name="Migliaia 24 3 2 3" xfId="3628" xr:uid="{00000000-0005-0000-0000-000031680000}"/>
    <cellStyle name="Migliaia 24 3 2 3 2" xfId="8720" xr:uid="{00000000-0005-0000-0000-000032680000}"/>
    <cellStyle name="Migliaia 24 3 2 3 2 2" xfId="35225" xr:uid="{00000000-0005-0000-0000-000033680000}"/>
    <cellStyle name="Migliaia 24 3 2 3 2 3" xfId="40527" xr:uid="{00000000-0005-0000-0000-000034680000}"/>
    <cellStyle name="Migliaia 24 3 2 3 2 4" xfId="29783" xr:uid="{00000000-0005-0000-0000-000035680000}"/>
    <cellStyle name="Migliaia 24 3 2 3 3" xfId="8255" xr:uid="{00000000-0005-0000-0000-000036680000}"/>
    <cellStyle name="Migliaia 24 3 2 3 4" xfId="16475" xr:uid="{00000000-0005-0000-0000-000037680000}"/>
    <cellStyle name="Migliaia 24 3 2 3 4 2" xfId="37876" xr:uid="{00000000-0005-0000-0000-000038680000}"/>
    <cellStyle name="Migliaia 24 3 2 3 5" xfId="12559" xr:uid="{00000000-0005-0000-0000-000039680000}"/>
    <cellStyle name="Migliaia 24 3 2 4" xfId="7601" xr:uid="{00000000-0005-0000-0000-00003A680000}"/>
    <cellStyle name="Migliaia 24 3 2 4 2" xfId="14380" xr:uid="{00000000-0005-0000-0000-00003B680000}"/>
    <cellStyle name="Migliaia 24 3 2 4 2 2" xfId="35226" xr:uid="{00000000-0005-0000-0000-00003C680000}"/>
    <cellStyle name="Migliaia 24 3 2 4 2 3" xfId="40528" xr:uid="{00000000-0005-0000-0000-00003D680000}"/>
    <cellStyle name="Migliaia 24 3 2 4 3" xfId="32702" xr:uid="{00000000-0005-0000-0000-00003E680000}"/>
    <cellStyle name="Migliaia 24 3 2 4 4" xfId="37877" xr:uid="{00000000-0005-0000-0000-00003F680000}"/>
    <cellStyle name="Migliaia 24 3 2 4 5" xfId="13472" xr:uid="{00000000-0005-0000-0000-000040680000}"/>
    <cellStyle name="Migliaia 24 3 2 5" xfId="13682" xr:uid="{00000000-0005-0000-0000-000041680000}"/>
    <cellStyle name="Migliaia 24 3 2 5 2" xfId="29784" xr:uid="{00000000-0005-0000-0000-000042680000}"/>
    <cellStyle name="Migliaia 24 3 2 5 2 2" xfId="35227" xr:uid="{00000000-0005-0000-0000-000043680000}"/>
    <cellStyle name="Migliaia 24 3 2 5 2 3" xfId="40529" xr:uid="{00000000-0005-0000-0000-000044680000}"/>
    <cellStyle name="Migliaia 24 3 2 5 3" xfId="32703" xr:uid="{00000000-0005-0000-0000-000045680000}"/>
    <cellStyle name="Migliaia 24 3 2 5 4" xfId="37878" xr:uid="{00000000-0005-0000-0000-000046680000}"/>
    <cellStyle name="Migliaia 24 3 2 6" xfId="16473" xr:uid="{00000000-0005-0000-0000-000047680000}"/>
    <cellStyle name="Migliaia 24 3 2 6 2" xfId="29785" xr:uid="{00000000-0005-0000-0000-000048680000}"/>
    <cellStyle name="Migliaia 24 3 2 6 2 2" xfId="35228" xr:uid="{00000000-0005-0000-0000-000049680000}"/>
    <cellStyle name="Migliaia 24 3 2 6 2 3" xfId="40530" xr:uid="{00000000-0005-0000-0000-00004A680000}"/>
    <cellStyle name="Migliaia 24 3 2 6 3" xfId="32704" xr:uid="{00000000-0005-0000-0000-00004B680000}"/>
    <cellStyle name="Migliaia 24 3 2 6 4" xfId="37879" xr:uid="{00000000-0005-0000-0000-00004C680000}"/>
    <cellStyle name="Migliaia 24 3 2 6 5" xfId="20840" xr:uid="{00000000-0005-0000-0000-00004D680000}"/>
    <cellStyle name="Migliaia 24 3 2 7" xfId="20838" xr:uid="{00000000-0005-0000-0000-00004E680000}"/>
    <cellStyle name="Migliaia 24 3 2 8" xfId="2422" xr:uid="{00000000-0005-0000-0000-00004F680000}"/>
    <cellStyle name="Migliaia 24 3 3" xfId="2421" xr:uid="{00000000-0005-0000-0000-000050680000}"/>
    <cellStyle name="Migliaia 24 3 3 2" xfId="4395" xr:uid="{00000000-0005-0000-0000-000051680000}"/>
    <cellStyle name="Migliaia 24 3 3 2 2" xfId="6022" xr:uid="{00000000-0005-0000-0000-000052680000}"/>
    <cellStyle name="Migliaia 24 3 3 2 2 2" xfId="35230" xr:uid="{00000000-0005-0000-0000-000053680000}"/>
    <cellStyle name="Migliaia 24 3 3 2 2 3" xfId="40532" xr:uid="{00000000-0005-0000-0000-000054680000}"/>
    <cellStyle name="Migliaia 24 3 3 2 3" xfId="14501" xr:uid="{00000000-0005-0000-0000-000055680000}"/>
    <cellStyle name="Migliaia 24 3 3 2 4" xfId="16477" xr:uid="{00000000-0005-0000-0000-000056680000}"/>
    <cellStyle name="Migliaia 24 3 3 2 4 2" xfId="37881" xr:uid="{00000000-0005-0000-0000-000057680000}"/>
    <cellStyle name="Migliaia 24 3 3 2 5" xfId="12561" xr:uid="{00000000-0005-0000-0000-000058680000}"/>
    <cellStyle name="Migliaia 24 3 3 3" xfId="5774" xr:uid="{00000000-0005-0000-0000-000059680000}"/>
    <cellStyle name="Migliaia 24 3 3 3 2" xfId="29787" xr:uid="{00000000-0005-0000-0000-00005A680000}"/>
    <cellStyle name="Migliaia 24 3 3 3 2 2" xfId="35231" xr:uid="{00000000-0005-0000-0000-00005B680000}"/>
    <cellStyle name="Migliaia 24 3 3 3 2 3" xfId="40533" xr:uid="{00000000-0005-0000-0000-00005C680000}"/>
    <cellStyle name="Migliaia 24 3 3 3 3" xfId="32706" xr:uid="{00000000-0005-0000-0000-00005D680000}"/>
    <cellStyle name="Migliaia 24 3 3 3 4" xfId="37882" xr:uid="{00000000-0005-0000-0000-00005E680000}"/>
    <cellStyle name="Migliaia 24 3 3 4" xfId="16476" xr:uid="{00000000-0005-0000-0000-00005F680000}"/>
    <cellStyle name="Migliaia 24 3 3 4 2" xfId="29788" xr:uid="{00000000-0005-0000-0000-000060680000}"/>
    <cellStyle name="Migliaia 24 3 3 4 2 2" xfId="35232" xr:uid="{00000000-0005-0000-0000-000061680000}"/>
    <cellStyle name="Migliaia 24 3 3 4 2 3" xfId="40534" xr:uid="{00000000-0005-0000-0000-000062680000}"/>
    <cellStyle name="Migliaia 24 3 3 4 3" xfId="32707" xr:uid="{00000000-0005-0000-0000-000063680000}"/>
    <cellStyle name="Migliaia 24 3 3 4 4" xfId="37883" xr:uid="{00000000-0005-0000-0000-000064680000}"/>
    <cellStyle name="Migliaia 24 3 3 4 5" xfId="20841" xr:uid="{00000000-0005-0000-0000-000065680000}"/>
    <cellStyle name="Migliaia 24 3 3 5" xfId="20842" xr:uid="{00000000-0005-0000-0000-000066680000}"/>
    <cellStyle name="Migliaia 24 3 3 5 2" xfId="29789" xr:uid="{00000000-0005-0000-0000-000067680000}"/>
    <cellStyle name="Migliaia 24 3 3 5 2 2" xfId="35233" xr:uid="{00000000-0005-0000-0000-000068680000}"/>
    <cellStyle name="Migliaia 24 3 3 5 2 3" xfId="40535" xr:uid="{00000000-0005-0000-0000-000069680000}"/>
    <cellStyle name="Migliaia 24 3 3 5 3" xfId="32708" xr:uid="{00000000-0005-0000-0000-00006A680000}"/>
    <cellStyle name="Migliaia 24 3 3 5 4" xfId="37884" xr:uid="{00000000-0005-0000-0000-00006B680000}"/>
    <cellStyle name="Migliaia 24 3 3 6" xfId="29786" xr:uid="{00000000-0005-0000-0000-00006C680000}"/>
    <cellStyle name="Migliaia 24 3 3 6 2" xfId="35229" xr:uid="{00000000-0005-0000-0000-00006D680000}"/>
    <cellStyle name="Migliaia 24 3 3 6 3" xfId="40531" xr:uid="{00000000-0005-0000-0000-00006E680000}"/>
    <cellStyle name="Migliaia 24 3 3 7" xfId="32705" xr:uid="{00000000-0005-0000-0000-00006F680000}"/>
    <cellStyle name="Migliaia 24 3 3 8" xfId="37880" xr:uid="{00000000-0005-0000-0000-000070680000}"/>
    <cellStyle name="Migliaia 24 3 3 9" xfId="12560" xr:uid="{00000000-0005-0000-0000-000071680000}"/>
    <cellStyle name="Migliaia 24 3 4" xfId="3281" xr:uid="{00000000-0005-0000-0000-000072680000}"/>
    <cellStyle name="Migliaia 24 3 4 2" xfId="4791" xr:uid="{00000000-0005-0000-0000-000073680000}"/>
    <cellStyle name="Migliaia 24 3 4 2 2" xfId="10743" xr:uid="{00000000-0005-0000-0000-000074680000}"/>
    <cellStyle name="Migliaia 24 3 4 2 3" xfId="14895" xr:uid="{00000000-0005-0000-0000-000075680000}"/>
    <cellStyle name="Migliaia 24 3 4 2 4" xfId="16479" xr:uid="{00000000-0005-0000-0000-000076680000}"/>
    <cellStyle name="Migliaia 24 3 4 2 5" xfId="28632" xr:uid="{00000000-0005-0000-0000-000077680000}"/>
    <cellStyle name="Migliaia 24 3 4 2 6" xfId="12563" xr:uid="{00000000-0005-0000-0000-000078680000}"/>
    <cellStyle name="Migliaia 24 3 4 3" xfId="9991" xr:uid="{00000000-0005-0000-0000-000079680000}"/>
    <cellStyle name="Migliaia 24 3 4 3 2" xfId="31522" xr:uid="{00000000-0005-0000-0000-00007A680000}"/>
    <cellStyle name="Migliaia 24 3 4 3 2 2" xfId="36682" xr:uid="{00000000-0005-0000-0000-00007B680000}"/>
    <cellStyle name="Migliaia 24 3 4 3 2 3" xfId="41984" xr:uid="{00000000-0005-0000-0000-00007C680000}"/>
    <cellStyle name="Migliaia 24 3 4 3 3" xfId="34031" xr:uid="{00000000-0005-0000-0000-00007D680000}"/>
    <cellStyle name="Migliaia 24 3 4 3 4" xfId="39333" xr:uid="{00000000-0005-0000-0000-00007E680000}"/>
    <cellStyle name="Migliaia 24 3 4 4" xfId="16478" xr:uid="{00000000-0005-0000-0000-00007F680000}"/>
    <cellStyle name="Migliaia 24 3 4 4 2" xfId="35234" xr:uid="{00000000-0005-0000-0000-000080680000}"/>
    <cellStyle name="Migliaia 24 3 4 4 3" xfId="40536" xr:uid="{00000000-0005-0000-0000-000081680000}"/>
    <cellStyle name="Migliaia 24 3 4 4 4" xfId="29790" xr:uid="{00000000-0005-0000-0000-000082680000}"/>
    <cellStyle name="Migliaia 24 3 4 5" xfId="32709" xr:uid="{00000000-0005-0000-0000-000083680000}"/>
    <cellStyle name="Migliaia 24 3 4 6" xfId="37885" xr:uid="{00000000-0005-0000-0000-000084680000}"/>
    <cellStyle name="Migliaia 24 3 4 7" xfId="12562" xr:uid="{00000000-0005-0000-0000-000085680000}"/>
    <cellStyle name="Migliaia 24 3 5" xfId="4063" xr:uid="{00000000-0005-0000-0000-000086680000}"/>
    <cellStyle name="Migliaia 24 3 5 2" xfId="10533" xr:uid="{00000000-0005-0000-0000-000087680000}"/>
    <cellStyle name="Migliaia 24 3 5 2 2" xfId="31523" xr:uid="{00000000-0005-0000-0000-000088680000}"/>
    <cellStyle name="Migliaia 24 3 5 2 2 2" xfId="36683" xr:uid="{00000000-0005-0000-0000-000089680000}"/>
    <cellStyle name="Migliaia 24 3 5 2 2 3" xfId="41985" xr:uid="{00000000-0005-0000-0000-00008A680000}"/>
    <cellStyle name="Migliaia 24 3 5 2 3" xfId="34032" xr:uid="{00000000-0005-0000-0000-00008B680000}"/>
    <cellStyle name="Migliaia 24 3 5 2 4" xfId="39334" xr:uid="{00000000-0005-0000-0000-00008C680000}"/>
    <cellStyle name="Migliaia 24 3 5 3" xfId="16480" xr:uid="{00000000-0005-0000-0000-00008D680000}"/>
    <cellStyle name="Migliaia 24 3 5 3 2" xfId="35235" xr:uid="{00000000-0005-0000-0000-00008E680000}"/>
    <cellStyle name="Migliaia 24 3 5 3 3" xfId="40537" xr:uid="{00000000-0005-0000-0000-00008F680000}"/>
    <cellStyle name="Migliaia 24 3 5 3 4" xfId="29791" xr:uid="{00000000-0005-0000-0000-000090680000}"/>
    <cellStyle name="Migliaia 24 3 5 4" xfId="32710" xr:uid="{00000000-0005-0000-0000-000091680000}"/>
    <cellStyle name="Migliaia 24 3 5 5" xfId="37886" xr:uid="{00000000-0005-0000-0000-000092680000}"/>
    <cellStyle name="Migliaia 24 3 5 6" xfId="12564" xr:uid="{00000000-0005-0000-0000-000093680000}"/>
    <cellStyle name="Migliaia 24 3 6" xfId="3627" xr:uid="{00000000-0005-0000-0000-000094680000}"/>
    <cellStyle name="Migliaia 24 3 6 2" xfId="10238" xr:uid="{00000000-0005-0000-0000-000095680000}"/>
    <cellStyle name="Migliaia 24 3 6 2 2" xfId="35236" xr:uid="{00000000-0005-0000-0000-000096680000}"/>
    <cellStyle name="Migliaia 24 3 6 2 3" xfId="40538" xr:uid="{00000000-0005-0000-0000-000097680000}"/>
    <cellStyle name="Migliaia 24 3 6 3" xfId="14324" xr:uid="{00000000-0005-0000-0000-000098680000}"/>
    <cellStyle name="Migliaia 24 3 6 4" xfId="16481" xr:uid="{00000000-0005-0000-0000-000099680000}"/>
    <cellStyle name="Migliaia 24 3 6 4 2" xfId="37887" xr:uid="{00000000-0005-0000-0000-00009A680000}"/>
    <cellStyle name="Migliaia 24 3 6 5" xfId="12565" xr:uid="{00000000-0005-0000-0000-00009B680000}"/>
    <cellStyle name="Migliaia 24 3 7" xfId="8584" xr:uid="{00000000-0005-0000-0000-00009C680000}"/>
    <cellStyle name="Migliaia 24 3 7 2" xfId="29792" xr:uid="{00000000-0005-0000-0000-00009D680000}"/>
    <cellStyle name="Migliaia 24 3 7 2 2" xfId="35237" xr:uid="{00000000-0005-0000-0000-00009E680000}"/>
    <cellStyle name="Migliaia 24 3 7 2 3" xfId="40539" xr:uid="{00000000-0005-0000-0000-00009F680000}"/>
    <cellStyle name="Migliaia 24 3 7 3" xfId="32711" xr:uid="{00000000-0005-0000-0000-0000A0680000}"/>
    <cellStyle name="Migliaia 24 3 7 4" xfId="37888" xr:uid="{00000000-0005-0000-0000-0000A1680000}"/>
    <cellStyle name="Migliaia 24 3 8" xfId="13683" xr:uid="{00000000-0005-0000-0000-0000A2680000}"/>
    <cellStyle name="Migliaia 24 3 8 2" xfId="29793" xr:uid="{00000000-0005-0000-0000-0000A3680000}"/>
    <cellStyle name="Migliaia 24 3 8 2 2" xfId="35238" xr:uid="{00000000-0005-0000-0000-0000A4680000}"/>
    <cellStyle name="Migliaia 24 3 8 2 3" xfId="40540" xr:uid="{00000000-0005-0000-0000-0000A5680000}"/>
    <cellStyle name="Migliaia 24 3 8 3" xfId="32712" xr:uid="{00000000-0005-0000-0000-0000A6680000}"/>
    <cellStyle name="Migliaia 24 3 8 4" xfId="37889" xr:uid="{00000000-0005-0000-0000-0000A7680000}"/>
    <cellStyle name="Migliaia 24 3 8 5" xfId="20843" xr:uid="{00000000-0005-0000-0000-0000A8680000}"/>
    <cellStyle name="Migliaia 24 3 9" xfId="16472" xr:uid="{00000000-0005-0000-0000-0000A9680000}"/>
    <cellStyle name="Migliaia 24 4" xfId="465" xr:uid="{00000000-0005-0000-0000-0000AA680000}"/>
    <cellStyle name="Migliaia 24 4 2" xfId="4397" xr:uid="{00000000-0005-0000-0000-0000AB680000}"/>
    <cellStyle name="Migliaia 24 4 2 2" xfId="5121" xr:uid="{00000000-0005-0000-0000-0000AC680000}"/>
    <cellStyle name="Migliaia 24 4 2 2 2" xfId="29794" xr:uid="{00000000-0005-0000-0000-0000AD680000}"/>
    <cellStyle name="Migliaia 24 4 2 2 2 2" xfId="35239" xr:uid="{00000000-0005-0000-0000-0000AE680000}"/>
    <cellStyle name="Migliaia 24 4 2 2 2 3" xfId="40541" xr:uid="{00000000-0005-0000-0000-0000AF680000}"/>
    <cellStyle name="Migliaia 24 4 2 2 3" xfId="32713" xr:uid="{00000000-0005-0000-0000-0000B0680000}"/>
    <cellStyle name="Migliaia 24 4 2 2 4" xfId="37890" xr:uid="{00000000-0005-0000-0000-0000B1680000}"/>
    <cellStyle name="Migliaia 24 4 2 3" xfId="8256" xr:uid="{00000000-0005-0000-0000-0000B2680000}"/>
    <cellStyle name="Migliaia 24 4 2 3 2" xfId="29795" xr:uid="{00000000-0005-0000-0000-0000B3680000}"/>
    <cellStyle name="Migliaia 24 4 2 3 2 2" xfId="35240" xr:uid="{00000000-0005-0000-0000-0000B4680000}"/>
    <cellStyle name="Migliaia 24 4 2 3 2 3" xfId="40542" xr:uid="{00000000-0005-0000-0000-0000B5680000}"/>
    <cellStyle name="Migliaia 24 4 2 3 3" xfId="32714" xr:uid="{00000000-0005-0000-0000-0000B6680000}"/>
    <cellStyle name="Migliaia 24 4 2 3 4" xfId="37891" xr:uid="{00000000-0005-0000-0000-0000B7680000}"/>
    <cellStyle name="Migliaia 24 4 2 4" xfId="7603" xr:uid="{00000000-0005-0000-0000-0000B8680000}"/>
    <cellStyle name="Migliaia 24 4 2 5" xfId="6985" xr:uid="{00000000-0005-0000-0000-0000B9680000}"/>
    <cellStyle name="Migliaia 24 4 2 5 2" xfId="17758" xr:uid="{00000000-0005-0000-0000-0000BA680000}"/>
    <cellStyle name="Migliaia 24 4 2 5 3" xfId="43671" xr:uid="{00000000-0005-0000-0000-0000BB680000}"/>
    <cellStyle name="Migliaia 24 4 2 5 4" xfId="46751" xr:uid="{00000000-0005-0000-0000-0000BC680000}"/>
    <cellStyle name="Migliaia 24 4 2 5 5" xfId="49767" xr:uid="{00000000-0005-0000-0000-0000BD680000}"/>
    <cellStyle name="Migliaia 24 4 2 6" xfId="16483" xr:uid="{00000000-0005-0000-0000-0000BE680000}"/>
    <cellStyle name="Migliaia 24 4 2 7" xfId="20845" xr:uid="{00000000-0005-0000-0000-0000BF680000}"/>
    <cellStyle name="Migliaia 24 4 3" xfId="5122" xr:uid="{00000000-0005-0000-0000-0000C0680000}"/>
    <cellStyle name="Migliaia 24 4 3 2" xfId="14502" xr:uid="{00000000-0005-0000-0000-0000C1680000}"/>
    <cellStyle name="Migliaia 24 4 3 2 2" xfId="35241" xr:uid="{00000000-0005-0000-0000-0000C2680000}"/>
    <cellStyle name="Migliaia 24 4 3 2 3" xfId="40543" xr:uid="{00000000-0005-0000-0000-0000C3680000}"/>
    <cellStyle name="Migliaia 24 4 3 3" xfId="32715" xr:uid="{00000000-0005-0000-0000-0000C4680000}"/>
    <cellStyle name="Migliaia 24 4 3 4" xfId="37892" xr:uid="{00000000-0005-0000-0000-0000C5680000}"/>
    <cellStyle name="Migliaia 24 4 3 5" xfId="13681" xr:uid="{00000000-0005-0000-0000-0000C6680000}"/>
    <cellStyle name="Migliaia 24 4 4" xfId="8257" xr:uid="{00000000-0005-0000-0000-0000C7680000}"/>
    <cellStyle name="Migliaia 24 4 4 2" xfId="29796" xr:uid="{00000000-0005-0000-0000-0000C8680000}"/>
    <cellStyle name="Migliaia 24 4 4 2 2" xfId="35242" xr:uid="{00000000-0005-0000-0000-0000C9680000}"/>
    <cellStyle name="Migliaia 24 4 4 2 3" xfId="40544" xr:uid="{00000000-0005-0000-0000-0000CA680000}"/>
    <cellStyle name="Migliaia 24 4 4 3" xfId="32716" xr:uid="{00000000-0005-0000-0000-0000CB680000}"/>
    <cellStyle name="Migliaia 24 4 4 4" xfId="37893" xr:uid="{00000000-0005-0000-0000-0000CC680000}"/>
    <cellStyle name="Migliaia 24 4 5" xfId="7602" xr:uid="{00000000-0005-0000-0000-0000CD680000}"/>
    <cellStyle name="Migliaia 24 4 5 2" xfId="29797" xr:uid="{00000000-0005-0000-0000-0000CE680000}"/>
    <cellStyle name="Migliaia 24 4 5 2 2" xfId="35243" xr:uid="{00000000-0005-0000-0000-0000CF680000}"/>
    <cellStyle name="Migliaia 24 4 5 2 3" xfId="40545" xr:uid="{00000000-0005-0000-0000-0000D0680000}"/>
    <cellStyle name="Migliaia 24 4 5 3" xfId="32717" xr:uid="{00000000-0005-0000-0000-0000D1680000}"/>
    <cellStyle name="Migliaia 24 4 5 4" xfId="37894" xr:uid="{00000000-0005-0000-0000-0000D2680000}"/>
    <cellStyle name="Migliaia 24 4 6" xfId="6984" xr:uid="{00000000-0005-0000-0000-0000D3680000}"/>
    <cellStyle name="Migliaia 24 4 6 2" xfId="17757" xr:uid="{00000000-0005-0000-0000-0000D4680000}"/>
    <cellStyle name="Migliaia 24 4 6 2 2" xfId="35244" xr:uid="{00000000-0005-0000-0000-0000D5680000}"/>
    <cellStyle name="Migliaia 24 4 6 2 3" xfId="40546" xr:uid="{00000000-0005-0000-0000-0000D6680000}"/>
    <cellStyle name="Migliaia 24 4 6 2 4" xfId="29798" xr:uid="{00000000-0005-0000-0000-0000D7680000}"/>
    <cellStyle name="Migliaia 24 4 6 3" xfId="32718" xr:uid="{00000000-0005-0000-0000-0000D8680000}"/>
    <cellStyle name="Migliaia 24 4 6 4" xfId="37895" xr:uid="{00000000-0005-0000-0000-0000D9680000}"/>
    <cellStyle name="Migliaia 24 4 6 5" xfId="20846" xr:uid="{00000000-0005-0000-0000-0000DA680000}"/>
    <cellStyle name="Migliaia 24 4 6 6" xfId="42929" xr:uid="{00000000-0005-0000-0000-0000DB680000}"/>
    <cellStyle name="Migliaia 24 4 6 7" xfId="46750" xr:uid="{00000000-0005-0000-0000-0000DC680000}"/>
    <cellStyle name="Migliaia 24 4 6 8" xfId="49766" xr:uid="{00000000-0005-0000-0000-0000DD680000}"/>
    <cellStyle name="Migliaia 24 4 7" xfId="16482" xr:uid="{00000000-0005-0000-0000-0000DE680000}"/>
    <cellStyle name="Migliaia 24 4 7 2" xfId="29799" xr:uid="{00000000-0005-0000-0000-0000DF680000}"/>
    <cellStyle name="Migliaia 24 4 7 2 2" xfId="35245" xr:uid="{00000000-0005-0000-0000-0000E0680000}"/>
    <cellStyle name="Migliaia 24 4 7 2 3" xfId="40547" xr:uid="{00000000-0005-0000-0000-0000E1680000}"/>
    <cellStyle name="Migliaia 24 4 7 3" xfId="32719" xr:uid="{00000000-0005-0000-0000-0000E2680000}"/>
    <cellStyle name="Migliaia 24 4 7 4" xfId="37896" xr:uid="{00000000-0005-0000-0000-0000E3680000}"/>
    <cellStyle name="Migliaia 24 4 7 5" xfId="20847" xr:uid="{00000000-0005-0000-0000-0000E4680000}"/>
    <cellStyle name="Migliaia 24 4 8" xfId="20844" xr:uid="{00000000-0005-0000-0000-0000E5680000}"/>
    <cellStyle name="Migliaia 24 4 9" xfId="2423" xr:uid="{00000000-0005-0000-0000-0000E6680000}"/>
    <cellStyle name="Migliaia 24 5" xfId="466" xr:uid="{00000000-0005-0000-0000-0000E7680000}"/>
    <cellStyle name="Migliaia 24 5 2" xfId="4398" xr:uid="{00000000-0005-0000-0000-0000E8680000}"/>
    <cellStyle name="Migliaia 24 5 2 2" xfId="14719" xr:uid="{00000000-0005-0000-0000-0000E9680000}"/>
    <cellStyle name="Migliaia 24 5 2 2 2" xfId="35246" xr:uid="{00000000-0005-0000-0000-0000EA680000}"/>
    <cellStyle name="Migliaia 24 5 2 2 3" xfId="40548" xr:uid="{00000000-0005-0000-0000-0000EB680000}"/>
    <cellStyle name="Migliaia 24 5 2 3" xfId="16485" xr:uid="{00000000-0005-0000-0000-0000EC680000}"/>
    <cellStyle name="Migliaia 24 5 2 3 2" xfId="32720" xr:uid="{00000000-0005-0000-0000-0000ED680000}"/>
    <cellStyle name="Migliaia 24 5 2 4" xfId="37897" xr:uid="{00000000-0005-0000-0000-0000EE680000}"/>
    <cellStyle name="Migliaia 24 5 2 5" xfId="12566" xr:uid="{00000000-0005-0000-0000-0000EF680000}"/>
    <cellStyle name="Migliaia 24 5 3" xfId="7604" xr:uid="{00000000-0005-0000-0000-0000F0680000}"/>
    <cellStyle name="Migliaia 24 5 3 2" xfId="29800" xr:uid="{00000000-0005-0000-0000-0000F1680000}"/>
    <cellStyle name="Migliaia 24 5 3 2 2" xfId="35247" xr:uid="{00000000-0005-0000-0000-0000F2680000}"/>
    <cellStyle name="Migliaia 24 5 3 2 3" xfId="40549" xr:uid="{00000000-0005-0000-0000-0000F3680000}"/>
    <cellStyle name="Migliaia 24 5 3 3" xfId="32721" xr:uid="{00000000-0005-0000-0000-0000F4680000}"/>
    <cellStyle name="Migliaia 24 5 3 4" xfId="37898" xr:uid="{00000000-0005-0000-0000-0000F5680000}"/>
    <cellStyle name="Migliaia 24 5 4" xfId="6986" xr:uid="{00000000-0005-0000-0000-0000F6680000}"/>
    <cellStyle name="Migliaia 24 5 4 2" xfId="17759" xr:uid="{00000000-0005-0000-0000-0000F7680000}"/>
    <cellStyle name="Migliaia 24 5 4 2 2" xfId="35248" xr:uid="{00000000-0005-0000-0000-0000F8680000}"/>
    <cellStyle name="Migliaia 24 5 4 2 3" xfId="40550" xr:uid="{00000000-0005-0000-0000-0000F9680000}"/>
    <cellStyle name="Migliaia 24 5 4 2 4" xfId="29801" xr:uid="{00000000-0005-0000-0000-0000FA680000}"/>
    <cellStyle name="Migliaia 24 5 4 3" xfId="32722" xr:uid="{00000000-0005-0000-0000-0000FB680000}"/>
    <cellStyle name="Migliaia 24 5 4 4" xfId="37899" xr:uid="{00000000-0005-0000-0000-0000FC680000}"/>
    <cellStyle name="Migliaia 24 5 4 5" xfId="20849" xr:uid="{00000000-0005-0000-0000-0000FD680000}"/>
    <cellStyle name="Migliaia 24 5 4 6" xfId="44283" xr:uid="{00000000-0005-0000-0000-0000FE680000}"/>
    <cellStyle name="Migliaia 24 5 4 7" xfId="46752" xr:uid="{00000000-0005-0000-0000-0000FF680000}"/>
    <cellStyle name="Migliaia 24 5 4 8" xfId="49768" xr:uid="{00000000-0005-0000-0000-000000690000}"/>
    <cellStyle name="Migliaia 24 5 5" xfId="16484" xr:uid="{00000000-0005-0000-0000-000001690000}"/>
    <cellStyle name="Migliaia 24 5 5 2" xfId="29802" xr:uid="{00000000-0005-0000-0000-000002690000}"/>
    <cellStyle name="Migliaia 24 5 5 2 2" xfId="35249" xr:uid="{00000000-0005-0000-0000-000003690000}"/>
    <cellStyle name="Migliaia 24 5 5 2 3" xfId="40551" xr:uid="{00000000-0005-0000-0000-000004690000}"/>
    <cellStyle name="Migliaia 24 5 5 3" xfId="32723" xr:uid="{00000000-0005-0000-0000-000005690000}"/>
    <cellStyle name="Migliaia 24 5 5 4" xfId="37900" xr:uid="{00000000-0005-0000-0000-000006690000}"/>
    <cellStyle name="Migliaia 24 5 5 5" xfId="20850" xr:uid="{00000000-0005-0000-0000-000007690000}"/>
    <cellStyle name="Migliaia 24 5 6" xfId="20851" xr:uid="{00000000-0005-0000-0000-000008690000}"/>
    <cellStyle name="Migliaia 24 5 6 2" xfId="29803" xr:uid="{00000000-0005-0000-0000-000009690000}"/>
    <cellStyle name="Migliaia 24 5 6 2 2" xfId="35250" xr:uid="{00000000-0005-0000-0000-00000A690000}"/>
    <cellStyle name="Migliaia 24 5 6 2 3" xfId="40552" xr:uid="{00000000-0005-0000-0000-00000B690000}"/>
    <cellStyle name="Migliaia 24 5 6 3" xfId="32724" xr:uid="{00000000-0005-0000-0000-00000C690000}"/>
    <cellStyle name="Migliaia 24 5 6 4" xfId="37901" xr:uid="{00000000-0005-0000-0000-00000D690000}"/>
    <cellStyle name="Migliaia 24 5 7" xfId="20848" xr:uid="{00000000-0005-0000-0000-00000E690000}"/>
    <cellStyle name="Migliaia 24 5 8" xfId="2424" xr:uid="{00000000-0005-0000-0000-00000F690000}"/>
    <cellStyle name="Migliaia 24 6" xfId="2419" xr:uid="{00000000-0005-0000-0000-000010690000}"/>
    <cellStyle name="Migliaia 24 6 2" xfId="4393" xr:uid="{00000000-0005-0000-0000-000011690000}"/>
    <cellStyle name="Migliaia 24 6 2 2" xfId="6021" xr:uid="{00000000-0005-0000-0000-000012690000}"/>
    <cellStyle name="Migliaia 24 6 2 3" xfId="14971" xr:uid="{00000000-0005-0000-0000-000013690000}"/>
    <cellStyle name="Migliaia 24 6 2 4" xfId="16487" xr:uid="{00000000-0005-0000-0000-000014690000}"/>
    <cellStyle name="Migliaia 24 6 2 5" xfId="28633" xr:uid="{00000000-0005-0000-0000-000015690000}"/>
    <cellStyle name="Migliaia 24 6 2 6" xfId="12568" xr:uid="{00000000-0005-0000-0000-000016690000}"/>
    <cellStyle name="Migliaia 24 6 3" xfId="5773" xr:uid="{00000000-0005-0000-0000-000017690000}"/>
    <cellStyle name="Migliaia 24 6 3 2" xfId="31524" xr:uid="{00000000-0005-0000-0000-000018690000}"/>
    <cellStyle name="Migliaia 24 6 3 2 2" xfId="36684" xr:uid="{00000000-0005-0000-0000-000019690000}"/>
    <cellStyle name="Migliaia 24 6 3 2 3" xfId="41986" xr:uid="{00000000-0005-0000-0000-00001A690000}"/>
    <cellStyle name="Migliaia 24 6 3 3" xfId="34033" xr:uid="{00000000-0005-0000-0000-00001B690000}"/>
    <cellStyle name="Migliaia 24 6 3 4" xfId="39335" xr:uid="{00000000-0005-0000-0000-00001C690000}"/>
    <cellStyle name="Migliaia 24 6 4" xfId="16486" xr:uid="{00000000-0005-0000-0000-00001D690000}"/>
    <cellStyle name="Migliaia 24 6 4 2" xfId="35251" xr:uid="{00000000-0005-0000-0000-00001E690000}"/>
    <cellStyle name="Migliaia 24 6 4 3" xfId="40553" xr:uid="{00000000-0005-0000-0000-00001F690000}"/>
    <cellStyle name="Migliaia 24 6 4 4" xfId="29804" xr:uid="{00000000-0005-0000-0000-000020690000}"/>
    <cellStyle name="Migliaia 24 6 5" xfId="32725" xr:uid="{00000000-0005-0000-0000-000021690000}"/>
    <cellStyle name="Migliaia 24 6 6" xfId="37902" xr:uid="{00000000-0005-0000-0000-000022690000}"/>
    <cellStyle name="Migliaia 24 6 7" xfId="12567" xr:uid="{00000000-0005-0000-0000-000023690000}"/>
    <cellStyle name="Migliaia 24 7" xfId="4061" xr:uid="{00000000-0005-0000-0000-000024690000}"/>
    <cellStyle name="Migliaia 24 7 2" xfId="10531" xr:uid="{00000000-0005-0000-0000-000025690000}"/>
    <cellStyle name="Migliaia 24 7 2 2" xfId="31525" xr:uid="{00000000-0005-0000-0000-000026690000}"/>
    <cellStyle name="Migliaia 24 7 2 2 2" xfId="36685" xr:uid="{00000000-0005-0000-0000-000027690000}"/>
    <cellStyle name="Migliaia 24 7 2 2 3" xfId="41987" xr:uid="{00000000-0005-0000-0000-000028690000}"/>
    <cellStyle name="Migliaia 24 7 2 3" xfId="34034" xr:uid="{00000000-0005-0000-0000-000029690000}"/>
    <cellStyle name="Migliaia 24 7 2 4" xfId="39336" xr:uid="{00000000-0005-0000-0000-00002A690000}"/>
    <cellStyle name="Migliaia 24 7 3" xfId="16488" xr:uid="{00000000-0005-0000-0000-00002B690000}"/>
    <cellStyle name="Migliaia 24 7 3 2" xfId="35252" xr:uid="{00000000-0005-0000-0000-00002C690000}"/>
    <cellStyle name="Migliaia 24 7 3 3" xfId="40554" xr:uid="{00000000-0005-0000-0000-00002D690000}"/>
    <cellStyle name="Migliaia 24 7 3 4" xfId="29805" xr:uid="{00000000-0005-0000-0000-00002E690000}"/>
    <cellStyle name="Migliaia 24 7 4" xfId="32726" xr:uid="{00000000-0005-0000-0000-00002F690000}"/>
    <cellStyle name="Migliaia 24 7 5" xfId="37903" xr:uid="{00000000-0005-0000-0000-000030690000}"/>
    <cellStyle name="Migliaia 24 7 6" xfId="12569" xr:uid="{00000000-0005-0000-0000-000031690000}"/>
    <cellStyle name="Migliaia 24 8" xfId="3625" xr:uid="{00000000-0005-0000-0000-000032690000}"/>
    <cellStyle name="Migliaia 24 8 2" xfId="10236" xr:uid="{00000000-0005-0000-0000-000033690000}"/>
    <cellStyle name="Migliaia 24 8 2 2" xfId="31526" xr:uid="{00000000-0005-0000-0000-000034690000}"/>
    <cellStyle name="Migliaia 24 8 2 2 2" xfId="36686" xr:uid="{00000000-0005-0000-0000-000035690000}"/>
    <cellStyle name="Migliaia 24 8 2 2 3" xfId="41988" xr:uid="{00000000-0005-0000-0000-000036690000}"/>
    <cellStyle name="Migliaia 24 8 2 3" xfId="34035" xr:uid="{00000000-0005-0000-0000-000037690000}"/>
    <cellStyle name="Migliaia 24 8 2 4" xfId="39337" xr:uid="{00000000-0005-0000-0000-000038690000}"/>
    <cellStyle name="Migliaia 24 8 3" xfId="16489" xr:uid="{00000000-0005-0000-0000-000039690000}"/>
    <cellStyle name="Migliaia 24 8 3 2" xfId="35253" xr:uid="{00000000-0005-0000-0000-00003A690000}"/>
    <cellStyle name="Migliaia 24 8 3 3" xfId="40555" xr:uid="{00000000-0005-0000-0000-00003B690000}"/>
    <cellStyle name="Migliaia 24 8 3 4" xfId="29806" xr:uid="{00000000-0005-0000-0000-00003C690000}"/>
    <cellStyle name="Migliaia 24 8 4" xfId="32727" xr:uid="{00000000-0005-0000-0000-00003D690000}"/>
    <cellStyle name="Migliaia 24 8 5" xfId="37904" xr:uid="{00000000-0005-0000-0000-00003E690000}"/>
    <cellStyle name="Migliaia 24 8 6" xfId="12570" xr:uid="{00000000-0005-0000-0000-00003F690000}"/>
    <cellStyle name="Migliaia 24 9" xfId="13471" xr:uid="{00000000-0005-0000-0000-000040690000}"/>
    <cellStyle name="Migliaia 24 9 2" xfId="29807" xr:uid="{00000000-0005-0000-0000-000041690000}"/>
    <cellStyle name="Migliaia 24 9 2 2" xfId="35254" xr:uid="{00000000-0005-0000-0000-000042690000}"/>
    <cellStyle name="Migliaia 24 9 2 3" xfId="40556" xr:uid="{00000000-0005-0000-0000-000043690000}"/>
    <cellStyle name="Migliaia 24 9 3" xfId="32728" xr:uid="{00000000-0005-0000-0000-000044690000}"/>
    <cellStyle name="Migliaia 24 9 4" xfId="37905" xr:uid="{00000000-0005-0000-0000-000045690000}"/>
    <cellStyle name="Migliaia 25" xfId="467" xr:uid="{00000000-0005-0000-0000-000046690000}"/>
    <cellStyle name="Migliaia 25 10" xfId="16490" xr:uid="{00000000-0005-0000-0000-000047690000}"/>
    <cellStyle name="Migliaia 25 10 2" xfId="35255" xr:uid="{00000000-0005-0000-0000-000048690000}"/>
    <cellStyle name="Migliaia 25 10 3" xfId="40557" xr:uid="{00000000-0005-0000-0000-000049690000}"/>
    <cellStyle name="Migliaia 25 10 4" xfId="29808" xr:uid="{00000000-0005-0000-0000-00004A690000}"/>
    <cellStyle name="Migliaia 25 11" xfId="32729" xr:uid="{00000000-0005-0000-0000-00004B690000}"/>
    <cellStyle name="Migliaia 25 12" xfId="37906" xr:uid="{00000000-0005-0000-0000-00004C690000}"/>
    <cellStyle name="Migliaia 25 13" xfId="1832" xr:uid="{00000000-0005-0000-0000-00004D690000}"/>
    <cellStyle name="Migliaia 25 2" xfId="468" xr:uid="{00000000-0005-0000-0000-00004E690000}"/>
    <cellStyle name="Migliaia 25 2 2" xfId="2426" xr:uid="{00000000-0005-0000-0000-00004F690000}"/>
    <cellStyle name="Migliaia 25 2 2 2" xfId="4400" xr:uid="{00000000-0005-0000-0000-000050690000}"/>
    <cellStyle name="Migliaia 25 2 2 2 2" xfId="10684" xr:uid="{00000000-0005-0000-0000-000051690000}"/>
    <cellStyle name="Migliaia 25 2 2 2 2 2" xfId="35256" xr:uid="{00000000-0005-0000-0000-000052690000}"/>
    <cellStyle name="Migliaia 25 2 2 2 2 3" xfId="40558" xr:uid="{00000000-0005-0000-0000-000053690000}"/>
    <cellStyle name="Migliaia 25 2 2 2 3" xfId="14720" xr:uid="{00000000-0005-0000-0000-000054690000}"/>
    <cellStyle name="Migliaia 25 2 2 2 4" xfId="16493" xr:uid="{00000000-0005-0000-0000-000055690000}"/>
    <cellStyle name="Migliaia 25 2 2 2 4 2" xfId="37907" xr:uid="{00000000-0005-0000-0000-000056690000}"/>
    <cellStyle name="Migliaia 25 2 2 2 5" xfId="12571" xr:uid="{00000000-0005-0000-0000-000057690000}"/>
    <cellStyle name="Migliaia 25 2 2 3" xfId="7909" xr:uid="{00000000-0005-0000-0000-000058690000}"/>
    <cellStyle name="Migliaia 25 2 2 3 2" xfId="31527" xr:uid="{00000000-0005-0000-0000-000059690000}"/>
    <cellStyle name="Migliaia 25 2 2 3 2 2" xfId="36687" xr:uid="{00000000-0005-0000-0000-00005A690000}"/>
    <cellStyle name="Migliaia 25 2 2 3 2 3" xfId="41989" xr:uid="{00000000-0005-0000-0000-00005B690000}"/>
    <cellStyle name="Migliaia 25 2 2 3 3" xfId="34036" xr:uid="{00000000-0005-0000-0000-00005C690000}"/>
    <cellStyle name="Migliaia 25 2 2 3 4" xfId="39338" xr:uid="{00000000-0005-0000-0000-00005D690000}"/>
    <cellStyle name="Migliaia 25 2 2 4" xfId="6987" xr:uid="{00000000-0005-0000-0000-00005E690000}"/>
    <cellStyle name="Migliaia 25 2 2 4 2" xfId="17760" xr:uid="{00000000-0005-0000-0000-00005F690000}"/>
    <cellStyle name="Migliaia 25 2 2 4 3" xfId="44243" xr:uid="{00000000-0005-0000-0000-000060690000}"/>
    <cellStyle name="Migliaia 25 2 2 4 4" xfId="46753" xr:uid="{00000000-0005-0000-0000-000061690000}"/>
    <cellStyle name="Migliaia 25 2 2 4 5" xfId="49769" xr:uid="{00000000-0005-0000-0000-000062690000}"/>
    <cellStyle name="Migliaia 25 2 2 5" xfId="16492" xr:uid="{00000000-0005-0000-0000-000063690000}"/>
    <cellStyle name="Migliaia 25 2 2 6" xfId="20853" xr:uid="{00000000-0005-0000-0000-000064690000}"/>
    <cellStyle name="Migliaia 25 2 3" xfId="4065" xr:uid="{00000000-0005-0000-0000-000065690000}"/>
    <cellStyle name="Migliaia 25 2 3 2" xfId="10535" xr:uid="{00000000-0005-0000-0000-000066690000}"/>
    <cellStyle name="Migliaia 25 2 3 2 2" xfId="31528" xr:uid="{00000000-0005-0000-0000-000067690000}"/>
    <cellStyle name="Migliaia 25 2 3 2 2 2" xfId="36688" xr:uid="{00000000-0005-0000-0000-000068690000}"/>
    <cellStyle name="Migliaia 25 2 3 2 2 3" xfId="41990" xr:uid="{00000000-0005-0000-0000-000069690000}"/>
    <cellStyle name="Migliaia 25 2 3 2 3" xfId="34037" xr:uid="{00000000-0005-0000-0000-00006A690000}"/>
    <cellStyle name="Migliaia 25 2 3 2 4" xfId="39339" xr:uid="{00000000-0005-0000-0000-00006B690000}"/>
    <cellStyle name="Migliaia 25 2 3 3" xfId="16494" xr:uid="{00000000-0005-0000-0000-00006C690000}"/>
    <cellStyle name="Migliaia 25 2 3 3 2" xfId="35257" xr:uid="{00000000-0005-0000-0000-00006D690000}"/>
    <cellStyle name="Migliaia 25 2 3 3 3" xfId="40559" xr:uid="{00000000-0005-0000-0000-00006E690000}"/>
    <cellStyle name="Migliaia 25 2 3 3 4" xfId="29809" xr:uid="{00000000-0005-0000-0000-00006F690000}"/>
    <cellStyle name="Migliaia 25 2 3 4" xfId="32730" xr:uid="{00000000-0005-0000-0000-000070690000}"/>
    <cellStyle name="Migliaia 25 2 3 5" xfId="37908" xr:uid="{00000000-0005-0000-0000-000071690000}"/>
    <cellStyle name="Migliaia 25 2 3 6" xfId="12572" xr:uid="{00000000-0005-0000-0000-000072690000}"/>
    <cellStyle name="Migliaia 25 2 4" xfId="3630" xr:uid="{00000000-0005-0000-0000-000073690000}"/>
    <cellStyle name="Migliaia 25 2 4 2" xfId="10240" xr:uid="{00000000-0005-0000-0000-000074690000}"/>
    <cellStyle name="Migliaia 25 2 4 2 2" xfId="35258" xr:uid="{00000000-0005-0000-0000-000075690000}"/>
    <cellStyle name="Migliaia 25 2 4 2 3" xfId="40560" xr:uid="{00000000-0005-0000-0000-000076690000}"/>
    <cellStyle name="Migliaia 25 2 4 3" xfId="14862" xr:uid="{00000000-0005-0000-0000-000077690000}"/>
    <cellStyle name="Migliaia 25 2 4 4" xfId="16495" xr:uid="{00000000-0005-0000-0000-000078690000}"/>
    <cellStyle name="Migliaia 25 2 4 4 2" xfId="37909" xr:uid="{00000000-0005-0000-0000-000079690000}"/>
    <cellStyle name="Migliaia 25 2 4 5" xfId="12573" xr:uid="{00000000-0005-0000-0000-00007A690000}"/>
    <cellStyle name="Migliaia 25 2 5" xfId="9424" xr:uid="{00000000-0005-0000-0000-00007B690000}"/>
    <cellStyle name="Migliaia 25 2 5 2" xfId="29810" xr:uid="{00000000-0005-0000-0000-00007C690000}"/>
    <cellStyle name="Migliaia 25 2 5 2 2" xfId="35259" xr:uid="{00000000-0005-0000-0000-00007D690000}"/>
    <cellStyle name="Migliaia 25 2 5 2 3" xfId="40561" xr:uid="{00000000-0005-0000-0000-00007E690000}"/>
    <cellStyle name="Migliaia 25 2 5 3" xfId="32731" xr:uid="{00000000-0005-0000-0000-00007F690000}"/>
    <cellStyle name="Migliaia 25 2 5 4" xfId="37910" xr:uid="{00000000-0005-0000-0000-000080690000}"/>
    <cellStyle name="Migliaia 25 2 6" xfId="16491" xr:uid="{00000000-0005-0000-0000-000081690000}"/>
    <cellStyle name="Migliaia 25 2 6 2" xfId="29811" xr:uid="{00000000-0005-0000-0000-000082690000}"/>
    <cellStyle name="Migliaia 25 2 6 2 2" xfId="35260" xr:uid="{00000000-0005-0000-0000-000083690000}"/>
    <cellStyle name="Migliaia 25 2 6 2 3" xfId="40562" xr:uid="{00000000-0005-0000-0000-000084690000}"/>
    <cellStyle name="Migliaia 25 2 6 3" xfId="32732" xr:uid="{00000000-0005-0000-0000-000085690000}"/>
    <cellStyle name="Migliaia 25 2 6 4" xfId="37911" xr:uid="{00000000-0005-0000-0000-000086690000}"/>
    <cellStyle name="Migliaia 25 2 6 5" xfId="20854" xr:uid="{00000000-0005-0000-0000-000087690000}"/>
    <cellStyle name="Migliaia 25 2 7" xfId="20852" xr:uid="{00000000-0005-0000-0000-000088690000}"/>
    <cellStyle name="Migliaia 25 2 8" xfId="1833" xr:uid="{00000000-0005-0000-0000-000089690000}"/>
    <cellStyle name="Migliaia 25 3" xfId="469" xr:uid="{00000000-0005-0000-0000-00008A690000}"/>
    <cellStyle name="Migliaia 25 3 10" xfId="20855" xr:uid="{00000000-0005-0000-0000-00008B690000}"/>
    <cellStyle name="Migliaia 25 3 11" xfId="12574" xr:uid="{00000000-0005-0000-0000-00008C690000}"/>
    <cellStyle name="Migliaia 25 3 12" xfId="1834" xr:uid="{00000000-0005-0000-0000-00008D690000}"/>
    <cellStyle name="Migliaia 25 3 2" xfId="470" xr:uid="{00000000-0005-0000-0000-00008E690000}"/>
    <cellStyle name="Migliaia 25 3 2 2" xfId="4402" xr:uid="{00000000-0005-0000-0000-00008F690000}"/>
    <cellStyle name="Migliaia 25 3 2 2 2" xfId="8258" xr:uid="{00000000-0005-0000-0000-000090690000}"/>
    <cellStyle name="Migliaia 25 3 2 2 2 2" xfId="14721" xr:uid="{00000000-0005-0000-0000-000091690000}"/>
    <cellStyle name="Migliaia 25 3 2 2 2 2 2" xfId="18165" xr:uid="{00000000-0005-0000-0000-000092690000}"/>
    <cellStyle name="Migliaia 25 3 2 2 2 2 2 2" xfId="35261" xr:uid="{00000000-0005-0000-0000-000093690000}"/>
    <cellStyle name="Migliaia 25 3 2 2 2 2 3" xfId="40563" xr:uid="{00000000-0005-0000-0000-000094690000}"/>
    <cellStyle name="Migliaia 25 3 2 2 2 2 4" xfId="29812" xr:uid="{00000000-0005-0000-0000-000095690000}"/>
    <cellStyle name="Migliaia 25 3 2 2 2 3" xfId="32733" xr:uid="{00000000-0005-0000-0000-000096690000}"/>
    <cellStyle name="Migliaia 25 3 2 2 2 4" xfId="37912" xr:uid="{00000000-0005-0000-0000-000097690000}"/>
    <cellStyle name="Migliaia 25 3 2 2 2 5" xfId="43749" xr:uid="{00000000-0005-0000-0000-000098690000}"/>
    <cellStyle name="Migliaia 25 3 2 2 2 6" xfId="47171" xr:uid="{00000000-0005-0000-0000-000099690000}"/>
    <cellStyle name="Migliaia 25 3 2 2 2 7" xfId="50187" xr:uid="{00000000-0005-0000-0000-00009A690000}"/>
    <cellStyle name="Migliaia 25 3 2 2 2 8" xfId="13962" xr:uid="{00000000-0005-0000-0000-00009B690000}"/>
    <cellStyle name="Migliaia 25 3 2 2 3" xfId="7439" xr:uid="{00000000-0005-0000-0000-00009C690000}"/>
    <cellStyle name="Migliaia 25 3 2 2 4" xfId="6988" xr:uid="{00000000-0005-0000-0000-00009D690000}"/>
    <cellStyle name="Migliaia 25 3 2 2 4 2" xfId="17761" xr:uid="{00000000-0005-0000-0000-00009E690000}"/>
    <cellStyle name="Migliaia 25 3 2 2 4 3" xfId="42512" xr:uid="{00000000-0005-0000-0000-00009F690000}"/>
    <cellStyle name="Migliaia 25 3 2 2 4 4" xfId="46754" xr:uid="{00000000-0005-0000-0000-0000A0690000}"/>
    <cellStyle name="Migliaia 25 3 2 2 4 5" xfId="49770" xr:uid="{00000000-0005-0000-0000-0000A1690000}"/>
    <cellStyle name="Migliaia 25 3 2 2 5" xfId="16498" xr:uid="{00000000-0005-0000-0000-0000A2690000}"/>
    <cellStyle name="Migliaia 25 3 2 2 6" xfId="20857" xr:uid="{00000000-0005-0000-0000-0000A3690000}"/>
    <cellStyle name="Migliaia 25 3 2 3" xfId="3632" xr:uid="{00000000-0005-0000-0000-0000A4690000}"/>
    <cellStyle name="Migliaia 25 3 2 3 2" xfId="8719" xr:uid="{00000000-0005-0000-0000-0000A5690000}"/>
    <cellStyle name="Migliaia 25 3 2 3 2 2" xfId="35262" xr:uid="{00000000-0005-0000-0000-0000A6690000}"/>
    <cellStyle name="Migliaia 25 3 2 3 2 3" xfId="40564" xr:uid="{00000000-0005-0000-0000-0000A7690000}"/>
    <cellStyle name="Migliaia 25 3 2 3 2 4" xfId="29813" xr:uid="{00000000-0005-0000-0000-0000A8690000}"/>
    <cellStyle name="Migliaia 25 3 2 3 3" xfId="8259" xr:uid="{00000000-0005-0000-0000-0000A9690000}"/>
    <cellStyle name="Migliaia 25 3 2 3 4" xfId="16499" xr:uid="{00000000-0005-0000-0000-0000AA690000}"/>
    <cellStyle name="Migliaia 25 3 2 3 4 2" xfId="37913" xr:uid="{00000000-0005-0000-0000-0000AB690000}"/>
    <cellStyle name="Migliaia 25 3 2 3 5" xfId="12575" xr:uid="{00000000-0005-0000-0000-0000AC690000}"/>
    <cellStyle name="Migliaia 25 3 2 4" xfId="7605" xr:uid="{00000000-0005-0000-0000-0000AD690000}"/>
    <cellStyle name="Migliaia 25 3 2 4 2" xfId="14381" xr:uid="{00000000-0005-0000-0000-0000AE690000}"/>
    <cellStyle name="Migliaia 25 3 2 4 2 2" xfId="35263" xr:uid="{00000000-0005-0000-0000-0000AF690000}"/>
    <cellStyle name="Migliaia 25 3 2 4 2 3" xfId="40565" xr:uid="{00000000-0005-0000-0000-0000B0690000}"/>
    <cellStyle name="Migliaia 25 3 2 4 3" xfId="32734" xr:uid="{00000000-0005-0000-0000-0000B1690000}"/>
    <cellStyle name="Migliaia 25 3 2 4 4" xfId="37914" xr:uid="{00000000-0005-0000-0000-0000B2690000}"/>
    <cellStyle name="Migliaia 25 3 2 4 5" xfId="13474" xr:uid="{00000000-0005-0000-0000-0000B3690000}"/>
    <cellStyle name="Migliaia 25 3 2 5" xfId="13679" xr:uid="{00000000-0005-0000-0000-0000B4690000}"/>
    <cellStyle name="Migliaia 25 3 2 5 2" xfId="29814" xr:uid="{00000000-0005-0000-0000-0000B5690000}"/>
    <cellStyle name="Migliaia 25 3 2 5 2 2" xfId="35264" xr:uid="{00000000-0005-0000-0000-0000B6690000}"/>
    <cellStyle name="Migliaia 25 3 2 5 2 3" xfId="40566" xr:uid="{00000000-0005-0000-0000-0000B7690000}"/>
    <cellStyle name="Migliaia 25 3 2 5 3" xfId="32735" xr:uid="{00000000-0005-0000-0000-0000B8690000}"/>
    <cellStyle name="Migliaia 25 3 2 5 4" xfId="37915" xr:uid="{00000000-0005-0000-0000-0000B9690000}"/>
    <cellStyle name="Migliaia 25 3 2 6" xfId="16497" xr:uid="{00000000-0005-0000-0000-0000BA690000}"/>
    <cellStyle name="Migliaia 25 3 2 6 2" xfId="29815" xr:uid="{00000000-0005-0000-0000-0000BB690000}"/>
    <cellStyle name="Migliaia 25 3 2 6 2 2" xfId="35265" xr:uid="{00000000-0005-0000-0000-0000BC690000}"/>
    <cellStyle name="Migliaia 25 3 2 6 2 3" xfId="40567" xr:uid="{00000000-0005-0000-0000-0000BD690000}"/>
    <cellStyle name="Migliaia 25 3 2 6 3" xfId="32736" xr:uid="{00000000-0005-0000-0000-0000BE690000}"/>
    <cellStyle name="Migliaia 25 3 2 6 4" xfId="37916" xr:uid="{00000000-0005-0000-0000-0000BF690000}"/>
    <cellStyle name="Migliaia 25 3 2 6 5" xfId="20858" xr:uid="{00000000-0005-0000-0000-0000C0690000}"/>
    <cellStyle name="Migliaia 25 3 2 7" xfId="20856" xr:uid="{00000000-0005-0000-0000-0000C1690000}"/>
    <cellStyle name="Migliaia 25 3 2 8" xfId="2428" xr:uid="{00000000-0005-0000-0000-0000C2690000}"/>
    <cellStyle name="Migliaia 25 3 3" xfId="2427" xr:uid="{00000000-0005-0000-0000-0000C3690000}"/>
    <cellStyle name="Migliaia 25 3 3 2" xfId="4401" xr:uid="{00000000-0005-0000-0000-0000C4690000}"/>
    <cellStyle name="Migliaia 25 3 3 2 2" xfId="6024" xr:uid="{00000000-0005-0000-0000-0000C5690000}"/>
    <cellStyle name="Migliaia 25 3 3 2 2 2" xfId="35267" xr:uid="{00000000-0005-0000-0000-0000C6690000}"/>
    <cellStyle name="Migliaia 25 3 3 2 2 3" xfId="40569" xr:uid="{00000000-0005-0000-0000-0000C7690000}"/>
    <cellStyle name="Migliaia 25 3 3 2 3" xfId="14503" xr:uid="{00000000-0005-0000-0000-0000C8690000}"/>
    <cellStyle name="Migliaia 25 3 3 2 4" xfId="16501" xr:uid="{00000000-0005-0000-0000-0000C9690000}"/>
    <cellStyle name="Migliaia 25 3 3 2 4 2" xfId="37918" xr:uid="{00000000-0005-0000-0000-0000CA690000}"/>
    <cellStyle name="Migliaia 25 3 3 2 5" xfId="12577" xr:uid="{00000000-0005-0000-0000-0000CB690000}"/>
    <cellStyle name="Migliaia 25 3 3 3" xfId="5776" xr:uid="{00000000-0005-0000-0000-0000CC690000}"/>
    <cellStyle name="Migliaia 25 3 3 3 2" xfId="29817" xr:uid="{00000000-0005-0000-0000-0000CD690000}"/>
    <cellStyle name="Migliaia 25 3 3 3 2 2" xfId="35268" xr:uid="{00000000-0005-0000-0000-0000CE690000}"/>
    <cellStyle name="Migliaia 25 3 3 3 2 3" xfId="40570" xr:uid="{00000000-0005-0000-0000-0000CF690000}"/>
    <cellStyle name="Migliaia 25 3 3 3 3" xfId="32738" xr:uid="{00000000-0005-0000-0000-0000D0690000}"/>
    <cellStyle name="Migliaia 25 3 3 3 4" xfId="37919" xr:uid="{00000000-0005-0000-0000-0000D1690000}"/>
    <cellStyle name="Migliaia 25 3 3 4" xfId="16500" xr:uid="{00000000-0005-0000-0000-0000D2690000}"/>
    <cellStyle name="Migliaia 25 3 3 4 2" xfId="29818" xr:uid="{00000000-0005-0000-0000-0000D3690000}"/>
    <cellStyle name="Migliaia 25 3 3 4 2 2" xfId="35269" xr:uid="{00000000-0005-0000-0000-0000D4690000}"/>
    <cellStyle name="Migliaia 25 3 3 4 2 3" xfId="40571" xr:uid="{00000000-0005-0000-0000-0000D5690000}"/>
    <cellStyle name="Migliaia 25 3 3 4 3" xfId="32739" xr:uid="{00000000-0005-0000-0000-0000D6690000}"/>
    <cellStyle name="Migliaia 25 3 3 4 4" xfId="37920" xr:uid="{00000000-0005-0000-0000-0000D7690000}"/>
    <cellStyle name="Migliaia 25 3 3 4 5" xfId="20859" xr:uid="{00000000-0005-0000-0000-0000D8690000}"/>
    <cellStyle name="Migliaia 25 3 3 5" xfId="20860" xr:uid="{00000000-0005-0000-0000-0000D9690000}"/>
    <cellStyle name="Migliaia 25 3 3 5 2" xfId="29819" xr:uid="{00000000-0005-0000-0000-0000DA690000}"/>
    <cellStyle name="Migliaia 25 3 3 5 2 2" xfId="35270" xr:uid="{00000000-0005-0000-0000-0000DB690000}"/>
    <cellStyle name="Migliaia 25 3 3 5 2 3" xfId="40572" xr:uid="{00000000-0005-0000-0000-0000DC690000}"/>
    <cellStyle name="Migliaia 25 3 3 5 3" xfId="32740" xr:uid="{00000000-0005-0000-0000-0000DD690000}"/>
    <cellStyle name="Migliaia 25 3 3 5 4" xfId="37921" xr:uid="{00000000-0005-0000-0000-0000DE690000}"/>
    <cellStyle name="Migliaia 25 3 3 6" xfId="29816" xr:uid="{00000000-0005-0000-0000-0000DF690000}"/>
    <cellStyle name="Migliaia 25 3 3 6 2" xfId="35266" xr:uid="{00000000-0005-0000-0000-0000E0690000}"/>
    <cellStyle name="Migliaia 25 3 3 6 3" xfId="40568" xr:uid="{00000000-0005-0000-0000-0000E1690000}"/>
    <cellStyle name="Migliaia 25 3 3 7" xfId="32737" xr:uid="{00000000-0005-0000-0000-0000E2690000}"/>
    <cellStyle name="Migliaia 25 3 3 8" xfId="37917" xr:uid="{00000000-0005-0000-0000-0000E3690000}"/>
    <cellStyle name="Migliaia 25 3 3 9" xfId="12576" xr:uid="{00000000-0005-0000-0000-0000E4690000}"/>
    <cellStyle name="Migliaia 25 3 4" xfId="3282" xr:uid="{00000000-0005-0000-0000-0000E5690000}"/>
    <cellStyle name="Migliaia 25 3 4 2" xfId="4792" xr:uid="{00000000-0005-0000-0000-0000E6690000}"/>
    <cellStyle name="Migliaia 25 3 4 2 2" xfId="10744" xr:uid="{00000000-0005-0000-0000-0000E7690000}"/>
    <cellStyle name="Migliaia 25 3 4 2 3" xfId="14865" xr:uid="{00000000-0005-0000-0000-0000E8690000}"/>
    <cellStyle name="Migliaia 25 3 4 2 4" xfId="16503" xr:uid="{00000000-0005-0000-0000-0000E9690000}"/>
    <cellStyle name="Migliaia 25 3 4 2 5" xfId="28634" xr:uid="{00000000-0005-0000-0000-0000EA690000}"/>
    <cellStyle name="Migliaia 25 3 4 2 6" xfId="12579" xr:uid="{00000000-0005-0000-0000-0000EB690000}"/>
    <cellStyle name="Migliaia 25 3 4 3" xfId="9992" xr:uid="{00000000-0005-0000-0000-0000EC690000}"/>
    <cellStyle name="Migliaia 25 3 4 3 2" xfId="31529" xr:uid="{00000000-0005-0000-0000-0000ED690000}"/>
    <cellStyle name="Migliaia 25 3 4 3 2 2" xfId="36689" xr:uid="{00000000-0005-0000-0000-0000EE690000}"/>
    <cellStyle name="Migliaia 25 3 4 3 2 3" xfId="41991" xr:uid="{00000000-0005-0000-0000-0000EF690000}"/>
    <cellStyle name="Migliaia 25 3 4 3 3" xfId="34038" xr:uid="{00000000-0005-0000-0000-0000F0690000}"/>
    <cellStyle name="Migliaia 25 3 4 3 4" xfId="39340" xr:uid="{00000000-0005-0000-0000-0000F1690000}"/>
    <cellStyle name="Migliaia 25 3 4 4" xfId="16502" xr:uid="{00000000-0005-0000-0000-0000F2690000}"/>
    <cellStyle name="Migliaia 25 3 4 4 2" xfId="35271" xr:uid="{00000000-0005-0000-0000-0000F3690000}"/>
    <cellStyle name="Migliaia 25 3 4 4 3" xfId="40573" xr:uid="{00000000-0005-0000-0000-0000F4690000}"/>
    <cellStyle name="Migliaia 25 3 4 4 4" xfId="29820" xr:uid="{00000000-0005-0000-0000-0000F5690000}"/>
    <cellStyle name="Migliaia 25 3 4 5" xfId="32741" xr:uid="{00000000-0005-0000-0000-0000F6690000}"/>
    <cellStyle name="Migliaia 25 3 4 6" xfId="37922" xr:uid="{00000000-0005-0000-0000-0000F7690000}"/>
    <cellStyle name="Migliaia 25 3 4 7" xfId="12578" xr:uid="{00000000-0005-0000-0000-0000F8690000}"/>
    <cellStyle name="Migliaia 25 3 5" xfId="4066" xr:uid="{00000000-0005-0000-0000-0000F9690000}"/>
    <cellStyle name="Migliaia 25 3 5 2" xfId="10536" xr:uid="{00000000-0005-0000-0000-0000FA690000}"/>
    <cellStyle name="Migliaia 25 3 5 2 2" xfId="31530" xr:uid="{00000000-0005-0000-0000-0000FB690000}"/>
    <cellStyle name="Migliaia 25 3 5 2 2 2" xfId="36690" xr:uid="{00000000-0005-0000-0000-0000FC690000}"/>
    <cellStyle name="Migliaia 25 3 5 2 2 3" xfId="41992" xr:uid="{00000000-0005-0000-0000-0000FD690000}"/>
    <cellStyle name="Migliaia 25 3 5 2 3" xfId="34039" xr:uid="{00000000-0005-0000-0000-0000FE690000}"/>
    <cellStyle name="Migliaia 25 3 5 2 4" xfId="39341" xr:uid="{00000000-0005-0000-0000-0000FF690000}"/>
    <cellStyle name="Migliaia 25 3 5 3" xfId="16504" xr:uid="{00000000-0005-0000-0000-0000006A0000}"/>
    <cellStyle name="Migliaia 25 3 5 3 2" xfId="35272" xr:uid="{00000000-0005-0000-0000-0000016A0000}"/>
    <cellStyle name="Migliaia 25 3 5 3 3" xfId="40574" xr:uid="{00000000-0005-0000-0000-0000026A0000}"/>
    <cellStyle name="Migliaia 25 3 5 3 4" xfId="29821" xr:uid="{00000000-0005-0000-0000-0000036A0000}"/>
    <cellStyle name="Migliaia 25 3 5 4" xfId="32742" xr:uid="{00000000-0005-0000-0000-0000046A0000}"/>
    <cellStyle name="Migliaia 25 3 5 5" xfId="37923" xr:uid="{00000000-0005-0000-0000-0000056A0000}"/>
    <cellStyle name="Migliaia 25 3 5 6" xfId="12580" xr:uid="{00000000-0005-0000-0000-0000066A0000}"/>
    <cellStyle name="Migliaia 25 3 6" xfId="3631" xr:uid="{00000000-0005-0000-0000-0000076A0000}"/>
    <cellStyle name="Migliaia 25 3 6 2" xfId="10241" xr:uid="{00000000-0005-0000-0000-0000086A0000}"/>
    <cellStyle name="Migliaia 25 3 6 2 2" xfId="35273" xr:uid="{00000000-0005-0000-0000-0000096A0000}"/>
    <cellStyle name="Migliaia 25 3 6 2 3" xfId="40575" xr:uid="{00000000-0005-0000-0000-00000A6A0000}"/>
    <cellStyle name="Migliaia 25 3 6 3" xfId="14325" xr:uid="{00000000-0005-0000-0000-00000B6A0000}"/>
    <cellStyle name="Migliaia 25 3 6 4" xfId="16505" xr:uid="{00000000-0005-0000-0000-00000C6A0000}"/>
    <cellStyle name="Migliaia 25 3 6 4 2" xfId="37924" xr:uid="{00000000-0005-0000-0000-00000D6A0000}"/>
    <cellStyle name="Migliaia 25 3 6 5" xfId="12581" xr:uid="{00000000-0005-0000-0000-00000E6A0000}"/>
    <cellStyle name="Migliaia 25 3 7" xfId="8545" xr:uid="{00000000-0005-0000-0000-00000F6A0000}"/>
    <cellStyle name="Migliaia 25 3 7 2" xfId="29822" xr:uid="{00000000-0005-0000-0000-0000106A0000}"/>
    <cellStyle name="Migliaia 25 3 7 2 2" xfId="35274" xr:uid="{00000000-0005-0000-0000-0000116A0000}"/>
    <cellStyle name="Migliaia 25 3 7 2 3" xfId="40576" xr:uid="{00000000-0005-0000-0000-0000126A0000}"/>
    <cellStyle name="Migliaia 25 3 7 3" xfId="32743" xr:uid="{00000000-0005-0000-0000-0000136A0000}"/>
    <cellStyle name="Migliaia 25 3 7 4" xfId="37925" xr:uid="{00000000-0005-0000-0000-0000146A0000}"/>
    <cellStyle name="Migliaia 25 3 8" xfId="13680" xr:uid="{00000000-0005-0000-0000-0000156A0000}"/>
    <cellStyle name="Migliaia 25 3 8 2" xfId="29823" xr:uid="{00000000-0005-0000-0000-0000166A0000}"/>
    <cellStyle name="Migliaia 25 3 8 2 2" xfId="35275" xr:uid="{00000000-0005-0000-0000-0000176A0000}"/>
    <cellStyle name="Migliaia 25 3 8 2 3" xfId="40577" xr:uid="{00000000-0005-0000-0000-0000186A0000}"/>
    <cellStyle name="Migliaia 25 3 8 3" xfId="32744" xr:uid="{00000000-0005-0000-0000-0000196A0000}"/>
    <cellStyle name="Migliaia 25 3 8 4" xfId="37926" xr:uid="{00000000-0005-0000-0000-00001A6A0000}"/>
    <cellStyle name="Migliaia 25 3 8 5" xfId="20861" xr:uid="{00000000-0005-0000-0000-00001B6A0000}"/>
    <cellStyle name="Migliaia 25 3 9" xfId="16496" xr:uid="{00000000-0005-0000-0000-00001C6A0000}"/>
    <cellStyle name="Migliaia 25 4" xfId="471" xr:uid="{00000000-0005-0000-0000-00001D6A0000}"/>
    <cellStyle name="Migliaia 25 4 2" xfId="4403" xr:uid="{00000000-0005-0000-0000-00001E6A0000}"/>
    <cellStyle name="Migliaia 25 4 2 2" xfId="5123" xr:uid="{00000000-0005-0000-0000-00001F6A0000}"/>
    <cellStyle name="Migliaia 25 4 2 2 2" xfId="29824" xr:uid="{00000000-0005-0000-0000-0000206A0000}"/>
    <cellStyle name="Migliaia 25 4 2 2 2 2" xfId="35276" xr:uid="{00000000-0005-0000-0000-0000216A0000}"/>
    <cellStyle name="Migliaia 25 4 2 2 2 3" xfId="40578" xr:uid="{00000000-0005-0000-0000-0000226A0000}"/>
    <cellStyle name="Migliaia 25 4 2 2 3" xfId="32745" xr:uid="{00000000-0005-0000-0000-0000236A0000}"/>
    <cellStyle name="Migliaia 25 4 2 2 4" xfId="37927" xr:uid="{00000000-0005-0000-0000-0000246A0000}"/>
    <cellStyle name="Migliaia 25 4 2 3" xfId="8260" xr:uid="{00000000-0005-0000-0000-0000256A0000}"/>
    <cellStyle name="Migliaia 25 4 2 3 2" xfId="29825" xr:uid="{00000000-0005-0000-0000-0000266A0000}"/>
    <cellStyle name="Migliaia 25 4 2 3 2 2" xfId="35277" xr:uid="{00000000-0005-0000-0000-0000276A0000}"/>
    <cellStyle name="Migliaia 25 4 2 3 2 3" xfId="40579" xr:uid="{00000000-0005-0000-0000-0000286A0000}"/>
    <cellStyle name="Migliaia 25 4 2 3 3" xfId="32746" xr:uid="{00000000-0005-0000-0000-0000296A0000}"/>
    <cellStyle name="Migliaia 25 4 2 3 4" xfId="37928" xr:uid="{00000000-0005-0000-0000-00002A6A0000}"/>
    <cellStyle name="Migliaia 25 4 2 4" xfId="7607" xr:uid="{00000000-0005-0000-0000-00002B6A0000}"/>
    <cellStyle name="Migliaia 25 4 2 5" xfId="6990" xr:uid="{00000000-0005-0000-0000-00002C6A0000}"/>
    <cellStyle name="Migliaia 25 4 2 5 2" xfId="17763" xr:uid="{00000000-0005-0000-0000-00002D6A0000}"/>
    <cellStyle name="Migliaia 25 4 2 5 3" xfId="30833" xr:uid="{00000000-0005-0000-0000-00002E6A0000}"/>
    <cellStyle name="Migliaia 25 4 2 5 4" xfId="46756" xr:uid="{00000000-0005-0000-0000-00002F6A0000}"/>
    <cellStyle name="Migliaia 25 4 2 5 5" xfId="49772" xr:uid="{00000000-0005-0000-0000-0000306A0000}"/>
    <cellStyle name="Migliaia 25 4 2 6" xfId="16507" xr:uid="{00000000-0005-0000-0000-0000316A0000}"/>
    <cellStyle name="Migliaia 25 4 2 7" xfId="20863" xr:uid="{00000000-0005-0000-0000-0000326A0000}"/>
    <cellStyle name="Migliaia 25 4 3" xfId="5124" xr:uid="{00000000-0005-0000-0000-0000336A0000}"/>
    <cellStyle name="Migliaia 25 4 3 2" xfId="14504" xr:uid="{00000000-0005-0000-0000-0000346A0000}"/>
    <cellStyle name="Migliaia 25 4 3 2 2" xfId="35278" xr:uid="{00000000-0005-0000-0000-0000356A0000}"/>
    <cellStyle name="Migliaia 25 4 3 2 3" xfId="40580" xr:uid="{00000000-0005-0000-0000-0000366A0000}"/>
    <cellStyle name="Migliaia 25 4 3 3" xfId="32747" xr:uid="{00000000-0005-0000-0000-0000376A0000}"/>
    <cellStyle name="Migliaia 25 4 3 4" xfId="37929" xr:uid="{00000000-0005-0000-0000-0000386A0000}"/>
    <cellStyle name="Migliaia 25 4 3 5" xfId="13678" xr:uid="{00000000-0005-0000-0000-0000396A0000}"/>
    <cellStyle name="Migliaia 25 4 4" xfId="8261" xr:uid="{00000000-0005-0000-0000-00003A6A0000}"/>
    <cellStyle name="Migliaia 25 4 4 2" xfId="29826" xr:uid="{00000000-0005-0000-0000-00003B6A0000}"/>
    <cellStyle name="Migliaia 25 4 4 2 2" xfId="35279" xr:uid="{00000000-0005-0000-0000-00003C6A0000}"/>
    <cellStyle name="Migliaia 25 4 4 2 3" xfId="40581" xr:uid="{00000000-0005-0000-0000-00003D6A0000}"/>
    <cellStyle name="Migliaia 25 4 4 3" xfId="32748" xr:uid="{00000000-0005-0000-0000-00003E6A0000}"/>
    <cellStyle name="Migliaia 25 4 4 4" xfId="37930" xr:uid="{00000000-0005-0000-0000-00003F6A0000}"/>
    <cellStyle name="Migliaia 25 4 5" xfId="7606" xr:uid="{00000000-0005-0000-0000-0000406A0000}"/>
    <cellStyle name="Migliaia 25 4 5 2" xfId="29827" xr:uid="{00000000-0005-0000-0000-0000416A0000}"/>
    <cellStyle name="Migliaia 25 4 5 2 2" xfId="35280" xr:uid="{00000000-0005-0000-0000-0000426A0000}"/>
    <cellStyle name="Migliaia 25 4 5 2 3" xfId="40582" xr:uid="{00000000-0005-0000-0000-0000436A0000}"/>
    <cellStyle name="Migliaia 25 4 5 3" xfId="32749" xr:uid="{00000000-0005-0000-0000-0000446A0000}"/>
    <cellStyle name="Migliaia 25 4 5 4" xfId="37931" xr:uid="{00000000-0005-0000-0000-0000456A0000}"/>
    <cellStyle name="Migliaia 25 4 6" xfId="6989" xr:uid="{00000000-0005-0000-0000-0000466A0000}"/>
    <cellStyle name="Migliaia 25 4 6 2" xfId="17762" xr:uid="{00000000-0005-0000-0000-0000476A0000}"/>
    <cellStyle name="Migliaia 25 4 6 2 2" xfId="35281" xr:uid="{00000000-0005-0000-0000-0000486A0000}"/>
    <cellStyle name="Migliaia 25 4 6 2 3" xfId="40583" xr:uid="{00000000-0005-0000-0000-0000496A0000}"/>
    <cellStyle name="Migliaia 25 4 6 2 4" xfId="29828" xr:uid="{00000000-0005-0000-0000-00004A6A0000}"/>
    <cellStyle name="Migliaia 25 4 6 3" xfId="32750" xr:uid="{00000000-0005-0000-0000-00004B6A0000}"/>
    <cellStyle name="Migliaia 25 4 6 4" xfId="37932" xr:uid="{00000000-0005-0000-0000-00004C6A0000}"/>
    <cellStyle name="Migliaia 25 4 6 5" xfId="20864" xr:uid="{00000000-0005-0000-0000-00004D6A0000}"/>
    <cellStyle name="Migliaia 25 4 6 6" xfId="44459" xr:uid="{00000000-0005-0000-0000-00004E6A0000}"/>
    <cellStyle name="Migliaia 25 4 6 7" xfId="46755" xr:uid="{00000000-0005-0000-0000-00004F6A0000}"/>
    <cellStyle name="Migliaia 25 4 6 8" xfId="49771" xr:uid="{00000000-0005-0000-0000-0000506A0000}"/>
    <cellStyle name="Migliaia 25 4 7" xfId="16506" xr:uid="{00000000-0005-0000-0000-0000516A0000}"/>
    <cellStyle name="Migliaia 25 4 7 2" xfId="29829" xr:uid="{00000000-0005-0000-0000-0000526A0000}"/>
    <cellStyle name="Migliaia 25 4 7 2 2" xfId="35282" xr:uid="{00000000-0005-0000-0000-0000536A0000}"/>
    <cellStyle name="Migliaia 25 4 7 2 3" xfId="40584" xr:uid="{00000000-0005-0000-0000-0000546A0000}"/>
    <cellStyle name="Migliaia 25 4 7 3" xfId="32751" xr:uid="{00000000-0005-0000-0000-0000556A0000}"/>
    <cellStyle name="Migliaia 25 4 7 4" xfId="37933" xr:uid="{00000000-0005-0000-0000-0000566A0000}"/>
    <cellStyle name="Migliaia 25 4 7 5" xfId="20865" xr:uid="{00000000-0005-0000-0000-0000576A0000}"/>
    <cellStyle name="Migliaia 25 4 8" xfId="20862" xr:uid="{00000000-0005-0000-0000-0000586A0000}"/>
    <cellStyle name="Migliaia 25 4 9" xfId="2429" xr:uid="{00000000-0005-0000-0000-0000596A0000}"/>
    <cellStyle name="Migliaia 25 5" xfId="472" xr:uid="{00000000-0005-0000-0000-00005A6A0000}"/>
    <cellStyle name="Migliaia 25 5 2" xfId="4404" xr:uid="{00000000-0005-0000-0000-00005B6A0000}"/>
    <cellStyle name="Migliaia 25 5 2 2" xfId="14722" xr:uid="{00000000-0005-0000-0000-00005C6A0000}"/>
    <cellStyle name="Migliaia 25 5 2 2 2" xfId="35283" xr:uid="{00000000-0005-0000-0000-00005D6A0000}"/>
    <cellStyle name="Migliaia 25 5 2 2 3" xfId="40585" xr:uid="{00000000-0005-0000-0000-00005E6A0000}"/>
    <cellStyle name="Migliaia 25 5 2 3" xfId="16509" xr:uid="{00000000-0005-0000-0000-00005F6A0000}"/>
    <cellStyle name="Migliaia 25 5 2 3 2" xfId="32752" xr:uid="{00000000-0005-0000-0000-0000606A0000}"/>
    <cellStyle name="Migliaia 25 5 2 4" xfId="37934" xr:uid="{00000000-0005-0000-0000-0000616A0000}"/>
    <cellStyle name="Migliaia 25 5 2 5" xfId="12582" xr:uid="{00000000-0005-0000-0000-0000626A0000}"/>
    <cellStyle name="Migliaia 25 5 3" xfId="7608" xr:uid="{00000000-0005-0000-0000-0000636A0000}"/>
    <cellStyle name="Migliaia 25 5 3 2" xfId="29830" xr:uid="{00000000-0005-0000-0000-0000646A0000}"/>
    <cellStyle name="Migliaia 25 5 3 2 2" xfId="35284" xr:uid="{00000000-0005-0000-0000-0000656A0000}"/>
    <cellStyle name="Migliaia 25 5 3 2 3" xfId="40586" xr:uid="{00000000-0005-0000-0000-0000666A0000}"/>
    <cellStyle name="Migliaia 25 5 3 3" xfId="32753" xr:uid="{00000000-0005-0000-0000-0000676A0000}"/>
    <cellStyle name="Migliaia 25 5 3 4" xfId="37935" xr:uid="{00000000-0005-0000-0000-0000686A0000}"/>
    <cellStyle name="Migliaia 25 5 4" xfId="6991" xr:uid="{00000000-0005-0000-0000-0000696A0000}"/>
    <cellStyle name="Migliaia 25 5 4 2" xfId="17764" xr:uid="{00000000-0005-0000-0000-00006A6A0000}"/>
    <cellStyle name="Migliaia 25 5 4 2 2" xfId="35285" xr:uid="{00000000-0005-0000-0000-00006B6A0000}"/>
    <cellStyle name="Migliaia 25 5 4 2 3" xfId="40587" xr:uid="{00000000-0005-0000-0000-00006C6A0000}"/>
    <cellStyle name="Migliaia 25 5 4 2 4" xfId="29831" xr:uid="{00000000-0005-0000-0000-00006D6A0000}"/>
    <cellStyle name="Migliaia 25 5 4 3" xfId="32754" xr:uid="{00000000-0005-0000-0000-00006E6A0000}"/>
    <cellStyle name="Migliaia 25 5 4 4" xfId="37936" xr:uid="{00000000-0005-0000-0000-00006F6A0000}"/>
    <cellStyle name="Migliaia 25 5 4 5" xfId="20867" xr:uid="{00000000-0005-0000-0000-0000706A0000}"/>
    <cellStyle name="Migliaia 25 5 4 6" xfId="43677" xr:uid="{00000000-0005-0000-0000-0000716A0000}"/>
    <cellStyle name="Migliaia 25 5 4 7" xfId="46757" xr:uid="{00000000-0005-0000-0000-0000726A0000}"/>
    <cellStyle name="Migliaia 25 5 4 8" xfId="49773" xr:uid="{00000000-0005-0000-0000-0000736A0000}"/>
    <cellStyle name="Migliaia 25 5 5" xfId="16508" xr:uid="{00000000-0005-0000-0000-0000746A0000}"/>
    <cellStyle name="Migliaia 25 5 5 2" xfId="29832" xr:uid="{00000000-0005-0000-0000-0000756A0000}"/>
    <cellStyle name="Migliaia 25 5 5 2 2" xfId="35286" xr:uid="{00000000-0005-0000-0000-0000766A0000}"/>
    <cellStyle name="Migliaia 25 5 5 2 3" xfId="40588" xr:uid="{00000000-0005-0000-0000-0000776A0000}"/>
    <cellStyle name="Migliaia 25 5 5 3" xfId="32755" xr:uid="{00000000-0005-0000-0000-0000786A0000}"/>
    <cellStyle name="Migliaia 25 5 5 4" xfId="37937" xr:uid="{00000000-0005-0000-0000-0000796A0000}"/>
    <cellStyle name="Migliaia 25 5 5 5" xfId="20868" xr:uid="{00000000-0005-0000-0000-00007A6A0000}"/>
    <cellStyle name="Migliaia 25 5 6" xfId="20869" xr:uid="{00000000-0005-0000-0000-00007B6A0000}"/>
    <cellStyle name="Migliaia 25 5 6 2" xfId="29833" xr:uid="{00000000-0005-0000-0000-00007C6A0000}"/>
    <cellStyle name="Migliaia 25 5 6 2 2" xfId="35287" xr:uid="{00000000-0005-0000-0000-00007D6A0000}"/>
    <cellStyle name="Migliaia 25 5 6 2 3" xfId="40589" xr:uid="{00000000-0005-0000-0000-00007E6A0000}"/>
    <cellStyle name="Migliaia 25 5 6 3" xfId="32756" xr:uid="{00000000-0005-0000-0000-00007F6A0000}"/>
    <cellStyle name="Migliaia 25 5 6 4" xfId="37938" xr:uid="{00000000-0005-0000-0000-0000806A0000}"/>
    <cellStyle name="Migliaia 25 5 7" xfId="20866" xr:uid="{00000000-0005-0000-0000-0000816A0000}"/>
    <cellStyle name="Migliaia 25 5 8" xfId="2430" xr:uid="{00000000-0005-0000-0000-0000826A0000}"/>
    <cellStyle name="Migliaia 25 6" xfId="2425" xr:uid="{00000000-0005-0000-0000-0000836A0000}"/>
    <cellStyle name="Migliaia 25 6 2" xfId="4399" xr:uid="{00000000-0005-0000-0000-0000846A0000}"/>
    <cellStyle name="Migliaia 25 6 2 2" xfId="6023" xr:uid="{00000000-0005-0000-0000-0000856A0000}"/>
    <cellStyle name="Migliaia 25 6 2 3" xfId="14970" xr:uid="{00000000-0005-0000-0000-0000866A0000}"/>
    <cellStyle name="Migliaia 25 6 2 4" xfId="16511" xr:uid="{00000000-0005-0000-0000-0000876A0000}"/>
    <cellStyle name="Migliaia 25 6 2 5" xfId="28635" xr:uid="{00000000-0005-0000-0000-0000886A0000}"/>
    <cellStyle name="Migliaia 25 6 2 6" xfId="12584" xr:uid="{00000000-0005-0000-0000-0000896A0000}"/>
    <cellStyle name="Migliaia 25 6 3" xfId="5775" xr:uid="{00000000-0005-0000-0000-00008A6A0000}"/>
    <cellStyle name="Migliaia 25 6 3 2" xfId="31531" xr:uid="{00000000-0005-0000-0000-00008B6A0000}"/>
    <cellStyle name="Migliaia 25 6 3 2 2" xfId="36691" xr:uid="{00000000-0005-0000-0000-00008C6A0000}"/>
    <cellStyle name="Migliaia 25 6 3 2 3" xfId="41993" xr:uid="{00000000-0005-0000-0000-00008D6A0000}"/>
    <cellStyle name="Migliaia 25 6 3 3" xfId="34040" xr:uid="{00000000-0005-0000-0000-00008E6A0000}"/>
    <cellStyle name="Migliaia 25 6 3 4" xfId="39342" xr:uid="{00000000-0005-0000-0000-00008F6A0000}"/>
    <cellStyle name="Migliaia 25 6 4" xfId="16510" xr:uid="{00000000-0005-0000-0000-0000906A0000}"/>
    <cellStyle name="Migliaia 25 6 4 2" xfId="35288" xr:uid="{00000000-0005-0000-0000-0000916A0000}"/>
    <cellStyle name="Migliaia 25 6 4 3" xfId="40590" xr:uid="{00000000-0005-0000-0000-0000926A0000}"/>
    <cellStyle name="Migliaia 25 6 4 4" xfId="29834" xr:uid="{00000000-0005-0000-0000-0000936A0000}"/>
    <cellStyle name="Migliaia 25 6 5" xfId="32757" xr:uid="{00000000-0005-0000-0000-0000946A0000}"/>
    <cellStyle name="Migliaia 25 6 6" xfId="37939" xr:uid="{00000000-0005-0000-0000-0000956A0000}"/>
    <cellStyle name="Migliaia 25 6 7" xfId="12583" xr:uid="{00000000-0005-0000-0000-0000966A0000}"/>
    <cellStyle name="Migliaia 25 7" xfId="4064" xr:uid="{00000000-0005-0000-0000-0000976A0000}"/>
    <cellStyle name="Migliaia 25 7 2" xfId="10534" xr:uid="{00000000-0005-0000-0000-0000986A0000}"/>
    <cellStyle name="Migliaia 25 7 2 2" xfId="31532" xr:uid="{00000000-0005-0000-0000-0000996A0000}"/>
    <cellStyle name="Migliaia 25 7 2 2 2" xfId="36692" xr:uid="{00000000-0005-0000-0000-00009A6A0000}"/>
    <cellStyle name="Migliaia 25 7 2 2 3" xfId="41994" xr:uid="{00000000-0005-0000-0000-00009B6A0000}"/>
    <cellStyle name="Migliaia 25 7 2 3" xfId="34041" xr:uid="{00000000-0005-0000-0000-00009C6A0000}"/>
    <cellStyle name="Migliaia 25 7 2 4" xfId="39343" xr:uid="{00000000-0005-0000-0000-00009D6A0000}"/>
    <cellStyle name="Migliaia 25 7 3" xfId="16512" xr:uid="{00000000-0005-0000-0000-00009E6A0000}"/>
    <cellStyle name="Migliaia 25 7 3 2" xfId="35289" xr:uid="{00000000-0005-0000-0000-00009F6A0000}"/>
    <cellStyle name="Migliaia 25 7 3 3" xfId="40591" xr:uid="{00000000-0005-0000-0000-0000A06A0000}"/>
    <cellStyle name="Migliaia 25 7 3 4" xfId="29835" xr:uid="{00000000-0005-0000-0000-0000A16A0000}"/>
    <cellStyle name="Migliaia 25 7 4" xfId="32758" xr:uid="{00000000-0005-0000-0000-0000A26A0000}"/>
    <cellStyle name="Migliaia 25 7 5" xfId="37940" xr:uid="{00000000-0005-0000-0000-0000A36A0000}"/>
    <cellStyle name="Migliaia 25 7 6" xfId="12585" xr:uid="{00000000-0005-0000-0000-0000A46A0000}"/>
    <cellStyle name="Migliaia 25 8" xfId="3629" xr:uid="{00000000-0005-0000-0000-0000A56A0000}"/>
    <cellStyle name="Migliaia 25 8 2" xfId="10239" xr:uid="{00000000-0005-0000-0000-0000A66A0000}"/>
    <cellStyle name="Migliaia 25 8 2 2" xfId="31533" xr:uid="{00000000-0005-0000-0000-0000A76A0000}"/>
    <cellStyle name="Migliaia 25 8 2 2 2" xfId="36693" xr:uid="{00000000-0005-0000-0000-0000A86A0000}"/>
    <cellStyle name="Migliaia 25 8 2 2 3" xfId="41995" xr:uid="{00000000-0005-0000-0000-0000A96A0000}"/>
    <cellStyle name="Migliaia 25 8 2 3" xfId="34042" xr:uid="{00000000-0005-0000-0000-0000AA6A0000}"/>
    <cellStyle name="Migliaia 25 8 2 4" xfId="39344" xr:uid="{00000000-0005-0000-0000-0000AB6A0000}"/>
    <cellStyle name="Migliaia 25 8 3" xfId="16513" xr:uid="{00000000-0005-0000-0000-0000AC6A0000}"/>
    <cellStyle name="Migliaia 25 8 3 2" xfId="35290" xr:uid="{00000000-0005-0000-0000-0000AD6A0000}"/>
    <cellStyle name="Migliaia 25 8 3 3" xfId="40592" xr:uid="{00000000-0005-0000-0000-0000AE6A0000}"/>
    <cellStyle name="Migliaia 25 8 3 4" xfId="29836" xr:uid="{00000000-0005-0000-0000-0000AF6A0000}"/>
    <cellStyle name="Migliaia 25 8 4" xfId="32759" xr:uid="{00000000-0005-0000-0000-0000B06A0000}"/>
    <cellStyle name="Migliaia 25 8 5" xfId="37941" xr:uid="{00000000-0005-0000-0000-0000B16A0000}"/>
    <cellStyle name="Migliaia 25 8 6" xfId="12586" xr:uid="{00000000-0005-0000-0000-0000B26A0000}"/>
    <cellStyle name="Migliaia 25 9" xfId="13473" xr:uid="{00000000-0005-0000-0000-0000B36A0000}"/>
    <cellStyle name="Migliaia 25 9 2" xfId="29837" xr:uid="{00000000-0005-0000-0000-0000B46A0000}"/>
    <cellStyle name="Migliaia 25 9 2 2" xfId="35291" xr:uid="{00000000-0005-0000-0000-0000B56A0000}"/>
    <cellStyle name="Migliaia 25 9 2 3" xfId="40593" xr:uid="{00000000-0005-0000-0000-0000B66A0000}"/>
    <cellStyle name="Migliaia 25 9 3" xfId="32760" xr:uid="{00000000-0005-0000-0000-0000B76A0000}"/>
    <cellStyle name="Migliaia 25 9 4" xfId="37942" xr:uid="{00000000-0005-0000-0000-0000B86A0000}"/>
    <cellStyle name="Migliaia 26" xfId="473" xr:uid="{00000000-0005-0000-0000-0000B96A0000}"/>
    <cellStyle name="Migliaia 26 10" xfId="16514" xr:uid="{00000000-0005-0000-0000-0000BA6A0000}"/>
    <cellStyle name="Migliaia 26 10 2" xfId="35292" xr:uid="{00000000-0005-0000-0000-0000BB6A0000}"/>
    <cellStyle name="Migliaia 26 10 3" xfId="40594" xr:uid="{00000000-0005-0000-0000-0000BC6A0000}"/>
    <cellStyle name="Migliaia 26 10 4" xfId="29838" xr:uid="{00000000-0005-0000-0000-0000BD6A0000}"/>
    <cellStyle name="Migliaia 26 11" xfId="32761" xr:uid="{00000000-0005-0000-0000-0000BE6A0000}"/>
    <cellStyle name="Migliaia 26 12" xfId="37943" xr:uid="{00000000-0005-0000-0000-0000BF6A0000}"/>
    <cellStyle name="Migliaia 26 13" xfId="1835" xr:uid="{00000000-0005-0000-0000-0000C06A0000}"/>
    <cellStyle name="Migliaia 26 2" xfId="474" xr:uid="{00000000-0005-0000-0000-0000C16A0000}"/>
    <cellStyle name="Migliaia 26 2 2" xfId="2432" xr:uid="{00000000-0005-0000-0000-0000C26A0000}"/>
    <cellStyle name="Migliaia 26 2 2 2" xfId="4406" xr:uid="{00000000-0005-0000-0000-0000C36A0000}"/>
    <cellStyle name="Migliaia 26 2 2 2 2" xfId="10685" xr:uid="{00000000-0005-0000-0000-0000C46A0000}"/>
    <cellStyle name="Migliaia 26 2 2 2 2 2" xfId="35293" xr:uid="{00000000-0005-0000-0000-0000C56A0000}"/>
    <cellStyle name="Migliaia 26 2 2 2 2 3" xfId="40595" xr:uid="{00000000-0005-0000-0000-0000C66A0000}"/>
    <cellStyle name="Migliaia 26 2 2 2 3" xfId="14723" xr:uid="{00000000-0005-0000-0000-0000C76A0000}"/>
    <cellStyle name="Migliaia 26 2 2 2 4" xfId="16517" xr:uid="{00000000-0005-0000-0000-0000C86A0000}"/>
    <cellStyle name="Migliaia 26 2 2 2 4 2" xfId="37944" xr:uid="{00000000-0005-0000-0000-0000C96A0000}"/>
    <cellStyle name="Migliaia 26 2 2 2 5" xfId="12587" xr:uid="{00000000-0005-0000-0000-0000CA6A0000}"/>
    <cellStyle name="Migliaia 26 2 2 3" xfId="7910" xr:uid="{00000000-0005-0000-0000-0000CB6A0000}"/>
    <cellStyle name="Migliaia 26 2 2 3 2" xfId="31534" xr:uid="{00000000-0005-0000-0000-0000CC6A0000}"/>
    <cellStyle name="Migliaia 26 2 2 3 2 2" xfId="36694" xr:uid="{00000000-0005-0000-0000-0000CD6A0000}"/>
    <cellStyle name="Migliaia 26 2 2 3 2 3" xfId="41996" xr:uid="{00000000-0005-0000-0000-0000CE6A0000}"/>
    <cellStyle name="Migliaia 26 2 2 3 3" xfId="34043" xr:uid="{00000000-0005-0000-0000-0000CF6A0000}"/>
    <cellStyle name="Migliaia 26 2 2 3 4" xfId="39345" xr:uid="{00000000-0005-0000-0000-0000D06A0000}"/>
    <cellStyle name="Migliaia 26 2 2 4" xfId="6992" xr:uid="{00000000-0005-0000-0000-0000D16A0000}"/>
    <cellStyle name="Migliaia 26 2 2 4 2" xfId="17765" xr:uid="{00000000-0005-0000-0000-0000D26A0000}"/>
    <cellStyle name="Migliaia 26 2 2 4 3" xfId="42930" xr:uid="{00000000-0005-0000-0000-0000D36A0000}"/>
    <cellStyle name="Migliaia 26 2 2 4 4" xfId="46758" xr:uid="{00000000-0005-0000-0000-0000D46A0000}"/>
    <cellStyle name="Migliaia 26 2 2 4 5" xfId="49774" xr:uid="{00000000-0005-0000-0000-0000D56A0000}"/>
    <cellStyle name="Migliaia 26 2 2 5" xfId="16516" xr:uid="{00000000-0005-0000-0000-0000D66A0000}"/>
    <cellStyle name="Migliaia 26 2 2 6" xfId="20871" xr:uid="{00000000-0005-0000-0000-0000D76A0000}"/>
    <cellStyle name="Migliaia 26 2 3" xfId="4068" xr:uid="{00000000-0005-0000-0000-0000D86A0000}"/>
    <cellStyle name="Migliaia 26 2 3 2" xfId="10538" xr:uid="{00000000-0005-0000-0000-0000D96A0000}"/>
    <cellStyle name="Migliaia 26 2 3 2 2" xfId="31535" xr:uid="{00000000-0005-0000-0000-0000DA6A0000}"/>
    <cellStyle name="Migliaia 26 2 3 2 2 2" xfId="36695" xr:uid="{00000000-0005-0000-0000-0000DB6A0000}"/>
    <cellStyle name="Migliaia 26 2 3 2 2 3" xfId="41997" xr:uid="{00000000-0005-0000-0000-0000DC6A0000}"/>
    <cellStyle name="Migliaia 26 2 3 2 3" xfId="34044" xr:uid="{00000000-0005-0000-0000-0000DD6A0000}"/>
    <cellStyle name="Migliaia 26 2 3 2 4" xfId="39346" xr:uid="{00000000-0005-0000-0000-0000DE6A0000}"/>
    <cellStyle name="Migliaia 26 2 3 3" xfId="16518" xr:uid="{00000000-0005-0000-0000-0000DF6A0000}"/>
    <cellStyle name="Migliaia 26 2 3 3 2" xfId="35294" xr:uid="{00000000-0005-0000-0000-0000E06A0000}"/>
    <cellStyle name="Migliaia 26 2 3 3 3" xfId="40596" xr:uid="{00000000-0005-0000-0000-0000E16A0000}"/>
    <cellStyle name="Migliaia 26 2 3 3 4" xfId="29839" xr:uid="{00000000-0005-0000-0000-0000E26A0000}"/>
    <cellStyle name="Migliaia 26 2 3 4" xfId="32762" xr:uid="{00000000-0005-0000-0000-0000E36A0000}"/>
    <cellStyle name="Migliaia 26 2 3 5" xfId="37945" xr:uid="{00000000-0005-0000-0000-0000E46A0000}"/>
    <cellStyle name="Migliaia 26 2 3 6" xfId="12588" xr:uid="{00000000-0005-0000-0000-0000E56A0000}"/>
    <cellStyle name="Migliaia 26 2 4" xfId="3634" xr:uid="{00000000-0005-0000-0000-0000E66A0000}"/>
    <cellStyle name="Migliaia 26 2 4 2" xfId="10243" xr:uid="{00000000-0005-0000-0000-0000E76A0000}"/>
    <cellStyle name="Migliaia 26 2 4 2 2" xfId="35295" xr:uid="{00000000-0005-0000-0000-0000E86A0000}"/>
    <cellStyle name="Migliaia 26 2 4 2 3" xfId="40597" xr:uid="{00000000-0005-0000-0000-0000E96A0000}"/>
    <cellStyle name="Migliaia 26 2 4 3" xfId="14924" xr:uid="{00000000-0005-0000-0000-0000EA6A0000}"/>
    <cellStyle name="Migliaia 26 2 4 4" xfId="16519" xr:uid="{00000000-0005-0000-0000-0000EB6A0000}"/>
    <cellStyle name="Migliaia 26 2 4 4 2" xfId="37946" xr:uid="{00000000-0005-0000-0000-0000EC6A0000}"/>
    <cellStyle name="Migliaia 26 2 4 5" xfId="12589" xr:uid="{00000000-0005-0000-0000-0000ED6A0000}"/>
    <cellStyle name="Migliaia 26 2 5" xfId="9425" xr:uid="{00000000-0005-0000-0000-0000EE6A0000}"/>
    <cellStyle name="Migliaia 26 2 5 2" xfId="29840" xr:uid="{00000000-0005-0000-0000-0000EF6A0000}"/>
    <cellStyle name="Migliaia 26 2 5 2 2" xfId="35296" xr:uid="{00000000-0005-0000-0000-0000F06A0000}"/>
    <cellStyle name="Migliaia 26 2 5 2 3" xfId="40598" xr:uid="{00000000-0005-0000-0000-0000F16A0000}"/>
    <cellStyle name="Migliaia 26 2 5 3" xfId="32763" xr:uid="{00000000-0005-0000-0000-0000F26A0000}"/>
    <cellStyle name="Migliaia 26 2 5 4" xfId="37947" xr:uid="{00000000-0005-0000-0000-0000F36A0000}"/>
    <cellStyle name="Migliaia 26 2 6" xfId="16515" xr:uid="{00000000-0005-0000-0000-0000F46A0000}"/>
    <cellStyle name="Migliaia 26 2 6 2" xfId="29841" xr:uid="{00000000-0005-0000-0000-0000F56A0000}"/>
    <cellStyle name="Migliaia 26 2 6 2 2" xfId="35297" xr:uid="{00000000-0005-0000-0000-0000F66A0000}"/>
    <cellStyle name="Migliaia 26 2 6 2 3" xfId="40599" xr:uid="{00000000-0005-0000-0000-0000F76A0000}"/>
    <cellStyle name="Migliaia 26 2 6 3" xfId="32764" xr:uid="{00000000-0005-0000-0000-0000F86A0000}"/>
    <cellStyle name="Migliaia 26 2 6 4" xfId="37948" xr:uid="{00000000-0005-0000-0000-0000F96A0000}"/>
    <cellStyle name="Migliaia 26 2 6 5" xfId="20872" xr:uid="{00000000-0005-0000-0000-0000FA6A0000}"/>
    <cellStyle name="Migliaia 26 2 7" xfId="20870" xr:uid="{00000000-0005-0000-0000-0000FB6A0000}"/>
    <cellStyle name="Migliaia 26 2 8" xfId="1836" xr:uid="{00000000-0005-0000-0000-0000FC6A0000}"/>
    <cellStyle name="Migliaia 26 3" xfId="475" xr:uid="{00000000-0005-0000-0000-0000FD6A0000}"/>
    <cellStyle name="Migliaia 26 3 10" xfId="20873" xr:uid="{00000000-0005-0000-0000-0000FE6A0000}"/>
    <cellStyle name="Migliaia 26 3 11" xfId="12590" xr:uid="{00000000-0005-0000-0000-0000FF6A0000}"/>
    <cellStyle name="Migliaia 26 3 12" xfId="1837" xr:uid="{00000000-0005-0000-0000-0000006B0000}"/>
    <cellStyle name="Migliaia 26 3 2" xfId="476" xr:uid="{00000000-0005-0000-0000-0000016B0000}"/>
    <cellStyle name="Migliaia 26 3 2 2" xfId="4408" xr:uid="{00000000-0005-0000-0000-0000026B0000}"/>
    <cellStyle name="Migliaia 26 3 2 2 2" xfId="8262" xr:uid="{00000000-0005-0000-0000-0000036B0000}"/>
    <cellStyle name="Migliaia 26 3 2 2 2 2" xfId="14724" xr:uid="{00000000-0005-0000-0000-0000046B0000}"/>
    <cellStyle name="Migliaia 26 3 2 2 2 2 2" xfId="18166" xr:uid="{00000000-0005-0000-0000-0000056B0000}"/>
    <cellStyle name="Migliaia 26 3 2 2 2 2 2 2" xfId="35298" xr:uid="{00000000-0005-0000-0000-0000066B0000}"/>
    <cellStyle name="Migliaia 26 3 2 2 2 2 3" xfId="40600" xr:uid="{00000000-0005-0000-0000-0000076B0000}"/>
    <cellStyle name="Migliaia 26 3 2 2 2 2 4" xfId="29842" xr:uid="{00000000-0005-0000-0000-0000086B0000}"/>
    <cellStyle name="Migliaia 26 3 2 2 2 3" xfId="32765" xr:uid="{00000000-0005-0000-0000-0000096B0000}"/>
    <cellStyle name="Migliaia 26 3 2 2 2 4" xfId="37949" xr:uid="{00000000-0005-0000-0000-00000A6B0000}"/>
    <cellStyle name="Migliaia 26 3 2 2 2 5" xfId="21399" xr:uid="{00000000-0005-0000-0000-00000B6B0000}"/>
    <cellStyle name="Migliaia 26 3 2 2 2 6" xfId="47172" xr:uid="{00000000-0005-0000-0000-00000C6B0000}"/>
    <cellStyle name="Migliaia 26 3 2 2 2 7" xfId="50188" xr:uid="{00000000-0005-0000-0000-00000D6B0000}"/>
    <cellStyle name="Migliaia 26 3 2 2 2 8" xfId="13963" xr:uid="{00000000-0005-0000-0000-00000E6B0000}"/>
    <cellStyle name="Migliaia 26 3 2 2 3" xfId="7476" xr:uid="{00000000-0005-0000-0000-00000F6B0000}"/>
    <cellStyle name="Migliaia 26 3 2 2 4" xfId="6993" xr:uid="{00000000-0005-0000-0000-0000106B0000}"/>
    <cellStyle name="Migliaia 26 3 2 2 4 2" xfId="17766" xr:uid="{00000000-0005-0000-0000-0000116B0000}"/>
    <cellStyle name="Migliaia 26 3 2 2 4 3" xfId="44261" xr:uid="{00000000-0005-0000-0000-0000126B0000}"/>
    <cellStyle name="Migliaia 26 3 2 2 4 4" xfId="46759" xr:uid="{00000000-0005-0000-0000-0000136B0000}"/>
    <cellStyle name="Migliaia 26 3 2 2 4 5" xfId="49775" xr:uid="{00000000-0005-0000-0000-0000146B0000}"/>
    <cellStyle name="Migliaia 26 3 2 2 5" xfId="16522" xr:uid="{00000000-0005-0000-0000-0000156B0000}"/>
    <cellStyle name="Migliaia 26 3 2 2 6" xfId="20875" xr:uid="{00000000-0005-0000-0000-0000166B0000}"/>
    <cellStyle name="Migliaia 26 3 2 3" xfId="3636" xr:uid="{00000000-0005-0000-0000-0000176B0000}"/>
    <cellStyle name="Migliaia 26 3 2 3 2" xfId="7432" xr:uid="{00000000-0005-0000-0000-0000186B0000}"/>
    <cellStyle name="Migliaia 26 3 2 3 2 2" xfId="35299" xr:uid="{00000000-0005-0000-0000-0000196B0000}"/>
    <cellStyle name="Migliaia 26 3 2 3 2 3" xfId="40601" xr:uid="{00000000-0005-0000-0000-00001A6B0000}"/>
    <cellStyle name="Migliaia 26 3 2 3 2 4" xfId="29843" xr:uid="{00000000-0005-0000-0000-00001B6B0000}"/>
    <cellStyle name="Migliaia 26 3 2 3 3" xfId="8263" xr:uid="{00000000-0005-0000-0000-00001C6B0000}"/>
    <cellStyle name="Migliaia 26 3 2 3 4" xfId="16523" xr:uid="{00000000-0005-0000-0000-00001D6B0000}"/>
    <cellStyle name="Migliaia 26 3 2 3 4 2" xfId="37950" xr:uid="{00000000-0005-0000-0000-00001E6B0000}"/>
    <cellStyle name="Migliaia 26 3 2 3 5" xfId="12591" xr:uid="{00000000-0005-0000-0000-00001F6B0000}"/>
    <cellStyle name="Migliaia 26 3 2 4" xfId="7609" xr:uid="{00000000-0005-0000-0000-0000206B0000}"/>
    <cellStyle name="Migliaia 26 3 2 4 2" xfId="14382" xr:uid="{00000000-0005-0000-0000-0000216B0000}"/>
    <cellStyle name="Migliaia 26 3 2 4 2 2" xfId="35300" xr:uid="{00000000-0005-0000-0000-0000226B0000}"/>
    <cellStyle name="Migliaia 26 3 2 4 2 3" xfId="40602" xr:uid="{00000000-0005-0000-0000-0000236B0000}"/>
    <cellStyle name="Migliaia 26 3 2 4 3" xfId="32766" xr:uid="{00000000-0005-0000-0000-0000246B0000}"/>
    <cellStyle name="Migliaia 26 3 2 4 4" xfId="37951" xr:uid="{00000000-0005-0000-0000-0000256B0000}"/>
    <cellStyle name="Migliaia 26 3 2 4 5" xfId="13476" xr:uid="{00000000-0005-0000-0000-0000266B0000}"/>
    <cellStyle name="Migliaia 26 3 2 5" xfId="13676" xr:uid="{00000000-0005-0000-0000-0000276B0000}"/>
    <cellStyle name="Migliaia 26 3 2 5 2" xfId="29844" xr:uid="{00000000-0005-0000-0000-0000286B0000}"/>
    <cellStyle name="Migliaia 26 3 2 5 2 2" xfId="35301" xr:uid="{00000000-0005-0000-0000-0000296B0000}"/>
    <cellStyle name="Migliaia 26 3 2 5 2 3" xfId="40603" xr:uid="{00000000-0005-0000-0000-00002A6B0000}"/>
    <cellStyle name="Migliaia 26 3 2 5 3" xfId="32767" xr:uid="{00000000-0005-0000-0000-00002B6B0000}"/>
    <cellStyle name="Migliaia 26 3 2 5 4" xfId="37952" xr:uid="{00000000-0005-0000-0000-00002C6B0000}"/>
    <cellStyle name="Migliaia 26 3 2 6" xfId="16521" xr:uid="{00000000-0005-0000-0000-00002D6B0000}"/>
    <cellStyle name="Migliaia 26 3 2 6 2" xfId="29845" xr:uid="{00000000-0005-0000-0000-00002E6B0000}"/>
    <cellStyle name="Migliaia 26 3 2 6 2 2" xfId="35302" xr:uid="{00000000-0005-0000-0000-00002F6B0000}"/>
    <cellStyle name="Migliaia 26 3 2 6 2 3" xfId="40604" xr:uid="{00000000-0005-0000-0000-0000306B0000}"/>
    <cellStyle name="Migliaia 26 3 2 6 3" xfId="32768" xr:uid="{00000000-0005-0000-0000-0000316B0000}"/>
    <cellStyle name="Migliaia 26 3 2 6 4" xfId="37953" xr:uid="{00000000-0005-0000-0000-0000326B0000}"/>
    <cellStyle name="Migliaia 26 3 2 6 5" xfId="20876" xr:uid="{00000000-0005-0000-0000-0000336B0000}"/>
    <cellStyle name="Migliaia 26 3 2 7" xfId="20874" xr:uid="{00000000-0005-0000-0000-0000346B0000}"/>
    <cellStyle name="Migliaia 26 3 2 8" xfId="2434" xr:uid="{00000000-0005-0000-0000-0000356B0000}"/>
    <cellStyle name="Migliaia 26 3 3" xfId="2433" xr:uid="{00000000-0005-0000-0000-0000366B0000}"/>
    <cellStyle name="Migliaia 26 3 3 2" xfId="4407" xr:uid="{00000000-0005-0000-0000-0000376B0000}"/>
    <cellStyle name="Migliaia 26 3 3 2 2" xfId="6026" xr:uid="{00000000-0005-0000-0000-0000386B0000}"/>
    <cellStyle name="Migliaia 26 3 3 2 2 2" xfId="35304" xr:uid="{00000000-0005-0000-0000-0000396B0000}"/>
    <cellStyle name="Migliaia 26 3 3 2 2 3" xfId="40606" xr:uid="{00000000-0005-0000-0000-00003A6B0000}"/>
    <cellStyle name="Migliaia 26 3 3 2 3" xfId="14505" xr:uid="{00000000-0005-0000-0000-00003B6B0000}"/>
    <cellStyle name="Migliaia 26 3 3 2 4" xfId="16525" xr:uid="{00000000-0005-0000-0000-00003C6B0000}"/>
    <cellStyle name="Migliaia 26 3 3 2 4 2" xfId="37955" xr:uid="{00000000-0005-0000-0000-00003D6B0000}"/>
    <cellStyle name="Migliaia 26 3 3 2 5" xfId="12593" xr:uid="{00000000-0005-0000-0000-00003E6B0000}"/>
    <cellStyle name="Migliaia 26 3 3 3" xfId="5778" xr:uid="{00000000-0005-0000-0000-00003F6B0000}"/>
    <cellStyle name="Migliaia 26 3 3 3 2" xfId="29847" xr:uid="{00000000-0005-0000-0000-0000406B0000}"/>
    <cellStyle name="Migliaia 26 3 3 3 2 2" xfId="35305" xr:uid="{00000000-0005-0000-0000-0000416B0000}"/>
    <cellStyle name="Migliaia 26 3 3 3 2 3" xfId="40607" xr:uid="{00000000-0005-0000-0000-0000426B0000}"/>
    <cellStyle name="Migliaia 26 3 3 3 3" xfId="32770" xr:uid="{00000000-0005-0000-0000-0000436B0000}"/>
    <cellStyle name="Migliaia 26 3 3 3 4" xfId="37956" xr:uid="{00000000-0005-0000-0000-0000446B0000}"/>
    <cellStyle name="Migliaia 26 3 3 4" xfId="16524" xr:uid="{00000000-0005-0000-0000-0000456B0000}"/>
    <cellStyle name="Migliaia 26 3 3 4 2" xfId="29848" xr:uid="{00000000-0005-0000-0000-0000466B0000}"/>
    <cellStyle name="Migliaia 26 3 3 4 2 2" xfId="35306" xr:uid="{00000000-0005-0000-0000-0000476B0000}"/>
    <cellStyle name="Migliaia 26 3 3 4 2 3" xfId="40608" xr:uid="{00000000-0005-0000-0000-0000486B0000}"/>
    <cellStyle name="Migliaia 26 3 3 4 3" xfId="32771" xr:uid="{00000000-0005-0000-0000-0000496B0000}"/>
    <cellStyle name="Migliaia 26 3 3 4 4" xfId="37957" xr:uid="{00000000-0005-0000-0000-00004A6B0000}"/>
    <cellStyle name="Migliaia 26 3 3 4 5" xfId="20877" xr:uid="{00000000-0005-0000-0000-00004B6B0000}"/>
    <cellStyle name="Migliaia 26 3 3 5" xfId="20878" xr:uid="{00000000-0005-0000-0000-00004C6B0000}"/>
    <cellStyle name="Migliaia 26 3 3 5 2" xfId="29849" xr:uid="{00000000-0005-0000-0000-00004D6B0000}"/>
    <cellStyle name="Migliaia 26 3 3 5 2 2" xfId="35307" xr:uid="{00000000-0005-0000-0000-00004E6B0000}"/>
    <cellStyle name="Migliaia 26 3 3 5 2 3" xfId="40609" xr:uid="{00000000-0005-0000-0000-00004F6B0000}"/>
    <cellStyle name="Migliaia 26 3 3 5 3" xfId="32772" xr:uid="{00000000-0005-0000-0000-0000506B0000}"/>
    <cellStyle name="Migliaia 26 3 3 5 4" xfId="37958" xr:uid="{00000000-0005-0000-0000-0000516B0000}"/>
    <cellStyle name="Migliaia 26 3 3 6" xfId="29846" xr:uid="{00000000-0005-0000-0000-0000526B0000}"/>
    <cellStyle name="Migliaia 26 3 3 6 2" xfId="35303" xr:uid="{00000000-0005-0000-0000-0000536B0000}"/>
    <cellStyle name="Migliaia 26 3 3 6 3" xfId="40605" xr:uid="{00000000-0005-0000-0000-0000546B0000}"/>
    <cellStyle name="Migliaia 26 3 3 7" xfId="32769" xr:uid="{00000000-0005-0000-0000-0000556B0000}"/>
    <cellStyle name="Migliaia 26 3 3 8" xfId="37954" xr:uid="{00000000-0005-0000-0000-0000566B0000}"/>
    <cellStyle name="Migliaia 26 3 3 9" xfId="12592" xr:uid="{00000000-0005-0000-0000-0000576B0000}"/>
    <cellStyle name="Migliaia 26 3 4" xfId="3283" xr:uid="{00000000-0005-0000-0000-0000586B0000}"/>
    <cellStyle name="Migliaia 26 3 4 2" xfId="4793" xr:uid="{00000000-0005-0000-0000-0000596B0000}"/>
    <cellStyle name="Migliaia 26 3 4 2 2" xfId="10745" xr:uid="{00000000-0005-0000-0000-00005A6B0000}"/>
    <cellStyle name="Migliaia 26 3 4 2 3" xfId="14434" xr:uid="{00000000-0005-0000-0000-00005B6B0000}"/>
    <cellStyle name="Migliaia 26 3 4 2 4" xfId="16527" xr:uid="{00000000-0005-0000-0000-00005C6B0000}"/>
    <cellStyle name="Migliaia 26 3 4 2 5" xfId="28636" xr:uid="{00000000-0005-0000-0000-00005D6B0000}"/>
    <cellStyle name="Migliaia 26 3 4 2 6" xfId="12595" xr:uid="{00000000-0005-0000-0000-00005E6B0000}"/>
    <cellStyle name="Migliaia 26 3 4 3" xfId="9993" xr:uid="{00000000-0005-0000-0000-00005F6B0000}"/>
    <cellStyle name="Migliaia 26 3 4 3 2" xfId="31536" xr:uid="{00000000-0005-0000-0000-0000606B0000}"/>
    <cellStyle name="Migliaia 26 3 4 3 2 2" xfId="36696" xr:uid="{00000000-0005-0000-0000-0000616B0000}"/>
    <cellStyle name="Migliaia 26 3 4 3 2 3" xfId="41998" xr:uid="{00000000-0005-0000-0000-0000626B0000}"/>
    <cellStyle name="Migliaia 26 3 4 3 3" xfId="34045" xr:uid="{00000000-0005-0000-0000-0000636B0000}"/>
    <cellStyle name="Migliaia 26 3 4 3 4" xfId="39347" xr:uid="{00000000-0005-0000-0000-0000646B0000}"/>
    <cellStyle name="Migliaia 26 3 4 4" xfId="16526" xr:uid="{00000000-0005-0000-0000-0000656B0000}"/>
    <cellStyle name="Migliaia 26 3 4 4 2" xfId="35308" xr:uid="{00000000-0005-0000-0000-0000666B0000}"/>
    <cellStyle name="Migliaia 26 3 4 4 3" xfId="40610" xr:uid="{00000000-0005-0000-0000-0000676B0000}"/>
    <cellStyle name="Migliaia 26 3 4 4 4" xfId="29850" xr:uid="{00000000-0005-0000-0000-0000686B0000}"/>
    <cellStyle name="Migliaia 26 3 4 5" xfId="32773" xr:uid="{00000000-0005-0000-0000-0000696B0000}"/>
    <cellStyle name="Migliaia 26 3 4 6" xfId="37959" xr:uid="{00000000-0005-0000-0000-00006A6B0000}"/>
    <cellStyle name="Migliaia 26 3 4 7" xfId="12594" xr:uid="{00000000-0005-0000-0000-00006B6B0000}"/>
    <cellStyle name="Migliaia 26 3 5" xfId="4069" xr:uid="{00000000-0005-0000-0000-00006C6B0000}"/>
    <cellStyle name="Migliaia 26 3 5 2" xfId="10539" xr:uid="{00000000-0005-0000-0000-00006D6B0000}"/>
    <cellStyle name="Migliaia 26 3 5 2 2" xfId="31537" xr:uid="{00000000-0005-0000-0000-00006E6B0000}"/>
    <cellStyle name="Migliaia 26 3 5 2 2 2" xfId="36697" xr:uid="{00000000-0005-0000-0000-00006F6B0000}"/>
    <cellStyle name="Migliaia 26 3 5 2 2 3" xfId="41999" xr:uid="{00000000-0005-0000-0000-0000706B0000}"/>
    <cellStyle name="Migliaia 26 3 5 2 3" xfId="34046" xr:uid="{00000000-0005-0000-0000-0000716B0000}"/>
    <cellStyle name="Migliaia 26 3 5 2 4" xfId="39348" xr:uid="{00000000-0005-0000-0000-0000726B0000}"/>
    <cellStyle name="Migliaia 26 3 5 3" xfId="16528" xr:uid="{00000000-0005-0000-0000-0000736B0000}"/>
    <cellStyle name="Migliaia 26 3 5 3 2" xfId="35309" xr:uid="{00000000-0005-0000-0000-0000746B0000}"/>
    <cellStyle name="Migliaia 26 3 5 3 3" xfId="40611" xr:uid="{00000000-0005-0000-0000-0000756B0000}"/>
    <cellStyle name="Migliaia 26 3 5 3 4" xfId="29851" xr:uid="{00000000-0005-0000-0000-0000766B0000}"/>
    <cellStyle name="Migliaia 26 3 5 4" xfId="32774" xr:uid="{00000000-0005-0000-0000-0000776B0000}"/>
    <cellStyle name="Migliaia 26 3 5 5" xfId="37960" xr:uid="{00000000-0005-0000-0000-0000786B0000}"/>
    <cellStyle name="Migliaia 26 3 5 6" xfId="12596" xr:uid="{00000000-0005-0000-0000-0000796B0000}"/>
    <cellStyle name="Migliaia 26 3 6" xfId="3635" xr:uid="{00000000-0005-0000-0000-00007A6B0000}"/>
    <cellStyle name="Migliaia 26 3 6 2" xfId="10244" xr:uid="{00000000-0005-0000-0000-00007B6B0000}"/>
    <cellStyle name="Migliaia 26 3 6 2 2" xfId="35310" xr:uid="{00000000-0005-0000-0000-00007C6B0000}"/>
    <cellStyle name="Migliaia 26 3 6 2 3" xfId="40612" xr:uid="{00000000-0005-0000-0000-00007D6B0000}"/>
    <cellStyle name="Migliaia 26 3 6 3" xfId="14449" xr:uid="{00000000-0005-0000-0000-00007E6B0000}"/>
    <cellStyle name="Migliaia 26 3 6 4" xfId="16529" xr:uid="{00000000-0005-0000-0000-00007F6B0000}"/>
    <cellStyle name="Migliaia 26 3 6 4 2" xfId="37961" xr:uid="{00000000-0005-0000-0000-0000806B0000}"/>
    <cellStyle name="Migliaia 26 3 6 5" xfId="12597" xr:uid="{00000000-0005-0000-0000-0000816B0000}"/>
    <cellStyle name="Migliaia 26 3 7" xfId="7395" xr:uid="{00000000-0005-0000-0000-0000826B0000}"/>
    <cellStyle name="Migliaia 26 3 7 2" xfId="29852" xr:uid="{00000000-0005-0000-0000-0000836B0000}"/>
    <cellStyle name="Migliaia 26 3 7 2 2" xfId="35311" xr:uid="{00000000-0005-0000-0000-0000846B0000}"/>
    <cellStyle name="Migliaia 26 3 7 2 3" xfId="40613" xr:uid="{00000000-0005-0000-0000-0000856B0000}"/>
    <cellStyle name="Migliaia 26 3 7 3" xfId="32775" xr:uid="{00000000-0005-0000-0000-0000866B0000}"/>
    <cellStyle name="Migliaia 26 3 7 4" xfId="37962" xr:uid="{00000000-0005-0000-0000-0000876B0000}"/>
    <cellStyle name="Migliaia 26 3 8" xfId="13677" xr:uid="{00000000-0005-0000-0000-0000886B0000}"/>
    <cellStyle name="Migliaia 26 3 8 2" xfId="29853" xr:uid="{00000000-0005-0000-0000-0000896B0000}"/>
    <cellStyle name="Migliaia 26 3 8 2 2" xfId="35312" xr:uid="{00000000-0005-0000-0000-00008A6B0000}"/>
    <cellStyle name="Migliaia 26 3 8 2 3" xfId="40614" xr:uid="{00000000-0005-0000-0000-00008B6B0000}"/>
    <cellStyle name="Migliaia 26 3 8 3" xfId="32776" xr:uid="{00000000-0005-0000-0000-00008C6B0000}"/>
    <cellStyle name="Migliaia 26 3 8 4" xfId="37963" xr:uid="{00000000-0005-0000-0000-00008D6B0000}"/>
    <cellStyle name="Migliaia 26 3 8 5" xfId="20879" xr:uid="{00000000-0005-0000-0000-00008E6B0000}"/>
    <cellStyle name="Migliaia 26 3 9" xfId="16520" xr:uid="{00000000-0005-0000-0000-00008F6B0000}"/>
    <cellStyle name="Migliaia 26 4" xfId="477" xr:uid="{00000000-0005-0000-0000-0000906B0000}"/>
    <cellStyle name="Migliaia 26 4 2" xfId="4409" xr:uid="{00000000-0005-0000-0000-0000916B0000}"/>
    <cellStyle name="Migliaia 26 4 2 2" xfId="5125" xr:uid="{00000000-0005-0000-0000-0000926B0000}"/>
    <cellStyle name="Migliaia 26 4 2 2 2" xfId="29854" xr:uid="{00000000-0005-0000-0000-0000936B0000}"/>
    <cellStyle name="Migliaia 26 4 2 2 2 2" xfId="35313" xr:uid="{00000000-0005-0000-0000-0000946B0000}"/>
    <cellStyle name="Migliaia 26 4 2 2 2 3" xfId="40615" xr:uid="{00000000-0005-0000-0000-0000956B0000}"/>
    <cellStyle name="Migliaia 26 4 2 2 3" xfId="32777" xr:uid="{00000000-0005-0000-0000-0000966B0000}"/>
    <cellStyle name="Migliaia 26 4 2 2 4" xfId="37964" xr:uid="{00000000-0005-0000-0000-0000976B0000}"/>
    <cellStyle name="Migliaia 26 4 2 3" xfId="8264" xr:uid="{00000000-0005-0000-0000-0000986B0000}"/>
    <cellStyle name="Migliaia 26 4 2 3 2" xfId="29855" xr:uid="{00000000-0005-0000-0000-0000996B0000}"/>
    <cellStyle name="Migliaia 26 4 2 3 2 2" xfId="35314" xr:uid="{00000000-0005-0000-0000-00009A6B0000}"/>
    <cellStyle name="Migliaia 26 4 2 3 2 3" xfId="40616" xr:uid="{00000000-0005-0000-0000-00009B6B0000}"/>
    <cellStyle name="Migliaia 26 4 2 3 3" xfId="32778" xr:uid="{00000000-0005-0000-0000-00009C6B0000}"/>
    <cellStyle name="Migliaia 26 4 2 3 4" xfId="37965" xr:uid="{00000000-0005-0000-0000-00009D6B0000}"/>
    <cellStyle name="Migliaia 26 4 2 4" xfId="7611" xr:uid="{00000000-0005-0000-0000-00009E6B0000}"/>
    <cellStyle name="Migliaia 26 4 2 5" xfId="6995" xr:uid="{00000000-0005-0000-0000-00009F6B0000}"/>
    <cellStyle name="Migliaia 26 4 2 5 2" xfId="17768" xr:uid="{00000000-0005-0000-0000-0000A06B0000}"/>
    <cellStyle name="Migliaia 26 4 2 5 3" xfId="44814" xr:uid="{00000000-0005-0000-0000-0000A16B0000}"/>
    <cellStyle name="Migliaia 26 4 2 5 4" xfId="46761" xr:uid="{00000000-0005-0000-0000-0000A26B0000}"/>
    <cellStyle name="Migliaia 26 4 2 5 5" xfId="49777" xr:uid="{00000000-0005-0000-0000-0000A36B0000}"/>
    <cellStyle name="Migliaia 26 4 2 6" xfId="16531" xr:uid="{00000000-0005-0000-0000-0000A46B0000}"/>
    <cellStyle name="Migliaia 26 4 2 7" xfId="20881" xr:uid="{00000000-0005-0000-0000-0000A56B0000}"/>
    <cellStyle name="Migliaia 26 4 3" xfId="5126" xr:uid="{00000000-0005-0000-0000-0000A66B0000}"/>
    <cellStyle name="Migliaia 26 4 3 2" xfId="14506" xr:uid="{00000000-0005-0000-0000-0000A76B0000}"/>
    <cellStyle name="Migliaia 26 4 3 2 2" xfId="35315" xr:uid="{00000000-0005-0000-0000-0000A86B0000}"/>
    <cellStyle name="Migliaia 26 4 3 2 3" xfId="40617" xr:uid="{00000000-0005-0000-0000-0000A96B0000}"/>
    <cellStyle name="Migliaia 26 4 3 3" xfId="32779" xr:uid="{00000000-0005-0000-0000-0000AA6B0000}"/>
    <cellStyle name="Migliaia 26 4 3 4" xfId="37966" xr:uid="{00000000-0005-0000-0000-0000AB6B0000}"/>
    <cellStyle name="Migliaia 26 4 3 5" xfId="13675" xr:uid="{00000000-0005-0000-0000-0000AC6B0000}"/>
    <cellStyle name="Migliaia 26 4 4" xfId="8265" xr:uid="{00000000-0005-0000-0000-0000AD6B0000}"/>
    <cellStyle name="Migliaia 26 4 4 2" xfId="29856" xr:uid="{00000000-0005-0000-0000-0000AE6B0000}"/>
    <cellStyle name="Migliaia 26 4 4 2 2" xfId="35316" xr:uid="{00000000-0005-0000-0000-0000AF6B0000}"/>
    <cellStyle name="Migliaia 26 4 4 2 3" xfId="40618" xr:uid="{00000000-0005-0000-0000-0000B06B0000}"/>
    <cellStyle name="Migliaia 26 4 4 3" xfId="32780" xr:uid="{00000000-0005-0000-0000-0000B16B0000}"/>
    <cellStyle name="Migliaia 26 4 4 4" xfId="37967" xr:uid="{00000000-0005-0000-0000-0000B26B0000}"/>
    <cellStyle name="Migliaia 26 4 5" xfId="7610" xr:uid="{00000000-0005-0000-0000-0000B36B0000}"/>
    <cellStyle name="Migliaia 26 4 5 2" xfId="29857" xr:uid="{00000000-0005-0000-0000-0000B46B0000}"/>
    <cellStyle name="Migliaia 26 4 5 2 2" xfId="35317" xr:uid="{00000000-0005-0000-0000-0000B56B0000}"/>
    <cellStyle name="Migliaia 26 4 5 2 3" xfId="40619" xr:uid="{00000000-0005-0000-0000-0000B66B0000}"/>
    <cellStyle name="Migliaia 26 4 5 3" xfId="32781" xr:uid="{00000000-0005-0000-0000-0000B76B0000}"/>
    <cellStyle name="Migliaia 26 4 5 4" xfId="37968" xr:uid="{00000000-0005-0000-0000-0000B86B0000}"/>
    <cellStyle name="Migliaia 26 4 6" xfId="6994" xr:uid="{00000000-0005-0000-0000-0000B96B0000}"/>
    <cellStyle name="Migliaia 26 4 6 2" xfId="17767" xr:uid="{00000000-0005-0000-0000-0000BA6B0000}"/>
    <cellStyle name="Migliaia 26 4 6 2 2" xfId="35318" xr:uid="{00000000-0005-0000-0000-0000BB6B0000}"/>
    <cellStyle name="Migliaia 26 4 6 2 3" xfId="40620" xr:uid="{00000000-0005-0000-0000-0000BC6B0000}"/>
    <cellStyle name="Migliaia 26 4 6 2 4" xfId="29858" xr:uid="{00000000-0005-0000-0000-0000BD6B0000}"/>
    <cellStyle name="Migliaia 26 4 6 3" xfId="32782" xr:uid="{00000000-0005-0000-0000-0000BE6B0000}"/>
    <cellStyle name="Migliaia 26 4 6 4" xfId="37969" xr:uid="{00000000-0005-0000-0000-0000BF6B0000}"/>
    <cellStyle name="Migliaia 26 4 6 5" xfId="20882" xr:uid="{00000000-0005-0000-0000-0000C06B0000}"/>
    <cellStyle name="Migliaia 26 4 6 6" xfId="44854" xr:uid="{00000000-0005-0000-0000-0000C16B0000}"/>
    <cellStyle name="Migliaia 26 4 6 7" xfId="46760" xr:uid="{00000000-0005-0000-0000-0000C26B0000}"/>
    <cellStyle name="Migliaia 26 4 6 8" xfId="49776" xr:uid="{00000000-0005-0000-0000-0000C36B0000}"/>
    <cellStyle name="Migliaia 26 4 7" xfId="16530" xr:uid="{00000000-0005-0000-0000-0000C46B0000}"/>
    <cellStyle name="Migliaia 26 4 7 2" xfId="29859" xr:uid="{00000000-0005-0000-0000-0000C56B0000}"/>
    <cellStyle name="Migliaia 26 4 7 2 2" xfId="35319" xr:uid="{00000000-0005-0000-0000-0000C66B0000}"/>
    <cellStyle name="Migliaia 26 4 7 2 3" xfId="40621" xr:uid="{00000000-0005-0000-0000-0000C76B0000}"/>
    <cellStyle name="Migliaia 26 4 7 3" xfId="32783" xr:uid="{00000000-0005-0000-0000-0000C86B0000}"/>
    <cellStyle name="Migliaia 26 4 7 4" xfId="37970" xr:uid="{00000000-0005-0000-0000-0000C96B0000}"/>
    <cellStyle name="Migliaia 26 4 7 5" xfId="20883" xr:uid="{00000000-0005-0000-0000-0000CA6B0000}"/>
    <cellStyle name="Migliaia 26 4 8" xfId="20880" xr:uid="{00000000-0005-0000-0000-0000CB6B0000}"/>
    <cellStyle name="Migliaia 26 4 9" xfId="2435" xr:uid="{00000000-0005-0000-0000-0000CC6B0000}"/>
    <cellStyle name="Migliaia 26 5" xfId="478" xr:uid="{00000000-0005-0000-0000-0000CD6B0000}"/>
    <cellStyle name="Migliaia 26 5 2" xfId="4410" xr:uid="{00000000-0005-0000-0000-0000CE6B0000}"/>
    <cellStyle name="Migliaia 26 5 2 2" xfId="14725" xr:uid="{00000000-0005-0000-0000-0000CF6B0000}"/>
    <cellStyle name="Migliaia 26 5 2 2 2" xfId="35320" xr:uid="{00000000-0005-0000-0000-0000D06B0000}"/>
    <cellStyle name="Migliaia 26 5 2 2 3" xfId="40622" xr:uid="{00000000-0005-0000-0000-0000D16B0000}"/>
    <cellStyle name="Migliaia 26 5 2 3" xfId="16533" xr:uid="{00000000-0005-0000-0000-0000D26B0000}"/>
    <cellStyle name="Migliaia 26 5 2 3 2" xfId="32784" xr:uid="{00000000-0005-0000-0000-0000D36B0000}"/>
    <cellStyle name="Migliaia 26 5 2 4" xfId="37971" xr:uid="{00000000-0005-0000-0000-0000D46B0000}"/>
    <cellStyle name="Migliaia 26 5 2 5" xfId="12598" xr:uid="{00000000-0005-0000-0000-0000D56B0000}"/>
    <cellStyle name="Migliaia 26 5 3" xfId="7612" xr:uid="{00000000-0005-0000-0000-0000D66B0000}"/>
    <cellStyle name="Migliaia 26 5 3 2" xfId="29860" xr:uid="{00000000-0005-0000-0000-0000D76B0000}"/>
    <cellStyle name="Migliaia 26 5 3 2 2" xfId="35321" xr:uid="{00000000-0005-0000-0000-0000D86B0000}"/>
    <cellStyle name="Migliaia 26 5 3 2 3" xfId="40623" xr:uid="{00000000-0005-0000-0000-0000D96B0000}"/>
    <cellStyle name="Migliaia 26 5 3 3" xfId="32785" xr:uid="{00000000-0005-0000-0000-0000DA6B0000}"/>
    <cellStyle name="Migliaia 26 5 3 4" xfId="37972" xr:uid="{00000000-0005-0000-0000-0000DB6B0000}"/>
    <cellStyle name="Migliaia 26 5 4" xfId="6996" xr:uid="{00000000-0005-0000-0000-0000DC6B0000}"/>
    <cellStyle name="Migliaia 26 5 4 2" xfId="17769" xr:uid="{00000000-0005-0000-0000-0000DD6B0000}"/>
    <cellStyle name="Migliaia 26 5 4 2 2" xfId="35322" xr:uid="{00000000-0005-0000-0000-0000DE6B0000}"/>
    <cellStyle name="Migliaia 26 5 4 2 3" xfId="40624" xr:uid="{00000000-0005-0000-0000-0000DF6B0000}"/>
    <cellStyle name="Migliaia 26 5 4 2 4" xfId="29861" xr:uid="{00000000-0005-0000-0000-0000E06B0000}"/>
    <cellStyle name="Migliaia 26 5 4 3" xfId="32786" xr:uid="{00000000-0005-0000-0000-0000E16B0000}"/>
    <cellStyle name="Migliaia 26 5 4 4" xfId="37973" xr:uid="{00000000-0005-0000-0000-0000E26B0000}"/>
    <cellStyle name="Migliaia 26 5 4 5" xfId="20885" xr:uid="{00000000-0005-0000-0000-0000E36B0000}"/>
    <cellStyle name="Migliaia 26 5 4 6" xfId="43943" xr:uid="{00000000-0005-0000-0000-0000E46B0000}"/>
    <cellStyle name="Migliaia 26 5 4 7" xfId="46762" xr:uid="{00000000-0005-0000-0000-0000E56B0000}"/>
    <cellStyle name="Migliaia 26 5 4 8" xfId="49778" xr:uid="{00000000-0005-0000-0000-0000E66B0000}"/>
    <cellStyle name="Migliaia 26 5 5" xfId="16532" xr:uid="{00000000-0005-0000-0000-0000E76B0000}"/>
    <cellStyle name="Migliaia 26 5 5 2" xfId="29862" xr:uid="{00000000-0005-0000-0000-0000E86B0000}"/>
    <cellStyle name="Migliaia 26 5 5 2 2" xfId="35323" xr:uid="{00000000-0005-0000-0000-0000E96B0000}"/>
    <cellStyle name="Migliaia 26 5 5 2 3" xfId="40625" xr:uid="{00000000-0005-0000-0000-0000EA6B0000}"/>
    <cellStyle name="Migliaia 26 5 5 3" xfId="32787" xr:uid="{00000000-0005-0000-0000-0000EB6B0000}"/>
    <cellStyle name="Migliaia 26 5 5 4" xfId="37974" xr:uid="{00000000-0005-0000-0000-0000EC6B0000}"/>
    <cellStyle name="Migliaia 26 5 5 5" xfId="20886" xr:uid="{00000000-0005-0000-0000-0000ED6B0000}"/>
    <cellStyle name="Migliaia 26 5 6" xfId="20887" xr:uid="{00000000-0005-0000-0000-0000EE6B0000}"/>
    <cellStyle name="Migliaia 26 5 6 2" xfId="29863" xr:uid="{00000000-0005-0000-0000-0000EF6B0000}"/>
    <cellStyle name="Migliaia 26 5 6 2 2" xfId="35324" xr:uid="{00000000-0005-0000-0000-0000F06B0000}"/>
    <cellStyle name="Migliaia 26 5 6 2 3" xfId="40626" xr:uid="{00000000-0005-0000-0000-0000F16B0000}"/>
    <cellStyle name="Migliaia 26 5 6 3" xfId="32788" xr:uid="{00000000-0005-0000-0000-0000F26B0000}"/>
    <cellStyle name="Migliaia 26 5 6 4" xfId="37975" xr:uid="{00000000-0005-0000-0000-0000F36B0000}"/>
    <cellStyle name="Migliaia 26 5 7" xfId="20884" xr:uid="{00000000-0005-0000-0000-0000F46B0000}"/>
    <cellStyle name="Migliaia 26 5 8" xfId="2436" xr:uid="{00000000-0005-0000-0000-0000F56B0000}"/>
    <cellStyle name="Migliaia 26 6" xfId="2431" xr:uid="{00000000-0005-0000-0000-0000F66B0000}"/>
    <cellStyle name="Migliaia 26 6 2" xfId="4405" xr:uid="{00000000-0005-0000-0000-0000F76B0000}"/>
    <cellStyle name="Migliaia 26 6 2 2" xfId="6025" xr:uid="{00000000-0005-0000-0000-0000F86B0000}"/>
    <cellStyle name="Migliaia 26 6 2 3" xfId="14969" xr:uid="{00000000-0005-0000-0000-0000F96B0000}"/>
    <cellStyle name="Migliaia 26 6 2 4" xfId="16535" xr:uid="{00000000-0005-0000-0000-0000FA6B0000}"/>
    <cellStyle name="Migliaia 26 6 2 5" xfId="28637" xr:uid="{00000000-0005-0000-0000-0000FB6B0000}"/>
    <cellStyle name="Migliaia 26 6 2 6" xfId="12600" xr:uid="{00000000-0005-0000-0000-0000FC6B0000}"/>
    <cellStyle name="Migliaia 26 6 3" xfId="5777" xr:uid="{00000000-0005-0000-0000-0000FD6B0000}"/>
    <cellStyle name="Migliaia 26 6 3 2" xfId="31538" xr:uid="{00000000-0005-0000-0000-0000FE6B0000}"/>
    <cellStyle name="Migliaia 26 6 3 2 2" xfId="36698" xr:uid="{00000000-0005-0000-0000-0000FF6B0000}"/>
    <cellStyle name="Migliaia 26 6 3 2 3" xfId="42000" xr:uid="{00000000-0005-0000-0000-0000006C0000}"/>
    <cellStyle name="Migliaia 26 6 3 3" xfId="34047" xr:uid="{00000000-0005-0000-0000-0000016C0000}"/>
    <cellStyle name="Migliaia 26 6 3 4" xfId="39349" xr:uid="{00000000-0005-0000-0000-0000026C0000}"/>
    <cellStyle name="Migliaia 26 6 4" xfId="16534" xr:uid="{00000000-0005-0000-0000-0000036C0000}"/>
    <cellStyle name="Migliaia 26 6 4 2" xfId="35325" xr:uid="{00000000-0005-0000-0000-0000046C0000}"/>
    <cellStyle name="Migliaia 26 6 4 3" xfId="40627" xr:uid="{00000000-0005-0000-0000-0000056C0000}"/>
    <cellStyle name="Migliaia 26 6 4 4" xfId="29864" xr:uid="{00000000-0005-0000-0000-0000066C0000}"/>
    <cellStyle name="Migliaia 26 6 5" xfId="32789" xr:uid="{00000000-0005-0000-0000-0000076C0000}"/>
    <cellStyle name="Migliaia 26 6 6" xfId="37976" xr:uid="{00000000-0005-0000-0000-0000086C0000}"/>
    <cellStyle name="Migliaia 26 6 7" xfId="12599" xr:uid="{00000000-0005-0000-0000-0000096C0000}"/>
    <cellStyle name="Migliaia 26 7" xfId="4067" xr:uid="{00000000-0005-0000-0000-00000A6C0000}"/>
    <cellStyle name="Migliaia 26 7 2" xfId="10537" xr:uid="{00000000-0005-0000-0000-00000B6C0000}"/>
    <cellStyle name="Migliaia 26 7 2 2" xfId="31539" xr:uid="{00000000-0005-0000-0000-00000C6C0000}"/>
    <cellStyle name="Migliaia 26 7 2 2 2" xfId="36699" xr:uid="{00000000-0005-0000-0000-00000D6C0000}"/>
    <cellStyle name="Migliaia 26 7 2 2 3" xfId="42001" xr:uid="{00000000-0005-0000-0000-00000E6C0000}"/>
    <cellStyle name="Migliaia 26 7 2 3" xfId="34048" xr:uid="{00000000-0005-0000-0000-00000F6C0000}"/>
    <cellStyle name="Migliaia 26 7 2 4" xfId="39350" xr:uid="{00000000-0005-0000-0000-0000106C0000}"/>
    <cellStyle name="Migliaia 26 7 3" xfId="16536" xr:uid="{00000000-0005-0000-0000-0000116C0000}"/>
    <cellStyle name="Migliaia 26 7 3 2" xfId="35326" xr:uid="{00000000-0005-0000-0000-0000126C0000}"/>
    <cellStyle name="Migliaia 26 7 3 3" xfId="40628" xr:uid="{00000000-0005-0000-0000-0000136C0000}"/>
    <cellStyle name="Migliaia 26 7 3 4" xfId="29865" xr:uid="{00000000-0005-0000-0000-0000146C0000}"/>
    <cellStyle name="Migliaia 26 7 4" xfId="32790" xr:uid="{00000000-0005-0000-0000-0000156C0000}"/>
    <cellStyle name="Migliaia 26 7 5" xfId="37977" xr:uid="{00000000-0005-0000-0000-0000166C0000}"/>
    <cellStyle name="Migliaia 26 7 6" xfId="12601" xr:uid="{00000000-0005-0000-0000-0000176C0000}"/>
    <cellStyle name="Migliaia 26 8" xfId="3633" xr:uid="{00000000-0005-0000-0000-0000186C0000}"/>
    <cellStyle name="Migliaia 26 8 2" xfId="10242" xr:uid="{00000000-0005-0000-0000-0000196C0000}"/>
    <cellStyle name="Migliaia 26 8 2 2" xfId="31540" xr:uid="{00000000-0005-0000-0000-00001A6C0000}"/>
    <cellStyle name="Migliaia 26 8 2 2 2" xfId="36700" xr:uid="{00000000-0005-0000-0000-00001B6C0000}"/>
    <cellStyle name="Migliaia 26 8 2 2 3" xfId="42002" xr:uid="{00000000-0005-0000-0000-00001C6C0000}"/>
    <cellStyle name="Migliaia 26 8 2 3" xfId="34049" xr:uid="{00000000-0005-0000-0000-00001D6C0000}"/>
    <cellStyle name="Migliaia 26 8 2 4" xfId="39351" xr:uid="{00000000-0005-0000-0000-00001E6C0000}"/>
    <cellStyle name="Migliaia 26 8 3" xfId="16537" xr:uid="{00000000-0005-0000-0000-00001F6C0000}"/>
    <cellStyle name="Migliaia 26 8 3 2" xfId="35327" xr:uid="{00000000-0005-0000-0000-0000206C0000}"/>
    <cellStyle name="Migliaia 26 8 3 3" xfId="40629" xr:uid="{00000000-0005-0000-0000-0000216C0000}"/>
    <cellStyle name="Migliaia 26 8 3 4" xfId="29866" xr:uid="{00000000-0005-0000-0000-0000226C0000}"/>
    <cellStyle name="Migliaia 26 8 4" xfId="32791" xr:uid="{00000000-0005-0000-0000-0000236C0000}"/>
    <cellStyle name="Migliaia 26 8 5" xfId="37978" xr:uid="{00000000-0005-0000-0000-0000246C0000}"/>
    <cellStyle name="Migliaia 26 8 6" xfId="12602" xr:uid="{00000000-0005-0000-0000-0000256C0000}"/>
    <cellStyle name="Migliaia 26 9" xfId="13475" xr:uid="{00000000-0005-0000-0000-0000266C0000}"/>
    <cellStyle name="Migliaia 26 9 2" xfId="29867" xr:uid="{00000000-0005-0000-0000-0000276C0000}"/>
    <cellStyle name="Migliaia 26 9 2 2" xfId="35328" xr:uid="{00000000-0005-0000-0000-0000286C0000}"/>
    <cellStyle name="Migliaia 26 9 2 3" xfId="40630" xr:uid="{00000000-0005-0000-0000-0000296C0000}"/>
    <cellStyle name="Migliaia 26 9 3" xfId="32792" xr:uid="{00000000-0005-0000-0000-00002A6C0000}"/>
    <cellStyle name="Migliaia 26 9 4" xfId="37979" xr:uid="{00000000-0005-0000-0000-00002B6C0000}"/>
    <cellStyle name="Migliaia 27" xfId="479" xr:uid="{00000000-0005-0000-0000-00002C6C0000}"/>
    <cellStyle name="Migliaia 27 10" xfId="16538" xr:uid="{00000000-0005-0000-0000-00002D6C0000}"/>
    <cellStyle name="Migliaia 27 10 2" xfId="35329" xr:uid="{00000000-0005-0000-0000-00002E6C0000}"/>
    <cellStyle name="Migliaia 27 10 3" xfId="40631" xr:uid="{00000000-0005-0000-0000-00002F6C0000}"/>
    <cellStyle name="Migliaia 27 10 4" xfId="29868" xr:uid="{00000000-0005-0000-0000-0000306C0000}"/>
    <cellStyle name="Migliaia 27 11" xfId="32793" xr:uid="{00000000-0005-0000-0000-0000316C0000}"/>
    <cellStyle name="Migliaia 27 12" xfId="37980" xr:uid="{00000000-0005-0000-0000-0000326C0000}"/>
    <cellStyle name="Migliaia 27 13" xfId="1838" xr:uid="{00000000-0005-0000-0000-0000336C0000}"/>
    <cellStyle name="Migliaia 27 2" xfId="480" xr:uid="{00000000-0005-0000-0000-0000346C0000}"/>
    <cellStyle name="Migliaia 27 2 2" xfId="2438" xr:uid="{00000000-0005-0000-0000-0000356C0000}"/>
    <cellStyle name="Migliaia 27 2 2 2" xfId="4412" xr:uid="{00000000-0005-0000-0000-0000366C0000}"/>
    <cellStyle name="Migliaia 27 2 2 2 2" xfId="10686" xr:uid="{00000000-0005-0000-0000-0000376C0000}"/>
    <cellStyle name="Migliaia 27 2 2 2 2 2" xfId="35330" xr:uid="{00000000-0005-0000-0000-0000386C0000}"/>
    <cellStyle name="Migliaia 27 2 2 2 2 3" xfId="40632" xr:uid="{00000000-0005-0000-0000-0000396C0000}"/>
    <cellStyle name="Migliaia 27 2 2 2 3" xfId="14726" xr:uid="{00000000-0005-0000-0000-00003A6C0000}"/>
    <cellStyle name="Migliaia 27 2 2 2 4" xfId="16541" xr:uid="{00000000-0005-0000-0000-00003B6C0000}"/>
    <cellStyle name="Migliaia 27 2 2 2 4 2" xfId="37981" xr:uid="{00000000-0005-0000-0000-00003C6C0000}"/>
    <cellStyle name="Migliaia 27 2 2 2 5" xfId="12603" xr:uid="{00000000-0005-0000-0000-00003D6C0000}"/>
    <cellStyle name="Migliaia 27 2 2 3" xfId="7911" xr:uid="{00000000-0005-0000-0000-00003E6C0000}"/>
    <cellStyle name="Migliaia 27 2 2 3 2" xfId="31541" xr:uid="{00000000-0005-0000-0000-00003F6C0000}"/>
    <cellStyle name="Migliaia 27 2 2 3 2 2" xfId="36701" xr:uid="{00000000-0005-0000-0000-0000406C0000}"/>
    <cellStyle name="Migliaia 27 2 2 3 2 3" xfId="42003" xr:uid="{00000000-0005-0000-0000-0000416C0000}"/>
    <cellStyle name="Migliaia 27 2 2 3 3" xfId="34050" xr:uid="{00000000-0005-0000-0000-0000426C0000}"/>
    <cellStyle name="Migliaia 27 2 2 3 4" xfId="39352" xr:uid="{00000000-0005-0000-0000-0000436C0000}"/>
    <cellStyle name="Migliaia 27 2 2 4" xfId="6997" xr:uid="{00000000-0005-0000-0000-0000446C0000}"/>
    <cellStyle name="Migliaia 27 2 2 4 2" xfId="17770" xr:uid="{00000000-0005-0000-0000-0000456C0000}"/>
    <cellStyle name="Migliaia 27 2 2 4 3" xfId="42513" xr:uid="{00000000-0005-0000-0000-0000466C0000}"/>
    <cellStyle name="Migliaia 27 2 2 4 4" xfId="46763" xr:uid="{00000000-0005-0000-0000-0000476C0000}"/>
    <cellStyle name="Migliaia 27 2 2 4 5" xfId="49779" xr:uid="{00000000-0005-0000-0000-0000486C0000}"/>
    <cellStyle name="Migliaia 27 2 2 5" xfId="16540" xr:uid="{00000000-0005-0000-0000-0000496C0000}"/>
    <cellStyle name="Migliaia 27 2 2 6" xfId="20889" xr:uid="{00000000-0005-0000-0000-00004A6C0000}"/>
    <cellStyle name="Migliaia 27 2 3" xfId="4071" xr:uid="{00000000-0005-0000-0000-00004B6C0000}"/>
    <cellStyle name="Migliaia 27 2 3 2" xfId="10541" xr:uid="{00000000-0005-0000-0000-00004C6C0000}"/>
    <cellStyle name="Migliaia 27 2 3 2 2" xfId="31542" xr:uid="{00000000-0005-0000-0000-00004D6C0000}"/>
    <cellStyle name="Migliaia 27 2 3 2 2 2" xfId="36702" xr:uid="{00000000-0005-0000-0000-00004E6C0000}"/>
    <cellStyle name="Migliaia 27 2 3 2 2 3" xfId="42004" xr:uid="{00000000-0005-0000-0000-00004F6C0000}"/>
    <cellStyle name="Migliaia 27 2 3 2 3" xfId="34051" xr:uid="{00000000-0005-0000-0000-0000506C0000}"/>
    <cellStyle name="Migliaia 27 2 3 2 4" xfId="39353" xr:uid="{00000000-0005-0000-0000-0000516C0000}"/>
    <cellStyle name="Migliaia 27 2 3 3" xfId="16542" xr:uid="{00000000-0005-0000-0000-0000526C0000}"/>
    <cellStyle name="Migliaia 27 2 3 3 2" xfId="35331" xr:uid="{00000000-0005-0000-0000-0000536C0000}"/>
    <cellStyle name="Migliaia 27 2 3 3 3" xfId="40633" xr:uid="{00000000-0005-0000-0000-0000546C0000}"/>
    <cellStyle name="Migliaia 27 2 3 3 4" xfId="29869" xr:uid="{00000000-0005-0000-0000-0000556C0000}"/>
    <cellStyle name="Migliaia 27 2 3 4" xfId="32794" xr:uid="{00000000-0005-0000-0000-0000566C0000}"/>
    <cellStyle name="Migliaia 27 2 3 5" xfId="37982" xr:uid="{00000000-0005-0000-0000-0000576C0000}"/>
    <cellStyle name="Migliaia 27 2 3 6" xfId="12604" xr:uid="{00000000-0005-0000-0000-0000586C0000}"/>
    <cellStyle name="Migliaia 27 2 4" xfId="3638" xr:uid="{00000000-0005-0000-0000-0000596C0000}"/>
    <cellStyle name="Migliaia 27 2 4 2" xfId="10246" xr:uid="{00000000-0005-0000-0000-00005A6C0000}"/>
    <cellStyle name="Migliaia 27 2 4 2 2" xfId="35332" xr:uid="{00000000-0005-0000-0000-00005B6C0000}"/>
    <cellStyle name="Migliaia 27 2 4 2 3" xfId="40634" xr:uid="{00000000-0005-0000-0000-00005C6C0000}"/>
    <cellStyle name="Migliaia 27 2 4 3" xfId="15022" xr:uid="{00000000-0005-0000-0000-00005D6C0000}"/>
    <cellStyle name="Migliaia 27 2 4 4" xfId="16543" xr:uid="{00000000-0005-0000-0000-00005E6C0000}"/>
    <cellStyle name="Migliaia 27 2 4 4 2" xfId="37983" xr:uid="{00000000-0005-0000-0000-00005F6C0000}"/>
    <cellStyle name="Migliaia 27 2 4 5" xfId="12605" xr:uid="{00000000-0005-0000-0000-0000606C0000}"/>
    <cellStyle name="Migliaia 27 2 5" xfId="9426" xr:uid="{00000000-0005-0000-0000-0000616C0000}"/>
    <cellStyle name="Migliaia 27 2 5 2" xfId="29870" xr:uid="{00000000-0005-0000-0000-0000626C0000}"/>
    <cellStyle name="Migliaia 27 2 5 2 2" xfId="35333" xr:uid="{00000000-0005-0000-0000-0000636C0000}"/>
    <cellStyle name="Migliaia 27 2 5 2 3" xfId="40635" xr:uid="{00000000-0005-0000-0000-0000646C0000}"/>
    <cellStyle name="Migliaia 27 2 5 3" xfId="32795" xr:uid="{00000000-0005-0000-0000-0000656C0000}"/>
    <cellStyle name="Migliaia 27 2 5 4" xfId="37984" xr:uid="{00000000-0005-0000-0000-0000666C0000}"/>
    <cellStyle name="Migliaia 27 2 6" xfId="16539" xr:uid="{00000000-0005-0000-0000-0000676C0000}"/>
    <cellStyle name="Migliaia 27 2 6 2" xfId="29871" xr:uid="{00000000-0005-0000-0000-0000686C0000}"/>
    <cellStyle name="Migliaia 27 2 6 2 2" xfId="35334" xr:uid="{00000000-0005-0000-0000-0000696C0000}"/>
    <cellStyle name="Migliaia 27 2 6 2 3" xfId="40636" xr:uid="{00000000-0005-0000-0000-00006A6C0000}"/>
    <cellStyle name="Migliaia 27 2 6 3" xfId="32796" xr:uid="{00000000-0005-0000-0000-00006B6C0000}"/>
    <cellStyle name="Migliaia 27 2 6 4" xfId="37985" xr:uid="{00000000-0005-0000-0000-00006C6C0000}"/>
    <cellStyle name="Migliaia 27 2 6 5" xfId="20890" xr:uid="{00000000-0005-0000-0000-00006D6C0000}"/>
    <cellStyle name="Migliaia 27 2 7" xfId="20888" xr:uid="{00000000-0005-0000-0000-00006E6C0000}"/>
    <cellStyle name="Migliaia 27 2 8" xfId="1839" xr:uid="{00000000-0005-0000-0000-00006F6C0000}"/>
    <cellStyle name="Migliaia 27 3" xfId="481" xr:uid="{00000000-0005-0000-0000-0000706C0000}"/>
    <cellStyle name="Migliaia 27 3 10" xfId="20891" xr:uid="{00000000-0005-0000-0000-0000716C0000}"/>
    <cellStyle name="Migliaia 27 3 11" xfId="12606" xr:uid="{00000000-0005-0000-0000-0000726C0000}"/>
    <cellStyle name="Migliaia 27 3 12" xfId="1840" xr:uid="{00000000-0005-0000-0000-0000736C0000}"/>
    <cellStyle name="Migliaia 27 3 2" xfId="482" xr:uid="{00000000-0005-0000-0000-0000746C0000}"/>
    <cellStyle name="Migliaia 27 3 2 2" xfId="4414" xr:uid="{00000000-0005-0000-0000-0000756C0000}"/>
    <cellStyle name="Migliaia 27 3 2 2 2" xfId="8266" xr:uid="{00000000-0005-0000-0000-0000766C0000}"/>
    <cellStyle name="Migliaia 27 3 2 2 2 2" xfId="14727" xr:uid="{00000000-0005-0000-0000-0000776C0000}"/>
    <cellStyle name="Migliaia 27 3 2 2 2 2 2" xfId="18167" xr:uid="{00000000-0005-0000-0000-0000786C0000}"/>
    <cellStyle name="Migliaia 27 3 2 2 2 2 2 2" xfId="35335" xr:uid="{00000000-0005-0000-0000-0000796C0000}"/>
    <cellStyle name="Migliaia 27 3 2 2 2 2 3" xfId="40637" xr:uid="{00000000-0005-0000-0000-00007A6C0000}"/>
    <cellStyle name="Migliaia 27 3 2 2 2 2 4" xfId="29872" xr:uid="{00000000-0005-0000-0000-00007B6C0000}"/>
    <cellStyle name="Migliaia 27 3 2 2 2 3" xfId="32797" xr:uid="{00000000-0005-0000-0000-00007C6C0000}"/>
    <cellStyle name="Migliaia 27 3 2 2 2 4" xfId="37986" xr:uid="{00000000-0005-0000-0000-00007D6C0000}"/>
    <cellStyle name="Migliaia 27 3 2 2 2 5" xfId="44862" xr:uid="{00000000-0005-0000-0000-00007E6C0000}"/>
    <cellStyle name="Migliaia 27 3 2 2 2 6" xfId="47173" xr:uid="{00000000-0005-0000-0000-00007F6C0000}"/>
    <cellStyle name="Migliaia 27 3 2 2 2 7" xfId="50189" xr:uid="{00000000-0005-0000-0000-0000806C0000}"/>
    <cellStyle name="Migliaia 27 3 2 2 2 8" xfId="13964" xr:uid="{00000000-0005-0000-0000-0000816C0000}"/>
    <cellStyle name="Migliaia 27 3 2 2 3" xfId="7858" xr:uid="{00000000-0005-0000-0000-0000826C0000}"/>
    <cellStyle name="Migliaia 27 3 2 2 4" xfId="6998" xr:uid="{00000000-0005-0000-0000-0000836C0000}"/>
    <cellStyle name="Migliaia 27 3 2 2 4 2" xfId="17771" xr:uid="{00000000-0005-0000-0000-0000846C0000}"/>
    <cellStyle name="Migliaia 27 3 2 2 4 3" xfId="44182" xr:uid="{00000000-0005-0000-0000-0000856C0000}"/>
    <cellStyle name="Migliaia 27 3 2 2 4 4" xfId="46764" xr:uid="{00000000-0005-0000-0000-0000866C0000}"/>
    <cellStyle name="Migliaia 27 3 2 2 4 5" xfId="49780" xr:uid="{00000000-0005-0000-0000-0000876C0000}"/>
    <cellStyle name="Migliaia 27 3 2 2 5" xfId="16546" xr:uid="{00000000-0005-0000-0000-0000886C0000}"/>
    <cellStyle name="Migliaia 27 3 2 2 6" xfId="20893" xr:uid="{00000000-0005-0000-0000-0000896C0000}"/>
    <cellStyle name="Migliaia 27 3 2 3" xfId="3640" xr:uid="{00000000-0005-0000-0000-00008A6C0000}"/>
    <cellStyle name="Migliaia 27 3 2 3 2" xfId="8718" xr:uid="{00000000-0005-0000-0000-00008B6C0000}"/>
    <cellStyle name="Migliaia 27 3 2 3 2 2" xfId="35336" xr:uid="{00000000-0005-0000-0000-00008C6C0000}"/>
    <cellStyle name="Migliaia 27 3 2 3 2 3" xfId="40638" xr:uid="{00000000-0005-0000-0000-00008D6C0000}"/>
    <cellStyle name="Migliaia 27 3 2 3 2 4" xfId="29873" xr:uid="{00000000-0005-0000-0000-00008E6C0000}"/>
    <cellStyle name="Migliaia 27 3 2 3 3" xfId="8267" xr:uid="{00000000-0005-0000-0000-00008F6C0000}"/>
    <cellStyle name="Migliaia 27 3 2 3 4" xfId="16547" xr:uid="{00000000-0005-0000-0000-0000906C0000}"/>
    <cellStyle name="Migliaia 27 3 2 3 4 2" xfId="37987" xr:uid="{00000000-0005-0000-0000-0000916C0000}"/>
    <cellStyle name="Migliaia 27 3 2 3 5" xfId="12607" xr:uid="{00000000-0005-0000-0000-0000926C0000}"/>
    <cellStyle name="Migliaia 27 3 2 4" xfId="7613" xr:uid="{00000000-0005-0000-0000-0000936C0000}"/>
    <cellStyle name="Migliaia 27 3 2 4 2" xfId="14383" xr:uid="{00000000-0005-0000-0000-0000946C0000}"/>
    <cellStyle name="Migliaia 27 3 2 4 2 2" xfId="35337" xr:uid="{00000000-0005-0000-0000-0000956C0000}"/>
    <cellStyle name="Migliaia 27 3 2 4 2 3" xfId="40639" xr:uid="{00000000-0005-0000-0000-0000966C0000}"/>
    <cellStyle name="Migliaia 27 3 2 4 3" xfId="32798" xr:uid="{00000000-0005-0000-0000-0000976C0000}"/>
    <cellStyle name="Migliaia 27 3 2 4 4" xfId="37988" xr:uid="{00000000-0005-0000-0000-0000986C0000}"/>
    <cellStyle name="Migliaia 27 3 2 4 5" xfId="13478" xr:uid="{00000000-0005-0000-0000-0000996C0000}"/>
    <cellStyle name="Migliaia 27 3 2 5" xfId="13673" xr:uid="{00000000-0005-0000-0000-00009A6C0000}"/>
    <cellStyle name="Migliaia 27 3 2 5 2" xfId="29874" xr:uid="{00000000-0005-0000-0000-00009B6C0000}"/>
    <cellStyle name="Migliaia 27 3 2 5 2 2" xfId="35338" xr:uid="{00000000-0005-0000-0000-00009C6C0000}"/>
    <cellStyle name="Migliaia 27 3 2 5 2 3" xfId="40640" xr:uid="{00000000-0005-0000-0000-00009D6C0000}"/>
    <cellStyle name="Migliaia 27 3 2 5 3" xfId="32799" xr:uid="{00000000-0005-0000-0000-00009E6C0000}"/>
    <cellStyle name="Migliaia 27 3 2 5 4" xfId="37989" xr:uid="{00000000-0005-0000-0000-00009F6C0000}"/>
    <cellStyle name="Migliaia 27 3 2 6" xfId="16545" xr:uid="{00000000-0005-0000-0000-0000A06C0000}"/>
    <cellStyle name="Migliaia 27 3 2 6 2" xfId="29875" xr:uid="{00000000-0005-0000-0000-0000A16C0000}"/>
    <cellStyle name="Migliaia 27 3 2 6 2 2" xfId="35339" xr:uid="{00000000-0005-0000-0000-0000A26C0000}"/>
    <cellStyle name="Migliaia 27 3 2 6 2 3" xfId="40641" xr:uid="{00000000-0005-0000-0000-0000A36C0000}"/>
    <cellStyle name="Migliaia 27 3 2 6 3" xfId="32800" xr:uid="{00000000-0005-0000-0000-0000A46C0000}"/>
    <cellStyle name="Migliaia 27 3 2 6 4" xfId="37990" xr:uid="{00000000-0005-0000-0000-0000A56C0000}"/>
    <cellStyle name="Migliaia 27 3 2 6 5" xfId="20894" xr:uid="{00000000-0005-0000-0000-0000A66C0000}"/>
    <cellStyle name="Migliaia 27 3 2 7" xfId="20892" xr:uid="{00000000-0005-0000-0000-0000A76C0000}"/>
    <cellStyle name="Migliaia 27 3 2 8" xfId="2440" xr:uid="{00000000-0005-0000-0000-0000A86C0000}"/>
    <cellStyle name="Migliaia 27 3 3" xfId="2439" xr:uid="{00000000-0005-0000-0000-0000A96C0000}"/>
    <cellStyle name="Migliaia 27 3 3 2" xfId="4413" xr:uid="{00000000-0005-0000-0000-0000AA6C0000}"/>
    <cellStyle name="Migliaia 27 3 3 2 2" xfId="6028" xr:uid="{00000000-0005-0000-0000-0000AB6C0000}"/>
    <cellStyle name="Migliaia 27 3 3 2 2 2" xfId="35341" xr:uid="{00000000-0005-0000-0000-0000AC6C0000}"/>
    <cellStyle name="Migliaia 27 3 3 2 2 3" xfId="40643" xr:uid="{00000000-0005-0000-0000-0000AD6C0000}"/>
    <cellStyle name="Migliaia 27 3 3 2 3" xfId="14507" xr:uid="{00000000-0005-0000-0000-0000AE6C0000}"/>
    <cellStyle name="Migliaia 27 3 3 2 4" xfId="16549" xr:uid="{00000000-0005-0000-0000-0000AF6C0000}"/>
    <cellStyle name="Migliaia 27 3 3 2 4 2" xfId="37992" xr:uid="{00000000-0005-0000-0000-0000B06C0000}"/>
    <cellStyle name="Migliaia 27 3 3 2 5" xfId="12609" xr:uid="{00000000-0005-0000-0000-0000B16C0000}"/>
    <cellStyle name="Migliaia 27 3 3 3" xfId="5780" xr:uid="{00000000-0005-0000-0000-0000B26C0000}"/>
    <cellStyle name="Migliaia 27 3 3 3 2" xfId="29877" xr:uid="{00000000-0005-0000-0000-0000B36C0000}"/>
    <cellStyle name="Migliaia 27 3 3 3 2 2" xfId="35342" xr:uid="{00000000-0005-0000-0000-0000B46C0000}"/>
    <cellStyle name="Migliaia 27 3 3 3 2 3" xfId="40644" xr:uid="{00000000-0005-0000-0000-0000B56C0000}"/>
    <cellStyle name="Migliaia 27 3 3 3 3" xfId="32802" xr:uid="{00000000-0005-0000-0000-0000B66C0000}"/>
    <cellStyle name="Migliaia 27 3 3 3 4" xfId="37993" xr:uid="{00000000-0005-0000-0000-0000B76C0000}"/>
    <cellStyle name="Migliaia 27 3 3 4" xfId="16548" xr:uid="{00000000-0005-0000-0000-0000B86C0000}"/>
    <cellStyle name="Migliaia 27 3 3 4 2" xfId="29878" xr:uid="{00000000-0005-0000-0000-0000B96C0000}"/>
    <cellStyle name="Migliaia 27 3 3 4 2 2" xfId="35343" xr:uid="{00000000-0005-0000-0000-0000BA6C0000}"/>
    <cellStyle name="Migliaia 27 3 3 4 2 3" xfId="40645" xr:uid="{00000000-0005-0000-0000-0000BB6C0000}"/>
    <cellStyle name="Migliaia 27 3 3 4 3" xfId="32803" xr:uid="{00000000-0005-0000-0000-0000BC6C0000}"/>
    <cellStyle name="Migliaia 27 3 3 4 4" xfId="37994" xr:uid="{00000000-0005-0000-0000-0000BD6C0000}"/>
    <cellStyle name="Migliaia 27 3 3 4 5" xfId="20895" xr:uid="{00000000-0005-0000-0000-0000BE6C0000}"/>
    <cellStyle name="Migliaia 27 3 3 5" xfId="20896" xr:uid="{00000000-0005-0000-0000-0000BF6C0000}"/>
    <cellStyle name="Migliaia 27 3 3 5 2" xfId="29879" xr:uid="{00000000-0005-0000-0000-0000C06C0000}"/>
    <cellStyle name="Migliaia 27 3 3 5 2 2" xfId="35344" xr:uid="{00000000-0005-0000-0000-0000C16C0000}"/>
    <cellStyle name="Migliaia 27 3 3 5 2 3" xfId="40646" xr:uid="{00000000-0005-0000-0000-0000C26C0000}"/>
    <cellStyle name="Migliaia 27 3 3 5 3" xfId="32804" xr:uid="{00000000-0005-0000-0000-0000C36C0000}"/>
    <cellStyle name="Migliaia 27 3 3 5 4" xfId="37995" xr:uid="{00000000-0005-0000-0000-0000C46C0000}"/>
    <cellStyle name="Migliaia 27 3 3 6" xfId="29876" xr:uid="{00000000-0005-0000-0000-0000C56C0000}"/>
    <cellStyle name="Migliaia 27 3 3 6 2" xfId="35340" xr:uid="{00000000-0005-0000-0000-0000C66C0000}"/>
    <cellStyle name="Migliaia 27 3 3 6 3" xfId="40642" xr:uid="{00000000-0005-0000-0000-0000C76C0000}"/>
    <cellStyle name="Migliaia 27 3 3 7" xfId="32801" xr:uid="{00000000-0005-0000-0000-0000C86C0000}"/>
    <cellStyle name="Migliaia 27 3 3 8" xfId="37991" xr:uid="{00000000-0005-0000-0000-0000C96C0000}"/>
    <cellStyle name="Migliaia 27 3 3 9" xfId="12608" xr:uid="{00000000-0005-0000-0000-0000CA6C0000}"/>
    <cellStyle name="Migliaia 27 3 4" xfId="3284" xr:uid="{00000000-0005-0000-0000-0000CB6C0000}"/>
    <cellStyle name="Migliaia 27 3 4 2" xfId="4794" xr:uid="{00000000-0005-0000-0000-0000CC6C0000}"/>
    <cellStyle name="Migliaia 27 3 4 2 2" xfId="10746" xr:uid="{00000000-0005-0000-0000-0000CD6C0000}"/>
    <cellStyle name="Migliaia 27 3 4 2 3" xfId="14892" xr:uid="{00000000-0005-0000-0000-0000CE6C0000}"/>
    <cellStyle name="Migliaia 27 3 4 2 4" xfId="16551" xr:uid="{00000000-0005-0000-0000-0000CF6C0000}"/>
    <cellStyle name="Migliaia 27 3 4 2 5" xfId="28638" xr:uid="{00000000-0005-0000-0000-0000D06C0000}"/>
    <cellStyle name="Migliaia 27 3 4 2 6" xfId="12611" xr:uid="{00000000-0005-0000-0000-0000D16C0000}"/>
    <cellStyle name="Migliaia 27 3 4 3" xfId="9994" xr:uid="{00000000-0005-0000-0000-0000D26C0000}"/>
    <cellStyle name="Migliaia 27 3 4 3 2" xfId="31543" xr:uid="{00000000-0005-0000-0000-0000D36C0000}"/>
    <cellStyle name="Migliaia 27 3 4 3 2 2" xfId="36703" xr:uid="{00000000-0005-0000-0000-0000D46C0000}"/>
    <cellStyle name="Migliaia 27 3 4 3 2 3" xfId="42005" xr:uid="{00000000-0005-0000-0000-0000D56C0000}"/>
    <cellStyle name="Migliaia 27 3 4 3 3" xfId="34052" xr:uid="{00000000-0005-0000-0000-0000D66C0000}"/>
    <cellStyle name="Migliaia 27 3 4 3 4" xfId="39354" xr:uid="{00000000-0005-0000-0000-0000D76C0000}"/>
    <cellStyle name="Migliaia 27 3 4 4" xfId="16550" xr:uid="{00000000-0005-0000-0000-0000D86C0000}"/>
    <cellStyle name="Migliaia 27 3 4 4 2" xfId="35345" xr:uid="{00000000-0005-0000-0000-0000D96C0000}"/>
    <cellStyle name="Migliaia 27 3 4 4 3" xfId="40647" xr:uid="{00000000-0005-0000-0000-0000DA6C0000}"/>
    <cellStyle name="Migliaia 27 3 4 4 4" xfId="29880" xr:uid="{00000000-0005-0000-0000-0000DB6C0000}"/>
    <cellStyle name="Migliaia 27 3 4 5" xfId="32805" xr:uid="{00000000-0005-0000-0000-0000DC6C0000}"/>
    <cellStyle name="Migliaia 27 3 4 6" xfId="37996" xr:uid="{00000000-0005-0000-0000-0000DD6C0000}"/>
    <cellStyle name="Migliaia 27 3 4 7" xfId="12610" xr:uid="{00000000-0005-0000-0000-0000DE6C0000}"/>
    <cellStyle name="Migliaia 27 3 5" xfId="4072" xr:uid="{00000000-0005-0000-0000-0000DF6C0000}"/>
    <cellStyle name="Migliaia 27 3 5 2" xfId="10542" xr:uid="{00000000-0005-0000-0000-0000E06C0000}"/>
    <cellStyle name="Migliaia 27 3 5 2 2" xfId="31544" xr:uid="{00000000-0005-0000-0000-0000E16C0000}"/>
    <cellStyle name="Migliaia 27 3 5 2 2 2" xfId="36704" xr:uid="{00000000-0005-0000-0000-0000E26C0000}"/>
    <cellStyle name="Migliaia 27 3 5 2 2 3" xfId="42006" xr:uid="{00000000-0005-0000-0000-0000E36C0000}"/>
    <cellStyle name="Migliaia 27 3 5 2 3" xfId="34053" xr:uid="{00000000-0005-0000-0000-0000E46C0000}"/>
    <cellStyle name="Migliaia 27 3 5 2 4" xfId="39355" xr:uid="{00000000-0005-0000-0000-0000E56C0000}"/>
    <cellStyle name="Migliaia 27 3 5 3" xfId="16552" xr:uid="{00000000-0005-0000-0000-0000E66C0000}"/>
    <cellStyle name="Migliaia 27 3 5 3 2" xfId="35346" xr:uid="{00000000-0005-0000-0000-0000E76C0000}"/>
    <cellStyle name="Migliaia 27 3 5 3 3" xfId="40648" xr:uid="{00000000-0005-0000-0000-0000E86C0000}"/>
    <cellStyle name="Migliaia 27 3 5 3 4" xfId="29881" xr:uid="{00000000-0005-0000-0000-0000E96C0000}"/>
    <cellStyle name="Migliaia 27 3 5 4" xfId="32806" xr:uid="{00000000-0005-0000-0000-0000EA6C0000}"/>
    <cellStyle name="Migliaia 27 3 5 5" xfId="37997" xr:uid="{00000000-0005-0000-0000-0000EB6C0000}"/>
    <cellStyle name="Migliaia 27 3 5 6" xfId="12612" xr:uid="{00000000-0005-0000-0000-0000EC6C0000}"/>
    <cellStyle name="Migliaia 27 3 6" xfId="3639" xr:uid="{00000000-0005-0000-0000-0000ED6C0000}"/>
    <cellStyle name="Migliaia 27 3 6 2" xfId="10247" xr:uid="{00000000-0005-0000-0000-0000EE6C0000}"/>
    <cellStyle name="Migliaia 27 3 6 2 2" xfId="35347" xr:uid="{00000000-0005-0000-0000-0000EF6C0000}"/>
    <cellStyle name="Migliaia 27 3 6 2 3" xfId="40649" xr:uid="{00000000-0005-0000-0000-0000F06C0000}"/>
    <cellStyle name="Migliaia 27 3 6 3" xfId="14326" xr:uid="{00000000-0005-0000-0000-0000F16C0000}"/>
    <cellStyle name="Migliaia 27 3 6 4" xfId="16553" xr:uid="{00000000-0005-0000-0000-0000F26C0000}"/>
    <cellStyle name="Migliaia 27 3 6 4 2" xfId="37998" xr:uid="{00000000-0005-0000-0000-0000F36C0000}"/>
    <cellStyle name="Migliaia 27 3 6 5" xfId="12613" xr:uid="{00000000-0005-0000-0000-0000F46C0000}"/>
    <cellStyle name="Migliaia 27 3 7" xfId="7836" xr:uid="{00000000-0005-0000-0000-0000F56C0000}"/>
    <cellStyle name="Migliaia 27 3 7 2" xfId="29882" xr:uid="{00000000-0005-0000-0000-0000F66C0000}"/>
    <cellStyle name="Migliaia 27 3 7 2 2" xfId="35348" xr:uid="{00000000-0005-0000-0000-0000F76C0000}"/>
    <cellStyle name="Migliaia 27 3 7 2 3" xfId="40650" xr:uid="{00000000-0005-0000-0000-0000F86C0000}"/>
    <cellStyle name="Migliaia 27 3 7 3" xfId="32807" xr:uid="{00000000-0005-0000-0000-0000F96C0000}"/>
    <cellStyle name="Migliaia 27 3 7 4" xfId="37999" xr:uid="{00000000-0005-0000-0000-0000FA6C0000}"/>
    <cellStyle name="Migliaia 27 3 8" xfId="13674" xr:uid="{00000000-0005-0000-0000-0000FB6C0000}"/>
    <cellStyle name="Migliaia 27 3 8 2" xfId="29883" xr:uid="{00000000-0005-0000-0000-0000FC6C0000}"/>
    <cellStyle name="Migliaia 27 3 8 2 2" xfId="35349" xr:uid="{00000000-0005-0000-0000-0000FD6C0000}"/>
    <cellStyle name="Migliaia 27 3 8 2 3" xfId="40651" xr:uid="{00000000-0005-0000-0000-0000FE6C0000}"/>
    <cellStyle name="Migliaia 27 3 8 3" xfId="32808" xr:uid="{00000000-0005-0000-0000-0000FF6C0000}"/>
    <cellStyle name="Migliaia 27 3 8 4" xfId="38000" xr:uid="{00000000-0005-0000-0000-0000006D0000}"/>
    <cellStyle name="Migliaia 27 3 8 5" xfId="20897" xr:uid="{00000000-0005-0000-0000-0000016D0000}"/>
    <cellStyle name="Migliaia 27 3 9" xfId="16544" xr:uid="{00000000-0005-0000-0000-0000026D0000}"/>
    <cellStyle name="Migliaia 27 4" xfId="483" xr:uid="{00000000-0005-0000-0000-0000036D0000}"/>
    <cellStyle name="Migliaia 27 4 2" xfId="4415" xr:uid="{00000000-0005-0000-0000-0000046D0000}"/>
    <cellStyle name="Migliaia 27 4 2 2" xfId="5127" xr:uid="{00000000-0005-0000-0000-0000056D0000}"/>
    <cellStyle name="Migliaia 27 4 2 2 2" xfId="29884" xr:uid="{00000000-0005-0000-0000-0000066D0000}"/>
    <cellStyle name="Migliaia 27 4 2 2 2 2" xfId="35350" xr:uid="{00000000-0005-0000-0000-0000076D0000}"/>
    <cellStyle name="Migliaia 27 4 2 2 2 3" xfId="40652" xr:uid="{00000000-0005-0000-0000-0000086D0000}"/>
    <cellStyle name="Migliaia 27 4 2 2 3" xfId="32809" xr:uid="{00000000-0005-0000-0000-0000096D0000}"/>
    <cellStyle name="Migliaia 27 4 2 2 4" xfId="38001" xr:uid="{00000000-0005-0000-0000-00000A6D0000}"/>
    <cellStyle name="Migliaia 27 4 2 3" xfId="8268" xr:uid="{00000000-0005-0000-0000-00000B6D0000}"/>
    <cellStyle name="Migliaia 27 4 2 3 2" xfId="29885" xr:uid="{00000000-0005-0000-0000-00000C6D0000}"/>
    <cellStyle name="Migliaia 27 4 2 3 2 2" xfId="35351" xr:uid="{00000000-0005-0000-0000-00000D6D0000}"/>
    <cellStyle name="Migliaia 27 4 2 3 2 3" xfId="40653" xr:uid="{00000000-0005-0000-0000-00000E6D0000}"/>
    <cellStyle name="Migliaia 27 4 2 3 3" xfId="32810" xr:uid="{00000000-0005-0000-0000-00000F6D0000}"/>
    <cellStyle name="Migliaia 27 4 2 3 4" xfId="38002" xr:uid="{00000000-0005-0000-0000-0000106D0000}"/>
    <cellStyle name="Migliaia 27 4 2 4" xfId="7615" xr:uid="{00000000-0005-0000-0000-0000116D0000}"/>
    <cellStyle name="Migliaia 27 4 2 5" xfId="7000" xr:uid="{00000000-0005-0000-0000-0000126D0000}"/>
    <cellStyle name="Migliaia 27 4 2 5 2" xfId="17773" xr:uid="{00000000-0005-0000-0000-0000136D0000}"/>
    <cellStyle name="Migliaia 27 4 2 5 3" xfId="42514" xr:uid="{00000000-0005-0000-0000-0000146D0000}"/>
    <cellStyle name="Migliaia 27 4 2 5 4" xfId="46766" xr:uid="{00000000-0005-0000-0000-0000156D0000}"/>
    <cellStyle name="Migliaia 27 4 2 5 5" xfId="49782" xr:uid="{00000000-0005-0000-0000-0000166D0000}"/>
    <cellStyle name="Migliaia 27 4 2 6" xfId="16555" xr:uid="{00000000-0005-0000-0000-0000176D0000}"/>
    <cellStyle name="Migliaia 27 4 2 7" xfId="20899" xr:uid="{00000000-0005-0000-0000-0000186D0000}"/>
    <cellStyle name="Migliaia 27 4 3" xfId="5128" xr:uid="{00000000-0005-0000-0000-0000196D0000}"/>
    <cellStyle name="Migliaia 27 4 3 2" xfId="14508" xr:uid="{00000000-0005-0000-0000-00001A6D0000}"/>
    <cellStyle name="Migliaia 27 4 3 2 2" xfId="35352" xr:uid="{00000000-0005-0000-0000-00001B6D0000}"/>
    <cellStyle name="Migliaia 27 4 3 2 3" xfId="40654" xr:uid="{00000000-0005-0000-0000-00001C6D0000}"/>
    <cellStyle name="Migliaia 27 4 3 3" xfId="32811" xr:uid="{00000000-0005-0000-0000-00001D6D0000}"/>
    <cellStyle name="Migliaia 27 4 3 4" xfId="38003" xr:uid="{00000000-0005-0000-0000-00001E6D0000}"/>
    <cellStyle name="Migliaia 27 4 3 5" xfId="13672" xr:uid="{00000000-0005-0000-0000-00001F6D0000}"/>
    <cellStyle name="Migliaia 27 4 4" xfId="8269" xr:uid="{00000000-0005-0000-0000-0000206D0000}"/>
    <cellStyle name="Migliaia 27 4 4 2" xfId="29886" xr:uid="{00000000-0005-0000-0000-0000216D0000}"/>
    <cellStyle name="Migliaia 27 4 4 2 2" xfId="35353" xr:uid="{00000000-0005-0000-0000-0000226D0000}"/>
    <cellStyle name="Migliaia 27 4 4 2 3" xfId="40655" xr:uid="{00000000-0005-0000-0000-0000236D0000}"/>
    <cellStyle name="Migliaia 27 4 4 3" xfId="32812" xr:uid="{00000000-0005-0000-0000-0000246D0000}"/>
    <cellStyle name="Migliaia 27 4 4 4" xfId="38004" xr:uid="{00000000-0005-0000-0000-0000256D0000}"/>
    <cellStyle name="Migliaia 27 4 5" xfId="7614" xr:uid="{00000000-0005-0000-0000-0000266D0000}"/>
    <cellStyle name="Migliaia 27 4 5 2" xfId="29887" xr:uid="{00000000-0005-0000-0000-0000276D0000}"/>
    <cellStyle name="Migliaia 27 4 5 2 2" xfId="35354" xr:uid="{00000000-0005-0000-0000-0000286D0000}"/>
    <cellStyle name="Migliaia 27 4 5 2 3" xfId="40656" xr:uid="{00000000-0005-0000-0000-0000296D0000}"/>
    <cellStyle name="Migliaia 27 4 5 3" xfId="32813" xr:uid="{00000000-0005-0000-0000-00002A6D0000}"/>
    <cellStyle name="Migliaia 27 4 5 4" xfId="38005" xr:uid="{00000000-0005-0000-0000-00002B6D0000}"/>
    <cellStyle name="Migliaia 27 4 6" xfId="6999" xr:uid="{00000000-0005-0000-0000-00002C6D0000}"/>
    <cellStyle name="Migliaia 27 4 6 2" xfId="17772" xr:uid="{00000000-0005-0000-0000-00002D6D0000}"/>
    <cellStyle name="Migliaia 27 4 6 2 2" xfId="35355" xr:uid="{00000000-0005-0000-0000-00002E6D0000}"/>
    <cellStyle name="Migliaia 27 4 6 2 3" xfId="40657" xr:uid="{00000000-0005-0000-0000-00002F6D0000}"/>
    <cellStyle name="Migliaia 27 4 6 2 4" xfId="29888" xr:uid="{00000000-0005-0000-0000-0000306D0000}"/>
    <cellStyle name="Migliaia 27 4 6 3" xfId="32814" xr:uid="{00000000-0005-0000-0000-0000316D0000}"/>
    <cellStyle name="Migliaia 27 4 6 4" xfId="38006" xr:uid="{00000000-0005-0000-0000-0000326D0000}"/>
    <cellStyle name="Migliaia 27 4 6 5" xfId="20900" xr:uid="{00000000-0005-0000-0000-0000336D0000}"/>
    <cellStyle name="Migliaia 27 4 6 6" xfId="20527" xr:uid="{00000000-0005-0000-0000-0000346D0000}"/>
    <cellStyle name="Migliaia 27 4 6 7" xfId="46765" xr:uid="{00000000-0005-0000-0000-0000356D0000}"/>
    <cellStyle name="Migliaia 27 4 6 8" xfId="49781" xr:uid="{00000000-0005-0000-0000-0000366D0000}"/>
    <cellStyle name="Migliaia 27 4 7" xfId="16554" xr:uid="{00000000-0005-0000-0000-0000376D0000}"/>
    <cellStyle name="Migliaia 27 4 7 2" xfId="29889" xr:uid="{00000000-0005-0000-0000-0000386D0000}"/>
    <cellStyle name="Migliaia 27 4 7 2 2" xfId="35356" xr:uid="{00000000-0005-0000-0000-0000396D0000}"/>
    <cellStyle name="Migliaia 27 4 7 2 3" xfId="40658" xr:uid="{00000000-0005-0000-0000-00003A6D0000}"/>
    <cellStyle name="Migliaia 27 4 7 3" xfId="32815" xr:uid="{00000000-0005-0000-0000-00003B6D0000}"/>
    <cellStyle name="Migliaia 27 4 7 4" xfId="38007" xr:uid="{00000000-0005-0000-0000-00003C6D0000}"/>
    <cellStyle name="Migliaia 27 4 7 5" xfId="20901" xr:uid="{00000000-0005-0000-0000-00003D6D0000}"/>
    <cellStyle name="Migliaia 27 4 8" xfId="20898" xr:uid="{00000000-0005-0000-0000-00003E6D0000}"/>
    <cellStyle name="Migliaia 27 4 9" xfId="2441" xr:uid="{00000000-0005-0000-0000-00003F6D0000}"/>
    <cellStyle name="Migliaia 27 5" xfId="484" xr:uid="{00000000-0005-0000-0000-0000406D0000}"/>
    <cellStyle name="Migliaia 27 5 2" xfId="4416" xr:uid="{00000000-0005-0000-0000-0000416D0000}"/>
    <cellStyle name="Migliaia 27 5 2 2" xfId="14728" xr:uid="{00000000-0005-0000-0000-0000426D0000}"/>
    <cellStyle name="Migliaia 27 5 2 2 2" xfId="35357" xr:uid="{00000000-0005-0000-0000-0000436D0000}"/>
    <cellStyle name="Migliaia 27 5 2 2 3" xfId="40659" xr:uid="{00000000-0005-0000-0000-0000446D0000}"/>
    <cellStyle name="Migliaia 27 5 2 3" xfId="16557" xr:uid="{00000000-0005-0000-0000-0000456D0000}"/>
    <cellStyle name="Migliaia 27 5 2 3 2" xfId="32816" xr:uid="{00000000-0005-0000-0000-0000466D0000}"/>
    <cellStyle name="Migliaia 27 5 2 4" xfId="38008" xr:uid="{00000000-0005-0000-0000-0000476D0000}"/>
    <cellStyle name="Migliaia 27 5 2 5" xfId="12614" xr:uid="{00000000-0005-0000-0000-0000486D0000}"/>
    <cellStyle name="Migliaia 27 5 3" xfId="7616" xr:uid="{00000000-0005-0000-0000-0000496D0000}"/>
    <cellStyle name="Migliaia 27 5 3 2" xfId="29890" xr:uid="{00000000-0005-0000-0000-00004A6D0000}"/>
    <cellStyle name="Migliaia 27 5 3 2 2" xfId="35358" xr:uid="{00000000-0005-0000-0000-00004B6D0000}"/>
    <cellStyle name="Migliaia 27 5 3 2 3" xfId="40660" xr:uid="{00000000-0005-0000-0000-00004C6D0000}"/>
    <cellStyle name="Migliaia 27 5 3 3" xfId="32817" xr:uid="{00000000-0005-0000-0000-00004D6D0000}"/>
    <cellStyle name="Migliaia 27 5 3 4" xfId="38009" xr:uid="{00000000-0005-0000-0000-00004E6D0000}"/>
    <cellStyle name="Migliaia 27 5 4" xfId="7001" xr:uid="{00000000-0005-0000-0000-00004F6D0000}"/>
    <cellStyle name="Migliaia 27 5 4 2" xfId="17774" xr:uid="{00000000-0005-0000-0000-0000506D0000}"/>
    <cellStyle name="Migliaia 27 5 4 2 2" xfId="35359" xr:uid="{00000000-0005-0000-0000-0000516D0000}"/>
    <cellStyle name="Migliaia 27 5 4 2 3" xfId="40661" xr:uid="{00000000-0005-0000-0000-0000526D0000}"/>
    <cellStyle name="Migliaia 27 5 4 2 4" xfId="29891" xr:uid="{00000000-0005-0000-0000-0000536D0000}"/>
    <cellStyle name="Migliaia 27 5 4 3" xfId="32818" xr:uid="{00000000-0005-0000-0000-0000546D0000}"/>
    <cellStyle name="Migliaia 27 5 4 4" xfId="38010" xr:uid="{00000000-0005-0000-0000-0000556D0000}"/>
    <cellStyle name="Migliaia 27 5 4 5" xfId="20903" xr:uid="{00000000-0005-0000-0000-0000566D0000}"/>
    <cellStyle name="Migliaia 27 5 4 6" xfId="28583" xr:uid="{00000000-0005-0000-0000-0000576D0000}"/>
    <cellStyle name="Migliaia 27 5 4 7" xfId="46767" xr:uid="{00000000-0005-0000-0000-0000586D0000}"/>
    <cellStyle name="Migliaia 27 5 4 8" xfId="49783" xr:uid="{00000000-0005-0000-0000-0000596D0000}"/>
    <cellStyle name="Migliaia 27 5 5" xfId="16556" xr:uid="{00000000-0005-0000-0000-00005A6D0000}"/>
    <cellStyle name="Migliaia 27 5 5 2" xfId="29892" xr:uid="{00000000-0005-0000-0000-00005B6D0000}"/>
    <cellStyle name="Migliaia 27 5 5 2 2" xfId="35360" xr:uid="{00000000-0005-0000-0000-00005C6D0000}"/>
    <cellStyle name="Migliaia 27 5 5 2 3" xfId="40662" xr:uid="{00000000-0005-0000-0000-00005D6D0000}"/>
    <cellStyle name="Migliaia 27 5 5 3" xfId="32819" xr:uid="{00000000-0005-0000-0000-00005E6D0000}"/>
    <cellStyle name="Migliaia 27 5 5 4" xfId="38011" xr:uid="{00000000-0005-0000-0000-00005F6D0000}"/>
    <cellStyle name="Migliaia 27 5 5 5" xfId="20904" xr:uid="{00000000-0005-0000-0000-0000606D0000}"/>
    <cellStyle name="Migliaia 27 5 6" xfId="20905" xr:uid="{00000000-0005-0000-0000-0000616D0000}"/>
    <cellStyle name="Migliaia 27 5 6 2" xfId="29893" xr:uid="{00000000-0005-0000-0000-0000626D0000}"/>
    <cellStyle name="Migliaia 27 5 6 2 2" xfId="35361" xr:uid="{00000000-0005-0000-0000-0000636D0000}"/>
    <cellStyle name="Migliaia 27 5 6 2 3" xfId="40663" xr:uid="{00000000-0005-0000-0000-0000646D0000}"/>
    <cellStyle name="Migliaia 27 5 6 3" xfId="32820" xr:uid="{00000000-0005-0000-0000-0000656D0000}"/>
    <cellStyle name="Migliaia 27 5 6 4" xfId="38012" xr:uid="{00000000-0005-0000-0000-0000666D0000}"/>
    <cellStyle name="Migliaia 27 5 7" xfId="20902" xr:uid="{00000000-0005-0000-0000-0000676D0000}"/>
    <cellStyle name="Migliaia 27 5 8" xfId="2442" xr:uid="{00000000-0005-0000-0000-0000686D0000}"/>
    <cellStyle name="Migliaia 27 6" xfId="2437" xr:uid="{00000000-0005-0000-0000-0000696D0000}"/>
    <cellStyle name="Migliaia 27 6 2" xfId="4411" xr:uid="{00000000-0005-0000-0000-00006A6D0000}"/>
    <cellStyle name="Migliaia 27 6 2 2" xfId="6027" xr:uid="{00000000-0005-0000-0000-00006B6D0000}"/>
    <cellStyle name="Migliaia 27 6 2 3" xfId="14968" xr:uid="{00000000-0005-0000-0000-00006C6D0000}"/>
    <cellStyle name="Migliaia 27 6 2 4" xfId="16559" xr:uid="{00000000-0005-0000-0000-00006D6D0000}"/>
    <cellStyle name="Migliaia 27 6 2 5" xfId="28639" xr:uid="{00000000-0005-0000-0000-00006E6D0000}"/>
    <cellStyle name="Migliaia 27 6 2 6" xfId="12616" xr:uid="{00000000-0005-0000-0000-00006F6D0000}"/>
    <cellStyle name="Migliaia 27 6 3" xfId="5779" xr:uid="{00000000-0005-0000-0000-0000706D0000}"/>
    <cellStyle name="Migliaia 27 6 3 2" xfId="31545" xr:uid="{00000000-0005-0000-0000-0000716D0000}"/>
    <cellStyle name="Migliaia 27 6 3 2 2" xfId="36705" xr:uid="{00000000-0005-0000-0000-0000726D0000}"/>
    <cellStyle name="Migliaia 27 6 3 2 3" xfId="42007" xr:uid="{00000000-0005-0000-0000-0000736D0000}"/>
    <cellStyle name="Migliaia 27 6 3 3" xfId="34054" xr:uid="{00000000-0005-0000-0000-0000746D0000}"/>
    <cellStyle name="Migliaia 27 6 3 4" xfId="39356" xr:uid="{00000000-0005-0000-0000-0000756D0000}"/>
    <cellStyle name="Migliaia 27 6 4" xfId="16558" xr:uid="{00000000-0005-0000-0000-0000766D0000}"/>
    <cellStyle name="Migliaia 27 6 4 2" xfId="35362" xr:uid="{00000000-0005-0000-0000-0000776D0000}"/>
    <cellStyle name="Migliaia 27 6 4 3" xfId="40664" xr:uid="{00000000-0005-0000-0000-0000786D0000}"/>
    <cellStyle name="Migliaia 27 6 4 4" xfId="29894" xr:uid="{00000000-0005-0000-0000-0000796D0000}"/>
    <cellStyle name="Migliaia 27 6 5" xfId="32821" xr:uid="{00000000-0005-0000-0000-00007A6D0000}"/>
    <cellStyle name="Migliaia 27 6 6" xfId="38013" xr:uid="{00000000-0005-0000-0000-00007B6D0000}"/>
    <cellStyle name="Migliaia 27 6 7" xfId="12615" xr:uid="{00000000-0005-0000-0000-00007C6D0000}"/>
    <cellStyle name="Migliaia 27 7" xfId="4070" xr:uid="{00000000-0005-0000-0000-00007D6D0000}"/>
    <cellStyle name="Migliaia 27 7 2" xfId="10540" xr:uid="{00000000-0005-0000-0000-00007E6D0000}"/>
    <cellStyle name="Migliaia 27 7 2 2" xfId="31546" xr:uid="{00000000-0005-0000-0000-00007F6D0000}"/>
    <cellStyle name="Migliaia 27 7 2 2 2" xfId="36706" xr:uid="{00000000-0005-0000-0000-0000806D0000}"/>
    <cellStyle name="Migliaia 27 7 2 2 3" xfId="42008" xr:uid="{00000000-0005-0000-0000-0000816D0000}"/>
    <cellStyle name="Migliaia 27 7 2 3" xfId="34055" xr:uid="{00000000-0005-0000-0000-0000826D0000}"/>
    <cellStyle name="Migliaia 27 7 2 4" xfId="39357" xr:uid="{00000000-0005-0000-0000-0000836D0000}"/>
    <cellStyle name="Migliaia 27 7 3" xfId="16560" xr:uid="{00000000-0005-0000-0000-0000846D0000}"/>
    <cellStyle name="Migliaia 27 7 3 2" xfId="35363" xr:uid="{00000000-0005-0000-0000-0000856D0000}"/>
    <cellStyle name="Migliaia 27 7 3 3" xfId="40665" xr:uid="{00000000-0005-0000-0000-0000866D0000}"/>
    <cellStyle name="Migliaia 27 7 3 4" xfId="29895" xr:uid="{00000000-0005-0000-0000-0000876D0000}"/>
    <cellStyle name="Migliaia 27 7 4" xfId="32822" xr:uid="{00000000-0005-0000-0000-0000886D0000}"/>
    <cellStyle name="Migliaia 27 7 5" xfId="38014" xr:uid="{00000000-0005-0000-0000-0000896D0000}"/>
    <cellStyle name="Migliaia 27 7 6" xfId="12617" xr:uid="{00000000-0005-0000-0000-00008A6D0000}"/>
    <cellStyle name="Migliaia 27 8" xfId="3637" xr:uid="{00000000-0005-0000-0000-00008B6D0000}"/>
    <cellStyle name="Migliaia 27 8 2" xfId="10245" xr:uid="{00000000-0005-0000-0000-00008C6D0000}"/>
    <cellStyle name="Migliaia 27 8 2 2" xfId="31547" xr:uid="{00000000-0005-0000-0000-00008D6D0000}"/>
    <cellStyle name="Migliaia 27 8 2 2 2" xfId="36707" xr:uid="{00000000-0005-0000-0000-00008E6D0000}"/>
    <cellStyle name="Migliaia 27 8 2 2 3" xfId="42009" xr:uid="{00000000-0005-0000-0000-00008F6D0000}"/>
    <cellStyle name="Migliaia 27 8 2 3" xfId="34056" xr:uid="{00000000-0005-0000-0000-0000906D0000}"/>
    <cellStyle name="Migliaia 27 8 2 4" xfId="39358" xr:uid="{00000000-0005-0000-0000-0000916D0000}"/>
    <cellStyle name="Migliaia 27 8 3" xfId="16561" xr:uid="{00000000-0005-0000-0000-0000926D0000}"/>
    <cellStyle name="Migliaia 27 8 3 2" xfId="35364" xr:uid="{00000000-0005-0000-0000-0000936D0000}"/>
    <cellStyle name="Migliaia 27 8 3 3" xfId="40666" xr:uid="{00000000-0005-0000-0000-0000946D0000}"/>
    <cellStyle name="Migliaia 27 8 3 4" xfId="29896" xr:uid="{00000000-0005-0000-0000-0000956D0000}"/>
    <cellStyle name="Migliaia 27 8 4" xfId="32823" xr:uid="{00000000-0005-0000-0000-0000966D0000}"/>
    <cellStyle name="Migliaia 27 8 5" xfId="38015" xr:uid="{00000000-0005-0000-0000-0000976D0000}"/>
    <cellStyle name="Migliaia 27 8 6" xfId="12618" xr:uid="{00000000-0005-0000-0000-0000986D0000}"/>
    <cellStyle name="Migliaia 27 9" xfId="13477" xr:uid="{00000000-0005-0000-0000-0000996D0000}"/>
    <cellStyle name="Migliaia 27 9 2" xfId="29897" xr:uid="{00000000-0005-0000-0000-00009A6D0000}"/>
    <cellStyle name="Migliaia 27 9 2 2" xfId="35365" xr:uid="{00000000-0005-0000-0000-00009B6D0000}"/>
    <cellStyle name="Migliaia 27 9 2 3" xfId="40667" xr:uid="{00000000-0005-0000-0000-00009C6D0000}"/>
    <cellStyle name="Migliaia 27 9 3" xfId="32824" xr:uid="{00000000-0005-0000-0000-00009D6D0000}"/>
    <cellStyle name="Migliaia 27 9 4" xfId="38016" xr:uid="{00000000-0005-0000-0000-00009E6D0000}"/>
    <cellStyle name="Migliaia 28" xfId="485" xr:uid="{00000000-0005-0000-0000-00009F6D0000}"/>
    <cellStyle name="Migliaia 28 10" xfId="16562" xr:uid="{00000000-0005-0000-0000-0000A06D0000}"/>
    <cellStyle name="Migliaia 28 10 2" xfId="35366" xr:uid="{00000000-0005-0000-0000-0000A16D0000}"/>
    <cellStyle name="Migliaia 28 10 3" xfId="40668" xr:uid="{00000000-0005-0000-0000-0000A26D0000}"/>
    <cellStyle name="Migliaia 28 10 4" xfId="29898" xr:uid="{00000000-0005-0000-0000-0000A36D0000}"/>
    <cellStyle name="Migliaia 28 11" xfId="32825" xr:uid="{00000000-0005-0000-0000-0000A46D0000}"/>
    <cellStyle name="Migliaia 28 12" xfId="38017" xr:uid="{00000000-0005-0000-0000-0000A56D0000}"/>
    <cellStyle name="Migliaia 28 13" xfId="1841" xr:uid="{00000000-0005-0000-0000-0000A66D0000}"/>
    <cellStyle name="Migliaia 28 2" xfId="486" xr:uid="{00000000-0005-0000-0000-0000A76D0000}"/>
    <cellStyle name="Migliaia 28 2 2" xfId="2444" xr:uid="{00000000-0005-0000-0000-0000A86D0000}"/>
    <cellStyle name="Migliaia 28 2 2 2" xfId="4418" xr:uid="{00000000-0005-0000-0000-0000A96D0000}"/>
    <cellStyle name="Migliaia 28 2 2 2 2" xfId="10687" xr:uid="{00000000-0005-0000-0000-0000AA6D0000}"/>
    <cellStyle name="Migliaia 28 2 2 2 2 2" xfId="35367" xr:uid="{00000000-0005-0000-0000-0000AB6D0000}"/>
    <cellStyle name="Migliaia 28 2 2 2 2 3" xfId="40669" xr:uid="{00000000-0005-0000-0000-0000AC6D0000}"/>
    <cellStyle name="Migliaia 28 2 2 2 3" xfId="14729" xr:uid="{00000000-0005-0000-0000-0000AD6D0000}"/>
    <cellStyle name="Migliaia 28 2 2 2 4" xfId="16565" xr:uid="{00000000-0005-0000-0000-0000AE6D0000}"/>
    <cellStyle name="Migliaia 28 2 2 2 4 2" xfId="38018" xr:uid="{00000000-0005-0000-0000-0000AF6D0000}"/>
    <cellStyle name="Migliaia 28 2 2 2 5" xfId="12619" xr:uid="{00000000-0005-0000-0000-0000B06D0000}"/>
    <cellStyle name="Migliaia 28 2 2 3" xfId="7912" xr:uid="{00000000-0005-0000-0000-0000B16D0000}"/>
    <cellStyle name="Migliaia 28 2 2 3 2" xfId="31548" xr:uid="{00000000-0005-0000-0000-0000B26D0000}"/>
    <cellStyle name="Migliaia 28 2 2 3 2 2" xfId="36708" xr:uid="{00000000-0005-0000-0000-0000B36D0000}"/>
    <cellStyle name="Migliaia 28 2 2 3 2 3" xfId="42010" xr:uid="{00000000-0005-0000-0000-0000B46D0000}"/>
    <cellStyle name="Migliaia 28 2 2 3 3" xfId="34057" xr:uid="{00000000-0005-0000-0000-0000B56D0000}"/>
    <cellStyle name="Migliaia 28 2 2 3 4" xfId="39359" xr:uid="{00000000-0005-0000-0000-0000B66D0000}"/>
    <cellStyle name="Migliaia 28 2 2 4" xfId="7002" xr:uid="{00000000-0005-0000-0000-0000B76D0000}"/>
    <cellStyle name="Migliaia 28 2 2 4 2" xfId="17775" xr:uid="{00000000-0005-0000-0000-0000B86D0000}"/>
    <cellStyle name="Migliaia 28 2 2 4 3" xfId="42515" xr:uid="{00000000-0005-0000-0000-0000B96D0000}"/>
    <cellStyle name="Migliaia 28 2 2 4 4" xfId="46768" xr:uid="{00000000-0005-0000-0000-0000BA6D0000}"/>
    <cellStyle name="Migliaia 28 2 2 4 5" xfId="49784" xr:uid="{00000000-0005-0000-0000-0000BB6D0000}"/>
    <cellStyle name="Migliaia 28 2 2 5" xfId="16564" xr:uid="{00000000-0005-0000-0000-0000BC6D0000}"/>
    <cellStyle name="Migliaia 28 2 2 6" xfId="20907" xr:uid="{00000000-0005-0000-0000-0000BD6D0000}"/>
    <cellStyle name="Migliaia 28 2 3" xfId="4074" xr:uid="{00000000-0005-0000-0000-0000BE6D0000}"/>
    <cellStyle name="Migliaia 28 2 3 2" xfId="10544" xr:uid="{00000000-0005-0000-0000-0000BF6D0000}"/>
    <cellStyle name="Migliaia 28 2 3 2 2" xfId="31549" xr:uid="{00000000-0005-0000-0000-0000C06D0000}"/>
    <cellStyle name="Migliaia 28 2 3 2 2 2" xfId="36709" xr:uid="{00000000-0005-0000-0000-0000C16D0000}"/>
    <cellStyle name="Migliaia 28 2 3 2 2 3" xfId="42011" xr:uid="{00000000-0005-0000-0000-0000C26D0000}"/>
    <cellStyle name="Migliaia 28 2 3 2 3" xfId="34058" xr:uid="{00000000-0005-0000-0000-0000C36D0000}"/>
    <cellStyle name="Migliaia 28 2 3 2 4" xfId="39360" xr:uid="{00000000-0005-0000-0000-0000C46D0000}"/>
    <cellStyle name="Migliaia 28 2 3 3" xfId="16566" xr:uid="{00000000-0005-0000-0000-0000C56D0000}"/>
    <cellStyle name="Migliaia 28 2 3 3 2" xfId="35368" xr:uid="{00000000-0005-0000-0000-0000C66D0000}"/>
    <cellStyle name="Migliaia 28 2 3 3 3" xfId="40670" xr:uid="{00000000-0005-0000-0000-0000C76D0000}"/>
    <cellStyle name="Migliaia 28 2 3 3 4" xfId="29899" xr:uid="{00000000-0005-0000-0000-0000C86D0000}"/>
    <cellStyle name="Migliaia 28 2 3 4" xfId="32826" xr:uid="{00000000-0005-0000-0000-0000C96D0000}"/>
    <cellStyle name="Migliaia 28 2 3 5" xfId="38019" xr:uid="{00000000-0005-0000-0000-0000CA6D0000}"/>
    <cellStyle name="Migliaia 28 2 3 6" xfId="12620" xr:uid="{00000000-0005-0000-0000-0000CB6D0000}"/>
    <cellStyle name="Migliaia 28 2 4" xfId="3642" xr:uid="{00000000-0005-0000-0000-0000CC6D0000}"/>
    <cellStyle name="Migliaia 28 2 4 2" xfId="10249" xr:uid="{00000000-0005-0000-0000-0000CD6D0000}"/>
    <cellStyle name="Migliaia 28 2 4 2 2" xfId="35369" xr:uid="{00000000-0005-0000-0000-0000CE6D0000}"/>
    <cellStyle name="Migliaia 28 2 4 2 3" xfId="40671" xr:uid="{00000000-0005-0000-0000-0000CF6D0000}"/>
    <cellStyle name="Migliaia 28 2 4 3" xfId="15021" xr:uid="{00000000-0005-0000-0000-0000D06D0000}"/>
    <cellStyle name="Migliaia 28 2 4 4" xfId="16567" xr:uid="{00000000-0005-0000-0000-0000D16D0000}"/>
    <cellStyle name="Migliaia 28 2 4 4 2" xfId="38020" xr:uid="{00000000-0005-0000-0000-0000D26D0000}"/>
    <cellStyle name="Migliaia 28 2 4 5" xfId="12621" xr:uid="{00000000-0005-0000-0000-0000D36D0000}"/>
    <cellStyle name="Migliaia 28 2 5" xfId="9427" xr:uid="{00000000-0005-0000-0000-0000D46D0000}"/>
    <cellStyle name="Migliaia 28 2 5 2" xfId="29900" xr:uid="{00000000-0005-0000-0000-0000D56D0000}"/>
    <cellStyle name="Migliaia 28 2 5 2 2" xfId="35370" xr:uid="{00000000-0005-0000-0000-0000D66D0000}"/>
    <cellStyle name="Migliaia 28 2 5 2 3" xfId="40672" xr:uid="{00000000-0005-0000-0000-0000D76D0000}"/>
    <cellStyle name="Migliaia 28 2 5 3" xfId="32827" xr:uid="{00000000-0005-0000-0000-0000D86D0000}"/>
    <cellStyle name="Migliaia 28 2 5 4" xfId="38021" xr:uid="{00000000-0005-0000-0000-0000D96D0000}"/>
    <cellStyle name="Migliaia 28 2 6" xfId="16563" xr:uid="{00000000-0005-0000-0000-0000DA6D0000}"/>
    <cellStyle name="Migliaia 28 2 6 2" xfId="29901" xr:uid="{00000000-0005-0000-0000-0000DB6D0000}"/>
    <cellStyle name="Migliaia 28 2 6 2 2" xfId="35371" xr:uid="{00000000-0005-0000-0000-0000DC6D0000}"/>
    <cellStyle name="Migliaia 28 2 6 2 3" xfId="40673" xr:uid="{00000000-0005-0000-0000-0000DD6D0000}"/>
    <cellStyle name="Migliaia 28 2 6 3" xfId="32828" xr:uid="{00000000-0005-0000-0000-0000DE6D0000}"/>
    <cellStyle name="Migliaia 28 2 6 4" xfId="38022" xr:uid="{00000000-0005-0000-0000-0000DF6D0000}"/>
    <cellStyle name="Migliaia 28 2 6 5" xfId="20908" xr:uid="{00000000-0005-0000-0000-0000E06D0000}"/>
    <cellStyle name="Migliaia 28 2 7" xfId="20906" xr:uid="{00000000-0005-0000-0000-0000E16D0000}"/>
    <cellStyle name="Migliaia 28 2 8" xfId="1842" xr:uid="{00000000-0005-0000-0000-0000E26D0000}"/>
    <cellStyle name="Migliaia 28 3" xfId="487" xr:uid="{00000000-0005-0000-0000-0000E36D0000}"/>
    <cellStyle name="Migliaia 28 3 10" xfId="20909" xr:uid="{00000000-0005-0000-0000-0000E46D0000}"/>
    <cellStyle name="Migliaia 28 3 11" xfId="12622" xr:uid="{00000000-0005-0000-0000-0000E56D0000}"/>
    <cellStyle name="Migliaia 28 3 12" xfId="1843" xr:uid="{00000000-0005-0000-0000-0000E66D0000}"/>
    <cellStyle name="Migliaia 28 3 2" xfId="488" xr:uid="{00000000-0005-0000-0000-0000E76D0000}"/>
    <cellStyle name="Migliaia 28 3 2 2" xfId="4420" xr:uid="{00000000-0005-0000-0000-0000E86D0000}"/>
    <cellStyle name="Migliaia 28 3 2 2 2" xfId="8270" xr:uid="{00000000-0005-0000-0000-0000E96D0000}"/>
    <cellStyle name="Migliaia 28 3 2 2 2 2" xfId="14730" xr:uid="{00000000-0005-0000-0000-0000EA6D0000}"/>
    <cellStyle name="Migliaia 28 3 2 2 2 2 2" xfId="18168" xr:uid="{00000000-0005-0000-0000-0000EB6D0000}"/>
    <cellStyle name="Migliaia 28 3 2 2 2 2 2 2" xfId="35372" xr:uid="{00000000-0005-0000-0000-0000EC6D0000}"/>
    <cellStyle name="Migliaia 28 3 2 2 2 2 3" xfId="40674" xr:uid="{00000000-0005-0000-0000-0000ED6D0000}"/>
    <cellStyle name="Migliaia 28 3 2 2 2 2 4" xfId="29902" xr:uid="{00000000-0005-0000-0000-0000EE6D0000}"/>
    <cellStyle name="Migliaia 28 3 2 2 2 3" xfId="32829" xr:uid="{00000000-0005-0000-0000-0000EF6D0000}"/>
    <cellStyle name="Migliaia 28 3 2 2 2 4" xfId="38023" xr:uid="{00000000-0005-0000-0000-0000F06D0000}"/>
    <cellStyle name="Migliaia 28 3 2 2 2 5" xfId="28927" xr:uid="{00000000-0005-0000-0000-0000F16D0000}"/>
    <cellStyle name="Migliaia 28 3 2 2 2 6" xfId="47174" xr:uid="{00000000-0005-0000-0000-0000F26D0000}"/>
    <cellStyle name="Migliaia 28 3 2 2 2 7" xfId="50190" xr:uid="{00000000-0005-0000-0000-0000F36D0000}"/>
    <cellStyle name="Migliaia 28 3 2 2 2 8" xfId="13965" xr:uid="{00000000-0005-0000-0000-0000F46D0000}"/>
    <cellStyle name="Migliaia 28 3 2 2 3" xfId="7859" xr:uid="{00000000-0005-0000-0000-0000F56D0000}"/>
    <cellStyle name="Migliaia 28 3 2 2 4" xfId="7003" xr:uid="{00000000-0005-0000-0000-0000F66D0000}"/>
    <cellStyle name="Migliaia 28 3 2 2 4 2" xfId="17776" xr:uid="{00000000-0005-0000-0000-0000F76D0000}"/>
    <cellStyle name="Migliaia 28 3 2 2 4 3" xfId="32261" xr:uid="{00000000-0005-0000-0000-0000F86D0000}"/>
    <cellStyle name="Migliaia 28 3 2 2 4 4" xfId="46769" xr:uid="{00000000-0005-0000-0000-0000F96D0000}"/>
    <cellStyle name="Migliaia 28 3 2 2 4 5" xfId="49785" xr:uid="{00000000-0005-0000-0000-0000FA6D0000}"/>
    <cellStyle name="Migliaia 28 3 2 2 5" xfId="16570" xr:uid="{00000000-0005-0000-0000-0000FB6D0000}"/>
    <cellStyle name="Migliaia 28 3 2 2 6" xfId="20911" xr:uid="{00000000-0005-0000-0000-0000FC6D0000}"/>
    <cellStyle name="Migliaia 28 3 2 3" xfId="3644" xr:uid="{00000000-0005-0000-0000-0000FD6D0000}"/>
    <cellStyle name="Migliaia 28 3 2 3 2" xfId="7959" xr:uid="{00000000-0005-0000-0000-0000FE6D0000}"/>
    <cellStyle name="Migliaia 28 3 2 3 2 2" xfId="35373" xr:uid="{00000000-0005-0000-0000-0000FF6D0000}"/>
    <cellStyle name="Migliaia 28 3 2 3 2 3" xfId="40675" xr:uid="{00000000-0005-0000-0000-0000006E0000}"/>
    <cellStyle name="Migliaia 28 3 2 3 2 4" xfId="29903" xr:uid="{00000000-0005-0000-0000-0000016E0000}"/>
    <cellStyle name="Migliaia 28 3 2 3 3" xfId="8271" xr:uid="{00000000-0005-0000-0000-0000026E0000}"/>
    <cellStyle name="Migliaia 28 3 2 3 4" xfId="16571" xr:uid="{00000000-0005-0000-0000-0000036E0000}"/>
    <cellStyle name="Migliaia 28 3 2 3 4 2" xfId="38024" xr:uid="{00000000-0005-0000-0000-0000046E0000}"/>
    <cellStyle name="Migliaia 28 3 2 3 5" xfId="12623" xr:uid="{00000000-0005-0000-0000-0000056E0000}"/>
    <cellStyle name="Migliaia 28 3 2 4" xfId="7617" xr:uid="{00000000-0005-0000-0000-0000066E0000}"/>
    <cellStyle name="Migliaia 28 3 2 4 2" xfId="14384" xr:uid="{00000000-0005-0000-0000-0000076E0000}"/>
    <cellStyle name="Migliaia 28 3 2 4 2 2" xfId="35374" xr:uid="{00000000-0005-0000-0000-0000086E0000}"/>
    <cellStyle name="Migliaia 28 3 2 4 2 3" xfId="40676" xr:uid="{00000000-0005-0000-0000-0000096E0000}"/>
    <cellStyle name="Migliaia 28 3 2 4 3" xfId="32830" xr:uid="{00000000-0005-0000-0000-00000A6E0000}"/>
    <cellStyle name="Migliaia 28 3 2 4 4" xfId="38025" xr:uid="{00000000-0005-0000-0000-00000B6E0000}"/>
    <cellStyle name="Migliaia 28 3 2 4 5" xfId="13480" xr:uid="{00000000-0005-0000-0000-00000C6E0000}"/>
    <cellStyle name="Migliaia 28 3 2 5" xfId="13670" xr:uid="{00000000-0005-0000-0000-00000D6E0000}"/>
    <cellStyle name="Migliaia 28 3 2 5 2" xfId="29904" xr:uid="{00000000-0005-0000-0000-00000E6E0000}"/>
    <cellStyle name="Migliaia 28 3 2 5 2 2" xfId="35375" xr:uid="{00000000-0005-0000-0000-00000F6E0000}"/>
    <cellStyle name="Migliaia 28 3 2 5 2 3" xfId="40677" xr:uid="{00000000-0005-0000-0000-0000106E0000}"/>
    <cellStyle name="Migliaia 28 3 2 5 3" xfId="32831" xr:uid="{00000000-0005-0000-0000-0000116E0000}"/>
    <cellStyle name="Migliaia 28 3 2 5 4" xfId="38026" xr:uid="{00000000-0005-0000-0000-0000126E0000}"/>
    <cellStyle name="Migliaia 28 3 2 6" xfId="16569" xr:uid="{00000000-0005-0000-0000-0000136E0000}"/>
    <cellStyle name="Migliaia 28 3 2 6 2" xfId="29905" xr:uid="{00000000-0005-0000-0000-0000146E0000}"/>
    <cellStyle name="Migliaia 28 3 2 6 2 2" xfId="35376" xr:uid="{00000000-0005-0000-0000-0000156E0000}"/>
    <cellStyle name="Migliaia 28 3 2 6 2 3" xfId="40678" xr:uid="{00000000-0005-0000-0000-0000166E0000}"/>
    <cellStyle name="Migliaia 28 3 2 6 3" xfId="32832" xr:uid="{00000000-0005-0000-0000-0000176E0000}"/>
    <cellStyle name="Migliaia 28 3 2 6 4" xfId="38027" xr:uid="{00000000-0005-0000-0000-0000186E0000}"/>
    <cellStyle name="Migliaia 28 3 2 6 5" xfId="20912" xr:uid="{00000000-0005-0000-0000-0000196E0000}"/>
    <cellStyle name="Migliaia 28 3 2 7" xfId="20910" xr:uid="{00000000-0005-0000-0000-00001A6E0000}"/>
    <cellStyle name="Migliaia 28 3 2 8" xfId="2446" xr:uid="{00000000-0005-0000-0000-00001B6E0000}"/>
    <cellStyle name="Migliaia 28 3 3" xfId="2445" xr:uid="{00000000-0005-0000-0000-00001C6E0000}"/>
    <cellStyle name="Migliaia 28 3 3 2" xfId="4419" xr:uid="{00000000-0005-0000-0000-00001D6E0000}"/>
    <cellStyle name="Migliaia 28 3 3 2 2" xfId="6030" xr:uid="{00000000-0005-0000-0000-00001E6E0000}"/>
    <cellStyle name="Migliaia 28 3 3 2 2 2" xfId="35378" xr:uid="{00000000-0005-0000-0000-00001F6E0000}"/>
    <cellStyle name="Migliaia 28 3 3 2 2 3" xfId="40680" xr:uid="{00000000-0005-0000-0000-0000206E0000}"/>
    <cellStyle name="Migliaia 28 3 3 2 3" xfId="14509" xr:uid="{00000000-0005-0000-0000-0000216E0000}"/>
    <cellStyle name="Migliaia 28 3 3 2 4" xfId="16573" xr:uid="{00000000-0005-0000-0000-0000226E0000}"/>
    <cellStyle name="Migliaia 28 3 3 2 4 2" xfId="38029" xr:uid="{00000000-0005-0000-0000-0000236E0000}"/>
    <cellStyle name="Migliaia 28 3 3 2 5" xfId="12625" xr:uid="{00000000-0005-0000-0000-0000246E0000}"/>
    <cellStyle name="Migliaia 28 3 3 3" xfId="5782" xr:uid="{00000000-0005-0000-0000-0000256E0000}"/>
    <cellStyle name="Migliaia 28 3 3 3 2" xfId="29907" xr:uid="{00000000-0005-0000-0000-0000266E0000}"/>
    <cellStyle name="Migliaia 28 3 3 3 2 2" xfId="35379" xr:uid="{00000000-0005-0000-0000-0000276E0000}"/>
    <cellStyle name="Migliaia 28 3 3 3 2 3" xfId="40681" xr:uid="{00000000-0005-0000-0000-0000286E0000}"/>
    <cellStyle name="Migliaia 28 3 3 3 3" xfId="32834" xr:uid="{00000000-0005-0000-0000-0000296E0000}"/>
    <cellStyle name="Migliaia 28 3 3 3 4" xfId="38030" xr:uid="{00000000-0005-0000-0000-00002A6E0000}"/>
    <cellStyle name="Migliaia 28 3 3 4" xfId="16572" xr:uid="{00000000-0005-0000-0000-00002B6E0000}"/>
    <cellStyle name="Migliaia 28 3 3 4 2" xfId="29908" xr:uid="{00000000-0005-0000-0000-00002C6E0000}"/>
    <cellStyle name="Migliaia 28 3 3 4 2 2" xfId="35380" xr:uid="{00000000-0005-0000-0000-00002D6E0000}"/>
    <cellStyle name="Migliaia 28 3 3 4 2 3" xfId="40682" xr:uid="{00000000-0005-0000-0000-00002E6E0000}"/>
    <cellStyle name="Migliaia 28 3 3 4 3" xfId="32835" xr:uid="{00000000-0005-0000-0000-00002F6E0000}"/>
    <cellStyle name="Migliaia 28 3 3 4 4" xfId="38031" xr:uid="{00000000-0005-0000-0000-0000306E0000}"/>
    <cellStyle name="Migliaia 28 3 3 4 5" xfId="20913" xr:uid="{00000000-0005-0000-0000-0000316E0000}"/>
    <cellStyle name="Migliaia 28 3 3 5" xfId="20914" xr:uid="{00000000-0005-0000-0000-0000326E0000}"/>
    <cellStyle name="Migliaia 28 3 3 5 2" xfId="29909" xr:uid="{00000000-0005-0000-0000-0000336E0000}"/>
    <cellStyle name="Migliaia 28 3 3 5 2 2" xfId="35381" xr:uid="{00000000-0005-0000-0000-0000346E0000}"/>
    <cellStyle name="Migliaia 28 3 3 5 2 3" xfId="40683" xr:uid="{00000000-0005-0000-0000-0000356E0000}"/>
    <cellStyle name="Migliaia 28 3 3 5 3" xfId="32836" xr:uid="{00000000-0005-0000-0000-0000366E0000}"/>
    <cellStyle name="Migliaia 28 3 3 5 4" xfId="38032" xr:uid="{00000000-0005-0000-0000-0000376E0000}"/>
    <cellStyle name="Migliaia 28 3 3 6" xfId="29906" xr:uid="{00000000-0005-0000-0000-0000386E0000}"/>
    <cellStyle name="Migliaia 28 3 3 6 2" xfId="35377" xr:uid="{00000000-0005-0000-0000-0000396E0000}"/>
    <cellStyle name="Migliaia 28 3 3 6 3" xfId="40679" xr:uid="{00000000-0005-0000-0000-00003A6E0000}"/>
    <cellStyle name="Migliaia 28 3 3 7" xfId="32833" xr:uid="{00000000-0005-0000-0000-00003B6E0000}"/>
    <cellStyle name="Migliaia 28 3 3 8" xfId="38028" xr:uid="{00000000-0005-0000-0000-00003C6E0000}"/>
    <cellStyle name="Migliaia 28 3 3 9" xfId="12624" xr:uid="{00000000-0005-0000-0000-00003D6E0000}"/>
    <cellStyle name="Migliaia 28 3 4" xfId="3285" xr:uid="{00000000-0005-0000-0000-00003E6E0000}"/>
    <cellStyle name="Migliaia 28 3 4 2" xfId="4795" xr:uid="{00000000-0005-0000-0000-00003F6E0000}"/>
    <cellStyle name="Migliaia 28 3 4 2 2" xfId="10747" xr:uid="{00000000-0005-0000-0000-0000406E0000}"/>
    <cellStyle name="Migliaia 28 3 4 2 3" xfId="14893" xr:uid="{00000000-0005-0000-0000-0000416E0000}"/>
    <cellStyle name="Migliaia 28 3 4 2 4" xfId="16575" xr:uid="{00000000-0005-0000-0000-0000426E0000}"/>
    <cellStyle name="Migliaia 28 3 4 2 5" xfId="28640" xr:uid="{00000000-0005-0000-0000-0000436E0000}"/>
    <cellStyle name="Migliaia 28 3 4 2 6" xfId="12627" xr:uid="{00000000-0005-0000-0000-0000446E0000}"/>
    <cellStyle name="Migliaia 28 3 4 3" xfId="9995" xr:uid="{00000000-0005-0000-0000-0000456E0000}"/>
    <cellStyle name="Migliaia 28 3 4 3 2" xfId="31550" xr:uid="{00000000-0005-0000-0000-0000466E0000}"/>
    <cellStyle name="Migliaia 28 3 4 3 2 2" xfId="36710" xr:uid="{00000000-0005-0000-0000-0000476E0000}"/>
    <cellStyle name="Migliaia 28 3 4 3 2 3" xfId="42012" xr:uid="{00000000-0005-0000-0000-0000486E0000}"/>
    <cellStyle name="Migliaia 28 3 4 3 3" xfId="34059" xr:uid="{00000000-0005-0000-0000-0000496E0000}"/>
    <cellStyle name="Migliaia 28 3 4 3 4" xfId="39361" xr:uid="{00000000-0005-0000-0000-00004A6E0000}"/>
    <cellStyle name="Migliaia 28 3 4 4" xfId="16574" xr:uid="{00000000-0005-0000-0000-00004B6E0000}"/>
    <cellStyle name="Migliaia 28 3 4 4 2" xfId="35382" xr:uid="{00000000-0005-0000-0000-00004C6E0000}"/>
    <cellStyle name="Migliaia 28 3 4 4 3" xfId="40684" xr:uid="{00000000-0005-0000-0000-00004D6E0000}"/>
    <cellStyle name="Migliaia 28 3 4 4 4" xfId="29910" xr:uid="{00000000-0005-0000-0000-00004E6E0000}"/>
    <cellStyle name="Migliaia 28 3 4 5" xfId="32837" xr:uid="{00000000-0005-0000-0000-00004F6E0000}"/>
    <cellStyle name="Migliaia 28 3 4 6" xfId="38033" xr:uid="{00000000-0005-0000-0000-0000506E0000}"/>
    <cellStyle name="Migliaia 28 3 4 7" xfId="12626" xr:uid="{00000000-0005-0000-0000-0000516E0000}"/>
    <cellStyle name="Migliaia 28 3 5" xfId="4075" xr:uid="{00000000-0005-0000-0000-0000526E0000}"/>
    <cellStyle name="Migliaia 28 3 5 2" xfId="10545" xr:uid="{00000000-0005-0000-0000-0000536E0000}"/>
    <cellStyle name="Migliaia 28 3 5 2 2" xfId="31551" xr:uid="{00000000-0005-0000-0000-0000546E0000}"/>
    <cellStyle name="Migliaia 28 3 5 2 2 2" xfId="36711" xr:uid="{00000000-0005-0000-0000-0000556E0000}"/>
    <cellStyle name="Migliaia 28 3 5 2 2 3" xfId="42013" xr:uid="{00000000-0005-0000-0000-0000566E0000}"/>
    <cellStyle name="Migliaia 28 3 5 2 3" xfId="34060" xr:uid="{00000000-0005-0000-0000-0000576E0000}"/>
    <cellStyle name="Migliaia 28 3 5 2 4" xfId="39362" xr:uid="{00000000-0005-0000-0000-0000586E0000}"/>
    <cellStyle name="Migliaia 28 3 5 3" xfId="16576" xr:uid="{00000000-0005-0000-0000-0000596E0000}"/>
    <cellStyle name="Migliaia 28 3 5 3 2" xfId="35383" xr:uid="{00000000-0005-0000-0000-00005A6E0000}"/>
    <cellStyle name="Migliaia 28 3 5 3 3" xfId="40685" xr:uid="{00000000-0005-0000-0000-00005B6E0000}"/>
    <cellStyle name="Migliaia 28 3 5 3 4" xfId="29911" xr:uid="{00000000-0005-0000-0000-00005C6E0000}"/>
    <cellStyle name="Migliaia 28 3 5 4" xfId="32838" xr:uid="{00000000-0005-0000-0000-00005D6E0000}"/>
    <cellStyle name="Migliaia 28 3 5 5" xfId="38034" xr:uid="{00000000-0005-0000-0000-00005E6E0000}"/>
    <cellStyle name="Migliaia 28 3 5 6" xfId="12628" xr:uid="{00000000-0005-0000-0000-00005F6E0000}"/>
    <cellStyle name="Migliaia 28 3 6" xfId="3643" xr:uid="{00000000-0005-0000-0000-0000606E0000}"/>
    <cellStyle name="Migliaia 28 3 6 2" xfId="10250" xr:uid="{00000000-0005-0000-0000-0000616E0000}"/>
    <cellStyle name="Migliaia 28 3 6 2 2" xfId="35384" xr:uid="{00000000-0005-0000-0000-0000626E0000}"/>
    <cellStyle name="Migliaia 28 3 6 2 3" xfId="40686" xr:uid="{00000000-0005-0000-0000-0000636E0000}"/>
    <cellStyle name="Migliaia 28 3 6 3" xfId="14923" xr:uid="{00000000-0005-0000-0000-0000646E0000}"/>
    <cellStyle name="Migliaia 28 3 6 4" xfId="16577" xr:uid="{00000000-0005-0000-0000-0000656E0000}"/>
    <cellStyle name="Migliaia 28 3 6 4 2" xfId="38035" xr:uid="{00000000-0005-0000-0000-0000666E0000}"/>
    <cellStyle name="Migliaia 28 3 6 5" xfId="12629" xr:uid="{00000000-0005-0000-0000-0000676E0000}"/>
    <cellStyle name="Migliaia 28 3 7" xfId="7522" xr:uid="{00000000-0005-0000-0000-0000686E0000}"/>
    <cellStyle name="Migliaia 28 3 7 2" xfId="29912" xr:uid="{00000000-0005-0000-0000-0000696E0000}"/>
    <cellStyle name="Migliaia 28 3 7 2 2" xfId="35385" xr:uid="{00000000-0005-0000-0000-00006A6E0000}"/>
    <cellStyle name="Migliaia 28 3 7 2 3" xfId="40687" xr:uid="{00000000-0005-0000-0000-00006B6E0000}"/>
    <cellStyle name="Migliaia 28 3 7 3" xfId="32839" xr:uid="{00000000-0005-0000-0000-00006C6E0000}"/>
    <cellStyle name="Migliaia 28 3 7 4" xfId="38036" xr:uid="{00000000-0005-0000-0000-00006D6E0000}"/>
    <cellStyle name="Migliaia 28 3 8" xfId="13671" xr:uid="{00000000-0005-0000-0000-00006E6E0000}"/>
    <cellStyle name="Migliaia 28 3 8 2" xfId="29913" xr:uid="{00000000-0005-0000-0000-00006F6E0000}"/>
    <cellStyle name="Migliaia 28 3 8 2 2" xfId="35386" xr:uid="{00000000-0005-0000-0000-0000706E0000}"/>
    <cellStyle name="Migliaia 28 3 8 2 3" xfId="40688" xr:uid="{00000000-0005-0000-0000-0000716E0000}"/>
    <cellStyle name="Migliaia 28 3 8 3" xfId="32840" xr:uid="{00000000-0005-0000-0000-0000726E0000}"/>
    <cellStyle name="Migliaia 28 3 8 4" xfId="38037" xr:uid="{00000000-0005-0000-0000-0000736E0000}"/>
    <cellStyle name="Migliaia 28 3 8 5" xfId="20915" xr:uid="{00000000-0005-0000-0000-0000746E0000}"/>
    <cellStyle name="Migliaia 28 3 9" xfId="16568" xr:uid="{00000000-0005-0000-0000-0000756E0000}"/>
    <cellStyle name="Migliaia 28 4" xfId="489" xr:uid="{00000000-0005-0000-0000-0000766E0000}"/>
    <cellStyle name="Migliaia 28 4 2" xfId="4421" xr:uid="{00000000-0005-0000-0000-0000776E0000}"/>
    <cellStyle name="Migliaia 28 4 2 2" xfId="5129" xr:uid="{00000000-0005-0000-0000-0000786E0000}"/>
    <cellStyle name="Migliaia 28 4 2 2 2" xfId="29914" xr:uid="{00000000-0005-0000-0000-0000796E0000}"/>
    <cellStyle name="Migliaia 28 4 2 2 2 2" xfId="35387" xr:uid="{00000000-0005-0000-0000-00007A6E0000}"/>
    <cellStyle name="Migliaia 28 4 2 2 2 3" xfId="40689" xr:uid="{00000000-0005-0000-0000-00007B6E0000}"/>
    <cellStyle name="Migliaia 28 4 2 2 3" xfId="32841" xr:uid="{00000000-0005-0000-0000-00007C6E0000}"/>
    <cellStyle name="Migliaia 28 4 2 2 4" xfId="38038" xr:uid="{00000000-0005-0000-0000-00007D6E0000}"/>
    <cellStyle name="Migliaia 28 4 2 3" xfId="8272" xr:uid="{00000000-0005-0000-0000-00007E6E0000}"/>
    <cellStyle name="Migliaia 28 4 2 3 2" xfId="29915" xr:uid="{00000000-0005-0000-0000-00007F6E0000}"/>
    <cellStyle name="Migliaia 28 4 2 3 2 2" xfId="35388" xr:uid="{00000000-0005-0000-0000-0000806E0000}"/>
    <cellStyle name="Migliaia 28 4 2 3 2 3" xfId="40690" xr:uid="{00000000-0005-0000-0000-0000816E0000}"/>
    <cellStyle name="Migliaia 28 4 2 3 3" xfId="32842" xr:uid="{00000000-0005-0000-0000-0000826E0000}"/>
    <cellStyle name="Migliaia 28 4 2 3 4" xfId="38039" xr:uid="{00000000-0005-0000-0000-0000836E0000}"/>
    <cellStyle name="Migliaia 28 4 2 4" xfId="7619" xr:uid="{00000000-0005-0000-0000-0000846E0000}"/>
    <cellStyle name="Migliaia 28 4 2 5" xfId="7005" xr:uid="{00000000-0005-0000-0000-0000856E0000}"/>
    <cellStyle name="Migliaia 28 4 2 5 2" xfId="17778" xr:uid="{00000000-0005-0000-0000-0000866E0000}"/>
    <cellStyle name="Migliaia 28 4 2 5 3" xfId="29372" xr:uid="{00000000-0005-0000-0000-0000876E0000}"/>
    <cellStyle name="Migliaia 28 4 2 5 4" xfId="46771" xr:uid="{00000000-0005-0000-0000-0000886E0000}"/>
    <cellStyle name="Migliaia 28 4 2 5 5" xfId="49787" xr:uid="{00000000-0005-0000-0000-0000896E0000}"/>
    <cellStyle name="Migliaia 28 4 2 6" xfId="16579" xr:uid="{00000000-0005-0000-0000-00008A6E0000}"/>
    <cellStyle name="Migliaia 28 4 2 7" xfId="20917" xr:uid="{00000000-0005-0000-0000-00008B6E0000}"/>
    <cellStyle name="Migliaia 28 4 3" xfId="5130" xr:uid="{00000000-0005-0000-0000-00008C6E0000}"/>
    <cellStyle name="Migliaia 28 4 3 2" xfId="14510" xr:uid="{00000000-0005-0000-0000-00008D6E0000}"/>
    <cellStyle name="Migliaia 28 4 3 2 2" xfId="35389" xr:uid="{00000000-0005-0000-0000-00008E6E0000}"/>
    <cellStyle name="Migliaia 28 4 3 2 3" xfId="40691" xr:uid="{00000000-0005-0000-0000-00008F6E0000}"/>
    <cellStyle name="Migliaia 28 4 3 3" xfId="32843" xr:uid="{00000000-0005-0000-0000-0000906E0000}"/>
    <cellStyle name="Migliaia 28 4 3 4" xfId="38040" xr:uid="{00000000-0005-0000-0000-0000916E0000}"/>
    <cellStyle name="Migliaia 28 4 3 5" xfId="13669" xr:uid="{00000000-0005-0000-0000-0000926E0000}"/>
    <cellStyle name="Migliaia 28 4 4" xfId="8273" xr:uid="{00000000-0005-0000-0000-0000936E0000}"/>
    <cellStyle name="Migliaia 28 4 4 2" xfId="29916" xr:uid="{00000000-0005-0000-0000-0000946E0000}"/>
    <cellStyle name="Migliaia 28 4 4 2 2" xfId="35390" xr:uid="{00000000-0005-0000-0000-0000956E0000}"/>
    <cellStyle name="Migliaia 28 4 4 2 3" xfId="40692" xr:uid="{00000000-0005-0000-0000-0000966E0000}"/>
    <cellStyle name="Migliaia 28 4 4 3" xfId="32844" xr:uid="{00000000-0005-0000-0000-0000976E0000}"/>
    <cellStyle name="Migliaia 28 4 4 4" xfId="38041" xr:uid="{00000000-0005-0000-0000-0000986E0000}"/>
    <cellStyle name="Migliaia 28 4 5" xfId="7618" xr:uid="{00000000-0005-0000-0000-0000996E0000}"/>
    <cellStyle name="Migliaia 28 4 5 2" xfId="29917" xr:uid="{00000000-0005-0000-0000-00009A6E0000}"/>
    <cellStyle name="Migliaia 28 4 5 2 2" xfId="35391" xr:uid="{00000000-0005-0000-0000-00009B6E0000}"/>
    <cellStyle name="Migliaia 28 4 5 2 3" xfId="40693" xr:uid="{00000000-0005-0000-0000-00009C6E0000}"/>
    <cellStyle name="Migliaia 28 4 5 3" xfId="32845" xr:uid="{00000000-0005-0000-0000-00009D6E0000}"/>
    <cellStyle name="Migliaia 28 4 5 4" xfId="38042" xr:uid="{00000000-0005-0000-0000-00009E6E0000}"/>
    <cellStyle name="Migliaia 28 4 6" xfId="7004" xr:uid="{00000000-0005-0000-0000-00009F6E0000}"/>
    <cellStyle name="Migliaia 28 4 6 2" xfId="17777" xr:uid="{00000000-0005-0000-0000-0000A06E0000}"/>
    <cellStyle name="Migliaia 28 4 6 2 2" xfId="35392" xr:uid="{00000000-0005-0000-0000-0000A16E0000}"/>
    <cellStyle name="Migliaia 28 4 6 2 3" xfId="40694" xr:uid="{00000000-0005-0000-0000-0000A26E0000}"/>
    <cellStyle name="Migliaia 28 4 6 2 4" xfId="29918" xr:uid="{00000000-0005-0000-0000-0000A36E0000}"/>
    <cellStyle name="Migliaia 28 4 6 3" xfId="32846" xr:uid="{00000000-0005-0000-0000-0000A46E0000}"/>
    <cellStyle name="Migliaia 28 4 6 4" xfId="38043" xr:uid="{00000000-0005-0000-0000-0000A56E0000}"/>
    <cellStyle name="Migliaia 28 4 6 5" xfId="20918" xr:uid="{00000000-0005-0000-0000-0000A66E0000}"/>
    <cellStyle name="Migliaia 28 4 6 6" xfId="42516" xr:uid="{00000000-0005-0000-0000-0000A76E0000}"/>
    <cellStyle name="Migliaia 28 4 6 7" xfId="46770" xr:uid="{00000000-0005-0000-0000-0000A86E0000}"/>
    <cellStyle name="Migliaia 28 4 6 8" xfId="49786" xr:uid="{00000000-0005-0000-0000-0000A96E0000}"/>
    <cellStyle name="Migliaia 28 4 7" xfId="16578" xr:uid="{00000000-0005-0000-0000-0000AA6E0000}"/>
    <cellStyle name="Migliaia 28 4 7 2" xfId="29919" xr:uid="{00000000-0005-0000-0000-0000AB6E0000}"/>
    <cellStyle name="Migliaia 28 4 7 2 2" xfId="35393" xr:uid="{00000000-0005-0000-0000-0000AC6E0000}"/>
    <cellStyle name="Migliaia 28 4 7 2 3" xfId="40695" xr:uid="{00000000-0005-0000-0000-0000AD6E0000}"/>
    <cellStyle name="Migliaia 28 4 7 3" xfId="32847" xr:uid="{00000000-0005-0000-0000-0000AE6E0000}"/>
    <cellStyle name="Migliaia 28 4 7 4" xfId="38044" xr:uid="{00000000-0005-0000-0000-0000AF6E0000}"/>
    <cellStyle name="Migliaia 28 4 7 5" xfId="20919" xr:uid="{00000000-0005-0000-0000-0000B06E0000}"/>
    <cellStyle name="Migliaia 28 4 8" xfId="20916" xr:uid="{00000000-0005-0000-0000-0000B16E0000}"/>
    <cellStyle name="Migliaia 28 4 9" xfId="2447" xr:uid="{00000000-0005-0000-0000-0000B26E0000}"/>
    <cellStyle name="Migliaia 28 5" xfId="490" xr:uid="{00000000-0005-0000-0000-0000B36E0000}"/>
    <cellStyle name="Migliaia 28 5 2" xfId="4422" xr:uid="{00000000-0005-0000-0000-0000B46E0000}"/>
    <cellStyle name="Migliaia 28 5 2 2" xfId="14731" xr:uid="{00000000-0005-0000-0000-0000B56E0000}"/>
    <cellStyle name="Migliaia 28 5 2 2 2" xfId="35394" xr:uid="{00000000-0005-0000-0000-0000B66E0000}"/>
    <cellStyle name="Migliaia 28 5 2 2 3" xfId="40696" xr:uid="{00000000-0005-0000-0000-0000B76E0000}"/>
    <cellStyle name="Migliaia 28 5 2 3" xfId="16581" xr:uid="{00000000-0005-0000-0000-0000B86E0000}"/>
    <cellStyle name="Migliaia 28 5 2 3 2" xfId="32848" xr:uid="{00000000-0005-0000-0000-0000B96E0000}"/>
    <cellStyle name="Migliaia 28 5 2 4" xfId="38045" xr:uid="{00000000-0005-0000-0000-0000BA6E0000}"/>
    <cellStyle name="Migliaia 28 5 2 5" xfId="12630" xr:uid="{00000000-0005-0000-0000-0000BB6E0000}"/>
    <cellStyle name="Migliaia 28 5 3" xfId="7620" xr:uid="{00000000-0005-0000-0000-0000BC6E0000}"/>
    <cellStyle name="Migliaia 28 5 3 2" xfId="29920" xr:uid="{00000000-0005-0000-0000-0000BD6E0000}"/>
    <cellStyle name="Migliaia 28 5 3 2 2" xfId="35395" xr:uid="{00000000-0005-0000-0000-0000BE6E0000}"/>
    <cellStyle name="Migliaia 28 5 3 2 3" xfId="40697" xr:uid="{00000000-0005-0000-0000-0000BF6E0000}"/>
    <cellStyle name="Migliaia 28 5 3 3" xfId="32849" xr:uid="{00000000-0005-0000-0000-0000C06E0000}"/>
    <cellStyle name="Migliaia 28 5 3 4" xfId="38046" xr:uid="{00000000-0005-0000-0000-0000C16E0000}"/>
    <cellStyle name="Migliaia 28 5 4" xfId="7006" xr:uid="{00000000-0005-0000-0000-0000C26E0000}"/>
    <cellStyle name="Migliaia 28 5 4 2" xfId="17779" xr:uid="{00000000-0005-0000-0000-0000C36E0000}"/>
    <cellStyle name="Migliaia 28 5 4 2 2" xfId="35396" xr:uid="{00000000-0005-0000-0000-0000C46E0000}"/>
    <cellStyle name="Migliaia 28 5 4 2 3" xfId="40698" xr:uid="{00000000-0005-0000-0000-0000C56E0000}"/>
    <cellStyle name="Migliaia 28 5 4 2 4" xfId="29921" xr:uid="{00000000-0005-0000-0000-0000C66E0000}"/>
    <cellStyle name="Migliaia 28 5 4 3" xfId="32850" xr:uid="{00000000-0005-0000-0000-0000C76E0000}"/>
    <cellStyle name="Migliaia 28 5 4 4" xfId="38047" xr:uid="{00000000-0005-0000-0000-0000C86E0000}"/>
    <cellStyle name="Migliaia 28 5 4 5" xfId="20921" xr:uid="{00000000-0005-0000-0000-0000C96E0000}"/>
    <cellStyle name="Migliaia 28 5 4 6" xfId="42517" xr:uid="{00000000-0005-0000-0000-0000CA6E0000}"/>
    <cellStyle name="Migliaia 28 5 4 7" xfId="46772" xr:uid="{00000000-0005-0000-0000-0000CB6E0000}"/>
    <cellStyle name="Migliaia 28 5 4 8" xfId="49788" xr:uid="{00000000-0005-0000-0000-0000CC6E0000}"/>
    <cellStyle name="Migliaia 28 5 5" xfId="16580" xr:uid="{00000000-0005-0000-0000-0000CD6E0000}"/>
    <cellStyle name="Migliaia 28 5 5 2" xfId="29922" xr:uid="{00000000-0005-0000-0000-0000CE6E0000}"/>
    <cellStyle name="Migliaia 28 5 5 2 2" xfId="35397" xr:uid="{00000000-0005-0000-0000-0000CF6E0000}"/>
    <cellStyle name="Migliaia 28 5 5 2 3" xfId="40699" xr:uid="{00000000-0005-0000-0000-0000D06E0000}"/>
    <cellStyle name="Migliaia 28 5 5 3" xfId="32851" xr:uid="{00000000-0005-0000-0000-0000D16E0000}"/>
    <cellStyle name="Migliaia 28 5 5 4" xfId="38048" xr:uid="{00000000-0005-0000-0000-0000D26E0000}"/>
    <cellStyle name="Migliaia 28 5 5 5" xfId="20922" xr:uid="{00000000-0005-0000-0000-0000D36E0000}"/>
    <cellStyle name="Migliaia 28 5 6" xfId="20923" xr:uid="{00000000-0005-0000-0000-0000D46E0000}"/>
    <cellStyle name="Migliaia 28 5 6 2" xfId="29923" xr:uid="{00000000-0005-0000-0000-0000D56E0000}"/>
    <cellStyle name="Migliaia 28 5 6 2 2" xfId="35398" xr:uid="{00000000-0005-0000-0000-0000D66E0000}"/>
    <cellStyle name="Migliaia 28 5 6 2 3" xfId="40700" xr:uid="{00000000-0005-0000-0000-0000D76E0000}"/>
    <cellStyle name="Migliaia 28 5 6 3" xfId="32852" xr:uid="{00000000-0005-0000-0000-0000D86E0000}"/>
    <cellStyle name="Migliaia 28 5 6 4" xfId="38049" xr:uid="{00000000-0005-0000-0000-0000D96E0000}"/>
    <cellStyle name="Migliaia 28 5 7" xfId="20920" xr:uid="{00000000-0005-0000-0000-0000DA6E0000}"/>
    <cellStyle name="Migliaia 28 5 8" xfId="2448" xr:uid="{00000000-0005-0000-0000-0000DB6E0000}"/>
    <cellStyle name="Migliaia 28 6" xfId="2443" xr:uid="{00000000-0005-0000-0000-0000DC6E0000}"/>
    <cellStyle name="Migliaia 28 6 2" xfId="4417" xr:uid="{00000000-0005-0000-0000-0000DD6E0000}"/>
    <cellStyle name="Migliaia 28 6 2 2" xfId="6029" xr:uid="{00000000-0005-0000-0000-0000DE6E0000}"/>
    <cellStyle name="Migliaia 28 6 2 3" xfId="14967" xr:uid="{00000000-0005-0000-0000-0000DF6E0000}"/>
    <cellStyle name="Migliaia 28 6 2 4" xfId="16583" xr:uid="{00000000-0005-0000-0000-0000E06E0000}"/>
    <cellStyle name="Migliaia 28 6 2 5" xfId="28641" xr:uid="{00000000-0005-0000-0000-0000E16E0000}"/>
    <cellStyle name="Migliaia 28 6 2 6" xfId="12632" xr:uid="{00000000-0005-0000-0000-0000E26E0000}"/>
    <cellStyle name="Migliaia 28 6 3" xfId="5781" xr:uid="{00000000-0005-0000-0000-0000E36E0000}"/>
    <cellStyle name="Migliaia 28 6 3 2" xfId="31552" xr:uid="{00000000-0005-0000-0000-0000E46E0000}"/>
    <cellStyle name="Migliaia 28 6 3 2 2" xfId="36712" xr:uid="{00000000-0005-0000-0000-0000E56E0000}"/>
    <cellStyle name="Migliaia 28 6 3 2 3" xfId="42014" xr:uid="{00000000-0005-0000-0000-0000E66E0000}"/>
    <cellStyle name="Migliaia 28 6 3 3" xfId="34061" xr:uid="{00000000-0005-0000-0000-0000E76E0000}"/>
    <cellStyle name="Migliaia 28 6 3 4" xfId="39363" xr:uid="{00000000-0005-0000-0000-0000E86E0000}"/>
    <cellStyle name="Migliaia 28 6 4" xfId="16582" xr:uid="{00000000-0005-0000-0000-0000E96E0000}"/>
    <cellStyle name="Migliaia 28 6 4 2" xfId="35399" xr:uid="{00000000-0005-0000-0000-0000EA6E0000}"/>
    <cellStyle name="Migliaia 28 6 4 3" xfId="40701" xr:uid="{00000000-0005-0000-0000-0000EB6E0000}"/>
    <cellStyle name="Migliaia 28 6 4 4" xfId="29924" xr:uid="{00000000-0005-0000-0000-0000EC6E0000}"/>
    <cellStyle name="Migliaia 28 6 5" xfId="32853" xr:uid="{00000000-0005-0000-0000-0000ED6E0000}"/>
    <cellStyle name="Migliaia 28 6 6" xfId="38050" xr:uid="{00000000-0005-0000-0000-0000EE6E0000}"/>
    <cellStyle name="Migliaia 28 6 7" xfId="12631" xr:uid="{00000000-0005-0000-0000-0000EF6E0000}"/>
    <cellStyle name="Migliaia 28 7" xfId="4073" xr:uid="{00000000-0005-0000-0000-0000F06E0000}"/>
    <cellStyle name="Migliaia 28 7 2" xfId="10543" xr:uid="{00000000-0005-0000-0000-0000F16E0000}"/>
    <cellStyle name="Migliaia 28 7 2 2" xfId="31553" xr:uid="{00000000-0005-0000-0000-0000F26E0000}"/>
    <cellStyle name="Migliaia 28 7 2 2 2" xfId="36713" xr:uid="{00000000-0005-0000-0000-0000F36E0000}"/>
    <cellStyle name="Migliaia 28 7 2 2 3" xfId="42015" xr:uid="{00000000-0005-0000-0000-0000F46E0000}"/>
    <cellStyle name="Migliaia 28 7 2 3" xfId="34062" xr:uid="{00000000-0005-0000-0000-0000F56E0000}"/>
    <cellStyle name="Migliaia 28 7 2 4" xfId="39364" xr:uid="{00000000-0005-0000-0000-0000F66E0000}"/>
    <cellStyle name="Migliaia 28 7 3" xfId="16584" xr:uid="{00000000-0005-0000-0000-0000F76E0000}"/>
    <cellStyle name="Migliaia 28 7 3 2" xfId="35400" xr:uid="{00000000-0005-0000-0000-0000F86E0000}"/>
    <cellStyle name="Migliaia 28 7 3 3" xfId="40702" xr:uid="{00000000-0005-0000-0000-0000F96E0000}"/>
    <cellStyle name="Migliaia 28 7 3 4" xfId="29925" xr:uid="{00000000-0005-0000-0000-0000FA6E0000}"/>
    <cellStyle name="Migliaia 28 7 4" xfId="32854" xr:uid="{00000000-0005-0000-0000-0000FB6E0000}"/>
    <cellStyle name="Migliaia 28 7 5" xfId="38051" xr:uid="{00000000-0005-0000-0000-0000FC6E0000}"/>
    <cellStyle name="Migliaia 28 7 6" xfId="12633" xr:uid="{00000000-0005-0000-0000-0000FD6E0000}"/>
    <cellStyle name="Migliaia 28 8" xfId="3641" xr:uid="{00000000-0005-0000-0000-0000FE6E0000}"/>
    <cellStyle name="Migliaia 28 8 2" xfId="10248" xr:uid="{00000000-0005-0000-0000-0000FF6E0000}"/>
    <cellStyle name="Migliaia 28 8 2 2" xfId="31554" xr:uid="{00000000-0005-0000-0000-0000006F0000}"/>
    <cellStyle name="Migliaia 28 8 2 2 2" xfId="36714" xr:uid="{00000000-0005-0000-0000-0000016F0000}"/>
    <cellStyle name="Migliaia 28 8 2 2 3" xfId="42016" xr:uid="{00000000-0005-0000-0000-0000026F0000}"/>
    <cellStyle name="Migliaia 28 8 2 3" xfId="34063" xr:uid="{00000000-0005-0000-0000-0000036F0000}"/>
    <cellStyle name="Migliaia 28 8 2 4" xfId="39365" xr:uid="{00000000-0005-0000-0000-0000046F0000}"/>
    <cellStyle name="Migliaia 28 8 3" xfId="16585" xr:uid="{00000000-0005-0000-0000-0000056F0000}"/>
    <cellStyle name="Migliaia 28 8 3 2" xfId="35401" xr:uid="{00000000-0005-0000-0000-0000066F0000}"/>
    <cellStyle name="Migliaia 28 8 3 3" xfId="40703" xr:uid="{00000000-0005-0000-0000-0000076F0000}"/>
    <cellStyle name="Migliaia 28 8 3 4" xfId="29926" xr:uid="{00000000-0005-0000-0000-0000086F0000}"/>
    <cellStyle name="Migliaia 28 8 4" xfId="32855" xr:uid="{00000000-0005-0000-0000-0000096F0000}"/>
    <cellStyle name="Migliaia 28 8 5" xfId="38052" xr:uid="{00000000-0005-0000-0000-00000A6F0000}"/>
    <cellStyle name="Migliaia 28 8 6" xfId="12634" xr:uid="{00000000-0005-0000-0000-00000B6F0000}"/>
    <cellStyle name="Migliaia 28 9" xfId="13479" xr:uid="{00000000-0005-0000-0000-00000C6F0000}"/>
    <cellStyle name="Migliaia 28 9 2" xfId="29927" xr:uid="{00000000-0005-0000-0000-00000D6F0000}"/>
    <cellStyle name="Migliaia 28 9 2 2" xfId="35402" xr:uid="{00000000-0005-0000-0000-00000E6F0000}"/>
    <cellStyle name="Migliaia 28 9 2 3" xfId="40704" xr:uid="{00000000-0005-0000-0000-00000F6F0000}"/>
    <cellStyle name="Migliaia 28 9 3" xfId="32856" xr:uid="{00000000-0005-0000-0000-0000106F0000}"/>
    <cellStyle name="Migliaia 28 9 4" xfId="38053" xr:uid="{00000000-0005-0000-0000-0000116F0000}"/>
    <cellStyle name="Migliaia 29" xfId="491" xr:uid="{00000000-0005-0000-0000-0000126F0000}"/>
    <cellStyle name="Migliaia 29 10" xfId="16586" xr:uid="{00000000-0005-0000-0000-0000136F0000}"/>
    <cellStyle name="Migliaia 29 10 2" xfId="35403" xr:uid="{00000000-0005-0000-0000-0000146F0000}"/>
    <cellStyle name="Migliaia 29 10 3" xfId="40705" xr:uid="{00000000-0005-0000-0000-0000156F0000}"/>
    <cellStyle name="Migliaia 29 10 4" xfId="29928" xr:uid="{00000000-0005-0000-0000-0000166F0000}"/>
    <cellStyle name="Migliaia 29 11" xfId="32857" xr:uid="{00000000-0005-0000-0000-0000176F0000}"/>
    <cellStyle name="Migliaia 29 12" xfId="38054" xr:uid="{00000000-0005-0000-0000-0000186F0000}"/>
    <cellStyle name="Migliaia 29 13" xfId="1844" xr:uid="{00000000-0005-0000-0000-0000196F0000}"/>
    <cellStyle name="Migliaia 29 2" xfId="492" xr:uid="{00000000-0005-0000-0000-00001A6F0000}"/>
    <cellStyle name="Migliaia 29 2 2" xfId="2450" xr:uid="{00000000-0005-0000-0000-00001B6F0000}"/>
    <cellStyle name="Migliaia 29 2 2 2" xfId="4424" xr:uid="{00000000-0005-0000-0000-00001C6F0000}"/>
    <cellStyle name="Migliaia 29 2 2 2 2" xfId="10688" xr:uid="{00000000-0005-0000-0000-00001D6F0000}"/>
    <cellStyle name="Migliaia 29 2 2 2 2 2" xfId="35404" xr:uid="{00000000-0005-0000-0000-00001E6F0000}"/>
    <cellStyle name="Migliaia 29 2 2 2 2 3" xfId="40706" xr:uid="{00000000-0005-0000-0000-00001F6F0000}"/>
    <cellStyle name="Migliaia 29 2 2 2 3" xfId="14732" xr:uid="{00000000-0005-0000-0000-0000206F0000}"/>
    <cellStyle name="Migliaia 29 2 2 2 4" xfId="16589" xr:uid="{00000000-0005-0000-0000-0000216F0000}"/>
    <cellStyle name="Migliaia 29 2 2 2 4 2" xfId="38055" xr:uid="{00000000-0005-0000-0000-0000226F0000}"/>
    <cellStyle name="Migliaia 29 2 2 2 5" xfId="12635" xr:uid="{00000000-0005-0000-0000-0000236F0000}"/>
    <cellStyle name="Migliaia 29 2 2 3" xfId="7913" xr:uid="{00000000-0005-0000-0000-0000246F0000}"/>
    <cellStyle name="Migliaia 29 2 2 3 2" xfId="31555" xr:uid="{00000000-0005-0000-0000-0000256F0000}"/>
    <cellStyle name="Migliaia 29 2 2 3 2 2" xfId="36715" xr:uid="{00000000-0005-0000-0000-0000266F0000}"/>
    <cellStyle name="Migliaia 29 2 2 3 2 3" xfId="42017" xr:uid="{00000000-0005-0000-0000-0000276F0000}"/>
    <cellStyle name="Migliaia 29 2 2 3 3" xfId="34064" xr:uid="{00000000-0005-0000-0000-0000286F0000}"/>
    <cellStyle name="Migliaia 29 2 2 3 4" xfId="39366" xr:uid="{00000000-0005-0000-0000-0000296F0000}"/>
    <cellStyle name="Migliaia 29 2 2 4" xfId="7007" xr:uid="{00000000-0005-0000-0000-00002A6F0000}"/>
    <cellStyle name="Migliaia 29 2 2 4 2" xfId="17780" xr:uid="{00000000-0005-0000-0000-00002B6F0000}"/>
    <cellStyle name="Migliaia 29 2 2 4 3" xfId="43589" xr:uid="{00000000-0005-0000-0000-00002C6F0000}"/>
    <cellStyle name="Migliaia 29 2 2 4 4" xfId="46773" xr:uid="{00000000-0005-0000-0000-00002D6F0000}"/>
    <cellStyle name="Migliaia 29 2 2 4 5" xfId="49789" xr:uid="{00000000-0005-0000-0000-00002E6F0000}"/>
    <cellStyle name="Migliaia 29 2 2 5" xfId="16588" xr:uid="{00000000-0005-0000-0000-00002F6F0000}"/>
    <cellStyle name="Migliaia 29 2 2 6" xfId="20929" xr:uid="{00000000-0005-0000-0000-0000306F0000}"/>
    <cellStyle name="Migliaia 29 2 3" xfId="4077" xr:uid="{00000000-0005-0000-0000-0000316F0000}"/>
    <cellStyle name="Migliaia 29 2 3 2" xfId="10547" xr:uid="{00000000-0005-0000-0000-0000326F0000}"/>
    <cellStyle name="Migliaia 29 2 3 2 2" xfId="31556" xr:uid="{00000000-0005-0000-0000-0000336F0000}"/>
    <cellStyle name="Migliaia 29 2 3 2 2 2" xfId="36716" xr:uid="{00000000-0005-0000-0000-0000346F0000}"/>
    <cellStyle name="Migliaia 29 2 3 2 2 3" xfId="42018" xr:uid="{00000000-0005-0000-0000-0000356F0000}"/>
    <cellStyle name="Migliaia 29 2 3 2 3" xfId="34065" xr:uid="{00000000-0005-0000-0000-0000366F0000}"/>
    <cellStyle name="Migliaia 29 2 3 2 4" xfId="39367" xr:uid="{00000000-0005-0000-0000-0000376F0000}"/>
    <cellStyle name="Migliaia 29 2 3 3" xfId="16590" xr:uid="{00000000-0005-0000-0000-0000386F0000}"/>
    <cellStyle name="Migliaia 29 2 3 3 2" xfId="35405" xr:uid="{00000000-0005-0000-0000-0000396F0000}"/>
    <cellStyle name="Migliaia 29 2 3 3 3" xfId="40707" xr:uid="{00000000-0005-0000-0000-00003A6F0000}"/>
    <cellStyle name="Migliaia 29 2 3 3 4" xfId="29930" xr:uid="{00000000-0005-0000-0000-00003B6F0000}"/>
    <cellStyle name="Migliaia 29 2 3 4" xfId="32859" xr:uid="{00000000-0005-0000-0000-00003C6F0000}"/>
    <cellStyle name="Migliaia 29 2 3 5" xfId="38056" xr:uid="{00000000-0005-0000-0000-00003D6F0000}"/>
    <cellStyle name="Migliaia 29 2 3 6" xfId="12636" xr:uid="{00000000-0005-0000-0000-00003E6F0000}"/>
    <cellStyle name="Migliaia 29 2 4" xfId="3646" xr:uid="{00000000-0005-0000-0000-00003F6F0000}"/>
    <cellStyle name="Migliaia 29 2 4 2" xfId="10252" xr:uid="{00000000-0005-0000-0000-0000406F0000}"/>
    <cellStyle name="Migliaia 29 2 4 2 2" xfId="35406" xr:uid="{00000000-0005-0000-0000-0000416F0000}"/>
    <cellStyle name="Migliaia 29 2 4 2 3" xfId="40708" xr:uid="{00000000-0005-0000-0000-0000426F0000}"/>
    <cellStyle name="Migliaia 29 2 4 3" xfId="15020" xr:uid="{00000000-0005-0000-0000-0000436F0000}"/>
    <cellStyle name="Migliaia 29 2 4 4" xfId="16591" xr:uid="{00000000-0005-0000-0000-0000446F0000}"/>
    <cellStyle name="Migliaia 29 2 4 4 2" xfId="38057" xr:uid="{00000000-0005-0000-0000-0000456F0000}"/>
    <cellStyle name="Migliaia 29 2 4 5" xfId="12637" xr:uid="{00000000-0005-0000-0000-0000466F0000}"/>
    <cellStyle name="Migliaia 29 2 5" xfId="9428" xr:uid="{00000000-0005-0000-0000-0000476F0000}"/>
    <cellStyle name="Migliaia 29 2 5 2" xfId="29932" xr:uid="{00000000-0005-0000-0000-0000486F0000}"/>
    <cellStyle name="Migliaia 29 2 5 2 2" xfId="35407" xr:uid="{00000000-0005-0000-0000-0000496F0000}"/>
    <cellStyle name="Migliaia 29 2 5 2 3" xfId="40709" xr:uid="{00000000-0005-0000-0000-00004A6F0000}"/>
    <cellStyle name="Migliaia 29 2 5 3" xfId="32861" xr:uid="{00000000-0005-0000-0000-00004B6F0000}"/>
    <cellStyle name="Migliaia 29 2 5 4" xfId="38058" xr:uid="{00000000-0005-0000-0000-00004C6F0000}"/>
    <cellStyle name="Migliaia 29 2 6" xfId="16587" xr:uid="{00000000-0005-0000-0000-00004D6F0000}"/>
    <cellStyle name="Migliaia 29 2 6 2" xfId="29933" xr:uid="{00000000-0005-0000-0000-00004E6F0000}"/>
    <cellStyle name="Migliaia 29 2 6 2 2" xfId="35408" xr:uid="{00000000-0005-0000-0000-00004F6F0000}"/>
    <cellStyle name="Migliaia 29 2 6 2 3" xfId="40710" xr:uid="{00000000-0005-0000-0000-0000506F0000}"/>
    <cellStyle name="Migliaia 29 2 6 3" xfId="32862" xr:uid="{00000000-0005-0000-0000-0000516F0000}"/>
    <cellStyle name="Migliaia 29 2 6 4" xfId="38059" xr:uid="{00000000-0005-0000-0000-0000526F0000}"/>
    <cellStyle name="Migliaia 29 2 6 5" xfId="20934" xr:uid="{00000000-0005-0000-0000-0000536F0000}"/>
    <cellStyle name="Migliaia 29 2 7" xfId="20928" xr:uid="{00000000-0005-0000-0000-0000546F0000}"/>
    <cellStyle name="Migliaia 29 2 8" xfId="1845" xr:uid="{00000000-0005-0000-0000-0000556F0000}"/>
    <cellStyle name="Migliaia 29 3" xfId="493" xr:uid="{00000000-0005-0000-0000-0000566F0000}"/>
    <cellStyle name="Migliaia 29 3 10" xfId="20935" xr:uid="{00000000-0005-0000-0000-0000576F0000}"/>
    <cellStyle name="Migliaia 29 3 11" xfId="12638" xr:uid="{00000000-0005-0000-0000-0000586F0000}"/>
    <cellStyle name="Migliaia 29 3 12" xfId="1846" xr:uid="{00000000-0005-0000-0000-0000596F0000}"/>
    <cellStyle name="Migliaia 29 3 2" xfId="494" xr:uid="{00000000-0005-0000-0000-00005A6F0000}"/>
    <cellStyle name="Migliaia 29 3 2 2" xfId="4426" xr:uid="{00000000-0005-0000-0000-00005B6F0000}"/>
    <cellStyle name="Migliaia 29 3 2 2 2" xfId="8274" xr:uid="{00000000-0005-0000-0000-00005C6F0000}"/>
    <cellStyle name="Migliaia 29 3 2 2 2 2" xfId="14733" xr:uid="{00000000-0005-0000-0000-00005D6F0000}"/>
    <cellStyle name="Migliaia 29 3 2 2 2 2 2" xfId="18169" xr:uid="{00000000-0005-0000-0000-00005E6F0000}"/>
    <cellStyle name="Migliaia 29 3 2 2 2 2 2 2" xfId="35409" xr:uid="{00000000-0005-0000-0000-00005F6F0000}"/>
    <cellStyle name="Migliaia 29 3 2 2 2 2 3" xfId="40711" xr:uid="{00000000-0005-0000-0000-0000606F0000}"/>
    <cellStyle name="Migliaia 29 3 2 2 2 2 4" xfId="29934" xr:uid="{00000000-0005-0000-0000-0000616F0000}"/>
    <cellStyle name="Migliaia 29 3 2 2 2 3" xfId="32863" xr:uid="{00000000-0005-0000-0000-0000626F0000}"/>
    <cellStyle name="Migliaia 29 3 2 2 2 4" xfId="38060" xr:uid="{00000000-0005-0000-0000-0000636F0000}"/>
    <cellStyle name="Migliaia 29 3 2 2 2 5" xfId="33467" xr:uid="{00000000-0005-0000-0000-0000646F0000}"/>
    <cellStyle name="Migliaia 29 3 2 2 2 6" xfId="47175" xr:uid="{00000000-0005-0000-0000-0000656F0000}"/>
    <cellStyle name="Migliaia 29 3 2 2 2 7" xfId="50191" xr:uid="{00000000-0005-0000-0000-0000666F0000}"/>
    <cellStyle name="Migliaia 29 3 2 2 2 8" xfId="13966" xr:uid="{00000000-0005-0000-0000-0000676F0000}"/>
    <cellStyle name="Migliaia 29 3 2 2 3" xfId="8475" xr:uid="{00000000-0005-0000-0000-0000686F0000}"/>
    <cellStyle name="Migliaia 29 3 2 2 4" xfId="7008" xr:uid="{00000000-0005-0000-0000-0000696F0000}"/>
    <cellStyle name="Migliaia 29 3 2 2 4 2" xfId="17781" xr:uid="{00000000-0005-0000-0000-00006A6F0000}"/>
    <cellStyle name="Migliaia 29 3 2 2 4 3" xfId="42518" xr:uid="{00000000-0005-0000-0000-00006B6F0000}"/>
    <cellStyle name="Migliaia 29 3 2 2 4 4" xfId="46774" xr:uid="{00000000-0005-0000-0000-00006C6F0000}"/>
    <cellStyle name="Migliaia 29 3 2 2 4 5" xfId="49790" xr:uid="{00000000-0005-0000-0000-00006D6F0000}"/>
    <cellStyle name="Migliaia 29 3 2 2 5" xfId="16594" xr:uid="{00000000-0005-0000-0000-00006E6F0000}"/>
    <cellStyle name="Migliaia 29 3 2 2 6" xfId="20937" xr:uid="{00000000-0005-0000-0000-00006F6F0000}"/>
    <cellStyle name="Migliaia 29 3 2 3" xfId="3648" xr:uid="{00000000-0005-0000-0000-0000706F0000}"/>
    <cellStyle name="Migliaia 29 3 2 3 2" xfId="8530" xr:uid="{00000000-0005-0000-0000-0000716F0000}"/>
    <cellStyle name="Migliaia 29 3 2 3 2 2" xfId="35410" xr:uid="{00000000-0005-0000-0000-0000726F0000}"/>
    <cellStyle name="Migliaia 29 3 2 3 2 3" xfId="40712" xr:uid="{00000000-0005-0000-0000-0000736F0000}"/>
    <cellStyle name="Migliaia 29 3 2 3 2 4" xfId="29935" xr:uid="{00000000-0005-0000-0000-0000746F0000}"/>
    <cellStyle name="Migliaia 29 3 2 3 3" xfId="8275" xr:uid="{00000000-0005-0000-0000-0000756F0000}"/>
    <cellStyle name="Migliaia 29 3 2 3 4" xfId="16595" xr:uid="{00000000-0005-0000-0000-0000766F0000}"/>
    <cellStyle name="Migliaia 29 3 2 3 4 2" xfId="38061" xr:uid="{00000000-0005-0000-0000-0000776F0000}"/>
    <cellStyle name="Migliaia 29 3 2 3 5" xfId="12639" xr:uid="{00000000-0005-0000-0000-0000786F0000}"/>
    <cellStyle name="Migliaia 29 3 2 4" xfId="7621" xr:uid="{00000000-0005-0000-0000-0000796F0000}"/>
    <cellStyle name="Migliaia 29 3 2 4 2" xfId="14385" xr:uid="{00000000-0005-0000-0000-00007A6F0000}"/>
    <cellStyle name="Migliaia 29 3 2 4 2 2" xfId="35411" xr:uid="{00000000-0005-0000-0000-00007B6F0000}"/>
    <cellStyle name="Migliaia 29 3 2 4 2 3" xfId="40713" xr:uid="{00000000-0005-0000-0000-00007C6F0000}"/>
    <cellStyle name="Migliaia 29 3 2 4 3" xfId="32865" xr:uid="{00000000-0005-0000-0000-00007D6F0000}"/>
    <cellStyle name="Migliaia 29 3 2 4 4" xfId="38062" xr:uid="{00000000-0005-0000-0000-00007E6F0000}"/>
    <cellStyle name="Migliaia 29 3 2 4 5" xfId="13482" xr:uid="{00000000-0005-0000-0000-00007F6F0000}"/>
    <cellStyle name="Migliaia 29 3 2 5" xfId="13667" xr:uid="{00000000-0005-0000-0000-0000806F0000}"/>
    <cellStyle name="Migliaia 29 3 2 5 2" xfId="29937" xr:uid="{00000000-0005-0000-0000-0000816F0000}"/>
    <cellStyle name="Migliaia 29 3 2 5 2 2" xfId="35412" xr:uid="{00000000-0005-0000-0000-0000826F0000}"/>
    <cellStyle name="Migliaia 29 3 2 5 2 3" xfId="40714" xr:uid="{00000000-0005-0000-0000-0000836F0000}"/>
    <cellStyle name="Migliaia 29 3 2 5 3" xfId="32866" xr:uid="{00000000-0005-0000-0000-0000846F0000}"/>
    <cellStyle name="Migliaia 29 3 2 5 4" xfId="38063" xr:uid="{00000000-0005-0000-0000-0000856F0000}"/>
    <cellStyle name="Migliaia 29 3 2 6" xfId="16593" xr:uid="{00000000-0005-0000-0000-0000866F0000}"/>
    <cellStyle name="Migliaia 29 3 2 6 2" xfId="29938" xr:uid="{00000000-0005-0000-0000-0000876F0000}"/>
    <cellStyle name="Migliaia 29 3 2 6 2 2" xfId="35413" xr:uid="{00000000-0005-0000-0000-0000886F0000}"/>
    <cellStyle name="Migliaia 29 3 2 6 2 3" xfId="40715" xr:uid="{00000000-0005-0000-0000-0000896F0000}"/>
    <cellStyle name="Migliaia 29 3 2 6 3" xfId="32867" xr:uid="{00000000-0005-0000-0000-00008A6F0000}"/>
    <cellStyle name="Migliaia 29 3 2 6 4" xfId="38064" xr:uid="{00000000-0005-0000-0000-00008B6F0000}"/>
    <cellStyle name="Migliaia 29 3 2 6 5" xfId="20941" xr:uid="{00000000-0005-0000-0000-00008C6F0000}"/>
    <cellStyle name="Migliaia 29 3 2 7" xfId="20936" xr:uid="{00000000-0005-0000-0000-00008D6F0000}"/>
    <cellStyle name="Migliaia 29 3 2 8" xfId="2452" xr:uid="{00000000-0005-0000-0000-00008E6F0000}"/>
    <cellStyle name="Migliaia 29 3 3" xfId="2451" xr:uid="{00000000-0005-0000-0000-00008F6F0000}"/>
    <cellStyle name="Migliaia 29 3 3 2" xfId="4425" xr:uid="{00000000-0005-0000-0000-0000906F0000}"/>
    <cellStyle name="Migliaia 29 3 3 2 2" xfId="6032" xr:uid="{00000000-0005-0000-0000-0000916F0000}"/>
    <cellStyle name="Migliaia 29 3 3 2 2 2" xfId="35415" xr:uid="{00000000-0005-0000-0000-0000926F0000}"/>
    <cellStyle name="Migliaia 29 3 3 2 2 3" xfId="40717" xr:uid="{00000000-0005-0000-0000-0000936F0000}"/>
    <cellStyle name="Migliaia 29 3 3 2 3" xfId="14511" xr:uid="{00000000-0005-0000-0000-0000946F0000}"/>
    <cellStyle name="Migliaia 29 3 3 2 4" xfId="16597" xr:uid="{00000000-0005-0000-0000-0000956F0000}"/>
    <cellStyle name="Migliaia 29 3 3 2 4 2" xfId="38066" xr:uid="{00000000-0005-0000-0000-0000966F0000}"/>
    <cellStyle name="Migliaia 29 3 3 2 5" xfId="12641" xr:uid="{00000000-0005-0000-0000-0000976F0000}"/>
    <cellStyle name="Migliaia 29 3 3 3" xfId="5784" xr:uid="{00000000-0005-0000-0000-0000986F0000}"/>
    <cellStyle name="Migliaia 29 3 3 3 2" xfId="29941" xr:uid="{00000000-0005-0000-0000-0000996F0000}"/>
    <cellStyle name="Migliaia 29 3 3 3 2 2" xfId="35416" xr:uid="{00000000-0005-0000-0000-00009A6F0000}"/>
    <cellStyle name="Migliaia 29 3 3 3 2 3" xfId="40718" xr:uid="{00000000-0005-0000-0000-00009B6F0000}"/>
    <cellStyle name="Migliaia 29 3 3 3 3" xfId="32870" xr:uid="{00000000-0005-0000-0000-00009C6F0000}"/>
    <cellStyle name="Migliaia 29 3 3 3 4" xfId="38067" xr:uid="{00000000-0005-0000-0000-00009D6F0000}"/>
    <cellStyle name="Migliaia 29 3 3 4" xfId="16596" xr:uid="{00000000-0005-0000-0000-00009E6F0000}"/>
    <cellStyle name="Migliaia 29 3 3 4 2" xfId="29942" xr:uid="{00000000-0005-0000-0000-00009F6F0000}"/>
    <cellStyle name="Migliaia 29 3 3 4 2 2" xfId="35417" xr:uid="{00000000-0005-0000-0000-0000A06F0000}"/>
    <cellStyle name="Migliaia 29 3 3 4 2 3" xfId="40719" xr:uid="{00000000-0005-0000-0000-0000A16F0000}"/>
    <cellStyle name="Migliaia 29 3 3 4 3" xfId="32871" xr:uid="{00000000-0005-0000-0000-0000A26F0000}"/>
    <cellStyle name="Migliaia 29 3 3 4 4" xfId="38068" xr:uid="{00000000-0005-0000-0000-0000A36F0000}"/>
    <cellStyle name="Migliaia 29 3 3 4 5" xfId="20945" xr:uid="{00000000-0005-0000-0000-0000A46F0000}"/>
    <cellStyle name="Migliaia 29 3 3 5" xfId="20946" xr:uid="{00000000-0005-0000-0000-0000A56F0000}"/>
    <cellStyle name="Migliaia 29 3 3 5 2" xfId="29943" xr:uid="{00000000-0005-0000-0000-0000A66F0000}"/>
    <cellStyle name="Migliaia 29 3 3 5 2 2" xfId="35418" xr:uid="{00000000-0005-0000-0000-0000A76F0000}"/>
    <cellStyle name="Migliaia 29 3 3 5 2 3" xfId="40720" xr:uid="{00000000-0005-0000-0000-0000A86F0000}"/>
    <cellStyle name="Migliaia 29 3 3 5 3" xfId="32872" xr:uid="{00000000-0005-0000-0000-0000A96F0000}"/>
    <cellStyle name="Migliaia 29 3 3 5 4" xfId="38069" xr:uid="{00000000-0005-0000-0000-0000AA6F0000}"/>
    <cellStyle name="Migliaia 29 3 3 6" xfId="29939" xr:uid="{00000000-0005-0000-0000-0000AB6F0000}"/>
    <cellStyle name="Migliaia 29 3 3 6 2" xfId="35414" xr:uid="{00000000-0005-0000-0000-0000AC6F0000}"/>
    <cellStyle name="Migliaia 29 3 3 6 3" xfId="40716" xr:uid="{00000000-0005-0000-0000-0000AD6F0000}"/>
    <cellStyle name="Migliaia 29 3 3 7" xfId="32868" xr:uid="{00000000-0005-0000-0000-0000AE6F0000}"/>
    <cellStyle name="Migliaia 29 3 3 8" xfId="38065" xr:uid="{00000000-0005-0000-0000-0000AF6F0000}"/>
    <cellStyle name="Migliaia 29 3 3 9" xfId="12640" xr:uid="{00000000-0005-0000-0000-0000B06F0000}"/>
    <cellStyle name="Migliaia 29 3 4" xfId="3286" xr:uid="{00000000-0005-0000-0000-0000B16F0000}"/>
    <cellStyle name="Migliaia 29 3 4 2" xfId="4796" xr:uid="{00000000-0005-0000-0000-0000B26F0000}"/>
    <cellStyle name="Migliaia 29 3 4 2 2" xfId="10748" xr:uid="{00000000-0005-0000-0000-0000B36F0000}"/>
    <cellStyle name="Migliaia 29 3 4 2 3" xfId="14435" xr:uid="{00000000-0005-0000-0000-0000B46F0000}"/>
    <cellStyle name="Migliaia 29 3 4 2 4" xfId="16599" xr:uid="{00000000-0005-0000-0000-0000B56F0000}"/>
    <cellStyle name="Migliaia 29 3 4 2 5" xfId="28646" xr:uid="{00000000-0005-0000-0000-0000B66F0000}"/>
    <cellStyle name="Migliaia 29 3 4 2 6" xfId="12643" xr:uid="{00000000-0005-0000-0000-0000B76F0000}"/>
    <cellStyle name="Migliaia 29 3 4 3" xfId="9996" xr:uid="{00000000-0005-0000-0000-0000B86F0000}"/>
    <cellStyle name="Migliaia 29 3 4 3 2" xfId="31557" xr:uid="{00000000-0005-0000-0000-0000B96F0000}"/>
    <cellStyle name="Migliaia 29 3 4 3 2 2" xfId="36717" xr:uid="{00000000-0005-0000-0000-0000BA6F0000}"/>
    <cellStyle name="Migliaia 29 3 4 3 2 3" xfId="42019" xr:uid="{00000000-0005-0000-0000-0000BB6F0000}"/>
    <cellStyle name="Migliaia 29 3 4 3 3" xfId="34066" xr:uid="{00000000-0005-0000-0000-0000BC6F0000}"/>
    <cellStyle name="Migliaia 29 3 4 3 4" xfId="39368" xr:uid="{00000000-0005-0000-0000-0000BD6F0000}"/>
    <cellStyle name="Migliaia 29 3 4 4" xfId="16598" xr:uid="{00000000-0005-0000-0000-0000BE6F0000}"/>
    <cellStyle name="Migliaia 29 3 4 4 2" xfId="35419" xr:uid="{00000000-0005-0000-0000-0000BF6F0000}"/>
    <cellStyle name="Migliaia 29 3 4 4 3" xfId="40721" xr:uid="{00000000-0005-0000-0000-0000C06F0000}"/>
    <cellStyle name="Migliaia 29 3 4 4 4" xfId="29944" xr:uid="{00000000-0005-0000-0000-0000C16F0000}"/>
    <cellStyle name="Migliaia 29 3 4 5" xfId="32873" xr:uid="{00000000-0005-0000-0000-0000C26F0000}"/>
    <cellStyle name="Migliaia 29 3 4 6" xfId="38070" xr:uid="{00000000-0005-0000-0000-0000C36F0000}"/>
    <cellStyle name="Migliaia 29 3 4 7" xfId="12642" xr:uid="{00000000-0005-0000-0000-0000C46F0000}"/>
    <cellStyle name="Migliaia 29 3 5" xfId="4078" xr:uid="{00000000-0005-0000-0000-0000C56F0000}"/>
    <cellStyle name="Migliaia 29 3 5 2" xfId="10548" xr:uid="{00000000-0005-0000-0000-0000C66F0000}"/>
    <cellStyle name="Migliaia 29 3 5 2 2" xfId="31558" xr:uid="{00000000-0005-0000-0000-0000C76F0000}"/>
    <cellStyle name="Migliaia 29 3 5 2 2 2" xfId="36718" xr:uid="{00000000-0005-0000-0000-0000C86F0000}"/>
    <cellStyle name="Migliaia 29 3 5 2 2 3" xfId="42020" xr:uid="{00000000-0005-0000-0000-0000C96F0000}"/>
    <cellStyle name="Migliaia 29 3 5 2 3" xfId="34067" xr:uid="{00000000-0005-0000-0000-0000CA6F0000}"/>
    <cellStyle name="Migliaia 29 3 5 2 4" xfId="39369" xr:uid="{00000000-0005-0000-0000-0000CB6F0000}"/>
    <cellStyle name="Migliaia 29 3 5 3" xfId="16600" xr:uid="{00000000-0005-0000-0000-0000CC6F0000}"/>
    <cellStyle name="Migliaia 29 3 5 3 2" xfId="35420" xr:uid="{00000000-0005-0000-0000-0000CD6F0000}"/>
    <cellStyle name="Migliaia 29 3 5 3 3" xfId="40722" xr:uid="{00000000-0005-0000-0000-0000CE6F0000}"/>
    <cellStyle name="Migliaia 29 3 5 3 4" xfId="29945" xr:uid="{00000000-0005-0000-0000-0000CF6F0000}"/>
    <cellStyle name="Migliaia 29 3 5 4" xfId="32874" xr:uid="{00000000-0005-0000-0000-0000D06F0000}"/>
    <cellStyle name="Migliaia 29 3 5 5" xfId="38071" xr:uid="{00000000-0005-0000-0000-0000D16F0000}"/>
    <cellStyle name="Migliaia 29 3 5 6" xfId="12644" xr:uid="{00000000-0005-0000-0000-0000D26F0000}"/>
    <cellStyle name="Migliaia 29 3 6" xfId="3647" xr:uid="{00000000-0005-0000-0000-0000D36F0000}"/>
    <cellStyle name="Migliaia 29 3 6 2" xfId="10253" xr:uid="{00000000-0005-0000-0000-0000D46F0000}"/>
    <cellStyle name="Migliaia 29 3 6 2 2" xfId="35421" xr:uid="{00000000-0005-0000-0000-0000D56F0000}"/>
    <cellStyle name="Migliaia 29 3 6 2 3" xfId="40723" xr:uid="{00000000-0005-0000-0000-0000D66F0000}"/>
    <cellStyle name="Migliaia 29 3 6 3" xfId="14922" xr:uid="{00000000-0005-0000-0000-0000D76F0000}"/>
    <cellStyle name="Migliaia 29 3 6 4" xfId="16601" xr:uid="{00000000-0005-0000-0000-0000D86F0000}"/>
    <cellStyle name="Migliaia 29 3 6 4 2" xfId="38072" xr:uid="{00000000-0005-0000-0000-0000D96F0000}"/>
    <cellStyle name="Migliaia 29 3 6 5" xfId="12645" xr:uid="{00000000-0005-0000-0000-0000DA6F0000}"/>
    <cellStyle name="Migliaia 29 3 7" xfId="8743" xr:uid="{00000000-0005-0000-0000-0000DB6F0000}"/>
    <cellStyle name="Migliaia 29 3 7 2" xfId="29947" xr:uid="{00000000-0005-0000-0000-0000DC6F0000}"/>
    <cellStyle name="Migliaia 29 3 7 2 2" xfId="35422" xr:uid="{00000000-0005-0000-0000-0000DD6F0000}"/>
    <cellStyle name="Migliaia 29 3 7 2 3" xfId="40724" xr:uid="{00000000-0005-0000-0000-0000DE6F0000}"/>
    <cellStyle name="Migliaia 29 3 7 3" xfId="32876" xr:uid="{00000000-0005-0000-0000-0000DF6F0000}"/>
    <cellStyle name="Migliaia 29 3 7 4" xfId="38073" xr:uid="{00000000-0005-0000-0000-0000E06F0000}"/>
    <cellStyle name="Migliaia 29 3 8" xfId="13668" xr:uid="{00000000-0005-0000-0000-0000E16F0000}"/>
    <cellStyle name="Migliaia 29 3 8 2" xfId="29948" xr:uid="{00000000-0005-0000-0000-0000E26F0000}"/>
    <cellStyle name="Migliaia 29 3 8 2 2" xfId="35423" xr:uid="{00000000-0005-0000-0000-0000E36F0000}"/>
    <cellStyle name="Migliaia 29 3 8 2 3" xfId="40725" xr:uid="{00000000-0005-0000-0000-0000E46F0000}"/>
    <cellStyle name="Migliaia 29 3 8 3" xfId="32877" xr:uid="{00000000-0005-0000-0000-0000E56F0000}"/>
    <cellStyle name="Migliaia 29 3 8 4" xfId="38074" xr:uid="{00000000-0005-0000-0000-0000E66F0000}"/>
    <cellStyle name="Migliaia 29 3 8 5" xfId="20951" xr:uid="{00000000-0005-0000-0000-0000E76F0000}"/>
    <cellStyle name="Migliaia 29 3 9" xfId="16592" xr:uid="{00000000-0005-0000-0000-0000E86F0000}"/>
    <cellStyle name="Migliaia 29 4" xfId="495" xr:uid="{00000000-0005-0000-0000-0000E96F0000}"/>
    <cellStyle name="Migliaia 29 4 2" xfId="4427" xr:uid="{00000000-0005-0000-0000-0000EA6F0000}"/>
    <cellStyle name="Migliaia 29 4 2 2" xfId="5131" xr:uid="{00000000-0005-0000-0000-0000EB6F0000}"/>
    <cellStyle name="Migliaia 29 4 2 2 2" xfId="29949" xr:uid="{00000000-0005-0000-0000-0000EC6F0000}"/>
    <cellStyle name="Migliaia 29 4 2 2 2 2" xfId="35424" xr:uid="{00000000-0005-0000-0000-0000ED6F0000}"/>
    <cellStyle name="Migliaia 29 4 2 2 2 3" xfId="40726" xr:uid="{00000000-0005-0000-0000-0000EE6F0000}"/>
    <cellStyle name="Migliaia 29 4 2 2 3" xfId="32878" xr:uid="{00000000-0005-0000-0000-0000EF6F0000}"/>
    <cellStyle name="Migliaia 29 4 2 2 4" xfId="38075" xr:uid="{00000000-0005-0000-0000-0000F06F0000}"/>
    <cellStyle name="Migliaia 29 4 2 3" xfId="8276" xr:uid="{00000000-0005-0000-0000-0000F16F0000}"/>
    <cellStyle name="Migliaia 29 4 2 3 2" xfId="29950" xr:uid="{00000000-0005-0000-0000-0000F26F0000}"/>
    <cellStyle name="Migliaia 29 4 2 3 2 2" xfId="35425" xr:uid="{00000000-0005-0000-0000-0000F36F0000}"/>
    <cellStyle name="Migliaia 29 4 2 3 2 3" xfId="40727" xr:uid="{00000000-0005-0000-0000-0000F46F0000}"/>
    <cellStyle name="Migliaia 29 4 2 3 3" xfId="32879" xr:uid="{00000000-0005-0000-0000-0000F56F0000}"/>
    <cellStyle name="Migliaia 29 4 2 3 4" xfId="38076" xr:uid="{00000000-0005-0000-0000-0000F66F0000}"/>
    <cellStyle name="Migliaia 29 4 2 4" xfId="7623" xr:uid="{00000000-0005-0000-0000-0000F76F0000}"/>
    <cellStyle name="Migliaia 29 4 2 5" xfId="7010" xr:uid="{00000000-0005-0000-0000-0000F86F0000}"/>
    <cellStyle name="Migliaia 29 4 2 5 2" xfId="17783" xr:uid="{00000000-0005-0000-0000-0000F96F0000}"/>
    <cellStyle name="Migliaia 29 4 2 5 3" xfId="44461" xr:uid="{00000000-0005-0000-0000-0000FA6F0000}"/>
    <cellStyle name="Migliaia 29 4 2 5 4" xfId="46776" xr:uid="{00000000-0005-0000-0000-0000FB6F0000}"/>
    <cellStyle name="Migliaia 29 4 2 5 5" xfId="49792" xr:uid="{00000000-0005-0000-0000-0000FC6F0000}"/>
    <cellStyle name="Migliaia 29 4 2 6" xfId="16603" xr:uid="{00000000-0005-0000-0000-0000FD6F0000}"/>
    <cellStyle name="Migliaia 29 4 2 7" xfId="20953" xr:uid="{00000000-0005-0000-0000-0000FE6F0000}"/>
    <cellStyle name="Migliaia 29 4 3" xfId="5132" xr:uid="{00000000-0005-0000-0000-0000FF6F0000}"/>
    <cellStyle name="Migliaia 29 4 3 2" xfId="14512" xr:uid="{00000000-0005-0000-0000-000000700000}"/>
    <cellStyle name="Migliaia 29 4 3 2 2" xfId="35426" xr:uid="{00000000-0005-0000-0000-000001700000}"/>
    <cellStyle name="Migliaia 29 4 3 2 3" xfId="40728" xr:uid="{00000000-0005-0000-0000-000002700000}"/>
    <cellStyle name="Migliaia 29 4 3 3" xfId="32880" xr:uid="{00000000-0005-0000-0000-000003700000}"/>
    <cellStyle name="Migliaia 29 4 3 4" xfId="38077" xr:uid="{00000000-0005-0000-0000-000004700000}"/>
    <cellStyle name="Migliaia 29 4 3 5" xfId="13666" xr:uid="{00000000-0005-0000-0000-000005700000}"/>
    <cellStyle name="Migliaia 29 4 4" xfId="8277" xr:uid="{00000000-0005-0000-0000-000006700000}"/>
    <cellStyle name="Migliaia 29 4 4 2" xfId="29951" xr:uid="{00000000-0005-0000-0000-000007700000}"/>
    <cellStyle name="Migliaia 29 4 4 2 2" xfId="35427" xr:uid="{00000000-0005-0000-0000-000008700000}"/>
    <cellStyle name="Migliaia 29 4 4 2 3" xfId="40729" xr:uid="{00000000-0005-0000-0000-000009700000}"/>
    <cellStyle name="Migliaia 29 4 4 3" xfId="32881" xr:uid="{00000000-0005-0000-0000-00000A700000}"/>
    <cellStyle name="Migliaia 29 4 4 4" xfId="38078" xr:uid="{00000000-0005-0000-0000-00000B700000}"/>
    <cellStyle name="Migliaia 29 4 5" xfId="7622" xr:uid="{00000000-0005-0000-0000-00000C700000}"/>
    <cellStyle name="Migliaia 29 4 5 2" xfId="29952" xr:uid="{00000000-0005-0000-0000-00000D700000}"/>
    <cellStyle name="Migliaia 29 4 5 2 2" xfId="35428" xr:uid="{00000000-0005-0000-0000-00000E700000}"/>
    <cellStyle name="Migliaia 29 4 5 2 3" xfId="40730" xr:uid="{00000000-0005-0000-0000-00000F700000}"/>
    <cellStyle name="Migliaia 29 4 5 3" xfId="32882" xr:uid="{00000000-0005-0000-0000-000010700000}"/>
    <cellStyle name="Migliaia 29 4 5 4" xfId="38079" xr:uid="{00000000-0005-0000-0000-000011700000}"/>
    <cellStyle name="Migliaia 29 4 6" xfId="7009" xr:uid="{00000000-0005-0000-0000-000012700000}"/>
    <cellStyle name="Migliaia 29 4 6 2" xfId="17782" xr:uid="{00000000-0005-0000-0000-000013700000}"/>
    <cellStyle name="Migliaia 29 4 6 2 2" xfId="35429" xr:uid="{00000000-0005-0000-0000-000014700000}"/>
    <cellStyle name="Migliaia 29 4 6 2 3" xfId="40731" xr:uid="{00000000-0005-0000-0000-000015700000}"/>
    <cellStyle name="Migliaia 29 4 6 2 4" xfId="29953" xr:uid="{00000000-0005-0000-0000-000016700000}"/>
    <cellStyle name="Migliaia 29 4 6 3" xfId="32883" xr:uid="{00000000-0005-0000-0000-000017700000}"/>
    <cellStyle name="Migliaia 29 4 6 4" xfId="38080" xr:uid="{00000000-0005-0000-0000-000018700000}"/>
    <cellStyle name="Migliaia 29 4 6 5" xfId="20955" xr:uid="{00000000-0005-0000-0000-000019700000}"/>
    <cellStyle name="Migliaia 29 4 6 6" xfId="42519" xr:uid="{00000000-0005-0000-0000-00001A700000}"/>
    <cellStyle name="Migliaia 29 4 6 7" xfId="46775" xr:uid="{00000000-0005-0000-0000-00001B700000}"/>
    <cellStyle name="Migliaia 29 4 6 8" xfId="49791" xr:uid="{00000000-0005-0000-0000-00001C700000}"/>
    <cellStyle name="Migliaia 29 4 7" xfId="16602" xr:uid="{00000000-0005-0000-0000-00001D700000}"/>
    <cellStyle name="Migliaia 29 4 7 2" xfId="29954" xr:uid="{00000000-0005-0000-0000-00001E700000}"/>
    <cellStyle name="Migliaia 29 4 7 2 2" xfId="35430" xr:uid="{00000000-0005-0000-0000-00001F700000}"/>
    <cellStyle name="Migliaia 29 4 7 2 3" xfId="40732" xr:uid="{00000000-0005-0000-0000-000020700000}"/>
    <cellStyle name="Migliaia 29 4 7 3" xfId="32884" xr:uid="{00000000-0005-0000-0000-000021700000}"/>
    <cellStyle name="Migliaia 29 4 7 4" xfId="38081" xr:uid="{00000000-0005-0000-0000-000022700000}"/>
    <cellStyle name="Migliaia 29 4 7 5" xfId="20956" xr:uid="{00000000-0005-0000-0000-000023700000}"/>
    <cellStyle name="Migliaia 29 4 8" xfId="20952" xr:uid="{00000000-0005-0000-0000-000024700000}"/>
    <cellStyle name="Migliaia 29 4 9" xfId="2453" xr:uid="{00000000-0005-0000-0000-000025700000}"/>
    <cellStyle name="Migliaia 29 5" xfId="496" xr:uid="{00000000-0005-0000-0000-000026700000}"/>
    <cellStyle name="Migliaia 29 5 2" xfId="4428" xr:uid="{00000000-0005-0000-0000-000027700000}"/>
    <cellStyle name="Migliaia 29 5 2 2" xfId="14734" xr:uid="{00000000-0005-0000-0000-000028700000}"/>
    <cellStyle name="Migliaia 29 5 2 2 2" xfId="35431" xr:uid="{00000000-0005-0000-0000-000029700000}"/>
    <cellStyle name="Migliaia 29 5 2 2 3" xfId="40733" xr:uid="{00000000-0005-0000-0000-00002A700000}"/>
    <cellStyle name="Migliaia 29 5 2 3" xfId="16605" xr:uid="{00000000-0005-0000-0000-00002B700000}"/>
    <cellStyle name="Migliaia 29 5 2 3 2" xfId="32885" xr:uid="{00000000-0005-0000-0000-00002C700000}"/>
    <cellStyle name="Migliaia 29 5 2 4" xfId="38082" xr:uid="{00000000-0005-0000-0000-00002D700000}"/>
    <cellStyle name="Migliaia 29 5 2 5" xfId="12646" xr:uid="{00000000-0005-0000-0000-00002E700000}"/>
    <cellStyle name="Migliaia 29 5 3" xfId="7624" xr:uid="{00000000-0005-0000-0000-00002F700000}"/>
    <cellStyle name="Migliaia 29 5 3 2" xfId="29955" xr:uid="{00000000-0005-0000-0000-000030700000}"/>
    <cellStyle name="Migliaia 29 5 3 2 2" xfId="35432" xr:uid="{00000000-0005-0000-0000-000031700000}"/>
    <cellStyle name="Migliaia 29 5 3 2 3" xfId="40734" xr:uid="{00000000-0005-0000-0000-000032700000}"/>
    <cellStyle name="Migliaia 29 5 3 3" xfId="32886" xr:uid="{00000000-0005-0000-0000-000033700000}"/>
    <cellStyle name="Migliaia 29 5 3 4" xfId="38083" xr:uid="{00000000-0005-0000-0000-000034700000}"/>
    <cellStyle name="Migliaia 29 5 4" xfId="7011" xr:uid="{00000000-0005-0000-0000-000035700000}"/>
    <cellStyle name="Migliaia 29 5 4 2" xfId="17784" xr:uid="{00000000-0005-0000-0000-000036700000}"/>
    <cellStyle name="Migliaia 29 5 4 2 2" xfId="35433" xr:uid="{00000000-0005-0000-0000-000037700000}"/>
    <cellStyle name="Migliaia 29 5 4 2 3" xfId="40735" xr:uid="{00000000-0005-0000-0000-000038700000}"/>
    <cellStyle name="Migliaia 29 5 4 2 4" xfId="29956" xr:uid="{00000000-0005-0000-0000-000039700000}"/>
    <cellStyle name="Migliaia 29 5 4 3" xfId="32887" xr:uid="{00000000-0005-0000-0000-00003A700000}"/>
    <cellStyle name="Migliaia 29 5 4 4" xfId="38084" xr:uid="{00000000-0005-0000-0000-00003B700000}"/>
    <cellStyle name="Migliaia 29 5 4 5" xfId="20958" xr:uid="{00000000-0005-0000-0000-00003C700000}"/>
    <cellStyle name="Migliaia 29 5 4 6" xfId="44757" xr:uid="{00000000-0005-0000-0000-00003D700000}"/>
    <cellStyle name="Migliaia 29 5 4 7" xfId="46777" xr:uid="{00000000-0005-0000-0000-00003E700000}"/>
    <cellStyle name="Migliaia 29 5 4 8" xfId="49793" xr:uid="{00000000-0005-0000-0000-00003F700000}"/>
    <cellStyle name="Migliaia 29 5 5" xfId="16604" xr:uid="{00000000-0005-0000-0000-000040700000}"/>
    <cellStyle name="Migliaia 29 5 5 2" xfId="29957" xr:uid="{00000000-0005-0000-0000-000041700000}"/>
    <cellStyle name="Migliaia 29 5 5 2 2" xfId="35434" xr:uid="{00000000-0005-0000-0000-000042700000}"/>
    <cellStyle name="Migliaia 29 5 5 2 3" xfId="40736" xr:uid="{00000000-0005-0000-0000-000043700000}"/>
    <cellStyle name="Migliaia 29 5 5 3" xfId="32888" xr:uid="{00000000-0005-0000-0000-000044700000}"/>
    <cellStyle name="Migliaia 29 5 5 4" xfId="38085" xr:uid="{00000000-0005-0000-0000-000045700000}"/>
    <cellStyle name="Migliaia 29 5 5 5" xfId="20959" xr:uid="{00000000-0005-0000-0000-000046700000}"/>
    <cellStyle name="Migliaia 29 5 6" xfId="20960" xr:uid="{00000000-0005-0000-0000-000047700000}"/>
    <cellStyle name="Migliaia 29 5 6 2" xfId="29958" xr:uid="{00000000-0005-0000-0000-000048700000}"/>
    <cellStyle name="Migliaia 29 5 6 2 2" xfId="35435" xr:uid="{00000000-0005-0000-0000-000049700000}"/>
    <cellStyle name="Migliaia 29 5 6 2 3" xfId="40737" xr:uid="{00000000-0005-0000-0000-00004A700000}"/>
    <cellStyle name="Migliaia 29 5 6 3" xfId="32889" xr:uid="{00000000-0005-0000-0000-00004B700000}"/>
    <cellStyle name="Migliaia 29 5 6 4" xfId="38086" xr:uid="{00000000-0005-0000-0000-00004C700000}"/>
    <cellStyle name="Migliaia 29 5 7" xfId="20957" xr:uid="{00000000-0005-0000-0000-00004D700000}"/>
    <cellStyle name="Migliaia 29 5 8" xfId="2454" xr:uid="{00000000-0005-0000-0000-00004E700000}"/>
    <cellStyle name="Migliaia 29 6" xfId="2449" xr:uid="{00000000-0005-0000-0000-00004F700000}"/>
    <cellStyle name="Migliaia 29 6 2" xfId="4423" xr:uid="{00000000-0005-0000-0000-000050700000}"/>
    <cellStyle name="Migliaia 29 6 2 2" xfId="6031" xr:uid="{00000000-0005-0000-0000-000051700000}"/>
    <cellStyle name="Migliaia 29 6 2 3" xfId="14966" xr:uid="{00000000-0005-0000-0000-000052700000}"/>
    <cellStyle name="Migliaia 29 6 2 4" xfId="16607" xr:uid="{00000000-0005-0000-0000-000053700000}"/>
    <cellStyle name="Migliaia 29 6 2 5" xfId="28649" xr:uid="{00000000-0005-0000-0000-000054700000}"/>
    <cellStyle name="Migliaia 29 6 2 6" xfId="12648" xr:uid="{00000000-0005-0000-0000-000055700000}"/>
    <cellStyle name="Migliaia 29 6 3" xfId="5783" xr:uid="{00000000-0005-0000-0000-000056700000}"/>
    <cellStyle name="Migliaia 29 6 3 2" xfId="31559" xr:uid="{00000000-0005-0000-0000-000057700000}"/>
    <cellStyle name="Migliaia 29 6 3 2 2" xfId="36719" xr:uid="{00000000-0005-0000-0000-000058700000}"/>
    <cellStyle name="Migliaia 29 6 3 2 3" xfId="42021" xr:uid="{00000000-0005-0000-0000-000059700000}"/>
    <cellStyle name="Migliaia 29 6 3 3" xfId="34068" xr:uid="{00000000-0005-0000-0000-00005A700000}"/>
    <cellStyle name="Migliaia 29 6 3 4" xfId="39370" xr:uid="{00000000-0005-0000-0000-00005B700000}"/>
    <cellStyle name="Migliaia 29 6 4" xfId="16606" xr:uid="{00000000-0005-0000-0000-00005C700000}"/>
    <cellStyle name="Migliaia 29 6 4 2" xfId="35436" xr:uid="{00000000-0005-0000-0000-00005D700000}"/>
    <cellStyle name="Migliaia 29 6 4 3" xfId="40738" xr:uid="{00000000-0005-0000-0000-00005E700000}"/>
    <cellStyle name="Migliaia 29 6 4 4" xfId="29959" xr:uid="{00000000-0005-0000-0000-00005F700000}"/>
    <cellStyle name="Migliaia 29 6 5" xfId="32890" xr:uid="{00000000-0005-0000-0000-000060700000}"/>
    <cellStyle name="Migliaia 29 6 6" xfId="38087" xr:uid="{00000000-0005-0000-0000-000061700000}"/>
    <cellStyle name="Migliaia 29 6 7" xfId="12647" xr:uid="{00000000-0005-0000-0000-000062700000}"/>
    <cellStyle name="Migliaia 29 7" xfId="4076" xr:uid="{00000000-0005-0000-0000-000063700000}"/>
    <cellStyle name="Migliaia 29 7 2" xfId="10546" xr:uid="{00000000-0005-0000-0000-000064700000}"/>
    <cellStyle name="Migliaia 29 7 2 2" xfId="31560" xr:uid="{00000000-0005-0000-0000-000065700000}"/>
    <cellStyle name="Migliaia 29 7 2 2 2" xfId="36720" xr:uid="{00000000-0005-0000-0000-000066700000}"/>
    <cellStyle name="Migliaia 29 7 2 2 3" xfId="42022" xr:uid="{00000000-0005-0000-0000-000067700000}"/>
    <cellStyle name="Migliaia 29 7 2 3" xfId="34069" xr:uid="{00000000-0005-0000-0000-000068700000}"/>
    <cellStyle name="Migliaia 29 7 2 4" xfId="39371" xr:uid="{00000000-0005-0000-0000-000069700000}"/>
    <cellStyle name="Migliaia 29 7 3" xfId="16608" xr:uid="{00000000-0005-0000-0000-00006A700000}"/>
    <cellStyle name="Migliaia 29 7 3 2" xfId="35437" xr:uid="{00000000-0005-0000-0000-00006B700000}"/>
    <cellStyle name="Migliaia 29 7 3 3" xfId="40739" xr:uid="{00000000-0005-0000-0000-00006C700000}"/>
    <cellStyle name="Migliaia 29 7 3 4" xfId="29960" xr:uid="{00000000-0005-0000-0000-00006D700000}"/>
    <cellStyle name="Migliaia 29 7 4" xfId="32891" xr:uid="{00000000-0005-0000-0000-00006E700000}"/>
    <cellStyle name="Migliaia 29 7 5" xfId="38088" xr:uid="{00000000-0005-0000-0000-00006F700000}"/>
    <cellStyle name="Migliaia 29 7 6" xfId="12649" xr:uid="{00000000-0005-0000-0000-000070700000}"/>
    <cellStyle name="Migliaia 29 8" xfId="3645" xr:uid="{00000000-0005-0000-0000-000071700000}"/>
    <cellStyle name="Migliaia 29 8 2" xfId="10251" xr:uid="{00000000-0005-0000-0000-000072700000}"/>
    <cellStyle name="Migliaia 29 8 2 2" xfId="31561" xr:uid="{00000000-0005-0000-0000-000073700000}"/>
    <cellStyle name="Migliaia 29 8 2 2 2" xfId="36721" xr:uid="{00000000-0005-0000-0000-000074700000}"/>
    <cellStyle name="Migliaia 29 8 2 2 3" xfId="42023" xr:uid="{00000000-0005-0000-0000-000075700000}"/>
    <cellStyle name="Migliaia 29 8 2 3" xfId="34070" xr:uid="{00000000-0005-0000-0000-000076700000}"/>
    <cellStyle name="Migliaia 29 8 2 4" xfId="39372" xr:uid="{00000000-0005-0000-0000-000077700000}"/>
    <cellStyle name="Migliaia 29 8 3" xfId="16609" xr:uid="{00000000-0005-0000-0000-000078700000}"/>
    <cellStyle name="Migliaia 29 8 3 2" xfId="35438" xr:uid="{00000000-0005-0000-0000-000079700000}"/>
    <cellStyle name="Migliaia 29 8 3 3" xfId="40740" xr:uid="{00000000-0005-0000-0000-00007A700000}"/>
    <cellStyle name="Migliaia 29 8 3 4" xfId="29961" xr:uid="{00000000-0005-0000-0000-00007B700000}"/>
    <cellStyle name="Migliaia 29 8 4" xfId="32892" xr:uid="{00000000-0005-0000-0000-00007C700000}"/>
    <cellStyle name="Migliaia 29 8 5" xfId="38089" xr:uid="{00000000-0005-0000-0000-00007D700000}"/>
    <cellStyle name="Migliaia 29 8 6" xfId="12650" xr:uid="{00000000-0005-0000-0000-00007E700000}"/>
    <cellStyle name="Migliaia 29 9" xfId="13481" xr:uid="{00000000-0005-0000-0000-00007F700000}"/>
    <cellStyle name="Migliaia 29 9 2" xfId="29962" xr:uid="{00000000-0005-0000-0000-000080700000}"/>
    <cellStyle name="Migliaia 29 9 2 2" xfId="35439" xr:uid="{00000000-0005-0000-0000-000081700000}"/>
    <cellStyle name="Migliaia 29 9 2 3" xfId="40741" xr:uid="{00000000-0005-0000-0000-000082700000}"/>
    <cellStyle name="Migliaia 29 9 3" xfId="32893" xr:uid="{00000000-0005-0000-0000-000083700000}"/>
    <cellStyle name="Migliaia 29 9 4" xfId="38090" xr:uid="{00000000-0005-0000-0000-000084700000}"/>
    <cellStyle name="Migliaia 3" xfId="497" xr:uid="{00000000-0005-0000-0000-000085700000}"/>
    <cellStyle name="Migliaia 3 10" xfId="16610" xr:uid="{00000000-0005-0000-0000-000086700000}"/>
    <cellStyle name="Migliaia 3 10 2" xfId="35440" xr:uid="{00000000-0005-0000-0000-000087700000}"/>
    <cellStyle name="Migliaia 3 10 3" xfId="40742" xr:uid="{00000000-0005-0000-0000-000088700000}"/>
    <cellStyle name="Migliaia 3 10 4" xfId="29963" xr:uid="{00000000-0005-0000-0000-000089700000}"/>
    <cellStyle name="Migliaia 3 11" xfId="32894" xr:uid="{00000000-0005-0000-0000-00008A700000}"/>
    <cellStyle name="Migliaia 3 12" xfId="38091" xr:uid="{00000000-0005-0000-0000-00008B700000}"/>
    <cellStyle name="Migliaia 3 13" xfId="1847" xr:uid="{00000000-0005-0000-0000-00008C700000}"/>
    <cellStyle name="Migliaia 3 2" xfId="498" xr:uid="{00000000-0005-0000-0000-00008D700000}"/>
    <cellStyle name="Migliaia 3 2 2" xfId="2456" xr:uid="{00000000-0005-0000-0000-00008E700000}"/>
    <cellStyle name="Migliaia 3 2 2 2" xfId="4430" xr:uid="{00000000-0005-0000-0000-00008F700000}"/>
    <cellStyle name="Migliaia 3 2 2 2 2" xfId="10689" xr:uid="{00000000-0005-0000-0000-000090700000}"/>
    <cellStyle name="Migliaia 3 2 2 2 2 2" xfId="35441" xr:uid="{00000000-0005-0000-0000-000091700000}"/>
    <cellStyle name="Migliaia 3 2 2 2 2 3" xfId="40743" xr:uid="{00000000-0005-0000-0000-000092700000}"/>
    <cellStyle name="Migliaia 3 2 2 2 3" xfId="14735" xr:uid="{00000000-0005-0000-0000-000093700000}"/>
    <cellStyle name="Migliaia 3 2 2 2 4" xfId="16613" xr:uid="{00000000-0005-0000-0000-000094700000}"/>
    <cellStyle name="Migliaia 3 2 2 2 4 2" xfId="38092" xr:uid="{00000000-0005-0000-0000-000095700000}"/>
    <cellStyle name="Migliaia 3 2 2 2 5" xfId="12651" xr:uid="{00000000-0005-0000-0000-000096700000}"/>
    <cellStyle name="Migliaia 3 2 2 3" xfId="7914" xr:uid="{00000000-0005-0000-0000-000097700000}"/>
    <cellStyle name="Migliaia 3 2 2 3 2" xfId="31562" xr:uid="{00000000-0005-0000-0000-000098700000}"/>
    <cellStyle name="Migliaia 3 2 2 3 2 2" xfId="36722" xr:uid="{00000000-0005-0000-0000-000099700000}"/>
    <cellStyle name="Migliaia 3 2 2 3 2 3" xfId="42024" xr:uid="{00000000-0005-0000-0000-00009A700000}"/>
    <cellStyle name="Migliaia 3 2 2 3 3" xfId="34071" xr:uid="{00000000-0005-0000-0000-00009B700000}"/>
    <cellStyle name="Migliaia 3 2 2 3 4" xfId="39373" xr:uid="{00000000-0005-0000-0000-00009C700000}"/>
    <cellStyle name="Migliaia 3 2 2 4" xfId="7012" xr:uid="{00000000-0005-0000-0000-00009D700000}"/>
    <cellStyle name="Migliaia 3 2 2 4 2" xfId="17785" xr:uid="{00000000-0005-0000-0000-00009E700000}"/>
    <cellStyle name="Migliaia 3 2 2 4 3" xfId="42520" xr:uid="{00000000-0005-0000-0000-00009F700000}"/>
    <cellStyle name="Migliaia 3 2 2 4 4" xfId="46778" xr:uid="{00000000-0005-0000-0000-0000A0700000}"/>
    <cellStyle name="Migliaia 3 2 2 4 5" xfId="49794" xr:uid="{00000000-0005-0000-0000-0000A1700000}"/>
    <cellStyle name="Migliaia 3 2 2 5" xfId="16612" xr:uid="{00000000-0005-0000-0000-0000A2700000}"/>
    <cellStyle name="Migliaia 3 2 2 6" xfId="20962" xr:uid="{00000000-0005-0000-0000-0000A3700000}"/>
    <cellStyle name="Migliaia 3 2 3" xfId="4080" xr:uid="{00000000-0005-0000-0000-0000A4700000}"/>
    <cellStyle name="Migliaia 3 2 3 2" xfId="10550" xr:uid="{00000000-0005-0000-0000-0000A5700000}"/>
    <cellStyle name="Migliaia 3 2 3 2 2" xfId="31563" xr:uid="{00000000-0005-0000-0000-0000A6700000}"/>
    <cellStyle name="Migliaia 3 2 3 2 2 2" xfId="36723" xr:uid="{00000000-0005-0000-0000-0000A7700000}"/>
    <cellStyle name="Migliaia 3 2 3 2 2 3" xfId="42025" xr:uid="{00000000-0005-0000-0000-0000A8700000}"/>
    <cellStyle name="Migliaia 3 2 3 2 3" xfId="34072" xr:uid="{00000000-0005-0000-0000-0000A9700000}"/>
    <cellStyle name="Migliaia 3 2 3 2 4" xfId="39374" xr:uid="{00000000-0005-0000-0000-0000AA700000}"/>
    <cellStyle name="Migliaia 3 2 3 3" xfId="16614" xr:uid="{00000000-0005-0000-0000-0000AB700000}"/>
    <cellStyle name="Migliaia 3 2 3 3 2" xfId="35442" xr:uid="{00000000-0005-0000-0000-0000AC700000}"/>
    <cellStyle name="Migliaia 3 2 3 3 3" xfId="40744" xr:uid="{00000000-0005-0000-0000-0000AD700000}"/>
    <cellStyle name="Migliaia 3 2 3 3 4" xfId="29964" xr:uid="{00000000-0005-0000-0000-0000AE700000}"/>
    <cellStyle name="Migliaia 3 2 3 4" xfId="32895" xr:uid="{00000000-0005-0000-0000-0000AF700000}"/>
    <cellStyle name="Migliaia 3 2 3 5" xfId="38093" xr:uid="{00000000-0005-0000-0000-0000B0700000}"/>
    <cellStyle name="Migliaia 3 2 3 6" xfId="12652" xr:uid="{00000000-0005-0000-0000-0000B1700000}"/>
    <cellStyle name="Migliaia 3 2 4" xfId="3650" xr:uid="{00000000-0005-0000-0000-0000B2700000}"/>
    <cellStyle name="Migliaia 3 2 4 2" xfId="10255" xr:uid="{00000000-0005-0000-0000-0000B3700000}"/>
    <cellStyle name="Migliaia 3 2 4 2 2" xfId="35443" xr:uid="{00000000-0005-0000-0000-0000B4700000}"/>
    <cellStyle name="Migliaia 3 2 4 2 3" xfId="40745" xr:uid="{00000000-0005-0000-0000-0000B5700000}"/>
    <cellStyle name="Migliaia 3 2 4 3" xfId="15019" xr:uid="{00000000-0005-0000-0000-0000B6700000}"/>
    <cellStyle name="Migliaia 3 2 4 4" xfId="16615" xr:uid="{00000000-0005-0000-0000-0000B7700000}"/>
    <cellStyle name="Migliaia 3 2 4 4 2" xfId="38094" xr:uid="{00000000-0005-0000-0000-0000B8700000}"/>
    <cellStyle name="Migliaia 3 2 4 5" xfId="12653" xr:uid="{00000000-0005-0000-0000-0000B9700000}"/>
    <cellStyle name="Migliaia 3 2 5" xfId="9429" xr:uid="{00000000-0005-0000-0000-0000BA700000}"/>
    <cellStyle name="Migliaia 3 2 5 2" xfId="29965" xr:uid="{00000000-0005-0000-0000-0000BB700000}"/>
    <cellStyle name="Migliaia 3 2 5 2 2" xfId="35444" xr:uid="{00000000-0005-0000-0000-0000BC700000}"/>
    <cellStyle name="Migliaia 3 2 5 2 3" xfId="40746" xr:uid="{00000000-0005-0000-0000-0000BD700000}"/>
    <cellStyle name="Migliaia 3 2 5 3" xfId="32896" xr:uid="{00000000-0005-0000-0000-0000BE700000}"/>
    <cellStyle name="Migliaia 3 2 5 4" xfId="38095" xr:uid="{00000000-0005-0000-0000-0000BF700000}"/>
    <cellStyle name="Migliaia 3 2 6" xfId="16611" xr:uid="{00000000-0005-0000-0000-0000C0700000}"/>
    <cellStyle name="Migliaia 3 2 6 2" xfId="29966" xr:uid="{00000000-0005-0000-0000-0000C1700000}"/>
    <cellStyle name="Migliaia 3 2 6 2 2" xfId="35445" xr:uid="{00000000-0005-0000-0000-0000C2700000}"/>
    <cellStyle name="Migliaia 3 2 6 2 3" xfId="40747" xr:uid="{00000000-0005-0000-0000-0000C3700000}"/>
    <cellStyle name="Migliaia 3 2 6 3" xfId="32897" xr:uid="{00000000-0005-0000-0000-0000C4700000}"/>
    <cellStyle name="Migliaia 3 2 6 4" xfId="38096" xr:uid="{00000000-0005-0000-0000-0000C5700000}"/>
    <cellStyle name="Migliaia 3 2 6 5" xfId="20963" xr:uid="{00000000-0005-0000-0000-0000C6700000}"/>
    <cellStyle name="Migliaia 3 2 7" xfId="20961" xr:uid="{00000000-0005-0000-0000-0000C7700000}"/>
    <cellStyle name="Migliaia 3 2 8" xfId="1848" xr:uid="{00000000-0005-0000-0000-0000C8700000}"/>
    <cellStyle name="Migliaia 3 3" xfId="499" xr:uid="{00000000-0005-0000-0000-0000C9700000}"/>
    <cellStyle name="Migliaia 3 3 10" xfId="20964" xr:uid="{00000000-0005-0000-0000-0000CA700000}"/>
    <cellStyle name="Migliaia 3 3 11" xfId="12654" xr:uid="{00000000-0005-0000-0000-0000CB700000}"/>
    <cellStyle name="Migliaia 3 3 12" xfId="1849" xr:uid="{00000000-0005-0000-0000-0000CC700000}"/>
    <cellStyle name="Migliaia 3 3 2" xfId="500" xr:uid="{00000000-0005-0000-0000-0000CD700000}"/>
    <cellStyle name="Migliaia 3 3 2 2" xfId="4432" xr:uid="{00000000-0005-0000-0000-0000CE700000}"/>
    <cellStyle name="Migliaia 3 3 2 2 2" xfId="8278" xr:uid="{00000000-0005-0000-0000-0000CF700000}"/>
    <cellStyle name="Migliaia 3 3 2 2 2 2" xfId="14736" xr:uid="{00000000-0005-0000-0000-0000D0700000}"/>
    <cellStyle name="Migliaia 3 3 2 2 2 2 2" xfId="18170" xr:uid="{00000000-0005-0000-0000-0000D1700000}"/>
    <cellStyle name="Migliaia 3 3 2 2 2 2 2 2" xfId="35446" xr:uid="{00000000-0005-0000-0000-0000D2700000}"/>
    <cellStyle name="Migliaia 3 3 2 2 2 2 3" xfId="40748" xr:uid="{00000000-0005-0000-0000-0000D3700000}"/>
    <cellStyle name="Migliaia 3 3 2 2 2 2 4" xfId="29967" xr:uid="{00000000-0005-0000-0000-0000D4700000}"/>
    <cellStyle name="Migliaia 3 3 2 2 2 3" xfId="32898" xr:uid="{00000000-0005-0000-0000-0000D5700000}"/>
    <cellStyle name="Migliaia 3 3 2 2 2 4" xfId="38097" xr:uid="{00000000-0005-0000-0000-0000D6700000}"/>
    <cellStyle name="Migliaia 3 3 2 2 2 5" xfId="44575" xr:uid="{00000000-0005-0000-0000-0000D7700000}"/>
    <cellStyle name="Migliaia 3 3 2 2 2 6" xfId="47176" xr:uid="{00000000-0005-0000-0000-0000D8700000}"/>
    <cellStyle name="Migliaia 3 3 2 2 2 7" xfId="50192" xr:uid="{00000000-0005-0000-0000-0000D9700000}"/>
    <cellStyle name="Migliaia 3 3 2 2 2 8" xfId="13967" xr:uid="{00000000-0005-0000-0000-0000DA700000}"/>
    <cellStyle name="Migliaia 3 3 2 2 3" xfId="7860" xr:uid="{00000000-0005-0000-0000-0000DB700000}"/>
    <cellStyle name="Migliaia 3 3 2 2 4" xfId="7013" xr:uid="{00000000-0005-0000-0000-0000DC700000}"/>
    <cellStyle name="Migliaia 3 3 2 2 4 2" xfId="17786" xr:uid="{00000000-0005-0000-0000-0000DD700000}"/>
    <cellStyle name="Migliaia 3 3 2 2 4 3" xfId="43884" xr:uid="{00000000-0005-0000-0000-0000DE700000}"/>
    <cellStyle name="Migliaia 3 3 2 2 4 4" xfId="46779" xr:uid="{00000000-0005-0000-0000-0000DF700000}"/>
    <cellStyle name="Migliaia 3 3 2 2 4 5" xfId="49795" xr:uid="{00000000-0005-0000-0000-0000E0700000}"/>
    <cellStyle name="Migliaia 3 3 2 2 5" xfId="16618" xr:uid="{00000000-0005-0000-0000-0000E1700000}"/>
    <cellStyle name="Migliaia 3 3 2 2 6" xfId="20966" xr:uid="{00000000-0005-0000-0000-0000E2700000}"/>
    <cellStyle name="Migliaia 3 3 2 3" xfId="3652" xr:uid="{00000000-0005-0000-0000-0000E3700000}"/>
    <cellStyle name="Migliaia 3 3 2 3 2" xfId="7405" xr:uid="{00000000-0005-0000-0000-0000E4700000}"/>
    <cellStyle name="Migliaia 3 3 2 3 2 2" xfId="35447" xr:uid="{00000000-0005-0000-0000-0000E5700000}"/>
    <cellStyle name="Migliaia 3 3 2 3 2 3" xfId="40749" xr:uid="{00000000-0005-0000-0000-0000E6700000}"/>
    <cellStyle name="Migliaia 3 3 2 3 2 4" xfId="29968" xr:uid="{00000000-0005-0000-0000-0000E7700000}"/>
    <cellStyle name="Migliaia 3 3 2 3 3" xfId="8279" xr:uid="{00000000-0005-0000-0000-0000E8700000}"/>
    <cellStyle name="Migliaia 3 3 2 3 4" xfId="16619" xr:uid="{00000000-0005-0000-0000-0000E9700000}"/>
    <cellStyle name="Migliaia 3 3 2 3 4 2" xfId="38098" xr:uid="{00000000-0005-0000-0000-0000EA700000}"/>
    <cellStyle name="Migliaia 3 3 2 3 5" xfId="12655" xr:uid="{00000000-0005-0000-0000-0000EB700000}"/>
    <cellStyle name="Migliaia 3 3 2 4" xfId="7625" xr:uid="{00000000-0005-0000-0000-0000EC700000}"/>
    <cellStyle name="Migliaia 3 3 2 4 2" xfId="14386" xr:uid="{00000000-0005-0000-0000-0000ED700000}"/>
    <cellStyle name="Migliaia 3 3 2 4 2 2" xfId="35448" xr:uid="{00000000-0005-0000-0000-0000EE700000}"/>
    <cellStyle name="Migliaia 3 3 2 4 2 3" xfId="40750" xr:uid="{00000000-0005-0000-0000-0000EF700000}"/>
    <cellStyle name="Migliaia 3 3 2 4 3" xfId="32899" xr:uid="{00000000-0005-0000-0000-0000F0700000}"/>
    <cellStyle name="Migliaia 3 3 2 4 4" xfId="38099" xr:uid="{00000000-0005-0000-0000-0000F1700000}"/>
    <cellStyle name="Migliaia 3 3 2 4 5" xfId="13484" xr:uid="{00000000-0005-0000-0000-0000F2700000}"/>
    <cellStyle name="Migliaia 3 3 2 5" xfId="13664" xr:uid="{00000000-0005-0000-0000-0000F3700000}"/>
    <cellStyle name="Migliaia 3 3 2 5 2" xfId="29970" xr:uid="{00000000-0005-0000-0000-0000F4700000}"/>
    <cellStyle name="Migliaia 3 3 2 5 2 2" xfId="35449" xr:uid="{00000000-0005-0000-0000-0000F5700000}"/>
    <cellStyle name="Migliaia 3 3 2 5 2 3" xfId="40751" xr:uid="{00000000-0005-0000-0000-0000F6700000}"/>
    <cellStyle name="Migliaia 3 3 2 5 3" xfId="32900" xr:uid="{00000000-0005-0000-0000-0000F7700000}"/>
    <cellStyle name="Migliaia 3 3 2 5 4" xfId="38100" xr:uid="{00000000-0005-0000-0000-0000F8700000}"/>
    <cellStyle name="Migliaia 3 3 2 6" xfId="16617" xr:uid="{00000000-0005-0000-0000-0000F9700000}"/>
    <cellStyle name="Migliaia 3 3 2 6 2" xfId="29971" xr:uid="{00000000-0005-0000-0000-0000FA700000}"/>
    <cellStyle name="Migliaia 3 3 2 6 2 2" xfId="35450" xr:uid="{00000000-0005-0000-0000-0000FB700000}"/>
    <cellStyle name="Migliaia 3 3 2 6 2 3" xfId="40752" xr:uid="{00000000-0005-0000-0000-0000FC700000}"/>
    <cellStyle name="Migliaia 3 3 2 6 3" xfId="32901" xr:uid="{00000000-0005-0000-0000-0000FD700000}"/>
    <cellStyle name="Migliaia 3 3 2 6 4" xfId="38101" xr:uid="{00000000-0005-0000-0000-0000FE700000}"/>
    <cellStyle name="Migliaia 3 3 2 6 5" xfId="20969" xr:uid="{00000000-0005-0000-0000-0000FF700000}"/>
    <cellStyle name="Migliaia 3 3 2 7" xfId="20965" xr:uid="{00000000-0005-0000-0000-000000710000}"/>
    <cellStyle name="Migliaia 3 3 2 8" xfId="2458" xr:uid="{00000000-0005-0000-0000-000001710000}"/>
    <cellStyle name="Migliaia 3 3 3" xfId="2457" xr:uid="{00000000-0005-0000-0000-000002710000}"/>
    <cellStyle name="Migliaia 3 3 3 2" xfId="4431" xr:uid="{00000000-0005-0000-0000-000003710000}"/>
    <cellStyle name="Migliaia 3 3 3 2 2" xfId="6034" xr:uid="{00000000-0005-0000-0000-000004710000}"/>
    <cellStyle name="Migliaia 3 3 3 2 2 2" xfId="35452" xr:uid="{00000000-0005-0000-0000-000005710000}"/>
    <cellStyle name="Migliaia 3 3 3 2 2 3" xfId="40754" xr:uid="{00000000-0005-0000-0000-000006710000}"/>
    <cellStyle name="Migliaia 3 3 3 2 3" xfId="14513" xr:uid="{00000000-0005-0000-0000-000007710000}"/>
    <cellStyle name="Migliaia 3 3 3 2 4" xfId="16621" xr:uid="{00000000-0005-0000-0000-000008710000}"/>
    <cellStyle name="Migliaia 3 3 3 2 4 2" xfId="38103" xr:uid="{00000000-0005-0000-0000-000009710000}"/>
    <cellStyle name="Migliaia 3 3 3 2 5" xfId="12657" xr:uid="{00000000-0005-0000-0000-00000A710000}"/>
    <cellStyle name="Migliaia 3 3 3 3" xfId="5786" xr:uid="{00000000-0005-0000-0000-00000B710000}"/>
    <cellStyle name="Migliaia 3 3 3 3 2" xfId="29974" xr:uid="{00000000-0005-0000-0000-00000C710000}"/>
    <cellStyle name="Migliaia 3 3 3 3 2 2" xfId="35453" xr:uid="{00000000-0005-0000-0000-00000D710000}"/>
    <cellStyle name="Migliaia 3 3 3 3 2 3" xfId="40755" xr:uid="{00000000-0005-0000-0000-00000E710000}"/>
    <cellStyle name="Migliaia 3 3 3 3 3" xfId="32903" xr:uid="{00000000-0005-0000-0000-00000F710000}"/>
    <cellStyle name="Migliaia 3 3 3 3 4" xfId="38104" xr:uid="{00000000-0005-0000-0000-000010710000}"/>
    <cellStyle name="Migliaia 3 3 3 4" xfId="16620" xr:uid="{00000000-0005-0000-0000-000011710000}"/>
    <cellStyle name="Migliaia 3 3 3 4 2" xfId="29975" xr:uid="{00000000-0005-0000-0000-000012710000}"/>
    <cellStyle name="Migliaia 3 3 3 4 2 2" xfId="35454" xr:uid="{00000000-0005-0000-0000-000013710000}"/>
    <cellStyle name="Migliaia 3 3 3 4 2 3" xfId="40756" xr:uid="{00000000-0005-0000-0000-000014710000}"/>
    <cellStyle name="Migliaia 3 3 3 4 3" xfId="32904" xr:uid="{00000000-0005-0000-0000-000015710000}"/>
    <cellStyle name="Migliaia 3 3 3 4 4" xfId="38105" xr:uid="{00000000-0005-0000-0000-000016710000}"/>
    <cellStyle name="Migliaia 3 3 3 4 5" xfId="20973" xr:uid="{00000000-0005-0000-0000-000017710000}"/>
    <cellStyle name="Migliaia 3 3 3 5" xfId="20974" xr:uid="{00000000-0005-0000-0000-000018710000}"/>
    <cellStyle name="Migliaia 3 3 3 5 2" xfId="29976" xr:uid="{00000000-0005-0000-0000-000019710000}"/>
    <cellStyle name="Migliaia 3 3 3 5 2 2" xfId="35455" xr:uid="{00000000-0005-0000-0000-00001A710000}"/>
    <cellStyle name="Migliaia 3 3 3 5 2 3" xfId="40757" xr:uid="{00000000-0005-0000-0000-00001B710000}"/>
    <cellStyle name="Migliaia 3 3 3 5 3" xfId="32905" xr:uid="{00000000-0005-0000-0000-00001C710000}"/>
    <cellStyle name="Migliaia 3 3 3 5 4" xfId="38106" xr:uid="{00000000-0005-0000-0000-00001D710000}"/>
    <cellStyle name="Migliaia 3 3 3 6" xfId="29972" xr:uid="{00000000-0005-0000-0000-00001E710000}"/>
    <cellStyle name="Migliaia 3 3 3 6 2" xfId="35451" xr:uid="{00000000-0005-0000-0000-00001F710000}"/>
    <cellStyle name="Migliaia 3 3 3 6 3" xfId="40753" xr:uid="{00000000-0005-0000-0000-000020710000}"/>
    <cellStyle name="Migliaia 3 3 3 7" xfId="32902" xr:uid="{00000000-0005-0000-0000-000021710000}"/>
    <cellStyle name="Migliaia 3 3 3 8" xfId="38102" xr:uid="{00000000-0005-0000-0000-000022710000}"/>
    <cellStyle name="Migliaia 3 3 3 9" xfId="12656" xr:uid="{00000000-0005-0000-0000-000023710000}"/>
    <cellStyle name="Migliaia 3 3 4" xfId="3287" xr:uid="{00000000-0005-0000-0000-000024710000}"/>
    <cellStyle name="Migliaia 3 3 4 2" xfId="4797" xr:uid="{00000000-0005-0000-0000-000025710000}"/>
    <cellStyle name="Migliaia 3 3 4 2 2" xfId="10749" xr:uid="{00000000-0005-0000-0000-000026710000}"/>
    <cellStyle name="Migliaia 3 3 4 2 3" xfId="14936" xr:uid="{00000000-0005-0000-0000-000027710000}"/>
    <cellStyle name="Migliaia 3 3 4 2 4" xfId="16623" xr:uid="{00000000-0005-0000-0000-000028710000}"/>
    <cellStyle name="Migliaia 3 3 4 2 5" xfId="28650" xr:uid="{00000000-0005-0000-0000-000029710000}"/>
    <cellStyle name="Migliaia 3 3 4 2 6" xfId="12659" xr:uid="{00000000-0005-0000-0000-00002A710000}"/>
    <cellStyle name="Migliaia 3 3 4 3" xfId="9997" xr:uid="{00000000-0005-0000-0000-00002B710000}"/>
    <cellStyle name="Migliaia 3 3 4 3 2" xfId="31564" xr:uid="{00000000-0005-0000-0000-00002C710000}"/>
    <cellStyle name="Migliaia 3 3 4 3 2 2" xfId="36724" xr:uid="{00000000-0005-0000-0000-00002D710000}"/>
    <cellStyle name="Migliaia 3 3 4 3 2 3" xfId="42026" xr:uid="{00000000-0005-0000-0000-00002E710000}"/>
    <cellStyle name="Migliaia 3 3 4 3 3" xfId="34073" xr:uid="{00000000-0005-0000-0000-00002F710000}"/>
    <cellStyle name="Migliaia 3 3 4 3 4" xfId="39375" xr:uid="{00000000-0005-0000-0000-000030710000}"/>
    <cellStyle name="Migliaia 3 3 4 4" xfId="16622" xr:uid="{00000000-0005-0000-0000-000031710000}"/>
    <cellStyle name="Migliaia 3 3 4 4 2" xfId="35456" xr:uid="{00000000-0005-0000-0000-000032710000}"/>
    <cellStyle name="Migliaia 3 3 4 4 3" xfId="40758" xr:uid="{00000000-0005-0000-0000-000033710000}"/>
    <cellStyle name="Migliaia 3 3 4 4 4" xfId="29977" xr:uid="{00000000-0005-0000-0000-000034710000}"/>
    <cellStyle name="Migliaia 3 3 4 5" xfId="32906" xr:uid="{00000000-0005-0000-0000-000035710000}"/>
    <cellStyle name="Migliaia 3 3 4 6" xfId="38107" xr:uid="{00000000-0005-0000-0000-000036710000}"/>
    <cellStyle name="Migliaia 3 3 4 7" xfId="12658" xr:uid="{00000000-0005-0000-0000-000037710000}"/>
    <cellStyle name="Migliaia 3 3 5" xfId="4081" xr:uid="{00000000-0005-0000-0000-000038710000}"/>
    <cellStyle name="Migliaia 3 3 5 2" xfId="10551" xr:uid="{00000000-0005-0000-0000-000039710000}"/>
    <cellStyle name="Migliaia 3 3 5 2 2" xfId="31565" xr:uid="{00000000-0005-0000-0000-00003A710000}"/>
    <cellStyle name="Migliaia 3 3 5 2 2 2" xfId="36725" xr:uid="{00000000-0005-0000-0000-00003B710000}"/>
    <cellStyle name="Migliaia 3 3 5 2 2 3" xfId="42027" xr:uid="{00000000-0005-0000-0000-00003C710000}"/>
    <cellStyle name="Migliaia 3 3 5 2 3" xfId="34074" xr:uid="{00000000-0005-0000-0000-00003D710000}"/>
    <cellStyle name="Migliaia 3 3 5 2 4" xfId="39376" xr:uid="{00000000-0005-0000-0000-00003E710000}"/>
    <cellStyle name="Migliaia 3 3 5 3" xfId="16624" xr:uid="{00000000-0005-0000-0000-00003F710000}"/>
    <cellStyle name="Migliaia 3 3 5 3 2" xfId="35457" xr:uid="{00000000-0005-0000-0000-000040710000}"/>
    <cellStyle name="Migliaia 3 3 5 3 3" xfId="40759" xr:uid="{00000000-0005-0000-0000-000041710000}"/>
    <cellStyle name="Migliaia 3 3 5 3 4" xfId="29978" xr:uid="{00000000-0005-0000-0000-000042710000}"/>
    <cellStyle name="Migliaia 3 3 5 4" xfId="32907" xr:uid="{00000000-0005-0000-0000-000043710000}"/>
    <cellStyle name="Migliaia 3 3 5 5" xfId="38108" xr:uid="{00000000-0005-0000-0000-000044710000}"/>
    <cellStyle name="Migliaia 3 3 5 6" xfId="12660" xr:uid="{00000000-0005-0000-0000-000045710000}"/>
    <cellStyle name="Migliaia 3 3 6" xfId="3651" xr:uid="{00000000-0005-0000-0000-000046710000}"/>
    <cellStyle name="Migliaia 3 3 6 2" xfId="10256" xr:uid="{00000000-0005-0000-0000-000047710000}"/>
    <cellStyle name="Migliaia 3 3 6 2 2" xfId="35458" xr:uid="{00000000-0005-0000-0000-000048710000}"/>
    <cellStyle name="Migliaia 3 3 6 2 3" xfId="40760" xr:uid="{00000000-0005-0000-0000-000049710000}"/>
    <cellStyle name="Migliaia 3 3 6 3" xfId="15018" xr:uid="{00000000-0005-0000-0000-00004A710000}"/>
    <cellStyle name="Migliaia 3 3 6 4" xfId="16625" xr:uid="{00000000-0005-0000-0000-00004B710000}"/>
    <cellStyle name="Migliaia 3 3 6 4 2" xfId="38109" xr:uid="{00000000-0005-0000-0000-00004C710000}"/>
    <cellStyle name="Migliaia 3 3 6 5" xfId="12661" xr:uid="{00000000-0005-0000-0000-00004D710000}"/>
    <cellStyle name="Migliaia 3 3 7" xfId="7834" xr:uid="{00000000-0005-0000-0000-00004E710000}"/>
    <cellStyle name="Migliaia 3 3 7 2" xfId="29980" xr:uid="{00000000-0005-0000-0000-00004F710000}"/>
    <cellStyle name="Migliaia 3 3 7 2 2" xfId="35459" xr:uid="{00000000-0005-0000-0000-000050710000}"/>
    <cellStyle name="Migliaia 3 3 7 2 3" xfId="40761" xr:uid="{00000000-0005-0000-0000-000051710000}"/>
    <cellStyle name="Migliaia 3 3 7 3" xfId="32909" xr:uid="{00000000-0005-0000-0000-000052710000}"/>
    <cellStyle name="Migliaia 3 3 7 4" xfId="38110" xr:uid="{00000000-0005-0000-0000-000053710000}"/>
    <cellStyle name="Migliaia 3 3 8" xfId="13665" xr:uid="{00000000-0005-0000-0000-000054710000}"/>
    <cellStyle name="Migliaia 3 3 8 2" xfId="29981" xr:uid="{00000000-0005-0000-0000-000055710000}"/>
    <cellStyle name="Migliaia 3 3 8 2 2" xfId="35460" xr:uid="{00000000-0005-0000-0000-000056710000}"/>
    <cellStyle name="Migliaia 3 3 8 2 3" xfId="40762" xr:uid="{00000000-0005-0000-0000-000057710000}"/>
    <cellStyle name="Migliaia 3 3 8 3" xfId="32910" xr:uid="{00000000-0005-0000-0000-000058710000}"/>
    <cellStyle name="Migliaia 3 3 8 4" xfId="38111" xr:uid="{00000000-0005-0000-0000-000059710000}"/>
    <cellStyle name="Migliaia 3 3 8 5" xfId="20979" xr:uid="{00000000-0005-0000-0000-00005A710000}"/>
    <cellStyle name="Migliaia 3 3 9" xfId="16616" xr:uid="{00000000-0005-0000-0000-00005B710000}"/>
    <cellStyle name="Migliaia 3 4" xfId="501" xr:uid="{00000000-0005-0000-0000-00005C710000}"/>
    <cellStyle name="Migliaia 3 4 2" xfId="4433" xr:uid="{00000000-0005-0000-0000-00005D710000}"/>
    <cellStyle name="Migliaia 3 4 2 2" xfId="5133" xr:uid="{00000000-0005-0000-0000-00005E710000}"/>
    <cellStyle name="Migliaia 3 4 2 2 2" xfId="29982" xr:uid="{00000000-0005-0000-0000-00005F710000}"/>
    <cellStyle name="Migliaia 3 4 2 2 2 2" xfId="35461" xr:uid="{00000000-0005-0000-0000-000060710000}"/>
    <cellStyle name="Migliaia 3 4 2 2 2 3" xfId="40763" xr:uid="{00000000-0005-0000-0000-000061710000}"/>
    <cellStyle name="Migliaia 3 4 2 2 3" xfId="32911" xr:uid="{00000000-0005-0000-0000-000062710000}"/>
    <cellStyle name="Migliaia 3 4 2 2 4" xfId="38112" xr:uid="{00000000-0005-0000-0000-000063710000}"/>
    <cellStyle name="Migliaia 3 4 2 3" xfId="8280" xr:uid="{00000000-0005-0000-0000-000064710000}"/>
    <cellStyle name="Migliaia 3 4 2 3 2" xfId="29983" xr:uid="{00000000-0005-0000-0000-000065710000}"/>
    <cellStyle name="Migliaia 3 4 2 3 2 2" xfId="35462" xr:uid="{00000000-0005-0000-0000-000066710000}"/>
    <cellStyle name="Migliaia 3 4 2 3 2 3" xfId="40764" xr:uid="{00000000-0005-0000-0000-000067710000}"/>
    <cellStyle name="Migliaia 3 4 2 3 3" xfId="32912" xr:uid="{00000000-0005-0000-0000-000068710000}"/>
    <cellStyle name="Migliaia 3 4 2 3 4" xfId="38113" xr:uid="{00000000-0005-0000-0000-000069710000}"/>
    <cellStyle name="Migliaia 3 4 2 4" xfId="7627" xr:uid="{00000000-0005-0000-0000-00006A710000}"/>
    <cellStyle name="Migliaia 3 4 2 5" xfId="7015" xr:uid="{00000000-0005-0000-0000-00006B710000}"/>
    <cellStyle name="Migliaia 3 4 2 5 2" xfId="17788" xr:uid="{00000000-0005-0000-0000-00006C710000}"/>
    <cellStyle name="Migliaia 3 4 2 5 3" xfId="44460" xr:uid="{00000000-0005-0000-0000-00006D710000}"/>
    <cellStyle name="Migliaia 3 4 2 5 4" xfId="46781" xr:uid="{00000000-0005-0000-0000-00006E710000}"/>
    <cellStyle name="Migliaia 3 4 2 5 5" xfId="49797" xr:uid="{00000000-0005-0000-0000-00006F710000}"/>
    <cellStyle name="Migliaia 3 4 2 6" xfId="16627" xr:uid="{00000000-0005-0000-0000-000070710000}"/>
    <cellStyle name="Migliaia 3 4 2 7" xfId="20981" xr:uid="{00000000-0005-0000-0000-000071710000}"/>
    <cellStyle name="Migliaia 3 4 3" xfId="5134" xr:uid="{00000000-0005-0000-0000-000072710000}"/>
    <cellStyle name="Migliaia 3 4 3 2" xfId="14514" xr:uid="{00000000-0005-0000-0000-000073710000}"/>
    <cellStyle name="Migliaia 3 4 3 2 2" xfId="35463" xr:uid="{00000000-0005-0000-0000-000074710000}"/>
    <cellStyle name="Migliaia 3 4 3 2 3" xfId="40765" xr:uid="{00000000-0005-0000-0000-000075710000}"/>
    <cellStyle name="Migliaia 3 4 3 3" xfId="32913" xr:uid="{00000000-0005-0000-0000-000076710000}"/>
    <cellStyle name="Migliaia 3 4 3 4" xfId="38114" xr:uid="{00000000-0005-0000-0000-000077710000}"/>
    <cellStyle name="Migliaia 3 4 3 5" xfId="13663" xr:uid="{00000000-0005-0000-0000-000078710000}"/>
    <cellStyle name="Migliaia 3 4 4" xfId="8281" xr:uid="{00000000-0005-0000-0000-000079710000}"/>
    <cellStyle name="Migliaia 3 4 4 2" xfId="29984" xr:uid="{00000000-0005-0000-0000-00007A710000}"/>
    <cellStyle name="Migliaia 3 4 4 2 2" xfId="35464" xr:uid="{00000000-0005-0000-0000-00007B710000}"/>
    <cellStyle name="Migliaia 3 4 4 2 3" xfId="40766" xr:uid="{00000000-0005-0000-0000-00007C710000}"/>
    <cellStyle name="Migliaia 3 4 4 3" xfId="32914" xr:uid="{00000000-0005-0000-0000-00007D710000}"/>
    <cellStyle name="Migliaia 3 4 4 4" xfId="38115" xr:uid="{00000000-0005-0000-0000-00007E710000}"/>
    <cellStyle name="Migliaia 3 4 5" xfId="7626" xr:uid="{00000000-0005-0000-0000-00007F710000}"/>
    <cellStyle name="Migliaia 3 4 5 2" xfId="29985" xr:uid="{00000000-0005-0000-0000-000080710000}"/>
    <cellStyle name="Migliaia 3 4 5 2 2" xfId="35465" xr:uid="{00000000-0005-0000-0000-000081710000}"/>
    <cellStyle name="Migliaia 3 4 5 2 3" xfId="40767" xr:uid="{00000000-0005-0000-0000-000082710000}"/>
    <cellStyle name="Migliaia 3 4 5 3" xfId="32915" xr:uid="{00000000-0005-0000-0000-000083710000}"/>
    <cellStyle name="Migliaia 3 4 5 4" xfId="38116" xr:uid="{00000000-0005-0000-0000-000084710000}"/>
    <cellStyle name="Migliaia 3 4 6" xfId="7014" xr:uid="{00000000-0005-0000-0000-000085710000}"/>
    <cellStyle name="Migliaia 3 4 6 2" xfId="17787" xr:uid="{00000000-0005-0000-0000-000086710000}"/>
    <cellStyle name="Migliaia 3 4 6 2 2" xfId="35466" xr:uid="{00000000-0005-0000-0000-000087710000}"/>
    <cellStyle name="Migliaia 3 4 6 2 3" xfId="40768" xr:uid="{00000000-0005-0000-0000-000088710000}"/>
    <cellStyle name="Migliaia 3 4 6 2 4" xfId="29986" xr:uid="{00000000-0005-0000-0000-000089710000}"/>
    <cellStyle name="Migliaia 3 4 6 3" xfId="32916" xr:uid="{00000000-0005-0000-0000-00008A710000}"/>
    <cellStyle name="Migliaia 3 4 6 4" xfId="38117" xr:uid="{00000000-0005-0000-0000-00008B710000}"/>
    <cellStyle name="Migliaia 3 4 6 5" xfId="20983" xr:uid="{00000000-0005-0000-0000-00008C710000}"/>
    <cellStyle name="Migliaia 3 4 6 6" xfId="42521" xr:uid="{00000000-0005-0000-0000-00008D710000}"/>
    <cellStyle name="Migliaia 3 4 6 7" xfId="46780" xr:uid="{00000000-0005-0000-0000-00008E710000}"/>
    <cellStyle name="Migliaia 3 4 6 8" xfId="49796" xr:uid="{00000000-0005-0000-0000-00008F710000}"/>
    <cellStyle name="Migliaia 3 4 7" xfId="16626" xr:uid="{00000000-0005-0000-0000-000090710000}"/>
    <cellStyle name="Migliaia 3 4 7 2" xfId="29987" xr:uid="{00000000-0005-0000-0000-000091710000}"/>
    <cellStyle name="Migliaia 3 4 7 2 2" xfId="35467" xr:uid="{00000000-0005-0000-0000-000092710000}"/>
    <cellStyle name="Migliaia 3 4 7 2 3" xfId="40769" xr:uid="{00000000-0005-0000-0000-000093710000}"/>
    <cellStyle name="Migliaia 3 4 7 3" xfId="32917" xr:uid="{00000000-0005-0000-0000-000094710000}"/>
    <cellStyle name="Migliaia 3 4 7 4" xfId="38118" xr:uid="{00000000-0005-0000-0000-000095710000}"/>
    <cellStyle name="Migliaia 3 4 7 5" xfId="20984" xr:uid="{00000000-0005-0000-0000-000096710000}"/>
    <cellStyle name="Migliaia 3 4 8" xfId="20980" xr:uid="{00000000-0005-0000-0000-000097710000}"/>
    <cellStyle name="Migliaia 3 4 9" xfId="2459" xr:uid="{00000000-0005-0000-0000-000098710000}"/>
    <cellStyle name="Migliaia 3 5" xfId="502" xr:uid="{00000000-0005-0000-0000-000099710000}"/>
    <cellStyle name="Migliaia 3 5 2" xfId="4434" xr:uid="{00000000-0005-0000-0000-00009A710000}"/>
    <cellStyle name="Migliaia 3 5 2 2" xfId="14737" xr:uid="{00000000-0005-0000-0000-00009B710000}"/>
    <cellStyle name="Migliaia 3 5 2 2 2" xfId="35468" xr:uid="{00000000-0005-0000-0000-00009C710000}"/>
    <cellStyle name="Migliaia 3 5 2 2 3" xfId="40770" xr:uid="{00000000-0005-0000-0000-00009D710000}"/>
    <cellStyle name="Migliaia 3 5 2 3" xfId="16629" xr:uid="{00000000-0005-0000-0000-00009E710000}"/>
    <cellStyle name="Migliaia 3 5 2 3 2" xfId="32918" xr:uid="{00000000-0005-0000-0000-00009F710000}"/>
    <cellStyle name="Migliaia 3 5 2 4" xfId="38119" xr:uid="{00000000-0005-0000-0000-0000A0710000}"/>
    <cellStyle name="Migliaia 3 5 2 5" xfId="12662" xr:uid="{00000000-0005-0000-0000-0000A1710000}"/>
    <cellStyle name="Migliaia 3 5 3" xfId="7628" xr:uid="{00000000-0005-0000-0000-0000A2710000}"/>
    <cellStyle name="Migliaia 3 5 3 2" xfId="29988" xr:uid="{00000000-0005-0000-0000-0000A3710000}"/>
    <cellStyle name="Migliaia 3 5 3 2 2" xfId="35469" xr:uid="{00000000-0005-0000-0000-0000A4710000}"/>
    <cellStyle name="Migliaia 3 5 3 2 3" xfId="40771" xr:uid="{00000000-0005-0000-0000-0000A5710000}"/>
    <cellStyle name="Migliaia 3 5 3 3" xfId="32919" xr:uid="{00000000-0005-0000-0000-0000A6710000}"/>
    <cellStyle name="Migliaia 3 5 3 4" xfId="38120" xr:uid="{00000000-0005-0000-0000-0000A7710000}"/>
    <cellStyle name="Migliaia 3 5 4" xfId="7016" xr:uid="{00000000-0005-0000-0000-0000A8710000}"/>
    <cellStyle name="Migliaia 3 5 4 2" xfId="17789" xr:uid="{00000000-0005-0000-0000-0000A9710000}"/>
    <cellStyle name="Migliaia 3 5 4 2 2" xfId="35470" xr:uid="{00000000-0005-0000-0000-0000AA710000}"/>
    <cellStyle name="Migliaia 3 5 4 2 3" xfId="40772" xr:uid="{00000000-0005-0000-0000-0000AB710000}"/>
    <cellStyle name="Migliaia 3 5 4 2 4" xfId="29989" xr:uid="{00000000-0005-0000-0000-0000AC710000}"/>
    <cellStyle name="Migliaia 3 5 4 3" xfId="32920" xr:uid="{00000000-0005-0000-0000-0000AD710000}"/>
    <cellStyle name="Migliaia 3 5 4 4" xfId="38121" xr:uid="{00000000-0005-0000-0000-0000AE710000}"/>
    <cellStyle name="Migliaia 3 5 4 5" xfId="20986" xr:uid="{00000000-0005-0000-0000-0000AF710000}"/>
    <cellStyle name="Migliaia 3 5 4 6" xfId="42522" xr:uid="{00000000-0005-0000-0000-0000B0710000}"/>
    <cellStyle name="Migliaia 3 5 4 7" xfId="46782" xr:uid="{00000000-0005-0000-0000-0000B1710000}"/>
    <cellStyle name="Migliaia 3 5 4 8" xfId="49798" xr:uid="{00000000-0005-0000-0000-0000B2710000}"/>
    <cellStyle name="Migliaia 3 5 5" xfId="16628" xr:uid="{00000000-0005-0000-0000-0000B3710000}"/>
    <cellStyle name="Migliaia 3 5 5 2" xfId="29990" xr:uid="{00000000-0005-0000-0000-0000B4710000}"/>
    <cellStyle name="Migliaia 3 5 5 2 2" xfId="35471" xr:uid="{00000000-0005-0000-0000-0000B5710000}"/>
    <cellStyle name="Migliaia 3 5 5 2 3" xfId="40773" xr:uid="{00000000-0005-0000-0000-0000B6710000}"/>
    <cellStyle name="Migliaia 3 5 5 3" xfId="32921" xr:uid="{00000000-0005-0000-0000-0000B7710000}"/>
    <cellStyle name="Migliaia 3 5 5 4" xfId="38122" xr:uid="{00000000-0005-0000-0000-0000B8710000}"/>
    <cellStyle name="Migliaia 3 5 5 5" xfId="20987" xr:uid="{00000000-0005-0000-0000-0000B9710000}"/>
    <cellStyle name="Migliaia 3 5 6" xfId="20988" xr:uid="{00000000-0005-0000-0000-0000BA710000}"/>
    <cellStyle name="Migliaia 3 5 6 2" xfId="29991" xr:uid="{00000000-0005-0000-0000-0000BB710000}"/>
    <cellStyle name="Migliaia 3 5 6 2 2" xfId="35472" xr:uid="{00000000-0005-0000-0000-0000BC710000}"/>
    <cellStyle name="Migliaia 3 5 6 2 3" xfId="40774" xr:uid="{00000000-0005-0000-0000-0000BD710000}"/>
    <cellStyle name="Migliaia 3 5 6 3" xfId="32922" xr:uid="{00000000-0005-0000-0000-0000BE710000}"/>
    <cellStyle name="Migliaia 3 5 6 4" xfId="38123" xr:uid="{00000000-0005-0000-0000-0000BF710000}"/>
    <cellStyle name="Migliaia 3 5 7" xfId="20985" xr:uid="{00000000-0005-0000-0000-0000C0710000}"/>
    <cellStyle name="Migliaia 3 5 8" xfId="2460" xr:uid="{00000000-0005-0000-0000-0000C1710000}"/>
    <cellStyle name="Migliaia 3 6" xfId="2455" xr:uid="{00000000-0005-0000-0000-0000C2710000}"/>
    <cellStyle name="Migliaia 3 6 2" xfId="4429" xr:uid="{00000000-0005-0000-0000-0000C3710000}"/>
    <cellStyle name="Migliaia 3 6 2 2" xfId="6033" xr:uid="{00000000-0005-0000-0000-0000C4710000}"/>
    <cellStyle name="Migliaia 3 6 2 3" xfId="14965" xr:uid="{00000000-0005-0000-0000-0000C5710000}"/>
    <cellStyle name="Migliaia 3 6 2 4" xfId="16631" xr:uid="{00000000-0005-0000-0000-0000C6710000}"/>
    <cellStyle name="Migliaia 3 6 2 5" xfId="28653" xr:uid="{00000000-0005-0000-0000-0000C7710000}"/>
    <cellStyle name="Migliaia 3 6 2 6" xfId="12664" xr:uid="{00000000-0005-0000-0000-0000C8710000}"/>
    <cellStyle name="Migliaia 3 6 3" xfId="5785" xr:uid="{00000000-0005-0000-0000-0000C9710000}"/>
    <cellStyle name="Migliaia 3 6 3 2" xfId="31566" xr:uid="{00000000-0005-0000-0000-0000CA710000}"/>
    <cellStyle name="Migliaia 3 6 3 2 2" xfId="36726" xr:uid="{00000000-0005-0000-0000-0000CB710000}"/>
    <cellStyle name="Migliaia 3 6 3 2 3" xfId="42028" xr:uid="{00000000-0005-0000-0000-0000CC710000}"/>
    <cellStyle name="Migliaia 3 6 3 3" xfId="34075" xr:uid="{00000000-0005-0000-0000-0000CD710000}"/>
    <cellStyle name="Migliaia 3 6 3 4" xfId="39377" xr:uid="{00000000-0005-0000-0000-0000CE710000}"/>
    <cellStyle name="Migliaia 3 6 4" xfId="16630" xr:uid="{00000000-0005-0000-0000-0000CF710000}"/>
    <cellStyle name="Migliaia 3 6 4 2" xfId="35473" xr:uid="{00000000-0005-0000-0000-0000D0710000}"/>
    <cellStyle name="Migliaia 3 6 4 3" xfId="40775" xr:uid="{00000000-0005-0000-0000-0000D1710000}"/>
    <cellStyle name="Migliaia 3 6 4 4" xfId="29992" xr:uid="{00000000-0005-0000-0000-0000D2710000}"/>
    <cellStyle name="Migliaia 3 6 5" xfId="32923" xr:uid="{00000000-0005-0000-0000-0000D3710000}"/>
    <cellStyle name="Migliaia 3 6 6" xfId="38124" xr:uid="{00000000-0005-0000-0000-0000D4710000}"/>
    <cellStyle name="Migliaia 3 6 7" xfId="12663" xr:uid="{00000000-0005-0000-0000-0000D5710000}"/>
    <cellStyle name="Migliaia 3 7" xfId="4079" xr:uid="{00000000-0005-0000-0000-0000D6710000}"/>
    <cellStyle name="Migliaia 3 7 2" xfId="10549" xr:uid="{00000000-0005-0000-0000-0000D7710000}"/>
    <cellStyle name="Migliaia 3 7 2 2" xfId="31567" xr:uid="{00000000-0005-0000-0000-0000D8710000}"/>
    <cellStyle name="Migliaia 3 7 2 2 2" xfId="36727" xr:uid="{00000000-0005-0000-0000-0000D9710000}"/>
    <cellStyle name="Migliaia 3 7 2 2 3" xfId="42029" xr:uid="{00000000-0005-0000-0000-0000DA710000}"/>
    <cellStyle name="Migliaia 3 7 2 3" xfId="34076" xr:uid="{00000000-0005-0000-0000-0000DB710000}"/>
    <cellStyle name="Migliaia 3 7 2 4" xfId="39378" xr:uid="{00000000-0005-0000-0000-0000DC710000}"/>
    <cellStyle name="Migliaia 3 7 3" xfId="16632" xr:uid="{00000000-0005-0000-0000-0000DD710000}"/>
    <cellStyle name="Migliaia 3 7 3 2" xfId="35474" xr:uid="{00000000-0005-0000-0000-0000DE710000}"/>
    <cellStyle name="Migliaia 3 7 3 3" xfId="40776" xr:uid="{00000000-0005-0000-0000-0000DF710000}"/>
    <cellStyle name="Migliaia 3 7 3 4" xfId="29993" xr:uid="{00000000-0005-0000-0000-0000E0710000}"/>
    <cellStyle name="Migliaia 3 7 4" xfId="32924" xr:uid="{00000000-0005-0000-0000-0000E1710000}"/>
    <cellStyle name="Migliaia 3 7 5" xfId="38125" xr:uid="{00000000-0005-0000-0000-0000E2710000}"/>
    <cellStyle name="Migliaia 3 7 6" xfId="12665" xr:uid="{00000000-0005-0000-0000-0000E3710000}"/>
    <cellStyle name="Migliaia 3 8" xfId="3649" xr:uid="{00000000-0005-0000-0000-0000E4710000}"/>
    <cellStyle name="Migliaia 3 8 2" xfId="10254" xr:uid="{00000000-0005-0000-0000-0000E5710000}"/>
    <cellStyle name="Migliaia 3 8 2 2" xfId="31568" xr:uid="{00000000-0005-0000-0000-0000E6710000}"/>
    <cellStyle name="Migliaia 3 8 2 2 2" xfId="36728" xr:uid="{00000000-0005-0000-0000-0000E7710000}"/>
    <cellStyle name="Migliaia 3 8 2 2 3" xfId="42030" xr:uid="{00000000-0005-0000-0000-0000E8710000}"/>
    <cellStyle name="Migliaia 3 8 2 3" xfId="34077" xr:uid="{00000000-0005-0000-0000-0000E9710000}"/>
    <cellStyle name="Migliaia 3 8 2 4" xfId="39379" xr:uid="{00000000-0005-0000-0000-0000EA710000}"/>
    <cellStyle name="Migliaia 3 8 3" xfId="16633" xr:uid="{00000000-0005-0000-0000-0000EB710000}"/>
    <cellStyle name="Migliaia 3 8 3 2" xfId="35475" xr:uid="{00000000-0005-0000-0000-0000EC710000}"/>
    <cellStyle name="Migliaia 3 8 3 3" xfId="40777" xr:uid="{00000000-0005-0000-0000-0000ED710000}"/>
    <cellStyle name="Migliaia 3 8 3 4" xfId="29994" xr:uid="{00000000-0005-0000-0000-0000EE710000}"/>
    <cellStyle name="Migliaia 3 8 4" xfId="32925" xr:uid="{00000000-0005-0000-0000-0000EF710000}"/>
    <cellStyle name="Migliaia 3 8 5" xfId="38126" xr:uid="{00000000-0005-0000-0000-0000F0710000}"/>
    <cellStyle name="Migliaia 3 8 6" xfId="12666" xr:uid="{00000000-0005-0000-0000-0000F1710000}"/>
    <cellStyle name="Migliaia 3 9" xfId="13483" xr:uid="{00000000-0005-0000-0000-0000F2710000}"/>
    <cellStyle name="Migliaia 3 9 2" xfId="29995" xr:uid="{00000000-0005-0000-0000-0000F3710000}"/>
    <cellStyle name="Migliaia 3 9 2 2" xfId="35476" xr:uid="{00000000-0005-0000-0000-0000F4710000}"/>
    <cellStyle name="Migliaia 3 9 2 3" xfId="40778" xr:uid="{00000000-0005-0000-0000-0000F5710000}"/>
    <cellStyle name="Migliaia 3 9 3" xfId="32926" xr:uid="{00000000-0005-0000-0000-0000F6710000}"/>
    <cellStyle name="Migliaia 3 9 4" xfId="38127" xr:uid="{00000000-0005-0000-0000-0000F7710000}"/>
    <cellStyle name="Migliaia 30" xfId="503" xr:uid="{00000000-0005-0000-0000-0000F8710000}"/>
    <cellStyle name="Migliaia 30 10" xfId="16634" xr:uid="{00000000-0005-0000-0000-0000F9710000}"/>
    <cellStyle name="Migliaia 30 10 2" xfId="35477" xr:uid="{00000000-0005-0000-0000-0000FA710000}"/>
    <cellStyle name="Migliaia 30 10 3" xfId="40779" xr:uid="{00000000-0005-0000-0000-0000FB710000}"/>
    <cellStyle name="Migliaia 30 10 4" xfId="29996" xr:uid="{00000000-0005-0000-0000-0000FC710000}"/>
    <cellStyle name="Migliaia 30 11" xfId="32927" xr:uid="{00000000-0005-0000-0000-0000FD710000}"/>
    <cellStyle name="Migliaia 30 12" xfId="38128" xr:uid="{00000000-0005-0000-0000-0000FE710000}"/>
    <cellStyle name="Migliaia 30 13" xfId="1850" xr:uid="{00000000-0005-0000-0000-0000FF710000}"/>
    <cellStyle name="Migliaia 30 2" xfId="504" xr:uid="{00000000-0005-0000-0000-000000720000}"/>
    <cellStyle name="Migliaia 30 2 2" xfId="2462" xr:uid="{00000000-0005-0000-0000-000001720000}"/>
    <cellStyle name="Migliaia 30 2 2 2" xfId="4436" xr:uid="{00000000-0005-0000-0000-000002720000}"/>
    <cellStyle name="Migliaia 30 2 2 2 2" xfId="10690" xr:uid="{00000000-0005-0000-0000-000003720000}"/>
    <cellStyle name="Migliaia 30 2 2 2 2 2" xfId="35478" xr:uid="{00000000-0005-0000-0000-000004720000}"/>
    <cellStyle name="Migliaia 30 2 2 2 2 3" xfId="40780" xr:uid="{00000000-0005-0000-0000-000005720000}"/>
    <cellStyle name="Migliaia 30 2 2 2 3" xfId="14738" xr:uid="{00000000-0005-0000-0000-000006720000}"/>
    <cellStyle name="Migliaia 30 2 2 2 4" xfId="16637" xr:uid="{00000000-0005-0000-0000-000007720000}"/>
    <cellStyle name="Migliaia 30 2 2 2 4 2" xfId="38129" xr:uid="{00000000-0005-0000-0000-000008720000}"/>
    <cellStyle name="Migliaia 30 2 2 2 5" xfId="12667" xr:uid="{00000000-0005-0000-0000-000009720000}"/>
    <cellStyle name="Migliaia 30 2 2 3" xfId="7915" xr:uid="{00000000-0005-0000-0000-00000A720000}"/>
    <cellStyle name="Migliaia 30 2 2 3 2" xfId="31569" xr:uid="{00000000-0005-0000-0000-00000B720000}"/>
    <cellStyle name="Migliaia 30 2 2 3 2 2" xfId="36729" xr:uid="{00000000-0005-0000-0000-00000C720000}"/>
    <cellStyle name="Migliaia 30 2 2 3 2 3" xfId="42031" xr:uid="{00000000-0005-0000-0000-00000D720000}"/>
    <cellStyle name="Migliaia 30 2 2 3 3" xfId="34078" xr:uid="{00000000-0005-0000-0000-00000E720000}"/>
    <cellStyle name="Migliaia 30 2 2 3 4" xfId="39380" xr:uid="{00000000-0005-0000-0000-00000F720000}"/>
    <cellStyle name="Migliaia 30 2 2 4" xfId="7017" xr:uid="{00000000-0005-0000-0000-000010720000}"/>
    <cellStyle name="Migliaia 30 2 2 4 2" xfId="17790" xr:uid="{00000000-0005-0000-0000-000011720000}"/>
    <cellStyle name="Migliaia 30 2 2 4 3" xfId="20526" xr:uid="{00000000-0005-0000-0000-000012720000}"/>
    <cellStyle name="Migliaia 30 2 2 4 4" xfId="46783" xr:uid="{00000000-0005-0000-0000-000013720000}"/>
    <cellStyle name="Migliaia 30 2 2 4 5" xfId="49799" xr:uid="{00000000-0005-0000-0000-000014720000}"/>
    <cellStyle name="Migliaia 30 2 2 5" xfId="16636" xr:uid="{00000000-0005-0000-0000-000015720000}"/>
    <cellStyle name="Migliaia 30 2 2 6" xfId="20991" xr:uid="{00000000-0005-0000-0000-000016720000}"/>
    <cellStyle name="Migliaia 30 2 3" xfId="4083" xr:uid="{00000000-0005-0000-0000-000017720000}"/>
    <cellStyle name="Migliaia 30 2 3 2" xfId="10553" xr:uid="{00000000-0005-0000-0000-000018720000}"/>
    <cellStyle name="Migliaia 30 2 3 2 2" xfId="31570" xr:uid="{00000000-0005-0000-0000-000019720000}"/>
    <cellStyle name="Migliaia 30 2 3 2 2 2" xfId="36730" xr:uid="{00000000-0005-0000-0000-00001A720000}"/>
    <cellStyle name="Migliaia 30 2 3 2 2 3" xfId="42032" xr:uid="{00000000-0005-0000-0000-00001B720000}"/>
    <cellStyle name="Migliaia 30 2 3 2 3" xfId="34079" xr:uid="{00000000-0005-0000-0000-00001C720000}"/>
    <cellStyle name="Migliaia 30 2 3 2 4" xfId="39381" xr:uid="{00000000-0005-0000-0000-00001D720000}"/>
    <cellStyle name="Migliaia 30 2 3 3" xfId="16638" xr:uid="{00000000-0005-0000-0000-00001E720000}"/>
    <cellStyle name="Migliaia 30 2 3 3 2" xfId="35479" xr:uid="{00000000-0005-0000-0000-00001F720000}"/>
    <cellStyle name="Migliaia 30 2 3 3 3" xfId="40781" xr:uid="{00000000-0005-0000-0000-000020720000}"/>
    <cellStyle name="Migliaia 30 2 3 3 4" xfId="29997" xr:uid="{00000000-0005-0000-0000-000021720000}"/>
    <cellStyle name="Migliaia 30 2 3 4" xfId="32928" xr:uid="{00000000-0005-0000-0000-000022720000}"/>
    <cellStyle name="Migliaia 30 2 3 5" xfId="38130" xr:uid="{00000000-0005-0000-0000-000023720000}"/>
    <cellStyle name="Migliaia 30 2 3 6" xfId="12668" xr:uid="{00000000-0005-0000-0000-000024720000}"/>
    <cellStyle name="Migliaia 30 2 4" xfId="3654" xr:uid="{00000000-0005-0000-0000-000025720000}"/>
    <cellStyle name="Migliaia 30 2 4 2" xfId="10258" xr:uid="{00000000-0005-0000-0000-000026720000}"/>
    <cellStyle name="Migliaia 30 2 4 2 2" xfId="35480" xr:uid="{00000000-0005-0000-0000-000027720000}"/>
    <cellStyle name="Migliaia 30 2 4 2 3" xfId="40782" xr:uid="{00000000-0005-0000-0000-000028720000}"/>
    <cellStyle name="Migliaia 30 2 4 3" xfId="15017" xr:uid="{00000000-0005-0000-0000-000029720000}"/>
    <cellStyle name="Migliaia 30 2 4 4" xfId="16639" xr:uid="{00000000-0005-0000-0000-00002A720000}"/>
    <cellStyle name="Migliaia 30 2 4 4 2" xfId="38131" xr:uid="{00000000-0005-0000-0000-00002B720000}"/>
    <cellStyle name="Migliaia 30 2 4 5" xfId="12669" xr:uid="{00000000-0005-0000-0000-00002C720000}"/>
    <cellStyle name="Migliaia 30 2 5" xfId="9430" xr:uid="{00000000-0005-0000-0000-00002D720000}"/>
    <cellStyle name="Migliaia 30 2 5 2" xfId="29998" xr:uid="{00000000-0005-0000-0000-00002E720000}"/>
    <cellStyle name="Migliaia 30 2 5 2 2" xfId="35481" xr:uid="{00000000-0005-0000-0000-00002F720000}"/>
    <cellStyle name="Migliaia 30 2 5 2 3" xfId="40783" xr:uid="{00000000-0005-0000-0000-000030720000}"/>
    <cellStyle name="Migliaia 30 2 5 3" xfId="32929" xr:uid="{00000000-0005-0000-0000-000031720000}"/>
    <cellStyle name="Migliaia 30 2 5 4" xfId="38132" xr:uid="{00000000-0005-0000-0000-000032720000}"/>
    <cellStyle name="Migliaia 30 2 6" xfId="16635" xr:uid="{00000000-0005-0000-0000-000033720000}"/>
    <cellStyle name="Migliaia 30 2 6 2" xfId="29999" xr:uid="{00000000-0005-0000-0000-000034720000}"/>
    <cellStyle name="Migliaia 30 2 6 2 2" xfId="35482" xr:uid="{00000000-0005-0000-0000-000035720000}"/>
    <cellStyle name="Migliaia 30 2 6 2 3" xfId="40784" xr:uid="{00000000-0005-0000-0000-000036720000}"/>
    <cellStyle name="Migliaia 30 2 6 3" xfId="32930" xr:uid="{00000000-0005-0000-0000-000037720000}"/>
    <cellStyle name="Migliaia 30 2 6 4" xfId="38133" xr:uid="{00000000-0005-0000-0000-000038720000}"/>
    <cellStyle name="Migliaia 30 2 6 5" xfId="20992" xr:uid="{00000000-0005-0000-0000-000039720000}"/>
    <cellStyle name="Migliaia 30 2 7" xfId="20990" xr:uid="{00000000-0005-0000-0000-00003A720000}"/>
    <cellStyle name="Migliaia 30 2 8" xfId="1851" xr:uid="{00000000-0005-0000-0000-00003B720000}"/>
    <cellStyle name="Migliaia 30 3" xfId="505" xr:uid="{00000000-0005-0000-0000-00003C720000}"/>
    <cellStyle name="Migliaia 30 3 10" xfId="20993" xr:uid="{00000000-0005-0000-0000-00003D720000}"/>
    <cellStyle name="Migliaia 30 3 11" xfId="12670" xr:uid="{00000000-0005-0000-0000-00003E720000}"/>
    <cellStyle name="Migliaia 30 3 12" xfId="1852" xr:uid="{00000000-0005-0000-0000-00003F720000}"/>
    <cellStyle name="Migliaia 30 3 2" xfId="506" xr:uid="{00000000-0005-0000-0000-000040720000}"/>
    <cellStyle name="Migliaia 30 3 2 2" xfId="4438" xr:uid="{00000000-0005-0000-0000-000041720000}"/>
    <cellStyle name="Migliaia 30 3 2 2 2" xfId="8282" xr:uid="{00000000-0005-0000-0000-000042720000}"/>
    <cellStyle name="Migliaia 30 3 2 2 2 2" xfId="14739" xr:uid="{00000000-0005-0000-0000-000043720000}"/>
    <cellStyle name="Migliaia 30 3 2 2 2 2 2" xfId="18171" xr:uid="{00000000-0005-0000-0000-000044720000}"/>
    <cellStyle name="Migliaia 30 3 2 2 2 2 2 2" xfId="35483" xr:uid="{00000000-0005-0000-0000-000045720000}"/>
    <cellStyle name="Migliaia 30 3 2 2 2 2 3" xfId="40785" xr:uid="{00000000-0005-0000-0000-000046720000}"/>
    <cellStyle name="Migliaia 30 3 2 2 2 2 4" xfId="30000" xr:uid="{00000000-0005-0000-0000-000047720000}"/>
    <cellStyle name="Migliaia 30 3 2 2 2 3" xfId="32931" xr:uid="{00000000-0005-0000-0000-000048720000}"/>
    <cellStyle name="Migliaia 30 3 2 2 2 4" xfId="38134" xr:uid="{00000000-0005-0000-0000-000049720000}"/>
    <cellStyle name="Migliaia 30 3 2 2 2 5" xfId="43031" xr:uid="{00000000-0005-0000-0000-00004A720000}"/>
    <cellStyle name="Migliaia 30 3 2 2 2 6" xfId="47177" xr:uid="{00000000-0005-0000-0000-00004B720000}"/>
    <cellStyle name="Migliaia 30 3 2 2 2 7" xfId="50193" xr:uid="{00000000-0005-0000-0000-00004C720000}"/>
    <cellStyle name="Migliaia 30 3 2 2 2 8" xfId="13968" xr:uid="{00000000-0005-0000-0000-00004D720000}"/>
    <cellStyle name="Migliaia 30 3 2 2 3" xfId="7861" xr:uid="{00000000-0005-0000-0000-00004E720000}"/>
    <cellStyle name="Migliaia 30 3 2 2 4" xfId="7018" xr:uid="{00000000-0005-0000-0000-00004F720000}"/>
    <cellStyle name="Migliaia 30 3 2 2 4 2" xfId="17791" xr:uid="{00000000-0005-0000-0000-000050720000}"/>
    <cellStyle name="Migliaia 30 3 2 2 4 3" xfId="42523" xr:uid="{00000000-0005-0000-0000-000051720000}"/>
    <cellStyle name="Migliaia 30 3 2 2 4 4" xfId="46784" xr:uid="{00000000-0005-0000-0000-000052720000}"/>
    <cellStyle name="Migliaia 30 3 2 2 4 5" xfId="49800" xr:uid="{00000000-0005-0000-0000-000053720000}"/>
    <cellStyle name="Migliaia 30 3 2 2 5" xfId="16642" xr:uid="{00000000-0005-0000-0000-000054720000}"/>
    <cellStyle name="Migliaia 30 3 2 2 6" xfId="20995" xr:uid="{00000000-0005-0000-0000-000055720000}"/>
    <cellStyle name="Migliaia 30 3 2 3" xfId="3656" xr:uid="{00000000-0005-0000-0000-000056720000}"/>
    <cellStyle name="Migliaia 30 3 2 3 2" xfId="8529" xr:uid="{00000000-0005-0000-0000-000057720000}"/>
    <cellStyle name="Migliaia 30 3 2 3 2 2" xfId="35484" xr:uid="{00000000-0005-0000-0000-000058720000}"/>
    <cellStyle name="Migliaia 30 3 2 3 2 3" xfId="40786" xr:uid="{00000000-0005-0000-0000-000059720000}"/>
    <cellStyle name="Migliaia 30 3 2 3 2 4" xfId="30001" xr:uid="{00000000-0005-0000-0000-00005A720000}"/>
    <cellStyle name="Migliaia 30 3 2 3 3" xfId="8283" xr:uid="{00000000-0005-0000-0000-00005B720000}"/>
    <cellStyle name="Migliaia 30 3 2 3 4" xfId="16643" xr:uid="{00000000-0005-0000-0000-00005C720000}"/>
    <cellStyle name="Migliaia 30 3 2 3 4 2" xfId="38135" xr:uid="{00000000-0005-0000-0000-00005D720000}"/>
    <cellStyle name="Migliaia 30 3 2 3 5" xfId="12671" xr:uid="{00000000-0005-0000-0000-00005E720000}"/>
    <cellStyle name="Migliaia 30 3 2 4" xfId="7629" xr:uid="{00000000-0005-0000-0000-00005F720000}"/>
    <cellStyle name="Migliaia 30 3 2 4 2" xfId="14387" xr:uid="{00000000-0005-0000-0000-000060720000}"/>
    <cellStyle name="Migliaia 30 3 2 4 2 2" xfId="35485" xr:uid="{00000000-0005-0000-0000-000061720000}"/>
    <cellStyle name="Migliaia 30 3 2 4 2 3" xfId="40787" xr:uid="{00000000-0005-0000-0000-000062720000}"/>
    <cellStyle name="Migliaia 30 3 2 4 3" xfId="32932" xr:uid="{00000000-0005-0000-0000-000063720000}"/>
    <cellStyle name="Migliaia 30 3 2 4 4" xfId="38136" xr:uid="{00000000-0005-0000-0000-000064720000}"/>
    <cellStyle name="Migliaia 30 3 2 4 5" xfId="13486" xr:uid="{00000000-0005-0000-0000-000065720000}"/>
    <cellStyle name="Migliaia 30 3 2 5" xfId="13661" xr:uid="{00000000-0005-0000-0000-000066720000}"/>
    <cellStyle name="Migliaia 30 3 2 5 2" xfId="30002" xr:uid="{00000000-0005-0000-0000-000067720000}"/>
    <cellStyle name="Migliaia 30 3 2 5 2 2" xfId="35486" xr:uid="{00000000-0005-0000-0000-000068720000}"/>
    <cellStyle name="Migliaia 30 3 2 5 2 3" xfId="40788" xr:uid="{00000000-0005-0000-0000-000069720000}"/>
    <cellStyle name="Migliaia 30 3 2 5 3" xfId="32933" xr:uid="{00000000-0005-0000-0000-00006A720000}"/>
    <cellStyle name="Migliaia 30 3 2 5 4" xfId="38137" xr:uid="{00000000-0005-0000-0000-00006B720000}"/>
    <cellStyle name="Migliaia 30 3 2 6" xfId="16641" xr:uid="{00000000-0005-0000-0000-00006C720000}"/>
    <cellStyle name="Migliaia 30 3 2 6 2" xfId="30003" xr:uid="{00000000-0005-0000-0000-00006D720000}"/>
    <cellStyle name="Migliaia 30 3 2 6 2 2" xfId="35487" xr:uid="{00000000-0005-0000-0000-00006E720000}"/>
    <cellStyle name="Migliaia 30 3 2 6 2 3" xfId="40789" xr:uid="{00000000-0005-0000-0000-00006F720000}"/>
    <cellStyle name="Migliaia 30 3 2 6 3" xfId="32934" xr:uid="{00000000-0005-0000-0000-000070720000}"/>
    <cellStyle name="Migliaia 30 3 2 6 4" xfId="38138" xr:uid="{00000000-0005-0000-0000-000071720000}"/>
    <cellStyle name="Migliaia 30 3 2 6 5" xfId="20996" xr:uid="{00000000-0005-0000-0000-000072720000}"/>
    <cellStyle name="Migliaia 30 3 2 7" xfId="20994" xr:uid="{00000000-0005-0000-0000-000073720000}"/>
    <cellStyle name="Migliaia 30 3 2 8" xfId="2464" xr:uid="{00000000-0005-0000-0000-000074720000}"/>
    <cellStyle name="Migliaia 30 3 3" xfId="2463" xr:uid="{00000000-0005-0000-0000-000075720000}"/>
    <cellStyle name="Migliaia 30 3 3 2" xfId="4437" xr:uid="{00000000-0005-0000-0000-000076720000}"/>
    <cellStyle name="Migliaia 30 3 3 2 2" xfId="6036" xr:uid="{00000000-0005-0000-0000-000077720000}"/>
    <cellStyle name="Migliaia 30 3 3 2 2 2" xfId="35489" xr:uid="{00000000-0005-0000-0000-000078720000}"/>
    <cellStyle name="Migliaia 30 3 3 2 2 3" xfId="40791" xr:uid="{00000000-0005-0000-0000-000079720000}"/>
    <cellStyle name="Migliaia 30 3 3 2 3" xfId="14515" xr:uid="{00000000-0005-0000-0000-00007A720000}"/>
    <cellStyle name="Migliaia 30 3 3 2 4" xfId="16645" xr:uid="{00000000-0005-0000-0000-00007B720000}"/>
    <cellStyle name="Migliaia 30 3 3 2 4 2" xfId="38140" xr:uid="{00000000-0005-0000-0000-00007C720000}"/>
    <cellStyle name="Migliaia 30 3 3 2 5" xfId="12673" xr:uid="{00000000-0005-0000-0000-00007D720000}"/>
    <cellStyle name="Migliaia 30 3 3 3" xfId="5788" xr:uid="{00000000-0005-0000-0000-00007E720000}"/>
    <cellStyle name="Migliaia 30 3 3 3 2" xfId="30006" xr:uid="{00000000-0005-0000-0000-00007F720000}"/>
    <cellStyle name="Migliaia 30 3 3 3 2 2" xfId="35490" xr:uid="{00000000-0005-0000-0000-000080720000}"/>
    <cellStyle name="Migliaia 30 3 3 3 2 3" xfId="40792" xr:uid="{00000000-0005-0000-0000-000081720000}"/>
    <cellStyle name="Migliaia 30 3 3 3 3" xfId="32936" xr:uid="{00000000-0005-0000-0000-000082720000}"/>
    <cellStyle name="Migliaia 30 3 3 3 4" xfId="38141" xr:uid="{00000000-0005-0000-0000-000083720000}"/>
    <cellStyle name="Migliaia 30 3 3 4" xfId="16644" xr:uid="{00000000-0005-0000-0000-000084720000}"/>
    <cellStyle name="Migliaia 30 3 3 4 2" xfId="30007" xr:uid="{00000000-0005-0000-0000-000085720000}"/>
    <cellStyle name="Migliaia 30 3 3 4 2 2" xfId="35491" xr:uid="{00000000-0005-0000-0000-000086720000}"/>
    <cellStyle name="Migliaia 30 3 3 4 2 3" xfId="40793" xr:uid="{00000000-0005-0000-0000-000087720000}"/>
    <cellStyle name="Migliaia 30 3 3 4 3" xfId="32937" xr:uid="{00000000-0005-0000-0000-000088720000}"/>
    <cellStyle name="Migliaia 30 3 3 4 4" xfId="38142" xr:uid="{00000000-0005-0000-0000-000089720000}"/>
    <cellStyle name="Migliaia 30 3 3 4 5" xfId="20998" xr:uid="{00000000-0005-0000-0000-00008A720000}"/>
    <cellStyle name="Migliaia 30 3 3 5" xfId="20999" xr:uid="{00000000-0005-0000-0000-00008B720000}"/>
    <cellStyle name="Migliaia 30 3 3 5 2" xfId="30008" xr:uid="{00000000-0005-0000-0000-00008C720000}"/>
    <cellStyle name="Migliaia 30 3 3 5 2 2" xfId="35492" xr:uid="{00000000-0005-0000-0000-00008D720000}"/>
    <cellStyle name="Migliaia 30 3 3 5 2 3" xfId="40794" xr:uid="{00000000-0005-0000-0000-00008E720000}"/>
    <cellStyle name="Migliaia 30 3 3 5 3" xfId="32938" xr:uid="{00000000-0005-0000-0000-00008F720000}"/>
    <cellStyle name="Migliaia 30 3 3 5 4" xfId="38143" xr:uid="{00000000-0005-0000-0000-000090720000}"/>
    <cellStyle name="Migliaia 30 3 3 6" xfId="30004" xr:uid="{00000000-0005-0000-0000-000091720000}"/>
    <cellStyle name="Migliaia 30 3 3 6 2" xfId="35488" xr:uid="{00000000-0005-0000-0000-000092720000}"/>
    <cellStyle name="Migliaia 30 3 3 6 3" xfId="40790" xr:uid="{00000000-0005-0000-0000-000093720000}"/>
    <cellStyle name="Migliaia 30 3 3 7" xfId="32935" xr:uid="{00000000-0005-0000-0000-000094720000}"/>
    <cellStyle name="Migliaia 30 3 3 8" xfId="38139" xr:uid="{00000000-0005-0000-0000-000095720000}"/>
    <cellStyle name="Migliaia 30 3 3 9" xfId="12672" xr:uid="{00000000-0005-0000-0000-000096720000}"/>
    <cellStyle name="Migliaia 30 3 4" xfId="3288" xr:uid="{00000000-0005-0000-0000-000097720000}"/>
    <cellStyle name="Migliaia 30 3 4 2" xfId="4798" xr:uid="{00000000-0005-0000-0000-000098720000}"/>
    <cellStyle name="Migliaia 30 3 4 2 2" xfId="10750" xr:uid="{00000000-0005-0000-0000-000099720000}"/>
    <cellStyle name="Migliaia 30 3 4 2 3" xfId="14436" xr:uid="{00000000-0005-0000-0000-00009A720000}"/>
    <cellStyle name="Migliaia 30 3 4 2 4" xfId="16647" xr:uid="{00000000-0005-0000-0000-00009B720000}"/>
    <cellStyle name="Migliaia 30 3 4 2 5" xfId="28656" xr:uid="{00000000-0005-0000-0000-00009C720000}"/>
    <cellStyle name="Migliaia 30 3 4 2 6" xfId="12675" xr:uid="{00000000-0005-0000-0000-00009D720000}"/>
    <cellStyle name="Migliaia 30 3 4 3" xfId="9998" xr:uid="{00000000-0005-0000-0000-00009E720000}"/>
    <cellStyle name="Migliaia 30 3 4 3 2" xfId="31571" xr:uid="{00000000-0005-0000-0000-00009F720000}"/>
    <cellStyle name="Migliaia 30 3 4 3 2 2" xfId="36731" xr:uid="{00000000-0005-0000-0000-0000A0720000}"/>
    <cellStyle name="Migliaia 30 3 4 3 2 3" xfId="42033" xr:uid="{00000000-0005-0000-0000-0000A1720000}"/>
    <cellStyle name="Migliaia 30 3 4 3 3" xfId="34080" xr:uid="{00000000-0005-0000-0000-0000A2720000}"/>
    <cellStyle name="Migliaia 30 3 4 3 4" xfId="39382" xr:uid="{00000000-0005-0000-0000-0000A3720000}"/>
    <cellStyle name="Migliaia 30 3 4 4" xfId="16646" xr:uid="{00000000-0005-0000-0000-0000A4720000}"/>
    <cellStyle name="Migliaia 30 3 4 4 2" xfId="35493" xr:uid="{00000000-0005-0000-0000-0000A5720000}"/>
    <cellStyle name="Migliaia 30 3 4 4 3" xfId="40795" xr:uid="{00000000-0005-0000-0000-0000A6720000}"/>
    <cellStyle name="Migliaia 30 3 4 4 4" xfId="30009" xr:uid="{00000000-0005-0000-0000-0000A7720000}"/>
    <cellStyle name="Migliaia 30 3 4 5" xfId="32939" xr:uid="{00000000-0005-0000-0000-0000A8720000}"/>
    <cellStyle name="Migliaia 30 3 4 6" xfId="38144" xr:uid="{00000000-0005-0000-0000-0000A9720000}"/>
    <cellStyle name="Migliaia 30 3 4 7" xfId="12674" xr:uid="{00000000-0005-0000-0000-0000AA720000}"/>
    <cellStyle name="Migliaia 30 3 5" xfId="4084" xr:uid="{00000000-0005-0000-0000-0000AB720000}"/>
    <cellStyle name="Migliaia 30 3 5 2" xfId="10554" xr:uid="{00000000-0005-0000-0000-0000AC720000}"/>
    <cellStyle name="Migliaia 30 3 5 2 2" xfId="31572" xr:uid="{00000000-0005-0000-0000-0000AD720000}"/>
    <cellStyle name="Migliaia 30 3 5 2 2 2" xfId="36732" xr:uid="{00000000-0005-0000-0000-0000AE720000}"/>
    <cellStyle name="Migliaia 30 3 5 2 2 3" xfId="42034" xr:uid="{00000000-0005-0000-0000-0000AF720000}"/>
    <cellStyle name="Migliaia 30 3 5 2 3" xfId="34081" xr:uid="{00000000-0005-0000-0000-0000B0720000}"/>
    <cellStyle name="Migliaia 30 3 5 2 4" xfId="39383" xr:uid="{00000000-0005-0000-0000-0000B1720000}"/>
    <cellStyle name="Migliaia 30 3 5 3" xfId="16648" xr:uid="{00000000-0005-0000-0000-0000B2720000}"/>
    <cellStyle name="Migliaia 30 3 5 3 2" xfId="35494" xr:uid="{00000000-0005-0000-0000-0000B3720000}"/>
    <cellStyle name="Migliaia 30 3 5 3 3" xfId="40796" xr:uid="{00000000-0005-0000-0000-0000B4720000}"/>
    <cellStyle name="Migliaia 30 3 5 3 4" xfId="30010" xr:uid="{00000000-0005-0000-0000-0000B5720000}"/>
    <cellStyle name="Migliaia 30 3 5 4" xfId="32940" xr:uid="{00000000-0005-0000-0000-0000B6720000}"/>
    <cellStyle name="Migliaia 30 3 5 5" xfId="38145" xr:uid="{00000000-0005-0000-0000-0000B7720000}"/>
    <cellStyle name="Migliaia 30 3 5 6" xfId="12676" xr:uid="{00000000-0005-0000-0000-0000B8720000}"/>
    <cellStyle name="Migliaia 30 3 6" xfId="3655" xr:uid="{00000000-0005-0000-0000-0000B9720000}"/>
    <cellStyle name="Migliaia 30 3 6 2" xfId="10259" xr:uid="{00000000-0005-0000-0000-0000BA720000}"/>
    <cellStyle name="Migliaia 30 3 6 2 2" xfId="35495" xr:uid="{00000000-0005-0000-0000-0000BB720000}"/>
    <cellStyle name="Migliaia 30 3 6 2 3" xfId="40797" xr:uid="{00000000-0005-0000-0000-0000BC720000}"/>
    <cellStyle name="Migliaia 30 3 6 3" xfId="15016" xr:uid="{00000000-0005-0000-0000-0000BD720000}"/>
    <cellStyle name="Migliaia 30 3 6 4" xfId="16649" xr:uid="{00000000-0005-0000-0000-0000BE720000}"/>
    <cellStyle name="Migliaia 30 3 6 4 2" xfId="38146" xr:uid="{00000000-0005-0000-0000-0000BF720000}"/>
    <cellStyle name="Migliaia 30 3 6 5" xfId="12677" xr:uid="{00000000-0005-0000-0000-0000C0720000}"/>
    <cellStyle name="Migliaia 30 3 7" xfId="7835" xr:uid="{00000000-0005-0000-0000-0000C1720000}"/>
    <cellStyle name="Migliaia 30 3 7 2" xfId="30011" xr:uid="{00000000-0005-0000-0000-0000C2720000}"/>
    <cellStyle name="Migliaia 30 3 7 2 2" xfId="35496" xr:uid="{00000000-0005-0000-0000-0000C3720000}"/>
    <cellStyle name="Migliaia 30 3 7 2 3" xfId="40798" xr:uid="{00000000-0005-0000-0000-0000C4720000}"/>
    <cellStyle name="Migliaia 30 3 7 3" xfId="32941" xr:uid="{00000000-0005-0000-0000-0000C5720000}"/>
    <cellStyle name="Migliaia 30 3 7 4" xfId="38147" xr:uid="{00000000-0005-0000-0000-0000C6720000}"/>
    <cellStyle name="Migliaia 30 3 8" xfId="13662" xr:uid="{00000000-0005-0000-0000-0000C7720000}"/>
    <cellStyle name="Migliaia 30 3 8 2" xfId="30012" xr:uid="{00000000-0005-0000-0000-0000C8720000}"/>
    <cellStyle name="Migliaia 30 3 8 2 2" xfId="35497" xr:uid="{00000000-0005-0000-0000-0000C9720000}"/>
    <cellStyle name="Migliaia 30 3 8 2 3" xfId="40799" xr:uid="{00000000-0005-0000-0000-0000CA720000}"/>
    <cellStyle name="Migliaia 30 3 8 3" xfId="32942" xr:uid="{00000000-0005-0000-0000-0000CB720000}"/>
    <cellStyle name="Migliaia 30 3 8 4" xfId="38148" xr:uid="{00000000-0005-0000-0000-0000CC720000}"/>
    <cellStyle name="Migliaia 30 3 8 5" xfId="21001" xr:uid="{00000000-0005-0000-0000-0000CD720000}"/>
    <cellStyle name="Migliaia 30 3 9" xfId="16640" xr:uid="{00000000-0005-0000-0000-0000CE720000}"/>
    <cellStyle name="Migliaia 30 4" xfId="507" xr:uid="{00000000-0005-0000-0000-0000CF720000}"/>
    <cellStyle name="Migliaia 30 4 2" xfId="4439" xr:uid="{00000000-0005-0000-0000-0000D0720000}"/>
    <cellStyle name="Migliaia 30 4 2 2" xfId="5135" xr:uid="{00000000-0005-0000-0000-0000D1720000}"/>
    <cellStyle name="Migliaia 30 4 2 2 2" xfId="30013" xr:uid="{00000000-0005-0000-0000-0000D2720000}"/>
    <cellStyle name="Migliaia 30 4 2 2 2 2" xfId="35498" xr:uid="{00000000-0005-0000-0000-0000D3720000}"/>
    <cellStyle name="Migliaia 30 4 2 2 2 3" xfId="40800" xr:uid="{00000000-0005-0000-0000-0000D4720000}"/>
    <cellStyle name="Migliaia 30 4 2 2 3" xfId="32943" xr:uid="{00000000-0005-0000-0000-0000D5720000}"/>
    <cellStyle name="Migliaia 30 4 2 2 4" xfId="38149" xr:uid="{00000000-0005-0000-0000-0000D6720000}"/>
    <cellStyle name="Migliaia 30 4 2 3" xfId="8284" xr:uid="{00000000-0005-0000-0000-0000D7720000}"/>
    <cellStyle name="Migliaia 30 4 2 3 2" xfId="30014" xr:uid="{00000000-0005-0000-0000-0000D8720000}"/>
    <cellStyle name="Migliaia 30 4 2 3 2 2" xfId="35499" xr:uid="{00000000-0005-0000-0000-0000D9720000}"/>
    <cellStyle name="Migliaia 30 4 2 3 2 3" xfId="40801" xr:uid="{00000000-0005-0000-0000-0000DA720000}"/>
    <cellStyle name="Migliaia 30 4 2 3 3" xfId="32944" xr:uid="{00000000-0005-0000-0000-0000DB720000}"/>
    <cellStyle name="Migliaia 30 4 2 3 4" xfId="38150" xr:uid="{00000000-0005-0000-0000-0000DC720000}"/>
    <cellStyle name="Migliaia 30 4 2 4" xfId="7631" xr:uid="{00000000-0005-0000-0000-0000DD720000}"/>
    <cellStyle name="Migliaia 30 4 2 5" xfId="7020" xr:uid="{00000000-0005-0000-0000-0000DE720000}"/>
    <cellStyle name="Migliaia 30 4 2 5 2" xfId="17793" xr:uid="{00000000-0005-0000-0000-0000DF720000}"/>
    <cellStyle name="Migliaia 30 4 2 5 3" xfId="42524" xr:uid="{00000000-0005-0000-0000-0000E0720000}"/>
    <cellStyle name="Migliaia 30 4 2 5 4" xfId="46786" xr:uid="{00000000-0005-0000-0000-0000E1720000}"/>
    <cellStyle name="Migliaia 30 4 2 5 5" xfId="49802" xr:uid="{00000000-0005-0000-0000-0000E2720000}"/>
    <cellStyle name="Migliaia 30 4 2 6" xfId="16651" xr:uid="{00000000-0005-0000-0000-0000E3720000}"/>
    <cellStyle name="Migliaia 30 4 2 7" xfId="21003" xr:uid="{00000000-0005-0000-0000-0000E4720000}"/>
    <cellStyle name="Migliaia 30 4 3" xfId="5136" xr:uid="{00000000-0005-0000-0000-0000E5720000}"/>
    <cellStyle name="Migliaia 30 4 3 2" xfId="14516" xr:uid="{00000000-0005-0000-0000-0000E6720000}"/>
    <cellStyle name="Migliaia 30 4 3 2 2" xfId="35500" xr:uid="{00000000-0005-0000-0000-0000E7720000}"/>
    <cellStyle name="Migliaia 30 4 3 2 3" xfId="40802" xr:uid="{00000000-0005-0000-0000-0000E8720000}"/>
    <cellStyle name="Migliaia 30 4 3 3" xfId="32945" xr:uid="{00000000-0005-0000-0000-0000E9720000}"/>
    <cellStyle name="Migliaia 30 4 3 4" xfId="38151" xr:uid="{00000000-0005-0000-0000-0000EA720000}"/>
    <cellStyle name="Migliaia 30 4 3 5" xfId="13660" xr:uid="{00000000-0005-0000-0000-0000EB720000}"/>
    <cellStyle name="Migliaia 30 4 4" xfId="8285" xr:uid="{00000000-0005-0000-0000-0000EC720000}"/>
    <cellStyle name="Migliaia 30 4 4 2" xfId="30015" xr:uid="{00000000-0005-0000-0000-0000ED720000}"/>
    <cellStyle name="Migliaia 30 4 4 2 2" xfId="35501" xr:uid="{00000000-0005-0000-0000-0000EE720000}"/>
    <cellStyle name="Migliaia 30 4 4 2 3" xfId="40803" xr:uid="{00000000-0005-0000-0000-0000EF720000}"/>
    <cellStyle name="Migliaia 30 4 4 3" xfId="32946" xr:uid="{00000000-0005-0000-0000-0000F0720000}"/>
    <cellStyle name="Migliaia 30 4 4 4" xfId="38152" xr:uid="{00000000-0005-0000-0000-0000F1720000}"/>
    <cellStyle name="Migliaia 30 4 5" xfId="7630" xr:uid="{00000000-0005-0000-0000-0000F2720000}"/>
    <cellStyle name="Migliaia 30 4 5 2" xfId="30016" xr:uid="{00000000-0005-0000-0000-0000F3720000}"/>
    <cellStyle name="Migliaia 30 4 5 2 2" xfId="35502" xr:uid="{00000000-0005-0000-0000-0000F4720000}"/>
    <cellStyle name="Migliaia 30 4 5 2 3" xfId="40804" xr:uid="{00000000-0005-0000-0000-0000F5720000}"/>
    <cellStyle name="Migliaia 30 4 5 3" xfId="32947" xr:uid="{00000000-0005-0000-0000-0000F6720000}"/>
    <cellStyle name="Migliaia 30 4 5 4" xfId="38153" xr:uid="{00000000-0005-0000-0000-0000F7720000}"/>
    <cellStyle name="Migliaia 30 4 6" xfId="7019" xr:uid="{00000000-0005-0000-0000-0000F8720000}"/>
    <cellStyle name="Migliaia 30 4 6 2" xfId="17792" xr:uid="{00000000-0005-0000-0000-0000F9720000}"/>
    <cellStyle name="Migliaia 30 4 6 2 2" xfId="35503" xr:uid="{00000000-0005-0000-0000-0000FA720000}"/>
    <cellStyle name="Migliaia 30 4 6 2 3" xfId="40805" xr:uid="{00000000-0005-0000-0000-0000FB720000}"/>
    <cellStyle name="Migliaia 30 4 6 2 4" xfId="30017" xr:uid="{00000000-0005-0000-0000-0000FC720000}"/>
    <cellStyle name="Migliaia 30 4 6 3" xfId="32948" xr:uid="{00000000-0005-0000-0000-0000FD720000}"/>
    <cellStyle name="Migliaia 30 4 6 4" xfId="38154" xr:uid="{00000000-0005-0000-0000-0000FE720000}"/>
    <cellStyle name="Migliaia 30 4 6 5" xfId="21004" xr:uid="{00000000-0005-0000-0000-0000FF720000}"/>
    <cellStyle name="Migliaia 30 4 6 6" xfId="43590" xr:uid="{00000000-0005-0000-0000-000000730000}"/>
    <cellStyle name="Migliaia 30 4 6 7" xfId="46785" xr:uid="{00000000-0005-0000-0000-000001730000}"/>
    <cellStyle name="Migliaia 30 4 6 8" xfId="49801" xr:uid="{00000000-0005-0000-0000-000002730000}"/>
    <cellStyle name="Migliaia 30 4 7" xfId="16650" xr:uid="{00000000-0005-0000-0000-000003730000}"/>
    <cellStyle name="Migliaia 30 4 7 2" xfId="30018" xr:uid="{00000000-0005-0000-0000-000004730000}"/>
    <cellStyle name="Migliaia 30 4 7 2 2" xfId="35504" xr:uid="{00000000-0005-0000-0000-000005730000}"/>
    <cellStyle name="Migliaia 30 4 7 2 3" xfId="40806" xr:uid="{00000000-0005-0000-0000-000006730000}"/>
    <cellStyle name="Migliaia 30 4 7 3" xfId="32949" xr:uid="{00000000-0005-0000-0000-000007730000}"/>
    <cellStyle name="Migliaia 30 4 7 4" xfId="38155" xr:uid="{00000000-0005-0000-0000-000008730000}"/>
    <cellStyle name="Migliaia 30 4 7 5" xfId="21005" xr:uid="{00000000-0005-0000-0000-000009730000}"/>
    <cellStyle name="Migliaia 30 4 8" xfId="21002" xr:uid="{00000000-0005-0000-0000-00000A730000}"/>
    <cellStyle name="Migliaia 30 4 9" xfId="2465" xr:uid="{00000000-0005-0000-0000-00000B730000}"/>
    <cellStyle name="Migliaia 30 5" xfId="508" xr:uid="{00000000-0005-0000-0000-00000C730000}"/>
    <cellStyle name="Migliaia 30 5 2" xfId="4440" xr:uid="{00000000-0005-0000-0000-00000D730000}"/>
    <cellStyle name="Migliaia 30 5 2 2" xfId="14740" xr:uid="{00000000-0005-0000-0000-00000E730000}"/>
    <cellStyle name="Migliaia 30 5 2 2 2" xfId="35505" xr:uid="{00000000-0005-0000-0000-00000F730000}"/>
    <cellStyle name="Migliaia 30 5 2 2 3" xfId="40807" xr:uid="{00000000-0005-0000-0000-000010730000}"/>
    <cellStyle name="Migliaia 30 5 2 3" xfId="16653" xr:uid="{00000000-0005-0000-0000-000011730000}"/>
    <cellStyle name="Migliaia 30 5 2 3 2" xfId="32950" xr:uid="{00000000-0005-0000-0000-000012730000}"/>
    <cellStyle name="Migliaia 30 5 2 4" xfId="38156" xr:uid="{00000000-0005-0000-0000-000013730000}"/>
    <cellStyle name="Migliaia 30 5 2 5" xfId="12678" xr:uid="{00000000-0005-0000-0000-000014730000}"/>
    <cellStyle name="Migliaia 30 5 3" xfId="7632" xr:uid="{00000000-0005-0000-0000-000015730000}"/>
    <cellStyle name="Migliaia 30 5 3 2" xfId="30019" xr:uid="{00000000-0005-0000-0000-000016730000}"/>
    <cellStyle name="Migliaia 30 5 3 2 2" xfId="35506" xr:uid="{00000000-0005-0000-0000-000017730000}"/>
    <cellStyle name="Migliaia 30 5 3 2 3" xfId="40808" xr:uid="{00000000-0005-0000-0000-000018730000}"/>
    <cellStyle name="Migliaia 30 5 3 3" xfId="32951" xr:uid="{00000000-0005-0000-0000-000019730000}"/>
    <cellStyle name="Migliaia 30 5 3 4" xfId="38157" xr:uid="{00000000-0005-0000-0000-00001A730000}"/>
    <cellStyle name="Migliaia 30 5 4" xfId="7021" xr:uid="{00000000-0005-0000-0000-00001B730000}"/>
    <cellStyle name="Migliaia 30 5 4 2" xfId="17794" xr:uid="{00000000-0005-0000-0000-00001C730000}"/>
    <cellStyle name="Migliaia 30 5 4 2 2" xfId="35507" xr:uid="{00000000-0005-0000-0000-00001D730000}"/>
    <cellStyle name="Migliaia 30 5 4 2 3" xfId="40809" xr:uid="{00000000-0005-0000-0000-00001E730000}"/>
    <cellStyle name="Migliaia 30 5 4 2 4" xfId="30020" xr:uid="{00000000-0005-0000-0000-00001F730000}"/>
    <cellStyle name="Migliaia 30 5 4 3" xfId="32952" xr:uid="{00000000-0005-0000-0000-000020730000}"/>
    <cellStyle name="Migliaia 30 5 4 4" xfId="38158" xr:uid="{00000000-0005-0000-0000-000021730000}"/>
    <cellStyle name="Migliaia 30 5 4 5" xfId="21007" xr:uid="{00000000-0005-0000-0000-000022730000}"/>
    <cellStyle name="Migliaia 30 5 4 6" xfId="43885" xr:uid="{00000000-0005-0000-0000-000023730000}"/>
    <cellStyle name="Migliaia 30 5 4 7" xfId="46787" xr:uid="{00000000-0005-0000-0000-000024730000}"/>
    <cellStyle name="Migliaia 30 5 4 8" xfId="49803" xr:uid="{00000000-0005-0000-0000-000025730000}"/>
    <cellStyle name="Migliaia 30 5 5" xfId="16652" xr:uid="{00000000-0005-0000-0000-000026730000}"/>
    <cellStyle name="Migliaia 30 5 5 2" xfId="30021" xr:uid="{00000000-0005-0000-0000-000027730000}"/>
    <cellStyle name="Migliaia 30 5 5 2 2" xfId="35508" xr:uid="{00000000-0005-0000-0000-000028730000}"/>
    <cellStyle name="Migliaia 30 5 5 2 3" xfId="40810" xr:uid="{00000000-0005-0000-0000-000029730000}"/>
    <cellStyle name="Migliaia 30 5 5 3" xfId="32953" xr:uid="{00000000-0005-0000-0000-00002A730000}"/>
    <cellStyle name="Migliaia 30 5 5 4" xfId="38159" xr:uid="{00000000-0005-0000-0000-00002B730000}"/>
    <cellStyle name="Migliaia 30 5 5 5" xfId="21008" xr:uid="{00000000-0005-0000-0000-00002C730000}"/>
    <cellStyle name="Migliaia 30 5 6" xfId="21009" xr:uid="{00000000-0005-0000-0000-00002D730000}"/>
    <cellStyle name="Migliaia 30 5 6 2" xfId="30022" xr:uid="{00000000-0005-0000-0000-00002E730000}"/>
    <cellStyle name="Migliaia 30 5 6 2 2" xfId="35509" xr:uid="{00000000-0005-0000-0000-00002F730000}"/>
    <cellStyle name="Migliaia 30 5 6 2 3" xfId="40811" xr:uid="{00000000-0005-0000-0000-000030730000}"/>
    <cellStyle name="Migliaia 30 5 6 3" xfId="32954" xr:uid="{00000000-0005-0000-0000-000031730000}"/>
    <cellStyle name="Migliaia 30 5 6 4" xfId="38160" xr:uid="{00000000-0005-0000-0000-000032730000}"/>
    <cellStyle name="Migliaia 30 5 7" xfId="21006" xr:uid="{00000000-0005-0000-0000-000033730000}"/>
    <cellStyle name="Migliaia 30 5 8" xfId="2466" xr:uid="{00000000-0005-0000-0000-000034730000}"/>
    <cellStyle name="Migliaia 30 6" xfId="2461" xr:uid="{00000000-0005-0000-0000-000035730000}"/>
    <cellStyle name="Migliaia 30 6 2" xfId="4435" xr:uid="{00000000-0005-0000-0000-000036730000}"/>
    <cellStyle name="Migliaia 30 6 2 2" xfId="6035" xr:uid="{00000000-0005-0000-0000-000037730000}"/>
    <cellStyle name="Migliaia 30 6 2 3" xfId="14964" xr:uid="{00000000-0005-0000-0000-000038730000}"/>
    <cellStyle name="Migliaia 30 6 2 4" xfId="16655" xr:uid="{00000000-0005-0000-0000-000039730000}"/>
    <cellStyle name="Migliaia 30 6 2 5" xfId="28658" xr:uid="{00000000-0005-0000-0000-00003A730000}"/>
    <cellStyle name="Migliaia 30 6 2 6" xfId="12680" xr:uid="{00000000-0005-0000-0000-00003B730000}"/>
    <cellStyle name="Migliaia 30 6 3" xfId="5787" xr:uid="{00000000-0005-0000-0000-00003C730000}"/>
    <cellStyle name="Migliaia 30 6 3 2" xfId="31573" xr:uid="{00000000-0005-0000-0000-00003D730000}"/>
    <cellStyle name="Migliaia 30 6 3 2 2" xfId="36733" xr:uid="{00000000-0005-0000-0000-00003E730000}"/>
    <cellStyle name="Migliaia 30 6 3 2 3" xfId="42035" xr:uid="{00000000-0005-0000-0000-00003F730000}"/>
    <cellStyle name="Migliaia 30 6 3 3" xfId="34082" xr:uid="{00000000-0005-0000-0000-000040730000}"/>
    <cellStyle name="Migliaia 30 6 3 4" xfId="39384" xr:uid="{00000000-0005-0000-0000-000041730000}"/>
    <cellStyle name="Migliaia 30 6 4" xfId="16654" xr:uid="{00000000-0005-0000-0000-000042730000}"/>
    <cellStyle name="Migliaia 30 6 4 2" xfId="35510" xr:uid="{00000000-0005-0000-0000-000043730000}"/>
    <cellStyle name="Migliaia 30 6 4 3" xfId="40812" xr:uid="{00000000-0005-0000-0000-000044730000}"/>
    <cellStyle name="Migliaia 30 6 4 4" xfId="30023" xr:uid="{00000000-0005-0000-0000-000045730000}"/>
    <cellStyle name="Migliaia 30 6 5" xfId="32955" xr:uid="{00000000-0005-0000-0000-000046730000}"/>
    <cellStyle name="Migliaia 30 6 6" xfId="38161" xr:uid="{00000000-0005-0000-0000-000047730000}"/>
    <cellStyle name="Migliaia 30 6 7" xfId="12679" xr:uid="{00000000-0005-0000-0000-000048730000}"/>
    <cellStyle name="Migliaia 30 7" xfId="4082" xr:uid="{00000000-0005-0000-0000-000049730000}"/>
    <cellStyle name="Migliaia 30 7 2" xfId="10552" xr:uid="{00000000-0005-0000-0000-00004A730000}"/>
    <cellStyle name="Migliaia 30 7 2 2" xfId="31574" xr:uid="{00000000-0005-0000-0000-00004B730000}"/>
    <cellStyle name="Migliaia 30 7 2 2 2" xfId="36734" xr:uid="{00000000-0005-0000-0000-00004C730000}"/>
    <cellStyle name="Migliaia 30 7 2 2 3" xfId="42036" xr:uid="{00000000-0005-0000-0000-00004D730000}"/>
    <cellStyle name="Migliaia 30 7 2 3" xfId="34083" xr:uid="{00000000-0005-0000-0000-00004E730000}"/>
    <cellStyle name="Migliaia 30 7 2 4" xfId="39385" xr:uid="{00000000-0005-0000-0000-00004F730000}"/>
    <cellStyle name="Migliaia 30 7 3" xfId="16656" xr:uid="{00000000-0005-0000-0000-000050730000}"/>
    <cellStyle name="Migliaia 30 7 3 2" xfId="35511" xr:uid="{00000000-0005-0000-0000-000051730000}"/>
    <cellStyle name="Migliaia 30 7 3 3" xfId="40813" xr:uid="{00000000-0005-0000-0000-000052730000}"/>
    <cellStyle name="Migliaia 30 7 3 4" xfId="30024" xr:uid="{00000000-0005-0000-0000-000053730000}"/>
    <cellStyle name="Migliaia 30 7 4" xfId="32956" xr:uid="{00000000-0005-0000-0000-000054730000}"/>
    <cellStyle name="Migliaia 30 7 5" xfId="38162" xr:uid="{00000000-0005-0000-0000-000055730000}"/>
    <cellStyle name="Migliaia 30 7 6" xfId="12681" xr:uid="{00000000-0005-0000-0000-000056730000}"/>
    <cellStyle name="Migliaia 30 8" xfId="3653" xr:uid="{00000000-0005-0000-0000-000057730000}"/>
    <cellStyle name="Migliaia 30 8 2" xfId="10257" xr:uid="{00000000-0005-0000-0000-000058730000}"/>
    <cellStyle name="Migliaia 30 8 2 2" xfId="31575" xr:uid="{00000000-0005-0000-0000-000059730000}"/>
    <cellStyle name="Migliaia 30 8 2 2 2" xfId="36735" xr:uid="{00000000-0005-0000-0000-00005A730000}"/>
    <cellStyle name="Migliaia 30 8 2 2 3" xfId="42037" xr:uid="{00000000-0005-0000-0000-00005B730000}"/>
    <cellStyle name="Migliaia 30 8 2 3" xfId="34084" xr:uid="{00000000-0005-0000-0000-00005C730000}"/>
    <cellStyle name="Migliaia 30 8 2 4" xfId="39386" xr:uid="{00000000-0005-0000-0000-00005D730000}"/>
    <cellStyle name="Migliaia 30 8 3" xfId="16657" xr:uid="{00000000-0005-0000-0000-00005E730000}"/>
    <cellStyle name="Migliaia 30 8 3 2" xfId="35512" xr:uid="{00000000-0005-0000-0000-00005F730000}"/>
    <cellStyle name="Migliaia 30 8 3 3" xfId="40814" xr:uid="{00000000-0005-0000-0000-000060730000}"/>
    <cellStyle name="Migliaia 30 8 3 4" xfId="30025" xr:uid="{00000000-0005-0000-0000-000061730000}"/>
    <cellStyle name="Migliaia 30 8 4" xfId="32957" xr:uid="{00000000-0005-0000-0000-000062730000}"/>
    <cellStyle name="Migliaia 30 8 5" xfId="38163" xr:uid="{00000000-0005-0000-0000-000063730000}"/>
    <cellStyle name="Migliaia 30 8 6" xfId="12682" xr:uid="{00000000-0005-0000-0000-000064730000}"/>
    <cellStyle name="Migliaia 30 9" xfId="13485" xr:uid="{00000000-0005-0000-0000-000065730000}"/>
    <cellStyle name="Migliaia 30 9 2" xfId="30026" xr:uid="{00000000-0005-0000-0000-000066730000}"/>
    <cellStyle name="Migliaia 30 9 2 2" xfId="35513" xr:uid="{00000000-0005-0000-0000-000067730000}"/>
    <cellStyle name="Migliaia 30 9 2 3" xfId="40815" xr:uid="{00000000-0005-0000-0000-000068730000}"/>
    <cellStyle name="Migliaia 30 9 3" xfId="32958" xr:uid="{00000000-0005-0000-0000-000069730000}"/>
    <cellStyle name="Migliaia 30 9 4" xfId="38164" xr:uid="{00000000-0005-0000-0000-00006A730000}"/>
    <cellStyle name="Migliaia 31" xfId="509" xr:uid="{00000000-0005-0000-0000-00006B730000}"/>
    <cellStyle name="Migliaia 31 10" xfId="16658" xr:uid="{00000000-0005-0000-0000-00006C730000}"/>
    <cellStyle name="Migliaia 31 10 2" xfId="35514" xr:uid="{00000000-0005-0000-0000-00006D730000}"/>
    <cellStyle name="Migliaia 31 10 3" xfId="40816" xr:uid="{00000000-0005-0000-0000-00006E730000}"/>
    <cellStyle name="Migliaia 31 10 4" xfId="30027" xr:uid="{00000000-0005-0000-0000-00006F730000}"/>
    <cellStyle name="Migliaia 31 11" xfId="32959" xr:uid="{00000000-0005-0000-0000-000070730000}"/>
    <cellStyle name="Migliaia 31 12" xfId="38165" xr:uid="{00000000-0005-0000-0000-000071730000}"/>
    <cellStyle name="Migliaia 31 13" xfId="1853" xr:uid="{00000000-0005-0000-0000-000072730000}"/>
    <cellStyle name="Migliaia 31 2" xfId="510" xr:uid="{00000000-0005-0000-0000-000073730000}"/>
    <cellStyle name="Migliaia 31 2 2" xfId="2468" xr:uid="{00000000-0005-0000-0000-000074730000}"/>
    <cellStyle name="Migliaia 31 2 2 2" xfId="4442" xr:uid="{00000000-0005-0000-0000-000075730000}"/>
    <cellStyle name="Migliaia 31 2 2 2 2" xfId="10691" xr:uid="{00000000-0005-0000-0000-000076730000}"/>
    <cellStyle name="Migliaia 31 2 2 2 2 2" xfId="35515" xr:uid="{00000000-0005-0000-0000-000077730000}"/>
    <cellStyle name="Migliaia 31 2 2 2 2 3" xfId="40817" xr:uid="{00000000-0005-0000-0000-000078730000}"/>
    <cellStyle name="Migliaia 31 2 2 2 3" xfId="14741" xr:uid="{00000000-0005-0000-0000-000079730000}"/>
    <cellStyle name="Migliaia 31 2 2 2 4" xfId="16661" xr:uid="{00000000-0005-0000-0000-00007A730000}"/>
    <cellStyle name="Migliaia 31 2 2 2 4 2" xfId="38166" xr:uid="{00000000-0005-0000-0000-00007B730000}"/>
    <cellStyle name="Migliaia 31 2 2 2 5" xfId="12683" xr:uid="{00000000-0005-0000-0000-00007C730000}"/>
    <cellStyle name="Migliaia 31 2 2 3" xfId="7916" xr:uid="{00000000-0005-0000-0000-00007D730000}"/>
    <cellStyle name="Migliaia 31 2 2 3 2" xfId="31576" xr:uid="{00000000-0005-0000-0000-00007E730000}"/>
    <cellStyle name="Migliaia 31 2 2 3 2 2" xfId="36736" xr:uid="{00000000-0005-0000-0000-00007F730000}"/>
    <cellStyle name="Migliaia 31 2 2 3 2 3" xfId="42038" xr:uid="{00000000-0005-0000-0000-000080730000}"/>
    <cellStyle name="Migliaia 31 2 2 3 3" xfId="34085" xr:uid="{00000000-0005-0000-0000-000081730000}"/>
    <cellStyle name="Migliaia 31 2 2 3 4" xfId="39387" xr:uid="{00000000-0005-0000-0000-000082730000}"/>
    <cellStyle name="Migliaia 31 2 2 4" xfId="7022" xr:uid="{00000000-0005-0000-0000-000083730000}"/>
    <cellStyle name="Migliaia 31 2 2 4 2" xfId="17795" xr:uid="{00000000-0005-0000-0000-000084730000}"/>
    <cellStyle name="Migliaia 31 2 2 4 3" xfId="44183" xr:uid="{00000000-0005-0000-0000-000085730000}"/>
    <cellStyle name="Migliaia 31 2 2 4 4" xfId="46788" xr:uid="{00000000-0005-0000-0000-000086730000}"/>
    <cellStyle name="Migliaia 31 2 2 4 5" xfId="49804" xr:uid="{00000000-0005-0000-0000-000087730000}"/>
    <cellStyle name="Migliaia 31 2 2 5" xfId="16660" xr:uid="{00000000-0005-0000-0000-000088730000}"/>
    <cellStyle name="Migliaia 31 2 2 6" xfId="21011" xr:uid="{00000000-0005-0000-0000-000089730000}"/>
    <cellStyle name="Migliaia 31 2 3" xfId="4086" xr:uid="{00000000-0005-0000-0000-00008A730000}"/>
    <cellStyle name="Migliaia 31 2 3 2" xfId="10556" xr:uid="{00000000-0005-0000-0000-00008B730000}"/>
    <cellStyle name="Migliaia 31 2 3 2 2" xfId="31577" xr:uid="{00000000-0005-0000-0000-00008C730000}"/>
    <cellStyle name="Migliaia 31 2 3 2 2 2" xfId="36737" xr:uid="{00000000-0005-0000-0000-00008D730000}"/>
    <cellStyle name="Migliaia 31 2 3 2 2 3" xfId="42039" xr:uid="{00000000-0005-0000-0000-00008E730000}"/>
    <cellStyle name="Migliaia 31 2 3 2 3" xfId="34086" xr:uid="{00000000-0005-0000-0000-00008F730000}"/>
    <cellStyle name="Migliaia 31 2 3 2 4" xfId="39388" xr:uid="{00000000-0005-0000-0000-000090730000}"/>
    <cellStyle name="Migliaia 31 2 3 3" xfId="16662" xr:uid="{00000000-0005-0000-0000-000091730000}"/>
    <cellStyle name="Migliaia 31 2 3 3 2" xfId="35516" xr:uid="{00000000-0005-0000-0000-000092730000}"/>
    <cellStyle name="Migliaia 31 2 3 3 3" xfId="40818" xr:uid="{00000000-0005-0000-0000-000093730000}"/>
    <cellStyle name="Migliaia 31 2 3 3 4" xfId="30028" xr:uid="{00000000-0005-0000-0000-000094730000}"/>
    <cellStyle name="Migliaia 31 2 3 4" xfId="32960" xr:uid="{00000000-0005-0000-0000-000095730000}"/>
    <cellStyle name="Migliaia 31 2 3 5" xfId="38167" xr:uid="{00000000-0005-0000-0000-000096730000}"/>
    <cellStyle name="Migliaia 31 2 3 6" xfId="12684" xr:uid="{00000000-0005-0000-0000-000097730000}"/>
    <cellStyle name="Migliaia 31 2 4" xfId="3658" xr:uid="{00000000-0005-0000-0000-000098730000}"/>
    <cellStyle name="Migliaia 31 2 4 2" xfId="10261" xr:uid="{00000000-0005-0000-0000-000099730000}"/>
    <cellStyle name="Migliaia 31 2 4 2 2" xfId="35517" xr:uid="{00000000-0005-0000-0000-00009A730000}"/>
    <cellStyle name="Migliaia 31 2 4 2 3" xfId="40819" xr:uid="{00000000-0005-0000-0000-00009B730000}"/>
    <cellStyle name="Migliaia 31 2 4 3" xfId="14355" xr:uid="{00000000-0005-0000-0000-00009C730000}"/>
    <cellStyle name="Migliaia 31 2 4 4" xfId="16663" xr:uid="{00000000-0005-0000-0000-00009D730000}"/>
    <cellStyle name="Migliaia 31 2 4 4 2" xfId="38168" xr:uid="{00000000-0005-0000-0000-00009E730000}"/>
    <cellStyle name="Migliaia 31 2 4 5" xfId="12685" xr:uid="{00000000-0005-0000-0000-00009F730000}"/>
    <cellStyle name="Migliaia 31 2 5" xfId="9431" xr:uid="{00000000-0005-0000-0000-0000A0730000}"/>
    <cellStyle name="Migliaia 31 2 5 2" xfId="30029" xr:uid="{00000000-0005-0000-0000-0000A1730000}"/>
    <cellStyle name="Migliaia 31 2 5 2 2" xfId="35518" xr:uid="{00000000-0005-0000-0000-0000A2730000}"/>
    <cellStyle name="Migliaia 31 2 5 2 3" xfId="40820" xr:uid="{00000000-0005-0000-0000-0000A3730000}"/>
    <cellStyle name="Migliaia 31 2 5 3" xfId="32961" xr:uid="{00000000-0005-0000-0000-0000A4730000}"/>
    <cellStyle name="Migliaia 31 2 5 4" xfId="38169" xr:uid="{00000000-0005-0000-0000-0000A5730000}"/>
    <cellStyle name="Migliaia 31 2 6" xfId="16659" xr:uid="{00000000-0005-0000-0000-0000A6730000}"/>
    <cellStyle name="Migliaia 31 2 6 2" xfId="30030" xr:uid="{00000000-0005-0000-0000-0000A7730000}"/>
    <cellStyle name="Migliaia 31 2 6 2 2" xfId="35519" xr:uid="{00000000-0005-0000-0000-0000A8730000}"/>
    <cellStyle name="Migliaia 31 2 6 2 3" xfId="40821" xr:uid="{00000000-0005-0000-0000-0000A9730000}"/>
    <cellStyle name="Migliaia 31 2 6 3" xfId="32962" xr:uid="{00000000-0005-0000-0000-0000AA730000}"/>
    <cellStyle name="Migliaia 31 2 6 4" xfId="38170" xr:uid="{00000000-0005-0000-0000-0000AB730000}"/>
    <cellStyle name="Migliaia 31 2 6 5" xfId="21012" xr:uid="{00000000-0005-0000-0000-0000AC730000}"/>
    <cellStyle name="Migliaia 31 2 7" xfId="21010" xr:uid="{00000000-0005-0000-0000-0000AD730000}"/>
    <cellStyle name="Migliaia 31 2 8" xfId="1854" xr:uid="{00000000-0005-0000-0000-0000AE730000}"/>
    <cellStyle name="Migliaia 31 3" xfId="511" xr:uid="{00000000-0005-0000-0000-0000AF730000}"/>
    <cellStyle name="Migliaia 31 3 10" xfId="21013" xr:uid="{00000000-0005-0000-0000-0000B0730000}"/>
    <cellStyle name="Migliaia 31 3 11" xfId="12686" xr:uid="{00000000-0005-0000-0000-0000B1730000}"/>
    <cellStyle name="Migliaia 31 3 12" xfId="1855" xr:uid="{00000000-0005-0000-0000-0000B2730000}"/>
    <cellStyle name="Migliaia 31 3 2" xfId="512" xr:uid="{00000000-0005-0000-0000-0000B3730000}"/>
    <cellStyle name="Migliaia 31 3 2 2" xfId="4444" xr:uid="{00000000-0005-0000-0000-0000B4730000}"/>
    <cellStyle name="Migliaia 31 3 2 2 2" xfId="8286" xr:uid="{00000000-0005-0000-0000-0000B5730000}"/>
    <cellStyle name="Migliaia 31 3 2 2 2 2" xfId="14742" xr:uid="{00000000-0005-0000-0000-0000B6730000}"/>
    <cellStyle name="Migliaia 31 3 2 2 2 2 2" xfId="18172" xr:uid="{00000000-0005-0000-0000-0000B7730000}"/>
    <cellStyle name="Migliaia 31 3 2 2 2 2 2 2" xfId="35520" xr:uid="{00000000-0005-0000-0000-0000B8730000}"/>
    <cellStyle name="Migliaia 31 3 2 2 2 2 3" xfId="40822" xr:uid="{00000000-0005-0000-0000-0000B9730000}"/>
    <cellStyle name="Migliaia 31 3 2 2 2 2 4" xfId="30031" xr:uid="{00000000-0005-0000-0000-0000BA730000}"/>
    <cellStyle name="Migliaia 31 3 2 2 2 3" xfId="32963" xr:uid="{00000000-0005-0000-0000-0000BB730000}"/>
    <cellStyle name="Migliaia 31 3 2 2 2 4" xfId="38171" xr:uid="{00000000-0005-0000-0000-0000BC730000}"/>
    <cellStyle name="Migliaia 31 3 2 2 2 5" xfId="21398" xr:uid="{00000000-0005-0000-0000-0000BD730000}"/>
    <cellStyle name="Migliaia 31 3 2 2 2 6" xfId="47178" xr:uid="{00000000-0005-0000-0000-0000BE730000}"/>
    <cellStyle name="Migliaia 31 3 2 2 2 7" xfId="50194" xr:uid="{00000000-0005-0000-0000-0000BF730000}"/>
    <cellStyle name="Migliaia 31 3 2 2 2 8" xfId="13969" xr:uid="{00000000-0005-0000-0000-0000C0730000}"/>
    <cellStyle name="Migliaia 31 3 2 2 3" xfId="7862" xr:uid="{00000000-0005-0000-0000-0000C1730000}"/>
    <cellStyle name="Migliaia 31 3 2 2 4" xfId="7023" xr:uid="{00000000-0005-0000-0000-0000C2730000}"/>
    <cellStyle name="Migliaia 31 3 2 2 4 2" xfId="17796" xr:uid="{00000000-0005-0000-0000-0000C3730000}"/>
    <cellStyle name="Migliaia 31 3 2 2 4 3" xfId="42525" xr:uid="{00000000-0005-0000-0000-0000C4730000}"/>
    <cellStyle name="Migliaia 31 3 2 2 4 4" xfId="46789" xr:uid="{00000000-0005-0000-0000-0000C5730000}"/>
    <cellStyle name="Migliaia 31 3 2 2 4 5" xfId="49805" xr:uid="{00000000-0005-0000-0000-0000C6730000}"/>
    <cellStyle name="Migliaia 31 3 2 2 5" xfId="16666" xr:uid="{00000000-0005-0000-0000-0000C7730000}"/>
    <cellStyle name="Migliaia 31 3 2 2 6" xfId="21015" xr:uid="{00000000-0005-0000-0000-0000C8730000}"/>
    <cellStyle name="Migliaia 31 3 2 3" xfId="3660" xr:uid="{00000000-0005-0000-0000-0000C9730000}"/>
    <cellStyle name="Migliaia 31 3 2 3 2" xfId="8717" xr:uid="{00000000-0005-0000-0000-0000CA730000}"/>
    <cellStyle name="Migliaia 31 3 2 3 2 2" xfId="35521" xr:uid="{00000000-0005-0000-0000-0000CB730000}"/>
    <cellStyle name="Migliaia 31 3 2 3 2 3" xfId="40823" xr:uid="{00000000-0005-0000-0000-0000CC730000}"/>
    <cellStyle name="Migliaia 31 3 2 3 2 4" xfId="30032" xr:uid="{00000000-0005-0000-0000-0000CD730000}"/>
    <cellStyle name="Migliaia 31 3 2 3 3" xfId="8287" xr:uid="{00000000-0005-0000-0000-0000CE730000}"/>
    <cellStyle name="Migliaia 31 3 2 3 4" xfId="16667" xr:uid="{00000000-0005-0000-0000-0000CF730000}"/>
    <cellStyle name="Migliaia 31 3 2 3 4 2" xfId="38172" xr:uid="{00000000-0005-0000-0000-0000D0730000}"/>
    <cellStyle name="Migliaia 31 3 2 3 5" xfId="12687" xr:uid="{00000000-0005-0000-0000-0000D1730000}"/>
    <cellStyle name="Migliaia 31 3 2 4" xfId="7633" xr:uid="{00000000-0005-0000-0000-0000D2730000}"/>
    <cellStyle name="Migliaia 31 3 2 4 2" xfId="14388" xr:uid="{00000000-0005-0000-0000-0000D3730000}"/>
    <cellStyle name="Migliaia 31 3 2 4 2 2" xfId="35522" xr:uid="{00000000-0005-0000-0000-0000D4730000}"/>
    <cellStyle name="Migliaia 31 3 2 4 2 3" xfId="40824" xr:uid="{00000000-0005-0000-0000-0000D5730000}"/>
    <cellStyle name="Migliaia 31 3 2 4 3" xfId="32964" xr:uid="{00000000-0005-0000-0000-0000D6730000}"/>
    <cellStyle name="Migliaia 31 3 2 4 4" xfId="38173" xr:uid="{00000000-0005-0000-0000-0000D7730000}"/>
    <cellStyle name="Migliaia 31 3 2 4 5" xfId="13488" xr:uid="{00000000-0005-0000-0000-0000D8730000}"/>
    <cellStyle name="Migliaia 31 3 2 5" xfId="13658" xr:uid="{00000000-0005-0000-0000-0000D9730000}"/>
    <cellStyle name="Migliaia 31 3 2 5 2" xfId="30033" xr:uid="{00000000-0005-0000-0000-0000DA730000}"/>
    <cellStyle name="Migliaia 31 3 2 5 2 2" xfId="35523" xr:uid="{00000000-0005-0000-0000-0000DB730000}"/>
    <cellStyle name="Migliaia 31 3 2 5 2 3" xfId="40825" xr:uid="{00000000-0005-0000-0000-0000DC730000}"/>
    <cellStyle name="Migliaia 31 3 2 5 3" xfId="32965" xr:uid="{00000000-0005-0000-0000-0000DD730000}"/>
    <cellStyle name="Migliaia 31 3 2 5 4" xfId="38174" xr:uid="{00000000-0005-0000-0000-0000DE730000}"/>
    <cellStyle name="Migliaia 31 3 2 6" xfId="16665" xr:uid="{00000000-0005-0000-0000-0000DF730000}"/>
    <cellStyle name="Migliaia 31 3 2 6 2" xfId="30034" xr:uid="{00000000-0005-0000-0000-0000E0730000}"/>
    <cellStyle name="Migliaia 31 3 2 6 2 2" xfId="35524" xr:uid="{00000000-0005-0000-0000-0000E1730000}"/>
    <cellStyle name="Migliaia 31 3 2 6 2 3" xfId="40826" xr:uid="{00000000-0005-0000-0000-0000E2730000}"/>
    <cellStyle name="Migliaia 31 3 2 6 3" xfId="32966" xr:uid="{00000000-0005-0000-0000-0000E3730000}"/>
    <cellStyle name="Migliaia 31 3 2 6 4" xfId="38175" xr:uid="{00000000-0005-0000-0000-0000E4730000}"/>
    <cellStyle name="Migliaia 31 3 2 6 5" xfId="21016" xr:uid="{00000000-0005-0000-0000-0000E5730000}"/>
    <cellStyle name="Migliaia 31 3 2 7" xfId="21014" xr:uid="{00000000-0005-0000-0000-0000E6730000}"/>
    <cellStyle name="Migliaia 31 3 2 8" xfId="2470" xr:uid="{00000000-0005-0000-0000-0000E7730000}"/>
    <cellStyle name="Migliaia 31 3 3" xfId="2469" xr:uid="{00000000-0005-0000-0000-0000E8730000}"/>
    <cellStyle name="Migliaia 31 3 3 2" xfId="4443" xr:uid="{00000000-0005-0000-0000-0000E9730000}"/>
    <cellStyle name="Migliaia 31 3 3 2 2" xfId="6038" xr:uid="{00000000-0005-0000-0000-0000EA730000}"/>
    <cellStyle name="Migliaia 31 3 3 2 2 2" xfId="35526" xr:uid="{00000000-0005-0000-0000-0000EB730000}"/>
    <cellStyle name="Migliaia 31 3 3 2 2 3" xfId="40828" xr:uid="{00000000-0005-0000-0000-0000EC730000}"/>
    <cellStyle name="Migliaia 31 3 3 2 3" xfId="14517" xr:uid="{00000000-0005-0000-0000-0000ED730000}"/>
    <cellStyle name="Migliaia 31 3 3 2 4" xfId="16669" xr:uid="{00000000-0005-0000-0000-0000EE730000}"/>
    <cellStyle name="Migliaia 31 3 3 2 4 2" xfId="38177" xr:uid="{00000000-0005-0000-0000-0000EF730000}"/>
    <cellStyle name="Migliaia 31 3 3 2 5" xfId="12689" xr:uid="{00000000-0005-0000-0000-0000F0730000}"/>
    <cellStyle name="Migliaia 31 3 3 3" xfId="5790" xr:uid="{00000000-0005-0000-0000-0000F1730000}"/>
    <cellStyle name="Migliaia 31 3 3 3 2" xfId="30036" xr:uid="{00000000-0005-0000-0000-0000F2730000}"/>
    <cellStyle name="Migliaia 31 3 3 3 2 2" xfId="35527" xr:uid="{00000000-0005-0000-0000-0000F3730000}"/>
    <cellStyle name="Migliaia 31 3 3 3 2 3" xfId="40829" xr:uid="{00000000-0005-0000-0000-0000F4730000}"/>
    <cellStyle name="Migliaia 31 3 3 3 3" xfId="32968" xr:uid="{00000000-0005-0000-0000-0000F5730000}"/>
    <cellStyle name="Migliaia 31 3 3 3 4" xfId="38178" xr:uid="{00000000-0005-0000-0000-0000F6730000}"/>
    <cellStyle name="Migliaia 31 3 3 4" xfId="16668" xr:uid="{00000000-0005-0000-0000-0000F7730000}"/>
    <cellStyle name="Migliaia 31 3 3 4 2" xfId="30037" xr:uid="{00000000-0005-0000-0000-0000F8730000}"/>
    <cellStyle name="Migliaia 31 3 3 4 2 2" xfId="35528" xr:uid="{00000000-0005-0000-0000-0000F9730000}"/>
    <cellStyle name="Migliaia 31 3 3 4 2 3" xfId="40830" xr:uid="{00000000-0005-0000-0000-0000FA730000}"/>
    <cellStyle name="Migliaia 31 3 3 4 3" xfId="32969" xr:uid="{00000000-0005-0000-0000-0000FB730000}"/>
    <cellStyle name="Migliaia 31 3 3 4 4" xfId="38179" xr:uid="{00000000-0005-0000-0000-0000FC730000}"/>
    <cellStyle name="Migliaia 31 3 3 4 5" xfId="21017" xr:uid="{00000000-0005-0000-0000-0000FD730000}"/>
    <cellStyle name="Migliaia 31 3 3 5" xfId="21018" xr:uid="{00000000-0005-0000-0000-0000FE730000}"/>
    <cellStyle name="Migliaia 31 3 3 5 2" xfId="30038" xr:uid="{00000000-0005-0000-0000-0000FF730000}"/>
    <cellStyle name="Migliaia 31 3 3 5 2 2" xfId="35529" xr:uid="{00000000-0005-0000-0000-000000740000}"/>
    <cellStyle name="Migliaia 31 3 3 5 2 3" xfId="40831" xr:uid="{00000000-0005-0000-0000-000001740000}"/>
    <cellStyle name="Migliaia 31 3 3 5 3" xfId="32970" xr:uid="{00000000-0005-0000-0000-000002740000}"/>
    <cellStyle name="Migliaia 31 3 3 5 4" xfId="38180" xr:uid="{00000000-0005-0000-0000-000003740000}"/>
    <cellStyle name="Migliaia 31 3 3 6" xfId="30035" xr:uid="{00000000-0005-0000-0000-000004740000}"/>
    <cellStyle name="Migliaia 31 3 3 6 2" xfId="35525" xr:uid="{00000000-0005-0000-0000-000005740000}"/>
    <cellStyle name="Migliaia 31 3 3 6 3" xfId="40827" xr:uid="{00000000-0005-0000-0000-000006740000}"/>
    <cellStyle name="Migliaia 31 3 3 7" xfId="32967" xr:uid="{00000000-0005-0000-0000-000007740000}"/>
    <cellStyle name="Migliaia 31 3 3 8" xfId="38176" xr:uid="{00000000-0005-0000-0000-000008740000}"/>
    <cellStyle name="Migliaia 31 3 3 9" xfId="12688" xr:uid="{00000000-0005-0000-0000-000009740000}"/>
    <cellStyle name="Migliaia 31 3 4" xfId="3289" xr:uid="{00000000-0005-0000-0000-00000A740000}"/>
    <cellStyle name="Migliaia 31 3 4 2" xfId="4799" xr:uid="{00000000-0005-0000-0000-00000B740000}"/>
    <cellStyle name="Migliaia 31 3 4 2 2" xfId="10751" xr:uid="{00000000-0005-0000-0000-00000C740000}"/>
    <cellStyle name="Migliaia 31 3 4 2 3" xfId="14341" xr:uid="{00000000-0005-0000-0000-00000D740000}"/>
    <cellStyle name="Migliaia 31 3 4 2 4" xfId="16671" xr:uid="{00000000-0005-0000-0000-00000E740000}"/>
    <cellStyle name="Migliaia 31 3 4 2 5" xfId="28659" xr:uid="{00000000-0005-0000-0000-00000F740000}"/>
    <cellStyle name="Migliaia 31 3 4 2 6" xfId="12691" xr:uid="{00000000-0005-0000-0000-000010740000}"/>
    <cellStyle name="Migliaia 31 3 4 3" xfId="9999" xr:uid="{00000000-0005-0000-0000-000011740000}"/>
    <cellStyle name="Migliaia 31 3 4 3 2" xfId="31578" xr:uid="{00000000-0005-0000-0000-000012740000}"/>
    <cellStyle name="Migliaia 31 3 4 3 2 2" xfId="36738" xr:uid="{00000000-0005-0000-0000-000013740000}"/>
    <cellStyle name="Migliaia 31 3 4 3 2 3" xfId="42040" xr:uid="{00000000-0005-0000-0000-000014740000}"/>
    <cellStyle name="Migliaia 31 3 4 3 3" xfId="34087" xr:uid="{00000000-0005-0000-0000-000015740000}"/>
    <cellStyle name="Migliaia 31 3 4 3 4" xfId="39389" xr:uid="{00000000-0005-0000-0000-000016740000}"/>
    <cellStyle name="Migliaia 31 3 4 4" xfId="16670" xr:uid="{00000000-0005-0000-0000-000017740000}"/>
    <cellStyle name="Migliaia 31 3 4 4 2" xfId="35530" xr:uid="{00000000-0005-0000-0000-000018740000}"/>
    <cellStyle name="Migliaia 31 3 4 4 3" xfId="40832" xr:uid="{00000000-0005-0000-0000-000019740000}"/>
    <cellStyle name="Migliaia 31 3 4 4 4" xfId="30039" xr:uid="{00000000-0005-0000-0000-00001A740000}"/>
    <cellStyle name="Migliaia 31 3 4 5" xfId="32971" xr:uid="{00000000-0005-0000-0000-00001B740000}"/>
    <cellStyle name="Migliaia 31 3 4 6" xfId="38181" xr:uid="{00000000-0005-0000-0000-00001C740000}"/>
    <cellStyle name="Migliaia 31 3 4 7" xfId="12690" xr:uid="{00000000-0005-0000-0000-00001D740000}"/>
    <cellStyle name="Migliaia 31 3 5" xfId="4087" xr:uid="{00000000-0005-0000-0000-00001E740000}"/>
    <cellStyle name="Migliaia 31 3 5 2" xfId="10557" xr:uid="{00000000-0005-0000-0000-00001F740000}"/>
    <cellStyle name="Migliaia 31 3 5 2 2" xfId="31579" xr:uid="{00000000-0005-0000-0000-000020740000}"/>
    <cellStyle name="Migliaia 31 3 5 2 2 2" xfId="36739" xr:uid="{00000000-0005-0000-0000-000021740000}"/>
    <cellStyle name="Migliaia 31 3 5 2 2 3" xfId="42041" xr:uid="{00000000-0005-0000-0000-000022740000}"/>
    <cellStyle name="Migliaia 31 3 5 2 3" xfId="34088" xr:uid="{00000000-0005-0000-0000-000023740000}"/>
    <cellStyle name="Migliaia 31 3 5 2 4" xfId="39390" xr:uid="{00000000-0005-0000-0000-000024740000}"/>
    <cellStyle name="Migliaia 31 3 5 3" xfId="16672" xr:uid="{00000000-0005-0000-0000-000025740000}"/>
    <cellStyle name="Migliaia 31 3 5 3 2" xfId="35531" xr:uid="{00000000-0005-0000-0000-000026740000}"/>
    <cellStyle name="Migliaia 31 3 5 3 3" xfId="40833" xr:uid="{00000000-0005-0000-0000-000027740000}"/>
    <cellStyle name="Migliaia 31 3 5 3 4" xfId="30040" xr:uid="{00000000-0005-0000-0000-000028740000}"/>
    <cellStyle name="Migliaia 31 3 5 4" xfId="32972" xr:uid="{00000000-0005-0000-0000-000029740000}"/>
    <cellStyle name="Migliaia 31 3 5 5" xfId="38182" xr:uid="{00000000-0005-0000-0000-00002A740000}"/>
    <cellStyle name="Migliaia 31 3 5 6" xfId="12692" xr:uid="{00000000-0005-0000-0000-00002B740000}"/>
    <cellStyle name="Migliaia 31 3 6" xfId="3659" xr:uid="{00000000-0005-0000-0000-00002C740000}"/>
    <cellStyle name="Migliaia 31 3 6 2" xfId="10262" xr:uid="{00000000-0005-0000-0000-00002D740000}"/>
    <cellStyle name="Migliaia 31 3 6 2 2" xfId="35532" xr:uid="{00000000-0005-0000-0000-00002E740000}"/>
    <cellStyle name="Migliaia 31 3 6 2 3" xfId="40834" xr:uid="{00000000-0005-0000-0000-00002F740000}"/>
    <cellStyle name="Migliaia 31 3 6 3" xfId="15015" xr:uid="{00000000-0005-0000-0000-000030740000}"/>
    <cellStyle name="Migliaia 31 3 6 4" xfId="16673" xr:uid="{00000000-0005-0000-0000-000031740000}"/>
    <cellStyle name="Migliaia 31 3 6 4 2" xfId="38183" xr:uid="{00000000-0005-0000-0000-000032740000}"/>
    <cellStyle name="Migliaia 31 3 6 5" xfId="12693" xr:uid="{00000000-0005-0000-0000-000033740000}"/>
    <cellStyle name="Migliaia 31 3 7" xfId="7521" xr:uid="{00000000-0005-0000-0000-000034740000}"/>
    <cellStyle name="Migliaia 31 3 7 2" xfId="30041" xr:uid="{00000000-0005-0000-0000-000035740000}"/>
    <cellStyle name="Migliaia 31 3 7 2 2" xfId="35533" xr:uid="{00000000-0005-0000-0000-000036740000}"/>
    <cellStyle name="Migliaia 31 3 7 2 3" xfId="40835" xr:uid="{00000000-0005-0000-0000-000037740000}"/>
    <cellStyle name="Migliaia 31 3 7 3" xfId="32973" xr:uid="{00000000-0005-0000-0000-000038740000}"/>
    <cellStyle name="Migliaia 31 3 7 4" xfId="38184" xr:uid="{00000000-0005-0000-0000-000039740000}"/>
    <cellStyle name="Migliaia 31 3 8" xfId="13659" xr:uid="{00000000-0005-0000-0000-00003A740000}"/>
    <cellStyle name="Migliaia 31 3 8 2" xfId="30042" xr:uid="{00000000-0005-0000-0000-00003B740000}"/>
    <cellStyle name="Migliaia 31 3 8 2 2" xfId="35534" xr:uid="{00000000-0005-0000-0000-00003C740000}"/>
    <cellStyle name="Migliaia 31 3 8 2 3" xfId="40836" xr:uid="{00000000-0005-0000-0000-00003D740000}"/>
    <cellStyle name="Migliaia 31 3 8 3" xfId="32974" xr:uid="{00000000-0005-0000-0000-00003E740000}"/>
    <cellStyle name="Migliaia 31 3 8 4" xfId="38185" xr:uid="{00000000-0005-0000-0000-00003F740000}"/>
    <cellStyle name="Migliaia 31 3 8 5" xfId="21019" xr:uid="{00000000-0005-0000-0000-000040740000}"/>
    <cellStyle name="Migliaia 31 3 9" xfId="16664" xr:uid="{00000000-0005-0000-0000-000041740000}"/>
    <cellStyle name="Migliaia 31 4" xfId="513" xr:uid="{00000000-0005-0000-0000-000042740000}"/>
    <cellStyle name="Migliaia 31 4 2" xfId="4445" xr:uid="{00000000-0005-0000-0000-000043740000}"/>
    <cellStyle name="Migliaia 31 4 2 2" xfId="5137" xr:uid="{00000000-0005-0000-0000-000044740000}"/>
    <cellStyle name="Migliaia 31 4 2 2 2" xfId="30043" xr:uid="{00000000-0005-0000-0000-000045740000}"/>
    <cellStyle name="Migliaia 31 4 2 2 2 2" xfId="35535" xr:uid="{00000000-0005-0000-0000-000046740000}"/>
    <cellStyle name="Migliaia 31 4 2 2 2 3" xfId="40837" xr:uid="{00000000-0005-0000-0000-000047740000}"/>
    <cellStyle name="Migliaia 31 4 2 2 3" xfId="32975" xr:uid="{00000000-0005-0000-0000-000048740000}"/>
    <cellStyle name="Migliaia 31 4 2 2 4" xfId="38186" xr:uid="{00000000-0005-0000-0000-000049740000}"/>
    <cellStyle name="Migliaia 31 4 2 3" xfId="8288" xr:uid="{00000000-0005-0000-0000-00004A740000}"/>
    <cellStyle name="Migliaia 31 4 2 3 2" xfId="30044" xr:uid="{00000000-0005-0000-0000-00004B740000}"/>
    <cellStyle name="Migliaia 31 4 2 3 2 2" xfId="35536" xr:uid="{00000000-0005-0000-0000-00004C740000}"/>
    <cellStyle name="Migliaia 31 4 2 3 2 3" xfId="40838" xr:uid="{00000000-0005-0000-0000-00004D740000}"/>
    <cellStyle name="Migliaia 31 4 2 3 3" xfId="32976" xr:uid="{00000000-0005-0000-0000-00004E740000}"/>
    <cellStyle name="Migliaia 31 4 2 3 4" xfId="38187" xr:uid="{00000000-0005-0000-0000-00004F740000}"/>
    <cellStyle name="Migliaia 31 4 2 4" xfId="7635" xr:uid="{00000000-0005-0000-0000-000050740000}"/>
    <cellStyle name="Migliaia 31 4 2 5" xfId="7025" xr:uid="{00000000-0005-0000-0000-000051740000}"/>
    <cellStyle name="Migliaia 31 4 2 5 2" xfId="17798" xr:uid="{00000000-0005-0000-0000-000052740000}"/>
    <cellStyle name="Migliaia 31 4 2 5 3" xfId="42526" xr:uid="{00000000-0005-0000-0000-000053740000}"/>
    <cellStyle name="Migliaia 31 4 2 5 4" xfId="46791" xr:uid="{00000000-0005-0000-0000-000054740000}"/>
    <cellStyle name="Migliaia 31 4 2 5 5" xfId="49807" xr:uid="{00000000-0005-0000-0000-000055740000}"/>
    <cellStyle name="Migliaia 31 4 2 6" xfId="16675" xr:uid="{00000000-0005-0000-0000-000056740000}"/>
    <cellStyle name="Migliaia 31 4 2 7" xfId="21021" xr:uid="{00000000-0005-0000-0000-000057740000}"/>
    <cellStyle name="Migliaia 31 4 3" xfId="5138" xr:uid="{00000000-0005-0000-0000-000058740000}"/>
    <cellStyle name="Migliaia 31 4 3 2" xfId="14518" xr:uid="{00000000-0005-0000-0000-000059740000}"/>
    <cellStyle name="Migliaia 31 4 3 2 2" xfId="35537" xr:uid="{00000000-0005-0000-0000-00005A740000}"/>
    <cellStyle name="Migliaia 31 4 3 2 3" xfId="40839" xr:uid="{00000000-0005-0000-0000-00005B740000}"/>
    <cellStyle name="Migliaia 31 4 3 3" xfId="32977" xr:uid="{00000000-0005-0000-0000-00005C740000}"/>
    <cellStyle name="Migliaia 31 4 3 4" xfId="38188" xr:uid="{00000000-0005-0000-0000-00005D740000}"/>
    <cellStyle name="Migliaia 31 4 3 5" xfId="13657" xr:uid="{00000000-0005-0000-0000-00005E740000}"/>
    <cellStyle name="Migliaia 31 4 4" xfId="8289" xr:uid="{00000000-0005-0000-0000-00005F740000}"/>
    <cellStyle name="Migliaia 31 4 4 2" xfId="30045" xr:uid="{00000000-0005-0000-0000-000060740000}"/>
    <cellStyle name="Migliaia 31 4 4 2 2" xfId="35538" xr:uid="{00000000-0005-0000-0000-000061740000}"/>
    <cellStyle name="Migliaia 31 4 4 2 3" xfId="40840" xr:uid="{00000000-0005-0000-0000-000062740000}"/>
    <cellStyle name="Migliaia 31 4 4 3" xfId="32978" xr:uid="{00000000-0005-0000-0000-000063740000}"/>
    <cellStyle name="Migliaia 31 4 4 4" xfId="38189" xr:uid="{00000000-0005-0000-0000-000064740000}"/>
    <cellStyle name="Migliaia 31 4 5" xfId="7634" xr:uid="{00000000-0005-0000-0000-000065740000}"/>
    <cellStyle name="Migliaia 31 4 5 2" xfId="30046" xr:uid="{00000000-0005-0000-0000-000066740000}"/>
    <cellStyle name="Migliaia 31 4 5 2 2" xfId="35539" xr:uid="{00000000-0005-0000-0000-000067740000}"/>
    <cellStyle name="Migliaia 31 4 5 2 3" xfId="40841" xr:uid="{00000000-0005-0000-0000-000068740000}"/>
    <cellStyle name="Migliaia 31 4 5 3" xfId="32979" xr:uid="{00000000-0005-0000-0000-000069740000}"/>
    <cellStyle name="Migliaia 31 4 5 4" xfId="38190" xr:uid="{00000000-0005-0000-0000-00006A740000}"/>
    <cellStyle name="Migliaia 31 4 6" xfId="7024" xr:uid="{00000000-0005-0000-0000-00006B740000}"/>
    <cellStyle name="Migliaia 31 4 6 2" xfId="17797" xr:uid="{00000000-0005-0000-0000-00006C740000}"/>
    <cellStyle name="Migliaia 31 4 6 2 2" xfId="35540" xr:uid="{00000000-0005-0000-0000-00006D740000}"/>
    <cellStyle name="Migliaia 31 4 6 2 3" xfId="40842" xr:uid="{00000000-0005-0000-0000-00006E740000}"/>
    <cellStyle name="Migliaia 31 4 6 2 4" xfId="30047" xr:uid="{00000000-0005-0000-0000-00006F740000}"/>
    <cellStyle name="Migliaia 31 4 6 3" xfId="32980" xr:uid="{00000000-0005-0000-0000-000070740000}"/>
    <cellStyle name="Migliaia 31 4 6 4" xfId="38191" xr:uid="{00000000-0005-0000-0000-000071740000}"/>
    <cellStyle name="Migliaia 31 4 6 5" xfId="21022" xr:uid="{00000000-0005-0000-0000-000072740000}"/>
    <cellStyle name="Migliaia 31 4 6 6" xfId="44758" xr:uid="{00000000-0005-0000-0000-000073740000}"/>
    <cellStyle name="Migliaia 31 4 6 7" xfId="46790" xr:uid="{00000000-0005-0000-0000-000074740000}"/>
    <cellStyle name="Migliaia 31 4 6 8" xfId="49806" xr:uid="{00000000-0005-0000-0000-000075740000}"/>
    <cellStyle name="Migliaia 31 4 7" xfId="16674" xr:uid="{00000000-0005-0000-0000-000076740000}"/>
    <cellStyle name="Migliaia 31 4 7 2" xfId="30048" xr:uid="{00000000-0005-0000-0000-000077740000}"/>
    <cellStyle name="Migliaia 31 4 7 2 2" xfId="35541" xr:uid="{00000000-0005-0000-0000-000078740000}"/>
    <cellStyle name="Migliaia 31 4 7 2 3" xfId="40843" xr:uid="{00000000-0005-0000-0000-000079740000}"/>
    <cellStyle name="Migliaia 31 4 7 3" xfId="32981" xr:uid="{00000000-0005-0000-0000-00007A740000}"/>
    <cellStyle name="Migliaia 31 4 7 4" xfId="38192" xr:uid="{00000000-0005-0000-0000-00007B740000}"/>
    <cellStyle name="Migliaia 31 4 7 5" xfId="21023" xr:uid="{00000000-0005-0000-0000-00007C740000}"/>
    <cellStyle name="Migliaia 31 4 8" xfId="21020" xr:uid="{00000000-0005-0000-0000-00007D740000}"/>
    <cellStyle name="Migliaia 31 4 9" xfId="2471" xr:uid="{00000000-0005-0000-0000-00007E740000}"/>
    <cellStyle name="Migliaia 31 5" xfId="514" xr:uid="{00000000-0005-0000-0000-00007F740000}"/>
    <cellStyle name="Migliaia 31 5 2" xfId="4446" xr:uid="{00000000-0005-0000-0000-000080740000}"/>
    <cellStyle name="Migliaia 31 5 2 2" xfId="14743" xr:uid="{00000000-0005-0000-0000-000081740000}"/>
    <cellStyle name="Migliaia 31 5 2 2 2" xfId="35542" xr:uid="{00000000-0005-0000-0000-000082740000}"/>
    <cellStyle name="Migliaia 31 5 2 2 3" xfId="40844" xr:uid="{00000000-0005-0000-0000-000083740000}"/>
    <cellStyle name="Migliaia 31 5 2 3" xfId="16677" xr:uid="{00000000-0005-0000-0000-000084740000}"/>
    <cellStyle name="Migliaia 31 5 2 3 2" xfId="32982" xr:uid="{00000000-0005-0000-0000-000085740000}"/>
    <cellStyle name="Migliaia 31 5 2 4" xfId="38193" xr:uid="{00000000-0005-0000-0000-000086740000}"/>
    <cellStyle name="Migliaia 31 5 2 5" xfId="12694" xr:uid="{00000000-0005-0000-0000-000087740000}"/>
    <cellStyle name="Migliaia 31 5 3" xfId="7636" xr:uid="{00000000-0005-0000-0000-000088740000}"/>
    <cellStyle name="Migliaia 31 5 3 2" xfId="30049" xr:uid="{00000000-0005-0000-0000-000089740000}"/>
    <cellStyle name="Migliaia 31 5 3 2 2" xfId="35543" xr:uid="{00000000-0005-0000-0000-00008A740000}"/>
    <cellStyle name="Migliaia 31 5 3 2 3" xfId="40845" xr:uid="{00000000-0005-0000-0000-00008B740000}"/>
    <cellStyle name="Migliaia 31 5 3 3" xfId="32983" xr:uid="{00000000-0005-0000-0000-00008C740000}"/>
    <cellStyle name="Migliaia 31 5 3 4" xfId="38194" xr:uid="{00000000-0005-0000-0000-00008D740000}"/>
    <cellStyle name="Migliaia 31 5 4" xfId="7026" xr:uid="{00000000-0005-0000-0000-00008E740000}"/>
    <cellStyle name="Migliaia 31 5 4 2" xfId="17799" xr:uid="{00000000-0005-0000-0000-00008F740000}"/>
    <cellStyle name="Migliaia 31 5 4 2 2" xfId="35544" xr:uid="{00000000-0005-0000-0000-000090740000}"/>
    <cellStyle name="Migliaia 31 5 4 2 3" xfId="40846" xr:uid="{00000000-0005-0000-0000-000091740000}"/>
    <cellStyle name="Migliaia 31 5 4 2 4" xfId="30050" xr:uid="{00000000-0005-0000-0000-000092740000}"/>
    <cellStyle name="Migliaia 31 5 4 3" xfId="32984" xr:uid="{00000000-0005-0000-0000-000093740000}"/>
    <cellStyle name="Migliaia 31 5 4 4" xfId="38195" xr:uid="{00000000-0005-0000-0000-000094740000}"/>
    <cellStyle name="Migliaia 31 5 4 5" xfId="21025" xr:uid="{00000000-0005-0000-0000-000095740000}"/>
    <cellStyle name="Migliaia 31 5 4 6" xfId="42527" xr:uid="{00000000-0005-0000-0000-000096740000}"/>
    <cellStyle name="Migliaia 31 5 4 7" xfId="46792" xr:uid="{00000000-0005-0000-0000-000097740000}"/>
    <cellStyle name="Migliaia 31 5 4 8" xfId="49808" xr:uid="{00000000-0005-0000-0000-000098740000}"/>
    <cellStyle name="Migliaia 31 5 5" xfId="16676" xr:uid="{00000000-0005-0000-0000-000099740000}"/>
    <cellStyle name="Migliaia 31 5 5 2" xfId="30051" xr:uid="{00000000-0005-0000-0000-00009A740000}"/>
    <cellStyle name="Migliaia 31 5 5 2 2" xfId="35545" xr:uid="{00000000-0005-0000-0000-00009B740000}"/>
    <cellStyle name="Migliaia 31 5 5 2 3" xfId="40847" xr:uid="{00000000-0005-0000-0000-00009C740000}"/>
    <cellStyle name="Migliaia 31 5 5 3" xfId="32985" xr:uid="{00000000-0005-0000-0000-00009D740000}"/>
    <cellStyle name="Migliaia 31 5 5 4" xfId="38196" xr:uid="{00000000-0005-0000-0000-00009E740000}"/>
    <cellStyle name="Migliaia 31 5 5 5" xfId="21026" xr:uid="{00000000-0005-0000-0000-00009F740000}"/>
    <cellStyle name="Migliaia 31 5 6" xfId="21027" xr:uid="{00000000-0005-0000-0000-0000A0740000}"/>
    <cellStyle name="Migliaia 31 5 6 2" xfId="30052" xr:uid="{00000000-0005-0000-0000-0000A1740000}"/>
    <cellStyle name="Migliaia 31 5 6 2 2" xfId="35546" xr:uid="{00000000-0005-0000-0000-0000A2740000}"/>
    <cellStyle name="Migliaia 31 5 6 2 3" xfId="40848" xr:uid="{00000000-0005-0000-0000-0000A3740000}"/>
    <cellStyle name="Migliaia 31 5 6 3" xfId="32986" xr:uid="{00000000-0005-0000-0000-0000A4740000}"/>
    <cellStyle name="Migliaia 31 5 6 4" xfId="38197" xr:uid="{00000000-0005-0000-0000-0000A5740000}"/>
    <cellStyle name="Migliaia 31 5 7" xfId="21024" xr:uid="{00000000-0005-0000-0000-0000A6740000}"/>
    <cellStyle name="Migliaia 31 5 8" xfId="2472" xr:uid="{00000000-0005-0000-0000-0000A7740000}"/>
    <cellStyle name="Migliaia 31 6" xfId="2467" xr:uid="{00000000-0005-0000-0000-0000A8740000}"/>
    <cellStyle name="Migliaia 31 6 2" xfId="4441" xr:uid="{00000000-0005-0000-0000-0000A9740000}"/>
    <cellStyle name="Migliaia 31 6 2 2" xfId="6037" xr:uid="{00000000-0005-0000-0000-0000AA740000}"/>
    <cellStyle name="Migliaia 31 6 2 3" xfId="14963" xr:uid="{00000000-0005-0000-0000-0000AB740000}"/>
    <cellStyle name="Migliaia 31 6 2 4" xfId="16679" xr:uid="{00000000-0005-0000-0000-0000AC740000}"/>
    <cellStyle name="Migliaia 31 6 2 5" xfId="28660" xr:uid="{00000000-0005-0000-0000-0000AD740000}"/>
    <cellStyle name="Migliaia 31 6 2 6" xfId="12696" xr:uid="{00000000-0005-0000-0000-0000AE740000}"/>
    <cellStyle name="Migliaia 31 6 3" xfId="5789" xr:uid="{00000000-0005-0000-0000-0000AF740000}"/>
    <cellStyle name="Migliaia 31 6 3 2" xfId="31580" xr:uid="{00000000-0005-0000-0000-0000B0740000}"/>
    <cellStyle name="Migliaia 31 6 3 2 2" xfId="36740" xr:uid="{00000000-0005-0000-0000-0000B1740000}"/>
    <cellStyle name="Migliaia 31 6 3 2 3" xfId="42042" xr:uid="{00000000-0005-0000-0000-0000B2740000}"/>
    <cellStyle name="Migliaia 31 6 3 3" xfId="34089" xr:uid="{00000000-0005-0000-0000-0000B3740000}"/>
    <cellStyle name="Migliaia 31 6 3 4" xfId="39391" xr:uid="{00000000-0005-0000-0000-0000B4740000}"/>
    <cellStyle name="Migliaia 31 6 4" xfId="16678" xr:uid="{00000000-0005-0000-0000-0000B5740000}"/>
    <cellStyle name="Migliaia 31 6 4 2" xfId="35547" xr:uid="{00000000-0005-0000-0000-0000B6740000}"/>
    <cellStyle name="Migliaia 31 6 4 3" xfId="40849" xr:uid="{00000000-0005-0000-0000-0000B7740000}"/>
    <cellStyle name="Migliaia 31 6 4 4" xfId="30053" xr:uid="{00000000-0005-0000-0000-0000B8740000}"/>
    <cellStyle name="Migliaia 31 6 5" xfId="32987" xr:uid="{00000000-0005-0000-0000-0000B9740000}"/>
    <cellStyle name="Migliaia 31 6 6" xfId="38198" xr:uid="{00000000-0005-0000-0000-0000BA740000}"/>
    <cellStyle name="Migliaia 31 6 7" xfId="12695" xr:uid="{00000000-0005-0000-0000-0000BB740000}"/>
    <cellStyle name="Migliaia 31 7" xfId="4085" xr:uid="{00000000-0005-0000-0000-0000BC740000}"/>
    <cellStyle name="Migliaia 31 7 2" xfId="10555" xr:uid="{00000000-0005-0000-0000-0000BD740000}"/>
    <cellStyle name="Migliaia 31 7 2 2" xfId="31581" xr:uid="{00000000-0005-0000-0000-0000BE740000}"/>
    <cellStyle name="Migliaia 31 7 2 2 2" xfId="36741" xr:uid="{00000000-0005-0000-0000-0000BF740000}"/>
    <cellStyle name="Migliaia 31 7 2 2 3" xfId="42043" xr:uid="{00000000-0005-0000-0000-0000C0740000}"/>
    <cellStyle name="Migliaia 31 7 2 3" xfId="34090" xr:uid="{00000000-0005-0000-0000-0000C1740000}"/>
    <cellStyle name="Migliaia 31 7 2 4" xfId="39392" xr:uid="{00000000-0005-0000-0000-0000C2740000}"/>
    <cellStyle name="Migliaia 31 7 3" xfId="16680" xr:uid="{00000000-0005-0000-0000-0000C3740000}"/>
    <cellStyle name="Migliaia 31 7 3 2" xfId="35548" xr:uid="{00000000-0005-0000-0000-0000C4740000}"/>
    <cellStyle name="Migliaia 31 7 3 3" xfId="40850" xr:uid="{00000000-0005-0000-0000-0000C5740000}"/>
    <cellStyle name="Migliaia 31 7 3 4" xfId="30054" xr:uid="{00000000-0005-0000-0000-0000C6740000}"/>
    <cellStyle name="Migliaia 31 7 4" xfId="32988" xr:uid="{00000000-0005-0000-0000-0000C7740000}"/>
    <cellStyle name="Migliaia 31 7 5" xfId="38199" xr:uid="{00000000-0005-0000-0000-0000C8740000}"/>
    <cellStyle name="Migliaia 31 7 6" xfId="12697" xr:uid="{00000000-0005-0000-0000-0000C9740000}"/>
    <cellStyle name="Migliaia 31 8" xfId="3657" xr:uid="{00000000-0005-0000-0000-0000CA740000}"/>
    <cellStyle name="Migliaia 31 8 2" xfId="10260" xr:uid="{00000000-0005-0000-0000-0000CB740000}"/>
    <cellStyle name="Migliaia 31 8 2 2" xfId="31582" xr:uid="{00000000-0005-0000-0000-0000CC740000}"/>
    <cellStyle name="Migliaia 31 8 2 2 2" xfId="36742" xr:uid="{00000000-0005-0000-0000-0000CD740000}"/>
    <cellStyle name="Migliaia 31 8 2 2 3" xfId="42044" xr:uid="{00000000-0005-0000-0000-0000CE740000}"/>
    <cellStyle name="Migliaia 31 8 2 3" xfId="34091" xr:uid="{00000000-0005-0000-0000-0000CF740000}"/>
    <cellStyle name="Migliaia 31 8 2 4" xfId="39393" xr:uid="{00000000-0005-0000-0000-0000D0740000}"/>
    <cellStyle name="Migliaia 31 8 3" xfId="16681" xr:uid="{00000000-0005-0000-0000-0000D1740000}"/>
    <cellStyle name="Migliaia 31 8 3 2" xfId="35549" xr:uid="{00000000-0005-0000-0000-0000D2740000}"/>
    <cellStyle name="Migliaia 31 8 3 3" xfId="40851" xr:uid="{00000000-0005-0000-0000-0000D3740000}"/>
    <cellStyle name="Migliaia 31 8 3 4" xfId="30055" xr:uid="{00000000-0005-0000-0000-0000D4740000}"/>
    <cellStyle name="Migliaia 31 8 4" xfId="32989" xr:uid="{00000000-0005-0000-0000-0000D5740000}"/>
    <cellStyle name="Migliaia 31 8 5" xfId="38200" xr:uid="{00000000-0005-0000-0000-0000D6740000}"/>
    <cellStyle name="Migliaia 31 8 6" xfId="12698" xr:uid="{00000000-0005-0000-0000-0000D7740000}"/>
    <cellStyle name="Migliaia 31 9" xfId="13487" xr:uid="{00000000-0005-0000-0000-0000D8740000}"/>
    <cellStyle name="Migliaia 31 9 2" xfId="30056" xr:uid="{00000000-0005-0000-0000-0000D9740000}"/>
    <cellStyle name="Migliaia 31 9 2 2" xfId="35550" xr:uid="{00000000-0005-0000-0000-0000DA740000}"/>
    <cellStyle name="Migliaia 31 9 2 3" xfId="40852" xr:uid="{00000000-0005-0000-0000-0000DB740000}"/>
    <cellStyle name="Migliaia 31 9 3" xfId="32990" xr:uid="{00000000-0005-0000-0000-0000DC740000}"/>
    <cellStyle name="Migliaia 31 9 4" xfId="38201" xr:uid="{00000000-0005-0000-0000-0000DD740000}"/>
    <cellStyle name="Migliaia 32" xfId="515" xr:uid="{00000000-0005-0000-0000-0000DE740000}"/>
    <cellStyle name="Migliaia 32 10" xfId="16682" xr:uid="{00000000-0005-0000-0000-0000DF740000}"/>
    <cellStyle name="Migliaia 32 10 2" xfId="35551" xr:uid="{00000000-0005-0000-0000-0000E0740000}"/>
    <cellStyle name="Migliaia 32 10 3" xfId="40853" xr:uid="{00000000-0005-0000-0000-0000E1740000}"/>
    <cellStyle name="Migliaia 32 10 4" xfId="30057" xr:uid="{00000000-0005-0000-0000-0000E2740000}"/>
    <cellStyle name="Migliaia 32 11" xfId="32991" xr:uid="{00000000-0005-0000-0000-0000E3740000}"/>
    <cellStyle name="Migliaia 32 12" xfId="38202" xr:uid="{00000000-0005-0000-0000-0000E4740000}"/>
    <cellStyle name="Migliaia 32 13" xfId="1856" xr:uid="{00000000-0005-0000-0000-0000E5740000}"/>
    <cellStyle name="Migliaia 32 2" xfId="516" xr:uid="{00000000-0005-0000-0000-0000E6740000}"/>
    <cellStyle name="Migliaia 32 2 2" xfId="2474" xr:uid="{00000000-0005-0000-0000-0000E7740000}"/>
    <cellStyle name="Migliaia 32 2 2 2" xfId="4448" xr:uid="{00000000-0005-0000-0000-0000E8740000}"/>
    <cellStyle name="Migliaia 32 2 2 2 2" xfId="10692" xr:uid="{00000000-0005-0000-0000-0000E9740000}"/>
    <cellStyle name="Migliaia 32 2 2 2 2 2" xfId="35552" xr:uid="{00000000-0005-0000-0000-0000EA740000}"/>
    <cellStyle name="Migliaia 32 2 2 2 2 3" xfId="40854" xr:uid="{00000000-0005-0000-0000-0000EB740000}"/>
    <cellStyle name="Migliaia 32 2 2 2 3" xfId="14744" xr:uid="{00000000-0005-0000-0000-0000EC740000}"/>
    <cellStyle name="Migliaia 32 2 2 2 4" xfId="16685" xr:uid="{00000000-0005-0000-0000-0000ED740000}"/>
    <cellStyle name="Migliaia 32 2 2 2 4 2" xfId="38203" xr:uid="{00000000-0005-0000-0000-0000EE740000}"/>
    <cellStyle name="Migliaia 32 2 2 2 5" xfId="12699" xr:uid="{00000000-0005-0000-0000-0000EF740000}"/>
    <cellStyle name="Migliaia 32 2 2 3" xfId="7917" xr:uid="{00000000-0005-0000-0000-0000F0740000}"/>
    <cellStyle name="Migliaia 32 2 2 3 2" xfId="31583" xr:uid="{00000000-0005-0000-0000-0000F1740000}"/>
    <cellStyle name="Migliaia 32 2 2 3 2 2" xfId="36743" xr:uid="{00000000-0005-0000-0000-0000F2740000}"/>
    <cellStyle name="Migliaia 32 2 2 3 2 3" xfId="42045" xr:uid="{00000000-0005-0000-0000-0000F3740000}"/>
    <cellStyle name="Migliaia 32 2 2 3 3" xfId="34092" xr:uid="{00000000-0005-0000-0000-0000F4740000}"/>
    <cellStyle name="Migliaia 32 2 2 3 4" xfId="39394" xr:uid="{00000000-0005-0000-0000-0000F5740000}"/>
    <cellStyle name="Migliaia 32 2 2 4" xfId="7027" xr:uid="{00000000-0005-0000-0000-0000F6740000}"/>
    <cellStyle name="Migliaia 32 2 2 4 2" xfId="17800" xr:uid="{00000000-0005-0000-0000-0000F7740000}"/>
    <cellStyle name="Migliaia 32 2 2 4 3" xfId="42528" xr:uid="{00000000-0005-0000-0000-0000F8740000}"/>
    <cellStyle name="Migliaia 32 2 2 4 4" xfId="46793" xr:uid="{00000000-0005-0000-0000-0000F9740000}"/>
    <cellStyle name="Migliaia 32 2 2 4 5" xfId="49809" xr:uid="{00000000-0005-0000-0000-0000FA740000}"/>
    <cellStyle name="Migliaia 32 2 2 5" xfId="16684" xr:uid="{00000000-0005-0000-0000-0000FB740000}"/>
    <cellStyle name="Migliaia 32 2 2 6" xfId="21033" xr:uid="{00000000-0005-0000-0000-0000FC740000}"/>
    <cellStyle name="Migliaia 32 2 3" xfId="4089" xr:uid="{00000000-0005-0000-0000-0000FD740000}"/>
    <cellStyle name="Migliaia 32 2 3 2" xfId="10559" xr:uid="{00000000-0005-0000-0000-0000FE740000}"/>
    <cellStyle name="Migliaia 32 2 3 2 2" xfId="31584" xr:uid="{00000000-0005-0000-0000-0000FF740000}"/>
    <cellStyle name="Migliaia 32 2 3 2 2 2" xfId="36744" xr:uid="{00000000-0005-0000-0000-000000750000}"/>
    <cellStyle name="Migliaia 32 2 3 2 2 3" xfId="42046" xr:uid="{00000000-0005-0000-0000-000001750000}"/>
    <cellStyle name="Migliaia 32 2 3 2 3" xfId="34093" xr:uid="{00000000-0005-0000-0000-000002750000}"/>
    <cellStyle name="Migliaia 32 2 3 2 4" xfId="39395" xr:uid="{00000000-0005-0000-0000-000003750000}"/>
    <cellStyle name="Migliaia 32 2 3 3" xfId="16686" xr:uid="{00000000-0005-0000-0000-000004750000}"/>
    <cellStyle name="Migliaia 32 2 3 3 2" xfId="35553" xr:uid="{00000000-0005-0000-0000-000005750000}"/>
    <cellStyle name="Migliaia 32 2 3 3 3" xfId="40855" xr:uid="{00000000-0005-0000-0000-000006750000}"/>
    <cellStyle name="Migliaia 32 2 3 3 4" xfId="30058" xr:uid="{00000000-0005-0000-0000-000007750000}"/>
    <cellStyle name="Migliaia 32 2 3 4" xfId="32992" xr:uid="{00000000-0005-0000-0000-000008750000}"/>
    <cellStyle name="Migliaia 32 2 3 5" xfId="38204" xr:uid="{00000000-0005-0000-0000-000009750000}"/>
    <cellStyle name="Migliaia 32 2 3 6" xfId="12700" xr:uid="{00000000-0005-0000-0000-00000A750000}"/>
    <cellStyle name="Migliaia 32 2 4" xfId="3662" xr:uid="{00000000-0005-0000-0000-00000B750000}"/>
    <cellStyle name="Migliaia 32 2 4 2" xfId="10264" xr:uid="{00000000-0005-0000-0000-00000C750000}"/>
    <cellStyle name="Migliaia 32 2 4 2 2" xfId="35554" xr:uid="{00000000-0005-0000-0000-00000D750000}"/>
    <cellStyle name="Migliaia 32 2 4 2 3" xfId="40856" xr:uid="{00000000-0005-0000-0000-00000E750000}"/>
    <cellStyle name="Migliaia 32 2 4 3" xfId="15014" xr:uid="{00000000-0005-0000-0000-00000F750000}"/>
    <cellStyle name="Migliaia 32 2 4 4" xfId="16687" xr:uid="{00000000-0005-0000-0000-000010750000}"/>
    <cellStyle name="Migliaia 32 2 4 4 2" xfId="38205" xr:uid="{00000000-0005-0000-0000-000011750000}"/>
    <cellStyle name="Migliaia 32 2 4 5" xfId="12701" xr:uid="{00000000-0005-0000-0000-000012750000}"/>
    <cellStyle name="Migliaia 32 2 5" xfId="9432" xr:uid="{00000000-0005-0000-0000-000013750000}"/>
    <cellStyle name="Migliaia 32 2 5 2" xfId="30060" xr:uid="{00000000-0005-0000-0000-000014750000}"/>
    <cellStyle name="Migliaia 32 2 5 2 2" xfId="35555" xr:uid="{00000000-0005-0000-0000-000015750000}"/>
    <cellStyle name="Migliaia 32 2 5 2 3" xfId="40857" xr:uid="{00000000-0005-0000-0000-000016750000}"/>
    <cellStyle name="Migliaia 32 2 5 3" xfId="32994" xr:uid="{00000000-0005-0000-0000-000017750000}"/>
    <cellStyle name="Migliaia 32 2 5 4" xfId="38206" xr:uid="{00000000-0005-0000-0000-000018750000}"/>
    <cellStyle name="Migliaia 32 2 6" xfId="16683" xr:uid="{00000000-0005-0000-0000-000019750000}"/>
    <cellStyle name="Migliaia 32 2 6 2" xfId="30061" xr:uid="{00000000-0005-0000-0000-00001A750000}"/>
    <cellStyle name="Migliaia 32 2 6 2 2" xfId="35556" xr:uid="{00000000-0005-0000-0000-00001B750000}"/>
    <cellStyle name="Migliaia 32 2 6 2 3" xfId="40858" xr:uid="{00000000-0005-0000-0000-00001C750000}"/>
    <cellStyle name="Migliaia 32 2 6 3" xfId="32995" xr:uid="{00000000-0005-0000-0000-00001D750000}"/>
    <cellStyle name="Migliaia 32 2 6 4" xfId="38207" xr:uid="{00000000-0005-0000-0000-00001E750000}"/>
    <cellStyle name="Migliaia 32 2 6 5" xfId="21035" xr:uid="{00000000-0005-0000-0000-00001F750000}"/>
    <cellStyle name="Migliaia 32 2 7" xfId="21032" xr:uid="{00000000-0005-0000-0000-000020750000}"/>
    <cellStyle name="Migliaia 32 2 8" xfId="1857" xr:uid="{00000000-0005-0000-0000-000021750000}"/>
    <cellStyle name="Migliaia 32 3" xfId="517" xr:uid="{00000000-0005-0000-0000-000022750000}"/>
    <cellStyle name="Migliaia 32 3 10" xfId="21036" xr:uid="{00000000-0005-0000-0000-000023750000}"/>
    <cellStyle name="Migliaia 32 3 11" xfId="12702" xr:uid="{00000000-0005-0000-0000-000024750000}"/>
    <cellStyle name="Migliaia 32 3 12" xfId="1858" xr:uid="{00000000-0005-0000-0000-000025750000}"/>
    <cellStyle name="Migliaia 32 3 2" xfId="518" xr:uid="{00000000-0005-0000-0000-000026750000}"/>
    <cellStyle name="Migliaia 32 3 2 2" xfId="4450" xr:uid="{00000000-0005-0000-0000-000027750000}"/>
    <cellStyle name="Migliaia 32 3 2 2 2" xfId="8290" xr:uid="{00000000-0005-0000-0000-000028750000}"/>
    <cellStyle name="Migliaia 32 3 2 2 2 2" xfId="14745" xr:uid="{00000000-0005-0000-0000-000029750000}"/>
    <cellStyle name="Migliaia 32 3 2 2 2 2 2" xfId="18173" xr:uid="{00000000-0005-0000-0000-00002A750000}"/>
    <cellStyle name="Migliaia 32 3 2 2 2 2 2 2" xfId="35557" xr:uid="{00000000-0005-0000-0000-00002B750000}"/>
    <cellStyle name="Migliaia 32 3 2 2 2 2 3" xfId="40859" xr:uid="{00000000-0005-0000-0000-00002C750000}"/>
    <cellStyle name="Migliaia 32 3 2 2 2 2 4" xfId="30062" xr:uid="{00000000-0005-0000-0000-00002D750000}"/>
    <cellStyle name="Migliaia 32 3 2 2 2 3" xfId="32996" xr:uid="{00000000-0005-0000-0000-00002E750000}"/>
    <cellStyle name="Migliaia 32 3 2 2 2 4" xfId="38208" xr:uid="{00000000-0005-0000-0000-00002F750000}"/>
    <cellStyle name="Migliaia 32 3 2 2 2 5" xfId="44197" xr:uid="{00000000-0005-0000-0000-000030750000}"/>
    <cellStyle name="Migliaia 32 3 2 2 2 6" xfId="47179" xr:uid="{00000000-0005-0000-0000-000031750000}"/>
    <cellStyle name="Migliaia 32 3 2 2 2 7" xfId="50195" xr:uid="{00000000-0005-0000-0000-000032750000}"/>
    <cellStyle name="Migliaia 32 3 2 2 2 8" xfId="13970" xr:uid="{00000000-0005-0000-0000-000033750000}"/>
    <cellStyle name="Migliaia 32 3 2 2 3" xfId="7440" xr:uid="{00000000-0005-0000-0000-000034750000}"/>
    <cellStyle name="Migliaia 32 3 2 2 4" xfId="7028" xr:uid="{00000000-0005-0000-0000-000035750000}"/>
    <cellStyle name="Migliaia 32 3 2 2 4 2" xfId="17801" xr:uid="{00000000-0005-0000-0000-000036750000}"/>
    <cellStyle name="Migliaia 32 3 2 2 4 3" xfId="44464" xr:uid="{00000000-0005-0000-0000-000037750000}"/>
    <cellStyle name="Migliaia 32 3 2 2 4 4" xfId="46794" xr:uid="{00000000-0005-0000-0000-000038750000}"/>
    <cellStyle name="Migliaia 32 3 2 2 4 5" xfId="49810" xr:uid="{00000000-0005-0000-0000-000039750000}"/>
    <cellStyle name="Migliaia 32 3 2 2 5" xfId="16690" xr:uid="{00000000-0005-0000-0000-00003A750000}"/>
    <cellStyle name="Migliaia 32 3 2 2 6" xfId="21038" xr:uid="{00000000-0005-0000-0000-00003B750000}"/>
    <cellStyle name="Migliaia 32 3 2 3" xfId="3664" xr:uid="{00000000-0005-0000-0000-00003C750000}"/>
    <cellStyle name="Migliaia 32 3 2 3 2" xfId="8716" xr:uid="{00000000-0005-0000-0000-00003D750000}"/>
    <cellStyle name="Migliaia 32 3 2 3 2 2" xfId="35558" xr:uid="{00000000-0005-0000-0000-00003E750000}"/>
    <cellStyle name="Migliaia 32 3 2 3 2 3" xfId="40860" xr:uid="{00000000-0005-0000-0000-00003F750000}"/>
    <cellStyle name="Migliaia 32 3 2 3 2 4" xfId="30063" xr:uid="{00000000-0005-0000-0000-000040750000}"/>
    <cellStyle name="Migliaia 32 3 2 3 3" xfId="8291" xr:uid="{00000000-0005-0000-0000-000041750000}"/>
    <cellStyle name="Migliaia 32 3 2 3 4" xfId="16691" xr:uid="{00000000-0005-0000-0000-000042750000}"/>
    <cellStyle name="Migliaia 32 3 2 3 4 2" xfId="38209" xr:uid="{00000000-0005-0000-0000-000043750000}"/>
    <cellStyle name="Migliaia 32 3 2 3 5" xfId="12703" xr:uid="{00000000-0005-0000-0000-000044750000}"/>
    <cellStyle name="Migliaia 32 3 2 4" xfId="7637" xr:uid="{00000000-0005-0000-0000-000045750000}"/>
    <cellStyle name="Migliaia 32 3 2 4 2" xfId="14389" xr:uid="{00000000-0005-0000-0000-000046750000}"/>
    <cellStyle name="Migliaia 32 3 2 4 2 2" xfId="35559" xr:uid="{00000000-0005-0000-0000-000047750000}"/>
    <cellStyle name="Migliaia 32 3 2 4 2 3" xfId="40861" xr:uid="{00000000-0005-0000-0000-000048750000}"/>
    <cellStyle name="Migliaia 32 3 2 4 3" xfId="32998" xr:uid="{00000000-0005-0000-0000-000049750000}"/>
    <cellStyle name="Migliaia 32 3 2 4 4" xfId="38210" xr:uid="{00000000-0005-0000-0000-00004A750000}"/>
    <cellStyle name="Migliaia 32 3 2 4 5" xfId="13490" xr:uid="{00000000-0005-0000-0000-00004B750000}"/>
    <cellStyle name="Migliaia 32 3 2 5" xfId="13655" xr:uid="{00000000-0005-0000-0000-00004C750000}"/>
    <cellStyle name="Migliaia 32 3 2 5 2" xfId="30064" xr:uid="{00000000-0005-0000-0000-00004D750000}"/>
    <cellStyle name="Migliaia 32 3 2 5 2 2" xfId="35560" xr:uid="{00000000-0005-0000-0000-00004E750000}"/>
    <cellStyle name="Migliaia 32 3 2 5 2 3" xfId="40862" xr:uid="{00000000-0005-0000-0000-00004F750000}"/>
    <cellStyle name="Migliaia 32 3 2 5 3" xfId="32999" xr:uid="{00000000-0005-0000-0000-000050750000}"/>
    <cellStyle name="Migliaia 32 3 2 5 4" xfId="38211" xr:uid="{00000000-0005-0000-0000-000051750000}"/>
    <cellStyle name="Migliaia 32 3 2 6" xfId="16689" xr:uid="{00000000-0005-0000-0000-000052750000}"/>
    <cellStyle name="Migliaia 32 3 2 6 2" xfId="30065" xr:uid="{00000000-0005-0000-0000-000053750000}"/>
    <cellStyle name="Migliaia 32 3 2 6 2 2" xfId="35561" xr:uid="{00000000-0005-0000-0000-000054750000}"/>
    <cellStyle name="Migliaia 32 3 2 6 2 3" xfId="40863" xr:uid="{00000000-0005-0000-0000-000055750000}"/>
    <cellStyle name="Migliaia 32 3 2 6 3" xfId="33000" xr:uid="{00000000-0005-0000-0000-000056750000}"/>
    <cellStyle name="Migliaia 32 3 2 6 4" xfId="38212" xr:uid="{00000000-0005-0000-0000-000057750000}"/>
    <cellStyle name="Migliaia 32 3 2 6 5" xfId="21041" xr:uid="{00000000-0005-0000-0000-000058750000}"/>
    <cellStyle name="Migliaia 32 3 2 7" xfId="21037" xr:uid="{00000000-0005-0000-0000-000059750000}"/>
    <cellStyle name="Migliaia 32 3 2 8" xfId="2476" xr:uid="{00000000-0005-0000-0000-00005A750000}"/>
    <cellStyle name="Migliaia 32 3 3" xfId="2475" xr:uid="{00000000-0005-0000-0000-00005B750000}"/>
    <cellStyle name="Migliaia 32 3 3 2" xfId="4449" xr:uid="{00000000-0005-0000-0000-00005C750000}"/>
    <cellStyle name="Migliaia 32 3 3 2 2" xfId="6040" xr:uid="{00000000-0005-0000-0000-00005D750000}"/>
    <cellStyle name="Migliaia 32 3 3 2 2 2" xfId="35563" xr:uid="{00000000-0005-0000-0000-00005E750000}"/>
    <cellStyle name="Migliaia 32 3 3 2 2 3" xfId="40865" xr:uid="{00000000-0005-0000-0000-00005F750000}"/>
    <cellStyle name="Migliaia 32 3 3 2 3" xfId="14519" xr:uid="{00000000-0005-0000-0000-000060750000}"/>
    <cellStyle name="Migliaia 32 3 3 2 4" xfId="16693" xr:uid="{00000000-0005-0000-0000-000061750000}"/>
    <cellStyle name="Migliaia 32 3 3 2 4 2" xfId="38214" xr:uid="{00000000-0005-0000-0000-000062750000}"/>
    <cellStyle name="Migliaia 32 3 3 2 5" xfId="12705" xr:uid="{00000000-0005-0000-0000-000063750000}"/>
    <cellStyle name="Migliaia 32 3 3 3" xfId="5792" xr:uid="{00000000-0005-0000-0000-000064750000}"/>
    <cellStyle name="Migliaia 32 3 3 3 2" xfId="30068" xr:uid="{00000000-0005-0000-0000-000065750000}"/>
    <cellStyle name="Migliaia 32 3 3 3 2 2" xfId="35564" xr:uid="{00000000-0005-0000-0000-000066750000}"/>
    <cellStyle name="Migliaia 32 3 3 3 2 3" xfId="40866" xr:uid="{00000000-0005-0000-0000-000067750000}"/>
    <cellStyle name="Migliaia 32 3 3 3 3" xfId="33003" xr:uid="{00000000-0005-0000-0000-000068750000}"/>
    <cellStyle name="Migliaia 32 3 3 3 4" xfId="38215" xr:uid="{00000000-0005-0000-0000-000069750000}"/>
    <cellStyle name="Migliaia 32 3 3 4" xfId="16692" xr:uid="{00000000-0005-0000-0000-00006A750000}"/>
    <cellStyle name="Migliaia 32 3 3 4 2" xfId="30069" xr:uid="{00000000-0005-0000-0000-00006B750000}"/>
    <cellStyle name="Migliaia 32 3 3 4 2 2" xfId="35565" xr:uid="{00000000-0005-0000-0000-00006C750000}"/>
    <cellStyle name="Migliaia 32 3 3 4 2 3" xfId="40867" xr:uid="{00000000-0005-0000-0000-00006D750000}"/>
    <cellStyle name="Migliaia 32 3 3 4 3" xfId="33004" xr:uid="{00000000-0005-0000-0000-00006E750000}"/>
    <cellStyle name="Migliaia 32 3 3 4 4" xfId="38216" xr:uid="{00000000-0005-0000-0000-00006F750000}"/>
    <cellStyle name="Migliaia 32 3 3 4 5" xfId="21043" xr:uid="{00000000-0005-0000-0000-000070750000}"/>
    <cellStyle name="Migliaia 32 3 3 5" xfId="21044" xr:uid="{00000000-0005-0000-0000-000071750000}"/>
    <cellStyle name="Migliaia 32 3 3 5 2" xfId="30070" xr:uid="{00000000-0005-0000-0000-000072750000}"/>
    <cellStyle name="Migliaia 32 3 3 5 2 2" xfId="35566" xr:uid="{00000000-0005-0000-0000-000073750000}"/>
    <cellStyle name="Migliaia 32 3 3 5 2 3" xfId="40868" xr:uid="{00000000-0005-0000-0000-000074750000}"/>
    <cellStyle name="Migliaia 32 3 3 5 3" xfId="33005" xr:uid="{00000000-0005-0000-0000-000075750000}"/>
    <cellStyle name="Migliaia 32 3 3 5 4" xfId="38217" xr:uid="{00000000-0005-0000-0000-000076750000}"/>
    <cellStyle name="Migliaia 32 3 3 6" xfId="30066" xr:uid="{00000000-0005-0000-0000-000077750000}"/>
    <cellStyle name="Migliaia 32 3 3 6 2" xfId="35562" xr:uid="{00000000-0005-0000-0000-000078750000}"/>
    <cellStyle name="Migliaia 32 3 3 6 3" xfId="40864" xr:uid="{00000000-0005-0000-0000-000079750000}"/>
    <cellStyle name="Migliaia 32 3 3 7" xfId="33001" xr:uid="{00000000-0005-0000-0000-00007A750000}"/>
    <cellStyle name="Migliaia 32 3 3 8" xfId="38213" xr:uid="{00000000-0005-0000-0000-00007B750000}"/>
    <cellStyle name="Migliaia 32 3 3 9" xfId="12704" xr:uid="{00000000-0005-0000-0000-00007C750000}"/>
    <cellStyle name="Migliaia 32 3 4" xfId="3290" xr:uid="{00000000-0005-0000-0000-00007D750000}"/>
    <cellStyle name="Migliaia 32 3 4 2" xfId="4800" xr:uid="{00000000-0005-0000-0000-00007E750000}"/>
    <cellStyle name="Migliaia 32 3 4 2 2" xfId="10752" xr:uid="{00000000-0005-0000-0000-00007F750000}"/>
    <cellStyle name="Migliaia 32 3 4 2 3" xfId="14891" xr:uid="{00000000-0005-0000-0000-000080750000}"/>
    <cellStyle name="Migliaia 32 3 4 2 4" xfId="16695" xr:uid="{00000000-0005-0000-0000-000081750000}"/>
    <cellStyle name="Migliaia 32 3 4 2 5" xfId="28665" xr:uid="{00000000-0005-0000-0000-000082750000}"/>
    <cellStyle name="Migliaia 32 3 4 2 6" xfId="12707" xr:uid="{00000000-0005-0000-0000-000083750000}"/>
    <cellStyle name="Migliaia 32 3 4 3" xfId="10000" xr:uid="{00000000-0005-0000-0000-000084750000}"/>
    <cellStyle name="Migliaia 32 3 4 3 2" xfId="31585" xr:uid="{00000000-0005-0000-0000-000085750000}"/>
    <cellStyle name="Migliaia 32 3 4 3 2 2" xfId="36745" xr:uid="{00000000-0005-0000-0000-000086750000}"/>
    <cellStyle name="Migliaia 32 3 4 3 2 3" xfId="42047" xr:uid="{00000000-0005-0000-0000-000087750000}"/>
    <cellStyle name="Migliaia 32 3 4 3 3" xfId="34094" xr:uid="{00000000-0005-0000-0000-000088750000}"/>
    <cellStyle name="Migliaia 32 3 4 3 4" xfId="39396" xr:uid="{00000000-0005-0000-0000-000089750000}"/>
    <cellStyle name="Migliaia 32 3 4 4" xfId="16694" xr:uid="{00000000-0005-0000-0000-00008A750000}"/>
    <cellStyle name="Migliaia 32 3 4 4 2" xfId="35567" xr:uid="{00000000-0005-0000-0000-00008B750000}"/>
    <cellStyle name="Migliaia 32 3 4 4 3" xfId="40869" xr:uid="{00000000-0005-0000-0000-00008C750000}"/>
    <cellStyle name="Migliaia 32 3 4 4 4" xfId="30071" xr:uid="{00000000-0005-0000-0000-00008D750000}"/>
    <cellStyle name="Migliaia 32 3 4 5" xfId="33006" xr:uid="{00000000-0005-0000-0000-00008E750000}"/>
    <cellStyle name="Migliaia 32 3 4 6" xfId="38218" xr:uid="{00000000-0005-0000-0000-00008F750000}"/>
    <cellStyle name="Migliaia 32 3 4 7" xfId="12706" xr:uid="{00000000-0005-0000-0000-000090750000}"/>
    <cellStyle name="Migliaia 32 3 5" xfId="4090" xr:uid="{00000000-0005-0000-0000-000091750000}"/>
    <cellStyle name="Migliaia 32 3 5 2" xfId="10560" xr:uid="{00000000-0005-0000-0000-000092750000}"/>
    <cellStyle name="Migliaia 32 3 5 2 2" xfId="31586" xr:uid="{00000000-0005-0000-0000-000093750000}"/>
    <cellStyle name="Migliaia 32 3 5 2 2 2" xfId="36746" xr:uid="{00000000-0005-0000-0000-000094750000}"/>
    <cellStyle name="Migliaia 32 3 5 2 2 3" xfId="42048" xr:uid="{00000000-0005-0000-0000-000095750000}"/>
    <cellStyle name="Migliaia 32 3 5 2 3" xfId="34095" xr:uid="{00000000-0005-0000-0000-000096750000}"/>
    <cellStyle name="Migliaia 32 3 5 2 4" xfId="39397" xr:uid="{00000000-0005-0000-0000-000097750000}"/>
    <cellStyle name="Migliaia 32 3 5 3" xfId="16696" xr:uid="{00000000-0005-0000-0000-000098750000}"/>
    <cellStyle name="Migliaia 32 3 5 3 2" xfId="35568" xr:uid="{00000000-0005-0000-0000-000099750000}"/>
    <cellStyle name="Migliaia 32 3 5 3 3" xfId="40870" xr:uid="{00000000-0005-0000-0000-00009A750000}"/>
    <cellStyle name="Migliaia 32 3 5 3 4" xfId="30072" xr:uid="{00000000-0005-0000-0000-00009B750000}"/>
    <cellStyle name="Migliaia 32 3 5 4" xfId="33007" xr:uid="{00000000-0005-0000-0000-00009C750000}"/>
    <cellStyle name="Migliaia 32 3 5 5" xfId="38219" xr:uid="{00000000-0005-0000-0000-00009D750000}"/>
    <cellStyle name="Migliaia 32 3 5 6" xfId="12708" xr:uid="{00000000-0005-0000-0000-00009E750000}"/>
    <cellStyle name="Migliaia 32 3 6" xfId="3663" xr:uid="{00000000-0005-0000-0000-00009F750000}"/>
    <cellStyle name="Migliaia 32 3 6 2" xfId="10265" xr:uid="{00000000-0005-0000-0000-0000A0750000}"/>
    <cellStyle name="Migliaia 32 3 6 2 2" xfId="35569" xr:uid="{00000000-0005-0000-0000-0000A1750000}"/>
    <cellStyle name="Migliaia 32 3 6 2 3" xfId="40871" xr:uid="{00000000-0005-0000-0000-0000A2750000}"/>
    <cellStyle name="Migliaia 32 3 6 3" xfId="14921" xr:uid="{00000000-0005-0000-0000-0000A3750000}"/>
    <cellStyle name="Migliaia 32 3 6 4" xfId="16697" xr:uid="{00000000-0005-0000-0000-0000A4750000}"/>
    <cellStyle name="Migliaia 32 3 6 4 2" xfId="38220" xr:uid="{00000000-0005-0000-0000-0000A5750000}"/>
    <cellStyle name="Migliaia 32 3 6 5" xfId="12709" xr:uid="{00000000-0005-0000-0000-0000A6750000}"/>
    <cellStyle name="Migliaia 32 3 7" xfId="8548" xr:uid="{00000000-0005-0000-0000-0000A7750000}"/>
    <cellStyle name="Migliaia 32 3 7 2" xfId="30073" xr:uid="{00000000-0005-0000-0000-0000A8750000}"/>
    <cellStyle name="Migliaia 32 3 7 2 2" xfId="35570" xr:uid="{00000000-0005-0000-0000-0000A9750000}"/>
    <cellStyle name="Migliaia 32 3 7 2 3" xfId="40872" xr:uid="{00000000-0005-0000-0000-0000AA750000}"/>
    <cellStyle name="Migliaia 32 3 7 3" xfId="33008" xr:uid="{00000000-0005-0000-0000-0000AB750000}"/>
    <cellStyle name="Migliaia 32 3 7 4" xfId="38221" xr:uid="{00000000-0005-0000-0000-0000AC750000}"/>
    <cellStyle name="Migliaia 32 3 8" xfId="13656" xr:uid="{00000000-0005-0000-0000-0000AD750000}"/>
    <cellStyle name="Migliaia 32 3 8 2" xfId="30074" xr:uid="{00000000-0005-0000-0000-0000AE750000}"/>
    <cellStyle name="Migliaia 32 3 8 2 2" xfId="35571" xr:uid="{00000000-0005-0000-0000-0000AF750000}"/>
    <cellStyle name="Migliaia 32 3 8 2 3" xfId="40873" xr:uid="{00000000-0005-0000-0000-0000B0750000}"/>
    <cellStyle name="Migliaia 32 3 8 3" xfId="33009" xr:uid="{00000000-0005-0000-0000-0000B1750000}"/>
    <cellStyle name="Migliaia 32 3 8 4" xfId="38222" xr:uid="{00000000-0005-0000-0000-0000B2750000}"/>
    <cellStyle name="Migliaia 32 3 8 5" xfId="21048" xr:uid="{00000000-0005-0000-0000-0000B3750000}"/>
    <cellStyle name="Migliaia 32 3 9" xfId="16688" xr:uid="{00000000-0005-0000-0000-0000B4750000}"/>
    <cellStyle name="Migliaia 32 4" xfId="519" xr:uid="{00000000-0005-0000-0000-0000B5750000}"/>
    <cellStyle name="Migliaia 32 4 2" xfId="4451" xr:uid="{00000000-0005-0000-0000-0000B6750000}"/>
    <cellStyle name="Migliaia 32 4 2 2" xfId="5139" xr:uid="{00000000-0005-0000-0000-0000B7750000}"/>
    <cellStyle name="Migliaia 32 4 2 2 2" xfId="30075" xr:uid="{00000000-0005-0000-0000-0000B8750000}"/>
    <cellStyle name="Migliaia 32 4 2 2 2 2" xfId="35572" xr:uid="{00000000-0005-0000-0000-0000B9750000}"/>
    <cellStyle name="Migliaia 32 4 2 2 2 3" xfId="40874" xr:uid="{00000000-0005-0000-0000-0000BA750000}"/>
    <cellStyle name="Migliaia 32 4 2 2 3" xfId="33010" xr:uid="{00000000-0005-0000-0000-0000BB750000}"/>
    <cellStyle name="Migliaia 32 4 2 2 4" xfId="38223" xr:uid="{00000000-0005-0000-0000-0000BC750000}"/>
    <cellStyle name="Migliaia 32 4 2 3" xfId="8292" xr:uid="{00000000-0005-0000-0000-0000BD750000}"/>
    <cellStyle name="Migliaia 32 4 2 3 2" xfId="30076" xr:uid="{00000000-0005-0000-0000-0000BE750000}"/>
    <cellStyle name="Migliaia 32 4 2 3 2 2" xfId="35573" xr:uid="{00000000-0005-0000-0000-0000BF750000}"/>
    <cellStyle name="Migliaia 32 4 2 3 2 3" xfId="40875" xr:uid="{00000000-0005-0000-0000-0000C0750000}"/>
    <cellStyle name="Migliaia 32 4 2 3 3" xfId="33011" xr:uid="{00000000-0005-0000-0000-0000C1750000}"/>
    <cellStyle name="Migliaia 32 4 2 3 4" xfId="38224" xr:uid="{00000000-0005-0000-0000-0000C2750000}"/>
    <cellStyle name="Migliaia 32 4 2 4" xfId="7639" xr:uid="{00000000-0005-0000-0000-0000C3750000}"/>
    <cellStyle name="Migliaia 32 4 2 5" xfId="7030" xr:uid="{00000000-0005-0000-0000-0000C4750000}"/>
    <cellStyle name="Migliaia 32 4 2 5 2" xfId="17803" xr:uid="{00000000-0005-0000-0000-0000C5750000}"/>
    <cellStyle name="Migliaia 32 4 2 5 3" xfId="42529" xr:uid="{00000000-0005-0000-0000-0000C6750000}"/>
    <cellStyle name="Migliaia 32 4 2 5 4" xfId="46796" xr:uid="{00000000-0005-0000-0000-0000C7750000}"/>
    <cellStyle name="Migliaia 32 4 2 5 5" xfId="49812" xr:uid="{00000000-0005-0000-0000-0000C8750000}"/>
    <cellStyle name="Migliaia 32 4 2 6" xfId="16699" xr:uid="{00000000-0005-0000-0000-0000C9750000}"/>
    <cellStyle name="Migliaia 32 4 2 7" xfId="21050" xr:uid="{00000000-0005-0000-0000-0000CA750000}"/>
    <cellStyle name="Migliaia 32 4 3" xfId="5140" xr:uid="{00000000-0005-0000-0000-0000CB750000}"/>
    <cellStyle name="Migliaia 32 4 3 2" xfId="14520" xr:uid="{00000000-0005-0000-0000-0000CC750000}"/>
    <cellStyle name="Migliaia 32 4 3 2 2" xfId="35574" xr:uid="{00000000-0005-0000-0000-0000CD750000}"/>
    <cellStyle name="Migliaia 32 4 3 2 3" xfId="40876" xr:uid="{00000000-0005-0000-0000-0000CE750000}"/>
    <cellStyle name="Migliaia 32 4 3 3" xfId="33012" xr:uid="{00000000-0005-0000-0000-0000CF750000}"/>
    <cellStyle name="Migliaia 32 4 3 4" xfId="38225" xr:uid="{00000000-0005-0000-0000-0000D0750000}"/>
    <cellStyle name="Migliaia 32 4 3 5" xfId="13654" xr:uid="{00000000-0005-0000-0000-0000D1750000}"/>
    <cellStyle name="Migliaia 32 4 4" xfId="8293" xr:uid="{00000000-0005-0000-0000-0000D2750000}"/>
    <cellStyle name="Migliaia 32 4 4 2" xfId="30077" xr:uid="{00000000-0005-0000-0000-0000D3750000}"/>
    <cellStyle name="Migliaia 32 4 4 2 2" xfId="35575" xr:uid="{00000000-0005-0000-0000-0000D4750000}"/>
    <cellStyle name="Migliaia 32 4 4 2 3" xfId="40877" xr:uid="{00000000-0005-0000-0000-0000D5750000}"/>
    <cellStyle name="Migliaia 32 4 4 3" xfId="33013" xr:uid="{00000000-0005-0000-0000-0000D6750000}"/>
    <cellStyle name="Migliaia 32 4 4 4" xfId="38226" xr:uid="{00000000-0005-0000-0000-0000D7750000}"/>
    <cellStyle name="Migliaia 32 4 5" xfId="7638" xr:uid="{00000000-0005-0000-0000-0000D8750000}"/>
    <cellStyle name="Migliaia 32 4 5 2" xfId="30078" xr:uid="{00000000-0005-0000-0000-0000D9750000}"/>
    <cellStyle name="Migliaia 32 4 5 2 2" xfId="35576" xr:uid="{00000000-0005-0000-0000-0000DA750000}"/>
    <cellStyle name="Migliaia 32 4 5 2 3" xfId="40878" xr:uid="{00000000-0005-0000-0000-0000DB750000}"/>
    <cellStyle name="Migliaia 32 4 5 3" xfId="33014" xr:uid="{00000000-0005-0000-0000-0000DC750000}"/>
    <cellStyle name="Migliaia 32 4 5 4" xfId="38227" xr:uid="{00000000-0005-0000-0000-0000DD750000}"/>
    <cellStyle name="Migliaia 32 4 6" xfId="7029" xr:uid="{00000000-0005-0000-0000-0000DE750000}"/>
    <cellStyle name="Migliaia 32 4 6 2" xfId="17802" xr:uid="{00000000-0005-0000-0000-0000DF750000}"/>
    <cellStyle name="Migliaia 32 4 6 2 2" xfId="35577" xr:uid="{00000000-0005-0000-0000-0000E0750000}"/>
    <cellStyle name="Migliaia 32 4 6 2 3" xfId="40879" xr:uid="{00000000-0005-0000-0000-0000E1750000}"/>
    <cellStyle name="Migliaia 32 4 6 2 4" xfId="30079" xr:uid="{00000000-0005-0000-0000-0000E2750000}"/>
    <cellStyle name="Migliaia 32 4 6 3" xfId="33015" xr:uid="{00000000-0005-0000-0000-0000E3750000}"/>
    <cellStyle name="Migliaia 32 4 6 4" xfId="38228" xr:uid="{00000000-0005-0000-0000-0000E4750000}"/>
    <cellStyle name="Migliaia 32 4 6 5" xfId="21051" xr:uid="{00000000-0005-0000-0000-0000E5750000}"/>
    <cellStyle name="Migliaia 32 4 6 6" xfId="20523" xr:uid="{00000000-0005-0000-0000-0000E6750000}"/>
    <cellStyle name="Migliaia 32 4 6 7" xfId="46795" xr:uid="{00000000-0005-0000-0000-0000E7750000}"/>
    <cellStyle name="Migliaia 32 4 6 8" xfId="49811" xr:uid="{00000000-0005-0000-0000-0000E8750000}"/>
    <cellStyle name="Migliaia 32 4 7" xfId="16698" xr:uid="{00000000-0005-0000-0000-0000E9750000}"/>
    <cellStyle name="Migliaia 32 4 7 2" xfId="30080" xr:uid="{00000000-0005-0000-0000-0000EA750000}"/>
    <cellStyle name="Migliaia 32 4 7 2 2" xfId="35578" xr:uid="{00000000-0005-0000-0000-0000EB750000}"/>
    <cellStyle name="Migliaia 32 4 7 2 3" xfId="40880" xr:uid="{00000000-0005-0000-0000-0000EC750000}"/>
    <cellStyle name="Migliaia 32 4 7 3" xfId="33016" xr:uid="{00000000-0005-0000-0000-0000ED750000}"/>
    <cellStyle name="Migliaia 32 4 7 4" xfId="38229" xr:uid="{00000000-0005-0000-0000-0000EE750000}"/>
    <cellStyle name="Migliaia 32 4 7 5" xfId="21052" xr:uid="{00000000-0005-0000-0000-0000EF750000}"/>
    <cellStyle name="Migliaia 32 4 8" xfId="21049" xr:uid="{00000000-0005-0000-0000-0000F0750000}"/>
    <cellStyle name="Migliaia 32 4 9" xfId="2477" xr:uid="{00000000-0005-0000-0000-0000F1750000}"/>
    <cellStyle name="Migliaia 32 5" xfId="520" xr:uid="{00000000-0005-0000-0000-0000F2750000}"/>
    <cellStyle name="Migliaia 32 5 2" xfId="4452" xr:uid="{00000000-0005-0000-0000-0000F3750000}"/>
    <cellStyle name="Migliaia 32 5 2 2" xfId="14746" xr:uid="{00000000-0005-0000-0000-0000F4750000}"/>
    <cellStyle name="Migliaia 32 5 2 2 2" xfId="35579" xr:uid="{00000000-0005-0000-0000-0000F5750000}"/>
    <cellStyle name="Migliaia 32 5 2 2 3" xfId="40881" xr:uid="{00000000-0005-0000-0000-0000F6750000}"/>
    <cellStyle name="Migliaia 32 5 2 3" xfId="16701" xr:uid="{00000000-0005-0000-0000-0000F7750000}"/>
    <cellStyle name="Migliaia 32 5 2 3 2" xfId="33017" xr:uid="{00000000-0005-0000-0000-0000F8750000}"/>
    <cellStyle name="Migliaia 32 5 2 4" xfId="38230" xr:uid="{00000000-0005-0000-0000-0000F9750000}"/>
    <cellStyle name="Migliaia 32 5 2 5" xfId="12710" xr:uid="{00000000-0005-0000-0000-0000FA750000}"/>
    <cellStyle name="Migliaia 32 5 3" xfId="7640" xr:uid="{00000000-0005-0000-0000-0000FB750000}"/>
    <cellStyle name="Migliaia 32 5 3 2" xfId="30081" xr:uid="{00000000-0005-0000-0000-0000FC750000}"/>
    <cellStyle name="Migliaia 32 5 3 2 2" xfId="35580" xr:uid="{00000000-0005-0000-0000-0000FD750000}"/>
    <cellStyle name="Migliaia 32 5 3 2 3" xfId="40882" xr:uid="{00000000-0005-0000-0000-0000FE750000}"/>
    <cellStyle name="Migliaia 32 5 3 3" xfId="33018" xr:uid="{00000000-0005-0000-0000-0000FF750000}"/>
    <cellStyle name="Migliaia 32 5 3 4" xfId="38231" xr:uid="{00000000-0005-0000-0000-000000760000}"/>
    <cellStyle name="Migliaia 32 5 4" xfId="7031" xr:uid="{00000000-0005-0000-0000-000001760000}"/>
    <cellStyle name="Migliaia 32 5 4 2" xfId="17804" xr:uid="{00000000-0005-0000-0000-000002760000}"/>
    <cellStyle name="Migliaia 32 5 4 2 2" xfId="35581" xr:uid="{00000000-0005-0000-0000-000003760000}"/>
    <cellStyle name="Migliaia 32 5 4 2 3" xfId="40883" xr:uid="{00000000-0005-0000-0000-000004760000}"/>
    <cellStyle name="Migliaia 32 5 4 2 4" xfId="30082" xr:uid="{00000000-0005-0000-0000-000005760000}"/>
    <cellStyle name="Migliaia 32 5 4 3" xfId="33019" xr:uid="{00000000-0005-0000-0000-000006760000}"/>
    <cellStyle name="Migliaia 32 5 4 4" xfId="38232" xr:uid="{00000000-0005-0000-0000-000007760000}"/>
    <cellStyle name="Migliaia 32 5 4 5" xfId="21054" xr:uid="{00000000-0005-0000-0000-000008760000}"/>
    <cellStyle name="Migliaia 32 5 4 6" xfId="43591" xr:uid="{00000000-0005-0000-0000-000009760000}"/>
    <cellStyle name="Migliaia 32 5 4 7" xfId="46797" xr:uid="{00000000-0005-0000-0000-00000A760000}"/>
    <cellStyle name="Migliaia 32 5 4 8" xfId="49813" xr:uid="{00000000-0005-0000-0000-00000B760000}"/>
    <cellStyle name="Migliaia 32 5 5" xfId="16700" xr:uid="{00000000-0005-0000-0000-00000C760000}"/>
    <cellStyle name="Migliaia 32 5 5 2" xfId="30083" xr:uid="{00000000-0005-0000-0000-00000D760000}"/>
    <cellStyle name="Migliaia 32 5 5 2 2" xfId="35582" xr:uid="{00000000-0005-0000-0000-00000E760000}"/>
    <cellStyle name="Migliaia 32 5 5 2 3" xfId="40884" xr:uid="{00000000-0005-0000-0000-00000F760000}"/>
    <cellStyle name="Migliaia 32 5 5 3" xfId="33020" xr:uid="{00000000-0005-0000-0000-000010760000}"/>
    <cellStyle name="Migliaia 32 5 5 4" xfId="38233" xr:uid="{00000000-0005-0000-0000-000011760000}"/>
    <cellStyle name="Migliaia 32 5 5 5" xfId="21055" xr:uid="{00000000-0005-0000-0000-000012760000}"/>
    <cellStyle name="Migliaia 32 5 6" xfId="21056" xr:uid="{00000000-0005-0000-0000-000013760000}"/>
    <cellStyle name="Migliaia 32 5 6 2" xfId="30084" xr:uid="{00000000-0005-0000-0000-000014760000}"/>
    <cellStyle name="Migliaia 32 5 6 2 2" xfId="35583" xr:uid="{00000000-0005-0000-0000-000015760000}"/>
    <cellStyle name="Migliaia 32 5 6 2 3" xfId="40885" xr:uid="{00000000-0005-0000-0000-000016760000}"/>
    <cellStyle name="Migliaia 32 5 6 3" xfId="33021" xr:uid="{00000000-0005-0000-0000-000017760000}"/>
    <cellStyle name="Migliaia 32 5 6 4" xfId="38234" xr:uid="{00000000-0005-0000-0000-000018760000}"/>
    <cellStyle name="Migliaia 32 5 7" xfId="21053" xr:uid="{00000000-0005-0000-0000-000019760000}"/>
    <cellStyle name="Migliaia 32 5 8" xfId="2478" xr:uid="{00000000-0005-0000-0000-00001A760000}"/>
    <cellStyle name="Migliaia 32 6" xfId="2473" xr:uid="{00000000-0005-0000-0000-00001B760000}"/>
    <cellStyle name="Migliaia 32 6 2" xfId="4447" xr:uid="{00000000-0005-0000-0000-00001C760000}"/>
    <cellStyle name="Migliaia 32 6 2 2" xfId="6039" xr:uid="{00000000-0005-0000-0000-00001D760000}"/>
    <cellStyle name="Migliaia 32 6 2 3" xfId="14962" xr:uid="{00000000-0005-0000-0000-00001E760000}"/>
    <cellStyle name="Migliaia 32 6 2 4" xfId="16703" xr:uid="{00000000-0005-0000-0000-00001F760000}"/>
    <cellStyle name="Migliaia 32 6 2 5" xfId="28667" xr:uid="{00000000-0005-0000-0000-000020760000}"/>
    <cellStyle name="Migliaia 32 6 2 6" xfId="12712" xr:uid="{00000000-0005-0000-0000-000021760000}"/>
    <cellStyle name="Migliaia 32 6 3" xfId="5791" xr:uid="{00000000-0005-0000-0000-000022760000}"/>
    <cellStyle name="Migliaia 32 6 3 2" xfId="31587" xr:uid="{00000000-0005-0000-0000-000023760000}"/>
    <cellStyle name="Migliaia 32 6 3 2 2" xfId="36747" xr:uid="{00000000-0005-0000-0000-000024760000}"/>
    <cellStyle name="Migliaia 32 6 3 2 3" xfId="42049" xr:uid="{00000000-0005-0000-0000-000025760000}"/>
    <cellStyle name="Migliaia 32 6 3 3" xfId="34096" xr:uid="{00000000-0005-0000-0000-000026760000}"/>
    <cellStyle name="Migliaia 32 6 3 4" xfId="39398" xr:uid="{00000000-0005-0000-0000-000027760000}"/>
    <cellStyle name="Migliaia 32 6 4" xfId="16702" xr:uid="{00000000-0005-0000-0000-000028760000}"/>
    <cellStyle name="Migliaia 32 6 4 2" xfId="35584" xr:uid="{00000000-0005-0000-0000-000029760000}"/>
    <cellStyle name="Migliaia 32 6 4 3" xfId="40886" xr:uid="{00000000-0005-0000-0000-00002A760000}"/>
    <cellStyle name="Migliaia 32 6 4 4" xfId="30085" xr:uid="{00000000-0005-0000-0000-00002B760000}"/>
    <cellStyle name="Migliaia 32 6 5" xfId="33022" xr:uid="{00000000-0005-0000-0000-00002C760000}"/>
    <cellStyle name="Migliaia 32 6 6" xfId="38235" xr:uid="{00000000-0005-0000-0000-00002D760000}"/>
    <cellStyle name="Migliaia 32 6 7" xfId="12711" xr:uid="{00000000-0005-0000-0000-00002E760000}"/>
    <cellStyle name="Migliaia 32 7" xfId="4088" xr:uid="{00000000-0005-0000-0000-00002F760000}"/>
    <cellStyle name="Migliaia 32 7 2" xfId="10558" xr:uid="{00000000-0005-0000-0000-000030760000}"/>
    <cellStyle name="Migliaia 32 7 2 2" xfId="31588" xr:uid="{00000000-0005-0000-0000-000031760000}"/>
    <cellStyle name="Migliaia 32 7 2 2 2" xfId="36748" xr:uid="{00000000-0005-0000-0000-000032760000}"/>
    <cellStyle name="Migliaia 32 7 2 2 3" xfId="42050" xr:uid="{00000000-0005-0000-0000-000033760000}"/>
    <cellStyle name="Migliaia 32 7 2 3" xfId="34097" xr:uid="{00000000-0005-0000-0000-000034760000}"/>
    <cellStyle name="Migliaia 32 7 2 4" xfId="39399" xr:uid="{00000000-0005-0000-0000-000035760000}"/>
    <cellStyle name="Migliaia 32 7 3" xfId="16704" xr:uid="{00000000-0005-0000-0000-000036760000}"/>
    <cellStyle name="Migliaia 32 7 3 2" xfId="35585" xr:uid="{00000000-0005-0000-0000-000037760000}"/>
    <cellStyle name="Migliaia 32 7 3 3" xfId="40887" xr:uid="{00000000-0005-0000-0000-000038760000}"/>
    <cellStyle name="Migliaia 32 7 3 4" xfId="30086" xr:uid="{00000000-0005-0000-0000-000039760000}"/>
    <cellStyle name="Migliaia 32 7 4" xfId="33023" xr:uid="{00000000-0005-0000-0000-00003A760000}"/>
    <cellStyle name="Migliaia 32 7 5" xfId="38236" xr:uid="{00000000-0005-0000-0000-00003B760000}"/>
    <cellStyle name="Migliaia 32 7 6" xfId="12713" xr:uid="{00000000-0005-0000-0000-00003C760000}"/>
    <cellStyle name="Migliaia 32 8" xfId="3661" xr:uid="{00000000-0005-0000-0000-00003D760000}"/>
    <cellStyle name="Migliaia 32 8 2" xfId="10263" xr:uid="{00000000-0005-0000-0000-00003E760000}"/>
    <cellStyle name="Migliaia 32 8 2 2" xfId="31589" xr:uid="{00000000-0005-0000-0000-00003F760000}"/>
    <cellStyle name="Migliaia 32 8 2 2 2" xfId="36749" xr:uid="{00000000-0005-0000-0000-000040760000}"/>
    <cellStyle name="Migliaia 32 8 2 2 3" xfId="42051" xr:uid="{00000000-0005-0000-0000-000041760000}"/>
    <cellStyle name="Migliaia 32 8 2 3" xfId="34098" xr:uid="{00000000-0005-0000-0000-000042760000}"/>
    <cellStyle name="Migliaia 32 8 2 4" xfId="39400" xr:uid="{00000000-0005-0000-0000-000043760000}"/>
    <cellStyle name="Migliaia 32 8 3" xfId="16705" xr:uid="{00000000-0005-0000-0000-000044760000}"/>
    <cellStyle name="Migliaia 32 8 3 2" xfId="35586" xr:uid="{00000000-0005-0000-0000-000045760000}"/>
    <cellStyle name="Migliaia 32 8 3 3" xfId="40888" xr:uid="{00000000-0005-0000-0000-000046760000}"/>
    <cellStyle name="Migliaia 32 8 3 4" xfId="30087" xr:uid="{00000000-0005-0000-0000-000047760000}"/>
    <cellStyle name="Migliaia 32 8 4" xfId="33024" xr:uid="{00000000-0005-0000-0000-000048760000}"/>
    <cellStyle name="Migliaia 32 8 5" xfId="38237" xr:uid="{00000000-0005-0000-0000-000049760000}"/>
    <cellStyle name="Migliaia 32 8 6" xfId="12714" xr:uid="{00000000-0005-0000-0000-00004A760000}"/>
    <cellStyle name="Migliaia 32 9" xfId="13489" xr:uid="{00000000-0005-0000-0000-00004B760000}"/>
    <cellStyle name="Migliaia 32 9 2" xfId="30088" xr:uid="{00000000-0005-0000-0000-00004C760000}"/>
    <cellStyle name="Migliaia 32 9 2 2" xfId="35587" xr:uid="{00000000-0005-0000-0000-00004D760000}"/>
    <cellStyle name="Migliaia 32 9 2 3" xfId="40889" xr:uid="{00000000-0005-0000-0000-00004E760000}"/>
    <cellStyle name="Migliaia 32 9 3" xfId="33025" xr:uid="{00000000-0005-0000-0000-00004F760000}"/>
    <cellStyle name="Migliaia 32 9 4" xfId="38238" xr:uid="{00000000-0005-0000-0000-000050760000}"/>
    <cellStyle name="Migliaia 33" xfId="521" xr:uid="{00000000-0005-0000-0000-000051760000}"/>
    <cellStyle name="Migliaia 33 10" xfId="16706" xr:uid="{00000000-0005-0000-0000-000052760000}"/>
    <cellStyle name="Migliaia 33 10 2" xfId="35588" xr:uid="{00000000-0005-0000-0000-000053760000}"/>
    <cellStyle name="Migliaia 33 10 3" xfId="40890" xr:uid="{00000000-0005-0000-0000-000054760000}"/>
    <cellStyle name="Migliaia 33 10 4" xfId="30089" xr:uid="{00000000-0005-0000-0000-000055760000}"/>
    <cellStyle name="Migliaia 33 11" xfId="33026" xr:uid="{00000000-0005-0000-0000-000056760000}"/>
    <cellStyle name="Migliaia 33 12" xfId="38239" xr:uid="{00000000-0005-0000-0000-000057760000}"/>
    <cellStyle name="Migliaia 33 13" xfId="1859" xr:uid="{00000000-0005-0000-0000-000058760000}"/>
    <cellStyle name="Migliaia 33 2" xfId="522" xr:uid="{00000000-0005-0000-0000-000059760000}"/>
    <cellStyle name="Migliaia 33 2 2" xfId="2480" xr:uid="{00000000-0005-0000-0000-00005A760000}"/>
    <cellStyle name="Migliaia 33 2 2 2" xfId="4454" xr:uid="{00000000-0005-0000-0000-00005B760000}"/>
    <cellStyle name="Migliaia 33 2 2 2 2" xfId="10693" xr:uid="{00000000-0005-0000-0000-00005C760000}"/>
    <cellStyle name="Migliaia 33 2 2 2 2 2" xfId="35589" xr:uid="{00000000-0005-0000-0000-00005D760000}"/>
    <cellStyle name="Migliaia 33 2 2 2 2 3" xfId="40891" xr:uid="{00000000-0005-0000-0000-00005E760000}"/>
    <cellStyle name="Migliaia 33 2 2 2 3" xfId="14747" xr:uid="{00000000-0005-0000-0000-00005F760000}"/>
    <cellStyle name="Migliaia 33 2 2 2 4" xfId="16709" xr:uid="{00000000-0005-0000-0000-000060760000}"/>
    <cellStyle name="Migliaia 33 2 2 2 4 2" xfId="38240" xr:uid="{00000000-0005-0000-0000-000061760000}"/>
    <cellStyle name="Migliaia 33 2 2 2 5" xfId="12715" xr:uid="{00000000-0005-0000-0000-000062760000}"/>
    <cellStyle name="Migliaia 33 2 2 3" xfId="7918" xr:uid="{00000000-0005-0000-0000-000063760000}"/>
    <cellStyle name="Migliaia 33 2 2 3 2" xfId="31590" xr:uid="{00000000-0005-0000-0000-000064760000}"/>
    <cellStyle name="Migliaia 33 2 2 3 2 2" xfId="36750" xr:uid="{00000000-0005-0000-0000-000065760000}"/>
    <cellStyle name="Migliaia 33 2 2 3 2 3" xfId="42052" xr:uid="{00000000-0005-0000-0000-000066760000}"/>
    <cellStyle name="Migliaia 33 2 2 3 3" xfId="34099" xr:uid="{00000000-0005-0000-0000-000067760000}"/>
    <cellStyle name="Migliaia 33 2 2 3 4" xfId="39401" xr:uid="{00000000-0005-0000-0000-000068760000}"/>
    <cellStyle name="Migliaia 33 2 2 4" xfId="7032" xr:uid="{00000000-0005-0000-0000-000069760000}"/>
    <cellStyle name="Migliaia 33 2 2 4 2" xfId="17805" xr:uid="{00000000-0005-0000-0000-00006A760000}"/>
    <cellStyle name="Migliaia 33 2 2 4 3" xfId="42530" xr:uid="{00000000-0005-0000-0000-00006B760000}"/>
    <cellStyle name="Migliaia 33 2 2 4 4" xfId="46798" xr:uid="{00000000-0005-0000-0000-00006C760000}"/>
    <cellStyle name="Migliaia 33 2 2 4 5" xfId="49814" xr:uid="{00000000-0005-0000-0000-00006D760000}"/>
    <cellStyle name="Migliaia 33 2 2 5" xfId="16708" xr:uid="{00000000-0005-0000-0000-00006E760000}"/>
    <cellStyle name="Migliaia 33 2 2 6" xfId="21058" xr:uid="{00000000-0005-0000-0000-00006F760000}"/>
    <cellStyle name="Migliaia 33 2 3" xfId="4092" xr:uid="{00000000-0005-0000-0000-000070760000}"/>
    <cellStyle name="Migliaia 33 2 3 2" xfId="10562" xr:uid="{00000000-0005-0000-0000-000071760000}"/>
    <cellStyle name="Migliaia 33 2 3 2 2" xfId="31591" xr:uid="{00000000-0005-0000-0000-000072760000}"/>
    <cellStyle name="Migliaia 33 2 3 2 2 2" xfId="36751" xr:uid="{00000000-0005-0000-0000-000073760000}"/>
    <cellStyle name="Migliaia 33 2 3 2 2 3" xfId="42053" xr:uid="{00000000-0005-0000-0000-000074760000}"/>
    <cellStyle name="Migliaia 33 2 3 2 3" xfId="34100" xr:uid="{00000000-0005-0000-0000-000075760000}"/>
    <cellStyle name="Migliaia 33 2 3 2 4" xfId="39402" xr:uid="{00000000-0005-0000-0000-000076760000}"/>
    <cellStyle name="Migliaia 33 2 3 3" xfId="16710" xr:uid="{00000000-0005-0000-0000-000077760000}"/>
    <cellStyle name="Migliaia 33 2 3 3 2" xfId="35590" xr:uid="{00000000-0005-0000-0000-000078760000}"/>
    <cellStyle name="Migliaia 33 2 3 3 3" xfId="40892" xr:uid="{00000000-0005-0000-0000-000079760000}"/>
    <cellStyle name="Migliaia 33 2 3 3 4" xfId="30090" xr:uid="{00000000-0005-0000-0000-00007A760000}"/>
    <cellStyle name="Migliaia 33 2 3 4" xfId="33027" xr:uid="{00000000-0005-0000-0000-00007B760000}"/>
    <cellStyle name="Migliaia 33 2 3 5" xfId="38241" xr:uid="{00000000-0005-0000-0000-00007C760000}"/>
    <cellStyle name="Migliaia 33 2 3 6" xfId="12716" xr:uid="{00000000-0005-0000-0000-00007D760000}"/>
    <cellStyle name="Migliaia 33 2 4" xfId="3666" xr:uid="{00000000-0005-0000-0000-00007E760000}"/>
    <cellStyle name="Migliaia 33 2 4 2" xfId="10267" xr:uid="{00000000-0005-0000-0000-00007F760000}"/>
    <cellStyle name="Migliaia 33 2 4 2 2" xfId="35591" xr:uid="{00000000-0005-0000-0000-000080760000}"/>
    <cellStyle name="Migliaia 33 2 4 2 3" xfId="40893" xr:uid="{00000000-0005-0000-0000-000081760000}"/>
    <cellStyle name="Migliaia 33 2 4 3" xfId="14593" xr:uid="{00000000-0005-0000-0000-000082760000}"/>
    <cellStyle name="Migliaia 33 2 4 4" xfId="16711" xr:uid="{00000000-0005-0000-0000-000083760000}"/>
    <cellStyle name="Migliaia 33 2 4 4 2" xfId="38242" xr:uid="{00000000-0005-0000-0000-000084760000}"/>
    <cellStyle name="Migliaia 33 2 4 5" xfId="12717" xr:uid="{00000000-0005-0000-0000-000085760000}"/>
    <cellStyle name="Migliaia 33 2 5" xfId="9433" xr:uid="{00000000-0005-0000-0000-000086760000}"/>
    <cellStyle name="Migliaia 33 2 5 2" xfId="30091" xr:uid="{00000000-0005-0000-0000-000087760000}"/>
    <cellStyle name="Migliaia 33 2 5 2 2" xfId="35592" xr:uid="{00000000-0005-0000-0000-000088760000}"/>
    <cellStyle name="Migliaia 33 2 5 2 3" xfId="40894" xr:uid="{00000000-0005-0000-0000-000089760000}"/>
    <cellStyle name="Migliaia 33 2 5 3" xfId="33028" xr:uid="{00000000-0005-0000-0000-00008A760000}"/>
    <cellStyle name="Migliaia 33 2 5 4" xfId="38243" xr:uid="{00000000-0005-0000-0000-00008B760000}"/>
    <cellStyle name="Migliaia 33 2 6" xfId="16707" xr:uid="{00000000-0005-0000-0000-00008C760000}"/>
    <cellStyle name="Migliaia 33 2 6 2" xfId="30092" xr:uid="{00000000-0005-0000-0000-00008D760000}"/>
    <cellStyle name="Migliaia 33 2 6 2 2" xfId="35593" xr:uid="{00000000-0005-0000-0000-00008E760000}"/>
    <cellStyle name="Migliaia 33 2 6 2 3" xfId="40895" xr:uid="{00000000-0005-0000-0000-00008F760000}"/>
    <cellStyle name="Migliaia 33 2 6 3" xfId="33029" xr:uid="{00000000-0005-0000-0000-000090760000}"/>
    <cellStyle name="Migliaia 33 2 6 4" xfId="38244" xr:uid="{00000000-0005-0000-0000-000091760000}"/>
    <cellStyle name="Migliaia 33 2 6 5" xfId="21059" xr:uid="{00000000-0005-0000-0000-000092760000}"/>
    <cellStyle name="Migliaia 33 2 7" xfId="21057" xr:uid="{00000000-0005-0000-0000-000093760000}"/>
    <cellStyle name="Migliaia 33 2 8" xfId="1860" xr:uid="{00000000-0005-0000-0000-000094760000}"/>
    <cellStyle name="Migliaia 33 3" xfId="523" xr:uid="{00000000-0005-0000-0000-000095760000}"/>
    <cellStyle name="Migliaia 33 3 10" xfId="21060" xr:uid="{00000000-0005-0000-0000-000096760000}"/>
    <cellStyle name="Migliaia 33 3 11" xfId="12718" xr:uid="{00000000-0005-0000-0000-000097760000}"/>
    <cellStyle name="Migliaia 33 3 12" xfId="1861" xr:uid="{00000000-0005-0000-0000-000098760000}"/>
    <cellStyle name="Migliaia 33 3 2" xfId="524" xr:uid="{00000000-0005-0000-0000-000099760000}"/>
    <cellStyle name="Migliaia 33 3 2 2" xfId="4456" xr:uid="{00000000-0005-0000-0000-00009A760000}"/>
    <cellStyle name="Migliaia 33 3 2 2 2" xfId="8294" xr:uid="{00000000-0005-0000-0000-00009B760000}"/>
    <cellStyle name="Migliaia 33 3 2 2 2 2" xfId="14748" xr:uid="{00000000-0005-0000-0000-00009C760000}"/>
    <cellStyle name="Migliaia 33 3 2 2 2 2 2" xfId="18174" xr:uid="{00000000-0005-0000-0000-00009D760000}"/>
    <cellStyle name="Migliaia 33 3 2 2 2 2 2 2" xfId="35594" xr:uid="{00000000-0005-0000-0000-00009E760000}"/>
    <cellStyle name="Migliaia 33 3 2 2 2 2 3" xfId="40896" xr:uid="{00000000-0005-0000-0000-00009F760000}"/>
    <cellStyle name="Migliaia 33 3 2 2 2 2 4" xfId="30093" xr:uid="{00000000-0005-0000-0000-0000A0760000}"/>
    <cellStyle name="Migliaia 33 3 2 2 2 3" xfId="33030" xr:uid="{00000000-0005-0000-0000-0000A1760000}"/>
    <cellStyle name="Migliaia 33 3 2 2 2 4" xfId="38245" xr:uid="{00000000-0005-0000-0000-0000A2760000}"/>
    <cellStyle name="Migliaia 33 3 2 2 2 5" xfId="43032" xr:uid="{00000000-0005-0000-0000-0000A3760000}"/>
    <cellStyle name="Migliaia 33 3 2 2 2 6" xfId="47180" xr:uid="{00000000-0005-0000-0000-0000A4760000}"/>
    <cellStyle name="Migliaia 33 3 2 2 2 7" xfId="50196" xr:uid="{00000000-0005-0000-0000-0000A5760000}"/>
    <cellStyle name="Migliaia 33 3 2 2 2 8" xfId="13971" xr:uid="{00000000-0005-0000-0000-0000A6760000}"/>
    <cellStyle name="Migliaia 33 3 2 2 3" xfId="7477" xr:uid="{00000000-0005-0000-0000-0000A7760000}"/>
    <cellStyle name="Migliaia 33 3 2 2 4" xfId="7033" xr:uid="{00000000-0005-0000-0000-0000A8760000}"/>
    <cellStyle name="Migliaia 33 3 2 2 4 2" xfId="17806" xr:uid="{00000000-0005-0000-0000-0000A9760000}"/>
    <cellStyle name="Migliaia 33 3 2 2 4 3" xfId="44184" xr:uid="{00000000-0005-0000-0000-0000AA760000}"/>
    <cellStyle name="Migliaia 33 3 2 2 4 4" xfId="46799" xr:uid="{00000000-0005-0000-0000-0000AB760000}"/>
    <cellStyle name="Migliaia 33 3 2 2 4 5" xfId="49815" xr:uid="{00000000-0005-0000-0000-0000AC760000}"/>
    <cellStyle name="Migliaia 33 3 2 2 5" xfId="16714" xr:uid="{00000000-0005-0000-0000-0000AD760000}"/>
    <cellStyle name="Migliaia 33 3 2 2 6" xfId="21062" xr:uid="{00000000-0005-0000-0000-0000AE760000}"/>
    <cellStyle name="Migliaia 33 3 2 3" xfId="3668" xr:uid="{00000000-0005-0000-0000-0000AF760000}"/>
    <cellStyle name="Migliaia 33 3 2 3 2" xfId="8715" xr:uid="{00000000-0005-0000-0000-0000B0760000}"/>
    <cellStyle name="Migliaia 33 3 2 3 2 2" xfId="35595" xr:uid="{00000000-0005-0000-0000-0000B1760000}"/>
    <cellStyle name="Migliaia 33 3 2 3 2 3" xfId="40897" xr:uid="{00000000-0005-0000-0000-0000B2760000}"/>
    <cellStyle name="Migliaia 33 3 2 3 2 4" xfId="30094" xr:uid="{00000000-0005-0000-0000-0000B3760000}"/>
    <cellStyle name="Migliaia 33 3 2 3 3" xfId="8295" xr:uid="{00000000-0005-0000-0000-0000B4760000}"/>
    <cellStyle name="Migliaia 33 3 2 3 4" xfId="16715" xr:uid="{00000000-0005-0000-0000-0000B5760000}"/>
    <cellStyle name="Migliaia 33 3 2 3 4 2" xfId="38246" xr:uid="{00000000-0005-0000-0000-0000B6760000}"/>
    <cellStyle name="Migliaia 33 3 2 3 5" xfId="12719" xr:uid="{00000000-0005-0000-0000-0000B7760000}"/>
    <cellStyle name="Migliaia 33 3 2 4" xfId="7641" xr:uid="{00000000-0005-0000-0000-0000B8760000}"/>
    <cellStyle name="Migliaia 33 3 2 4 2" xfId="14390" xr:uid="{00000000-0005-0000-0000-0000B9760000}"/>
    <cellStyle name="Migliaia 33 3 2 4 2 2" xfId="35596" xr:uid="{00000000-0005-0000-0000-0000BA760000}"/>
    <cellStyle name="Migliaia 33 3 2 4 2 3" xfId="40898" xr:uid="{00000000-0005-0000-0000-0000BB760000}"/>
    <cellStyle name="Migliaia 33 3 2 4 3" xfId="33031" xr:uid="{00000000-0005-0000-0000-0000BC760000}"/>
    <cellStyle name="Migliaia 33 3 2 4 4" xfId="38247" xr:uid="{00000000-0005-0000-0000-0000BD760000}"/>
    <cellStyle name="Migliaia 33 3 2 4 5" xfId="13492" xr:uid="{00000000-0005-0000-0000-0000BE760000}"/>
    <cellStyle name="Migliaia 33 3 2 5" xfId="13652" xr:uid="{00000000-0005-0000-0000-0000BF760000}"/>
    <cellStyle name="Migliaia 33 3 2 5 2" xfId="30095" xr:uid="{00000000-0005-0000-0000-0000C0760000}"/>
    <cellStyle name="Migliaia 33 3 2 5 2 2" xfId="35597" xr:uid="{00000000-0005-0000-0000-0000C1760000}"/>
    <cellStyle name="Migliaia 33 3 2 5 2 3" xfId="40899" xr:uid="{00000000-0005-0000-0000-0000C2760000}"/>
    <cellStyle name="Migliaia 33 3 2 5 3" xfId="33032" xr:uid="{00000000-0005-0000-0000-0000C3760000}"/>
    <cellStyle name="Migliaia 33 3 2 5 4" xfId="38248" xr:uid="{00000000-0005-0000-0000-0000C4760000}"/>
    <cellStyle name="Migliaia 33 3 2 6" xfId="16713" xr:uid="{00000000-0005-0000-0000-0000C5760000}"/>
    <cellStyle name="Migliaia 33 3 2 6 2" xfId="30096" xr:uid="{00000000-0005-0000-0000-0000C6760000}"/>
    <cellStyle name="Migliaia 33 3 2 6 2 2" xfId="35598" xr:uid="{00000000-0005-0000-0000-0000C7760000}"/>
    <cellStyle name="Migliaia 33 3 2 6 2 3" xfId="40900" xr:uid="{00000000-0005-0000-0000-0000C8760000}"/>
    <cellStyle name="Migliaia 33 3 2 6 3" xfId="33033" xr:uid="{00000000-0005-0000-0000-0000C9760000}"/>
    <cellStyle name="Migliaia 33 3 2 6 4" xfId="38249" xr:uid="{00000000-0005-0000-0000-0000CA760000}"/>
    <cellStyle name="Migliaia 33 3 2 6 5" xfId="21063" xr:uid="{00000000-0005-0000-0000-0000CB760000}"/>
    <cellStyle name="Migliaia 33 3 2 7" xfId="21061" xr:uid="{00000000-0005-0000-0000-0000CC760000}"/>
    <cellStyle name="Migliaia 33 3 2 8" xfId="2482" xr:uid="{00000000-0005-0000-0000-0000CD760000}"/>
    <cellStyle name="Migliaia 33 3 3" xfId="2481" xr:uid="{00000000-0005-0000-0000-0000CE760000}"/>
    <cellStyle name="Migliaia 33 3 3 2" xfId="4455" xr:uid="{00000000-0005-0000-0000-0000CF760000}"/>
    <cellStyle name="Migliaia 33 3 3 2 2" xfId="6042" xr:uid="{00000000-0005-0000-0000-0000D0760000}"/>
    <cellStyle name="Migliaia 33 3 3 2 2 2" xfId="35600" xr:uid="{00000000-0005-0000-0000-0000D1760000}"/>
    <cellStyle name="Migliaia 33 3 3 2 2 3" xfId="40902" xr:uid="{00000000-0005-0000-0000-0000D2760000}"/>
    <cellStyle name="Migliaia 33 3 3 2 3" xfId="14521" xr:uid="{00000000-0005-0000-0000-0000D3760000}"/>
    <cellStyle name="Migliaia 33 3 3 2 4" xfId="16717" xr:uid="{00000000-0005-0000-0000-0000D4760000}"/>
    <cellStyle name="Migliaia 33 3 3 2 4 2" xfId="38251" xr:uid="{00000000-0005-0000-0000-0000D5760000}"/>
    <cellStyle name="Migliaia 33 3 3 2 5" xfId="12721" xr:uid="{00000000-0005-0000-0000-0000D6760000}"/>
    <cellStyle name="Migliaia 33 3 3 3" xfId="5794" xr:uid="{00000000-0005-0000-0000-0000D7760000}"/>
    <cellStyle name="Migliaia 33 3 3 3 2" xfId="30098" xr:uid="{00000000-0005-0000-0000-0000D8760000}"/>
    <cellStyle name="Migliaia 33 3 3 3 2 2" xfId="35601" xr:uid="{00000000-0005-0000-0000-0000D9760000}"/>
    <cellStyle name="Migliaia 33 3 3 3 2 3" xfId="40903" xr:uid="{00000000-0005-0000-0000-0000DA760000}"/>
    <cellStyle name="Migliaia 33 3 3 3 3" xfId="33035" xr:uid="{00000000-0005-0000-0000-0000DB760000}"/>
    <cellStyle name="Migliaia 33 3 3 3 4" xfId="38252" xr:uid="{00000000-0005-0000-0000-0000DC760000}"/>
    <cellStyle name="Migliaia 33 3 3 4" xfId="16716" xr:uid="{00000000-0005-0000-0000-0000DD760000}"/>
    <cellStyle name="Migliaia 33 3 3 4 2" xfId="30099" xr:uid="{00000000-0005-0000-0000-0000DE760000}"/>
    <cellStyle name="Migliaia 33 3 3 4 2 2" xfId="35602" xr:uid="{00000000-0005-0000-0000-0000DF760000}"/>
    <cellStyle name="Migliaia 33 3 3 4 2 3" xfId="40904" xr:uid="{00000000-0005-0000-0000-0000E0760000}"/>
    <cellStyle name="Migliaia 33 3 3 4 3" xfId="33036" xr:uid="{00000000-0005-0000-0000-0000E1760000}"/>
    <cellStyle name="Migliaia 33 3 3 4 4" xfId="38253" xr:uid="{00000000-0005-0000-0000-0000E2760000}"/>
    <cellStyle name="Migliaia 33 3 3 4 5" xfId="21064" xr:uid="{00000000-0005-0000-0000-0000E3760000}"/>
    <cellStyle name="Migliaia 33 3 3 5" xfId="21065" xr:uid="{00000000-0005-0000-0000-0000E4760000}"/>
    <cellStyle name="Migliaia 33 3 3 5 2" xfId="30100" xr:uid="{00000000-0005-0000-0000-0000E5760000}"/>
    <cellStyle name="Migliaia 33 3 3 5 2 2" xfId="35603" xr:uid="{00000000-0005-0000-0000-0000E6760000}"/>
    <cellStyle name="Migliaia 33 3 3 5 2 3" xfId="40905" xr:uid="{00000000-0005-0000-0000-0000E7760000}"/>
    <cellStyle name="Migliaia 33 3 3 5 3" xfId="33037" xr:uid="{00000000-0005-0000-0000-0000E8760000}"/>
    <cellStyle name="Migliaia 33 3 3 5 4" xfId="38254" xr:uid="{00000000-0005-0000-0000-0000E9760000}"/>
    <cellStyle name="Migliaia 33 3 3 6" xfId="30097" xr:uid="{00000000-0005-0000-0000-0000EA760000}"/>
    <cellStyle name="Migliaia 33 3 3 6 2" xfId="35599" xr:uid="{00000000-0005-0000-0000-0000EB760000}"/>
    <cellStyle name="Migliaia 33 3 3 6 3" xfId="40901" xr:uid="{00000000-0005-0000-0000-0000EC760000}"/>
    <cellStyle name="Migliaia 33 3 3 7" xfId="33034" xr:uid="{00000000-0005-0000-0000-0000ED760000}"/>
    <cellStyle name="Migliaia 33 3 3 8" xfId="38250" xr:uid="{00000000-0005-0000-0000-0000EE760000}"/>
    <cellStyle name="Migliaia 33 3 3 9" xfId="12720" xr:uid="{00000000-0005-0000-0000-0000EF760000}"/>
    <cellStyle name="Migliaia 33 3 4" xfId="3291" xr:uid="{00000000-0005-0000-0000-0000F0760000}"/>
    <cellStyle name="Migliaia 33 3 4 2" xfId="4801" xr:uid="{00000000-0005-0000-0000-0000F1760000}"/>
    <cellStyle name="Migliaia 33 3 4 2 2" xfId="10753" xr:uid="{00000000-0005-0000-0000-0000F2760000}"/>
    <cellStyle name="Migliaia 33 3 4 2 3" xfId="14346" xr:uid="{00000000-0005-0000-0000-0000F3760000}"/>
    <cellStyle name="Migliaia 33 3 4 2 4" xfId="16719" xr:uid="{00000000-0005-0000-0000-0000F4760000}"/>
    <cellStyle name="Migliaia 33 3 4 2 5" xfId="28668" xr:uid="{00000000-0005-0000-0000-0000F5760000}"/>
    <cellStyle name="Migliaia 33 3 4 2 6" xfId="12723" xr:uid="{00000000-0005-0000-0000-0000F6760000}"/>
    <cellStyle name="Migliaia 33 3 4 3" xfId="10001" xr:uid="{00000000-0005-0000-0000-0000F7760000}"/>
    <cellStyle name="Migliaia 33 3 4 3 2" xfId="31592" xr:uid="{00000000-0005-0000-0000-0000F8760000}"/>
    <cellStyle name="Migliaia 33 3 4 3 2 2" xfId="36752" xr:uid="{00000000-0005-0000-0000-0000F9760000}"/>
    <cellStyle name="Migliaia 33 3 4 3 2 3" xfId="42054" xr:uid="{00000000-0005-0000-0000-0000FA760000}"/>
    <cellStyle name="Migliaia 33 3 4 3 3" xfId="34101" xr:uid="{00000000-0005-0000-0000-0000FB760000}"/>
    <cellStyle name="Migliaia 33 3 4 3 4" xfId="39403" xr:uid="{00000000-0005-0000-0000-0000FC760000}"/>
    <cellStyle name="Migliaia 33 3 4 4" xfId="16718" xr:uid="{00000000-0005-0000-0000-0000FD760000}"/>
    <cellStyle name="Migliaia 33 3 4 4 2" xfId="35604" xr:uid="{00000000-0005-0000-0000-0000FE760000}"/>
    <cellStyle name="Migliaia 33 3 4 4 3" xfId="40906" xr:uid="{00000000-0005-0000-0000-0000FF760000}"/>
    <cellStyle name="Migliaia 33 3 4 4 4" xfId="30101" xr:uid="{00000000-0005-0000-0000-000000770000}"/>
    <cellStyle name="Migliaia 33 3 4 5" xfId="33038" xr:uid="{00000000-0005-0000-0000-000001770000}"/>
    <cellStyle name="Migliaia 33 3 4 6" xfId="38255" xr:uid="{00000000-0005-0000-0000-000002770000}"/>
    <cellStyle name="Migliaia 33 3 4 7" xfId="12722" xr:uid="{00000000-0005-0000-0000-000003770000}"/>
    <cellStyle name="Migliaia 33 3 5" xfId="4093" xr:uid="{00000000-0005-0000-0000-000004770000}"/>
    <cellStyle name="Migliaia 33 3 5 2" xfId="10563" xr:uid="{00000000-0005-0000-0000-000005770000}"/>
    <cellStyle name="Migliaia 33 3 5 2 2" xfId="31593" xr:uid="{00000000-0005-0000-0000-000006770000}"/>
    <cellStyle name="Migliaia 33 3 5 2 2 2" xfId="36753" xr:uid="{00000000-0005-0000-0000-000007770000}"/>
    <cellStyle name="Migliaia 33 3 5 2 2 3" xfId="42055" xr:uid="{00000000-0005-0000-0000-000008770000}"/>
    <cellStyle name="Migliaia 33 3 5 2 3" xfId="34102" xr:uid="{00000000-0005-0000-0000-000009770000}"/>
    <cellStyle name="Migliaia 33 3 5 2 4" xfId="39404" xr:uid="{00000000-0005-0000-0000-00000A770000}"/>
    <cellStyle name="Migliaia 33 3 5 3" xfId="16720" xr:uid="{00000000-0005-0000-0000-00000B770000}"/>
    <cellStyle name="Migliaia 33 3 5 3 2" xfId="35605" xr:uid="{00000000-0005-0000-0000-00000C770000}"/>
    <cellStyle name="Migliaia 33 3 5 3 3" xfId="40907" xr:uid="{00000000-0005-0000-0000-00000D770000}"/>
    <cellStyle name="Migliaia 33 3 5 3 4" xfId="30102" xr:uid="{00000000-0005-0000-0000-00000E770000}"/>
    <cellStyle name="Migliaia 33 3 5 4" xfId="33039" xr:uid="{00000000-0005-0000-0000-00000F770000}"/>
    <cellStyle name="Migliaia 33 3 5 5" xfId="38256" xr:uid="{00000000-0005-0000-0000-000010770000}"/>
    <cellStyle name="Migliaia 33 3 5 6" xfId="12724" xr:uid="{00000000-0005-0000-0000-000011770000}"/>
    <cellStyle name="Migliaia 33 3 6" xfId="3667" xr:uid="{00000000-0005-0000-0000-000012770000}"/>
    <cellStyle name="Migliaia 33 3 6 2" xfId="10268" xr:uid="{00000000-0005-0000-0000-000013770000}"/>
    <cellStyle name="Migliaia 33 3 6 2 2" xfId="35606" xr:uid="{00000000-0005-0000-0000-000014770000}"/>
    <cellStyle name="Migliaia 33 3 6 2 3" xfId="40908" xr:uid="{00000000-0005-0000-0000-000015770000}"/>
    <cellStyle name="Migliaia 33 3 6 3" xfId="14327" xr:uid="{00000000-0005-0000-0000-000016770000}"/>
    <cellStyle name="Migliaia 33 3 6 4" xfId="16721" xr:uid="{00000000-0005-0000-0000-000017770000}"/>
    <cellStyle name="Migliaia 33 3 6 4 2" xfId="38257" xr:uid="{00000000-0005-0000-0000-000018770000}"/>
    <cellStyle name="Migliaia 33 3 6 5" xfId="12725" xr:uid="{00000000-0005-0000-0000-000019770000}"/>
    <cellStyle name="Migliaia 33 3 7" xfId="8586" xr:uid="{00000000-0005-0000-0000-00001A770000}"/>
    <cellStyle name="Migliaia 33 3 7 2" xfId="30103" xr:uid="{00000000-0005-0000-0000-00001B770000}"/>
    <cellStyle name="Migliaia 33 3 7 2 2" xfId="35607" xr:uid="{00000000-0005-0000-0000-00001C770000}"/>
    <cellStyle name="Migliaia 33 3 7 2 3" xfId="40909" xr:uid="{00000000-0005-0000-0000-00001D770000}"/>
    <cellStyle name="Migliaia 33 3 7 3" xfId="33040" xr:uid="{00000000-0005-0000-0000-00001E770000}"/>
    <cellStyle name="Migliaia 33 3 7 4" xfId="38258" xr:uid="{00000000-0005-0000-0000-00001F770000}"/>
    <cellStyle name="Migliaia 33 3 8" xfId="13653" xr:uid="{00000000-0005-0000-0000-000020770000}"/>
    <cellStyle name="Migliaia 33 3 8 2" xfId="30104" xr:uid="{00000000-0005-0000-0000-000021770000}"/>
    <cellStyle name="Migliaia 33 3 8 2 2" xfId="35608" xr:uid="{00000000-0005-0000-0000-000022770000}"/>
    <cellStyle name="Migliaia 33 3 8 2 3" xfId="40910" xr:uid="{00000000-0005-0000-0000-000023770000}"/>
    <cellStyle name="Migliaia 33 3 8 3" xfId="33041" xr:uid="{00000000-0005-0000-0000-000024770000}"/>
    <cellStyle name="Migliaia 33 3 8 4" xfId="38259" xr:uid="{00000000-0005-0000-0000-000025770000}"/>
    <cellStyle name="Migliaia 33 3 8 5" xfId="21066" xr:uid="{00000000-0005-0000-0000-000026770000}"/>
    <cellStyle name="Migliaia 33 3 9" xfId="16712" xr:uid="{00000000-0005-0000-0000-000027770000}"/>
    <cellStyle name="Migliaia 33 4" xfId="525" xr:uid="{00000000-0005-0000-0000-000028770000}"/>
    <cellStyle name="Migliaia 33 4 2" xfId="4457" xr:uid="{00000000-0005-0000-0000-000029770000}"/>
    <cellStyle name="Migliaia 33 4 2 2" xfId="5141" xr:uid="{00000000-0005-0000-0000-00002A770000}"/>
    <cellStyle name="Migliaia 33 4 2 2 2" xfId="30105" xr:uid="{00000000-0005-0000-0000-00002B770000}"/>
    <cellStyle name="Migliaia 33 4 2 2 2 2" xfId="35609" xr:uid="{00000000-0005-0000-0000-00002C770000}"/>
    <cellStyle name="Migliaia 33 4 2 2 2 3" xfId="40911" xr:uid="{00000000-0005-0000-0000-00002D770000}"/>
    <cellStyle name="Migliaia 33 4 2 2 3" xfId="33042" xr:uid="{00000000-0005-0000-0000-00002E770000}"/>
    <cellStyle name="Migliaia 33 4 2 2 4" xfId="38260" xr:uid="{00000000-0005-0000-0000-00002F770000}"/>
    <cellStyle name="Migliaia 33 4 2 3" xfId="8296" xr:uid="{00000000-0005-0000-0000-000030770000}"/>
    <cellStyle name="Migliaia 33 4 2 3 2" xfId="30106" xr:uid="{00000000-0005-0000-0000-000031770000}"/>
    <cellStyle name="Migliaia 33 4 2 3 2 2" xfId="35610" xr:uid="{00000000-0005-0000-0000-000032770000}"/>
    <cellStyle name="Migliaia 33 4 2 3 2 3" xfId="40912" xr:uid="{00000000-0005-0000-0000-000033770000}"/>
    <cellStyle name="Migliaia 33 4 2 3 3" xfId="33043" xr:uid="{00000000-0005-0000-0000-000034770000}"/>
    <cellStyle name="Migliaia 33 4 2 3 4" xfId="38261" xr:uid="{00000000-0005-0000-0000-000035770000}"/>
    <cellStyle name="Migliaia 33 4 2 4" xfId="7643" xr:uid="{00000000-0005-0000-0000-000036770000}"/>
    <cellStyle name="Migliaia 33 4 2 5" xfId="7035" xr:uid="{00000000-0005-0000-0000-000037770000}"/>
    <cellStyle name="Migliaia 33 4 2 5 2" xfId="17808" xr:uid="{00000000-0005-0000-0000-000038770000}"/>
    <cellStyle name="Migliaia 33 4 2 5 3" xfId="44759" xr:uid="{00000000-0005-0000-0000-000039770000}"/>
    <cellStyle name="Migliaia 33 4 2 5 4" xfId="46801" xr:uid="{00000000-0005-0000-0000-00003A770000}"/>
    <cellStyle name="Migliaia 33 4 2 5 5" xfId="49817" xr:uid="{00000000-0005-0000-0000-00003B770000}"/>
    <cellStyle name="Migliaia 33 4 2 6" xfId="16723" xr:uid="{00000000-0005-0000-0000-00003C770000}"/>
    <cellStyle name="Migliaia 33 4 2 7" xfId="21068" xr:uid="{00000000-0005-0000-0000-00003D770000}"/>
    <cellStyle name="Migliaia 33 4 3" xfId="5142" xr:uid="{00000000-0005-0000-0000-00003E770000}"/>
    <cellStyle name="Migliaia 33 4 3 2" xfId="14522" xr:uid="{00000000-0005-0000-0000-00003F770000}"/>
    <cellStyle name="Migliaia 33 4 3 2 2" xfId="35611" xr:uid="{00000000-0005-0000-0000-000040770000}"/>
    <cellStyle name="Migliaia 33 4 3 2 3" xfId="40913" xr:uid="{00000000-0005-0000-0000-000041770000}"/>
    <cellStyle name="Migliaia 33 4 3 3" xfId="33044" xr:uid="{00000000-0005-0000-0000-000042770000}"/>
    <cellStyle name="Migliaia 33 4 3 4" xfId="38262" xr:uid="{00000000-0005-0000-0000-000043770000}"/>
    <cellStyle name="Migliaia 33 4 3 5" xfId="13651" xr:uid="{00000000-0005-0000-0000-000044770000}"/>
    <cellStyle name="Migliaia 33 4 4" xfId="8297" xr:uid="{00000000-0005-0000-0000-000045770000}"/>
    <cellStyle name="Migliaia 33 4 4 2" xfId="30107" xr:uid="{00000000-0005-0000-0000-000046770000}"/>
    <cellStyle name="Migliaia 33 4 4 2 2" xfId="35612" xr:uid="{00000000-0005-0000-0000-000047770000}"/>
    <cellStyle name="Migliaia 33 4 4 2 3" xfId="40914" xr:uid="{00000000-0005-0000-0000-000048770000}"/>
    <cellStyle name="Migliaia 33 4 4 3" xfId="33045" xr:uid="{00000000-0005-0000-0000-000049770000}"/>
    <cellStyle name="Migliaia 33 4 4 4" xfId="38263" xr:uid="{00000000-0005-0000-0000-00004A770000}"/>
    <cellStyle name="Migliaia 33 4 5" xfId="7642" xr:uid="{00000000-0005-0000-0000-00004B770000}"/>
    <cellStyle name="Migliaia 33 4 5 2" xfId="30108" xr:uid="{00000000-0005-0000-0000-00004C770000}"/>
    <cellStyle name="Migliaia 33 4 5 2 2" xfId="35613" xr:uid="{00000000-0005-0000-0000-00004D770000}"/>
    <cellStyle name="Migliaia 33 4 5 2 3" xfId="40915" xr:uid="{00000000-0005-0000-0000-00004E770000}"/>
    <cellStyle name="Migliaia 33 4 5 3" xfId="33046" xr:uid="{00000000-0005-0000-0000-00004F770000}"/>
    <cellStyle name="Migliaia 33 4 5 4" xfId="38264" xr:uid="{00000000-0005-0000-0000-000050770000}"/>
    <cellStyle name="Migliaia 33 4 6" xfId="7034" xr:uid="{00000000-0005-0000-0000-000051770000}"/>
    <cellStyle name="Migliaia 33 4 6 2" xfId="17807" xr:uid="{00000000-0005-0000-0000-000052770000}"/>
    <cellStyle name="Migliaia 33 4 6 2 2" xfId="35614" xr:uid="{00000000-0005-0000-0000-000053770000}"/>
    <cellStyle name="Migliaia 33 4 6 2 3" xfId="40916" xr:uid="{00000000-0005-0000-0000-000054770000}"/>
    <cellStyle name="Migliaia 33 4 6 2 4" xfId="30109" xr:uid="{00000000-0005-0000-0000-000055770000}"/>
    <cellStyle name="Migliaia 33 4 6 3" xfId="33047" xr:uid="{00000000-0005-0000-0000-000056770000}"/>
    <cellStyle name="Migliaia 33 4 6 4" xfId="38265" xr:uid="{00000000-0005-0000-0000-000057770000}"/>
    <cellStyle name="Migliaia 33 4 6 5" xfId="21069" xr:uid="{00000000-0005-0000-0000-000058770000}"/>
    <cellStyle name="Migliaia 33 4 6 6" xfId="42531" xr:uid="{00000000-0005-0000-0000-000059770000}"/>
    <cellStyle name="Migliaia 33 4 6 7" xfId="46800" xr:uid="{00000000-0005-0000-0000-00005A770000}"/>
    <cellStyle name="Migliaia 33 4 6 8" xfId="49816" xr:uid="{00000000-0005-0000-0000-00005B770000}"/>
    <cellStyle name="Migliaia 33 4 7" xfId="16722" xr:uid="{00000000-0005-0000-0000-00005C770000}"/>
    <cellStyle name="Migliaia 33 4 7 2" xfId="30110" xr:uid="{00000000-0005-0000-0000-00005D770000}"/>
    <cellStyle name="Migliaia 33 4 7 2 2" xfId="35615" xr:uid="{00000000-0005-0000-0000-00005E770000}"/>
    <cellStyle name="Migliaia 33 4 7 2 3" xfId="40917" xr:uid="{00000000-0005-0000-0000-00005F770000}"/>
    <cellStyle name="Migliaia 33 4 7 3" xfId="33048" xr:uid="{00000000-0005-0000-0000-000060770000}"/>
    <cellStyle name="Migliaia 33 4 7 4" xfId="38266" xr:uid="{00000000-0005-0000-0000-000061770000}"/>
    <cellStyle name="Migliaia 33 4 7 5" xfId="21070" xr:uid="{00000000-0005-0000-0000-000062770000}"/>
    <cellStyle name="Migliaia 33 4 8" xfId="21067" xr:uid="{00000000-0005-0000-0000-000063770000}"/>
    <cellStyle name="Migliaia 33 4 9" xfId="2483" xr:uid="{00000000-0005-0000-0000-000064770000}"/>
    <cellStyle name="Migliaia 33 5" xfId="526" xr:uid="{00000000-0005-0000-0000-000065770000}"/>
    <cellStyle name="Migliaia 33 5 2" xfId="4458" xr:uid="{00000000-0005-0000-0000-000066770000}"/>
    <cellStyle name="Migliaia 33 5 2 2" xfId="14749" xr:uid="{00000000-0005-0000-0000-000067770000}"/>
    <cellStyle name="Migliaia 33 5 2 2 2" xfId="35616" xr:uid="{00000000-0005-0000-0000-000068770000}"/>
    <cellStyle name="Migliaia 33 5 2 2 3" xfId="40918" xr:uid="{00000000-0005-0000-0000-000069770000}"/>
    <cellStyle name="Migliaia 33 5 2 3" xfId="16725" xr:uid="{00000000-0005-0000-0000-00006A770000}"/>
    <cellStyle name="Migliaia 33 5 2 3 2" xfId="33049" xr:uid="{00000000-0005-0000-0000-00006B770000}"/>
    <cellStyle name="Migliaia 33 5 2 4" xfId="38267" xr:uid="{00000000-0005-0000-0000-00006C770000}"/>
    <cellStyle name="Migliaia 33 5 2 5" xfId="12726" xr:uid="{00000000-0005-0000-0000-00006D770000}"/>
    <cellStyle name="Migliaia 33 5 3" xfId="7644" xr:uid="{00000000-0005-0000-0000-00006E770000}"/>
    <cellStyle name="Migliaia 33 5 3 2" xfId="30111" xr:uid="{00000000-0005-0000-0000-00006F770000}"/>
    <cellStyle name="Migliaia 33 5 3 2 2" xfId="35617" xr:uid="{00000000-0005-0000-0000-000070770000}"/>
    <cellStyle name="Migliaia 33 5 3 2 3" xfId="40919" xr:uid="{00000000-0005-0000-0000-000071770000}"/>
    <cellStyle name="Migliaia 33 5 3 3" xfId="33050" xr:uid="{00000000-0005-0000-0000-000072770000}"/>
    <cellStyle name="Migliaia 33 5 3 4" xfId="38268" xr:uid="{00000000-0005-0000-0000-000073770000}"/>
    <cellStyle name="Migliaia 33 5 4" xfId="7036" xr:uid="{00000000-0005-0000-0000-000074770000}"/>
    <cellStyle name="Migliaia 33 5 4 2" xfId="17809" xr:uid="{00000000-0005-0000-0000-000075770000}"/>
    <cellStyle name="Migliaia 33 5 4 2 2" xfId="35618" xr:uid="{00000000-0005-0000-0000-000076770000}"/>
    <cellStyle name="Migliaia 33 5 4 2 3" xfId="40920" xr:uid="{00000000-0005-0000-0000-000077770000}"/>
    <cellStyle name="Migliaia 33 5 4 2 4" xfId="30112" xr:uid="{00000000-0005-0000-0000-000078770000}"/>
    <cellStyle name="Migliaia 33 5 4 3" xfId="33051" xr:uid="{00000000-0005-0000-0000-000079770000}"/>
    <cellStyle name="Migliaia 33 5 4 4" xfId="38269" xr:uid="{00000000-0005-0000-0000-00007A770000}"/>
    <cellStyle name="Migliaia 33 5 4 5" xfId="21072" xr:uid="{00000000-0005-0000-0000-00007B770000}"/>
    <cellStyle name="Migliaia 33 5 4 6" xfId="21631" xr:uid="{00000000-0005-0000-0000-00007C770000}"/>
    <cellStyle name="Migliaia 33 5 4 7" xfId="46802" xr:uid="{00000000-0005-0000-0000-00007D770000}"/>
    <cellStyle name="Migliaia 33 5 4 8" xfId="49818" xr:uid="{00000000-0005-0000-0000-00007E770000}"/>
    <cellStyle name="Migliaia 33 5 5" xfId="16724" xr:uid="{00000000-0005-0000-0000-00007F770000}"/>
    <cellStyle name="Migliaia 33 5 5 2" xfId="30113" xr:uid="{00000000-0005-0000-0000-000080770000}"/>
    <cellStyle name="Migliaia 33 5 5 2 2" xfId="35619" xr:uid="{00000000-0005-0000-0000-000081770000}"/>
    <cellStyle name="Migliaia 33 5 5 2 3" xfId="40921" xr:uid="{00000000-0005-0000-0000-000082770000}"/>
    <cellStyle name="Migliaia 33 5 5 3" xfId="33052" xr:uid="{00000000-0005-0000-0000-000083770000}"/>
    <cellStyle name="Migliaia 33 5 5 4" xfId="38270" xr:uid="{00000000-0005-0000-0000-000084770000}"/>
    <cellStyle name="Migliaia 33 5 5 5" xfId="21073" xr:uid="{00000000-0005-0000-0000-000085770000}"/>
    <cellStyle name="Migliaia 33 5 6" xfId="21074" xr:uid="{00000000-0005-0000-0000-000086770000}"/>
    <cellStyle name="Migliaia 33 5 6 2" xfId="30114" xr:uid="{00000000-0005-0000-0000-000087770000}"/>
    <cellStyle name="Migliaia 33 5 6 2 2" xfId="35620" xr:uid="{00000000-0005-0000-0000-000088770000}"/>
    <cellStyle name="Migliaia 33 5 6 2 3" xfId="40922" xr:uid="{00000000-0005-0000-0000-000089770000}"/>
    <cellStyle name="Migliaia 33 5 6 3" xfId="33053" xr:uid="{00000000-0005-0000-0000-00008A770000}"/>
    <cellStyle name="Migliaia 33 5 6 4" xfId="38271" xr:uid="{00000000-0005-0000-0000-00008B770000}"/>
    <cellStyle name="Migliaia 33 5 7" xfId="21071" xr:uid="{00000000-0005-0000-0000-00008C770000}"/>
    <cellStyle name="Migliaia 33 5 8" xfId="2484" xr:uid="{00000000-0005-0000-0000-00008D770000}"/>
    <cellStyle name="Migliaia 33 6" xfId="2479" xr:uid="{00000000-0005-0000-0000-00008E770000}"/>
    <cellStyle name="Migliaia 33 6 2" xfId="4453" xr:uid="{00000000-0005-0000-0000-00008F770000}"/>
    <cellStyle name="Migliaia 33 6 2 2" xfId="6041" xr:uid="{00000000-0005-0000-0000-000090770000}"/>
    <cellStyle name="Migliaia 33 6 2 3" xfId="14961" xr:uid="{00000000-0005-0000-0000-000091770000}"/>
    <cellStyle name="Migliaia 33 6 2 4" xfId="16727" xr:uid="{00000000-0005-0000-0000-000092770000}"/>
    <cellStyle name="Migliaia 33 6 2 5" xfId="28669" xr:uid="{00000000-0005-0000-0000-000093770000}"/>
    <cellStyle name="Migliaia 33 6 2 6" xfId="12728" xr:uid="{00000000-0005-0000-0000-000094770000}"/>
    <cellStyle name="Migliaia 33 6 3" xfId="5793" xr:uid="{00000000-0005-0000-0000-000095770000}"/>
    <cellStyle name="Migliaia 33 6 3 2" xfId="31594" xr:uid="{00000000-0005-0000-0000-000096770000}"/>
    <cellStyle name="Migliaia 33 6 3 2 2" xfId="36754" xr:uid="{00000000-0005-0000-0000-000097770000}"/>
    <cellStyle name="Migliaia 33 6 3 2 3" xfId="42056" xr:uid="{00000000-0005-0000-0000-000098770000}"/>
    <cellStyle name="Migliaia 33 6 3 3" xfId="34103" xr:uid="{00000000-0005-0000-0000-000099770000}"/>
    <cellStyle name="Migliaia 33 6 3 4" xfId="39405" xr:uid="{00000000-0005-0000-0000-00009A770000}"/>
    <cellStyle name="Migliaia 33 6 4" xfId="16726" xr:uid="{00000000-0005-0000-0000-00009B770000}"/>
    <cellStyle name="Migliaia 33 6 4 2" xfId="35621" xr:uid="{00000000-0005-0000-0000-00009C770000}"/>
    <cellStyle name="Migliaia 33 6 4 3" xfId="40923" xr:uid="{00000000-0005-0000-0000-00009D770000}"/>
    <cellStyle name="Migliaia 33 6 4 4" xfId="30115" xr:uid="{00000000-0005-0000-0000-00009E770000}"/>
    <cellStyle name="Migliaia 33 6 5" xfId="33054" xr:uid="{00000000-0005-0000-0000-00009F770000}"/>
    <cellStyle name="Migliaia 33 6 6" xfId="38272" xr:uid="{00000000-0005-0000-0000-0000A0770000}"/>
    <cellStyle name="Migliaia 33 6 7" xfId="12727" xr:uid="{00000000-0005-0000-0000-0000A1770000}"/>
    <cellStyle name="Migliaia 33 7" xfId="4091" xr:uid="{00000000-0005-0000-0000-0000A2770000}"/>
    <cellStyle name="Migliaia 33 7 2" xfId="10561" xr:uid="{00000000-0005-0000-0000-0000A3770000}"/>
    <cellStyle name="Migliaia 33 7 2 2" xfId="31595" xr:uid="{00000000-0005-0000-0000-0000A4770000}"/>
    <cellStyle name="Migliaia 33 7 2 2 2" xfId="36755" xr:uid="{00000000-0005-0000-0000-0000A5770000}"/>
    <cellStyle name="Migliaia 33 7 2 2 3" xfId="42057" xr:uid="{00000000-0005-0000-0000-0000A6770000}"/>
    <cellStyle name="Migliaia 33 7 2 3" xfId="34104" xr:uid="{00000000-0005-0000-0000-0000A7770000}"/>
    <cellStyle name="Migliaia 33 7 2 4" xfId="39406" xr:uid="{00000000-0005-0000-0000-0000A8770000}"/>
    <cellStyle name="Migliaia 33 7 3" xfId="16728" xr:uid="{00000000-0005-0000-0000-0000A9770000}"/>
    <cellStyle name="Migliaia 33 7 3 2" xfId="35622" xr:uid="{00000000-0005-0000-0000-0000AA770000}"/>
    <cellStyle name="Migliaia 33 7 3 3" xfId="40924" xr:uid="{00000000-0005-0000-0000-0000AB770000}"/>
    <cellStyle name="Migliaia 33 7 3 4" xfId="30116" xr:uid="{00000000-0005-0000-0000-0000AC770000}"/>
    <cellStyle name="Migliaia 33 7 4" xfId="33055" xr:uid="{00000000-0005-0000-0000-0000AD770000}"/>
    <cellStyle name="Migliaia 33 7 5" xfId="38273" xr:uid="{00000000-0005-0000-0000-0000AE770000}"/>
    <cellStyle name="Migliaia 33 7 6" xfId="12729" xr:uid="{00000000-0005-0000-0000-0000AF770000}"/>
    <cellStyle name="Migliaia 33 8" xfId="3665" xr:uid="{00000000-0005-0000-0000-0000B0770000}"/>
    <cellStyle name="Migliaia 33 8 2" xfId="10266" xr:uid="{00000000-0005-0000-0000-0000B1770000}"/>
    <cellStyle name="Migliaia 33 8 2 2" xfId="31596" xr:uid="{00000000-0005-0000-0000-0000B2770000}"/>
    <cellStyle name="Migliaia 33 8 2 2 2" xfId="36756" xr:uid="{00000000-0005-0000-0000-0000B3770000}"/>
    <cellStyle name="Migliaia 33 8 2 2 3" xfId="42058" xr:uid="{00000000-0005-0000-0000-0000B4770000}"/>
    <cellStyle name="Migliaia 33 8 2 3" xfId="34105" xr:uid="{00000000-0005-0000-0000-0000B5770000}"/>
    <cellStyle name="Migliaia 33 8 2 4" xfId="39407" xr:uid="{00000000-0005-0000-0000-0000B6770000}"/>
    <cellStyle name="Migliaia 33 8 3" xfId="16729" xr:uid="{00000000-0005-0000-0000-0000B7770000}"/>
    <cellStyle name="Migliaia 33 8 3 2" xfId="35623" xr:uid="{00000000-0005-0000-0000-0000B8770000}"/>
    <cellStyle name="Migliaia 33 8 3 3" xfId="40925" xr:uid="{00000000-0005-0000-0000-0000B9770000}"/>
    <cellStyle name="Migliaia 33 8 3 4" xfId="30117" xr:uid="{00000000-0005-0000-0000-0000BA770000}"/>
    <cellStyle name="Migliaia 33 8 4" xfId="33056" xr:uid="{00000000-0005-0000-0000-0000BB770000}"/>
    <cellStyle name="Migliaia 33 8 5" xfId="38274" xr:uid="{00000000-0005-0000-0000-0000BC770000}"/>
    <cellStyle name="Migliaia 33 8 6" xfId="12730" xr:uid="{00000000-0005-0000-0000-0000BD770000}"/>
    <cellStyle name="Migliaia 33 9" xfId="13491" xr:uid="{00000000-0005-0000-0000-0000BE770000}"/>
    <cellStyle name="Migliaia 33 9 2" xfId="30118" xr:uid="{00000000-0005-0000-0000-0000BF770000}"/>
    <cellStyle name="Migliaia 33 9 2 2" xfId="35624" xr:uid="{00000000-0005-0000-0000-0000C0770000}"/>
    <cellStyle name="Migliaia 33 9 2 3" xfId="40926" xr:uid="{00000000-0005-0000-0000-0000C1770000}"/>
    <cellStyle name="Migliaia 33 9 3" xfId="33057" xr:uid="{00000000-0005-0000-0000-0000C2770000}"/>
    <cellStyle name="Migliaia 33 9 4" xfId="38275" xr:uid="{00000000-0005-0000-0000-0000C3770000}"/>
    <cellStyle name="Migliaia 34" xfId="527" xr:uid="{00000000-0005-0000-0000-0000C4770000}"/>
    <cellStyle name="Migliaia 34 10" xfId="16730" xr:uid="{00000000-0005-0000-0000-0000C5770000}"/>
    <cellStyle name="Migliaia 34 10 2" xfId="35625" xr:uid="{00000000-0005-0000-0000-0000C6770000}"/>
    <cellStyle name="Migliaia 34 10 3" xfId="40927" xr:uid="{00000000-0005-0000-0000-0000C7770000}"/>
    <cellStyle name="Migliaia 34 10 4" xfId="30119" xr:uid="{00000000-0005-0000-0000-0000C8770000}"/>
    <cellStyle name="Migliaia 34 11" xfId="33058" xr:uid="{00000000-0005-0000-0000-0000C9770000}"/>
    <cellStyle name="Migliaia 34 12" xfId="38276" xr:uid="{00000000-0005-0000-0000-0000CA770000}"/>
    <cellStyle name="Migliaia 34 13" xfId="1862" xr:uid="{00000000-0005-0000-0000-0000CB770000}"/>
    <cellStyle name="Migliaia 34 2" xfId="528" xr:uid="{00000000-0005-0000-0000-0000CC770000}"/>
    <cellStyle name="Migliaia 34 2 2" xfId="2486" xr:uid="{00000000-0005-0000-0000-0000CD770000}"/>
    <cellStyle name="Migliaia 34 2 2 2" xfId="4460" xr:uid="{00000000-0005-0000-0000-0000CE770000}"/>
    <cellStyle name="Migliaia 34 2 2 2 2" xfId="10694" xr:uid="{00000000-0005-0000-0000-0000CF770000}"/>
    <cellStyle name="Migliaia 34 2 2 2 2 2" xfId="35626" xr:uid="{00000000-0005-0000-0000-0000D0770000}"/>
    <cellStyle name="Migliaia 34 2 2 2 2 3" xfId="40928" xr:uid="{00000000-0005-0000-0000-0000D1770000}"/>
    <cellStyle name="Migliaia 34 2 2 2 3" xfId="14750" xr:uid="{00000000-0005-0000-0000-0000D2770000}"/>
    <cellStyle name="Migliaia 34 2 2 2 4" xfId="16733" xr:uid="{00000000-0005-0000-0000-0000D3770000}"/>
    <cellStyle name="Migliaia 34 2 2 2 4 2" xfId="38277" xr:uid="{00000000-0005-0000-0000-0000D4770000}"/>
    <cellStyle name="Migliaia 34 2 2 2 5" xfId="12731" xr:uid="{00000000-0005-0000-0000-0000D5770000}"/>
    <cellStyle name="Migliaia 34 2 2 3" xfId="7919" xr:uid="{00000000-0005-0000-0000-0000D6770000}"/>
    <cellStyle name="Migliaia 34 2 2 3 2" xfId="31597" xr:uid="{00000000-0005-0000-0000-0000D7770000}"/>
    <cellStyle name="Migliaia 34 2 2 3 2 2" xfId="36757" xr:uid="{00000000-0005-0000-0000-0000D8770000}"/>
    <cellStyle name="Migliaia 34 2 2 3 2 3" xfId="42059" xr:uid="{00000000-0005-0000-0000-0000D9770000}"/>
    <cellStyle name="Migliaia 34 2 2 3 3" xfId="34106" xr:uid="{00000000-0005-0000-0000-0000DA770000}"/>
    <cellStyle name="Migliaia 34 2 2 3 4" xfId="39408" xr:uid="{00000000-0005-0000-0000-0000DB770000}"/>
    <cellStyle name="Migliaia 34 2 2 4" xfId="7037" xr:uid="{00000000-0005-0000-0000-0000DC770000}"/>
    <cellStyle name="Migliaia 34 2 2 4 2" xfId="17810" xr:uid="{00000000-0005-0000-0000-0000DD770000}"/>
    <cellStyle name="Migliaia 34 2 2 4 3" xfId="44267" xr:uid="{00000000-0005-0000-0000-0000DE770000}"/>
    <cellStyle name="Migliaia 34 2 2 4 4" xfId="46803" xr:uid="{00000000-0005-0000-0000-0000DF770000}"/>
    <cellStyle name="Migliaia 34 2 2 4 5" xfId="49819" xr:uid="{00000000-0005-0000-0000-0000E0770000}"/>
    <cellStyle name="Migliaia 34 2 2 5" xfId="16732" xr:uid="{00000000-0005-0000-0000-0000E1770000}"/>
    <cellStyle name="Migliaia 34 2 2 6" xfId="21076" xr:uid="{00000000-0005-0000-0000-0000E2770000}"/>
    <cellStyle name="Migliaia 34 2 3" xfId="4095" xr:uid="{00000000-0005-0000-0000-0000E3770000}"/>
    <cellStyle name="Migliaia 34 2 3 2" xfId="10565" xr:uid="{00000000-0005-0000-0000-0000E4770000}"/>
    <cellStyle name="Migliaia 34 2 3 2 2" xfId="31598" xr:uid="{00000000-0005-0000-0000-0000E5770000}"/>
    <cellStyle name="Migliaia 34 2 3 2 2 2" xfId="36758" xr:uid="{00000000-0005-0000-0000-0000E6770000}"/>
    <cellStyle name="Migliaia 34 2 3 2 2 3" xfId="42060" xr:uid="{00000000-0005-0000-0000-0000E7770000}"/>
    <cellStyle name="Migliaia 34 2 3 2 3" xfId="34107" xr:uid="{00000000-0005-0000-0000-0000E8770000}"/>
    <cellStyle name="Migliaia 34 2 3 2 4" xfId="39409" xr:uid="{00000000-0005-0000-0000-0000E9770000}"/>
    <cellStyle name="Migliaia 34 2 3 3" xfId="16734" xr:uid="{00000000-0005-0000-0000-0000EA770000}"/>
    <cellStyle name="Migliaia 34 2 3 3 2" xfId="35627" xr:uid="{00000000-0005-0000-0000-0000EB770000}"/>
    <cellStyle name="Migliaia 34 2 3 3 3" xfId="40929" xr:uid="{00000000-0005-0000-0000-0000EC770000}"/>
    <cellStyle name="Migliaia 34 2 3 3 4" xfId="30120" xr:uid="{00000000-0005-0000-0000-0000ED770000}"/>
    <cellStyle name="Migliaia 34 2 3 4" xfId="33059" xr:uid="{00000000-0005-0000-0000-0000EE770000}"/>
    <cellStyle name="Migliaia 34 2 3 5" xfId="38278" xr:uid="{00000000-0005-0000-0000-0000EF770000}"/>
    <cellStyle name="Migliaia 34 2 3 6" xfId="12732" xr:uid="{00000000-0005-0000-0000-0000F0770000}"/>
    <cellStyle name="Migliaia 34 2 4" xfId="3670" xr:uid="{00000000-0005-0000-0000-0000F1770000}"/>
    <cellStyle name="Migliaia 34 2 4 2" xfId="10270" xr:uid="{00000000-0005-0000-0000-0000F2770000}"/>
    <cellStyle name="Migliaia 34 2 4 2 2" xfId="35628" xr:uid="{00000000-0005-0000-0000-0000F3770000}"/>
    <cellStyle name="Migliaia 34 2 4 2 3" xfId="40930" xr:uid="{00000000-0005-0000-0000-0000F4770000}"/>
    <cellStyle name="Migliaia 34 2 4 3" xfId="14920" xr:uid="{00000000-0005-0000-0000-0000F5770000}"/>
    <cellStyle name="Migliaia 34 2 4 4" xfId="16735" xr:uid="{00000000-0005-0000-0000-0000F6770000}"/>
    <cellStyle name="Migliaia 34 2 4 4 2" xfId="38279" xr:uid="{00000000-0005-0000-0000-0000F7770000}"/>
    <cellStyle name="Migliaia 34 2 4 5" xfId="12733" xr:uid="{00000000-0005-0000-0000-0000F8770000}"/>
    <cellStyle name="Migliaia 34 2 5" xfId="9434" xr:uid="{00000000-0005-0000-0000-0000F9770000}"/>
    <cellStyle name="Migliaia 34 2 5 2" xfId="30121" xr:uid="{00000000-0005-0000-0000-0000FA770000}"/>
    <cellStyle name="Migliaia 34 2 5 2 2" xfId="35629" xr:uid="{00000000-0005-0000-0000-0000FB770000}"/>
    <cellStyle name="Migliaia 34 2 5 2 3" xfId="40931" xr:uid="{00000000-0005-0000-0000-0000FC770000}"/>
    <cellStyle name="Migliaia 34 2 5 3" xfId="33060" xr:uid="{00000000-0005-0000-0000-0000FD770000}"/>
    <cellStyle name="Migliaia 34 2 5 4" xfId="38280" xr:uid="{00000000-0005-0000-0000-0000FE770000}"/>
    <cellStyle name="Migliaia 34 2 6" xfId="16731" xr:uid="{00000000-0005-0000-0000-0000FF770000}"/>
    <cellStyle name="Migliaia 34 2 6 2" xfId="30122" xr:uid="{00000000-0005-0000-0000-000000780000}"/>
    <cellStyle name="Migliaia 34 2 6 2 2" xfId="35630" xr:uid="{00000000-0005-0000-0000-000001780000}"/>
    <cellStyle name="Migliaia 34 2 6 2 3" xfId="40932" xr:uid="{00000000-0005-0000-0000-000002780000}"/>
    <cellStyle name="Migliaia 34 2 6 3" xfId="33061" xr:uid="{00000000-0005-0000-0000-000003780000}"/>
    <cellStyle name="Migliaia 34 2 6 4" xfId="38281" xr:uid="{00000000-0005-0000-0000-000004780000}"/>
    <cellStyle name="Migliaia 34 2 6 5" xfId="21077" xr:uid="{00000000-0005-0000-0000-000005780000}"/>
    <cellStyle name="Migliaia 34 2 7" xfId="21075" xr:uid="{00000000-0005-0000-0000-000006780000}"/>
    <cellStyle name="Migliaia 34 2 8" xfId="1863" xr:uid="{00000000-0005-0000-0000-000007780000}"/>
    <cellStyle name="Migliaia 34 3" xfId="529" xr:uid="{00000000-0005-0000-0000-000008780000}"/>
    <cellStyle name="Migliaia 34 3 10" xfId="21078" xr:uid="{00000000-0005-0000-0000-000009780000}"/>
    <cellStyle name="Migliaia 34 3 11" xfId="12734" xr:uid="{00000000-0005-0000-0000-00000A780000}"/>
    <cellStyle name="Migliaia 34 3 12" xfId="1864" xr:uid="{00000000-0005-0000-0000-00000B780000}"/>
    <cellStyle name="Migliaia 34 3 2" xfId="530" xr:uid="{00000000-0005-0000-0000-00000C780000}"/>
    <cellStyle name="Migliaia 34 3 2 2" xfId="4462" xr:uid="{00000000-0005-0000-0000-00000D780000}"/>
    <cellStyle name="Migliaia 34 3 2 2 2" xfId="8298" xr:uid="{00000000-0005-0000-0000-00000E780000}"/>
    <cellStyle name="Migliaia 34 3 2 2 2 2" xfId="14751" xr:uid="{00000000-0005-0000-0000-00000F780000}"/>
    <cellStyle name="Migliaia 34 3 2 2 2 2 2" xfId="18175" xr:uid="{00000000-0005-0000-0000-000010780000}"/>
    <cellStyle name="Migliaia 34 3 2 2 2 2 2 2" xfId="35631" xr:uid="{00000000-0005-0000-0000-000011780000}"/>
    <cellStyle name="Migliaia 34 3 2 2 2 2 3" xfId="40933" xr:uid="{00000000-0005-0000-0000-000012780000}"/>
    <cellStyle name="Migliaia 34 3 2 2 2 2 4" xfId="30123" xr:uid="{00000000-0005-0000-0000-000013780000}"/>
    <cellStyle name="Migliaia 34 3 2 2 2 3" xfId="33062" xr:uid="{00000000-0005-0000-0000-000014780000}"/>
    <cellStyle name="Migliaia 34 3 2 2 2 4" xfId="38282" xr:uid="{00000000-0005-0000-0000-000015780000}"/>
    <cellStyle name="Migliaia 34 3 2 2 2 5" xfId="33463" xr:uid="{00000000-0005-0000-0000-000016780000}"/>
    <cellStyle name="Migliaia 34 3 2 2 2 6" xfId="47181" xr:uid="{00000000-0005-0000-0000-000017780000}"/>
    <cellStyle name="Migliaia 34 3 2 2 2 7" xfId="50197" xr:uid="{00000000-0005-0000-0000-000018780000}"/>
    <cellStyle name="Migliaia 34 3 2 2 2 8" xfId="13972" xr:uid="{00000000-0005-0000-0000-000019780000}"/>
    <cellStyle name="Migliaia 34 3 2 2 3" xfId="7863" xr:uid="{00000000-0005-0000-0000-00001A780000}"/>
    <cellStyle name="Migliaia 34 3 2 2 4" xfId="7038" xr:uid="{00000000-0005-0000-0000-00001B780000}"/>
    <cellStyle name="Migliaia 34 3 2 2 4 2" xfId="17811" xr:uid="{00000000-0005-0000-0000-00001C780000}"/>
    <cellStyle name="Migliaia 34 3 2 2 4 3" xfId="42931" xr:uid="{00000000-0005-0000-0000-00001D780000}"/>
    <cellStyle name="Migliaia 34 3 2 2 4 4" xfId="46804" xr:uid="{00000000-0005-0000-0000-00001E780000}"/>
    <cellStyle name="Migliaia 34 3 2 2 4 5" xfId="49820" xr:uid="{00000000-0005-0000-0000-00001F780000}"/>
    <cellStyle name="Migliaia 34 3 2 2 5" xfId="16738" xr:uid="{00000000-0005-0000-0000-000020780000}"/>
    <cellStyle name="Migliaia 34 3 2 2 6" xfId="21080" xr:uid="{00000000-0005-0000-0000-000021780000}"/>
    <cellStyle name="Migliaia 34 3 2 3" xfId="3672" xr:uid="{00000000-0005-0000-0000-000022780000}"/>
    <cellStyle name="Migliaia 34 3 2 3 2" xfId="8714" xr:uid="{00000000-0005-0000-0000-000023780000}"/>
    <cellStyle name="Migliaia 34 3 2 3 2 2" xfId="35632" xr:uid="{00000000-0005-0000-0000-000024780000}"/>
    <cellStyle name="Migliaia 34 3 2 3 2 3" xfId="40934" xr:uid="{00000000-0005-0000-0000-000025780000}"/>
    <cellStyle name="Migliaia 34 3 2 3 2 4" xfId="30124" xr:uid="{00000000-0005-0000-0000-000026780000}"/>
    <cellStyle name="Migliaia 34 3 2 3 3" xfId="8299" xr:uid="{00000000-0005-0000-0000-000027780000}"/>
    <cellStyle name="Migliaia 34 3 2 3 4" xfId="16739" xr:uid="{00000000-0005-0000-0000-000028780000}"/>
    <cellStyle name="Migliaia 34 3 2 3 4 2" xfId="38283" xr:uid="{00000000-0005-0000-0000-000029780000}"/>
    <cellStyle name="Migliaia 34 3 2 3 5" xfId="12735" xr:uid="{00000000-0005-0000-0000-00002A780000}"/>
    <cellStyle name="Migliaia 34 3 2 4" xfId="7645" xr:uid="{00000000-0005-0000-0000-00002B780000}"/>
    <cellStyle name="Migliaia 34 3 2 4 2" xfId="14391" xr:uid="{00000000-0005-0000-0000-00002C780000}"/>
    <cellStyle name="Migliaia 34 3 2 4 2 2" xfId="35633" xr:uid="{00000000-0005-0000-0000-00002D780000}"/>
    <cellStyle name="Migliaia 34 3 2 4 2 3" xfId="40935" xr:uid="{00000000-0005-0000-0000-00002E780000}"/>
    <cellStyle name="Migliaia 34 3 2 4 3" xfId="33063" xr:uid="{00000000-0005-0000-0000-00002F780000}"/>
    <cellStyle name="Migliaia 34 3 2 4 4" xfId="38284" xr:uid="{00000000-0005-0000-0000-000030780000}"/>
    <cellStyle name="Migliaia 34 3 2 4 5" xfId="13494" xr:uid="{00000000-0005-0000-0000-000031780000}"/>
    <cellStyle name="Migliaia 34 3 2 5" xfId="13649" xr:uid="{00000000-0005-0000-0000-000032780000}"/>
    <cellStyle name="Migliaia 34 3 2 5 2" xfId="30125" xr:uid="{00000000-0005-0000-0000-000033780000}"/>
    <cellStyle name="Migliaia 34 3 2 5 2 2" xfId="35634" xr:uid="{00000000-0005-0000-0000-000034780000}"/>
    <cellStyle name="Migliaia 34 3 2 5 2 3" xfId="40936" xr:uid="{00000000-0005-0000-0000-000035780000}"/>
    <cellStyle name="Migliaia 34 3 2 5 3" xfId="33064" xr:uid="{00000000-0005-0000-0000-000036780000}"/>
    <cellStyle name="Migliaia 34 3 2 5 4" xfId="38285" xr:uid="{00000000-0005-0000-0000-000037780000}"/>
    <cellStyle name="Migliaia 34 3 2 6" xfId="16737" xr:uid="{00000000-0005-0000-0000-000038780000}"/>
    <cellStyle name="Migliaia 34 3 2 6 2" xfId="30126" xr:uid="{00000000-0005-0000-0000-000039780000}"/>
    <cellStyle name="Migliaia 34 3 2 6 2 2" xfId="35635" xr:uid="{00000000-0005-0000-0000-00003A780000}"/>
    <cellStyle name="Migliaia 34 3 2 6 2 3" xfId="40937" xr:uid="{00000000-0005-0000-0000-00003B780000}"/>
    <cellStyle name="Migliaia 34 3 2 6 3" xfId="33065" xr:uid="{00000000-0005-0000-0000-00003C780000}"/>
    <cellStyle name="Migliaia 34 3 2 6 4" xfId="38286" xr:uid="{00000000-0005-0000-0000-00003D780000}"/>
    <cellStyle name="Migliaia 34 3 2 6 5" xfId="21081" xr:uid="{00000000-0005-0000-0000-00003E780000}"/>
    <cellStyle name="Migliaia 34 3 2 7" xfId="21079" xr:uid="{00000000-0005-0000-0000-00003F780000}"/>
    <cellStyle name="Migliaia 34 3 2 8" xfId="2488" xr:uid="{00000000-0005-0000-0000-000040780000}"/>
    <cellStyle name="Migliaia 34 3 3" xfId="2487" xr:uid="{00000000-0005-0000-0000-000041780000}"/>
    <cellStyle name="Migliaia 34 3 3 2" xfId="4461" xr:uid="{00000000-0005-0000-0000-000042780000}"/>
    <cellStyle name="Migliaia 34 3 3 2 2" xfId="6044" xr:uid="{00000000-0005-0000-0000-000043780000}"/>
    <cellStyle name="Migliaia 34 3 3 2 2 2" xfId="35637" xr:uid="{00000000-0005-0000-0000-000044780000}"/>
    <cellStyle name="Migliaia 34 3 3 2 2 3" xfId="40939" xr:uid="{00000000-0005-0000-0000-000045780000}"/>
    <cellStyle name="Migliaia 34 3 3 2 3" xfId="14523" xr:uid="{00000000-0005-0000-0000-000046780000}"/>
    <cellStyle name="Migliaia 34 3 3 2 4" xfId="16741" xr:uid="{00000000-0005-0000-0000-000047780000}"/>
    <cellStyle name="Migliaia 34 3 3 2 4 2" xfId="38288" xr:uid="{00000000-0005-0000-0000-000048780000}"/>
    <cellStyle name="Migliaia 34 3 3 2 5" xfId="12737" xr:uid="{00000000-0005-0000-0000-000049780000}"/>
    <cellStyle name="Migliaia 34 3 3 3" xfId="5796" xr:uid="{00000000-0005-0000-0000-00004A780000}"/>
    <cellStyle name="Migliaia 34 3 3 3 2" xfId="30128" xr:uid="{00000000-0005-0000-0000-00004B780000}"/>
    <cellStyle name="Migliaia 34 3 3 3 2 2" xfId="35638" xr:uid="{00000000-0005-0000-0000-00004C780000}"/>
    <cellStyle name="Migliaia 34 3 3 3 2 3" xfId="40940" xr:uid="{00000000-0005-0000-0000-00004D780000}"/>
    <cellStyle name="Migliaia 34 3 3 3 3" xfId="33067" xr:uid="{00000000-0005-0000-0000-00004E780000}"/>
    <cellStyle name="Migliaia 34 3 3 3 4" xfId="38289" xr:uid="{00000000-0005-0000-0000-00004F780000}"/>
    <cellStyle name="Migliaia 34 3 3 4" xfId="16740" xr:uid="{00000000-0005-0000-0000-000050780000}"/>
    <cellStyle name="Migliaia 34 3 3 4 2" xfId="30129" xr:uid="{00000000-0005-0000-0000-000051780000}"/>
    <cellStyle name="Migliaia 34 3 3 4 2 2" xfId="35639" xr:uid="{00000000-0005-0000-0000-000052780000}"/>
    <cellStyle name="Migliaia 34 3 3 4 2 3" xfId="40941" xr:uid="{00000000-0005-0000-0000-000053780000}"/>
    <cellStyle name="Migliaia 34 3 3 4 3" xfId="33068" xr:uid="{00000000-0005-0000-0000-000054780000}"/>
    <cellStyle name="Migliaia 34 3 3 4 4" xfId="38290" xr:uid="{00000000-0005-0000-0000-000055780000}"/>
    <cellStyle name="Migliaia 34 3 3 4 5" xfId="21082" xr:uid="{00000000-0005-0000-0000-000056780000}"/>
    <cellStyle name="Migliaia 34 3 3 5" xfId="21083" xr:uid="{00000000-0005-0000-0000-000057780000}"/>
    <cellStyle name="Migliaia 34 3 3 5 2" xfId="30130" xr:uid="{00000000-0005-0000-0000-000058780000}"/>
    <cellStyle name="Migliaia 34 3 3 5 2 2" xfId="35640" xr:uid="{00000000-0005-0000-0000-000059780000}"/>
    <cellStyle name="Migliaia 34 3 3 5 2 3" xfId="40942" xr:uid="{00000000-0005-0000-0000-00005A780000}"/>
    <cellStyle name="Migliaia 34 3 3 5 3" xfId="33069" xr:uid="{00000000-0005-0000-0000-00005B780000}"/>
    <cellStyle name="Migliaia 34 3 3 5 4" xfId="38291" xr:uid="{00000000-0005-0000-0000-00005C780000}"/>
    <cellStyle name="Migliaia 34 3 3 6" xfId="30127" xr:uid="{00000000-0005-0000-0000-00005D780000}"/>
    <cellStyle name="Migliaia 34 3 3 6 2" xfId="35636" xr:uid="{00000000-0005-0000-0000-00005E780000}"/>
    <cellStyle name="Migliaia 34 3 3 6 3" xfId="40938" xr:uid="{00000000-0005-0000-0000-00005F780000}"/>
    <cellStyle name="Migliaia 34 3 3 7" xfId="33066" xr:uid="{00000000-0005-0000-0000-000060780000}"/>
    <cellStyle name="Migliaia 34 3 3 8" xfId="38287" xr:uid="{00000000-0005-0000-0000-000061780000}"/>
    <cellStyle name="Migliaia 34 3 3 9" xfId="12736" xr:uid="{00000000-0005-0000-0000-000062780000}"/>
    <cellStyle name="Migliaia 34 3 4" xfId="3292" xr:uid="{00000000-0005-0000-0000-000063780000}"/>
    <cellStyle name="Migliaia 34 3 4 2" xfId="4802" xr:uid="{00000000-0005-0000-0000-000064780000}"/>
    <cellStyle name="Migliaia 34 3 4 2 2" xfId="10754" xr:uid="{00000000-0005-0000-0000-000065780000}"/>
    <cellStyle name="Migliaia 34 3 4 2 3" xfId="14870" xr:uid="{00000000-0005-0000-0000-000066780000}"/>
    <cellStyle name="Migliaia 34 3 4 2 4" xfId="16743" xr:uid="{00000000-0005-0000-0000-000067780000}"/>
    <cellStyle name="Migliaia 34 3 4 2 5" xfId="28670" xr:uid="{00000000-0005-0000-0000-000068780000}"/>
    <cellStyle name="Migliaia 34 3 4 2 6" xfId="12739" xr:uid="{00000000-0005-0000-0000-000069780000}"/>
    <cellStyle name="Migliaia 34 3 4 3" xfId="10002" xr:uid="{00000000-0005-0000-0000-00006A780000}"/>
    <cellStyle name="Migliaia 34 3 4 3 2" xfId="31599" xr:uid="{00000000-0005-0000-0000-00006B780000}"/>
    <cellStyle name="Migliaia 34 3 4 3 2 2" xfId="36759" xr:uid="{00000000-0005-0000-0000-00006C780000}"/>
    <cellStyle name="Migliaia 34 3 4 3 2 3" xfId="42061" xr:uid="{00000000-0005-0000-0000-00006D780000}"/>
    <cellStyle name="Migliaia 34 3 4 3 3" xfId="34108" xr:uid="{00000000-0005-0000-0000-00006E780000}"/>
    <cellStyle name="Migliaia 34 3 4 3 4" xfId="39410" xr:uid="{00000000-0005-0000-0000-00006F780000}"/>
    <cellStyle name="Migliaia 34 3 4 4" xfId="16742" xr:uid="{00000000-0005-0000-0000-000070780000}"/>
    <cellStyle name="Migliaia 34 3 4 4 2" xfId="35641" xr:uid="{00000000-0005-0000-0000-000071780000}"/>
    <cellStyle name="Migliaia 34 3 4 4 3" xfId="40943" xr:uid="{00000000-0005-0000-0000-000072780000}"/>
    <cellStyle name="Migliaia 34 3 4 4 4" xfId="30131" xr:uid="{00000000-0005-0000-0000-000073780000}"/>
    <cellStyle name="Migliaia 34 3 4 5" xfId="33070" xr:uid="{00000000-0005-0000-0000-000074780000}"/>
    <cellStyle name="Migliaia 34 3 4 6" xfId="38292" xr:uid="{00000000-0005-0000-0000-000075780000}"/>
    <cellStyle name="Migliaia 34 3 4 7" xfId="12738" xr:uid="{00000000-0005-0000-0000-000076780000}"/>
    <cellStyle name="Migliaia 34 3 5" xfId="4096" xr:uid="{00000000-0005-0000-0000-000077780000}"/>
    <cellStyle name="Migliaia 34 3 5 2" xfId="10566" xr:uid="{00000000-0005-0000-0000-000078780000}"/>
    <cellStyle name="Migliaia 34 3 5 2 2" xfId="31600" xr:uid="{00000000-0005-0000-0000-000079780000}"/>
    <cellStyle name="Migliaia 34 3 5 2 2 2" xfId="36760" xr:uid="{00000000-0005-0000-0000-00007A780000}"/>
    <cellStyle name="Migliaia 34 3 5 2 2 3" xfId="42062" xr:uid="{00000000-0005-0000-0000-00007B780000}"/>
    <cellStyle name="Migliaia 34 3 5 2 3" xfId="34109" xr:uid="{00000000-0005-0000-0000-00007C780000}"/>
    <cellStyle name="Migliaia 34 3 5 2 4" xfId="39411" xr:uid="{00000000-0005-0000-0000-00007D780000}"/>
    <cellStyle name="Migliaia 34 3 5 3" xfId="16744" xr:uid="{00000000-0005-0000-0000-00007E780000}"/>
    <cellStyle name="Migliaia 34 3 5 3 2" xfId="35642" xr:uid="{00000000-0005-0000-0000-00007F780000}"/>
    <cellStyle name="Migliaia 34 3 5 3 3" xfId="40944" xr:uid="{00000000-0005-0000-0000-000080780000}"/>
    <cellStyle name="Migliaia 34 3 5 3 4" xfId="30132" xr:uid="{00000000-0005-0000-0000-000081780000}"/>
    <cellStyle name="Migliaia 34 3 5 4" xfId="33071" xr:uid="{00000000-0005-0000-0000-000082780000}"/>
    <cellStyle name="Migliaia 34 3 5 5" xfId="38293" xr:uid="{00000000-0005-0000-0000-000083780000}"/>
    <cellStyle name="Migliaia 34 3 5 6" xfId="12740" xr:uid="{00000000-0005-0000-0000-000084780000}"/>
    <cellStyle name="Migliaia 34 3 6" xfId="3671" xr:uid="{00000000-0005-0000-0000-000085780000}"/>
    <cellStyle name="Migliaia 34 3 6 2" xfId="10271" xr:uid="{00000000-0005-0000-0000-000086780000}"/>
    <cellStyle name="Migliaia 34 3 6 2 2" xfId="35643" xr:uid="{00000000-0005-0000-0000-000087780000}"/>
    <cellStyle name="Migliaia 34 3 6 2 3" xfId="40945" xr:uid="{00000000-0005-0000-0000-000088780000}"/>
    <cellStyle name="Migliaia 34 3 6 3" xfId="14594" xr:uid="{00000000-0005-0000-0000-000089780000}"/>
    <cellStyle name="Migliaia 34 3 6 4" xfId="16745" xr:uid="{00000000-0005-0000-0000-00008A780000}"/>
    <cellStyle name="Migliaia 34 3 6 4 2" xfId="38294" xr:uid="{00000000-0005-0000-0000-00008B780000}"/>
    <cellStyle name="Migliaia 34 3 6 5" xfId="12741" xr:uid="{00000000-0005-0000-0000-00008C780000}"/>
    <cellStyle name="Migliaia 34 3 7" xfId="8585" xr:uid="{00000000-0005-0000-0000-00008D780000}"/>
    <cellStyle name="Migliaia 34 3 7 2" xfId="30133" xr:uid="{00000000-0005-0000-0000-00008E780000}"/>
    <cellStyle name="Migliaia 34 3 7 2 2" xfId="35644" xr:uid="{00000000-0005-0000-0000-00008F780000}"/>
    <cellStyle name="Migliaia 34 3 7 2 3" xfId="40946" xr:uid="{00000000-0005-0000-0000-000090780000}"/>
    <cellStyle name="Migliaia 34 3 7 3" xfId="33072" xr:uid="{00000000-0005-0000-0000-000091780000}"/>
    <cellStyle name="Migliaia 34 3 7 4" xfId="38295" xr:uid="{00000000-0005-0000-0000-000092780000}"/>
    <cellStyle name="Migliaia 34 3 8" xfId="13650" xr:uid="{00000000-0005-0000-0000-000093780000}"/>
    <cellStyle name="Migliaia 34 3 8 2" xfId="30134" xr:uid="{00000000-0005-0000-0000-000094780000}"/>
    <cellStyle name="Migliaia 34 3 8 2 2" xfId="35645" xr:uid="{00000000-0005-0000-0000-000095780000}"/>
    <cellStyle name="Migliaia 34 3 8 2 3" xfId="40947" xr:uid="{00000000-0005-0000-0000-000096780000}"/>
    <cellStyle name="Migliaia 34 3 8 3" xfId="33073" xr:uid="{00000000-0005-0000-0000-000097780000}"/>
    <cellStyle name="Migliaia 34 3 8 4" xfId="38296" xr:uid="{00000000-0005-0000-0000-000098780000}"/>
    <cellStyle name="Migliaia 34 3 8 5" xfId="21084" xr:uid="{00000000-0005-0000-0000-000099780000}"/>
    <cellStyle name="Migliaia 34 3 9" xfId="16736" xr:uid="{00000000-0005-0000-0000-00009A780000}"/>
    <cellStyle name="Migliaia 34 4" xfId="531" xr:uid="{00000000-0005-0000-0000-00009B780000}"/>
    <cellStyle name="Migliaia 34 4 2" xfId="4463" xr:uid="{00000000-0005-0000-0000-00009C780000}"/>
    <cellStyle name="Migliaia 34 4 2 2" xfId="5143" xr:uid="{00000000-0005-0000-0000-00009D780000}"/>
    <cellStyle name="Migliaia 34 4 2 2 2" xfId="30135" xr:uid="{00000000-0005-0000-0000-00009E780000}"/>
    <cellStyle name="Migliaia 34 4 2 2 2 2" xfId="35646" xr:uid="{00000000-0005-0000-0000-00009F780000}"/>
    <cellStyle name="Migliaia 34 4 2 2 2 3" xfId="40948" xr:uid="{00000000-0005-0000-0000-0000A0780000}"/>
    <cellStyle name="Migliaia 34 4 2 2 3" xfId="33074" xr:uid="{00000000-0005-0000-0000-0000A1780000}"/>
    <cellStyle name="Migliaia 34 4 2 2 4" xfId="38297" xr:uid="{00000000-0005-0000-0000-0000A2780000}"/>
    <cellStyle name="Migliaia 34 4 2 3" xfId="8300" xr:uid="{00000000-0005-0000-0000-0000A3780000}"/>
    <cellStyle name="Migliaia 34 4 2 3 2" xfId="30136" xr:uid="{00000000-0005-0000-0000-0000A4780000}"/>
    <cellStyle name="Migliaia 34 4 2 3 2 2" xfId="35647" xr:uid="{00000000-0005-0000-0000-0000A5780000}"/>
    <cellStyle name="Migliaia 34 4 2 3 2 3" xfId="40949" xr:uid="{00000000-0005-0000-0000-0000A6780000}"/>
    <cellStyle name="Migliaia 34 4 2 3 3" xfId="33075" xr:uid="{00000000-0005-0000-0000-0000A7780000}"/>
    <cellStyle name="Migliaia 34 4 2 3 4" xfId="38298" xr:uid="{00000000-0005-0000-0000-0000A8780000}"/>
    <cellStyle name="Migliaia 34 4 2 4" xfId="7647" xr:uid="{00000000-0005-0000-0000-0000A9780000}"/>
    <cellStyle name="Migliaia 34 4 2 5" xfId="7040" xr:uid="{00000000-0005-0000-0000-0000AA780000}"/>
    <cellStyle name="Migliaia 34 4 2 5 2" xfId="17813" xr:uid="{00000000-0005-0000-0000-0000AB780000}"/>
    <cellStyle name="Migliaia 34 4 2 5 3" xfId="43987" xr:uid="{00000000-0005-0000-0000-0000AC780000}"/>
    <cellStyle name="Migliaia 34 4 2 5 4" xfId="46806" xr:uid="{00000000-0005-0000-0000-0000AD780000}"/>
    <cellStyle name="Migliaia 34 4 2 5 5" xfId="49822" xr:uid="{00000000-0005-0000-0000-0000AE780000}"/>
    <cellStyle name="Migliaia 34 4 2 6" xfId="16747" xr:uid="{00000000-0005-0000-0000-0000AF780000}"/>
    <cellStyle name="Migliaia 34 4 2 7" xfId="21086" xr:uid="{00000000-0005-0000-0000-0000B0780000}"/>
    <cellStyle name="Migliaia 34 4 3" xfId="5144" xr:uid="{00000000-0005-0000-0000-0000B1780000}"/>
    <cellStyle name="Migliaia 34 4 3 2" xfId="14524" xr:uid="{00000000-0005-0000-0000-0000B2780000}"/>
    <cellStyle name="Migliaia 34 4 3 2 2" xfId="35648" xr:uid="{00000000-0005-0000-0000-0000B3780000}"/>
    <cellStyle name="Migliaia 34 4 3 2 3" xfId="40950" xr:uid="{00000000-0005-0000-0000-0000B4780000}"/>
    <cellStyle name="Migliaia 34 4 3 3" xfId="33076" xr:uid="{00000000-0005-0000-0000-0000B5780000}"/>
    <cellStyle name="Migliaia 34 4 3 4" xfId="38299" xr:uid="{00000000-0005-0000-0000-0000B6780000}"/>
    <cellStyle name="Migliaia 34 4 3 5" xfId="13648" xr:uid="{00000000-0005-0000-0000-0000B7780000}"/>
    <cellStyle name="Migliaia 34 4 4" xfId="8301" xr:uid="{00000000-0005-0000-0000-0000B8780000}"/>
    <cellStyle name="Migliaia 34 4 4 2" xfId="30137" xr:uid="{00000000-0005-0000-0000-0000B9780000}"/>
    <cellStyle name="Migliaia 34 4 4 2 2" xfId="35649" xr:uid="{00000000-0005-0000-0000-0000BA780000}"/>
    <cellStyle name="Migliaia 34 4 4 2 3" xfId="40951" xr:uid="{00000000-0005-0000-0000-0000BB780000}"/>
    <cellStyle name="Migliaia 34 4 4 3" xfId="33077" xr:uid="{00000000-0005-0000-0000-0000BC780000}"/>
    <cellStyle name="Migliaia 34 4 4 4" xfId="38300" xr:uid="{00000000-0005-0000-0000-0000BD780000}"/>
    <cellStyle name="Migliaia 34 4 5" xfId="7646" xr:uid="{00000000-0005-0000-0000-0000BE780000}"/>
    <cellStyle name="Migliaia 34 4 5 2" xfId="30138" xr:uid="{00000000-0005-0000-0000-0000BF780000}"/>
    <cellStyle name="Migliaia 34 4 5 2 2" xfId="35650" xr:uid="{00000000-0005-0000-0000-0000C0780000}"/>
    <cellStyle name="Migliaia 34 4 5 2 3" xfId="40952" xr:uid="{00000000-0005-0000-0000-0000C1780000}"/>
    <cellStyle name="Migliaia 34 4 5 3" xfId="33078" xr:uid="{00000000-0005-0000-0000-0000C2780000}"/>
    <cellStyle name="Migliaia 34 4 5 4" xfId="38301" xr:uid="{00000000-0005-0000-0000-0000C3780000}"/>
    <cellStyle name="Migliaia 34 4 6" xfId="7039" xr:uid="{00000000-0005-0000-0000-0000C4780000}"/>
    <cellStyle name="Migliaia 34 4 6 2" xfId="17812" xr:uid="{00000000-0005-0000-0000-0000C5780000}"/>
    <cellStyle name="Migliaia 34 4 6 2 2" xfId="35651" xr:uid="{00000000-0005-0000-0000-0000C6780000}"/>
    <cellStyle name="Migliaia 34 4 6 2 3" xfId="40953" xr:uid="{00000000-0005-0000-0000-0000C7780000}"/>
    <cellStyle name="Migliaia 34 4 6 2 4" xfId="30139" xr:uid="{00000000-0005-0000-0000-0000C8780000}"/>
    <cellStyle name="Migliaia 34 4 6 3" xfId="33079" xr:uid="{00000000-0005-0000-0000-0000C9780000}"/>
    <cellStyle name="Migliaia 34 4 6 4" xfId="38302" xr:uid="{00000000-0005-0000-0000-0000CA780000}"/>
    <cellStyle name="Migliaia 34 4 6 5" xfId="21087" xr:uid="{00000000-0005-0000-0000-0000CB780000}"/>
    <cellStyle name="Migliaia 34 4 6 6" xfId="44831" xr:uid="{00000000-0005-0000-0000-0000CC780000}"/>
    <cellStyle name="Migliaia 34 4 6 7" xfId="46805" xr:uid="{00000000-0005-0000-0000-0000CD780000}"/>
    <cellStyle name="Migliaia 34 4 6 8" xfId="49821" xr:uid="{00000000-0005-0000-0000-0000CE780000}"/>
    <cellStyle name="Migliaia 34 4 7" xfId="16746" xr:uid="{00000000-0005-0000-0000-0000CF780000}"/>
    <cellStyle name="Migliaia 34 4 7 2" xfId="30140" xr:uid="{00000000-0005-0000-0000-0000D0780000}"/>
    <cellStyle name="Migliaia 34 4 7 2 2" xfId="35652" xr:uid="{00000000-0005-0000-0000-0000D1780000}"/>
    <cellStyle name="Migliaia 34 4 7 2 3" xfId="40954" xr:uid="{00000000-0005-0000-0000-0000D2780000}"/>
    <cellStyle name="Migliaia 34 4 7 3" xfId="33080" xr:uid="{00000000-0005-0000-0000-0000D3780000}"/>
    <cellStyle name="Migliaia 34 4 7 4" xfId="38303" xr:uid="{00000000-0005-0000-0000-0000D4780000}"/>
    <cellStyle name="Migliaia 34 4 7 5" xfId="21088" xr:uid="{00000000-0005-0000-0000-0000D5780000}"/>
    <cellStyle name="Migliaia 34 4 8" xfId="21085" xr:uid="{00000000-0005-0000-0000-0000D6780000}"/>
    <cellStyle name="Migliaia 34 4 9" xfId="2489" xr:uid="{00000000-0005-0000-0000-0000D7780000}"/>
    <cellStyle name="Migliaia 34 5" xfId="532" xr:uid="{00000000-0005-0000-0000-0000D8780000}"/>
    <cellStyle name="Migliaia 34 5 2" xfId="4464" xr:uid="{00000000-0005-0000-0000-0000D9780000}"/>
    <cellStyle name="Migliaia 34 5 2 2" xfId="14752" xr:uid="{00000000-0005-0000-0000-0000DA780000}"/>
    <cellStyle name="Migliaia 34 5 2 2 2" xfId="35653" xr:uid="{00000000-0005-0000-0000-0000DB780000}"/>
    <cellStyle name="Migliaia 34 5 2 2 3" xfId="40955" xr:uid="{00000000-0005-0000-0000-0000DC780000}"/>
    <cellStyle name="Migliaia 34 5 2 3" xfId="16749" xr:uid="{00000000-0005-0000-0000-0000DD780000}"/>
    <cellStyle name="Migliaia 34 5 2 3 2" xfId="33081" xr:uid="{00000000-0005-0000-0000-0000DE780000}"/>
    <cellStyle name="Migliaia 34 5 2 4" xfId="38304" xr:uid="{00000000-0005-0000-0000-0000DF780000}"/>
    <cellStyle name="Migliaia 34 5 2 5" xfId="12742" xr:uid="{00000000-0005-0000-0000-0000E0780000}"/>
    <cellStyle name="Migliaia 34 5 3" xfId="7648" xr:uid="{00000000-0005-0000-0000-0000E1780000}"/>
    <cellStyle name="Migliaia 34 5 3 2" xfId="30141" xr:uid="{00000000-0005-0000-0000-0000E2780000}"/>
    <cellStyle name="Migliaia 34 5 3 2 2" xfId="35654" xr:uid="{00000000-0005-0000-0000-0000E3780000}"/>
    <cellStyle name="Migliaia 34 5 3 2 3" xfId="40956" xr:uid="{00000000-0005-0000-0000-0000E4780000}"/>
    <cellStyle name="Migliaia 34 5 3 3" xfId="33082" xr:uid="{00000000-0005-0000-0000-0000E5780000}"/>
    <cellStyle name="Migliaia 34 5 3 4" xfId="38305" xr:uid="{00000000-0005-0000-0000-0000E6780000}"/>
    <cellStyle name="Migliaia 34 5 4" xfId="7041" xr:uid="{00000000-0005-0000-0000-0000E7780000}"/>
    <cellStyle name="Migliaia 34 5 4 2" xfId="17814" xr:uid="{00000000-0005-0000-0000-0000E8780000}"/>
    <cellStyle name="Migliaia 34 5 4 2 2" xfId="35655" xr:uid="{00000000-0005-0000-0000-0000E9780000}"/>
    <cellStyle name="Migliaia 34 5 4 2 3" xfId="40957" xr:uid="{00000000-0005-0000-0000-0000EA780000}"/>
    <cellStyle name="Migliaia 34 5 4 2 4" xfId="30142" xr:uid="{00000000-0005-0000-0000-0000EB780000}"/>
    <cellStyle name="Migliaia 34 5 4 3" xfId="33083" xr:uid="{00000000-0005-0000-0000-0000EC780000}"/>
    <cellStyle name="Migliaia 34 5 4 4" xfId="38306" xr:uid="{00000000-0005-0000-0000-0000ED780000}"/>
    <cellStyle name="Migliaia 34 5 4 5" xfId="21090" xr:uid="{00000000-0005-0000-0000-0000EE780000}"/>
    <cellStyle name="Migliaia 34 5 4 6" xfId="44523" xr:uid="{00000000-0005-0000-0000-0000EF780000}"/>
    <cellStyle name="Migliaia 34 5 4 7" xfId="46807" xr:uid="{00000000-0005-0000-0000-0000F0780000}"/>
    <cellStyle name="Migliaia 34 5 4 8" xfId="49823" xr:uid="{00000000-0005-0000-0000-0000F1780000}"/>
    <cellStyle name="Migliaia 34 5 5" xfId="16748" xr:uid="{00000000-0005-0000-0000-0000F2780000}"/>
    <cellStyle name="Migliaia 34 5 5 2" xfId="30143" xr:uid="{00000000-0005-0000-0000-0000F3780000}"/>
    <cellStyle name="Migliaia 34 5 5 2 2" xfId="35656" xr:uid="{00000000-0005-0000-0000-0000F4780000}"/>
    <cellStyle name="Migliaia 34 5 5 2 3" xfId="40958" xr:uid="{00000000-0005-0000-0000-0000F5780000}"/>
    <cellStyle name="Migliaia 34 5 5 3" xfId="33084" xr:uid="{00000000-0005-0000-0000-0000F6780000}"/>
    <cellStyle name="Migliaia 34 5 5 4" xfId="38307" xr:uid="{00000000-0005-0000-0000-0000F7780000}"/>
    <cellStyle name="Migliaia 34 5 5 5" xfId="21091" xr:uid="{00000000-0005-0000-0000-0000F8780000}"/>
    <cellStyle name="Migliaia 34 5 6" xfId="21092" xr:uid="{00000000-0005-0000-0000-0000F9780000}"/>
    <cellStyle name="Migliaia 34 5 6 2" xfId="30144" xr:uid="{00000000-0005-0000-0000-0000FA780000}"/>
    <cellStyle name="Migliaia 34 5 6 2 2" xfId="35657" xr:uid="{00000000-0005-0000-0000-0000FB780000}"/>
    <cellStyle name="Migliaia 34 5 6 2 3" xfId="40959" xr:uid="{00000000-0005-0000-0000-0000FC780000}"/>
    <cellStyle name="Migliaia 34 5 6 3" xfId="33085" xr:uid="{00000000-0005-0000-0000-0000FD780000}"/>
    <cellStyle name="Migliaia 34 5 6 4" xfId="38308" xr:uid="{00000000-0005-0000-0000-0000FE780000}"/>
    <cellStyle name="Migliaia 34 5 7" xfId="21089" xr:uid="{00000000-0005-0000-0000-0000FF780000}"/>
    <cellStyle name="Migliaia 34 5 8" xfId="2490" xr:uid="{00000000-0005-0000-0000-000000790000}"/>
    <cellStyle name="Migliaia 34 6" xfId="2485" xr:uid="{00000000-0005-0000-0000-000001790000}"/>
    <cellStyle name="Migliaia 34 6 2" xfId="4459" xr:uid="{00000000-0005-0000-0000-000002790000}"/>
    <cellStyle name="Migliaia 34 6 2 2" xfId="6043" xr:uid="{00000000-0005-0000-0000-000003790000}"/>
    <cellStyle name="Migliaia 34 6 2 3" xfId="14960" xr:uid="{00000000-0005-0000-0000-000004790000}"/>
    <cellStyle name="Migliaia 34 6 2 4" xfId="16751" xr:uid="{00000000-0005-0000-0000-000005790000}"/>
    <cellStyle name="Migliaia 34 6 2 5" xfId="28671" xr:uid="{00000000-0005-0000-0000-000006790000}"/>
    <cellStyle name="Migliaia 34 6 2 6" xfId="12744" xr:uid="{00000000-0005-0000-0000-000007790000}"/>
    <cellStyle name="Migliaia 34 6 3" xfId="5795" xr:uid="{00000000-0005-0000-0000-000008790000}"/>
    <cellStyle name="Migliaia 34 6 3 2" xfId="31601" xr:uid="{00000000-0005-0000-0000-000009790000}"/>
    <cellStyle name="Migliaia 34 6 3 2 2" xfId="36761" xr:uid="{00000000-0005-0000-0000-00000A790000}"/>
    <cellStyle name="Migliaia 34 6 3 2 3" xfId="42063" xr:uid="{00000000-0005-0000-0000-00000B790000}"/>
    <cellStyle name="Migliaia 34 6 3 3" xfId="34110" xr:uid="{00000000-0005-0000-0000-00000C790000}"/>
    <cellStyle name="Migliaia 34 6 3 4" xfId="39412" xr:uid="{00000000-0005-0000-0000-00000D790000}"/>
    <cellStyle name="Migliaia 34 6 4" xfId="16750" xr:uid="{00000000-0005-0000-0000-00000E790000}"/>
    <cellStyle name="Migliaia 34 6 4 2" xfId="35658" xr:uid="{00000000-0005-0000-0000-00000F790000}"/>
    <cellStyle name="Migliaia 34 6 4 3" xfId="40960" xr:uid="{00000000-0005-0000-0000-000010790000}"/>
    <cellStyle name="Migliaia 34 6 4 4" xfId="30145" xr:uid="{00000000-0005-0000-0000-000011790000}"/>
    <cellStyle name="Migliaia 34 6 5" xfId="33086" xr:uid="{00000000-0005-0000-0000-000012790000}"/>
    <cellStyle name="Migliaia 34 6 6" xfId="38309" xr:uid="{00000000-0005-0000-0000-000013790000}"/>
    <cellStyle name="Migliaia 34 6 7" xfId="12743" xr:uid="{00000000-0005-0000-0000-000014790000}"/>
    <cellStyle name="Migliaia 34 7" xfId="4094" xr:uid="{00000000-0005-0000-0000-000015790000}"/>
    <cellStyle name="Migliaia 34 7 2" xfId="10564" xr:uid="{00000000-0005-0000-0000-000016790000}"/>
    <cellStyle name="Migliaia 34 7 2 2" xfId="31602" xr:uid="{00000000-0005-0000-0000-000017790000}"/>
    <cellStyle name="Migliaia 34 7 2 2 2" xfId="36762" xr:uid="{00000000-0005-0000-0000-000018790000}"/>
    <cellStyle name="Migliaia 34 7 2 2 3" xfId="42064" xr:uid="{00000000-0005-0000-0000-000019790000}"/>
    <cellStyle name="Migliaia 34 7 2 3" xfId="34111" xr:uid="{00000000-0005-0000-0000-00001A790000}"/>
    <cellStyle name="Migliaia 34 7 2 4" xfId="39413" xr:uid="{00000000-0005-0000-0000-00001B790000}"/>
    <cellStyle name="Migliaia 34 7 3" xfId="16752" xr:uid="{00000000-0005-0000-0000-00001C790000}"/>
    <cellStyle name="Migliaia 34 7 3 2" xfId="35659" xr:uid="{00000000-0005-0000-0000-00001D790000}"/>
    <cellStyle name="Migliaia 34 7 3 3" xfId="40961" xr:uid="{00000000-0005-0000-0000-00001E790000}"/>
    <cellStyle name="Migliaia 34 7 3 4" xfId="30146" xr:uid="{00000000-0005-0000-0000-00001F790000}"/>
    <cellStyle name="Migliaia 34 7 4" xfId="33087" xr:uid="{00000000-0005-0000-0000-000020790000}"/>
    <cellStyle name="Migliaia 34 7 5" xfId="38310" xr:uid="{00000000-0005-0000-0000-000021790000}"/>
    <cellStyle name="Migliaia 34 7 6" xfId="12745" xr:uid="{00000000-0005-0000-0000-000022790000}"/>
    <cellStyle name="Migliaia 34 8" xfId="3669" xr:uid="{00000000-0005-0000-0000-000023790000}"/>
    <cellStyle name="Migliaia 34 8 2" xfId="10269" xr:uid="{00000000-0005-0000-0000-000024790000}"/>
    <cellStyle name="Migliaia 34 8 2 2" xfId="31603" xr:uid="{00000000-0005-0000-0000-000025790000}"/>
    <cellStyle name="Migliaia 34 8 2 2 2" xfId="36763" xr:uid="{00000000-0005-0000-0000-000026790000}"/>
    <cellStyle name="Migliaia 34 8 2 2 3" xfId="42065" xr:uid="{00000000-0005-0000-0000-000027790000}"/>
    <cellStyle name="Migliaia 34 8 2 3" xfId="34112" xr:uid="{00000000-0005-0000-0000-000028790000}"/>
    <cellStyle name="Migliaia 34 8 2 4" xfId="39414" xr:uid="{00000000-0005-0000-0000-000029790000}"/>
    <cellStyle name="Migliaia 34 8 3" xfId="16753" xr:uid="{00000000-0005-0000-0000-00002A790000}"/>
    <cellStyle name="Migliaia 34 8 3 2" xfId="35660" xr:uid="{00000000-0005-0000-0000-00002B790000}"/>
    <cellStyle name="Migliaia 34 8 3 3" xfId="40962" xr:uid="{00000000-0005-0000-0000-00002C790000}"/>
    <cellStyle name="Migliaia 34 8 3 4" xfId="30147" xr:uid="{00000000-0005-0000-0000-00002D790000}"/>
    <cellStyle name="Migliaia 34 8 4" xfId="33088" xr:uid="{00000000-0005-0000-0000-00002E790000}"/>
    <cellStyle name="Migliaia 34 8 5" xfId="38311" xr:uid="{00000000-0005-0000-0000-00002F790000}"/>
    <cellStyle name="Migliaia 34 8 6" xfId="12746" xr:uid="{00000000-0005-0000-0000-000030790000}"/>
    <cellStyle name="Migliaia 34 9" xfId="13493" xr:uid="{00000000-0005-0000-0000-000031790000}"/>
    <cellStyle name="Migliaia 34 9 2" xfId="30148" xr:uid="{00000000-0005-0000-0000-000032790000}"/>
    <cellStyle name="Migliaia 34 9 2 2" xfId="35661" xr:uid="{00000000-0005-0000-0000-000033790000}"/>
    <cellStyle name="Migliaia 34 9 2 3" xfId="40963" xr:uid="{00000000-0005-0000-0000-000034790000}"/>
    <cellStyle name="Migliaia 34 9 3" xfId="33089" xr:uid="{00000000-0005-0000-0000-000035790000}"/>
    <cellStyle name="Migliaia 34 9 4" xfId="38312" xr:uid="{00000000-0005-0000-0000-000036790000}"/>
    <cellStyle name="Migliaia 35" xfId="533" xr:uid="{00000000-0005-0000-0000-000037790000}"/>
    <cellStyle name="Migliaia 35 10" xfId="16754" xr:uid="{00000000-0005-0000-0000-000038790000}"/>
    <cellStyle name="Migliaia 35 10 2" xfId="35662" xr:uid="{00000000-0005-0000-0000-000039790000}"/>
    <cellStyle name="Migliaia 35 10 3" xfId="40964" xr:uid="{00000000-0005-0000-0000-00003A790000}"/>
    <cellStyle name="Migliaia 35 10 4" xfId="30149" xr:uid="{00000000-0005-0000-0000-00003B790000}"/>
    <cellStyle name="Migliaia 35 11" xfId="33090" xr:uid="{00000000-0005-0000-0000-00003C790000}"/>
    <cellStyle name="Migliaia 35 12" xfId="38313" xr:uid="{00000000-0005-0000-0000-00003D790000}"/>
    <cellStyle name="Migliaia 35 13" xfId="1865" xr:uid="{00000000-0005-0000-0000-00003E790000}"/>
    <cellStyle name="Migliaia 35 2" xfId="534" xr:uid="{00000000-0005-0000-0000-00003F790000}"/>
    <cellStyle name="Migliaia 35 2 2" xfId="2492" xr:uid="{00000000-0005-0000-0000-000040790000}"/>
    <cellStyle name="Migliaia 35 2 2 2" xfId="4466" xr:uid="{00000000-0005-0000-0000-000041790000}"/>
    <cellStyle name="Migliaia 35 2 2 2 2" xfId="10695" xr:uid="{00000000-0005-0000-0000-000042790000}"/>
    <cellStyle name="Migliaia 35 2 2 2 2 2" xfId="35663" xr:uid="{00000000-0005-0000-0000-000043790000}"/>
    <cellStyle name="Migliaia 35 2 2 2 2 3" xfId="40965" xr:uid="{00000000-0005-0000-0000-000044790000}"/>
    <cellStyle name="Migliaia 35 2 2 2 3" xfId="14753" xr:uid="{00000000-0005-0000-0000-000045790000}"/>
    <cellStyle name="Migliaia 35 2 2 2 4" xfId="16757" xr:uid="{00000000-0005-0000-0000-000046790000}"/>
    <cellStyle name="Migliaia 35 2 2 2 4 2" xfId="38314" xr:uid="{00000000-0005-0000-0000-000047790000}"/>
    <cellStyle name="Migliaia 35 2 2 2 5" xfId="12747" xr:uid="{00000000-0005-0000-0000-000048790000}"/>
    <cellStyle name="Migliaia 35 2 2 3" xfId="7920" xr:uid="{00000000-0005-0000-0000-000049790000}"/>
    <cellStyle name="Migliaia 35 2 2 3 2" xfId="31604" xr:uid="{00000000-0005-0000-0000-00004A790000}"/>
    <cellStyle name="Migliaia 35 2 2 3 2 2" xfId="36764" xr:uid="{00000000-0005-0000-0000-00004B790000}"/>
    <cellStyle name="Migliaia 35 2 2 3 2 3" xfId="42066" xr:uid="{00000000-0005-0000-0000-00004C790000}"/>
    <cellStyle name="Migliaia 35 2 2 3 3" xfId="34113" xr:uid="{00000000-0005-0000-0000-00004D790000}"/>
    <cellStyle name="Migliaia 35 2 2 3 4" xfId="39415" xr:uid="{00000000-0005-0000-0000-00004E790000}"/>
    <cellStyle name="Migliaia 35 2 2 4" xfId="7042" xr:uid="{00000000-0005-0000-0000-00004F790000}"/>
    <cellStyle name="Migliaia 35 2 2 4 2" xfId="17815" xr:uid="{00000000-0005-0000-0000-000050790000}"/>
    <cellStyle name="Migliaia 35 2 2 4 3" xfId="42532" xr:uid="{00000000-0005-0000-0000-000051790000}"/>
    <cellStyle name="Migliaia 35 2 2 4 4" xfId="46808" xr:uid="{00000000-0005-0000-0000-000052790000}"/>
    <cellStyle name="Migliaia 35 2 2 4 5" xfId="49824" xr:uid="{00000000-0005-0000-0000-000053790000}"/>
    <cellStyle name="Migliaia 35 2 2 5" xfId="16756" xr:uid="{00000000-0005-0000-0000-000054790000}"/>
    <cellStyle name="Migliaia 35 2 2 6" xfId="21094" xr:uid="{00000000-0005-0000-0000-000055790000}"/>
    <cellStyle name="Migliaia 35 2 3" xfId="4098" xr:uid="{00000000-0005-0000-0000-000056790000}"/>
    <cellStyle name="Migliaia 35 2 3 2" xfId="10568" xr:uid="{00000000-0005-0000-0000-000057790000}"/>
    <cellStyle name="Migliaia 35 2 3 2 2" xfId="31605" xr:uid="{00000000-0005-0000-0000-000058790000}"/>
    <cellStyle name="Migliaia 35 2 3 2 2 2" xfId="36765" xr:uid="{00000000-0005-0000-0000-000059790000}"/>
    <cellStyle name="Migliaia 35 2 3 2 2 3" xfId="42067" xr:uid="{00000000-0005-0000-0000-00005A790000}"/>
    <cellStyle name="Migliaia 35 2 3 2 3" xfId="34114" xr:uid="{00000000-0005-0000-0000-00005B790000}"/>
    <cellStyle name="Migliaia 35 2 3 2 4" xfId="39416" xr:uid="{00000000-0005-0000-0000-00005C790000}"/>
    <cellStyle name="Migliaia 35 2 3 3" xfId="16758" xr:uid="{00000000-0005-0000-0000-00005D790000}"/>
    <cellStyle name="Migliaia 35 2 3 3 2" xfId="35664" xr:uid="{00000000-0005-0000-0000-00005E790000}"/>
    <cellStyle name="Migliaia 35 2 3 3 3" xfId="40966" xr:uid="{00000000-0005-0000-0000-00005F790000}"/>
    <cellStyle name="Migliaia 35 2 3 3 4" xfId="30150" xr:uid="{00000000-0005-0000-0000-000060790000}"/>
    <cellStyle name="Migliaia 35 2 3 4" xfId="33091" xr:uid="{00000000-0005-0000-0000-000061790000}"/>
    <cellStyle name="Migliaia 35 2 3 5" xfId="38315" xr:uid="{00000000-0005-0000-0000-000062790000}"/>
    <cellStyle name="Migliaia 35 2 3 6" xfId="12748" xr:uid="{00000000-0005-0000-0000-000063790000}"/>
    <cellStyle name="Migliaia 35 2 4" xfId="3674" xr:uid="{00000000-0005-0000-0000-000064790000}"/>
    <cellStyle name="Migliaia 35 2 4 2" xfId="10273" xr:uid="{00000000-0005-0000-0000-000065790000}"/>
    <cellStyle name="Migliaia 35 2 4 2 2" xfId="35665" xr:uid="{00000000-0005-0000-0000-000066790000}"/>
    <cellStyle name="Migliaia 35 2 4 2 3" xfId="40967" xr:uid="{00000000-0005-0000-0000-000067790000}"/>
    <cellStyle name="Migliaia 35 2 4 3" xfId="14328" xr:uid="{00000000-0005-0000-0000-000068790000}"/>
    <cellStyle name="Migliaia 35 2 4 4" xfId="16759" xr:uid="{00000000-0005-0000-0000-000069790000}"/>
    <cellStyle name="Migliaia 35 2 4 4 2" xfId="38316" xr:uid="{00000000-0005-0000-0000-00006A790000}"/>
    <cellStyle name="Migliaia 35 2 4 5" xfId="12749" xr:uid="{00000000-0005-0000-0000-00006B790000}"/>
    <cellStyle name="Migliaia 35 2 5" xfId="9435" xr:uid="{00000000-0005-0000-0000-00006C790000}"/>
    <cellStyle name="Migliaia 35 2 5 2" xfId="30151" xr:uid="{00000000-0005-0000-0000-00006D790000}"/>
    <cellStyle name="Migliaia 35 2 5 2 2" xfId="35666" xr:uid="{00000000-0005-0000-0000-00006E790000}"/>
    <cellStyle name="Migliaia 35 2 5 2 3" xfId="40968" xr:uid="{00000000-0005-0000-0000-00006F790000}"/>
    <cellStyle name="Migliaia 35 2 5 3" xfId="33092" xr:uid="{00000000-0005-0000-0000-000070790000}"/>
    <cellStyle name="Migliaia 35 2 5 4" xfId="38317" xr:uid="{00000000-0005-0000-0000-000071790000}"/>
    <cellStyle name="Migliaia 35 2 6" xfId="16755" xr:uid="{00000000-0005-0000-0000-000072790000}"/>
    <cellStyle name="Migliaia 35 2 6 2" xfId="30152" xr:uid="{00000000-0005-0000-0000-000073790000}"/>
    <cellStyle name="Migliaia 35 2 6 2 2" xfId="35667" xr:uid="{00000000-0005-0000-0000-000074790000}"/>
    <cellStyle name="Migliaia 35 2 6 2 3" xfId="40969" xr:uid="{00000000-0005-0000-0000-000075790000}"/>
    <cellStyle name="Migliaia 35 2 6 3" xfId="33093" xr:uid="{00000000-0005-0000-0000-000076790000}"/>
    <cellStyle name="Migliaia 35 2 6 4" xfId="38318" xr:uid="{00000000-0005-0000-0000-000077790000}"/>
    <cellStyle name="Migliaia 35 2 6 5" xfId="21095" xr:uid="{00000000-0005-0000-0000-000078790000}"/>
    <cellStyle name="Migliaia 35 2 7" xfId="21093" xr:uid="{00000000-0005-0000-0000-000079790000}"/>
    <cellStyle name="Migliaia 35 2 8" xfId="1866" xr:uid="{00000000-0005-0000-0000-00007A790000}"/>
    <cellStyle name="Migliaia 35 3" xfId="535" xr:uid="{00000000-0005-0000-0000-00007B790000}"/>
    <cellStyle name="Migliaia 35 3 10" xfId="21096" xr:uid="{00000000-0005-0000-0000-00007C790000}"/>
    <cellStyle name="Migliaia 35 3 11" xfId="12750" xr:uid="{00000000-0005-0000-0000-00007D790000}"/>
    <cellStyle name="Migliaia 35 3 12" xfId="1867" xr:uid="{00000000-0005-0000-0000-00007E790000}"/>
    <cellStyle name="Migliaia 35 3 2" xfId="536" xr:uid="{00000000-0005-0000-0000-00007F790000}"/>
    <cellStyle name="Migliaia 35 3 2 2" xfId="4468" xr:uid="{00000000-0005-0000-0000-000080790000}"/>
    <cellStyle name="Migliaia 35 3 2 2 2" xfId="8302" xr:uid="{00000000-0005-0000-0000-000081790000}"/>
    <cellStyle name="Migliaia 35 3 2 2 2 2" xfId="14754" xr:uid="{00000000-0005-0000-0000-000082790000}"/>
    <cellStyle name="Migliaia 35 3 2 2 2 2 2" xfId="18176" xr:uid="{00000000-0005-0000-0000-000083790000}"/>
    <cellStyle name="Migliaia 35 3 2 2 2 2 2 2" xfId="35668" xr:uid="{00000000-0005-0000-0000-000084790000}"/>
    <cellStyle name="Migliaia 35 3 2 2 2 2 3" xfId="40970" xr:uid="{00000000-0005-0000-0000-000085790000}"/>
    <cellStyle name="Migliaia 35 3 2 2 2 2 4" xfId="30153" xr:uid="{00000000-0005-0000-0000-000086790000}"/>
    <cellStyle name="Migliaia 35 3 2 2 2 3" xfId="33094" xr:uid="{00000000-0005-0000-0000-000087790000}"/>
    <cellStyle name="Migliaia 35 3 2 2 2 4" xfId="38319" xr:uid="{00000000-0005-0000-0000-000088790000}"/>
    <cellStyle name="Migliaia 35 3 2 2 2 5" xfId="43896" xr:uid="{00000000-0005-0000-0000-000089790000}"/>
    <cellStyle name="Migliaia 35 3 2 2 2 6" xfId="47182" xr:uid="{00000000-0005-0000-0000-00008A790000}"/>
    <cellStyle name="Migliaia 35 3 2 2 2 7" xfId="50198" xr:uid="{00000000-0005-0000-0000-00008B790000}"/>
    <cellStyle name="Migliaia 35 3 2 2 2 8" xfId="13973" xr:uid="{00000000-0005-0000-0000-00008C790000}"/>
    <cellStyle name="Migliaia 35 3 2 2 3" xfId="7864" xr:uid="{00000000-0005-0000-0000-00008D790000}"/>
    <cellStyle name="Migliaia 35 3 2 2 4" xfId="7043" xr:uid="{00000000-0005-0000-0000-00008E790000}"/>
    <cellStyle name="Migliaia 35 3 2 2 4 2" xfId="17816" xr:uid="{00000000-0005-0000-0000-00008F790000}"/>
    <cellStyle name="Migliaia 35 3 2 2 4 3" xfId="43886" xr:uid="{00000000-0005-0000-0000-000090790000}"/>
    <cellStyle name="Migliaia 35 3 2 2 4 4" xfId="46809" xr:uid="{00000000-0005-0000-0000-000091790000}"/>
    <cellStyle name="Migliaia 35 3 2 2 4 5" xfId="49825" xr:uid="{00000000-0005-0000-0000-000092790000}"/>
    <cellStyle name="Migliaia 35 3 2 2 5" xfId="16762" xr:uid="{00000000-0005-0000-0000-000093790000}"/>
    <cellStyle name="Migliaia 35 3 2 2 6" xfId="21098" xr:uid="{00000000-0005-0000-0000-000094790000}"/>
    <cellStyle name="Migliaia 35 3 2 3" xfId="3676" xr:uid="{00000000-0005-0000-0000-000095790000}"/>
    <cellStyle name="Migliaia 35 3 2 3 2" xfId="8713" xr:uid="{00000000-0005-0000-0000-000096790000}"/>
    <cellStyle name="Migliaia 35 3 2 3 2 2" xfId="35669" xr:uid="{00000000-0005-0000-0000-000097790000}"/>
    <cellStyle name="Migliaia 35 3 2 3 2 3" xfId="40971" xr:uid="{00000000-0005-0000-0000-000098790000}"/>
    <cellStyle name="Migliaia 35 3 2 3 2 4" xfId="30154" xr:uid="{00000000-0005-0000-0000-000099790000}"/>
    <cellStyle name="Migliaia 35 3 2 3 3" xfId="8303" xr:uid="{00000000-0005-0000-0000-00009A790000}"/>
    <cellStyle name="Migliaia 35 3 2 3 4" xfId="16763" xr:uid="{00000000-0005-0000-0000-00009B790000}"/>
    <cellStyle name="Migliaia 35 3 2 3 4 2" xfId="38320" xr:uid="{00000000-0005-0000-0000-00009C790000}"/>
    <cellStyle name="Migliaia 35 3 2 3 5" xfId="12751" xr:uid="{00000000-0005-0000-0000-00009D790000}"/>
    <cellStyle name="Migliaia 35 3 2 4" xfId="7649" xr:uid="{00000000-0005-0000-0000-00009E790000}"/>
    <cellStyle name="Migliaia 35 3 2 4 2" xfId="14392" xr:uid="{00000000-0005-0000-0000-00009F790000}"/>
    <cellStyle name="Migliaia 35 3 2 4 2 2" xfId="35670" xr:uid="{00000000-0005-0000-0000-0000A0790000}"/>
    <cellStyle name="Migliaia 35 3 2 4 2 3" xfId="40972" xr:uid="{00000000-0005-0000-0000-0000A1790000}"/>
    <cellStyle name="Migliaia 35 3 2 4 3" xfId="33095" xr:uid="{00000000-0005-0000-0000-0000A2790000}"/>
    <cellStyle name="Migliaia 35 3 2 4 4" xfId="38321" xr:uid="{00000000-0005-0000-0000-0000A3790000}"/>
    <cellStyle name="Migliaia 35 3 2 4 5" xfId="13496" xr:uid="{00000000-0005-0000-0000-0000A4790000}"/>
    <cellStyle name="Migliaia 35 3 2 5" xfId="13646" xr:uid="{00000000-0005-0000-0000-0000A5790000}"/>
    <cellStyle name="Migliaia 35 3 2 5 2" xfId="30155" xr:uid="{00000000-0005-0000-0000-0000A6790000}"/>
    <cellStyle name="Migliaia 35 3 2 5 2 2" xfId="35671" xr:uid="{00000000-0005-0000-0000-0000A7790000}"/>
    <cellStyle name="Migliaia 35 3 2 5 2 3" xfId="40973" xr:uid="{00000000-0005-0000-0000-0000A8790000}"/>
    <cellStyle name="Migliaia 35 3 2 5 3" xfId="33096" xr:uid="{00000000-0005-0000-0000-0000A9790000}"/>
    <cellStyle name="Migliaia 35 3 2 5 4" xfId="38322" xr:uid="{00000000-0005-0000-0000-0000AA790000}"/>
    <cellStyle name="Migliaia 35 3 2 6" xfId="16761" xr:uid="{00000000-0005-0000-0000-0000AB790000}"/>
    <cellStyle name="Migliaia 35 3 2 6 2" xfId="30156" xr:uid="{00000000-0005-0000-0000-0000AC790000}"/>
    <cellStyle name="Migliaia 35 3 2 6 2 2" xfId="35672" xr:uid="{00000000-0005-0000-0000-0000AD790000}"/>
    <cellStyle name="Migliaia 35 3 2 6 2 3" xfId="40974" xr:uid="{00000000-0005-0000-0000-0000AE790000}"/>
    <cellStyle name="Migliaia 35 3 2 6 3" xfId="33097" xr:uid="{00000000-0005-0000-0000-0000AF790000}"/>
    <cellStyle name="Migliaia 35 3 2 6 4" xfId="38323" xr:uid="{00000000-0005-0000-0000-0000B0790000}"/>
    <cellStyle name="Migliaia 35 3 2 6 5" xfId="21099" xr:uid="{00000000-0005-0000-0000-0000B1790000}"/>
    <cellStyle name="Migliaia 35 3 2 7" xfId="21097" xr:uid="{00000000-0005-0000-0000-0000B2790000}"/>
    <cellStyle name="Migliaia 35 3 2 8" xfId="2494" xr:uid="{00000000-0005-0000-0000-0000B3790000}"/>
    <cellStyle name="Migliaia 35 3 3" xfId="2493" xr:uid="{00000000-0005-0000-0000-0000B4790000}"/>
    <cellStyle name="Migliaia 35 3 3 2" xfId="4467" xr:uid="{00000000-0005-0000-0000-0000B5790000}"/>
    <cellStyle name="Migliaia 35 3 3 2 2" xfId="6046" xr:uid="{00000000-0005-0000-0000-0000B6790000}"/>
    <cellStyle name="Migliaia 35 3 3 2 2 2" xfId="35674" xr:uid="{00000000-0005-0000-0000-0000B7790000}"/>
    <cellStyle name="Migliaia 35 3 3 2 2 3" xfId="40976" xr:uid="{00000000-0005-0000-0000-0000B8790000}"/>
    <cellStyle name="Migliaia 35 3 3 2 3" xfId="14525" xr:uid="{00000000-0005-0000-0000-0000B9790000}"/>
    <cellStyle name="Migliaia 35 3 3 2 4" xfId="16765" xr:uid="{00000000-0005-0000-0000-0000BA790000}"/>
    <cellStyle name="Migliaia 35 3 3 2 4 2" xfId="38325" xr:uid="{00000000-0005-0000-0000-0000BB790000}"/>
    <cellStyle name="Migliaia 35 3 3 2 5" xfId="12753" xr:uid="{00000000-0005-0000-0000-0000BC790000}"/>
    <cellStyle name="Migliaia 35 3 3 3" xfId="5798" xr:uid="{00000000-0005-0000-0000-0000BD790000}"/>
    <cellStyle name="Migliaia 35 3 3 3 2" xfId="30158" xr:uid="{00000000-0005-0000-0000-0000BE790000}"/>
    <cellStyle name="Migliaia 35 3 3 3 2 2" xfId="35675" xr:uid="{00000000-0005-0000-0000-0000BF790000}"/>
    <cellStyle name="Migliaia 35 3 3 3 2 3" xfId="40977" xr:uid="{00000000-0005-0000-0000-0000C0790000}"/>
    <cellStyle name="Migliaia 35 3 3 3 3" xfId="33099" xr:uid="{00000000-0005-0000-0000-0000C1790000}"/>
    <cellStyle name="Migliaia 35 3 3 3 4" xfId="38326" xr:uid="{00000000-0005-0000-0000-0000C2790000}"/>
    <cellStyle name="Migliaia 35 3 3 4" xfId="16764" xr:uid="{00000000-0005-0000-0000-0000C3790000}"/>
    <cellStyle name="Migliaia 35 3 3 4 2" xfId="30159" xr:uid="{00000000-0005-0000-0000-0000C4790000}"/>
    <cellStyle name="Migliaia 35 3 3 4 2 2" xfId="35676" xr:uid="{00000000-0005-0000-0000-0000C5790000}"/>
    <cellStyle name="Migliaia 35 3 3 4 2 3" xfId="40978" xr:uid="{00000000-0005-0000-0000-0000C6790000}"/>
    <cellStyle name="Migliaia 35 3 3 4 3" xfId="33100" xr:uid="{00000000-0005-0000-0000-0000C7790000}"/>
    <cellStyle name="Migliaia 35 3 3 4 4" xfId="38327" xr:uid="{00000000-0005-0000-0000-0000C8790000}"/>
    <cellStyle name="Migliaia 35 3 3 4 5" xfId="21100" xr:uid="{00000000-0005-0000-0000-0000C9790000}"/>
    <cellStyle name="Migliaia 35 3 3 5" xfId="21101" xr:uid="{00000000-0005-0000-0000-0000CA790000}"/>
    <cellStyle name="Migliaia 35 3 3 5 2" xfId="30160" xr:uid="{00000000-0005-0000-0000-0000CB790000}"/>
    <cellStyle name="Migliaia 35 3 3 5 2 2" xfId="35677" xr:uid="{00000000-0005-0000-0000-0000CC790000}"/>
    <cellStyle name="Migliaia 35 3 3 5 2 3" xfId="40979" xr:uid="{00000000-0005-0000-0000-0000CD790000}"/>
    <cellStyle name="Migliaia 35 3 3 5 3" xfId="33101" xr:uid="{00000000-0005-0000-0000-0000CE790000}"/>
    <cellStyle name="Migliaia 35 3 3 5 4" xfId="38328" xr:uid="{00000000-0005-0000-0000-0000CF790000}"/>
    <cellStyle name="Migliaia 35 3 3 6" xfId="30157" xr:uid="{00000000-0005-0000-0000-0000D0790000}"/>
    <cellStyle name="Migliaia 35 3 3 6 2" xfId="35673" xr:uid="{00000000-0005-0000-0000-0000D1790000}"/>
    <cellStyle name="Migliaia 35 3 3 6 3" xfId="40975" xr:uid="{00000000-0005-0000-0000-0000D2790000}"/>
    <cellStyle name="Migliaia 35 3 3 7" xfId="33098" xr:uid="{00000000-0005-0000-0000-0000D3790000}"/>
    <cellStyle name="Migliaia 35 3 3 8" xfId="38324" xr:uid="{00000000-0005-0000-0000-0000D4790000}"/>
    <cellStyle name="Migliaia 35 3 3 9" xfId="12752" xr:uid="{00000000-0005-0000-0000-0000D5790000}"/>
    <cellStyle name="Migliaia 35 3 4" xfId="3293" xr:uid="{00000000-0005-0000-0000-0000D6790000}"/>
    <cellStyle name="Migliaia 35 3 4 2" xfId="4803" xr:uid="{00000000-0005-0000-0000-0000D7790000}"/>
    <cellStyle name="Migliaia 35 3 4 2 2" xfId="10755" xr:uid="{00000000-0005-0000-0000-0000D8790000}"/>
    <cellStyle name="Migliaia 35 3 4 2 3" xfId="14352" xr:uid="{00000000-0005-0000-0000-0000D9790000}"/>
    <cellStyle name="Migliaia 35 3 4 2 4" xfId="16767" xr:uid="{00000000-0005-0000-0000-0000DA790000}"/>
    <cellStyle name="Migliaia 35 3 4 2 5" xfId="28672" xr:uid="{00000000-0005-0000-0000-0000DB790000}"/>
    <cellStyle name="Migliaia 35 3 4 2 6" xfId="12755" xr:uid="{00000000-0005-0000-0000-0000DC790000}"/>
    <cellStyle name="Migliaia 35 3 4 3" xfId="10003" xr:uid="{00000000-0005-0000-0000-0000DD790000}"/>
    <cellStyle name="Migliaia 35 3 4 3 2" xfId="31606" xr:uid="{00000000-0005-0000-0000-0000DE790000}"/>
    <cellStyle name="Migliaia 35 3 4 3 2 2" xfId="36766" xr:uid="{00000000-0005-0000-0000-0000DF790000}"/>
    <cellStyle name="Migliaia 35 3 4 3 2 3" xfId="42068" xr:uid="{00000000-0005-0000-0000-0000E0790000}"/>
    <cellStyle name="Migliaia 35 3 4 3 3" xfId="34115" xr:uid="{00000000-0005-0000-0000-0000E1790000}"/>
    <cellStyle name="Migliaia 35 3 4 3 4" xfId="39417" xr:uid="{00000000-0005-0000-0000-0000E2790000}"/>
    <cellStyle name="Migliaia 35 3 4 4" xfId="16766" xr:uid="{00000000-0005-0000-0000-0000E3790000}"/>
    <cellStyle name="Migliaia 35 3 4 4 2" xfId="35678" xr:uid="{00000000-0005-0000-0000-0000E4790000}"/>
    <cellStyle name="Migliaia 35 3 4 4 3" xfId="40980" xr:uid="{00000000-0005-0000-0000-0000E5790000}"/>
    <cellStyle name="Migliaia 35 3 4 4 4" xfId="30161" xr:uid="{00000000-0005-0000-0000-0000E6790000}"/>
    <cellStyle name="Migliaia 35 3 4 5" xfId="33102" xr:uid="{00000000-0005-0000-0000-0000E7790000}"/>
    <cellStyle name="Migliaia 35 3 4 6" xfId="38329" xr:uid="{00000000-0005-0000-0000-0000E8790000}"/>
    <cellStyle name="Migliaia 35 3 4 7" xfId="12754" xr:uid="{00000000-0005-0000-0000-0000E9790000}"/>
    <cellStyle name="Migliaia 35 3 5" xfId="4099" xr:uid="{00000000-0005-0000-0000-0000EA790000}"/>
    <cellStyle name="Migliaia 35 3 5 2" xfId="10569" xr:uid="{00000000-0005-0000-0000-0000EB790000}"/>
    <cellStyle name="Migliaia 35 3 5 2 2" xfId="31607" xr:uid="{00000000-0005-0000-0000-0000EC790000}"/>
    <cellStyle name="Migliaia 35 3 5 2 2 2" xfId="36767" xr:uid="{00000000-0005-0000-0000-0000ED790000}"/>
    <cellStyle name="Migliaia 35 3 5 2 2 3" xfId="42069" xr:uid="{00000000-0005-0000-0000-0000EE790000}"/>
    <cellStyle name="Migliaia 35 3 5 2 3" xfId="34116" xr:uid="{00000000-0005-0000-0000-0000EF790000}"/>
    <cellStyle name="Migliaia 35 3 5 2 4" xfId="39418" xr:uid="{00000000-0005-0000-0000-0000F0790000}"/>
    <cellStyle name="Migliaia 35 3 5 3" xfId="16768" xr:uid="{00000000-0005-0000-0000-0000F1790000}"/>
    <cellStyle name="Migliaia 35 3 5 3 2" xfId="35679" xr:uid="{00000000-0005-0000-0000-0000F2790000}"/>
    <cellStyle name="Migliaia 35 3 5 3 3" xfId="40981" xr:uid="{00000000-0005-0000-0000-0000F3790000}"/>
    <cellStyle name="Migliaia 35 3 5 3 4" xfId="30162" xr:uid="{00000000-0005-0000-0000-0000F4790000}"/>
    <cellStyle name="Migliaia 35 3 5 4" xfId="33103" xr:uid="{00000000-0005-0000-0000-0000F5790000}"/>
    <cellStyle name="Migliaia 35 3 5 5" xfId="38330" xr:uid="{00000000-0005-0000-0000-0000F6790000}"/>
    <cellStyle name="Migliaia 35 3 5 6" xfId="12756" xr:uid="{00000000-0005-0000-0000-0000F7790000}"/>
    <cellStyle name="Migliaia 35 3 6" xfId="3675" xr:uid="{00000000-0005-0000-0000-0000F8790000}"/>
    <cellStyle name="Migliaia 35 3 6 2" xfId="10274" xr:uid="{00000000-0005-0000-0000-0000F9790000}"/>
    <cellStyle name="Migliaia 35 3 6 2 2" xfId="35680" xr:uid="{00000000-0005-0000-0000-0000FA790000}"/>
    <cellStyle name="Migliaia 35 3 6 2 3" xfId="40982" xr:uid="{00000000-0005-0000-0000-0000FB790000}"/>
    <cellStyle name="Migliaia 35 3 6 3" xfId="14595" xr:uid="{00000000-0005-0000-0000-0000FC790000}"/>
    <cellStyle name="Migliaia 35 3 6 4" xfId="16769" xr:uid="{00000000-0005-0000-0000-0000FD790000}"/>
    <cellStyle name="Migliaia 35 3 6 4 2" xfId="38331" xr:uid="{00000000-0005-0000-0000-0000FE790000}"/>
    <cellStyle name="Migliaia 35 3 6 5" xfId="12757" xr:uid="{00000000-0005-0000-0000-0000FF790000}"/>
    <cellStyle name="Migliaia 35 3 7" xfId="8549" xr:uid="{00000000-0005-0000-0000-0000007A0000}"/>
    <cellStyle name="Migliaia 35 3 7 2" xfId="30163" xr:uid="{00000000-0005-0000-0000-0000017A0000}"/>
    <cellStyle name="Migliaia 35 3 7 2 2" xfId="35681" xr:uid="{00000000-0005-0000-0000-0000027A0000}"/>
    <cellStyle name="Migliaia 35 3 7 2 3" xfId="40983" xr:uid="{00000000-0005-0000-0000-0000037A0000}"/>
    <cellStyle name="Migliaia 35 3 7 3" xfId="33104" xr:uid="{00000000-0005-0000-0000-0000047A0000}"/>
    <cellStyle name="Migliaia 35 3 7 4" xfId="38332" xr:uid="{00000000-0005-0000-0000-0000057A0000}"/>
    <cellStyle name="Migliaia 35 3 8" xfId="13647" xr:uid="{00000000-0005-0000-0000-0000067A0000}"/>
    <cellStyle name="Migliaia 35 3 8 2" xfId="30164" xr:uid="{00000000-0005-0000-0000-0000077A0000}"/>
    <cellStyle name="Migliaia 35 3 8 2 2" xfId="35682" xr:uid="{00000000-0005-0000-0000-0000087A0000}"/>
    <cellStyle name="Migliaia 35 3 8 2 3" xfId="40984" xr:uid="{00000000-0005-0000-0000-0000097A0000}"/>
    <cellStyle name="Migliaia 35 3 8 3" xfId="33105" xr:uid="{00000000-0005-0000-0000-00000A7A0000}"/>
    <cellStyle name="Migliaia 35 3 8 4" xfId="38333" xr:uid="{00000000-0005-0000-0000-00000B7A0000}"/>
    <cellStyle name="Migliaia 35 3 8 5" xfId="21102" xr:uid="{00000000-0005-0000-0000-00000C7A0000}"/>
    <cellStyle name="Migliaia 35 3 9" xfId="16760" xr:uid="{00000000-0005-0000-0000-00000D7A0000}"/>
    <cellStyle name="Migliaia 35 4" xfId="537" xr:uid="{00000000-0005-0000-0000-00000E7A0000}"/>
    <cellStyle name="Migliaia 35 4 2" xfId="4469" xr:uid="{00000000-0005-0000-0000-00000F7A0000}"/>
    <cellStyle name="Migliaia 35 4 2 2" xfId="5145" xr:uid="{00000000-0005-0000-0000-0000107A0000}"/>
    <cellStyle name="Migliaia 35 4 2 2 2" xfId="30165" xr:uid="{00000000-0005-0000-0000-0000117A0000}"/>
    <cellStyle name="Migliaia 35 4 2 2 2 2" xfId="35683" xr:uid="{00000000-0005-0000-0000-0000127A0000}"/>
    <cellStyle name="Migliaia 35 4 2 2 2 3" xfId="40985" xr:uid="{00000000-0005-0000-0000-0000137A0000}"/>
    <cellStyle name="Migliaia 35 4 2 2 3" xfId="33106" xr:uid="{00000000-0005-0000-0000-0000147A0000}"/>
    <cellStyle name="Migliaia 35 4 2 2 4" xfId="38334" xr:uid="{00000000-0005-0000-0000-0000157A0000}"/>
    <cellStyle name="Migliaia 35 4 2 3" xfId="8304" xr:uid="{00000000-0005-0000-0000-0000167A0000}"/>
    <cellStyle name="Migliaia 35 4 2 3 2" xfId="30166" xr:uid="{00000000-0005-0000-0000-0000177A0000}"/>
    <cellStyle name="Migliaia 35 4 2 3 2 2" xfId="35684" xr:uid="{00000000-0005-0000-0000-0000187A0000}"/>
    <cellStyle name="Migliaia 35 4 2 3 2 3" xfId="40986" xr:uid="{00000000-0005-0000-0000-0000197A0000}"/>
    <cellStyle name="Migliaia 35 4 2 3 3" xfId="33107" xr:uid="{00000000-0005-0000-0000-00001A7A0000}"/>
    <cellStyle name="Migliaia 35 4 2 3 4" xfId="38335" xr:uid="{00000000-0005-0000-0000-00001B7A0000}"/>
    <cellStyle name="Migliaia 35 4 2 4" xfId="7651" xr:uid="{00000000-0005-0000-0000-00001C7A0000}"/>
    <cellStyle name="Migliaia 35 4 2 5" xfId="7045" xr:uid="{00000000-0005-0000-0000-00001D7A0000}"/>
    <cellStyle name="Migliaia 35 4 2 5 2" xfId="17818" xr:uid="{00000000-0005-0000-0000-00001E7A0000}"/>
    <cellStyle name="Migliaia 35 4 2 5 3" xfId="44837" xr:uid="{00000000-0005-0000-0000-00001F7A0000}"/>
    <cellStyle name="Migliaia 35 4 2 5 4" xfId="46811" xr:uid="{00000000-0005-0000-0000-0000207A0000}"/>
    <cellStyle name="Migliaia 35 4 2 5 5" xfId="49827" xr:uid="{00000000-0005-0000-0000-0000217A0000}"/>
    <cellStyle name="Migliaia 35 4 2 6" xfId="16771" xr:uid="{00000000-0005-0000-0000-0000227A0000}"/>
    <cellStyle name="Migliaia 35 4 2 7" xfId="21104" xr:uid="{00000000-0005-0000-0000-0000237A0000}"/>
    <cellStyle name="Migliaia 35 4 3" xfId="5146" xr:uid="{00000000-0005-0000-0000-0000247A0000}"/>
    <cellStyle name="Migliaia 35 4 3 2" xfId="14526" xr:uid="{00000000-0005-0000-0000-0000257A0000}"/>
    <cellStyle name="Migliaia 35 4 3 2 2" xfId="35685" xr:uid="{00000000-0005-0000-0000-0000267A0000}"/>
    <cellStyle name="Migliaia 35 4 3 2 3" xfId="40987" xr:uid="{00000000-0005-0000-0000-0000277A0000}"/>
    <cellStyle name="Migliaia 35 4 3 3" xfId="33108" xr:uid="{00000000-0005-0000-0000-0000287A0000}"/>
    <cellStyle name="Migliaia 35 4 3 4" xfId="38336" xr:uid="{00000000-0005-0000-0000-0000297A0000}"/>
    <cellStyle name="Migliaia 35 4 3 5" xfId="13645" xr:uid="{00000000-0005-0000-0000-00002A7A0000}"/>
    <cellStyle name="Migliaia 35 4 4" xfId="8305" xr:uid="{00000000-0005-0000-0000-00002B7A0000}"/>
    <cellStyle name="Migliaia 35 4 4 2" xfId="30167" xr:uid="{00000000-0005-0000-0000-00002C7A0000}"/>
    <cellStyle name="Migliaia 35 4 4 2 2" xfId="35686" xr:uid="{00000000-0005-0000-0000-00002D7A0000}"/>
    <cellStyle name="Migliaia 35 4 4 2 3" xfId="40988" xr:uid="{00000000-0005-0000-0000-00002E7A0000}"/>
    <cellStyle name="Migliaia 35 4 4 3" xfId="33109" xr:uid="{00000000-0005-0000-0000-00002F7A0000}"/>
    <cellStyle name="Migliaia 35 4 4 4" xfId="38337" xr:uid="{00000000-0005-0000-0000-0000307A0000}"/>
    <cellStyle name="Migliaia 35 4 5" xfId="7650" xr:uid="{00000000-0005-0000-0000-0000317A0000}"/>
    <cellStyle name="Migliaia 35 4 5 2" xfId="30168" xr:uid="{00000000-0005-0000-0000-0000327A0000}"/>
    <cellStyle name="Migliaia 35 4 5 2 2" xfId="35687" xr:uid="{00000000-0005-0000-0000-0000337A0000}"/>
    <cellStyle name="Migliaia 35 4 5 2 3" xfId="40989" xr:uid="{00000000-0005-0000-0000-0000347A0000}"/>
    <cellStyle name="Migliaia 35 4 5 3" xfId="33110" xr:uid="{00000000-0005-0000-0000-0000357A0000}"/>
    <cellStyle name="Migliaia 35 4 5 4" xfId="38338" xr:uid="{00000000-0005-0000-0000-0000367A0000}"/>
    <cellStyle name="Migliaia 35 4 6" xfId="7044" xr:uid="{00000000-0005-0000-0000-0000377A0000}"/>
    <cellStyle name="Migliaia 35 4 6 2" xfId="17817" xr:uid="{00000000-0005-0000-0000-0000387A0000}"/>
    <cellStyle name="Migliaia 35 4 6 2 2" xfId="35688" xr:uid="{00000000-0005-0000-0000-0000397A0000}"/>
    <cellStyle name="Migliaia 35 4 6 2 3" xfId="40990" xr:uid="{00000000-0005-0000-0000-00003A7A0000}"/>
    <cellStyle name="Migliaia 35 4 6 2 4" xfId="30169" xr:uid="{00000000-0005-0000-0000-00003B7A0000}"/>
    <cellStyle name="Migliaia 35 4 6 3" xfId="33111" xr:uid="{00000000-0005-0000-0000-00003C7A0000}"/>
    <cellStyle name="Migliaia 35 4 6 4" xfId="38339" xr:uid="{00000000-0005-0000-0000-00003D7A0000}"/>
    <cellStyle name="Migliaia 35 4 6 5" xfId="21105" xr:uid="{00000000-0005-0000-0000-00003E7A0000}"/>
    <cellStyle name="Migliaia 35 4 6 6" xfId="28755" xr:uid="{00000000-0005-0000-0000-00003F7A0000}"/>
    <cellStyle name="Migliaia 35 4 6 7" xfId="46810" xr:uid="{00000000-0005-0000-0000-0000407A0000}"/>
    <cellStyle name="Migliaia 35 4 6 8" xfId="49826" xr:uid="{00000000-0005-0000-0000-0000417A0000}"/>
    <cellStyle name="Migliaia 35 4 7" xfId="16770" xr:uid="{00000000-0005-0000-0000-0000427A0000}"/>
    <cellStyle name="Migliaia 35 4 7 2" xfId="30170" xr:uid="{00000000-0005-0000-0000-0000437A0000}"/>
    <cellStyle name="Migliaia 35 4 7 2 2" xfId="35689" xr:uid="{00000000-0005-0000-0000-0000447A0000}"/>
    <cellStyle name="Migliaia 35 4 7 2 3" xfId="40991" xr:uid="{00000000-0005-0000-0000-0000457A0000}"/>
    <cellStyle name="Migliaia 35 4 7 3" xfId="33112" xr:uid="{00000000-0005-0000-0000-0000467A0000}"/>
    <cellStyle name="Migliaia 35 4 7 4" xfId="38340" xr:uid="{00000000-0005-0000-0000-0000477A0000}"/>
    <cellStyle name="Migliaia 35 4 7 5" xfId="21106" xr:uid="{00000000-0005-0000-0000-0000487A0000}"/>
    <cellStyle name="Migliaia 35 4 8" xfId="21103" xr:uid="{00000000-0005-0000-0000-0000497A0000}"/>
    <cellStyle name="Migliaia 35 4 9" xfId="2495" xr:uid="{00000000-0005-0000-0000-00004A7A0000}"/>
    <cellStyle name="Migliaia 35 5" xfId="538" xr:uid="{00000000-0005-0000-0000-00004B7A0000}"/>
    <cellStyle name="Migliaia 35 5 2" xfId="4470" xr:uid="{00000000-0005-0000-0000-00004C7A0000}"/>
    <cellStyle name="Migliaia 35 5 2 2" xfId="14755" xr:uid="{00000000-0005-0000-0000-00004D7A0000}"/>
    <cellStyle name="Migliaia 35 5 2 2 2" xfId="35690" xr:uid="{00000000-0005-0000-0000-00004E7A0000}"/>
    <cellStyle name="Migliaia 35 5 2 2 3" xfId="40992" xr:uid="{00000000-0005-0000-0000-00004F7A0000}"/>
    <cellStyle name="Migliaia 35 5 2 3" xfId="16773" xr:uid="{00000000-0005-0000-0000-0000507A0000}"/>
    <cellStyle name="Migliaia 35 5 2 3 2" xfId="33113" xr:uid="{00000000-0005-0000-0000-0000517A0000}"/>
    <cellStyle name="Migliaia 35 5 2 4" xfId="38341" xr:uid="{00000000-0005-0000-0000-0000527A0000}"/>
    <cellStyle name="Migliaia 35 5 2 5" xfId="12758" xr:uid="{00000000-0005-0000-0000-0000537A0000}"/>
    <cellStyle name="Migliaia 35 5 3" xfId="7652" xr:uid="{00000000-0005-0000-0000-0000547A0000}"/>
    <cellStyle name="Migliaia 35 5 3 2" xfId="30171" xr:uid="{00000000-0005-0000-0000-0000557A0000}"/>
    <cellStyle name="Migliaia 35 5 3 2 2" xfId="35691" xr:uid="{00000000-0005-0000-0000-0000567A0000}"/>
    <cellStyle name="Migliaia 35 5 3 2 3" xfId="40993" xr:uid="{00000000-0005-0000-0000-0000577A0000}"/>
    <cellStyle name="Migliaia 35 5 3 3" xfId="33114" xr:uid="{00000000-0005-0000-0000-0000587A0000}"/>
    <cellStyle name="Migliaia 35 5 3 4" xfId="38342" xr:uid="{00000000-0005-0000-0000-0000597A0000}"/>
    <cellStyle name="Migliaia 35 5 4" xfId="7046" xr:uid="{00000000-0005-0000-0000-00005A7A0000}"/>
    <cellStyle name="Migliaia 35 5 4 2" xfId="17819" xr:uid="{00000000-0005-0000-0000-00005B7A0000}"/>
    <cellStyle name="Migliaia 35 5 4 2 2" xfId="35692" xr:uid="{00000000-0005-0000-0000-00005C7A0000}"/>
    <cellStyle name="Migliaia 35 5 4 2 3" xfId="40994" xr:uid="{00000000-0005-0000-0000-00005D7A0000}"/>
    <cellStyle name="Migliaia 35 5 4 2 4" xfId="30172" xr:uid="{00000000-0005-0000-0000-00005E7A0000}"/>
    <cellStyle name="Migliaia 35 5 4 3" xfId="33115" xr:uid="{00000000-0005-0000-0000-00005F7A0000}"/>
    <cellStyle name="Migliaia 35 5 4 4" xfId="38343" xr:uid="{00000000-0005-0000-0000-0000607A0000}"/>
    <cellStyle name="Migliaia 35 5 4 5" xfId="21108" xr:uid="{00000000-0005-0000-0000-0000617A0000}"/>
    <cellStyle name="Migliaia 35 5 4 6" xfId="42932" xr:uid="{00000000-0005-0000-0000-0000627A0000}"/>
    <cellStyle name="Migliaia 35 5 4 7" xfId="46812" xr:uid="{00000000-0005-0000-0000-0000637A0000}"/>
    <cellStyle name="Migliaia 35 5 4 8" xfId="49828" xr:uid="{00000000-0005-0000-0000-0000647A0000}"/>
    <cellStyle name="Migliaia 35 5 5" xfId="16772" xr:uid="{00000000-0005-0000-0000-0000657A0000}"/>
    <cellStyle name="Migliaia 35 5 5 2" xfId="30173" xr:uid="{00000000-0005-0000-0000-0000667A0000}"/>
    <cellStyle name="Migliaia 35 5 5 2 2" xfId="35693" xr:uid="{00000000-0005-0000-0000-0000677A0000}"/>
    <cellStyle name="Migliaia 35 5 5 2 3" xfId="40995" xr:uid="{00000000-0005-0000-0000-0000687A0000}"/>
    <cellStyle name="Migliaia 35 5 5 3" xfId="33116" xr:uid="{00000000-0005-0000-0000-0000697A0000}"/>
    <cellStyle name="Migliaia 35 5 5 4" xfId="38344" xr:uid="{00000000-0005-0000-0000-00006A7A0000}"/>
    <cellStyle name="Migliaia 35 5 5 5" xfId="21109" xr:uid="{00000000-0005-0000-0000-00006B7A0000}"/>
    <cellStyle name="Migliaia 35 5 6" xfId="21110" xr:uid="{00000000-0005-0000-0000-00006C7A0000}"/>
    <cellStyle name="Migliaia 35 5 6 2" xfId="30174" xr:uid="{00000000-0005-0000-0000-00006D7A0000}"/>
    <cellStyle name="Migliaia 35 5 6 2 2" xfId="35694" xr:uid="{00000000-0005-0000-0000-00006E7A0000}"/>
    <cellStyle name="Migliaia 35 5 6 2 3" xfId="40996" xr:uid="{00000000-0005-0000-0000-00006F7A0000}"/>
    <cellStyle name="Migliaia 35 5 6 3" xfId="33117" xr:uid="{00000000-0005-0000-0000-0000707A0000}"/>
    <cellStyle name="Migliaia 35 5 6 4" xfId="38345" xr:uid="{00000000-0005-0000-0000-0000717A0000}"/>
    <cellStyle name="Migliaia 35 5 7" xfId="21107" xr:uid="{00000000-0005-0000-0000-0000727A0000}"/>
    <cellStyle name="Migliaia 35 5 8" xfId="2496" xr:uid="{00000000-0005-0000-0000-0000737A0000}"/>
    <cellStyle name="Migliaia 35 6" xfId="2491" xr:uid="{00000000-0005-0000-0000-0000747A0000}"/>
    <cellStyle name="Migliaia 35 6 2" xfId="4465" xr:uid="{00000000-0005-0000-0000-0000757A0000}"/>
    <cellStyle name="Migliaia 35 6 2 2" xfId="6045" xr:uid="{00000000-0005-0000-0000-0000767A0000}"/>
    <cellStyle name="Migliaia 35 6 2 3" xfId="14959" xr:uid="{00000000-0005-0000-0000-0000777A0000}"/>
    <cellStyle name="Migliaia 35 6 2 4" xfId="16775" xr:uid="{00000000-0005-0000-0000-0000787A0000}"/>
    <cellStyle name="Migliaia 35 6 2 5" xfId="28673" xr:uid="{00000000-0005-0000-0000-0000797A0000}"/>
    <cellStyle name="Migliaia 35 6 2 6" xfId="12760" xr:uid="{00000000-0005-0000-0000-00007A7A0000}"/>
    <cellStyle name="Migliaia 35 6 3" xfId="5797" xr:uid="{00000000-0005-0000-0000-00007B7A0000}"/>
    <cellStyle name="Migliaia 35 6 3 2" xfId="31608" xr:uid="{00000000-0005-0000-0000-00007C7A0000}"/>
    <cellStyle name="Migliaia 35 6 3 2 2" xfId="36768" xr:uid="{00000000-0005-0000-0000-00007D7A0000}"/>
    <cellStyle name="Migliaia 35 6 3 2 3" xfId="42070" xr:uid="{00000000-0005-0000-0000-00007E7A0000}"/>
    <cellStyle name="Migliaia 35 6 3 3" xfId="34117" xr:uid="{00000000-0005-0000-0000-00007F7A0000}"/>
    <cellStyle name="Migliaia 35 6 3 4" xfId="39419" xr:uid="{00000000-0005-0000-0000-0000807A0000}"/>
    <cellStyle name="Migliaia 35 6 4" xfId="16774" xr:uid="{00000000-0005-0000-0000-0000817A0000}"/>
    <cellStyle name="Migliaia 35 6 4 2" xfId="35695" xr:uid="{00000000-0005-0000-0000-0000827A0000}"/>
    <cellStyle name="Migliaia 35 6 4 3" xfId="40997" xr:uid="{00000000-0005-0000-0000-0000837A0000}"/>
    <cellStyle name="Migliaia 35 6 4 4" xfId="30175" xr:uid="{00000000-0005-0000-0000-0000847A0000}"/>
    <cellStyle name="Migliaia 35 6 5" xfId="33118" xr:uid="{00000000-0005-0000-0000-0000857A0000}"/>
    <cellStyle name="Migliaia 35 6 6" xfId="38346" xr:uid="{00000000-0005-0000-0000-0000867A0000}"/>
    <cellStyle name="Migliaia 35 6 7" xfId="12759" xr:uid="{00000000-0005-0000-0000-0000877A0000}"/>
    <cellStyle name="Migliaia 35 7" xfId="4097" xr:uid="{00000000-0005-0000-0000-0000887A0000}"/>
    <cellStyle name="Migliaia 35 7 2" xfId="10567" xr:uid="{00000000-0005-0000-0000-0000897A0000}"/>
    <cellStyle name="Migliaia 35 7 2 2" xfId="31609" xr:uid="{00000000-0005-0000-0000-00008A7A0000}"/>
    <cellStyle name="Migliaia 35 7 2 2 2" xfId="36769" xr:uid="{00000000-0005-0000-0000-00008B7A0000}"/>
    <cellStyle name="Migliaia 35 7 2 2 3" xfId="42071" xr:uid="{00000000-0005-0000-0000-00008C7A0000}"/>
    <cellStyle name="Migliaia 35 7 2 3" xfId="34118" xr:uid="{00000000-0005-0000-0000-00008D7A0000}"/>
    <cellStyle name="Migliaia 35 7 2 4" xfId="39420" xr:uid="{00000000-0005-0000-0000-00008E7A0000}"/>
    <cellStyle name="Migliaia 35 7 3" xfId="16776" xr:uid="{00000000-0005-0000-0000-00008F7A0000}"/>
    <cellStyle name="Migliaia 35 7 3 2" xfId="35696" xr:uid="{00000000-0005-0000-0000-0000907A0000}"/>
    <cellStyle name="Migliaia 35 7 3 3" xfId="40998" xr:uid="{00000000-0005-0000-0000-0000917A0000}"/>
    <cellStyle name="Migliaia 35 7 3 4" xfId="30176" xr:uid="{00000000-0005-0000-0000-0000927A0000}"/>
    <cellStyle name="Migliaia 35 7 4" xfId="33119" xr:uid="{00000000-0005-0000-0000-0000937A0000}"/>
    <cellStyle name="Migliaia 35 7 5" xfId="38347" xr:uid="{00000000-0005-0000-0000-0000947A0000}"/>
    <cellStyle name="Migliaia 35 7 6" xfId="12761" xr:uid="{00000000-0005-0000-0000-0000957A0000}"/>
    <cellStyle name="Migliaia 35 8" xfId="3673" xr:uid="{00000000-0005-0000-0000-0000967A0000}"/>
    <cellStyle name="Migliaia 35 8 2" xfId="10272" xr:uid="{00000000-0005-0000-0000-0000977A0000}"/>
    <cellStyle name="Migliaia 35 8 2 2" xfId="31610" xr:uid="{00000000-0005-0000-0000-0000987A0000}"/>
    <cellStyle name="Migliaia 35 8 2 2 2" xfId="36770" xr:uid="{00000000-0005-0000-0000-0000997A0000}"/>
    <cellStyle name="Migliaia 35 8 2 2 3" xfId="42072" xr:uid="{00000000-0005-0000-0000-00009A7A0000}"/>
    <cellStyle name="Migliaia 35 8 2 3" xfId="34119" xr:uid="{00000000-0005-0000-0000-00009B7A0000}"/>
    <cellStyle name="Migliaia 35 8 2 4" xfId="39421" xr:uid="{00000000-0005-0000-0000-00009C7A0000}"/>
    <cellStyle name="Migliaia 35 8 3" xfId="16777" xr:uid="{00000000-0005-0000-0000-00009D7A0000}"/>
    <cellStyle name="Migliaia 35 8 3 2" xfId="35697" xr:uid="{00000000-0005-0000-0000-00009E7A0000}"/>
    <cellStyle name="Migliaia 35 8 3 3" xfId="40999" xr:uid="{00000000-0005-0000-0000-00009F7A0000}"/>
    <cellStyle name="Migliaia 35 8 3 4" xfId="30177" xr:uid="{00000000-0005-0000-0000-0000A07A0000}"/>
    <cellStyle name="Migliaia 35 8 4" xfId="33120" xr:uid="{00000000-0005-0000-0000-0000A17A0000}"/>
    <cellStyle name="Migliaia 35 8 5" xfId="38348" xr:uid="{00000000-0005-0000-0000-0000A27A0000}"/>
    <cellStyle name="Migliaia 35 8 6" xfId="12762" xr:uid="{00000000-0005-0000-0000-0000A37A0000}"/>
    <cellStyle name="Migliaia 35 9" xfId="13495" xr:uid="{00000000-0005-0000-0000-0000A47A0000}"/>
    <cellStyle name="Migliaia 35 9 2" xfId="30178" xr:uid="{00000000-0005-0000-0000-0000A57A0000}"/>
    <cellStyle name="Migliaia 35 9 2 2" xfId="35698" xr:uid="{00000000-0005-0000-0000-0000A67A0000}"/>
    <cellStyle name="Migliaia 35 9 2 3" xfId="41000" xr:uid="{00000000-0005-0000-0000-0000A77A0000}"/>
    <cellStyle name="Migliaia 35 9 3" xfId="33121" xr:uid="{00000000-0005-0000-0000-0000A87A0000}"/>
    <cellStyle name="Migliaia 35 9 4" xfId="38349" xr:uid="{00000000-0005-0000-0000-0000A97A0000}"/>
    <cellStyle name="Migliaia 36" xfId="539" xr:uid="{00000000-0005-0000-0000-0000AA7A0000}"/>
    <cellStyle name="Migliaia 36 10" xfId="16778" xr:uid="{00000000-0005-0000-0000-0000AB7A0000}"/>
    <cellStyle name="Migliaia 36 10 2" xfId="35699" xr:uid="{00000000-0005-0000-0000-0000AC7A0000}"/>
    <cellStyle name="Migliaia 36 10 3" xfId="41001" xr:uid="{00000000-0005-0000-0000-0000AD7A0000}"/>
    <cellStyle name="Migliaia 36 10 4" xfId="30179" xr:uid="{00000000-0005-0000-0000-0000AE7A0000}"/>
    <cellStyle name="Migliaia 36 11" xfId="33122" xr:uid="{00000000-0005-0000-0000-0000AF7A0000}"/>
    <cellStyle name="Migliaia 36 12" xfId="38350" xr:uid="{00000000-0005-0000-0000-0000B07A0000}"/>
    <cellStyle name="Migliaia 36 13" xfId="1868" xr:uid="{00000000-0005-0000-0000-0000B17A0000}"/>
    <cellStyle name="Migliaia 36 2" xfId="540" xr:uid="{00000000-0005-0000-0000-0000B27A0000}"/>
    <cellStyle name="Migliaia 36 2 2" xfId="2498" xr:uid="{00000000-0005-0000-0000-0000B37A0000}"/>
    <cellStyle name="Migliaia 36 2 2 2" xfId="4472" xr:uid="{00000000-0005-0000-0000-0000B47A0000}"/>
    <cellStyle name="Migliaia 36 2 2 2 2" xfId="10696" xr:uid="{00000000-0005-0000-0000-0000B57A0000}"/>
    <cellStyle name="Migliaia 36 2 2 2 2 2" xfId="35700" xr:uid="{00000000-0005-0000-0000-0000B67A0000}"/>
    <cellStyle name="Migliaia 36 2 2 2 2 3" xfId="41002" xr:uid="{00000000-0005-0000-0000-0000B77A0000}"/>
    <cellStyle name="Migliaia 36 2 2 2 3" xfId="14756" xr:uid="{00000000-0005-0000-0000-0000B87A0000}"/>
    <cellStyle name="Migliaia 36 2 2 2 4" xfId="16781" xr:uid="{00000000-0005-0000-0000-0000B97A0000}"/>
    <cellStyle name="Migliaia 36 2 2 2 4 2" xfId="38351" xr:uid="{00000000-0005-0000-0000-0000BA7A0000}"/>
    <cellStyle name="Migliaia 36 2 2 2 5" xfId="12763" xr:uid="{00000000-0005-0000-0000-0000BB7A0000}"/>
    <cellStyle name="Migliaia 36 2 2 3" xfId="7921" xr:uid="{00000000-0005-0000-0000-0000BC7A0000}"/>
    <cellStyle name="Migliaia 36 2 2 3 2" xfId="31611" xr:uid="{00000000-0005-0000-0000-0000BD7A0000}"/>
    <cellStyle name="Migliaia 36 2 2 3 2 2" xfId="36771" xr:uid="{00000000-0005-0000-0000-0000BE7A0000}"/>
    <cellStyle name="Migliaia 36 2 2 3 2 3" xfId="42073" xr:uid="{00000000-0005-0000-0000-0000BF7A0000}"/>
    <cellStyle name="Migliaia 36 2 2 3 3" xfId="34120" xr:uid="{00000000-0005-0000-0000-0000C07A0000}"/>
    <cellStyle name="Migliaia 36 2 2 3 4" xfId="39422" xr:uid="{00000000-0005-0000-0000-0000C17A0000}"/>
    <cellStyle name="Migliaia 36 2 2 4" xfId="7047" xr:uid="{00000000-0005-0000-0000-0000C27A0000}"/>
    <cellStyle name="Migliaia 36 2 2 4 2" xfId="17820" xr:uid="{00000000-0005-0000-0000-0000C37A0000}"/>
    <cellStyle name="Migliaia 36 2 2 4 3" xfId="43962" xr:uid="{00000000-0005-0000-0000-0000C47A0000}"/>
    <cellStyle name="Migliaia 36 2 2 4 4" xfId="46813" xr:uid="{00000000-0005-0000-0000-0000C57A0000}"/>
    <cellStyle name="Migliaia 36 2 2 4 5" xfId="49829" xr:uid="{00000000-0005-0000-0000-0000C67A0000}"/>
    <cellStyle name="Migliaia 36 2 2 5" xfId="16780" xr:uid="{00000000-0005-0000-0000-0000C77A0000}"/>
    <cellStyle name="Migliaia 36 2 2 6" xfId="21112" xr:uid="{00000000-0005-0000-0000-0000C87A0000}"/>
    <cellStyle name="Migliaia 36 2 3" xfId="4101" xr:uid="{00000000-0005-0000-0000-0000C97A0000}"/>
    <cellStyle name="Migliaia 36 2 3 2" xfId="10571" xr:uid="{00000000-0005-0000-0000-0000CA7A0000}"/>
    <cellStyle name="Migliaia 36 2 3 2 2" xfId="31612" xr:uid="{00000000-0005-0000-0000-0000CB7A0000}"/>
    <cellStyle name="Migliaia 36 2 3 2 2 2" xfId="36772" xr:uid="{00000000-0005-0000-0000-0000CC7A0000}"/>
    <cellStyle name="Migliaia 36 2 3 2 2 3" xfId="42074" xr:uid="{00000000-0005-0000-0000-0000CD7A0000}"/>
    <cellStyle name="Migliaia 36 2 3 2 3" xfId="34121" xr:uid="{00000000-0005-0000-0000-0000CE7A0000}"/>
    <cellStyle name="Migliaia 36 2 3 2 4" xfId="39423" xr:uid="{00000000-0005-0000-0000-0000CF7A0000}"/>
    <cellStyle name="Migliaia 36 2 3 3" xfId="16782" xr:uid="{00000000-0005-0000-0000-0000D07A0000}"/>
    <cellStyle name="Migliaia 36 2 3 3 2" xfId="35701" xr:uid="{00000000-0005-0000-0000-0000D17A0000}"/>
    <cellStyle name="Migliaia 36 2 3 3 3" xfId="41003" xr:uid="{00000000-0005-0000-0000-0000D27A0000}"/>
    <cellStyle name="Migliaia 36 2 3 3 4" xfId="30180" xr:uid="{00000000-0005-0000-0000-0000D37A0000}"/>
    <cellStyle name="Migliaia 36 2 3 4" xfId="33123" xr:uid="{00000000-0005-0000-0000-0000D47A0000}"/>
    <cellStyle name="Migliaia 36 2 3 5" xfId="38352" xr:uid="{00000000-0005-0000-0000-0000D57A0000}"/>
    <cellStyle name="Migliaia 36 2 3 6" xfId="12764" xr:uid="{00000000-0005-0000-0000-0000D67A0000}"/>
    <cellStyle name="Migliaia 36 2 4" xfId="3678" xr:uid="{00000000-0005-0000-0000-0000D77A0000}"/>
    <cellStyle name="Migliaia 36 2 4 2" xfId="10276" xr:uid="{00000000-0005-0000-0000-0000D87A0000}"/>
    <cellStyle name="Migliaia 36 2 4 2 2" xfId="35702" xr:uid="{00000000-0005-0000-0000-0000D97A0000}"/>
    <cellStyle name="Migliaia 36 2 4 2 3" xfId="41004" xr:uid="{00000000-0005-0000-0000-0000DA7A0000}"/>
    <cellStyle name="Migliaia 36 2 4 3" xfId="14919" xr:uid="{00000000-0005-0000-0000-0000DB7A0000}"/>
    <cellStyle name="Migliaia 36 2 4 4" xfId="16783" xr:uid="{00000000-0005-0000-0000-0000DC7A0000}"/>
    <cellStyle name="Migliaia 36 2 4 4 2" xfId="38353" xr:uid="{00000000-0005-0000-0000-0000DD7A0000}"/>
    <cellStyle name="Migliaia 36 2 4 5" xfId="12765" xr:uid="{00000000-0005-0000-0000-0000DE7A0000}"/>
    <cellStyle name="Migliaia 36 2 5" xfId="9436" xr:uid="{00000000-0005-0000-0000-0000DF7A0000}"/>
    <cellStyle name="Migliaia 36 2 5 2" xfId="30181" xr:uid="{00000000-0005-0000-0000-0000E07A0000}"/>
    <cellStyle name="Migliaia 36 2 5 2 2" xfId="35703" xr:uid="{00000000-0005-0000-0000-0000E17A0000}"/>
    <cellStyle name="Migliaia 36 2 5 2 3" xfId="41005" xr:uid="{00000000-0005-0000-0000-0000E27A0000}"/>
    <cellStyle name="Migliaia 36 2 5 3" xfId="33124" xr:uid="{00000000-0005-0000-0000-0000E37A0000}"/>
    <cellStyle name="Migliaia 36 2 5 4" xfId="38354" xr:uid="{00000000-0005-0000-0000-0000E47A0000}"/>
    <cellStyle name="Migliaia 36 2 6" xfId="16779" xr:uid="{00000000-0005-0000-0000-0000E57A0000}"/>
    <cellStyle name="Migliaia 36 2 6 2" xfId="30182" xr:uid="{00000000-0005-0000-0000-0000E67A0000}"/>
    <cellStyle name="Migliaia 36 2 6 2 2" xfId="35704" xr:uid="{00000000-0005-0000-0000-0000E77A0000}"/>
    <cellStyle name="Migliaia 36 2 6 2 3" xfId="41006" xr:uid="{00000000-0005-0000-0000-0000E87A0000}"/>
    <cellStyle name="Migliaia 36 2 6 3" xfId="33125" xr:uid="{00000000-0005-0000-0000-0000E97A0000}"/>
    <cellStyle name="Migliaia 36 2 6 4" xfId="38355" xr:uid="{00000000-0005-0000-0000-0000EA7A0000}"/>
    <cellStyle name="Migliaia 36 2 6 5" xfId="21113" xr:uid="{00000000-0005-0000-0000-0000EB7A0000}"/>
    <cellStyle name="Migliaia 36 2 7" xfId="21111" xr:uid="{00000000-0005-0000-0000-0000EC7A0000}"/>
    <cellStyle name="Migliaia 36 2 8" xfId="1869" xr:uid="{00000000-0005-0000-0000-0000ED7A0000}"/>
    <cellStyle name="Migliaia 36 3" xfId="541" xr:uid="{00000000-0005-0000-0000-0000EE7A0000}"/>
    <cellStyle name="Migliaia 36 3 10" xfId="21114" xr:uid="{00000000-0005-0000-0000-0000EF7A0000}"/>
    <cellStyle name="Migliaia 36 3 11" xfId="12766" xr:uid="{00000000-0005-0000-0000-0000F07A0000}"/>
    <cellStyle name="Migliaia 36 3 12" xfId="1870" xr:uid="{00000000-0005-0000-0000-0000F17A0000}"/>
    <cellStyle name="Migliaia 36 3 2" xfId="542" xr:uid="{00000000-0005-0000-0000-0000F27A0000}"/>
    <cellStyle name="Migliaia 36 3 2 2" xfId="4474" xr:uid="{00000000-0005-0000-0000-0000F37A0000}"/>
    <cellStyle name="Migliaia 36 3 2 2 2" xfId="8306" xr:uid="{00000000-0005-0000-0000-0000F47A0000}"/>
    <cellStyle name="Migliaia 36 3 2 2 2 2" xfId="14757" xr:uid="{00000000-0005-0000-0000-0000F57A0000}"/>
    <cellStyle name="Migliaia 36 3 2 2 2 2 2" xfId="18177" xr:uid="{00000000-0005-0000-0000-0000F67A0000}"/>
    <cellStyle name="Migliaia 36 3 2 2 2 2 2 2" xfId="35705" xr:uid="{00000000-0005-0000-0000-0000F77A0000}"/>
    <cellStyle name="Migliaia 36 3 2 2 2 2 3" xfId="41007" xr:uid="{00000000-0005-0000-0000-0000F87A0000}"/>
    <cellStyle name="Migliaia 36 3 2 2 2 2 4" xfId="30183" xr:uid="{00000000-0005-0000-0000-0000F97A0000}"/>
    <cellStyle name="Migliaia 36 3 2 2 2 3" xfId="33126" xr:uid="{00000000-0005-0000-0000-0000FA7A0000}"/>
    <cellStyle name="Migliaia 36 3 2 2 2 4" xfId="38356" xr:uid="{00000000-0005-0000-0000-0000FB7A0000}"/>
    <cellStyle name="Migliaia 36 3 2 2 2 5" xfId="30506" xr:uid="{00000000-0005-0000-0000-0000FC7A0000}"/>
    <cellStyle name="Migliaia 36 3 2 2 2 6" xfId="47183" xr:uid="{00000000-0005-0000-0000-0000FD7A0000}"/>
    <cellStyle name="Migliaia 36 3 2 2 2 7" xfId="50199" xr:uid="{00000000-0005-0000-0000-0000FE7A0000}"/>
    <cellStyle name="Migliaia 36 3 2 2 2 8" xfId="13974" xr:uid="{00000000-0005-0000-0000-0000FF7A0000}"/>
    <cellStyle name="Migliaia 36 3 2 2 3" xfId="8476" xr:uid="{00000000-0005-0000-0000-0000007B0000}"/>
    <cellStyle name="Migliaia 36 3 2 2 4" xfId="7048" xr:uid="{00000000-0005-0000-0000-0000017B0000}"/>
    <cellStyle name="Migliaia 36 3 2 2 4 2" xfId="17821" xr:uid="{00000000-0005-0000-0000-0000027B0000}"/>
    <cellStyle name="Migliaia 36 3 2 2 4 3" xfId="44567" xr:uid="{00000000-0005-0000-0000-0000037B0000}"/>
    <cellStyle name="Migliaia 36 3 2 2 4 4" xfId="46814" xr:uid="{00000000-0005-0000-0000-0000047B0000}"/>
    <cellStyle name="Migliaia 36 3 2 2 4 5" xfId="49830" xr:uid="{00000000-0005-0000-0000-0000057B0000}"/>
    <cellStyle name="Migliaia 36 3 2 2 5" xfId="16786" xr:uid="{00000000-0005-0000-0000-0000067B0000}"/>
    <cellStyle name="Migliaia 36 3 2 2 6" xfId="21116" xr:uid="{00000000-0005-0000-0000-0000077B0000}"/>
    <cellStyle name="Migliaia 36 3 2 3" xfId="3680" xr:uid="{00000000-0005-0000-0000-0000087B0000}"/>
    <cellStyle name="Migliaia 36 3 2 3 2" xfId="7846" xr:uid="{00000000-0005-0000-0000-0000097B0000}"/>
    <cellStyle name="Migliaia 36 3 2 3 2 2" xfId="35706" xr:uid="{00000000-0005-0000-0000-00000A7B0000}"/>
    <cellStyle name="Migliaia 36 3 2 3 2 3" xfId="41008" xr:uid="{00000000-0005-0000-0000-00000B7B0000}"/>
    <cellStyle name="Migliaia 36 3 2 3 2 4" xfId="30184" xr:uid="{00000000-0005-0000-0000-00000C7B0000}"/>
    <cellStyle name="Migliaia 36 3 2 3 3" xfId="8307" xr:uid="{00000000-0005-0000-0000-00000D7B0000}"/>
    <cellStyle name="Migliaia 36 3 2 3 4" xfId="16787" xr:uid="{00000000-0005-0000-0000-00000E7B0000}"/>
    <cellStyle name="Migliaia 36 3 2 3 4 2" xfId="38357" xr:uid="{00000000-0005-0000-0000-00000F7B0000}"/>
    <cellStyle name="Migliaia 36 3 2 3 5" xfId="12767" xr:uid="{00000000-0005-0000-0000-0000107B0000}"/>
    <cellStyle name="Migliaia 36 3 2 4" xfId="7653" xr:uid="{00000000-0005-0000-0000-0000117B0000}"/>
    <cellStyle name="Migliaia 36 3 2 4 2" xfId="14393" xr:uid="{00000000-0005-0000-0000-0000127B0000}"/>
    <cellStyle name="Migliaia 36 3 2 4 2 2" xfId="35707" xr:uid="{00000000-0005-0000-0000-0000137B0000}"/>
    <cellStyle name="Migliaia 36 3 2 4 2 3" xfId="41009" xr:uid="{00000000-0005-0000-0000-0000147B0000}"/>
    <cellStyle name="Migliaia 36 3 2 4 3" xfId="33127" xr:uid="{00000000-0005-0000-0000-0000157B0000}"/>
    <cellStyle name="Migliaia 36 3 2 4 4" xfId="38358" xr:uid="{00000000-0005-0000-0000-0000167B0000}"/>
    <cellStyle name="Migliaia 36 3 2 4 5" xfId="13498" xr:uid="{00000000-0005-0000-0000-0000177B0000}"/>
    <cellStyle name="Migliaia 36 3 2 5" xfId="13643" xr:uid="{00000000-0005-0000-0000-0000187B0000}"/>
    <cellStyle name="Migliaia 36 3 2 5 2" xfId="30185" xr:uid="{00000000-0005-0000-0000-0000197B0000}"/>
    <cellStyle name="Migliaia 36 3 2 5 2 2" xfId="35708" xr:uid="{00000000-0005-0000-0000-00001A7B0000}"/>
    <cellStyle name="Migliaia 36 3 2 5 2 3" xfId="41010" xr:uid="{00000000-0005-0000-0000-00001B7B0000}"/>
    <cellStyle name="Migliaia 36 3 2 5 3" xfId="33128" xr:uid="{00000000-0005-0000-0000-00001C7B0000}"/>
    <cellStyle name="Migliaia 36 3 2 5 4" xfId="38359" xr:uid="{00000000-0005-0000-0000-00001D7B0000}"/>
    <cellStyle name="Migliaia 36 3 2 6" xfId="16785" xr:uid="{00000000-0005-0000-0000-00001E7B0000}"/>
    <cellStyle name="Migliaia 36 3 2 6 2" xfId="30186" xr:uid="{00000000-0005-0000-0000-00001F7B0000}"/>
    <cellStyle name="Migliaia 36 3 2 6 2 2" xfId="35709" xr:uid="{00000000-0005-0000-0000-0000207B0000}"/>
    <cellStyle name="Migliaia 36 3 2 6 2 3" xfId="41011" xr:uid="{00000000-0005-0000-0000-0000217B0000}"/>
    <cellStyle name="Migliaia 36 3 2 6 3" xfId="33129" xr:uid="{00000000-0005-0000-0000-0000227B0000}"/>
    <cellStyle name="Migliaia 36 3 2 6 4" xfId="38360" xr:uid="{00000000-0005-0000-0000-0000237B0000}"/>
    <cellStyle name="Migliaia 36 3 2 6 5" xfId="21117" xr:uid="{00000000-0005-0000-0000-0000247B0000}"/>
    <cellStyle name="Migliaia 36 3 2 7" xfId="21115" xr:uid="{00000000-0005-0000-0000-0000257B0000}"/>
    <cellStyle name="Migliaia 36 3 2 8" xfId="2500" xr:uid="{00000000-0005-0000-0000-0000267B0000}"/>
    <cellStyle name="Migliaia 36 3 3" xfId="2499" xr:uid="{00000000-0005-0000-0000-0000277B0000}"/>
    <cellStyle name="Migliaia 36 3 3 2" xfId="4473" xr:uid="{00000000-0005-0000-0000-0000287B0000}"/>
    <cellStyle name="Migliaia 36 3 3 2 2" xfId="6048" xr:uid="{00000000-0005-0000-0000-0000297B0000}"/>
    <cellStyle name="Migliaia 36 3 3 2 2 2" xfId="35711" xr:uid="{00000000-0005-0000-0000-00002A7B0000}"/>
    <cellStyle name="Migliaia 36 3 3 2 2 3" xfId="41013" xr:uid="{00000000-0005-0000-0000-00002B7B0000}"/>
    <cellStyle name="Migliaia 36 3 3 2 3" xfId="14527" xr:uid="{00000000-0005-0000-0000-00002C7B0000}"/>
    <cellStyle name="Migliaia 36 3 3 2 4" xfId="16789" xr:uid="{00000000-0005-0000-0000-00002D7B0000}"/>
    <cellStyle name="Migliaia 36 3 3 2 4 2" xfId="38362" xr:uid="{00000000-0005-0000-0000-00002E7B0000}"/>
    <cellStyle name="Migliaia 36 3 3 2 5" xfId="12769" xr:uid="{00000000-0005-0000-0000-00002F7B0000}"/>
    <cellStyle name="Migliaia 36 3 3 3" xfId="5800" xr:uid="{00000000-0005-0000-0000-0000307B0000}"/>
    <cellStyle name="Migliaia 36 3 3 3 2" xfId="30188" xr:uid="{00000000-0005-0000-0000-0000317B0000}"/>
    <cellStyle name="Migliaia 36 3 3 3 2 2" xfId="35712" xr:uid="{00000000-0005-0000-0000-0000327B0000}"/>
    <cellStyle name="Migliaia 36 3 3 3 2 3" xfId="41014" xr:uid="{00000000-0005-0000-0000-0000337B0000}"/>
    <cellStyle name="Migliaia 36 3 3 3 3" xfId="33131" xr:uid="{00000000-0005-0000-0000-0000347B0000}"/>
    <cellStyle name="Migliaia 36 3 3 3 4" xfId="38363" xr:uid="{00000000-0005-0000-0000-0000357B0000}"/>
    <cellStyle name="Migliaia 36 3 3 4" xfId="16788" xr:uid="{00000000-0005-0000-0000-0000367B0000}"/>
    <cellStyle name="Migliaia 36 3 3 4 2" xfId="30189" xr:uid="{00000000-0005-0000-0000-0000377B0000}"/>
    <cellStyle name="Migliaia 36 3 3 4 2 2" xfId="35713" xr:uid="{00000000-0005-0000-0000-0000387B0000}"/>
    <cellStyle name="Migliaia 36 3 3 4 2 3" xfId="41015" xr:uid="{00000000-0005-0000-0000-0000397B0000}"/>
    <cellStyle name="Migliaia 36 3 3 4 3" xfId="33132" xr:uid="{00000000-0005-0000-0000-00003A7B0000}"/>
    <cellStyle name="Migliaia 36 3 3 4 4" xfId="38364" xr:uid="{00000000-0005-0000-0000-00003B7B0000}"/>
    <cellStyle name="Migliaia 36 3 3 4 5" xfId="21118" xr:uid="{00000000-0005-0000-0000-00003C7B0000}"/>
    <cellStyle name="Migliaia 36 3 3 5" xfId="21119" xr:uid="{00000000-0005-0000-0000-00003D7B0000}"/>
    <cellStyle name="Migliaia 36 3 3 5 2" xfId="30190" xr:uid="{00000000-0005-0000-0000-00003E7B0000}"/>
    <cellStyle name="Migliaia 36 3 3 5 2 2" xfId="35714" xr:uid="{00000000-0005-0000-0000-00003F7B0000}"/>
    <cellStyle name="Migliaia 36 3 3 5 2 3" xfId="41016" xr:uid="{00000000-0005-0000-0000-0000407B0000}"/>
    <cellStyle name="Migliaia 36 3 3 5 3" xfId="33133" xr:uid="{00000000-0005-0000-0000-0000417B0000}"/>
    <cellStyle name="Migliaia 36 3 3 5 4" xfId="38365" xr:uid="{00000000-0005-0000-0000-0000427B0000}"/>
    <cellStyle name="Migliaia 36 3 3 6" xfId="30187" xr:uid="{00000000-0005-0000-0000-0000437B0000}"/>
    <cellStyle name="Migliaia 36 3 3 6 2" xfId="35710" xr:uid="{00000000-0005-0000-0000-0000447B0000}"/>
    <cellStyle name="Migliaia 36 3 3 6 3" xfId="41012" xr:uid="{00000000-0005-0000-0000-0000457B0000}"/>
    <cellStyle name="Migliaia 36 3 3 7" xfId="33130" xr:uid="{00000000-0005-0000-0000-0000467B0000}"/>
    <cellStyle name="Migliaia 36 3 3 8" xfId="38361" xr:uid="{00000000-0005-0000-0000-0000477B0000}"/>
    <cellStyle name="Migliaia 36 3 3 9" xfId="12768" xr:uid="{00000000-0005-0000-0000-0000487B0000}"/>
    <cellStyle name="Migliaia 36 3 4" xfId="3294" xr:uid="{00000000-0005-0000-0000-0000497B0000}"/>
    <cellStyle name="Migliaia 36 3 4 2" xfId="4804" xr:uid="{00000000-0005-0000-0000-00004A7B0000}"/>
    <cellStyle name="Migliaia 36 3 4 2 2" xfId="10756" xr:uid="{00000000-0005-0000-0000-00004B7B0000}"/>
    <cellStyle name="Migliaia 36 3 4 2 3" xfId="14889" xr:uid="{00000000-0005-0000-0000-00004C7B0000}"/>
    <cellStyle name="Migliaia 36 3 4 2 4" xfId="16791" xr:uid="{00000000-0005-0000-0000-00004D7B0000}"/>
    <cellStyle name="Migliaia 36 3 4 2 5" xfId="28674" xr:uid="{00000000-0005-0000-0000-00004E7B0000}"/>
    <cellStyle name="Migliaia 36 3 4 2 6" xfId="12771" xr:uid="{00000000-0005-0000-0000-00004F7B0000}"/>
    <cellStyle name="Migliaia 36 3 4 3" xfId="10004" xr:uid="{00000000-0005-0000-0000-0000507B0000}"/>
    <cellStyle name="Migliaia 36 3 4 3 2" xfId="31613" xr:uid="{00000000-0005-0000-0000-0000517B0000}"/>
    <cellStyle name="Migliaia 36 3 4 3 2 2" xfId="36773" xr:uid="{00000000-0005-0000-0000-0000527B0000}"/>
    <cellStyle name="Migliaia 36 3 4 3 2 3" xfId="42075" xr:uid="{00000000-0005-0000-0000-0000537B0000}"/>
    <cellStyle name="Migliaia 36 3 4 3 3" xfId="34122" xr:uid="{00000000-0005-0000-0000-0000547B0000}"/>
    <cellStyle name="Migliaia 36 3 4 3 4" xfId="39424" xr:uid="{00000000-0005-0000-0000-0000557B0000}"/>
    <cellStyle name="Migliaia 36 3 4 4" xfId="16790" xr:uid="{00000000-0005-0000-0000-0000567B0000}"/>
    <cellStyle name="Migliaia 36 3 4 4 2" xfId="35715" xr:uid="{00000000-0005-0000-0000-0000577B0000}"/>
    <cellStyle name="Migliaia 36 3 4 4 3" xfId="41017" xr:uid="{00000000-0005-0000-0000-0000587B0000}"/>
    <cellStyle name="Migliaia 36 3 4 4 4" xfId="30191" xr:uid="{00000000-0005-0000-0000-0000597B0000}"/>
    <cellStyle name="Migliaia 36 3 4 5" xfId="33134" xr:uid="{00000000-0005-0000-0000-00005A7B0000}"/>
    <cellStyle name="Migliaia 36 3 4 6" xfId="38366" xr:uid="{00000000-0005-0000-0000-00005B7B0000}"/>
    <cellStyle name="Migliaia 36 3 4 7" xfId="12770" xr:uid="{00000000-0005-0000-0000-00005C7B0000}"/>
    <cellStyle name="Migliaia 36 3 5" xfId="4102" xr:uid="{00000000-0005-0000-0000-00005D7B0000}"/>
    <cellStyle name="Migliaia 36 3 5 2" xfId="10572" xr:uid="{00000000-0005-0000-0000-00005E7B0000}"/>
    <cellStyle name="Migliaia 36 3 5 2 2" xfId="31614" xr:uid="{00000000-0005-0000-0000-00005F7B0000}"/>
    <cellStyle name="Migliaia 36 3 5 2 2 2" xfId="36774" xr:uid="{00000000-0005-0000-0000-0000607B0000}"/>
    <cellStyle name="Migliaia 36 3 5 2 2 3" xfId="42076" xr:uid="{00000000-0005-0000-0000-0000617B0000}"/>
    <cellStyle name="Migliaia 36 3 5 2 3" xfId="34123" xr:uid="{00000000-0005-0000-0000-0000627B0000}"/>
    <cellStyle name="Migliaia 36 3 5 2 4" xfId="39425" xr:uid="{00000000-0005-0000-0000-0000637B0000}"/>
    <cellStyle name="Migliaia 36 3 5 3" xfId="16792" xr:uid="{00000000-0005-0000-0000-0000647B0000}"/>
    <cellStyle name="Migliaia 36 3 5 3 2" xfId="35716" xr:uid="{00000000-0005-0000-0000-0000657B0000}"/>
    <cellStyle name="Migliaia 36 3 5 3 3" xfId="41018" xr:uid="{00000000-0005-0000-0000-0000667B0000}"/>
    <cellStyle name="Migliaia 36 3 5 3 4" xfId="30192" xr:uid="{00000000-0005-0000-0000-0000677B0000}"/>
    <cellStyle name="Migliaia 36 3 5 4" xfId="33135" xr:uid="{00000000-0005-0000-0000-0000687B0000}"/>
    <cellStyle name="Migliaia 36 3 5 5" xfId="38367" xr:uid="{00000000-0005-0000-0000-0000697B0000}"/>
    <cellStyle name="Migliaia 36 3 5 6" xfId="12772" xr:uid="{00000000-0005-0000-0000-00006A7B0000}"/>
    <cellStyle name="Migliaia 36 3 6" xfId="3679" xr:uid="{00000000-0005-0000-0000-00006B7B0000}"/>
    <cellStyle name="Migliaia 36 3 6 2" xfId="10277" xr:uid="{00000000-0005-0000-0000-00006C7B0000}"/>
    <cellStyle name="Migliaia 36 3 6 2 2" xfId="35717" xr:uid="{00000000-0005-0000-0000-00006D7B0000}"/>
    <cellStyle name="Migliaia 36 3 6 2 3" xfId="41019" xr:uid="{00000000-0005-0000-0000-00006E7B0000}"/>
    <cellStyle name="Migliaia 36 3 6 3" xfId="14868" xr:uid="{00000000-0005-0000-0000-00006F7B0000}"/>
    <cellStyle name="Migliaia 36 3 6 4" xfId="16793" xr:uid="{00000000-0005-0000-0000-0000707B0000}"/>
    <cellStyle name="Migliaia 36 3 6 4 2" xfId="38368" xr:uid="{00000000-0005-0000-0000-0000717B0000}"/>
    <cellStyle name="Migliaia 36 3 6 5" xfId="12773" xr:uid="{00000000-0005-0000-0000-0000727B0000}"/>
    <cellStyle name="Migliaia 36 3 7" xfId="7520" xr:uid="{00000000-0005-0000-0000-0000737B0000}"/>
    <cellStyle name="Migliaia 36 3 7 2" xfId="30193" xr:uid="{00000000-0005-0000-0000-0000747B0000}"/>
    <cellStyle name="Migliaia 36 3 7 2 2" xfId="35718" xr:uid="{00000000-0005-0000-0000-0000757B0000}"/>
    <cellStyle name="Migliaia 36 3 7 2 3" xfId="41020" xr:uid="{00000000-0005-0000-0000-0000767B0000}"/>
    <cellStyle name="Migliaia 36 3 7 3" xfId="33136" xr:uid="{00000000-0005-0000-0000-0000777B0000}"/>
    <cellStyle name="Migliaia 36 3 7 4" xfId="38369" xr:uid="{00000000-0005-0000-0000-0000787B0000}"/>
    <cellStyle name="Migliaia 36 3 8" xfId="13644" xr:uid="{00000000-0005-0000-0000-0000797B0000}"/>
    <cellStyle name="Migliaia 36 3 8 2" xfId="30194" xr:uid="{00000000-0005-0000-0000-00007A7B0000}"/>
    <cellStyle name="Migliaia 36 3 8 2 2" xfId="35719" xr:uid="{00000000-0005-0000-0000-00007B7B0000}"/>
    <cellStyle name="Migliaia 36 3 8 2 3" xfId="41021" xr:uid="{00000000-0005-0000-0000-00007C7B0000}"/>
    <cellStyle name="Migliaia 36 3 8 3" xfId="33137" xr:uid="{00000000-0005-0000-0000-00007D7B0000}"/>
    <cellStyle name="Migliaia 36 3 8 4" xfId="38370" xr:uid="{00000000-0005-0000-0000-00007E7B0000}"/>
    <cellStyle name="Migliaia 36 3 8 5" xfId="21120" xr:uid="{00000000-0005-0000-0000-00007F7B0000}"/>
    <cellStyle name="Migliaia 36 3 9" xfId="16784" xr:uid="{00000000-0005-0000-0000-0000807B0000}"/>
    <cellStyle name="Migliaia 36 4" xfId="543" xr:uid="{00000000-0005-0000-0000-0000817B0000}"/>
    <cellStyle name="Migliaia 36 4 2" xfId="4475" xr:uid="{00000000-0005-0000-0000-0000827B0000}"/>
    <cellStyle name="Migliaia 36 4 2 2" xfId="5147" xr:uid="{00000000-0005-0000-0000-0000837B0000}"/>
    <cellStyle name="Migliaia 36 4 2 2 2" xfId="30195" xr:uid="{00000000-0005-0000-0000-0000847B0000}"/>
    <cellStyle name="Migliaia 36 4 2 2 2 2" xfId="35720" xr:uid="{00000000-0005-0000-0000-0000857B0000}"/>
    <cellStyle name="Migliaia 36 4 2 2 2 3" xfId="41022" xr:uid="{00000000-0005-0000-0000-0000867B0000}"/>
    <cellStyle name="Migliaia 36 4 2 2 3" xfId="33138" xr:uid="{00000000-0005-0000-0000-0000877B0000}"/>
    <cellStyle name="Migliaia 36 4 2 2 4" xfId="38371" xr:uid="{00000000-0005-0000-0000-0000887B0000}"/>
    <cellStyle name="Migliaia 36 4 2 3" xfId="8308" xr:uid="{00000000-0005-0000-0000-0000897B0000}"/>
    <cellStyle name="Migliaia 36 4 2 3 2" xfId="30196" xr:uid="{00000000-0005-0000-0000-00008A7B0000}"/>
    <cellStyle name="Migliaia 36 4 2 3 2 2" xfId="35721" xr:uid="{00000000-0005-0000-0000-00008B7B0000}"/>
    <cellStyle name="Migliaia 36 4 2 3 2 3" xfId="41023" xr:uid="{00000000-0005-0000-0000-00008C7B0000}"/>
    <cellStyle name="Migliaia 36 4 2 3 3" xfId="33139" xr:uid="{00000000-0005-0000-0000-00008D7B0000}"/>
    <cellStyle name="Migliaia 36 4 2 3 4" xfId="38372" xr:uid="{00000000-0005-0000-0000-00008E7B0000}"/>
    <cellStyle name="Migliaia 36 4 2 4" xfId="7655" xr:uid="{00000000-0005-0000-0000-00008F7B0000}"/>
    <cellStyle name="Migliaia 36 4 2 5" xfId="7050" xr:uid="{00000000-0005-0000-0000-0000907B0000}"/>
    <cellStyle name="Migliaia 36 4 2 5 2" xfId="17823" xr:uid="{00000000-0005-0000-0000-0000917B0000}"/>
    <cellStyle name="Migliaia 36 4 2 5 3" xfId="20273" xr:uid="{00000000-0005-0000-0000-0000927B0000}"/>
    <cellStyle name="Migliaia 36 4 2 5 4" xfId="46816" xr:uid="{00000000-0005-0000-0000-0000937B0000}"/>
    <cellStyle name="Migliaia 36 4 2 5 5" xfId="49832" xr:uid="{00000000-0005-0000-0000-0000947B0000}"/>
    <cellStyle name="Migliaia 36 4 2 6" xfId="16795" xr:uid="{00000000-0005-0000-0000-0000957B0000}"/>
    <cellStyle name="Migliaia 36 4 2 7" xfId="21122" xr:uid="{00000000-0005-0000-0000-0000967B0000}"/>
    <cellStyle name="Migliaia 36 4 3" xfId="5148" xr:uid="{00000000-0005-0000-0000-0000977B0000}"/>
    <cellStyle name="Migliaia 36 4 3 2" xfId="14528" xr:uid="{00000000-0005-0000-0000-0000987B0000}"/>
    <cellStyle name="Migliaia 36 4 3 2 2" xfId="35722" xr:uid="{00000000-0005-0000-0000-0000997B0000}"/>
    <cellStyle name="Migliaia 36 4 3 2 3" xfId="41024" xr:uid="{00000000-0005-0000-0000-00009A7B0000}"/>
    <cellStyle name="Migliaia 36 4 3 3" xfId="33140" xr:uid="{00000000-0005-0000-0000-00009B7B0000}"/>
    <cellStyle name="Migliaia 36 4 3 4" xfId="38373" xr:uid="{00000000-0005-0000-0000-00009C7B0000}"/>
    <cellStyle name="Migliaia 36 4 3 5" xfId="13642" xr:uid="{00000000-0005-0000-0000-00009D7B0000}"/>
    <cellStyle name="Migliaia 36 4 4" xfId="8309" xr:uid="{00000000-0005-0000-0000-00009E7B0000}"/>
    <cellStyle name="Migliaia 36 4 4 2" xfId="30197" xr:uid="{00000000-0005-0000-0000-00009F7B0000}"/>
    <cellStyle name="Migliaia 36 4 4 2 2" xfId="35723" xr:uid="{00000000-0005-0000-0000-0000A07B0000}"/>
    <cellStyle name="Migliaia 36 4 4 2 3" xfId="41025" xr:uid="{00000000-0005-0000-0000-0000A17B0000}"/>
    <cellStyle name="Migliaia 36 4 4 3" xfId="33141" xr:uid="{00000000-0005-0000-0000-0000A27B0000}"/>
    <cellStyle name="Migliaia 36 4 4 4" xfId="38374" xr:uid="{00000000-0005-0000-0000-0000A37B0000}"/>
    <cellStyle name="Migliaia 36 4 5" xfId="7654" xr:uid="{00000000-0005-0000-0000-0000A47B0000}"/>
    <cellStyle name="Migliaia 36 4 5 2" xfId="30198" xr:uid="{00000000-0005-0000-0000-0000A57B0000}"/>
    <cellStyle name="Migliaia 36 4 5 2 2" xfId="35724" xr:uid="{00000000-0005-0000-0000-0000A67B0000}"/>
    <cellStyle name="Migliaia 36 4 5 2 3" xfId="41026" xr:uid="{00000000-0005-0000-0000-0000A77B0000}"/>
    <cellStyle name="Migliaia 36 4 5 3" xfId="33142" xr:uid="{00000000-0005-0000-0000-0000A87B0000}"/>
    <cellStyle name="Migliaia 36 4 5 4" xfId="38375" xr:uid="{00000000-0005-0000-0000-0000A97B0000}"/>
    <cellStyle name="Migliaia 36 4 6" xfId="7049" xr:uid="{00000000-0005-0000-0000-0000AA7B0000}"/>
    <cellStyle name="Migliaia 36 4 6 2" xfId="17822" xr:uid="{00000000-0005-0000-0000-0000AB7B0000}"/>
    <cellStyle name="Migliaia 36 4 6 2 2" xfId="35725" xr:uid="{00000000-0005-0000-0000-0000AC7B0000}"/>
    <cellStyle name="Migliaia 36 4 6 2 3" xfId="41027" xr:uid="{00000000-0005-0000-0000-0000AD7B0000}"/>
    <cellStyle name="Migliaia 36 4 6 2 4" xfId="30199" xr:uid="{00000000-0005-0000-0000-0000AE7B0000}"/>
    <cellStyle name="Migliaia 36 4 6 3" xfId="33143" xr:uid="{00000000-0005-0000-0000-0000AF7B0000}"/>
    <cellStyle name="Migliaia 36 4 6 4" xfId="38376" xr:uid="{00000000-0005-0000-0000-0000B07B0000}"/>
    <cellStyle name="Migliaia 36 4 6 5" xfId="21123" xr:uid="{00000000-0005-0000-0000-0000B17B0000}"/>
    <cellStyle name="Migliaia 36 4 6 6" xfId="20276" xr:uid="{00000000-0005-0000-0000-0000B27B0000}"/>
    <cellStyle name="Migliaia 36 4 6 7" xfId="46815" xr:uid="{00000000-0005-0000-0000-0000B37B0000}"/>
    <cellStyle name="Migliaia 36 4 6 8" xfId="49831" xr:uid="{00000000-0005-0000-0000-0000B47B0000}"/>
    <cellStyle name="Migliaia 36 4 7" xfId="16794" xr:uid="{00000000-0005-0000-0000-0000B57B0000}"/>
    <cellStyle name="Migliaia 36 4 7 2" xfId="30200" xr:uid="{00000000-0005-0000-0000-0000B67B0000}"/>
    <cellStyle name="Migliaia 36 4 7 2 2" xfId="35726" xr:uid="{00000000-0005-0000-0000-0000B77B0000}"/>
    <cellStyle name="Migliaia 36 4 7 2 3" xfId="41028" xr:uid="{00000000-0005-0000-0000-0000B87B0000}"/>
    <cellStyle name="Migliaia 36 4 7 3" xfId="33144" xr:uid="{00000000-0005-0000-0000-0000B97B0000}"/>
    <cellStyle name="Migliaia 36 4 7 4" xfId="38377" xr:uid="{00000000-0005-0000-0000-0000BA7B0000}"/>
    <cellStyle name="Migliaia 36 4 7 5" xfId="21124" xr:uid="{00000000-0005-0000-0000-0000BB7B0000}"/>
    <cellStyle name="Migliaia 36 4 8" xfId="21121" xr:uid="{00000000-0005-0000-0000-0000BC7B0000}"/>
    <cellStyle name="Migliaia 36 4 9" xfId="2501" xr:uid="{00000000-0005-0000-0000-0000BD7B0000}"/>
    <cellStyle name="Migliaia 36 5" xfId="544" xr:uid="{00000000-0005-0000-0000-0000BE7B0000}"/>
    <cellStyle name="Migliaia 36 5 2" xfId="4476" xr:uid="{00000000-0005-0000-0000-0000BF7B0000}"/>
    <cellStyle name="Migliaia 36 5 2 2" xfId="14758" xr:uid="{00000000-0005-0000-0000-0000C07B0000}"/>
    <cellStyle name="Migliaia 36 5 2 2 2" xfId="35727" xr:uid="{00000000-0005-0000-0000-0000C17B0000}"/>
    <cellStyle name="Migliaia 36 5 2 2 3" xfId="41029" xr:uid="{00000000-0005-0000-0000-0000C27B0000}"/>
    <cellStyle name="Migliaia 36 5 2 3" xfId="16797" xr:uid="{00000000-0005-0000-0000-0000C37B0000}"/>
    <cellStyle name="Migliaia 36 5 2 3 2" xfId="33145" xr:uid="{00000000-0005-0000-0000-0000C47B0000}"/>
    <cellStyle name="Migliaia 36 5 2 4" xfId="38378" xr:uid="{00000000-0005-0000-0000-0000C57B0000}"/>
    <cellStyle name="Migliaia 36 5 2 5" xfId="12774" xr:uid="{00000000-0005-0000-0000-0000C67B0000}"/>
    <cellStyle name="Migliaia 36 5 3" xfId="7656" xr:uid="{00000000-0005-0000-0000-0000C77B0000}"/>
    <cellStyle name="Migliaia 36 5 3 2" xfId="30201" xr:uid="{00000000-0005-0000-0000-0000C87B0000}"/>
    <cellStyle name="Migliaia 36 5 3 2 2" xfId="35728" xr:uid="{00000000-0005-0000-0000-0000C97B0000}"/>
    <cellStyle name="Migliaia 36 5 3 2 3" xfId="41030" xr:uid="{00000000-0005-0000-0000-0000CA7B0000}"/>
    <cellStyle name="Migliaia 36 5 3 3" xfId="33146" xr:uid="{00000000-0005-0000-0000-0000CB7B0000}"/>
    <cellStyle name="Migliaia 36 5 3 4" xfId="38379" xr:uid="{00000000-0005-0000-0000-0000CC7B0000}"/>
    <cellStyle name="Migliaia 36 5 4" xfId="7051" xr:uid="{00000000-0005-0000-0000-0000CD7B0000}"/>
    <cellStyle name="Migliaia 36 5 4 2" xfId="17824" xr:uid="{00000000-0005-0000-0000-0000CE7B0000}"/>
    <cellStyle name="Migliaia 36 5 4 2 2" xfId="35729" xr:uid="{00000000-0005-0000-0000-0000CF7B0000}"/>
    <cellStyle name="Migliaia 36 5 4 2 3" xfId="41031" xr:uid="{00000000-0005-0000-0000-0000D07B0000}"/>
    <cellStyle name="Migliaia 36 5 4 2 4" xfId="30202" xr:uid="{00000000-0005-0000-0000-0000D17B0000}"/>
    <cellStyle name="Migliaia 36 5 4 3" xfId="33147" xr:uid="{00000000-0005-0000-0000-0000D27B0000}"/>
    <cellStyle name="Migliaia 36 5 4 4" xfId="38380" xr:uid="{00000000-0005-0000-0000-0000D37B0000}"/>
    <cellStyle name="Migliaia 36 5 4 5" xfId="21126" xr:uid="{00000000-0005-0000-0000-0000D47B0000}"/>
    <cellStyle name="Migliaia 36 5 4 6" xfId="42533" xr:uid="{00000000-0005-0000-0000-0000D57B0000}"/>
    <cellStyle name="Migliaia 36 5 4 7" xfId="46817" xr:uid="{00000000-0005-0000-0000-0000D67B0000}"/>
    <cellStyle name="Migliaia 36 5 4 8" xfId="49833" xr:uid="{00000000-0005-0000-0000-0000D77B0000}"/>
    <cellStyle name="Migliaia 36 5 5" xfId="16796" xr:uid="{00000000-0005-0000-0000-0000D87B0000}"/>
    <cellStyle name="Migliaia 36 5 5 2" xfId="30203" xr:uid="{00000000-0005-0000-0000-0000D97B0000}"/>
    <cellStyle name="Migliaia 36 5 5 2 2" xfId="35730" xr:uid="{00000000-0005-0000-0000-0000DA7B0000}"/>
    <cellStyle name="Migliaia 36 5 5 2 3" xfId="41032" xr:uid="{00000000-0005-0000-0000-0000DB7B0000}"/>
    <cellStyle name="Migliaia 36 5 5 3" xfId="33148" xr:uid="{00000000-0005-0000-0000-0000DC7B0000}"/>
    <cellStyle name="Migliaia 36 5 5 4" xfId="38381" xr:uid="{00000000-0005-0000-0000-0000DD7B0000}"/>
    <cellStyle name="Migliaia 36 5 5 5" xfId="21127" xr:uid="{00000000-0005-0000-0000-0000DE7B0000}"/>
    <cellStyle name="Migliaia 36 5 6" xfId="21128" xr:uid="{00000000-0005-0000-0000-0000DF7B0000}"/>
    <cellStyle name="Migliaia 36 5 6 2" xfId="30204" xr:uid="{00000000-0005-0000-0000-0000E07B0000}"/>
    <cellStyle name="Migliaia 36 5 6 2 2" xfId="35731" xr:uid="{00000000-0005-0000-0000-0000E17B0000}"/>
    <cellStyle name="Migliaia 36 5 6 2 3" xfId="41033" xr:uid="{00000000-0005-0000-0000-0000E27B0000}"/>
    <cellStyle name="Migliaia 36 5 6 3" xfId="33149" xr:uid="{00000000-0005-0000-0000-0000E37B0000}"/>
    <cellStyle name="Migliaia 36 5 6 4" xfId="38382" xr:uid="{00000000-0005-0000-0000-0000E47B0000}"/>
    <cellStyle name="Migliaia 36 5 7" xfId="21125" xr:uid="{00000000-0005-0000-0000-0000E57B0000}"/>
    <cellStyle name="Migliaia 36 5 8" xfId="2502" xr:uid="{00000000-0005-0000-0000-0000E67B0000}"/>
    <cellStyle name="Migliaia 36 6" xfId="2497" xr:uid="{00000000-0005-0000-0000-0000E77B0000}"/>
    <cellStyle name="Migliaia 36 6 2" xfId="4471" xr:uid="{00000000-0005-0000-0000-0000E87B0000}"/>
    <cellStyle name="Migliaia 36 6 2 2" xfId="6047" xr:uid="{00000000-0005-0000-0000-0000E97B0000}"/>
    <cellStyle name="Migliaia 36 6 2 3" xfId="14958" xr:uid="{00000000-0005-0000-0000-0000EA7B0000}"/>
    <cellStyle name="Migliaia 36 6 2 4" xfId="16799" xr:uid="{00000000-0005-0000-0000-0000EB7B0000}"/>
    <cellStyle name="Migliaia 36 6 2 5" xfId="28675" xr:uid="{00000000-0005-0000-0000-0000EC7B0000}"/>
    <cellStyle name="Migliaia 36 6 2 6" xfId="12776" xr:uid="{00000000-0005-0000-0000-0000ED7B0000}"/>
    <cellStyle name="Migliaia 36 6 3" xfId="5799" xr:uid="{00000000-0005-0000-0000-0000EE7B0000}"/>
    <cellStyle name="Migliaia 36 6 3 2" xfId="31615" xr:uid="{00000000-0005-0000-0000-0000EF7B0000}"/>
    <cellStyle name="Migliaia 36 6 3 2 2" xfId="36775" xr:uid="{00000000-0005-0000-0000-0000F07B0000}"/>
    <cellStyle name="Migliaia 36 6 3 2 3" xfId="42077" xr:uid="{00000000-0005-0000-0000-0000F17B0000}"/>
    <cellStyle name="Migliaia 36 6 3 3" xfId="34124" xr:uid="{00000000-0005-0000-0000-0000F27B0000}"/>
    <cellStyle name="Migliaia 36 6 3 4" xfId="39426" xr:uid="{00000000-0005-0000-0000-0000F37B0000}"/>
    <cellStyle name="Migliaia 36 6 4" xfId="16798" xr:uid="{00000000-0005-0000-0000-0000F47B0000}"/>
    <cellStyle name="Migliaia 36 6 4 2" xfId="35732" xr:uid="{00000000-0005-0000-0000-0000F57B0000}"/>
    <cellStyle name="Migliaia 36 6 4 3" xfId="41034" xr:uid="{00000000-0005-0000-0000-0000F67B0000}"/>
    <cellStyle name="Migliaia 36 6 4 4" xfId="30205" xr:uid="{00000000-0005-0000-0000-0000F77B0000}"/>
    <cellStyle name="Migliaia 36 6 5" xfId="33150" xr:uid="{00000000-0005-0000-0000-0000F87B0000}"/>
    <cellStyle name="Migliaia 36 6 6" xfId="38383" xr:uid="{00000000-0005-0000-0000-0000F97B0000}"/>
    <cellStyle name="Migliaia 36 6 7" xfId="12775" xr:uid="{00000000-0005-0000-0000-0000FA7B0000}"/>
    <cellStyle name="Migliaia 36 7" xfId="4100" xr:uid="{00000000-0005-0000-0000-0000FB7B0000}"/>
    <cellStyle name="Migliaia 36 7 2" xfId="10570" xr:uid="{00000000-0005-0000-0000-0000FC7B0000}"/>
    <cellStyle name="Migliaia 36 7 2 2" xfId="31616" xr:uid="{00000000-0005-0000-0000-0000FD7B0000}"/>
    <cellStyle name="Migliaia 36 7 2 2 2" xfId="36776" xr:uid="{00000000-0005-0000-0000-0000FE7B0000}"/>
    <cellStyle name="Migliaia 36 7 2 2 3" xfId="42078" xr:uid="{00000000-0005-0000-0000-0000FF7B0000}"/>
    <cellStyle name="Migliaia 36 7 2 3" xfId="34125" xr:uid="{00000000-0005-0000-0000-0000007C0000}"/>
    <cellStyle name="Migliaia 36 7 2 4" xfId="39427" xr:uid="{00000000-0005-0000-0000-0000017C0000}"/>
    <cellStyle name="Migliaia 36 7 3" xfId="16800" xr:uid="{00000000-0005-0000-0000-0000027C0000}"/>
    <cellStyle name="Migliaia 36 7 3 2" xfId="35733" xr:uid="{00000000-0005-0000-0000-0000037C0000}"/>
    <cellStyle name="Migliaia 36 7 3 3" xfId="41035" xr:uid="{00000000-0005-0000-0000-0000047C0000}"/>
    <cellStyle name="Migliaia 36 7 3 4" xfId="30206" xr:uid="{00000000-0005-0000-0000-0000057C0000}"/>
    <cellStyle name="Migliaia 36 7 4" xfId="33151" xr:uid="{00000000-0005-0000-0000-0000067C0000}"/>
    <cellStyle name="Migliaia 36 7 5" xfId="38384" xr:uid="{00000000-0005-0000-0000-0000077C0000}"/>
    <cellStyle name="Migliaia 36 7 6" xfId="12777" xr:uid="{00000000-0005-0000-0000-0000087C0000}"/>
    <cellStyle name="Migliaia 36 8" xfId="3677" xr:uid="{00000000-0005-0000-0000-0000097C0000}"/>
    <cellStyle name="Migliaia 36 8 2" xfId="10275" xr:uid="{00000000-0005-0000-0000-00000A7C0000}"/>
    <cellStyle name="Migliaia 36 8 2 2" xfId="31617" xr:uid="{00000000-0005-0000-0000-00000B7C0000}"/>
    <cellStyle name="Migliaia 36 8 2 2 2" xfId="36777" xr:uid="{00000000-0005-0000-0000-00000C7C0000}"/>
    <cellStyle name="Migliaia 36 8 2 2 3" xfId="42079" xr:uid="{00000000-0005-0000-0000-00000D7C0000}"/>
    <cellStyle name="Migliaia 36 8 2 3" xfId="34126" xr:uid="{00000000-0005-0000-0000-00000E7C0000}"/>
    <cellStyle name="Migliaia 36 8 2 4" xfId="39428" xr:uid="{00000000-0005-0000-0000-00000F7C0000}"/>
    <cellStyle name="Migliaia 36 8 3" xfId="16801" xr:uid="{00000000-0005-0000-0000-0000107C0000}"/>
    <cellStyle name="Migliaia 36 8 3 2" xfId="35734" xr:uid="{00000000-0005-0000-0000-0000117C0000}"/>
    <cellStyle name="Migliaia 36 8 3 3" xfId="41036" xr:uid="{00000000-0005-0000-0000-0000127C0000}"/>
    <cellStyle name="Migliaia 36 8 3 4" xfId="30207" xr:uid="{00000000-0005-0000-0000-0000137C0000}"/>
    <cellStyle name="Migliaia 36 8 4" xfId="33152" xr:uid="{00000000-0005-0000-0000-0000147C0000}"/>
    <cellStyle name="Migliaia 36 8 5" xfId="38385" xr:uid="{00000000-0005-0000-0000-0000157C0000}"/>
    <cellStyle name="Migliaia 36 8 6" xfId="12778" xr:uid="{00000000-0005-0000-0000-0000167C0000}"/>
    <cellStyle name="Migliaia 36 9" xfId="13497" xr:uid="{00000000-0005-0000-0000-0000177C0000}"/>
    <cellStyle name="Migliaia 36 9 2" xfId="30208" xr:uid="{00000000-0005-0000-0000-0000187C0000}"/>
    <cellStyle name="Migliaia 36 9 2 2" xfId="35735" xr:uid="{00000000-0005-0000-0000-0000197C0000}"/>
    <cellStyle name="Migliaia 36 9 2 3" xfId="41037" xr:uid="{00000000-0005-0000-0000-00001A7C0000}"/>
    <cellStyle name="Migliaia 36 9 3" xfId="33153" xr:uid="{00000000-0005-0000-0000-00001B7C0000}"/>
    <cellStyle name="Migliaia 36 9 4" xfId="38386" xr:uid="{00000000-0005-0000-0000-00001C7C0000}"/>
    <cellStyle name="Migliaia 37" xfId="545" xr:uid="{00000000-0005-0000-0000-00001D7C0000}"/>
    <cellStyle name="Migliaia 37 10" xfId="16802" xr:uid="{00000000-0005-0000-0000-00001E7C0000}"/>
    <cellStyle name="Migliaia 37 10 2" xfId="35736" xr:uid="{00000000-0005-0000-0000-00001F7C0000}"/>
    <cellStyle name="Migliaia 37 10 3" xfId="41038" xr:uid="{00000000-0005-0000-0000-0000207C0000}"/>
    <cellStyle name="Migliaia 37 10 4" xfId="30209" xr:uid="{00000000-0005-0000-0000-0000217C0000}"/>
    <cellStyle name="Migliaia 37 11" xfId="33154" xr:uid="{00000000-0005-0000-0000-0000227C0000}"/>
    <cellStyle name="Migliaia 37 12" xfId="38387" xr:uid="{00000000-0005-0000-0000-0000237C0000}"/>
    <cellStyle name="Migliaia 37 13" xfId="1871" xr:uid="{00000000-0005-0000-0000-0000247C0000}"/>
    <cellStyle name="Migliaia 37 2" xfId="546" xr:uid="{00000000-0005-0000-0000-0000257C0000}"/>
    <cellStyle name="Migliaia 37 2 2" xfId="2504" xr:uid="{00000000-0005-0000-0000-0000267C0000}"/>
    <cellStyle name="Migliaia 37 2 2 2" xfId="4478" xr:uid="{00000000-0005-0000-0000-0000277C0000}"/>
    <cellStyle name="Migliaia 37 2 2 2 2" xfId="10697" xr:uid="{00000000-0005-0000-0000-0000287C0000}"/>
    <cellStyle name="Migliaia 37 2 2 2 2 2" xfId="35737" xr:uid="{00000000-0005-0000-0000-0000297C0000}"/>
    <cellStyle name="Migliaia 37 2 2 2 2 3" xfId="41039" xr:uid="{00000000-0005-0000-0000-00002A7C0000}"/>
    <cellStyle name="Migliaia 37 2 2 2 3" xfId="14759" xr:uid="{00000000-0005-0000-0000-00002B7C0000}"/>
    <cellStyle name="Migliaia 37 2 2 2 4" xfId="16805" xr:uid="{00000000-0005-0000-0000-00002C7C0000}"/>
    <cellStyle name="Migliaia 37 2 2 2 4 2" xfId="38388" xr:uid="{00000000-0005-0000-0000-00002D7C0000}"/>
    <cellStyle name="Migliaia 37 2 2 2 5" xfId="12779" xr:uid="{00000000-0005-0000-0000-00002E7C0000}"/>
    <cellStyle name="Migliaia 37 2 2 3" xfId="7922" xr:uid="{00000000-0005-0000-0000-00002F7C0000}"/>
    <cellStyle name="Migliaia 37 2 2 3 2" xfId="31618" xr:uid="{00000000-0005-0000-0000-0000307C0000}"/>
    <cellStyle name="Migliaia 37 2 2 3 2 2" xfId="36778" xr:uid="{00000000-0005-0000-0000-0000317C0000}"/>
    <cellStyle name="Migliaia 37 2 2 3 2 3" xfId="42080" xr:uid="{00000000-0005-0000-0000-0000327C0000}"/>
    <cellStyle name="Migliaia 37 2 2 3 3" xfId="34127" xr:uid="{00000000-0005-0000-0000-0000337C0000}"/>
    <cellStyle name="Migliaia 37 2 2 3 4" xfId="39429" xr:uid="{00000000-0005-0000-0000-0000347C0000}"/>
    <cellStyle name="Migliaia 37 2 2 4" xfId="7052" xr:uid="{00000000-0005-0000-0000-0000357C0000}"/>
    <cellStyle name="Migliaia 37 2 2 4 2" xfId="17825" xr:uid="{00000000-0005-0000-0000-0000367C0000}"/>
    <cellStyle name="Migliaia 37 2 2 4 3" xfId="44760" xr:uid="{00000000-0005-0000-0000-0000377C0000}"/>
    <cellStyle name="Migliaia 37 2 2 4 4" xfId="46818" xr:uid="{00000000-0005-0000-0000-0000387C0000}"/>
    <cellStyle name="Migliaia 37 2 2 4 5" xfId="49834" xr:uid="{00000000-0005-0000-0000-0000397C0000}"/>
    <cellStyle name="Migliaia 37 2 2 5" xfId="16804" xr:uid="{00000000-0005-0000-0000-00003A7C0000}"/>
    <cellStyle name="Migliaia 37 2 2 6" xfId="21130" xr:uid="{00000000-0005-0000-0000-00003B7C0000}"/>
    <cellStyle name="Migliaia 37 2 3" xfId="4104" xr:uid="{00000000-0005-0000-0000-00003C7C0000}"/>
    <cellStyle name="Migliaia 37 2 3 2" xfId="10574" xr:uid="{00000000-0005-0000-0000-00003D7C0000}"/>
    <cellStyle name="Migliaia 37 2 3 2 2" xfId="31619" xr:uid="{00000000-0005-0000-0000-00003E7C0000}"/>
    <cellStyle name="Migliaia 37 2 3 2 2 2" xfId="36779" xr:uid="{00000000-0005-0000-0000-00003F7C0000}"/>
    <cellStyle name="Migliaia 37 2 3 2 2 3" xfId="42081" xr:uid="{00000000-0005-0000-0000-0000407C0000}"/>
    <cellStyle name="Migliaia 37 2 3 2 3" xfId="34128" xr:uid="{00000000-0005-0000-0000-0000417C0000}"/>
    <cellStyle name="Migliaia 37 2 3 2 4" xfId="39430" xr:uid="{00000000-0005-0000-0000-0000427C0000}"/>
    <cellStyle name="Migliaia 37 2 3 3" xfId="16806" xr:uid="{00000000-0005-0000-0000-0000437C0000}"/>
    <cellStyle name="Migliaia 37 2 3 3 2" xfId="35738" xr:uid="{00000000-0005-0000-0000-0000447C0000}"/>
    <cellStyle name="Migliaia 37 2 3 3 3" xfId="41040" xr:uid="{00000000-0005-0000-0000-0000457C0000}"/>
    <cellStyle name="Migliaia 37 2 3 3 4" xfId="30210" xr:uid="{00000000-0005-0000-0000-0000467C0000}"/>
    <cellStyle name="Migliaia 37 2 3 4" xfId="33155" xr:uid="{00000000-0005-0000-0000-0000477C0000}"/>
    <cellStyle name="Migliaia 37 2 3 5" xfId="38389" xr:uid="{00000000-0005-0000-0000-0000487C0000}"/>
    <cellStyle name="Migliaia 37 2 3 6" xfId="12780" xr:uid="{00000000-0005-0000-0000-0000497C0000}"/>
    <cellStyle name="Migliaia 37 2 4" xfId="3682" xr:uid="{00000000-0005-0000-0000-00004A7C0000}"/>
    <cellStyle name="Migliaia 37 2 4 2" xfId="10279" xr:uid="{00000000-0005-0000-0000-00004B7C0000}"/>
    <cellStyle name="Migliaia 37 2 4 2 2" xfId="35739" xr:uid="{00000000-0005-0000-0000-00004C7C0000}"/>
    <cellStyle name="Migliaia 37 2 4 2 3" xfId="41041" xr:uid="{00000000-0005-0000-0000-00004D7C0000}"/>
    <cellStyle name="Migliaia 37 2 4 3" xfId="15013" xr:uid="{00000000-0005-0000-0000-00004E7C0000}"/>
    <cellStyle name="Migliaia 37 2 4 4" xfId="16807" xr:uid="{00000000-0005-0000-0000-00004F7C0000}"/>
    <cellStyle name="Migliaia 37 2 4 4 2" xfId="38390" xr:uid="{00000000-0005-0000-0000-0000507C0000}"/>
    <cellStyle name="Migliaia 37 2 4 5" xfId="12781" xr:uid="{00000000-0005-0000-0000-0000517C0000}"/>
    <cellStyle name="Migliaia 37 2 5" xfId="9437" xr:uid="{00000000-0005-0000-0000-0000527C0000}"/>
    <cellStyle name="Migliaia 37 2 5 2" xfId="30211" xr:uid="{00000000-0005-0000-0000-0000537C0000}"/>
    <cellStyle name="Migliaia 37 2 5 2 2" xfId="35740" xr:uid="{00000000-0005-0000-0000-0000547C0000}"/>
    <cellStyle name="Migliaia 37 2 5 2 3" xfId="41042" xr:uid="{00000000-0005-0000-0000-0000557C0000}"/>
    <cellStyle name="Migliaia 37 2 5 3" xfId="33156" xr:uid="{00000000-0005-0000-0000-0000567C0000}"/>
    <cellStyle name="Migliaia 37 2 5 4" xfId="38391" xr:uid="{00000000-0005-0000-0000-0000577C0000}"/>
    <cellStyle name="Migliaia 37 2 6" xfId="16803" xr:uid="{00000000-0005-0000-0000-0000587C0000}"/>
    <cellStyle name="Migliaia 37 2 6 2" xfId="30212" xr:uid="{00000000-0005-0000-0000-0000597C0000}"/>
    <cellStyle name="Migliaia 37 2 6 2 2" xfId="35741" xr:uid="{00000000-0005-0000-0000-00005A7C0000}"/>
    <cellStyle name="Migliaia 37 2 6 2 3" xfId="41043" xr:uid="{00000000-0005-0000-0000-00005B7C0000}"/>
    <cellStyle name="Migliaia 37 2 6 3" xfId="33157" xr:uid="{00000000-0005-0000-0000-00005C7C0000}"/>
    <cellStyle name="Migliaia 37 2 6 4" xfId="38392" xr:uid="{00000000-0005-0000-0000-00005D7C0000}"/>
    <cellStyle name="Migliaia 37 2 6 5" xfId="21131" xr:uid="{00000000-0005-0000-0000-00005E7C0000}"/>
    <cellStyle name="Migliaia 37 2 7" xfId="21129" xr:uid="{00000000-0005-0000-0000-00005F7C0000}"/>
    <cellStyle name="Migliaia 37 2 8" xfId="1872" xr:uid="{00000000-0005-0000-0000-0000607C0000}"/>
    <cellStyle name="Migliaia 37 3" xfId="547" xr:uid="{00000000-0005-0000-0000-0000617C0000}"/>
    <cellStyle name="Migliaia 37 3 10" xfId="21132" xr:uid="{00000000-0005-0000-0000-0000627C0000}"/>
    <cellStyle name="Migliaia 37 3 11" xfId="12782" xr:uid="{00000000-0005-0000-0000-0000637C0000}"/>
    <cellStyle name="Migliaia 37 3 12" xfId="1873" xr:uid="{00000000-0005-0000-0000-0000647C0000}"/>
    <cellStyle name="Migliaia 37 3 2" xfId="548" xr:uid="{00000000-0005-0000-0000-0000657C0000}"/>
    <cellStyle name="Migliaia 37 3 2 2" xfId="4480" xr:uid="{00000000-0005-0000-0000-0000667C0000}"/>
    <cellStyle name="Migliaia 37 3 2 2 2" xfId="8310" xr:uid="{00000000-0005-0000-0000-0000677C0000}"/>
    <cellStyle name="Migliaia 37 3 2 2 2 2" xfId="14760" xr:uid="{00000000-0005-0000-0000-0000687C0000}"/>
    <cellStyle name="Migliaia 37 3 2 2 2 2 2" xfId="18178" xr:uid="{00000000-0005-0000-0000-0000697C0000}"/>
    <cellStyle name="Migliaia 37 3 2 2 2 2 2 2" xfId="35742" xr:uid="{00000000-0005-0000-0000-00006A7C0000}"/>
    <cellStyle name="Migliaia 37 3 2 2 2 2 3" xfId="41044" xr:uid="{00000000-0005-0000-0000-00006B7C0000}"/>
    <cellStyle name="Migliaia 37 3 2 2 2 2 4" xfId="30213" xr:uid="{00000000-0005-0000-0000-00006C7C0000}"/>
    <cellStyle name="Migliaia 37 3 2 2 2 3" xfId="33158" xr:uid="{00000000-0005-0000-0000-00006D7C0000}"/>
    <cellStyle name="Migliaia 37 3 2 2 2 4" xfId="38393" xr:uid="{00000000-0005-0000-0000-00006E7C0000}"/>
    <cellStyle name="Migliaia 37 3 2 2 2 5" xfId="44477" xr:uid="{00000000-0005-0000-0000-00006F7C0000}"/>
    <cellStyle name="Migliaia 37 3 2 2 2 6" xfId="47184" xr:uid="{00000000-0005-0000-0000-0000707C0000}"/>
    <cellStyle name="Migliaia 37 3 2 2 2 7" xfId="50200" xr:uid="{00000000-0005-0000-0000-0000717C0000}"/>
    <cellStyle name="Migliaia 37 3 2 2 2 8" xfId="13975" xr:uid="{00000000-0005-0000-0000-0000727C0000}"/>
    <cellStyle name="Migliaia 37 3 2 2 3" xfId="7865" xr:uid="{00000000-0005-0000-0000-0000737C0000}"/>
    <cellStyle name="Migliaia 37 3 2 2 4" xfId="7053" xr:uid="{00000000-0005-0000-0000-0000747C0000}"/>
    <cellStyle name="Migliaia 37 3 2 2 4 2" xfId="17826" xr:uid="{00000000-0005-0000-0000-0000757C0000}"/>
    <cellStyle name="Migliaia 37 3 2 2 4 3" xfId="44462" xr:uid="{00000000-0005-0000-0000-0000767C0000}"/>
    <cellStyle name="Migliaia 37 3 2 2 4 4" xfId="46819" xr:uid="{00000000-0005-0000-0000-0000777C0000}"/>
    <cellStyle name="Migliaia 37 3 2 2 4 5" xfId="49835" xr:uid="{00000000-0005-0000-0000-0000787C0000}"/>
    <cellStyle name="Migliaia 37 3 2 2 5" xfId="16810" xr:uid="{00000000-0005-0000-0000-0000797C0000}"/>
    <cellStyle name="Migliaia 37 3 2 2 6" xfId="21134" xr:uid="{00000000-0005-0000-0000-00007A7C0000}"/>
    <cellStyle name="Migliaia 37 3 2 3" xfId="3684" xr:uid="{00000000-0005-0000-0000-00007B7C0000}"/>
    <cellStyle name="Migliaia 37 3 2 3 2" xfId="8712" xr:uid="{00000000-0005-0000-0000-00007C7C0000}"/>
    <cellStyle name="Migliaia 37 3 2 3 2 2" xfId="35743" xr:uid="{00000000-0005-0000-0000-00007D7C0000}"/>
    <cellStyle name="Migliaia 37 3 2 3 2 3" xfId="41045" xr:uid="{00000000-0005-0000-0000-00007E7C0000}"/>
    <cellStyle name="Migliaia 37 3 2 3 2 4" xfId="30214" xr:uid="{00000000-0005-0000-0000-00007F7C0000}"/>
    <cellStyle name="Migliaia 37 3 2 3 3" xfId="8311" xr:uid="{00000000-0005-0000-0000-0000807C0000}"/>
    <cellStyle name="Migliaia 37 3 2 3 4" xfId="16811" xr:uid="{00000000-0005-0000-0000-0000817C0000}"/>
    <cellStyle name="Migliaia 37 3 2 3 4 2" xfId="38394" xr:uid="{00000000-0005-0000-0000-0000827C0000}"/>
    <cellStyle name="Migliaia 37 3 2 3 5" xfId="12783" xr:uid="{00000000-0005-0000-0000-0000837C0000}"/>
    <cellStyle name="Migliaia 37 3 2 4" xfId="7657" xr:uid="{00000000-0005-0000-0000-0000847C0000}"/>
    <cellStyle name="Migliaia 37 3 2 4 2" xfId="14394" xr:uid="{00000000-0005-0000-0000-0000857C0000}"/>
    <cellStyle name="Migliaia 37 3 2 4 2 2" xfId="35744" xr:uid="{00000000-0005-0000-0000-0000867C0000}"/>
    <cellStyle name="Migliaia 37 3 2 4 2 3" xfId="41046" xr:uid="{00000000-0005-0000-0000-0000877C0000}"/>
    <cellStyle name="Migliaia 37 3 2 4 3" xfId="33159" xr:uid="{00000000-0005-0000-0000-0000887C0000}"/>
    <cellStyle name="Migliaia 37 3 2 4 4" xfId="38395" xr:uid="{00000000-0005-0000-0000-0000897C0000}"/>
    <cellStyle name="Migliaia 37 3 2 4 5" xfId="13500" xr:uid="{00000000-0005-0000-0000-00008A7C0000}"/>
    <cellStyle name="Migliaia 37 3 2 5" xfId="13640" xr:uid="{00000000-0005-0000-0000-00008B7C0000}"/>
    <cellStyle name="Migliaia 37 3 2 5 2" xfId="30215" xr:uid="{00000000-0005-0000-0000-00008C7C0000}"/>
    <cellStyle name="Migliaia 37 3 2 5 2 2" xfId="35745" xr:uid="{00000000-0005-0000-0000-00008D7C0000}"/>
    <cellStyle name="Migliaia 37 3 2 5 2 3" xfId="41047" xr:uid="{00000000-0005-0000-0000-00008E7C0000}"/>
    <cellStyle name="Migliaia 37 3 2 5 3" xfId="33160" xr:uid="{00000000-0005-0000-0000-00008F7C0000}"/>
    <cellStyle name="Migliaia 37 3 2 5 4" xfId="38396" xr:uid="{00000000-0005-0000-0000-0000907C0000}"/>
    <cellStyle name="Migliaia 37 3 2 6" xfId="16809" xr:uid="{00000000-0005-0000-0000-0000917C0000}"/>
    <cellStyle name="Migliaia 37 3 2 6 2" xfId="30216" xr:uid="{00000000-0005-0000-0000-0000927C0000}"/>
    <cellStyle name="Migliaia 37 3 2 6 2 2" xfId="35746" xr:uid="{00000000-0005-0000-0000-0000937C0000}"/>
    <cellStyle name="Migliaia 37 3 2 6 2 3" xfId="41048" xr:uid="{00000000-0005-0000-0000-0000947C0000}"/>
    <cellStyle name="Migliaia 37 3 2 6 3" xfId="33161" xr:uid="{00000000-0005-0000-0000-0000957C0000}"/>
    <cellStyle name="Migliaia 37 3 2 6 4" xfId="38397" xr:uid="{00000000-0005-0000-0000-0000967C0000}"/>
    <cellStyle name="Migliaia 37 3 2 6 5" xfId="21135" xr:uid="{00000000-0005-0000-0000-0000977C0000}"/>
    <cellStyle name="Migliaia 37 3 2 7" xfId="21133" xr:uid="{00000000-0005-0000-0000-0000987C0000}"/>
    <cellStyle name="Migliaia 37 3 2 8" xfId="2506" xr:uid="{00000000-0005-0000-0000-0000997C0000}"/>
    <cellStyle name="Migliaia 37 3 3" xfId="2505" xr:uid="{00000000-0005-0000-0000-00009A7C0000}"/>
    <cellStyle name="Migliaia 37 3 3 2" xfId="4479" xr:uid="{00000000-0005-0000-0000-00009B7C0000}"/>
    <cellStyle name="Migliaia 37 3 3 2 2" xfId="6050" xr:uid="{00000000-0005-0000-0000-00009C7C0000}"/>
    <cellStyle name="Migliaia 37 3 3 2 2 2" xfId="35748" xr:uid="{00000000-0005-0000-0000-00009D7C0000}"/>
    <cellStyle name="Migliaia 37 3 3 2 2 3" xfId="41050" xr:uid="{00000000-0005-0000-0000-00009E7C0000}"/>
    <cellStyle name="Migliaia 37 3 3 2 3" xfId="14529" xr:uid="{00000000-0005-0000-0000-00009F7C0000}"/>
    <cellStyle name="Migliaia 37 3 3 2 4" xfId="16813" xr:uid="{00000000-0005-0000-0000-0000A07C0000}"/>
    <cellStyle name="Migliaia 37 3 3 2 4 2" xfId="38399" xr:uid="{00000000-0005-0000-0000-0000A17C0000}"/>
    <cellStyle name="Migliaia 37 3 3 2 5" xfId="12785" xr:uid="{00000000-0005-0000-0000-0000A27C0000}"/>
    <cellStyle name="Migliaia 37 3 3 3" xfId="5802" xr:uid="{00000000-0005-0000-0000-0000A37C0000}"/>
    <cellStyle name="Migliaia 37 3 3 3 2" xfId="30218" xr:uid="{00000000-0005-0000-0000-0000A47C0000}"/>
    <cellStyle name="Migliaia 37 3 3 3 2 2" xfId="35749" xr:uid="{00000000-0005-0000-0000-0000A57C0000}"/>
    <cellStyle name="Migliaia 37 3 3 3 2 3" xfId="41051" xr:uid="{00000000-0005-0000-0000-0000A67C0000}"/>
    <cellStyle name="Migliaia 37 3 3 3 3" xfId="33163" xr:uid="{00000000-0005-0000-0000-0000A77C0000}"/>
    <cellStyle name="Migliaia 37 3 3 3 4" xfId="38400" xr:uid="{00000000-0005-0000-0000-0000A87C0000}"/>
    <cellStyle name="Migliaia 37 3 3 4" xfId="16812" xr:uid="{00000000-0005-0000-0000-0000A97C0000}"/>
    <cellStyle name="Migliaia 37 3 3 4 2" xfId="30219" xr:uid="{00000000-0005-0000-0000-0000AA7C0000}"/>
    <cellStyle name="Migliaia 37 3 3 4 2 2" xfId="35750" xr:uid="{00000000-0005-0000-0000-0000AB7C0000}"/>
    <cellStyle name="Migliaia 37 3 3 4 2 3" xfId="41052" xr:uid="{00000000-0005-0000-0000-0000AC7C0000}"/>
    <cellStyle name="Migliaia 37 3 3 4 3" xfId="33164" xr:uid="{00000000-0005-0000-0000-0000AD7C0000}"/>
    <cellStyle name="Migliaia 37 3 3 4 4" xfId="38401" xr:uid="{00000000-0005-0000-0000-0000AE7C0000}"/>
    <cellStyle name="Migliaia 37 3 3 4 5" xfId="21136" xr:uid="{00000000-0005-0000-0000-0000AF7C0000}"/>
    <cellStyle name="Migliaia 37 3 3 5" xfId="21137" xr:uid="{00000000-0005-0000-0000-0000B07C0000}"/>
    <cellStyle name="Migliaia 37 3 3 5 2" xfId="30220" xr:uid="{00000000-0005-0000-0000-0000B17C0000}"/>
    <cellStyle name="Migliaia 37 3 3 5 2 2" xfId="35751" xr:uid="{00000000-0005-0000-0000-0000B27C0000}"/>
    <cellStyle name="Migliaia 37 3 3 5 2 3" xfId="41053" xr:uid="{00000000-0005-0000-0000-0000B37C0000}"/>
    <cellStyle name="Migliaia 37 3 3 5 3" xfId="33165" xr:uid="{00000000-0005-0000-0000-0000B47C0000}"/>
    <cellStyle name="Migliaia 37 3 3 5 4" xfId="38402" xr:uid="{00000000-0005-0000-0000-0000B57C0000}"/>
    <cellStyle name="Migliaia 37 3 3 6" xfId="30217" xr:uid="{00000000-0005-0000-0000-0000B67C0000}"/>
    <cellStyle name="Migliaia 37 3 3 6 2" xfId="35747" xr:uid="{00000000-0005-0000-0000-0000B77C0000}"/>
    <cellStyle name="Migliaia 37 3 3 6 3" xfId="41049" xr:uid="{00000000-0005-0000-0000-0000B87C0000}"/>
    <cellStyle name="Migliaia 37 3 3 7" xfId="33162" xr:uid="{00000000-0005-0000-0000-0000B97C0000}"/>
    <cellStyle name="Migliaia 37 3 3 8" xfId="38398" xr:uid="{00000000-0005-0000-0000-0000BA7C0000}"/>
    <cellStyle name="Migliaia 37 3 3 9" xfId="12784" xr:uid="{00000000-0005-0000-0000-0000BB7C0000}"/>
    <cellStyle name="Migliaia 37 3 4" xfId="3295" xr:uid="{00000000-0005-0000-0000-0000BC7C0000}"/>
    <cellStyle name="Migliaia 37 3 4 2" xfId="4805" xr:uid="{00000000-0005-0000-0000-0000BD7C0000}"/>
    <cellStyle name="Migliaia 37 3 4 2 2" xfId="10757" xr:uid="{00000000-0005-0000-0000-0000BE7C0000}"/>
    <cellStyle name="Migliaia 37 3 4 2 3" xfId="14890" xr:uid="{00000000-0005-0000-0000-0000BF7C0000}"/>
    <cellStyle name="Migliaia 37 3 4 2 4" xfId="16815" xr:uid="{00000000-0005-0000-0000-0000C07C0000}"/>
    <cellStyle name="Migliaia 37 3 4 2 5" xfId="28676" xr:uid="{00000000-0005-0000-0000-0000C17C0000}"/>
    <cellStyle name="Migliaia 37 3 4 2 6" xfId="12787" xr:uid="{00000000-0005-0000-0000-0000C27C0000}"/>
    <cellStyle name="Migliaia 37 3 4 3" xfId="10005" xr:uid="{00000000-0005-0000-0000-0000C37C0000}"/>
    <cellStyle name="Migliaia 37 3 4 3 2" xfId="31620" xr:uid="{00000000-0005-0000-0000-0000C47C0000}"/>
    <cellStyle name="Migliaia 37 3 4 3 2 2" xfId="36780" xr:uid="{00000000-0005-0000-0000-0000C57C0000}"/>
    <cellStyle name="Migliaia 37 3 4 3 2 3" xfId="42082" xr:uid="{00000000-0005-0000-0000-0000C67C0000}"/>
    <cellStyle name="Migliaia 37 3 4 3 3" xfId="34129" xr:uid="{00000000-0005-0000-0000-0000C77C0000}"/>
    <cellStyle name="Migliaia 37 3 4 3 4" xfId="39431" xr:uid="{00000000-0005-0000-0000-0000C87C0000}"/>
    <cellStyle name="Migliaia 37 3 4 4" xfId="16814" xr:uid="{00000000-0005-0000-0000-0000C97C0000}"/>
    <cellStyle name="Migliaia 37 3 4 4 2" xfId="35752" xr:uid="{00000000-0005-0000-0000-0000CA7C0000}"/>
    <cellStyle name="Migliaia 37 3 4 4 3" xfId="41054" xr:uid="{00000000-0005-0000-0000-0000CB7C0000}"/>
    <cellStyle name="Migliaia 37 3 4 4 4" xfId="30221" xr:uid="{00000000-0005-0000-0000-0000CC7C0000}"/>
    <cellStyle name="Migliaia 37 3 4 5" xfId="33166" xr:uid="{00000000-0005-0000-0000-0000CD7C0000}"/>
    <cellStyle name="Migliaia 37 3 4 6" xfId="38403" xr:uid="{00000000-0005-0000-0000-0000CE7C0000}"/>
    <cellStyle name="Migliaia 37 3 4 7" xfId="12786" xr:uid="{00000000-0005-0000-0000-0000CF7C0000}"/>
    <cellStyle name="Migliaia 37 3 5" xfId="4105" xr:uid="{00000000-0005-0000-0000-0000D07C0000}"/>
    <cellStyle name="Migliaia 37 3 5 2" xfId="10575" xr:uid="{00000000-0005-0000-0000-0000D17C0000}"/>
    <cellStyle name="Migliaia 37 3 5 2 2" xfId="31621" xr:uid="{00000000-0005-0000-0000-0000D27C0000}"/>
    <cellStyle name="Migliaia 37 3 5 2 2 2" xfId="36781" xr:uid="{00000000-0005-0000-0000-0000D37C0000}"/>
    <cellStyle name="Migliaia 37 3 5 2 2 3" xfId="42083" xr:uid="{00000000-0005-0000-0000-0000D47C0000}"/>
    <cellStyle name="Migliaia 37 3 5 2 3" xfId="34130" xr:uid="{00000000-0005-0000-0000-0000D57C0000}"/>
    <cellStyle name="Migliaia 37 3 5 2 4" xfId="39432" xr:uid="{00000000-0005-0000-0000-0000D67C0000}"/>
    <cellStyle name="Migliaia 37 3 5 3" xfId="16816" xr:uid="{00000000-0005-0000-0000-0000D77C0000}"/>
    <cellStyle name="Migliaia 37 3 5 3 2" xfId="35753" xr:uid="{00000000-0005-0000-0000-0000D87C0000}"/>
    <cellStyle name="Migliaia 37 3 5 3 3" xfId="41055" xr:uid="{00000000-0005-0000-0000-0000D97C0000}"/>
    <cellStyle name="Migliaia 37 3 5 3 4" xfId="30222" xr:uid="{00000000-0005-0000-0000-0000DA7C0000}"/>
    <cellStyle name="Migliaia 37 3 5 4" xfId="33167" xr:uid="{00000000-0005-0000-0000-0000DB7C0000}"/>
    <cellStyle name="Migliaia 37 3 5 5" xfId="38404" xr:uid="{00000000-0005-0000-0000-0000DC7C0000}"/>
    <cellStyle name="Migliaia 37 3 5 6" xfId="12788" xr:uid="{00000000-0005-0000-0000-0000DD7C0000}"/>
    <cellStyle name="Migliaia 37 3 6" xfId="3683" xr:uid="{00000000-0005-0000-0000-0000DE7C0000}"/>
    <cellStyle name="Migliaia 37 3 6 2" xfId="10280" xr:uid="{00000000-0005-0000-0000-0000DF7C0000}"/>
    <cellStyle name="Migliaia 37 3 6 2 2" xfId="35754" xr:uid="{00000000-0005-0000-0000-0000E07C0000}"/>
    <cellStyle name="Migliaia 37 3 6 2 3" xfId="41056" xr:uid="{00000000-0005-0000-0000-0000E17C0000}"/>
    <cellStyle name="Migliaia 37 3 6 3" xfId="14329" xr:uid="{00000000-0005-0000-0000-0000E27C0000}"/>
    <cellStyle name="Migliaia 37 3 6 4" xfId="16817" xr:uid="{00000000-0005-0000-0000-0000E37C0000}"/>
    <cellStyle name="Migliaia 37 3 6 4 2" xfId="38405" xr:uid="{00000000-0005-0000-0000-0000E47C0000}"/>
    <cellStyle name="Migliaia 37 3 6 5" xfId="12789" xr:uid="{00000000-0005-0000-0000-0000E57C0000}"/>
    <cellStyle name="Migliaia 37 3 7" xfId="8470" xr:uid="{00000000-0005-0000-0000-0000E67C0000}"/>
    <cellStyle name="Migliaia 37 3 7 2" xfId="30223" xr:uid="{00000000-0005-0000-0000-0000E77C0000}"/>
    <cellStyle name="Migliaia 37 3 7 2 2" xfId="35755" xr:uid="{00000000-0005-0000-0000-0000E87C0000}"/>
    <cellStyle name="Migliaia 37 3 7 2 3" xfId="41057" xr:uid="{00000000-0005-0000-0000-0000E97C0000}"/>
    <cellStyle name="Migliaia 37 3 7 3" xfId="33168" xr:uid="{00000000-0005-0000-0000-0000EA7C0000}"/>
    <cellStyle name="Migliaia 37 3 7 4" xfId="38406" xr:uid="{00000000-0005-0000-0000-0000EB7C0000}"/>
    <cellStyle name="Migliaia 37 3 8" xfId="13641" xr:uid="{00000000-0005-0000-0000-0000EC7C0000}"/>
    <cellStyle name="Migliaia 37 3 8 2" xfId="30224" xr:uid="{00000000-0005-0000-0000-0000ED7C0000}"/>
    <cellStyle name="Migliaia 37 3 8 2 2" xfId="35756" xr:uid="{00000000-0005-0000-0000-0000EE7C0000}"/>
    <cellStyle name="Migliaia 37 3 8 2 3" xfId="41058" xr:uid="{00000000-0005-0000-0000-0000EF7C0000}"/>
    <cellStyle name="Migliaia 37 3 8 3" xfId="33169" xr:uid="{00000000-0005-0000-0000-0000F07C0000}"/>
    <cellStyle name="Migliaia 37 3 8 4" xfId="38407" xr:uid="{00000000-0005-0000-0000-0000F17C0000}"/>
    <cellStyle name="Migliaia 37 3 8 5" xfId="21138" xr:uid="{00000000-0005-0000-0000-0000F27C0000}"/>
    <cellStyle name="Migliaia 37 3 9" xfId="16808" xr:uid="{00000000-0005-0000-0000-0000F37C0000}"/>
    <cellStyle name="Migliaia 37 4" xfId="549" xr:uid="{00000000-0005-0000-0000-0000F47C0000}"/>
    <cellStyle name="Migliaia 37 4 2" xfId="4481" xr:uid="{00000000-0005-0000-0000-0000F57C0000}"/>
    <cellStyle name="Migliaia 37 4 2 2" xfId="5149" xr:uid="{00000000-0005-0000-0000-0000F67C0000}"/>
    <cellStyle name="Migliaia 37 4 2 2 2" xfId="30225" xr:uid="{00000000-0005-0000-0000-0000F77C0000}"/>
    <cellStyle name="Migliaia 37 4 2 2 2 2" xfId="35757" xr:uid="{00000000-0005-0000-0000-0000F87C0000}"/>
    <cellStyle name="Migliaia 37 4 2 2 2 3" xfId="41059" xr:uid="{00000000-0005-0000-0000-0000F97C0000}"/>
    <cellStyle name="Migliaia 37 4 2 2 3" xfId="33170" xr:uid="{00000000-0005-0000-0000-0000FA7C0000}"/>
    <cellStyle name="Migliaia 37 4 2 2 4" xfId="38408" xr:uid="{00000000-0005-0000-0000-0000FB7C0000}"/>
    <cellStyle name="Migliaia 37 4 2 3" xfId="8312" xr:uid="{00000000-0005-0000-0000-0000FC7C0000}"/>
    <cellStyle name="Migliaia 37 4 2 3 2" xfId="30226" xr:uid="{00000000-0005-0000-0000-0000FD7C0000}"/>
    <cellStyle name="Migliaia 37 4 2 3 2 2" xfId="35758" xr:uid="{00000000-0005-0000-0000-0000FE7C0000}"/>
    <cellStyle name="Migliaia 37 4 2 3 2 3" xfId="41060" xr:uid="{00000000-0005-0000-0000-0000FF7C0000}"/>
    <cellStyle name="Migliaia 37 4 2 3 3" xfId="33171" xr:uid="{00000000-0005-0000-0000-0000007D0000}"/>
    <cellStyle name="Migliaia 37 4 2 3 4" xfId="38409" xr:uid="{00000000-0005-0000-0000-0000017D0000}"/>
    <cellStyle name="Migliaia 37 4 2 4" xfId="7659" xr:uid="{00000000-0005-0000-0000-0000027D0000}"/>
    <cellStyle name="Migliaia 37 4 2 5" xfId="7055" xr:uid="{00000000-0005-0000-0000-0000037D0000}"/>
    <cellStyle name="Migliaia 37 4 2 5 2" xfId="17828" xr:uid="{00000000-0005-0000-0000-0000047D0000}"/>
    <cellStyle name="Migliaia 37 4 2 5 3" xfId="20522" xr:uid="{00000000-0005-0000-0000-0000057D0000}"/>
    <cellStyle name="Migliaia 37 4 2 5 4" xfId="46821" xr:uid="{00000000-0005-0000-0000-0000067D0000}"/>
    <cellStyle name="Migliaia 37 4 2 5 5" xfId="49837" xr:uid="{00000000-0005-0000-0000-0000077D0000}"/>
    <cellStyle name="Migliaia 37 4 2 6" xfId="16819" xr:uid="{00000000-0005-0000-0000-0000087D0000}"/>
    <cellStyle name="Migliaia 37 4 2 7" xfId="21140" xr:uid="{00000000-0005-0000-0000-0000097D0000}"/>
    <cellStyle name="Migliaia 37 4 3" xfId="5150" xr:uid="{00000000-0005-0000-0000-00000A7D0000}"/>
    <cellStyle name="Migliaia 37 4 3 2" xfId="14530" xr:uid="{00000000-0005-0000-0000-00000B7D0000}"/>
    <cellStyle name="Migliaia 37 4 3 2 2" xfId="35759" xr:uid="{00000000-0005-0000-0000-00000C7D0000}"/>
    <cellStyle name="Migliaia 37 4 3 2 3" xfId="41061" xr:uid="{00000000-0005-0000-0000-00000D7D0000}"/>
    <cellStyle name="Migliaia 37 4 3 3" xfId="33172" xr:uid="{00000000-0005-0000-0000-00000E7D0000}"/>
    <cellStyle name="Migliaia 37 4 3 4" xfId="38410" xr:uid="{00000000-0005-0000-0000-00000F7D0000}"/>
    <cellStyle name="Migliaia 37 4 3 5" xfId="13639" xr:uid="{00000000-0005-0000-0000-0000107D0000}"/>
    <cellStyle name="Migliaia 37 4 4" xfId="8313" xr:uid="{00000000-0005-0000-0000-0000117D0000}"/>
    <cellStyle name="Migliaia 37 4 4 2" xfId="30227" xr:uid="{00000000-0005-0000-0000-0000127D0000}"/>
    <cellStyle name="Migliaia 37 4 4 2 2" xfId="35760" xr:uid="{00000000-0005-0000-0000-0000137D0000}"/>
    <cellStyle name="Migliaia 37 4 4 2 3" xfId="41062" xr:uid="{00000000-0005-0000-0000-0000147D0000}"/>
    <cellStyle name="Migliaia 37 4 4 3" xfId="33173" xr:uid="{00000000-0005-0000-0000-0000157D0000}"/>
    <cellStyle name="Migliaia 37 4 4 4" xfId="38411" xr:uid="{00000000-0005-0000-0000-0000167D0000}"/>
    <cellStyle name="Migliaia 37 4 5" xfId="7658" xr:uid="{00000000-0005-0000-0000-0000177D0000}"/>
    <cellStyle name="Migliaia 37 4 5 2" xfId="30228" xr:uid="{00000000-0005-0000-0000-0000187D0000}"/>
    <cellStyle name="Migliaia 37 4 5 2 2" xfId="35761" xr:uid="{00000000-0005-0000-0000-0000197D0000}"/>
    <cellStyle name="Migliaia 37 4 5 2 3" xfId="41063" xr:uid="{00000000-0005-0000-0000-00001A7D0000}"/>
    <cellStyle name="Migliaia 37 4 5 3" xfId="33174" xr:uid="{00000000-0005-0000-0000-00001B7D0000}"/>
    <cellStyle name="Migliaia 37 4 5 4" xfId="38412" xr:uid="{00000000-0005-0000-0000-00001C7D0000}"/>
    <cellStyle name="Migliaia 37 4 6" xfId="7054" xr:uid="{00000000-0005-0000-0000-00001D7D0000}"/>
    <cellStyle name="Migliaia 37 4 6 2" xfId="17827" xr:uid="{00000000-0005-0000-0000-00001E7D0000}"/>
    <cellStyle name="Migliaia 37 4 6 2 2" xfId="35762" xr:uid="{00000000-0005-0000-0000-00001F7D0000}"/>
    <cellStyle name="Migliaia 37 4 6 2 3" xfId="41064" xr:uid="{00000000-0005-0000-0000-0000207D0000}"/>
    <cellStyle name="Migliaia 37 4 6 2 4" xfId="30229" xr:uid="{00000000-0005-0000-0000-0000217D0000}"/>
    <cellStyle name="Migliaia 37 4 6 3" xfId="33175" xr:uid="{00000000-0005-0000-0000-0000227D0000}"/>
    <cellStyle name="Migliaia 37 4 6 4" xfId="38413" xr:uid="{00000000-0005-0000-0000-0000237D0000}"/>
    <cellStyle name="Migliaia 37 4 6 5" xfId="21141" xr:uid="{00000000-0005-0000-0000-0000247D0000}"/>
    <cellStyle name="Migliaia 37 4 6 6" xfId="42534" xr:uid="{00000000-0005-0000-0000-0000257D0000}"/>
    <cellStyle name="Migliaia 37 4 6 7" xfId="46820" xr:uid="{00000000-0005-0000-0000-0000267D0000}"/>
    <cellStyle name="Migliaia 37 4 6 8" xfId="49836" xr:uid="{00000000-0005-0000-0000-0000277D0000}"/>
    <cellStyle name="Migliaia 37 4 7" xfId="16818" xr:uid="{00000000-0005-0000-0000-0000287D0000}"/>
    <cellStyle name="Migliaia 37 4 7 2" xfId="30230" xr:uid="{00000000-0005-0000-0000-0000297D0000}"/>
    <cellStyle name="Migliaia 37 4 7 2 2" xfId="35763" xr:uid="{00000000-0005-0000-0000-00002A7D0000}"/>
    <cellStyle name="Migliaia 37 4 7 2 3" xfId="41065" xr:uid="{00000000-0005-0000-0000-00002B7D0000}"/>
    <cellStyle name="Migliaia 37 4 7 3" xfId="33176" xr:uid="{00000000-0005-0000-0000-00002C7D0000}"/>
    <cellStyle name="Migliaia 37 4 7 4" xfId="38414" xr:uid="{00000000-0005-0000-0000-00002D7D0000}"/>
    <cellStyle name="Migliaia 37 4 7 5" xfId="21142" xr:uid="{00000000-0005-0000-0000-00002E7D0000}"/>
    <cellStyle name="Migliaia 37 4 8" xfId="21139" xr:uid="{00000000-0005-0000-0000-00002F7D0000}"/>
    <cellStyle name="Migliaia 37 4 9" xfId="2507" xr:uid="{00000000-0005-0000-0000-0000307D0000}"/>
    <cellStyle name="Migliaia 37 5" xfId="550" xr:uid="{00000000-0005-0000-0000-0000317D0000}"/>
    <cellStyle name="Migliaia 37 5 2" xfId="4482" xr:uid="{00000000-0005-0000-0000-0000327D0000}"/>
    <cellStyle name="Migliaia 37 5 2 2" xfId="14761" xr:uid="{00000000-0005-0000-0000-0000337D0000}"/>
    <cellStyle name="Migliaia 37 5 2 2 2" xfId="35764" xr:uid="{00000000-0005-0000-0000-0000347D0000}"/>
    <cellStyle name="Migliaia 37 5 2 2 3" xfId="41066" xr:uid="{00000000-0005-0000-0000-0000357D0000}"/>
    <cellStyle name="Migliaia 37 5 2 3" xfId="16821" xr:uid="{00000000-0005-0000-0000-0000367D0000}"/>
    <cellStyle name="Migliaia 37 5 2 3 2" xfId="33177" xr:uid="{00000000-0005-0000-0000-0000377D0000}"/>
    <cellStyle name="Migliaia 37 5 2 4" xfId="38415" xr:uid="{00000000-0005-0000-0000-0000387D0000}"/>
    <cellStyle name="Migliaia 37 5 2 5" xfId="12790" xr:uid="{00000000-0005-0000-0000-0000397D0000}"/>
    <cellStyle name="Migliaia 37 5 3" xfId="7660" xr:uid="{00000000-0005-0000-0000-00003A7D0000}"/>
    <cellStyle name="Migliaia 37 5 3 2" xfId="30231" xr:uid="{00000000-0005-0000-0000-00003B7D0000}"/>
    <cellStyle name="Migliaia 37 5 3 2 2" xfId="35765" xr:uid="{00000000-0005-0000-0000-00003C7D0000}"/>
    <cellStyle name="Migliaia 37 5 3 2 3" xfId="41067" xr:uid="{00000000-0005-0000-0000-00003D7D0000}"/>
    <cellStyle name="Migliaia 37 5 3 3" xfId="33178" xr:uid="{00000000-0005-0000-0000-00003E7D0000}"/>
    <cellStyle name="Migliaia 37 5 3 4" xfId="38416" xr:uid="{00000000-0005-0000-0000-00003F7D0000}"/>
    <cellStyle name="Migliaia 37 5 4" xfId="7056" xr:uid="{00000000-0005-0000-0000-0000407D0000}"/>
    <cellStyle name="Migliaia 37 5 4 2" xfId="17829" xr:uid="{00000000-0005-0000-0000-0000417D0000}"/>
    <cellStyle name="Migliaia 37 5 4 2 2" xfId="35766" xr:uid="{00000000-0005-0000-0000-0000427D0000}"/>
    <cellStyle name="Migliaia 37 5 4 2 3" xfId="41068" xr:uid="{00000000-0005-0000-0000-0000437D0000}"/>
    <cellStyle name="Migliaia 37 5 4 2 4" xfId="30232" xr:uid="{00000000-0005-0000-0000-0000447D0000}"/>
    <cellStyle name="Migliaia 37 5 4 3" xfId="33179" xr:uid="{00000000-0005-0000-0000-0000457D0000}"/>
    <cellStyle name="Migliaia 37 5 4 4" xfId="38417" xr:uid="{00000000-0005-0000-0000-0000467D0000}"/>
    <cellStyle name="Migliaia 37 5 4 5" xfId="21144" xr:uid="{00000000-0005-0000-0000-0000477D0000}"/>
    <cellStyle name="Migliaia 37 5 4 6" xfId="42535" xr:uid="{00000000-0005-0000-0000-0000487D0000}"/>
    <cellStyle name="Migliaia 37 5 4 7" xfId="46822" xr:uid="{00000000-0005-0000-0000-0000497D0000}"/>
    <cellStyle name="Migliaia 37 5 4 8" xfId="49838" xr:uid="{00000000-0005-0000-0000-00004A7D0000}"/>
    <cellStyle name="Migliaia 37 5 5" xfId="16820" xr:uid="{00000000-0005-0000-0000-00004B7D0000}"/>
    <cellStyle name="Migliaia 37 5 5 2" xfId="30233" xr:uid="{00000000-0005-0000-0000-00004C7D0000}"/>
    <cellStyle name="Migliaia 37 5 5 2 2" xfId="35767" xr:uid="{00000000-0005-0000-0000-00004D7D0000}"/>
    <cellStyle name="Migliaia 37 5 5 2 3" xfId="41069" xr:uid="{00000000-0005-0000-0000-00004E7D0000}"/>
    <cellStyle name="Migliaia 37 5 5 3" xfId="33180" xr:uid="{00000000-0005-0000-0000-00004F7D0000}"/>
    <cellStyle name="Migliaia 37 5 5 4" xfId="38418" xr:uid="{00000000-0005-0000-0000-0000507D0000}"/>
    <cellStyle name="Migliaia 37 5 5 5" xfId="21145" xr:uid="{00000000-0005-0000-0000-0000517D0000}"/>
    <cellStyle name="Migliaia 37 5 6" xfId="21146" xr:uid="{00000000-0005-0000-0000-0000527D0000}"/>
    <cellStyle name="Migliaia 37 5 6 2" xfId="30234" xr:uid="{00000000-0005-0000-0000-0000537D0000}"/>
    <cellStyle name="Migliaia 37 5 6 2 2" xfId="35768" xr:uid="{00000000-0005-0000-0000-0000547D0000}"/>
    <cellStyle name="Migliaia 37 5 6 2 3" xfId="41070" xr:uid="{00000000-0005-0000-0000-0000557D0000}"/>
    <cellStyle name="Migliaia 37 5 6 3" xfId="33181" xr:uid="{00000000-0005-0000-0000-0000567D0000}"/>
    <cellStyle name="Migliaia 37 5 6 4" xfId="38419" xr:uid="{00000000-0005-0000-0000-0000577D0000}"/>
    <cellStyle name="Migliaia 37 5 7" xfId="21143" xr:uid="{00000000-0005-0000-0000-0000587D0000}"/>
    <cellStyle name="Migliaia 37 5 8" xfId="2508" xr:uid="{00000000-0005-0000-0000-0000597D0000}"/>
    <cellStyle name="Migliaia 37 6" xfId="2503" xr:uid="{00000000-0005-0000-0000-00005A7D0000}"/>
    <cellStyle name="Migliaia 37 6 2" xfId="4477" xr:uid="{00000000-0005-0000-0000-00005B7D0000}"/>
    <cellStyle name="Migliaia 37 6 2 2" xfId="6049" xr:uid="{00000000-0005-0000-0000-00005C7D0000}"/>
    <cellStyle name="Migliaia 37 6 2 3" xfId="14957" xr:uid="{00000000-0005-0000-0000-00005D7D0000}"/>
    <cellStyle name="Migliaia 37 6 2 4" xfId="16823" xr:uid="{00000000-0005-0000-0000-00005E7D0000}"/>
    <cellStyle name="Migliaia 37 6 2 5" xfId="28677" xr:uid="{00000000-0005-0000-0000-00005F7D0000}"/>
    <cellStyle name="Migliaia 37 6 2 6" xfId="12792" xr:uid="{00000000-0005-0000-0000-0000607D0000}"/>
    <cellStyle name="Migliaia 37 6 3" xfId="5801" xr:uid="{00000000-0005-0000-0000-0000617D0000}"/>
    <cellStyle name="Migliaia 37 6 3 2" xfId="31622" xr:uid="{00000000-0005-0000-0000-0000627D0000}"/>
    <cellStyle name="Migliaia 37 6 3 2 2" xfId="36782" xr:uid="{00000000-0005-0000-0000-0000637D0000}"/>
    <cellStyle name="Migliaia 37 6 3 2 3" xfId="42084" xr:uid="{00000000-0005-0000-0000-0000647D0000}"/>
    <cellStyle name="Migliaia 37 6 3 3" xfId="34131" xr:uid="{00000000-0005-0000-0000-0000657D0000}"/>
    <cellStyle name="Migliaia 37 6 3 4" xfId="39433" xr:uid="{00000000-0005-0000-0000-0000667D0000}"/>
    <cellStyle name="Migliaia 37 6 4" xfId="16822" xr:uid="{00000000-0005-0000-0000-0000677D0000}"/>
    <cellStyle name="Migliaia 37 6 4 2" xfId="35769" xr:uid="{00000000-0005-0000-0000-0000687D0000}"/>
    <cellStyle name="Migliaia 37 6 4 3" xfId="41071" xr:uid="{00000000-0005-0000-0000-0000697D0000}"/>
    <cellStyle name="Migliaia 37 6 4 4" xfId="30235" xr:uid="{00000000-0005-0000-0000-00006A7D0000}"/>
    <cellStyle name="Migliaia 37 6 5" xfId="33182" xr:uid="{00000000-0005-0000-0000-00006B7D0000}"/>
    <cellStyle name="Migliaia 37 6 6" xfId="38420" xr:uid="{00000000-0005-0000-0000-00006C7D0000}"/>
    <cellStyle name="Migliaia 37 6 7" xfId="12791" xr:uid="{00000000-0005-0000-0000-00006D7D0000}"/>
    <cellStyle name="Migliaia 37 7" xfId="4103" xr:uid="{00000000-0005-0000-0000-00006E7D0000}"/>
    <cellStyle name="Migliaia 37 7 2" xfId="10573" xr:uid="{00000000-0005-0000-0000-00006F7D0000}"/>
    <cellStyle name="Migliaia 37 7 2 2" xfId="31623" xr:uid="{00000000-0005-0000-0000-0000707D0000}"/>
    <cellStyle name="Migliaia 37 7 2 2 2" xfId="36783" xr:uid="{00000000-0005-0000-0000-0000717D0000}"/>
    <cellStyle name="Migliaia 37 7 2 2 3" xfId="42085" xr:uid="{00000000-0005-0000-0000-0000727D0000}"/>
    <cellStyle name="Migliaia 37 7 2 3" xfId="34132" xr:uid="{00000000-0005-0000-0000-0000737D0000}"/>
    <cellStyle name="Migliaia 37 7 2 4" xfId="39434" xr:uid="{00000000-0005-0000-0000-0000747D0000}"/>
    <cellStyle name="Migliaia 37 7 3" xfId="16824" xr:uid="{00000000-0005-0000-0000-0000757D0000}"/>
    <cellStyle name="Migliaia 37 7 3 2" xfId="35770" xr:uid="{00000000-0005-0000-0000-0000767D0000}"/>
    <cellStyle name="Migliaia 37 7 3 3" xfId="41072" xr:uid="{00000000-0005-0000-0000-0000777D0000}"/>
    <cellStyle name="Migliaia 37 7 3 4" xfId="30236" xr:uid="{00000000-0005-0000-0000-0000787D0000}"/>
    <cellStyle name="Migliaia 37 7 4" xfId="33183" xr:uid="{00000000-0005-0000-0000-0000797D0000}"/>
    <cellStyle name="Migliaia 37 7 5" xfId="38421" xr:uid="{00000000-0005-0000-0000-00007A7D0000}"/>
    <cellStyle name="Migliaia 37 7 6" xfId="12793" xr:uid="{00000000-0005-0000-0000-00007B7D0000}"/>
    <cellStyle name="Migliaia 37 8" xfId="3681" xr:uid="{00000000-0005-0000-0000-00007C7D0000}"/>
    <cellStyle name="Migliaia 37 8 2" xfId="10278" xr:uid="{00000000-0005-0000-0000-00007D7D0000}"/>
    <cellStyle name="Migliaia 37 8 2 2" xfId="31624" xr:uid="{00000000-0005-0000-0000-00007E7D0000}"/>
    <cellStyle name="Migliaia 37 8 2 2 2" xfId="36784" xr:uid="{00000000-0005-0000-0000-00007F7D0000}"/>
    <cellStyle name="Migliaia 37 8 2 2 3" xfId="42086" xr:uid="{00000000-0005-0000-0000-0000807D0000}"/>
    <cellStyle name="Migliaia 37 8 2 3" xfId="34133" xr:uid="{00000000-0005-0000-0000-0000817D0000}"/>
    <cellStyle name="Migliaia 37 8 2 4" xfId="39435" xr:uid="{00000000-0005-0000-0000-0000827D0000}"/>
    <cellStyle name="Migliaia 37 8 3" xfId="16825" xr:uid="{00000000-0005-0000-0000-0000837D0000}"/>
    <cellStyle name="Migliaia 37 8 3 2" xfId="35771" xr:uid="{00000000-0005-0000-0000-0000847D0000}"/>
    <cellStyle name="Migliaia 37 8 3 3" xfId="41073" xr:uid="{00000000-0005-0000-0000-0000857D0000}"/>
    <cellStyle name="Migliaia 37 8 3 4" xfId="30237" xr:uid="{00000000-0005-0000-0000-0000867D0000}"/>
    <cellStyle name="Migliaia 37 8 4" xfId="33184" xr:uid="{00000000-0005-0000-0000-0000877D0000}"/>
    <cellStyle name="Migliaia 37 8 5" xfId="38422" xr:uid="{00000000-0005-0000-0000-0000887D0000}"/>
    <cellStyle name="Migliaia 37 8 6" xfId="12794" xr:uid="{00000000-0005-0000-0000-0000897D0000}"/>
    <cellStyle name="Migliaia 37 9" xfId="13499" xr:uid="{00000000-0005-0000-0000-00008A7D0000}"/>
    <cellStyle name="Migliaia 37 9 2" xfId="30238" xr:uid="{00000000-0005-0000-0000-00008B7D0000}"/>
    <cellStyle name="Migliaia 37 9 2 2" xfId="35772" xr:uid="{00000000-0005-0000-0000-00008C7D0000}"/>
    <cellStyle name="Migliaia 37 9 2 3" xfId="41074" xr:uid="{00000000-0005-0000-0000-00008D7D0000}"/>
    <cellStyle name="Migliaia 37 9 3" xfId="33185" xr:uid="{00000000-0005-0000-0000-00008E7D0000}"/>
    <cellStyle name="Migliaia 37 9 4" xfId="38423" xr:uid="{00000000-0005-0000-0000-00008F7D0000}"/>
    <cellStyle name="Migliaia 38" xfId="551" xr:uid="{00000000-0005-0000-0000-0000907D0000}"/>
    <cellStyle name="Migliaia 38 10" xfId="16826" xr:uid="{00000000-0005-0000-0000-0000917D0000}"/>
    <cellStyle name="Migliaia 38 10 2" xfId="35773" xr:uid="{00000000-0005-0000-0000-0000927D0000}"/>
    <cellStyle name="Migliaia 38 10 3" xfId="41075" xr:uid="{00000000-0005-0000-0000-0000937D0000}"/>
    <cellStyle name="Migliaia 38 10 4" xfId="30239" xr:uid="{00000000-0005-0000-0000-0000947D0000}"/>
    <cellStyle name="Migliaia 38 11" xfId="33186" xr:uid="{00000000-0005-0000-0000-0000957D0000}"/>
    <cellStyle name="Migliaia 38 12" xfId="38424" xr:uid="{00000000-0005-0000-0000-0000967D0000}"/>
    <cellStyle name="Migliaia 38 13" xfId="1874" xr:uid="{00000000-0005-0000-0000-0000977D0000}"/>
    <cellStyle name="Migliaia 38 2" xfId="552" xr:uid="{00000000-0005-0000-0000-0000987D0000}"/>
    <cellStyle name="Migliaia 38 2 2" xfId="2510" xr:uid="{00000000-0005-0000-0000-0000997D0000}"/>
    <cellStyle name="Migliaia 38 2 2 2" xfId="4484" xr:uid="{00000000-0005-0000-0000-00009A7D0000}"/>
    <cellStyle name="Migliaia 38 2 2 2 2" xfId="10698" xr:uid="{00000000-0005-0000-0000-00009B7D0000}"/>
    <cellStyle name="Migliaia 38 2 2 2 2 2" xfId="35774" xr:uid="{00000000-0005-0000-0000-00009C7D0000}"/>
    <cellStyle name="Migliaia 38 2 2 2 2 3" xfId="41076" xr:uid="{00000000-0005-0000-0000-00009D7D0000}"/>
    <cellStyle name="Migliaia 38 2 2 2 3" xfId="14762" xr:uid="{00000000-0005-0000-0000-00009E7D0000}"/>
    <cellStyle name="Migliaia 38 2 2 2 4" xfId="16829" xr:uid="{00000000-0005-0000-0000-00009F7D0000}"/>
    <cellStyle name="Migliaia 38 2 2 2 4 2" xfId="38425" xr:uid="{00000000-0005-0000-0000-0000A07D0000}"/>
    <cellStyle name="Migliaia 38 2 2 2 5" xfId="12795" xr:uid="{00000000-0005-0000-0000-0000A17D0000}"/>
    <cellStyle name="Migliaia 38 2 2 3" xfId="7923" xr:uid="{00000000-0005-0000-0000-0000A27D0000}"/>
    <cellStyle name="Migliaia 38 2 2 3 2" xfId="31625" xr:uid="{00000000-0005-0000-0000-0000A37D0000}"/>
    <cellStyle name="Migliaia 38 2 2 3 2 2" xfId="36785" xr:uid="{00000000-0005-0000-0000-0000A47D0000}"/>
    <cellStyle name="Migliaia 38 2 2 3 2 3" xfId="42087" xr:uid="{00000000-0005-0000-0000-0000A57D0000}"/>
    <cellStyle name="Migliaia 38 2 2 3 3" xfId="34134" xr:uid="{00000000-0005-0000-0000-0000A67D0000}"/>
    <cellStyle name="Migliaia 38 2 2 3 4" xfId="39436" xr:uid="{00000000-0005-0000-0000-0000A77D0000}"/>
    <cellStyle name="Migliaia 38 2 2 4" xfId="7057" xr:uid="{00000000-0005-0000-0000-0000A87D0000}"/>
    <cellStyle name="Migliaia 38 2 2 4 2" xfId="17830" xr:uid="{00000000-0005-0000-0000-0000A97D0000}"/>
    <cellStyle name="Migliaia 38 2 2 4 3" xfId="43592" xr:uid="{00000000-0005-0000-0000-0000AA7D0000}"/>
    <cellStyle name="Migliaia 38 2 2 4 4" xfId="46823" xr:uid="{00000000-0005-0000-0000-0000AB7D0000}"/>
    <cellStyle name="Migliaia 38 2 2 4 5" xfId="49839" xr:uid="{00000000-0005-0000-0000-0000AC7D0000}"/>
    <cellStyle name="Migliaia 38 2 2 5" xfId="16828" xr:uid="{00000000-0005-0000-0000-0000AD7D0000}"/>
    <cellStyle name="Migliaia 38 2 2 6" xfId="21148" xr:uid="{00000000-0005-0000-0000-0000AE7D0000}"/>
    <cellStyle name="Migliaia 38 2 3" xfId="4107" xr:uid="{00000000-0005-0000-0000-0000AF7D0000}"/>
    <cellStyle name="Migliaia 38 2 3 2" xfId="10577" xr:uid="{00000000-0005-0000-0000-0000B07D0000}"/>
    <cellStyle name="Migliaia 38 2 3 2 2" xfId="31626" xr:uid="{00000000-0005-0000-0000-0000B17D0000}"/>
    <cellStyle name="Migliaia 38 2 3 2 2 2" xfId="36786" xr:uid="{00000000-0005-0000-0000-0000B27D0000}"/>
    <cellStyle name="Migliaia 38 2 3 2 2 3" xfId="42088" xr:uid="{00000000-0005-0000-0000-0000B37D0000}"/>
    <cellStyle name="Migliaia 38 2 3 2 3" xfId="34135" xr:uid="{00000000-0005-0000-0000-0000B47D0000}"/>
    <cellStyle name="Migliaia 38 2 3 2 4" xfId="39437" xr:uid="{00000000-0005-0000-0000-0000B57D0000}"/>
    <cellStyle name="Migliaia 38 2 3 3" xfId="16830" xr:uid="{00000000-0005-0000-0000-0000B67D0000}"/>
    <cellStyle name="Migliaia 38 2 3 3 2" xfId="35775" xr:uid="{00000000-0005-0000-0000-0000B77D0000}"/>
    <cellStyle name="Migliaia 38 2 3 3 3" xfId="41077" xr:uid="{00000000-0005-0000-0000-0000B87D0000}"/>
    <cellStyle name="Migliaia 38 2 3 3 4" xfId="30240" xr:uid="{00000000-0005-0000-0000-0000B97D0000}"/>
    <cellStyle name="Migliaia 38 2 3 4" xfId="33187" xr:uid="{00000000-0005-0000-0000-0000BA7D0000}"/>
    <cellStyle name="Migliaia 38 2 3 5" xfId="38426" xr:uid="{00000000-0005-0000-0000-0000BB7D0000}"/>
    <cellStyle name="Migliaia 38 2 3 6" xfId="12796" xr:uid="{00000000-0005-0000-0000-0000BC7D0000}"/>
    <cellStyle name="Migliaia 38 2 4" xfId="3686" xr:uid="{00000000-0005-0000-0000-0000BD7D0000}"/>
    <cellStyle name="Migliaia 38 2 4 2" xfId="10282" xr:uid="{00000000-0005-0000-0000-0000BE7D0000}"/>
    <cellStyle name="Migliaia 38 2 4 2 2" xfId="35776" xr:uid="{00000000-0005-0000-0000-0000BF7D0000}"/>
    <cellStyle name="Migliaia 38 2 4 2 3" xfId="41078" xr:uid="{00000000-0005-0000-0000-0000C07D0000}"/>
    <cellStyle name="Migliaia 38 2 4 3" xfId="15012" xr:uid="{00000000-0005-0000-0000-0000C17D0000}"/>
    <cellStyle name="Migliaia 38 2 4 4" xfId="16831" xr:uid="{00000000-0005-0000-0000-0000C27D0000}"/>
    <cellStyle name="Migliaia 38 2 4 4 2" xfId="38427" xr:uid="{00000000-0005-0000-0000-0000C37D0000}"/>
    <cellStyle name="Migliaia 38 2 4 5" xfId="12797" xr:uid="{00000000-0005-0000-0000-0000C47D0000}"/>
    <cellStyle name="Migliaia 38 2 5" xfId="9438" xr:uid="{00000000-0005-0000-0000-0000C57D0000}"/>
    <cellStyle name="Migliaia 38 2 5 2" xfId="30241" xr:uid="{00000000-0005-0000-0000-0000C67D0000}"/>
    <cellStyle name="Migliaia 38 2 5 2 2" xfId="35777" xr:uid="{00000000-0005-0000-0000-0000C77D0000}"/>
    <cellStyle name="Migliaia 38 2 5 2 3" xfId="41079" xr:uid="{00000000-0005-0000-0000-0000C87D0000}"/>
    <cellStyle name="Migliaia 38 2 5 3" xfId="33188" xr:uid="{00000000-0005-0000-0000-0000C97D0000}"/>
    <cellStyle name="Migliaia 38 2 5 4" xfId="38428" xr:uid="{00000000-0005-0000-0000-0000CA7D0000}"/>
    <cellStyle name="Migliaia 38 2 6" xfId="16827" xr:uid="{00000000-0005-0000-0000-0000CB7D0000}"/>
    <cellStyle name="Migliaia 38 2 6 2" xfId="30242" xr:uid="{00000000-0005-0000-0000-0000CC7D0000}"/>
    <cellStyle name="Migliaia 38 2 6 2 2" xfId="35778" xr:uid="{00000000-0005-0000-0000-0000CD7D0000}"/>
    <cellStyle name="Migliaia 38 2 6 2 3" xfId="41080" xr:uid="{00000000-0005-0000-0000-0000CE7D0000}"/>
    <cellStyle name="Migliaia 38 2 6 3" xfId="33189" xr:uid="{00000000-0005-0000-0000-0000CF7D0000}"/>
    <cellStyle name="Migliaia 38 2 6 4" xfId="38429" xr:uid="{00000000-0005-0000-0000-0000D07D0000}"/>
    <cellStyle name="Migliaia 38 2 6 5" xfId="21149" xr:uid="{00000000-0005-0000-0000-0000D17D0000}"/>
    <cellStyle name="Migliaia 38 2 7" xfId="21147" xr:uid="{00000000-0005-0000-0000-0000D27D0000}"/>
    <cellStyle name="Migliaia 38 2 8" xfId="1875" xr:uid="{00000000-0005-0000-0000-0000D37D0000}"/>
    <cellStyle name="Migliaia 38 3" xfId="553" xr:uid="{00000000-0005-0000-0000-0000D47D0000}"/>
    <cellStyle name="Migliaia 38 3 10" xfId="21150" xr:uid="{00000000-0005-0000-0000-0000D57D0000}"/>
    <cellStyle name="Migliaia 38 3 11" xfId="12798" xr:uid="{00000000-0005-0000-0000-0000D67D0000}"/>
    <cellStyle name="Migliaia 38 3 12" xfId="1876" xr:uid="{00000000-0005-0000-0000-0000D77D0000}"/>
    <cellStyle name="Migliaia 38 3 2" xfId="554" xr:uid="{00000000-0005-0000-0000-0000D87D0000}"/>
    <cellStyle name="Migliaia 38 3 2 2" xfId="4486" xr:uid="{00000000-0005-0000-0000-0000D97D0000}"/>
    <cellStyle name="Migliaia 38 3 2 2 2" xfId="8314" xr:uid="{00000000-0005-0000-0000-0000DA7D0000}"/>
    <cellStyle name="Migliaia 38 3 2 2 2 2" xfId="14763" xr:uid="{00000000-0005-0000-0000-0000DB7D0000}"/>
    <cellStyle name="Migliaia 38 3 2 2 2 2 2" xfId="18179" xr:uid="{00000000-0005-0000-0000-0000DC7D0000}"/>
    <cellStyle name="Migliaia 38 3 2 2 2 2 2 2" xfId="35779" xr:uid="{00000000-0005-0000-0000-0000DD7D0000}"/>
    <cellStyle name="Migliaia 38 3 2 2 2 2 3" xfId="41081" xr:uid="{00000000-0005-0000-0000-0000DE7D0000}"/>
    <cellStyle name="Migliaia 38 3 2 2 2 2 4" xfId="30243" xr:uid="{00000000-0005-0000-0000-0000DF7D0000}"/>
    <cellStyle name="Migliaia 38 3 2 2 2 3" xfId="33190" xr:uid="{00000000-0005-0000-0000-0000E07D0000}"/>
    <cellStyle name="Migliaia 38 3 2 2 2 4" xfId="38430" xr:uid="{00000000-0005-0000-0000-0000E17D0000}"/>
    <cellStyle name="Migliaia 38 3 2 2 2 5" xfId="43033" xr:uid="{00000000-0005-0000-0000-0000E27D0000}"/>
    <cellStyle name="Migliaia 38 3 2 2 2 6" xfId="47185" xr:uid="{00000000-0005-0000-0000-0000E37D0000}"/>
    <cellStyle name="Migliaia 38 3 2 2 2 7" xfId="50201" xr:uid="{00000000-0005-0000-0000-0000E47D0000}"/>
    <cellStyle name="Migliaia 38 3 2 2 2 8" xfId="13976" xr:uid="{00000000-0005-0000-0000-0000E57D0000}"/>
    <cellStyle name="Migliaia 38 3 2 2 3" xfId="7866" xr:uid="{00000000-0005-0000-0000-0000E67D0000}"/>
    <cellStyle name="Migliaia 38 3 2 2 4" xfId="7058" xr:uid="{00000000-0005-0000-0000-0000E77D0000}"/>
    <cellStyle name="Migliaia 38 3 2 2 4 2" xfId="17831" xr:uid="{00000000-0005-0000-0000-0000E87D0000}"/>
    <cellStyle name="Migliaia 38 3 2 2 4 3" xfId="42536" xr:uid="{00000000-0005-0000-0000-0000E97D0000}"/>
    <cellStyle name="Migliaia 38 3 2 2 4 4" xfId="46824" xr:uid="{00000000-0005-0000-0000-0000EA7D0000}"/>
    <cellStyle name="Migliaia 38 3 2 2 4 5" xfId="49840" xr:uid="{00000000-0005-0000-0000-0000EB7D0000}"/>
    <cellStyle name="Migliaia 38 3 2 2 5" xfId="16834" xr:uid="{00000000-0005-0000-0000-0000EC7D0000}"/>
    <cellStyle name="Migliaia 38 3 2 2 6" xfId="21152" xr:uid="{00000000-0005-0000-0000-0000ED7D0000}"/>
    <cellStyle name="Migliaia 38 3 2 3" xfId="3688" xr:uid="{00000000-0005-0000-0000-0000EE7D0000}"/>
    <cellStyle name="Migliaia 38 3 2 3 2" xfId="7960" xr:uid="{00000000-0005-0000-0000-0000EF7D0000}"/>
    <cellStyle name="Migliaia 38 3 2 3 2 2" xfId="35780" xr:uid="{00000000-0005-0000-0000-0000F07D0000}"/>
    <cellStyle name="Migliaia 38 3 2 3 2 3" xfId="41082" xr:uid="{00000000-0005-0000-0000-0000F17D0000}"/>
    <cellStyle name="Migliaia 38 3 2 3 2 4" xfId="30244" xr:uid="{00000000-0005-0000-0000-0000F27D0000}"/>
    <cellStyle name="Migliaia 38 3 2 3 3" xfId="8315" xr:uid="{00000000-0005-0000-0000-0000F37D0000}"/>
    <cellStyle name="Migliaia 38 3 2 3 4" xfId="16835" xr:uid="{00000000-0005-0000-0000-0000F47D0000}"/>
    <cellStyle name="Migliaia 38 3 2 3 4 2" xfId="38431" xr:uid="{00000000-0005-0000-0000-0000F57D0000}"/>
    <cellStyle name="Migliaia 38 3 2 3 5" xfId="12799" xr:uid="{00000000-0005-0000-0000-0000F67D0000}"/>
    <cellStyle name="Migliaia 38 3 2 4" xfId="7661" xr:uid="{00000000-0005-0000-0000-0000F77D0000}"/>
    <cellStyle name="Migliaia 38 3 2 4 2" xfId="14395" xr:uid="{00000000-0005-0000-0000-0000F87D0000}"/>
    <cellStyle name="Migliaia 38 3 2 4 2 2" xfId="35781" xr:uid="{00000000-0005-0000-0000-0000F97D0000}"/>
    <cellStyle name="Migliaia 38 3 2 4 2 3" xfId="41083" xr:uid="{00000000-0005-0000-0000-0000FA7D0000}"/>
    <cellStyle name="Migliaia 38 3 2 4 3" xfId="33191" xr:uid="{00000000-0005-0000-0000-0000FB7D0000}"/>
    <cellStyle name="Migliaia 38 3 2 4 4" xfId="38432" xr:uid="{00000000-0005-0000-0000-0000FC7D0000}"/>
    <cellStyle name="Migliaia 38 3 2 4 5" xfId="13502" xr:uid="{00000000-0005-0000-0000-0000FD7D0000}"/>
    <cellStyle name="Migliaia 38 3 2 5" xfId="13637" xr:uid="{00000000-0005-0000-0000-0000FE7D0000}"/>
    <cellStyle name="Migliaia 38 3 2 5 2" xfId="30245" xr:uid="{00000000-0005-0000-0000-0000FF7D0000}"/>
    <cellStyle name="Migliaia 38 3 2 5 2 2" xfId="35782" xr:uid="{00000000-0005-0000-0000-0000007E0000}"/>
    <cellStyle name="Migliaia 38 3 2 5 2 3" xfId="41084" xr:uid="{00000000-0005-0000-0000-0000017E0000}"/>
    <cellStyle name="Migliaia 38 3 2 5 3" xfId="33192" xr:uid="{00000000-0005-0000-0000-0000027E0000}"/>
    <cellStyle name="Migliaia 38 3 2 5 4" xfId="38433" xr:uid="{00000000-0005-0000-0000-0000037E0000}"/>
    <cellStyle name="Migliaia 38 3 2 6" xfId="16833" xr:uid="{00000000-0005-0000-0000-0000047E0000}"/>
    <cellStyle name="Migliaia 38 3 2 6 2" xfId="30246" xr:uid="{00000000-0005-0000-0000-0000057E0000}"/>
    <cellStyle name="Migliaia 38 3 2 6 2 2" xfId="35783" xr:uid="{00000000-0005-0000-0000-0000067E0000}"/>
    <cellStyle name="Migliaia 38 3 2 6 2 3" xfId="41085" xr:uid="{00000000-0005-0000-0000-0000077E0000}"/>
    <cellStyle name="Migliaia 38 3 2 6 3" xfId="33193" xr:uid="{00000000-0005-0000-0000-0000087E0000}"/>
    <cellStyle name="Migliaia 38 3 2 6 4" xfId="38434" xr:uid="{00000000-0005-0000-0000-0000097E0000}"/>
    <cellStyle name="Migliaia 38 3 2 6 5" xfId="21153" xr:uid="{00000000-0005-0000-0000-00000A7E0000}"/>
    <cellStyle name="Migliaia 38 3 2 7" xfId="21151" xr:uid="{00000000-0005-0000-0000-00000B7E0000}"/>
    <cellStyle name="Migliaia 38 3 2 8" xfId="2512" xr:uid="{00000000-0005-0000-0000-00000C7E0000}"/>
    <cellStyle name="Migliaia 38 3 3" xfId="2511" xr:uid="{00000000-0005-0000-0000-00000D7E0000}"/>
    <cellStyle name="Migliaia 38 3 3 2" xfId="4485" xr:uid="{00000000-0005-0000-0000-00000E7E0000}"/>
    <cellStyle name="Migliaia 38 3 3 2 2" xfId="6052" xr:uid="{00000000-0005-0000-0000-00000F7E0000}"/>
    <cellStyle name="Migliaia 38 3 3 2 2 2" xfId="35785" xr:uid="{00000000-0005-0000-0000-0000107E0000}"/>
    <cellStyle name="Migliaia 38 3 3 2 2 3" xfId="41087" xr:uid="{00000000-0005-0000-0000-0000117E0000}"/>
    <cellStyle name="Migliaia 38 3 3 2 3" xfId="14531" xr:uid="{00000000-0005-0000-0000-0000127E0000}"/>
    <cellStyle name="Migliaia 38 3 3 2 4" xfId="16837" xr:uid="{00000000-0005-0000-0000-0000137E0000}"/>
    <cellStyle name="Migliaia 38 3 3 2 4 2" xfId="38436" xr:uid="{00000000-0005-0000-0000-0000147E0000}"/>
    <cellStyle name="Migliaia 38 3 3 2 5" xfId="12801" xr:uid="{00000000-0005-0000-0000-0000157E0000}"/>
    <cellStyle name="Migliaia 38 3 3 3" xfId="5804" xr:uid="{00000000-0005-0000-0000-0000167E0000}"/>
    <cellStyle name="Migliaia 38 3 3 3 2" xfId="30248" xr:uid="{00000000-0005-0000-0000-0000177E0000}"/>
    <cellStyle name="Migliaia 38 3 3 3 2 2" xfId="35786" xr:uid="{00000000-0005-0000-0000-0000187E0000}"/>
    <cellStyle name="Migliaia 38 3 3 3 2 3" xfId="41088" xr:uid="{00000000-0005-0000-0000-0000197E0000}"/>
    <cellStyle name="Migliaia 38 3 3 3 3" xfId="33195" xr:uid="{00000000-0005-0000-0000-00001A7E0000}"/>
    <cellStyle name="Migliaia 38 3 3 3 4" xfId="38437" xr:uid="{00000000-0005-0000-0000-00001B7E0000}"/>
    <cellStyle name="Migliaia 38 3 3 4" xfId="16836" xr:uid="{00000000-0005-0000-0000-00001C7E0000}"/>
    <cellStyle name="Migliaia 38 3 3 4 2" xfId="30249" xr:uid="{00000000-0005-0000-0000-00001D7E0000}"/>
    <cellStyle name="Migliaia 38 3 3 4 2 2" xfId="35787" xr:uid="{00000000-0005-0000-0000-00001E7E0000}"/>
    <cellStyle name="Migliaia 38 3 3 4 2 3" xfId="41089" xr:uid="{00000000-0005-0000-0000-00001F7E0000}"/>
    <cellStyle name="Migliaia 38 3 3 4 3" xfId="33196" xr:uid="{00000000-0005-0000-0000-0000207E0000}"/>
    <cellStyle name="Migliaia 38 3 3 4 4" xfId="38438" xr:uid="{00000000-0005-0000-0000-0000217E0000}"/>
    <cellStyle name="Migliaia 38 3 3 4 5" xfId="21154" xr:uid="{00000000-0005-0000-0000-0000227E0000}"/>
    <cellStyle name="Migliaia 38 3 3 5" xfId="21155" xr:uid="{00000000-0005-0000-0000-0000237E0000}"/>
    <cellStyle name="Migliaia 38 3 3 5 2" xfId="30250" xr:uid="{00000000-0005-0000-0000-0000247E0000}"/>
    <cellStyle name="Migliaia 38 3 3 5 2 2" xfId="35788" xr:uid="{00000000-0005-0000-0000-0000257E0000}"/>
    <cellStyle name="Migliaia 38 3 3 5 2 3" xfId="41090" xr:uid="{00000000-0005-0000-0000-0000267E0000}"/>
    <cellStyle name="Migliaia 38 3 3 5 3" xfId="33197" xr:uid="{00000000-0005-0000-0000-0000277E0000}"/>
    <cellStyle name="Migliaia 38 3 3 5 4" xfId="38439" xr:uid="{00000000-0005-0000-0000-0000287E0000}"/>
    <cellStyle name="Migliaia 38 3 3 6" xfId="30247" xr:uid="{00000000-0005-0000-0000-0000297E0000}"/>
    <cellStyle name="Migliaia 38 3 3 6 2" xfId="35784" xr:uid="{00000000-0005-0000-0000-00002A7E0000}"/>
    <cellStyle name="Migliaia 38 3 3 6 3" xfId="41086" xr:uid="{00000000-0005-0000-0000-00002B7E0000}"/>
    <cellStyle name="Migliaia 38 3 3 7" xfId="33194" xr:uid="{00000000-0005-0000-0000-00002C7E0000}"/>
    <cellStyle name="Migliaia 38 3 3 8" xfId="38435" xr:uid="{00000000-0005-0000-0000-00002D7E0000}"/>
    <cellStyle name="Migliaia 38 3 3 9" xfId="12800" xr:uid="{00000000-0005-0000-0000-00002E7E0000}"/>
    <cellStyle name="Migliaia 38 3 4" xfId="3296" xr:uid="{00000000-0005-0000-0000-00002F7E0000}"/>
    <cellStyle name="Migliaia 38 3 4 2" xfId="4806" xr:uid="{00000000-0005-0000-0000-0000307E0000}"/>
    <cellStyle name="Migliaia 38 3 4 2 2" xfId="10758" xr:uid="{00000000-0005-0000-0000-0000317E0000}"/>
    <cellStyle name="Migliaia 38 3 4 2 3" xfId="14437" xr:uid="{00000000-0005-0000-0000-0000327E0000}"/>
    <cellStyle name="Migliaia 38 3 4 2 4" xfId="16839" xr:uid="{00000000-0005-0000-0000-0000337E0000}"/>
    <cellStyle name="Migliaia 38 3 4 2 5" xfId="28678" xr:uid="{00000000-0005-0000-0000-0000347E0000}"/>
    <cellStyle name="Migliaia 38 3 4 2 6" xfId="12803" xr:uid="{00000000-0005-0000-0000-0000357E0000}"/>
    <cellStyle name="Migliaia 38 3 4 3" xfId="10006" xr:uid="{00000000-0005-0000-0000-0000367E0000}"/>
    <cellStyle name="Migliaia 38 3 4 3 2" xfId="31627" xr:uid="{00000000-0005-0000-0000-0000377E0000}"/>
    <cellStyle name="Migliaia 38 3 4 3 2 2" xfId="36787" xr:uid="{00000000-0005-0000-0000-0000387E0000}"/>
    <cellStyle name="Migliaia 38 3 4 3 2 3" xfId="42089" xr:uid="{00000000-0005-0000-0000-0000397E0000}"/>
    <cellStyle name="Migliaia 38 3 4 3 3" xfId="34136" xr:uid="{00000000-0005-0000-0000-00003A7E0000}"/>
    <cellStyle name="Migliaia 38 3 4 3 4" xfId="39438" xr:uid="{00000000-0005-0000-0000-00003B7E0000}"/>
    <cellStyle name="Migliaia 38 3 4 4" xfId="16838" xr:uid="{00000000-0005-0000-0000-00003C7E0000}"/>
    <cellStyle name="Migliaia 38 3 4 4 2" xfId="35789" xr:uid="{00000000-0005-0000-0000-00003D7E0000}"/>
    <cellStyle name="Migliaia 38 3 4 4 3" xfId="41091" xr:uid="{00000000-0005-0000-0000-00003E7E0000}"/>
    <cellStyle name="Migliaia 38 3 4 4 4" xfId="30251" xr:uid="{00000000-0005-0000-0000-00003F7E0000}"/>
    <cellStyle name="Migliaia 38 3 4 5" xfId="33198" xr:uid="{00000000-0005-0000-0000-0000407E0000}"/>
    <cellStyle name="Migliaia 38 3 4 6" xfId="38440" xr:uid="{00000000-0005-0000-0000-0000417E0000}"/>
    <cellStyle name="Migliaia 38 3 4 7" xfId="12802" xr:uid="{00000000-0005-0000-0000-0000427E0000}"/>
    <cellStyle name="Migliaia 38 3 5" xfId="4108" xr:uid="{00000000-0005-0000-0000-0000437E0000}"/>
    <cellStyle name="Migliaia 38 3 5 2" xfId="10578" xr:uid="{00000000-0005-0000-0000-0000447E0000}"/>
    <cellStyle name="Migliaia 38 3 5 2 2" xfId="31628" xr:uid="{00000000-0005-0000-0000-0000457E0000}"/>
    <cellStyle name="Migliaia 38 3 5 2 2 2" xfId="36788" xr:uid="{00000000-0005-0000-0000-0000467E0000}"/>
    <cellStyle name="Migliaia 38 3 5 2 2 3" xfId="42090" xr:uid="{00000000-0005-0000-0000-0000477E0000}"/>
    <cellStyle name="Migliaia 38 3 5 2 3" xfId="34137" xr:uid="{00000000-0005-0000-0000-0000487E0000}"/>
    <cellStyle name="Migliaia 38 3 5 2 4" xfId="39439" xr:uid="{00000000-0005-0000-0000-0000497E0000}"/>
    <cellStyle name="Migliaia 38 3 5 3" xfId="16840" xr:uid="{00000000-0005-0000-0000-00004A7E0000}"/>
    <cellStyle name="Migliaia 38 3 5 3 2" xfId="35790" xr:uid="{00000000-0005-0000-0000-00004B7E0000}"/>
    <cellStyle name="Migliaia 38 3 5 3 3" xfId="41092" xr:uid="{00000000-0005-0000-0000-00004C7E0000}"/>
    <cellStyle name="Migliaia 38 3 5 3 4" xfId="30252" xr:uid="{00000000-0005-0000-0000-00004D7E0000}"/>
    <cellStyle name="Migliaia 38 3 5 4" xfId="33199" xr:uid="{00000000-0005-0000-0000-00004E7E0000}"/>
    <cellStyle name="Migliaia 38 3 5 5" xfId="38441" xr:uid="{00000000-0005-0000-0000-00004F7E0000}"/>
    <cellStyle name="Migliaia 38 3 5 6" xfId="12804" xr:uid="{00000000-0005-0000-0000-0000507E0000}"/>
    <cellStyle name="Migliaia 38 3 6" xfId="3687" xr:uid="{00000000-0005-0000-0000-0000517E0000}"/>
    <cellStyle name="Migliaia 38 3 6 2" xfId="10283" xr:uid="{00000000-0005-0000-0000-0000527E0000}"/>
    <cellStyle name="Migliaia 38 3 6 2 2" xfId="35791" xr:uid="{00000000-0005-0000-0000-0000537E0000}"/>
    <cellStyle name="Migliaia 38 3 6 2 3" xfId="41093" xr:uid="{00000000-0005-0000-0000-0000547E0000}"/>
    <cellStyle name="Migliaia 38 3 6 3" xfId="14918" xr:uid="{00000000-0005-0000-0000-0000557E0000}"/>
    <cellStyle name="Migliaia 38 3 6 4" xfId="16841" xr:uid="{00000000-0005-0000-0000-0000567E0000}"/>
    <cellStyle name="Migliaia 38 3 6 4 2" xfId="38442" xr:uid="{00000000-0005-0000-0000-0000577E0000}"/>
    <cellStyle name="Migliaia 38 3 6 5" xfId="12805" xr:uid="{00000000-0005-0000-0000-0000587E0000}"/>
    <cellStyle name="Migliaia 38 3 7" xfId="8009" xr:uid="{00000000-0005-0000-0000-0000597E0000}"/>
    <cellStyle name="Migliaia 38 3 7 2" xfId="30253" xr:uid="{00000000-0005-0000-0000-00005A7E0000}"/>
    <cellStyle name="Migliaia 38 3 7 2 2" xfId="35792" xr:uid="{00000000-0005-0000-0000-00005B7E0000}"/>
    <cellStyle name="Migliaia 38 3 7 2 3" xfId="41094" xr:uid="{00000000-0005-0000-0000-00005C7E0000}"/>
    <cellStyle name="Migliaia 38 3 7 3" xfId="33200" xr:uid="{00000000-0005-0000-0000-00005D7E0000}"/>
    <cellStyle name="Migliaia 38 3 7 4" xfId="38443" xr:uid="{00000000-0005-0000-0000-00005E7E0000}"/>
    <cellStyle name="Migliaia 38 3 8" xfId="13638" xr:uid="{00000000-0005-0000-0000-00005F7E0000}"/>
    <cellStyle name="Migliaia 38 3 8 2" xfId="30254" xr:uid="{00000000-0005-0000-0000-0000607E0000}"/>
    <cellStyle name="Migliaia 38 3 8 2 2" xfId="35793" xr:uid="{00000000-0005-0000-0000-0000617E0000}"/>
    <cellStyle name="Migliaia 38 3 8 2 3" xfId="41095" xr:uid="{00000000-0005-0000-0000-0000627E0000}"/>
    <cellStyle name="Migliaia 38 3 8 3" xfId="33201" xr:uid="{00000000-0005-0000-0000-0000637E0000}"/>
    <cellStyle name="Migliaia 38 3 8 4" xfId="38444" xr:uid="{00000000-0005-0000-0000-0000647E0000}"/>
    <cellStyle name="Migliaia 38 3 8 5" xfId="21156" xr:uid="{00000000-0005-0000-0000-0000657E0000}"/>
    <cellStyle name="Migliaia 38 3 9" xfId="16832" xr:uid="{00000000-0005-0000-0000-0000667E0000}"/>
    <cellStyle name="Migliaia 38 4" xfId="555" xr:uid="{00000000-0005-0000-0000-0000677E0000}"/>
    <cellStyle name="Migliaia 38 4 2" xfId="4487" xr:uid="{00000000-0005-0000-0000-0000687E0000}"/>
    <cellStyle name="Migliaia 38 4 2 2" xfId="5151" xr:uid="{00000000-0005-0000-0000-0000697E0000}"/>
    <cellStyle name="Migliaia 38 4 2 2 2" xfId="30255" xr:uid="{00000000-0005-0000-0000-00006A7E0000}"/>
    <cellStyle name="Migliaia 38 4 2 2 2 2" xfId="35794" xr:uid="{00000000-0005-0000-0000-00006B7E0000}"/>
    <cellStyle name="Migliaia 38 4 2 2 2 3" xfId="41096" xr:uid="{00000000-0005-0000-0000-00006C7E0000}"/>
    <cellStyle name="Migliaia 38 4 2 2 3" xfId="33202" xr:uid="{00000000-0005-0000-0000-00006D7E0000}"/>
    <cellStyle name="Migliaia 38 4 2 2 4" xfId="38445" xr:uid="{00000000-0005-0000-0000-00006E7E0000}"/>
    <cellStyle name="Migliaia 38 4 2 3" xfId="8316" xr:uid="{00000000-0005-0000-0000-00006F7E0000}"/>
    <cellStyle name="Migliaia 38 4 2 3 2" xfId="30256" xr:uid="{00000000-0005-0000-0000-0000707E0000}"/>
    <cellStyle name="Migliaia 38 4 2 3 2 2" xfId="35795" xr:uid="{00000000-0005-0000-0000-0000717E0000}"/>
    <cellStyle name="Migliaia 38 4 2 3 2 3" xfId="41097" xr:uid="{00000000-0005-0000-0000-0000727E0000}"/>
    <cellStyle name="Migliaia 38 4 2 3 3" xfId="33203" xr:uid="{00000000-0005-0000-0000-0000737E0000}"/>
    <cellStyle name="Migliaia 38 4 2 3 4" xfId="38446" xr:uid="{00000000-0005-0000-0000-0000747E0000}"/>
    <cellStyle name="Migliaia 38 4 2 4" xfId="7663" xr:uid="{00000000-0005-0000-0000-0000757E0000}"/>
    <cellStyle name="Migliaia 38 4 2 5" xfId="7060" xr:uid="{00000000-0005-0000-0000-0000767E0000}"/>
    <cellStyle name="Migliaia 38 4 2 5 2" xfId="17833" xr:uid="{00000000-0005-0000-0000-0000777E0000}"/>
    <cellStyle name="Migliaia 38 4 2 5 3" xfId="42537" xr:uid="{00000000-0005-0000-0000-0000787E0000}"/>
    <cellStyle name="Migliaia 38 4 2 5 4" xfId="46826" xr:uid="{00000000-0005-0000-0000-0000797E0000}"/>
    <cellStyle name="Migliaia 38 4 2 5 5" xfId="49842" xr:uid="{00000000-0005-0000-0000-00007A7E0000}"/>
    <cellStyle name="Migliaia 38 4 2 6" xfId="16843" xr:uid="{00000000-0005-0000-0000-00007B7E0000}"/>
    <cellStyle name="Migliaia 38 4 2 7" xfId="21158" xr:uid="{00000000-0005-0000-0000-00007C7E0000}"/>
    <cellStyle name="Migliaia 38 4 3" xfId="5152" xr:uid="{00000000-0005-0000-0000-00007D7E0000}"/>
    <cellStyle name="Migliaia 38 4 3 2" xfId="14532" xr:uid="{00000000-0005-0000-0000-00007E7E0000}"/>
    <cellStyle name="Migliaia 38 4 3 2 2" xfId="35796" xr:uid="{00000000-0005-0000-0000-00007F7E0000}"/>
    <cellStyle name="Migliaia 38 4 3 2 3" xfId="41098" xr:uid="{00000000-0005-0000-0000-0000807E0000}"/>
    <cellStyle name="Migliaia 38 4 3 3" xfId="33204" xr:uid="{00000000-0005-0000-0000-0000817E0000}"/>
    <cellStyle name="Migliaia 38 4 3 4" xfId="38447" xr:uid="{00000000-0005-0000-0000-0000827E0000}"/>
    <cellStyle name="Migliaia 38 4 3 5" xfId="13636" xr:uid="{00000000-0005-0000-0000-0000837E0000}"/>
    <cellStyle name="Migliaia 38 4 4" xfId="8317" xr:uid="{00000000-0005-0000-0000-0000847E0000}"/>
    <cellStyle name="Migliaia 38 4 4 2" xfId="30257" xr:uid="{00000000-0005-0000-0000-0000857E0000}"/>
    <cellStyle name="Migliaia 38 4 4 2 2" xfId="35797" xr:uid="{00000000-0005-0000-0000-0000867E0000}"/>
    <cellStyle name="Migliaia 38 4 4 2 3" xfId="41099" xr:uid="{00000000-0005-0000-0000-0000877E0000}"/>
    <cellStyle name="Migliaia 38 4 4 3" xfId="33205" xr:uid="{00000000-0005-0000-0000-0000887E0000}"/>
    <cellStyle name="Migliaia 38 4 4 4" xfId="38448" xr:uid="{00000000-0005-0000-0000-0000897E0000}"/>
    <cellStyle name="Migliaia 38 4 5" xfId="7662" xr:uid="{00000000-0005-0000-0000-00008A7E0000}"/>
    <cellStyle name="Migliaia 38 4 5 2" xfId="30258" xr:uid="{00000000-0005-0000-0000-00008B7E0000}"/>
    <cellStyle name="Migliaia 38 4 5 2 2" xfId="35798" xr:uid="{00000000-0005-0000-0000-00008C7E0000}"/>
    <cellStyle name="Migliaia 38 4 5 2 3" xfId="41100" xr:uid="{00000000-0005-0000-0000-00008D7E0000}"/>
    <cellStyle name="Migliaia 38 4 5 3" xfId="33206" xr:uid="{00000000-0005-0000-0000-00008E7E0000}"/>
    <cellStyle name="Migliaia 38 4 5 4" xfId="38449" xr:uid="{00000000-0005-0000-0000-00008F7E0000}"/>
    <cellStyle name="Migliaia 38 4 6" xfId="7059" xr:uid="{00000000-0005-0000-0000-0000907E0000}"/>
    <cellStyle name="Migliaia 38 4 6 2" xfId="17832" xr:uid="{00000000-0005-0000-0000-0000917E0000}"/>
    <cellStyle name="Migliaia 38 4 6 2 2" xfId="35799" xr:uid="{00000000-0005-0000-0000-0000927E0000}"/>
    <cellStyle name="Migliaia 38 4 6 2 3" xfId="41101" xr:uid="{00000000-0005-0000-0000-0000937E0000}"/>
    <cellStyle name="Migliaia 38 4 6 2 4" xfId="30259" xr:uid="{00000000-0005-0000-0000-0000947E0000}"/>
    <cellStyle name="Migliaia 38 4 6 3" xfId="33207" xr:uid="{00000000-0005-0000-0000-0000957E0000}"/>
    <cellStyle name="Migliaia 38 4 6 4" xfId="38450" xr:uid="{00000000-0005-0000-0000-0000967E0000}"/>
    <cellStyle name="Migliaia 38 4 6 5" xfId="21159" xr:uid="{00000000-0005-0000-0000-0000977E0000}"/>
    <cellStyle name="Migliaia 38 4 6 6" xfId="44185" xr:uid="{00000000-0005-0000-0000-0000987E0000}"/>
    <cellStyle name="Migliaia 38 4 6 7" xfId="46825" xr:uid="{00000000-0005-0000-0000-0000997E0000}"/>
    <cellStyle name="Migliaia 38 4 6 8" xfId="49841" xr:uid="{00000000-0005-0000-0000-00009A7E0000}"/>
    <cellStyle name="Migliaia 38 4 7" xfId="16842" xr:uid="{00000000-0005-0000-0000-00009B7E0000}"/>
    <cellStyle name="Migliaia 38 4 7 2" xfId="30260" xr:uid="{00000000-0005-0000-0000-00009C7E0000}"/>
    <cellStyle name="Migliaia 38 4 7 2 2" xfId="35800" xr:uid="{00000000-0005-0000-0000-00009D7E0000}"/>
    <cellStyle name="Migliaia 38 4 7 2 3" xfId="41102" xr:uid="{00000000-0005-0000-0000-00009E7E0000}"/>
    <cellStyle name="Migliaia 38 4 7 3" xfId="33208" xr:uid="{00000000-0005-0000-0000-00009F7E0000}"/>
    <cellStyle name="Migliaia 38 4 7 4" xfId="38451" xr:uid="{00000000-0005-0000-0000-0000A07E0000}"/>
    <cellStyle name="Migliaia 38 4 7 5" xfId="21160" xr:uid="{00000000-0005-0000-0000-0000A17E0000}"/>
    <cellStyle name="Migliaia 38 4 8" xfId="21157" xr:uid="{00000000-0005-0000-0000-0000A27E0000}"/>
    <cellStyle name="Migliaia 38 4 9" xfId="2513" xr:uid="{00000000-0005-0000-0000-0000A37E0000}"/>
    <cellStyle name="Migliaia 38 5" xfId="556" xr:uid="{00000000-0005-0000-0000-0000A47E0000}"/>
    <cellStyle name="Migliaia 38 5 2" xfId="4488" xr:uid="{00000000-0005-0000-0000-0000A57E0000}"/>
    <cellStyle name="Migliaia 38 5 2 2" xfId="14764" xr:uid="{00000000-0005-0000-0000-0000A67E0000}"/>
    <cellStyle name="Migliaia 38 5 2 2 2" xfId="35801" xr:uid="{00000000-0005-0000-0000-0000A77E0000}"/>
    <cellStyle name="Migliaia 38 5 2 2 3" xfId="41103" xr:uid="{00000000-0005-0000-0000-0000A87E0000}"/>
    <cellStyle name="Migliaia 38 5 2 3" xfId="16845" xr:uid="{00000000-0005-0000-0000-0000A97E0000}"/>
    <cellStyle name="Migliaia 38 5 2 3 2" xfId="33209" xr:uid="{00000000-0005-0000-0000-0000AA7E0000}"/>
    <cellStyle name="Migliaia 38 5 2 4" xfId="38452" xr:uid="{00000000-0005-0000-0000-0000AB7E0000}"/>
    <cellStyle name="Migliaia 38 5 2 5" xfId="12806" xr:uid="{00000000-0005-0000-0000-0000AC7E0000}"/>
    <cellStyle name="Migliaia 38 5 3" xfId="7664" xr:uid="{00000000-0005-0000-0000-0000AD7E0000}"/>
    <cellStyle name="Migliaia 38 5 3 2" xfId="30261" xr:uid="{00000000-0005-0000-0000-0000AE7E0000}"/>
    <cellStyle name="Migliaia 38 5 3 2 2" xfId="35802" xr:uid="{00000000-0005-0000-0000-0000AF7E0000}"/>
    <cellStyle name="Migliaia 38 5 3 2 3" xfId="41104" xr:uid="{00000000-0005-0000-0000-0000B07E0000}"/>
    <cellStyle name="Migliaia 38 5 3 3" xfId="33210" xr:uid="{00000000-0005-0000-0000-0000B17E0000}"/>
    <cellStyle name="Migliaia 38 5 3 4" xfId="38453" xr:uid="{00000000-0005-0000-0000-0000B27E0000}"/>
    <cellStyle name="Migliaia 38 5 4" xfId="7061" xr:uid="{00000000-0005-0000-0000-0000B37E0000}"/>
    <cellStyle name="Migliaia 38 5 4 2" xfId="17834" xr:uid="{00000000-0005-0000-0000-0000B47E0000}"/>
    <cellStyle name="Migliaia 38 5 4 2 2" xfId="35803" xr:uid="{00000000-0005-0000-0000-0000B57E0000}"/>
    <cellStyle name="Migliaia 38 5 4 2 3" xfId="41105" xr:uid="{00000000-0005-0000-0000-0000B67E0000}"/>
    <cellStyle name="Migliaia 38 5 4 2 4" xfId="30262" xr:uid="{00000000-0005-0000-0000-0000B77E0000}"/>
    <cellStyle name="Migliaia 38 5 4 3" xfId="33211" xr:uid="{00000000-0005-0000-0000-0000B87E0000}"/>
    <cellStyle name="Migliaia 38 5 4 4" xfId="38454" xr:uid="{00000000-0005-0000-0000-0000B97E0000}"/>
    <cellStyle name="Migliaia 38 5 4 5" xfId="21162" xr:uid="{00000000-0005-0000-0000-0000BA7E0000}"/>
    <cellStyle name="Migliaia 38 5 4 6" xfId="42538" xr:uid="{00000000-0005-0000-0000-0000BB7E0000}"/>
    <cellStyle name="Migliaia 38 5 4 7" xfId="46827" xr:uid="{00000000-0005-0000-0000-0000BC7E0000}"/>
    <cellStyle name="Migliaia 38 5 4 8" xfId="49843" xr:uid="{00000000-0005-0000-0000-0000BD7E0000}"/>
    <cellStyle name="Migliaia 38 5 5" xfId="16844" xr:uid="{00000000-0005-0000-0000-0000BE7E0000}"/>
    <cellStyle name="Migliaia 38 5 5 2" xfId="30263" xr:uid="{00000000-0005-0000-0000-0000BF7E0000}"/>
    <cellStyle name="Migliaia 38 5 5 2 2" xfId="35804" xr:uid="{00000000-0005-0000-0000-0000C07E0000}"/>
    <cellStyle name="Migliaia 38 5 5 2 3" xfId="41106" xr:uid="{00000000-0005-0000-0000-0000C17E0000}"/>
    <cellStyle name="Migliaia 38 5 5 3" xfId="33212" xr:uid="{00000000-0005-0000-0000-0000C27E0000}"/>
    <cellStyle name="Migliaia 38 5 5 4" xfId="38455" xr:uid="{00000000-0005-0000-0000-0000C37E0000}"/>
    <cellStyle name="Migliaia 38 5 5 5" xfId="21163" xr:uid="{00000000-0005-0000-0000-0000C47E0000}"/>
    <cellStyle name="Migliaia 38 5 6" xfId="21164" xr:uid="{00000000-0005-0000-0000-0000C57E0000}"/>
    <cellStyle name="Migliaia 38 5 6 2" xfId="30264" xr:uid="{00000000-0005-0000-0000-0000C67E0000}"/>
    <cellStyle name="Migliaia 38 5 6 2 2" xfId="35805" xr:uid="{00000000-0005-0000-0000-0000C77E0000}"/>
    <cellStyle name="Migliaia 38 5 6 2 3" xfId="41107" xr:uid="{00000000-0005-0000-0000-0000C87E0000}"/>
    <cellStyle name="Migliaia 38 5 6 3" xfId="33213" xr:uid="{00000000-0005-0000-0000-0000C97E0000}"/>
    <cellStyle name="Migliaia 38 5 6 4" xfId="38456" xr:uid="{00000000-0005-0000-0000-0000CA7E0000}"/>
    <cellStyle name="Migliaia 38 5 7" xfId="21161" xr:uid="{00000000-0005-0000-0000-0000CB7E0000}"/>
    <cellStyle name="Migliaia 38 5 8" xfId="2514" xr:uid="{00000000-0005-0000-0000-0000CC7E0000}"/>
    <cellStyle name="Migliaia 38 6" xfId="2509" xr:uid="{00000000-0005-0000-0000-0000CD7E0000}"/>
    <cellStyle name="Migliaia 38 6 2" xfId="4483" xr:uid="{00000000-0005-0000-0000-0000CE7E0000}"/>
    <cellStyle name="Migliaia 38 6 2 2" xfId="6051" xr:uid="{00000000-0005-0000-0000-0000CF7E0000}"/>
    <cellStyle name="Migliaia 38 6 2 3" xfId="14956" xr:uid="{00000000-0005-0000-0000-0000D07E0000}"/>
    <cellStyle name="Migliaia 38 6 2 4" xfId="16847" xr:uid="{00000000-0005-0000-0000-0000D17E0000}"/>
    <cellStyle name="Migliaia 38 6 2 5" xfId="28679" xr:uid="{00000000-0005-0000-0000-0000D27E0000}"/>
    <cellStyle name="Migliaia 38 6 2 6" xfId="12808" xr:uid="{00000000-0005-0000-0000-0000D37E0000}"/>
    <cellStyle name="Migliaia 38 6 3" xfId="5803" xr:uid="{00000000-0005-0000-0000-0000D47E0000}"/>
    <cellStyle name="Migliaia 38 6 3 2" xfId="31629" xr:uid="{00000000-0005-0000-0000-0000D57E0000}"/>
    <cellStyle name="Migliaia 38 6 3 2 2" xfId="36789" xr:uid="{00000000-0005-0000-0000-0000D67E0000}"/>
    <cellStyle name="Migliaia 38 6 3 2 3" xfId="42091" xr:uid="{00000000-0005-0000-0000-0000D77E0000}"/>
    <cellStyle name="Migliaia 38 6 3 3" xfId="34138" xr:uid="{00000000-0005-0000-0000-0000D87E0000}"/>
    <cellStyle name="Migliaia 38 6 3 4" xfId="39440" xr:uid="{00000000-0005-0000-0000-0000D97E0000}"/>
    <cellStyle name="Migliaia 38 6 4" xfId="16846" xr:uid="{00000000-0005-0000-0000-0000DA7E0000}"/>
    <cellStyle name="Migliaia 38 6 4 2" xfId="35806" xr:uid="{00000000-0005-0000-0000-0000DB7E0000}"/>
    <cellStyle name="Migliaia 38 6 4 3" xfId="41108" xr:uid="{00000000-0005-0000-0000-0000DC7E0000}"/>
    <cellStyle name="Migliaia 38 6 4 4" xfId="30265" xr:uid="{00000000-0005-0000-0000-0000DD7E0000}"/>
    <cellStyle name="Migliaia 38 6 5" xfId="33214" xr:uid="{00000000-0005-0000-0000-0000DE7E0000}"/>
    <cellStyle name="Migliaia 38 6 6" xfId="38457" xr:uid="{00000000-0005-0000-0000-0000DF7E0000}"/>
    <cellStyle name="Migliaia 38 6 7" xfId="12807" xr:uid="{00000000-0005-0000-0000-0000E07E0000}"/>
    <cellStyle name="Migliaia 38 7" xfId="4106" xr:uid="{00000000-0005-0000-0000-0000E17E0000}"/>
    <cellStyle name="Migliaia 38 7 2" xfId="10576" xr:uid="{00000000-0005-0000-0000-0000E27E0000}"/>
    <cellStyle name="Migliaia 38 7 2 2" xfId="31630" xr:uid="{00000000-0005-0000-0000-0000E37E0000}"/>
    <cellStyle name="Migliaia 38 7 2 2 2" xfId="36790" xr:uid="{00000000-0005-0000-0000-0000E47E0000}"/>
    <cellStyle name="Migliaia 38 7 2 2 3" xfId="42092" xr:uid="{00000000-0005-0000-0000-0000E57E0000}"/>
    <cellStyle name="Migliaia 38 7 2 3" xfId="34139" xr:uid="{00000000-0005-0000-0000-0000E67E0000}"/>
    <cellStyle name="Migliaia 38 7 2 4" xfId="39441" xr:uid="{00000000-0005-0000-0000-0000E77E0000}"/>
    <cellStyle name="Migliaia 38 7 3" xfId="16848" xr:uid="{00000000-0005-0000-0000-0000E87E0000}"/>
    <cellStyle name="Migliaia 38 7 3 2" xfId="35807" xr:uid="{00000000-0005-0000-0000-0000E97E0000}"/>
    <cellStyle name="Migliaia 38 7 3 3" xfId="41109" xr:uid="{00000000-0005-0000-0000-0000EA7E0000}"/>
    <cellStyle name="Migliaia 38 7 3 4" xfId="30266" xr:uid="{00000000-0005-0000-0000-0000EB7E0000}"/>
    <cellStyle name="Migliaia 38 7 4" xfId="33215" xr:uid="{00000000-0005-0000-0000-0000EC7E0000}"/>
    <cellStyle name="Migliaia 38 7 5" xfId="38458" xr:uid="{00000000-0005-0000-0000-0000ED7E0000}"/>
    <cellStyle name="Migliaia 38 7 6" xfId="12809" xr:uid="{00000000-0005-0000-0000-0000EE7E0000}"/>
    <cellStyle name="Migliaia 38 8" xfId="3685" xr:uid="{00000000-0005-0000-0000-0000EF7E0000}"/>
    <cellStyle name="Migliaia 38 8 2" xfId="10281" xr:uid="{00000000-0005-0000-0000-0000F07E0000}"/>
    <cellStyle name="Migliaia 38 8 2 2" xfId="31631" xr:uid="{00000000-0005-0000-0000-0000F17E0000}"/>
    <cellStyle name="Migliaia 38 8 2 2 2" xfId="36791" xr:uid="{00000000-0005-0000-0000-0000F27E0000}"/>
    <cellStyle name="Migliaia 38 8 2 2 3" xfId="42093" xr:uid="{00000000-0005-0000-0000-0000F37E0000}"/>
    <cellStyle name="Migliaia 38 8 2 3" xfId="34140" xr:uid="{00000000-0005-0000-0000-0000F47E0000}"/>
    <cellStyle name="Migliaia 38 8 2 4" xfId="39442" xr:uid="{00000000-0005-0000-0000-0000F57E0000}"/>
    <cellStyle name="Migliaia 38 8 3" xfId="16849" xr:uid="{00000000-0005-0000-0000-0000F67E0000}"/>
    <cellStyle name="Migliaia 38 8 3 2" xfId="35808" xr:uid="{00000000-0005-0000-0000-0000F77E0000}"/>
    <cellStyle name="Migliaia 38 8 3 3" xfId="41110" xr:uid="{00000000-0005-0000-0000-0000F87E0000}"/>
    <cellStyle name="Migliaia 38 8 3 4" xfId="30267" xr:uid="{00000000-0005-0000-0000-0000F97E0000}"/>
    <cellStyle name="Migliaia 38 8 4" xfId="33216" xr:uid="{00000000-0005-0000-0000-0000FA7E0000}"/>
    <cellStyle name="Migliaia 38 8 5" xfId="38459" xr:uid="{00000000-0005-0000-0000-0000FB7E0000}"/>
    <cellStyle name="Migliaia 38 8 6" xfId="12810" xr:uid="{00000000-0005-0000-0000-0000FC7E0000}"/>
    <cellStyle name="Migliaia 38 9" xfId="13501" xr:uid="{00000000-0005-0000-0000-0000FD7E0000}"/>
    <cellStyle name="Migliaia 38 9 2" xfId="30268" xr:uid="{00000000-0005-0000-0000-0000FE7E0000}"/>
    <cellStyle name="Migliaia 38 9 2 2" xfId="35809" xr:uid="{00000000-0005-0000-0000-0000FF7E0000}"/>
    <cellStyle name="Migliaia 38 9 2 3" xfId="41111" xr:uid="{00000000-0005-0000-0000-0000007F0000}"/>
    <cellStyle name="Migliaia 38 9 3" xfId="33217" xr:uid="{00000000-0005-0000-0000-0000017F0000}"/>
    <cellStyle name="Migliaia 38 9 4" xfId="38460" xr:uid="{00000000-0005-0000-0000-0000027F0000}"/>
    <cellStyle name="Migliaia 39" xfId="557" xr:uid="{00000000-0005-0000-0000-0000037F0000}"/>
    <cellStyle name="Migliaia 39 10" xfId="16850" xr:uid="{00000000-0005-0000-0000-0000047F0000}"/>
    <cellStyle name="Migliaia 39 10 2" xfId="35810" xr:uid="{00000000-0005-0000-0000-0000057F0000}"/>
    <cellStyle name="Migliaia 39 10 3" xfId="41112" xr:uid="{00000000-0005-0000-0000-0000067F0000}"/>
    <cellStyle name="Migliaia 39 10 4" xfId="30269" xr:uid="{00000000-0005-0000-0000-0000077F0000}"/>
    <cellStyle name="Migliaia 39 11" xfId="33218" xr:uid="{00000000-0005-0000-0000-0000087F0000}"/>
    <cellStyle name="Migliaia 39 12" xfId="38461" xr:uid="{00000000-0005-0000-0000-0000097F0000}"/>
    <cellStyle name="Migliaia 39 13" xfId="1877" xr:uid="{00000000-0005-0000-0000-00000A7F0000}"/>
    <cellStyle name="Migliaia 39 2" xfId="558" xr:uid="{00000000-0005-0000-0000-00000B7F0000}"/>
    <cellStyle name="Migliaia 39 2 2" xfId="2516" xr:uid="{00000000-0005-0000-0000-00000C7F0000}"/>
    <cellStyle name="Migliaia 39 2 2 2" xfId="4490" xr:uid="{00000000-0005-0000-0000-00000D7F0000}"/>
    <cellStyle name="Migliaia 39 2 2 2 2" xfId="10699" xr:uid="{00000000-0005-0000-0000-00000E7F0000}"/>
    <cellStyle name="Migliaia 39 2 2 2 2 2" xfId="35811" xr:uid="{00000000-0005-0000-0000-00000F7F0000}"/>
    <cellStyle name="Migliaia 39 2 2 2 2 3" xfId="41113" xr:uid="{00000000-0005-0000-0000-0000107F0000}"/>
    <cellStyle name="Migliaia 39 2 2 2 3" xfId="14765" xr:uid="{00000000-0005-0000-0000-0000117F0000}"/>
    <cellStyle name="Migliaia 39 2 2 2 4" xfId="16853" xr:uid="{00000000-0005-0000-0000-0000127F0000}"/>
    <cellStyle name="Migliaia 39 2 2 2 4 2" xfId="38462" xr:uid="{00000000-0005-0000-0000-0000137F0000}"/>
    <cellStyle name="Migliaia 39 2 2 2 5" xfId="12811" xr:uid="{00000000-0005-0000-0000-0000147F0000}"/>
    <cellStyle name="Migliaia 39 2 2 3" xfId="7924" xr:uid="{00000000-0005-0000-0000-0000157F0000}"/>
    <cellStyle name="Migliaia 39 2 2 3 2" xfId="31632" xr:uid="{00000000-0005-0000-0000-0000167F0000}"/>
    <cellStyle name="Migliaia 39 2 2 3 2 2" xfId="36792" xr:uid="{00000000-0005-0000-0000-0000177F0000}"/>
    <cellStyle name="Migliaia 39 2 2 3 2 3" xfId="42094" xr:uid="{00000000-0005-0000-0000-0000187F0000}"/>
    <cellStyle name="Migliaia 39 2 2 3 3" xfId="34141" xr:uid="{00000000-0005-0000-0000-0000197F0000}"/>
    <cellStyle name="Migliaia 39 2 2 3 4" xfId="39443" xr:uid="{00000000-0005-0000-0000-00001A7F0000}"/>
    <cellStyle name="Migliaia 39 2 2 4" xfId="7062" xr:uid="{00000000-0005-0000-0000-00001B7F0000}"/>
    <cellStyle name="Migliaia 39 2 2 4 2" xfId="17835" xr:uid="{00000000-0005-0000-0000-00001C7F0000}"/>
    <cellStyle name="Migliaia 39 2 2 4 3" xfId="43888" xr:uid="{00000000-0005-0000-0000-00001D7F0000}"/>
    <cellStyle name="Migliaia 39 2 2 4 4" xfId="46828" xr:uid="{00000000-0005-0000-0000-00001E7F0000}"/>
    <cellStyle name="Migliaia 39 2 2 4 5" xfId="49844" xr:uid="{00000000-0005-0000-0000-00001F7F0000}"/>
    <cellStyle name="Migliaia 39 2 2 5" xfId="16852" xr:uid="{00000000-0005-0000-0000-0000207F0000}"/>
    <cellStyle name="Migliaia 39 2 2 6" xfId="21166" xr:uid="{00000000-0005-0000-0000-0000217F0000}"/>
    <cellStyle name="Migliaia 39 2 3" xfId="4110" xr:uid="{00000000-0005-0000-0000-0000227F0000}"/>
    <cellStyle name="Migliaia 39 2 3 2" xfId="10580" xr:uid="{00000000-0005-0000-0000-0000237F0000}"/>
    <cellStyle name="Migliaia 39 2 3 2 2" xfId="31633" xr:uid="{00000000-0005-0000-0000-0000247F0000}"/>
    <cellStyle name="Migliaia 39 2 3 2 2 2" xfId="36793" xr:uid="{00000000-0005-0000-0000-0000257F0000}"/>
    <cellStyle name="Migliaia 39 2 3 2 2 3" xfId="42095" xr:uid="{00000000-0005-0000-0000-0000267F0000}"/>
    <cellStyle name="Migliaia 39 2 3 2 3" xfId="34142" xr:uid="{00000000-0005-0000-0000-0000277F0000}"/>
    <cellStyle name="Migliaia 39 2 3 2 4" xfId="39444" xr:uid="{00000000-0005-0000-0000-0000287F0000}"/>
    <cellStyle name="Migliaia 39 2 3 3" xfId="16854" xr:uid="{00000000-0005-0000-0000-0000297F0000}"/>
    <cellStyle name="Migliaia 39 2 3 3 2" xfId="35812" xr:uid="{00000000-0005-0000-0000-00002A7F0000}"/>
    <cellStyle name="Migliaia 39 2 3 3 3" xfId="41114" xr:uid="{00000000-0005-0000-0000-00002B7F0000}"/>
    <cellStyle name="Migliaia 39 2 3 3 4" xfId="30270" xr:uid="{00000000-0005-0000-0000-00002C7F0000}"/>
    <cellStyle name="Migliaia 39 2 3 4" xfId="33219" xr:uid="{00000000-0005-0000-0000-00002D7F0000}"/>
    <cellStyle name="Migliaia 39 2 3 5" xfId="38463" xr:uid="{00000000-0005-0000-0000-00002E7F0000}"/>
    <cellStyle name="Migliaia 39 2 3 6" xfId="12812" xr:uid="{00000000-0005-0000-0000-00002F7F0000}"/>
    <cellStyle name="Migliaia 39 2 4" xfId="3690" xr:uid="{00000000-0005-0000-0000-0000307F0000}"/>
    <cellStyle name="Migliaia 39 2 4 2" xfId="10285" xr:uid="{00000000-0005-0000-0000-0000317F0000}"/>
    <cellStyle name="Migliaia 39 2 4 2 2" xfId="35813" xr:uid="{00000000-0005-0000-0000-0000327F0000}"/>
    <cellStyle name="Migliaia 39 2 4 2 3" xfId="41115" xr:uid="{00000000-0005-0000-0000-0000337F0000}"/>
    <cellStyle name="Migliaia 39 2 4 3" xfId="15011" xr:uid="{00000000-0005-0000-0000-0000347F0000}"/>
    <cellStyle name="Migliaia 39 2 4 4" xfId="16855" xr:uid="{00000000-0005-0000-0000-0000357F0000}"/>
    <cellStyle name="Migliaia 39 2 4 4 2" xfId="38464" xr:uid="{00000000-0005-0000-0000-0000367F0000}"/>
    <cellStyle name="Migliaia 39 2 4 5" xfId="12813" xr:uid="{00000000-0005-0000-0000-0000377F0000}"/>
    <cellStyle name="Migliaia 39 2 5" xfId="9439" xr:uid="{00000000-0005-0000-0000-0000387F0000}"/>
    <cellStyle name="Migliaia 39 2 5 2" xfId="30271" xr:uid="{00000000-0005-0000-0000-0000397F0000}"/>
    <cellStyle name="Migliaia 39 2 5 2 2" xfId="35814" xr:uid="{00000000-0005-0000-0000-00003A7F0000}"/>
    <cellStyle name="Migliaia 39 2 5 2 3" xfId="41116" xr:uid="{00000000-0005-0000-0000-00003B7F0000}"/>
    <cellStyle name="Migliaia 39 2 5 3" xfId="33220" xr:uid="{00000000-0005-0000-0000-00003C7F0000}"/>
    <cellStyle name="Migliaia 39 2 5 4" xfId="38465" xr:uid="{00000000-0005-0000-0000-00003D7F0000}"/>
    <cellStyle name="Migliaia 39 2 6" xfId="16851" xr:uid="{00000000-0005-0000-0000-00003E7F0000}"/>
    <cellStyle name="Migliaia 39 2 6 2" xfId="30272" xr:uid="{00000000-0005-0000-0000-00003F7F0000}"/>
    <cellStyle name="Migliaia 39 2 6 2 2" xfId="35815" xr:uid="{00000000-0005-0000-0000-0000407F0000}"/>
    <cellStyle name="Migliaia 39 2 6 2 3" xfId="41117" xr:uid="{00000000-0005-0000-0000-0000417F0000}"/>
    <cellStyle name="Migliaia 39 2 6 3" xfId="33221" xr:uid="{00000000-0005-0000-0000-0000427F0000}"/>
    <cellStyle name="Migliaia 39 2 6 4" xfId="38466" xr:uid="{00000000-0005-0000-0000-0000437F0000}"/>
    <cellStyle name="Migliaia 39 2 6 5" xfId="21167" xr:uid="{00000000-0005-0000-0000-0000447F0000}"/>
    <cellStyle name="Migliaia 39 2 7" xfId="21165" xr:uid="{00000000-0005-0000-0000-0000457F0000}"/>
    <cellStyle name="Migliaia 39 2 8" xfId="1878" xr:uid="{00000000-0005-0000-0000-0000467F0000}"/>
    <cellStyle name="Migliaia 39 3" xfId="559" xr:uid="{00000000-0005-0000-0000-0000477F0000}"/>
    <cellStyle name="Migliaia 39 3 10" xfId="21168" xr:uid="{00000000-0005-0000-0000-0000487F0000}"/>
    <cellStyle name="Migliaia 39 3 11" xfId="12814" xr:uid="{00000000-0005-0000-0000-0000497F0000}"/>
    <cellStyle name="Migliaia 39 3 12" xfId="1879" xr:uid="{00000000-0005-0000-0000-00004A7F0000}"/>
    <cellStyle name="Migliaia 39 3 2" xfId="560" xr:uid="{00000000-0005-0000-0000-00004B7F0000}"/>
    <cellStyle name="Migliaia 39 3 2 2" xfId="4492" xr:uid="{00000000-0005-0000-0000-00004C7F0000}"/>
    <cellStyle name="Migliaia 39 3 2 2 2" xfId="8318" xr:uid="{00000000-0005-0000-0000-00004D7F0000}"/>
    <cellStyle name="Migliaia 39 3 2 2 2 2" xfId="14766" xr:uid="{00000000-0005-0000-0000-00004E7F0000}"/>
    <cellStyle name="Migliaia 39 3 2 2 2 2 2" xfId="18180" xr:uid="{00000000-0005-0000-0000-00004F7F0000}"/>
    <cellStyle name="Migliaia 39 3 2 2 2 2 2 2" xfId="35816" xr:uid="{00000000-0005-0000-0000-0000507F0000}"/>
    <cellStyle name="Migliaia 39 3 2 2 2 2 3" xfId="41118" xr:uid="{00000000-0005-0000-0000-0000517F0000}"/>
    <cellStyle name="Migliaia 39 3 2 2 2 2 4" xfId="30273" xr:uid="{00000000-0005-0000-0000-0000527F0000}"/>
    <cellStyle name="Migliaia 39 3 2 2 2 3" xfId="33222" xr:uid="{00000000-0005-0000-0000-0000537F0000}"/>
    <cellStyle name="Migliaia 39 3 2 2 2 4" xfId="38467" xr:uid="{00000000-0005-0000-0000-0000547F0000}"/>
    <cellStyle name="Migliaia 39 3 2 2 2 5" xfId="28719" xr:uid="{00000000-0005-0000-0000-0000557F0000}"/>
    <cellStyle name="Migliaia 39 3 2 2 2 6" xfId="47186" xr:uid="{00000000-0005-0000-0000-0000567F0000}"/>
    <cellStyle name="Migliaia 39 3 2 2 2 7" xfId="50202" xr:uid="{00000000-0005-0000-0000-0000577F0000}"/>
    <cellStyle name="Migliaia 39 3 2 2 2 8" xfId="13977" xr:uid="{00000000-0005-0000-0000-0000587F0000}"/>
    <cellStyle name="Migliaia 39 3 2 2 3" xfId="7867" xr:uid="{00000000-0005-0000-0000-0000597F0000}"/>
    <cellStyle name="Migliaia 39 3 2 2 4" xfId="7063" xr:uid="{00000000-0005-0000-0000-00005A7F0000}"/>
    <cellStyle name="Migliaia 39 3 2 2 4 2" xfId="17836" xr:uid="{00000000-0005-0000-0000-00005B7F0000}"/>
    <cellStyle name="Migliaia 39 3 2 2 4 3" xfId="43887" xr:uid="{00000000-0005-0000-0000-00005C7F0000}"/>
    <cellStyle name="Migliaia 39 3 2 2 4 4" xfId="46829" xr:uid="{00000000-0005-0000-0000-00005D7F0000}"/>
    <cellStyle name="Migliaia 39 3 2 2 4 5" xfId="49845" xr:uid="{00000000-0005-0000-0000-00005E7F0000}"/>
    <cellStyle name="Migliaia 39 3 2 2 5" xfId="16858" xr:uid="{00000000-0005-0000-0000-00005F7F0000}"/>
    <cellStyle name="Migliaia 39 3 2 2 6" xfId="21170" xr:uid="{00000000-0005-0000-0000-0000607F0000}"/>
    <cellStyle name="Migliaia 39 3 2 3" xfId="3692" xr:uid="{00000000-0005-0000-0000-0000617F0000}"/>
    <cellStyle name="Migliaia 39 3 2 3 2" xfId="8528" xr:uid="{00000000-0005-0000-0000-0000627F0000}"/>
    <cellStyle name="Migliaia 39 3 2 3 2 2" xfId="35817" xr:uid="{00000000-0005-0000-0000-0000637F0000}"/>
    <cellStyle name="Migliaia 39 3 2 3 2 3" xfId="41119" xr:uid="{00000000-0005-0000-0000-0000647F0000}"/>
    <cellStyle name="Migliaia 39 3 2 3 2 4" xfId="30274" xr:uid="{00000000-0005-0000-0000-0000657F0000}"/>
    <cellStyle name="Migliaia 39 3 2 3 3" xfId="8319" xr:uid="{00000000-0005-0000-0000-0000667F0000}"/>
    <cellStyle name="Migliaia 39 3 2 3 4" xfId="16859" xr:uid="{00000000-0005-0000-0000-0000677F0000}"/>
    <cellStyle name="Migliaia 39 3 2 3 4 2" xfId="38468" xr:uid="{00000000-0005-0000-0000-0000687F0000}"/>
    <cellStyle name="Migliaia 39 3 2 3 5" xfId="12815" xr:uid="{00000000-0005-0000-0000-0000697F0000}"/>
    <cellStyle name="Migliaia 39 3 2 4" xfId="7665" xr:uid="{00000000-0005-0000-0000-00006A7F0000}"/>
    <cellStyle name="Migliaia 39 3 2 4 2" xfId="14396" xr:uid="{00000000-0005-0000-0000-00006B7F0000}"/>
    <cellStyle name="Migliaia 39 3 2 4 2 2" xfId="35818" xr:uid="{00000000-0005-0000-0000-00006C7F0000}"/>
    <cellStyle name="Migliaia 39 3 2 4 2 3" xfId="41120" xr:uid="{00000000-0005-0000-0000-00006D7F0000}"/>
    <cellStyle name="Migliaia 39 3 2 4 3" xfId="33224" xr:uid="{00000000-0005-0000-0000-00006E7F0000}"/>
    <cellStyle name="Migliaia 39 3 2 4 4" xfId="38469" xr:uid="{00000000-0005-0000-0000-00006F7F0000}"/>
    <cellStyle name="Migliaia 39 3 2 4 5" xfId="13504" xr:uid="{00000000-0005-0000-0000-0000707F0000}"/>
    <cellStyle name="Migliaia 39 3 2 5" xfId="13634" xr:uid="{00000000-0005-0000-0000-0000717F0000}"/>
    <cellStyle name="Migliaia 39 3 2 5 2" xfId="30276" xr:uid="{00000000-0005-0000-0000-0000727F0000}"/>
    <cellStyle name="Migliaia 39 3 2 5 2 2" xfId="35819" xr:uid="{00000000-0005-0000-0000-0000737F0000}"/>
    <cellStyle name="Migliaia 39 3 2 5 2 3" xfId="41121" xr:uid="{00000000-0005-0000-0000-0000747F0000}"/>
    <cellStyle name="Migliaia 39 3 2 5 3" xfId="33225" xr:uid="{00000000-0005-0000-0000-0000757F0000}"/>
    <cellStyle name="Migliaia 39 3 2 5 4" xfId="38470" xr:uid="{00000000-0005-0000-0000-0000767F0000}"/>
    <cellStyle name="Migliaia 39 3 2 6" xfId="16857" xr:uid="{00000000-0005-0000-0000-0000777F0000}"/>
    <cellStyle name="Migliaia 39 3 2 6 2" xfId="30277" xr:uid="{00000000-0005-0000-0000-0000787F0000}"/>
    <cellStyle name="Migliaia 39 3 2 6 2 2" xfId="35820" xr:uid="{00000000-0005-0000-0000-0000797F0000}"/>
    <cellStyle name="Migliaia 39 3 2 6 2 3" xfId="41122" xr:uid="{00000000-0005-0000-0000-00007A7F0000}"/>
    <cellStyle name="Migliaia 39 3 2 6 3" xfId="33226" xr:uid="{00000000-0005-0000-0000-00007B7F0000}"/>
    <cellStyle name="Migliaia 39 3 2 6 4" xfId="38471" xr:uid="{00000000-0005-0000-0000-00007C7F0000}"/>
    <cellStyle name="Migliaia 39 3 2 6 5" xfId="21173" xr:uid="{00000000-0005-0000-0000-00007D7F0000}"/>
    <cellStyle name="Migliaia 39 3 2 7" xfId="21169" xr:uid="{00000000-0005-0000-0000-00007E7F0000}"/>
    <cellStyle name="Migliaia 39 3 2 8" xfId="2518" xr:uid="{00000000-0005-0000-0000-00007F7F0000}"/>
    <cellStyle name="Migliaia 39 3 3" xfId="2517" xr:uid="{00000000-0005-0000-0000-0000807F0000}"/>
    <cellStyle name="Migliaia 39 3 3 2" xfId="4491" xr:uid="{00000000-0005-0000-0000-0000817F0000}"/>
    <cellStyle name="Migliaia 39 3 3 2 2" xfId="6054" xr:uid="{00000000-0005-0000-0000-0000827F0000}"/>
    <cellStyle name="Migliaia 39 3 3 2 2 2" xfId="35822" xr:uid="{00000000-0005-0000-0000-0000837F0000}"/>
    <cellStyle name="Migliaia 39 3 3 2 2 3" xfId="41124" xr:uid="{00000000-0005-0000-0000-0000847F0000}"/>
    <cellStyle name="Migliaia 39 3 3 2 3" xfId="14533" xr:uid="{00000000-0005-0000-0000-0000857F0000}"/>
    <cellStyle name="Migliaia 39 3 3 2 4" xfId="16861" xr:uid="{00000000-0005-0000-0000-0000867F0000}"/>
    <cellStyle name="Migliaia 39 3 3 2 4 2" xfId="38473" xr:uid="{00000000-0005-0000-0000-0000877F0000}"/>
    <cellStyle name="Migliaia 39 3 3 2 5" xfId="12817" xr:uid="{00000000-0005-0000-0000-0000887F0000}"/>
    <cellStyle name="Migliaia 39 3 3 3" xfId="5806" xr:uid="{00000000-0005-0000-0000-0000897F0000}"/>
    <cellStyle name="Migliaia 39 3 3 3 2" xfId="30280" xr:uid="{00000000-0005-0000-0000-00008A7F0000}"/>
    <cellStyle name="Migliaia 39 3 3 3 2 2" xfId="35823" xr:uid="{00000000-0005-0000-0000-00008B7F0000}"/>
    <cellStyle name="Migliaia 39 3 3 3 2 3" xfId="41125" xr:uid="{00000000-0005-0000-0000-00008C7F0000}"/>
    <cellStyle name="Migliaia 39 3 3 3 3" xfId="33229" xr:uid="{00000000-0005-0000-0000-00008D7F0000}"/>
    <cellStyle name="Migliaia 39 3 3 3 4" xfId="38474" xr:uid="{00000000-0005-0000-0000-00008E7F0000}"/>
    <cellStyle name="Migliaia 39 3 3 4" xfId="16860" xr:uid="{00000000-0005-0000-0000-00008F7F0000}"/>
    <cellStyle name="Migliaia 39 3 3 4 2" xfId="30281" xr:uid="{00000000-0005-0000-0000-0000907F0000}"/>
    <cellStyle name="Migliaia 39 3 3 4 2 2" xfId="35824" xr:uid="{00000000-0005-0000-0000-0000917F0000}"/>
    <cellStyle name="Migliaia 39 3 3 4 2 3" xfId="41126" xr:uid="{00000000-0005-0000-0000-0000927F0000}"/>
    <cellStyle name="Migliaia 39 3 3 4 3" xfId="33230" xr:uid="{00000000-0005-0000-0000-0000937F0000}"/>
    <cellStyle name="Migliaia 39 3 3 4 4" xfId="38475" xr:uid="{00000000-0005-0000-0000-0000947F0000}"/>
    <cellStyle name="Migliaia 39 3 3 4 5" xfId="21177" xr:uid="{00000000-0005-0000-0000-0000957F0000}"/>
    <cellStyle name="Migliaia 39 3 3 5" xfId="21178" xr:uid="{00000000-0005-0000-0000-0000967F0000}"/>
    <cellStyle name="Migliaia 39 3 3 5 2" xfId="30282" xr:uid="{00000000-0005-0000-0000-0000977F0000}"/>
    <cellStyle name="Migliaia 39 3 3 5 2 2" xfId="35825" xr:uid="{00000000-0005-0000-0000-0000987F0000}"/>
    <cellStyle name="Migliaia 39 3 3 5 2 3" xfId="41127" xr:uid="{00000000-0005-0000-0000-0000997F0000}"/>
    <cellStyle name="Migliaia 39 3 3 5 3" xfId="33231" xr:uid="{00000000-0005-0000-0000-00009A7F0000}"/>
    <cellStyle name="Migliaia 39 3 3 5 4" xfId="38476" xr:uid="{00000000-0005-0000-0000-00009B7F0000}"/>
    <cellStyle name="Migliaia 39 3 3 6" xfId="30278" xr:uid="{00000000-0005-0000-0000-00009C7F0000}"/>
    <cellStyle name="Migliaia 39 3 3 6 2" xfId="35821" xr:uid="{00000000-0005-0000-0000-00009D7F0000}"/>
    <cellStyle name="Migliaia 39 3 3 6 3" xfId="41123" xr:uid="{00000000-0005-0000-0000-00009E7F0000}"/>
    <cellStyle name="Migliaia 39 3 3 7" xfId="33227" xr:uid="{00000000-0005-0000-0000-00009F7F0000}"/>
    <cellStyle name="Migliaia 39 3 3 8" xfId="38472" xr:uid="{00000000-0005-0000-0000-0000A07F0000}"/>
    <cellStyle name="Migliaia 39 3 3 9" xfId="12816" xr:uid="{00000000-0005-0000-0000-0000A17F0000}"/>
    <cellStyle name="Migliaia 39 3 4" xfId="3297" xr:uid="{00000000-0005-0000-0000-0000A27F0000}"/>
    <cellStyle name="Migliaia 39 3 4 2" xfId="4807" xr:uid="{00000000-0005-0000-0000-0000A37F0000}"/>
    <cellStyle name="Migliaia 39 3 4 2 2" xfId="10759" xr:uid="{00000000-0005-0000-0000-0000A47F0000}"/>
    <cellStyle name="Migliaia 39 3 4 2 3" xfId="14438" xr:uid="{00000000-0005-0000-0000-0000A57F0000}"/>
    <cellStyle name="Migliaia 39 3 4 2 4" xfId="16863" xr:uid="{00000000-0005-0000-0000-0000A67F0000}"/>
    <cellStyle name="Migliaia 39 3 4 2 5" xfId="28680" xr:uid="{00000000-0005-0000-0000-0000A77F0000}"/>
    <cellStyle name="Migliaia 39 3 4 2 6" xfId="12819" xr:uid="{00000000-0005-0000-0000-0000A87F0000}"/>
    <cellStyle name="Migliaia 39 3 4 3" xfId="10007" xr:uid="{00000000-0005-0000-0000-0000A97F0000}"/>
    <cellStyle name="Migliaia 39 3 4 3 2" xfId="31634" xr:uid="{00000000-0005-0000-0000-0000AA7F0000}"/>
    <cellStyle name="Migliaia 39 3 4 3 2 2" xfId="36794" xr:uid="{00000000-0005-0000-0000-0000AB7F0000}"/>
    <cellStyle name="Migliaia 39 3 4 3 2 3" xfId="42096" xr:uid="{00000000-0005-0000-0000-0000AC7F0000}"/>
    <cellStyle name="Migliaia 39 3 4 3 3" xfId="34143" xr:uid="{00000000-0005-0000-0000-0000AD7F0000}"/>
    <cellStyle name="Migliaia 39 3 4 3 4" xfId="39445" xr:uid="{00000000-0005-0000-0000-0000AE7F0000}"/>
    <cellStyle name="Migliaia 39 3 4 4" xfId="16862" xr:uid="{00000000-0005-0000-0000-0000AF7F0000}"/>
    <cellStyle name="Migliaia 39 3 4 4 2" xfId="35826" xr:uid="{00000000-0005-0000-0000-0000B07F0000}"/>
    <cellStyle name="Migliaia 39 3 4 4 3" xfId="41128" xr:uid="{00000000-0005-0000-0000-0000B17F0000}"/>
    <cellStyle name="Migliaia 39 3 4 4 4" xfId="30283" xr:uid="{00000000-0005-0000-0000-0000B27F0000}"/>
    <cellStyle name="Migliaia 39 3 4 5" xfId="33232" xr:uid="{00000000-0005-0000-0000-0000B37F0000}"/>
    <cellStyle name="Migliaia 39 3 4 6" xfId="38477" xr:uid="{00000000-0005-0000-0000-0000B47F0000}"/>
    <cellStyle name="Migliaia 39 3 4 7" xfId="12818" xr:uid="{00000000-0005-0000-0000-0000B57F0000}"/>
    <cellStyle name="Migliaia 39 3 5" xfId="4111" xr:uid="{00000000-0005-0000-0000-0000B67F0000}"/>
    <cellStyle name="Migliaia 39 3 5 2" xfId="10581" xr:uid="{00000000-0005-0000-0000-0000B77F0000}"/>
    <cellStyle name="Migliaia 39 3 5 2 2" xfId="31635" xr:uid="{00000000-0005-0000-0000-0000B87F0000}"/>
    <cellStyle name="Migliaia 39 3 5 2 2 2" xfId="36795" xr:uid="{00000000-0005-0000-0000-0000B97F0000}"/>
    <cellStyle name="Migliaia 39 3 5 2 2 3" xfId="42097" xr:uid="{00000000-0005-0000-0000-0000BA7F0000}"/>
    <cellStyle name="Migliaia 39 3 5 2 3" xfId="34144" xr:uid="{00000000-0005-0000-0000-0000BB7F0000}"/>
    <cellStyle name="Migliaia 39 3 5 2 4" xfId="39446" xr:uid="{00000000-0005-0000-0000-0000BC7F0000}"/>
    <cellStyle name="Migliaia 39 3 5 3" xfId="16864" xr:uid="{00000000-0005-0000-0000-0000BD7F0000}"/>
    <cellStyle name="Migliaia 39 3 5 3 2" xfId="35827" xr:uid="{00000000-0005-0000-0000-0000BE7F0000}"/>
    <cellStyle name="Migliaia 39 3 5 3 3" xfId="41129" xr:uid="{00000000-0005-0000-0000-0000BF7F0000}"/>
    <cellStyle name="Migliaia 39 3 5 3 4" xfId="30284" xr:uid="{00000000-0005-0000-0000-0000C07F0000}"/>
    <cellStyle name="Migliaia 39 3 5 4" xfId="33233" xr:uid="{00000000-0005-0000-0000-0000C17F0000}"/>
    <cellStyle name="Migliaia 39 3 5 5" xfId="38478" xr:uid="{00000000-0005-0000-0000-0000C27F0000}"/>
    <cellStyle name="Migliaia 39 3 5 6" xfId="12820" xr:uid="{00000000-0005-0000-0000-0000C37F0000}"/>
    <cellStyle name="Migliaia 39 3 6" xfId="3691" xr:uid="{00000000-0005-0000-0000-0000C47F0000}"/>
    <cellStyle name="Migliaia 39 3 6 2" xfId="10286" xr:uid="{00000000-0005-0000-0000-0000C57F0000}"/>
    <cellStyle name="Migliaia 39 3 6 2 2" xfId="35828" xr:uid="{00000000-0005-0000-0000-0000C67F0000}"/>
    <cellStyle name="Migliaia 39 3 6 2 3" xfId="41130" xr:uid="{00000000-0005-0000-0000-0000C77F0000}"/>
    <cellStyle name="Migliaia 39 3 6 3" xfId="14917" xr:uid="{00000000-0005-0000-0000-0000C87F0000}"/>
    <cellStyle name="Migliaia 39 3 6 4" xfId="16865" xr:uid="{00000000-0005-0000-0000-0000C97F0000}"/>
    <cellStyle name="Migliaia 39 3 6 4 2" xfId="38479" xr:uid="{00000000-0005-0000-0000-0000CA7F0000}"/>
    <cellStyle name="Migliaia 39 3 6 5" xfId="12821" xr:uid="{00000000-0005-0000-0000-0000CB7F0000}"/>
    <cellStyle name="Migliaia 39 3 7" xfId="8550" xr:uid="{00000000-0005-0000-0000-0000CC7F0000}"/>
    <cellStyle name="Migliaia 39 3 7 2" xfId="30286" xr:uid="{00000000-0005-0000-0000-0000CD7F0000}"/>
    <cellStyle name="Migliaia 39 3 7 2 2" xfId="35829" xr:uid="{00000000-0005-0000-0000-0000CE7F0000}"/>
    <cellStyle name="Migliaia 39 3 7 2 3" xfId="41131" xr:uid="{00000000-0005-0000-0000-0000CF7F0000}"/>
    <cellStyle name="Migliaia 39 3 7 3" xfId="33235" xr:uid="{00000000-0005-0000-0000-0000D07F0000}"/>
    <cellStyle name="Migliaia 39 3 7 4" xfId="38480" xr:uid="{00000000-0005-0000-0000-0000D17F0000}"/>
    <cellStyle name="Migliaia 39 3 8" xfId="13635" xr:uid="{00000000-0005-0000-0000-0000D27F0000}"/>
    <cellStyle name="Migliaia 39 3 8 2" xfId="30287" xr:uid="{00000000-0005-0000-0000-0000D37F0000}"/>
    <cellStyle name="Migliaia 39 3 8 2 2" xfId="35830" xr:uid="{00000000-0005-0000-0000-0000D47F0000}"/>
    <cellStyle name="Migliaia 39 3 8 2 3" xfId="41132" xr:uid="{00000000-0005-0000-0000-0000D57F0000}"/>
    <cellStyle name="Migliaia 39 3 8 3" xfId="33236" xr:uid="{00000000-0005-0000-0000-0000D67F0000}"/>
    <cellStyle name="Migliaia 39 3 8 4" xfId="38481" xr:uid="{00000000-0005-0000-0000-0000D77F0000}"/>
    <cellStyle name="Migliaia 39 3 8 5" xfId="21183" xr:uid="{00000000-0005-0000-0000-0000D87F0000}"/>
    <cellStyle name="Migliaia 39 3 9" xfId="16856" xr:uid="{00000000-0005-0000-0000-0000D97F0000}"/>
    <cellStyle name="Migliaia 39 4" xfId="561" xr:uid="{00000000-0005-0000-0000-0000DA7F0000}"/>
    <cellStyle name="Migliaia 39 4 2" xfId="4493" xr:uid="{00000000-0005-0000-0000-0000DB7F0000}"/>
    <cellStyle name="Migliaia 39 4 2 2" xfId="5153" xr:uid="{00000000-0005-0000-0000-0000DC7F0000}"/>
    <cellStyle name="Migliaia 39 4 2 2 2" xfId="30288" xr:uid="{00000000-0005-0000-0000-0000DD7F0000}"/>
    <cellStyle name="Migliaia 39 4 2 2 2 2" xfId="35831" xr:uid="{00000000-0005-0000-0000-0000DE7F0000}"/>
    <cellStyle name="Migliaia 39 4 2 2 2 3" xfId="41133" xr:uid="{00000000-0005-0000-0000-0000DF7F0000}"/>
    <cellStyle name="Migliaia 39 4 2 2 3" xfId="33237" xr:uid="{00000000-0005-0000-0000-0000E07F0000}"/>
    <cellStyle name="Migliaia 39 4 2 2 4" xfId="38482" xr:uid="{00000000-0005-0000-0000-0000E17F0000}"/>
    <cellStyle name="Migliaia 39 4 2 3" xfId="8320" xr:uid="{00000000-0005-0000-0000-0000E27F0000}"/>
    <cellStyle name="Migliaia 39 4 2 3 2" xfId="30289" xr:uid="{00000000-0005-0000-0000-0000E37F0000}"/>
    <cellStyle name="Migliaia 39 4 2 3 2 2" xfId="35832" xr:uid="{00000000-0005-0000-0000-0000E47F0000}"/>
    <cellStyle name="Migliaia 39 4 2 3 2 3" xfId="41134" xr:uid="{00000000-0005-0000-0000-0000E57F0000}"/>
    <cellStyle name="Migliaia 39 4 2 3 3" xfId="33238" xr:uid="{00000000-0005-0000-0000-0000E67F0000}"/>
    <cellStyle name="Migliaia 39 4 2 3 4" xfId="38483" xr:uid="{00000000-0005-0000-0000-0000E77F0000}"/>
    <cellStyle name="Migliaia 39 4 2 4" xfId="7667" xr:uid="{00000000-0005-0000-0000-0000E87F0000}"/>
    <cellStyle name="Migliaia 39 4 2 5" xfId="7065" xr:uid="{00000000-0005-0000-0000-0000E97F0000}"/>
    <cellStyle name="Migliaia 39 4 2 5 2" xfId="17838" xr:uid="{00000000-0005-0000-0000-0000EA7F0000}"/>
    <cellStyle name="Migliaia 39 4 2 5 3" xfId="44463" xr:uid="{00000000-0005-0000-0000-0000EB7F0000}"/>
    <cellStyle name="Migliaia 39 4 2 5 4" xfId="46831" xr:uid="{00000000-0005-0000-0000-0000EC7F0000}"/>
    <cellStyle name="Migliaia 39 4 2 5 5" xfId="49847" xr:uid="{00000000-0005-0000-0000-0000ED7F0000}"/>
    <cellStyle name="Migliaia 39 4 2 6" xfId="16867" xr:uid="{00000000-0005-0000-0000-0000EE7F0000}"/>
    <cellStyle name="Migliaia 39 4 2 7" xfId="21185" xr:uid="{00000000-0005-0000-0000-0000EF7F0000}"/>
    <cellStyle name="Migliaia 39 4 3" xfId="5154" xr:uid="{00000000-0005-0000-0000-0000F07F0000}"/>
    <cellStyle name="Migliaia 39 4 3 2" xfId="14534" xr:uid="{00000000-0005-0000-0000-0000F17F0000}"/>
    <cellStyle name="Migliaia 39 4 3 2 2" xfId="35833" xr:uid="{00000000-0005-0000-0000-0000F27F0000}"/>
    <cellStyle name="Migliaia 39 4 3 2 3" xfId="41135" xr:uid="{00000000-0005-0000-0000-0000F37F0000}"/>
    <cellStyle name="Migliaia 39 4 3 3" xfId="33239" xr:uid="{00000000-0005-0000-0000-0000F47F0000}"/>
    <cellStyle name="Migliaia 39 4 3 4" xfId="38484" xr:uid="{00000000-0005-0000-0000-0000F57F0000}"/>
    <cellStyle name="Migliaia 39 4 3 5" xfId="13633" xr:uid="{00000000-0005-0000-0000-0000F67F0000}"/>
    <cellStyle name="Migliaia 39 4 4" xfId="8321" xr:uid="{00000000-0005-0000-0000-0000F77F0000}"/>
    <cellStyle name="Migliaia 39 4 4 2" xfId="30291" xr:uid="{00000000-0005-0000-0000-0000F87F0000}"/>
    <cellStyle name="Migliaia 39 4 4 2 2" xfId="35834" xr:uid="{00000000-0005-0000-0000-0000F97F0000}"/>
    <cellStyle name="Migliaia 39 4 4 2 3" xfId="41136" xr:uid="{00000000-0005-0000-0000-0000FA7F0000}"/>
    <cellStyle name="Migliaia 39 4 4 3" xfId="33240" xr:uid="{00000000-0005-0000-0000-0000FB7F0000}"/>
    <cellStyle name="Migliaia 39 4 4 4" xfId="38485" xr:uid="{00000000-0005-0000-0000-0000FC7F0000}"/>
    <cellStyle name="Migliaia 39 4 5" xfId="7666" xr:uid="{00000000-0005-0000-0000-0000FD7F0000}"/>
    <cellStyle name="Migliaia 39 4 5 2" xfId="30292" xr:uid="{00000000-0005-0000-0000-0000FE7F0000}"/>
    <cellStyle name="Migliaia 39 4 5 2 2" xfId="35835" xr:uid="{00000000-0005-0000-0000-0000FF7F0000}"/>
    <cellStyle name="Migliaia 39 4 5 2 3" xfId="41137" xr:uid="{00000000-0005-0000-0000-000000800000}"/>
    <cellStyle name="Migliaia 39 4 5 3" xfId="33241" xr:uid="{00000000-0005-0000-0000-000001800000}"/>
    <cellStyle name="Migliaia 39 4 5 4" xfId="38486" xr:uid="{00000000-0005-0000-0000-000002800000}"/>
    <cellStyle name="Migliaia 39 4 6" xfId="7064" xr:uid="{00000000-0005-0000-0000-000003800000}"/>
    <cellStyle name="Migliaia 39 4 6 2" xfId="17837" xr:uid="{00000000-0005-0000-0000-000004800000}"/>
    <cellStyle name="Migliaia 39 4 6 2 2" xfId="35836" xr:uid="{00000000-0005-0000-0000-000005800000}"/>
    <cellStyle name="Migliaia 39 4 6 2 3" xfId="41138" xr:uid="{00000000-0005-0000-0000-000006800000}"/>
    <cellStyle name="Migliaia 39 4 6 2 4" xfId="30293" xr:uid="{00000000-0005-0000-0000-000007800000}"/>
    <cellStyle name="Migliaia 39 4 6 3" xfId="33242" xr:uid="{00000000-0005-0000-0000-000008800000}"/>
    <cellStyle name="Migliaia 39 4 6 4" xfId="38487" xr:uid="{00000000-0005-0000-0000-000009800000}"/>
    <cellStyle name="Migliaia 39 4 6 5" xfId="21191" xr:uid="{00000000-0005-0000-0000-00000A800000}"/>
    <cellStyle name="Migliaia 39 4 6 6" xfId="42539" xr:uid="{00000000-0005-0000-0000-00000B800000}"/>
    <cellStyle name="Migliaia 39 4 6 7" xfId="46830" xr:uid="{00000000-0005-0000-0000-00000C800000}"/>
    <cellStyle name="Migliaia 39 4 6 8" xfId="49846" xr:uid="{00000000-0005-0000-0000-00000D800000}"/>
    <cellStyle name="Migliaia 39 4 7" xfId="16866" xr:uid="{00000000-0005-0000-0000-00000E800000}"/>
    <cellStyle name="Migliaia 39 4 7 2" xfId="30294" xr:uid="{00000000-0005-0000-0000-00000F800000}"/>
    <cellStyle name="Migliaia 39 4 7 2 2" xfId="35837" xr:uid="{00000000-0005-0000-0000-000010800000}"/>
    <cellStyle name="Migliaia 39 4 7 2 3" xfId="41139" xr:uid="{00000000-0005-0000-0000-000011800000}"/>
    <cellStyle name="Migliaia 39 4 7 3" xfId="33243" xr:uid="{00000000-0005-0000-0000-000012800000}"/>
    <cellStyle name="Migliaia 39 4 7 4" xfId="38488" xr:uid="{00000000-0005-0000-0000-000013800000}"/>
    <cellStyle name="Migliaia 39 4 7 5" xfId="21192" xr:uid="{00000000-0005-0000-0000-000014800000}"/>
    <cellStyle name="Migliaia 39 4 8" xfId="21184" xr:uid="{00000000-0005-0000-0000-000015800000}"/>
    <cellStyle name="Migliaia 39 4 9" xfId="2519" xr:uid="{00000000-0005-0000-0000-000016800000}"/>
    <cellStyle name="Migliaia 39 5" xfId="562" xr:uid="{00000000-0005-0000-0000-000017800000}"/>
    <cellStyle name="Migliaia 39 5 2" xfId="4494" xr:uid="{00000000-0005-0000-0000-000018800000}"/>
    <cellStyle name="Migliaia 39 5 2 2" xfId="14767" xr:uid="{00000000-0005-0000-0000-000019800000}"/>
    <cellStyle name="Migliaia 39 5 2 2 2" xfId="35838" xr:uid="{00000000-0005-0000-0000-00001A800000}"/>
    <cellStyle name="Migliaia 39 5 2 2 3" xfId="41140" xr:uid="{00000000-0005-0000-0000-00001B800000}"/>
    <cellStyle name="Migliaia 39 5 2 3" xfId="16869" xr:uid="{00000000-0005-0000-0000-00001C800000}"/>
    <cellStyle name="Migliaia 39 5 2 3 2" xfId="33244" xr:uid="{00000000-0005-0000-0000-00001D800000}"/>
    <cellStyle name="Migliaia 39 5 2 4" xfId="38489" xr:uid="{00000000-0005-0000-0000-00001E800000}"/>
    <cellStyle name="Migliaia 39 5 2 5" xfId="12822" xr:uid="{00000000-0005-0000-0000-00001F800000}"/>
    <cellStyle name="Migliaia 39 5 3" xfId="7668" xr:uid="{00000000-0005-0000-0000-000020800000}"/>
    <cellStyle name="Migliaia 39 5 3 2" xfId="30296" xr:uid="{00000000-0005-0000-0000-000021800000}"/>
    <cellStyle name="Migliaia 39 5 3 2 2" xfId="35839" xr:uid="{00000000-0005-0000-0000-000022800000}"/>
    <cellStyle name="Migliaia 39 5 3 2 3" xfId="41141" xr:uid="{00000000-0005-0000-0000-000023800000}"/>
    <cellStyle name="Migliaia 39 5 3 3" xfId="33245" xr:uid="{00000000-0005-0000-0000-000024800000}"/>
    <cellStyle name="Migliaia 39 5 3 4" xfId="38490" xr:uid="{00000000-0005-0000-0000-000025800000}"/>
    <cellStyle name="Migliaia 39 5 4" xfId="7066" xr:uid="{00000000-0005-0000-0000-000026800000}"/>
    <cellStyle name="Migliaia 39 5 4 2" xfId="17839" xr:uid="{00000000-0005-0000-0000-000027800000}"/>
    <cellStyle name="Migliaia 39 5 4 2 2" xfId="35840" xr:uid="{00000000-0005-0000-0000-000028800000}"/>
    <cellStyle name="Migliaia 39 5 4 2 3" xfId="41142" xr:uid="{00000000-0005-0000-0000-000029800000}"/>
    <cellStyle name="Migliaia 39 5 4 2 4" xfId="30297" xr:uid="{00000000-0005-0000-0000-00002A800000}"/>
    <cellStyle name="Migliaia 39 5 4 3" xfId="33246" xr:uid="{00000000-0005-0000-0000-00002B800000}"/>
    <cellStyle name="Migliaia 39 5 4 4" xfId="38491" xr:uid="{00000000-0005-0000-0000-00002C800000}"/>
    <cellStyle name="Migliaia 39 5 4 5" xfId="21195" xr:uid="{00000000-0005-0000-0000-00002D800000}"/>
    <cellStyle name="Migliaia 39 5 4 6" xfId="42540" xr:uid="{00000000-0005-0000-0000-00002E800000}"/>
    <cellStyle name="Migliaia 39 5 4 7" xfId="46832" xr:uid="{00000000-0005-0000-0000-00002F800000}"/>
    <cellStyle name="Migliaia 39 5 4 8" xfId="49848" xr:uid="{00000000-0005-0000-0000-000030800000}"/>
    <cellStyle name="Migliaia 39 5 5" xfId="16868" xr:uid="{00000000-0005-0000-0000-000031800000}"/>
    <cellStyle name="Migliaia 39 5 5 2" xfId="30298" xr:uid="{00000000-0005-0000-0000-000032800000}"/>
    <cellStyle name="Migliaia 39 5 5 2 2" xfId="35841" xr:uid="{00000000-0005-0000-0000-000033800000}"/>
    <cellStyle name="Migliaia 39 5 5 2 3" xfId="41143" xr:uid="{00000000-0005-0000-0000-000034800000}"/>
    <cellStyle name="Migliaia 39 5 5 3" xfId="33247" xr:uid="{00000000-0005-0000-0000-000035800000}"/>
    <cellStyle name="Migliaia 39 5 5 4" xfId="38492" xr:uid="{00000000-0005-0000-0000-000036800000}"/>
    <cellStyle name="Migliaia 39 5 5 5" xfId="21196" xr:uid="{00000000-0005-0000-0000-000037800000}"/>
    <cellStyle name="Migliaia 39 5 6" xfId="21197" xr:uid="{00000000-0005-0000-0000-000038800000}"/>
    <cellStyle name="Migliaia 39 5 6 2" xfId="30299" xr:uid="{00000000-0005-0000-0000-000039800000}"/>
    <cellStyle name="Migliaia 39 5 6 2 2" xfId="35842" xr:uid="{00000000-0005-0000-0000-00003A800000}"/>
    <cellStyle name="Migliaia 39 5 6 2 3" xfId="41144" xr:uid="{00000000-0005-0000-0000-00003B800000}"/>
    <cellStyle name="Migliaia 39 5 6 3" xfId="33248" xr:uid="{00000000-0005-0000-0000-00003C800000}"/>
    <cellStyle name="Migliaia 39 5 6 4" xfId="38493" xr:uid="{00000000-0005-0000-0000-00003D800000}"/>
    <cellStyle name="Migliaia 39 5 7" xfId="21193" xr:uid="{00000000-0005-0000-0000-00003E800000}"/>
    <cellStyle name="Migliaia 39 5 8" xfId="2520" xr:uid="{00000000-0005-0000-0000-00003F800000}"/>
    <cellStyle name="Migliaia 39 6" xfId="2515" xr:uid="{00000000-0005-0000-0000-000040800000}"/>
    <cellStyle name="Migliaia 39 6 2" xfId="4489" xr:uid="{00000000-0005-0000-0000-000041800000}"/>
    <cellStyle name="Migliaia 39 6 2 2" xfId="6053" xr:uid="{00000000-0005-0000-0000-000042800000}"/>
    <cellStyle name="Migliaia 39 6 2 3" xfId="14955" xr:uid="{00000000-0005-0000-0000-000043800000}"/>
    <cellStyle name="Migliaia 39 6 2 4" xfId="16871" xr:uid="{00000000-0005-0000-0000-000044800000}"/>
    <cellStyle name="Migliaia 39 6 2 5" xfId="28683" xr:uid="{00000000-0005-0000-0000-000045800000}"/>
    <cellStyle name="Migliaia 39 6 2 6" xfId="12824" xr:uid="{00000000-0005-0000-0000-000046800000}"/>
    <cellStyle name="Migliaia 39 6 3" xfId="5805" xr:uid="{00000000-0005-0000-0000-000047800000}"/>
    <cellStyle name="Migliaia 39 6 3 2" xfId="31636" xr:uid="{00000000-0005-0000-0000-000048800000}"/>
    <cellStyle name="Migliaia 39 6 3 2 2" xfId="36796" xr:uid="{00000000-0005-0000-0000-000049800000}"/>
    <cellStyle name="Migliaia 39 6 3 2 3" xfId="42098" xr:uid="{00000000-0005-0000-0000-00004A800000}"/>
    <cellStyle name="Migliaia 39 6 3 3" xfId="34145" xr:uid="{00000000-0005-0000-0000-00004B800000}"/>
    <cellStyle name="Migliaia 39 6 3 4" xfId="39447" xr:uid="{00000000-0005-0000-0000-00004C800000}"/>
    <cellStyle name="Migliaia 39 6 4" xfId="16870" xr:uid="{00000000-0005-0000-0000-00004D800000}"/>
    <cellStyle name="Migliaia 39 6 4 2" xfId="35843" xr:uid="{00000000-0005-0000-0000-00004E800000}"/>
    <cellStyle name="Migliaia 39 6 4 3" xfId="41145" xr:uid="{00000000-0005-0000-0000-00004F800000}"/>
    <cellStyle name="Migliaia 39 6 4 4" xfId="30300" xr:uid="{00000000-0005-0000-0000-000050800000}"/>
    <cellStyle name="Migliaia 39 6 5" xfId="33249" xr:uid="{00000000-0005-0000-0000-000051800000}"/>
    <cellStyle name="Migliaia 39 6 6" xfId="38494" xr:uid="{00000000-0005-0000-0000-000052800000}"/>
    <cellStyle name="Migliaia 39 6 7" xfId="12823" xr:uid="{00000000-0005-0000-0000-000053800000}"/>
    <cellStyle name="Migliaia 39 7" xfId="4109" xr:uid="{00000000-0005-0000-0000-000054800000}"/>
    <cellStyle name="Migliaia 39 7 2" xfId="10579" xr:uid="{00000000-0005-0000-0000-000055800000}"/>
    <cellStyle name="Migliaia 39 7 2 2" xfId="31637" xr:uid="{00000000-0005-0000-0000-000056800000}"/>
    <cellStyle name="Migliaia 39 7 2 2 2" xfId="36797" xr:uid="{00000000-0005-0000-0000-000057800000}"/>
    <cellStyle name="Migliaia 39 7 2 2 3" xfId="42099" xr:uid="{00000000-0005-0000-0000-000058800000}"/>
    <cellStyle name="Migliaia 39 7 2 3" xfId="34146" xr:uid="{00000000-0005-0000-0000-000059800000}"/>
    <cellStyle name="Migliaia 39 7 2 4" xfId="39448" xr:uid="{00000000-0005-0000-0000-00005A800000}"/>
    <cellStyle name="Migliaia 39 7 3" xfId="16872" xr:uid="{00000000-0005-0000-0000-00005B800000}"/>
    <cellStyle name="Migliaia 39 7 3 2" xfId="35844" xr:uid="{00000000-0005-0000-0000-00005C800000}"/>
    <cellStyle name="Migliaia 39 7 3 3" xfId="41146" xr:uid="{00000000-0005-0000-0000-00005D800000}"/>
    <cellStyle name="Migliaia 39 7 3 4" xfId="30301" xr:uid="{00000000-0005-0000-0000-00005E800000}"/>
    <cellStyle name="Migliaia 39 7 4" xfId="33250" xr:uid="{00000000-0005-0000-0000-00005F800000}"/>
    <cellStyle name="Migliaia 39 7 5" xfId="38495" xr:uid="{00000000-0005-0000-0000-000060800000}"/>
    <cellStyle name="Migliaia 39 7 6" xfId="12825" xr:uid="{00000000-0005-0000-0000-000061800000}"/>
    <cellStyle name="Migliaia 39 8" xfId="3689" xr:uid="{00000000-0005-0000-0000-000062800000}"/>
    <cellStyle name="Migliaia 39 8 2" xfId="10284" xr:uid="{00000000-0005-0000-0000-000063800000}"/>
    <cellStyle name="Migliaia 39 8 2 2" xfId="31638" xr:uid="{00000000-0005-0000-0000-000064800000}"/>
    <cellStyle name="Migliaia 39 8 2 2 2" xfId="36798" xr:uid="{00000000-0005-0000-0000-000065800000}"/>
    <cellStyle name="Migliaia 39 8 2 2 3" xfId="42100" xr:uid="{00000000-0005-0000-0000-000066800000}"/>
    <cellStyle name="Migliaia 39 8 2 3" xfId="34147" xr:uid="{00000000-0005-0000-0000-000067800000}"/>
    <cellStyle name="Migliaia 39 8 2 4" xfId="39449" xr:uid="{00000000-0005-0000-0000-000068800000}"/>
    <cellStyle name="Migliaia 39 8 3" xfId="16873" xr:uid="{00000000-0005-0000-0000-000069800000}"/>
    <cellStyle name="Migliaia 39 8 3 2" xfId="35845" xr:uid="{00000000-0005-0000-0000-00006A800000}"/>
    <cellStyle name="Migliaia 39 8 3 3" xfId="41147" xr:uid="{00000000-0005-0000-0000-00006B800000}"/>
    <cellStyle name="Migliaia 39 8 3 4" xfId="30302" xr:uid="{00000000-0005-0000-0000-00006C800000}"/>
    <cellStyle name="Migliaia 39 8 4" xfId="33251" xr:uid="{00000000-0005-0000-0000-00006D800000}"/>
    <cellStyle name="Migliaia 39 8 5" xfId="38496" xr:uid="{00000000-0005-0000-0000-00006E800000}"/>
    <cellStyle name="Migliaia 39 8 6" xfId="12826" xr:uid="{00000000-0005-0000-0000-00006F800000}"/>
    <cellStyle name="Migliaia 39 9" xfId="13503" xr:uid="{00000000-0005-0000-0000-000070800000}"/>
    <cellStyle name="Migliaia 39 9 2" xfId="30303" xr:uid="{00000000-0005-0000-0000-000071800000}"/>
    <cellStyle name="Migliaia 39 9 2 2" xfId="35846" xr:uid="{00000000-0005-0000-0000-000072800000}"/>
    <cellStyle name="Migliaia 39 9 2 3" xfId="41148" xr:uid="{00000000-0005-0000-0000-000073800000}"/>
    <cellStyle name="Migliaia 39 9 3" xfId="33252" xr:uid="{00000000-0005-0000-0000-000074800000}"/>
    <cellStyle name="Migliaia 39 9 4" xfId="38497" xr:uid="{00000000-0005-0000-0000-000075800000}"/>
    <cellStyle name="Migliaia 4" xfId="563" xr:uid="{00000000-0005-0000-0000-000076800000}"/>
    <cellStyle name="Migliaia 4 10" xfId="16874" xr:uid="{00000000-0005-0000-0000-000077800000}"/>
    <cellStyle name="Migliaia 4 10 2" xfId="35847" xr:uid="{00000000-0005-0000-0000-000078800000}"/>
    <cellStyle name="Migliaia 4 10 3" xfId="41149" xr:uid="{00000000-0005-0000-0000-000079800000}"/>
    <cellStyle name="Migliaia 4 10 4" xfId="30304" xr:uid="{00000000-0005-0000-0000-00007A800000}"/>
    <cellStyle name="Migliaia 4 11" xfId="33253" xr:uid="{00000000-0005-0000-0000-00007B800000}"/>
    <cellStyle name="Migliaia 4 12" xfId="38498" xr:uid="{00000000-0005-0000-0000-00007C800000}"/>
    <cellStyle name="Migliaia 4 13" xfId="1880" xr:uid="{00000000-0005-0000-0000-00007D800000}"/>
    <cellStyle name="Migliaia 4 2" xfId="564" xr:uid="{00000000-0005-0000-0000-00007E800000}"/>
    <cellStyle name="Migliaia 4 2 2" xfId="2522" xr:uid="{00000000-0005-0000-0000-00007F800000}"/>
    <cellStyle name="Migliaia 4 2 2 2" xfId="4496" xr:uid="{00000000-0005-0000-0000-000080800000}"/>
    <cellStyle name="Migliaia 4 2 2 2 2" xfId="10700" xr:uid="{00000000-0005-0000-0000-000081800000}"/>
    <cellStyle name="Migliaia 4 2 2 2 2 2" xfId="35848" xr:uid="{00000000-0005-0000-0000-000082800000}"/>
    <cellStyle name="Migliaia 4 2 2 2 2 3" xfId="41150" xr:uid="{00000000-0005-0000-0000-000083800000}"/>
    <cellStyle name="Migliaia 4 2 2 2 3" xfId="14768" xr:uid="{00000000-0005-0000-0000-000084800000}"/>
    <cellStyle name="Migliaia 4 2 2 2 4" xfId="16877" xr:uid="{00000000-0005-0000-0000-000085800000}"/>
    <cellStyle name="Migliaia 4 2 2 2 4 2" xfId="38499" xr:uid="{00000000-0005-0000-0000-000086800000}"/>
    <cellStyle name="Migliaia 4 2 2 2 5" xfId="12827" xr:uid="{00000000-0005-0000-0000-000087800000}"/>
    <cellStyle name="Migliaia 4 2 2 3" xfId="7925" xr:uid="{00000000-0005-0000-0000-000088800000}"/>
    <cellStyle name="Migliaia 4 2 2 3 2" xfId="31639" xr:uid="{00000000-0005-0000-0000-000089800000}"/>
    <cellStyle name="Migliaia 4 2 2 3 2 2" xfId="36799" xr:uid="{00000000-0005-0000-0000-00008A800000}"/>
    <cellStyle name="Migliaia 4 2 2 3 2 3" xfId="42101" xr:uid="{00000000-0005-0000-0000-00008B800000}"/>
    <cellStyle name="Migliaia 4 2 2 3 3" xfId="34148" xr:uid="{00000000-0005-0000-0000-00008C800000}"/>
    <cellStyle name="Migliaia 4 2 2 3 4" xfId="39450" xr:uid="{00000000-0005-0000-0000-00008D800000}"/>
    <cellStyle name="Migliaia 4 2 2 4" xfId="7067" xr:uid="{00000000-0005-0000-0000-00008E800000}"/>
    <cellStyle name="Migliaia 4 2 2 4 2" xfId="17840" xr:uid="{00000000-0005-0000-0000-00008F800000}"/>
    <cellStyle name="Migliaia 4 2 2 4 3" xfId="28582" xr:uid="{00000000-0005-0000-0000-000090800000}"/>
    <cellStyle name="Migliaia 4 2 2 4 4" xfId="46833" xr:uid="{00000000-0005-0000-0000-000091800000}"/>
    <cellStyle name="Migliaia 4 2 2 4 5" xfId="49849" xr:uid="{00000000-0005-0000-0000-000092800000}"/>
    <cellStyle name="Migliaia 4 2 2 5" xfId="16876" xr:uid="{00000000-0005-0000-0000-000093800000}"/>
    <cellStyle name="Migliaia 4 2 2 6" xfId="21204" xr:uid="{00000000-0005-0000-0000-000094800000}"/>
    <cellStyle name="Migliaia 4 2 3" xfId="4113" xr:uid="{00000000-0005-0000-0000-000095800000}"/>
    <cellStyle name="Migliaia 4 2 3 2" xfId="10583" xr:uid="{00000000-0005-0000-0000-000096800000}"/>
    <cellStyle name="Migliaia 4 2 3 2 2" xfId="31640" xr:uid="{00000000-0005-0000-0000-000097800000}"/>
    <cellStyle name="Migliaia 4 2 3 2 2 2" xfId="36800" xr:uid="{00000000-0005-0000-0000-000098800000}"/>
    <cellStyle name="Migliaia 4 2 3 2 2 3" xfId="42102" xr:uid="{00000000-0005-0000-0000-000099800000}"/>
    <cellStyle name="Migliaia 4 2 3 2 3" xfId="34149" xr:uid="{00000000-0005-0000-0000-00009A800000}"/>
    <cellStyle name="Migliaia 4 2 3 2 4" xfId="39451" xr:uid="{00000000-0005-0000-0000-00009B800000}"/>
    <cellStyle name="Migliaia 4 2 3 3" xfId="16878" xr:uid="{00000000-0005-0000-0000-00009C800000}"/>
    <cellStyle name="Migliaia 4 2 3 3 2" xfId="35849" xr:uid="{00000000-0005-0000-0000-00009D800000}"/>
    <cellStyle name="Migliaia 4 2 3 3 3" xfId="41151" xr:uid="{00000000-0005-0000-0000-00009E800000}"/>
    <cellStyle name="Migliaia 4 2 3 3 4" xfId="30306" xr:uid="{00000000-0005-0000-0000-00009F800000}"/>
    <cellStyle name="Migliaia 4 2 3 4" xfId="33255" xr:uid="{00000000-0005-0000-0000-0000A0800000}"/>
    <cellStyle name="Migliaia 4 2 3 5" xfId="38500" xr:uid="{00000000-0005-0000-0000-0000A1800000}"/>
    <cellStyle name="Migliaia 4 2 3 6" xfId="12828" xr:uid="{00000000-0005-0000-0000-0000A2800000}"/>
    <cellStyle name="Migliaia 4 2 4" xfId="3694" xr:uid="{00000000-0005-0000-0000-0000A3800000}"/>
    <cellStyle name="Migliaia 4 2 4 2" xfId="10288" xr:uid="{00000000-0005-0000-0000-0000A4800000}"/>
    <cellStyle name="Migliaia 4 2 4 2 2" xfId="35850" xr:uid="{00000000-0005-0000-0000-0000A5800000}"/>
    <cellStyle name="Migliaia 4 2 4 2 3" xfId="41152" xr:uid="{00000000-0005-0000-0000-0000A6800000}"/>
    <cellStyle name="Migliaia 4 2 4 3" xfId="15010" xr:uid="{00000000-0005-0000-0000-0000A7800000}"/>
    <cellStyle name="Migliaia 4 2 4 4" xfId="16879" xr:uid="{00000000-0005-0000-0000-0000A8800000}"/>
    <cellStyle name="Migliaia 4 2 4 4 2" xfId="38501" xr:uid="{00000000-0005-0000-0000-0000A9800000}"/>
    <cellStyle name="Migliaia 4 2 4 5" xfId="12829" xr:uid="{00000000-0005-0000-0000-0000AA800000}"/>
    <cellStyle name="Migliaia 4 2 5" xfId="9440" xr:uid="{00000000-0005-0000-0000-0000AB800000}"/>
    <cellStyle name="Migliaia 4 2 5 2" xfId="30308" xr:uid="{00000000-0005-0000-0000-0000AC800000}"/>
    <cellStyle name="Migliaia 4 2 5 2 2" xfId="35851" xr:uid="{00000000-0005-0000-0000-0000AD800000}"/>
    <cellStyle name="Migliaia 4 2 5 2 3" xfId="41153" xr:uid="{00000000-0005-0000-0000-0000AE800000}"/>
    <cellStyle name="Migliaia 4 2 5 3" xfId="33257" xr:uid="{00000000-0005-0000-0000-0000AF800000}"/>
    <cellStyle name="Migliaia 4 2 5 4" xfId="38502" xr:uid="{00000000-0005-0000-0000-0000B0800000}"/>
    <cellStyle name="Migliaia 4 2 6" xfId="16875" xr:uid="{00000000-0005-0000-0000-0000B1800000}"/>
    <cellStyle name="Migliaia 4 2 6 2" xfId="30309" xr:uid="{00000000-0005-0000-0000-0000B2800000}"/>
    <cellStyle name="Migliaia 4 2 6 2 2" xfId="35852" xr:uid="{00000000-0005-0000-0000-0000B3800000}"/>
    <cellStyle name="Migliaia 4 2 6 2 3" xfId="41154" xr:uid="{00000000-0005-0000-0000-0000B4800000}"/>
    <cellStyle name="Migliaia 4 2 6 3" xfId="33258" xr:uid="{00000000-0005-0000-0000-0000B5800000}"/>
    <cellStyle name="Migliaia 4 2 6 4" xfId="38503" xr:uid="{00000000-0005-0000-0000-0000B6800000}"/>
    <cellStyle name="Migliaia 4 2 6 5" xfId="21208" xr:uid="{00000000-0005-0000-0000-0000B7800000}"/>
    <cellStyle name="Migliaia 4 2 7" xfId="21203" xr:uid="{00000000-0005-0000-0000-0000B8800000}"/>
    <cellStyle name="Migliaia 4 2 8" xfId="1881" xr:uid="{00000000-0005-0000-0000-0000B9800000}"/>
    <cellStyle name="Migliaia 4 3" xfId="565" xr:uid="{00000000-0005-0000-0000-0000BA800000}"/>
    <cellStyle name="Migliaia 4 3 10" xfId="21209" xr:uid="{00000000-0005-0000-0000-0000BB800000}"/>
    <cellStyle name="Migliaia 4 3 11" xfId="12830" xr:uid="{00000000-0005-0000-0000-0000BC800000}"/>
    <cellStyle name="Migliaia 4 3 12" xfId="1882" xr:uid="{00000000-0005-0000-0000-0000BD800000}"/>
    <cellStyle name="Migliaia 4 3 2" xfId="566" xr:uid="{00000000-0005-0000-0000-0000BE800000}"/>
    <cellStyle name="Migliaia 4 3 2 2" xfId="4498" xr:uid="{00000000-0005-0000-0000-0000BF800000}"/>
    <cellStyle name="Migliaia 4 3 2 2 2" xfId="8322" xr:uid="{00000000-0005-0000-0000-0000C0800000}"/>
    <cellStyle name="Migliaia 4 3 2 2 2 2" xfId="14769" xr:uid="{00000000-0005-0000-0000-0000C1800000}"/>
    <cellStyle name="Migliaia 4 3 2 2 2 2 2" xfId="18181" xr:uid="{00000000-0005-0000-0000-0000C2800000}"/>
    <cellStyle name="Migliaia 4 3 2 2 2 2 2 2" xfId="35853" xr:uid="{00000000-0005-0000-0000-0000C3800000}"/>
    <cellStyle name="Migliaia 4 3 2 2 2 2 3" xfId="41155" xr:uid="{00000000-0005-0000-0000-0000C4800000}"/>
    <cellStyle name="Migliaia 4 3 2 2 2 2 4" xfId="30310" xr:uid="{00000000-0005-0000-0000-0000C5800000}"/>
    <cellStyle name="Migliaia 4 3 2 2 2 3" xfId="33259" xr:uid="{00000000-0005-0000-0000-0000C6800000}"/>
    <cellStyle name="Migliaia 4 3 2 2 2 4" xfId="38504" xr:uid="{00000000-0005-0000-0000-0000C7800000}"/>
    <cellStyle name="Migliaia 4 3 2 2 2 5" xfId="43362" xr:uid="{00000000-0005-0000-0000-0000C8800000}"/>
    <cellStyle name="Migliaia 4 3 2 2 2 6" xfId="47187" xr:uid="{00000000-0005-0000-0000-0000C9800000}"/>
    <cellStyle name="Migliaia 4 3 2 2 2 7" xfId="50203" xr:uid="{00000000-0005-0000-0000-0000CA800000}"/>
    <cellStyle name="Migliaia 4 3 2 2 2 8" xfId="13979" xr:uid="{00000000-0005-0000-0000-0000CB800000}"/>
    <cellStyle name="Migliaia 4 3 2 2 3" xfId="7441" xr:uid="{00000000-0005-0000-0000-0000CC800000}"/>
    <cellStyle name="Migliaia 4 3 2 2 4" xfId="7068" xr:uid="{00000000-0005-0000-0000-0000CD800000}"/>
    <cellStyle name="Migliaia 4 3 2 2 4 2" xfId="17841" xr:uid="{00000000-0005-0000-0000-0000CE800000}"/>
    <cellStyle name="Migliaia 4 3 2 2 4 3" xfId="42541" xr:uid="{00000000-0005-0000-0000-0000CF800000}"/>
    <cellStyle name="Migliaia 4 3 2 2 4 4" xfId="46834" xr:uid="{00000000-0005-0000-0000-0000D0800000}"/>
    <cellStyle name="Migliaia 4 3 2 2 4 5" xfId="49850" xr:uid="{00000000-0005-0000-0000-0000D1800000}"/>
    <cellStyle name="Migliaia 4 3 2 2 5" xfId="16882" xr:uid="{00000000-0005-0000-0000-0000D2800000}"/>
    <cellStyle name="Migliaia 4 3 2 2 6" xfId="21211" xr:uid="{00000000-0005-0000-0000-0000D3800000}"/>
    <cellStyle name="Migliaia 4 3 2 3" xfId="3696" xr:uid="{00000000-0005-0000-0000-0000D4800000}"/>
    <cellStyle name="Migliaia 4 3 2 3 2" xfId="7406" xr:uid="{00000000-0005-0000-0000-0000D5800000}"/>
    <cellStyle name="Migliaia 4 3 2 3 2 2" xfId="35854" xr:uid="{00000000-0005-0000-0000-0000D6800000}"/>
    <cellStyle name="Migliaia 4 3 2 3 2 3" xfId="41156" xr:uid="{00000000-0005-0000-0000-0000D7800000}"/>
    <cellStyle name="Migliaia 4 3 2 3 2 4" xfId="30311" xr:uid="{00000000-0005-0000-0000-0000D8800000}"/>
    <cellStyle name="Migliaia 4 3 2 3 3" xfId="8323" xr:uid="{00000000-0005-0000-0000-0000D9800000}"/>
    <cellStyle name="Migliaia 4 3 2 3 4" xfId="16883" xr:uid="{00000000-0005-0000-0000-0000DA800000}"/>
    <cellStyle name="Migliaia 4 3 2 3 4 2" xfId="38505" xr:uid="{00000000-0005-0000-0000-0000DB800000}"/>
    <cellStyle name="Migliaia 4 3 2 3 5" xfId="12831" xr:uid="{00000000-0005-0000-0000-0000DC800000}"/>
    <cellStyle name="Migliaia 4 3 2 4" xfId="7669" xr:uid="{00000000-0005-0000-0000-0000DD800000}"/>
    <cellStyle name="Migliaia 4 3 2 4 2" xfId="14397" xr:uid="{00000000-0005-0000-0000-0000DE800000}"/>
    <cellStyle name="Migliaia 4 3 2 4 2 2" xfId="35855" xr:uid="{00000000-0005-0000-0000-0000DF800000}"/>
    <cellStyle name="Migliaia 4 3 2 4 2 3" xfId="41157" xr:uid="{00000000-0005-0000-0000-0000E0800000}"/>
    <cellStyle name="Migliaia 4 3 2 4 3" xfId="33261" xr:uid="{00000000-0005-0000-0000-0000E1800000}"/>
    <cellStyle name="Migliaia 4 3 2 4 4" xfId="38506" xr:uid="{00000000-0005-0000-0000-0000E2800000}"/>
    <cellStyle name="Migliaia 4 3 2 4 5" xfId="13506" xr:uid="{00000000-0005-0000-0000-0000E3800000}"/>
    <cellStyle name="Migliaia 4 3 2 5" xfId="13631" xr:uid="{00000000-0005-0000-0000-0000E4800000}"/>
    <cellStyle name="Migliaia 4 3 2 5 2" xfId="30313" xr:uid="{00000000-0005-0000-0000-0000E5800000}"/>
    <cellStyle name="Migliaia 4 3 2 5 2 2" xfId="35856" xr:uid="{00000000-0005-0000-0000-0000E6800000}"/>
    <cellStyle name="Migliaia 4 3 2 5 2 3" xfId="41158" xr:uid="{00000000-0005-0000-0000-0000E7800000}"/>
    <cellStyle name="Migliaia 4 3 2 5 3" xfId="33262" xr:uid="{00000000-0005-0000-0000-0000E8800000}"/>
    <cellStyle name="Migliaia 4 3 2 5 4" xfId="38507" xr:uid="{00000000-0005-0000-0000-0000E9800000}"/>
    <cellStyle name="Migliaia 4 3 2 6" xfId="16881" xr:uid="{00000000-0005-0000-0000-0000EA800000}"/>
    <cellStyle name="Migliaia 4 3 2 6 2" xfId="30314" xr:uid="{00000000-0005-0000-0000-0000EB800000}"/>
    <cellStyle name="Migliaia 4 3 2 6 2 2" xfId="35857" xr:uid="{00000000-0005-0000-0000-0000EC800000}"/>
    <cellStyle name="Migliaia 4 3 2 6 2 3" xfId="41159" xr:uid="{00000000-0005-0000-0000-0000ED800000}"/>
    <cellStyle name="Migliaia 4 3 2 6 3" xfId="33263" xr:uid="{00000000-0005-0000-0000-0000EE800000}"/>
    <cellStyle name="Migliaia 4 3 2 6 4" xfId="38508" xr:uid="{00000000-0005-0000-0000-0000EF800000}"/>
    <cellStyle name="Migliaia 4 3 2 6 5" xfId="21216" xr:uid="{00000000-0005-0000-0000-0000F0800000}"/>
    <cellStyle name="Migliaia 4 3 2 7" xfId="21210" xr:uid="{00000000-0005-0000-0000-0000F1800000}"/>
    <cellStyle name="Migliaia 4 3 2 8" xfId="2524" xr:uid="{00000000-0005-0000-0000-0000F2800000}"/>
    <cellStyle name="Migliaia 4 3 3" xfId="2523" xr:uid="{00000000-0005-0000-0000-0000F3800000}"/>
    <cellStyle name="Migliaia 4 3 3 2" xfId="4497" xr:uid="{00000000-0005-0000-0000-0000F4800000}"/>
    <cellStyle name="Migliaia 4 3 3 2 2" xfId="6056" xr:uid="{00000000-0005-0000-0000-0000F5800000}"/>
    <cellStyle name="Migliaia 4 3 3 2 2 2" xfId="35859" xr:uid="{00000000-0005-0000-0000-0000F6800000}"/>
    <cellStyle name="Migliaia 4 3 3 2 2 3" xfId="41161" xr:uid="{00000000-0005-0000-0000-0000F7800000}"/>
    <cellStyle name="Migliaia 4 3 3 2 3" xfId="14535" xr:uid="{00000000-0005-0000-0000-0000F8800000}"/>
    <cellStyle name="Migliaia 4 3 3 2 4" xfId="16885" xr:uid="{00000000-0005-0000-0000-0000F9800000}"/>
    <cellStyle name="Migliaia 4 3 3 2 4 2" xfId="38510" xr:uid="{00000000-0005-0000-0000-0000FA800000}"/>
    <cellStyle name="Migliaia 4 3 3 2 5" xfId="12833" xr:uid="{00000000-0005-0000-0000-0000FB800000}"/>
    <cellStyle name="Migliaia 4 3 3 3" xfId="5808" xr:uid="{00000000-0005-0000-0000-0000FC800000}"/>
    <cellStyle name="Migliaia 4 3 3 3 2" xfId="30317" xr:uid="{00000000-0005-0000-0000-0000FD800000}"/>
    <cellStyle name="Migliaia 4 3 3 3 2 2" xfId="35860" xr:uid="{00000000-0005-0000-0000-0000FE800000}"/>
    <cellStyle name="Migliaia 4 3 3 3 2 3" xfId="41162" xr:uid="{00000000-0005-0000-0000-0000FF800000}"/>
    <cellStyle name="Migliaia 4 3 3 3 3" xfId="33266" xr:uid="{00000000-0005-0000-0000-000000810000}"/>
    <cellStyle name="Migliaia 4 3 3 3 4" xfId="38511" xr:uid="{00000000-0005-0000-0000-000001810000}"/>
    <cellStyle name="Migliaia 4 3 3 4" xfId="16884" xr:uid="{00000000-0005-0000-0000-000002810000}"/>
    <cellStyle name="Migliaia 4 3 3 4 2" xfId="30318" xr:uid="{00000000-0005-0000-0000-000003810000}"/>
    <cellStyle name="Migliaia 4 3 3 4 2 2" xfId="35861" xr:uid="{00000000-0005-0000-0000-000004810000}"/>
    <cellStyle name="Migliaia 4 3 3 4 2 3" xfId="41163" xr:uid="{00000000-0005-0000-0000-000005810000}"/>
    <cellStyle name="Migliaia 4 3 3 4 3" xfId="33267" xr:uid="{00000000-0005-0000-0000-000006810000}"/>
    <cellStyle name="Migliaia 4 3 3 4 4" xfId="38512" xr:uid="{00000000-0005-0000-0000-000007810000}"/>
    <cellStyle name="Migliaia 4 3 3 4 5" xfId="21220" xr:uid="{00000000-0005-0000-0000-000008810000}"/>
    <cellStyle name="Migliaia 4 3 3 5" xfId="21221" xr:uid="{00000000-0005-0000-0000-000009810000}"/>
    <cellStyle name="Migliaia 4 3 3 5 2" xfId="30319" xr:uid="{00000000-0005-0000-0000-00000A810000}"/>
    <cellStyle name="Migliaia 4 3 3 5 2 2" xfId="35862" xr:uid="{00000000-0005-0000-0000-00000B810000}"/>
    <cellStyle name="Migliaia 4 3 3 5 2 3" xfId="41164" xr:uid="{00000000-0005-0000-0000-00000C810000}"/>
    <cellStyle name="Migliaia 4 3 3 5 3" xfId="33268" xr:uid="{00000000-0005-0000-0000-00000D810000}"/>
    <cellStyle name="Migliaia 4 3 3 5 4" xfId="38513" xr:uid="{00000000-0005-0000-0000-00000E810000}"/>
    <cellStyle name="Migliaia 4 3 3 6" xfId="30315" xr:uid="{00000000-0005-0000-0000-00000F810000}"/>
    <cellStyle name="Migliaia 4 3 3 6 2" xfId="35858" xr:uid="{00000000-0005-0000-0000-000010810000}"/>
    <cellStyle name="Migliaia 4 3 3 6 3" xfId="41160" xr:uid="{00000000-0005-0000-0000-000011810000}"/>
    <cellStyle name="Migliaia 4 3 3 7" xfId="33264" xr:uid="{00000000-0005-0000-0000-000012810000}"/>
    <cellStyle name="Migliaia 4 3 3 8" xfId="38509" xr:uid="{00000000-0005-0000-0000-000013810000}"/>
    <cellStyle name="Migliaia 4 3 3 9" xfId="12832" xr:uid="{00000000-0005-0000-0000-000014810000}"/>
    <cellStyle name="Migliaia 4 3 4" xfId="3298" xr:uid="{00000000-0005-0000-0000-000015810000}"/>
    <cellStyle name="Migliaia 4 3 4 2" xfId="4808" xr:uid="{00000000-0005-0000-0000-000016810000}"/>
    <cellStyle name="Migliaia 4 3 4 2 2" xfId="10760" xr:uid="{00000000-0005-0000-0000-000017810000}"/>
    <cellStyle name="Migliaia 4 3 4 2 3" xfId="14887" xr:uid="{00000000-0005-0000-0000-000018810000}"/>
    <cellStyle name="Migliaia 4 3 4 2 4" xfId="16887" xr:uid="{00000000-0005-0000-0000-000019810000}"/>
    <cellStyle name="Migliaia 4 3 4 2 5" xfId="28689" xr:uid="{00000000-0005-0000-0000-00001A810000}"/>
    <cellStyle name="Migliaia 4 3 4 2 6" xfId="12835" xr:uid="{00000000-0005-0000-0000-00001B810000}"/>
    <cellStyle name="Migliaia 4 3 4 3" xfId="10008" xr:uid="{00000000-0005-0000-0000-00001C810000}"/>
    <cellStyle name="Migliaia 4 3 4 3 2" xfId="31641" xr:uid="{00000000-0005-0000-0000-00001D810000}"/>
    <cellStyle name="Migliaia 4 3 4 3 2 2" xfId="36801" xr:uid="{00000000-0005-0000-0000-00001E810000}"/>
    <cellStyle name="Migliaia 4 3 4 3 2 3" xfId="42103" xr:uid="{00000000-0005-0000-0000-00001F810000}"/>
    <cellStyle name="Migliaia 4 3 4 3 3" xfId="34150" xr:uid="{00000000-0005-0000-0000-000020810000}"/>
    <cellStyle name="Migliaia 4 3 4 3 4" xfId="39452" xr:uid="{00000000-0005-0000-0000-000021810000}"/>
    <cellStyle name="Migliaia 4 3 4 4" xfId="16886" xr:uid="{00000000-0005-0000-0000-000022810000}"/>
    <cellStyle name="Migliaia 4 3 4 4 2" xfId="35863" xr:uid="{00000000-0005-0000-0000-000023810000}"/>
    <cellStyle name="Migliaia 4 3 4 4 3" xfId="41165" xr:uid="{00000000-0005-0000-0000-000024810000}"/>
    <cellStyle name="Migliaia 4 3 4 4 4" xfId="30320" xr:uid="{00000000-0005-0000-0000-000025810000}"/>
    <cellStyle name="Migliaia 4 3 4 5" xfId="33269" xr:uid="{00000000-0005-0000-0000-000026810000}"/>
    <cellStyle name="Migliaia 4 3 4 6" xfId="38514" xr:uid="{00000000-0005-0000-0000-000027810000}"/>
    <cellStyle name="Migliaia 4 3 4 7" xfId="12834" xr:uid="{00000000-0005-0000-0000-000028810000}"/>
    <cellStyle name="Migliaia 4 3 5" xfId="4114" xr:uid="{00000000-0005-0000-0000-000029810000}"/>
    <cellStyle name="Migliaia 4 3 5 2" xfId="10584" xr:uid="{00000000-0005-0000-0000-00002A810000}"/>
    <cellStyle name="Migliaia 4 3 5 2 2" xfId="31642" xr:uid="{00000000-0005-0000-0000-00002B810000}"/>
    <cellStyle name="Migliaia 4 3 5 2 2 2" xfId="36802" xr:uid="{00000000-0005-0000-0000-00002C810000}"/>
    <cellStyle name="Migliaia 4 3 5 2 2 3" xfId="42104" xr:uid="{00000000-0005-0000-0000-00002D810000}"/>
    <cellStyle name="Migliaia 4 3 5 2 3" xfId="34151" xr:uid="{00000000-0005-0000-0000-00002E810000}"/>
    <cellStyle name="Migliaia 4 3 5 2 4" xfId="39453" xr:uid="{00000000-0005-0000-0000-00002F810000}"/>
    <cellStyle name="Migliaia 4 3 5 3" xfId="16888" xr:uid="{00000000-0005-0000-0000-000030810000}"/>
    <cellStyle name="Migliaia 4 3 5 3 2" xfId="35864" xr:uid="{00000000-0005-0000-0000-000031810000}"/>
    <cellStyle name="Migliaia 4 3 5 3 3" xfId="41166" xr:uid="{00000000-0005-0000-0000-000032810000}"/>
    <cellStyle name="Migliaia 4 3 5 3 4" xfId="30321" xr:uid="{00000000-0005-0000-0000-000033810000}"/>
    <cellStyle name="Migliaia 4 3 5 4" xfId="33270" xr:uid="{00000000-0005-0000-0000-000034810000}"/>
    <cellStyle name="Migliaia 4 3 5 5" xfId="38515" xr:uid="{00000000-0005-0000-0000-000035810000}"/>
    <cellStyle name="Migliaia 4 3 5 6" xfId="12836" xr:uid="{00000000-0005-0000-0000-000036810000}"/>
    <cellStyle name="Migliaia 4 3 6" xfId="3695" xr:uid="{00000000-0005-0000-0000-000037810000}"/>
    <cellStyle name="Migliaia 4 3 6 2" xfId="10289" xr:uid="{00000000-0005-0000-0000-000038810000}"/>
    <cellStyle name="Migliaia 4 3 6 2 2" xfId="35865" xr:uid="{00000000-0005-0000-0000-000039810000}"/>
    <cellStyle name="Migliaia 4 3 6 2 3" xfId="41167" xr:uid="{00000000-0005-0000-0000-00003A810000}"/>
    <cellStyle name="Migliaia 4 3 6 3" xfId="15009" xr:uid="{00000000-0005-0000-0000-00003B810000}"/>
    <cellStyle name="Migliaia 4 3 6 4" xfId="16889" xr:uid="{00000000-0005-0000-0000-00003C810000}"/>
    <cellStyle name="Migliaia 4 3 6 4 2" xfId="38516" xr:uid="{00000000-0005-0000-0000-00003D810000}"/>
    <cellStyle name="Migliaia 4 3 6 5" xfId="12837" xr:uid="{00000000-0005-0000-0000-00003E810000}"/>
    <cellStyle name="Migliaia 4 3 7" xfId="8588" xr:uid="{00000000-0005-0000-0000-00003F810000}"/>
    <cellStyle name="Migliaia 4 3 7 2" xfId="30323" xr:uid="{00000000-0005-0000-0000-000040810000}"/>
    <cellStyle name="Migliaia 4 3 7 2 2" xfId="35866" xr:uid="{00000000-0005-0000-0000-000041810000}"/>
    <cellStyle name="Migliaia 4 3 7 2 3" xfId="41168" xr:uid="{00000000-0005-0000-0000-000042810000}"/>
    <cellStyle name="Migliaia 4 3 7 3" xfId="33272" xr:uid="{00000000-0005-0000-0000-000043810000}"/>
    <cellStyle name="Migliaia 4 3 7 4" xfId="38517" xr:uid="{00000000-0005-0000-0000-000044810000}"/>
    <cellStyle name="Migliaia 4 3 8" xfId="13632" xr:uid="{00000000-0005-0000-0000-000045810000}"/>
    <cellStyle name="Migliaia 4 3 8 2" xfId="30324" xr:uid="{00000000-0005-0000-0000-000046810000}"/>
    <cellStyle name="Migliaia 4 3 8 2 2" xfId="35867" xr:uid="{00000000-0005-0000-0000-000047810000}"/>
    <cellStyle name="Migliaia 4 3 8 2 3" xfId="41169" xr:uid="{00000000-0005-0000-0000-000048810000}"/>
    <cellStyle name="Migliaia 4 3 8 3" xfId="33273" xr:uid="{00000000-0005-0000-0000-000049810000}"/>
    <cellStyle name="Migliaia 4 3 8 4" xfId="38518" xr:uid="{00000000-0005-0000-0000-00004A810000}"/>
    <cellStyle name="Migliaia 4 3 8 5" xfId="21226" xr:uid="{00000000-0005-0000-0000-00004B810000}"/>
    <cellStyle name="Migliaia 4 3 9" xfId="16880" xr:uid="{00000000-0005-0000-0000-00004C810000}"/>
    <cellStyle name="Migliaia 4 4" xfId="567" xr:uid="{00000000-0005-0000-0000-00004D810000}"/>
    <cellStyle name="Migliaia 4 4 2" xfId="4499" xr:uid="{00000000-0005-0000-0000-00004E810000}"/>
    <cellStyle name="Migliaia 4 4 2 2" xfId="5155" xr:uid="{00000000-0005-0000-0000-00004F810000}"/>
    <cellStyle name="Migliaia 4 4 2 2 2" xfId="30325" xr:uid="{00000000-0005-0000-0000-000050810000}"/>
    <cellStyle name="Migliaia 4 4 2 2 2 2" xfId="35868" xr:uid="{00000000-0005-0000-0000-000051810000}"/>
    <cellStyle name="Migliaia 4 4 2 2 2 3" xfId="41170" xr:uid="{00000000-0005-0000-0000-000052810000}"/>
    <cellStyle name="Migliaia 4 4 2 2 3" xfId="33274" xr:uid="{00000000-0005-0000-0000-000053810000}"/>
    <cellStyle name="Migliaia 4 4 2 2 4" xfId="38519" xr:uid="{00000000-0005-0000-0000-000054810000}"/>
    <cellStyle name="Migliaia 4 4 2 3" xfId="8324" xr:uid="{00000000-0005-0000-0000-000055810000}"/>
    <cellStyle name="Migliaia 4 4 2 3 2" xfId="30326" xr:uid="{00000000-0005-0000-0000-000056810000}"/>
    <cellStyle name="Migliaia 4 4 2 3 2 2" xfId="35869" xr:uid="{00000000-0005-0000-0000-000057810000}"/>
    <cellStyle name="Migliaia 4 4 2 3 2 3" xfId="41171" xr:uid="{00000000-0005-0000-0000-000058810000}"/>
    <cellStyle name="Migliaia 4 4 2 3 3" xfId="33275" xr:uid="{00000000-0005-0000-0000-000059810000}"/>
    <cellStyle name="Migliaia 4 4 2 3 4" xfId="38520" xr:uid="{00000000-0005-0000-0000-00005A810000}"/>
    <cellStyle name="Migliaia 4 4 2 4" xfId="7671" xr:uid="{00000000-0005-0000-0000-00005B810000}"/>
    <cellStyle name="Migliaia 4 4 2 5" xfId="7070" xr:uid="{00000000-0005-0000-0000-00005C810000}"/>
    <cellStyle name="Migliaia 4 4 2 5 2" xfId="17843" xr:uid="{00000000-0005-0000-0000-00005D810000}"/>
    <cellStyle name="Migliaia 4 4 2 5 3" xfId="43401" xr:uid="{00000000-0005-0000-0000-00005E810000}"/>
    <cellStyle name="Migliaia 4 4 2 5 4" xfId="46836" xr:uid="{00000000-0005-0000-0000-00005F810000}"/>
    <cellStyle name="Migliaia 4 4 2 5 5" xfId="49852" xr:uid="{00000000-0005-0000-0000-000060810000}"/>
    <cellStyle name="Migliaia 4 4 2 6" xfId="16891" xr:uid="{00000000-0005-0000-0000-000061810000}"/>
    <cellStyle name="Migliaia 4 4 2 7" xfId="21228" xr:uid="{00000000-0005-0000-0000-000062810000}"/>
    <cellStyle name="Migliaia 4 4 3" xfId="5156" xr:uid="{00000000-0005-0000-0000-000063810000}"/>
    <cellStyle name="Migliaia 4 4 3 2" xfId="14536" xr:uid="{00000000-0005-0000-0000-000064810000}"/>
    <cellStyle name="Migliaia 4 4 3 2 2" xfId="35870" xr:uid="{00000000-0005-0000-0000-000065810000}"/>
    <cellStyle name="Migliaia 4 4 3 2 3" xfId="41172" xr:uid="{00000000-0005-0000-0000-000066810000}"/>
    <cellStyle name="Migliaia 4 4 3 3" xfId="33276" xr:uid="{00000000-0005-0000-0000-000067810000}"/>
    <cellStyle name="Migliaia 4 4 3 4" xfId="38521" xr:uid="{00000000-0005-0000-0000-000068810000}"/>
    <cellStyle name="Migliaia 4 4 3 5" xfId="13630" xr:uid="{00000000-0005-0000-0000-000069810000}"/>
    <cellStyle name="Migliaia 4 4 4" xfId="8325" xr:uid="{00000000-0005-0000-0000-00006A810000}"/>
    <cellStyle name="Migliaia 4 4 4 2" xfId="30328" xr:uid="{00000000-0005-0000-0000-00006B810000}"/>
    <cellStyle name="Migliaia 4 4 4 2 2" xfId="35871" xr:uid="{00000000-0005-0000-0000-00006C810000}"/>
    <cellStyle name="Migliaia 4 4 4 2 3" xfId="41173" xr:uid="{00000000-0005-0000-0000-00006D810000}"/>
    <cellStyle name="Migliaia 4 4 4 3" xfId="33277" xr:uid="{00000000-0005-0000-0000-00006E810000}"/>
    <cellStyle name="Migliaia 4 4 4 4" xfId="38522" xr:uid="{00000000-0005-0000-0000-00006F810000}"/>
    <cellStyle name="Migliaia 4 4 5" xfId="7670" xr:uid="{00000000-0005-0000-0000-000070810000}"/>
    <cellStyle name="Migliaia 4 4 5 2" xfId="30329" xr:uid="{00000000-0005-0000-0000-000071810000}"/>
    <cellStyle name="Migliaia 4 4 5 2 2" xfId="35872" xr:uid="{00000000-0005-0000-0000-000072810000}"/>
    <cellStyle name="Migliaia 4 4 5 2 3" xfId="41174" xr:uid="{00000000-0005-0000-0000-000073810000}"/>
    <cellStyle name="Migliaia 4 4 5 3" xfId="33278" xr:uid="{00000000-0005-0000-0000-000074810000}"/>
    <cellStyle name="Migliaia 4 4 5 4" xfId="38523" xr:uid="{00000000-0005-0000-0000-000075810000}"/>
    <cellStyle name="Migliaia 4 4 6" xfId="7069" xr:uid="{00000000-0005-0000-0000-000076810000}"/>
    <cellStyle name="Migliaia 4 4 6 2" xfId="17842" xr:uid="{00000000-0005-0000-0000-000077810000}"/>
    <cellStyle name="Migliaia 4 4 6 2 2" xfId="35873" xr:uid="{00000000-0005-0000-0000-000078810000}"/>
    <cellStyle name="Migliaia 4 4 6 2 3" xfId="41175" xr:uid="{00000000-0005-0000-0000-000079810000}"/>
    <cellStyle name="Migliaia 4 4 6 2 4" xfId="30330" xr:uid="{00000000-0005-0000-0000-00007A810000}"/>
    <cellStyle name="Migliaia 4 4 6 3" xfId="33279" xr:uid="{00000000-0005-0000-0000-00007B810000}"/>
    <cellStyle name="Migliaia 4 4 6 4" xfId="38524" xr:uid="{00000000-0005-0000-0000-00007C810000}"/>
    <cellStyle name="Migliaia 4 4 6 5" xfId="21234" xr:uid="{00000000-0005-0000-0000-00007D810000}"/>
    <cellStyle name="Migliaia 4 4 6 6" xfId="43593" xr:uid="{00000000-0005-0000-0000-00007E810000}"/>
    <cellStyle name="Migliaia 4 4 6 7" xfId="46835" xr:uid="{00000000-0005-0000-0000-00007F810000}"/>
    <cellStyle name="Migliaia 4 4 6 8" xfId="49851" xr:uid="{00000000-0005-0000-0000-000080810000}"/>
    <cellStyle name="Migliaia 4 4 7" xfId="16890" xr:uid="{00000000-0005-0000-0000-000081810000}"/>
    <cellStyle name="Migliaia 4 4 7 2" xfId="30331" xr:uid="{00000000-0005-0000-0000-000082810000}"/>
    <cellStyle name="Migliaia 4 4 7 2 2" xfId="35874" xr:uid="{00000000-0005-0000-0000-000083810000}"/>
    <cellStyle name="Migliaia 4 4 7 2 3" xfId="41176" xr:uid="{00000000-0005-0000-0000-000084810000}"/>
    <cellStyle name="Migliaia 4 4 7 3" xfId="33280" xr:uid="{00000000-0005-0000-0000-000085810000}"/>
    <cellStyle name="Migliaia 4 4 7 4" xfId="38525" xr:uid="{00000000-0005-0000-0000-000086810000}"/>
    <cellStyle name="Migliaia 4 4 7 5" xfId="21235" xr:uid="{00000000-0005-0000-0000-000087810000}"/>
    <cellStyle name="Migliaia 4 4 8" xfId="21227" xr:uid="{00000000-0005-0000-0000-000088810000}"/>
    <cellStyle name="Migliaia 4 4 9" xfId="2525" xr:uid="{00000000-0005-0000-0000-000089810000}"/>
    <cellStyle name="Migliaia 4 5" xfId="568" xr:uid="{00000000-0005-0000-0000-00008A810000}"/>
    <cellStyle name="Migliaia 4 5 2" xfId="4500" xr:uid="{00000000-0005-0000-0000-00008B810000}"/>
    <cellStyle name="Migliaia 4 5 2 2" xfId="14770" xr:uid="{00000000-0005-0000-0000-00008C810000}"/>
    <cellStyle name="Migliaia 4 5 2 2 2" xfId="35875" xr:uid="{00000000-0005-0000-0000-00008D810000}"/>
    <cellStyle name="Migliaia 4 5 2 2 3" xfId="41177" xr:uid="{00000000-0005-0000-0000-00008E810000}"/>
    <cellStyle name="Migliaia 4 5 2 3" xfId="16893" xr:uid="{00000000-0005-0000-0000-00008F810000}"/>
    <cellStyle name="Migliaia 4 5 2 3 2" xfId="33281" xr:uid="{00000000-0005-0000-0000-000090810000}"/>
    <cellStyle name="Migliaia 4 5 2 4" xfId="38526" xr:uid="{00000000-0005-0000-0000-000091810000}"/>
    <cellStyle name="Migliaia 4 5 2 5" xfId="12838" xr:uid="{00000000-0005-0000-0000-000092810000}"/>
    <cellStyle name="Migliaia 4 5 3" xfId="7672" xr:uid="{00000000-0005-0000-0000-000093810000}"/>
    <cellStyle name="Migliaia 4 5 3 2" xfId="30333" xr:uid="{00000000-0005-0000-0000-000094810000}"/>
    <cellStyle name="Migliaia 4 5 3 2 2" xfId="35876" xr:uid="{00000000-0005-0000-0000-000095810000}"/>
    <cellStyle name="Migliaia 4 5 3 2 3" xfId="41178" xr:uid="{00000000-0005-0000-0000-000096810000}"/>
    <cellStyle name="Migliaia 4 5 3 3" xfId="33282" xr:uid="{00000000-0005-0000-0000-000097810000}"/>
    <cellStyle name="Migliaia 4 5 3 4" xfId="38527" xr:uid="{00000000-0005-0000-0000-000098810000}"/>
    <cellStyle name="Migliaia 4 5 4" xfId="7071" xr:uid="{00000000-0005-0000-0000-000099810000}"/>
    <cellStyle name="Migliaia 4 5 4 2" xfId="17844" xr:uid="{00000000-0005-0000-0000-00009A810000}"/>
    <cellStyle name="Migliaia 4 5 4 2 2" xfId="35877" xr:uid="{00000000-0005-0000-0000-00009B810000}"/>
    <cellStyle name="Migliaia 4 5 4 2 3" xfId="41179" xr:uid="{00000000-0005-0000-0000-00009C810000}"/>
    <cellStyle name="Migliaia 4 5 4 2 4" xfId="30334" xr:uid="{00000000-0005-0000-0000-00009D810000}"/>
    <cellStyle name="Migliaia 4 5 4 3" xfId="33283" xr:uid="{00000000-0005-0000-0000-00009E810000}"/>
    <cellStyle name="Migliaia 4 5 4 4" xfId="38528" xr:uid="{00000000-0005-0000-0000-00009F810000}"/>
    <cellStyle name="Migliaia 4 5 4 5" xfId="21239" xr:uid="{00000000-0005-0000-0000-0000A0810000}"/>
    <cellStyle name="Migliaia 4 5 4 6" xfId="44761" xr:uid="{00000000-0005-0000-0000-0000A1810000}"/>
    <cellStyle name="Migliaia 4 5 4 7" xfId="46837" xr:uid="{00000000-0005-0000-0000-0000A2810000}"/>
    <cellStyle name="Migliaia 4 5 4 8" xfId="49853" xr:uid="{00000000-0005-0000-0000-0000A3810000}"/>
    <cellStyle name="Migliaia 4 5 5" xfId="16892" xr:uid="{00000000-0005-0000-0000-0000A4810000}"/>
    <cellStyle name="Migliaia 4 5 5 2" xfId="30335" xr:uid="{00000000-0005-0000-0000-0000A5810000}"/>
    <cellStyle name="Migliaia 4 5 5 2 2" xfId="35878" xr:uid="{00000000-0005-0000-0000-0000A6810000}"/>
    <cellStyle name="Migliaia 4 5 5 2 3" xfId="41180" xr:uid="{00000000-0005-0000-0000-0000A7810000}"/>
    <cellStyle name="Migliaia 4 5 5 3" xfId="33284" xr:uid="{00000000-0005-0000-0000-0000A8810000}"/>
    <cellStyle name="Migliaia 4 5 5 4" xfId="38529" xr:uid="{00000000-0005-0000-0000-0000A9810000}"/>
    <cellStyle name="Migliaia 4 5 5 5" xfId="21240" xr:uid="{00000000-0005-0000-0000-0000AA810000}"/>
    <cellStyle name="Migliaia 4 5 6" xfId="21241" xr:uid="{00000000-0005-0000-0000-0000AB810000}"/>
    <cellStyle name="Migliaia 4 5 6 2" xfId="30336" xr:uid="{00000000-0005-0000-0000-0000AC810000}"/>
    <cellStyle name="Migliaia 4 5 6 2 2" xfId="35879" xr:uid="{00000000-0005-0000-0000-0000AD810000}"/>
    <cellStyle name="Migliaia 4 5 6 2 3" xfId="41181" xr:uid="{00000000-0005-0000-0000-0000AE810000}"/>
    <cellStyle name="Migliaia 4 5 6 3" xfId="33285" xr:uid="{00000000-0005-0000-0000-0000AF810000}"/>
    <cellStyle name="Migliaia 4 5 6 4" xfId="38530" xr:uid="{00000000-0005-0000-0000-0000B0810000}"/>
    <cellStyle name="Migliaia 4 5 7" xfId="21236" xr:uid="{00000000-0005-0000-0000-0000B1810000}"/>
    <cellStyle name="Migliaia 4 5 8" xfId="2526" xr:uid="{00000000-0005-0000-0000-0000B2810000}"/>
    <cellStyle name="Migliaia 4 6" xfId="2521" xr:uid="{00000000-0005-0000-0000-0000B3810000}"/>
    <cellStyle name="Migliaia 4 6 2" xfId="4495" xr:uid="{00000000-0005-0000-0000-0000B4810000}"/>
    <cellStyle name="Migliaia 4 6 2 2" xfId="6055" xr:uid="{00000000-0005-0000-0000-0000B5810000}"/>
    <cellStyle name="Migliaia 4 6 2 3" xfId="14954" xr:uid="{00000000-0005-0000-0000-0000B6810000}"/>
    <cellStyle name="Migliaia 4 6 2 4" xfId="16895" xr:uid="{00000000-0005-0000-0000-0000B7810000}"/>
    <cellStyle name="Migliaia 4 6 2 5" xfId="28692" xr:uid="{00000000-0005-0000-0000-0000B8810000}"/>
    <cellStyle name="Migliaia 4 6 2 6" xfId="12840" xr:uid="{00000000-0005-0000-0000-0000B9810000}"/>
    <cellStyle name="Migliaia 4 6 3" xfId="5807" xr:uid="{00000000-0005-0000-0000-0000BA810000}"/>
    <cellStyle name="Migliaia 4 6 3 2" xfId="31643" xr:uid="{00000000-0005-0000-0000-0000BB810000}"/>
    <cellStyle name="Migliaia 4 6 3 2 2" xfId="36803" xr:uid="{00000000-0005-0000-0000-0000BC810000}"/>
    <cellStyle name="Migliaia 4 6 3 2 3" xfId="42105" xr:uid="{00000000-0005-0000-0000-0000BD810000}"/>
    <cellStyle name="Migliaia 4 6 3 3" xfId="34152" xr:uid="{00000000-0005-0000-0000-0000BE810000}"/>
    <cellStyle name="Migliaia 4 6 3 4" xfId="39454" xr:uid="{00000000-0005-0000-0000-0000BF810000}"/>
    <cellStyle name="Migliaia 4 6 4" xfId="16894" xr:uid="{00000000-0005-0000-0000-0000C0810000}"/>
    <cellStyle name="Migliaia 4 6 4 2" xfId="35880" xr:uid="{00000000-0005-0000-0000-0000C1810000}"/>
    <cellStyle name="Migliaia 4 6 4 3" xfId="41182" xr:uid="{00000000-0005-0000-0000-0000C2810000}"/>
    <cellStyle name="Migliaia 4 6 4 4" xfId="30337" xr:uid="{00000000-0005-0000-0000-0000C3810000}"/>
    <cellStyle name="Migliaia 4 6 5" xfId="33286" xr:uid="{00000000-0005-0000-0000-0000C4810000}"/>
    <cellStyle name="Migliaia 4 6 6" xfId="38531" xr:uid="{00000000-0005-0000-0000-0000C5810000}"/>
    <cellStyle name="Migliaia 4 6 7" xfId="12839" xr:uid="{00000000-0005-0000-0000-0000C6810000}"/>
    <cellStyle name="Migliaia 4 7" xfId="4112" xr:uid="{00000000-0005-0000-0000-0000C7810000}"/>
    <cellStyle name="Migliaia 4 7 2" xfId="10582" xr:uid="{00000000-0005-0000-0000-0000C8810000}"/>
    <cellStyle name="Migliaia 4 7 2 2" xfId="31644" xr:uid="{00000000-0005-0000-0000-0000C9810000}"/>
    <cellStyle name="Migliaia 4 7 2 2 2" xfId="36804" xr:uid="{00000000-0005-0000-0000-0000CA810000}"/>
    <cellStyle name="Migliaia 4 7 2 2 3" xfId="42106" xr:uid="{00000000-0005-0000-0000-0000CB810000}"/>
    <cellStyle name="Migliaia 4 7 2 3" xfId="34153" xr:uid="{00000000-0005-0000-0000-0000CC810000}"/>
    <cellStyle name="Migliaia 4 7 2 4" xfId="39455" xr:uid="{00000000-0005-0000-0000-0000CD810000}"/>
    <cellStyle name="Migliaia 4 7 3" xfId="16896" xr:uid="{00000000-0005-0000-0000-0000CE810000}"/>
    <cellStyle name="Migliaia 4 7 3 2" xfId="35881" xr:uid="{00000000-0005-0000-0000-0000CF810000}"/>
    <cellStyle name="Migliaia 4 7 3 3" xfId="41183" xr:uid="{00000000-0005-0000-0000-0000D0810000}"/>
    <cellStyle name="Migliaia 4 7 3 4" xfId="30338" xr:uid="{00000000-0005-0000-0000-0000D1810000}"/>
    <cellStyle name="Migliaia 4 7 4" xfId="33287" xr:uid="{00000000-0005-0000-0000-0000D2810000}"/>
    <cellStyle name="Migliaia 4 7 5" xfId="38532" xr:uid="{00000000-0005-0000-0000-0000D3810000}"/>
    <cellStyle name="Migliaia 4 7 6" xfId="12841" xr:uid="{00000000-0005-0000-0000-0000D4810000}"/>
    <cellStyle name="Migliaia 4 8" xfId="3693" xr:uid="{00000000-0005-0000-0000-0000D5810000}"/>
    <cellStyle name="Migliaia 4 8 2" xfId="10287" xr:uid="{00000000-0005-0000-0000-0000D6810000}"/>
    <cellStyle name="Migliaia 4 8 2 2" xfId="31645" xr:uid="{00000000-0005-0000-0000-0000D7810000}"/>
    <cellStyle name="Migliaia 4 8 2 2 2" xfId="36805" xr:uid="{00000000-0005-0000-0000-0000D8810000}"/>
    <cellStyle name="Migliaia 4 8 2 2 3" xfId="42107" xr:uid="{00000000-0005-0000-0000-0000D9810000}"/>
    <cellStyle name="Migliaia 4 8 2 3" xfId="34154" xr:uid="{00000000-0005-0000-0000-0000DA810000}"/>
    <cellStyle name="Migliaia 4 8 2 4" xfId="39456" xr:uid="{00000000-0005-0000-0000-0000DB810000}"/>
    <cellStyle name="Migliaia 4 8 3" xfId="16897" xr:uid="{00000000-0005-0000-0000-0000DC810000}"/>
    <cellStyle name="Migliaia 4 8 3 2" xfId="35882" xr:uid="{00000000-0005-0000-0000-0000DD810000}"/>
    <cellStyle name="Migliaia 4 8 3 3" xfId="41184" xr:uid="{00000000-0005-0000-0000-0000DE810000}"/>
    <cellStyle name="Migliaia 4 8 3 4" xfId="30339" xr:uid="{00000000-0005-0000-0000-0000DF810000}"/>
    <cellStyle name="Migliaia 4 8 4" xfId="33288" xr:uid="{00000000-0005-0000-0000-0000E0810000}"/>
    <cellStyle name="Migliaia 4 8 5" xfId="38533" xr:uid="{00000000-0005-0000-0000-0000E1810000}"/>
    <cellStyle name="Migliaia 4 8 6" xfId="12842" xr:uid="{00000000-0005-0000-0000-0000E2810000}"/>
    <cellStyle name="Migliaia 4 9" xfId="13505" xr:uid="{00000000-0005-0000-0000-0000E3810000}"/>
    <cellStyle name="Migliaia 4 9 2" xfId="30340" xr:uid="{00000000-0005-0000-0000-0000E4810000}"/>
    <cellStyle name="Migliaia 4 9 2 2" xfId="35883" xr:uid="{00000000-0005-0000-0000-0000E5810000}"/>
    <cellStyle name="Migliaia 4 9 2 3" xfId="41185" xr:uid="{00000000-0005-0000-0000-0000E6810000}"/>
    <cellStyle name="Migliaia 4 9 3" xfId="33289" xr:uid="{00000000-0005-0000-0000-0000E7810000}"/>
    <cellStyle name="Migliaia 4 9 4" xfId="38534" xr:uid="{00000000-0005-0000-0000-0000E8810000}"/>
    <cellStyle name="Migliaia 40" xfId="569" xr:uid="{00000000-0005-0000-0000-0000E9810000}"/>
    <cellStyle name="Migliaia 40 10" xfId="16898" xr:uid="{00000000-0005-0000-0000-0000EA810000}"/>
    <cellStyle name="Migliaia 40 10 2" xfId="35884" xr:uid="{00000000-0005-0000-0000-0000EB810000}"/>
    <cellStyle name="Migliaia 40 10 3" xfId="41186" xr:uid="{00000000-0005-0000-0000-0000EC810000}"/>
    <cellStyle name="Migliaia 40 10 4" xfId="30341" xr:uid="{00000000-0005-0000-0000-0000ED810000}"/>
    <cellStyle name="Migliaia 40 11" xfId="33290" xr:uid="{00000000-0005-0000-0000-0000EE810000}"/>
    <cellStyle name="Migliaia 40 12" xfId="38535" xr:uid="{00000000-0005-0000-0000-0000EF810000}"/>
    <cellStyle name="Migliaia 40 13" xfId="1883" xr:uid="{00000000-0005-0000-0000-0000F0810000}"/>
    <cellStyle name="Migliaia 40 2" xfId="570" xr:uid="{00000000-0005-0000-0000-0000F1810000}"/>
    <cellStyle name="Migliaia 40 2 2" xfId="2528" xr:uid="{00000000-0005-0000-0000-0000F2810000}"/>
    <cellStyle name="Migliaia 40 2 2 2" xfId="4502" xr:uid="{00000000-0005-0000-0000-0000F3810000}"/>
    <cellStyle name="Migliaia 40 2 2 2 2" xfId="10701" xr:uid="{00000000-0005-0000-0000-0000F4810000}"/>
    <cellStyle name="Migliaia 40 2 2 2 2 2" xfId="35885" xr:uid="{00000000-0005-0000-0000-0000F5810000}"/>
    <cellStyle name="Migliaia 40 2 2 2 2 3" xfId="41187" xr:uid="{00000000-0005-0000-0000-0000F6810000}"/>
    <cellStyle name="Migliaia 40 2 2 2 3" xfId="14771" xr:uid="{00000000-0005-0000-0000-0000F7810000}"/>
    <cellStyle name="Migliaia 40 2 2 2 4" xfId="16901" xr:uid="{00000000-0005-0000-0000-0000F8810000}"/>
    <cellStyle name="Migliaia 40 2 2 2 4 2" xfId="38536" xr:uid="{00000000-0005-0000-0000-0000F9810000}"/>
    <cellStyle name="Migliaia 40 2 2 2 5" xfId="12843" xr:uid="{00000000-0005-0000-0000-0000FA810000}"/>
    <cellStyle name="Migliaia 40 2 2 3" xfId="7926" xr:uid="{00000000-0005-0000-0000-0000FB810000}"/>
    <cellStyle name="Migliaia 40 2 2 3 2" xfId="31646" xr:uid="{00000000-0005-0000-0000-0000FC810000}"/>
    <cellStyle name="Migliaia 40 2 2 3 2 2" xfId="36806" xr:uid="{00000000-0005-0000-0000-0000FD810000}"/>
    <cellStyle name="Migliaia 40 2 2 3 2 3" xfId="42108" xr:uid="{00000000-0005-0000-0000-0000FE810000}"/>
    <cellStyle name="Migliaia 40 2 2 3 3" xfId="34155" xr:uid="{00000000-0005-0000-0000-0000FF810000}"/>
    <cellStyle name="Migliaia 40 2 2 3 4" xfId="39457" xr:uid="{00000000-0005-0000-0000-000000820000}"/>
    <cellStyle name="Migliaia 40 2 2 4" xfId="7072" xr:uid="{00000000-0005-0000-0000-000001820000}"/>
    <cellStyle name="Migliaia 40 2 2 4 2" xfId="17845" xr:uid="{00000000-0005-0000-0000-000002820000}"/>
    <cellStyle name="Migliaia 40 2 2 4 3" xfId="44186" xr:uid="{00000000-0005-0000-0000-000003820000}"/>
    <cellStyle name="Migliaia 40 2 2 4 4" xfId="46838" xr:uid="{00000000-0005-0000-0000-000004820000}"/>
    <cellStyle name="Migliaia 40 2 2 4 5" xfId="49854" xr:uid="{00000000-0005-0000-0000-000005820000}"/>
    <cellStyle name="Migliaia 40 2 2 5" xfId="16900" xr:uid="{00000000-0005-0000-0000-000006820000}"/>
    <cellStyle name="Migliaia 40 2 2 6" xfId="21248" xr:uid="{00000000-0005-0000-0000-000007820000}"/>
    <cellStyle name="Migliaia 40 2 3" xfId="4116" xr:uid="{00000000-0005-0000-0000-000008820000}"/>
    <cellStyle name="Migliaia 40 2 3 2" xfId="10586" xr:uid="{00000000-0005-0000-0000-000009820000}"/>
    <cellStyle name="Migliaia 40 2 3 2 2" xfId="31647" xr:uid="{00000000-0005-0000-0000-00000A820000}"/>
    <cellStyle name="Migliaia 40 2 3 2 2 2" xfId="36807" xr:uid="{00000000-0005-0000-0000-00000B820000}"/>
    <cellStyle name="Migliaia 40 2 3 2 2 3" xfId="42109" xr:uid="{00000000-0005-0000-0000-00000C820000}"/>
    <cellStyle name="Migliaia 40 2 3 2 3" xfId="34156" xr:uid="{00000000-0005-0000-0000-00000D820000}"/>
    <cellStyle name="Migliaia 40 2 3 2 4" xfId="39458" xr:uid="{00000000-0005-0000-0000-00000E820000}"/>
    <cellStyle name="Migliaia 40 2 3 3" xfId="16902" xr:uid="{00000000-0005-0000-0000-00000F820000}"/>
    <cellStyle name="Migliaia 40 2 3 3 2" xfId="35886" xr:uid="{00000000-0005-0000-0000-000010820000}"/>
    <cellStyle name="Migliaia 40 2 3 3 3" xfId="41188" xr:uid="{00000000-0005-0000-0000-000011820000}"/>
    <cellStyle name="Migliaia 40 2 3 3 4" xfId="30343" xr:uid="{00000000-0005-0000-0000-000012820000}"/>
    <cellStyle name="Migliaia 40 2 3 4" xfId="33292" xr:uid="{00000000-0005-0000-0000-000013820000}"/>
    <cellStyle name="Migliaia 40 2 3 5" xfId="38537" xr:uid="{00000000-0005-0000-0000-000014820000}"/>
    <cellStyle name="Migliaia 40 2 3 6" xfId="12844" xr:uid="{00000000-0005-0000-0000-000015820000}"/>
    <cellStyle name="Migliaia 40 2 4" xfId="3698" xr:uid="{00000000-0005-0000-0000-000016820000}"/>
    <cellStyle name="Migliaia 40 2 4 2" xfId="10291" xr:uid="{00000000-0005-0000-0000-000017820000}"/>
    <cellStyle name="Migliaia 40 2 4 2 2" xfId="35887" xr:uid="{00000000-0005-0000-0000-000018820000}"/>
    <cellStyle name="Migliaia 40 2 4 2 3" xfId="41189" xr:uid="{00000000-0005-0000-0000-000019820000}"/>
    <cellStyle name="Migliaia 40 2 4 3" xfId="15008" xr:uid="{00000000-0005-0000-0000-00001A820000}"/>
    <cellStyle name="Migliaia 40 2 4 4" xfId="16903" xr:uid="{00000000-0005-0000-0000-00001B820000}"/>
    <cellStyle name="Migliaia 40 2 4 4 2" xfId="38538" xr:uid="{00000000-0005-0000-0000-00001C820000}"/>
    <cellStyle name="Migliaia 40 2 4 5" xfId="12845" xr:uid="{00000000-0005-0000-0000-00001D820000}"/>
    <cellStyle name="Migliaia 40 2 5" xfId="9441" xr:uid="{00000000-0005-0000-0000-00001E820000}"/>
    <cellStyle name="Migliaia 40 2 5 2" xfId="30345" xr:uid="{00000000-0005-0000-0000-00001F820000}"/>
    <cellStyle name="Migliaia 40 2 5 2 2" xfId="35888" xr:uid="{00000000-0005-0000-0000-000020820000}"/>
    <cellStyle name="Migliaia 40 2 5 2 3" xfId="41190" xr:uid="{00000000-0005-0000-0000-000021820000}"/>
    <cellStyle name="Migliaia 40 2 5 3" xfId="33294" xr:uid="{00000000-0005-0000-0000-000022820000}"/>
    <cellStyle name="Migliaia 40 2 5 4" xfId="38539" xr:uid="{00000000-0005-0000-0000-000023820000}"/>
    <cellStyle name="Migliaia 40 2 6" xfId="16899" xr:uid="{00000000-0005-0000-0000-000024820000}"/>
    <cellStyle name="Migliaia 40 2 6 2" xfId="30346" xr:uid="{00000000-0005-0000-0000-000025820000}"/>
    <cellStyle name="Migliaia 40 2 6 2 2" xfId="35889" xr:uid="{00000000-0005-0000-0000-000026820000}"/>
    <cellStyle name="Migliaia 40 2 6 2 3" xfId="41191" xr:uid="{00000000-0005-0000-0000-000027820000}"/>
    <cellStyle name="Migliaia 40 2 6 3" xfId="33295" xr:uid="{00000000-0005-0000-0000-000028820000}"/>
    <cellStyle name="Migliaia 40 2 6 4" xfId="38540" xr:uid="{00000000-0005-0000-0000-000029820000}"/>
    <cellStyle name="Migliaia 40 2 6 5" xfId="21253" xr:uid="{00000000-0005-0000-0000-00002A820000}"/>
    <cellStyle name="Migliaia 40 2 7" xfId="21247" xr:uid="{00000000-0005-0000-0000-00002B820000}"/>
    <cellStyle name="Migliaia 40 2 8" xfId="1884" xr:uid="{00000000-0005-0000-0000-00002C820000}"/>
    <cellStyle name="Migliaia 40 3" xfId="571" xr:uid="{00000000-0005-0000-0000-00002D820000}"/>
    <cellStyle name="Migliaia 40 3 10" xfId="21254" xr:uid="{00000000-0005-0000-0000-00002E820000}"/>
    <cellStyle name="Migliaia 40 3 11" xfId="12846" xr:uid="{00000000-0005-0000-0000-00002F820000}"/>
    <cellStyle name="Migliaia 40 3 12" xfId="1885" xr:uid="{00000000-0005-0000-0000-000030820000}"/>
    <cellStyle name="Migliaia 40 3 2" xfId="572" xr:uid="{00000000-0005-0000-0000-000031820000}"/>
    <cellStyle name="Migliaia 40 3 2 2" xfId="4504" xr:uid="{00000000-0005-0000-0000-000032820000}"/>
    <cellStyle name="Migliaia 40 3 2 2 2" xfId="8326" xr:uid="{00000000-0005-0000-0000-000033820000}"/>
    <cellStyle name="Migliaia 40 3 2 2 2 2" xfId="14772" xr:uid="{00000000-0005-0000-0000-000034820000}"/>
    <cellStyle name="Migliaia 40 3 2 2 2 2 2" xfId="18182" xr:uid="{00000000-0005-0000-0000-000035820000}"/>
    <cellStyle name="Migliaia 40 3 2 2 2 2 2 2" xfId="35890" xr:uid="{00000000-0005-0000-0000-000036820000}"/>
    <cellStyle name="Migliaia 40 3 2 2 2 2 3" xfId="41192" xr:uid="{00000000-0005-0000-0000-000037820000}"/>
    <cellStyle name="Migliaia 40 3 2 2 2 2 4" xfId="30347" xr:uid="{00000000-0005-0000-0000-000038820000}"/>
    <cellStyle name="Migliaia 40 3 2 2 2 3" xfId="33296" xr:uid="{00000000-0005-0000-0000-000039820000}"/>
    <cellStyle name="Migliaia 40 3 2 2 2 4" xfId="38541" xr:uid="{00000000-0005-0000-0000-00003A820000}"/>
    <cellStyle name="Migliaia 40 3 2 2 2 5" xfId="43034" xr:uid="{00000000-0005-0000-0000-00003B820000}"/>
    <cellStyle name="Migliaia 40 3 2 2 2 6" xfId="47188" xr:uid="{00000000-0005-0000-0000-00003C820000}"/>
    <cellStyle name="Migliaia 40 3 2 2 2 7" xfId="50204" xr:uid="{00000000-0005-0000-0000-00003D820000}"/>
    <cellStyle name="Migliaia 40 3 2 2 2 8" xfId="13980" xr:uid="{00000000-0005-0000-0000-00003E820000}"/>
    <cellStyle name="Migliaia 40 3 2 2 3" xfId="7478" xr:uid="{00000000-0005-0000-0000-00003F820000}"/>
    <cellStyle name="Migliaia 40 3 2 2 4" xfId="7073" xr:uid="{00000000-0005-0000-0000-000040820000}"/>
    <cellStyle name="Migliaia 40 3 2 2 4 2" xfId="17846" xr:uid="{00000000-0005-0000-0000-000041820000}"/>
    <cellStyle name="Migliaia 40 3 2 2 4 3" xfId="43708" xr:uid="{00000000-0005-0000-0000-000042820000}"/>
    <cellStyle name="Migliaia 40 3 2 2 4 4" xfId="46839" xr:uid="{00000000-0005-0000-0000-000043820000}"/>
    <cellStyle name="Migliaia 40 3 2 2 4 5" xfId="49855" xr:uid="{00000000-0005-0000-0000-000044820000}"/>
    <cellStyle name="Migliaia 40 3 2 2 5" xfId="16906" xr:uid="{00000000-0005-0000-0000-000045820000}"/>
    <cellStyle name="Migliaia 40 3 2 2 6" xfId="21256" xr:uid="{00000000-0005-0000-0000-000046820000}"/>
    <cellStyle name="Migliaia 40 3 2 3" xfId="3700" xr:uid="{00000000-0005-0000-0000-000047820000}"/>
    <cellStyle name="Migliaia 40 3 2 3 2" xfId="8527" xr:uid="{00000000-0005-0000-0000-000048820000}"/>
    <cellStyle name="Migliaia 40 3 2 3 2 2" xfId="35891" xr:uid="{00000000-0005-0000-0000-000049820000}"/>
    <cellStyle name="Migliaia 40 3 2 3 2 3" xfId="41193" xr:uid="{00000000-0005-0000-0000-00004A820000}"/>
    <cellStyle name="Migliaia 40 3 2 3 2 4" xfId="30348" xr:uid="{00000000-0005-0000-0000-00004B820000}"/>
    <cellStyle name="Migliaia 40 3 2 3 3" xfId="8327" xr:uid="{00000000-0005-0000-0000-00004C820000}"/>
    <cellStyle name="Migliaia 40 3 2 3 4" xfId="16907" xr:uid="{00000000-0005-0000-0000-00004D820000}"/>
    <cellStyle name="Migliaia 40 3 2 3 4 2" xfId="38542" xr:uid="{00000000-0005-0000-0000-00004E820000}"/>
    <cellStyle name="Migliaia 40 3 2 3 5" xfId="12847" xr:uid="{00000000-0005-0000-0000-00004F820000}"/>
    <cellStyle name="Migliaia 40 3 2 4" xfId="7673" xr:uid="{00000000-0005-0000-0000-000050820000}"/>
    <cellStyle name="Migliaia 40 3 2 4 2" xfId="14398" xr:uid="{00000000-0005-0000-0000-000051820000}"/>
    <cellStyle name="Migliaia 40 3 2 4 2 2" xfId="35892" xr:uid="{00000000-0005-0000-0000-000052820000}"/>
    <cellStyle name="Migliaia 40 3 2 4 2 3" xfId="41194" xr:uid="{00000000-0005-0000-0000-000053820000}"/>
    <cellStyle name="Migliaia 40 3 2 4 3" xfId="33298" xr:uid="{00000000-0005-0000-0000-000054820000}"/>
    <cellStyle name="Migliaia 40 3 2 4 4" xfId="38543" xr:uid="{00000000-0005-0000-0000-000055820000}"/>
    <cellStyle name="Migliaia 40 3 2 4 5" xfId="13508" xr:uid="{00000000-0005-0000-0000-000056820000}"/>
    <cellStyle name="Migliaia 40 3 2 5" xfId="13628" xr:uid="{00000000-0005-0000-0000-000057820000}"/>
    <cellStyle name="Migliaia 40 3 2 5 2" xfId="30350" xr:uid="{00000000-0005-0000-0000-000058820000}"/>
    <cellStyle name="Migliaia 40 3 2 5 2 2" xfId="35893" xr:uid="{00000000-0005-0000-0000-000059820000}"/>
    <cellStyle name="Migliaia 40 3 2 5 2 3" xfId="41195" xr:uid="{00000000-0005-0000-0000-00005A820000}"/>
    <cellStyle name="Migliaia 40 3 2 5 3" xfId="33299" xr:uid="{00000000-0005-0000-0000-00005B820000}"/>
    <cellStyle name="Migliaia 40 3 2 5 4" xfId="38544" xr:uid="{00000000-0005-0000-0000-00005C820000}"/>
    <cellStyle name="Migliaia 40 3 2 6" xfId="16905" xr:uid="{00000000-0005-0000-0000-00005D820000}"/>
    <cellStyle name="Migliaia 40 3 2 6 2" xfId="30351" xr:uid="{00000000-0005-0000-0000-00005E820000}"/>
    <cellStyle name="Migliaia 40 3 2 6 2 2" xfId="35894" xr:uid="{00000000-0005-0000-0000-00005F820000}"/>
    <cellStyle name="Migliaia 40 3 2 6 2 3" xfId="41196" xr:uid="{00000000-0005-0000-0000-000060820000}"/>
    <cellStyle name="Migliaia 40 3 2 6 3" xfId="33300" xr:uid="{00000000-0005-0000-0000-000061820000}"/>
    <cellStyle name="Migliaia 40 3 2 6 4" xfId="38545" xr:uid="{00000000-0005-0000-0000-000062820000}"/>
    <cellStyle name="Migliaia 40 3 2 6 5" xfId="21261" xr:uid="{00000000-0005-0000-0000-000063820000}"/>
    <cellStyle name="Migliaia 40 3 2 7" xfId="21255" xr:uid="{00000000-0005-0000-0000-000064820000}"/>
    <cellStyle name="Migliaia 40 3 2 8" xfId="2530" xr:uid="{00000000-0005-0000-0000-000065820000}"/>
    <cellStyle name="Migliaia 40 3 3" xfId="2529" xr:uid="{00000000-0005-0000-0000-000066820000}"/>
    <cellStyle name="Migliaia 40 3 3 2" xfId="4503" xr:uid="{00000000-0005-0000-0000-000067820000}"/>
    <cellStyle name="Migliaia 40 3 3 2 2" xfId="6058" xr:uid="{00000000-0005-0000-0000-000068820000}"/>
    <cellStyle name="Migliaia 40 3 3 2 2 2" xfId="35896" xr:uid="{00000000-0005-0000-0000-000069820000}"/>
    <cellStyle name="Migliaia 40 3 3 2 2 3" xfId="41198" xr:uid="{00000000-0005-0000-0000-00006A820000}"/>
    <cellStyle name="Migliaia 40 3 3 2 3" xfId="14537" xr:uid="{00000000-0005-0000-0000-00006B820000}"/>
    <cellStyle name="Migliaia 40 3 3 2 4" xfId="16909" xr:uid="{00000000-0005-0000-0000-00006C820000}"/>
    <cellStyle name="Migliaia 40 3 3 2 4 2" xfId="38547" xr:uid="{00000000-0005-0000-0000-00006D820000}"/>
    <cellStyle name="Migliaia 40 3 3 2 5" xfId="12849" xr:uid="{00000000-0005-0000-0000-00006E820000}"/>
    <cellStyle name="Migliaia 40 3 3 3" xfId="5810" xr:uid="{00000000-0005-0000-0000-00006F820000}"/>
    <cellStyle name="Migliaia 40 3 3 3 2" xfId="30354" xr:uid="{00000000-0005-0000-0000-000070820000}"/>
    <cellStyle name="Migliaia 40 3 3 3 2 2" xfId="35897" xr:uid="{00000000-0005-0000-0000-000071820000}"/>
    <cellStyle name="Migliaia 40 3 3 3 2 3" xfId="41199" xr:uid="{00000000-0005-0000-0000-000072820000}"/>
    <cellStyle name="Migliaia 40 3 3 3 3" xfId="33303" xr:uid="{00000000-0005-0000-0000-000073820000}"/>
    <cellStyle name="Migliaia 40 3 3 3 4" xfId="38548" xr:uid="{00000000-0005-0000-0000-000074820000}"/>
    <cellStyle name="Migliaia 40 3 3 4" xfId="16908" xr:uid="{00000000-0005-0000-0000-000075820000}"/>
    <cellStyle name="Migliaia 40 3 3 4 2" xfId="30355" xr:uid="{00000000-0005-0000-0000-000076820000}"/>
    <cellStyle name="Migliaia 40 3 3 4 2 2" xfId="35898" xr:uid="{00000000-0005-0000-0000-000077820000}"/>
    <cellStyle name="Migliaia 40 3 3 4 2 3" xfId="41200" xr:uid="{00000000-0005-0000-0000-000078820000}"/>
    <cellStyle name="Migliaia 40 3 3 4 3" xfId="33304" xr:uid="{00000000-0005-0000-0000-000079820000}"/>
    <cellStyle name="Migliaia 40 3 3 4 4" xfId="38549" xr:uid="{00000000-0005-0000-0000-00007A820000}"/>
    <cellStyle name="Migliaia 40 3 3 4 5" xfId="21265" xr:uid="{00000000-0005-0000-0000-00007B820000}"/>
    <cellStyle name="Migliaia 40 3 3 5" xfId="21266" xr:uid="{00000000-0005-0000-0000-00007C820000}"/>
    <cellStyle name="Migliaia 40 3 3 5 2" xfId="30356" xr:uid="{00000000-0005-0000-0000-00007D820000}"/>
    <cellStyle name="Migliaia 40 3 3 5 2 2" xfId="35899" xr:uid="{00000000-0005-0000-0000-00007E820000}"/>
    <cellStyle name="Migliaia 40 3 3 5 2 3" xfId="41201" xr:uid="{00000000-0005-0000-0000-00007F820000}"/>
    <cellStyle name="Migliaia 40 3 3 5 3" xfId="33305" xr:uid="{00000000-0005-0000-0000-000080820000}"/>
    <cellStyle name="Migliaia 40 3 3 5 4" xfId="38550" xr:uid="{00000000-0005-0000-0000-000081820000}"/>
    <cellStyle name="Migliaia 40 3 3 6" xfId="30352" xr:uid="{00000000-0005-0000-0000-000082820000}"/>
    <cellStyle name="Migliaia 40 3 3 6 2" xfId="35895" xr:uid="{00000000-0005-0000-0000-000083820000}"/>
    <cellStyle name="Migliaia 40 3 3 6 3" xfId="41197" xr:uid="{00000000-0005-0000-0000-000084820000}"/>
    <cellStyle name="Migliaia 40 3 3 7" xfId="33301" xr:uid="{00000000-0005-0000-0000-000085820000}"/>
    <cellStyle name="Migliaia 40 3 3 8" xfId="38546" xr:uid="{00000000-0005-0000-0000-000086820000}"/>
    <cellStyle name="Migliaia 40 3 3 9" xfId="12848" xr:uid="{00000000-0005-0000-0000-000087820000}"/>
    <cellStyle name="Migliaia 40 3 4" xfId="3299" xr:uid="{00000000-0005-0000-0000-000088820000}"/>
    <cellStyle name="Migliaia 40 3 4 2" xfId="4809" xr:uid="{00000000-0005-0000-0000-000089820000}"/>
    <cellStyle name="Migliaia 40 3 4 2 2" xfId="10761" xr:uid="{00000000-0005-0000-0000-00008A820000}"/>
    <cellStyle name="Migliaia 40 3 4 2 3" xfId="14888" xr:uid="{00000000-0005-0000-0000-00008B820000}"/>
    <cellStyle name="Migliaia 40 3 4 2 4" xfId="16911" xr:uid="{00000000-0005-0000-0000-00008C820000}"/>
    <cellStyle name="Migliaia 40 3 4 2 5" xfId="28698" xr:uid="{00000000-0005-0000-0000-00008D820000}"/>
    <cellStyle name="Migliaia 40 3 4 2 6" xfId="12851" xr:uid="{00000000-0005-0000-0000-00008E820000}"/>
    <cellStyle name="Migliaia 40 3 4 3" xfId="10009" xr:uid="{00000000-0005-0000-0000-00008F820000}"/>
    <cellStyle name="Migliaia 40 3 4 3 2" xfId="31648" xr:uid="{00000000-0005-0000-0000-000090820000}"/>
    <cellStyle name="Migliaia 40 3 4 3 2 2" xfId="36808" xr:uid="{00000000-0005-0000-0000-000091820000}"/>
    <cellStyle name="Migliaia 40 3 4 3 2 3" xfId="42110" xr:uid="{00000000-0005-0000-0000-000092820000}"/>
    <cellStyle name="Migliaia 40 3 4 3 3" xfId="34157" xr:uid="{00000000-0005-0000-0000-000093820000}"/>
    <cellStyle name="Migliaia 40 3 4 3 4" xfId="39459" xr:uid="{00000000-0005-0000-0000-000094820000}"/>
    <cellStyle name="Migliaia 40 3 4 4" xfId="16910" xr:uid="{00000000-0005-0000-0000-000095820000}"/>
    <cellStyle name="Migliaia 40 3 4 4 2" xfId="35900" xr:uid="{00000000-0005-0000-0000-000096820000}"/>
    <cellStyle name="Migliaia 40 3 4 4 3" xfId="41202" xr:uid="{00000000-0005-0000-0000-000097820000}"/>
    <cellStyle name="Migliaia 40 3 4 4 4" xfId="30357" xr:uid="{00000000-0005-0000-0000-000098820000}"/>
    <cellStyle name="Migliaia 40 3 4 5" xfId="33306" xr:uid="{00000000-0005-0000-0000-000099820000}"/>
    <cellStyle name="Migliaia 40 3 4 6" xfId="38551" xr:uid="{00000000-0005-0000-0000-00009A820000}"/>
    <cellStyle name="Migliaia 40 3 4 7" xfId="12850" xr:uid="{00000000-0005-0000-0000-00009B820000}"/>
    <cellStyle name="Migliaia 40 3 5" xfId="4117" xr:uid="{00000000-0005-0000-0000-00009C820000}"/>
    <cellStyle name="Migliaia 40 3 5 2" xfId="10587" xr:uid="{00000000-0005-0000-0000-00009D820000}"/>
    <cellStyle name="Migliaia 40 3 5 2 2" xfId="31649" xr:uid="{00000000-0005-0000-0000-00009E820000}"/>
    <cellStyle name="Migliaia 40 3 5 2 2 2" xfId="36809" xr:uid="{00000000-0005-0000-0000-00009F820000}"/>
    <cellStyle name="Migliaia 40 3 5 2 2 3" xfId="42111" xr:uid="{00000000-0005-0000-0000-0000A0820000}"/>
    <cellStyle name="Migliaia 40 3 5 2 3" xfId="34158" xr:uid="{00000000-0005-0000-0000-0000A1820000}"/>
    <cellStyle name="Migliaia 40 3 5 2 4" xfId="39460" xr:uid="{00000000-0005-0000-0000-0000A2820000}"/>
    <cellStyle name="Migliaia 40 3 5 3" xfId="16912" xr:uid="{00000000-0005-0000-0000-0000A3820000}"/>
    <cellStyle name="Migliaia 40 3 5 3 2" xfId="35901" xr:uid="{00000000-0005-0000-0000-0000A4820000}"/>
    <cellStyle name="Migliaia 40 3 5 3 3" xfId="41203" xr:uid="{00000000-0005-0000-0000-0000A5820000}"/>
    <cellStyle name="Migliaia 40 3 5 3 4" xfId="30358" xr:uid="{00000000-0005-0000-0000-0000A6820000}"/>
    <cellStyle name="Migliaia 40 3 5 4" xfId="33307" xr:uid="{00000000-0005-0000-0000-0000A7820000}"/>
    <cellStyle name="Migliaia 40 3 5 5" xfId="38552" xr:uid="{00000000-0005-0000-0000-0000A8820000}"/>
    <cellStyle name="Migliaia 40 3 5 6" xfId="12852" xr:uid="{00000000-0005-0000-0000-0000A9820000}"/>
    <cellStyle name="Migliaia 40 3 6" xfId="3699" xr:uid="{00000000-0005-0000-0000-0000AA820000}"/>
    <cellStyle name="Migliaia 40 3 6 2" xfId="10292" xr:uid="{00000000-0005-0000-0000-0000AB820000}"/>
    <cellStyle name="Migliaia 40 3 6 2 2" xfId="35902" xr:uid="{00000000-0005-0000-0000-0000AC820000}"/>
    <cellStyle name="Migliaia 40 3 6 2 3" xfId="41204" xr:uid="{00000000-0005-0000-0000-0000AD820000}"/>
    <cellStyle name="Migliaia 40 3 6 3" xfId="15007" xr:uid="{00000000-0005-0000-0000-0000AE820000}"/>
    <cellStyle name="Migliaia 40 3 6 4" xfId="16913" xr:uid="{00000000-0005-0000-0000-0000AF820000}"/>
    <cellStyle name="Migliaia 40 3 6 4 2" xfId="38553" xr:uid="{00000000-0005-0000-0000-0000B0820000}"/>
    <cellStyle name="Migliaia 40 3 6 5" xfId="12853" xr:uid="{00000000-0005-0000-0000-0000B1820000}"/>
    <cellStyle name="Migliaia 40 3 7" xfId="7833" xr:uid="{00000000-0005-0000-0000-0000B2820000}"/>
    <cellStyle name="Migliaia 40 3 7 2" xfId="30359" xr:uid="{00000000-0005-0000-0000-0000B3820000}"/>
    <cellStyle name="Migliaia 40 3 7 2 2" xfId="35903" xr:uid="{00000000-0005-0000-0000-0000B4820000}"/>
    <cellStyle name="Migliaia 40 3 7 2 3" xfId="41205" xr:uid="{00000000-0005-0000-0000-0000B5820000}"/>
    <cellStyle name="Migliaia 40 3 7 3" xfId="33308" xr:uid="{00000000-0005-0000-0000-0000B6820000}"/>
    <cellStyle name="Migliaia 40 3 7 4" xfId="38554" xr:uid="{00000000-0005-0000-0000-0000B7820000}"/>
    <cellStyle name="Migliaia 40 3 8" xfId="13629" xr:uid="{00000000-0005-0000-0000-0000B8820000}"/>
    <cellStyle name="Migliaia 40 3 8 2" xfId="30360" xr:uid="{00000000-0005-0000-0000-0000B9820000}"/>
    <cellStyle name="Migliaia 40 3 8 2 2" xfId="35904" xr:uid="{00000000-0005-0000-0000-0000BA820000}"/>
    <cellStyle name="Migliaia 40 3 8 2 3" xfId="41206" xr:uid="{00000000-0005-0000-0000-0000BB820000}"/>
    <cellStyle name="Migliaia 40 3 8 3" xfId="33309" xr:uid="{00000000-0005-0000-0000-0000BC820000}"/>
    <cellStyle name="Migliaia 40 3 8 4" xfId="38555" xr:uid="{00000000-0005-0000-0000-0000BD820000}"/>
    <cellStyle name="Migliaia 40 3 8 5" xfId="21268" xr:uid="{00000000-0005-0000-0000-0000BE820000}"/>
    <cellStyle name="Migliaia 40 3 9" xfId="16904" xr:uid="{00000000-0005-0000-0000-0000BF820000}"/>
    <cellStyle name="Migliaia 40 4" xfId="573" xr:uid="{00000000-0005-0000-0000-0000C0820000}"/>
    <cellStyle name="Migliaia 40 4 2" xfId="4505" xr:uid="{00000000-0005-0000-0000-0000C1820000}"/>
    <cellStyle name="Migliaia 40 4 2 2" xfId="5157" xr:uid="{00000000-0005-0000-0000-0000C2820000}"/>
    <cellStyle name="Migliaia 40 4 2 2 2" xfId="30361" xr:uid="{00000000-0005-0000-0000-0000C3820000}"/>
    <cellStyle name="Migliaia 40 4 2 2 2 2" xfId="35905" xr:uid="{00000000-0005-0000-0000-0000C4820000}"/>
    <cellStyle name="Migliaia 40 4 2 2 2 3" xfId="41207" xr:uid="{00000000-0005-0000-0000-0000C5820000}"/>
    <cellStyle name="Migliaia 40 4 2 2 3" xfId="33310" xr:uid="{00000000-0005-0000-0000-0000C6820000}"/>
    <cellStyle name="Migliaia 40 4 2 2 4" xfId="38556" xr:uid="{00000000-0005-0000-0000-0000C7820000}"/>
    <cellStyle name="Migliaia 40 4 2 3" xfId="8328" xr:uid="{00000000-0005-0000-0000-0000C8820000}"/>
    <cellStyle name="Migliaia 40 4 2 3 2" xfId="30362" xr:uid="{00000000-0005-0000-0000-0000C9820000}"/>
    <cellStyle name="Migliaia 40 4 2 3 2 2" xfId="35906" xr:uid="{00000000-0005-0000-0000-0000CA820000}"/>
    <cellStyle name="Migliaia 40 4 2 3 2 3" xfId="41208" xr:uid="{00000000-0005-0000-0000-0000CB820000}"/>
    <cellStyle name="Migliaia 40 4 2 3 3" xfId="33311" xr:uid="{00000000-0005-0000-0000-0000CC820000}"/>
    <cellStyle name="Migliaia 40 4 2 3 4" xfId="38557" xr:uid="{00000000-0005-0000-0000-0000CD820000}"/>
    <cellStyle name="Migliaia 40 4 2 4" xfId="7675" xr:uid="{00000000-0005-0000-0000-0000CE820000}"/>
    <cellStyle name="Migliaia 40 4 2 5" xfId="7075" xr:uid="{00000000-0005-0000-0000-0000CF820000}"/>
    <cellStyle name="Migliaia 40 4 2 5 2" xfId="17848" xr:uid="{00000000-0005-0000-0000-0000D0820000}"/>
    <cellStyle name="Migliaia 40 4 2 5 3" xfId="43402" xr:uid="{00000000-0005-0000-0000-0000D1820000}"/>
    <cellStyle name="Migliaia 40 4 2 5 4" xfId="46841" xr:uid="{00000000-0005-0000-0000-0000D2820000}"/>
    <cellStyle name="Migliaia 40 4 2 5 5" xfId="49857" xr:uid="{00000000-0005-0000-0000-0000D3820000}"/>
    <cellStyle name="Migliaia 40 4 2 6" xfId="16915" xr:uid="{00000000-0005-0000-0000-0000D4820000}"/>
    <cellStyle name="Migliaia 40 4 2 7" xfId="21270" xr:uid="{00000000-0005-0000-0000-0000D5820000}"/>
    <cellStyle name="Migliaia 40 4 3" xfId="5158" xr:uid="{00000000-0005-0000-0000-0000D6820000}"/>
    <cellStyle name="Migliaia 40 4 3 2" xfId="14538" xr:uid="{00000000-0005-0000-0000-0000D7820000}"/>
    <cellStyle name="Migliaia 40 4 3 2 2" xfId="35907" xr:uid="{00000000-0005-0000-0000-0000D8820000}"/>
    <cellStyle name="Migliaia 40 4 3 2 3" xfId="41209" xr:uid="{00000000-0005-0000-0000-0000D9820000}"/>
    <cellStyle name="Migliaia 40 4 3 3" xfId="33312" xr:uid="{00000000-0005-0000-0000-0000DA820000}"/>
    <cellStyle name="Migliaia 40 4 3 4" xfId="38558" xr:uid="{00000000-0005-0000-0000-0000DB820000}"/>
    <cellStyle name="Migliaia 40 4 3 5" xfId="13627" xr:uid="{00000000-0005-0000-0000-0000DC820000}"/>
    <cellStyle name="Migliaia 40 4 4" xfId="8329" xr:uid="{00000000-0005-0000-0000-0000DD820000}"/>
    <cellStyle name="Migliaia 40 4 4 2" xfId="30363" xr:uid="{00000000-0005-0000-0000-0000DE820000}"/>
    <cellStyle name="Migliaia 40 4 4 2 2" xfId="35908" xr:uid="{00000000-0005-0000-0000-0000DF820000}"/>
    <cellStyle name="Migliaia 40 4 4 2 3" xfId="41210" xr:uid="{00000000-0005-0000-0000-0000E0820000}"/>
    <cellStyle name="Migliaia 40 4 4 3" xfId="33313" xr:uid="{00000000-0005-0000-0000-0000E1820000}"/>
    <cellStyle name="Migliaia 40 4 4 4" xfId="38559" xr:uid="{00000000-0005-0000-0000-0000E2820000}"/>
    <cellStyle name="Migliaia 40 4 5" xfId="7674" xr:uid="{00000000-0005-0000-0000-0000E3820000}"/>
    <cellStyle name="Migliaia 40 4 5 2" xfId="30364" xr:uid="{00000000-0005-0000-0000-0000E4820000}"/>
    <cellStyle name="Migliaia 40 4 5 2 2" xfId="35909" xr:uid="{00000000-0005-0000-0000-0000E5820000}"/>
    <cellStyle name="Migliaia 40 4 5 2 3" xfId="41211" xr:uid="{00000000-0005-0000-0000-0000E6820000}"/>
    <cellStyle name="Migliaia 40 4 5 3" xfId="33314" xr:uid="{00000000-0005-0000-0000-0000E7820000}"/>
    <cellStyle name="Migliaia 40 4 5 4" xfId="38560" xr:uid="{00000000-0005-0000-0000-0000E8820000}"/>
    <cellStyle name="Migliaia 40 4 6" xfId="7074" xr:uid="{00000000-0005-0000-0000-0000E9820000}"/>
    <cellStyle name="Migliaia 40 4 6 2" xfId="17847" xr:uid="{00000000-0005-0000-0000-0000EA820000}"/>
    <cellStyle name="Migliaia 40 4 6 2 2" xfId="35910" xr:uid="{00000000-0005-0000-0000-0000EB820000}"/>
    <cellStyle name="Migliaia 40 4 6 2 3" xfId="41212" xr:uid="{00000000-0005-0000-0000-0000EC820000}"/>
    <cellStyle name="Migliaia 40 4 6 2 4" xfId="30365" xr:uid="{00000000-0005-0000-0000-0000ED820000}"/>
    <cellStyle name="Migliaia 40 4 6 3" xfId="33315" xr:uid="{00000000-0005-0000-0000-0000EE820000}"/>
    <cellStyle name="Migliaia 40 4 6 4" xfId="38561" xr:uid="{00000000-0005-0000-0000-0000EF820000}"/>
    <cellStyle name="Migliaia 40 4 6 5" xfId="21271" xr:uid="{00000000-0005-0000-0000-0000F0820000}"/>
    <cellStyle name="Migliaia 40 4 6 6" xfId="42542" xr:uid="{00000000-0005-0000-0000-0000F1820000}"/>
    <cellStyle name="Migliaia 40 4 6 7" xfId="46840" xr:uid="{00000000-0005-0000-0000-0000F2820000}"/>
    <cellStyle name="Migliaia 40 4 6 8" xfId="49856" xr:uid="{00000000-0005-0000-0000-0000F3820000}"/>
    <cellStyle name="Migliaia 40 4 7" xfId="16914" xr:uid="{00000000-0005-0000-0000-0000F4820000}"/>
    <cellStyle name="Migliaia 40 4 7 2" xfId="30366" xr:uid="{00000000-0005-0000-0000-0000F5820000}"/>
    <cellStyle name="Migliaia 40 4 7 2 2" xfId="35911" xr:uid="{00000000-0005-0000-0000-0000F6820000}"/>
    <cellStyle name="Migliaia 40 4 7 2 3" xfId="41213" xr:uid="{00000000-0005-0000-0000-0000F7820000}"/>
    <cellStyle name="Migliaia 40 4 7 3" xfId="33316" xr:uid="{00000000-0005-0000-0000-0000F8820000}"/>
    <cellStyle name="Migliaia 40 4 7 4" xfId="38562" xr:uid="{00000000-0005-0000-0000-0000F9820000}"/>
    <cellStyle name="Migliaia 40 4 7 5" xfId="21272" xr:uid="{00000000-0005-0000-0000-0000FA820000}"/>
    <cellStyle name="Migliaia 40 4 8" xfId="21269" xr:uid="{00000000-0005-0000-0000-0000FB820000}"/>
    <cellStyle name="Migliaia 40 4 9" xfId="2531" xr:uid="{00000000-0005-0000-0000-0000FC820000}"/>
    <cellStyle name="Migliaia 40 5" xfId="574" xr:uid="{00000000-0005-0000-0000-0000FD820000}"/>
    <cellStyle name="Migliaia 40 5 2" xfId="4506" xr:uid="{00000000-0005-0000-0000-0000FE820000}"/>
    <cellStyle name="Migliaia 40 5 2 2" xfId="14773" xr:uid="{00000000-0005-0000-0000-0000FF820000}"/>
    <cellStyle name="Migliaia 40 5 2 2 2" xfId="35912" xr:uid="{00000000-0005-0000-0000-000000830000}"/>
    <cellStyle name="Migliaia 40 5 2 2 3" xfId="41214" xr:uid="{00000000-0005-0000-0000-000001830000}"/>
    <cellStyle name="Migliaia 40 5 2 3" xfId="16917" xr:uid="{00000000-0005-0000-0000-000002830000}"/>
    <cellStyle name="Migliaia 40 5 2 3 2" xfId="33317" xr:uid="{00000000-0005-0000-0000-000003830000}"/>
    <cellStyle name="Migliaia 40 5 2 4" xfId="38563" xr:uid="{00000000-0005-0000-0000-000004830000}"/>
    <cellStyle name="Migliaia 40 5 2 5" xfId="12854" xr:uid="{00000000-0005-0000-0000-000005830000}"/>
    <cellStyle name="Migliaia 40 5 3" xfId="7676" xr:uid="{00000000-0005-0000-0000-000006830000}"/>
    <cellStyle name="Migliaia 40 5 3 2" xfId="30367" xr:uid="{00000000-0005-0000-0000-000007830000}"/>
    <cellStyle name="Migliaia 40 5 3 2 2" xfId="35913" xr:uid="{00000000-0005-0000-0000-000008830000}"/>
    <cellStyle name="Migliaia 40 5 3 2 3" xfId="41215" xr:uid="{00000000-0005-0000-0000-000009830000}"/>
    <cellStyle name="Migliaia 40 5 3 3" xfId="33318" xr:uid="{00000000-0005-0000-0000-00000A830000}"/>
    <cellStyle name="Migliaia 40 5 3 4" xfId="38564" xr:uid="{00000000-0005-0000-0000-00000B830000}"/>
    <cellStyle name="Migliaia 40 5 4" xfId="7076" xr:uid="{00000000-0005-0000-0000-00000C830000}"/>
    <cellStyle name="Migliaia 40 5 4 2" xfId="17849" xr:uid="{00000000-0005-0000-0000-00000D830000}"/>
    <cellStyle name="Migliaia 40 5 4 2 2" xfId="35914" xr:uid="{00000000-0005-0000-0000-00000E830000}"/>
    <cellStyle name="Migliaia 40 5 4 2 3" xfId="41216" xr:uid="{00000000-0005-0000-0000-00000F830000}"/>
    <cellStyle name="Migliaia 40 5 4 2 4" xfId="30368" xr:uid="{00000000-0005-0000-0000-000010830000}"/>
    <cellStyle name="Migliaia 40 5 4 3" xfId="33319" xr:uid="{00000000-0005-0000-0000-000011830000}"/>
    <cellStyle name="Migliaia 40 5 4 4" xfId="38565" xr:uid="{00000000-0005-0000-0000-000012830000}"/>
    <cellStyle name="Migliaia 40 5 4 5" xfId="21274" xr:uid="{00000000-0005-0000-0000-000013830000}"/>
    <cellStyle name="Migliaia 40 5 4 6" xfId="43709" xr:uid="{00000000-0005-0000-0000-000014830000}"/>
    <cellStyle name="Migliaia 40 5 4 7" xfId="46842" xr:uid="{00000000-0005-0000-0000-000015830000}"/>
    <cellStyle name="Migliaia 40 5 4 8" xfId="49858" xr:uid="{00000000-0005-0000-0000-000016830000}"/>
    <cellStyle name="Migliaia 40 5 5" xfId="16916" xr:uid="{00000000-0005-0000-0000-000017830000}"/>
    <cellStyle name="Migliaia 40 5 5 2" xfId="30369" xr:uid="{00000000-0005-0000-0000-000018830000}"/>
    <cellStyle name="Migliaia 40 5 5 2 2" xfId="35915" xr:uid="{00000000-0005-0000-0000-000019830000}"/>
    <cellStyle name="Migliaia 40 5 5 2 3" xfId="41217" xr:uid="{00000000-0005-0000-0000-00001A830000}"/>
    <cellStyle name="Migliaia 40 5 5 3" xfId="33320" xr:uid="{00000000-0005-0000-0000-00001B830000}"/>
    <cellStyle name="Migliaia 40 5 5 4" xfId="38566" xr:uid="{00000000-0005-0000-0000-00001C830000}"/>
    <cellStyle name="Migliaia 40 5 5 5" xfId="21275" xr:uid="{00000000-0005-0000-0000-00001D830000}"/>
    <cellStyle name="Migliaia 40 5 6" xfId="21276" xr:uid="{00000000-0005-0000-0000-00001E830000}"/>
    <cellStyle name="Migliaia 40 5 6 2" xfId="30370" xr:uid="{00000000-0005-0000-0000-00001F830000}"/>
    <cellStyle name="Migliaia 40 5 6 2 2" xfId="35916" xr:uid="{00000000-0005-0000-0000-000020830000}"/>
    <cellStyle name="Migliaia 40 5 6 2 3" xfId="41218" xr:uid="{00000000-0005-0000-0000-000021830000}"/>
    <cellStyle name="Migliaia 40 5 6 3" xfId="33321" xr:uid="{00000000-0005-0000-0000-000022830000}"/>
    <cellStyle name="Migliaia 40 5 6 4" xfId="38567" xr:uid="{00000000-0005-0000-0000-000023830000}"/>
    <cellStyle name="Migliaia 40 5 7" xfId="21273" xr:uid="{00000000-0005-0000-0000-000024830000}"/>
    <cellStyle name="Migliaia 40 5 8" xfId="2532" xr:uid="{00000000-0005-0000-0000-000025830000}"/>
    <cellStyle name="Migliaia 40 6" xfId="2527" xr:uid="{00000000-0005-0000-0000-000026830000}"/>
    <cellStyle name="Migliaia 40 6 2" xfId="4501" xr:uid="{00000000-0005-0000-0000-000027830000}"/>
    <cellStyle name="Migliaia 40 6 2 2" xfId="6057" xr:uid="{00000000-0005-0000-0000-000028830000}"/>
    <cellStyle name="Migliaia 40 6 2 3" xfId="14953" xr:uid="{00000000-0005-0000-0000-000029830000}"/>
    <cellStyle name="Migliaia 40 6 2 4" xfId="16919" xr:uid="{00000000-0005-0000-0000-00002A830000}"/>
    <cellStyle name="Migliaia 40 6 2 5" xfId="28700" xr:uid="{00000000-0005-0000-0000-00002B830000}"/>
    <cellStyle name="Migliaia 40 6 2 6" xfId="12856" xr:uid="{00000000-0005-0000-0000-00002C830000}"/>
    <cellStyle name="Migliaia 40 6 3" xfId="5809" xr:uid="{00000000-0005-0000-0000-00002D830000}"/>
    <cellStyle name="Migliaia 40 6 3 2" xfId="31650" xr:uid="{00000000-0005-0000-0000-00002E830000}"/>
    <cellStyle name="Migliaia 40 6 3 2 2" xfId="36810" xr:uid="{00000000-0005-0000-0000-00002F830000}"/>
    <cellStyle name="Migliaia 40 6 3 2 3" xfId="42112" xr:uid="{00000000-0005-0000-0000-000030830000}"/>
    <cellStyle name="Migliaia 40 6 3 3" xfId="34159" xr:uid="{00000000-0005-0000-0000-000031830000}"/>
    <cellStyle name="Migliaia 40 6 3 4" xfId="39461" xr:uid="{00000000-0005-0000-0000-000032830000}"/>
    <cellStyle name="Migliaia 40 6 4" xfId="16918" xr:uid="{00000000-0005-0000-0000-000033830000}"/>
    <cellStyle name="Migliaia 40 6 4 2" xfId="35917" xr:uid="{00000000-0005-0000-0000-000034830000}"/>
    <cellStyle name="Migliaia 40 6 4 3" xfId="41219" xr:uid="{00000000-0005-0000-0000-000035830000}"/>
    <cellStyle name="Migliaia 40 6 4 4" xfId="30371" xr:uid="{00000000-0005-0000-0000-000036830000}"/>
    <cellStyle name="Migliaia 40 6 5" xfId="33322" xr:uid="{00000000-0005-0000-0000-000037830000}"/>
    <cellStyle name="Migliaia 40 6 6" xfId="38568" xr:uid="{00000000-0005-0000-0000-000038830000}"/>
    <cellStyle name="Migliaia 40 6 7" xfId="12855" xr:uid="{00000000-0005-0000-0000-000039830000}"/>
    <cellStyle name="Migliaia 40 7" xfId="4115" xr:uid="{00000000-0005-0000-0000-00003A830000}"/>
    <cellStyle name="Migliaia 40 7 2" xfId="10585" xr:uid="{00000000-0005-0000-0000-00003B830000}"/>
    <cellStyle name="Migliaia 40 7 2 2" xfId="31651" xr:uid="{00000000-0005-0000-0000-00003C830000}"/>
    <cellStyle name="Migliaia 40 7 2 2 2" xfId="36811" xr:uid="{00000000-0005-0000-0000-00003D830000}"/>
    <cellStyle name="Migliaia 40 7 2 2 3" xfId="42113" xr:uid="{00000000-0005-0000-0000-00003E830000}"/>
    <cellStyle name="Migliaia 40 7 2 3" xfId="34160" xr:uid="{00000000-0005-0000-0000-00003F830000}"/>
    <cellStyle name="Migliaia 40 7 2 4" xfId="39462" xr:uid="{00000000-0005-0000-0000-000040830000}"/>
    <cellStyle name="Migliaia 40 7 3" xfId="16920" xr:uid="{00000000-0005-0000-0000-000041830000}"/>
    <cellStyle name="Migliaia 40 7 3 2" xfId="35918" xr:uid="{00000000-0005-0000-0000-000042830000}"/>
    <cellStyle name="Migliaia 40 7 3 3" xfId="41220" xr:uid="{00000000-0005-0000-0000-000043830000}"/>
    <cellStyle name="Migliaia 40 7 3 4" xfId="30372" xr:uid="{00000000-0005-0000-0000-000044830000}"/>
    <cellStyle name="Migliaia 40 7 4" xfId="33323" xr:uid="{00000000-0005-0000-0000-000045830000}"/>
    <cellStyle name="Migliaia 40 7 5" xfId="38569" xr:uid="{00000000-0005-0000-0000-000046830000}"/>
    <cellStyle name="Migliaia 40 7 6" xfId="12857" xr:uid="{00000000-0005-0000-0000-000047830000}"/>
    <cellStyle name="Migliaia 40 8" xfId="3697" xr:uid="{00000000-0005-0000-0000-000048830000}"/>
    <cellStyle name="Migliaia 40 8 2" xfId="10290" xr:uid="{00000000-0005-0000-0000-000049830000}"/>
    <cellStyle name="Migliaia 40 8 2 2" xfId="31652" xr:uid="{00000000-0005-0000-0000-00004A830000}"/>
    <cellStyle name="Migliaia 40 8 2 2 2" xfId="36812" xr:uid="{00000000-0005-0000-0000-00004B830000}"/>
    <cellStyle name="Migliaia 40 8 2 2 3" xfId="42114" xr:uid="{00000000-0005-0000-0000-00004C830000}"/>
    <cellStyle name="Migliaia 40 8 2 3" xfId="34161" xr:uid="{00000000-0005-0000-0000-00004D830000}"/>
    <cellStyle name="Migliaia 40 8 2 4" xfId="39463" xr:uid="{00000000-0005-0000-0000-00004E830000}"/>
    <cellStyle name="Migliaia 40 8 3" xfId="16921" xr:uid="{00000000-0005-0000-0000-00004F830000}"/>
    <cellStyle name="Migliaia 40 8 3 2" xfId="35919" xr:uid="{00000000-0005-0000-0000-000050830000}"/>
    <cellStyle name="Migliaia 40 8 3 3" xfId="41221" xr:uid="{00000000-0005-0000-0000-000051830000}"/>
    <cellStyle name="Migliaia 40 8 3 4" xfId="30373" xr:uid="{00000000-0005-0000-0000-000052830000}"/>
    <cellStyle name="Migliaia 40 8 4" xfId="33324" xr:uid="{00000000-0005-0000-0000-000053830000}"/>
    <cellStyle name="Migliaia 40 8 5" xfId="38570" xr:uid="{00000000-0005-0000-0000-000054830000}"/>
    <cellStyle name="Migliaia 40 8 6" xfId="12858" xr:uid="{00000000-0005-0000-0000-000055830000}"/>
    <cellStyle name="Migliaia 40 9" xfId="13507" xr:uid="{00000000-0005-0000-0000-000056830000}"/>
    <cellStyle name="Migliaia 40 9 2" xfId="30374" xr:uid="{00000000-0005-0000-0000-000057830000}"/>
    <cellStyle name="Migliaia 40 9 2 2" xfId="35920" xr:uid="{00000000-0005-0000-0000-000058830000}"/>
    <cellStyle name="Migliaia 40 9 2 3" xfId="41222" xr:uid="{00000000-0005-0000-0000-000059830000}"/>
    <cellStyle name="Migliaia 40 9 3" xfId="33325" xr:uid="{00000000-0005-0000-0000-00005A830000}"/>
    <cellStyle name="Migliaia 40 9 4" xfId="38571" xr:uid="{00000000-0005-0000-0000-00005B830000}"/>
    <cellStyle name="Migliaia 41" xfId="575" xr:uid="{00000000-0005-0000-0000-00005C830000}"/>
    <cellStyle name="Migliaia 41 10" xfId="16922" xr:uid="{00000000-0005-0000-0000-00005D830000}"/>
    <cellStyle name="Migliaia 41 10 2" xfId="35921" xr:uid="{00000000-0005-0000-0000-00005E830000}"/>
    <cellStyle name="Migliaia 41 10 3" xfId="41223" xr:uid="{00000000-0005-0000-0000-00005F830000}"/>
    <cellStyle name="Migliaia 41 10 4" xfId="30375" xr:uid="{00000000-0005-0000-0000-000060830000}"/>
    <cellStyle name="Migliaia 41 11" xfId="33326" xr:uid="{00000000-0005-0000-0000-000061830000}"/>
    <cellStyle name="Migliaia 41 12" xfId="38572" xr:uid="{00000000-0005-0000-0000-000062830000}"/>
    <cellStyle name="Migliaia 41 13" xfId="1886" xr:uid="{00000000-0005-0000-0000-000063830000}"/>
    <cellStyle name="Migliaia 41 2" xfId="576" xr:uid="{00000000-0005-0000-0000-000064830000}"/>
    <cellStyle name="Migliaia 41 2 2" xfId="2534" xr:uid="{00000000-0005-0000-0000-000065830000}"/>
    <cellStyle name="Migliaia 41 2 2 2" xfId="4508" xr:uid="{00000000-0005-0000-0000-000066830000}"/>
    <cellStyle name="Migliaia 41 2 2 2 2" xfId="10702" xr:uid="{00000000-0005-0000-0000-000067830000}"/>
    <cellStyle name="Migliaia 41 2 2 2 2 2" xfId="35922" xr:uid="{00000000-0005-0000-0000-000068830000}"/>
    <cellStyle name="Migliaia 41 2 2 2 2 3" xfId="41224" xr:uid="{00000000-0005-0000-0000-000069830000}"/>
    <cellStyle name="Migliaia 41 2 2 2 3" xfId="14774" xr:uid="{00000000-0005-0000-0000-00006A830000}"/>
    <cellStyle name="Migliaia 41 2 2 2 4" xfId="16925" xr:uid="{00000000-0005-0000-0000-00006B830000}"/>
    <cellStyle name="Migliaia 41 2 2 2 4 2" xfId="38573" xr:uid="{00000000-0005-0000-0000-00006C830000}"/>
    <cellStyle name="Migliaia 41 2 2 2 5" xfId="12859" xr:uid="{00000000-0005-0000-0000-00006D830000}"/>
    <cellStyle name="Migliaia 41 2 2 3" xfId="7927" xr:uid="{00000000-0005-0000-0000-00006E830000}"/>
    <cellStyle name="Migliaia 41 2 2 3 2" xfId="31653" xr:uid="{00000000-0005-0000-0000-00006F830000}"/>
    <cellStyle name="Migliaia 41 2 2 3 2 2" xfId="36813" xr:uid="{00000000-0005-0000-0000-000070830000}"/>
    <cellStyle name="Migliaia 41 2 2 3 2 3" xfId="42115" xr:uid="{00000000-0005-0000-0000-000071830000}"/>
    <cellStyle name="Migliaia 41 2 2 3 3" xfId="34162" xr:uid="{00000000-0005-0000-0000-000072830000}"/>
    <cellStyle name="Migliaia 41 2 2 3 4" xfId="39464" xr:uid="{00000000-0005-0000-0000-000073830000}"/>
    <cellStyle name="Migliaia 41 2 2 4" xfId="7077" xr:uid="{00000000-0005-0000-0000-000074830000}"/>
    <cellStyle name="Migliaia 41 2 2 4 2" xfId="17850" xr:uid="{00000000-0005-0000-0000-000075830000}"/>
    <cellStyle name="Migliaia 41 2 2 4 3" xfId="44466" xr:uid="{00000000-0005-0000-0000-000076830000}"/>
    <cellStyle name="Migliaia 41 2 2 4 4" xfId="46843" xr:uid="{00000000-0005-0000-0000-000077830000}"/>
    <cellStyle name="Migliaia 41 2 2 4 5" xfId="49859" xr:uid="{00000000-0005-0000-0000-000078830000}"/>
    <cellStyle name="Migliaia 41 2 2 5" xfId="16924" xr:uid="{00000000-0005-0000-0000-000079830000}"/>
    <cellStyle name="Migliaia 41 2 2 6" xfId="21278" xr:uid="{00000000-0005-0000-0000-00007A830000}"/>
    <cellStyle name="Migliaia 41 2 3" xfId="4119" xr:uid="{00000000-0005-0000-0000-00007B830000}"/>
    <cellStyle name="Migliaia 41 2 3 2" xfId="10589" xr:uid="{00000000-0005-0000-0000-00007C830000}"/>
    <cellStyle name="Migliaia 41 2 3 2 2" xfId="31654" xr:uid="{00000000-0005-0000-0000-00007D830000}"/>
    <cellStyle name="Migliaia 41 2 3 2 2 2" xfId="36814" xr:uid="{00000000-0005-0000-0000-00007E830000}"/>
    <cellStyle name="Migliaia 41 2 3 2 2 3" xfId="42116" xr:uid="{00000000-0005-0000-0000-00007F830000}"/>
    <cellStyle name="Migliaia 41 2 3 2 3" xfId="34163" xr:uid="{00000000-0005-0000-0000-000080830000}"/>
    <cellStyle name="Migliaia 41 2 3 2 4" xfId="39465" xr:uid="{00000000-0005-0000-0000-000081830000}"/>
    <cellStyle name="Migliaia 41 2 3 3" xfId="16926" xr:uid="{00000000-0005-0000-0000-000082830000}"/>
    <cellStyle name="Migliaia 41 2 3 3 2" xfId="35923" xr:uid="{00000000-0005-0000-0000-000083830000}"/>
    <cellStyle name="Migliaia 41 2 3 3 3" xfId="41225" xr:uid="{00000000-0005-0000-0000-000084830000}"/>
    <cellStyle name="Migliaia 41 2 3 3 4" xfId="30376" xr:uid="{00000000-0005-0000-0000-000085830000}"/>
    <cellStyle name="Migliaia 41 2 3 4" xfId="33327" xr:uid="{00000000-0005-0000-0000-000086830000}"/>
    <cellStyle name="Migliaia 41 2 3 5" xfId="38574" xr:uid="{00000000-0005-0000-0000-000087830000}"/>
    <cellStyle name="Migliaia 41 2 3 6" xfId="12860" xr:uid="{00000000-0005-0000-0000-000088830000}"/>
    <cellStyle name="Migliaia 41 2 4" xfId="3702" xr:uid="{00000000-0005-0000-0000-000089830000}"/>
    <cellStyle name="Migliaia 41 2 4 2" xfId="10294" xr:uid="{00000000-0005-0000-0000-00008A830000}"/>
    <cellStyle name="Migliaia 41 2 4 2 2" xfId="35924" xr:uid="{00000000-0005-0000-0000-00008B830000}"/>
    <cellStyle name="Migliaia 41 2 4 2 3" xfId="41226" xr:uid="{00000000-0005-0000-0000-00008C830000}"/>
    <cellStyle name="Migliaia 41 2 4 3" xfId="14460" xr:uid="{00000000-0005-0000-0000-00008D830000}"/>
    <cellStyle name="Migliaia 41 2 4 4" xfId="16927" xr:uid="{00000000-0005-0000-0000-00008E830000}"/>
    <cellStyle name="Migliaia 41 2 4 4 2" xfId="38575" xr:uid="{00000000-0005-0000-0000-00008F830000}"/>
    <cellStyle name="Migliaia 41 2 4 5" xfId="12861" xr:uid="{00000000-0005-0000-0000-000090830000}"/>
    <cellStyle name="Migliaia 41 2 5" xfId="9442" xr:uid="{00000000-0005-0000-0000-000091830000}"/>
    <cellStyle name="Migliaia 41 2 5 2" xfId="30377" xr:uid="{00000000-0005-0000-0000-000092830000}"/>
    <cellStyle name="Migliaia 41 2 5 2 2" xfId="35925" xr:uid="{00000000-0005-0000-0000-000093830000}"/>
    <cellStyle name="Migliaia 41 2 5 2 3" xfId="41227" xr:uid="{00000000-0005-0000-0000-000094830000}"/>
    <cellStyle name="Migliaia 41 2 5 3" xfId="33328" xr:uid="{00000000-0005-0000-0000-000095830000}"/>
    <cellStyle name="Migliaia 41 2 5 4" xfId="38576" xr:uid="{00000000-0005-0000-0000-000096830000}"/>
    <cellStyle name="Migliaia 41 2 6" xfId="16923" xr:uid="{00000000-0005-0000-0000-000097830000}"/>
    <cellStyle name="Migliaia 41 2 6 2" xfId="30378" xr:uid="{00000000-0005-0000-0000-000098830000}"/>
    <cellStyle name="Migliaia 41 2 6 2 2" xfId="35926" xr:uid="{00000000-0005-0000-0000-000099830000}"/>
    <cellStyle name="Migliaia 41 2 6 2 3" xfId="41228" xr:uid="{00000000-0005-0000-0000-00009A830000}"/>
    <cellStyle name="Migliaia 41 2 6 3" xfId="33329" xr:uid="{00000000-0005-0000-0000-00009B830000}"/>
    <cellStyle name="Migliaia 41 2 6 4" xfId="38577" xr:uid="{00000000-0005-0000-0000-00009C830000}"/>
    <cellStyle name="Migliaia 41 2 6 5" xfId="21279" xr:uid="{00000000-0005-0000-0000-00009D830000}"/>
    <cellStyle name="Migliaia 41 2 7" xfId="21277" xr:uid="{00000000-0005-0000-0000-00009E830000}"/>
    <cellStyle name="Migliaia 41 2 8" xfId="1887" xr:uid="{00000000-0005-0000-0000-00009F830000}"/>
    <cellStyle name="Migliaia 41 3" xfId="577" xr:uid="{00000000-0005-0000-0000-0000A0830000}"/>
    <cellStyle name="Migliaia 41 3 10" xfId="21280" xr:uid="{00000000-0005-0000-0000-0000A1830000}"/>
    <cellStyle name="Migliaia 41 3 11" xfId="12862" xr:uid="{00000000-0005-0000-0000-0000A2830000}"/>
    <cellStyle name="Migliaia 41 3 12" xfId="1888" xr:uid="{00000000-0005-0000-0000-0000A3830000}"/>
    <cellStyle name="Migliaia 41 3 2" xfId="578" xr:uid="{00000000-0005-0000-0000-0000A4830000}"/>
    <cellStyle name="Migliaia 41 3 2 2" xfId="4510" xr:uid="{00000000-0005-0000-0000-0000A5830000}"/>
    <cellStyle name="Migliaia 41 3 2 2 2" xfId="8330" xr:uid="{00000000-0005-0000-0000-0000A6830000}"/>
    <cellStyle name="Migliaia 41 3 2 2 2 2" xfId="14775" xr:uid="{00000000-0005-0000-0000-0000A7830000}"/>
    <cellStyle name="Migliaia 41 3 2 2 2 2 2" xfId="18183" xr:uid="{00000000-0005-0000-0000-0000A8830000}"/>
    <cellStyle name="Migliaia 41 3 2 2 2 2 2 2" xfId="35927" xr:uid="{00000000-0005-0000-0000-0000A9830000}"/>
    <cellStyle name="Migliaia 41 3 2 2 2 2 3" xfId="41229" xr:uid="{00000000-0005-0000-0000-0000AA830000}"/>
    <cellStyle name="Migliaia 41 3 2 2 2 2 4" xfId="30379" xr:uid="{00000000-0005-0000-0000-0000AB830000}"/>
    <cellStyle name="Migliaia 41 3 2 2 2 3" xfId="33330" xr:uid="{00000000-0005-0000-0000-0000AC830000}"/>
    <cellStyle name="Migliaia 41 3 2 2 2 4" xfId="38578" xr:uid="{00000000-0005-0000-0000-0000AD830000}"/>
    <cellStyle name="Migliaia 41 3 2 2 2 5" xfId="32668" xr:uid="{00000000-0005-0000-0000-0000AE830000}"/>
    <cellStyle name="Migliaia 41 3 2 2 2 6" xfId="47189" xr:uid="{00000000-0005-0000-0000-0000AF830000}"/>
    <cellStyle name="Migliaia 41 3 2 2 2 7" xfId="50205" xr:uid="{00000000-0005-0000-0000-0000B0830000}"/>
    <cellStyle name="Migliaia 41 3 2 2 2 8" xfId="13981" xr:uid="{00000000-0005-0000-0000-0000B1830000}"/>
    <cellStyle name="Migliaia 41 3 2 2 3" xfId="7868" xr:uid="{00000000-0005-0000-0000-0000B2830000}"/>
    <cellStyle name="Migliaia 41 3 2 2 4" xfId="7078" xr:uid="{00000000-0005-0000-0000-0000B3830000}"/>
    <cellStyle name="Migliaia 41 3 2 2 4 2" xfId="17851" xr:uid="{00000000-0005-0000-0000-0000B4830000}"/>
    <cellStyle name="Migliaia 41 3 2 2 4 3" xfId="20521" xr:uid="{00000000-0005-0000-0000-0000B5830000}"/>
    <cellStyle name="Migliaia 41 3 2 2 4 4" xfId="46844" xr:uid="{00000000-0005-0000-0000-0000B6830000}"/>
    <cellStyle name="Migliaia 41 3 2 2 4 5" xfId="49860" xr:uid="{00000000-0005-0000-0000-0000B7830000}"/>
    <cellStyle name="Migliaia 41 3 2 2 5" xfId="16930" xr:uid="{00000000-0005-0000-0000-0000B8830000}"/>
    <cellStyle name="Migliaia 41 3 2 2 6" xfId="21282" xr:uid="{00000000-0005-0000-0000-0000B9830000}"/>
    <cellStyle name="Migliaia 41 3 2 3" xfId="3704" xr:uid="{00000000-0005-0000-0000-0000BA830000}"/>
    <cellStyle name="Migliaia 41 3 2 3 2" xfId="8711" xr:uid="{00000000-0005-0000-0000-0000BB830000}"/>
    <cellStyle name="Migliaia 41 3 2 3 2 2" xfId="35928" xr:uid="{00000000-0005-0000-0000-0000BC830000}"/>
    <cellStyle name="Migliaia 41 3 2 3 2 3" xfId="41230" xr:uid="{00000000-0005-0000-0000-0000BD830000}"/>
    <cellStyle name="Migliaia 41 3 2 3 2 4" xfId="30380" xr:uid="{00000000-0005-0000-0000-0000BE830000}"/>
    <cellStyle name="Migliaia 41 3 2 3 3" xfId="8331" xr:uid="{00000000-0005-0000-0000-0000BF830000}"/>
    <cellStyle name="Migliaia 41 3 2 3 4" xfId="16931" xr:uid="{00000000-0005-0000-0000-0000C0830000}"/>
    <cellStyle name="Migliaia 41 3 2 3 4 2" xfId="38579" xr:uid="{00000000-0005-0000-0000-0000C1830000}"/>
    <cellStyle name="Migliaia 41 3 2 3 5" xfId="12863" xr:uid="{00000000-0005-0000-0000-0000C2830000}"/>
    <cellStyle name="Migliaia 41 3 2 4" xfId="7677" xr:uid="{00000000-0005-0000-0000-0000C3830000}"/>
    <cellStyle name="Migliaia 41 3 2 4 2" xfId="14399" xr:uid="{00000000-0005-0000-0000-0000C4830000}"/>
    <cellStyle name="Migliaia 41 3 2 4 2 2" xfId="35929" xr:uid="{00000000-0005-0000-0000-0000C5830000}"/>
    <cellStyle name="Migliaia 41 3 2 4 2 3" xfId="41231" xr:uid="{00000000-0005-0000-0000-0000C6830000}"/>
    <cellStyle name="Migliaia 41 3 2 4 3" xfId="33331" xr:uid="{00000000-0005-0000-0000-0000C7830000}"/>
    <cellStyle name="Migliaia 41 3 2 4 4" xfId="38580" xr:uid="{00000000-0005-0000-0000-0000C8830000}"/>
    <cellStyle name="Migliaia 41 3 2 4 5" xfId="13510" xr:uid="{00000000-0005-0000-0000-0000C9830000}"/>
    <cellStyle name="Migliaia 41 3 2 5" xfId="13625" xr:uid="{00000000-0005-0000-0000-0000CA830000}"/>
    <cellStyle name="Migliaia 41 3 2 5 2" xfId="30381" xr:uid="{00000000-0005-0000-0000-0000CB830000}"/>
    <cellStyle name="Migliaia 41 3 2 5 2 2" xfId="35930" xr:uid="{00000000-0005-0000-0000-0000CC830000}"/>
    <cellStyle name="Migliaia 41 3 2 5 2 3" xfId="41232" xr:uid="{00000000-0005-0000-0000-0000CD830000}"/>
    <cellStyle name="Migliaia 41 3 2 5 3" xfId="33332" xr:uid="{00000000-0005-0000-0000-0000CE830000}"/>
    <cellStyle name="Migliaia 41 3 2 5 4" xfId="38581" xr:uid="{00000000-0005-0000-0000-0000CF830000}"/>
    <cellStyle name="Migliaia 41 3 2 6" xfId="16929" xr:uid="{00000000-0005-0000-0000-0000D0830000}"/>
    <cellStyle name="Migliaia 41 3 2 6 2" xfId="30382" xr:uid="{00000000-0005-0000-0000-0000D1830000}"/>
    <cellStyle name="Migliaia 41 3 2 6 2 2" xfId="35931" xr:uid="{00000000-0005-0000-0000-0000D2830000}"/>
    <cellStyle name="Migliaia 41 3 2 6 2 3" xfId="41233" xr:uid="{00000000-0005-0000-0000-0000D3830000}"/>
    <cellStyle name="Migliaia 41 3 2 6 3" xfId="33333" xr:uid="{00000000-0005-0000-0000-0000D4830000}"/>
    <cellStyle name="Migliaia 41 3 2 6 4" xfId="38582" xr:uid="{00000000-0005-0000-0000-0000D5830000}"/>
    <cellStyle name="Migliaia 41 3 2 6 5" xfId="21283" xr:uid="{00000000-0005-0000-0000-0000D6830000}"/>
    <cellStyle name="Migliaia 41 3 2 7" xfId="21281" xr:uid="{00000000-0005-0000-0000-0000D7830000}"/>
    <cellStyle name="Migliaia 41 3 2 8" xfId="2536" xr:uid="{00000000-0005-0000-0000-0000D8830000}"/>
    <cellStyle name="Migliaia 41 3 3" xfId="2535" xr:uid="{00000000-0005-0000-0000-0000D9830000}"/>
    <cellStyle name="Migliaia 41 3 3 2" xfId="4509" xr:uid="{00000000-0005-0000-0000-0000DA830000}"/>
    <cellStyle name="Migliaia 41 3 3 2 2" xfId="6060" xr:uid="{00000000-0005-0000-0000-0000DB830000}"/>
    <cellStyle name="Migliaia 41 3 3 2 2 2" xfId="35933" xr:uid="{00000000-0005-0000-0000-0000DC830000}"/>
    <cellStyle name="Migliaia 41 3 3 2 2 3" xfId="41235" xr:uid="{00000000-0005-0000-0000-0000DD830000}"/>
    <cellStyle name="Migliaia 41 3 3 2 3" xfId="14539" xr:uid="{00000000-0005-0000-0000-0000DE830000}"/>
    <cellStyle name="Migliaia 41 3 3 2 4" xfId="16933" xr:uid="{00000000-0005-0000-0000-0000DF830000}"/>
    <cellStyle name="Migliaia 41 3 3 2 4 2" xfId="38584" xr:uid="{00000000-0005-0000-0000-0000E0830000}"/>
    <cellStyle name="Migliaia 41 3 3 2 5" xfId="12865" xr:uid="{00000000-0005-0000-0000-0000E1830000}"/>
    <cellStyle name="Migliaia 41 3 3 3" xfId="5812" xr:uid="{00000000-0005-0000-0000-0000E2830000}"/>
    <cellStyle name="Migliaia 41 3 3 3 2" xfId="30384" xr:uid="{00000000-0005-0000-0000-0000E3830000}"/>
    <cellStyle name="Migliaia 41 3 3 3 2 2" xfId="35934" xr:uid="{00000000-0005-0000-0000-0000E4830000}"/>
    <cellStyle name="Migliaia 41 3 3 3 2 3" xfId="41236" xr:uid="{00000000-0005-0000-0000-0000E5830000}"/>
    <cellStyle name="Migliaia 41 3 3 3 3" xfId="33335" xr:uid="{00000000-0005-0000-0000-0000E6830000}"/>
    <cellStyle name="Migliaia 41 3 3 3 4" xfId="38585" xr:uid="{00000000-0005-0000-0000-0000E7830000}"/>
    <cellStyle name="Migliaia 41 3 3 4" xfId="16932" xr:uid="{00000000-0005-0000-0000-0000E8830000}"/>
    <cellStyle name="Migliaia 41 3 3 4 2" xfId="30385" xr:uid="{00000000-0005-0000-0000-0000E9830000}"/>
    <cellStyle name="Migliaia 41 3 3 4 2 2" xfId="35935" xr:uid="{00000000-0005-0000-0000-0000EA830000}"/>
    <cellStyle name="Migliaia 41 3 3 4 2 3" xfId="41237" xr:uid="{00000000-0005-0000-0000-0000EB830000}"/>
    <cellStyle name="Migliaia 41 3 3 4 3" xfId="33336" xr:uid="{00000000-0005-0000-0000-0000EC830000}"/>
    <cellStyle name="Migliaia 41 3 3 4 4" xfId="38586" xr:uid="{00000000-0005-0000-0000-0000ED830000}"/>
    <cellStyle name="Migliaia 41 3 3 4 5" xfId="21284" xr:uid="{00000000-0005-0000-0000-0000EE830000}"/>
    <cellStyle name="Migliaia 41 3 3 5" xfId="21285" xr:uid="{00000000-0005-0000-0000-0000EF830000}"/>
    <cellStyle name="Migliaia 41 3 3 5 2" xfId="30386" xr:uid="{00000000-0005-0000-0000-0000F0830000}"/>
    <cellStyle name="Migliaia 41 3 3 5 2 2" xfId="35936" xr:uid="{00000000-0005-0000-0000-0000F1830000}"/>
    <cellStyle name="Migliaia 41 3 3 5 2 3" xfId="41238" xr:uid="{00000000-0005-0000-0000-0000F2830000}"/>
    <cellStyle name="Migliaia 41 3 3 5 3" xfId="33337" xr:uid="{00000000-0005-0000-0000-0000F3830000}"/>
    <cellStyle name="Migliaia 41 3 3 5 4" xfId="38587" xr:uid="{00000000-0005-0000-0000-0000F4830000}"/>
    <cellStyle name="Migliaia 41 3 3 6" xfId="30383" xr:uid="{00000000-0005-0000-0000-0000F5830000}"/>
    <cellStyle name="Migliaia 41 3 3 6 2" xfId="35932" xr:uid="{00000000-0005-0000-0000-0000F6830000}"/>
    <cellStyle name="Migliaia 41 3 3 6 3" xfId="41234" xr:uid="{00000000-0005-0000-0000-0000F7830000}"/>
    <cellStyle name="Migliaia 41 3 3 7" xfId="33334" xr:uid="{00000000-0005-0000-0000-0000F8830000}"/>
    <cellStyle name="Migliaia 41 3 3 8" xfId="38583" xr:uid="{00000000-0005-0000-0000-0000F9830000}"/>
    <cellStyle name="Migliaia 41 3 3 9" xfId="12864" xr:uid="{00000000-0005-0000-0000-0000FA830000}"/>
    <cellStyle name="Migliaia 41 3 4" xfId="3300" xr:uid="{00000000-0005-0000-0000-0000FB830000}"/>
    <cellStyle name="Migliaia 41 3 4 2" xfId="4810" xr:uid="{00000000-0005-0000-0000-0000FC830000}"/>
    <cellStyle name="Migliaia 41 3 4 2 2" xfId="10762" xr:uid="{00000000-0005-0000-0000-0000FD830000}"/>
    <cellStyle name="Migliaia 41 3 4 2 3" xfId="14866" xr:uid="{00000000-0005-0000-0000-0000FE830000}"/>
    <cellStyle name="Migliaia 41 3 4 2 4" xfId="16935" xr:uid="{00000000-0005-0000-0000-0000FF830000}"/>
    <cellStyle name="Migliaia 41 3 4 2 5" xfId="28701" xr:uid="{00000000-0005-0000-0000-000000840000}"/>
    <cellStyle name="Migliaia 41 3 4 2 6" xfId="12867" xr:uid="{00000000-0005-0000-0000-000001840000}"/>
    <cellStyle name="Migliaia 41 3 4 3" xfId="10010" xr:uid="{00000000-0005-0000-0000-000002840000}"/>
    <cellStyle name="Migliaia 41 3 4 3 2" xfId="31655" xr:uid="{00000000-0005-0000-0000-000003840000}"/>
    <cellStyle name="Migliaia 41 3 4 3 2 2" xfId="36815" xr:uid="{00000000-0005-0000-0000-000004840000}"/>
    <cellStyle name="Migliaia 41 3 4 3 2 3" xfId="42117" xr:uid="{00000000-0005-0000-0000-000005840000}"/>
    <cellStyle name="Migliaia 41 3 4 3 3" xfId="34164" xr:uid="{00000000-0005-0000-0000-000006840000}"/>
    <cellStyle name="Migliaia 41 3 4 3 4" xfId="39466" xr:uid="{00000000-0005-0000-0000-000007840000}"/>
    <cellStyle name="Migliaia 41 3 4 4" xfId="16934" xr:uid="{00000000-0005-0000-0000-000008840000}"/>
    <cellStyle name="Migliaia 41 3 4 4 2" xfId="35937" xr:uid="{00000000-0005-0000-0000-000009840000}"/>
    <cellStyle name="Migliaia 41 3 4 4 3" xfId="41239" xr:uid="{00000000-0005-0000-0000-00000A840000}"/>
    <cellStyle name="Migliaia 41 3 4 4 4" xfId="30387" xr:uid="{00000000-0005-0000-0000-00000B840000}"/>
    <cellStyle name="Migliaia 41 3 4 5" xfId="33338" xr:uid="{00000000-0005-0000-0000-00000C840000}"/>
    <cellStyle name="Migliaia 41 3 4 6" xfId="38588" xr:uid="{00000000-0005-0000-0000-00000D840000}"/>
    <cellStyle name="Migliaia 41 3 4 7" xfId="12866" xr:uid="{00000000-0005-0000-0000-00000E840000}"/>
    <cellStyle name="Migliaia 41 3 5" xfId="4120" xr:uid="{00000000-0005-0000-0000-00000F840000}"/>
    <cellStyle name="Migliaia 41 3 5 2" xfId="10590" xr:uid="{00000000-0005-0000-0000-000010840000}"/>
    <cellStyle name="Migliaia 41 3 5 2 2" xfId="31656" xr:uid="{00000000-0005-0000-0000-000011840000}"/>
    <cellStyle name="Migliaia 41 3 5 2 2 2" xfId="36816" xr:uid="{00000000-0005-0000-0000-000012840000}"/>
    <cellStyle name="Migliaia 41 3 5 2 2 3" xfId="42118" xr:uid="{00000000-0005-0000-0000-000013840000}"/>
    <cellStyle name="Migliaia 41 3 5 2 3" xfId="34165" xr:uid="{00000000-0005-0000-0000-000014840000}"/>
    <cellStyle name="Migliaia 41 3 5 2 4" xfId="39467" xr:uid="{00000000-0005-0000-0000-000015840000}"/>
    <cellStyle name="Migliaia 41 3 5 3" xfId="16936" xr:uid="{00000000-0005-0000-0000-000016840000}"/>
    <cellStyle name="Migliaia 41 3 5 3 2" xfId="35938" xr:uid="{00000000-0005-0000-0000-000017840000}"/>
    <cellStyle name="Migliaia 41 3 5 3 3" xfId="41240" xr:uid="{00000000-0005-0000-0000-000018840000}"/>
    <cellStyle name="Migliaia 41 3 5 3 4" xfId="30388" xr:uid="{00000000-0005-0000-0000-000019840000}"/>
    <cellStyle name="Migliaia 41 3 5 4" xfId="33339" xr:uid="{00000000-0005-0000-0000-00001A840000}"/>
    <cellStyle name="Migliaia 41 3 5 5" xfId="38589" xr:uid="{00000000-0005-0000-0000-00001B840000}"/>
    <cellStyle name="Migliaia 41 3 5 6" xfId="12868" xr:uid="{00000000-0005-0000-0000-00001C840000}"/>
    <cellStyle name="Migliaia 41 3 6" xfId="3703" xr:uid="{00000000-0005-0000-0000-00001D840000}"/>
    <cellStyle name="Migliaia 41 3 6 2" xfId="10295" xr:uid="{00000000-0005-0000-0000-00001E840000}"/>
    <cellStyle name="Migliaia 41 3 6 2 2" xfId="35939" xr:uid="{00000000-0005-0000-0000-00001F840000}"/>
    <cellStyle name="Migliaia 41 3 6 2 3" xfId="41241" xr:uid="{00000000-0005-0000-0000-000020840000}"/>
    <cellStyle name="Migliaia 41 3 6 3" xfId="15006" xr:uid="{00000000-0005-0000-0000-000021840000}"/>
    <cellStyle name="Migliaia 41 3 6 4" xfId="16937" xr:uid="{00000000-0005-0000-0000-000022840000}"/>
    <cellStyle name="Migliaia 41 3 6 4 2" xfId="38590" xr:uid="{00000000-0005-0000-0000-000023840000}"/>
    <cellStyle name="Migliaia 41 3 6 5" xfId="12869" xr:uid="{00000000-0005-0000-0000-000024840000}"/>
    <cellStyle name="Migliaia 41 3 7" xfId="8587" xr:uid="{00000000-0005-0000-0000-000025840000}"/>
    <cellStyle name="Migliaia 41 3 7 2" xfId="30389" xr:uid="{00000000-0005-0000-0000-000026840000}"/>
    <cellStyle name="Migliaia 41 3 7 2 2" xfId="35940" xr:uid="{00000000-0005-0000-0000-000027840000}"/>
    <cellStyle name="Migliaia 41 3 7 2 3" xfId="41242" xr:uid="{00000000-0005-0000-0000-000028840000}"/>
    <cellStyle name="Migliaia 41 3 7 3" xfId="33340" xr:uid="{00000000-0005-0000-0000-000029840000}"/>
    <cellStyle name="Migliaia 41 3 7 4" xfId="38591" xr:uid="{00000000-0005-0000-0000-00002A840000}"/>
    <cellStyle name="Migliaia 41 3 8" xfId="13626" xr:uid="{00000000-0005-0000-0000-00002B840000}"/>
    <cellStyle name="Migliaia 41 3 8 2" xfId="30390" xr:uid="{00000000-0005-0000-0000-00002C840000}"/>
    <cellStyle name="Migliaia 41 3 8 2 2" xfId="35941" xr:uid="{00000000-0005-0000-0000-00002D840000}"/>
    <cellStyle name="Migliaia 41 3 8 2 3" xfId="41243" xr:uid="{00000000-0005-0000-0000-00002E840000}"/>
    <cellStyle name="Migliaia 41 3 8 3" xfId="33341" xr:uid="{00000000-0005-0000-0000-00002F840000}"/>
    <cellStyle name="Migliaia 41 3 8 4" xfId="38592" xr:uid="{00000000-0005-0000-0000-000030840000}"/>
    <cellStyle name="Migliaia 41 3 8 5" xfId="21286" xr:uid="{00000000-0005-0000-0000-000031840000}"/>
    <cellStyle name="Migliaia 41 3 9" xfId="16928" xr:uid="{00000000-0005-0000-0000-000032840000}"/>
    <cellStyle name="Migliaia 41 4" xfId="579" xr:uid="{00000000-0005-0000-0000-000033840000}"/>
    <cellStyle name="Migliaia 41 4 2" xfId="4511" xr:uid="{00000000-0005-0000-0000-000034840000}"/>
    <cellStyle name="Migliaia 41 4 2 2" xfId="5159" xr:uid="{00000000-0005-0000-0000-000035840000}"/>
    <cellStyle name="Migliaia 41 4 2 2 2" xfId="30391" xr:uid="{00000000-0005-0000-0000-000036840000}"/>
    <cellStyle name="Migliaia 41 4 2 2 2 2" xfId="35942" xr:uid="{00000000-0005-0000-0000-000037840000}"/>
    <cellStyle name="Migliaia 41 4 2 2 2 3" xfId="41244" xr:uid="{00000000-0005-0000-0000-000038840000}"/>
    <cellStyle name="Migliaia 41 4 2 2 3" xfId="33342" xr:uid="{00000000-0005-0000-0000-000039840000}"/>
    <cellStyle name="Migliaia 41 4 2 2 4" xfId="38593" xr:uid="{00000000-0005-0000-0000-00003A840000}"/>
    <cellStyle name="Migliaia 41 4 2 3" xfId="8332" xr:uid="{00000000-0005-0000-0000-00003B840000}"/>
    <cellStyle name="Migliaia 41 4 2 3 2" xfId="30392" xr:uid="{00000000-0005-0000-0000-00003C840000}"/>
    <cellStyle name="Migliaia 41 4 2 3 2 2" xfId="35943" xr:uid="{00000000-0005-0000-0000-00003D840000}"/>
    <cellStyle name="Migliaia 41 4 2 3 2 3" xfId="41245" xr:uid="{00000000-0005-0000-0000-00003E840000}"/>
    <cellStyle name="Migliaia 41 4 2 3 3" xfId="33343" xr:uid="{00000000-0005-0000-0000-00003F840000}"/>
    <cellStyle name="Migliaia 41 4 2 3 4" xfId="38594" xr:uid="{00000000-0005-0000-0000-000040840000}"/>
    <cellStyle name="Migliaia 41 4 2 4" xfId="7679" xr:uid="{00000000-0005-0000-0000-000041840000}"/>
    <cellStyle name="Migliaia 41 4 2 5" xfId="7080" xr:uid="{00000000-0005-0000-0000-000042840000}"/>
    <cellStyle name="Migliaia 41 4 2 5 2" xfId="17853" xr:uid="{00000000-0005-0000-0000-000043840000}"/>
    <cellStyle name="Migliaia 41 4 2 5 3" xfId="28581" xr:uid="{00000000-0005-0000-0000-000044840000}"/>
    <cellStyle name="Migliaia 41 4 2 5 4" xfId="46846" xr:uid="{00000000-0005-0000-0000-000045840000}"/>
    <cellStyle name="Migliaia 41 4 2 5 5" xfId="49862" xr:uid="{00000000-0005-0000-0000-000046840000}"/>
    <cellStyle name="Migliaia 41 4 2 6" xfId="16939" xr:uid="{00000000-0005-0000-0000-000047840000}"/>
    <cellStyle name="Migliaia 41 4 2 7" xfId="21288" xr:uid="{00000000-0005-0000-0000-000048840000}"/>
    <cellStyle name="Migliaia 41 4 3" xfId="5160" xr:uid="{00000000-0005-0000-0000-000049840000}"/>
    <cellStyle name="Migliaia 41 4 3 2" xfId="14540" xr:uid="{00000000-0005-0000-0000-00004A840000}"/>
    <cellStyle name="Migliaia 41 4 3 2 2" xfId="35944" xr:uid="{00000000-0005-0000-0000-00004B840000}"/>
    <cellStyle name="Migliaia 41 4 3 2 3" xfId="41246" xr:uid="{00000000-0005-0000-0000-00004C840000}"/>
    <cellStyle name="Migliaia 41 4 3 3" xfId="33344" xr:uid="{00000000-0005-0000-0000-00004D840000}"/>
    <cellStyle name="Migliaia 41 4 3 4" xfId="38595" xr:uid="{00000000-0005-0000-0000-00004E840000}"/>
    <cellStyle name="Migliaia 41 4 3 5" xfId="13624" xr:uid="{00000000-0005-0000-0000-00004F840000}"/>
    <cellStyle name="Migliaia 41 4 4" xfId="8333" xr:uid="{00000000-0005-0000-0000-000050840000}"/>
    <cellStyle name="Migliaia 41 4 4 2" xfId="30393" xr:uid="{00000000-0005-0000-0000-000051840000}"/>
    <cellStyle name="Migliaia 41 4 4 2 2" xfId="35945" xr:uid="{00000000-0005-0000-0000-000052840000}"/>
    <cellStyle name="Migliaia 41 4 4 2 3" xfId="41247" xr:uid="{00000000-0005-0000-0000-000053840000}"/>
    <cellStyle name="Migliaia 41 4 4 3" xfId="33345" xr:uid="{00000000-0005-0000-0000-000054840000}"/>
    <cellStyle name="Migliaia 41 4 4 4" xfId="38596" xr:uid="{00000000-0005-0000-0000-000055840000}"/>
    <cellStyle name="Migliaia 41 4 5" xfId="7678" xr:uid="{00000000-0005-0000-0000-000056840000}"/>
    <cellStyle name="Migliaia 41 4 5 2" xfId="30394" xr:uid="{00000000-0005-0000-0000-000057840000}"/>
    <cellStyle name="Migliaia 41 4 5 2 2" xfId="35946" xr:uid="{00000000-0005-0000-0000-000058840000}"/>
    <cellStyle name="Migliaia 41 4 5 2 3" xfId="41248" xr:uid="{00000000-0005-0000-0000-000059840000}"/>
    <cellStyle name="Migliaia 41 4 5 3" xfId="33346" xr:uid="{00000000-0005-0000-0000-00005A840000}"/>
    <cellStyle name="Migliaia 41 4 5 4" xfId="38597" xr:uid="{00000000-0005-0000-0000-00005B840000}"/>
    <cellStyle name="Migliaia 41 4 6" xfId="7079" xr:uid="{00000000-0005-0000-0000-00005C840000}"/>
    <cellStyle name="Migliaia 41 4 6 2" xfId="17852" xr:uid="{00000000-0005-0000-0000-00005D840000}"/>
    <cellStyle name="Migliaia 41 4 6 2 2" xfId="35947" xr:uid="{00000000-0005-0000-0000-00005E840000}"/>
    <cellStyle name="Migliaia 41 4 6 2 3" xfId="41249" xr:uid="{00000000-0005-0000-0000-00005F840000}"/>
    <cellStyle name="Migliaia 41 4 6 2 4" xfId="30395" xr:uid="{00000000-0005-0000-0000-000060840000}"/>
    <cellStyle name="Migliaia 41 4 6 3" xfId="33347" xr:uid="{00000000-0005-0000-0000-000061840000}"/>
    <cellStyle name="Migliaia 41 4 6 4" xfId="38598" xr:uid="{00000000-0005-0000-0000-000062840000}"/>
    <cellStyle name="Migliaia 41 4 6 5" xfId="21289" xr:uid="{00000000-0005-0000-0000-000063840000}"/>
    <cellStyle name="Migliaia 41 4 6 6" xfId="42543" xr:uid="{00000000-0005-0000-0000-000064840000}"/>
    <cellStyle name="Migliaia 41 4 6 7" xfId="46845" xr:uid="{00000000-0005-0000-0000-000065840000}"/>
    <cellStyle name="Migliaia 41 4 6 8" xfId="49861" xr:uid="{00000000-0005-0000-0000-000066840000}"/>
    <cellStyle name="Migliaia 41 4 7" xfId="16938" xr:uid="{00000000-0005-0000-0000-000067840000}"/>
    <cellStyle name="Migliaia 41 4 7 2" xfId="30396" xr:uid="{00000000-0005-0000-0000-000068840000}"/>
    <cellStyle name="Migliaia 41 4 7 2 2" xfId="35948" xr:uid="{00000000-0005-0000-0000-000069840000}"/>
    <cellStyle name="Migliaia 41 4 7 2 3" xfId="41250" xr:uid="{00000000-0005-0000-0000-00006A840000}"/>
    <cellStyle name="Migliaia 41 4 7 3" xfId="33348" xr:uid="{00000000-0005-0000-0000-00006B840000}"/>
    <cellStyle name="Migliaia 41 4 7 4" xfId="38599" xr:uid="{00000000-0005-0000-0000-00006C840000}"/>
    <cellStyle name="Migliaia 41 4 7 5" xfId="21290" xr:uid="{00000000-0005-0000-0000-00006D840000}"/>
    <cellStyle name="Migliaia 41 4 8" xfId="21287" xr:uid="{00000000-0005-0000-0000-00006E840000}"/>
    <cellStyle name="Migliaia 41 4 9" xfId="2537" xr:uid="{00000000-0005-0000-0000-00006F840000}"/>
    <cellStyle name="Migliaia 41 5" xfId="580" xr:uid="{00000000-0005-0000-0000-000070840000}"/>
    <cellStyle name="Migliaia 41 5 2" xfId="4512" xr:uid="{00000000-0005-0000-0000-000071840000}"/>
    <cellStyle name="Migliaia 41 5 2 2" xfId="14776" xr:uid="{00000000-0005-0000-0000-000072840000}"/>
    <cellStyle name="Migliaia 41 5 2 2 2" xfId="35949" xr:uid="{00000000-0005-0000-0000-000073840000}"/>
    <cellStyle name="Migliaia 41 5 2 2 3" xfId="41251" xr:uid="{00000000-0005-0000-0000-000074840000}"/>
    <cellStyle name="Migliaia 41 5 2 3" xfId="16941" xr:uid="{00000000-0005-0000-0000-000075840000}"/>
    <cellStyle name="Migliaia 41 5 2 3 2" xfId="33349" xr:uid="{00000000-0005-0000-0000-000076840000}"/>
    <cellStyle name="Migliaia 41 5 2 4" xfId="38600" xr:uid="{00000000-0005-0000-0000-000077840000}"/>
    <cellStyle name="Migliaia 41 5 2 5" xfId="12870" xr:uid="{00000000-0005-0000-0000-000078840000}"/>
    <cellStyle name="Migliaia 41 5 3" xfId="7680" xr:uid="{00000000-0005-0000-0000-000079840000}"/>
    <cellStyle name="Migliaia 41 5 3 2" xfId="30397" xr:uid="{00000000-0005-0000-0000-00007A840000}"/>
    <cellStyle name="Migliaia 41 5 3 2 2" xfId="35950" xr:uid="{00000000-0005-0000-0000-00007B840000}"/>
    <cellStyle name="Migliaia 41 5 3 2 3" xfId="41252" xr:uid="{00000000-0005-0000-0000-00007C840000}"/>
    <cellStyle name="Migliaia 41 5 3 3" xfId="33350" xr:uid="{00000000-0005-0000-0000-00007D840000}"/>
    <cellStyle name="Migliaia 41 5 3 4" xfId="38601" xr:uid="{00000000-0005-0000-0000-00007E840000}"/>
    <cellStyle name="Migliaia 41 5 4" xfId="7081" xr:uid="{00000000-0005-0000-0000-00007F840000}"/>
    <cellStyle name="Migliaia 41 5 4 2" xfId="17854" xr:uid="{00000000-0005-0000-0000-000080840000}"/>
    <cellStyle name="Migliaia 41 5 4 2 2" xfId="35951" xr:uid="{00000000-0005-0000-0000-000081840000}"/>
    <cellStyle name="Migliaia 41 5 4 2 3" xfId="41253" xr:uid="{00000000-0005-0000-0000-000082840000}"/>
    <cellStyle name="Migliaia 41 5 4 2 4" xfId="30398" xr:uid="{00000000-0005-0000-0000-000083840000}"/>
    <cellStyle name="Migliaia 41 5 4 3" xfId="33351" xr:uid="{00000000-0005-0000-0000-000084840000}"/>
    <cellStyle name="Migliaia 41 5 4 4" xfId="38602" xr:uid="{00000000-0005-0000-0000-000085840000}"/>
    <cellStyle name="Migliaia 41 5 4 5" xfId="21292" xr:uid="{00000000-0005-0000-0000-000086840000}"/>
    <cellStyle name="Migliaia 41 5 4 6" xfId="43403" xr:uid="{00000000-0005-0000-0000-000087840000}"/>
    <cellStyle name="Migliaia 41 5 4 7" xfId="46847" xr:uid="{00000000-0005-0000-0000-000088840000}"/>
    <cellStyle name="Migliaia 41 5 4 8" xfId="49863" xr:uid="{00000000-0005-0000-0000-000089840000}"/>
    <cellStyle name="Migliaia 41 5 5" xfId="16940" xr:uid="{00000000-0005-0000-0000-00008A840000}"/>
    <cellStyle name="Migliaia 41 5 5 2" xfId="30399" xr:uid="{00000000-0005-0000-0000-00008B840000}"/>
    <cellStyle name="Migliaia 41 5 5 2 2" xfId="35952" xr:uid="{00000000-0005-0000-0000-00008C840000}"/>
    <cellStyle name="Migliaia 41 5 5 2 3" xfId="41254" xr:uid="{00000000-0005-0000-0000-00008D840000}"/>
    <cellStyle name="Migliaia 41 5 5 3" xfId="33352" xr:uid="{00000000-0005-0000-0000-00008E840000}"/>
    <cellStyle name="Migliaia 41 5 5 4" xfId="38603" xr:uid="{00000000-0005-0000-0000-00008F840000}"/>
    <cellStyle name="Migliaia 41 5 5 5" xfId="21293" xr:uid="{00000000-0005-0000-0000-000090840000}"/>
    <cellStyle name="Migliaia 41 5 6" xfId="21294" xr:uid="{00000000-0005-0000-0000-000091840000}"/>
    <cellStyle name="Migliaia 41 5 6 2" xfId="30400" xr:uid="{00000000-0005-0000-0000-000092840000}"/>
    <cellStyle name="Migliaia 41 5 6 2 2" xfId="35953" xr:uid="{00000000-0005-0000-0000-000093840000}"/>
    <cellStyle name="Migliaia 41 5 6 2 3" xfId="41255" xr:uid="{00000000-0005-0000-0000-000094840000}"/>
    <cellStyle name="Migliaia 41 5 6 3" xfId="33353" xr:uid="{00000000-0005-0000-0000-000095840000}"/>
    <cellStyle name="Migliaia 41 5 6 4" xfId="38604" xr:uid="{00000000-0005-0000-0000-000096840000}"/>
    <cellStyle name="Migliaia 41 5 7" xfId="21291" xr:uid="{00000000-0005-0000-0000-000097840000}"/>
    <cellStyle name="Migliaia 41 5 8" xfId="2538" xr:uid="{00000000-0005-0000-0000-000098840000}"/>
    <cellStyle name="Migliaia 41 6" xfId="2533" xr:uid="{00000000-0005-0000-0000-000099840000}"/>
    <cellStyle name="Migliaia 41 6 2" xfId="4507" xr:uid="{00000000-0005-0000-0000-00009A840000}"/>
    <cellStyle name="Migliaia 41 6 2 2" xfId="6059" xr:uid="{00000000-0005-0000-0000-00009B840000}"/>
    <cellStyle name="Migliaia 41 6 2 3" xfId="14952" xr:uid="{00000000-0005-0000-0000-00009C840000}"/>
    <cellStyle name="Migliaia 41 6 2 4" xfId="16943" xr:uid="{00000000-0005-0000-0000-00009D840000}"/>
    <cellStyle name="Migliaia 41 6 2 5" xfId="28702" xr:uid="{00000000-0005-0000-0000-00009E840000}"/>
    <cellStyle name="Migliaia 41 6 2 6" xfId="12872" xr:uid="{00000000-0005-0000-0000-00009F840000}"/>
    <cellStyle name="Migliaia 41 6 3" xfId="5811" xr:uid="{00000000-0005-0000-0000-0000A0840000}"/>
    <cellStyle name="Migliaia 41 6 3 2" xfId="31657" xr:uid="{00000000-0005-0000-0000-0000A1840000}"/>
    <cellStyle name="Migliaia 41 6 3 2 2" xfId="36817" xr:uid="{00000000-0005-0000-0000-0000A2840000}"/>
    <cellStyle name="Migliaia 41 6 3 2 3" xfId="42119" xr:uid="{00000000-0005-0000-0000-0000A3840000}"/>
    <cellStyle name="Migliaia 41 6 3 3" xfId="34166" xr:uid="{00000000-0005-0000-0000-0000A4840000}"/>
    <cellStyle name="Migliaia 41 6 3 4" xfId="39468" xr:uid="{00000000-0005-0000-0000-0000A5840000}"/>
    <cellStyle name="Migliaia 41 6 4" xfId="16942" xr:uid="{00000000-0005-0000-0000-0000A6840000}"/>
    <cellStyle name="Migliaia 41 6 4 2" xfId="35954" xr:uid="{00000000-0005-0000-0000-0000A7840000}"/>
    <cellStyle name="Migliaia 41 6 4 3" xfId="41256" xr:uid="{00000000-0005-0000-0000-0000A8840000}"/>
    <cellStyle name="Migliaia 41 6 4 4" xfId="30401" xr:uid="{00000000-0005-0000-0000-0000A9840000}"/>
    <cellStyle name="Migliaia 41 6 5" xfId="33354" xr:uid="{00000000-0005-0000-0000-0000AA840000}"/>
    <cellStyle name="Migliaia 41 6 6" xfId="38605" xr:uid="{00000000-0005-0000-0000-0000AB840000}"/>
    <cellStyle name="Migliaia 41 6 7" xfId="12871" xr:uid="{00000000-0005-0000-0000-0000AC840000}"/>
    <cellStyle name="Migliaia 41 7" xfId="4118" xr:uid="{00000000-0005-0000-0000-0000AD840000}"/>
    <cellStyle name="Migliaia 41 7 2" xfId="10588" xr:uid="{00000000-0005-0000-0000-0000AE840000}"/>
    <cellStyle name="Migliaia 41 7 2 2" xfId="31658" xr:uid="{00000000-0005-0000-0000-0000AF840000}"/>
    <cellStyle name="Migliaia 41 7 2 2 2" xfId="36818" xr:uid="{00000000-0005-0000-0000-0000B0840000}"/>
    <cellStyle name="Migliaia 41 7 2 2 3" xfId="42120" xr:uid="{00000000-0005-0000-0000-0000B1840000}"/>
    <cellStyle name="Migliaia 41 7 2 3" xfId="34167" xr:uid="{00000000-0005-0000-0000-0000B2840000}"/>
    <cellStyle name="Migliaia 41 7 2 4" xfId="39469" xr:uid="{00000000-0005-0000-0000-0000B3840000}"/>
    <cellStyle name="Migliaia 41 7 3" xfId="16944" xr:uid="{00000000-0005-0000-0000-0000B4840000}"/>
    <cellStyle name="Migliaia 41 7 3 2" xfId="35955" xr:uid="{00000000-0005-0000-0000-0000B5840000}"/>
    <cellStyle name="Migliaia 41 7 3 3" xfId="41257" xr:uid="{00000000-0005-0000-0000-0000B6840000}"/>
    <cellStyle name="Migliaia 41 7 3 4" xfId="30402" xr:uid="{00000000-0005-0000-0000-0000B7840000}"/>
    <cellStyle name="Migliaia 41 7 4" xfId="33355" xr:uid="{00000000-0005-0000-0000-0000B8840000}"/>
    <cellStyle name="Migliaia 41 7 5" xfId="38606" xr:uid="{00000000-0005-0000-0000-0000B9840000}"/>
    <cellStyle name="Migliaia 41 7 6" xfId="12873" xr:uid="{00000000-0005-0000-0000-0000BA840000}"/>
    <cellStyle name="Migliaia 41 8" xfId="3701" xr:uid="{00000000-0005-0000-0000-0000BB840000}"/>
    <cellStyle name="Migliaia 41 8 2" xfId="10293" xr:uid="{00000000-0005-0000-0000-0000BC840000}"/>
    <cellStyle name="Migliaia 41 8 2 2" xfId="31659" xr:uid="{00000000-0005-0000-0000-0000BD840000}"/>
    <cellStyle name="Migliaia 41 8 2 2 2" xfId="36819" xr:uid="{00000000-0005-0000-0000-0000BE840000}"/>
    <cellStyle name="Migliaia 41 8 2 2 3" xfId="42121" xr:uid="{00000000-0005-0000-0000-0000BF840000}"/>
    <cellStyle name="Migliaia 41 8 2 3" xfId="34168" xr:uid="{00000000-0005-0000-0000-0000C0840000}"/>
    <cellStyle name="Migliaia 41 8 2 4" xfId="39470" xr:uid="{00000000-0005-0000-0000-0000C1840000}"/>
    <cellStyle name="Migliaia 41 8 3" xfId="16945" xr:uid="{00000000-0005-0000-0000-0000C2840000}"/>
    <cellStyle name="Migliaia 41 8 3 2" xfId="35956" xr:uid="{00000000-0005-0000-0000-0000C3840000}"/>
    <cellStyle name="Migliaia 41 8 3 3" xfId="41258" xr:uid="{00000000-0005-0000-0000-0000C4840000}"/>
    <cellStyle name="Migliaia 41 8 3 4" xfId="30403" xr:uid="{00000000-0005-0000-0000-0000C5840000}"/>
    <cellStyle name="Migliaia 41 8 4" xfId="33356" xr:uid="{00000000-0005-0000-0000-0000C6840000}"/>
    <cellStyle name="Migliaia 41 8 5" xfId="38607" xr:uid="{00000000-0005-0000-0000-0000C7840000}"/>
    <cellStyle name="Migliaia 41 8 6" xfId="12874" xr:uid="{00000000-0005-0000-0000-0000C8840000}"/>
    <cellStyle name="Migliaia 41 9" xfId="13509" xr:uid="{00000000-0005-0000-0000-0000C9840000}"/>
    <cellStyle name="Migliaia 41 9 2" xfId="30404" xr:uid="{00000000-0005-0000-0000-0000CA840000}"/>
    <cellStyle name="Migliaia 41 9 2 2" xfId="35957" xr:uid="{00000000-0005-0000-0000-0000CB840000}"/>
    <cellStyle name="Migliaia 41 9 2 3" xfId="41259" xr:uid="{00000000-0005-0000-0000-0000CC840000}"/>
    <cellStyle name="Migliaia 41 9 3" xfId="33357" xr:uid="{00000000-0005-0000-0000-0000CD840000}"/>
    <cellStyle name="Migliaia 41 9 4" xfId="38608" xr:uid="{00000000-0005-0000-0000-0000CE840000}"/>
    <cellStyle name="Migliaia 42" xfId="581" xr:uid="{00000000-0005-0000-0000-0000CF840000}"/>
    <cellStyle name="Migliaia 42 10" xfId="16946" xr:uid="{00000000-0005-0000-0000-0000D0840000}"/>
    <cellStyle name="Migliaia 42 10 2" xfId="35958" xr:uid="{00000000-0005-0000-0000-0000D1840000}"/>
    <cellStyle name="Migliaia 42 10 3" xfId="41260" xr:uid="{00000000-0005-0000-0000-0000D2840000}"/>
    <cellStyle name="Migliaia 42 10 4" xfId="30405" xr:uid="{00000000-0005-0000-0000-0000D3840000}"/>
    <cellStyle name="Migliaia 42 11" xfId="33358" xr:uid="{00000000-0005-0000-0000-0000D4840000}"/>
    <cellStyle name="Migliaia 42 12" xfId="38609" xr:uid="{00000000-0005-0000-0000-0000D5840000}"/>
    <cellStyle name="Migliaia 42 13" xfId="1889" xr:uid="{00000000-0005-0000-0000-0000D6840000}"/>
    <cellStyle name="Migliaia 42 2" xfId="582" xr:uid="{00000000-0005-0000-0000-0000D7840000}"/>
    <cellStyle name="Migliaia 42 2 2" xfId="2540" xr:uid="{00000000-0005-0000-0000-0000D8840000}"/>
    <cellStyle name="Migliaia 42 2 2 2" xfId="4514" xr:uid="{00000000-0005-0000-0000-0000D9840000}"/>
    <cellStyle name="Migliaia 42 2 2 2 2" xfId="10703" xr:uid="{00000000-0005-0000-0000-0000DA840000}"/>
    <cellStyle name="Migliaia 42 2 2 2 2 2" xfId="35959" xr:uid="{00000000-0005-0000-0000-0000DB840000}"/>
    <cellStyle name="Migliaia 42 2 2 2 2 3" xfId="41261" xr:uid="{00000000-0005-0000-0000-0000DC840000}"/>
    <cellStyle name="Migliaia 42 2 2 2 3" xfId="14777" xr:uid="{00000000-0005-0000-0000-0000DD840000}"/>
    <cellStyle name="Migliaia 42 2 2 2 4" xfId="16949" xr:uid="{00000000-0005-0000-0000-0000DE840000}"/>
    <cellStyle name="Migliaia 42 2 2 2 4 2" xfId="38610" xr:uid="{00000000-0005-0000-0000-0000DF840000}"/>
    <cellStyle name="Migliaia 42 2 2 2 5" xfId="12875" xr:uid="{00000000-0005-0000-0000-0000E0840000}"/>
    <cellStyle name="Migliaia 42 2 2 3" xfId="7928" xr:uid="{00000000-0005-0000-0000-0000E1840000}"/>
    <cellStyle name="Migliaia 42 2 2 3 2" xfId="31660" xr:uid="{00000000-0005-0000-0000-0000E2840000}"/>
    <cellStyle name="Migliaia 42 2 2 3 2 2" xfId="36820" xr:uid="{00000000-0005-0000-0000-0000E3840000}"/>
    <cellStyle name="Migliaia 42 2 2 3 2 3" xfId="42122" xr:uid="{00000000-0005-0000-0000-0000E4840000}"/>
    <cellStyle name="Migliaia 42 2 2 3 3" xfId="34169" xr:uid="{00000000-0005-0000-0000-0000E5840000}"/>
    <cellStyle name="Migliaia 42 2 2 3 4" xfId="39471" xr:uid="{00000000-0005-0000-0000-0000E6840000}"/>
    <cellStyle name="Migliaia 42 2 2 4" xfId="7082" xr:uid="{00000000-0005-0000-0000-0000E7840000}"/>
    <cellStyle name="Migliaia 42 2 2 4 2" xfId="17855" xr:uid="{00000000-0005-0000-0000-0000E8840000}"/>
    <cellStyle name="Migliaia 42 2 2 4 3" xfId="43594" xr:uid="{00000000-0005-0000-0000-0000E9840000}"/>
    <cellStyle name="Migliaia 42 2 2 4 4" xfId="46848" xr:uid="{00000000-0005-0000-0000-0000EA840000}"/>
    <cellStyle name="Migliaia 42 2 2 4 5" xfId="49864" xr:uid="{00000000-0005-0000-0000-0000EB840000}"/>
    <cellStyle name="Migliaia 42 2 2 5" xfId="16948" xr:uid="{00000000-0005-0000-0000-0000EC840000}"/>
    <cellStyle name="Migliaia 42 2 2 6" xfId="21296" xr:uid="{00000000-0005-0000-0000-0000ED840000}"/>
    <cellStyle name="Migliaia 42 2 3" xfId="4122" xr:uid="{00000000-0005-0000-0000-0000EE840000}"/>
    <cellStyle name="Migliaia 42 2 3 2" xfId="10592" xr:uid="{00000000-0005-0000-0000-0000EF840000}"/>
    <cellStyle name="Migliaia 42 2 3 2 2" xfId="31661" xr:uid="{00000000-0005-0000-0000-0000F0840000}"/>
    <cellStyle name="Migliaia 42 2 3 2 2 2" xfId="36821" xr:uid="{00000000-0005-0000-0000-0000F1840000}"/>
    <cellStyle name="Migliaia 42 2 3 2 2 3" xfId="42123" xr:uid="{00000000-0005-0000-0000-0000F2840000}"/>
    <cellStyle name="Migliaia 42 2 3 2 3" xfId="34170" xr:uid="{00000000-0005-0000-0000-0000F3840000}"/>
    <cellStyle name="Migliaia 42 2 3 2 4" xfId="39472" xr:uid="{00000000-0005-0000-0000-0000F4840000}"/>
    <cellStyle name="Migliaia 42 2 3 3" xfId="16950" xr:uid="{00000000-0005-0000-0000-0000F5840000}"/>
    <cellStyle name="Migliaia 42 2 3 3 2" xfId="35960" xr:uid="{00000000-0005-0000-0000-0000F6840000}"/>
    <cellStyle name="Migliaia 42 2 3 3 3" xfId="41262" xr:uid="{00000000-0005-0000-0000-0000F7840000}"/>
    <cellStyle name="Migliaia 42 2 3 3 4" xfId="30406" xr:uid="{00000000-0005-0000-0000-0000F8840000}"/>
    <cellStyle name="Migliaia 42 2 3 4" xfId="33359" xr:uid="{00000000-0005-0000-0000-0000F9840000}"/>
    <cellStyle name="Migliaia 42 2 3 5" xfId="38611" xr:uid="{00000000-0005-0000-0000-0000FA840000}"/>
    <cellStyle name="Migliaia 42 2 3 6" xfId="12876" xr:uid="{00000000-0005-0000-0000-0000FB840000}"/>
    <cellStyle name="Migliaia 42 2 4" xfId="3706" xr:uid="{00000000-0005-0000-0000-0000FC840000}"/>
    <cellStyle name="Migliaia 42 2 4 2" xfId="10297" xr:uid="{00000000-0005-0000-0000-0000FD840000}"/>
    <cellStyle name="Migliaia 42 2 4 2 2" xfId="35961" xr:uid="{00000000-0005-0000-0000-0000FE840000}"/>
    <cellStyle name="Migliaia 42 2 4 2 3" xfId="41263" xr:uid="{00000000-0005-0000-0000-0000FF840000}"/>
    <cellStyle name="Migliaia 42 2 4 3" xfId="15005" xr:uid="{00000000-0005-0000-0000-000000850000}"/>
    <cellStyle name="Migliaia 42 2 4 4" xfId="16951" xr:uid="{00000000-0005-0000-0000-000001850000}"/>
    <cellStyle name="Migliaia 42 2 4 4 2" xfId="38612" xr:uid="{00000000-0005-0000-0000-000002850000}"/>
    <cellStyle name="Migliaia 42 2 4 5" xfId="12877" xr:uid="{00000000-0005-0000-0000-000003850000}"/>
    <cellStyle name="Migliaia 42 2 5" xfId="9443" xr:uid="{00000000-0005-0000-0000-000004850000}"/>
    <cellStyle name="Migliaia 42 2 5 2" xfId="30407" xr:uid="{00000000-0005-0000-0000-000005850000}"/>
    <cellStyle name="Migliaia 42 2 5 2 2" xfId="35962" xr:uid="{00000000-0005-0000-0000-000006850000}"/>
    <cellStyle name="Migliaia 42 2 5 2 3" xfId="41264" xr:uid="{00000000-0005-0000-0000-000007850000}"/>
    <cellStyle name="Migliaia 42 2 5 3" xfId="33360" xr:uid="{00000000-0005-0000-0000-000008850000}"/>
    <cellStyle name="Migliaia 42 2 5 4" xfId="38613" xr:uid="{00000000-0005-0000-0000-000009850000}"/>
    <cellStyle name="Migliaia 42 2 6" xfId="16947" xr:uid="{00000000-0005-0000-0000-00000A850000}"/>
    <cellStyle name="Migliaia 42 2 6 2" xfId="30408" xr:uid="{00000000-0005-0000-0000-00000B850000}"/>
    <cellStyle name="Migliaia 42 2 6 2 2" xfId="35963" xr:uid="{00000000-0005-0000-0000-00000C850000}"/>
    <cellStyle name="Migliaia 42 2 6 2 3" xfId="41265" xr:uid="{00000000-0005-0000-0000-00000D850000}"/>
    <cellStyle name="Migliaia 42 2 6 3" xfId="33361" xr:uid="{00000000-0005-0000-0000-00000E850000}"/>
    <cellStyle name="Migliaia 42 2 6 4" xfId="38614" xr:uid="{00000000-0005-0000-0000-00000F850000}"/>
    <cellStyle name="Migliaia 42 2 6 5" xfId="21297" xr:uid="{00000000-0005-0000-0000-000010850000}"/>
    <cellStyle name="Migliaia 42 2 7" xfId="21295" xr:uid="{00000000-0005-0000-0000-000011850000}"/>
    <cellStyle name="Migliaia 42 2 8" xfId="1890" xr:uid="{00000000-0005-0000-0000-000012850000}"/>
    <cellStyle name="Migliaia 42 3" xfId="583" xr:uid="{00000000-0005-0000-0000-000013850000}"/>
    <cellStyle name="Migliaia 42 3 10" xfId="21298" xr:uid="{00000000-0005-0000-0000-000014850000}"/>
    <cellStyle name="Migliaia 42 3 11" xfId="12878" xr:uid="{00000000-0005-0000-0000-000015850000}"/>
    <cellStyle name="Migliaia 42 3 12" xfId="1891" xr:uid="{00000000-0005-0000-0000-000016850000}"/>
    <cellStyle name="Migliaia 42 3 2" xfId="584" xr:uid="{00000000-0005-0000-0000-000017850000}"/>
    <cellStyle name="Migliaia 42 3 2 2" xfId="4516" xr:uid="{00000000-0005-0000-0000-000018850000}"/>
    <cellStyle name="Migliaia 42 3 2 2 2" xfId="8334" xr:uid="{00000000-0005-0000-0000-000019850000}"/>
    <cellStyle name="Migliaia 42 3 2 2 2 2" xfId="14778" xr:uid="{00000000-0005-0000-0000-00001A850000}"/>
    <cellStyle name="Migliaia 42 3 2 2 2 2 2" xfId="18184" xr:uid="{00000000-0005-0000-0000-00001B850000}"/>
    <cellStyle name="Migliaia 42 3 2 2 2 2 2 2" xfId="35964" xr:uid="{00000000-0005-0000-0000-00001C850000}"/>
    <cellStyle name="Migliaia 42 3 2 2 2 2 3" xfId="41266" xr:uid="{00000000-0005-0000-0000-00001D850000}"/>
    <cellStyle name="Migliaia 42 3 2 2 2 2 4" xfId="30409" xr:uid="{00000000-0005-0000-0000-00001E850000}"/>
    <cellStyle name="Migliaia 42 3 2 2 2 3" xfId="33362" xr:uid="{00000000-0005-0000-0000-00001F850000}"/>
    <cellStyle name="Migliaia 42 3 2 2 2 4" xfId="38615" xr:uid="{00000000-0005-0000-0000-000020850000}"/>
    <cellStyle name="Migliaia 42 3 2 2 2 5" xfId="20268" xr:uid="{00000000-0005-0000-0000-000021850000}"/>
    <cellStyle name="Migliaia 42 3 2 2 2 6" xfId="47190" xr:uid="{00000000-0005-0000-0000-000022850000}"/>
    <cellStyle name="Migliaia 42 3 2 2 2 7" xfId="50206" xr:uid="{00000000-0005-0000-0000-000023850000}"/>
    <cellStyle name="Migliaia 42 3 2 2 2 8" xfId="13982" xr:uid="{00000000-0005-0000-0000-000024850000}"/>
    <cellStyle name="Migliaia 42 3 2 2 3" xfId="7869" xr:uid="{00000000-0005-0000-0000-000025850000}"/>
    <cellStyle name="Migliaia 42 3 2 2 4" xfId="7083" xr:uid="{00000000-0005-0000-0000-000026850000}"/>
    <cellStyle name="Migliaia 42 3 2 2 4 2" xfId="17856" xr:uid="{00000000-0005-0000-0000-000027850000}"/>
    <cellStyle name="Migliaia 42 3 2 2 4 3" xfId="43710" xr:uid="{00000000-0005-0000-0000-000028850000}"/>
    <cellStyle name="Migliaia 42 3 2 2 4 4" xfId="46849" xr:uid="{00000000-0005-0000-0000-000029850000}"/>
    <cellStyle name="Migliaia 42 3 2 2 4 5" xfId="49865" xr:uid="{00000000-0005-0000-0000-00002A850000}"/>
    <cellStyle name="Migliaia 42 3 2 2 5" xfId="16954" xr:uid="{00000000-0005-0000-0000-00002B850000}"/>
    <cellStyle name="Migliaia 42 3 2 2 6" xfId="21300" xr:uid="{00000000-0005-0000-0000-00002C850000}"/>
    <cellStyle name="Migliaia 42 3 2 3" xfId="3708" xr:uid="{00000000-0005-0000-0000-00002D850000}"/>
    <cellStyle name="Migliaia 42 3 2 3 2" xfId="8710" xr:uid="{00000000-0005-0000-0000-00002E850000}"/>
    <cellStyle name="Migliaia 42 3 2 3 2 2" xfId="35965" xr:uid="{00000000-0005-0000-0000-00002F850000}"/>
    <cellStyle name="Migliaia 42 3 2 3 2 3" xfId="41267" xr:uid="{00000000-0005-0000-0000-000030850000}"/>
    <cellStyle name="Migliaia 42 3 2 3 2 4" xfId="30410" xr:uid="{00000000-0005-0000-0000-000031850000}"/>
    <cellStyle name="Migliaia 42 3 2 3 3" xfId="8335" xr:uid="{00000000-0005-0000-0000-000032850000}"/>
    <cellStyle name="Migliaia 42 3 2 3 4" xfId="16955" xr:uid="{00000000-0005-0000-0000-000033850000}"/>
    <cellStyle name="Migliaia 42 3 2 3 4 2" xfId="38616" xr:uid="{00000000-0005-0000-0000-000034850000}"/>
    <cellStyle name="Migliaia 42 3 2 3 5" xfId="12879" xr:uid="{00000000-0005-0000-0000-000035850000}"/>
    <cellStyle name="Migliaia 42 3 2 4" xfId="7681" xr:uid="{00000000-0005-0000-0000-000036850000}"/>
    <cellStyle name="Migliaia 42 3 2 4 2" xfId="14400" xr:uid="{00000000-0005-0000-0000-000037850000}"/>
    <cellStyle name="Migliaia 42 3 2 4 2 2" xfId="35966" xr:uid="{00000000-0005-0000-0000-000038850000}"/>
    <cellStyle name="Migliaia 42 3 2 4 2 3" xfId="41268" xr:uid="{00000000-0005-0000-0000-000039850000}"/>
    <cellStyle name="Migliaia 42 3 2 4 3" xfId="33363" xr:uid="{00000000-0005-0000-0000-00003A850000}"/>
    <cellStyle name="Migliaia 42 3 2 4 4" xfId="38617" xr:uid="{00000000-0005-0000-0000-00003B850000}"/>
    <cellStyle name="Migliaia 42 3 2 4 5" xfId="13512" xr:uid="{00000000-0005-0000-0000-00003C850000}"/>
    <cellStyle name="Migliaia 42 3 2 5" xfId="13622" xr:uid="{00000000-0005-0000-0000-00003D850000}"/>
    <cellStyle name="Migliaia 42 3 2 5 2" xfId="30411" xr:uid="{00000000-0005-0000-0000-00003E850000}"/>
    <cellStyle name="Migliaia 42 3 2 5 2 2" xfId="35967" xr:uid="{00000000-0005-0000-0000-00003F850000}"/>
    <cellStyle name="Migliaia 42 3 2 5 2 3" xfId="41269" xr:uid="{00000000-0005-0000-0000-000040850000}"/>
    <cellStyle name="Migliaia 42 3 2 5 3" xfId="33364" xr:uid="{00000000-0005-0000-0000-000041850000}"/>
    <cellStyle name="Migliaia 42 3 2 5 4" xfId="38618" xr:uid="{00000000-0005-0000-0000-000042850000}"/>
    <cellStyle name="Migliaia 42 3 2 6" xfId="16953" xr:uid="{00000000-0005-0000-0000-000043850000}"/>
    <cellStyle name="Migliaia 42 3 2 6 2" xfId="30412" xr:uid="{00000000-0005-0000-0000-000044850000}"/>
    <cellStyle name="Migliaia 42 3 2 6 2 2" xfId="35968" xr:uid="{00000000-0005-0000-0000-000045850000}"/>
    <cellStyle name="Migliaia 42 3 2 6 2 3" xfId="41270" xr:uid="{00000000-0005-0000-0000-000046850000}"/>
    <cellStyle name="Migliaia 42 3 2 6 3" xfId="33365" xr:uid="{00000000-0005-0000-0000-000047850000}"/>
    <cellStyle name="Migliaia 42 3 2 6 4" xfId="38619" xr:uid="{00000000-0005-0000-0000-000048850000}"/>
    <cellStyle name="Migliaia 42 3 2 6 5" xfId="21301" xr:uid="{00000000-0005-0000-0000-000049850000}"/>
    <cellStyle name="Migliaia 42 3 2 7" xfId="21299" xr:uid="{00000000-0005-0000-0000-00004A850000}"/>
    <cellStyle name="Migliaia 42 3 2 8" xfId="2542" xr:uid="{00000000-0005-0000-0000-00004B850000}"/>
    <cellStyle name="Migliaia 42 3 3" xfId="2541" xr:uid="{00000000-0005-0000-0000-00004C850000}"/>
    <cellStyle name="Migliaia 42 3 3 2" xfId="4515" xr:uid="{00000000-0005-0000-0000-00004D850000}"/>
    <cellStyle name="Migliaia 42 3 3 2 2" xfId="6062" xr:uid="{00000000-0005-0000-0000-00004E850000}"/>
    <cellStyle name="Migliaia 42 3 3 2 2 2" xfId="35970" xr:uid="{00000000-0005-0000-0000-00004F850000}"/>
    <cellStyle name="Migliaia 42 3 3 2 2 3" xfId="41272" xr:uid="{00000000-0005-0000-0000-000050850000}"/>
    <cellStyle name="Migliaia 42 3 3 2 3" xfId="14541" xr:uid="{00000000-0005-0000-0000-000051850000}"/>
    <cellStyle name="Migliaia 42 3 3 2 4" xfId="16957" xr:uid="{00000000-0005-0000-0000-000052850000}"/>
    <cellStyle name="Migliaia 42 3 3 2 4 2" xfId="38621" xr:uid="{00000000-0005-0000-0000-000053850000}"/>
    <cellStyle name="Migliaia 42 3 3 2 5" xfId="12881" xr:uid="{00000000-0005-0000-0000-000054850000}"/>
    <cellStyle name="Migliaia 42 3 3 3" xfId="5814" xr:uid="{00000000-0005-0000-0000-000055850000}"/>
    <cellStyle name="Migliaia 42 3 3 3 2" xfId="30414" xr:uid="{00000000-0005-0000-0000-000056850000}"/>
    <cellStyle name="Migliaia 42 3 3 3 2 2" xfId="35971" xr:uid="{00000000-0005-0000-0000-000057850000}"/>
    <cellStyle name="Migliaia 42 3 3 3 2 3" xfId="41273" xr:uid="{00000000-0005-0000-0000-000058850000}"/>
    <cellStyle name="Migliaia 42 3 3 3 3" xfId="33367" xr:uid="{00000000-0005-0000-0000-000059850000}"/>
    <cellStyle name="Migliaia 42 3 3 3 4" xfId="38622" xr:uid="{00000000-0005-0000-0000-00005A850000}"/>
    <cellStyle name="Migliaia 42 3 3 4" xfId="16956" xr:uid="{00000000-0005-0000-0000-00005B850000}"/>
    <cellStyle name="Migliaia 42 3 3 4 2" xfId="30415" xr:uid="{00000000-0005-0000-0000-00005C850000}"/>
    <cellStyle name="Migliaia 42 3 3 4 2 2" xfId="35972" xr:uid="{00000000-0005-0000-0000-00005D850000}"/>
    <cellStyle name="Migliaia 42 3 3 4 2 3" xfId="41274" xr:uid="{00000000-0005-0000-0000-00005E850000}"/>
    <cellStyle name="Migliaia 42 3 3 4 3" xfId="33368" xr:uid="{00000000-0005-0000-0000-00005F850000}"/>
    <cellStyle name="Migliaia 42 3 3 4 4" xfId="38623" xr:uid="{00000000-0005-0000-0000-000060850000}"/>
    <cellStyle name="Migliaia 42 3 3 4 5" xfId="21302" xr:uid="{00000000-0005-0000-0000-000061850000}"/>
    <cellStyle name="Migliaia 42 3 3 5" xfId="21303" xr:uid="{00000000-0005-0000-0000-000062850000}"/>
    <cellStyle name="Migliaia 42 3 3 5 2" xfId="30416" xr:uid="{00000000-0005-0000-0000-000063850000}"/>
    <cellStyle name="Migliaia 42 3 3 5 2 2" xfId="35973" xr:uid="{00000000-0005-0000-0000-000064850000}"/>
    <cellStyle name="Migliaia 42 3 3 5 2 3" xfId="41275" xr:uid="{00000000-0005-0000-0000-000065850000}"/>
    <cellStyle name="Migliaia 42 3 3 5 3" xfId="33369" xr:uid="{00000000-0005-0000-0000-000066850000}"/>
    <cellStyle name="Migliaia 42 3 3 5 4" xfId="38624" xr:uid="{00000000-0005-0000-0000-000067850000}"/>
    <cellStyle name="Migliaia 42 3 3 6" xfId="30413" xr:uid="{00000000-0005-0000-0000-000068850000}"/>
    <cellStyle name="Migliaia 42 3 3 6 2" xfId="35969" xr:uid="{00000000-0005-0000-0000-000069850000}"/>
    <cellStyle name="Migliaia 42 3 3 6 3" xfId="41271" xr:uid="{00000000-0005-0000-0000-00006A850000}"/>
    <cellStyle name="Migliaia 42 3 3 7" xfId="33366" xr:uid="{00000000-0005-0000-0000-00006B850000}"/>
    <cellStyle name="Migliaia 42 3 3 8" xfId="38620" xr:uid="{00000000-0005-0000-0000-00006C850000}"/>
    <cellStyle name="Migliaia 42 3 3 9" xfId="12880" xr:uid="{00000000-0005-0000-0000-00006D850000}"/>
    <cellStyle name="Migliaia 42 3 4" xfId="3301" xr:uid="{00000000-0005-0000-0000-00006E850000}"/>
    <cellStyle name="Migliaia 42 3 4 2" xfId="4811" xr:uid="{00000000-0005-0000-0000-00006F850000}"/>
    <cellStyle name="Migliaia 42 3 4 2 2" xfId="10763" xr:uid="{00000000-0005-0000-0000-000070850000}"/>
    <cellStyle name="Migliaia 42 3 4 2 3" xfId="14935" xr:uid="{00000000-0005-0000-0000-000071850000}"/>
    <cellStyle name="Migliaia 42 3 4 2 4" xfId="16959" xr:uid="{00000000-0005-0000-0000-000072850000}"/>
    <cellStyle name="Migliaia 42 3 4 2 5" xfId="28703" xr:uid="{00000000-0005-0000-0000-000073850000}"/>
    <cellStyle name="Migliaia 42 3 4 2 6" xfId="12883" xr:uid="{00000000-0005-0000-0000-000074850000}"/>
    <cellStyle name="Migliaia 42 3 4 3" xfId="10011" xr:uid="{00000000-0005-0000-0000-000075850000}"/>
    <cellStyle name="Migliaia 42 3 4 3 2" xfId="31662" xr:uid="{00000000-0005-0000-0000-000076850000}"/>
    <cellStyle name="Migliaia 42 3 4 3 2 2" xfId="36822" xr:uid="{00000000-0005-0000-0000-000077850000}"/>
    <cellStyle name="Migliaia 42 3 4 3 2 3" xfId="42124" xr:uid="{00000000-0005-0000-0000-000078850000}"/>
    <cellStyle name="Migliaia 42 3 4 3 3" xfId="34171" xr:uid="{00000000-0005-0000-0000-000079850000}"/>
    <cellStyle name="Migliaia 42 3 4 3 4" xfId="39473" xr:uid="{00000000-0005-0000-0000-00007A850000}"/>
    <cellStyle name="Migliaia 42 3 4 4" xfId="16958" xr:uid="{00000000-0005-0000-0000-00007B850000}"/>
    <cellStyle name="Migliaia 42 3 4 4 2" xfId="35974" xr:uid="{00000000-0005-0000-0000-00007C850000}"/>
    <cellStyle name="Migliaia 42 3 4 4 3" xfId="41276" xr:uid="{00000000-0005-0000-0000-00007D850000}"/>
    <cellStyle name="Migliaia 42 3 4 4 4" xfId="30417" xr:uid="{00000000-0005-0000-0000-00007E850000}"/>
    <cellStyle name="Migliaia 42 3 4 5" xfId="33370" xr:uid="{00000000-0005-0000-0000-00007F850000}"/>
    <cellStyle name="Migliaia 42 3 4 6" xfId="38625" xr:uid="{00000000-0005-0000-0000-000080850000}"/>
    <cellStyle name="Migliaia 42 3 4 7" xfId="12882" xr:uid="{00000000-0005-0000-0000-000081850000}"/>
    <cellStyle name="Migliaia 42 3 5" xfId="4123" xr:uid="{00000000-0005-0000-0000-000082850000}"/>
    <cellStyle name="Migliaia 42 3 5 2" xfId="10593" xr:uid="{00000000-0005-0000-0000-000083850000}"/>
    <cellStyle name="Migliaia 42 3 5 2 2" xfId="31663" xr:uid="{00000000-0005-0000-0000-000084850000}"/>
    <cellStyle name="Migliaia 42 3 5 2 2 2" xfId="36823" xr:uid="{00000000-0005-0000-0000-000085850000}"/>
    <cellStyle name="Migliaia 42 3 5 2 2 3" xfId="42125" xr:uid="{00000000-0005-0000-0000-000086850000}"/>
    <cellStyle name="Migliaia 42 3 5 2 3" xfId="34172" xr:uid="{00000000-0005-0000-0000-000087850000}"/>
    <cellStyle name="Migliaia 42 3 5 2 4" xfId="39474" xr:uid="{00000000-0005-0000-0000-000088850000}"/>
    <cellStyle name="Migliaia 42 3 5 3" xfId="16960" xr:uid="{00000000-0005-0000-0000-000089850000}"/>
    <cellStyle name="Migliaia 42 3 5 3 2" xfId="35975" xr:uid="{00000000-0005-0000-0000-00008A850000}"/>
    <cellStyle name="Migliaia 42 3 5 3 3" xfId="41277" xr:uid="{00000000-0005-0000-0000-00008B850000}"/>
    <cellStyle name="Migliaia 42 3 5 3 4" xfId="30418" xr:uid="{00000000-0005-0000-0000-00008C850000}"/>
    <cellStyle name="Migliaia 42 3 5 4" xfId="33371" xr:uid="{00000000-0005-0000-0000-00008D850000}"/>
    <cellStyle name="Migliaia 42 3 5 5" xfId="38626" xr:uid="{00000000-0005-0000-0000-00008E850000}"/>
    <cellStyle name="Migliaia 42 3 5 6" xfId="12884" xr:uid="{00000000-0005-0000-0000-00008F850000}"/>
    <cellStyle name="Migliaia 42 3 6" xfId="3707" xr:uid="{00000000-0005-0000-0000-000090850000}"/>
    <cellStyle name="Migliaia 42 3 6 2" xfId="10298" xr:uid="{00000000-0005-0000-0000-000091850000}"/>
    <cellStyle name="Migliaia 42 3 6 2 2" xfId="35976" xr:uid="{00000000-0005-0000-0000-000092850000}"/>
    <cellStyle name="Migliaia 42 3 6 2 3" xfId="41278" xr:uid="{00000000-0005-0000-0000-000093850000}"/>
    <cellStyle name="Migliaia 42 3 6 3" xfId="14916" xr:uid="{00000000-0005-0000-0000-000094850000}"/>
    <cellStyle name="Migliaia 42 3 6 4" xfId="16961" xr:uid="{00000000-0005-0000-0000-000095850000}"/>
    <cellStyle name="Migliaia 42 3 6 4 2" xfId="38627" xr:uid="{00000000-0005-0000-0000-000096850000}"/>
    <cellStyle name="Migliaia 42 3 6 5" xfId="12885" xr:uid="{00000000-0005-0000-0000-000097850000}"/>
    <cellStyle name="Migliaia 42 3 7" xfId="8551" xr:uid="{00000000-0005-0000-0000-000098850000}"/>
    <cellStyle name="Migliaia 42 3 7 2" xfId="30419" xr:uid="{00000000-0005-0000-0000-000099850000}"/>
    <cellStyle name="Migliaia 42 3 7 2 2" xfId="35977" xr:uid="{00000000-0005-0000-0000-00009A850000}"/>
    <cellStyle name="Migliaia 42 3 7 2 3" xfId="41279" xr:uid="{00000000-0005-0000-0000-00009B850000}"/>
    <cellStyle name="Migliaia 42 3 7 3" xfId="33372" xr:uid="{00000000-0005-0000-0000-00009C850000}"/>
    <cellStyle name="Migliaia 42 3 7 4" xfId="38628" xr:uid="{00000000-0005-0000-0000-00009D850000}"/>
    <cellStyle name="Migliaia 42 3 8" xfId="13623" xr:uid="{00000000-0005-0000-0000-00009E850000}"/>
    <cellStyle name="Migliaia 42 3 8 2" xfId="30420" xr:uid="{00000000-0005-0000-0000-00009F850000}"/>
    <cellStyle name="Migliaia 42 3 8 2 2" xfId="35978" xr:uid="{00000000-0005-0000-0000-0000A0850000}"/>
    <cellStyle name="Migliaia 42 3 8 2 3" xfId="41280" xr:uid="{00000000-0005-0000-0000-0000A1850000}"/>
    <cellStyle name="Migliaia 42 3 8 3" xfId="33373" xr:uid="{00000000-0005-0000-0000-0000A2850000}"/>
    <cellStyle name="Migliaia 42 3 8 4" xfId="38629" xr:uid="{00000000-0005-0000-0000-0000A3850000}"/>
    <cellStyle name="Migliaia 42 3 8 5" xfId="21304" xr:uid="{00000000-0005-0000-0000-0000A4850000}"/>
    <cellStyle name="Migliaia 42 3 9" xfId="16952" xr:uid="{00000000-0005-0000-0000-0000A5850000}"/>
    <cellStyle name="Migliaia 42 4" xfId="585" xr:uid="{00000000-0005-0000-0000-0000A6850000}"/>
    <cellStyle name="Migliaia 42 4 2" xfId="4517" xr:uid="{00000000-0005-0000-0000-0000A7850000}"/>
    <cellStyle name="Migliaia 42 4 2 2" xfId="5161" xr:uid="{00000000-0005-0000-0000-0000A8850000}"/>
    <cellStyle name="Migliaia 42 4 2 2 2" xfId="30421" xr:uid="{00000000-0005-0000-0000-0000A9850000}"/>
    <cellStyle name="Migliaia 42 4 2 2 2 2" xfId="35979" xr:uid="{00000000-0005-0000-0000-0000AA850000}"/>
    <cellStyle name="Migliaia 42 4 2 2 2 3" xfId="41281" xr:uid="{00000000-0005-0000-0000-0000AB850000}"/>
    <cellStyle name="Migliaia 42 4 2 2 3" xfId="33374" xr:uid="{00000000-0005-0000-0000-0000AC850000}"/>
    <cellStyle name="Migliaia 42 4 2 2 4" xfId="38630" xr:uid="{00000000-0005-0000-0000-0000AD850000}"/>
    <cellStyle name="Migliaia 42 4 2 3" xfId="8336" xr:uid="{00000000-0005-0000-0000-0000AE850000}"/>
    <cellStyle name="Migliaia 42 4 2 3 2" xfId="30422" xr:uid="{00000000-0005-0000-0000-0000AF850000}"/>
    <cellStyle name="Migliaia 42 4 2 3 2 2" xfId="35980" xr:uid="{00000000-0005-0000-0000-0000B0850000}"/>
    <cellStyle name="Migliaia 42 4 2 3 2 3" xfId="41282" xr:uid="{00000000-0005-0000-0000-0000B1850000}"/>
    <cellStyle name="Migliaia 42 4 2 3 3" xfId="33375" xr:uid="{00000000-0005-0000-0000-0000B2850000}"/>
    <cellStyle name="Migliaia 42 4 2 3 4" xfId="38631" xr:uid="{00000000-0005-0000-0000-0000B3850000}"/>
    <cellStyle name="Migliaia 42 4 2 4" xfId="7683" xr:uid="{00000000-0005-0000-0000-0000B4850000}"/>
    <cellStyle name="Migliaia 42 4 2 5" xfId="7085" xr:uid="{00000000-0005-0000-0000-0000B5850000}"/>
    <cellStyle name="Migliaia 42 4 2 5 2" xfId="17858" xr:uid="{00000000-0005-0000-0000-0000B6850000}"/>
    <cellStyle name="Migliaia 42 4 2 5 3" xfId="21630" xr:uid="{00000000-0005-0000-0000-0000B7850000}"/>
    <cellStyle name="Migliaia 42 4 2 5 4" xfId="46851" xr:uid="{00000000-0005-0000-0000-0000B8850000}"/>
    <cellStyle name="Migliaia 42 4 2 5 5" xfId="49867" xr:uid="{00000000-0005-0000-0000-0000B9850000}"/>
    <cellStyle name="Migliaia 42 4 2 6" xfId="16963" xr:uid="{00000000-0005-0000-0000-0000BA850000}"/>
    <cellStyle name="Migliaia 42 4 2 7" xfId="21306" xr:uid="{00000000-0005-0000-0000-0000BB850000}"/>
    <cellStyle name="Migliaia 42 4 3" xfId="5162" xr:uid="{00000000-0005-0000-0000-0000BC850000}"/>
    <cellStyle name="Migliaia 42 4 3 2" xfId="14542" xr:uid="{00000000-0005-0000-0000-0000BD850000}"/>
    <cellStyle name="Migliaia 42 4 3 2 2" xfId="35981" xr:uid="{00000000-0005-0000-0000-0000BE850000}"/>
    <cellStyle name="Migliaia 42 4 3 2 3" xfId="41283" xr:uid="{00000000-0005-0000-0000-0000BF850000}"/>
    <cellStyle name="Migliaia 42 4 3 3" xfId="33376" xr:uid="{00000000-0005-0000-0000-0000C0850000}"/>
    <cellStyle name="Migliaia 42 4 3 4" xfId="38632" xr:uid="{00000000-0005-0000-0000-0000C1850000}"/>
    <cellStyle name="Migliaia 42 4 3 5" xfId="13621" xr:uid="{00000000-0005-0000-0000-0000C2850000}"/>
    <cellStyle name="Migliaia 42 4 4" xfId="8337" xr:uid="{00000000-0005-0000-0000-0000C3850000}"/>
    <cellStyle name="Migliaia 42 4 4 2" xfId="30424" xr:uid="{00000000-0005-0000-0000-0000C4850000}"/>
    <cellStyle name="Migliaia 42 4 4 2 2" xfId="35982" xr:uid="{00000000-0005-0000-0000-0000C5850000}"/>
    <cellStyle name="Migliaia 42 4 4 2 3" xfId="41284" xr:uid="{00000000-0005-0000-0000-0000C6850000}"/>
    <cellStyle name="Migliaia 42 4 4 3" xfId="33377" xr:uid="{00000000-0005-0000-0000-0000C7850000}"/>
    <cellStyle name="Migliaia 42 4 4 4" xfId="38633" xr:uid="{00000000-0005-0000-0000-0000C8850000}"/>
    <cellStyle name="Migliaia 42 4 5" xfId="7682" xr:uid="{00000000-0005-0000-0000-0000C9850000}"/>
    <cellStyle name="Migliaia 42 4 5 2" xfId="30425" xr:uid="{00000000-0005-0000-0000-0000CA850000}"/>
    <cellStyle name="Migliaia 42 4 5 2 2" xfId="35983" xr:uid="{00000000-0005-0000-0000-0000CB850000}"/>
    <cellStyle name="Migliaia 42 4 5 2 3" xfId="41285" xr:uid="{00000000-0005-0000-0000-0000CC850000}"/>
    <cellStyle name="Migliaia 42 4 5 3" xfId="33378" xr:uid="{00000000-0005-0000-0000-0000CD850000}"/>
    <cellStyle name="Migliaia 42 4 5 4" xfId="38634" xr:uid="{00000000-0005-0000-0000-0000CE850000}"/>
    <cellStyle name="Migliaia 42 4 6" xfId="7084" xr:uid="{00000000-0005-0000-0000-0000CF850000}"/>
    <cellStyle name="Migliaia 42 4 6 2" xfId="17857" xr:uid="{00000000-0005-0000-0000-0000D0850000}"/>
    <cellStyle name="Migliaia 42 4 6 2 2" xfId="35984" xr:uid="{00000000-0005-0000-0000-0000D1850000}"/>
    <cellStyle name="Migliaia 42 4 6 2 3" xfId="41286" xr:uid="{00000000-0005-0000-0000-0000D2850000}"/>
    <cellStyle name="Migliaia 42 4 6 2 4" xfId="30426" xr:uid="{00000000-0005-0000-0000-0000D3850000}"/>
    <cellStyle name="Migliaia 42 4 6 3" xfId="33379" xr:uid="{00000000-0005-0000-0000-0000D4850000}"/>
    <cellStyle name="Migliaia 42 4 6 4" xfId="38635" xr:uid="{00000000-0005-0000-0000-0000D5850000}"/>
    <cellStyle name="Migliaia 42 4 6 5" xfId="21311" xr:uid="{00000000-0005-0000-0000-0000D6850000}"/>
    <cellStyle name="Migliaia 42 4 6 6" xfId="44188" xr:uid="{00000000-0005-0000-0000-0000D7850000}"/>
    <cellStyle name="Migliaia 42 4 6 7" xfId="46850" xr:uid="{00000000-0005-0000-0000-0000D8850000}"/>
    <cellStyle name="Migliaia 42 4 6 8" xfId="49866" xr:uid="{00000000-0005-0000-0000-0000D9850000}"/>
    <cellStyle name="Migliaia 42 4 7" xfId="16962" xr:uid="{00000000-0005-0000-0000-0000DA850000}"/>
    <cellStyle name="Migliaia 42 4 7 2" xfId="30427" xr:uid="{00000000-0005-0000-0000-0000DB850000}"/>
    <cellStyle name="Migliaia 42 4 7 2 2" xfId="35985" xr:uid="{00000000-0005-0000-0000-0000DC850000}"/>
    <cellStyle name="Migliaia 42 4 7 2 3" xfId="41287" xr:uid="{00000000-0005-0000-0000-0000DD850000}"/>
    <cellStyle name="Migliaia 42 4 7 3" xfId="33380" xr:uid="{00000000-0005-0000-0000-0000DE850000}"/>
    <cellStyle name="Migliaia 42 4 7 4" xfId="38636" xr:uid="{00000000-0005-0000-0000-0000DF850000}"/>
    <cellStyle name="Migliaia 42 4 7 5" xfId="21312" xr:uid="{00000000-0005-0000-0000-0000E0850000}"/>
    <cellStyle name="Migliaia 42 4 8" xfId="21305" xr:uid="{00000000-0005-0000-0000-0000E1850000}"/>
    <cellStyle name="Migliaia 42 4 9" xfId="2543" xr:uid="{00000000-0005-0000-0000-0000E2850000}"/>
    <cellStyle name="Migliaia 42 5" xfId="586" xr:uid="{00000000-0005-0000-0000-0000E3850000}"/>
    <cellStyle name="Migliaia 42 5 2" xfId="4518" xr:uid="{00000000-0005-0000-0000-0000E4850000}"/>
    <cellStyle name="Migliaia 42 5 2 2" xfId="14779" xr:uid="{00000000-0005-0000-0000-0000E5850000}"/>
    <cellStyle name="Migliaia 42 5 2 2 2" xfId="35986" xr:uid="{00000000-0005-0000-0000-0000E6850000}"/>
    <cellStyle name="Migliaia 42 5 2 2 3" xfId="41288" xr:uid="{00000000-0005-0000-0000-0000E7850000}"/>
    <cellStyle name="Migliaia 42 5 2 3" xfId="16965" xr:uid="{00000000-0005-0000-0000-0000E8850000}"/>
    <cellStyle name="Migliaia 42 5 2 3 2" xfId="33381" xr:uid="{00000000-0005-0000-0000-0000E9850000}"/>
    <cellStyle name="Migliaia 42 5 2 4" xfId="38637" xr:uid="{00000000-0005-0000-0000-0000EA850000}"/>
    <cellStyle name="Migliaia 42 5 2 5" xfId="12886" xr:uid="{00000000-0005-0000-0000-0000EB850000}"/>
    <cellStyle name="Migliaia 42 5 3" xfId="7684" xr:uid="{00000000-0005-0000-0000-0000EC850000}"/>
    <cellStyle name="Migliaia 42 5 3 2" xfId="30429" xr:uid="{00000000-0005-0000-0000-0000ED850000}"/>
    <cellStyle name="Migliaia 42 5 3 2 2" xfId="35987" xr:uid="{00000000-0005-0000-0000-0000EE850000}"/>
    <cellStyle name="Migliaia 42 5 3 2 3" xfId="41289" xr:uid="{00000000-0005-0000-0000-0000EF850000}"/>
    <cellStyle name="Migliaia 42 5 3 3" xfId="33382" xr:uid="{00000000-0005-0000-0000-0000F0850000}"/>
    <cellStyle name="Migliaia 42 5 3 4" xfId="38638" xr:uid="{00000000-0005-0000-0000-0000F1850000}"/>
    <cellStyle name="Migliaia 42 5 4" xfId="7086" xr:uid="{00000000-0005-0000-0000-0000F2850000}"/>
    <cellStyle name="Migliaia 42 5 4 2" xfId="17859" xr:uid="{00000000-0005-0000-0000-0000F3850000}"/>
    <cellStyle name="Migliaia 42 5 4 2 2" xfId="35988" xr:uid="{00000000-0005-0000-0000-0000F4850000}"/>
    <cellStyle name="Migliaia 42 5 4 2 3" xfId="41290" xr:uid="{00000000-0005-0000-0000-0000F5850000}"/>
    <cellStyle name="Migliaia 42 5 4 2 4" xfId="30430" xr:uid="{00000000-0005-0000-0000-0000F6850000}"/>
    <cellStyle name="Migliaia 42 5 4 3" xfId="33383" xr:uid="{00000000-0005-0000-0000-0000F7850000}"/>
    <cellStyle name="Migliaia 42 5 4 4" xfId="38639" xr:uid="{00000000-0005-0000-0000-0000F8850000}"/>
    <cellStyle name="Migliaia 42 5 4 5" xfId="21316" xr:uid="{00000000-0005-0000-0000-0000F9850000}"/>
    <cellStyle name="Migliaia 42 5 4 6" xfId="43969" xr:uid="{00000000-0005-0000-0000-0000FA850000}"/>
    <cellStyle name="Migliaia 42 5 4 7" xfId="46852" xr:uid="{00000000-0005-0000-0000-0000FB850000}"/>
    <cellStyle name="Migliaia 42 5 4 8" xfId="49868" xr:uid="{00000000-0005-0000-0000-0000FC850000}"/>
    <cellStyle name="Migliaia 42 5 5" xfId="16964" xr:uid="{00000000-0005-0000-0000-0000FD850000}"/>
    <cellStyle name="Migliaia 42 5 5 2" xfId="30431" xr:uid="{00000000-0005-0000-0000-0000FE850000}"/>
    <cellStyle name="Migliaia 42 5 5 2 2" xfId="35989" xr:uid="{00000000-0005-0000-0000-0000FF850000}"/>
    <cellStyle name="Migliaia 42 5 5 2 3" xfId="41291" xr:uid="{00000000-0005-0000-0000-000000860000}"/>
    <cellStyle name="Migliaia 42 5 5 3" xfId="33384" xr:uid="{00000000-0005-0000-0000-000001860000}"/>
    <cellStyle name="Migliaia 42 5 5 4" xfId="38640" xr:uid="{00000000-0005-0000-0000-000002860000}"/>
    <cellStyle name="Migliaia 42 5 5 5" xfId="21317" xr:uid="{00000000-0005-0000-0000-000003860000}"/>
    <cellStyle name="Migliaia 42 5 6" xfId="21318" xr:uid="{00000000-0005-0000-0000-000004860000}"/>
    <cellStyle name="Migliaia 42 5 6 2" xfId="30432" xr:uid="{00000000-0005-0000-0000-000005860000}"/>
    <cellStyle name="Migliaia 42 5 6 2 2" xfId="35990" xr:uid="{00000000-0005-0000-0000-000006860000}"/>
    <cellStyle name="Migliaia 42 5 6 2 3" xfId="41292" xr:uid="{00000000-0005-0000-0000-000007860000}"/>
    <cellStyle name="Migliaia 42 5 6 3" xfId="33385" xr:uid="{00000000-0005-0000-0000-000008860000}"/>
    <cellStyle name="Migliaia 42 5 6 4" xfId="38641" xr:uid="{00000000-0005-0000-0000-000009860000}"/>
    <cellStyle name="Migliaia 42 5 7" xfId="21313" xr:uid="{00000000-0005-0000-0000-00000A860000}"/>
    <cellStyle name="Migliaia 42 5 8" xfId="2544" xr:uid="{00000000-0005-0000-0000-00000B860000}"/>
    <cellStyle name="Migliaia 42 6" xfId="2539" xr:uid="{00000000-0005-0000-0000-00000C860000}"/>
    <cellStyle name="Migliaia 42 6 2" xfId="4513" xr:uid="{00000000-0005-0000-0000-00000D860000}"/>
    <cellStyle name="Migliaia 42 6 2 2" xfId="6061" xr:uid="{00000000-0005-0000-0000-00000E860000}"/>
    <cellStyle name="Migliaia 42 6 2 3" xfId="14951" xr:uid="{00000000-0005-0000-0000-00000F860000}"/>
    <cellStyle name="Migliaia 42 6 2 4" xfId="16967" xr:uid="{00000000-0005-0000-0000-000010860000}"/>
    <cellStyle name="Migliaia 42 6 2 5" xfId="28704" xr:uid="{00000000-0005-0000-0000-000011860000}"/>
    <cellStyle name="Migliaia 42 6 2 6" xfId="12888" xr:uid="{00000000-0005-0000-0000-000012860000}"/>
    <cellStyle name="Migliaia 42 6 3" xfId="5813" xr:uid="{00000000-0005-0000-0000-000013860000}"/>
    <cellStyle name="Migliaia 42 6 3 2" xfId="31664" xr:uid="{00000000-0005-0000-0000-000014860000}"/>
    <cellStyle name="Migliaia 42 6 3 2 2" xfId="36824" xr:uid="{00000000-0005-0000-0000-000015860000}"/>
    <cellStyle name="Migliaia 42 6 3 2 3" xfId="42126" xr:uid="{00000000-0005-0000-0000-000016860000}"/>
    <cellStyle name="Migliaia 42 6 3 3" xfId="34173" xr:uid="{00000000-0005-0000-0000-000017860000}"/>
    <cellStyle name="Migliaia 42 6 3 4" xfId="39475" xr:uid="{00000000-0005-0000-0000-000018860000}"/>
    <cellStyle name="Migliaia 42 6 4" xfId="16966" xr:uid="{00000000-0005-0000-0000-000019860000}"/>
    <cellStyle name="Migliaia 42 6 4 2" xfId="35991" xr:uid="{00000000-0005-0000-0000-00001A860000}"/>
    <cellStyle name="Migliaia 42 6 4 3" xfId="41293" xr:uid="{00000000-0005-0000-0000-00001B860000}"/>
    <cellStyle name="Migliaia 42 6 4 4" xfId="30433" xr:uid="{00000000-0005-0000-0000-00001C860000}"/>
    <cellStyle name="Migliaia 42 6 5" xfId="33386" xr:uid="{00000000-0005-0000-0000-00001D860000}"/>
    <cellStyle name="Migliaia 42 6 6" xfId="38642" xr:uid="{00000000-0005-0000-0000-00001E860000}"/>
    <cellStyle name="Migliaia 42 6 7" xfId="12887" xr:uid="{00000000-0005-0000-0000-00001F860000}"/>
    <cellStyle name="Migliaia 42 7" xfId="4121" xr:uid="{00000000-0005-0000-0000-000020860000}"/>
    <cellStyle name="Migliaia 42 7 2" xfId="10591" xr:uid="{00000000-0005-0000-0000-000021860000}"/>
    <cellStyle name="Migliaia 42 7 2 2" xfId="31665" xr:uid="{00000000-0005-0000-0000-000022860000}"/>
    <cellStyle name="Migliaia 42 7 2 2 2" xfId="36825" xr:uid="{00000000-0005-0000-0000-000023860000}"/>
    <cellStyle name="Migliaia 42 7 2 2 3" xfId="42127" xr:uid="{00000000-0005-0000-0000-000024860000}"/>
    <cellStyle name="Migliaia 42 7 2 3" xfId="34174" xr:uid="{00000000-0005-0000-0000-000025860000}"/>
    <cellStyle name="Migliaia 42 7 2 4" xfId="39476" xr:uid="{00000000-0005-0000-0000-000026860000}"/>
    <cellStyle name="Migliaia 42 7 3" xfId="16968" xr:uid="{00000000-0005-0000-0000-000027860000}"/>
    <cellStyle name="Migliaia 42 7 3 2" xfId="35992" xr:uid="{00000000-0005-0000-0000-000028860000}"/>
    <cellStyle name="Migliaia 42 7 3 3" xfId="41294" xr:uid="{00000000-0005-0000-0000-000029860000}"/>
    <cellStyle name="Migliaia 42 7 3 4" xfId="30434" xr:uid="{00000000-0005-0000-0000-00002A860000}"/>
    <cellStyle name="Migliaia 42 7 4" xfId="33387" xr:uid="{00000000-0005-0000-0000-00002B860000}"/>
    <cellStyle name="Migliaia 42 7 5" xfId="38643" xr:uid="{00000000-0005-0000-0000-00002C860000}"/>
    <cellStyle name="Migliaia 42 7 6" xfId="12889" xr:uid="{00000000-0005-0000-0000-00002D860000}"/>
    <cellStyle name="Migliaia 42 8" xfId="3705" xr:uid="{00000000-0005-0000-0000-00002E860000}"/>
    <cellStyle name="Migliaia 42 8 2" xfId="10296" xr:uid="{00000000-0005-0000-0000-00002F860000}"/>
    <cellStyle name="Migliaia 42 8 2 2" xfId="31666" xr:uid="{00000000-0005-0000-0000-000030860000}"/>
    <cellStyle name="Migliaia 42 8 2 2 2" xfId="36826" xr:uid="{00000000-0005-0000-0000-000031860000}"/>
    <cellStyle name="Migliaia 42 8 2 2 3" xfId="42128" xr:uid="{00000000-0005-0000-0000-000032860000}"/>
    <cellStyle name="Migliaia 42 8 2 3" xfId="34175" xr:uid="{00000000-0005-0000-0000-000033860000}"/>
    <cellStyle name="Migliaia 42 8 2 4" xfId="39477" xr:uid="{00000000-0005-0000-0000-000034860000}"/>
    <cellStyle name="Migliaia 42 8 3" xfId="16969" xr:uid="{00000000-0005-0000-0000-000035860000}"/>
    <cellStyle name="Migliaia 42 8 3 2" xfId="35993" xr:uid="{00000000-0005-0000-0000-000036860000}"/>
    <cellStyle name="Migliaia 42 8 3 3" xfId="41295" xr:uid="{00000000-0005-0000-0000-000037860000}"/>
    <cellStyle name="Migliaia 42 8 3 4" xfId="30435" xr:uid="{00000000-0005-0000-0000-000038860000}"/>
    <cellStyle name="Migliaia 42 8 4" xfId="33388" xr:uid="{00000000-0005-0000-0000-000039860000}"/>
    <cellStyle name="Migliaia 42 8 5" xfId="38644" xr:uid="{00000000-0005-0000-0000-00003A860000}"/>
    <cellStyle name="Migliaia 42 8 6" xfId="12890" xr:uid="{00000000-0005-0000-0000-00003B860000}"/>
    <cellStyle name="Migliaia 42 9" xfId="13511" xr:uid="{00000000-0005-0000-0000-00003C860000}"/>
    <cellStyle name="Migliaia 42 9 2" xfId="30436" xr:uid="{00000000-0005-0000-0000-00003D860000}"/>
    <cellStyle name="Migliaia 42 9 2 2" xfId="35994" xr:uid="{00000000-0005-0000-0000-00003E860000}"/>
    <cellStyle name="Migliaia 42 9 2 3" xfId="41296" xr:uid="{00000000-0005-0000-0000-00003F860000}"/>
    <cellStyle name="Migliaia 42 9 3" xfId="33389" xr:uid="{00000000-0005-0000-0000-000040860000}"/>
    <cellStyle name="Migliaia 42 9 4" xfId="38645" xr:uid="{00000000-0005-0000-0000-000041860000}"/>
    <cellStyle name="Migliaia 43" xfId="587" xr:uid="{00000000-0005-0000-0000-000042860000}"/>
    <cellStyle name="Migliaia 43 10" xfId="16970" xr:uid="{00000000-0005-0000-0000-000043860000}"/>
    <cellStyle name="Migliaia 43 10 2" xfId="35995" xr:uid="{00000000-0005-0000-0000-000044860000}"/>
    <cellStyle name="Migliaia 43 10 3" xfId="41297" xr:uid="{00000000-0005-0000-0000-000045860000}"/>
    <cellStyle name="Migliaia 43 10 4" xfId="30437" xr:uid="{00000000-0005-0000-0000-000046860000}"/>
    <cellStyle name="Migliaia 43 11" xfId="33390" xr:uid="{00000000-0005-0000-0000-000047860000}"/>
    <cellStyle name="Migliaia 43 12" xfId="38646" xr:uid="{00000000-0005-0000-0000-000048860000}"/>
    <cellStyle name="Migliaia 43 13" xfId="1892" xr:uid="{00000000-0005-0000-0000-000049860000}"/>
    <cellStyle name="Migliaia 43 2" xfId="588" xr:uid="{00000000-0005-0000-0000-00004A860000}"/>
    <cellStyle name="Migliaia 43 2 2" xfId="2546" xr:uid="{00000000-0005-0000-0000-00004B860000}"/>
    <cellStyle name="Migliaia 43 2 2 2" xfId="4520" xr:uid="{00000000-0005-0000-0000-00004C860000}"/>
    <cellStyle name="Migliaia 43 2 2 2 2" xfId="10704" xr:uid="{00000000-0005-0000-0000-00004D860000}"/>
    <cellStyle name="Migliaia 43 2 2 2 2 2" xfId="35996" xr:uid="{00000000-0005-0000-0000-00004E860000}"/>
    <cellStyle name="Migliaia 43 2 2 2 2 3" xfId="41298" xr:uid="{00000000-0005-0000-0000-00004F860000}"/>
    <cellStyle name="Migliaia 43 2 2 2 3" xfId="14780" xr:uid="{00000000-0005-0000-0000-000050860000}"/>
    <cellStyle name="Migliaia 43 2 2 2 4" xfId="16973" xr:uid="{00000000-0005-0000-0000-000051860000}"/>
    <cellStyle name="Migliaia 43 2 2 2 4 2" xfId="38647" xr:uid="{00000000-0005-0000-0000-000052860000}"/>
    <cellStyle name="Migliaia 43 2 2 2 5" xfId="12891" xr:uid="{00000000-0005-0000-0000-000053860000}"/>
    <cellStyle name="Migliaia 43 2 2 3" xfId="7929" xr:uid="{00000000-0005-0000-0000-000054860000}"/>
    <cellStyle name="Migliaia 43 2 2 3 2" xfId="31667" xr:uid="{00000000-0005-0000-0000-000055860000}"/>
    <cellStyle name="Migliaia 43 2 2 3 2 2" xfId="36827" xr:uid="{00000000-0005-0000-0000-000056860000}"/>
    <cellStyle name="Migliaia 43 2 2 3 2 3" xfId="42129" xr:uid="{00000000-0005-0000-0000-000057860000}"/>
    <cellStyle name="Migliaia 43 2 2 3 3" xfId="34176" xr:uid="{00000000-0005-0000-0000-000058860000}"/>
    <cellStyle name="Migliaia 43 2 2 3 4" xfId="39478" xr:uid="{00000000-0005-0000-0000-000059860000}"/>
    <cellStyle name="Migliaia 43 2 2 4" xfId="7087" xr:uid="{00000000-0005-0000-0000-00005A860000}"/>
    <cellStyle name="Migliaia 43 2 2 4 2" xfId="17860" xr:uid="{00000000-0005-0000-0000-00005B860000}"/>
    <cellStyle name="Migliaia 43 2 2 4 3" xfId="42933" xr:uid="{00000000-0005-0000-0000-00005C860000}"/>
    <cellStyle name="Migliaia 43 2 2 4 4" xfId="46853" xr:uid="{00000000-0005-0000-0000-00005D860000}"/>
    <cellStyle name="Migliaia 43 2 2 4 5" xfId="49869" xr:uid="{00000000-0005-0000-0000-00005E860000}"/>
    <cellStyle name="Migliaia 43 2 2 5" xfId="16972" xr:uid="{00000000-0005-0000-0000-00005F860000}"/>
    <cellStyle name="Migliaia 43 2 2 6" xfId="21325" xr:uid="{00000000-0005-0000-0000-000060860000}"/>
    <cellStyle name="Migliaia 43 2 3" xfId="4125" xr:uid="{00000000-0005-0000-0000-000061860000}"/>
    <cellStyle name="Migliaia 43 2 3 2" xfId="10595" xr:uid="{00000000-0005-0000-0000-000062860000}"/>
    <cellStyle name="Migliaia 43 2 3 2 2" xfId="31668" xr:uid="{00000000-0005-0000-0000-000063860000}"/>
    <cellStyle name="Migliaia 43 2 3 2 2 2" xfId="36828" xr:uid="{00000000-0005-0000-0000-000064860000}"/>
    <cellStyle name="Migliaia 43 2 3 2 2 3" xfId="42130" xr:uid="{00000000-0005-0000-0000-000065860000}"/>
    <cellStyle name="Migliaia 43 2 3 2 3" xfId="34177" xr:uid="{00000000-0005-0000-0000-000066860000}"/>
    <cellStyle name="Migliaia 43 2 3 2 4" xfId="39479" xr:uid="{00000000-0005-0000-0000-000067860000}"/>
    <cellStyle name="Migliaia 43 2 3 3" xfId="16974" xr:uid="{00000000-0005-0000-0000-000068860000}"/>
    <cellStyle name="Migliaia 43 2 3 3 2" xfId="35997" xr:uid="{00000000-0005-0000-0000-000069860000}"/>
    <cellStyle name="Migliaia 43 2 3 3 3" xfId="41299" xr:uid="{00000000-0005-0000-0000-00006A860000}"/>
    <cellStyle name="Migliaia 43 2 3 3 4" xfId="30439" xr:uid="{00000000-0005-0000-0000-00006B860000}"/>
    <cellStyle name="Migliaia 43 2 3 4" xfId="33392" xr:uid="{00000000-0005-0000-0000-00006C860000}"/>
    <cellStyle name="Migliaia 43 2 3 5" xfId="38648" xr:uid="{00000000-0005-0000-0000-00006D860000}"/>
    <cellStyle name="Migliaia 43 2 3 6" xfId="12892" xr:uid="{00000000-0005-0000-0000-00006E860000}"/>
    <cellStyle name="Migliaia 43 2 4" xfId="3710" xr:uid="{00000000-0005-0000-0000-00006F860000}"/>
    <cellStyle name="Migliaia 43 2 4 2" xfId="10300" xr:uid="{00000000-0005-0000-0000-000070860000}"/>
    <cellStyle name="Migliaia 43 2 4 2 2" xfId="35998" xr:uid="{00000000-0005-0000-0000-000071860000}"/>
    <cellStyle name="Migliaia 43 2 4 2 3" xfId="41300" xr:uid="{00000000-0005-0000-0000-000072860000}"/>
    <cellStyle name="Migliaia 43 2 4 3" xfId="14596" xr:uid="{00000000-0005-0000-0000-000073860000}"/>
    <cellStyle name="Migliaia 43 2 4 4" xfId="16975" xr:uid="{00000000-0005-0000-0000-000074860000}"/>
    <cellStyle name="Migliaia 43 2 4 4 2" xfId="38649" xr:uid="{00000000-0005-0000-0000-000075860000}"/>
    <cellStyle name="Migliaia 43 2 4 5" xfId="12893" xr:uid="{00000000-0005-0000-0000-000076860000}"/>
    <cellStyle name="Migliaia 43 2 5" xfId="9444" xr:uid="{00000000-0005-0000-0000-000077860000}"/>
    <cellStyle name="Migliaia 43 2 5 2" xfId="30440" xr:uid="{00000000-0005-0000-0000-000078860000}"/>
    <cellStyle name="Migliaia 43 2 5 2 2" xfId="35999" xr:uid="{00000000-0005-0000-0000-000079860000}"/>
    <cellStyle name="Migliaia 43 2 5 2 3" xfId="41301" xr:uid="{00000000-0005-0000-0000-00007A860000}"/>
    <cellStyle name="Migliaia 43 2 5 3" xfId="33394" xr:uid="{00000000-0005-0000-0000-00007B860000}"/>
    <cellStyle name="Migliaia 43 2 5 4" xfId="38650" xr:uid="{00000000-0005-0000-0000-00007C860000}"/>
    <cellStyle name="Migliaia 43 2 6" xfId="16971" xr:uid="{00000000-0005-0000-0000-00007D860000}"/>
    <cellStyle name="Migliaia 43 2 6 2" xfId="30441" xr:uid="{00000000-0005-0000-0000-00007E860000}"/>
    <cellStyle name="Migliaia 43 2 6 2 2" xfId="36000" xr:uid="{00000000-0005-0000-0000-00007F860000}"/>
    <cellStyle name="Migliaia 43 2 6 2 3" xfId="41302" xr:uid="{00000000-0005-0000-0000-000080860000}"/>
    <cellStyle name="Migliaia 43 2 6 3" xfId="33395" xr:uid="{00000000-0005-0000-0000-000081860000}"/>
    <cellStyle name="Migliaia 43 2 6 4" xfId="38651" xr:uid="{00000000-0005-0000-0000-000082860000}"/>
    <cellStyle name="Migliaia 43 2 6 5" xfId="21330" xr:uid="{00000000-0005-0000-0000-000083860000}"/>
    <cellStyle name="Migliaia 43 2 7" xfId="21324" xr:uid="{00000000-0005-0000-0000-000084860000}"/>
    <cellStyle name="Migliaia 43 2 8" xfId="1893" xr:uid="{00000000-0005-0000-0000-000085860000}"/>
    <cellStyle name="Migliaia 43 3" xfId="589" xr:uid="{00000000-0005-0000-0000-000086860000}"/>
    <cellStyle name="Migliaia 43 3 10" xfId="21331" xr:uid="{00000000-0005-0000-0000-000087860000}"/>
    <cellStyle name="Migliaia 43 3 11" xfId="12894" xr:uid="{00000000-0005-0000-0000-000088860000}"/>
    <cellStyle name="Migliaia 43 3 12" xfId="1894" xr:uid="{00000000-0005-0000-0000-000089860000}"/>
    <cellStyle name="Migliaia 43 3 2" xfId="590" xr:uid="{00000000-0005-0000-0000-00008A860000}"/>
    <cellStyle name="Migliaia 43 3 2 2" xfId="4522" xr:uid="{00000000-0005-0000-0000-00008B860000}"/>
    <cellStyle name="Migliaia 43 3 2 2 2" xfId="8338" xr:uid="{00000000-0005-0000-0000-00008C860000}"/>
    <cellStyle name="Migliaia 43 3 2 2 2 2" xfId="14781" xr:uid="{00000000-0005-0000-0000-00008D860000}"/>
    <cellStyle name="Migliaia 43 3 2 2 2 2 2" xfId="18185" xr:uid="{00000000-0005-0000-0000-00008E860000}"/>
    <cellStyle name="Migliaia 43 3 2 2 2 2 2 2" xfId="36001" xr:uid="{00000000-0005-0000-0000-00008F860000}"/>
    <cellStyle name="Migliaia 43 3 2 2 2 2 3" xfId="41303" xr:uid="{00000000-0005-0000-0000-000090860000}"/>
    <cellStyle name="Migliaia 43 3 2 2 2 2 4" xfId="30442" xr:uid="{00000000-0005-0000-0000-000091860000}"/>
    <cellStyle name="Migliaia 43 3 2 2 2 3" xfId="33396" xr:uid="{00000000-0005-0000-0000-000092860000}"/>
    <cellStyle name="Migliaia 43 3 2 2 2 4" xfId="38652" xr:uid="{00000000-0005-0000-0000-000093860000}"/>
    <cellStyle name="Migliaia 43 3 2 2 2 5" xfId="43035" xr:uid="{00000000-0005-0000-0000-000094860000}"/>
    <cellStyle name="Migliaia 43 3 2 2 2 6" xfId="47191" xr:uid="{00000000-0005-0000-0000-000095860000}"/>
    <cellStyle name="Migliaia 43 3 2 2 2 7" xfId="50207" xr:uid="{00000000-0005-0000-0000-000096860000}"/>
    <cellStyle name="Migliaia 43 3 2 2 2 8" xfId="13983" xr:uid="{00000000-0005-0000-0000-000097860000}"/>
    <cellStyle name="Migliaia 43 3 2 2 3" xfId="8477" xr:uid="{00000000-0005-0000-0000-000098860000}"/>
    <cellStyle name="Migliaia 43 3 2 2 4" xfId="7088" xr:uid="{00000000-0005-0000-0000-000099860000}"/>
    <cellStyle name="Migliaia 43 3 2 2 4 2" xfId="17861" xr:uid="{00000000-0005-0000-0000-00009A860000}"/>
    <cellStyle name="Migliaia 43 3 2 2 4 3" xfId="44542" xr:uid="{00000000-0005-0000-0000-00009B860000}"/>
    <cellStyle name="Migliaia 43 3 2 2 4 4" xfId="46854" xr:uid="{00000000-0005-0000-0000-00009C860000}"/>
    <cellStyle name="Migliaia 43 3 2 2 4 5" xfId="49870" xr:uid="{00000000-0005-0000-0000-00009D860000}"/>
    <cellStyle name="Migliaia 43 3 2 2 5" xfId="16978" xr:uid="{00000000-0005-0000-0000-00009E860000}"/>
    <cellStyle name="Migliaia 43 3 2 2 6" xfId="21333" xr:uid="{00000000-0005-0000-0000-00009F860000}"/>
    <cellStyle name="Migliaia 43 3 2 3" xfId="3712" xr:uid="{00000000-0005-0000-0000-0000A0860000}"/>
    <cellStyle name="Migliaia 43 3 2 3 2" xfId="8709" xr:uid="{00000000-0005-0000-0000-0000A1860000}"/>
    <cellStyle name="Migliaia 43 3 2 3 2 2" xfId="36002" xr:uid="{00000000-0005-0000-0000-0000A2860000}"/>
    <cellStyle name="Migliaia 43 3 2 3 2 3" xfId="41304" xr:uid="{00000000-0005-0000-0000-0000A3860000}"/>
    <cellStyle name="Migliaia 43 3 2 3 2 4" xfId="30443" xr:uid="{00000000-0005-0000-0000-0000A4860000}"/>
    <cellStyle name="Migliaia 43 3 2 3 3" xfId="8339" xr:uid="{00000000-0005-0000-0000-0000A5860000}"/>
    <cellStyle name="Migliaia 43 3 2 3 4" xfId="16979" xr:uid="{00000000-0005-0000-0000-0000A6860000}"/>
    <cellStyle name="Migliaia 43 3 2 3 4 2" xfId="38653" xr:uid="{00000000-0005-0000-0000-0000A7860000}"/>
    <cellStyle name="Migliaia 43 3 2 3 5" xfId="12895" xr:uid="{00000000-0005-0000-0000-0000A8860000}"/>
    <cellStyle name="Migliaia 43 3 2 4" xfId="7685" xr:uid="{00000000-0005-0000-0000-0000A9860000}"/>
    <cellStyle name="Migliaia 43 3 2 4 2" xfId="14401" xr:uid="{00000000-0005-0000-0000-0000AA860000}"/>
    <cellStyle name="Migliaia 43 3 2 4 2 2" xfId="36003" xr:uid="{00000000-0005-0000-0000-0000AB860000}"/>
    <cellStyle name="Migliaia 43 3 2 4 2 3" xfId="41305" xr:uid="{00000000-0005-0000-0000-0000AC860000}"/>
    <cellStyle name="Migliaia 43 3 2 4 3" xfId="33398" xr:uid="{00000000-0005-0000-0000-0000AD860000}"/>
    <cellStyle name="Migliaia 43 3 2 4 4" xfId="38654" xr:uid="{00000000-0005-0000-0000-0000AE860000}"/>
    <cellStyle name="Migliaia 43 3 2 4 5" xfId="13514" xr:uid="{00000000-0005-0000-0000-0000AF860000}"/>
    <cellStyle name="Migliaia 43 3 2 5" xfId="13619" xr:uid="{00000000-0005-0000-0000-0000B0860000}"/>
    <cellStyle name="Migliaia 43 3 2 5 2" xfId="30445" xr:uid="{00000000-0005-0000-0000-0000B1860000}"/>
    <cellStyle name="Migliaia 43 3 2 5 2 2" xfId="36004" xr:uid="{00000000-0005-0000-0000-0000B2860000}"/>
    <cellStyle name="Migliaia 43 3 2 5 2 3" xfId="41306" xr:uid="{00000000-0005-0000-0000-0000B3860000}"/>
    <cellStyle name="Migliaia 43 3 2 5 3" xfId="33399" xr:uid="{00000000-0005-0000-0000-0000B4860000}"/>
    <cellStyle name="Migliaia 43 3 2 5 4" xfId="38655" xr:uid="{00000000-0005-0000-0000-0000B5860000}"/>
    <cellStyle name="Migliaia 43 3 2 6" xfId="16977" xr:uid="{00000000-0005-0000-0000-0000B6860000}"/>
    <cellStyle name="Migliaia 43 3 2 6 2" xfId="30446" xr:uid="{00000000-0005-0000-0000-0000B7860000}"/>
    <cellStyle name="Migliaia 43 3 2 6 2 2" xfId="36005" xr:uid="{00000000-0005-0000-0000-0000B8860000}"/>
    <cellStyle name="Migliaia 43 3 2 6 2 3" xfId="41307" xr:uid="{00000000-0005-0000-0000-0000B9860000}"/>
    <cellStyle name="Migliaia 43 3 2 6 3" xfId="33400" xr:uid="{00000000-0005-0000-0000-0000BA860000}"/>
    <cellStyle name="Migliaia 43 3 2 6 4" xfId="38656" xr:uid="{00000000-0005-0000-0000-0000BB860000}"/>
    <cellStyle name="Migliaia 43 3 2 6 5" xfId="21338" xr:uid="{00000000-0005-0000-0000-0000BC860000}"/>
    <cellStyle name="Migliaia 43 3 2 7" xfId="21332" xr:uid="{00000000-0005-0000-0000-0000BD860000}"/>
    <cellStyle name="Migliaia 43 3 2 8" xfId="2548" xr:uid="{00000000-0005-0000-0000-0000BE860000}"/>
    <cellStyle name="Migliaia 43 3 3" xfId="2547" xr:uid="{00000000-0005-0000-0000-0000BF860000}"/>
    <cellStyle name="Migliaia 43 3 3 2" xfId="4521" xr:uid="{00000000-0005-0000-0000-0000C0860000}"/>
    <cellStyle name="Migliaia 43 3 3 2 2" xfId="6064" xr:uid="{00000000-0005-0000-0000-0000C1860000}"/>
    <cellStyle name="Migliaia 43 3 3 2 2 2" xfId="36007" xr:uid="{00000000-0005-0000-0000-0000C2860000}"/>
    <cellStyle name="Migliaia 43 3 3 2 2 3" xfId="41309" xr:uid="{00000000-0005-0000-0000-0000C3860000}"/>
    <cellStyle name="Migliaia 43 3 3 2 3" xfId="14543" xr:uid="{00000000-0005-0000-0000-0000C4860000}"/>
    <cellStyle name="Migliaia 43 3 3 2 4" xfId="16981" xr:uid="{00000000-0005-0000-0000-0000C5860000}"/>
    <cellStyle name="Migliaia 43 3 3 2 4 2" xfId="38658" xr:uid="{00000000-0005-0000-0000-0000C6860000}"/>
    <cellStyle name="Migliaia 43 3 3 2 5" xfId="12897" xr:uid="{00000000-0005-0000-0000-0000C7860000}"/>
    <cellStyle name="Migliaia 43 3 3 3" xfId="5816" xr:uid="{00000000-0005-0000-0000-0000C8860000}"/>
    <cellStyle name="Migliaia 43 3 3 3 2" xfId="30449" xr:uid="{00000000-0005-0000-0000-0000C9860000}"/>
    <cellStyle name="Migliaia 43 3 3 3 2 2" xfId="36008" xr:uid="{00000000-0005-0000-0000-0000CA860000}"/>
    <cellStyle name="Migliaia 43 3 3 3 2 3" xfId="41310" xr:uid="{00000000-0005-0000-0000-0000CB860000}"/>
    <cellStyle name="Migliaia 43 3 3 3 3" xfId="33403" xr:uid="{00000000-0005-0000-0000-0000CC860000}"/>
    <cellStyle name="Migliaia 43 3 3 3 4" xfId="38659" xr:uid="{00000000-0005-0000-0000-0000CD860000}"/>
    <cellStyle name="Migliaia 43 3 3 4" xfId="16980" xr:uid="{00000000-0005-0000-0000-0000CE860000}"/>
    <cellStyle name="Migliaia 43 3 3 4 2" xfId="30450" xr:uid="{00000000-0005-0000-0000-0000CF860000}"/>
    <cellStyle name="Migliaia 43 3 3 4 2 2" xfId="36009" xr:uid="{00000000-0005-0000-0000-0000D0860000}"/>
    <cellStyle name="Migliaia 43 3 3 4 2 3" xfId="41311" xr:uid="{00000000-0005-0000-0000-0000D1860000}"/>
    <cellStyle name="Migliaia 43 3 3 4 3" xfId="33404" xr:uid="{00000000-0005-0000-0000-0000D2860000}"/>
    <cellStyle name="Migliaia 43 3 3 4 4" xfId="38660" xr:uid="{00000000-0005-0000-0000-0000D3860000}"/>
    <cellStyle name="Migliaia 43 3 3 4 5" xfId="21342" xr:uid="{00000000-0005-0000-0000-0000D4860000}"/>
    <cellStyle name="Migliaia 43 3 3 5" xfId="21343" xr:uid="{00000000-0005-0000-0000-0000D5860000}"/>
    <cellStyle name="Migliaia 43 3 3 5 2" xfId="30451" xr:uid="{00000000-0005-0000-0000-0000D6860000}"/>
    <cellStyle name="Migliaia 43 3 3 5 2 2" xfId="36010" xr:uid="{00000000-0005-0000-0000-0000D7860000}"/>
    <cellStyle name="Migliaia 43 3 3 5 2 3" xfId="41312" xr:uid="{00000000-0005-0000-0000-0000D8860000}"/>
    <cellStyle name="Migliaia 43 3 3 5 3" xfId="33405" xr:uid="{00000000-0005-0000-0000-0000D9860000}"/>
    <cellStyle name="Migliaia 43 3 3 5 4" xfId="38661" xr:uid="{00000000-0005-0000-0000-0000DA860000}"/>
    <cellStyle name="Migliaia 43 3 3 6" xfId="30447" xr:uid="{00000000-0005-0000-0000-0000DB860000}"/>
    <cellStyle name="Migliaia 43 3 3 6 2" xfId="36006" xr:uid="{00000000-0005-0000-0000-0000DC860000}"/>
    <cellStyle name="Migliaia 43 3 3 6 3" xfId="41308" xr:uid="{00000000-0005-0000-0000-0000DD860000}"/>
    <cellStyle name="Migliaia 43 3 3 7" xfId="33401" xr:uid="{00000000-0005-0000-0000-0000DE860000}"/>
    <cellStyle name="Migliaia 43 3 3 8" xfId="38657" xr:uid="{00000000-0005-0000-0000-0000DF860000}"/>
    <cellStyle name="Migliaia 43 3 3 9" xfId="12896" xr:uid="{00000000-0005-0000-0000-0000E0860000}"/>
    <cellStyle name="Migliaia 43 3 4" xfId="3302" xr:uid="{00000000-0005-0000-0000-0000E1860000}"/>
    <cellStyle name="Migliaia 43 3 4 2" xfId="4812" xr:uid="{00000000-0005-0000-0000-0000E2860000}"/>
    <cellStyle name="Migliaia 43 3 4 2 2" xfId="10764" xr:uid="{00000000-0005-0000-0000-0000E3860000}"/>
    <cellStyle name="Migliaia 43 3 4 2 3" xfId="14439" xr:uid="{00000000-0005-0000-0000-0000E4860000}"/>
    <cellStyle name="Migliaia 43 3 4 2 4" xfId="16983" xr:uid="{00000000-0005-0000-0000-0000E5860000}"/>
    <cellStyle name="Migliaia 43 3 4 2 5" xfId="28710" xr:uid="{00000000-0005-0000-0000-0000E6860000}"/>
    <cellStyle name="Migliaia 43 3 4 2 6" xfId="12899" xr:uid="{00000000-0005-0000-0000-0000E7860000}"/>
    <cellStyle name="Migliaia 43 3 4 3" xfId="10012" xr:uid="{00000000-0005-0000-0000-0000E8860000}"/>
    <cellStyle name="Migliaia 43 3 4 3 2" xfId="31669" xr:uid="{00000000-0005-0000-0000-0000E9860000}"/>
    <cellStyle name="Migliaia 43 3 4 3 2 2" xfId="36829" xr:uid="{00000000-0005-0000-0000-0000EA860000}"/>
    <cellStyle name="Migliaia 43 3 4 3 2 3" xfId="42131" xr:uid="{00000000-0005-0000-0000-0000EB860000}"/>
    <cellStyle name="Migliaia 43 3 4 3 3" xfId="34178" xr:uid="{00000000-0005-0000-0000-0000EC860000}"/>
    <cellStyle name="Migliaia 43 3 4 3 4" xfId="39480" xr:uid="{00000000-0005-0000-0000-0000ED860000}"/>
    <cellStyle name="Migliaia 43 3 4 4" xfId="16982" xr:uid="{00000000-0005-0000-0000-0000EE860000}"/>
    <cellStyle name="Migliaia 43 3 4 4 2" xfId="36011" xr:uid="{00000000-0005-0000-0000-0000EF860000}"/>
    <cellStyle name="Migliaia 43 3 4 4 3" xfId="41313" xr:uid="{00000000-0005-0000-0000-0000F0860000}"/>
    <cellStyle name="Migliaia 43 3 4 4 4" xfId="30452" xr:uid="{00000000-0005-0000-0000-0000F1860000}"/>
    <cellStyle name="Migliaia 43 3 4 5" xfId="33406" xr:uid="{00000000-0005-0000-0000-0000F2860000}"/>
    <cellStyle name="Migliaia 43 3 4 6" xfId="38662" xr:uid="{00000000-0005-0000-0000-0000F3860000}"/>
    <cellStyle name="Migliaia 43 3 4 7" xfId="12898" xr:uid="{00000000-0005-0000-0000-0000F4860000}"/>
    <cellStyle name="Migliaia 43 3 5" xfId="4126" xr:uid="{00000000-0005-0000-0000-0000F5860000}"/>
    <cellStyle name="Migliaia 43 3 5 2" xfId="10596" xr:uid="{00000000-0005-0000-0000-0000F6860000}"/>
    <cellStyle name="Migliaia 43 3 5 2 2" xfId="31670" xr:uid="{00000000-0005-0000-0000-0000F7860000}"/>
    <cellStyle name="Migliaia 43 3 5 2 2 2" xfId="36830" xr:uid="{00000000-0005-0000-0000-0000F8860000}"/>
    <cellStyle name="Migliaia 43 3 5 2 2 3" xfId="42132" xr:uid="{00000000-0005-0000-0000-0000F9860000}"/>
    <cellStyle name="Migliaia 43 3 5 2 3" xfId="34179" xr:uid="{00000000-0005-0000-0000-0000FA860000}"/>
    <cellStyle name="Migliaia 43 3 5 2 4" xfId="39481" xr:uid="{00000000-0005-0000-0000-0000FB860000}"/>
    <cellStyle name="Migliaia 43 3 5 3" xfId="16984" xr:uid="{00000000-0005-0000-0000-0000FC860000}"/>
    <cellStyle name="Migliaia 43 3 5 3 2" xfId="36012" xr:uid="{00000000-0005-0000-0000-0000FD860000}"/>
    <cellStyle name="Migliaia 43 3 5 3 3" xfId="41314" xr:uid="{00000000-0005-0000-0000-0000FE860000}"/>
    <cellStyle name="Migliaia 43 3 5 3 4" xfId="30453" xr:uid="{00000000-0005-0000-0000-0000FF860000}"/>
    <cellStyle name="Migliaia 43 3 5 4" xfId="33407" xr:uid="{00000000-0005-0000-0000-000000870000}"/>
    <cellStyle name="Migliaia 43 3 5 5" xfId="38663" xr:uid="{00000000-0005-0000-0000-000001870000}"/>
    <cellStyle name="Migliaia 43 3 5 6" xfId="12900" xr:uid="{00000000-0005-0000-0000-000002870000}"/>
    <cellStyle name="Migliaia 43 3 6" xfId="3711" xr:uid="{00000000-0005-0000-0000-000003870000}"/>
    <cellStyle name="Migliaia 43 3 6 2" xfId="10301" xr:uid="{00000000-0005-0000-0000-000004870000}"/>
    <cellStyle name="Migliaia 43 3 6 2 2" xfId="36013" xr:uid="{00000000-0005-0000-0000-000005870000}"/>
    <cellStyle name="Migliaia 43 3 6 2 3" xfId="41315" xr:uid="{00000000-0005-0000-0000-000006870000}"/>
    <cellStyle name="Migliaia 43 3 6 3" xfId="14330" xr:uid="{00000000-0005-0000-0000-000007870000}"/>
    <cellStyle name="Migliaia 43 3 6 4" xfId="16985" xr:uid="{00000000-0005-0000-0000-000008870000}"/>
    <cellStyle name="Migliaia 43 3 6 4 2" xfId="38664" xr:uid="{00000000-0005-0000-0000-000009870000}"/>
    <cellStyle name="Migliaia 43 3 6 5" xfId="12901" xr:uid="{00000000-0005-0000-0000-00000A870000}"/>
    <cellStyle name="Migliaia 43 3 7" xfId="7519" xr:uid="{00000000-0005-0000-0000-00000B870000}"/>
    <cellStyle name="Migliaia 43 3 7 2" xfId="30455" xr:uid="{00000000-0005-0000-0000-00000C870000}"/>
    <cellStyle name="Migliaia 43 3 7 2 2" xfId="36014" xr:uid="{00000000-0005-0000-0000-00000D870000}"/>
    <cellStyle name="Migliaia 43 3 7 2 3" xfId="41316" xr:uid="{00000000-0005-0000-0000-00000E870000}"/>
    <cellStyle name="Migliaia 43 3 7 3" xfId="33409" xr:uid="{00000000-0005-0000-0000-00000F870000}"/>
    <cellStyle name="Migliaia 43 3 7 4" xfId="38665" xr:uid="{00000000-0005-0000-0000-000010870000}"/>
    <cellStyle name="Migliaia 43 3 8" xfId="13620" xr:uid="{00000000-0005-0000-0000-000011870000}"/>
    <cellStyle name="Migliaia 43 3 8 2" xfId="30456" xr:uid="{00000000-0005-0000-0000-000012870000}"/>
    <cellStyle name="Migliaia 43 3 8 2 2" xfId="36015" xr:uid="{00000000-0005-0000-0000-000013870000}"/>
    <cellStyle name="Migliaia 43 3 8 2 3" xfId="41317" xr:uid="{00000000-0005-0000-0000-000014870000}"/>
    <cellStyle name="Migliaia 43 3 8 3" xfId="33410" xr:uid="{00000000-0005-0000-0000-000015870000}"/>
    <cellStyle name="Migliaia 43 3 8 4" xfId="38666" xr:uid="{00000000-0005-0000-0000-000016870000}"/>
    <cellStyle name="Migliaia 43 3 8 5" xfId="21348" xr:uid="{00000000-0005-0000-0000-000017870000}"/>
    <cellStyle name="Migliaia 43 3 9" xfId="16976" xr:uid="{00000000-0005-0000-0000-000018870000}"/>
    <cellStyle name="Migliaia 43 4" xfId="591" xr:uid="{00000000-0005-0000-0000-000019870000}"/>
    <cellStyle name="Migliaia 43 4 2" xfId="4523" xr:uid="{00000000-0005-0000-0000-00001A870000}"/>
    <cellStyle name="Migliaia 43 4 2 2" xfId="5163" xr:uid="{00000000-0005-0000-0000-00001B870000}"/>
    <cellStyle name="Migliaia 43 4 2 2 2" xfId="30457" xr:uid="{00000000-0005-0000-0000-00001C870000}"/>
    <cellStyle name="Migliaia 43 4 2 2 2 2" xfId="36016" xr:uid="{00000000-0005-0000-0000-00001D870000}"/>
    <cellStyle name="Migliaia 43 4 2 2 2 3" xfId="41318" xr:uid="{00000000-0005-0000-0000-00001E870000}"/>
    <cellStyle name="Migliaia 43 4 2 2 3" xfId="33411" xr:uid="{00000000-0005-0000-0000-00001F870000}"/>
    <cellStyle name="Migliaia 43 4 2 2 4" xfId="38667" xr:uid="{00000000-0005-0000-0000-000020870000}"/>
    <cellStyle name="Migliaia 43 4 2 3" xfId="8340" xr:uid="{00000000-0005-0000-0000-000021870000}"/>
    <cellStyle name="Migliaia 43 4 2 3 2" xfId="30458" xr:uid="{00000000-0005-0000-0000-000022870000}"/>
    <cellStyle name="Migliaia 43 4 2 3 2 2" xfId="36017" xr:uid="{00000000-0005-0000-0000-000023870000}"/>
    <cellStyle name="Migliaia 43 4 2 3 2 3" xfId="41319" xr:uid="{00000000-0005-0000-0000-000024870000}"/>
    <cellStyle name="Migliaia 43 4 2 3 3" xfId="33412" xr:uid="{00000000-0005-0000-0000-000025870000}"/>
    <cellStyle name="Migliaia 43 4 2 3 4" xfId="38668" xr:uid="{00000000-0005-0000-0000-000026870000}"/>
    <cellStyle name="Migliaia 43 4 2 4" xfId="7687" xr:uid="{00000000-0005-0000-0000-000027870000}"/>
    <cellStyle name="Migliaia 43 4 2 5" xfId="7090" xr:uid="{00000000-0005-0000-0000-000028870000}"/>
    <cellStyle name="Migliaia 43 4 2 5 2" xfId="17863" xr:uid="{00000000-0005-0000-0000-000029870000}"/>
    <cellStyle name="Migliaia 43 4 2 5 3" xfId="43649" xr:uid="{00000000-0005-0000-0000-00002A870000}"/>
    <cellStyle name="Migliaia 43 4 2 5 4" xfId="46856" xr:uid="{00000000-0005-0000-0000-00002B870000}"/>
    <cellStyle name="Migliaia 43 4 2 5 5" xfId="49872" xr:uid="{00000000-0005-0000-0000-00002C870000}"/>
    <cellStyle name="Migliaia 43 4 2 6" xfId="16987" xr:uid="{00000000-0005-0000-0000-00002D870000}"/>
    <cellStyle name="Migliaia 43 4 2 7" xfId="21350" xr:uid="{00000000-0005-0000-0000-00002E870000}"/>
    <cellStyle name="Migliaia 43 4 3" xfId="5164" xr:uid="{00000000-0005-0000-0000-00002F870000}"/>
    <cellStyle name="Migliaia 43 4 3 2" xfId="14544" xr:uid="{00000000-0005-0000-0000-000030870000}"/>
    <cellStyle name="Migliaia 43 4 3 2 2" xfId="36018" xr:uid="{00000000-0005-0000-0000-000031870000}"/>
    <cellStyle name="Migliaia 43 4 3 2 3" xfId="41320" xr:uid="{00000000-0005-0000-0000-000032870000}"/>
    <cellStyle name="Migliaia 43 4 3 3" xfId="33413" xr:uid="{00000000-0005-0000-0000-000033870000}"/>
    <cellStyle name="Migliaia 43 4 3 4" xfId="38669" xr:uid="{00000000-0005-0000-0000-000034870000}"/>
    <cellStyle name="Migliaia 43 4 3 5" xfId="13618" xr:uid="{00000000-0005-0000-0000-000035870000}"/>
    <cellStyle name="Migliaia 43 4 4" xfId="8341" xr:uid="{00000000-0005-0000-0000-000036870000}"/>
    <cellStyle name="Migliaia 43 4 4 2" xfId="30460" xr:uid="{00000000-0005-0000-0000-000037870000}"/>
    <cellStyle name="Migliaia 43 4 4 2 2" xfId="36019" xr:uid="{00000000-0005-0000-0000-000038870000}"/>
    <cellStyle name="Migliaia 43 4 4 2 3" xfId="41321" xr:uid="{00000000-0005-0000-0000-000039870000}"/>
    <cellStyle name="Migliaia 43 4 4 3" xfId="33414" xr:uid="{00000000-0005-0000-0000-00003A870000}"/>
    <cellStyle name="Migliaia 43 4 4 4" xfId="38670" xr:uid="{00000000-0005-0000-0000-00003B870000}"/>
    <cellStyle name="Migliaia 43 4 5" xfId="7686" xr:uid="{00000000-0005-0000-0000-00003C870000}"/>
    <cellStyle name="Migliaia 43 4 5 2" xfId="30461" xr:uid="{00000000-0005-0000-0000-00003D870000}"/>
    <cellStyle name="Migliaia 43 4 5 2 2" xfId="36020" xr:uid="{00000000-0005-0000-0000-00003E870000}"/>
    <cellStyle name="Migliaia 43 4 5 2 3" xfId="41322" xr:uid="{00000000-0005-0000-0000-00003F870000}"/>
    <cellStyle name="Migliaia 43 4 5 3" xfId="33415" xr:uid="{00000000-0005-0000-0000-000040870000}"/>
    <cellStyle name="Migliaia 43 4 5 4" xfId="38671" xr:uid="{00000000-0005-0000-0000-000041870000}"/>
    <cellStyle name="Migliaia 43 4 6" xfId="7089" xr:uid="{00000000-0005-0000-0000-000042870000}"/>
    <cellStyle name="Migliaia 43 4 6 2" xfId="17862" xr:uid="{00000000-0005-0000-0000-000043870000}"/>
    <cellStyle name="Migliaia 43 4 6 2 2" xfId="36021" xr:uid="{00000000-0005-0000-0000-000044870000}"/>
    <cellStyle name="Migliaia 43 4 6 2 3" xfId="41323" xr:uid="{00000000-0005-0000-0000-000045870000}"/>
    <cellStyle name="Migliaia 43 4 6 2 4" xfId="30462" xr:uid="{00000000-0005-0000-0000-000046870000}"/>
    <cellStyle name="Migliaia 43 4 6 3" xfId="33416" xr:uid="{00000000-0005-0000-0000-000047870000}"/>
    <cellStyle name="Migliaia 43 4 6 4" xfId="38672" xr:uid="{00000000-0005-0000-0000-000048870000}"/>
    <cellStyle name="Migliaia 43 4 6 5" xfId="21356" xr:uid="{00000000-0005-0000-0000-000049870000}"/>
    <cellStyle name="Migliaia 43 4 6 6" xfId="43549" xr:uid="{00000000-0005-0000-0000-00004A870000}"/>
    <cellStyle name="Migliaia 43 4 6 7" xfId="46855" xr:uid="{00000000-0005-0000-0000-00004B870000}"/>
    <cellStyle name="Migliaia 43 4 6 8" xfId="49871" xr:uid="{00000000-0005-0000-0000-00004C870000}"/>
    <cellStyle name="Migliaia 43 4 7" xfId="16986" xr:uid="{00000000-0005-0000-0000-00004D870000}"/>
    <cellStyle name="Migliaia 43 4 7 2" xfId="30463" xr:uid="{00000000-0005-0000-0000-00004E870000}"/>
    <cellStyle name="Migliaia 43 4 7 2 2" xfId="36022" xr:uid="{00000000-0005-0000-0000-00004F870000}"/>
    <cellStyle name="Migliaia 43 4 7 2 3" xfId="41324" xr:uid="{00000000-0005-0000-0000-000050870000}"/>
    <cellStyle name="Migliaia 43 4 7 3" xfId="33417" xr:uid="{00000000-0005-0000-0000-000051870000}"/>
    <cellStyle name="Migliaia 43 4 7 4" xfId="38673" xr:uid="{00000000-0005-0000-0000-000052870000}"/>
    <cellStyle name="Migliaia 43 4 7 5" xfId="21357" xr:uid="{00000000-0005-0000-0000-000053870000}"/>
    <cellStyle name="Migliaia 43 4 8" xfId="21349" xr:uid="{00000000-0005-0000-0000-000054870000}"/>
    <cellStyle name="Migliaia 43 4 9" xfId="2549" xr:uid="{00000000-0005-0000-0000-000055870000}"/>
    <cellStyle name="Migliaia 43 5" xfId="592" xr:uid="{00000000-0005-0000-0000-000056870000}"/>
    <cellStyle name="Migliaia 43 5 2" xfId="4524" xr:uid="{00000000-0005-0000-0000-000057870000}"/>
    <cellStyle name="Migliaia 43 5 2 2" xfId="14782" xr:uid="{00000000-0005-0000-0000-000058870000}"/>
    <cellStyle name="Migliaia 43 5 2 2 2" xfId="36023" xr:uid="{00000000-0005-0000-0000-000059870000}"/>
    <cellStyle name="Migliaia 43 5 2 2 3" xfId="41325" xr:uid="{00000000-0005-0000-0000-00005A870000}"/>
    <cellStyle name="Migliaia 43 5 2 3" xfId="16989" xr:uid="{00000000-0005-0000-0000-00005B870000}"/>
    <cellStyle name="Migliaia 43 5 2 3 2" xfId="33418" xr:uid="{00000000-0005-0000-0000-00005C870000}"/>
    <cellStyle name="Migliaia 43 5 2 4" xfId="38674" xr:uid="{00000000-0005-0000-0000-00005D870000}"/>
    <cellStyle name="Migliaia 43 5 2 5" xfId="12902" xr:uid="{00000000-0005-0000-0000-00005E870000}"/>
    <cellStyle name="Migliaia 43 5 3" xfId="7688" xr:uid="{00000000-0005-0000-0000-00005F870000}"/>
    <cellStyle name="Migliaia 43 5 3 2" xfId="30465" xr:uid="{00000000-0005-0000-0000-000060870000}"/>
    <cellStyle name="Migliaia 43 5 3 2 2" xfId="36024" xr:uid="{00000000-0005-0000-0000-000061870000}"/>
    <cellStyle name="Migliaia 43 5 3 2 3" xfId="41326" xr:uid="{00000000-0005-0000-0000-000062870000}"/>
    <cellStyle name="Migliaia 43 5 3 3" xfId="33419" xr:uid="{00000000-0005-0000-0000-000063870000}"/>
    <cellStyle name="Migliaia 43 5 3 4" xfId="38675" xr:uid="{00000000-0005-0000-0000-000064870000}"/>
    <cellStyle name="Migliaia 43 5 4" xfId="7091" xr:uid="{00000000-0005-0000-0000-000065870000}"/>
    <cellStyle name="Migliaia 43 5 4 2" xfId="17864" xr:uid="{00000000-0005-0000-0000-000066870000}"/>
    <cellStyle name="Migliaia 43 5 4 2 2" xfId="36025" xr:uid="{00000000-0005-0000-0000-000067870000}"/>
    <cellStyle name="Migliaia 43 5 4 2 3" xfId="41327" xr:uid="{00000000-0005-0000-0000-000068870000}"/>
    <cellStyle name="Migliaia 43 5 4 2 4" xfId="30466" xr:uid="{00000000-0005-0000-0000-000069870000}"/>
    <cellStyle name="Migliaia 43 5 4 3" xfId="33420" xr:uid="{00000000-0005-0000-0000-00006A870000}"/>
    <cellStyle name="Migliaia 43 5 4 4" xfId="38676" xr:uid="{00000000-0005-0000-0000-00006B870000}"/>
    <cellStyle name="Migliaia 43 5 4 5" xfId="21361" xr:uid="{00000000-0005-0000-0000-00006C870000}"/>
    <cellStyle name="Migliaia 43 5 4 6" xfId="42544" xr:uid="{00000000-0005-0000-0000-00006D870000}"/>
    <cellStyle name="Migliaia 43 5 4 7" xfId="46857" xr:uid="{00000000-0005-0000-0000-00006E870000}"/>
    <cellStyle name="Migliaia 43 5 4 8" xfId="49873" xr:uid="{00000000-0005-0000-0000-00006F870000}"/>
    <cellStyle name="Migliaia 43 5 5" xfId="16988" xr:uid="{00000000-0005-0000-0000-000070870000}"/>
    <cellStyle name="Migliaia 43 5 5 2" xfId="30467" xr:uid="{00000000-0005-0000-0000-000071870000}"/>
    <cellStyle name="Migliaia 43 5 5 2 2" xfId="36026" xr:uid="{00000000-0005-0000-0000-000072870000}"/>
    <cellStyle name="Migliaia 43 5 5 2 3" xfId="41328" xr:uid="{00000000-0005-0000-0000-000073870000}"/>
    <cellStyle name="Migliaia 43 5 5 3" xfId="33421" xr:uid="{00000000-0005-0000-0000-000074870000}"/>
    <cellStyle name="Migliaia 43 5 5 4" xfId="38677" xr:uid="{00000000-0005-0000-0000-000075870000}"/>
    <cellStyle name="Migliaia 43 5 5 5" xfId="21362" xr:uid="{00000000-0005-0000-0000-000076870000}"/>
    <cellStyle name="Migliaia 43 5 6" xfId="21363" xr:uid="{00000000-0005-0000-0000-000077870000}"/>
    <cellStyle name="Migliaia 43 5 6 2" xfId="30468" xr:uid="{00000000-0005-0000-0000-000078870000}"/>
    <cellStyle name="Migliaia 43 5 6 2 2" xfId="36027" xr:uid="{00000000-0005-0000-0000-000079870000}"/>
    <cellStyle name="Migliaia 43 5 6 2 3" xfId="41329" xr:uid="{00000000-0005-0000-0000-00007A870000}"/>
    <cellStyle name="Migliaia 43 5 6 3" xfId="33422" xr:uid="{00000000-0005-0000-0000-00007B870000}"/>
    <cellStyle name="Migliaia 43 5 6 4" xfId="38678" xr:uid="{00000000-0005-0000-0000-00007C870000}"/>
    <cellStyle name="Migliaia 43 5 7" xfId="21358" xr:uid="{00000000-0005-0000-0000-00007D870000}"/>
    <cellStyle name="Migliaia 43 5 8" xfId="2550" xr:uid="{00000000-0005-0000-0000-00007E870000}"/>
    <cellStyle name="Migliaia 43 6" xfId="2545" xr:uid="{00000000-0005-0000-0000-00007F870000}"/>
    <cellStyle name="Migliaia 43 6 2" xfId="4519" xr:uid="{00000000-0005-0000-0000-000080870000}"/>
    <cellStyle name="Migliaia 43 6 2 2" xfId="6063" xr:uid="{00000000-0005-0000-0000-000081870000}"/>
    <cellStyle name="Migliaia 43 6 2 3" xfId="14950" xr:uid="{00000000-0005-0000-0000-000082870000}"/>
    <cellStyle name="Migliaia 43 6 2 4" xfId="16991" xr:uid="{00000000-0005-0000-0000-000083870000}"/>
    <cellStyle name="Migliaia 43 6 2 5" xfId="28712" xr:uid="{00000000-0005-0000-0000-000084870000}"/>
    <cellStyle name="Migliaia 43 6 2 6" xfId="12904" xr:uid="{00000000-0005-0000-0000-000085870000}"/>
    <cellStyle name="Migliaia 43 6 3" xfId="5815" xr:uid="{00000000-0005-0000-0000-000086870000}"/>
    <cellStyle name="Migliaia 43 6 3 2" xfId="31671" xr:uid="{00000000-0005-0000-0000-000087870000}"/>
    <cellStyle name="Migliaia 43 6 3 2 2" xfId="36831" xr:uid="{00000000-0005-0000-0000-000088870000}"/>
    <cellStyle name="Migliaia 43 6 3 2 3" xfId="42133" xr:uid="{00000000-0005-0000-0000-000089870000}"/>
    <cellStyle name="Migliaia 43 6 3 3" xfId="34180" xr:uid="{00000000-0005-0000-0000-00008A870000}"/>
    <cellStyle name="Migliaia 43 6 3 4" xfId="39482" xr:uid="{00000000-0005-0000-0000-00008B870000}"/>
    <cellStyle name="Migliaia 43 6 4" xfId="16990" xr:uid="{00000000-0005-0000-0000-00008C870000}"/>
    <cellStyle name="Migliaia 43 6 4 2" xfId="36028" xr:uid="{00000000-0005-0000-0000-00008D870000}"/>
    <cellStyle name="Migliaia 43 6 4 3" xfId="41330" xr:uid="{00000000-0005-0000-0000-00008E870000}"/>
    <cellStyle name="Migliaia 43 6 4 4" xfId="30469" xr:uid="{00000000-0005-0000-0000-00008F870000}"/>
    <cellStyle name="Migliaia 43 6 5" xfId="33423" xr:uid="{00000000-0005-0000-0000-000090870000}"/>
    <cellStyle name="Migliaia 43 6 6" xfId="38679" xr:uid="{00000000-0005-0000-0000-000091870000}"/>
    <cellStyle name="Migliaia 43 6 7" xfId="12903" xr:uid="{00000000-0005-0000-0000-000092870000}"/>
    <cellStyle name="Migliaia 43 7" xfId="4124" xr:uid="{00000000-0005-0000-0000-000093870000}"/>
    <cellStyle name="Migliaia 43 7 2" xfId="10594" xr:uid="{00000000-0005-0000-0000-000094870000}"/>
    <cellStyle name="Migliaia 43 7 2 2" xfId="31672" xr:uid="{00000000-0005-0000-0000-000095870000}"/>
    <cellStyle name="Migliaia 43 7 2 2 2" xfId="36832" xr:uid="{00000000-0005-0000-0000-000096870000}"/>
    <cellStyle name="Migliaia 43 7 2 2 3" xfId="42134" xr:uid="{00000000-0005-0000-0000-000097870000}"/>
    <cellStyle name="Migliaia 43 7 2 3" xfId="34181" xr:uid="{00000000-0005-0000-0000-000098870000}"/>
    <cellStyle name="Migliaia 43 7 2 4" xfId="39483" xr:uid="{00000000-0005-0000-0000-000099870000}"/>
    <cellStyle name="Migliaia 43 7 3" xfId="16992" xr:uid="{00000000-0005-0000-0000-00009A870000}"/>
    <cellStyle name="Migliaia 43 7 3 2" xfId="36029" xr:uid="{00000000-0005-0000-0000-00009B870000}"/>
    <cellStyle name="Migliaia 43 7 3 3" xfId="41331" xr:uid="{00000000-0005-0000-0000-00009C870000}"/>
    <cellStyle name="Migliaia 43 7 3 4" xfId="30470" xr:uid="{00000000-0005-0000-0000-00009D870000}"/>
    <cellStyle name="Migliaia 43 7 4" xfId="33424" xr:uid="{00000000-0005-0000-0000-00009E870000}"/>
    <cellStyle name="Migliaia 43 7 5" xfId="38680" xr:uid="{00000000-0005-0000-0000-00009F870000}"/>
    <cellStyle name="Migliaia 43 7 6" xfId="12905" xr:uid="{00000000-0005-0000-0000-0000A0870000}"/>
    <cellStyle name="Migliaia 43 8" xfId="3709" xr:uid="{00000000-0005-0000-0000-0000A1870000}"/>
    <cellStyle name="Migliaia 43 8 2" xfId="10299" xr:uid="{00000000-0005-0000-0000-0000A2870000}"/>
    <cellStyle name="Migliaia 43 8 2 2" xfId="31673" xr:uid="{00000000-0005-0000-0000-0000A3870000}"/>
    <cellStyle name="Migliaia 43 8 2 2 2" xfId="36833" xr:uid="{00000000-0005-0000-0000-0000A4870000}"/>
    <cellStyle name="Migliaia 43 8 2 2 3" xfId="42135" xr:uid="{00000000-0005-0000-0000-0000A5870000}"/>
    <cellStyle name="Migliaia 43 8 2 3" xfId="34182" xr:uid="{00000000-0005-0000-0000-0000A6870000}"/>
    <cellStyle name="Migliaia 43 8 2 4" xfId="39484" xr:uid="{00000000-0005-0000-0000-0000A7870000}"/>
    <cellStyle name="Migliaia 43 8 3" xfId="16993" xr:uid="{00000000-0005-0000-0000-0000A8870000}"/>
    <cellStyle name="Migliaia 43 8 3 2" xfId="36030" xr:uid="{00000000-0005-0000-0000-0000A9870000}"/>
    <cellStyle name="Migliaia 43 8 3 3" xfId="41332" xr:uid="{00000000-0005-0000-0000-0000AA870000}"/>
    <cellStyle name="Migliaia 43 8 3 4" xfId="30471" xr:uid="{00000000-0005-0000-0000-0000AB870000}"/>
    <cellStyle name="Migliaia 43 8 4" xfId="33425" xr:uid="{00000000-0005-0000-0000-0000AC870000}"/>
    <cellStyle name="Migliaia 43 8 5" xfId="38681" xr:uid="{00000000-0005-0000-0000-0000AD870000}"/>
    <cellStyle name="Migliaia 43 8 6" xfId="12906" xr:uid="{00000000-0005-0000-0000-0000AE870000}"/>
    <cellStyle name="Migliaia 43 9" xfId="13513" xr:uid="{00000000-0005-0000-0000-0000AF870000}"/>
    <cellStyle name="Migliaia 43 9 2" xfId="30472" xr:uid="{00000000-0005-0000-0000-0000B0870000}"/>
    <cellStyle name="Migliaia 43 9 2 2" xfId="36031" xr:uid="{00000000-0005-0000-0000-0000B1870000}"/>
    <cellStyle name="Migliaia 43 9 2 3" xfId="41333" xr:uid="{00000000-0005-0000-0000-0000B2870000}"/>
    <cellStyle name="Migliaia 43 9 3" xfId="33426" xr:uid="{00000000-0005-0000-0000-0000B3870000}"/>
    <cellStyle name="Migliaia 43 9 4" xfId="38682" xr:uid="{00000000-0005-0000-0000-0000B4870000}"/>
    <cellStyle name="Migliaia 44" xfId="593" xr:uid="{00000000-0005-0000-0000-0000B5870000}"/>
    <cellStyle name="Migliaia 44 10" xfId="16994" xr:uid="{00000000-0005-0000-0000-0000B6870000}"/>
    <cellStyle name="Migliaia 44 10 2" xfId="36032" xr:uid="{00000000-0005-0000-0000-0000B7870000}"/>
    <cellStyle name="Migliaia 44 10 3" xfId="41334" xr:uid="{00000000-0005-0000-0000-0000B8870000}"/>
    <cellStyle name="Migliaia 44 10 4" xfId="30473" xr:uid="{00000000-0005-0000-0000-0000B9870000}"/>
    <cellStyle name="Migliaia 44 11" xfId="33427" xr:uid="{00000000-0005-0000-0000-0000BA870000}"/>
    <cellStyle name="Migliaia 44 12" xfId="38683" xr:uid="{00000000-0005-0000-0000-0000BB870000}"/>
    <cellStyle name="Migliaia 44 13" xfId="1895" xr:uid="{00000000-0005-0000-0000-0000BC870000}"/>
    <cellStyle name="Migliaia 44 2" xfId="594" xr:uid="{00000000-0005-0000-0000-0000BD870000}"/>
    <cellStyle name="Migliaia 44 2 2" xfId="2552" xr:uid="{00000000-0005-0000-0000-0000BE870000}"/>
    <cellStyle name="Migliaia 44 2 2 2" xfId="4526" xr:uid="{00000000-0005-0000-0000-0000BF870000}"/>
    <cellStyle name="Migliaia 44 2 2 2 2" xfId="10705" xr:uid="{00000000-0005-0000-0000-0000C0870000}"/>
    <cellStyle name="Migliaia 44 2 2 2 2 2" xfId="36033" xr:uid="{00000000-0005-0000-0000-0000C1870000}"/>
    <cellStyle name="Migliaia 44 2 2 2 2 3" xfId="41335" xr:uid="{00000000-0005-0000-0000-0000C2870000}"/>
    <cellStyle name="Migliaia 44 2 2 2 3" xfId="14783" xr:uid="{00000000-0005-0000-0000-0000C3870000}"/>
    <cellStyle name="Migliaia 44 2 2 2 4" xfId="16997" xr:uid="{00000000-0005-0000-0000-0000C4870000}"/>
    <cellStyle name="Migliaia 44 2 2 2 4 2" xfId="38684" xr:uid="{00000000-0005-0000-0000-0000C5870000}"/>
    <cellStyle name="Migliaia 44 2 2 2 5" xfId="12907" xr:uid="{00000000-0005-0000-0000-0000C6870000}"/>
    <cellStyle name="Migliaia 44 2 2 3" xfId="7930" xr:uid="{00000000-0005-0000-0000-0000C7870000}"/>
    <cellStyle name="Migliaia 44 2 2 3 2" xfId="31674" xr:uid="{00000000-0005-0000-0000-0000C8870000}"/>
    <cellStyle name="Migliaia 44 2 2 3 2 2" xfId="36834" xr:uid="{00000000-0005-0000-0000-0000C9870000}"/>
    <cellStyle name="Migliaia 44 2 2 3 2 3" xfId="42136" xr:uid="{00000000-0005-0000-0000-0000CA870000}"/>
    <cellStyle name="Migliaia 44 2 2 3 3" xfId="34183" xr:uid="{00000000-0005-0000-0000-0000CB870000}"/>
    <cellStyle name="Migliaia 44 2 2 3 4" xfId="39485" xr:uid="{00000000-0005-0000-0000-0000CC870000}"/>
    <cellStyle name="Migliaia 44 2 2 4" xfId="7092" xr:uid="{00000000-0005-0000-0000-0000CD870000}"/>
    <cellStyle name="Migliaia 44 2 2 4 2" xfId="17865" xr:uid="{00000000-0005-0000-0000-0000CE870000}"/>
    <cellStyle name="Migliaia 44 2 2 4 3" xfId="43889" xr:uid="{00000000-0005-0000-0000-0000CF870000}"/>
    <cellStyle name="Migliaia 44 2 2 4 4" xfId="46858" xr:uid="{00000000-0005-0000-0000-0000D0870000}"/>
    <cellStyle name="Migliaia 44 2 2 4 5" xfId="49874" xr:uid="{00000000-0005-0000-0000-0000D1870000}"/>
    <cellStyle name="Migliaia 44 2 2 5" xfId="16996" xr:uid="{00000000-0005-0000-0000-0000D2870000}"/>
    <cellStyle name="Migliaia 44 2 2 6" xfId="21370" xr:uid="{00000000-0005-0000-0000-0000D3870000}"/>
    <cellStyle name="Migliaia 44 2 3" xfId="4128" xr:uid="{00000000-0005-0000-0000-0000D4870000}"/>
    <cellStyle name="Migliaia 44 2 3 2" xfId="10598" xr:uid="{00000000-0005-0000-0000-0000D5870000}"/>
    <cellStyle name="Migliaia 44 2 3 2 2" xfId="31675" xr:uid="{00000000-0005-0000-0000-0000D6870000}"/>
    <cellStyle name="Migliaia 44 2 3 2 2 2" xfId="36835" xr:uid="{00000000-0005-0000-0000-0000D7870000}"/>
    <cellStyle name="Migliaia 44 2 3 2 2 3" xfId="42137" xr:uid="{00000000-0005-0000-0000-0000D8870000}"/>
    <cellStyle name="Migliaia 44 2 3 2 3" xfId="34184" xr:uid="{00000000-0005-0000-0000-0000D9870000}"/>
    <cellStyle name="Migliaia 44 2 3 2 4" xfId="39486" xr:uid="{00000000-0005-0000-0000-0000DA870000}"/>
    <cellStyle name="Migliaia 44 2 3 3" xfId="16998" xr:uid="{00000000-0005-0000-0000-0000DB870000}"/>
    <cellStyle name="Migliaia 44 2 3 3 2" xfId="36034" xr:uid="{00000000-0005-0000-0000-0000DC870000}"/>
    <cellStyle name="Migliaia 44 2 3 3 3" xfId="41336" xr:uid="{00000000-0005-0000-0000-0000DD870000}"/>
    <cellStyle name="Migliaia 44 2 3 3 4" xfId="30475" xr:uid="{00000000-0005-0000-0000-0000DE870000}"/>
    <cellStyle name="Migliaia 44 2 3 4" xfId="33429" xr:uid="{00000000-0005-0000-0000-0000DF870000}"/>
    <cellStyle name="Migliaia 44 2 3 5" xfId="38685" xr:uid="{00000000-0005-0000-0000-0000E0870000}"/>
    <cellStyle name="Migliaia 44 2 3 6" xfId="12908" xr:uid="{00000000-0005-0000-0000-0000E1870000}"/>
    <cellStyle name="Migliaia 44 2 4" xfId="3714" xr:uid="{00000000-0005-0000-0000-0000E2870000}"/>
    <cellStyle name="Migliaia 44 2 4 2" xfId="10303" xr:uid="{00000000-0005-0000-0000-0000E3870000}"/>
    <cellStyle name="Migliaia 44 2 4 2 2" xfId="36035" xr:uid="{00000000-0005-0000-0000-0000E4870000}"/>
    <cellStyle name="Migliaia 44 2 4 2 3" xfId="41337" xr:uid="{00000000-0005-0000-0000-0000E5870000}"/>
    <cellStyle name="Migliaia 44 2 4 3" xfId="14915" xr:uid="{00000000-0005-0000-0000-0000E6870000}"/>
    <cellStyle name="Migliaia 44 2 4 4" xfId="16999" xr:uid="{00000000-0005-0000-0000-0000E7870000}"/>
    <cellStyle name="Migliaia 44 2 4 4 2" xfId="38686" xr:uid="{00000000-0005-0000-0000-0000E8870000}"/>
    <cellStyle name="Migliaia 44 2 4 5" xfId="12909" xr:uid="{00000000-0005-0000-0000-0000E9870000}"/>
    <cellStyle name="Migliaia 44 2 5" xfId="9445" xr:uid="{00000000-0005-0000-0000-0000EA870000}"/>
    <cellStyle name="Migliaia 44 2 5 2" xfId="30476" xr:uid="{00000000-0005-0000-0000-0000EB870000}"/>
    <cellStyle name="Migliaia 44 2 5 2 2" xfId="36036" xr:uid="{00000000-0005-0000-0000-0000EC870000}"/>
    <cellStyle name="Migliaia 44 2 5 2 3" xfId="41338" xr:uid="{00000000-0005-0000-0000-0000ED870000}"/>
    <cellStyle name="Migliaia 44 2 5 3" xfId="33430" xr:uid="{00000000-0005-0000-0000-0000EE870000}"/>
    <cellStyle name="Migliaia 44 2 5 4" xfId="38687" xr:uid="{00000000-0005-0000-0000-0000EF870000}"/>
    <cellStyle name="Migliaia 44 2 6" xfId="16995" xr:uid="{00000000-0005-0000-0000-0000F0870000}"/>
    <cellStyle name="Migliaia 44 2 6 2" xfId="30477" xr:uid="{00000000-0005-0000-0000-0000F1870000}"/>
    <cellStyle name="Migliaia 44 2 6 2 2" xfId="36037" xr:uid="{00000000-0005-0000-0000-0000F2870000}"/>
    <cellStyle name="Migliaia 44 2 6 2 3" xfId="41339" xr:uid="{00000000-0005-0000-0000-0000F3870000}"/>
    <cellStyle name="Migliaia 44 2 6 3" xfId="33431" xr:uid="{00000000-0005-0000-0000-0000F4870000}"/>
    <cellStyle name="Migliaia 44 2 6 4" xfId="38688" xr:uid="{00000000-0005-0000-0000-0000F5870000}"/>
    <cellStyle name="Migliaia 44 2 6 5" xfId="21372" xr:uid="{00000000-0005-0000-0000-0000F6870000}"/>
    <cellStyle name="Migliaia 44 2 7" xfId="21369" xr:uid="{00000000-0005-0000-0000-0000F7870000}"/>
    <cellStyle name="Migliaia 44 2 8" xfId="1896" xr:uid="{00000000-0005-0000-0000-0000F8870000}"/>
    <cellStyle name="Migliaia 44 3" xfId="595" xr:uid="{00000000-0005-0000-0000-0000F9870000}"/>
    <cellStyle name="Migliaia 44 3 10" xfId="21373" xr:uid="{00000000-0005-0000-0000-0000FA870000}"/>
    <cellStyle name="Migliaia 44 3 11" xfId="12910" xr:uid="{00000000-0005-0000-0000-0000FB870000}"/>
    <cellStyle name="Migliaia 44 3 12" xfId="1897" xr:uid="{00000000-0005-0000-0000-0000FC870000}"/>
    <cellStyle name="Migliaia 44 3 2" xfId="596" xr:uid="{00000000-0005-0000-0000-0000FD870000}"/>
    <cellStyle name="Migliaia 44 3 2 2" xfId="4528" xr:uid="{00000000-0005-0000-0000-0000FE870000}"/>
    <cellStyle name="Migliaia 44 3 2 2 2" xfId="8342" xr:uid="{00000000-0005-0000-0000-0000FF870000}"/>
    <cellStyle name="Migliaia 44 3 2 2 2 2" xfId="14784" xr:uid="{00000000-0005-0000-0000-000000880000}"/>
    <cellStyle name="Migliaia 44 3 2 2 2 2 2" xfId="18186" xr:uid="{00000000-0005-0000-0000-000001880000}"/>
    <cellStyle name="Migliaia 44 3 2 2 2 2 2 2" xfId="36038" xr:uid="{00000000-0005-0000-0000-000002880000}"/>
    <cellStyle name="Migliaia 44 3 2 2 2 2 3" xfId="41340" xr:uid="{00000000-0005-0000-0000-000003880000}"/>
    <cellStyle name="Migliaia 44 3 2 2 2 2 4" xfId="30478" xr:uid="{00000000-0005-0000-0000-000004880000}"/>
    <cellStyle name="Migliaia 44 3 2 2 2 3" xfId="33432" xr:uid="{00000000-0005-0000-0000-000005880000}"/>
    <cellStyle name="Migliaia 44 3 2 2 2 4" xfId="38689" xr:uid="{00000000-0005-0000-0000-000006880000}"/>
    <cellStyle name="Migliaia 44 3 2 2 2 5" xfId="43497" xr:uid="{00000000-0005-0000-0000-000007880000}"/>
    <cellStyle name="Migliaia 44 3 2 2 2 6" xfId="47192" xr:uid="{00000000-0005-0000-0000-000008880000}"/>
    <cellStyle name="Migliaia 44 3 2 2 2 7" xfId="50208" xr:uid="{00000000-0005-0000-0000-000009880000}"/>
    <cellStyle name="Migliaia 44 3 2 2 2 8" xfId="13984" xr:uid="{00000000-0005-0000-0000-00000A880000}"/>
    <cellStyle name="Migliaia 44 3 2 2 3" xfId="7870" xr:uid="{00000000-0005-0000-0000-00000B880000}"/>
    <cellStyle name="Migliaia 44 3 2 2 4" xfId="7093" xr:uid="{00000000-0005-0000-0000-00000C880000}"/>
    <cellStyle name="Migliaia 44 3 2 2 4 2" xfId="17866" xr:uid="{00000000-0005-0000-0000-00000D880000}"/>
    <cellStyle name="Migliaia 44 3 2 2 4 3" xfId="28754" xr:uid="{00000000-0005-0000-0000-00000E880000}"/>
    <cellStyle name="Migliaia 44 3 2 2 4 4" xfId="46859" xr:uid="{00000000-0005-0000-0000-00000F880000}"/>
    <cellStyle name="Migliaia 44 3 2 2 4 5" xfId="49875" xr:uid="{00000000-0005-0000-0000-000010880000}"/>
    <cellStyle name="Migliaia 44 3 2 2 5" xfId="17002" xr:uid="{00000000-0005-0000-0000-000011880000}"/>
    <cellStyle name="Migliaia 44 3 2 2 6" xfId="21375" xr:uid="{00000000-0005-0000-0000-000012880000}"/>
    <cellStyle name="Migliaia 44 3 2 3" xfId="3716" xr:uid="{00000000-0005-0000-0000-000013880000}"/>
    <cellStyle name="Migliaia 44 3 2 3 2" xfId="8708" xr:uid="{00000000-0005-0000-0000-000014880000}"/>
    <cellStyle name="Migliaia 44 3 2 3 2 2" xfId="36039" xr:uid="{00000000-0005-0000-0000-000015880000}"/>
    <cellStyle name="Migliaia 44 3 2 3 2 3" xfId="41341" xr:uid="{00000000-0005-0000-0000-000016880000}"/>
    <cellStyle name="Migliaia 44 3 2 3 2 4" xfId="30479" xr:uid="{00000000-0005-0000-0000-000017880000}"/>
    <cellStyle name="Migliaia 44 3 2 3 3" xfId="8343" xr:uid="{00000000-0005-0000-0000-000018880000}"/>
    <cellStyle name="Migliaia 44 3 2 3 4" xfId="17003" xr:uid="{00000000-0005-0000-0000-000019880000}"/>
    <cellStyle name="Migliaia 44 3 2 3 4 2" xfId="38690" xr:uid="{00000000-0005-0000-0000-00001A880000}"/>
    <cellStyle name="Migliaia 44 3 2 3 5" xfId="12911" xr:uid="{00000000-0005-0000-0000-00001B880000}"/>
    <cellStyle name="Migliaia 44 3 2 4" xfId="7689" xr:uid="{00000000-0005-0000-0000-00001C880000}"/>
    <cellStyle name="Migliaia 44 3 2 4 2" xfId="14402" xr:uid="{00000000-0005-0000-0000-00001D880000}"/>
    <cellStyle name="Migliaia 44 3 2 4 2 2" xfId="36040" xr:uid="{00000000-0005-0000-0000-00001E880000}"/>
    <cellStyle name="Migliaia 44 3 2 4 2 3" xfId="41342" xr:uid="{00000000-0005-0000-0000-00001F880000}"/>
    <cellStyle name="Migliaia 44 3 2 4 3" xfId="33433" xr:uid="{00000000-0005-0000-0000-000020880000}"/>
    <cellStyle name="Migliaia 44 3 2 4 4" xfId="38691" xr:uid="{00000000-0005-0000-0000-000021880000}"/>
    <cellStyle name="Migliaia 44 3 2 4 5" xfId="13516" xr:uid="{00000000-0005-0000-0000-000022880000}"/>
    <cellStyle name="Migliaia 44 3 2 5" xfId="13616" xr:uid="{00000000-0005-0000-0000-000023880000}"/>
    <cellStyle name="Migliaia 44 3 2 5 2" xfId="30480" xr:uid="{00000000-0005-0000-0000-000024880000}"/>
    <cellStyle name="Migliaia 44 3 2 5 2 2" xfId="36041" xr:uid="{00000000-0005-0000-0000-000025880000}"/>
    <cellStyle name="Migliaia 44 3 2 5 2 3" xfId="41343" xr:uid="{00000000-0005-0000-0000-000026880000}"/>
    <cellStyle name="Migliaia 44 3 2 5 3" xfId="33434" xr:uid="{00000000-0005-0000-0000-000027880000}"/>
    <cellStyle name="Migliaia 44 3 2 5 4" xfId="38692" xr:uid="{00000000-0005-0000-0000-000028880000}"/>
    <cellStyle name="Migliaia 44 3 2 6" xfId="17001" xr:uid="{00000000-0005-0000-0000-000029880000}"/>
    <cellStyle name="Migliaia 44 3 2 6 2" xfId="30481" xr:uid="{00000000-0005-0000-0000-00002A880000}"/>
    <cellStyle name="Migliaia 44 3 2 6 2 2" xfId="36042" xr:uid="{00000000-0005-0000-0000-00002B880000}"/>
    <cellStyle name="Migliaia 44 3 2 6 2 3" xfId="41344" xr:uid="{00000000-0005-0000-0000-00002C880000}"/>
    <cellStyle name="Migliaia 44 3 2 6 3" xfId="33435" xr:uid="{00000000-0005-0000-0000-00002D880000}"/>
    <cellStyle name="Migliaia 44 3 2 6 4" xfId="38693" xr:uid="{00000000-0005-0000-0000-00002E880000}"/>
    <cellStyle name="Migliaia 44 3 2 6 5" xfId="21376" xr:uid="{00000000-0005-0000-0000-00002F880000}"/>
    <cellStyle name="Migliaia 44 3 2 7" xfId="21374" xr:uid="{00000000-0005-0000-0000-000030880000}"/>
    <cellStyle name="Migliaia 44 3 2 8" xfId="2554" xr:uid="{00000000-0005-0000-0000-000031880000}"/>
    <cellStyle name="Migliaia 44 3 3" xfId="2553" xr:uid="{00000000-0005-0000-0000-000032880000}"/>
    <cellStyle name="Migliaia 44 3 3 2" xfId="4527" xr:uid="{00000000-0005-0000-0000-000033880000}"/>
    <cellStyle name="Migliaia 44 3 3 2 2" xfId="6066" xr:uid="{00000000-0005-0000-0000-000034880000}"/>
    <cellStyle name="Migliaia 44 3 3 2 2 2" xfId="36044" xr:uid="{00000000-0005-0000-0000-000035880000}"/>
    <cellStyle name="Migliaia 44 3 3 2 2 3" xfId="41346" xr:uid="{00000000-0005-0000-0000-000036880000}"/>
    <cellStyle name="Migliaia 44 3 3 2 3" xfId="14545" xr:uid="{00000000-0005-0000-0000-000037880000}"/>
    <cellStyle name="Migliaia 44 3 3 2 4" xfId="17005" xr:uid="{00000000-0005-0000-0000-000038880000}"/>
    <cellStyle name="Migliaia 44 3 3 2 4 2" xfId="38695" xr:uid="{00000000-0005-0000-0000-000039880000}"/>
    <cellStyle name="Migliaia 44 3 3 2 5" xfId="12913" xr:uid="{00000000-0005-0000-0000-00003A880000}"/>
    <cellStyle name="Migliaia 44 3 3 3" xfId="5818" xr:uid="{00000000-0005-0000-0000-00003B880000}"/>
    <cellStyle name="Migliaia 44 3 3 3 2" xfId="30483" xr:uid="{00000000-0005-0000-0000-00003C880000}"/>
    <cellStyle name="Migliaia 44 3 3 3 2 2" xfId="36045" xr:uid="{00000000-0005-0000-0000-00003D880000}"/>
    <cellStyle name="Migliaia 44 3 3 3 2 3" xfId="41347" xr:uid="{00000000-0005-0000-0000-00003E880000}"/>
    <cellStyle name="Migliaia 44 3 3 3 3" xfId="33437" xr:uid="{00000000-0005-0000-0000-00003F880000}"/>
    <cellStyle name="Migliaia 44 3 3 3 4" xfId="38696" xr:uid="{00000000-0005-0000-0000-000040880000}"/>
    <cellStyle name="Migliaia 44 3 3 4" xfId="17004" xr:uid="{00000000-0005-0000-0000-000041880000}"/>
    <cellStyle name="Migliaia 44 3 3 4 2" xfId="30484" xr:uid="{00000000-0005-0000-0000-000042880000}"/>
    <cellStyle name="Migliaia 44 3 3 4 2 2" xfId="36046" xr:uid="{00000000-0005-0000-0000-000043880000}"/>
    <cellStyle name="Migliaia 44 3 3 4 2 3" xfId="41348" xr:uid="{00000000-0005-0000-0000-000044880000}"/>
    <cellStyle name="Migliaia 44 3 3 4 3" xfId="33438" xr:uid="{00000000-0005-0000-0000-000045880000}"/>
    <cellStyle name="Migliaia 44 3 3 4 4" xfId="38697" xr:uid="{00000000-0005-0000-0000-000046880000}"/>
    <cellStyle name="Migliaia 44 3 3 4 5" xfId="21377" xr:uid="{00000000-0005-0000-0000-000047880000}"/>
    <cellStyle name="Migliaia 44 3 3 5" xfId="21378" xr:uid="{00000000-0005-0000-0000-000048880000}"/>
    <cellStyle name="Migliaia 44 3 3 5 2" xfId="30485" xr:uid="{00000000-0005-0000-0000-000049880000}"/>
    <cellStyle name="Migliaia 44 3 3 5 2 2" xfId="36047" xr:uid="{00000000-0005-0000-0000-00004A880000}"/>
    <cellStyle name="Migliaia 44 3 3 5 2 3" xfId="41349" xr:uid="{00000000-0005-0000-0000-00004B880000}"/>
    <cellStyle name="Migliaia 44 3 3 5 3" xfId="33439" xr:uid="{00000000-0005-0000-0000-00004C880000}"/>
    <cellStyle name="Migliaia 44 3 3 5 4" xfId="38698" xr:uid="{00000000-0005-0000-0000-00004D880000}"/>
    <cellStyle name="Migliaia 44 3 3 6" xfId="30482" xr:uid="{00000000-0005-0000-0000-00004E880000}"/>
    <cellStyle name="Migliaia 44 3 3 6 2" xfId="36043" xr:uid="{00000000-0005-0000-0000-00004F880000}"/>
    <cellStyle name="Migliaia 44 3 3 6 3" xfId="41345" xr:uid="{00000000-0005-0000-0000-000050880000}"/>
    <cellStyle name="Migliaia 44 3 3 7" xfId="33436" xr:uid="{00000000-0005-0000-0000-000051880000}"/>
    <cellStyle name="Migliaia 44 3 3 8" xfId="38694" xr:uid="{00000000-0005-0000-0000-000052880000}"/>
    <cellStyle name="Migliaia 44 3 3 9" xfId="12912" xr:uid="{00000000-0005-0000-0000-000053880000}"/>
    <cellStyle name="Migliaia 44 3 4" xfId="3303" xr:uid="{00000000-0005-0000-0000-000054880000}"/>
    <cellStyle name="Migliaia 44 3 4 2" xfId="4813" xr:uid="{00000000-0005-0000-0000-000055880000}"/>
    <cellStyle name="Migliaia 44 3 4 2 2" xfId="10765" xr:uid="{00000000-0005-0000-0000-000056880000}"/>
    <cellStyle name="Migliaia 44 3 4 2 3" xfId="14440" xr:uid="{00000000-0005-0000-0000-000057880000}"/>
    <cellStyle name="Migliaia 44 3 4 2 4" xfId="17007" xr:uid="{00000000-0005-0000-0000-000058880000}"/>
    <cellStyle name="Migliaia 44 3 4 2 5" xfId="28717" xr:uid="{00000000-0005-0000-0000-000059880000}"/>
    <cellStyle name="Migliaia 44 3 4 2 6" xfId="12915" xr:uid="{00000000-0005-0000-0000-00005A880000}"/>
    <cellStyle name="Migliaia 44 3 4 3" xfId="10013" xr:uid="{00000000-0005-0000-0000-00005B880000}"/>
    <cellStyle name="Migliaia 44 3 4 3 2" xfId="31676" xr:uid="{00000000-0005-0000-0000-00005C880000}"/>
    <cellStyle name="Migliaia 44 3 4 3 2 2" xfId="36836" xr:uid="{00000000-0005-0000-0000-00005D880000}"/>
    <cellStyle name="Migliaia 44 3 4 3 2 3" xfId="42138" xr:uid="{00000000-0005-0000-0000-00005E880000}"/>
    <cellStyle name="Migliaia 44 3 4 3 3" xfId="34185" xr:uid="{00000000-0005-0000-0000-00005F880000}"/>
    <cellStyle name="Migliaia 44 3 4 3 4" xfId="39487" xr:uid="{00000000-0005-0000-0000-000060880000}"/>
    <cellStyle name="Migliaia 44 3 4 4" xfId="17006" xr:uid="{00000000-0005-0000-0000-000061880000}"/>
    <cellStyle name="Migliaia 44 3 4 4 2" xfId="36048" xr:uid="{00000000-0005-0000-0000-000062880000}"/>
    <cellStyle name="Migliaia 44 3 4 4 3" xfId="41350" xr:uid="{00000000-0005-0000-0000-000063880000}"/>
    <cellStyle name="Migliaia 44 3 4 4 4" xfId="30486" xr:uid="{00000000-0005-0000-0000-000064880000}"/>
    <cellStyle name="Migliaia 44 3 4 5" xfId="33440" xr:uid="{00000000-0005-0000-0000-000065880000}"/>
    <cellStyle name="Migliaia 44 3 4 6" xfId="38699" xr:uid="{00000000-0005-0000-0000-000066880000}"/>
    <cellStyle name="Migliaia 44 3 4 7" xfId="12914" xr:uid="{00000000-0005-0000-0000-000067880000}"/>
    <cellStyle name="Migliaia 44 3 5" xfId="4129" xr:uid="{00000000-0005-0000-0000-000068880000}"/>
    <cellStyle name="Migliaia 44 3 5 2" xfId="10599" xr:uid="{00000000-0005-0000-0000-000069880000}"/>
    <cellStyle name="Migliaia 44 3 5 2 2" xfId="31677" xr:uid="{00000000-0005-0000-0000-00006A880000}"/>
    <cellStyle name="Migliaia 44 3 5 2 2 2" xfId="36837" xr:uid="{00000000-0005-0000-0000-00006B880000}"/>
    <cellStyle name="Migliaia 44 3 5 2 2 3" xfId="42139" xr:uid="{00000000-0005-0000-0000-00006C880000}"/>
    <cellStyle name="Migliaia 44 3 5 2 3" xfId="34186" xr:uid="{00000000-0005-0000-0000-00006D880000}"/>
    <cellStyle name="Migliaia 44 3 5 2 4" xfId="39488" xr:uid="{00000000-0005-0000-0000-00006E880000}"/>
    <cellStyle name="Migliaia 44 3 5 3" xfId="17008" xr:uid="{00000000-0005-0000-0000-00006F880000}"/>
    <cellStyle name="Migliaia 44 3 5 3 2" xfId="36049" xr:uid="{00000000-0005-0000-0000-000070880000}"/>
    <cellStyle name="Migliaia 44 3 5 3 3" xfId="41351" xr:uid="{00000000-0005-0000-0000-000071880000}"/>
    <cellStyle name="Migliaia 44 3 5 3 4" xfId="30487" xr:uid="{00000000-0005-0000-0000-000072880000}"/>
    <cellStyle name="Migliaia 44 3 5 4" xfId="33441" xr:uid="{00000000-0005-0000-0000-000073880000}"/>
    <cellStyle name="Migliaia 44 3 5 5" xfId="38700" xr:uid="{00000000-0005-0000-0000-000074880000}"/>
    <cellStyle name="Migliaia 44 3 5 6" xfId="12916" xr:uid="{00000000-0005-0000-0000-000075880000}"/>
    <cellStyle name="Migliaia 44 3 6" xfId="3715" xr:uid="{00000000-0005-0000-0000-000076880000}"/>
    <cellStyle name="Migliaia 44 3 6 2" xfId="10304" xr:uid="{00000000-0005-0000-0000-000077880000}"/>
    <cellStyle name="Migliaia 44 3 6 2 2" xfId="36050" xr:uid="{00000000-0005-0000-0000-000078880000}"/>
    <cellStyle name="Migliaia 44 3 6 2 3" xfId="41352" xr:uid="{00000000-0005-0000-0000-000079880000}"/>
    <cellStyle name="Migliaia 44 3 6 3" xfId="14597" xr:uid="{00000000-0005-0000-0000-00007A880000}"/>
    <cellStyle name="Migliaia 44 3 6 4" xfId="17009" xr:uid="{00000000-0005-0000-0000-00007B880000}"/>
    <cellStyle name="Migliaia 44 3 6 4 2" xfId="38701" xr:uid="{00000000-0005-0000-0000-00007C880000}"/>
    <cellStyle name="Migliaia 44 3 6 5" xfId="12917" xr:uid="{00000000-0005-0000-0000-00007D880000}"/>
    <cellStyle name="Migliaia 44 3 7" xfId="7832" xr:uid="{00000000-0005-0000-0000-00007E880000}"/>
    <cellStyle name="Migliaia 44 3 7 2" xfId="30488" xr:uid="{00000000-0005-0000-0000-00007F880000}"/>
    <cellStyle name="Migliaia 44 3 7 2 2" xfId="36051" xr:uid="{00000000-0005-0000-0000-000080880000}"/>
    <cellStyle name="Migliaia 44 3 7 2 3" xfId="41353" xr:uid="{00000000-0005-0000-0000-000081880000}"/>
    <cellStyle name="Migliaia 44 3 7 3" xfId="33442" xr:uid="{00000000-0005-0000-0000-000082880000}"/>
    <cellStyle name="Migliaia 44 3 7 4" xfId="38702" xr:uid="{00000000-0005-0000-0000-000083880000}"/>
    <cellStyle name="Migliaia 44 3 8" xfId="13617" xr:uid="{00000000-0005-0000-0000-000084880000}"/>
    <cellStyle name="Migliaia 44 3 8 2" xfId="30489" xr:uid="{00000000-0005-0000-0000-000085880000}"/>
    <cellStyle name="Migliaia 44 3 8 2 2" xfId="36052" xr:uid="{00000000-0005-0000-0000-000086880000}"/>
    <cellStyle name="Migliaia 44 3 8 2 3" xfId="41354" xr:uid="{00000000-0005-0000-0000-000087880000}"/>
    <cellStyle name="Migliaia 44 3 8 3" xfId="33443" xr:uid="{00000000-0005-0000-0000-000088880000}"/>
    <cellStyle name="Migliaia 44 3 8 4" xfId="38703" xr:uid="{00000000-0005-0000-0000-000089880000}"/>
    <cellStyle name="Migliaia 44 3 8 5" xfId="21379" xr:uid="{00000000-0005-0000-0000-00008A880000}"/>
    <cellStyle name="Migliaia 44 3 9" xfId="17000" xr:uid="{00000000-0005-0000-0000-00008B880000}"/>
    <cellStyle name="Migliaia 44 4" xfId="597" xr:uid="{00000000-0005-0000-0000-00008C880000}"/>
    <cellStyle name="Migliaia 44 4 2" xfId="4529" xr:uid="{00000000-0005-0000-0000-00008D880000}"/>
    <cellStyle name="Migliaia 44 4 2 2" xfId="5165" xr:uid="{00000000-0005-0000-0000-00008E880000}"/>
    <cellStyle name="Migliaia 44 4 2 2 2" xfId="30490" xr:uid="{00000000-0005-0000-0000-00008F880000}"/>
    <cellStyle name="Migliaia 44 4 2 2 2 2" xfId="36053" xr:uid="{00000000-0005-0000-0000-000090880000}"/>
    <cellStyle name="Migliaia 44 4 2 2 2 3" xfId="41355" xr:uid="{00000000-0005-0000-0000-000091880000}"/>
    <cellStyle name="Migliaia 44 4 2 2 3" xfId="33444" xr:uid="{00000000-0005-0000-0000-000092880000}"/>
    <cellStyle name="Migliaia 44 4 2 2 4" xfId="38704" xr:uid="{00000000-0005-0000-0000-000093880000}"/>
    <cellStyle name="Migliaia 44 4 2 3" xfId="8344" xr:uid="{00000000-0005-0000-0000-000094880000}"/>
    <cellStyle name="Migliaia 44 4 2 3 2" xfId="30491" xr:uid="{00000000-0005-0000-0000-000095880000}"/>
    <cellStyle name="Migliaia 44 4 2 3 2 2" xfId="36054" xr:uid="{00000000-0005-0000-0000-000096880000}"/>
    <cellStyle name="Migliaia 44 4 2 3 2 3" xfId="41356" xr:uid="{00000000-0005-0000-0000-000097880000}"/>
    <cellStyle name="Migliaia 44 4 2 3 3" xfId="33445" xr:uid="{00000000-0005-0000-0000-000098880000}"/>
    <cellStyle name="Migliaia 44 4 2 3 4" xfId="38705" xr:uid="{00000000-0005-0000-0000-000099880000}"/>
    <cellStyle name="Migliaia 44 4 2 4" xfId="7691" xr:uid="{00000000-0005-0000-0000-00009A880000}"/>
    <cellStyle name="Migliaia 44 4 2 5" xfId="7095" xr:uid="{00000000-0005-0000-0000-00009B880000}"/>
    <cellStyle name="Migliaia 44 4 2 5 2" xfId="17868" xr:uid="{00000000-0005-0000-0000-00009C880000}"/>
    <cellStyle name="Migliaia 44 4 2 5 3" xfId="42934" xr:uid="{00000000-0005-0000-0000-00009D880000}"/>
    <cellStyle name="Migliaia 44 4 2 5 4" xfId="46861" xr:uid="{00000000-0005-0000-0000-00009E880000}"/>
    <cellStyle name="Migliaia 44 4 2 5 5" xfId="49877" xr:uid="{00000000-0005-0000-0000-00009F880000}"/>
    <cellStyle name="Migliaia 44 4 2 6" xfId="17011" xr:uid="{00000000-0005-0000-0000-0000A0880000}"/>
    <cellStyle name="Migliaia 44 4 2 7" xfId="21381" xr:uid="{00000000-0005-0000-0000-0000A1880000}"/>
    <cellStyle name="Migliaia 44 4 3" xfId="5166" xr:uid="{00000000-0005-0000-0000-0000A2880000}"/>
    <cellStyle name="Migliaia 44 4 3 2" xfId="14546" xr:uid="{00000000-0005-0000-0000-0000A3880000}"/>
    <cellStyle name="Migliaia 44 4 3 2 2" xfId="36055" xr:uid="{00000000-0005-0000-0000-0000A4880000}"/>
    <cellStyle name="Migliaia 44 4 3 2 3" xfId="41357" xr:uid="{00000000-0005-0000-0000-0000A5880000}"/>
    <cellStyle name="Migliaia 44 4 3 3" xfId="33446" xr:uid="{00000000-0005-0000-0000-0000A6880000}"/>
    <cellStyle name="Migliaia 44 4 3 4" xfId="38706" xr:uid="{00000000-0005-0000-0000-0000A7880000}"/>
    <cellStyle name="Migliaia 44 4 3 5" xfId="13615" xr:uid="{00000000-0005-0000-0000-0000A8880000}"/>
    <cellStyle name="Migliaia 44 4 4" xfId="8345" xr:uid="{00000000-0005-0000-0000-0000A9880000}"/>
    <cellStyle name="Migliaia 44 4 4 2" xfId="30492" xr:uid="{00000000-0005-0000-0000-0000AA880000}"/>
    <cellStyle name="Migliaia 44 4 4 2 2" xfId="36056" xr:uid="{00000000-0005-0000-0000-0000AB880000}"/>
    <cellStyle name="Migliaia 44 4 4 2 3" xfId="41358" xr:uid="{00000000-0005-0000-0000-0000AC880000}"/>
    <cellStyle name="Migliaia 44 4 4 3" xfId="33447" xr:uid="{00000000-0005-0000-0000-0000AD880000}"/>
    <cellStyle name="Migliaia 44 4 4 4" xfId="38707" xr:uid="{00000000-0005-0000-0000-0000AE880000}"/>
    <cellStyle name="Migliaia 44 4 5" xfId="7690" xr:uid="{00000000-0005-0000-0000-0000AF880000}"/>
    <cellStyle name="Migliaia 44 4 5 2" xfId="30493" xr:uid="{00000000-0005-0000-0000-0000B0880000}"/>
    <cellStyle name="Migliaia 44 4 5 2 2" xfId="36057" xr:uid="{00000000-0005-0000-0000-0000B1880000}"/>
    <cellStyle name="Migliaia 44 4 5 2 3" xfId="41359" xr:uid="{00000000-0005-0000-0000-0000B2880000}"/>
    <cellStyle name="Migliaia 44 4 5 3" xfId="33448" xr:uid="{00000000-0005-0000-0000-0000B3880000}"/>
    <cellStyle name="Migliaia 44 4 5 4" xfId="38708" xr:uid="{00000000-0005-0000-0000-0000B4880000}"/>
    <cellStyle name="Migliaia 44 4 6" xfId="7094" xr:uid="{00000000-0005-0000-0000-0000B5880000}"/>
    <cellStyle name="Migliaia 44 4 6 2" xfId="17867" xr:uid="{00000000-0005-0000-0000-0000B6880000}"/>
    <cellStyle name="Migliaia 44 4 6 2 2" xfId="36058" xr:uid="{00000000-0005-0000-0000-0000B7880000}"/>
    <cellStyle name="Migliaia 44 4 6 2 3" xfId="41360" xr:uid="{00000000-0005-0000-0000-0000B8880000}"/>
    <cellStyle name="Migliaia 44 4 6 2 4" xfId="30494" xr:uid="{00000000-0005-0000-0000-0000B9880000}"/>
    <cellStyle name="Migliaia 44 4 6 3" xfId="33449" xr:uid="{00000000-0005-0000-0000-0000BA880000}"/>
    <cellStyle name="Migliaia 44 4 6 4" xfId="38709" xr:uid="{00000000-0005-0000-0000-0000BB880000}"/>
    <cellStyle name="Migliaia 44 4 6 5" xfId="21382" xr:uid="{00000000-0005-0000-0000-0000BC880000}"/>
    <cellStyle name="Migliaia 44 4 6 6" xfId="44550" xr:uid="{00000000-0005-0000-0000-0000BD880000}"/>
    <cellStyle name="Migliaia 44 4 6 7" xfId="46860" xr:uid="{00000000-0005-0000-0000-0000BE880000}"/>
    <cellStyle name="Migliaia 44 4 6 8" xfId="49876" xr:uid="{00000000-0005-0000-0000-0000BF880000}"/>
    <cellStyle name="Migliaia 44 4 7" xfId="17010" xr:uid="{00000000-0005-0000-0000-0000C0880000}"/>
    <cellStyle name="Migliaia 44 4 7 2" xfId="30495" xr:uid="{00000000-0005-0000-0000-0000C1880000}"/>
    <cellStyle name="Migliaia 44 4 7 2 2" xfId="36059" xr:uid="{00000000-0005-0000-0000-0000C2880000}"/>
    <cellStyle name="Migliaia 44 4 7 2 3" xfId="41361" xr:uid="{00000000-0005-0000-0000-0000C3880000}"/>
    <cellStyle name="Migliaia 44 4 7 3" xfId="33450" xr:uid="{00000000-0005-0000-0000-0000C4880000}"/>
    <cellStyle name="Migliaia 44 4 7 4" xfId="38710" xr:uid="{00000000-0005-0000-0000-0000C5880000}"/>
    <cellStyle name="Migliaia 44 4 7 5" xfId="21383" xr:uid="{00000000-0005-0000-0000-0000C6880000}"/>
    <cellStyle name="Migliaia 44 4 8" xfId="21380" xr:uid="{00000000-0005-0000-0000-0000C7880000}"/>
    <cellStyle name="Migliaia 44 4 9" xfId="2555" xr:uid="{00000000-0005-0000-0000-0000C8880000}"/>
    <cellStyle name="Migliaia 44 5" xfId="598" xr:uid="{00000000-0005-0000-0000-0000C9880000}"/>
    <cellStyle name="Migliaia 44 5 2" xfId="4530" xr:uid="{00000000-0005-0000-0000-0000CA880000}"/>
    <cellStyle name="Migliaia 44 5 2 2" xfId="14785" xr:uid="{00000000-0005-0000-0000-0000CB880000}"/>
    <cellStyle name="Migliaia 44 5 2 2 2" xfId="36060" xr:uid="{00000000-0005-0000-0000-0000CC880000}"/>
    <cellStyle name="Migliaia 44 5 2 2 3" xfId="41362" xr:uid="{00000000-0005-0000-0000-0000CD880000}"/>
    <cellStyle name="Migliaia 44 5 2 3" xfId="17013" xr:uid="{00000000-0005-0000-0000-0000CE880000}"/>
    <cellStyle name="Migliaia 44 5 2 3 2" xfId="33451" xr:uid="{00000000-0005-0000-0000-0000CF880000}"/>
    <cellStyle name="Migliaia 44 5 2 4" xfId="38711" xr:uid="{00000000-0005-0000-0000-0000D0880000}"/>
    <cellStyle name="Migliaia 44 5 2 5" xfId="12918" xr:uid="{00000000-0005-0000-0000-0000D1880000}"/>
    <cellStyle name="Migliaia 44 5 3" xfId="7692" xr:uid="{00000000-0005-0000-0000-0000D2880000}"/>
    <cellStyle name="Migliaia 44 5 3 2" xfId="30496" xr:uid="{00000000-0005-0000-0000-0000D3880000}"/>
    <cellStyle name="Migliaia 44 5 3 2 2" xfId="36061" xr:uid="{00000000-0005-0000-0000-0000D4880000}"/>
    <cellStyle name="Migliaia 44 5 3 2 3" xfId="41363" xr:uid="{00000000-0005-0000-0000-0000D5880000}"/>
    <cellStyle name="Migliaia 44 5 3 3" xfId="33452" xr:uid="{00000000-0005-0000-0000-0000D6880000}"/>
    <cellStyle name="Migliaia 44 5 3 4" xfId="38712" xr:uid="{00000000-0005-0000-0000-0000D7880000}"/>
    <cellStyle name="Migliaia 44 5 4" xfId="7096" xr:uid="{00000000-0005-0000-0000-0000D8880000}"/>
    <cellStyle name="Migliaia 44 5 4 2" xfId="17869" xr:uid="{00000000-0005-0000-0000-0000D9880000}"/>
    <cellStyle name="Migliaia 44 5 4 2 2" xfId="36062" xr:uid="{00000000-0005-0000-0000-0000DA880000}"/>
    <cellStyle name="Migliaia 44 5 4 2 3" xfId="41364" xr:uid="{00000000-0005-0000-0000-0000DB880000}"/>
    <cellStyle name="Migliaia 44 5 4 2 4" xfId="30497" xr:uid="{00000000-0005-0000-0000-0000DC880000}"/>
    <cellStyle name="Migliaia 44 5 4 3" xfId="33453" xr:uid="{00000000-0005-0000-0000-0000DD880000}"/>
    <cellStyle name="Migliaia 44 5 4 4" xfId="38713" xr:uid="{00000000-0005-0000-0000-0000DE880000}"/>
    <cellStyle name="Migliaia 44 5 4 5" xfId="21386" xr:uid="{00000000-0005-0000-0000-0000DF880000}"/>
    <cellStyle name="Migliaia 44 5 4 6" xfId="43429" xr:uid="{00000000-0005-0000-0000-0000E0880000}"/>
    <cellStyle name="Migliaia 44 5 4 7" xfId="46862" xr:uid="{00000000-0005-0000-0000-0000E1880000}"/>
    <cellStyle name="Migliaia 44 5 4 8" xfId="49878" xr:uid="{00000000-0005-0000-0000-0000E2880000}"/>
    <cellStyle name="Migliaia 44 5 5" xfId="17012" xr:uid="{00000000-0005-0000-0000-0000E3880000}"/>
    <cellStyle name="Migliaia 44 5 5 2" xfId="30498" xr:uid="{00000000-0005-0000-0000-0000E4880000}"/>
    <cellStyle name="Migliaia 44 5 5 2 2" xfId="36063" xr:uid="{00000000-0005-0000-0000-0000E5880000}"/>
    <cellStyle name="Migliaia 44 5 5 2 3" xfId="41365" xr:uid="{00000000-0005-0000-0000-0000E6880000}"/>
    <cellStyle name="Migliaia 44 5 5 3" xfId="33454" xr:uid="{00000000-0005-0000-0000-0000E7880000}"/>
    <cellStyle name="Migliaia 44 5 5 4" xfId="38714" xr:uid="{00000000-0005-0000-0000-0000E8880000}"/>
    <cellStyle name="Migliaia 44 5 5 5" xfId="21387" xr:uid="{00000000-0005-0000-0000-0000E9880000}"/>
    <cellStyle name="Migliaia 44 5 6" xfId="21388" xr:uid="{00000000-0005-0000-0000-0000EA880000}"/>
    <cellStyle name="Migliaia 44 5 6 2" xfId="30499" xr:uid="{00000000-0005-0000-0000-0000EB880000}"/>
    <cellStyle name="Migliaia 44 5 6 2 2" xfId="36064" xr:uid="{00000000-0005-0000-0000-0000EC880000}"/>
    <cellStyle name="Migliaia 44 5 6 2 3" xfId="41366" xr:uid="{00000000-0005-0000-0000-0000ED880000}"/>
    <cellStyle name="Migliaia 44 5 6 3" xfId="33455" xr:uid="{00000000-0005-0000-0000-0000EE880000}"/>
    <cellStyle name="Migliaia 44 5 6 4" xfId="38715" xr:uid="{00000000-0005-0000-0000-0000EF880000}"/>
    <cellStyle name="Migliaia 44 5 7" xfId="21384" xr:uid="{00000000-0005-0000-0000-0000F0880000}"/>
    <cellStyle name="Migliaia 44 5 8" xfId="2556" xr:uid="{00000000-0005-0000-0000-0000F1880000}"/>
    <cellStyle name="Migliaia 44 6" xfId="2551" xr:uid="{00000000-0005-0000-0000-0000F2880000}"/>
    <cellStyle name="Migliaia 44 6 2" xfId="4525" xr:uid="{00000000-0005-0000-0000-0000F3880000}"/>
    <cellStyle name="Migliaia 44 6 2 2" xfId="6065" xr:uid="{00000000-0005-0000-0000-0000F4880000}"/>
    <cellStyle name="Migliaia 44 6 2 3" xfId="14949" xr:uid="{00000000-0005-0000-0000-0000F5880000}"/>
    <cellStyle name="Migliaia 44 6 2 4" xfId="17015" xr:uid="{00000000-0005-0000-0000-0000F6880000}"/>
    <cellStyle name="Migliaia 44 6 2 5" xfId="28718" xr:uid="{00000000-0005-0000-0000-0000F7880000}"/>
    <cellStyle name="Migliaia 44 6 2 6" xfId="12920" xr:uid="{00000000-0005-0000-0000-0000F8880000}"/>
    <cellStyle name="Migliaia 44 6 3" xfId="5817" xr:uid="{00000000-0005-0000-0000-0000F9880000}"/>
    <cellStyle name="Migliaia 44 6 3 2" xfId="31678" xr:uid="{00000000-0005-0000-0000-0000FA880000}"/>
    <cellStyle name="Migliaia 44 6 3 2 2" xfId="36838" xr:uid="{00000000-0005-0000-0000-0000FB880000}"/>
    <cellStyle name="Migliaia 44 6 3 2 3" xfId="42140" xr:uid="{00000000-0005-0000-0000-0000FC880000}"/>
    <cellStyle name="Migliaia 44 6 3 3" xfId="34187" xr:uid="{00000000-0005-0000-0000-0000FD880000}"/>
    <cellStyle name="Migliaia 44 6 3 4" xfId="39489" xr:uid="{00000000-0005-0000-0000-0000FE880000}"/>
    <cellStyle name="Migliaia 44 6 4" xfId="17014" xr:uid="{00000000-0005-0000-0000-0000FF880000}"/>
    <cellStyle name="Migliaia 44 6 4 2" xfId="36065" xr:uid="{00000000-0005-0000-0000-000000890000}"/>
    <cellStyle name="Migliaia 44 6 4 3" xfId="41367" xr:uid="{00000000-0005-0000-0000-000001890000}"/>
    <cellStyle name="Migliaia 44 6 4 4" xfId="30500" xr:uid="{00000000-0005-0000-0000-000002890000}"/>
    <cellStyle name="Migliaia 44 6 5" xfId="33456" xr:uid="{00000000-0005-0000-0000-000003890000}"/>
    <cellStyle name="Migliaia 44 6 6" xfId="38716" xr:uid="{00000000-0005-0000-0000-000004890000}"/>
    <cellStyle name="Migliaia 44 6 7" xfId="12919" xr:uid="{00000000-0005-0000-0000-000005890000}"/>
    <cellStyle name="Migliaia 44 7" xfId="4127" xr:uid="{00000000-0005-0000-0000-000006890000}"/>
    <cellStyle name="Migliaia 44 7 2" xfId="10597" xr:uid="{00000000-0005-0000-0000-000007890000}"/>
    <cellStyle name="Migliaia 44 7 2 2" xfId="31679" xr:uid="{00000000-0005-0000-0000-000008890000}"/>
    <cellStyle name="Migliaia 44 7 2 2 2" xfId="36839" xr:uid="{00000000-0005-0000-0000-000009890000}"/>
    <cellStyle name="Migliaia 44 7 2 2 3" xfId="42141" xr:uid="{00000000-0005-0000-0000-00000A890000}"/>
    <cellStyle name="Migliaia 44 7 2 3" xfId="34188" xr:uid="{00000000-0005-0000-0000-00000B890000}"/>
    <cellStyle name="Migliaia 44 7 2 4" xfId="39490" xr:uid="{00000000-0005-0000-0000-00000C890000}"/>
    <cellStyle name="Migliaia 44 7 3" xfId="17016" xr:uid="{00000000-0005-0000-0000-00000D890000}"/>
    <cellStyle name="Migliaia 44 7 3 2" xfId="36066" xr:uid="{00000000-0005-0000-0000-00000E890000}"/>
    <cellStyle name="Migliaia 44 7 3 3" xfId="41368" xr:uid="{00000000-0005-0000-0000-00000F890000}"/>
    <cellStyle name="Migliaia 44 7 3 4" xfId="30501" xr:uid="{00000000-0005-0000-0000-000010890000}"/>
    <cellStyle name="Migliaia 44 7 4" xfId="33457" xr:uid="{00000000-0005-0000-0000-000011890000}"/>
    <cellStyle name="Migliaia 44 7 5" xfId="38717" xr:uid="{00000000-0005-0000-0000-000012890000}"/>
    <cellStyle name="Migliaia 44 7 6" xfId="12921" xr:uid="{00000000-0005-0000-0000-000013890000}"/>
    <cellStyle name="Migliaia 44 8" xfId="3713" xr:uid="{00000000-0005-0000-0000-000014890000}"/>
    <cellStyle name="Migliaia 44 8 2" xfId="10302" xr:uid="{00000000-0005-0000-0000-000015890000}"/>
    <cellStyle name="Migliaia 44 8 2 2" xfId="31680" xr:uid="{00000000-0005-0000-0000-000016890000}"/>
    <cellStyle name="Migliaia 44 8 2 2 2" xfId="36840" xr:uid="{00000000-0005-0000-0000-000017890000}"/>
    <cellStyle name="Migliaia 44 8 2 2 3" xfId="42142" xr:uid="{00000000-0005-0000-0000-000018890000}"/>
    <cellStyle name="Migliaia 44 8 2 3" xfId="34189" xr:uid="{00000000-0005-0000-0000-000019890000}"/>
    <cellStyle name="Migliaia 44 8 2 4" xfId="39491" xr:uid="{00000000-0005-0000-0000-00001A890000}"/>
    <cellStyle name="Migliaia 44 8 3" xfId="17017" xr:uid="{00000000-0005-0000-0000-00001B890000}"/>
    <cellStyle name="Migliaia 44 8 3 2" xfId="36067" xr:uid="{00000000-0005-0000-0000-00001C890000}"/>
    <cellStyle name="Migliaia 44 8 3 3" xfId="41369" xr:uid="{00000000-0005-0000-0000-00001D890000}"/>
    <cellStyle name="Migliaia 44 8 3 4" xfId="30502" xr:uid="{00000000-0005-0000-0000-00001E890000}"/>
    <cellStyle name="Migliaia 44 8 4" xfId="33458" xr:uid="{00000000-0005-0000-0000-00001F890000}"/>
    <cellStyle name="Migliaia 44 8 5" xfId="38718" xr:uid="{00000000-0005-0000-0000-000020890000}"/>
    <cellStyle name="Migliaia 44 8 6" xfId="12922" xr:uid="{00000000-0005-0000-0000-000021890000}"/>
    <cellStyle name="Migliaia 44 9" xfId="13515" xr:uid="{00000000-0005-0000-0000-000022890000}"/>
    <cellStyle name="Migliaia 44 9 2" xfId="30503" xr:uid="{00000000-0005-0000-0000-000023890000}"/>
    <cellStyle name="Migliaia 44 9 2 2" xfId="36068" xr:uid="{00000000-0005-0000-0000-000024890000}"/>
    <cellStyle name="Migliaia 44 9 2 3" xfId="41370" xr:uid="{00000000-0005-0000-0000-000025890000}"/>
    <cellStyle name="Migliaia 44 9 3" xfId="33459" xr:uid="{00000000-0005-0000-0000-000026890000}"/>
    <cellStyle name="Migliaia 44 9 4" xfId="38719" xr:uid="{00000000-0005-0000-0000-000027890000}"/>
    <cellStyle name="Migliaia 45" xfId="599" xr:uid="{00000000-0005-0000-0000-000028890000}"/>
    <cellStyle name="Migliaia 45 10" xfId="17018" xr:uid="{00000000-0005-0000-0000-000029890000}"/>
    <cellStyle name="Migliaia 45 10 2" xfId="36069" xr:uid="{00000000-0005-0000-0000-00002A890000}"/>
    <cellStyle name="Migliaia 45 10 3" xfId="41371" xr:uid="{00000000-0005-0000-0000-00002B890000}"/>
    <cellStyle name="Migliaia 45 10 4" xfId="30504" xr:uid="{00000000-0005-0000-0000-00002C890000}"/>
    <cellStyle name="Migliaia 45 11" xfId="33460" xr:uid="{00000000-0005-0000-0000-00002D890000}"/>
    <cellStyle name="Migliaia 45 12" xfId="38720" xr:uid="{00000000-0005-0000-0000-00002E890000}"/>
    <cellStyle name="Migliaia 45 13" xfId="1898" xr:uid="{00000000-0005-0000-0000-00002F890000}"/>
    <cellStyle name="Migliaia 45 2" xfId="600" xr:uid="{00000000-0005-0000-0000-000030890000}"/>
    <cellStyle name="Migliaia 45 2 2" xfId="2558" xr:uid="{00000000-0005-0000-0000-000031890000}"/>
    <cellStyle name="Migliaia 45 2 2 2" xfId="4532" xr:uid="{00000000-0005-0000-0000-000032890000}"/>
    <cellStyle name="Migliaia 45 2 2 2 2" xfId="10706" xr:uid="{00000000-0005-0000-0000-000033890000}"/>
    <cellStyle name="Migliaia 45 2 2 2 2 2" xfId="36070" xr:uid="{00000000-0005-0000-0000-000034890000}"/>
    <cellStyle name="Migliaia 45 2 2 2 2 3" xfId="41372" xr:uid="{00000000-0005-0000-0000-000035890000}"/>
    <cellStyle name="Migliaia 45 2 2 2 3" xfId="14786" xr:uid="{00000000-0005-0000-0000-000036890000}"/>
    <cellStyle name="Migliaia 45 2 2 2 4" xfId="17021" xr:uid="{00000000-0005-0000-0000-000037890000}"/>
    <cellStyle name="Migliaia 45 2 2 2 4 2" xfId="38721" xr:uid="{00000000-0005-0000-0000-000038890000}"/>
    <cellStyle name="Migliaia 45 2 2 2 5" xfId="12923" xr:uid="{00000000-0005-0000-0000-000039890000}"/>
    <cellStyle name="Migliaia 45 2 2 3" xfId="7931" xr:uid="{00000000-0005-0000-0000-00003A890000}"/>
    <cellStyle name="Migliaia 45 2 2 3 2" xfId="31681" xr:uid="{00000000-0005-0000-0000-00003B890000}"/>
    <cellStyle name="Migliaia 45 2 2 3 2 2" xfId="36841" xr:uid="{00000000-0005-0000-0000-00003C890000}"/>
    <cellStyle name="Migliaia 45 2 2 3 2 3" xfId="42143" xr:uid="{00000000-0005-0000-0000-00003D890000}"/>
    <cellStyle name="Migliaia 45 2 2 3 3" xfId="34190" xr:uid="{00000000-0005-0000-0000-00003E890000}"/>
    <cellStyle name="Migliaia 45 2 2 3 4" xfId="39492" xr:uid="{00000000-0005-0000-0000-00003F890000}"/>
    <cellStyle name="Migliaia 45 2 2 4" xfId="7097" xr:uid="{00000000-0005-0000-0000-000040890000}"/>
    <cellStyle name="Migliaia 45 2 2 4 2" xfId="17870" xr:uid="{00000000-0005-0000-0000-000041890000}"/>
    <cellStyle name="Migliaia 45 2 2 4 3" xfId="44141" xr:uid="{00000000-0005-0000-0000-000042890000}"/>
    <cellStyle name="Migliaia 45 2 2 4 4" xfId="46863" xr:uid="{00000000-0005-0000-0000-000043890000}"/>
    <cellStyle name="Migliaia 45 2 2 4 5" xfId="49879" xr:uid="{00000000-0005-0000-0000-000044890000}"/>
    <cellStyle name="Migliaia 45 2 2 5" xfId="17020" xr:uid="{00000000-0005-0000-0000-000045890000}"/>
    <cellStyle name="Migliaia 45 2 2 6" xfId="21392" xr:uid="{00000000-0005-0000-0000-000046890000}"/>
    <cellStyle name="Migliaia 45 2 3" xfId="4131" xr:uid="{00000000-0005-0000-0000-000047890000}"/>
    <cellStyle name="Migliaia 45 2 3 2" xfId="10601" xr:uid="{00000000-0005-0000-0000-000048890000}"/>
    <cellStyle name="Migliaia 45 2 3 2 2" xfId="31682" xr:uid="{00000000-0005-0000-0000-000049890000}"/>
    <cellStyle name="Migliaia 45 2 3 2 2 2" xfId="36842" xr:uid="{00000000-0005-0000-0000-00004A890000}"/>
    <cellStyle name="Migliaia 45 2 3 2 2 3" xfId="42144" xr:uid="{00000000-0005-0000-0000-00004B890000}"/>
    <cellStyle name="Migliaia 45 2 3 2 3" xfId="34191" xr:uid="{00000000-0005-0000-0000-00004C890000}"/>
    <cellStyle name="Migliaia 45 2 3 2 4" xfId="39493" xr:uid="{00000000-0005-0000-0000-00004D890000}"/>
    <cellStyle name="Migliaia 45 2 3 3" xfId="17022" xr:uid="{00000000-0005-0000-0000-00004E890000}"/>
    <cellStyle name="Migliaia 45 2 3 3 2" xfId="36071" xr:uid="{00000000-0005-0000-0000-00004F890000}"/>
    <cellStyle name="Migliaia 45 2 3 3 3" xfId="41373" xr:uid="{00000000-0005-0000-0000-000050890000}"/>
    <cellStyle name="Migliaia 45 2 3 3 4" xfId="30505" xr:uid="{00000000-0005-0000-0000-000051890000}"/>
    <cellStyle name="Migliaia 45 2 3 4" xfId="33462" xr:uid="{00000000-0005-0000-0000-000052890000}"/>
    <cellStyle name="Migliaia 45 2 3 5" xfId="38722" xr:uid="{00000000-0005-0000-0000-000053890000}"/>
    <cellStyle name="Migliaia 45 2 3 6" xfId="12924" xr:uid="{00000000-0005-0000-0000-000054890000}"/>
    <cellStyle name="Migliaia 45 2 4" xfId="3718" xr:uid="{00000000-0005-0000-0000-000055890000}"/>
    <cellStyle name="Migliaia 45 2 4 2" xfId="10306" xr:uid="{00000000-0005-0000-0000-000056890000}"/>
    <cellStyle name="Migliaia 45 2 4 2 2" xfId="36072" xr:uid="{00000000-0005-0000-0000-000057890000}"/>
    <cellStyle name="Migliaia 45 2 4 2 3" xfId="41374" xr:uid="{00000000-0005-0000-0000-000058890000}"/>
    <cellStyle name="Migliaia 45 2 4 3" xfId="14331" xr:uid="{00000000-0005-0000-0000-000059890000}"/>
    <cellStyle name="Migliaia 45 2 4 4" xfId="17023" xr:uid="{00000000-0005-0000-0000-00005A890000}"/>
    <cellStyle name="Migliaia 45 2 4 4 2" xfId="38723" xr:uid="{00000000-0005-0000-0000-00005B890000}"/>
    <cellStyle name="Migliaia 45 2 4 5" xfId="12925" xr:uid="{00000000-0005-0000-0000-00005C890000}"/>
    <cellStyle name="Migliaia 45 2 5" xfId="9446" xr:uid="{00000000-0005-0000-0000-00005D890000}"/>
    <cellStyle name="Migliaia 45 2 5 2" xfId="30507" xr:uid="{00000000-0005-0000-0000-00005E890000}"/>
    <cellStyle name="Migliaia 45 2 5 2 2" xfId="36073" xr:uid="{00000000-0005-0000-0000-00005F890000}"/>
    <cellStyle name="Migliaia 45 2 5 2 3" xfId="41375" xr:uid="{00000000-0005-0000-0000-000060890000}"/>
    <cellStyle name="Migliaia 45 2 5 3" xfId="33464" xr:uid="{00000000-0005-0000-0000-000061890000}"/>
    <cellStyle name="Migliaia 45 2 5 4" xfId="38724" xr:uid="{00000000-0005-0000-0000-000062890000}"/>
    <cellStyle name="Migliaia 45 2 6" xfId="17019" xr:uid="{00000000-0005-0000-0000-000063890000}"/>
    <cellStyle name="Migliaia 45 2 6 2" xfId="30508" xr:uid="{00000000-0005-0000-0000-000064890000}"/>
    <cellStyle name="Migliaia 45 2 6 2 2" xfId="36074" xr:uid="{00000000-0005-0000-0000-000065890000}"/>
    <cellStyle name="Migliaia 45 2 6 2 3" xfId="41376" xr:uid="{00000000-0005-0000-0000-000066890000}"/>
    <cellStyle name="Migliaia 45 2 6 3" xfId="33465" xr:uid="{00000000-0005-0000-0000-000067890000}"/>
    <cellStyle name="Migliaia 45 2 6 4" xfId="38725" xr:uid="{00000000-0005-0000-0000-000068890000}"/>
    <cellStyle name="Migliaia 45 2 6 5" xfId="21394" xr:uid="{00000000-0005-0000-0000-000069890000}"/>
    <cellStyle name="Migliaia 45 2 7" xfId="21391" xr:uid="{00000000-0005-0000-0000-00006A890000}"/>
    <cellStyle name="Migliaia 45 2 8" xfId="1899" xr:uid="{00000000-0005-0000-0000-00006B890000}"/>
    <cellStyle name="Migliaia 45 3" xfId="601" xr:uid="{00000000-0005-0000-0000-00006C890000}"/>
    <cellStyle name="Migliaia 45 3 10" xfId="21395" xr:uid="{00000000-0005-0000-0000-00006D890000}"/>
    <cellStyle name="Migliaia 45 3 11" xfId="12926" xr:uid="{00000000-0005-0000-0000-00006E890000}"/>
    <cellStyle name="Migliaia 45 3 12" xfId="1900" xr:uid="{00000000-0005-0000-0000-00006F890000}"/>
    <cellStyle name="Migliaia 45 3 2" xfId="602" xr:uid="{00000000-0005-0000-0000-000070890000}"/>
    <cellStyle name="Migliaia 45 3 2 2" xfId="4534" xr:uid="{00000000-0005-0000-0000-000071890000}"/>
    <cellStyle name="Migliaia 45 3 2 2 2" xfId="8346" xr:uid="{00000000-0005-0000-0000-000072890000}"/>
    <cellStyle name="Migliaia 45 3 2 2 2 2" xfId="14787" xr:uid="{00000000-0005-0000-0000-000073890000}"/>
    <cellStyle name="Migliaia 45 3 2 2 2 2 2" xfId="18187" xr:uid="{00000000-0005-0000-0000-000074890000}"/>
    <cellStyle name="Migliaia 45 3 2 2 2 2 2 2" xfId="36075" xr:uid="{00000000-0005-0000-0000-000075890000}"/>
    <cellStyle name="Migliaia 45 3 2 2 2 2 3" xfId="41377" xr:uid="{00000000-0005-0000-0000-000076890000}"/>
    <cellStyle name="Migliaia 45 3 2 2 2 2 4" xfId="30509" xr:uid="{00000000-0005-0000-0000-000077890000}"/>
    <cellStyle name="Migliaia 45 3 2 2 2 3" xfId="33466" xr:uid="{00000000-0005-0000-0000-000078890000}"/>
    <cellStyle name="Migliaia 45 3 2 2 2 4" xfId="38726" xr:uid="{00000000-0005-0000-0000-000079890000}"/>
    <cellStyle name="Migliaia 45 3 2 2 2 5" xfId="43370" xr:uid="{00000000-0005-0000-0000-00007A890000}"/>
    <cellStyle name="Migliaia 45 3 2 2 2 6" xfId="47193" xr:uid="{00000000-0005-0000-0000-00007B890000}"/>
    <cellStyle name="Migliaia 45 3 2 2 2 7" xfId="50209" xr:uid="{00000000-0005-0000-0000-00007C890000}"/>
    <cellStyle name="Migliaia 45 3 2 2 2 8" xfId="13985" xr:uid="{00000000-0005-0000-0000-00007D890000}"/>
    <cellStyle name="Migliaia 45 3 2 2 3" xfId="7871" xr:uid="{00000000-0005-0000-0000-00007E890000}"/>
    <cellStyle name="Migliaia 45 3 2 2 4" xfId="7098" xr:uid="{00000000-0005-0000-0000-00007F890000}"/>
    <cellStyle name="Migliaia 45 3 2 2 4 2" xfId="17871" xr:uid="{00000000-0005-0000-0000-000080890000}"/>
    <cellStyle name="Migliaia 45 3 2 2 4 3" xfId="44244" xr:uid="{00000000-0005-0000-0000-000081890000}"/>
    <cellStyle name="Migliaia 45 3 2 2 4 4" xfId="46864" xr:uid="{00000000-0005-0000-0000-000082890000}"/>
    <cellStyle name="Migliaia 45 3 2 2 4 5" xfId="49880" xr:uid="{00000000-0005-0000-0000-000083890000}"/>
    <cellStyle name="Migliaia 45 3 2 2 5" xfId="17026" xr:uid="{00000000-0005-0000-0000-000084890000}"/>
    <cellStyle name="Migliaia 45 3 2 2 6" xfId="21397" xr:uid="{00000000-0005-0000-0000-000085890000}"/>
    <cellStyle name="Migliaia 45 3 2 3" xfId="3720" xr:uid="{00000000-0005-0000-0000-000086890000}"/>
    <cellStyle name="Migliaia 45 3 2 3 2" xfId="8707" xr:uid="{00000000-0005-0000-0000-000087890000}"/>
    <cellStyle name="Migliaia 45 3 2 3 2 2" xfId="36076" xr:uid="{00000000-0005-0000-0000-000088890000}"/>
    <cellStyle name="Migliaia 45 3 2 3 2 3" xfId="41378" xr:uid="{00000000-0005-0000-0000-000089890000}"/>
    <cellStyle name="Migliaia 45 3 2 3 2 4" xfId="30510" xr:uid="{00000000-0005-0000-0000-00008A890000}"/>
    <cellStyle name="Migliaia 45 3 2 3 3" xfId="8347" xr:uid="{00000000-0005-0000-0000-00008B890000}"/>
    <cellStyle name="Migliaia 45 3 2 3 4" xfId="17027" xr:uid="{00000000-0005-0000-0000-00008C890000}"/>
    <cellStyle name="Migliaia 45 3 2 3 4 2" xfId="38727" xr:uid="{00000000-0005-0000-0000-00008D890000}"/>
    <cellStyle name="Migliaia 45 3 2 3 5" xfId="12927" xr:uid="{00000000-0005-0000-0000-00008E890000}"/>
    <cellStyle name="Migliaia 45 3 2 4" xfId="7693" xr:uid="{00000000-0005-0000-0000-00008F890000}"/>
    <cellStyle name="Migliaia 45 3 2 4 2" xfId="14403" xr:uid="{00000000-0005-0000-0000-000090890000}"/>
    <cellStyle name="Migliaia 45 3 2 4 2 2" xfId="36077" xr:uid="{00000000-0005-0000-0000-000091890000}"/>
    <cellStyle name="Migliaia 45 3 2 4 2 3" xfId="41379" xr:uid="{00000000-0005-0000-0000-000092890000}"/>
    <cellStyle name="Migliaia 45 3 2 4 3" xfId="33468" xr:uid="{00000000-0005-0000-0000-000093890000}"/>
    <cellStyle name="Migliaia 45 3 2 4 4" xfId="38728" xr:uid="{00000000-0005-0000-0000-000094890000}"/>
    <cellStyle name="Migliaia 45 3 2 4 5" xfId="13518" xr:uid="{00000000-0005-0000-0000-000095890000}"/>
    <cellStyle name="Migliaia 45 3 2 5" xfId="13613" xr:uid="{00000000-0005-0000-0000-000096890000}"/>
    <cellStyle name="Migliaia 45 3 2 5 2" xfId="30511" xr:uid="{00000000-0005-0000-0000-000097890000}"/>
    <cellStyle name="Migliaia 45 3 2 5 2 2" xfId="36078" xr:uid="{00000000-0005-0000-0000-000098890000}"/>
    <cellStyle name="Migliaia 45 3 2 5 2 3" xfId="41380" xr:uid="{00000000-0005-0000-0000-000099890000}"/>
    <cellStyle name="Migliaia 45 3 2 5 3" xfId="33469" xr:uid="{00000000-0005-0000-0000-00009A890000}"/>
    <cellStyle name="Migliaia 45 3 2 5 4" xfId="38729" xr:uid="{00000000-0005-0000-0000-00009B890000}"/>
    <cellStyle name="Migliaia 45 3 2 6" xfId="17025" xr:uid="{00000000-0005-0000-0000-00009C890000}"/>
    <cellStyle name="Migliaia 45 3 2 6 2" xfId="30512" xr:uid="{00000000-0005-0000-0000-00009D890000}"/>
    <cellStyle name="Migliaia 45 3 2 6 2 2" xfId="36079" xr:uid="{00000000-0005-0000-0000-00009E890000}"/>
    <cellStyle name="Migliaia 45 3 2 6 2 3" xfId="41381" xr:uid="{00000000-0005-0000-0000-00009F890000}"/>
    <cellStyle name="Migliaia 45 3 2 6 3" xfId="33470" xr:uid="{00000000-0005-0000-0000-0000A0890000}"/>
    <cellStyle name="Migliaia 45 3 2 6 4" xfId="38730" xr:uid="{00000000-0005-0000-0000-0000A1890000}"/>
    <cellStyle name="Migliaia 45 3 2 6 5" xfId="21400" xr:uid="{00000000-0005-0000-0000-0000A2890000}"/>
    <cellStyle name="Migliaia 45 3 2 7" xfId="21396" xr:uid="{00000000-0005-0000-0000-0000A3890000}"/>
    <cellStyle name="Migliaia 45 3 2 8" xfId="2560" xr:uid="{00000000-0005-0000-0000-0000A4890000}"/>
    <cellStyle name="Migliaia 45 3 3" xfId="2559" xr:uid="{00000000-0005-0000-0000-0000A5890000}"/>
    <cellStyle name="Migliaia 45 3 3 2" xfId="4533" xr:uid="{00000000-0005-0000-0000-0000A6890000}"/>
    <cellStyle name="Migliaia 45 3 3 2 2" xfId="6068" xr:uid="{00000000-0005-0000-0000-0000A7890000}"/>
    <cellStyle name="Migliaia 45 3 3 2 2 2" xfId="36081" xr:uid="{00000000-0005-0000-0000-0000A8890000}"/>
    <cellStyle name="Migliaia 45 3 3 2 2 3" xfId="41383" xr:uid="{00000000-0005-0000-0000-0000A9890000}"/>
    <cellStyle name="Migliaia 45 3 3 2 3" xfId="14547" xr:uid="{00000000-0005-0000-0000-0000AA890000}"/>
    <cellStyle name="Migliaia 45 3 3 2 4" xfId="17029" xr:uid="{00000000-0005-0000-0000-0000AB890000}"/>
    <cellStyle name="Migliaia 45 3 3 2 4 2" xfId="38732" xr:uid="{00000000-0005-0000-0000-0000AC890000}"/>
    <cellStyle name="Migliaia 45 3 3 2 5" xfId="12929" xr:uid="{00000000-0005-0000-0000-0000AD890000}"/>
    <cellStyle name="Migliaia 45 3 3 3" xfId="5820" xr:uid="{00000000-0005-0000-0000-0000AE890000}"/>
    <cellStyle name="Migliaia 45 3 3 3 2" xfId="30515" xr:uid="{00000000-0005-0000-0000-0000AF890000}"/>
    <cellStyle name="Migliaia 45 3 3 3 2 2" xfId="36082" xr:uid="{00000000-0005-0000-0000-0000B0890000}"/>
    <cellStyle name="Migliaia 45 3 3 3 2 3" xfId="41384" xr:uid="{00000000-0005-0000-0000-0000B1890000}"/>
    <cellStyle name="Migliaia 45 3 3 3 3" xfId="33473" xr:uid="{00000000-0005-0000-0000-0000B2890000}"/>
    <cellStyle name="Migliaia 45 3 3 3 4" xfId="38733" xr:uid="{00000000-0005-0000-0000-0000B3890000}"/>
    <cellStyle name="Migliaia 45 3 3 4" xfId="17028" xr:uid="{00000000-0005-0000-0000-0000B4890000}"/>
    <cellStyle name="Migliaia 45 3 3 4 2" xfId="30516" xr:uid="{00000000-0005-0000-0000-0000B5890000}"/>
    <cellStyle name="Migliaia 45 3 3 4 2 2" xfId="36083" xr:uid="{00000000-0005-0000-0000-0000B6890000}"/>
    <cellStyle name="Migliaia 45 3 3 4 2 3" xfId="41385" xr:uid="{00000000-0005-0000-0000-0000B7890000}"/>
    <cellStyle name="Migliaia 45 3 3 4 3" xfId="33474" xr:uid="{00000000-0005-0000-0000-0000B8890000}"/>
    <cellStyle name="Migliaia 45 3 3 4 4" xfId="38734" xr:uid="{00000000-0005-0000-0000-0000B9890000}"/>
    <cellStyle name="Migliaia 45 3 3 4 5" xfId="21401" xr:uid="{00000000-0005-0000-0000-0000BA890000}"/>
    <cellStyle name="Migliaia 45 3 3 5" xfId="21402" xr:uid="{00000000-0005-0000-0000-0000BB890000}"/>
    <cellStyle name="Migliaia 45 3 3 5 2" xfId="30517" xr:uid="{00000000-0005-0000-0000-0000BC890000}"/>
    <cellStyle name="Migliaia 45 3 3 5 2 2" xfId="36084" xr:uid="{00000000-0005-0000-0000-0000BD890000}"/>
    <cellStyle name="Migliaia 45 3 3 5 2 3" xfId="41386" xr:uid="{00000000-0005-0000-0000-0000BE890000}"/>
    <cellStyle name="Migliaia 45 3 3 5 3" xfId="33475" xr:uid="{00000000-0005-0000-0000-0000BF890000}"/>
    <cellStyle name="Migliaia 45 3 3 5 4" xfId="38735" xr:uid="{00000000-0005-0000-0000-0000C0890000}"/>
    <cellStyle name="Migliaia 45 3 3 6" xfId="30513" xr:uid="{00000000-0005-0000-0000-0000C1890000}"/>
    <cellStyle name="Migliaia 45 3 3 6 2" xfId="36080" xr:uid="{00000000-0005-0000-0000-0000C2890000}"/>
    <cellStyle name="Migliaia 45 3 3 6 3" xfId="41382" xr:uid="{00000000-0005-0000-0000-0000C3890000}"/>
    <cellStyle name="Migliaia 45 3 3 7" xfId="33471" xr:uid="{00000000-0005-0000-0000-0000C4890000}"/>
    <cellStyle name="Migliaia 45 3 3 8" xfId="38731" xr:uid="{00000000-0005-0000-0000-0000C5890000}"/>
    <cellStyle name="Migliaia 45 3 3 9" xfId="12928" xr:uid="{00000000-0005-0000-0000-0000C6890000}"/>
    <cellStyle name="Migliaia 45 3 4" xfId="3304" xr:uid="{00000000-0005-0000-0000-0000C7890000}"/>
    <cellStyle name="Migliaia 45 3 4 2" xfId="4814" xr:uid="{00000000-0005-0000-0000-0000C8890000}"/>
    <cellStyle name="Migliaia 45 3 4 2 2" xfId="10766" xr:uid="{00000000-0005-0000-0000-0000C9890000}"/>
    <cellStyle name="Migliaia 45 3 4 2 3" xfId="14886" xr:uid="{00000000-0005-0000-0000-0000CA890000}"/>
    <cellStyle name="Migliaia 45 3 4 2 4" xfId="17031" xr:uid="{00000000-0005-0000-0000-0000CB890000}"/>
    <cellStyle name="Migliaia 45 3 4 2 5" xfId="28720" xr:uid="{00000000-0005-0000-0000-0000CC890000}"/>
    <cellStyle name="Migliaia 45 3 4 2 6" xfId="12931" xr:uid="{00000000-0005-0000-0000-0000CD890000}"/>
    <cellStyle name="Migliaia 45 3 4 3" xfId="10014" xr:uid="{00000000-0005-0000-0000-0000CE890000}"/>
    <cellStyle name="Migliaia 45 3 4 3 2" xfId="31683" xr:uid="{00000000-0005-0000-0000-0000CF890000}"/>
    <cellStyle name="Migliaia 45 3 4 3 2 2" xfId="36843" xr:uid="{00000000-0005-0000-0000-0000D0890000}"/>
    <cellStyle name="Migliaia 45 3 4 3 2 3" xfId="42145" xr:uid="{00000000-0005-0000-0000-0000D1890000}"/>
    <cellStyle name="Migliaia 45 3 4 3 3" xfId="34192" xr:uid="{00000000-0005-0000-0000-0000D2890000}"/>
    <cellStyle name="Migliaia 45 3 4 3 4" xfId="39494" xr:uid="{00000000-0005-0000-0000-0000D3890000}"/>
    <cellStyle name="Migliaia 45 3 4 4" xfId="17030" xr:uid="{00000000-0005-0000-0000-0000D4890000}"/>
    <cellStyle name="Migliaia 45 3 4 4 2" xfId="36085" xr:uid="{00000000-0005-0000-0000-0000D5890000}"/>
    <cellStyle name="Migliaia 45 3 4 4 3" xfId="41387" xr:uid="{00000000-0005-0000-0000-0000D6890000}"/>
    <cellStyle name="Migliaia 45 3 4 4 4" xfId="30518" xr:uid="{00000000-0005-0000-0000-0000D7890000}"/>
    <cellStyle name="Migliaia 45 3 4 5" xfId="33476" xr:uid="{00000000-0005-0000-0000-0000D8890000}"/>
    <cellStyle name="Migliaia 45 3 4 6" xfId="38736" xr:uid="{00000000-0005-0000-0000-0000D9890000}"/>
    <cellStyle name="Migliaia 45 3 4 7" xfId="12930" xr:uid="{00000000-0005-0000-0000-0000DA890000}"/>
    <cellStyle name="Migliaia 45 3 5" xfId="4132" xr:uid="{00000000-0005-0000-0000-0000DB890000}"/>
    <cellStyle name="Migliaia 45 3 5 2" xfId="10602" xr:uid="{00000000-0005-0000-0000-0000DC890000}"/>
    <cellStyle name="Migliaia 45 3 5 2 2" xfId="31684" xr:uid="{00000000-0005-0000-0000-0000DD890000}"/>
    <cellStyle name="Migliaia 45 3 5 2 2 2" xfId="36844" xr:uid="{00000000-0005-0000-0000-0000DE890000}"/>
    <cellStyle name="Migliaia 45 3 5 2 2 3" xfId="42146" xr:uid="{00000000-0005-0000-0000-0000DF890000}"/>
    <cellStyle name="Migliaia 45 3 5 2 3" xfId="34193" xr:uid="{00000000-0005-0000-0000-0000E0890000}"/>
    <cellStyle name="Migliaia 45 3 5 2 4" xfId="39495" xr:uid="{00000000-0005-0000-0000-0000E1890000}"/>
    <cellStyle name="Migliaia 45 3 5 3" xfId="17032" xr:uid="{00000000-0005-0000-0000-0000E2890000}"/>
    <cellStyle name="Migliaia 45 3 5 3 2" xfId="36086" xr:uid="{00000000-0005-0000-0000-0000E3890000}"/>
    <cellStyle name="Migliaia 45 3 5 3 3" xfId="41388" xr:uid="{00000000-0005-0000-0000-0000E4890000}"/>
    <cellStyle name="Migliaia 45 3 5 3 4" xfId="30519" xr:uid="{00000000-0005-0000-0000-0000E5890000}"/>
    <cellStyle name="Migliaia 45 3 5 4" xfId="33477" xr:uid="{00000000-0005-0000-0000-0000E6890000}"/>
    <cellStyle name="Migliaia 45 3 5 5" xfId="38737" xr:uid="{00000000-0005-0000-0000-0000E7890000}"/>
    <cellStyle name="Migliaia 45 3 5 6" xfId="12932" xr:uid="{00000000-0005-0000-0000-0000E8890000}"/>
    <cellStyle name="Migliaia 45 3 6" xfId="3719" xr:uid="{00000000-0005-0000-0000-0000E9890000}"/>
    <cellStyle name="Migliaia 45 3 6 2" xfId="10307" xr:uid="{00000000-0005-0000-0000-0000EA890000}"/>
    <cellStyle name="Migliaia 45 3 6 2 2" xfId="36087" xr:uid="{00000000-0005-0000-0000-0000EB890000}"/>
    <cellStyle name="Migliaia 45 3 6 2 3" xfId="41389" xr:uid="{00000000-0005-0000-0000-0000EC890000}"/>
    <cellStyle name="Migliaia 45 3 6 3" xfId="14598" xr:uid="{00000000-0005-0000-0000-0000ED890000}"/>
    <cellStyle name="Migliaia 45 3 6 4" xfId="17033" xr:uid="{00000000-0005-0000-0000-0000EE890000}"/>
    <cellStyle name="Migliaia 45 3 6 4 2" xfId="38738" xr:uid="{00000000-0005-0000-0000-0000EF890000}"/>
    <cellStyle name="Migliaia 45 3 6 5" xfId="12933" xr:uid="{00000000-0005-0000-0000-0000F0890000}"/>
    <cellStyle name="Migliaia 45 3 7" xfId="7819" xr:uid="{00000000-0005-0000-0000-0000F1890000}"/>
    <cellStyle name="Migliaia 45 3 7 2" xfId="30521" xr:uid="{00000000-0005-0000-0000-0000F2890000}"/>
    <cellStyle name="Migliaia 45 3 7 2 2" xfId="36088" xr:uid="{00000000-0005-0000-0000-0000F3890000}"/>
    <cellStyle name="Migliaia 45 3 7 2 3" xfId="41390" xr:uid="{00000000-0005-0000-0000-0000F4890000}"/>
    <cellStyle name="Migliaia 45 3 7 3" xfId="33479" xr:uid="{00000000-0005-0000-0000-0000F5890000}"/>
    <cellStyle name="Migliaia 45 3 7 4" xfId="38739" xr:uid="{00000000-0005-0000-0000-0000F6890000}"/>
    <cellStyle name="Migliaia 45 3 8" xfId="13614" xr:uid="{00000000-0005-0000-0000-0000F7890000}"/>
    <cellStyle name="Migliaia 45 3 8 2" xfId="30522" xr:uid="{00000000-0005-0000-0000-0000F8890000}"/>
    <cellStyle name="Migliaia 45 3 8 2 2" xfId="36089" xr:uid="{00000000-0005-0000-0000-0000F9890000}"/>
    <cellStyle name="Migliaia 45 3 8 2 3" xfId="41391" xr:uid="{00000000-0005-0000-0000-0000FA890000}"/>
    <cellStyle name="Migliaia 45 3 8 3" xfId="33480" xr:uid="{00000000-0005-0000-0000-0000FB890000}"/>
    <cellStyle name="Migliaia 45 3 8 4" xfId="38740" xr:uid="{00000000-0005-0000-0000-0000FC890000}"/>
    <cellStyle name="Migliaia 45 3 8 5" xfId="21406" xr:uid="{00000000-0005-0000-0000-0000FD890000}"/>
    <cellStyle name="Migliaia 45 3 9" xfId="17024" xr:uid="{00000000-0005-0000-0000-0000FE890000}"/>
    <cellStyle name="Migliaia 45 4" xfId="603" xr:uid="{00000000-0005-0000-0000-0000FF890000}"/>
    <cellStyle name="Migliaia 45 4 2" xfId="4535" xr:uid="{00000000-0005-0000-0000-0000008A0000}"/>
    <cellStyle name="Migliaia 45 4 2 2" xfId="5167" xr:uid="{00000000-0005-0000-0000-0000018A0000}"/>
    <cellStyle name="Migliaia 45 4 2 2 2" xfId="30523" xr:uid="{00000000-0005-0000-0000-0000028A0000}"/>
    <cellStyle name="Migliaia 45 4 2 2 2 2" xfId="36090" xr:uid="{00000000-0005-0000-0000-0000038A0000}"/>
    <cellStyle name="Migliaia 45 4 2 2 2 3" xfId="41392" xr:uid="{00000000-0005-0000-0000-0000048A0000}"/>
    <cellStyle name="Migliaia 45 4 2 2 3" xfId="33481" xr:uid="{00000000-0005-0000-0000-0000058A0000}"/>
    <cellStyle name="Migliaia 45 4 2 2 4" xfId="38741" xr:uid="{00000000-0005-0000-0000-0000068A0000}"/>
    <cellStyle name="Migliaia 45 4 2 3" xfId="8348" xr:uid="{00000000-0005-0000-0000-0000078A0000}"/>
    <cellStyle name="Migliaia 45 4 2 3 2" xfId="30524" xr:uid="{00000000-0005-0000-0000-0000088A0000}"/>
    <cellStyle name="Migliaia 45 4 2 3 2 2" xfId="36091" xr:uid="{00000000-0005-0000-0000-0000098A0000}"/>
    <cellStyle name="Migliaia 45 4 2 3 2 3" xfId="41393" xr:uid="{00000000-0005-0000-0000-00000A8A0000}"/>
    <cellStyle name="Migliaia 45 4 2 3 3" xfId="33482" xr:uid="{00000000-0005-0000-0000-00000B8A0000}"/>
    <cellStyle name="Migliaia 45 4 2 3 4" xfId="38742" xr:uid="{00000000-0005-0000-0000-00000C8A0000}"/>
    <cellStyle name="Migliaia 45 4 2 4" xfId="7695" xr:uid="{00000000-0005-0000-0000-00000D8A0000}"/>
    <cellStyle name="Migliaia 45 4 2 5" xfId="7100" xr:uid="{00000000-0005-0000-0000-00000E8A0000}"/>
    <cellStyle name="Migliaia 45 4 2 5 2" xfId="17873" xr:uid="{00000000-0005-0000-0000-00000F8A0000}"/>
    <cellStyle name="Migliaia 45 4 2 5 3" xfId="43404" xr:uid="{00000000-0005-0000-0000-0000108A0000}"/>
    <cellStyle name="Migliaia 45 4 2 5 4" xfId="46866" xr:uid="{00000000-0005-0000-0000-0000118A0000}"/>
    <cellStyle name="Migliaia 45 4 2 5 5" xfId="49882" xr:uid="{00000000-0005-0000-0000-0000128A0000}"/>
    <cellStyle name="Migliaia 45 4 2 6" xfId="17035" xr:uid="{00000000-0005-0000-0000-0000138A0000}"/>
    <cellStyle name="Migliaia 45 4 2 7" xfId="21408" xr:uid="{00000000-0005-0000-0000-0000148A0000}"/>
    <cellStyle name="Migliaia 45 4 3" xfId="5168" xr:uid="{00000000-0005-0000-0000-0000158A0000}"/>
    <cellStyle name="Migliaia 45 4 3 2" xfId="14548" xr:uid="{00000000-0005-0000-0000-0000168A0000}"/>
    <cellStyle name="Migliaia 45 4 3 2 2" xfId="36092" xr:uid="{00000000-0005-0000-0000-0000178A0000}"/>
    <cellStyle name="Migliaia 45 4 3 2 3" xfId="41394" xr:uid="{00000000-0005-0000-0000-0000188A0000}"/>
    <cellStyle name="Migliaia 45 4 3 3" xfId="33483" xr:uid="{00000000-0005-0000-0000-0000198A0000}"/>
    <cellStyle name="Migliaia 45 4 3 4" xfId="38743" xr:uid="{00000000-0005-0000-0000-00001A8A0000}"/>
    <cellStyle name="Migliaia 45 4 3 5" xfId="13612" xr:uid="{00000000-0005-0000-0000-00001B8A0000}"/>
    <cellStyle name="Migliaia 45 4 4" xfId="8349" xr:uid="{00000000-0005-0000-0000-00001C8A0000}"/>
    <cellStyle name="Migliaia 45 4 4 2" xfId="30525" xr:uid="{00000000-0005-0000-0000-00001D8A0000}"/>
    <cellStyle name="Migliaia 45 4 4 2 2" xfId="36093" xr:uid="{00000000-0005-0000-0000-00001E8A0000}"/>
    <cellStyle name="Migliaia 45 4 4 2 3" xfId="41395" xr:uid="{00000000-0005-0000-0000-00001F8A0000}"/>
    <cellStyle name="Migliaia 45 4 4 3" xfId="33484" xr:uid="{00000000-0005-0000-0000-0000208A0000}"/>
    <cellStyle name="Migliaia 45 4 4 4" xfId="38744" xr:uid="{00000000-0005-0000-0000-0000218A0000}"/>
    <cellStyle name="Migliaia 45 4 5" xfId="7694" xr:uid="{00000000-0005-0000-0000-0000228A0000}"/>
    <cellStyle name="Migliaia 45 4 5 2" xfId="30526" xr:uid="{00000000-0005-0000-0000-0000238A0000}"/>
    <cellStyle name="Migliaia 45 4 5 2 2" xfId="36094" xr:uid="{00000000-0005-0000-0000-0000248A0000}"/>
    <cellStyle name="Migliaia 45 4 5 2 3" xfId="41396" xr:uid="{00000000-0005-0000-0000-0000258A0000}"/>
    <cellStyle name="Migliaia 45 4 5 3" xfId="33485" xr:uid="{00000000-0005-0000-0000-0000268A0000}"/>
    <cellStyle name="Migliaia 45 4 5 4" xfId="38745" xr:uid="{00000000-0005-0000-0000-0000278A0000}"/>
    <cellStyle name="Migliaia 45 4 6" xfId="7099" xr:uid="{00000000-0005-0000-0000-0000288A0000}"/>
    <cellStyle name="Migliaia 45 4 6 2" xfId="17872" xr:uid="{00000000-0005-0000-0000-0000298A0000}"/>
    <cellStyle name="Migliaia 45 4 6 2 2" xfId="36095" xr:uid="{00000000-0005-0000-0000-00002A8A0000}"/>
    <cellStyle name="Migliaia 45 4 6 2 3" xfId="41397" xr:uid="{00000000-0005-0000-0000-00002B8A0000}"/>
    <cellStyle name="Migliaia 45 4 6 2 4" xfId="30527" xr:uid="{00000000-0005-0000-0000-00002C8A0000}"/>
    <cellStyle name="Migliaia 45 4 6 3" xfId="33486" xr:uid="{00000000-0005-0000-0000-00002D8A0000}"/>
    <cellStyle name="Migliaia 45 4 6 4" xfId="38746" xr:uid="{00000000-0005-0000-0000-00002E8A0000}"/>
    <cellStyle name="Migliaia 45 4 6 5" xfId="21412" xr:uid="{00000000-0005-0000-0000-00002F8A0000}"/>
    <cellStyle name="Migliaia 45 4 6 6" xfId="44762" xr:uid="{00000000-0005-0000-0000-0000308A0000}"/>
    <cellStyle name="Migliaia 45 4 6 7" xfId="46865" xr:uid="{00000000-0005-0000-0000-0000318A0000}"/>
    <cellStyle name="Migliaia 45 4 6 8" xfId="49881" xr:uid="{00000000-0005-0000-0000-0000328A0000}"/>
    <cellStyle name="Migliaia 45 4 7" xfId="17034" xr:uid="{00000000-0005-0000-0000-0000338A0000}"/>
    <cellStyle name="Migliaia 45 4 7 2" xfId="30528" xr:uid="{00000000-0005-0000-0000-0000348A0000}"/>
    <cellStyle name="Migliaia 45 4 7 2 2" xfId="36096" xr:uid="{00000000-0005-0000-0000-0000358A0000}"/>
    <cellStyle name="Migliaia 45 4 7 2 3" xfId="41398" xr:uid="{00000000-0005-0000-0000-0000368A0000}"/>
    <cellStyle name="Migliaia 45 4 7 3" xfId="33487" xr:uid="{00000000-0005-0000-0000-0000378A0000}"/>
    <cellStyle name="Migliaia 45 4 7 4" xfId="38747" xr:uid="{00000000-0005-0000-0000-0000388A0000}"/>
    <cellStyle name="Migliaia 45 4 7 5" xfId="21413" xr:uid="{00000000-0005-0000-0000-0000398A0000}"/>
    <cellStyle name="Migliaia 45 4 8" xfId="21407" xr:uid="{00000000-0005-0000-0000-00003A8A0000}"/>
    <cellStyle name="Migliaia 45 4 9" xfId="2561" xr:uid="{00000000-0005-0000-0000-00003B8A0000}"/>
    <cellStyle name="Migliaia 45 5" xfId="604" xr:uid="{00000000-0005-0000-0000-00003C8A0000}"/>
    <cellStyle name="Migliaia 45 5 2" xfId="4536" xr:uid="{00000000-0005-0000-0000-00003D8A0000}"/>
    <cellStyle name="Migliaia 45 5 2 2" xfId="14788" xr:uid="{00000000-0005-0000-0000-00003E8A0000}"/>
    <cellStyle name="Migliaia 45 5 2 2 2" xfId="36097" xr:uid="{00000000-0005-0000-0000-00003F8A0000}"/>
    <cellStyle name="Migliaia 45 5 2 2 3" xfId="41399" xr:uid="{00000000-0005-0000-0000-0000408A0000}"/>
    <cellStyle name="Migliaia 45 5 2 3" xfId="17037" xr:uid="{00000000-0005-0000-0000-0000418A0000}"/>
    <cellStyle name="Migliaia 45 5 2 3 2" xfId="33488" xr:uid="{00000000-0005-0000-0000-0000428A0000}"/>
    <cellStyle name="Migliaia 45 5 2 4" xfId="38748" xr:uid="{00000000-0005-0000-0000-0000438A0000}"/>
    <cellStyle name="Migliaia 45 5 2 5" xfId="12934" xr:uid="{00000000-0005-0000-0000-0000448A0000}"/>
    <cellStyle name="Migliaia 45 5 3" xfId="7696" xr:uid="{00000000-0005-0000-0000-0000458A0000}"/>
    <cellStyle name="Migliaia 45 5 3 2" xfId="30529" xr:uid="{00000000-0005-0000-0000-0000468A0000}"/>
    <cellStyle name="Migliaia 45 5 3 2 2" xfId="36098" xr:uid="{00000000-0005-0000-0000-0000478A0000}"/>
    <cellStyle name="Migliaia 45 5 3 2 3" xfId="41400" xr:uid="{00000000-0005-0000-0000-0000488A0000}"/>
    <cellStyle name="Migliaia 45 5 3 3" xfId="33489" xr:uid="{00000000-0005-0000-0000-0000498A0000}"/>
    <cellStyle name="Migliaia 45 5 3 4" xfId="38749" xr:uid="{00000000-0005-0000-0000-00004A8A0000}"/>
    <cellStyle name="Migliaia 45 5 4" xfId="7101" xr:uid="{00000000-0005-0000-0000-00004B8A0000}"/>
    <cellStyle name="Migliaia 45 5 4 2" xfId="17874" xr:uid="{00000000-0005-0000-0000-00004C8A0000}"/>
    <cellStyle name="Migliaia 45 5 4 2 2" xfId="36099" xr:uid="{00000000-0005-0000-0000-00004D8A0000}"/>
    <cellStyle name="Migliaia 45 5 4 2 3" xfId="41401" xr:uid="{00000000-0005-0000-0000-00004E8A0000}"/>
    <cellStyle name="Migliaia 45 5 4 2 4" xfId="30530" xr:uid="{00000000-0005-0000-0000-00004F8A0000}"/>
    <cellStyle name="Migliaia 45 5 4 3" xfId="33490" xr:uid="{00000000-0005-0000-0000-0000508A0000}"/>
    <cellStyle name="Migliaia 45 5 4 4" xfId="38750" xr:uid="{00000000-0005-0000-0000-0000518A0000}"/>
    <cellStyle name="Migliaia 45 5 4 5" xfId="21415" xr:uid="{00000000-0005-0000-0000-0000528A0000}"/>
    <cellStyle name="Migliaia 45 5 4 6" xfId="43711" xr:uid="{00000000-0005-0000-0000-0000538A0000}"/>
    <cellStyle name="Migliaia 45 5 4 7" xfId="46867" xr:uid="{00000000-0005-0000-0000-0000548A0000}"/>
    <cellStyle name="Migliaia 45 5 4 8" xfId="49883" xr:uid="{00000000-0005-0000-0000-0000558A0000}"/>
    <cellStyle name="Migliaia 45 5 5" xfId="17036" xr:uid="{00000000-0005-0000-0000-0000568A0000}"/>
    <cellStyle name="Migliaia 45 5 5 2" xfId="30531" xr:uid="{00000000-0005-0000-0000-0000578A0000}"/>
    <cellStyle name="Migliaia 45 5 5 2 2" xfId="36100" xr:uid="{00000000-0005-0000-0000-0000588A0000}"/>
    <cellStyle name="Migliaia 45 5 5 2 3" xfId="41402" xr:uid="{00000000-0005-0000-0000-0000598A0000}"/>
    <cellStyle name="Migliaia 45 5 5 3" xfId="33491" xr:uid="{00000000-0005-0000-0000-00005A8A0000}"/>
    <cellStyle name="Migliaia 45 5 5 4" xfId="38751" xr:uid="{00000000-0005-0000-0000-00005B8A0000}"/>
    <cellStyle name="Migliaia 45 5 5 5" xfId="21416" xr:uid="{00000000-0005-0000-0000-00005C8A0000}"/>
    <cellStyle name="Migliaia 45 5 6" xfId="21417" xr:uid="{00000000-0005-0000-0000-00005D8A0000}"/>
    <cellStyle name="Migliaia 45 5 6 2" xfId="30532" xr:uid="{00000000-0005-0000-0000-00005E8A0000}"/>
    <cellStyle name="Migliaia 45 5 6 2 2" xfId="36101" xr:uid="{00000000-0005-0000-0000-00005F8A0000}"/>
    <cellStyle name="Migliaia 45 5 6 2 3" xfId="41403" xr:uid="{00000000-0005-0000-0000-0000608A0000}"/>
    <cellStyle name="Migliaia 45 5 6 3" xfId="33492" xr:uid="{00000000-0005-0000-0000-0000618A0000}"/>
    <cellStyle name="Migliaia 45 5 6 4" xfId="38752" xr:uid="{00000000-0005-0000-0000-0000628A0000}"/>
    <cellStyle name="Migliaia 45 5 7" xfId="21414" xr:uid="{00000000-0005-0000-0000-0000638A0000}"/>
    <cellStyle name="Migliaia 45 5 8" xfId="2562" xr:uid="{00000000-0005-0000-0000-0000648A0000}"/>
    <cellStyle name="Migliaia 45 6" xfId="2557" xr:uid="{00000000-0005-0000-0000-0000658A0000}"/>
    <cellStyle name="Migliaia 45 6 2" xfId="4531" xr:uid="{00000000-0005-0000-0000-0000668A0000}"/>
    <cellStyle name="Migliaia 45 6 2 2" xfId="6067" xr:uid="{00000000-0005-0000-0000-0000678A0000}"/>
    <cellStyle name="Migliaia 45 6 2 3" xfId="14948" xr:uid="{00000000-0005-0000-0000-0000688A0000}"/>
    <cellStyle name="Migliaia 45 6 2 4" xfId="17039" xr:uid="{00000000-0005-0000-0000-0000698A0000}"/>
    <cellStyle name="Migliaia 45 6 2 5" xfId="28723" xr:uid="{00000000-0005-0000-0000-00006A8A0000}"/>
    <cellStyle name="Migliaia 45 6 2 6" xfId="12936" xr:uid="{00000000-0005-0000-0000-00006B8A0000}"/>
    <cellStyle name="Migliaia 45 6 3" xfId="5819" xr:uid="{00000000-0005-0000-0000-00006C8A0000}"/>
    <cellStyle name="Migliaia 45 6 3 2" xfId="31685" xr:uid="{00000000-0005-0000-0000-00006D8A0000}"/>
    <cellStyle name="Migliaia 45 6 3 2 2" xfId="36845" xr:uid="{00000000-0005-0000-0000-00006E8A0000}"/>
    <cellStyle name="Migliaia 45 6 3 2 3" xfId="42147" xr:uid="{00000000-0005-0000-0000-00006F8A0000}"/>
    <cellStyle name="Migliaia 45 6 3 3" xfId="34194" xr:uid="{00000000-0005-0000-0000-0000708A0000}"/>
    <cellStyle name="Migliaia 45 6 3 4" xfId="39496" xr:uid="{00000000-0005-0000-0000-0000718A0000}"/>
    <cellStyle name="Migliaia 45 6 4" xfId="17038" xr:uid="{00000000-0005-0000-0000-0000728A0000}"/>
    <cellStyle name="Migliaia 45 6 4 2" xfId="36102" xr:uid="{00000000-0005-0000-0000-0000738A0000}"/>
    <cellStyle name="Migliaia 45 6 4 3" xfId="41404" xr:uid="{00000000-0005-0000-0000-0000748A0000}"/>
    <cellStyle name="Migliaia 45 6 4 4" xfId="30533" xr:uid="{00000000-0005-0000-0000-0000758A0000}"/>
    <cellStyle name="Migliaia 45 6 5" xfId="33493" xr:uid="{00000000-0005-0000-0000-0000768A0000}"/>
    <cellStyle name="Migliaia 45 6 6" xfId="38753" xr:uid="{00000000-0005-0000-0000-0000778A0000}"/>
    <cellStyle name="Migliaia 45 6 7" xfId="12935" xr:uid="{00000000-0005-0000-0000-0000788A0000}"/>
    <cellStyle name="Migliaia 45 7" xfId="4130" xr:uid="{00000000-0005-0000-0000-0000798A0000}"/>
    <cellStyle name="Migliaia 45 7 2" xfId="10600" xr:uid="{00000000-0005-0000-0000-00007A8A0000}"/>
    <cellStyle name="Migliaia 45 7 2 2" xfId="31686" xr:uid="{00000000-0005-0000-0000-00007B8A0000}"/>
    <cellStyle name="Migliaia 45 7 2 2 2" xfId="36846" xr:uid="{00000000-0005-0000-0000-00007C8A0000}"/>
    <cellStyle name="Migliaia 45 7 2 2 3" xfId="42148" xr:uid="{00000000-0005-0000-0000-00007D8A0000}"/>
    <cellStyle name="Migliaia 45 7 2 3" xfId="34195" xr:uid="{00000000-0005-0000-0000-00007E8A0000}"/>
    <cellStyle name="Migliaia 45 7 2 4" xfId="39497" xr:uid="{00000000-0005-0000-0000-00007F8A0000}"/>
    <cellStyle name="Migliaia 45 7 3" xfId="17040" xr:uid="{00000000-0005-0000-0000-0000808A0000}"/>
    <cellStyle name="Migliaia 45 7 3 2" xfId="36103" xr:uid="{00000000-0005-0000-0000-0000818A0000}"/>
    <cellStyle name="Migliaia 45 7 3 3" xfId="41405" xr:uid="{00000000-0005-0000-0000-0000828A0000}"/>
    <cellStyle name="Migliaia 45 7 3 4" xfId="30534" xr:uid="{00000000-0005-0000-0000-0000838A0000}"/>
    <cellStyle name="Migliaia 45 7 4" xfId="33494" xr:uid="{00000000-0005-0000-0000-0000848A0000}"/>
    <cellStyle name="Migliaia 45 7 5" xfId="38754" xr:uid="{00000000-0005-0000-0000-0000858A0000}"/>
    <cellStyle name="Migliaia 45 7 6" xfId="12937" xr:uid="{00000000-0005-0000-0000-0000868A0000}"/>
    <cellStyle name="Migliaia 45 8" xfId="3717" xr:uid="{00000000-0005-0000-0000-0000878A0000}"/>
    <cellStyle name="Migliaia 45 8 2" xfId="10305" xr:uid="{00000000-0005-0000-0000-0000888A0000}"/>
    <cellStyle name="Migliaia 45 8 2 2" xfId="31687" xr:uid="{00000000-0005-0000-0000-0000898A0000}"/>
    <cellStyle name="Migliaia 45 8 2 2 2" xfId="36847" xr:uid="{00000000-0005-0000-0000-00008A8A0000}"/>
    <cellStyle name="Migliaia 45 8 2 2 3" xfId="42149" xr:uid="{00000000-0005-0000-0000-00008B8A0000}"/>
    <cellStyle name="Migliaia 45 8 2 3" xfId="34196" xr:uid="{00000000-0005-0000-0000-00008C8A0000}"/>
    <cellStyle name="Migliaia 45 8 2 4" xfId="39498" xr:uid="{00000000-0005-0000-0000-00008D8A0000}"/>
    <cellStyle name="Migliaia 45 8 3" xfId="17041" xr:uid="{00000000-0005-0000-0000-00008E8A0000}"/>
    <cellStyle name="Migliaia 45 8 3 2" xfId="36104" xr:uid="{00000000-0005-0000-0000-00008F8A0000}"/>
    <cellStyle name="Migliaia 45 8 3 3" xfId="41406" xr:uid="{00000000-0005-0000-0000-0000908A0000}"/>
    <cellStyle name="Migliaia 45 8 3 4" xfId="30535" xr:uid="{00000000-0005-0000-0000-0000918A0000}"/>
    <cellStyle name="Migliaia 45 8 4" xfId="33495" xr:uid="{00000000-0005-0000-0000-0000928A0000}"/>
    <cellStyle name="Migliaia 45 8 5" xfId="38755" xr:uid="{00000000-0005-0000-0000-0000938A0000}"/>
    <cellStyle name="Migliaia 45 8 6" xfId="12938" xr:uid="{00000000-0005-0000-0000-0000948A0000}"/>
    <cellStyle name="Migliaia 45 9" xfId="13517" xr:uid="{00000000-0005-0000-0000-0000958A0000}"/>
    <cellStyle name="Migliaia 45 9 2" xfId="30536" xr:uid="{00000000-0005-0000-0000-0000968A0000}"/>
    <cellStyle name="Migliaia 45 9 2 2" xfId="36105" xr:uid="{00000000-0005-0000-0000-0000978A0000}"/>
    <cellStyle name="Migliaia 45 9 2 3" xfId="41407" xr:uid="{00000000-0005-0000-0000-0000988A0000}"/>
    <cellStyle name="Migliaia 45 9 3" xfId="33496" xr:uid="{00000000-0005-0000-0000-0000998A0000}"/>
    <cellStyle name="Migliaia 45 9 4" xfId="38756" xr:uid="{00000000-0005-0000-0000-00009A8A0000}"/>
    <cellStyle name="Migliaia 46" xfId="605" xr:uid="{00000000-0005-0000-0000-00009B8A0000}"/>
    <cellStyle name="Migliaia 46 10" xfId="17042" xr:uid="{00000000-0005-0000-0000-00009C8A0000}"/>
    <cellStyle name="Migliaia 46 10 2" xfId="36106" xr:uid="{00000000-0005-0000-0000-00009D8A0000}"/>
    <cellStyle name="Migliaia 46 10 3" xfId="41408" xr:uid="{00000000-0005-0000-0000-00009E8A0000}"/>
    <cellStyle name="Migliaia 46 10 4" xfId="30537" xr:uid="{00000000-0005-0000-0000-00009F8A0000}"/>
    <cellStyle name="Migliaia 46 11" xfId="33497" xr:uid="{00000000-0005-0000-0000-0000A08A0000}"/>
    <cellStyle name="Migliaia 46 12" xfId="38757" xr:uid="{00000000-0005-0000-0000-0000A18A0000}"/>
    <cellStyle name="Migliaia 46 13" xfId="1901" xr:uid="{00000000-0005-0000-0000-0000A28A0000}"/>
    <cellStyle name="Migliaia 46 2" xfId="606" xr:uid="{00000000-0005-0000-0000-0000A38A0000}"/>
    <cellStyle name="Migliaia 46 2 2" xfId="2564" xr:uid="{00000000-0005-0000-0000-0000A48A0000}"/>
    <cellStyle name="Migliaia 46 2 2 2" xfId="4538" xr:uid="{00000000-0005-0000-0000-0000A58A0000}"/>
    <cellStyle name="Migliaia 46 2 2 2 2" xfId="10707" xr:uid="{00000000-0005-0000-0000-0000A68A0000}"/>
    <cellStyle name="Migliaia 46 2 2 2 2 2" xfId="36107" xr:uid="{00000000-0005-0000-0000-0000A78A0000}"/>
    <cellStyle name="Migliaia 46 2 2 2 2 3" xfId="41409" xr:uid="{00000000-0005-0000-0000-0000A88A0000}"/>
    <cellStyle name="Migliaia 46 2 2 2 3" xfId="14789" xr:uid="{00000000-0005-0000-0000-0000A98A0000}"/>
    <cellStyle name="Migliaia 46 2 2 2 4" xfId="17045" xr:uid="{00000000-0005-0000-0000-0000AA8A0000}"/>
    <cellStyle name="Migliaia 46 2 2 2 4 2" xfId="38758" xr:uid="{00000000-0005-0000-0000-0000AB8A0000}"/>
    <cellStyle name="Migliaia 46 2 2 2 5" xfId="12939" xr:uid="{00000000-0005-0000-0000-0000AC8A0000}"/>
    <cellStyle name="Migliaia 46 2 2 3" xfId="7932" xr:uid="{00000000-0005-0000-0000-0000AD8A0000}"/>
    <cellStyle name="Migliaia 46 2 2 3 2" xfId="31688" xr:uid="{00000000-0005-0000-0000-0000AE8A0000}"/>
    <cellStyle name="Migliaia 46 2 2 3 2 2" xfId="36848" xr:uid="{00000000-0005-0000-0000-0000AF8A0000}"/>
    <cellStyle name="Migliaia 46 2 2 3 2 3" xfId="42150" xr:uid="{00000000-0005-0000-0000-0000B08A0000}"/>
    <cellStyle name="Migliaia 46 2 2 3 3" xfId="34197" xr:uid="{00000000-0005-0000-0000-0000B18A0000}"/>
    <cellStyle name="Migliaia 46 2 2 3 4" xfId="39499" xr:uid="{00000000-0005-0000-0000-0000B28A0000}"/>
    <cellStyle name="Migliaia 46 2 2 4" xfId="7102" xr:uid="{00000000-0005-0000-0000-0000B38A0000}"/>
    <cellStyle name="Migliaia 46 2 2 4 2" xfId="17875" xr:uid="{00000000-0005-0000-0000-0000B48A0000}"/>
    <cellStyle name="Migliaia 46 2 2 4 3" xfId="43405" xr:uid="{00000000-0005-0000-0000-0000B58A0000}"/>
    <cellStyle name="Migliaia 46 2 2 4 4" xfId="46868" xr:uid="{00000000-0005-0000-0000-0000B68A0000}"/>
    <cellStyle name="Migliaia 46 2 2 4 5" xfId="49884" xr:uid="{00000000-0005-0000-0000-0000B78A0000}"/>
    <cellStyle name="Migliaia 46 2 2 5" xfId="17044" xr:uid="{00000000-0005-0000-0000-0000B88A0000}"/>
    <cellStyle name="Migliaia 46 2 2 6" xfId="21420" xr:uid="{00000000-0005-0000-0000-0000B98A0000}"/>
    <cellStyle name="Migliaia 46 2 3" xfId="4134" xr:uid="{00000000-0005-0000-0000-0000BA8A0000}"/>
    <cellStyle name="Migliaia 46 2 3 2" xfId="10604" xr:uid="{00000000-0005-0000-0000-0000BB8A0000}"/>
    <cellStyle name="Migliaia 46 2 3 2 2" xfId="31689" xr:uid="{00000000-0005-0000-0000-0000BC8A0000}"/>
    <cellStyle name="Migliaia 46 2 3 2 2 2" xfId="36849" xr:uid="{00000000-0005-0000-0000-0000BD8A0000}"/>
    <cellStyle name="Migliaia 46 2 3 2 2 3" xfId="42151" xr:uid="{00000000-0005-0000-0000-0000BE8A0000}"/>
    <cellStyle name="Migliaia 46 2 3 2 3" xfId="34198" xr:uid="{00000000-0005-0000-0000-0000BF8A0000}"/>
    <cellStyle name="Migliaia 46 2 3 2 4" xfId="39500" xr:uid="{00000000-0005-0000-0000-0000C08A0000}"/>
    <cellStyle name="Migliaia 46 2 3 3" xfId="17046" xr:uid="{00000000-0005-0000-0000-0000C18A0000}"/>
    <cellStyle name="Migliaia 46 2 3 3 2" xfId="36108" xr:uid="{00000000-0005-0000-0000-0000C28A0000}"/>
    <cellStyle name="Migliaia 46 2 3 3 3" xfId="41410" xr:uid="{00000000-0005-0000-0000-0000C38A0000}"/>
    <cellStyle name="Migliaia 46 2 3 3 4" xfId="30538" xr:uid="{00000000-0005-0000-0000-0000C48A0000}"/>
    <cellStyle name="Migliaia 46 2 3 4" xfId="33498" xr:uid="{00000000-0005-0000-0000-0000C58A0000}"/>
    <cellStyle name="Migliaia 46 2 3 5" xfId="38759" xr:uid="{00000000-0005-0000-0000-0000C68A0000}"/>
    <cellStyle name="Migliaia 46 2 3 6" xfId="12940" xr:uid="{00000000-0005-0000-0000-0000C78A0000}"/>
    <cellStyle name="Migliaia 46 2 4" xfId="3722" xr:uid="{00000000-0005-0000-0000-0000C88A0000}"/>
    <cellStyle name="Migliaia 46 2 4 2" xfId="10309" xr:uid="{00000000-0005-0000-0000-0000C98A0000}"/>
    <cellStyle name="Migliaia 46 2 4 2 2" xfId="36109" xr:uid="{00000000-0005-0000-0000-0000CA8A0000}"/>
    <cellStyle name="Migliaia 46 2 4 2 3" xfId="41411" xr:uid="{00000000-0005-0000-0000-0000CB8A0000}"/>
    <cellStyle name="Migliaia 46 2 4 3" xfId="14914" xr:uid="{00000000-0005-0000-0000-0000CC8A0000}"/>
    <cellStyle name="Migliaia 46 2 4 4" xfId="17047" xr:uid="{00000000-0005-0000-0000-0000CD8A0000}"/>
    <cellStyle name="Migliaia 46 2 4 4 2" xfId="38760" xr:uid="{00000000-0005-0000-0000-0000CE8A0000}"/>
    <cellStyle name="Migliaia 46 2 4 5" xfId="12941" xr:uid="{00000000-0005-0000-0000-0000CF8A0000}"/>
    <cellStyle name="Migliaia 46 2 5" xfId="9447" xr:uid="{00000000-0005-0000-0000-0000D08A0000}"/>
    <cellStyle name="Migliaia 46 2 5 2" xfId="30539" xr:uid="{00000000-0005-0000-0000-0000D18A0000}"/>
    <cellStyle name="Migliaia 46 2 5 2 2" xfId="36110" xr:uid="{00000000-0005-0000-0000-0000D28A0000}"/>
    <cellStyle name="Migliaia 46 2 5 2 3" xfId="41412" xr:uid="{00000000-0005-0000-0000-0000D38A0000}"/>
    <cellStyle name="Migliaia 46 2 5 3" xfId="33500" xr:uid="{00000000-0005-0000-0000-0000D48A0000}"/>
    <cellStyle name="Migliaia 46 2 5 4" xfId="38761" xr:uid="{00000000-0005-0000-0000-0000D58A0000}"/>
    <cellStyle name="Migliaia 46 2 6" xfId="17043" xr:uid="{00000000-0005-0000-0000-0000D68A0000}"/>
    <cellStyle name="Migliaia 46 2 6 2" xfId="30540" xr:uid="{00000000-0005-0000-0000-0000D78A0000}"/>
    <cellStyle name="Migliaia 46 2 6 2 2" xfId="36111" xr:uid="{00000000-0005-0000-0000-0000D88A0000}"/>
    <cellStyle name="Migliaia 46 2 6 2 3" xfId="41413" xr:uid="{00000000-0005-0000-0000-0000D98A0000}"/>
    <cellStyle name="Migliaia 46 2 6 3" xfId="33501" xr:uid="{00000000-0005-0000-0000-0000DA8A0000}"/>
    <cellStyle name="Migliaia 46 2 6 4" xfId="38762" xr:uid="{00000000-0005-0000-0000-0000DB8A0000}"/>
    <cellStyle name="Migliaia 46 2 6 5" xfId="21421" xr:uid="{00000000-0005-0000-0000-0000DC8A0000}"/>
    <cellStyle name="Migliaia 46 2 7" xfId="21419" xr:uid="{00000000-0005-0000-0000-0000DD8A0000}"/>
    <cellStyle name="Migliaia 46 2 8" xfId="1902" xr:uid="{00000000-0005-0000-0000-0000DE8A0000}"/>
    <cellStyle name="Migliaia 46 3" xfId="607" xr:uid="{00000000-0005-0000-0000-0000DF8A0000}"/>
    <cellStyle name="Migliaia 46 3 10" xfId="21422" xr:uid="{00000000-0005-0000-0000-0000E08A0000}"/>
    <cellStyle name="Migliaia 46 3 11" xfId="12942" xr:uid="{00000000-0005-0000-0000-0000E18A0000}"/>
    <cellStyle name="Migliaia 46 3 12" xfId="1903" xr:uid="{00000000-0005-0000-0000-0000E28A0000}"/>
    <cellStyle name="Migliaia 46 3 2" xfId="608" xr:uid="{00000000-0005-0000-0000-0000E38A0000}"/>
    <cellStyle name="Migliaia 46 3 2 2" xfId="4540" xr:uid="{00000000-0005-0000-0000-0000E48A0000}"/>
    <cellStyle name="Migliaia 46 3 2 2 2" xfId="8350" xr:uid="{00000000-0005-0000-0000-0000E58A0000}"/>
    <cellStyle name="Migliaia 46 3 2 2 2 2" xfId="14790" xr:uid="{00000000-0005-0000-0000-0000E68A0000}"/>
    <cellStyle name="Migliaia 46 3 2 2 2 2 2" xfId="18188" xr:uid="{00000000-0005-0000-0000-0000E78A0000}"/>
    <cellStyle name="Migliaia 46 3 2 2 2 2 2 2" xfId="36112" xr:uid="{00000000-0005-0000-0000-0000E88A0000}"/>
    <cellStyle name="Migliaia 46 3 2 2 2 2 3" xfId="41414" xr:uid="{00000000-0005-0000-0000-0000E98A0000}"/>
    <cellStyle name="Migliaia 46 3 2 2 2 2 4" xfId="30541" xr:uid="{00000000-0005-0000-0000-0000EA8A0000}"/>
    <cellStyle name="Migliaia 46 3 2 2 2 3" xfId="33502" xr:uid="{00000000-0005-0000-0000-0000EB8A0000}"/>
    <cellStyle name="Migliaia 46 3 2 2 2 4" xfId="38763" xr:uid="{00000000-0005-0000-0000-0000EC8A0000}"/>
    <cellStyle name="Migliaia 46 3 2 2 2 5" xfId="20769" xr:uid="{00000000-0005-0000-0000-0000ED8A0000}"/>
    <cellStyle name="Migliaia 46 3 2 2 2 6" xfId="47194" xr:uid="{00000000-0005-0000-0000-0000EE8A0000}"/>
    <cellStyle name="Migliaia 46 3 2 2 2 7" xfId="50210" xr:uid="{00000000-0005-0000-0000-0000EF8A0000}"/>
    <cellStyle name="Migliaia 46 3 2 2 2 8" xfId="13986" xr:uid="{00000000-0005-0000-0000-0000F08A0000}"/>
    <cellStyle name="Migliaia 46 3 2 2 3" xfId="7872" xr:uid="{00000000-0005-0000-0000-0000F18A0000}"/>
    <cellStyle name="Migliaia 46 3 2 2 4" xfId="7103" xr:uid="{00000000-0005-0000-0000-0000F28A0000}"/>
    <cellStyle name="Migliaia 46 3 2 2 4 2" xfId="17876" xr:uid="{00000000-0005-0000-0000-0000F38A0000}"/>
    <cellStyle name="Migliaia 46 3 2 2 4 3" xfId="20520" xr:uid="{00000000-0005-0000-0000-0000F48A0000}"/>
    <cellStyle name="Migliaia 46 3 2 2 4 4" xfId="46869" xr:uid="{00000000-0005-0000-0000-0000F58A0000}"/>
    <cellStyle name="Migliaia 46 3 2 2 4 5" xfId="49885" xr:uid="{00000000-0005-0000-0000-0000F68A0000}"/>
    <cellStyle name="Migliaia 46 3 2 2 5" xfId="17050" xr:uid="{00000000-0005-0000-0000-0000F78A0000}"/>
    <cellStyle name="Migliaia 46 3 2 2 6" xfId="21424" xr:uid="{00000000-0005-0000-0000-0000F88A0000}"/>
    <cellStyle name="Migliaia 46 3 2 3" xfId="3724" xr:uid="{00000000-0005-0000-0000-0000F98A0000}"/>
    <cellStyle name="Migliaia 46 3 2 3 2" xfId="8473" xr:uid="{00000000-0005-0000-0000-0000FA8A0000}"/>
    <cellStyle name="Migliaia 46 3 2 3 2 2" xfId="36113" xr:uid="{00000000-0005-0000-0000-0000FB8A0000}"/>
    <cellStyle name="Migliaia 46 3 2 3 2 3" xfId="41415" xr:uid="{00000000-0005-0000-0000-0000FC8A0000}"/>
    <cellStyle name="Migliaia 46 3 2 3 2 4" xfId="30542" xr:uid="{00000000-0005-0000-0000-0000FD8A0000}"/>
    <cellStyle name="Migliaia 46 3 2 3 3" xfId="8351" xr:uid="{00000000-0005-0000-0000-0000FE8A0000}"/>
    <cellStyle name="Migliaia 46 3 2 3 4" xfId="17051" xr:uid="{00000000-0005-0000-0000-0000FF8A0000}"/>
    <cellStyle name="Migliaia 46 3 2 3 4 2" xfId="38764" xr:uid="{00000000-0005-0000-0000-0000008B0000}"/>
    <cellStyle name="Migliaia 46 3 2 3 5" xfId="12943" xr:uid="{00000000-0005-0000-0000-0000018B0000}"/>
    <cellStyle name="Migliaia 46 3 2 4" xfId="7697" xr:uid="{00000000-0005-0000-0000-0000028B0000}"/>
    <cellStyle name="Migliaia 46 3 2 4 2" xfId="14404" xr:uid="{00000000-0005-0000-0000-0000038B0000}"/>
    <cellStyle name="Migliaia 46 3 2 4 2 2" xfId="36114" xr:uid="{00000000-0005-0000-0000-0000048B0000}"/>
    <cellStyle name="Migliaia 46 3 2 4 2 3" xfId="41416" xr:uid="{00000000-0005-0000-0000-0000058B0000}"/>
    <cellStyle name="Migliaia 46 3 2 4 3" xfId="33503" xr:uid="{00000000-0005-0000-0000-0000068B0000}"/>
    <cellStyle name="Migliaia 46 3 2 4 4" xfId="38765" xr:uid="{00000000-0005-0000-0000-0000078B0000}"/>
    <cellStyle name="Migliaia 46 3 2 4 5" xfId="13520" xr:uid="{00000000-0005-0000-0000-0000088B0000}"/>
    <cellStyle name="Migliaia 46 3 2 5" xfId="13610" xr:uid="{00000000-0005-0000-0000-0000098B0000}"/>
    <cellStyle name="Migliaia 46 3 2 5 2" xfId="30543" xr:uid="{00000000-0005-0000-0000-00000A8B0000}"/>
    <cellStyle name="Migliaia 46 3 2 5 2 2" xfId="36115" xr:uid="{00000000-0005-0000-0000-00000B8B0000}"/>
    <cellStyle name="Migliaia 46 3 2 5 2 3" xfId="41417" xr:uid="{00000000-0005-0000-0000-00000C8B0000}"/>
    <cellStyle name="Migliaia 46 3 2 5 3" xfId="33504" xr:uid="{00000000-0005-0000-0000-00000D8B0000}"/>
    <cellStyle name="Migliaia 46 3 2 5 4" xfId="38766" xr:uid="{00000000-0005-0000-0000-00000E8B0000}"/>
    <cellStyle name="Migliaia 46 3 2 6" xfId="17049" xr:uid="{00000000-0005-0000-0000-00000F8B0000}"/>
    <cellStyle name="Migliaia 46 3 2 6 2" xfId="30544" xr:uid="{00000000-0005-0000-0000-0000108B0000}"/>
    <cellStyle name="Migliaia 46 3 2 6 2 2" xfId="36116" xr:uid="{00000000-0005-0000-0000-0000118B0000}"/>
    <cellStyle name="Migliaia 46 3 2 6 2 3" xfId="41418" xr:uid="{00000000-0005-0000-0000-0000128B0000}"/>
    <cellStyle name="Migliaia 46 3 2 6 3" xfId="33505" xr:uid="{00000000-0005-0000-0000-0000138B0000}"/>
    <cellStyle name="Migliaia 46 3 2 6 4" xfId="38767" xr:uid="{00000000-0005-0000-0000-0000148B0000}"/>
    <cellStyle name="Migliaia 46 3 2 6 5" xfId="21425" xr:uid="{00000000-0005-0000-0000-0000158B0000}"/>
    <cellStyle name="Migliaia 46 3 2 7" xfId="21423" xr:uid="{00000000-0005-0000-0000-0000168B0000}"/>
    <cellStyle name="Migliaia 46 3 2 8" xfId="2566" xr:uid="{00000000-0005-0000-0000-0000178B0000}"/>
    <cellStyle name="Migliaia 46 3 3" xfId="2565" xr:uid="{00000000-0005-0000-0000-0000188B0000}"/>
    <cellStyle name="Migliaia 46 3 3 2" xfId="4539" xr:uid="{00000000-0005-0000-0000-0000198B0000}"/>
    <cellStyle name="Migliaia 46 3 3 2 2" xfId="6070" xr:uid="{00000000-0005-0000-0000-00001A8B0000}"/>
    <cellStyle name="Migliaia 46 3 3 2 2 2" xfId="36118" xr:uid="{00000000-0005-0000-0000-00001B8B0000}"/>
    <cellStyle name="Migliaia 46 3 3 2 2 3" xfId="41420" xr:uid="{00000000-0005-0000-0000-00001C8B0000}"/>
    <cellStyle name="Migliaia 46 3 3 2 3" xfId="14549" xr:uid="{00000000-0005-0000-0000-00001D8B0000}"/>
    <cellStyle name="Migliaia 46 3 3 2 4" xfId="17053" xr:uid="{00000000-0005-0000-0000-00001E8B0000}"/>
    <cellStyle name="Migliaia 46 3 3 2 4 2" xfId="38769" xr:uid="{00000000-0005-0000-0000-00001F8B0000}"/>
    <cellStyle name="Migliaia 46 3 3 2 5" xfId="12945" xr:uid="{00000000-0005-0000-0000-0000208B0000}"/>
    <cellStyle name="Migliaia 46 3 3 3" xfId="5822" xr:uid="{00000000-0005-0000-0000-0000218B0000}"/>
    <cellStyle name="Migliaia 46 3 3 3 2" xfId="30546" xr:uid="{00000000-0005-0000-0000-0000228B0000}"/>
    <cellStyle name="Migliaia 46 3 3 3 2 2" xfId="36119" xr:uid="{00000000-0005-0000-0000-0000238B0000}"/>
    <cellStyle name="Migliaia 46 3 3 3 2 3" xfId="41421" xr:uid="{00000000-0005-0000-0000-0000248B0000}"/>
    <cellStyle name="Migliaia 46 3 3 3 3" xfId="33507" xr:uid="{00000000-0005-0000-0000-0000258B0000}"/>
    <cellStyle name="Migliaia 46 3 3 3 4" xfId="38770" xr:uid="{00000000-0005-0000-0000-0000268B0000}"/>
    <cellStyle name="Migliaia 46 3 3 4" xfId="17052" xr:uid="{00000000-0005-0000-0000-0000278B0000}"/>
    <cellStyle name="Migliaia 46 3 3 4 2" xfId="30547" xr:uid="{00000000-0005-0000-0000-0000288B0000}"/>
    <cellStyle name="Migliaia 46 3 3 4 2 2" xfId="36120" xr:uid="{00000000-0005-0000-0000-0000298B0000}"/>
    <cellStyle name="Migliaia 46 3 3 4 2 3" xfId="41422" xr:uid="{00000000-0005-0000-0000-00002A8B0000}"/>
    <cellStyle name="Migliaia 46 3 3 4 3" xfId="33508" xr:uid="{00000000-0005-0000-0000-00002B8B0000}"/>
    <cellStyle name="Migliaia 46 3 3 4 4" xfId="38771" xr:uid="{00000000-0005-0000-0000-00002C8B0000}"/>
    <cellStyle name="Migliaia 46 3 3 4 5" xfId="21426" xr:uid="{00000000-0005-0000-0000-00002D8B0000}"/>
    <cellStyle name="Migliaia 46 3 3 5" xfId="21427" xr:uid="{00000000-0005-0000-0000-00002E8B0000}"/>
    <cellStyle name="Migliaia 46 3 3 5 2" xfId="30548" xr:uid="{00000000-0005-0000-0000-00002F8B0000}"/>
    <cellStyle name="Migliaia 46 3 3 5 2 2" xfId="36121" xr:uid="{00000000-0005-0000-0000-0000308B0000}"/>
    <cellStyle name="Migliaia 46 3 3 5 2 3" xfId="41423" xr:uid="{00000000-0005-0000-0000-0000318B0000}"/>
    <cellStyle name="Migliaia 46 3 3 5 3" xfId="33509" xr:uid="{00000000-0005-0000-0000-0000328B0000}"/>
    <cellStyle name="Migliaia 46 3 3 5 4" xfId="38772" xr:uid="{00000000-0005-0000-0000-0000338B0000}"/>
    <cellStyle name="Migliaia 46 3 3 6" xfId="30545" xr:uid="{00000000-0005-0000-0000-0000348B0000}"/>
    <cellStyle name="Migliaia 46 3 3 6 2" xfId="36117" xr:uid="{00000000-0005-0000-0000-0000358B0000}"/>
    <cellStyle name="Migliaia 46 3 3 6 3" xfId="41419" xr:uid="{00000000-0005-0000-0000-0000368B0000}"/>
    <cellStyle name="Migliaia 46 3 3 7" xfId="33506" xr:uid="{00000000-0005-0000-0000-0000378B0000}"/>
    <cellStyle name="Migliaia 46 3 3 8" xfId="38768" xr:uid="{00000000-0005-0000-0000-0000388B0000}"/>
    <cellStyle name="Migliaia 46 3 3 9" xfId="12944" xr:uid="{00000000-0005-0000-0000-0000398B0000}"/>
    <cellStyle name="Migliaia 46 3 4" xfId="3305" xr:uid="{00000000-0005-0000-0000-00003A8B0000}"/>
    <cellStyle name="Migliaia 46 3 4 2" xfId="4815" xr:uid="{00000000-0005-0000-0000-00003B8B0000}"/>
    <cellStyle name="Migliaia 46 3 4 2 2" xfId="10767" xr:uid="{00000000-0005-0000-0000-00003C8B0000}"/>
    <cellStyle name="Migliaia 46 3 4 2 3" xfId="14354" xr:uid="{00000000-0005-0000-0000-00003D8B0000}"/>
    <cellStyle name="Migliaia 46 3 4 2 4" xfId="17055" xr:uid="{00000000-0005-0000-0000-00003E8B0000}"/>
    <cellStyle name="Migliaia 46 3 4 2 5" xfId="28725" xr:uid="{00000000-0005-0000-0000-00003F8B0000}"/>
    <cellStyle name="Migliaia 46 3 4 2 6" xfId="12947" xr:uid="{00000000-0005-0000-0000-0000408B0000}"/>
    <cellStyle name="Migliaia 46 3 4 3" xfId="10015" xr:uid="{00000000-0005-0000-0000-0000418B0000}"/>
    <cellStyle name="Migliaia 46 3 4 3 2" xfId="31690" xr:uid="{00000000-0005-0000-0000-0000428B0000}"/>
    <cellStyle name="Migliaia 46 3 4 3 2 2" xfId="36850" xr:uid="{00000000-0005-0000-0000-0000438B0000}"/>
    <cellStyle name="Migliaia 46 3 4 3 2 3" xfId="42152" xr:uid="{00000000-0005-0000-0000-0000448B0000}"/>
    <cellStyle name="Migliaia 46 3 4 3 3" xfId="34199" xr:uid="{00000000-0005-0000-0000-0000458B0000}"/>
    <cellStyle name="Migliaia 46 3 4 3 4" xfId="39501" xr:uid="{00000000-0005-0000-0000-0000468B0000}"/>
    <cellStyle name="Migliaia 46 3 4 4" xfId="17054" xr:uid="{00000000-0005-0000-0000-0000478B0000}"/>
    <cellStyle name="Migliaia 46 3 4 4 2" xfId="36122" xr:uid="{00000000-0005-0000-0000-0000488B0000}"/>
    <cellStyle name="Migliaia 46 3 4 4 3" xfId="41424" xr:uid="{00000000-0005-0000-0000-0000498B0000}"/>
    <cellStyle name="Migliaia 46 3 4 4 4" xfId="30549" xr:uid="{00000000-0005-0000-0000-00004A8B0000}"/>
    <cellStyle name="Migliaia 46 3 4 5" xfId="33510" xr:uid="{00000000-0005-0000-0000-00004B8B0000}"/>
    <cellStyle name="Migliaia 46 3 4 6" xfId="38773" xr:uid="{00000000-0005-0000-0000-00004C8B0000}"/>
    <cellStyle name="Migliaia 46 3 4 7" xfId="12946" xr:uid="{00000000-0005-0000-0000-00004D8B0000}"/>
    <cellStyle name="Migliaia 46 3 5" xfId="4135" xr:uid="{00000000-0005-0000-0000-00004E8B0000}"/>
    <cellStyle name="Migliaia 46 3 5 2" xfId="10605" xr:uid="{00000000-0005-0000-0000-00004F8B0000}"/>
    <cellStyle name="Migliaia 46 3 5 2 2" xfId="31691" xr:uid="{00000000-0005-0000-0000-0000508B0000}"/>
    <cellStyle name="Migliaia 46 3 5 2 2 2" xfId="36851" xr:uid="{00000000-0005-0000-0000-0000518B0000}"/>
    <cellStyle name="Migliaia 46 3 5 2 2 3" xfId="42153" xr:uid="{00000000-0005-0000-0000-0000528B0000}"/>
    <cellStyle name="Migliaia 46 3 5 2 3" xfId="34200" xr:uid="{00000000-0005-0000-0000-0000538B0000}"/>
    <cellStyle name="Migliaia 46 3 5 2 4" xfId="39502" xr:uid="{00000000-0005-0000-0000-0000548B0000}"/>
    <cellStyle name="Migliaia 46 3 5 3" xfId="17056" xr:uid="{00000000-0005-0000-0000-0000558B0000}"/>
    <cellStyle name="Migliaia 46 3 5 3 2" xfId="36123" xr:uid="{00000000-0005-0000-0000-0000568B0000}"/>
    <cellStyle name="Migliaia 46 3 5 3 3" xfId="41425" xr:uid="{00000000-0005-0000-0000-0000578B0000}"/>
    <cellStyle name="Migliaia 46 3 5 3 4" xfId="30550" xr:uid="{00000000-0005-0000-0000-0000588B0000}"/>
    <cellStyle name="Migliaia 46 3 5 4" xfId="33511" xr:uid="{00000000-0005-0000-0000-0000598B0000}"/>
    <cellStyle name="Migliaia 46 3 5 5" xfId="38774" xr:uid="{00000000-0005-0000-0000-00005A8B0000}"/>
    <cellStyle name="Migliaia 46 3 5 6" xfId="12948" xr:uid="{00000000-0005-0000-0000-00005B8B0000}"/>
    <cellStyle name="Migliaia 46 3 6" xfId="3723" xr:uid="{00000000-0005-0000-0000-00005C8B0000}"/>
    <cellStyle name="Migliaia 46 3 6 2" xfId="10310" xr:uid="{00000000-0005-0000-0000-00005D8B0000}"/>
    <cellStyle name="Migliaia 46 3 6 2 2" xfId="36124" xr:uid="{00000000-0005-0000-0000-00005E8B0000}"/>
    <cellStyle name="Migliaia 46 3 6 2 3" xfId="41426" xr:uid="{00000000-0005-0000-0000-00005F8B0000}"/>
    <cellStyle name="Migliaia 46 3 6 3" xfId="14450" xr:uid="{00000000-0005-0000-0000-0000608B0000}"/>
    <cellStyle name="Migliaia 46 3 6 4" xfId="17057" xr:uid="{00000000-0005-0000-0000-0000618B0000}"/>
    <cellStyle name="Migliaia 46 3 6 4 2" xfId="38775" xr:uid="{00000000-0005-0000-0000-0000628B0000}"/>
    <cellStyle name="Migliaia 46 3 6 5" xfId="12949" xr:uid="{00000000-0005-0000-0000-0000638B0000}"/>
    <cellStyle name="Migliaia 46 3 7" xfId="8552" xr:uid="{00000000-0005-0000-0000-0000648B0000}"/>
    <cellStyle name="Migliaia 46 3 7 2" xfId="30551" xr:uid="{00000000-0005-0000-0000-0000658B0000}"/>
    <cellStyle name="Migliaia 46 3 7 2 2" xfId="36125" xr:uid="{00000000-0005-0000-0000-0000668B0000}"/>
    <cellStyle name="Migliaia 46 3 7 2 3" xfId="41427" xr:uid="{00000000-0005-0000-0000-0000678B0000}"/>
    <cellStyle name="Migliaia 46 3 7 3" xfId="33512" xr:uid="{00000000-0005-0000-0000-0000688B0000}"/>
    <cellStyle name="Migliaia 46 3 7 4" xfId="38776" xr:uid="{00000000-0005-0000-0000-0000698B0000}"/>
    <cellStyle name="Migliaia 46 3 8" xfId="13611" xr:uid="{00000000-0005-0000-0000-00006A8B0000}"/>
    <cellStyle name="Migliaia 46 3 8 2" xfId="30552" xr:uid="{00000000-0005-0000-0000-00006B8B0000}"/>
    <cellStyle name="Migliaia 46 3 8 2 2" xfId="36126" xr:uid="{00000000-0005-0000-0000-00006C8B0000}"/>
    <cellStyle name="Migliaia 46 3 8 2 3" xfId="41428" xr:uid="{00000000-0005-0000-0000-00006D8B0000}"/>
    <cellStyle name="Migliaia 46 3 8 3" xfId="33513" xr:uid="{00000000-0005-0000-0000-00006E8B0000}"/>
    <cellStyle name="Migliaia 46 3 8 4" xfId="38777" xr:uid="{00000000-0005-0000-0000-00006F8B0000}"/>
    <cellStyle name="Migliaia 46 3 8 5" xfId="21428" xr:uid="{00000000-0005-0000-0000-0000708B0000}"/>
    <cellStyle name="Migliaia 46 3 9" xfId="17048" xr:uid="{00000000-0005-0000-0000-0000718B0000}"/>
    <cellStyle name="Migliaia 46 4" xfId="609" xr:uid="{00000000-0005-0000-0000-0000728B0000}"/>
    <cellStyle name="Migliaia 46 4 2" xfId="4541" xr:uid="{00000000-0005-0000-0000-0000738B0000}"/>
    <cellStyle name="Migliaia 46 4 2 2" xfId="5169" xr:uid="{00000000-0005-0000-0000-0000748B0000}"/>
    <cellStyle name="Migliaia 46 4 2 2 2" xfId="30553" xr:uid="{00000000-0005-0000-0000-0000758B0000}"/>
    <cellStyle name="Migliaia 46 4 2 2 2 2" xfId="36127" xr:uid="{00000000-0005-0000-0000-0000768B0000}"/>
    <cellStyle name="Migliaia 46 4 2 2 2 3" xfId="41429" xr:uid="{00000000-0005-0000-0000-0000778B0000}"/>
    <cellStyle name="Migliaia 46 4 2 2 3" xfId="33514" xr:uid="{00000000-0005-0000-0000-0000788B0000}"/>
    <cellStyle name="Migliaia 46 4 2 2 4" xfId="38778" xr:uid="{00000000-0005-0000-0000-0000798B0000}"/>
    <cellStyle name="Migliaia 46 4 2 3" xfId="8352" xr:uid="{00000000-0005-0000-0000-00007A8B0000}"/>
    <cellStyle name="Migliaia 46 4 2 3 2" xfId="30554" xr:uid="{00000000-0005-0000-0000-00007B8B0000}"/>
    <cellStyle name="Migliaia 46 4 2 3 2 2" xfId="36128" xr:uid="{00000000-0005-0000-0000-00007C8B0000}"/>
    <cellStyle name="Migliaia 46 4 2 3 2 3" xfId="41430" xr:uid="{00000000-0005-0000-0000-00007D8B0000}"/>
    <cellStyle name="Migliaia 46 4 2 3 3" xfId="33515" xr:uid="{00000000-0005-0000-0000-00007E8B0000}"/>
    <cellStyle name="Migliaia 46 4 2 3 4" xfId="38779" xr:uid="{00000000-0005-0000-0000-00007F8B0000}"/>
    <cellStyle name="Migliaia 46 4 2 4" xfId="7699" xr:uid="{00000000-0005-0000-0000-0000808B0000}"/>
    <cellStyle name="Migliaia 46 4 2 5" xfId="7105" xr:uid="{00000000-0005-0000-0000-0000818B0000}"/>
    <cellStyle name="Migliaia 46 4 2 5 2" xfId="17878" xr:uid="{00000000-0005-0000-0000-0000828B0000}"/>
    <cellStyle name="Migliaia 46 4 2 5 3" xfId="43595" xr:uid="{00000000-0005-0000-0000-0000838B0000}"/>
    <cellStyle name="Migliaia 46 4 2 5 4" xfId="46871" xr:uid="{00000000-0005-0000-0000-0000848B0000}"/>
    <cellStyle name="Migliaia 46 4 2 5 5" xfId="49887" xr:uid="{00000000-0005-0000-0000-0000858B0000}"/>
    <cellStyle name="Migliaia 46 4 2 6" xfId="17059" xr:uid="{00000000-0005-0000-0000-0000868B0000}"/>
    <cellStyle name="Migliaia 46 4 2 7" xfId="21430" xr:uid="{00000000-0005-0000-0000-0000878B0000}"/>
    <cellStyle name="Migliaia 46 4 3" xfId="5170" xr:uid="{00000000-0005-0000-0000-0000888B0000}"/>
    <cellStyle name="Migliaia 46 4 3 2" xfId="14550" xr:uid="{00000000-0005-0000-0000-0000898B0000}"/>
    <cellStyle name="Migliaia 46 4 3 2 2" xfId="36129" xr:uid="{00000000-0005-0000-0000-00008A8B0000}"/>
    <cellStyle name="Migliaia 46 4 3 2 3" xfId="41431" xr:uid="{00000000-0005-0000-0000-00008B8B0000}"/>
    <cellStyle name="Migliaia 46 4 3 3" xfId="33516" xr:uid="{00000000-0005-0000-0000-00008C8B0000}"/>
    <cellStyle name="Migliaia 46 4 3 4" xfId="38780" xr:uid="{00000000-0005-0000-0000-00008D8B0000}"/>
    <cellStyle name="Migliaia 46 4 3 5" xfId="13609" xr:uid="{00000000-0005-0000-0000-00008E8B0000}"/>
    <cellStyle name="Migliaia 46 4 4" xfId="8353" xr:uid="{00000000-0005-0000-0000-00008F8B0000}"/>
    <cellStyle name="Migliaia 46 4 4 2" xfId="30555" xr:uid="{00000000-0005-0000-0000-0000908B0000}"/>
    <cellStyle name="Migliaia 46 4 4 2 2" xfId="36130" xr:uid="{00000000-0005-0000-0000-0000918B0000}"/>
    <cellStyle name="Migliaia 46 4 4 2 3" xfId="41432" xr:uid="{00000000-0005-0000-0000-0000928B0000}"/>
    <cellStyle name="Migliaia 46 4 4 3" xfId="33517" xr:uid="{00000000-0005-0000-0000-0000938B0000}"/>
    <cellStyle name="Migliaia 46 4 4 4" xfId="38781" xr:uid="{00000000-0005-0000-0000-0000948B0000}"/>
    <cellStyle name="Migliaia 46 4 5" xfId="7698" xr:uid="{00000000-0005-0000-0000-0000958B0000}"/>
    <cellStyle name="Migliaia 46 4 5 2" xfId="30556" xr:uid="{00000000-0005-0000-0000-0000968B0000}"/>
    <cellStyle name="Migliaia 46 4 5 2 2" xfId="36131" xr:uid="{00000000-0005-0000-0000-0000978B0000}"/>
    <cellStyle name="Migliaia 46 4 5 2 3" xfId="41433" xr:uid="{00000000-0005-0000-0000-0000988B0000}"/>
    <cellStyle name="Migliaia 46 4 5 3" xfId="33518" xr:uid="{00000000-0005-0000-0000-0000998B0000}"/>
    <cellStyle name="Migliaia 46 4 5 4" xfId="38782" xr:uid="{00000000-0005-0000-0000-00009A8B0000}"/>
    <cellStyle name="Migliaia 46 4 6" xfId="7104" xr:uid="{00000000-0005-0000-0000-00009B8B0000}"/>
    <cellStyle name="Migliaia 46 4 6 2" xfId="17877" xr:uid="{00000000-0005-0000-0000-00009C8B0000}"/>
    <cellStyle name="Migliaia 46 4 6 2 2" xfId="36132" xr:uid="{00000000-0005-0000-0000-00009D8B0000}"/>
    <cellStyle name="Migliaia 46 4 6 2 3" xfId="41434" xr:uid="{00000000-0005-0000-0000-00009E8B0000}"/>
    <cellStyle name="Migliaia 46 4 6 2 4" xfId="30557" xr:uid="{00000000-0005-0000-0000-00009F8B0000}"/>
    <cellStyle name="Migliaia 46 4 6 3" xfId="33519" xr:uid="{00000000-0005-0000-0000-0000A08B0000}"/>
    <cellStyle name="Migliaia 46 4 6 4" xfId="38783" xr:uid="{00000000-0005-0000-0000-0000A18B0000}"/>
    <cellStyle name="Migliaia 46 4 6 5" xfId="21431" xr:uid="{00000000-0005-0000-0000-0000A28B0000}"/>
    <cellStyle name="Migliaia 46 4 6 6" xfId="43712" xr:uid="{00000000-0005-0000-0000-0000A38B0000}"/>
    <cellStyle name="Migliaia 46 4 6 7" xfId="46870" xr:uid="{00000000-0005-0000-0000-0000A48B0000}"/>
    <cellStyle name="Migliaia 46 4 6 8" xfId="49886" xr:uid="{00000000-0005-0000-0000-0000A58B0000}"/>
    <cellStyle name="Migliaia 46 4 7" xfId="17058" xr:uid="{00000000-0005-0000-0000-0000A68B0000}"/>
    <cellStyle name="Migliaia 46 4 7 2" xfId="30558" xr:uid="{00000000-0005-0000-0000-0000A78B0000}"/>
    <cellStyle name="Migliaia 46 4 7 2 2" xfId="36133" xr:uid="{00000000-0005-0000-0000-0000A88B0000}"/>
    <cellStyle name="Migliaia 46 4 7 2 3" xfId="41435" xr:uid="{00000000-0005-0000-0000-0000A98B0000}"/>
    <cellStyle name="Migliaia 46 4 7 3" xfId="33520" xr:uid="{00000000-0005-0000-0000-0000AA8B0000}"/>
    <cellStyle name="Migliaia 46 4 7 4" xfId="38784" xr:uid="{00000000-0005-0000-0000-0000AB8B0000}"/>
    <cellStyle name="Migliaia 46 4 7 5" xfId="21432" xr:uid="{00000000-0005-0000-0000-0000AC8B0000}"/>
    <cellStyle name="Migliaia 46 4 8" xfId="21429" xr:uid="{00000000-0005-0000-0000-0000AD8B0000}"/>
    <cellStyle name="Migliaia 46 4 9" xfId="2567" xr:uid="{00000000-0005-0000-0000-0000AE8B0000}"/>
    <cellStyle name="Migliaia 46 5" xfId="610" xr:uid="{00000000-0005-0000-0000-0000AF8B0000}"/>
    <cellStyle name="Migliaia 46 5 2" xfId="4542" xr:uid="{00000000-0005-0000-0000-0000B08B0000}"/>
    <cellStyle name="Migliaia 46 5 2 2" xfId="14791" xr:uid="{00000000-0005-0000-0000-0000B18B0000}"/>
    <cellStyle name="Migliaia 46 5 2 2 2" xfId="36134" xr:uid="{00000000-0005-0000-0000-0000B28B0000}"/>
    <cellStyle name="Migliaia 46 5 2 2 3" xfId="41436" xr:uid="{00000000-0005-0000-0000-0000B38B0000}"/>
    <cellStyle name="Migliaia 46 5 2 3" xfId="17061" xr:uid="{00000000-0005-0000-0000-0000B48B0000}"/>
    <cellStyle name="Migliaia 46 5 2 3 2" xfId="33521" xr:uid="{00000000-0005-0000-0000-0000B58B0000}"/>
    <cellStyle name="Migliaia 46 5 2 4" xfId="38785" xr:uid="{00000000-0005-0000-0000-0000B68B0000}"/>
    <cellStyle name="Migliaia 46 5 2 5" xfId="12950" xr:uid="{00000000-0005-0000-0000-0000B78B0000}"/>
    <cellStyle name="Migliaia 46 5 3" xfId="7700" xr:uid="{00000000-0005-0000-0000-0000B88B0000}"/>
    <cellStyle name="Migliaia 46 5 3 2" xfId="30559" xr:uid="{00000000-0005-0000-0000-0000B98B0000}"/>
    <cellStyle name="Migliaia 46 5 3 2 2" xfId="36135" xr:uid="{00000000-0005-0000-0000-0000BA8B0000}"/>
    <cellStyle name="Migliaia 46 5 3 2 3" xfId="41437" xr:uid="{00000000-0005-0000-0000-0000BB8B0000}"/>
    <cellStyle name="Migliaia 46 5 3 3" xfId="33522" xr:uid="{00000000-0005-0000-0000-0000BC8B0000}"/>
    <cellStyle name="Migliaia 46 5 3 4" xfId="38786" xr:uid="{00000000-0005-0000-0000-0000BD8B0000}"/>
    <cellStyle name="Migliaia 46 5 4" xfId="7106" xr:uid="{00000000-0005-0000-0000-0000BE8B0000}"/>
    <cellStyle name="Migliaia 46 5 4 2" xfId="17879" xr:uid="{00000000-0005-0000-0000-0000BF8B0000}"/>
    <cellStyle name="Migliaia 46 5 4 2 2" xfId="36136" xr:uid="{00000000-0005-0000-0000-0000C08B0000}"/>
    <cellStyle name="Migliaia 46 5 4 2 3" xfId="41438" xr:uid="{00000000-0005-0000-0000-0000C18B0000}"/>
    <cellStyle name="Migliaia 46 5 4 2 4" xfId="30560" xr:uid="{00000000-0005-0000-0000-0000C28B0000}"/>
    <cellStyle name="Migliaia 46 5 4 3" xfId="33523" xr:uid="{00000000-0005-0000-0000-0000C38B0000}"/>
    <cellStyle name="Migliaia 46 5 4 4" xfId="38787" xr:uid="{00000000-0005-0000-0000-0000C48B0000}"/>
    <cellStyle name="Migliaia 46 5 4 5" xfId="21434" xr:uid="{00000000-0005-0000-0000-0000C58B0000}"/>
    <cellStyle name="Migliaia 46 5 4 6" xfId="42545" xr:uid="{00000000-0005-0000-0000-0000C68B0000}"/>
    <cellStyle name="Migliaia 46 5 4 7" xfId="46872" xr:uid="{00000000-0005-0000-0000-0000C78B0000}"/>
    <cellStyle name="Migliaia 46 5 4 8" xfId="49888" xr:uid="{00000000-0005-0000-0000-0000C88B0000}"/>
    <cellStyle name="Migliaia 46 5 5" xfId="17060" xr:uid="{00000000-0005-0000-0000-0000C98B0000}"/>
    <cellStyle name="Migliaia 46 5 5 2" xfId="30561" xr:uid="{00000000-0005-0000-0000-0000CA8B0000}"/>
    <cellStyle name="Migliaia 46 5 5 2 2" xfId="36137" xr:uid="{00000000-0005-0000-0000-0000CB8B0000}"/>
    <cellStyle name="Migliaia 46 5 5 2 3" xfId="41439" xr:uid="{00000000-0005-0000-0000-0000CC8B0000}"/>
    <cellStyle name="Migliaia 46 5 5 3" xfId="33524" xr:uid="{00000000-0005-0000-0000-0000CD8B0000}"/>
    <cellStyle name="Migliaia 46 5 5 4" xfId="38788" xr:uid="{00000000-0005-0000-0000-0000CE8B0000}"/>
    <cellStyle name="Migliaia 46 5 5 5" xfId="21435" xr:uid="{00000000-0005-0000-0000-0000CF8B0000}"/>
    <cellStyle name="Migliaia 46 5 6" xfId="21436" xr:uid="{00000000-0005-0000-0000-0000D08B0000}"/>
    <cellStyle name="Migliaia 46 5 6 2" xfId="30562" xr:uid="{00000000-0005-0000-0000-0000D18B0000}"/>
    <cellStyle name="Migliaia 46 5 6 2 2" xfId="36138" xr:uid="{00000000-0005-0000-0000-0000D28B0000}"/>
    <cellStyle name="Migliaia 46 5 6 2 3" xfId="41440" xr:uid="{00000000-0005-0000-0000-0000D38B0000}"/>
    <cellStyle name="Migliaia 46 5 6 3" xfId="33525" xr:uid="{00000000-0005-0000-0000-0000D48B0000}"/>
    <cellStyle name="Migliaia 46 5 6 4" xfId="38789" xr:uid="{00000000-0005-0000-0000-0000D58B0000}"/>
    <cellStyle name="Migliaia 46 5 7" xfId="21433" xr:uid="{00000000-0005-0000-0000-0000D68B0000}"/>
    <cellStyle name="Migliaia 46 5 8" xfId="2568" xr:uid="{00000000-0005-0000-0000-0000D78B0000}"/>
    <cellStyle name="Migliaia 46 6" xfId="2563" xr:uid="{00000000-0005-0000-0000-0000D88B0000}"/>
    <cellStyle name="Migliaia 46 6 2" xfId="4537" xr:uid="{00000000-0005-0000-0000-0000D98B0000}"/>
    <cellStyle name="Migliaia 46 6 2 2" xfId="6069" xr:uid="{00000000-0005-0000-0000-0000DA8B0000}"/>
    <cellStyle name="Migliaia 46 6 2 3" xfId="14947" xr:uid="{00000000-0005-0000-0000-0000DB8B0000}"/>
    <cellStyle name="Migliaia 46 6 2 4" xfId="17063" xr:uid="{00000000-0005-0000-0000-0000DC8B0000}"/>
    <cellStyle name="Migliaia 46 6 2 5" xfId="28726" xr:uid="{00000000-0005-0000-0000-0000DD8B0000}"/>
    <cellStyle name="Migliaia 46 6 2 6" xfId="12952" xr:uid="{00000000-0005-0000-0000-0000DE8B0000}"/>
    <cellStyle name="Migliaia 46 6 3" xfId="5821" xr:uid="{00000000-0005-0000-0000-0000DF8B0000}"/>
    <cellStyle name="Migliaia 46 6 3 2" xfId="31692" xr:uid="{00000000-0005-0000-0000-0000E08B0000}"/>
    <cellStyle name="Migliaia 46 6 3 2 2" xfId="36852" xr:uid="{00000000-0005-0000-0000-0000E18B0000}"/>
    <cellStyle name="Migliaia 46 6 3 2 3" xfId="42154" xr:uid="{00000000-0005-0000-0000-0000E28B0000}"/>
    <cellStyle name="Migliaia 46 6 3 3" xfId="34201" xr:uid="{00000000-0005-0000-0000-0000E38B0000}"/>
    <cellStyle name="Migliaia 46 6 3 4" xfId="39503" xr:uid="{00000000-0005-0000-0000-0000E48B0000}"/>
    <cellStyle name="Migliaia 46 6 4" xfId="17062" xr:uid="{00000000-0005-0000-0000-0000E58B0000}"/>
    <cellStyle name="Migliaia 46 6 4 2" xfId="36139" xr:uid="{00000000-0005-0000-0000-0000E68B0000}"/>
    <cellStyle name="Migliaia 46 6 4 3" xfId="41441" xr:uid="{00000000-0005-0000-0000-0000E78B0000}"/>
    <cellStyle name="Migliaia 46 6 4 4" xfId="30563" xr:uid="{00000000-0005-0000-0000-0000E88B0000}"/>
    <cellStyle name="Migliaia 46 6 5" xfId="33526" xr:uid="{00000000-0005-0000-0000-0000E98B0000}"/>
    <cellStyle name="Migliaia 46 6 6" xfId="38790" xr:uid="{00000000-0005-0000-0000-0000EA8B0000}"/>
    <cellStyle name="Migliaia 46 6 7" xfId="12951" xr:uid="{00000000-0005-0000-0000-0000EB8B0000}"/>
    <cellStyle name="Migliaia 46 7" xfId="4133" xr:uid="{00000000-0005-0000-0000-0000EC8B0000}"/>
    <cellStyle name="Migliaia 46 7 2" xfId="10603" xr:uid="{00000000-0005-0000-0000-0000ED8B0000}"/>
    <cellStyle name="Migliaia 46 7 2 2" xfId="31693" xr:uid="{00000000-0005-0000-0000-0000EE8B0000}"/>
    <cellStyle name="Migliaia 46 7 2 2 2" xfId="36853" xr:uid="{00000000-0005-0000-0000-0000EF8B0000}"/>
    <cellStyle name="Migliaia 46 7 2 2 3" xfId="42155" xr:uid="{00000000-0005-0000-0000-0000F08B0000}"/>
    <cellStyle name="Migliaia 46 7 2 3" xfId="34202" xr:uid="{00000000-0005-0000-0000-0000F18B0000}"/>
    <cellStyle name="Migliaia 46 7 2 4" xfId="39504" xr:uid="{00000000-0005-0000-0000-0000F28B0000}"/>
    <cellStyle name="Migliaia 46 7 3" xfId="17064" xr:uid="{00000000-0005-0000-0000-0000F38B0000}"/>
    <cellStyle name="Migliaia 46 7 3 2" xfId="36140" xr:uid="{00000000-0005-0000-0000-0000F48B0000}"/>
    <cellStyle name="Migliaia 46 7 3 3" xfId="41442" xr:uid="{00000000-0005-0000-0000-0000F58B0000}"/>
    <cellStyle name="Migliaia 46 7 3 4" xfId="30564" xr:uid="{00000000-0005-0000-0000-0000F68B0000}"/>
    <cellStyle name="Migliaia 46 7 4" xfId="33527" xr:uid="{00000000-0005-0000-0000-0000F78B0000}"/>
    <cellStyle name="Migliaia 46 7 5" xfId="38791" xr:uid="{00000000-0005-0000-0000-0000F88B0000}"/>
    <cellStyle name="Migliaia 46 7 6" xfId="12953" xr:uid="{00000000-0005-0000-0000-0000F98B0000}"/>
    <cellStyle name="Migliaia 46 8" xfId="3721" xr:uid="{00000000-0005-0000-0000-0000FA8B0000}"/>
    <cellStyle name="Migliaia 46 8 2" xfId="10308" xr:uid="{00000000-0005-0000-0000-0000FB8B0000}"/>
    <cellStyle name="Migliaia 46 8 2 2" xfId="31694" xr:uid="{00000000-0005-0000-0000-0000FC8B0000}"/>
    <cellStyle name="Migliaia 46 8 2 2 2" xfId="36854" xr:uid="{00000000-0005-0000-0000-0000FD8B0000}"/>
    <cellStyle name="Migliaia 46 8 2 2 3" xfId="42156" xr:uid="{00000000-0005-0000-0000-0000FE8B0000}"/>
    <cellStyle name="Migliaia 46 8 2 3" xfId="34203" xr:uid="{00000000-0005-0000-0000-0000FF8B0000}"/>
    <cellStyle name="Migliaia 46 8 2 4" xfId="39505" xr:uid="{00000000-0005-0000-0000-0000008C0000}"/>
    <cellStyle name="Migliaia 46 8 3" xfId="17065" xr:uid="{00000000-0005-0000-0000-0000018C0000}"/>
    <cellStyle name="Migliaia 46 8 3 2" xfId="36141" xr:uid="{00000000-0005-0000-0000-0000028C0000}"/>
    <cellStyle name="Migliaia 46 8 3 3" xfId="41443" xr:uid="{00000000-0005-0000-0000-0000038C0000}"/>
    <cellStyle name="Migliaia 46 8 3 4" xfId="30565" xr:uid="{00000000-0005-0000-0000-0000048C0000}"/>
    <cellStyle name="Migliaia 46 8 4" xfId="33528" xr:uid="{00000000-0005-0000-0000-0000058C0000}"/>
    <cellStyle name="Migliaia 46 8 5" xfId="38792" xr:uid="{00000000-0005-0000-0000-0000068C0000}"/>
    <cellStyle name="Migliaia 46 8 6" xfId="12954" xr:uid="{00000000-0005-0000-0000-0000078C0000}"/>
    <cellStyle name="Migliaia 46 9" xfId="13519" xr:uid="{00000000-0005-0000-0000-0000088C0000}"/>
    <cellStyle name="Migliaia 46 9 2" xfId="30566" xr:uid="{00000000-0005-0000-0000-0000098C0000}"/>
    <cellStyle name="Migliaia 46 9 2 2" xfId="36142" xr:uid="{00000000-0005-0000-0000-00000A8C0000}"/>
    <cellStyle name="Migliaia 46 9 2 3" xfId="41444" xr:uid="{00000000-0005-0000-0000-00000B8C0000}"/>
    <cellStyle name="Migliaia 46 9 3" xfId="33529" xr:uid="{00000000-0005-0000-0000-00000C8C0000}"/>
    <cellStyle name="Migliaia 46 9 4" xfId="38793" xr:uid="{00000000-0005-0000-0000-00000D8C0000}"/>
    <cellStyle name="Migliaia 47" xfId="611" xr:uid="{00000000-0005-0000-0000-00000E8C0000}"/>
    <cellStyle name="Migliaia 47 10" xfId="17066" xr:uid="{00000000-0005-0000-0000-00000F8C0000}"/>
    <cellStyle name="Migliaia 47 10 2" xfId="36143" xr:uid="{00000000-0005-0000-0000-0000108C0000}"/>
    <cellStyle name="Migliaia 47 10 3" xfId="41445" xr:uid="{00000000-0005-0000-0000-0000118C0000}"/>
    <cellStyle name="Migliaia 47 10 4" xfId="30567" xr:uid="{00000000-0005-0000-0000-0000128C0000}"/>
    <cellStyle name="Migliaia 47 11" xfId="33530" xr:uid="{00000000-0005-0000-0000-0000138C0000}"/>
    <cellStyle name="Migliaia 47 12" xfId="38794" xr:uid="{00000000-0005-0000-0000-0000148C0000}"/>
    <cellStyle name="Migliaia 47 13" xfId="1904" xr:uid="{00000000-0005-0000-0000-0000158C0000}"/>
    <cellStyle name="Migliaia 47 2" xfId="612" xr:uid="{00000000-0005-0000-0000-0000168C0000}"/>
    <cellStyle name="Migliaia 47 2 2" xfId="2570" xr:uid="{00000000-0005-0000-0000-0000178C0000}"/>
    <cellStyle name="Migliaia 47 2 2 2" xfId="4544" xr:uid="{00000000-0005-0000-0000-0000188C0000}"/>
    <cellStyle name="Migliaia 47 2 2 2 2" xfId="10708" xr:uid="{00000000-0005-0000-0000-0000198C0000}"/>
    <cellStyle name="Migliaia 47 2 2 2 2 2" xfId="36144" xr:uid="{00000000-0005-0000-0000-00001A8C0000}"/>
    <cellStyle name="Migliaia 47 2 2 2 2 3" xfId="41446" xr:uid="{00000000-0005-0000-0000-00001B8C0000}"/>
    <cellStyle name="Migliaia 47 2 2 2 3" xfId="14792" xr:uid="{00000000-0005-0000-0000-00001C8C0000}"/>
    <cellStyle name="Migliaia 47 2 2 2 4" xfId="17069" xr:uid="{00000000-0005-0000-0000-00001D8C0000}"/>
    <cellStyle name="Migliaia 47 2 2 2 4 2" xfId="38795" xr:uid="{00000000-0005-0000-0000-00001E8C0000}"/>
    <cellStyle name="Migliaia 47 2 2 2 5" xfId="12955" xr:uid="{00000000-0005-0000-0000-00001F8C0000}"/>
    <cellStyle name="Migliaia 47 2 2 3" xfId="7933" xr:uid="{00000000-0005-0000-0000-0000208C0000}"/>
    <cellStyle name="Migliaia 47 2 2 3 2" xfId="31695" xr:uid="{00000000-0005-0000-0000-0000218C0000}"/>
    <cellStyle name="Migliaia 47 2 2 3 2 2" xfId="36855" xr:uid="{00000000-0005-0000-0000-0000228C0000}"/>
    <cellStyle name="Migliaia 47 2 2 3 2 3" xfId="42157" xr:uid="{00000000-0005-0000-0000-0000238C0000}"/>
    <cellStyle name="Migliaia 47 2 2 3 3" xfId="34204" xr:uid="{00000000-0005-0000-0000-0000248C0000}"/>
    <cellStyle name="Migliaia 47 2 2 3 4" xfId="39506" xr:uid="{00000000-0005-0000-0000-0000258C0000}"/>
    <cellStyle name="Migliaia 47 2 2 4" xfId="7107" xr:uid="{00000000-0005-0000-0000-0000268C0000}"/>
    <cellStyle name="Migliaia 47 2 2 4 2" xfId="17880" xr:uid="{00000000-0005-0000-0000-0000278C0000}"/>
    <cellStyle name="Migliaia 47 2 2 4 3" xfId="44189" xr:uid="{00000000-0005-0000-0000-0000288C0000}"/>
    <cellStyle name="Migliaia 47 2 2 4 4" xfId="46873" xr:uid="{00000000-0005-0000-0000-0000298C0000}"/>
    <cellStyle name="Migliaia 47 2 2 4 5" xfId="49889" xr:uid="{00000000-0005-0000-0000-00002A8C0000}"/>
    <cellStyle name="Migliaia 47 2 2 5" xfId="17068" xr:uid="{00000000-0005-0000-0000-00002B8C0000}"/>
    <cellStyle name="Migliaia 47 2 2 6" xfId="21438" xr:uid="{00000000-0005-0000-0000-00002C8C0000}"/>
    <cellStyle name="Migliaia 47 2 3" xfId="4137" xr:uid="{00000000-0005-0000-0000-00002D8C0000}"/>
    <cellStyle name="Migliaia 47 2 3 2" xfId="10607" xr:uid="{00000000-0005-0000-0000-00002E8C0000}"/>
    <cellStyle name="Migliaia 47 2 3 2 2" xfId="31696" xr:uid="{00000000-0005-0000-0000-00002F8C0000}"/>
    <cellStyle name="Migliaia 47 2 3 2 2 2" xfId="36856" xr:uid="{00000000-0005-0000-0000-0000308C0000}"/>
    <cellStyle name="Migliaia 47 2 3 2 2 3" xfId="42158" xr:uid="{00000000-0005-0000-0000-0000318C0000}"/>
    <cellStyle name="Migliaia 47 2 3 2 3" xfId="34205" xr:uid="{00000000-0005-0000-0000-0000328C0000}"/>
    <cellStyle name="Migliaia 47 2 3 2 4" xfId="39507" xr:uid="{00000000-0005-0000-0000-0000338C0000}"/>
    <cellStyle name="Migliaia 47 2 3 3" xfId="17070" xr:uid="{00000000-0005-0000-0000-0000348C0000}"/>
    <cellStyle name="Migliaia 47 2 3 3 2" xfId="36145" xr:uid="{00000000-0005-0000-0000-0000358C0000}"/>
    <cellStyle name="Migliaia 47 2 3 3 3" xfId="41447" xr:uid="{00000000-0005-0000-0000-0000368C0000}"/>
    <cellStyle name="Migliaia 47 2 3 3 4" xfId="30568" xr:uid="{00000000-0005-0000-0000-0000378C0000}"/>
    <cellStyle name="Migliaia 47 2 3 4" xfId="33531" xr:uid="{00000000-0005-0000-0000-0000388C0000}"/>
    <cellStyle name="Migliaia 47 2 3 5" xfId="38796" xr:uid="{00000000-0005-0000-0000-0000398C0000}"/>
    <cellStyle name="Migliaia 47 2 3 6" xfId="12956" xr:uid="{00000000-0005-0000-0000-00003A8C0000}"/>
    <cellStyle name="Migliaia 47 2 4" xfId="3726" xr:uid="{00000000-0005-0000-0000-00003B8C0000}"/>
    <cellStyle name="Migliaia 47 2 4 2" xfId="10312" xr:uid="{00000000-0005-0000-0000-00003C8C0000}"/>
    <cellStyle name="Migliaia 47 2 4 2 2" xfId="36146" xr:uid="{00000000-0005-0000-0000-00003D8C0000}"/>
    <cellStyle name="Migliaia 47 2 4 2 3" xfId="41448" xr:uid="{00000000-0005-0000-0000-00003E8C0000}"/>
    <cellStyle name="Migliaia 47 2 4 3" xfId="15004" xr:uid="{00000000-0005-0000-0000-00003F8C0000}"/>
    <cellStyle name="Migliaia 47 2 4 4" xfId="17071" xr:uid="{00000000-0005-0000-0000-0000408C0000}"/>
    <cellStyle name="Migliaia 47 2 4 4 2" xfId="38797" xr:uid="{00000000-0005-0000-0000-0000418C0000}"/>
    <cellStyle name="Migliaia 47 2 4 5" xfId="12957" xr:uid="{00000000-0005-0000-0000-0000428C0000}"/>
    <cellStyle name="Migliaia 47 2 5" xfId="9448" xr:uid="{00000000-0005-0000-0000-0000438C0000}"/>
    <cellStyle name="Migliaia 47 2 5 2" xfId="30570" xr:uid="{00000000-0005-0000-0000-0000448C0000}"/>
    <cellStyle name="Migliaia 47 2 5 2 2" xfId="36147" xr:uid="{00000000-0005-0000-0000-0000458C0000}"/>
    <cellStyle name="Migliaia 47 2 5 2 3" xfId="41449" xr:uid="{00000000-0005-0000-0000-0000468C0000}"/>
    <cellStyle name="Migliaia 47 2 5 3" xfId="33532" xr:uid="{00000000-0005-0000-0000-0000478C0000}"/>
    <cellStyle name="Migliaia 47 2 5 4" xfId="38798" xr:uid="{00000000-0005-0000-0000-0000488C0000}"/>
    <cellStyle name="Migliaia 47 2 6" xfId="17067" xr:uid="{00000000-0005-0000-0000-0000498C0000}"/>
    <cellStyle name="Migliaia 47 2 6 2" xfId="30571" xr:uid="{00000000-0005-0000-0000-00004A8C0000}"/>
    <cellStyle name="Migliaia 47 2 6 2 2" xfId="36148" xr:uid="{00000000-0005-0000-0000-00004B8C0000}"/>
    <cellStyle name="Migliaia 47 2 6 2 3" xfId="41450" xr:uid="{00000000-0005-0000-0000-00004C8C0000}"/>
    <cellStyle name="Migliaia 47 2 6 3" xfId="33533" xr:uid="{00000000-0005-0000-0000-00004D8C0000}"/>
    <cellStyle name="Migliaia 47 2 6 4" xfId="38799" xr:uid="{00000000-0005-0000-0000-00004E8C0000}"/>
    <cellStyle name="Migliaia 47 2 6 5" xfId="21440" xr:uid="{00000000-0005-0000-0000-00004F8C0000}"/>
    <cellStyle name="Migliaia 47 2 7" xfId="21437" xr:uid="{00000000-0005-0000-0000-0000508C0000}"/>
    <cellStyle name="Migliaia 47 2 8" xfId="1905" xr:uid="{00000000-0005-0000-0000-0000518C0000}"/>
    <cellStyle name="Migliaia 47 3" xfId="613" xr:uid="{00000000-0005-0000-0000-0000528C0000}"/>
    <cellStyle name="Migliaia 47 3 10" xfId="21441" xr:uid="{00000000-0005-0000-0000-0000538C0000}"/>
    <cellStyle name="Migliaia 47 3 11" xfId="12958" xr:uid="{00000000-0005-0000-0000-0000548C0000}"/>
    <cellStyle name="Migliaia 47 3 12" xfId="1906" xr:uid="{00000000-0005-0000-0000-0000558C0000}"/>
    <cellStyle name="Migliaia 47 3 2" xfId="614" xr:uid="{00000000-0005-0000-0000-0000568C0000}"/>
    <cellStyle name="Migliaia 47 3 2 2" xfId="4546" xr:uid="{00000000-0005-0000-0000-0000578C0000}"/>
    <cellStyle name="Migliaia 47 3 2 2 2" xfId="8354" xr:uid="{00000000-0005-0000-0000-0000588C0000}"/>
    <cellStyle name="Migliaia 47 3 2 2 2 2" xfId="14793" xr:uid="{00000000-0005-0000-0000-0000598C0000}"/>
    <cellStyle name="Migliaia 47 3 2 2 2 2 2" xfId="18189" xr:uid="{00000000-0005-0000-0000-00005A8C0000}"/>
    <cellStyle name="Migliaia 47 3 2 2 2 2 2 2" xfId="36149" xr:uid="{00000000-0005-0000-0000-00005B8C0000}"/>
    <cellStyle name="Migliaia 47 3 2 2 2 2 3" xfId="41451" xr:uid="{00000000-0005-0000-0000-00005C8C0000}"/>
    <cellStyle name="Migliaia 47 3 2 2 2 2 4" xfId="30572" xr:uid="{00000000-0005-0000-0000-00005D8C0000}"/>
    <cellStyle name="Migliaia 47 3 2 2 2 3" xfId="33534" xr:uid="{00000000-0005-0000-0000-00005E8C0000}"/>
    <cellStyle name="Migliaia 47 3 2 2 2 4" xfId="38800" xr:uid="{00000000-0005-0000-0000-00005F8C0000}"/>
    <cellStyle name="Migliaia 47 3 2 2 2 5" xfId="21393" xr:uid="{00000000-0005-0000-0000-0000608C0000}"/>
    <cellStyle name="Migliaia 47 3 2 2 2 6" xfId="47195" xr:uid="{00000000-0005-0000-0000-0000618C0000}"/>
    <cellStyle name="Migliaia 47 3 2 2 2 7" xfId="50211" xr:uid="{00000000-0005-0000-0000-0000628C0000}"/>
    <cellStyle name="Migliaia 47 3 2 2 2 8" xfId="13987" xr:uid="{00000000-0005-0000-0000-0000638C0000}"/>
    <cellStyle name="Migliaia 47 3 2 2 3" xfId="7442" xr:uid="{00000000-0005-0000-0000-0000648C0000}"/>
    <cellStyle name="Migliaia 47 3 2 2 4" xfId="7108" xr:uid="{00000000-0005-0000-0000-0000658C0000}"/>
    <cellStyle name="Migliaia 47 3 2 2 4 2" xfId="17881" xr:uid="{00000000-0005-0000-0000-0000668C0000}"/>
    <cellStyle name="Migliaia 47 3 2 2 4 3" xfId="21629" xr:uid="{00000000-0005-0000-0000-0000678C0000}"/>
    <cellStyle name="Migliaia 47 3 2 2 4 4" xfId="46874" xr:uid="{00000000-0005-0000-0000-0000688C0000}"/>
    <cellStyle name="Migliaia 47 3 2 2 4 5" xfId="49890" xr:uid="{00000000-0005-0000-0000-0000698C0000}"/>
    <cellStyle name="Migliaia 47 3 2 2 5" xfId="17074" xr:uid="{00000000-0005-0000-0000-00006A8C0000}"/>
    <cellStyle name="Migliaia 47 3 2 2 6" xfId="21443" xr:uid="{00000000-0005-0000-0000-00006B8C0000}"/>
    <cellStyle name="Migliaia 47 3 2 3" xfId="3728" xr:uid="{00000000-0005-0000-0000-00006C8C0000}"/>
    <cellStyle name="Migliaia 47 3 2 3 2" xfId="8706" xr:uid="{00000000-0005-0000-0000-00006D8C0000}"/>
    <cellStyle name="Migliaia 47 3 2 3 2 2" xfId="36150" xr:uid="{00000000-0005-0000-0000-00006E8C0000}"/>
    <cellStyle name="Migliaia 47 3 2 3 2 3" xfId="41452" xr:uid="{00000000-0005-0000-0000-00006F8C0000}"/>
    <cellStyle name="Migliaia 47 3 2 3 2 4" xfId="30573" xr:uid="{00000000-0005-0000-0000-0000708C0000}"/>
    <cellStyle name="Migliaia 47 3 2 3 3" xfId="8355" xr:uid="{00000000-0005-0000-0000-0000718C0000}"/>
    <cellStyle name="Migliaia 47 3 2 3 4" xfId="17075" xr:uid="{00000000-0005-0000-0000-0000728C0000}"/>
    <cellStyle name="Migliaia 47 3 2 3 4 2" xfId="38801" xr:uid="{00000000-0005-0000-0000-0000738C0000}"/>
    <cellStyle name="Migliaia 47 3 2 3 5" xfId="12959" xr:uid="{00000000-0005-0000-0000-0000748C0000}"/>
    <cellStyle name="Migliaia 47 3 2 4" xfId="7701" xr:uid="{00000000-0005-0000-0000-0000758C0000}"/>
    <cellStyle name="Migliaia 47 3 2 4 2" xfId="14405" xr:uid="{00000000-0005-0000-0000-0000768C0000}"/>
    <cellStyle name="Migliaia 47 3 2 4 2 2" xfId="36151" xr:uid="{00000000-0005-0000-0000-0000778C0000}"/>
    <cellStyle name="Migliaia 47 3 2 4 2 3" xfId="41453" xr:uid="{00000000-0005-0000-0000-0000788C0000}"/>
    <cellStyle name="Migliaia 47 3 2 4 3" xfId="33535" xr:uid="{00000000-0005-0000-0000-0000798C0000}"/>
    <cellStyle name="Migliaia 47 3 2 4 4" xfId="38802" xr:uid="{00000000-0005-0000-0000-00007A8C0000}"/>
    <cellStyle name="Migliaia 47 3 2 4 5" xfId="13522" xr:uid="{00000000-0005-0000-0000-00007B8C0000}"/>
    <cellStyle name="Migliaia 47 3 2 5" xfId="13607" xr:uid="{00000000-0005-0000-0000-00007C8C0000}"/>
    <cellStyle name="Migliaia 47 3 2 5 2" xfId="30574" xr:uid="{00000000-0005-0000-0000-00007D8C0000}"/>
    <cellStyle name="Migliaia 47 3 2 5 2 2" xfId="36152" xr:uid="{00000000-0005-0000-0000-00007E8C0000}"/>
    <cellStyle name="Migliaia 47 3 2 5 2 3" xfId="41454" xr:uid="{00000000-0005-0000-0000-00007F8C0000}"/>
    <cellStyle name="Migliaia 47 3 2 5 3" xfId="33536" xr:uid="{00000000-0005-0000-0000-0000808C0000}"/>
    <cellStyle name="Migliaia 47 3 2 5 4" xfId="38803" xr:uid="{00000000-0005-0000-0000-0000818C0000}"/>
    <cellStyle name="Migliaia 47 3 2 6" xfId="17073" xr:uid="{00000000-0005-0000-0000-0000828C0000}"/>
    <cellStyle name="Migliaia 47 3 2 6 2" xfId="30575" xr:uid="{00000000-0005-0000-0000-0000838C0000}"/>
    <cellStyle name="Migliaia 47 3 2 6 2 2" xfId="36153" xr:uid="{00000000-0005-0000-0000-0000848C0000}"/>
    <cellStyle name="Migliaia 47 3 2 6 2 3" xfId="41455" xr:uid="{00000000-0005-0000-0000-0000858C0000}"/>
    <cellStyle name="Migliaia 47 3 2 6 3" xfId="33537" xr:uid="{00000000-0005-0000-0000-0000868C0000}"/>
    <cellStyle name="Migliaia 47 3 2 6 4" xfId="38804" xr:uid="{00000000-0005-0000-0000-0000878C0000}"/>
    <cellStyle name="Migliaia 47 3 2 6 5" xfId="21445" xr:uid="{00000000-0005-0000-0000-0000888C0000}"/>
    <cellStyle name="Migliaia 47 3 2 7" xfId="21442" xr:uid="{00000000-0005-0000-0000-0000898C0000}"/>
    <cellStyle name="Migliaia 47 3 2 8" xfId="2572" xr:uid="{00000000-0005-0000-0000-00008A8C0000}"/>
    <cellStyle name="Migliaia 47 3 3" xfId="2571" xr:uid="{00000000-0005-0000-0000-00008B8C0000}"/>
    <cellStyle name="Migliaia 47 3 3 2" xfId="4545" xr:uid="{00000000-0005-0000-0000-00008C8C0000}"/>
    <cellStyle name="Migliaia 47 3 3 2 2" xfId="6072" xr:uid="{00000000-0005-0000-0000-00008D8C0000}"/>
    <cellStyle name="Migliaia 47 3 3 2 2 2" xfId="36155" xr:uid="{00000000-0005-0000-0000-00008E8C0000}"/>
    <cellStyle name="Migliaia 47 3 3 2 2 3" xfId="41457" xr:uid="{00000000-0005-0000-0000-00008F8C0000}"/>
    <cellStyle name="Migliaia 47 3 3 2 3" xfId="14551" xr:uid="{00000000-0005-0000-0000-0000908C0000}"/>
    <cellStyle name="Migliaia 47 3 3 2 4" xfId="17077" xr:uid="{00000000-0005-0000-0000-0000918C0000}"/>
    <cellStyle name="Migliaia 47 3 3 2 4 2" xfId="38806" xr:uid="{00000000-0005-0000-0000-0000928C0000}"/>
    <cellStyle name="Migliaia 47 3 3 2 5" xfId="12961" xr:uid="{00000000-0005-0000-0000-0000938C0000}"/>
    <cellStyle name="Migliaia 47 3 3 3" xfId="5824" xr:uid="{00000000-0005-0000-0000-0000948C0000}"/>
    <cellStyle name="Migliaia 47 3 3 3 2" xfId="30577" xr:uid="{00000000-0005-0000-0000-0000958C0000}"/>
    <cellStyle name="Migliaia 47 3 3 3 2 2" xfId="36156" xr:uid="{00000000-0005-0000-0000-0000968C0000}"/>
    <cellStyle name="Migliaia 47 3 3 3 2 3" xfId="41458" xr:uid="{00000000-0005-0000-0000-0000978C0000}"/>
    <cellStyle name="Migliaia 47 3 3 3 3" xfId="33540" xr:uid="{00000000-0005-0000-0000-0000988C0000}"/>
    <cellStyle name="Migliaia 47 3 3 3 4" xfId="38807" xr:uid="{00000000-0005-0000-0000-0000998C0000}"/>
    <cellStyle name="Migliaia 47 3 3 4" xfId="17076" xr:uid="{00000000-0005-0000-0000-00009A8C0000}"/>
    <cellStyle name="Migliaia 47 3 3 4 2" xfId="30578" xr:uid="{00000000-0005-0000-0000-00009B8C0000}"/>
    <cellStyle name="Migliaia 47 3 3 4 2 2" xfId="36157" xr:uid="{00000000-0005-0000-0000-00009C8C0000}"/>
    <cellStyle name="Migliaia 47 3 3 4 2 3" xfId="41459" xr:uid="{00000000-0005-0000-0000-00009D8C0000}"/>
    <cellStyle name="Migliaia 47 3 3 4 3" xfId="33541" xr:uid="{00000000-0005-0000-0000-00009E8C0000}"/>
    <cellStyle name="Migliaia 47 3 3 4 4" xfId="38808" xr:uid="{00000000-0005-0000-0000-00009F8C0000}"/>
    <cellStyle name="Migliaia 47 3 3 4 5" xfId="21446" xr:uid="{00000000-0005-0000-0000-0000A08C0000}"/>
    <cellStyle name="Migliaia 47 3 3 5" xfId="21447" xr:uid="{00000000-0005-0000-0000-0000A18C0000}"/>
    <cellStyle name="Migliaia 47 3 3 5 2" xfId="30579" xr:uid="{00000000-0005-0000-0000-0000A28C0000}"/>
    <cellStyle name="Migliaia 47 3 3 5 2 2" xfId="36158" xr:uid="{00000000-0005-0000-0000-0000A38C0000}"/>
    <cellStyle name="Migliaia 47 3 3 5 2 3" xfId="41460" xr:uid="{00000000-0005-0000-0000-0000A48C0000}"/>
    <cellStyle name="Migliaia 47 3 3 5 3" xfId="33542" xr:uid="{00000000-0005-0000-0000-0000A58C0000}"/>
    <cellStyle name="Migliaia 47 3 3 5 4" xfId="38809" xr:uid="{00000000-0005-0000-0000-0000A68C0000}"/>
    <cellStyle name="Migliaia 47 3 3 6" xfId="30576" xr:uid="{00000000-0005-0000-0000-0000A78C0000}"/>
    <cellStyle name="Migliaia 47 3 3 6 2" xfId="36154" xr:uid="{00000000-0005-0000-0000-0000A88C0000}"/>
    <cellStyle name="Migliaia 47 3 3 6 3" xfId="41456" xr:uid="{00000000-0005-0000-0000-0000A98C0000}"/>
    <cellStyle name="Migliaia 47 3 3 7" xfId="33538" xr:uid="{00000000-0005-0000-0000-0000AA8C0000}"/>
    <cellStyle name="Migliaia 47 3 3 8" xfId="38805" xr:uid="{00000000-0005-0000-0000-0000AB8C0000}"/>
    <cellStyle name="Migliaia 47 3 3 9" xfId="12960" xr:uid="{00000000-0005-0000-0000-0000AC8C0000}"/>
    <cellStyle name="Migliaia 47 3 4" xfId="3306" xr:uid="{00000000-0005-0000-0000-0000AD8C0000}"/>
    <cellStyle name="Migliaia 47 3 4 2" xfId="4816" xr:uid="{00000000-0005-0000-0000-0000AE8C0000}"/>
    <cellStyle name="Migliaia 47 3 4 2 2" xfId="10768" xr:uid="{00000000-0005-0000-0000-0000AF8C0000}"/>
    <cellStyle name="Migliaia 47 3 4 2 3" xfId="14464" xr:uid="{00000000-0005-0000-0000-0000B08C0000}"/>
    <cellStyle name="Migliaia 47 3 4 2 4" xfId="17079" xr:uid="{00000000-0005-0000-0000-0000B18C0000}"/>
    <cellStyle name="Migliaia 47 3 4 2 5" xfId="28728" xr:uid="{00000000-0005-0000-0000-0000B28C0000}"/>
    <cellStyle name="Migliaia 47 3 4 2 6" xfId="12963" xr:uid="{00000000-0005-0000-0000-0000B38C0000}"/>
    <cellStyle name="Migliaia 47 3 4 3" xfId="10016" xr:uid="{00000000-0005-0000-0000-0000B48C0000}"/>
    <cellStyle name="Migliaia 47 3 4 3 2" xfId="31697" xr:uid="{00000000-0005-0000-0000-0000B58C0000}"/>
    <cellStyle name="Migliaia 47 3 4 3 2 2" xfId="36857" xr:uid="{00000000-0005-0000-0000-0000B68C0000}"/>
    <cellStyle name="Migliaia 47 3 4 3 2 3" xfId="42159" xr:uid="{00000000-0005-0000-0000-0000B78C0000}"/>
    <cellStyle name="Migliaia 47 3 4 3 3" xfId="34206" xr:uid="{00000000-0005-0000-0000-0000B88C0000}"/>
    <cellStyle name="Migliaia 47 3 4 3 4" xfId="39508" xr:uid="{00000000-0005-0000-0000-0000B98C0000}"/>
    <cellStyle name="Migliaia 47 3 4 4" xfId="17078" xr:uid="{00000000-0005-0000-0000-0000BA8C0000}"/>
    <cellStyle name="Migliaia 47 3 4 4 2" xfId="36159" xr:uid="{00000000-0005-0000-0000-0000BB8C0000}"/>
    <cellStyle name="Migliaia 47 3 4 4 3" xfId="41461" xr:uid="{00000000-0005-0000-0000-0000BC8C0000}"/>
    <cellStyle name="Migliaia 47 3 4 4 4" xfId="30580" xr:uid="{00000000-0005-0000-0000-0000BD8C0000}"/>
    <cellStyle name="Migliaia 47 3 4 5" xfId="33543" xr:uid="{00000000-0005-0000-0000-0000BE8C0000}"/>
    <cellStyle name="Migliaia 47 3 4 6" xfId="38810" xr:uid="{00000000-0005-0000-0000-0000BF8C0000}"/>
    <cellStyle name="Migliaia 47 3 4 7" xfId="12962" xr:uid="{00000000-0005-0000-0000-0000C08C0000}"/>
    <cellStyle name="Migliaia 47 3 5" xfId="4138" xr:uid="{00000000-0005-0000-0000-0000C18C0000}"/>
    <cellStyle name="Migliaia 47 3 5 2" xfId="10608" xr:uid="{00000000-0005-0000-0000-0000C28C0000}"/>
    <cellStyle name="Migliaia 47 3 5 2 2" xfId="31698" xr:uid="{00000000-0005-0000-0000-0000C38C0000}"/>
    <cellStyle name="Migliaia 47 3 5 2 2 2" xfId="36858" xr:uid="{00000000-0005-0000-0000-0000C48C0000}"/>
    <cellStyle name="Migliaia 47 3 5 2 2 3" xfId="42160" xr:uid="{00000000-0005-0000-0000-0000C58C0000}"/>
    <cellStyle name="Migliaia 47 3 5 2 3" xfId="34207" xr:uid="{00000000-0005-0000-0000-0000C68C0000}"/>
    <cellStyle name="Migliaia 47 3 5 2 4" xfId="39509" xr:uid="{00000000-0005-0000-0000-0000C78C0000}"/>
    <cellStyle name="Migliaia 47 3 5 3" xfId="17080" xr:uid="{00000000-0005-0000-0000-0000C88C0000}"/>
    <cellStyle name="Migliaia 47 3 5 3 2" xfId="36160" xr:uid="{00000000-0005-0000-0000-0000C98C0000}"/>
    <cellStyle name="Migliaia 47 3 5 3 3" xfId="41462" xr:uid="{00000000-0005-0000-0000-0000CA8C0000}"/>
    <cellStyle name="Migliaia 47 3 5 3 4" xfId="30581" xr:uid="{00000000-0005-0000-0000-0000CB8C0000}"/>
    <cellStyle name="Migliaia 47 3 5 4" xfId="33544" xr:uid="{00000000-0005-0000-0000-0000CC8C0000}"/>
    <cellStyle name="Migliaia 47 3 5 5" xfId="38811" xr:uid="{00000000-0005-0000-0000-0000CD8C0000}"/>
    <cellStyle name="Migliaia 47 3 5 6" xfId="12964" xr:uid="{00000000-0005-0000-0000-0000CE8C0000}"/>
    <cellStyle name="Migliaia 47 3 6" xfId="3727" xr:uid="{00000000-0005-0000-0000-0000CF8C0000}"/>
    <cellStyle name="Migliaia 47 3 6 2" xfId="10313" xr:uid="{00000000-0005-0000-0000-0000D08C0000}"/>
    <cellStyle name="Migliaia 47 3 6 2 2" xfId="36161" xr:uid="{00000000-0005-0000-0000-0000D18C0000}"/>
    <cellStyle name="Migliaia 47 3 6 2 3" xfId="41463" xr:uid="{00000000-0005-0000-0000-0000D28C0000}"/>
    <cellStyle name="Migliaia 47 3 6 3" xfId="14332" xr:uid="{00000000-0005-0000-0000-0000D38C0000}"/>
    <cellStyle name="Migliaia 47 3 6 4" xfId="17081" xr:uid="{00000000-0005-0000-0000-0000D48C0000}"/>
    <cellStyle name="Migliaia 47 3 6 4 2" xfId="38812" xr:uid="{00000000-0005-0000-0000-0000D58C0000}"/>
    <cellStyle name="Migliaia 47 3 6 5" xfId="12965" xr:uid="{00000000-0005-0000-0000-0000D68C0000}"/>
    <cellStyle name="Migliaia 47 3 7" xfId="7464" xr:uid="{00000000-0005-0000-0000-0000D78C0000}"/>
    <cellStyle name="Migliaia 47 3 7 2" xfId="30582" xr:uid="{00000000-0005-0000-0000-0000D88C0000}"/>
    <cellStyle name="Migliaia 47 3 7 2 2" xfId="36162" xr:uid="{00000000-0005-0000-0000-0000D98C0000}"/>
    <cellStyle name="Migliaia 47 3 7 2 3" xfId="41464" xr:uid="{00000000-0005-0000-0000-0000DA8C0000}"/>
    <cellStyle name="Migliaia 47 3 7 3" xfId="33545" xr:uid="{00000000-0005-0000-0000-0000DB8C0000}"/>
    <cellStyle name="Migliaia 47 3 7 4" xfId="38813" xr:uid="{00000000-0005-0000-0000-0000DC8C0000}"/>
    <cellStyle name="Migliaia 47 3 8" xfId="13608" xr:uid="{00000000-0005-0000-0000-0000DD8C0000}"/>
    <cellStyle name="Migliaia 47 3 8 2" xfId="30583" xr:uid="{00000000-0005-0000-0000-0000DE8C0000}"/>
    <cellStyle name="Migliaia 47 3 8 2 2" xfId="36163" xr:uid="{00000000-0005-0000-0000-0000DF8C0000}"/>
    <cellStyle name="Migliaia 47 3 8 2 3" xfId="41465" xr:uid="{00000000-0005-0000-0000-0000E08C0000}"/>
    <cellStyle name="Migliaia 47 3 8 3" xfId="33546" xr:uid="{00000000-0005-0000-0000-0000E18C0000}"/>
    <cellStyle name="Migliaia 47 3 8 4" xfId="38814" xr:uid="{00000000-0005-0000-0000-0000E28C0000}"/>
    <cellStyle name="Migliaia 47 3 8 5" xfId="21451" xr:uid="{00000000-0005-0000-0000-0000E38C0000}"/>
    <cellStyle name="Migliaia 47 3 9" xfId="17072" xr:uid="{00000000-0005-0000-0000-0000E48C0000}"/>
    <cellStyle name="Migliaia 47 4" xfId="615" xr:uid="{00000000-0005-0000-0000-0000E58C0000}"/>
    <cellStyle name="Migliaia 47 4 2" xfId="4547" xr:uid="{00000000-0005-0000-0000-0000E68C0000}"/>
    <cellStyle name="Migliaia 47 4 2 2" xfId="5171" xr:uid="{00000000-0005-0000-0000-0000E78C0000}"/>
    <cellStyle name="Migliaia 47 4 2 2 2" xfId="30584" xr:uid="{00000000-0005-0000-0000-0000E88C0000}"/>
    <cellStyle name="Migliaia 47 4 2 2 2 2" xfId="36164" xr:uid="{00000000-0005-0000-0000-0000E98C0000}"/>
    <cellStyle name="Migliaia 47 4 2 2 2 3" xfId="41466" xr:uid="{00000000-0005-0000-0000-0000EA8C0000}"/>
    <cellStyle name="Migliaia 47 4 2 2 3" xfId="33547" xr:uid="{00000000-0005-0000-0000-0000EB8C0000}"/>
    <cellStyle name="Migliaia 47 4 2 2 4" xfId="38815" xr:uid="{00000000-0005-0000-0000-0000EC8C0000}"/>
    <cellStyle name="Migliaia 47 4 2 3" xfId="8356" xr:uid="{00000000-0005-0000-0000-0000ED8C0000}"/>
    <cellStyle name="Migliaia 47 4 2 3 2" xfId="30585" xr:uid="{00000000-0005-0000-0000-0000EE8C0000}"/>
    <cellStyle name="Migliaia 47 4 2 3 2 2" xfId="36165" xr:uid="{00000000-0005-0000-0000-0000EF8C0000}"/>
    <cellStyle name="Migliaia 47 4 2 3 2 3" xfId="41467" xr:uid="{00000000-0005-0000-0000-0000F08C0000}"/>
    <cellStyle name="Migliaia 47 4 2 3 3" xfId="33548" xr:uid="{00000000-0005-0000-0000-0000F18C0000}"/>
    <cellStyle name="Migliaia 47 4 2 3 4" xfId="38816" xr:uid="{00000000-0005-0000-0000-0000F28C0000}"/>
    <cellStyle name="Migliaia 47 4 2 4" xfId="7703" xr:uid="{00000000-0005-0000-0000-0000F38C0000}"/>
    <cellStyle name="Migliaia 47 4 2 5" xfId="7110" xr:uid="{00000000-0005-0000-0000-0000F48C0000}"/>
    <cellStyle name="Migliaia 47 4 2 5 2" xfId="17883" xr:uid="{00000000-0005-0000-0000-0000F58C0000}"/>
    <cellStyle name="Migliaia 47 4 2 5 3" xfId="28838" xr:uid="{00000000-0005-0000-0000-0000F68C0000}"/>
    <cellStyle name="Migliaia 47 4 2 5 4" xfId="46876" xr:uid="{00000000-0005-0000-0000-0000F78C0000}"/>
    <cellStyle name="Migliaia 47 4 2 5 5" xfId="49892" xr:uid="{00000000-0005-0000-0000-0000F88C0000}"/>
    <cellStyle name="Migliaia 47 4 2 6" xfId="17083" xr:uid="{00000000-0005-0000-0000-0000F98C0000}"/>
    <cellStyle name="Migliaia 47 4 2 7" xfId="21453" xr:uid="{00000000-0005-0000-0000-0000FA8C0000}"/>
    <cellStyle name="Migliaia 47 4 3" xfId="5172" xr:uid="{00000000-0005-0000-0000-0000FB8C0000}"/>
    <cellStyle name="Migliaia 47 4 3 2" xfId="14552" xr:uid="{00000000-0005-0000-0000-0000FC8C0000}"/>
    <cellStyle name="Migliaia 47 4 3 2 2" xfId="36166" xr:uid="{00000000-0005-0000-0000-0000FD8C0000}"/>
    <cellStyle name="Migliaia 47 4 3 2 3" xfId="41468" xr:uid="{00000000-0005-0000-0000-0000FE8C0000}"/>
    <cellStyle name="Migliaia 47 4 3 3" xfId="33549" xr:uid="{00000000-0005-0000-0000-0000FF8C0000}"/>
    <cellStyle name="Migliaia 47 4 3 4" xfId="38817" xr:uid="{00000000-0005-0000-0000-0000008D0000}"/>
    <cellStyle name="Migliaia 47 4 3 5" xfId="13606" xr:uid="{00000000-0005-0000-0000-0000018D0000}"/>
    <cellStyle name="Migliaia 47 4 4" xfId="8357" xr:uid="{00000000-0005-0000-0000-0000028D0000}"/>
    <cellStyle name="Migliaia 47 4 4 2" xfId="30586" xr:uid="{00000000-0005-0000-0000-0000038D0000}"/>
    <cellStyle name="Migliaia 47 4 4 2 2" xfId="36167" xr:uid="{00000000-0005-0000-0000-0000048D0000}"/>
    <cellStyle name="Migliaia 47 4 4 2 3" xfId="41469" xr:uid="{00000000-0005-0000-0000-0000058D0000}"/>
    <cellStyle name="Migliaia 47 4 4 3" xfId="33550" xr:uid="{00000000-0005-0000-0000-0000068D0000}"/>
    <cellStyle name="Migliaia 47 4 4 4" xfId="38818" xr:uid="{00000000-0005-0000-0000-0000078D0000}"/>
    <cellStyle name="Migliaia 47 4 5" xfId="7702" xr:uid="{00000000-0005-0000-0000-0000088D0000}"/>
    <cellStyle name="Migliaia 47 4 5 2" xfId="30587" xr:uid="{00000000-0005-0000-0000-0000098D0000}"/>
    <cellStyle name="Migliaia 47 4 5 2 2" xfId="36168" xr:uid="{00000000-0005-0000-0000-00000A8D0000}"/>
    <cellStyle name="Migliaia 47 4 5 2 3" xfId="41470" xr:uid="{00000000-0005-0000-0000-00000B8D0000}"/>
    <cellStyle name="Migliaia 47 4 5 3" xfId="33551" xr:uid="{00000000-0005-0000-0000-00000C8D0000}"/>
    <cellStyle name="Migliaia 47 4 5 4" xfId="38819" xr:uid="{00000000-0005-0000-0000-00000D8D0000}"/>
    <cellStyle name="Migliaia 47 4 6" xfId="7109" xr:uid="{00000000-0005-0000-0000-00000E8D0000}"/>
    <cellStyle name="Migliaia 47 4 6 2" xfId="17882" xr:uid="{00000000-0005-0000-0000-00000F8D0000}"/>
    <cellStyle name="Migliaia 47 4 6 2 2" xfId="36169" xr:uid="{00000000-0005-0000-0000-0000108D0000}"/>
    <cellStyle name="Migliaia 47 4 6 2 3" xfId="41471" xr:uid="{00000000-0005-0000-0000-0000118D0000}"/>
    <cellStyle name="Migliaia 47 4 6 2 4" xfId="30588" xr:uid="{00000000-0005-0000-0000-0000128D0000}"/>
    <cellStyle name="Migliaia 47 4 6 3" xfId="33552" xr:uid="{00000000-0005-0000-0000-0000138D0000}"/>
    <cellStyle name="Migliaia 47 4 6 4" xfId="38820" xr:uid="{00000000-0005-0000-0000-0000148D0000}"/>
    <cellStyle name="Migliaia 47 4 6 5" xfId="21455" xr:uid="{00000000-0005-0000-0000-0000158D0000}"/>
    <cellStyle name="Migliaia 47 4 6 6" xfId="43494" xr:uid="{00000000-0005-0000-0000-0000168D0000}"/>
    <cellStyle name="Migliaia 47 4 6 7" xfId="46875" xr:uid="{00000000-0005-0000-0000-0000178D0000}"/>
    <cellStyle name="Migliaia 47 4 6 8" xfId="49891" xr:uid="{00000000-0005-0000-0000-0000188D0000}"/>
    <cellStyle name="Migliaia 47 4 7" xfId="17082" xr:uid="{00000000-0005-0000-0000-0000198D0000}"/>
    <cellStyle name="Migliaia 47 4 7 2" xfId="30589" xr:uid="{00000000-0005-0000-0000-00001A8D0000}"/>
    <cellStyle name="Migliaia 47 4 7 2 2" xfId="36170" xr:uid="{00000000-0005-0000-0000-00001B8D0000}"/>
    <cellStyle name="Migliaia 47 4 7 2 3" xfId="41472" xr:uid="{00000000-0005-0000-0000-00001C8D0000}"/>
    <cellStyle name="Migliaia 47 4 7 3" xfId="33553" xr:uid="{00000000-0005-0000-0000-00001D8D0000}"/>
    <cellStyle name="Migliaia 47 4 7 4" xfId="38821" xr:uid="{00000000-0005-0000-0000-00001E8D0000}"/>
    <cellStyle name="Migliaia 47 4 7 5" xfId="21456" xr:uid="{00000000-0005-0000-0000-00001F8D0000}"/>
    <cellStyle name="Migliaia 47 4 8" xfId="21452" xr:uid="{00000000-0005-0000-0000-0000208D0000}"/>
    <cellStyle name="Migliaia 47 4 9" xfId="2573" xr:uid="{00000000-0005-0000-0000-0000218D0000}"/>
    <cellStyle name="Migliaia 47 5" xfId="616" xr:uid="{00000000-0005-0000-0000-0000228D0000}"/>
    <cellStyle name="Migliaia 47 5 2" xfId="4548" xr:uid="{00000000-0005-0000-0000-0000238D0000}"/>
    <cellStyle name="Migliaia 47 5 2 2" xfId="14794" xr:uid="{00000000-0005-0000-0000-0000248D0000}"/>
    <cellStyle name="Migliaia 47 5 2 2 2" xfId="36171" xr:uid="{00000000-0005-0000-0000-0000258D0000}"/>
    <cellStyle name="Migliaia 47 5 2 2 3" xfId="41473" xr:uid="{00000000-0005-0000-0000-0000268D0000}"/>
    <cellStyle name="Migliaia 47 5 2 3" xfId="17085" xr:uid="{00000000-0005-0000-0000-0000278D0000}"/>
    <cellStyle name="Migliaia 47 5 2 3 2" xfId="33554" xr:uid="{00000000-0005-0000-0000-0000288D0000}"/>
    <cellStyle name="Migliaia 47 5 2 4" xfId="38822" xr:uid="{00000000-0005-0000-0000-0000298D0000}"/>
    <cellStyle name="Migliaia 47 5 2 5" xfId="12966" xr:uid="{00000000-0005-0000-0000-00002A8D0000}"/>
    <cellStyle name="Migliaia 47 5 3" xfId="7704" xr:uid="{00000000-0005-0000-0000-00002B8D0000}"/>
    <cellStyle name="Migliaia 47 5 3 2" xfId="30590" xr:uid="{00000000-0005-0000-0000-00002C8D0000}"/>
    <cellStyle name="Migliaia 47 5 3 2 2" xfId="36172" xr:uid="{00000000-0005-0000-0000-00002D8D0000}"/>
    <cellStyle name="Migliaia 47 5 3 2 3" xfId="41474" xr:uid="{00000000-0005-0000-0000-00002E8D0000}"/>
    <cellStyle name="Migliaia 47 5 3 3" xfId="33555" xr:uid="{00000000-0005-0000-0000-00002F8D0000}"/>
    <cellStyle name="Migliaia 47 5 3 4" xfId="38823" xr:uid="{00000000-0005-0000-0000-0000308D0000}"/>
    <cellStyle name="Migliaia 47 5 4" xfId="7111" xr:uid="{00000000-0005-0000-0000-0000318D0000}"/>
    <cellStyle name="Migliaia 47 5 4 2" xfId="17884" xr:uid="{00000000-0005-0000-0000-0000328D0000}"/>
    <cellStyle name="Migliaia 47 5 4 2 2" xfId="36173" xr:uid="{00000000-0005-0000-0000-0000338D0000}"/>
    <cellStyle name="Migliaia 47 5 4 2 3" xfId="41475" xr:uid="{00000000-0005-0000-0000-0000348D0000}"/>
    <cellStyle name="Migliaia 47 5 4 2 4" xfId="30591" xr:uid="{00000000-0005-0000-0000-0000358D0000}"/>
    <cellStyle name="Migliaia 47 5 4 3" xfId="33556" xr:uid="{00000000-0005-0000-0000-0000368D0000}"/>
    <cellStyle name="Migliaia 47 5 4 4" xfId="38824" xr:uid="{00000000-0005-0000-0000-0000378D0000}"/>
    <cellStyle name="Migliaia 47 5 4 5" xfId="21458" xr:uid="{00000000-0005-0000-0000-0000388D0000}"/>
    <cellStyle name="Migliaia 47 5 4 6" xfId="44022" xr:uid="{00000000-0005-0000-0000-0000398D0000}"/>
    <cellStyle name="Migliaia 47 5 4 7" xfId="46877" xr:uid="{00000000-0005-0000-0000-00003A8D0000}"/>
    <cellStyle name="Migliaia 47 5 4 8" xfId="49893" xr:uid="{00000000-0005-0000-0000-00003B8D0000}"/>
    <cellStyle name="Migliaia 47 5 5" xfId="17084" xr:uid="{00000000-0005-0000-0000-00003C8D0000}"/>
    <cellStyle name="Migliaia 47 5 5 2" xfId="30592" xr:uid="{00000000-0005-0000-0000-00003D8D0000}"/>
    <cellStyle name="Migliaia 47 5 5 2 2" xfId="36174" xr:uid="{00000000-0005-0000-0000-00003E8D0000}"/>
    <cellStyle name="Migliaia 47 5 5 2 3" xfId="41476" xr:uid="{00000000-0005-0000-0000-00003F8D0000}"/>
    <cellStyle name="Migliaia 47 5 5 3" xfId="33557" xr:uid="{00000000-0005-0000-0000-0000408D0000}"/>
    <cellStyle name="Migliaia 47 5 5 4" xfId="38825" xr:uid="{00000000-0005-0000-0000-0000418D0000}"/>
    <cellStyle name="Migliaia 47 5 5 5" xfId="21459" xr:uid="{00000000-0005-0000-0000-0000428D0000}"/>
    <cellStyle name="Migliaia 47 5 6" xfId="21460" xr:uid="{00000000-0005-0000-0000-0000438D0000}"/>
    <cellStyle name="Migliaia 47 5 6 2" xfId="30593" xr:uid="{00000000-0005-0000-0000-0000448D0000}"/>
    <cellStyle name="Migliaia 47 5 6 2 2" xfId="36175" xr:uid="{00000000-0005-0000-0000-0000458D0000}"/>
    <cellStyle name="Migliaia 47 5 6 2 3" xfId="41477" xr:uid="{00000000-0005-0000-0000-0000468D0000}"/>
    <cellStyle name="Migliaia 47 5 6 3" xfId="33558" xr:uid="{00000000-0005-0000-0000-0000478D0000}"/>
    <cellStyle name="Migliaia 47 5 6 4" xfId="38826" xr:uid="{00000000-0005-0000-0000-0000488D0000}"/>
    <cellStyle name="Migliaia 47 5 7" xfId="21457" xr:uid="{00000000-0005-0000-0000-0000498D0000}"/>
    <cellStyle name="Migliaia 47 5 8" xfId="2574" xr:uid="{00000000-0005-0000-0000-00004A8D0000}"/>
    <cellStyle name="Migliaia 47 6" xfId="2569" xr:uid="{00000000-0005-0000-0000-00004B8D0000}"/>
    <cellStyle name="Migliaia 47 6 2" xfId="4543" xr:uid="{00000000-0005-0000-0000-00004C8D0000}"/>
    <cellStyle name="Migliaia 47 6 2 2" xfId="6071" xr:uid="{00000000-0005-0000-0000-00004D8D0000}"/>
    <cellStyle name="Migliaia 47 6 2 3" xfId="14946" xr:uid="{00000000-0005-0000-0000-00004E8D0000}"/>
    <cellStyle name="Migliaia 47 6 2 4" xfId="17087" xr:uid="{00000000-0005-0000-0000-00004F8D0000}"/>
    <cellStyle name="Migliaia 47 6 2 5" xfId="28730" xr:uid="{00000000-0005-0000-0000-0000508D0000}"/>
    <cellStyle name="Migliaia 47 6 2 6" xfId="12968" xr:uid="{00000000-0005-0000-0000-0000518D0000}"/>
    <cellStyle name="Migliaia 47 6 3" xfId="5823" xr:uid="{00000000-0005-0000-0000-0000528D0000}"/>
    <cellStyle name="Migliaia 47 6 3 2" xfId="31699" xr:uid="{00000000-0005-0000-0000-0000538D0000}"/>
    <cellStyle name="Migliaia 47 6 3 2 2" xfId="36859" xr:uid="{00000000-0005-0000-0000-0000548D0000}"/>
    <cellStyle name="Migliaia 47 6 3 2 3" xfId="42161" xr:uid="{00000000-0005-0000-0000-0000558D0000}"/>
    <cellStyle name="Migliaia 47 6 3 3" xfId="34208" xr:uid="{00000000-0005-0000-0000-0000568D0000}"/>
    <cellStyle name="Migliaia 47 6 3 4" xfId="39510" xr:uid="{00000000-0005-0000-0000-0000578D0000}"/>
    <cellStyle name="Migliaia 47 6 4" xfId="17086" xr:uid="{00000000-0005-0000-0000-0000588D0000}"/>
    <cellStyle name="Migliaia 47 6 4 2" xfId="36176" xr:uid="{00000000-0005-0000-0000-0000598D0000}"/>
    <cellStyle name="Migliaia 47 6 4 3" xfId="41478" xr:uid="{00000000-0005-0000-0000-00005A8D0000}"/>
    <cellStyle name="Migliaia 47 6 4 4" xfId="30594" xr:uid="{00000000-0005-0000-0000-00005B8D0000}"/>
    <cellStyle name="Migliaia 47 6 5" xfId="33559" xr:uid="{00000000-0005-0000-0000-00005C8D0000}"/>
    <cellStyle name="Migliaia 47 6 6" xfId="38827" xr:uid="{00000000-0005-0000-0000-00005D8D0000}"/>
    <cellStyle name="Migliaia 47 6 7" xfId="12967" xr:uid="{00000000-0005-0000-0000-00005E8D0000}"/>
    <cellStyle name="Migliaia 47 7" xfId="4136" xr:uid="{00000000-0005-0000-0000-00005F8D0000}"/>
    <cellStyle name="Migliaia 47 7 2" xfId="10606" xr:uid="{00000000-0005-0000-0000-0000608D0000}"/>
    <cellStyle name="Migliaia 47 7 2 2" xfId="31700" xr:uid="{00000000-0005-0000-0000-0000618D0000}"/>
    <cellStyle name="Migliaia 47 7 2 2 2" xfId="36860" xr:uid="{00000000-0005-0000-0000-0000628D0000}"/>
    <cellStyle name="Migliaia 47 7 2 2 3" xfId="42162" xr:uid="{00000000-0005-0000-0000-0000638D0000}"/>
    <cellStyle name="Migliaia 47 7 2 3" xfId="34209" xr:uid="{00000000-0005-0000-0000-0000648D0000}"/>
    <cellStyle name="Migliaia 47 7 2 4" xfId="39511" xr:uid="{00000000-0005-0000-0000-0000658D0000}"/>
    <cellStyle name="Migliaia 47 7 3" xfId="17088" xr:uid="{00000000-0005-0000-0000-0000668D0000}"/>
    <cellStyle name="Migliaia 47 7 3 2" xfId="36177" xr:uid="{00000000-0005-0000-0000-0000678D0000}"/>
    <cellStyle name="Migliaia 47 7 3 3" xfId="41479" xr:uid="{00000000-0005-0000-0000-0000688D0000}"/>
    <cellStyle name="Migliaia 47 7 3 4" xfId="30595" xr:uid="{00000000-0005-0000-0000-0000698D0000}"/>
    <cellStyle name="Migliaia 47 7 4" xfId="33560" xr:uid="{00000000-0005-0000-0000-00006A8D0000}"/>
    <cellStyle name="Migliaia 47 7 5" xfId="38828" xr:uid="{00000000-0005-0000-0000-00006B8D0000}"/>
    <cellStyle name="Migliaia 47 7 6" xfId="12969" xr:uid="{00000000-0005-0000-0000-00006C8D0000}"/>
    <cellStyle name="Migliaia 47 8" xfId="3725" xr:uid="{00000000-0005-0000-0000-00006D8D0000}"/>
    <cellStyle name="Migliaia 47 8 2" xfId="10311" xr:uid="{00000000-0005-0000-0000-00006E8D0000}"/>
    <cellStyle name="Migliaia 47 8 2 2" xfId="31701" xr:uid="{00000000-0005-0000-0000-00006F8D0000}"/>
    <cellStyle name="Migliaia 47 8 2 2 2" xfId="36861" xr:uid="{00000000-0005-0000-0000-0000708D0000}"/>
    <cellStyle name="Migliaia 47 8 2 2 3" xfId="42163" xr:uid="{00000000-0005-0000-0000-0000718D0000}"/>
    <cellStyle name="Migliaia 47 8 2 3" xfId="34210" xr:uid="{00000000-0005-0000-0000-0000728D0000}"/>
    <cellStyle name="Migliaia 47 8 2 4" xfId="39512" xr:uid="{00000000-0005-0000-0000-0000738D0000}"/>
    <cellStyle name="Migliaia 47 8 3" xfId="17089" xr:uid="{00000000-0005-0000-0000-0000748D0000}"/>
    <cellStyle name="Migliaia 47 8 3 2" xfId="36178" xr:uid="{00000000-0005-0000-0000-0000758D0000}"/>
    <cellStyle name="Migliaia 47 8 3 3" xfId="41480" xr:uid="{00000000-0005-0000-0000-0000768D0000}"/>
    <cellStyle name="Migliaia 47 8 3 4" xfId="30596" xr:uid="{00000000-0005-0000-0000-0000778D0000}"/>
    <cellStyle name="Migliaia 47 8 4" xfId="33561" xr:uid="{00000000-0005-0000-0000-0000788D0000}"/>
    <cellStyle name="Migliaia 47 8 5" xfId="38829" xr:uid="{00000000-0005-0000-0000-0000798D0000}"/>
    <cellStyle name="Migliaia 47 8 6" xfId="12970" xr:uid="{00000000-0005-0000-0000-00007A8D0000}"/>
    <cellStyle name="Migliaia 47 9" xfId="13521" xr:uid="{00000000-0005-0000-0000-00007B8D0000}"/>
    <cellStyle name="Migliaia 47 9 2" xfId="30597" xr:uid="{00000000-0005-0000-0000-00007C8D0000}"/>
    <cellStyle name="Migliaia 47 9 2 2" xfId="36179" xr:uid="{00000000-0005-0000-0000-00007D8D0000}"/>
    <cellStyle name="Migliaia 47 9 2 3" xfId="41481" xr:uid="{00000000-0005-0000-0000-00007E8D0000}"/>
    <cellStyle name="Migliaia 47 9 3" xfId="33562" xr:uid="{00000000-0005-0000-0000-00007F8D0000}"/>
    <cellStyle name="Migliaia 47 9 4" xfId="38830" xr:uid="{00000000-0005-0000-0000-0000808D0000}"/>
    <cellStyle name="Migliaia 48" xfId="617" xr:uid="{00000000-0005-0000-0000-0000818D0000}"/>
    <cellStyle name="Migliaia 48 10" xfId="17090" xr:uid="{00000000-0005-0000-0000-0000828D0000}"/>
    <cellStyle name="Migliaia 48 10 2" xfId="36180" xr:uid="{00000000-0005-0000-0000-0000838D0000}"/>
    <cellStyle name="Migliaia 48 10 3" xfId="41482" xr:uid="{00000000-0005-0000-0000-0000848D0000}"/>
    <cellStyle name="Migliaia 48 10 4" xfId="30598" xr:uid="{00000000-0005-0000-0000-0000858D0000}"/>
    <cellStyle name="Migliaia 48 11" xfId="33563" xr:uid="{00000000-0005-0000-0000-0000868D0000}"/>
    <cellStyle name="Migliaia 48 12" xfId="38831" xr:uid="{00000000-0005-0000-0000-0000878D0000}"/>
    <cellStyle name="Migliaia 48 13" xfId="1907" xr:uid="{00000000-0005-0000-0000-0000888D0000}"/>
    <cellStyle name="Migliaia 48 2" xfId="618" xr:uid="{00000000-0005-0000-0000-0000898D0000}"/>
    <cellStyle name="Migliaia 48 2 2" xfId="2576" xr:uid="{00000000-0005-0000-0000-00008A8D0000}"/>
    <cellStyle name="Migliaia 48 2 2 2" xfId="4550" xr:uid="{00000000-0005-0000-0000-00008B8D0000}"/>
    <cellStyle name="Migliaia 48 2 2 2 2" xfId="10709" xr:uid="{00000000-0005-0000-0000-00008C8D0000}"/>
    <cellStyle name="Migliaia 48 2 2 2 2 2" xfId="36181" xr:uid="{00000000-0005-0000-0000-00008D8D0000}"/>
    <cellStyle name="Migliaia 48 2 2 2 2 3" xfId="41483" xr:uid="{00000000-0005-0000-0000-00008E8D0000}"/>
    <cellStyle name="Migliaia 48 2 2 2 3" xfId="14795" xr:uid="{00000000-0005-0000-0000-00008F8D0000}"/>
    <cellStyle name="Migliaia 48 2 2 2 4" xfId="17093" xr:uid="{00000000-0005-0000-0000-0000908D0000}"/>
    <cellStyle name="Migliaia 48 2 2 2 4 2" xfId="38832" xr:uid="{00000000-0005-0000-0000-0000918D0000}"/>
    <cellStyle name="Migliaia 48 2 2 2 5" xfId="12971" xr:uid="{00000000-0005-0000-0000-0000928D0000}"/>
    <cellStyle name="Migliaia 48 2 2 3" xfId="7934" xr:uid="{00000000-0005-0000-0000-0000938D0000}"/>
    <cellStyle name="Migliaia 48 2 2 3 2" xfId="31702" xr:uid="{00000000-0005-0000-0000-0000948D0000}"/>
    <cellStyle name="Migliaia 48 2 2 3 2 2" xfId="36862" xr:uid="{00000000-0005-0000-0000-0000958D0000}"/>
    <cellStyle name="Migliaia 48 2 2 3 2 3" xfId="42164" xr:uid="{00000000-0005-0000-0000-0000968D0000}"/>
    <cellStyle name="Migliaia 48 2 2 3 3" xfId="34211" xr:uid="{00000000-0005-0000-0000-0000978D0000}"/>
    <cellStyle name="Migliaia 48 2 2 3 4" xfId="39513" xr:uid="{00000000-0005-0000-0000-0000988D0000}"/>
    <cellStyle name="Migliaia 48 2 2 4" xfId="7112" xr:uid="{00000000-0005-0000-0000-0000998D0000}"/>
    <cellStyle name="Migliaia 48 2 2 4 2" xfId="17885" xr:uid="{00000000-0005-0000-0000-00009A8D0000}"/>
    <cellStyle name="Migliaia 48 2 2 4 3" xfId="44717" xr:uid="{00000000-0005-0000-0000-00009B8D0000}"/>
    <cellStyle name="Migliaia 48 2 2 4 4" xfId="46878" xr:uid="{00000000-0005-0000-0000-00009C8D0000}"/>
    <cellStyle name="Migliaia 48 2 2 4 5" xfId="49894" xr:uid="{00000000-0005-0000-0000-00009D8D0000}"/>
    <cellStyle name="Migliaia 48 2 2 5" xfId="17092" xr:uid="{00000000-0005-0000-0000-00009E8D0000}"/>
    <cellStyle name="Migliaia 48 2 2 6" xfId="21467" xr:uid="{00000000-0005-0000-0000-00009F8D0000}"/>
    <cellStyle name="Migliaia 48 2 3" xfId="4140" xr:uid="{00000000-0005-0000-0000-0000A08D0000}"/>
    <cellStyle name="Migliaia 48 2 3 2" xfId="10610" xr:uid="{00000000-0005-0000-0000-0000A18D0000}"/>
    <cellStyle name="Migliaia 48 2 3 2 2" xfId="31703" xr:uid="{00000000-0005-0000-0000-0000A28D0000}"/>
    <cellStyle name="Migliaia 48 2 3 2 2 2" xfId="36863" xr:uid="{00000000-0005-0000-0000-0000A38D0000}"/>
    <cellStyle name="Migliaia 48 2 3 2 2 3" xfId="42165" xr:uid="{00000000-0005-0000-0000-0000A48D0000}"/>
    <cellStyle name="Migliaia 48 2 3 2 3" xfId="34212" xr:uid="{00000000-0005-0000-0000-0000A58D0000}"/>
    <cellStyle name="Migliaia 48 2 3 2 4" xfId="39514" xr:uid="{00000000-0005-0000-0000-0000A68D0000}"/>
    <cellStyle name="Migliaia 48 2 3 3" xfId="17094" xr:uid="{00000000-0005-0000-0000-0000A78D0000}"/>
    <cellStyle name="Migliaia 48 2 3 3 2" xfId="36182" xr:uid="{00000000-0005-0000-0000-0000A88D0000}"/>
    <cellStyle name="Migliaia 48 2 3 3 3" xfId="41484" xr:uid="{00000000-0005-0000-0000-0000A98D0000}"/>
    <cellStyle name="Migliaia 48 2 3 3 4" xfId="30600" xr:uid="{00000000-0005-0000-0000-0000AA8D0000}"/>
    <cellStyle name="Migliaia 48 2 3 4" xfId="33565" xr:uid="{00000000-0005-0000-0000-0000AB8D0000}"/>
    <cellStyle name="Migliaia 48 2 3 5" xfId="38833" xr:uid="{00000000-0005-0000-0000-0000AC8D0000}"/>
    <cellStyle name="Migliaia 48 2 3 6" xfId="12972" xr:uid="{00000000-0005-0000-0000-0000AD8D0000}"/>
    <cellStyle name="Migliaia 48 2 4" xfId="3730" xr:uid="{00000000-0005-0000-0000-0000AE8D0000}"/>
    <cellStyle name="Migliaia 48 2 4 2" xfId="10315" xr:uid="{00000000-0005-0000-0000-0000AF8D0000}"/>
    <cellStyle name="Migliaia 48 2 4 2 2" xfId="36183" xr:uid="{00000000-0005-0000-0000-0000B08D0000}"/>
    <cellStyle name="Migliaia 48 2 4 2 3" xfId="41485" xr:uid="{00000000-0005-0000-0000-0000B18D0000}"/>
    <cellStyle name="Migliaia 48 2 4 3" xfId="15003" xr:uid="{00000000-0005-0000-0000-0000B28D0000}"/>
    <cellStyle name="Migliaia 48 2 4 4" xfId="17095" xr:uid="{00000000-0005-0000-0000-0000B38D0000}"/>
    <cellStyle name="Migliaia 48 2 4 4 2" xfId="38834" xr:uid="{00000000-0005-0000-0000-0000B48D0000}"/>
    <cellStyle name="Migliaia 48 2 4 5" xfId="12973" xr:uid="{00000000-0005-0000-0000-0000B58D0000}"/>
    <cellStyle name="Migliaia 48 2 5" xfId="9449" xr:uid="{00000000-0005-0000-0000-0000B68D0000}"/>
    <cellStyle name="Migliaia 48 2 5 2" xfId="30601" xr:uid="{00000000-0005-0000-0000-0000B78D0000}"/>
    <cellStyle name="Migliaia 48 2 5 2 2" xfId="36184" xr:uid="{00000000-0005-0000-0000-0000B88D0000}"/>
    <cellStyle name="Migliaia 48 2 5 2 3" xfId="41486" xr:uid="{00000000-0005-0000-0000-0000B98D0000}"/>
    <cellStyle name="Migliaia 48 2 5 3" xfId="33566" xr:uid="{00000000-0005-0000-0000-0000BA8D0000}"/>
    <cellStyle name="Migliaia 48 2 5 4" xfId="38835" xr:uid="{00000000-0005-0000-0000-0000BB8D0000}"/>
    <cellStyle name="Migliaia 48 2 6" xfId="17091" xr:uid="{00000000-0005-0000-0000-0000BC8D0000}"/>
    <cellStyle name="Migliaia 48 2 6 2" xfId="30602" xr:uid="{00000000-0005-0000-0000-0000BD8D0000}"/>
    <cellStyle name="Migliaia 48 2 6 2 2" xfId="36185" xr:uid="{00000000-0005-0000-0000-0000BE8D0000}"/>
    <cellStyle name="Migliaia 48 2 6 2 3" xfId="41487" xr:uid="{00000000-0005-0000-0000-0000BF8D0000}"/>
    <cellStyle name="Migliaia 48 2 6 3" xfId="33567" xr:uid="{00000000-0005-0000-0000-0000C08D0000}"/>
    <cellStyle name="Migliaia 48 2 6 4" xfId="38836" xr:uid="{00000000-0005-0000-0000-0000C18D0000}"/>
    <cellStyle name="Migliaia 48 2 6 5" xfId="21469" xr:uid="{00000000-0005-0000-0000-0000C28D0000}"/>
    <cellStyle name="Migliaia 48 2 7" xfId="21466" xr:uid="{00000000-0005-0000-0000-0000C38D0000}"/>
    <cellStyle name="Migliaia 48 2 8" xfId="1908" xr:uid="{00000000-0005-0000-0000-0000C48D0000}"/>
    <cellStyle name="Migliaia 48 3" xfId="619" xr:uid="{00000000-0005-0000-0000-0000C58D0000}"/>
    <cellStyle name="Migliaia 48 3 10" xfId="21470" xr:uid="{00000000-0005-0000-0000-0000C68D0000}"/>
    <cellStyle name="Migliaia 48 3 11" xfId="12974" xr:uid="{00000000-0005-0000-0000-0000C78D0000}"/>
    <cellStyle name="Migliaia 48 3 12" xfId="1909" xr:uid="{00000000-0005-0000-0000-0000C88D0000}"/>
    <cellStyle name="Migliaia 48 3 2" xfId="620" xr:uid="{00000000-0005-0000-0000-0000C98D0000}"/>
    <cellStyle name="Migliaia 48 3 2 2" xfId="4552" xr:uid="{00000000-0005-0000-0000-0000CA8D0000}"/>
    <cellStyle name="Migliaia 48 3 2 2 2" xfId="8358" xr:uid="{00000000-0005-0000-0000-0000CB8D0000}"/>
    <cellStyle name="Migliaia 48 3 2 2 2 2" xfId="14796" xr:uid="{00000000-0005-0000-0000-0000CC8D0000}"/>
    <cellStyle name="Migliaia 48 3 2 2 2 2 2" xfId="18190" xr:uid="{00000000-0005-0000-0000-0000CD8D0000}"/>
    <cellStyle name="Migliaia 48 3 2 2 2 2 2 2" xfId="36186" xr:uid="{00000000-0005-0000-0000-0000CE8D0000}"/>
    <cellStyle name="Migliaia 48 3 2 2 2 2 3" xfId="41488" xr:uid="{00000000-0005-0000-0000-0000CF8D0000}"/>
    <cellStyle name="Migliaia 48 3 2 2 2 2 4" xfId="30603" xr:uid="{00000000-0005-0000-0000-0000D08D0000}"/>
    <cellStyle name="Migliaia 48 3 2 2 2 3" xfId="33568" xr:uid="{00000000-0005-0000-0000-0000D18D0000}"/>
    <cellStyle name="Migliaia 48 3 2 2 2 4" xfId="38837" xr:uid="{00000000-0005-0000-0000-0000D28D0000}"/>
    <cellStyle name="Migliaia 48 3 2 2 2 5" xfId="44863" xr:uid="{00000000-0005-0000-0000-0000D38D0000}"/>
    <cellStyle name="Migliaia 48 3 2 2 2 6" xfId="47196" xr:uid="{00000000-0005-0000-0000-0000D48D0000}"/>
    <cellStyle name="Migliaia 48 3 2 2 2 7" xfId="50212" xr:uid="{00000000-0005-0000-0000-0000D58D0000}"/>
    <cellStyle name="Migliaia 48 3 2 2 2 8" xfId="13988" xr:uid="{00000000-0005-0000-0000-0000D68D0000}"/>
    <cellStyle name="Migliaia 48 3 2 2 3" xfId="7479" xr:uid="{00000000-0005-0000-0000-0000D78D0000}"/>
    <cellStyle name="Migliaia 48 3 2 2 4" xfId="7113" xr:uid="{00000000-0005-0000-0000-0000D88D0000}"/>
    <cellStyle name="Migliaia 48 3 2 2 4 2" xfId="17886" xr:uid="{00000000-0005-0000-0000-0000D98D0000}"/>
    <cellStyle name="Migliaia 48 3 2 2 4 3" xfId="44815" xr:uid="{00000000-0005-0000-0000-0000DA8D0000}"/>
    <cellStyle name="Migliaia 48 3 2 2 4 4" xfId="46879" xr:uid="{00000000-0005-0000-0000-0000DB8D0000}"/>
    <cellStyle name="Migliaia 48 3 2 2 4 5" xfId="49895" xr:uid="{00000000-0005-0000-0000-0000DC8D0000}"/>
    <cellStyle name="Migliaia 48 3 2 2 5" xfId="17098" xr:uid="{00000000-0005-0000-0000-0000DD8D0000}"/>
    <cellStyle name="Migliaia 48 3 2 2 6" xfId="21472" xr:uid="{00000000-0005-0000-0000-0000DE8D0000}"/>
    <cellStyle name="Migliaia 48 3 2 3" xfId="3732" xr:uid="{00000000-0005-0000-0000-0000DF8D0000}"/>
    <cellStyle name="Migliaia 48 3 2 3 2" xfId="7407" xr:uid="{00000000-0005-0000-0000-0000E08D0000}"/>
    <cellStyle name="Migliaia 48 3 2 3 2 2" xfId="36187" xr:uid="{00000000-0005-0000-0000-0000E18D0000}"/>
    <cellStyle name="Migliaia 48 3 2 3 2 3" xfId="41489" xr:uid="{00000000-0005-0000-0000-0000E28D0000}"/>
    <cellStyle name="Migliaia 48 3 2 3 2 4" xfId="30604" xr:uid="{00000000-0005-0000-0000-0000E38D0000}"/>
    <cellStyle name="Migliaia 48 3 2 3 3" xfId="8359" xr:uid="{00000000-0005-0000-0000-0000E48D0000}"/>
    <cellStyle name="Migliaia 48 3 2 3 4" xfId="17099" xr:uid="{00000000-0005-0000-0000-0000E58D0000}"/>
    <cellStyle name="Migliaia 48 3 2 3 4 2" xfId="38838" xr:uid="{00000000-0005-0000-0000-0000E68D0000}"/>
    <cellStyle name="Migliaia 48 3 2 3 5" xfId="12975" xr:uid="{00000000-0005-0000-0000-0000E78D0000}"/>
    <cellStyle name="Migliaia 48 3 2 4" xfId="7705" xr:uid="{00000000-0005-0000-0000-0000E88D0000}"/>
    <cellStyle name="Migliaia 48 3 2 4 2" xfId="14406" xr:uid="{00000000-0005-0000-0000-0000E98D0000}"/>
    <cellStyle name="Migliaia 48 3 2 4 2 2" xfId="36188" xr:uid="{00000000-0005-0000-0000-0000EA8D0000}"/>
    <cellStyle name="Migliaia 48 3 2 4 2 3" xfId="41490" xr:uid="{00000000-0005-0000-0000-0000EB8D0000}"/>
    <cellStyle name="Migliaia 48 3 2 4 3" xfId="33569" xr:uid="{00000000-0005-0000-0000-0000EC8D0000}"/>
    <cellStyle name="Migliaia 48 3 2 4 4" xfId="38839" xr:uid="{00000000-0005-0000-0000-0000ED8D0000}"/>
    <cellStyle name="Migliaia 48 3 2 4 5" xfId="13524" xr:uid="{00000000-0005-0000-0000-0000EE8D0000}"/>
    <cellStyle name="Migliaia 48 3 2 5" xfId="13604" xr:uid="{00000000-0005-0000-0000-0000EF8D0000}"/>
    <cellStyle name="Migliaia 48 3 2 5 2" xfId="30605" xr:uid="{00000000-0005-0000-0000-0000F08D0000}"/>
    <cellStyle name="Migliaia 48 3 2 5 2 2" xfId="36189" xr:uid="{00000000-0005-0000-0000-0000F18D0000}"/>
    <cellStyle name="Migliaia 48 3 2 5 2 3" xfId="41491" xr:uid="{00000000-0005-0000-0000-0000F28D0000}"/>
    <cellStyle name="Migliaia 48 3 2 5 3" xfId="33570" xr:uid="{00000000-0005-0000-0000-0000F38D0000}"/>
    <cellStyle name="Migliaia 48 3 2 5 4" xfId="38840" xr:uid="{00000000-0005-0000-0000-0000F48D0000}"/>
    <cellStyle name="Migliaia 48 3 2 6" xfId="17097" xr:uid="{00000000-0005-0000-0000-0000F58D0000}"/>
    <cellStyle name="Migliaia 48 3 2 6 2" xfId="30606" xr:uid="{00000000-0005-0000-0000-0000F68D0000}"/>
    <cellStyle name="Migliaia 48 3 2 6 2 2" xfId="36190" xr:uid="{00000000-0005-0000-0000-0000F78D0000}"/>
    <cellStyle name="Migliaia 48 3 2 6 2 3" xfId="41492" xr:uid="{00000000-0005-0000-0000-0000F88D0000}"/>
    <cellStyle name="Migliaia 48 3 2 6 3" xfId="33571" xr:uid="{00000000-0005-0000-0000-0000F98D0000}"/>
    <cellStyle name="Migliaia 48 3 2 6 4" xfId="38841" xr:uid="{00000000-0005-0000-0000-0000FA8D0000}"/>
    <cellStyle name="Migliaia 48 3 2 6 5" xfId="21473" xr:uid="{00000000-0005-0000-0000-0000FB8D0000}"/>
    <cellStyle name="Migliaia 48 3 2 7" xfId="21471" xr:uid="{00000000-0005-0000-0000-0000FC8D0000}"/>
    <cellStyle name="Migliaia 48 3 2 8" xfId="2578" xr:uid="{00000000-0005-0000-0000-0000FD8D0000}"/>
    <cellStyle name="Migliaia 48 3 3" xfId="2577" xr:uid="{00000000-0005-0000-0000-0000FE8D0000}"/>
    <cellStyle name="Migliaia 48 3 3 2" xfId="4551" xr:uid="{00000000-0005-0000-0000-0000FF8D0000}"/>
    <cellStyle name="Migliaia 48 3 3 2 2" xfId="6074" xr:uid="{00000000-0005-0000-0000-0000008E0000}"/>
    <cellStyle name="Migliaia 48 3 3 2 2 2" xfId="36192" xr:uid="{00000000-0005-0000-0000-0000018E0000}"/>
    <cellStyle name="Migliaia 48 3 3 2 2 3" xfId="41494" xr:uid="{00000000-0005-0000-0000-0000028E0000}"/>
    <cellStyle name="Migliaia 48 3 3 2 3" xfId="14553" xr:uid="{00000000-0005-0000-0000-0000038E0000}"/>
    <cellStyle name="Migliaia 48 3 3 2 4" xfId="17101" xr:uid="{00000000-0005-0000-0000-0000048E0000}"/>
    <cellStyle name="Migliaia 48 3 3 2 4 2" xfId="38843" xr:uid="{00000000-0005-0000-0000-0000058E0000}"/>
    <cellStyle name="Migliaia 48 3 3 2 5" xfId="12977" xr:uid="{00000000-0005-0000-0000-0000068E0000}"/>
    <cellStyle name="Migliaia 48 3 3 3" xfId="5826" xr:uid="{00000000-0005-0000-0000-0000078E0000}"/>
    <cellStyle name="Migliaia 48 3 3 3 2" xfId="30608" xr:uid="{00000000-0005-0000-0000-0000088E0000}"/>
    <cellStyle name="Migliaia 48 3 3 3 2 2" xfId="36193" xr:uid="{00000000-0005-0000-0000-0000098E0000}"/>
    <cellStyle name="Migliaia 48 3 3 3 2 3" xfId="41495" xr:uid="{00000000-0005-0000-0000-00000A8E0000}"/>
    <cellStyle name="Migliaia 48 3 3 3 3" xfId="33573" xr:uid="{00000000-0005-0000-0000-00000B8E0000}"/>
    <cellStyle name="Migliaia 48 3 3 3 4" xfId="38844" xr:uid="{00000000-0005-0000-0000-00000C8E0000}"/>
    <cellStyle name="Migliaia 48 3 3 4" xfId="17100" xr:uid="{00000000-0005-0000-0000-00000D8E0000}"/>
    <cellStyle name="Migliaia 48 3 3 4 2" xfId="30609" xr:uid="{00000000-0005-0000-0000-00000E8E0000}"/>
    <cellStyle name="Migliaia 48 3 3 4 2 2" xfId="36194" xr:uid="{00000000-0005-0000-0000-00000F8E0000}"/>
    <cellStyle name="Migliaia 48 3 3 4 2 3" xfId="41496" xr:uid="{00000000-0005-0000-0000-0000108E0000}"/>
    <cellStyle name="Migliaia 48 3 3 4 3" xfId="33574" xr:uid="{00000000-0005-0000-0000-0000118E0000}"/>
    <cellStyle name="Migliaia 48 3 3 4 4" xfId="38845" xr:uid="{00000000-0005-0000-0000-0000128E0000}"/>
    <cellStyle name="Migliaia 48 3 3 4 5" xfId="21474" xr:uid="{00000000-0005-0000-0000-0000138E0000}"/>
    <cellStyle name="Migliaia 48 3 3 5" xfId="21475" xr:uid="{00000000-0005-0000-0000-0000148E0000}"/>
    <cellStyle name="Migliaia 48 3 3 5 2" xfId="30610" xr:uid="{00000000-0005-0000-0000-0000158E0000}"/>
    <cellStyle name="Migliaia 48 3 3 5 2 2" xfId="36195" xr:uid="{00000000-0005-0000-0000-0000168E0000}"/>
    <cellStyle name="Migliaia 48 3 3 5 2 3" xfId="41497" xr:uid="{00000000-0005-0000-0000-0000178E0000}"/>
    <cellStyle name="Migliaia 48 3 3 5 3" xfId="33575" xr:uid="{00000000-0005-0000-0000-0000188E0000}"/>
    <cellStyle name="Migliaia 48 3 3 5 4" xfId="38846" xr:uid="{00000000-0005-0000-0000-0000198E0000}"/>
    <cellStyle name="Migliaia 48 3 3 6" xfId="30607" xr:uid="{00000000-0005-0000-0000-00001A8E0000}"/>
    <cellStyle name="Migliaia 48 3 3 6 2" xfId="36191" xr:uid="{00000000-0005-0000-0000-00001B8E0000}"/>
    <cellStyle name="Migliaia 48 3 3 6 3" xfId="41493" xr:uid="{00000000-0005-0000-0000-00001C8E0000}"/>
    <cellStyle name="Migliaia 48 3 3 7" xfId="33572" xr:uid="{00000000-0005-0000-0000-00001D8E0000}"/>
    <cellStyle name="Migliaia 48 3 3 8" xfId="38842" xr:uid="{00000000-0005-0000-0000-00001E8E0000}"/>
    <cellStyle name="Migliaia 48 3 3 9" xfId="12976" xr:uid="{00000000-0005-0000-0000-00001F8E0000}"/>
    <cellStyle name="Migliaia 48 3 4" xfId="3307" xr:uid="{00000000-0005-0000-0000-0000208E0000}"/>
    <cellStyle name="Migliaia 48 3 4 2" xfId="4817" xr:uid="{00000000-0005-0000-0000-0000218E0000}"/>
    <cellStyle name="Migliaia 48 3 4 2 2" xfId="10769" xr:uid="{00000000-0005-0000-0000-0000228E0000}"/>
    <cellStyle name="Migliaia 48 3 4 2 3" xfId="14441" xr:uid="{00000000-0005-0000-0000-0000238E0000}"/>
    <cellStyle name="Migliaia 48 3 4 2 4" xfId="17103" xr:uid="{00000000-0005-0000-0000-0000248E0000}"/>
    <cellStyle name="Migliaia 48 3 4 2 5" xfId="28734" xr:uid="{00000000-0005-0000-0000-0000258E0000}"/>
    <cellStyle name="Migliaia 48 3 4 2 6" xfId="12979" xr:uid="{00000000-0005-0000-0000-0000268E0000}"/>
    <cellStyle name="Migliaia 48 3 4 3" xfId="10017" xr:uid="{00000000-0005-0000-0000-0000278E0000}"/>
    <cellStyle name="Migliaia 48 3 4 3 2" xfId="31704" xr:uid="{00000000-0005-0000-0000-0000288E0000}"/>
    <cellStyle name="Migliaia 48 3 4 3 2 2" xfId="36864" xr:uid="{00000000-0005-0000-0000-0000298E0000}"/>
    <cellStyle name="Migliaia 48 3 4 3 2 3" xfId="42166" xr:uid="{00000000-0005-0000-0000-00002A8E0000}"/>
    <cellStyle name="Migliaia 48 3 4 3 3" xfId="34213" xr:uid="{00000000-0005-0000-0000-00002B8E0000}"/>
    <cellStyle name="Migliaia 48 3 4 3 4" xfId="39515" xr:uid="{00000000-0005-0000-0000-00002C8E0000}"/>
    <cellStyle name="Migliaia 48 3 4 4" xfId="17102" xr:uid="{00000000-0005-0000-0000-00002D8E0000}"/>
    <cellStyle name="Migliaia 48 3 4 4 2" xfId="36196" xr:uid="{00000000-0005-0000-0000-00002E8E0000}"/>
    <cellStyle name="Migliaia 48 3 4 4 3" xfId="41498" xr:uid="{00000000-0005-0000-0000-00002F8E0000}"/>
    <cellStyle name="Migliaia 48 3 4 4 4" xfId="30611" xr:uid="{00000000-0005-0000-0000-0000308E0000}"/>
    <cellStyle name="Migliaia 48 3 4 5" xfId="33576" xr:uid="{00000000-0005-0000-0000-0000318E0000}"/>
    <cellStyle name="Migliaia 48 3 4 6" xfId="38847" xr:uid="{00000000-0005-0000-0000-0000328E0000}"/>
    <cellStyle name="Migliaia 48 3 4 7" xfId="12978" xr:uid="{00000000-0005-0000-0000-0000338E0000}"/>
    <cellStyle name="Migliaia 48 3 5" xfId="4141" xr:uid="{00000000-0005-0000-0000-0000348E0000}"/>
    <cellStyle name="Migliaia 48 3 5 2" xfId="10611" xr:uid="{00000000-0005-0000-0000-0000358E0000}"/>
    <cellStyle name="Migliaia 48 3 5 2 2" xfId="31705" xr:uid="{00000000-0005-0000-0000-0000368E0000}"/>
    <cellStyle name="Migliaia 48 3 5 2 2 2" xfId="36865" xr:uid="{00000000-0005-0000-0000-0000378E0000}"/>
    <cellStyle name="Migliaia 48 3 5 2 2 3" xfId="42167" xr:uid="{00000000-0005-0000-0000-0000388E0000}"/>
    <cellStyle name="Migliaia 48 3 5 2 3" xfId="34214" xr:uid="{00000000-0005-0000-0000-0000398E0000}"/>
    <cellStyle name="Migliaia 48 3 5 2 4" xfId="39516" xr:uid="{00000000-0005-0000-0000-00003A8E0000}"/>
    <cellStyle name="Migliaia 48 3 5 3" xfId="17104" xr:uid="{00000000-0005-0000-0000-00003B8E0000}"/>
    <cellStyle name="Migliaia 48 3 5 3 2" xfId="36197" xr:uid="{00000000-0005-0000-0000-00003C8E0000}"/>
    <cellStyle name="Migliaia 48 3 5 3 3" xfId="41499" xr:uid="{00000000-0005-0000-0000-00003D8E0000}"/>
    <cellStyle name="Migliaia 48 3 5 3 4" xfId="30612" xr:uid="{00000000-0005-0000-0000-00003E8E0000}"/>
    <cellStyle name="Migliaia 48 3 5 4" xfId="33577" xr:uid="{00000000-0005-0000-0000-00003F8E0000}"/>
    <cellStyle name="Migliaia 48 3 5 5" xfId="38848" xr:uid="{00000000-0005-0000-0000-0000408E0000}"/>
    <cellStyle name="Migliaia 48 3 5 6" xfId="12980" xr:uid="{00000000-0005-0000-0000-0000418E0000}"/>
    <cellStyle name="Migliaia 48 3 6" xfId="3731" xr:uid="{00000000-0005-0000-0000-0000428E0000}"/>
    <cellStyle name="Migliaia 48 3 6 2" xfId="10316" xr:uid="{00000000-0005-0000-0000-0000438E0000}"/>
    <cellStyle name="Migliaia 48 3 6 2 2" xfId="36198" xr:uid="{00000000-0005-0000-0000-0000448E0000}"/>
    <cellStyle name="Migliaia 48 3 6 2 3" xfId="41500" xr:uid="{00000000-0005-0000-0000-0000458E0000}"/>
    <cellStyle name="Migliaia 48 3 6 3" xfId="14913" xr:uid="{00000000-0005-0000-0000-0000468E0000}"/>
    <cellStyle name="Migliaia 48 3 6 4" xfId="17105" xr:uid="{00000000-0005-0000-0000-0000478E0000}"/>
    <cellStyle name="Migliaia 48 3 6 4 2" xfId="38849" xr:uid="{00000000-0005-0000-0000-0000488E0000}"/>
    <cellStyle name="Migliaia 48 3 6 5" xfId="12981" xr:uid="{00000000-0005-0000-0000-0000498E0000}"/>
    <cellStyle name="Migliaia 48 3 7" xfId="7470" xr:uid="{00000000-0005-0000-0000-00004A8E0000}"/>
    <cellStyle name="Migliaia 48 3 7 2" xfId="30613" xr:uid="{00000000-0005-0000-0000-00004B8E0000}"/>
    <cellStyle name="Migliaia 48 3 7 2 2" xfId="36199" xr:uid="{00000000-0005-0000-0000-00004C8E0000}"/>
    <cellStyle name="Migliaia 48 3 7 2 3" xfId="41501" xr:uid="{00000000-0005-0000-0000-00004D8E0000}"/>
    <cellStyle name="Migliaia 48 3 7 3" xfId="33578" xr:uid="{00000000-0005-0000-0000-00004E8E0000}"/>
    <cellStyle name="Migliaia 48 3 7 4" xfId="38850" xr:uid="{00000000-0005-0000-0000-00004F8E0000}"/>
    <cellStyle name="Migliaia 48 3 8" xfId="13605" xr:uid="{00000000-0005-0000-0000-0000508E0000}"/>
    <cellStyle name="Migliaia 48 3 8 2" xfId="30614" xr:uid="{00000000-0005-0000-0000-0000518E0000}"/>
    <cellStyle name="Migliaia 48 3 8 2 2" xfId="36200" xr:uid="{00000000-0005-0000-0000-0000528E0000}"/>
    <cellStyle name="Migliaia 48 3 8 2 3" xfId="41502" xr:uid="{00000000-0005-0000-0000-0000538E0000}"/>
    <cellStyle name="Migliaia 48 3 8 3" xfId="33579" xr:uid="{00000000-0005-0000-0000-0000548E0000}"/>
    <cellStyle name="Migliaia 48 3 8 4" xfId="38851" xr:uid="{00000000-0005-0000-0000-0000558E0000}"/>
    <cellStyle name="Migliaia 48 3 8 5" xfId="21476" xr:uid="{00000000-0005-0000-0000-0000568E0000}"/>
    <cellStyle name="Migliaia 48 3 9" xfId="17096" xr:uid="{00000000-0005-0000-0000-0000578E0000}"/>
    <cellStyle name="Migliaia 48 4" xfId="621" xr:uid="{00000000-0005-0000-0000-0000588E0000}"/>
    <cellStyle name="Migliaia 48 4 2" xfId="4553" xr:uid="{00000000-0005-0000-0000-0000598E0000}"/>
    <cellStyle name="Migliaia 48 4 2 2" xfId="5173" xr:uid="{00000000-0005-0000-0000-00005A8E0000}"/>
    <cellStyle name="Migliaia 48 4 2 2 2" xfId="30615" xr:uid="{00000000-0005-0000-0000-00005B8E0000}"/>
    <cellStyle name="Migliaia 48 4 2 2 2 2" xfId="36201" xr:uid="{00000000-0005-0000-0000-00005C8E0000}"/>
    <cellStyle name="Migliaia 48 4 2 2 2 3" xfId="41503" xr:uid="{00000000-0005-0000-0000-00005D8E0000}"/>
    <cellStyle name="Migliaia 48 4 2 2 3" xfId="33580" xr:uid="{00000000-0005-0000-0000-00005E8E0000}"/>
    <cellStyle name="Migliaia 48 4 2 2 4" xfId="38852" xr:uid="{00000000-0005-0000-0000-00005F8E0000}"/>
    <cellStyle name="Migliaia 48 4 2 3" xfId="8360" xr:uid="{00000000-0005-0000-0000-0000608E0000}"/>
    <cellStyle name="Migliaia 48 4 2 3 2" xfId="30616" xr:uid="{00000000-0005-0000-0000-0000618E0000}"/>
    <cellStyle name="Migliaia 48 4 2 3 2 2" xfId="36202" xr:uid="{00000000-0005-0000-0000-0000628E0000}"/>
    <cellStyle name="Migliaia 48 4 2 3 2 3" xfId="41504" xr:uid="{00000000-0005-0000-0000-0000638E0000}"/>
    <cellStyle name="Migliaia 48 4 2 3 3" xfId="33581" xr:uid="{00000000-0005-0000-0000-0000648E0000}"/>
    <cellStyle name="Migliaia 48 4 2 3 4" xfId="38853" xr:uid="{00000000-0005-0000-0000-0000658E0000}"/>
    <cellStyle name="Migliaia 48 4 2 4" xfId="7707" xr:uid="{00000000-0005-0000-0000-0000668E0000}"/>
    <cellStyle name="Migliaia 48 4 2 5" xfId="7115" xr:uid="{00000000-0005-0000-0000-0000678E0000}"/>
    <cellStyle name="Migliaia 48 4 2 5 2" xfId="17888" xr:uid="{00000000-0005-0000-0000-0000688E0000}"/>
    <cellStyle name="Migliaia 48 4 2 5 3" xfId="44763" xr:uid="{00000000-0005-0000-0000-0000698E0000}"/>
    <cellStyle name="Migliaia 48 4 2 5 4" xfId="46881" xr:uid="{00000000-0005-0000-0000-00006A8E0000}"/>
    <cellStyle name="Migliaia 48 4 2 5 5" xfId="49897" xr:uid="{00000000-0005-0000-0000-00006B8E0000}"/>
    <cellStyle name="Migliaia 48 4 2 6" xfId="17107" xr:uid="{00000000-0005-0000-0000-00006C8E0000}"/>
    <cellStyle name="Migliaia 48 4 2 7" xfId="21478" xr:uid="{00000000-0005-0000-0000-00006D8E0000}"/>
    <cellStyle name="Migliaia 48 4 3" xfId="5174" xr:uid="{00000000-0005-0000-0000-00006E8E0000}"/>
    <cellStyle name="Migliaia 48 4 3 2" xfId="14554" xr:uid="{00000000-0005-0000-0000-00006F8E0000}"/>
    <cellStyle name="Migliaia 48 4 3 2 2" xfId="36203" xr:uid="{00000000-0005-0000-0000-0000708E0000}"/>
    <cellStyle name="Migliaia 48 4 3 2 3" xfId="41505" xr:uid="{00000000-0005-0000-0000-0000718E0000}"/>
    <cellStyle name="Migliaia 48 4 3 3" xfId="33582" xr:uid="{00000000-0005-0000-0000-0000728E0000}"/>
    <cellStyle name="Migliaia 48 4 3 4" xfId="38854" xr:uid="{00000000-0005-0000-0000-0000738E0000}"/>
    <cellStyle name="Migliaia 48 4 3 5" xfId="13603" xr:uid="{00000000-0005-0000-0000-0000748E0000}"/>
    <cellStyle name="Migliaia 48 4 4" xfId="8361" xr:uid="{00000000-0005-0000-0000-0000758E0000}"/>
    <cellStyle name="Migliaia 48 4 4 2" xfId="30617" xr:uid="{00000000-0005-0000-0000-0000768E0000}"/>
    <cellStyle name="Migliaia 48 4 4 2 2" xfId="36204" xr:uid="{00000000-0005-0000-0000-0000778E0000}"/>
    <cellStyle name="Migliaia 48 4 4 2 3" xfId="41506" xr:uid="{00000000-0005-0000-0000-0000788E0000}"/>
    <cellStyle name="Migliaia 48 4 4 3" xfId="33583" xr:uid="{00000000-0005-0000-0000-0000798E0000}"/>
    <cellStyle name="Migliaia 48 4 4 4" xfId="38855" xr:uid="{00000000-0005-0000-0000-00007A8E0000}"/>
    <cellStyle name="Migliaia 48 4 5" xfId="7706" xr:uid="{00000000-0005-0000-0000-00007B8E0000}"/>
    <cellStyle name="Migliaia 48 4 5 2" xfId="30618" xr:uid="{00000000-0005-0000-0000-00007C8E0000}"/>
    <cellStyle name="Migliaia 48 4 5 2 2" xfId="36205" xr:uid="{00000000-0005-0000-0000-00007D8E0000}"/>
    <cellStyle name="Migliaia 48 4 5 2 3" xfId="41507" xr:uid="{00000000-0005-0000-0000-00007E8E0000}"/>
    <cellStyle name="Migliaia 48 4 5 3" xfId="33584" xr:uid="{00000000-0005-0000-0000-00007F8E0000}"/>
    <cellStyle name="Migliaia 48 4 5 4" xfId="38856" xr:uid="{00000000-0005-0000-0000-0000808E0000}"/>
    <cellStyle name="Migliaia 48 4 6" xfId="7114" xr:uid="{00000000-0005-0000-0000-0000818E0000}"/>
    <cellStyle name="Migliaia 48 4 6 2" xfId="17887" xr:uid="{00000000-0005-0000-0000-0000828E0000}"/>
    <cellStyle name="Migliaia 48 4 6 2 2" xfId="36206" xr:uid="{00000000-0005-0000-0000-0000838E0000}"/>
    <cellStyle name="Migliaia 48 4 6 2 3" xfId="41508" xr:uid="{00000000-0005-0000-0000-0000848E0000}"/>
    <cellStyle name="Migliaia 48 4 6 2 4" xfId="30619" xr:uid="{00000000-0005-0000-0000-0000858E0000}"/>
    <cellStyle name="Migliaia 48 4 6 3" xfId="33585" xr:uid="{00000000-0005-0000-0000-0000868E0000}"/>
    <cellStyle name="Migliaia 48 4 6 4" xfId="38857" xr:uid="{00000000-0005-0000-0000-0000878E0000}"/>
    <cellStyle name="Migliaia 48 4 6 5" xfId="21479" xr:uid="{00000000-0005-0000-0000-0000888E0000}"/>
    <cellStyle name="Migliaia 48 4 6 6" xfId="43372" xr:uid="{00000000-0005-0000-0000-0000898E0000}"/>
    <cellStyle name="Migliaia 48 4 6 7" xfId="46880" xr:uid="{00000000-0005-0000-0000-00008A8E0000}"/>
    <cellStyle name="Migliaia 48 4 6 8" xfId="49896" xr:uid="{00000000-0005-0000-0000-00008B8E0000}"/>
    <cellStyle name="Migliaia 48 4 7" xfId="17106" xr:uid="{00000000-0005-0000-0000-00008C8E0000}"/>
    <cellStyle name="Migliaia 48 4 7 2" xfId="30620" xr:uid="{00000000-0005-0000-0000-00008D8E0000}"/>
    <cellStyle name="Migliaia 48 4 7 2 2" xfId="36207" xr:uid="{00000000-0005-0000-0000-00008E8E0000}"/>
    <cellStyle name="Migliaia 48 4 7 2 3" xfId="41509" xr:uid="{00000000-0005-0000-0000-00008F8E0000}"/>
    <cellStyle name="Migliaia 48 4 7 3" xfId="33586" xr:uid="{00000000-0005-0000-0000-0000908E0000}"/>
    <cellStyle name="Migliaia 48 4 7 4" xfId="38858" xr:uid="{00000000-0005-0000-0000-0000918E0000}"/>
    <cellStyle name="Migliaia 48 4 7 5" xfId="21480" xr:uid="{00000000-0005-0000-0000-0000928E0000}"/>
    <cellStyle name="Migliaia 48 4 8" xfId="21477" xr:uid="{00000000-0005-0000-0000-0000938E0000}"/>
    <cellStyle name="Migliaia 48 4 9" xfId="2579" xr:uid="{00000000-0005-0000-0000-0000948E0000}"/>
    <cellStyle name="Migliaia 48 5" xfId="622" xr:uid="{00000000-0005-0000-0000-0000958E0000}"/>
    <cellStyle name="Migliaia 48 5 2" xfId="4554" xr:uid="{00000000-0005-0000-0000-0000968E0000}"/>
    <cellStyle name="Migliaia 48 5 2 2" xfId="14797" xr:uid="{00000000-0005-0000-0000-0000978E0000}"/>
    <cellStyle name="Migliaia 48 5 2 2 2" xfId="36208" xr:uid="{00000000-0005-0000-0000-0000988E0000}"/>
    <cellStyle name="Migliaia 48 5 2 2 3" xfId="41510" xr:uid="{00000000-0005-0000-0000-0000998E0000}"/>
    <cellStyle name="Migliaia 48 5 2 3" xfId="17109" xr:uid="{00000000-0005-0000-0000-00009A8E0000}"/>
    <cellStyle name="Migliaia 48 5 2 3 2" xfId="33587" xr:uid="{00000000-0005-0000-0000-00009B8E0000}"/>
    <cellStyle name="Migliaia 48 5 2 4" xfId="38859" xr:uid="{00000000-0005-0000-0000-00009C8E0000}"/>
    <cellStyle name="Migliaia 48 5 2 5" xfId="12982" xr:uid="{00000000-0005-0000-0000-00009D8E0000}"/>
    <cellStyle name="Migliaia 48 5 3" xfId="7708" xr:uid="{00000000-0005-0000-0000-00009E8E0000}"/>
    <cellStyle name="Migliaia 48 5 3 2" xfId="30621" xr:uid="{00000000-0005-0000-0000-00009F8E0000}"/>
    <cellStyle name="Migliaia 48 5 3 2 2" xfId="36209" xr:uid="{00000000-0005-0000-0000-0000A08E0000}"/>
    <cellStyle name="Migliaia 48 5 3 2 3" xfId="41511" xr:uid="{00000000-0005-0000-0000-0000A18E0000}"/>
    <cellStyle name="Migliaia 48 5 3 3" xfId="33588" xr:uid="{00000000-0005-0000-0000-0000A28E0000}"/>
    <cellStyle name="Migliaia 48 5 3 4" xfId="38860" xr:uid="{00000000-0005-0000-0000-0000A38E0000}"/>
    <cellStyle name="Migliaia 48 5 4" xfId="7116" xr:uid="{00000000-0005-0000-0000-0000A48E0000}"/>
    <cellStyle name="Migliaia 48 5 4 2" xfId="17889" xr:uid="{00000000-0005-0000-0000-0000A58E0000}"/>
    <cellStyle name="Migliaia 48 5 4 2 2" xfId="36210" xr:uid="{00000000-0005-0000-0000-0000A68E0000}"/>
    <cellStyle name="Migliaia 48 5 4 2 3" xfId="41512" xr:uid="{00000000-0005-0000-0000-0000A78E0000}"/>
    <cellStyle name="Migliaia 48 5 4 2 4" xfId="30622" xr:uid="{00000000-0005-0000-0000-0000A88E0000}"/>
    <cellStyle name="Migliaia 48 5 4 3" xfId="33589" xr:uid="{00000000-0005-0000-0000-0000A98E0000}"/>
    <cellStyle name="Migliaia 48 5 4 4" xfId="38861" xr:uid="{00000000-0005-0000-0000-0000AA8E0000}"/>
    <cellStyle name="Migliaia 48 5 4 5" xfId="21482" xr:uid="{00000000-0005-0000-0000-0000AB8E0000}"/>
    <cellStyle name="Migliaia 48 5 4 6" xfId="43276" xr:uid="{00000000-0005-0000-0000-0000AC8E0000}"/>
    <cellStyle name="Migliaia 48 5 4 7" xfId="46882" xr:uid="{00000000-0005-0000-0000-0000AD8E0000}"/>
    <cellStyle name="Migliaia 48 5 4 8" xfId="49898" xr:uid="{00000000-0005-0000-0000-0000AE8E0000}"/>
    <cellStyle name="Migliaia 48 5 5" xfId="17108" xr:uid="{00000000-0005-0000-0000-0000AF8E0000}"/>
    <cellStyle name="Migliaia 48 5 5 2" xfId="30623" xr:uid="{00000000-0005-0000-0000-0000B08E0000}"/>
    <cellStyle name="Migliaia 48 5 5 2 2" xfId="36211" xr:uid="{00000000-0005-0000-0000-0000B18E0000}"/>
    <cellStyle name="Migliaia 48 5 5 2 3" xfId="41513" xr:uid="{00000000-0005-0000-0000-0000B28E0000}"/>
    <cellStyle name="Migliaia 48 5 5 3" xfId="33590" xr:uid="{00000000-0005-0000-0000-0000B38E0000}"/>
    <cellStyle name="Migliaia 48 5 5 4" xfId="38862" xr:uid="{00000000-0005-0000-0000-0000B48E0000}"/>
    <cellStyle name="Migliaia 48 5 5 5" xfId="21483" xr:uid="{00000000-0005-0000-0000-0000B58E0000}"/>
    <cellStyle name="Migliaia 48 5 6" xfId="21484" xr:uid="{00000000-0005-0000-0000-0000B68E0000}"/>
    <cellStyle name="Migliaia 48 5 6 2" xfId="30624" xr:uid="{00000000-0005-0000-0000-0000B78E0000}"/>
    <cellStyle name="Migliaia 48 5 6 2 2" xfId="36212" xr:uid="{00000000-0005-0000-0000-0000B88E0000}"/>
    <cellStyle name="Migliaia 48 5 6 2 3" xfId="41514" xr:uid="{00000000-0005-0000-0000-0000B98E0000}"/>
    <cellStyle name="Migliaia 48 5 6 3" xfId="33591" xr:uid="{00000000-0005-0000-0000-0000BA8E0000}"/>
    <cellStyle name="Migliaia 48 5 6 4" xfId="38863" xr:uid="{00000000-0005-0000-0000-0000BB8E0000}"/>
    <cellStyle name="Migliaia 48 5 7" xfId="21481" xr:uid="{00000000-0005-0000-0000-0000BC8E0000}"/>
    <cellStyle name="Migliaia 48 5 8" xfId="2580" xr:uid="{00000000-0005-0000-0000-0000BD8E0000}"/>
    <cellStyle name="Migliaia 48 6" xfId="2575" xr:uid="{00000000-0005-0000-0000-0000BE8E0000}"/>
    <cellStyle name="Migliaia 48 6 2" xfId="4549" xr:uid="{00000000-0005-0000-0000-0000BF8E0000}"/>
    <cellStyle name="Migliaia 48 6 2 2" xfId="6073" xr:uid="{00000000-0005-0000-0000-0000C08E0000}"/>
    <cellStyle name="Migliaia 48 6 2 3" xfId="14945" xr:uid="{00000000-0005-0000-0000-0000C18E0000}"/>
    <cellStyle name="Migliaia 48 6 2 4" xfId="17111" xr:uid="{00000000-0005-0000-0000-0000C28E0000}"/>
    <cellStyle name="Migliaia 48 6 2 5" xfId="28735" xr:uid="{00000000-0005-0000-0000-0000C38E0000}"/>
    <cellStyle name="Migliaia 48 6 2 6" xfId="12984" xr:uid="{00000000-0005-0000-0000-0000C48E0000}"/>
    <cellStyle name="Migliaia 48 6 3" xfId="5825" xr:uid="{00000000-0005-0000-0000-0000C58E0000}"/>
    <cellStyle name="Migliaia 48 6 3 2" xfId="31706" xr:uid="{00000000-0005-0000-0000-0000C68E0000}"/>
    <cellStyle name="Migliaia 48 6 3 2 2" xfId="36866" xr:uid="{00000000-0005-0000-0000-0000C78E0000}"/>
    <cellStyle name="Migliaia 48 6 3 2 3" xfId="42168" xr:uid="{00000000-0005-0000-0000-0000C88E0000}"/>
    <cellStyle name="Migliaia 48 6 3 3" xfId="34215" xr:uid="{00000000-0005-0000-0000-0000C98E0000}"/>
    <cellStyle name="Migliaia 48 6 3 4" xfId="39517" xr:uid="{00000000-0005-0000-0000-0000CA8E0000}"/>
    <cellStyle name="Migliaia 48 6 4" xfId="17110" xr:uid="{00000000-0005-0000-0000-0000CB8E0000}"/>
    <cellStyle name="Migliaia 48 6 4 2" xfId="36213" xr:uid="{00000000-0005-0000-0000-0000CC8E0000}"/>
    <cellStyle name="Migliaia 48 6 4 3" xfId="41515" xr:uid="{00000000-0005-0000-0000-0000CD8E0000}"/>
    <cellStyle name="Migliaia 48 6 4 4" xfId="30625" xr:uid="{00000000-0005-0000-0000-0000CE8E0000}"/>
    <cellStyle name="Migliaia 48 6 5" xfId="33592" xr:uid="{00000000-0005-0000-0000-0000CF8E0000}"/>
    <cellStyle name="Migliaia 48 6 6" xfId="38864" xr:uid="{00000000-0005-0000-0000-0000D08E0000}"/>
    <cellStyle name="Migliaia 48 6 7" xfId="12983" xr:uid="{00000000-0005-0000-0000-0000D18E0000}"/>
    <cellStyle name="Migliaia 48 7" xfId="4139" xr:uid="{00000000-0005-0000-0000-0000D28E0000}"/>
    <cellStyle name="Migliaia 48 7 2" xfId="10609" xr:uid="{00000000-0005-0000-0000-0000D38E0000}"/>
    <cellStyle name="Migliaia 48 7 2 2" xfId="31707" xr:uid="{00000000-0005-0000-0000-0000D48E0000}"/>
    <cellStyle name="Migliaia 48 7 2 2 2" xfId="36867" xr:uid="{00000000-0005-0000-0000-0000D58E0000}"/>
    <cellStyle name="Migliaia 48 7 2 2 3" xfId="42169" xr:uid="{00000000-0005-0000-0000-0000D68E0000}"/>
    <cellStyle name="Migliaia 48 7 2 3" xfId="34216" xr:uid="{00000000-0005-0000-0000-0000D78E0000}"/>
    <cellStyle name="Migliaia 48 7 2 4" xfId="39518" xr:uid="{00000000-0005-0000-0000-0000D88E0000}"/>
    <cellStyle name="Migliaia 48 7 3" xfId="17112" xr:uid="{00000000-0005-0000-0000-0000D98E0000}"/>
    <cellStyle name="Migliaia 48 7 3 2" xfId="36214" xr:uid="{00000000-0005-0000-0000-0000DA8E0000}"/>
    <cellStyle name="Migliaia 48 7 3 3" xfId="41516" xr:uid="{00000000-0005-0000-0000-0000DB8E0000}"/>
    <cellStyle name="Migliaia 48 7 3 4" xfId="30626" xr:uid="{00000000-0005-0000-0000-0000DC8E0000}"/>
    <cellStyle name="Migliaia 48 7 4" xfId="33593" xr:uid="{00000000-0005-0000-0000-0000DD8E0000}"/>
    <cellStyle name="Migliaia 48 7 5" xfId="38865" xr:uid="{00000000-0005-0000-0000-0000DE8E0000}"/>
    <cellStyle name="Migliaia 48 7 6" xfId="12985" xr:uid="{00000000-0005-0000-0000-0000DF8E0000}"/>
    <cellStyle name="Migliaia 48 8" xfId="3729" xr:uid="{00000000-0005-0000-0000-0000E08E0000}"/>
    <cellStyle name="Migliaia 48 8 2" xfId="10314" xr:uid="{00000000-0005-0000-0000-0000E18E0000}"/>
    <cellStyle name="Migliaia 48 8 2 2" xfId="31708" xr:uid="{00000000-0005-0000-0000-0000E28E0000}"/>
    <cellStyle name="Migliaia 48 8 2 2 2" xfId="36868" xr:uid="{00000000-0005-0000-0000-0000E38E0000}"/>
    <cellStyle name="Migliaia 48 8 2 2 3" xfId="42170" xr:uid="{00000000-0005-0000-0000-0000E48E0000}"/>
    <cellStyle name="Migliaia 48 8 2 3" xfId="34217" xr:uid="{00000000-0005-0000-0000-0000E58E0000}"/>
    <cellStyle name="Migliaia 48 8 2 4" xfId="39519" xr:uid="{00000000-0005-0000-0000-0000E68E0000}"/>
    <cellStyle name="Migliaia 48 8 3" xfId="17113" xr:uid="{00000000-0005-0000-0000-0000E78E0000}"/>
    <cellStyle name="Migliaia 48 8 3 2" xfId="36215" xr:uid="{00000000-0005-0000-0000-0000E88E0000}"/>
    <cellStyle name="Migliaia 48 8 3 3" xfId="41517" xr:uid="{00000000-0005-0000-0000-0000E98E0000}"/>
    <cellStyle name="Migliaia 48 8 3 4" xfId="30627" xr:uid="{00000000-0005-0000-0000-0000EA8E0000}"/>
    <cellStyle name="Migliaia 48 8 4" xfId="33594" xr:uid="{00000000-0005-0000-0000-0000EB8E0000}"/>
    <cellStyle name="Migliaia 48 8 5" xfId="38866" xr:uid="{00000000-0005-0000-0000-0000EC8E0000}"/>
    <cellStyle name="Migliaia 48 8 6" xfId="12986" xr:uid="{00000000-0005-0000-0000-0000ED8E0000}"/>
    <cellStyle name="Migliaia 48 9" xfId="13523" xr:uid="{00000000-0005-0000-0000-0000EE8E0000}"/>
    <cellStyle name="Migliaia 48 9 2" xfId="30628" xr:uid="{00000000-0005-0000-0000-0000EF8E0000}"/>
    <cellStyle name="Migliaia 48 9 2 2" xfId="36216" xr:uid="{00000000-0005-0000-0000-0000F08E0000}"/>
    <cellStyle name="Migliaia 48 9 2 3" xfId="41518" xr:uid="{00000000-0005-0000-0000-0000F18E0000}"/>
    <cellStyle name="Migliaia 48 9 3" xfId="33595" xr:uid="{00000000-0005-0000-0000-0000F28E0000}"/>
    <cellStyle name="Migliaia 48 9 4" xfId="38867" xr:uid="{00000000-0005-0000-0000-0000F38E0000}"/>
    <cellStyle name="Migliaia 49" xfId="623" xr:uid="{00000000-0005-0000-0000-0000F48E0000}"/>
    <cellStyle name="Migliaia 49 10" xfId="17114" xr:uid="{00000000-0005-0000-0000-0000F58E0000}"/>
    <cellStyle name="Migliaia 49 10 2" xfId="36217" xr:uid="{00000000-0005-0000-0000-0000F68E0000}"/>
    <cellStyle name="Migliaia 49 10 3" xfId="41519" xr:uid="{00000000-0005-0000-0000-0000F78E0000}"/>
    <cellStyle name="Migliaia 49 10 4" xfId="30629" xr:uid="{00000000-0005-0000-0000-0000F88E0000}"/>
    <cellStyle name="Migliaia 49 11" xfId="33596" xr:uid="{00000000-0005-0000-0000-0000F98E0000}"/>
    <cellStyle name="Migliaia 49 12" xfId="38868" xr:uid="{00000000-0005-0000-0000-0000FA8E0000}"/>
    <cellStyle name="Migliaia 49 13" xfId="1910" xr:uid="{00000000-0005-0000-0000-0000FB8E0000}"/>
    <cellStyle name="Migliaia 49 2" xfId="624" xr:uid="{00000000-0005-0000-0000-0000FC8E0000}"/>
    <cellStyle name="Migliaia 49 2 2" xfId="2582" xr:uid="{00000000-0005-0000-0000-0000FD8E0000}"/>
    <cellStyle name="Migliaia 49 2 2 2" xfId="4556" xr:uid="{00000000-0005-0000-0000-0000FE8E0000}"/>
    <cellStyle name="Migliaia 49 2 2 2 2" xfId="10710" xr:uid="{00000000-0005-0000-0000-0000FF8E0000}"/>
    <cellStyle name="Migliaia 49 2 2 2 2 2" xfId="36218" xr:uid="{00000000-0005-0000-0000-0000008F0000}"/>
    <cellStyle name="Migliaia 49 2 2 2 2 3" xfId="41520" xr:uid="{00000000-0005-0000-0000-0000018F0000}"/>
    <cellStyle name="Migliaia 49 2 2 2 3" xfId="14798" xr:uid="{00000000-0005-0000-0000-0000028F0000}"/>
    <cellStyle name="Migliaia 49 2 2 2 4" xfId="17117" xr:uid="{00000000-0005-0000-0000-0000038F0000}"/>
    <cellStyle name="Migliaia 49 2 2 2 4 2" xfId="38869" xr:uid="{00000000-0005-0000-0000-0000048F0000}"/>
    <cellStyle name="Migliaia 49 2 2 2 5" xfId="12987" xr:uid="{00000000-0005-0000-0000-0000058F0000}"/>
    <cellStyle name="Migliaia 49 2 2 3" xfId="7935" xr:uid="{00000000-0005-0000-0000-0000068F0000}"/>
    <cellStyle name="Migliaia 49 2 2 3 2" xfId="31709" xr:uid="{00000000-0005-0000-0000-0000078F0000}"/>
    <cellStyle name="Migliaia 49 2 2 3 2 2" xfId="36869" xr:uid="{00000000-0005-0000-0000-0000088F0000}"/>
    <cellStyle name="Migliaia 49 2 2 3 2 3" xfId="42171" xr:uid="{00000000-0005-0000-0000-0000098F0000}"/>
    <cellStyle name="Migliaia 49 2 2 3 3" xfId="34218" xr:uid="{00000000-0005-0000-0000-00000A8F0000}"/>
    <cellStyle name="Migliaia 49 2 2 3 4" xfId="39520" xr:uid="{00000000-0005-0000-0000-00000B8F0000}"/>
    <cellStyle name="Migliaia 49 2 2 4" xfId="7117" xr:uid="{00000000-0005-0000-0000-00000C8F0000}"/>
    <cellStyle name="Migliaia 49 2 2 4 2" xfId="17890" xr:uid="{00000000-0005-0000-0000-00000D8F0000}"/>
    <cellStyle name="Migliaia 49 2 2 4 3" xfId="44086" xr:uid="{00000000-0005-0000-0000-00000E8F0000}"/>
    <cellStyle name="Migliaia 49 2 2 4 4" xfId="46883" xr:uid="{00000000-0005-0000-0000-00000F8F0000}"/>
    <cellStyle name="Migliaia 49 2 2 4 5" xfId="49899" xr:uid="{00000000-0005-0000-0000-0000108F0000}"/>
    <cellStyle name="Migliaia 49 2 2 5" xfId="17116" xr:uid="{00000000-0005-0000-0000-0000118F0000}"/>
    <cellStyle name="Migliaia 49 2 2 6" xfId="21486" xr:uid="{00000000-0005-0000-0000-0000128F0000}"/>
    <cellStyle name="Migliaia 49 2 3" xfId="4143" xr:uid="{00000000-0005-0000-0000-0000138F0000}"/>
    <cellStyle name="Migliaia 49 2 3 2" xfId="10613" xr:uid="{00000000-0005-0000-0000-0000148F0000}"/>
    <cellStyle name="Migliaia 49 2 3 2 2" xfId="31710" xr:uid="{00000000-0005-0000-0000-0000158F0000}"/>
    <cellStyle name="Migliaia 49 2 3 2 2 2" xfId="36870" xr:uid="{00000000-0005-0000-0000-0000168F0000}"/>
    <cellStyle name="Migliaia 49 2 3 2 2 3" xfId="42172" xr:uid="{00000000-0005-0000-0000-0000178F0000}"/>
    <cellStyle name="Migliaia 49 2 3 2 3" xfId="34219" xr:uid="{00000000-0005-0000-0000-0000188F0000}"/>
    <cellStyle name="Migliaia 49 2 3 2 4" xfId="39521" xr:uid="{00000000-0005-0000-0000-0000198F0000}"/>
    <cellStyle name="Migliaia 49 2 3 3" xfId="17118" xr:uid="{00000000-0005-0000-0000-00001A8F0000}"/>
    <cellStyle name="Migliaia 49 2 3 3 2" xfId="36219" xr:uid="{00000000-0005-0000-0000-00001B8F0000}"/>
    <cellStyle name="Migliaia 49 2 3 3 3" xfId="41521" xr:uid="{00000000-0005-0000-0000-00001C8F0000}"/>
    <cellStyle name="Migliaia 49 2 3 3 4" xfId="30630" xr:uid="{00000000-0005-0000-0000-00001D8F0000}"/>
    <cellStyle name="Migliaia 49 2 3 4" xfId="33597" xr:uid="{00000000-0005-0000-0000-00001E8F0000}"/>
    <cellStyle name="Migliaia 49 2 3 5" xfId="38870" xr:uid="{00000000-0005-0000-0000-00001F8F0000}"/>
    <cellStyle name="Migliaia 49 2 3 6" xfId="12988" xr:uid="{00000000-0005-0000-0000-0000208F0000}"/>
    <cellStyle name="Migliaia 49 2 4" xfId="3734" xr:uid="{00000000-0005-0000-0000-0000218F0000}"/>
    <cellStyle name="Migliaia 49 2 4 2" xfId="10318" xr:uid="{00000000-0005-0000-0000-0000228F0000}"/>
    <cellStyle name="Migliaia 49 2 4 2 2" xfId="36220" xr:uid="{00000000-0005-0000-0000-0000238F0000}"/>
    <cellStyle name="Migliaia 49 2 4 2 3" xfId="41522" xr:uid="{00000000-0005-0000-0000-0000248F0000}"/>
    <cellStyle name="Migliaia 49 2 4 3" xfId="15002" xr:uid="{00000000-0005-0000-0000-0000258F0000}"/>
    <cellStyle name="Migliaia 49 2 4 4" xfId="17119" xr:uid="{00000000-0005-0000-0000-0000268F0000}"/>
    <cellStyle name="Migliaia 49 2 4 4 2" xfId="38871" xr:uid="{00000000-0005-0000-0000-0000278F0000}"/>
    <cellStyle name="Migliaia 49 2 4 5" xfId="12989" xr:uid="{00000000-0005-0000-0000-0000288F0000}"/>
    <cellStyle name="Migliaia 49 2 5" xfId="9450" xr:uid="{00000000-0005-0000-0000-0000298F0000}"/>
    <cellStyle name="Migliaia 49 2 5 2" xfId="30631" xr:uid="{00000000-0005-0000-0000-00002A8F0000}"/>
    <cellStyle name="Migliaia 49 2 5 2 2" xfId="36221" xr:uid="{00000000-0005-0000-0000-00002B8F0000}"/>
    <cellStyle name="Migliaia 49 2 5 2 3" xfId="41523" xr:uid="{00000000-0005-0000-0000-00002C8F0000}"/>
    <cellStyle name="Migliaia 49 2 5 3" xfId="33598" xr:uid="{00000000-0005-0000-0000-00002D8F0000}"/>
    <cellStyle name="Migliaia 49 2 5 4" xfId="38872" xr:uid="{00000000-0005-0000-0000-00002E8F0000}"/>
    <cellStyle name="Migliaia 49 2 6" xfId="17115" xr:uid="{00000000-0005-0000-0000-00002F8F0000}"/>
    <cellStyle name="Migliaia 49 2 6 2" xfId="30632" xr:uid="{00000000-0005-0000-0000-0000308F0000}"/>
    <cellStyle name="Migliaia 49 2 6 2 2" xfId="36222" xr:uid="{00000000-0005-0000-0000-0000318F0000}"/>
    <cellStyle name="Migliaia 49 2 6 2 3" xfId="41524" xr:uid="{00000000-0005-0000-0000-0000328F0000}"/>
    <cellStyle name="Migliaia 49 2 6 3" xfId="33599" xr:uid="{00000000-0005-0000-0000-0000338F0000}"/>
    <cellStyle name="Migliaia 49 2 6 4" xfId="38873" xr:uid="{00000000-0005-0000-0000-0000348F0000}"/>
    <cellStyle name="Migliaia 49 2 6 5" xfId="21487" xr:uid="{00000000-0005-0000-0000-0000358F0000}"/>
    <cellStyle name="Migliaia 49 2 7" xfId="21485" xr:uid="{00000000-0005-0000-0000-0000368F0000}"/>
    <cellStyle name="Migliaia 49 2 8" xfId="1911" xr:uid="{00000000-0005-0000-0000-0000378F0000}"/>
    <cellStyle name="Migliaia 49 3" xfId="625" xr:uid="{00000000-0005-0000-0000-0000388F0000}"/>
    <cellStyle name="Migliaia 49 3 10" xfId="21488" xr:uid="{00000000-0005-0000-0000-0000398F0000}"/>
    <cellStyle name="Migliaia 49 3 11" xfId="12990" xr:uid="{00000000-0005-0000-0000-00003A8F0000}"/>
    <cellStyle name="Migliaia 49 3 12" xfId="1912" xr:uid="{00000000-0005-0000-0000-00003B8F0000}"/>
    <cellStyle name="Migliaia 49 3 2" xfId="626" xr:uid="{00000000-0005-0000-0000-00003C8F0000}"/>
    <cellStyle name="Migliaia 49 3 2 2" xfId="4558" xr:uid="{00000000-0005-0000-0000-00003D8F0000}"/>
    <cellStyle name="Migliaia 49 3 2 2 2" xfId="8362" xr:uid="{00000000-0005-0000-0000-00003E8F0000}"/>
    <cellStyle name="Migliaia 49 3 2 2 2 2" xfId="14799" xr:uid="{00000000-0005-0000-0000-00003F8F0000}"/>
    <cellStyle name="Migliaia 49 3 2 2 2 2 2" xfId="18191" xr:uid="{00000000-0005-0000-0000-0000408F0000}"/>
    <cellStyle name="Migliaia 49 3 2 2 2 2 2 2" xfId="36223" xr:uid="{00000000-0005-0000-0000-0000418F0000}"/>
    <cellStyle name="Migliaia 49 3 2 2 2 2 3" xfId="41525" xr:uid="{00000000-0005-0000-0000-0000428F0000}"/>
    <cellStyle name="Migliaia 49 3 2 2 2 2 4" xfId="30633" xr:uid="{00000000-0005-0000-0000-0000438F0000}"/>
    <cellStyle name="Migliaia 49 3 2 2 2 3" xfId="33600" xr:uid="{00000000-0005-0000-0000-0000448F0000}"/>
    <cellStyle name="Migliaia 49 3 2 2 2 4" xfId="38874" xr:uid="{00000000-0005-0000-0000-0000458F0000}"/>
    <cellStyle name="Migliaia 49 3 2 2 2 5" xfId="43036" xr:uid="{00000000-0005-0000-0000-0000468F0000}"/>
    <cellStyle name="Migliaia 49 3 2 2 2 6" xfId="47197" xr:uid="{00000000-0005-0000-0000-0000478F0000}"/>
    <cellStyle name="Migliaia 49 3 2 2 2 7" xfId="50213" xr:uid="{00000000-0005-0000-0000-0000488F0000}"/>
    <cellStyle name="Migliaia 49 3 2 2 2 8" xfId="13989" xr:uid="{00000000-0005-0000-0000-0000498F0000}"/>
    <cellStyle name="Migliaia 49 3 2 2 3" xfId="7873" xr:uid="{00000000-0005-0000-0000-00004A8F0000}"/>
    <cellStyle name="Migliaia 49 3 2 2 4" xfId="7118" xr:uid="{00000000-0005-0000-0000-00004B8F0000}"/>
    <cellStyle name="Migliaia 49 3 2 2 4 2" xfId="17891" xr:uid="{00000000-0005-0000-0000-00004C8F0000}"/>
    <cellStyle name="Migliaia 49 3 2 2 4 3" xfId="42935" xr:uid="{00000000-0005-0000-0000-00004D8F0000}"/>
    <cellStyle name="Migliaia 49 3 2 2 4 4" xfId="46884" xr:uid="{00000000-0005-0000-0000-00004E8F0000}"/>
    <cellStyle name="Migliaia 49 3 2 2 4 5" xfId="49900" xr:uid="{00000000-0005-0000-0000-00004F8F0000}"/>
    <cellStyle name="Migliaia 49 3 2 2 5" xfId="17122" xr:uid="{00000000-0005-0000-0000-0000508F0000}"/>
    <cellStyle name="Migliaia 49 3 2 2 6" xfId="21490" xr:uid="{00000000-0005-0000-0000-0000518F0000}"/>
    <cellStyle name="Migliaia 49 3 2 3" xfId="3736" xr:uid="{00000000-0005-0000-0000-0000528F0000}"/>
    <cellStyle name="Migliaia 49 3 2 3 2" xfId="8526" xr:uid="{00000000-0005-0000-0000-0000538F0000}"/>
    <cellStyle name="Migliaia 49 3 2 3 2 2" xfId="36224" xr:uid="{00000000-0005-0000-0000-0000548F0000}"/>
    <cellStyle name="Migliaia 49 3 2 3 2 3" xfId="41526" xr:uid="{00000000-0005-0000-0000-0000558F0000}"/>
    <cellStyle name="Migliaia 49 3 2 3 2 4" xfId="30634" xr:uid="{00000000-0005-0000-0000-0000568F0000}"/>
    <cellStyle name="Migliaia 49 3 2 3 3" xfId="8363" xr:uid="{00000000-0005-0000-0000-0000578F0000}"/>
    <cellStyle name="Migliaia 49 3 2 3 4" xfId="17123" xr:uid="{00000000-0005-0000-0000-0000588F0000}"/>
    <cellStyle name="Migliaia 49 3 2 3 4 2" xfId="38875" xr:uid="{00000000-0005-0000-0000-0000598F0000}"/>
    <cellStyle name="Migliaia 49 3 2 3 5" xfId="12991" xr:uid="{00000000-0005-0000-0000-00005A8F0000}"/>
    <cellStyle name="Migliaia 49 3 2 4" xfId="7709" xr:uid="{00000000-0005-0000-0000-00005B8F0000}"/>
    <cellStyle name="Migliaia 49 3 2 4 2" xfId="14407" xr:uid="{00000000-0005-0000-0000-00005C8F0000}"/>
    <cellStyle name="Migliaia 49 3 2 4 2 2" xfId="36225" xr:uid="{00000000-0005-0000-0000-00005D8F0000}"/>
    <cellStyle name="Migliaia 49 3 2 4 2 3" xfId="41527" xr:uid="{00000000-0005-0000-0000-00005E8F0000}"/>
    <cellStyle name="Migliaia 49 3 2 4 3" xfId="33601" xr:uid="{00000000-0005-0000-0000-00005F8F0000}"/>
    <cellStyle name="Migliaia 49 3 2 4 4" xfId="38876" xr:uid="{00000000-0005-0000-0000-0000608F0000}"/>
    <cellStyle name="Migliaia 49 3 2 4 5" xfId="13526" xr:uid="{00000000-0005-0000-0000-0000618F0000}"/>
    <cellStyle name="Migliaia 49 3 2 5" xfId="13601" xr:uid="{00000000-0005-0000-0000-0000628F0000}"/>
    <cellStyle name="Migliaia 49 3 2 5 2" xfId="30635" xr:uid="{00000000-0005-0000-0000-0000638F0000}"/>
    <cellStyle name="Migliaia 49 3 2 5 2 2" xfId="36226" xr:uid="{00000000-0005-0000-0000-0000648F0000}"/>
    <cellStyle name="Migliaia 49 3 2 5 2 3" xfId="41528" xr:uid="{00000000-0005-0000-0000-0000658F0000}"/>
    <cellStyle name="Migliaia 49 3 2 5 3" xfId="33602" xr:uid="{00000000-0005-0000-0000-0000668F0000}"/>
    <cellStyle name="Migliaia 49 3 2 5 4" xfId="38877" xr:uid="{00000000-0005-0000-0000-0000678F0000}"/>
    <cellStyle name="Migliaia 49 3 2 6" xfId="17121" xr:uid="{00000000-0005-0000-0000-0000688F0000}"/>
    <cellStyle name="Migliaia 49 3 2 6 2" xfId="30636" xr:uid="{00000000-0005-0000-0000-0000698F0000}"/>
    <cellStyle name="Migliaia 49 3 2 6 2 2" xfId="36227" xr:uid="{00000000-0005-0000-0000-00006A8F0000}"/>
    <cellStyle name="Migliaia 49 3 2 6 2 3" xfId="41529" xr:uid="{00000000-0005-0000-0000-00006B8F0000}"/>
    <cellStyle name="Migliaia 49 3 2 6 3" xfId="33603" xr:uid="{00000000-0005-0000-0000-00006C8F0000}"/>
    <cellStyle name="Migliaia 49 3 2 6 4" xfId="38878" xr:uid="{00000000-0005-0000-0000-00006D8F0000}"/>
    <cellStyle name="Migliaia 49 3 2 6 5" xfId="21491" xr:uid="{00000000-0005-0000-0000-00006E8F0000}"/>
    <cellStyle name="Migliaia 49 3 2 7" xfId="21489" xr:uid="{00000000-0005-0000-0000-00006F8F0000}"/>
    <cellStyle name="Migliaia 49 3 2 8" xfId="2584" xr:uid="{00000000-0005-0000-0000-0000708F0000}"/>
    <cellStyle name="Migliaia 49 3 3" xfId="2583" xr:uid="{00000000-0005-0000-0000-0000718F0000}"/>
    <cellStyle name="Migliaia 49 3 3 2" xfId="4557" xr:uid="{00000000-0005-0000-0000-0000728F0000}"/>
    <cellStyle name="Migliaia 49 3 3 2 2" xfId="6076" xr:uid="{00000000-0005-0000-0000-0000738F0000}"/>
    <cellStyle name="Migliaia 49 3 3 2 2 2" xfId="36229" xr:uid="{00000000-0005-0000-0000-0000748F0000}"/>
    <cellStyle name="Migliaia 49 3 3 2 2 3" xfId="41531" xr:uid="{00000000-0005-0000-0000-0000758F0000}"/>
    <cellStyle name="Migliaia 49 3 3 2 3" xfId="14555" xr:uid="{00000000-0005-0000-0000-0000768F0000}"/>
    <cellStyle name="Migliaia 49 3 3 2 4" xfId="17125" xr:uid="{00000000-0005-0000-0000-0000778F0000}"/>
    <cellStyle name="Migliaia 49 3 3 2 4 2" xfId="38880" xr:uid="{00000000-0005-0000-0000-0000788F0000}"/>
    <cellStyle name="Migliaia 49 3 3 2 5" xfId="12993" xr:uid="{00000000-0005-0000-0000-0000798F0000}"/>
    <cellStyle name="Migliaia 49 3 3 3" xfId="5828" xr:uid="{00000000-0005-0000-0000-00007A8F0000}"/>
    <cellStyle name="Migliaia 49 3 3 3 2" xfId="30638" xr:uid="{00000000-0005-0000-0000-00007B8F0000}"/>
    <cellStyle name="Migliaia 49 3 3 3 2 2" xfId="36230" xr:uid="{00000000-0005-0000-0000-00007C8F0000}"/>
    <cellStyle name="Migliaia 49 3 3 3 2 3" xfId="41532" xr:uid="{00000000-0005-0000-0000-00007D8F0000}"/>
    <cellStyle name="Migliaia 49 3 3 3 3" xfId="33605" xr:uid="{00000000-0005-0000-0000-00007E8F0000}"/>
    <cellStyle name="Migliaia 49 3 3 3 4" xfId="38881" xr:uid="{00000000-0005-0000-0000-00007F8F0000}"/>
    <cellStyle name="Migliaia 49 3 3 4" xfId="17124" xr:uid="{00000000-0005-0000-0000-0000808F0000}"/>
    <cellStyle name="Migliaia 49 3 3 4 2" xfId="30639" xr:uid="{00000000-0005-0000-0000-0000818F0000}"/>
    <cellStyle name="Migliaia 49 3 3 4 2 2" xfId="36231" xr:uid="{00000000-0005-0000-0000-0000828F0000}"/>
    <cellStyle name="Migliaia 49 3 3 4 2 3" xfId="41533" xr:uid="{00000000-0005-0000-0000-0000838F0000}"/>
    <cellStyle name="Migliaia 49 3 3 4 3" xfId="33606" xr:uid="{00000000-0005-0000-0000-0000848F0000}"/>
    <cellStyle name="Migliaia 49 3 3 4 4" xfId="38882" xr:uid="{00000000-0005-0000-0000-0000858F0000}"/>
    <cellStyle name="Migliaia 49 3 3 4 5" xfId="21492" xr:uid="{00000000-0005-0000-0000-0000868F0000}"/>
    <cellStyle name="Migliaia 49 3 3 5" xfId="21493" xr:uid="{00000000-0005-0000-0000-0000878F0000}"/>
    <cellStyle name="Migliaia 49 3 3 5 2" xfId="30640" xr:uid="{00000000-0005-0000-0000-0000888F0000}"/>
    <cellStyle name="Migliaia 49 3 3 5 2 2" xfId="36232" xr:uid="{00000000-0005-0000-0000-0000898F0000}"/>
    <cellStyle name="Migliaia 49 3 3 5 2 3" xfId="41534" xr:uid="{00000000-0005-0000-0000-00008A8F0000}"/>
    <cellStyle name="Migliaia 49 3 3 5 3" xfId="33607" xr:uid="{00000000-0005-0000-0000-00008B8F0000}"/>
    <cellStyle name="Migliaia 49 3 3 5 4" xfId="38883" xr:uid="{00000000-0005-0000-0000-00008C8F0000}"/>
    <cellStyle name="Migliaia 49 3 3 6" xfId="30637" xr:uid="{00000000-0005-0000-0000-00008D8F0000}"/>
    <cellStyle name="Migliaia 49 3 3 6 2" xfId="36228" xr:uid="{00000000-0005-0000-0000-00008E8F0000}"/>
    <cellStyle name="Migliaia 49 3 3 6 3" xfId="41530" xr:uid="{00000000-0005-0000-0000-00008F8F0000}"/>
    <cellStyle name="Migliaia 49 3 3 7" xfId="33604" xr:uid="{00000000-0005-0000-0000-0000908F0000}"/>
    <cellStyle name="Migliaia 49 3 3 8" xfId="38879" xr:uid="{00000000-0005-0000-0000-0000918F0000}"/>
    <cellStyle name="Migliaia 49 3 3 9" xfId="12992" xr:uid="{00000000-0005-0000-0000-0000928F0000}"/>
    <cellStyle name="Migliaia 49 3 4" xfId="3308" xr:uid="{00000000-0005-0000-0000-0000938F0000}"/>
    <cellStyle name="Migliaia 49 3 4 2" xfId="4818" xr:uid="{00000000-0005-0000-0000-0000948F0000}"/>
    <cellStyle name="Migliaia 49 3 4 2 2" xfId="10770" xr:uid="{00000000-0005-0000-0000-0000958F0000}"/>
    <cellStyle name="Migliaia 49 3 4 2 3" xfId="14884" xr:uid="{00000000-0005-0000-0000-0000968F0000}"/>
    <cellStyle name="Migliaia 49 3 4 2 4" xfId="17127" xr:uid="{00000000-0005-0000-0000-0000978F0000}"/>
    <cellStyle name="Migliaia 49 3 4 2 5" xfId="28736" xr:uid="{00000000-0005-0000-0000-0000988F0000}"/>
    <cellStyle name="Migliaia 49 3 4 2 6" xfId="12995" xr:uid="{00000000-0005-0000-0000-0000998F0000}"/>
    <cellStyle name="Migliaia 49 3 4 3" xfId="10018" xr:uid="{00000000-0005-0000-0000-00009A8F0000}"/>
    <cellStyle name="Migliaia 49 3 4 3 2" xfId="31711" xr:uid="{00000000-0005-0000-0000-00009B8F0000}"/>
    <cellStyle name="Migliaia 49 3 4 3 2 2" xfId="36871" xr:uid="{00000000-0005-0000-0000-00009C8F0000}"/>
    <cellStyle name="Migliaia 49 3 4 3 2 3" xfId="42173" xr:uid="{00000000-0005-0000-0000-00009D8F0000}"/>
    <cellStyle name="Migliaia 49 3 4 3 3" xfId="34220" xr:uid="{00000000-0005-0000-0000-00009E8F0000}"/>
    <cellStyle name="Migliaia 49 3 4 3 4" xfId="39522" xr:uid="{00000000-0005-0000-0000-00009F8F0000}"/>
    <cellStyle name="Migliaia 49 3 4 4" xfId="17126" xr:uid="{00000000-0005-0000-0000-0000A08F0000}"/>
    <cellStyle name="Migliaia 49 3 4 4 2" xfId="36233" xr:uid="{00000000-0005-0000-0000-0000A18F0000}"/>
    <cellStyle name="Migliaia 49 3 4 4 3" xfId="41535" xr:uid="{00000000-0005-0000-0000-0000A28F0000}"/>
    <cellStyle name="Migliaia 49 3 4 4 4" xfId="30641" xr:uid="{00000000-0005-0000-0000-0000A38F0000}"/>
    <cellStyle name="Migliaia 49 3 4 5" xfId="33608" xr:uid="{00000000-0005-0000-0000-0000A48F0000}"/>
    <cellStyle name="Migliaia 49 3 4 6" xfId="38884" xr:uid="{00000000-0005-0000-0000-0000A58F0000}"/>
    <cellStyle name="Migliaia 49 3 4 7" xfId="12994" xr:uid="{00000000-0005-0000-0000-0000A68F0000}"/>
    <cellStyle name="Migliaia 49 3 5" xfId="4144" xr:uid="{00000000-0005-0000-0000-0000A78F0000}"/>
    <cellStyle name="Migliaia 49 3 5 2" xfId="10614" xr:uid="{00000000-0005-0000-0000-0000A88F0000}"/>
    <cellStyle name="Migliaia 49 3 5 2 2" xfId="31712" xr:uid="{00000000-0005-0000-0000-0000A98F0000}"/>
    <cellStyle name="Migliaia 49 3 5 2 2 2" xfId="36872" xr:uid="{00000000-0005-0000-0000-0000AA8F0000}"/>
    <cellStyle name="Migliaia 49 3 5 2 2 3" xfId="42174" xr:uid="{00000000-0005-0000-0000-0000AB8F0000}"/>
    <cellStyle name="Migliaia 49 3 5 2 3" xfId="34221" xr:uid="{00000000-0005-0000-0000-0000AC8F0000}"/>
    <cellStyle name="Migliaia 49 3 5 2 4" xfId="39523" xr:uid="{00000000-0005-0000-0000-0000AD8F0000}"/>
    <cellStyle name="Migliaia 49 3 5 3" xfId="17128" xr:uid="{00000000-0005-0000-0000-0000AE8F0000}"/>
    <cellStyle name="Migliaia 49 3 5 3 2" xfId="36234" xr:uid="{00000000-0005-0000-0000-0000AF8F0000}"/>
    <cellStyle name="Migliaia 49 3 5 3 3" xfId="41536" xr:uid="{00000000-0005-0000-0000-0000B08F0000}"/>
    <cellStyle name="Migliaia 49 3 5 3 4" xfId="30642" xr:uid="{00000000-0005-0000-0000-0000B18F0000}"/>
    <cellStyle name="Migliaia 49 3 5 4" xfId="33609" xr:uid="{00000000-0005-0000-0000-0000B28F0000}"/>
    <cellStyle name="Migliaia 49 3 5 5" xfId="38885" xr:uid="{00000000-0005-0000-0000-0000B38F0000}"/>
    <cellStyle name="Migliaia 49 3 5 6" xfId="12996" xr:uid="{00000000-0005-0000-0000-0000B48F0000}"/>
    <cellStyle name="Migliaia 49 3 6" xfId="3735" xr:uid="{00000000-0005-0000-0000-0000B58F0000}"/>
    <cellStyle name="Migliaia 49 3 6 2" xfId="10319" xr:uid="{00000000-0005-0000-0000-0000B68F0000}"/>
    <cellStyle name="Migliaia 49 3 6 2 2" xfId="36235" xr:uid="{00000000-0005-0000-0000-0000B78F0000}"/>
    <cellStyle name="Migliaia 49 3 6 2 3" xfId="41537" xr:uid="{00000000-0005-0000-0000-0000B88F0000}"/>
    <cellStyle name="Migliaia 49 3 6 3" xfId="14912" xr:uid="{00000000-0005-0000-0000-0000B98F0000}"/>
    <cellStyle name="Migliaia 49 3 6 4" xfId="17129" xr:uid="{00000000-0005-0000-0000-0000BA8F0000}"/>
    <cellStyle name="Migliaia 49 3 6 4 2" xfId="38886" xr:uid="{00000000-0005-0000-0000-0000BB8F0000}"/>
    <cellStyle name="Migliaia 49 3 6 5" xfId="12997" xr:uid="{00000000-0005-0000-0000-0000BC8F0000}"/>
    <cellStyle name="Migliaia 49 3 7" xfId="8589" xr:uid="{00000000-0005-0000-0000-0000BD8F0000}"/>
    <cellStyle name="Migliaia 49 3 7 2" xfId="30643" xr:uid="{00000000-0005-0000-0000-0000BE8F0000}"/>
    <cellStyle name="Migliaia 49 3 7 2 2" xfId="36236" xr:uid="{00000000-0005-0000-0000-0000BF8F0000}"/>
    <cellStyle name="Migliaia 49 3 7 2 3" xfId="41538" xr:uid="{00000000-0005-0000-0000-0000C08F0000}"/>
    <cellStyle name="Migliaia 49 3 7 3" xfId="33610" xr:uid="{00000000-0005-0000-0000-0000C18F0000}"/>
    <cellStyle name="Migliaia 49 3 7 4" xfId="38887" xr:uid="{00000000-0005-0000-0000-0000C28F0000}"/>
    <cellStyle name="Migliaia 49 3 8" xfId="13602" xr:uid="{00000000-0005-0000-0000-0000C38F0000}"/>
    <cellStyle name="Migliaia 49 3 8 2" xfId="30644" xr:uid="{00000000-0005-0000-0000-0000C48F0000}"/>
    <cellStyle name="Migliaia 49 3 8 2 2" xfId="36237" xr:uid="{00000000-0005-0000-0000-0000C58F0000}"/>
    <cellStyle name="Migliaia 49 3 8 2 3" xfId="41539" xr:uid="{00000000-0005-0000-0000-0000C68F0000}"/>
    <cellStyle name="Migliaia 49 3 8 3" xfId="33611" xr:uid="{00000000-0005-0000-0000-0000C78F0000}"/>
    <cellStyle name="Migliaia 49 3 8 4" xfId="38888" xr:uid="{00000000-0005-0000-0000-0000C88F0000}"/>
    <cellStyle name="Migliaia 49 3 8 5" xfId="21494" xr:uid="{00000000-0005-0000-0000-0000C98F0000}"/>
    <cellStyle name="Migliaia 49 3 9" xfId="17120" xr:uid="{00000000-0005-0000-0000-0000CA8F0000}"/>
    <cellStyle name="Migliaia 49 4" xfId="627" xr:uid="{00000000-0005-0000-0000-0000CB8F0000}"/>
    <cellStyle name="Migliaia 49 4 2" xfId="4559" xr:uid="{00000000-0005-0000-0000-0000CC8F0000}"/>
    <cellStyle name="Migliaia 49 4 2 2" xfId="5175" xr:uid="{00000000-0005-0000-0000-0000CD8F0000}"/>
    <cellStyle name="Migliaia 49 4 2 2 2" xfId="30645" xr:uid="{00000000-0005-0000-0000-0000CE8F0000}"/>
    <cellStyle name="Migliaia 49 4 2 2 2 2" xfId="36238" xr:uid="{00000000-0005-0000-0000-0000CF8F0000}"/>
    <cellStyle name="Migliaia 49 4 2 2 2 3" xfId="41540" xr:uid="{00000000-0005-0000-0000-0000D08F0000}"/>
    <cellStyle name="Migliaia 49 4 2 2 3" xfId="33612" xr:uid="{00000000-0005-0000-0000-0000D18F0000}"/>
    <cellStyle name="Migliaia 49 4 2 2 4" xfId="38889" xr:uid="{00000000-0005-0000-0000-0000D28F0000}"/>
    <cellStyle name="Migliaia 49 4 2 3" xfId="8364" xr:uid="{00000000-0005-0000-0000-0000D38F0000}"/>
    <cellStyle name="Migliaia 49 4 2 3 2" xfId="30646" xr:uid="{00000000-0005-0000-0000-0000D48F0000}"/>
    <cellStyle name="Migliaia 49 4 2 3 2 2" xfId="36239" xr:uid="{00000000-0005-0000-0000-0000D58F0000}"/>
    <cellStyle name="Migliaia 49 4 2 3 2 3" xfId="41541" xr:uid="{00000000-0005-0000-0000-0000D68F0000}"/>
    <cellStyle name="Migliaia 49 4 2 3 3" xfId="33613" xr:uid="{00000000-0005-0000-0000-0000D78F0000}"/>
    <cellStyle name="Migliaia 49 4 2 3 4" xfId="38890" xr:uid="{00000000-0005-0000-0000-0000D88F0000}"/>
    <cellStyle name="Migliaia 49 4 2 4" xfId="7711" xr:uid="{00000000-0005-0000-0000-0000D98F0000}"/>
    <cellStyle name="Migliaia 49 4 2 5" xfId="7120" xr:uid="{00000000-0005-0000-0000-0000DA8F0000}"/>
    <cellStyle name="Migliaia 49 4 2 5 2" xfId="17893" xr:uid="{00000000-0005-0000-0000-0000DB8F0000}"/>
    <cellStyle name="Migliaia 49 4 2 5 3" xfId="43846" xr:uid="{00000000-0005-0000-0000-0000DC8F0000}"/>
    <cellStyle name="Migliaia 49 4 2 5 4" xfId="46886" xr:uid="{00000000-0005-0000-0000-0000DD8F0000}"/>
    <cellStyle name="Migliaia 49 4 2 5 5" xfId="49902" xr:uid="{00000000-0005-0000-0000-0000DE8F0000}"/>
    <cellStyle name="Migliaia 49 4 2 6" xfId="17131" xr:uid="{00000000-0005-0000-0000-0000DF8F0000}"/>
    <cellStyle name="Migliaia 49 4 2 7" xfId="21496" xr:uid="{00000000-0005-0000-0000-0000E08F0000}"/>
    <cellStyle name="Migliaia 49 4 3" xfId="5176" xr:uid="{00000000-0005-0000-0000-0000E18F0000}"/>
    <cellStyle name="Migliaia 49 4 3 2" xfId="14556" xr:uid="{00000000-0005-0000-0000-0000E28F0000}"/>
    <cellStyle name="Migliaia 49 4 3 2 2" xfId="36240" xr:uid="{00000000-0005-0000-0000-0000E38F0000}"/>
    <cellStyle name="Migliaia 49 4 3 2 3" xfId="41542" xr:uid="{00000000-0005-0000-0000-0000E48F0000}"/>
    <cellStyle name="Migliaia 49 4 3 3" xfId="33614" xr:uid="{00000000-0005-0000-0000-0000E58F0000}"/>
    <cellStyle name="Migliaia 49 4 3 4" xfId="38891" xr:uid="{00000000-0005-0000-0000-0000E68F0000}"/>
    <cellStyle name="Migliaia 49 4 3 5" xfId="13600" xr:uid="{00000000-0005-0000-0000-0000E78F0000}"/>
    <cellStyle name="Migliaia 49 4 4" xfId="8365" xr:uid="{00000000-0005-0000-0000-0000E88F0000}"/>
    <cellStyle name="Migliaia 49 4 4 2" xfId="30647" xr:uid="{00000000-0005-0000-0000-0000E98F0000}"/>
    <cellStyle name="Migliaia 49 4 4 2 2" xfId="36241" xr:uid="{00000000-0005-0000-0000-0000EA8F0000}"/>
    <cellStyle name="Migliaia 49 4 4 2 3" xfId="41543" xr:uid="{00000000-0005-0000-0000-0000EB8F0000}"/>
    <cellStyle name="Migliaia 49 4 4 3" xfId="33615" xr:uid="{00000000-0005-0000-0000-0000EC8F0000}"/>
    <cellStyle name="Migliaia 49 4 4 4" xfId="38892" xr:uid="{00000000-0005-0000-0000-0000ED8F0000}"/>
    <cellStyle name="Migliaia 49 4 5" xfId="7710" xr:uid="{00000000-0005-0000-0000-0000EE8F0000}"/>
    <cellStyle name="Migliaia 49 4 5 2" xfId="30648" xr:uid="{00000000-0005-0000-0000-0000EF8F0000}"/>
    <cellStyle name="Migliaia 49 4 5 2 2" xfId="36242" xr:uid="{00000000-0005-0000-0000-0000F08F0000}"/>
    <cellStyle name="Migliaia 49 4 5 2 3" xfId="41544" xr:uid="{00000000-0005-0000-0000-0000F18F0000}"/>
    <cellStyle name="Migliaia 49 4 5 3" xfId="33616" xr:uid="{00000000-0005-0000-0000-0000F28F0000}"/>
    <cellStyle name="Migliaia 49 4 5 4" xfId="38893" xr:uid="{00000000-0005-0000-0000-0000F38F0000}"/>
    <cellStyle name="Migliaia 49 4 6" xfId="7119" xr:uid="{00000000-0005-0000-0000-0000F48F0000}"/>
    <cellStyle name="Migliaia 49 4 6 2" xfId="17892" xr:uid="{00000000-0005-0000-0000-0000F58F0000}"/>
    <cellStyle name="Migliaia 49 4 6 2 2" xfId="36243" xr:uid="{00000000-0005-0000-0000-0000F68F0000}"/>
    <cellStyle name="Migliaia 49 4 6 2 3" xfId="41545" xr:uid="{00000000-0005-0000-0000-0000F78F0000}"/>
    <cellStyle name="Migliaia 49 4 6 2 4" xfId="30649" xr:uid="{00000000-0005-0000-0000-0000F88F0000}"/>
    <cellStyle name="Migliaia 49 4 6 3" xfId="33617" xr:uid="{00000000-0005-0000-0000-0000F98F0000}"/>
    <cellStyle name="Migliaia 49 4 6 4" xfId="38894" xr:uid="{00000000-0005-0000-0000-0000FA8F0000}"/>
    <cellStyle name="Migliaia 49 4 6 5" xfId="21497" xr:uid="{00000000-0005-0000-0000-0000FB8F0000}"/>
    <cellStyle name="Migliaia 49 4 6 6" xfId="44601" xr:uid="{00000000-0005-0000-0000-0000FC8F0000}"/>
    <cellStyle name="Migliaia 49 4 6 7" xfId="46885" xr:uid="{00000000-0005-0000-0000-0000FD8F0000}"/>
    <cellStyle name="Migliaia 49 4 6 8" xfId="49901" xr:uid="{00000000-0005-0000-0000-0000FE8F0000}"/>
    <cellStyle name="Migliaia 49 4 7" xfId="17130" xr:uid="{00000000-0005-0000-0000-0000FF8F0000}"/>
    <cellStyle name="Migliaia 49 4 7 2" xfId="30650" xr:uid="{00000000-0005-0000-0000-000000900000}"/>
    <cellStyle name="Migliaia 49 4 7 2 2" xfId="36244" xr:uid="{00000000-0005-0000-0000-000001900000}"/>
    <cellStyle name="Migliaia 49 4 7 2 3" xfId="41546" xr:uid="{00000000-0005-0000-0000-000002900000}"/>
    <cellStyle name="Migliaia 49 4 7 3" xfId="33618" xr:uid="{00000000-0005-0000-0000-000003900000}"/>
    <cellStyle name="Migliaia 49 4 7 4" xfId="38895" xr:uid="{00000000-0005-0000-0000-000004900000}"/>
    <cellStyle name="Migliaia 49 4 7 5" xfId="21498" xr:uid="{00000000-0005-0000-0000-000005900000}"/>
    <cellStyle name="Migliaia 49 4 8" xfId="21495" xr:uid="{00000000-0005-0000-0000-000006900000}"/>
    <cellStyle name="Migliaia 49 4 9" xfId="2585" xr:uid="{00000000-0005-0000-0000-000007900000}"/>
    <cellStyle name="Migliaia 49 5" xfId="628" xr:uid="{00000000-0005-0000-0000-000008900000}"/>
    <cellStyle name="Migliaia 49 5 2" xfId="4560" xr:uid="{00000000-0005-0000-0000-000009900000}"/>
    <cellStyle name="Migliaia 49 5 2 2" xfId="14800" xr:uid="{00000000-0005-0000-0000-00000A900000}"/>
    <cellStyle name="Migliaia 49 5 2 2 2" xfId="36245" xr:uid="{00000000-0005-0000-0000-00000B900000}"/>
    <cellStyle name="Migliaia 49 5 2 2 3" xfId="41547" xr:uid="{00000000-0005-0000-0000-00000C900000}"/>
    <cellStyle name="Migliaia 49 5 2 3" xfId="17133" xr:uid="{00000000-0005-0000-0000-00000D900000}"/>
    <cellStyle name="Migliaia 49 5 2 3 2" xfId="33619" xr:uid="{00000000-0005-0000-0000-00000E900000}"/>
    <cellStyle name="Migliaia 49 5 2 4" xfId="38896" xr:uid="{00000000-0005-0000-0000-00000F900000}"/>
    <cellStyle name="Migliaia 49 5 2 5" xfId="12998" xr:uid="{00000000-0005-0000-0000-000010900000}"/>
    <cellStyle name="Migliaia 49 5 3" xfId="7712" xr:uid="{00000000-0005-0000-0000-000011900000}"/>
    <cellStyle name="Migliaia 49 5 3 2" xfId="30651" xr:uid="{00000000-0005-0000-0000-000012900000}"/>
    <cellStyle name="Migliaia 49 5 3 2 2" xfId="36246" xr:uid="{00000000-0005-0000-0000-000013900000}"/>
    <cellStyle name="Migliaia 49 5 3 2 3" xfId="41548" xr:uid="{00000000-0005-0000-0000-000014900000}"/>
    <cellStyle name="Migliaia 49 5 3 3" xfId="33620" xr:uid="{00000000-0005-0000-0000-000015900000}"/>
    <cellStyle name="Migliaia 49 5 3 4" xfId="38897" xr:uid="{00000000-0005-0000-0000-000016900000}"/>
    <cellStyle name="Migliaia 49 5 4" xfId="7121" xr:uid="{00000000-0005-0000-0000-000017900000}"/>
    <cellStyle name="Migliaia 49 5 4 2" xfId="17894" xr:uid="{00000000-0005-0000-0000-000018900000}"/>
    <cellStyle name="Migliaia 49 5 4 2 2" xfId="36247" xr:uid="{00000000-0005-0000-0000-000019900000}"/>
    <cellStyle name="Migliaia 49 5 4 2 3" xfId="41549" xr:uid="{00000000-0005-0000-0000-00001A900000}"/>
    <cellStyle name="Migliaia 49 5 4 2 4" xfId="30652" xr:uid="{00000000-0005-0000-0000-00001B900000}"/>
    <cellStyle name="Migliaia 49 5 4 3" xfId="33621" xr:uid="{00000000-0005-0000-0000-00001C900000}"/>
    <cellStyle name="Migliaia 49 5 4 4" xfId="38898" xr:uid="{00000000-0005-0000-0000-00001D900000}"/>
    <cellStyle name="Migliaia 49 5 4 5" xfId="21500" xr:uid="{00000000-0005-0000-0000-00001E900000}"/>
    <cellStyle name="Migliaia 49 5 4 6" xfId="43944" xr:uid="{00000000-0005-0000-0000-00001F900000}"/>
    <cellStyle name="Migliaia 49 5 4 7" xfId="46887" xr:uid="{00000000-0005-0000-0000-000020900000}"/>
    <cellStyle name="Migliaia 49 5 4 8" xfId="49903" xr:uid="{00000000-0005-0000-0000-000021900000}"/>
    <cellStyle name="Migliaia 49 5 5" xfId="17132" xr:uid="{00000000-0005-0000-0000-000022900000}"/>
    <cellStyle name="Migliaia 49 5 5 2" xfId="30653" xr:uid="{00000000-0005-0000-0000-000023900000}"/>
    <cellStyle name="Migliaia 49 5 5 2 2" xfId="36248" xr:uid="{00000000-0005-0000-0000-000024900000}"/>
    <cellStyle name="Migliaia 49 5 5 2 3" xfId="41550" xr:uid="{00000000-0005-0000-0000-000025900000}"/>
    <cellStyle name="Migliaia 49 5 5 3" xfId="33622" xr:uid="{00000000-0005-0000-0000-000026900000}"/>
    <cellStyle name="Migliaia 49 5 5 4" xfId="38899" xr:uid="{00000000-0005-0000-0000-000027900000}"/>
    <cellStyle name="Migliaia 49 5 5 5" xfId="21501" xr:uid="{00000000-0005-0000-0000-000028900000}"/>
    <cellStyle name="Migliaia 49 5 6" xfId="21502" xr:uid="{00000000-0005-0000-0000-000029900000}"/>
    <cellStyle name="Migliaia 49 5 6 2" xfId="30654" xr:uid="{00000000-0005-0000-0000-00002A900000}"/>
    <cellStyle name="Migliaia 49 5 6 2 2" xfId="36249" xr:uid="{00000000-0005-0000-0000-00002B900000}"/>
    <cellStyle name="Migliaia 49 5 6 2 3" xfId="41551" xr:uid="{00000000-0005-0000-0000-00002C900000}"/>
    <cellStyle name="Migliaia 49 5 6 3" xfId="33623" xr:uid="{00000000-0005-0000-0000-00002D900000}"/>
    <cellStyle name="Migliaia 49 5 6 4" xfId="38900" xr:uid="{00000000-0005-0000-0000-00002E900000}"/>
    <cellStyle name="Migliaia 49 5 7" xfId="21499" xr:uid="{00000000-0005-0000-0000-00002F900000}"/>
    <cellStyle name="Migliaia 49 5 8" xfId="2586" xr:uid="{00000000-0005-0000-0000-000030900000}"/>
    <cellStyle name="Migliaia 49 6" xfId="2581" xr:uid="{00000000-0005-0000-0000-000031900000}"/>
    <cellStyle name="Migliaia 49 6 2" xfId="4555" xr:uid="{00000000-0005-0000-0000-000032900000}"/>
    <cellStyle name="Migliaia 49 6 2 2" xfId="6075" xr:uid="{00000000-0005-0000-0000-000033900000}"/>
    <cellStyle name="Migliaia 49 6 2 3" xfId="14944" xr:uid="{00000000-0005-0000-0000-000034900000}"/>
    <cellStyle name="Migliaia 49 6 2 4" xfId="17135" xr:uid="{00000000-0005-0000-0000-000035900000}"/>
    <cellStyle name="Migliaia 49 6 2 5" xfId="28737" xr:uid="{00000000-0005-0000-0000-000036900000}"/>
    <cellStyle name="Migliaia 49 6 2 6" xfId="13000" xr:uid="{00000000-0005-0000-0000-000037900000}"/>
    <cellStyle name="Migliaia 49 6 3" xfId="5827" xr:uid="{00000000-0005-0000-0000-000038900000}"/>
    <cellStyle name="Migliaia 49 6 3 2" xfId="31713" xr:uid="{00000000-0005-0000-0000-000039900000}"/>
    <cellStyle name="Migliaia 49 6 3 2 2" xfId="36873" xr:uid="{00000000-0005-0000-0000-00003A900000}"/>
    <cellStyle name="Migliaia 49 6 3 2 3" xfId="42175" xr:uid="{00000000-0005-0000-0000-00003B900000}"/>
    <cellStyle name="Migliaia 49 6 3 3" xfId="34222" xr:uid="{00000000-0005-0000-0000-00003C900000}"/>
    <cellStyle name="Migliaia 49 6 3 4" xfId="39524" xr:uid="{00000000-0005-0000-0000-00003D900000}"/>
    <cellStyle name="Migliaia 49 6 4" xfId="17134" xr:uid="{00000000-0005-0000-0000-00003E900000}"/>
    <cellStyle name="Migliaia 49 6 4 2" xfId="36250" xr:uid="{00000000-0005-0000-0000-00003F900000}"/>
    <cellStyle name="Migliaia 49 6 4 3" xfId="41552" xr:uid="{00000000-0005-0000-0000-000040900000}"/>
    <cellStyle name="Migliaia 49 6 4 4" xfId="30655" xr:uid="{00000000-0005-0000-0000-000041900000}"/>
    <cellStyle name="Migliaia 49 6 5" xfId="33624" xr:uid="{00000000-0005-0000-0000-000042900000}"/>
    <cellStyle name="Migliaia 49 6 6" xfId="38901" xr:uid="{00000000-0005-0000-0000-000043900000}"/>
    <cellStyle name="Migliaia 49 6 7" xfId="12999" xr:uid="{00000000-0005-0000-0000-000044900000}"/>
    <cellStyle name="Migliaia 49 7" xfId="4142" xr:uid="{00000000-0005-0000-0000-000045900000}"/>
    <cellStyle name="Migliaia 49 7 2" xfId="10612" xr:uid="{00000000-0005-0000-0000-000046900000}"/>
    <cellStyle name="Migliaia 49 7 2 2" xfId="31714" xr:uid="{00000000-0005-0000-0000-000047900000}"/>
    <cellStyle name="Migliaia 49 7 2 2 2" xfId="36874" xr:uid="{00000000-0005-0000-0000-000048900000}"/>
    <cellStyle name="Migliaia 49 7 2 2 3" xfId="42176" xr:uid="{00000000-0005-0000-0000-000049900000}"/>
    <cellStyle name="Migliaia 49 7 2 3" xfId="34223" xr:uid="{00000000-0005-0000-0000-00004A900000}"/>
    <cellStyle name="Migliaia 49 7 2 4" xfId="39525" xr:uid="{00000000-0005-0000-0000-00004B900000}"/>
    <cellStyle name="Migliaia 49 7 3" xfId="17136" xr:uid="{00000000-0005-0000-0000-00004C900000}"/>
    <cellStyle name="Migliaia 49 7 3 2" xfId="36251" xr:uid="{00000000-0005-0000-0000-00004D900000}"/>
    <cellStyle name="Migliaia 49 7 3 3" xfId="41553" xr:uid="{00000000-0005-0000-0000-00004E900000}"/>
    <cellStyle name="Migliaia 49 7 3 4" xfId="30656" xr:uid="{00000000-0005-0000-0000-00004F900000}"/>
    <cellStyle name="Migliaia 49 7 4" xfId="33625" xr:uid="{00000000-0005-0000-0000-000050900000}"/>
    <cellStyle name="Migliaia 49 7 5" xfId="38902" xr:uid="{00000000-0005-0000-0000-000051900000}"/>
    <cellStyle name="Migliaia 49 7 6" xfId="13001" xr:uid="{00000000-0005-0000-0000-000052900000}"/>
    <cellStyle name="Migliaia 49 8" xfId="3733" xr:uid="{00000000-0005-0000-0000-000053900000}"/>
    <cellStyle name="Migliaia 49 8 2" xfId="10317" xr:uid="{00000000-0005-0000-0000-000054900000}"/>
    <cellStyle name="Migliaia 49 8 2 2" xfId="31715" xr:uid="{00000000-0005-0000-0000-000055900000}"/>
    <cellStyle name="Migliaia 49 8 2 2 2" xfId="36875" xr:uid="{00000000-0005-0000-0000-000056900000}"/>
    <cellStyle name="Migliaia 49 8 2 2 3" xfId="42177" xr:uid="{00000000-0005-0000-0000-000057900000}"/>
    <cellStyle name="Migliaia 49 8 2 3" xfId="34224" xr:uid="{00000000-0005-0000-0000-000058900000}"/>
    <cellStyle name="Migliaia 49 8 2 4" xfId="39526" xr:uid="{00000000-0005-0000-0000-000059900000}"/>
    <cellStyle name="Migliaia 49 8 3" xfId="17137" xr:uid="{00000000-0005-0000-0000-00005A900000}"/>
    <cellStyle name="Migliaia 49 8 3 2" xfId="36252" xr:uid="{00000000-0005-0000-0000-00005B900000}"/>
    <cellStyle name="Migliaia 49 8 3 3" xfId="41554" xr:uid="{00000000-0005-0000-0000-00005C900000}"/>
    <cellStyle name="Migliaia 49 8 3 4" xfId="30657" xr:uid="{00000000-0005-0000-0000-00005D900000}"/>
    <cellStyle name="Migliaia 49 8 4" xfId="33626" xr:uid="{00000000-0005-0000-0000-00005E900000}"/>
    <cellStyle name="Migliaia 49 8 5" xfId="38903" xr:uid="{00000000-0005-0000-0000-00005F900000}"/>
    <cellStyle name="Migliaia 49 8 6" xfId="13002" xr:uid="{00000000-0005-0000-0000-000060900000}"/>
    <cellStyle name="Migliaia 49 9" xfId="13525" xr:uid="{00000000-0005-0000-0000-000061900000}"/>
    <cellStyle name="Migliaia 49 9 2" xfId="30658" xr:uid="{00000000-0005-0000-0000-000062900000}"/>
    <cellStyle name="Migliaia 49 9 2 2" xfId="36253" xr:uid="{00000000-0005-0000-0000-000063900000}"/>
    <cellStyle name="Migliaia 49 9 2 3" xfId="41555" xr:uid="{00000000-0005-0000-0000-000064900000}"/>
    <cellStyle name="Migliaia 49 9 3" xfId="33627" xr:uid="{00000000-0005-0000-0000-000065900000}"/>
    <cellStyle name="Migliaia 49 9 4" xfId="38904" xr:uid="{00000000-0005-0000-0000-000066900000}"/>
    <cellStyle name="Migliaia 5" xfId="629" xr:uid="{00000000-0005-0000-0000-000067900000}"/>
    <cellStyle name="Migliaia 5 10" xfId="17138" xr:uid="{00000000-0005-0000-0000-000068900000}"/>
    <cellStyle name="Migliaia 5 10 2" xfId="36254" xr:uid="{00000000-0005-0000-0000-000069900000}"/>
    <cellStyle name="Migliaia 5 10 3" xfId="41556" xr:uid="{00000000-0005-0000-0000-00006A900000}"/>
    <cellStyle name="Migliaia 5 10 4" xfId="30659" xr:uid="{00000000-0005-0000-0000-00006B900000}"/>
    <cellStyle name="Migliaia 5 11" xfId="33628" xr:uid="{00000000-0005-0000-0000-00006C900000}"/>
    <cellStyle name="Migliaia 5 12" xfId="38905" xr:uid="{00000000-0005-0000-0000-00006D900000}"/>
    <cellStyle name="Migliaia 5 13" xfId="1913" xr:uid="{00000000-0005-0000-0000-00006E900000}"/>
    <cellStyle name="Migliaia 5 2" xfId="630" xr:uid="{00000000-0005-0000-0000-00006F900000}"/>
    <cellStyle name="Migliaia 5 2 2" xfId="2588" xr:uid="{00000000-0005-0000-0000-000070900000}"/>
    <cellStyle name="Migliaia 5 2 2 2" xfId="4562" xr:uid="{00000000-0005-0000-0000-000071900000}"/>
    <cellStyle name="Migliaia 5 2 2 2 2" xfId="10711" xr:uid="{00000000-0005-0000-0000-000072900000}"/>
    <cellStyle name="Migliaia 5 2 2 2 2 2" xfId="36255" xr:uid="{00000000-0005-0000-0000-000073900000}"/>
    <cellStyle name="Migliaia 5 2 2 2 2 3" xfId="41557" xr:uid="{00000000-0005-0000-0000-000074900000}"/>
    <cellStyle name="Migliaia 5 2 2 2 3" xfId="14801" xr:uid="{00000000-0005-0000-0000-000075900000}"/>
    <cellStyle name="Migliaia 5 2 2 2 4" xfId="17141" xr:uid="{00000000-0005-0000-0000-000076900000}"/>
    <cellStyle name="Migliaia 5 2 2 2 4 2" xfId="38906" xr:uid="{00000000-0005-0000-0000-000077900000}"/>
    <cellStyle name="Migliaia 5 2 2 2 5" xfId="13003" xr:uid="{00000000-0005-0000-0000-000078900000}"/>
    <cellStyle name="Migliaia 5 2 2 3" xfId="7936" xr:uid="{00000000-0005-0000-0000-000079900000}"/>
    <cellStyle name="Migliaia 5 2 2 3 2" xfId="31716" xr:uid="{00000000-0005-0000-0000-00007A900000}"/>
    <cellStyle name="Migliaia 5 2 2 3 2 2" xfId="36876" xr:uid="{00000000-0005-0000-0000-00007B900000}"/>
    <cellStyle name="Migliaia 5 2 2 3 2 3" xfId="42178" xr:uid="{00000000-0005-0000-0000-00007C900000}"/>
    <cellStyle name="Migliaia 5 2 2 3 3" xfId="34225" xr:uid="{00000000-0005-0000-0000-00007D900000}"/>
    <cellStyle name="Migliaia 5 2 2 3 4" xfId="39527" xr:uid="{00000000-0005-0000-0000-00007E900000}"/>
    <cellStyle name="Migliaia 5 2 2 4" xfId="7122" xr:uid="{00000000-0005-0000-0000-00007F900000}"/>
    <cellStyle name="Migliaia 5 2 2 4 2" xfId="17895" xr:uid="{00000000-0005-0000-0000-000080900000}"/>
    <cellStyle name="Migliaia 5 2 2 4 3" xfId="43707" xr:uid="{00000000-0005-0000-0000-000081900000}"/>
    <cellStyle name="Migliaia 5 2 2 4 4" xfId="46888" xr:uid="{00000000-0005-0000-0000-000082900000}"/>
    <cellStyle name="Migliaia 5 2 2 4 5" xfId="49904" xr:uid="{00000000-0005-0000-0000-000083900000}"/>
    <cellStyle name="Migliaia 5 2 2 5" xfId="17140" xr:uid="{00000000-0005-0000-0000-000084900000}"/>
    <cellStyle name="Migliaia 5 2 2 6" xfId="21504" xr:uid="{00000000-0005-0000-0000-000085900000}"/>
    <cellStyle name="Migliaia 5 2 3" xfId="4146" xr:uid="{00000000-0005-0000-0000-000086900000}"/>
    <cellStyle name="Migliaia 5 2 3 2" xfId="10616" xr:uid="{00000000-0005-0000-0000-000087900000}"/>
    <cellStyle name="Migliaia 5 2 3 2 2" xfId="31717" xr:uid="{00000000-0005-0000-0000-000088900000}"/>
    <cellStyle name="Migliaia 5 2 3 2 2 2" xfId="36877" xr:uid="{00000000-0005-0000-0000-000089900000}"/>
    <cellStyle name="Migliaia 5 2 3 2 2 3" xfId="42179" xr:uid="{00000000-0005-0000-0000-00008A900000}"/>
    <cellStyle name="Migliaia 5 2 3 2 3" xfId="34226" xr:uid="{00000000-0005-0000-0000-00008B900000}"/>
    <cellStyle name="Migliaia 5 2 3 2 4" xfId="39528" xr:uid="{00000000-0005-0000-0000-00008C900000}"/>
    <cellStyle name="Migliaia 5 2 3 3" xfId="17142" xr:uid="{00000000-0005-0000-0000-00008D900000}"/>
    <cellStyle name="Migliaia 5 2 3 3 2" xfId="36256" xr:uid="{00000000-0005-0000-0000-00008E900000}"/>
    <cellStyle name="Migliaia 5 2 3 3 3" xfId="41558" xr:uid="{00000000-0005-0000-0000-00008F900000}"/>
    <cellStyle name="Migliaia 5 2 3 3 4" xfId="30660" xr:uid="{00000000-0005-0000-0000-000090900000}"/>
    <cellStyle name="Migliaia 5 2 3 4" xfId="33629" xr:uid="{00000000-0005-0000-0000-000091900000}"/>
    <cellStyle name="Migliaia 5 2 3 5" xfId="38907" xr:uid="{00000000-0005-0000-0000-000092900000}"/>
    <cellStyle name="Migliaia 5 2 3 6" xfId="13004" xr:uid="{00000000-0005-0000-0000-000093900000}"/>
    <cellStyle name="Migliaia 5 2 4" xfId="3738" xr:uid="{00000000-0005-0000-0000-000094900000}"/>
    <cellStyle name="Migliaia 5 2 4 2" xfId="10321" xr:uid="{00000000-0005-0000-0000-000095900000}"/>
    <cellStyle name="Migliaia 5 2 4 2 2" xfId="36257" xr:uid="{00000000-0005-0000-0000-000096900000}"/>
    <cellStyle name="Migliaia 5 2 4 2 3" xfId="41559" xr:uid="{00000000-0005-0000-0000-000097900000}"/>
    <cellStyle name="Migliaia 5 2 4 3" xfId="15001" xr:uid="{00000000-0005-0000-0000-000098900000}"/>
    <cellStyle name="Migliaia 5 2 4 4" xfId="17143" xr:uid="{00000000-0005-0000-0000-000099900000}"/>
    <cellStyle name="Migliaia 5 2 4 4 2" xfId="38908" xr:uid="{00000000-0005-0000-0000-00009A900000}"/>
    <cellStyle name="Migliaia 5 2 4 5" xfId="13005" xr:uid="{00000000-0005-0000-0000-00009B900000}"/>
    <cellStyle name="Migliaia 5 2 5" xfId="9451" xr:uid="{00000000-0005-0000-0000-00009C900000}"/>
    <cellStyle name="Migliaia 5 2 5 2" xfId="30661" xr:uid="{00000000-0005-0000-0000-00009D900000}"/>
    <cellStyle name="Migliaia 5 2 5 2 2" xfId="36258" xr:uid="{00000000-0005-0000-0000-00009E900000}"/>
    <cellStyle name="Migliaia 5 2 5 2 3" xfId="41560" xr:uid="{00000000-0005-0000-0000-00009F900000}"/>
    <cellStyle name="Migliaia 5 2 5 3" xfId="33630" xr:uid="{00000000-0005-0000-0000-0000A0900000}"/>
    <cellStyle name="Migliaia 5 2 5 4" xfId="38909" xr:uid="{00000000-0005-0000-0000-0000A1900000}"/>
    <cellStyle name="Migliaia 5 2 6" xfId="17139" xr:uid="{00000000-0005-0000-0000-0000A2900000}"/>
    <cellStyle name="Migliaia 5 2 6 2" xfId="30662" xr:uid="{00000000-0005-0000-0000-0000A3900000}"/>
    <cellStyle name="Migliaia 5 2 6 2 2" xfId="36259" xr:uid="{00000000-0005-0000-0000-0000A4900000}"/>
    <cellStyle name="Migliaia 5 2 6 2 3" xfId="41561" xr:uid="{00000000-0005-0000-0000-0000A5900000}"/>
    <cellStyle name="Migliaia 5 2 6 3" xfId="33631" xr:uid="{00000000-0005-0000-0000-0000A6900000}"/>
    <cellStyle name="Migliaia 5 2 6 4" xfId="38910" xr:uid="{00000000-0005-0000-0000-0000A7900000}"/>
    <cellStyle name="Migliaia 5 2 6 5" xfId="21505" xr:uid="{00000000-0005-0000-0000-0000A8900000}"/>
    <cellStyle name="Migliaia 5 2 7" xfId="21503" xr:uid="{00000000-0005-0000-0000-0000A9900000}"/>
    <cellStyle name="Migliaia 5 2 8" xfId="1914" xr:uid="{00000000-0005-0000-0000-0000AA900000}"/>
    <cellStyle name="Migliaia 5 3" xfId="631" xr:uid="{00000000-0005-0000-0000-0000AB900000}"/>
    <cellStyle name="Migliaia 5 3 10" xfId="21506" xr:uid="{00000000-0005-0000-0000-0000AC900000}"/>
    <cellStyle name="Migliaia 5 3 11" xfId="13006" xr:uid="{00000000-0005-0000-0000-0000AD900000}"/>
    <cellStyle name="Migliaia 5 3 12" xfId="1915" xr:uid="{00000000-0005-0000-0000-0000AE900000}"/>
    <cellStyle name="Migliaia 5 3 2" xfId="632" xr:uid="{00000000-0005-0000-0000-0000AF900000}"/>
    <cellStyle name="Migliaia 5 3 2 2" xfId="4564" xr:uid="{00000000-0005-0000-0000-0000B0900000}"/>
    <cellStyle name="Migliaia 5 3 2 2 2" xfId="8366" xr:uid="{00000000-0005-0000-0000-0000B1900000}"/>
    <cellStyle name="Migliaia 5 3 2 2 2 2" xfId="14802" xr:uid="{00000000-0005-0000-0000-0000B2900000}"/>
    <cellStyle name="Migliaia 5 3 2 2 2 2 2" xfId="18192" xr:uid="{00000000-0005-0000-0000-0000B3900000}"/>
    <cellStyle name="Migliaia 5 3 2 2 2 2 2 2" xfId="36260" xr:uid="{00000000-0005-0000-0000-0000B4900000}"/>
    <cellStyle name="Migliaia 5 3 2 2 2 2 3" xfId="41562" xr:uid="{00000000-0005-0000-0000-0000B5900000}"/>
    <cellStyle name="Migliaia 5 3 2 2 2 2 4" xfId="30663" xr:uid="{00000000-0005-0000-0000-0000B6900000}"/>
    <cellStyle name="Migliaia 5 3 2 2 2 3" xfId="33632" xr:uid="{00000000-0005-0000-0000-0000B7900000}"/>
    <cellStyle name="Migliaia 5 3 2 2 2 4" xfId="38911" xr:uid="{00000000-0005-0000-0000-0000B8900000}"/>
    <cellStyle name="Migliaia 5 3 2 2 2 5" xfId="33461" xr:uid="{00000000-0005-0000-0000-0000B9900000}"/>
    <cellStyle name="Migliaia 5 3 2 2 2 6" xfId="47198" xr:uid="{00000000-0005-0000-0000-0000BA900000}"/>
    <cellStyle name="Migliaia 5 3 2 2 2 7" xfId="50214" xr:uid="{00000000-0005-0000-0000-0000BB900000}"/>
    <cellStyle name="Migliaia 5 3 2 2 2 8" xfId="13990" xr:uid="{00000000-0005-0000-0000-0000BC900000}"/>
    <cellStyle name="Migliaia 5 3 2 2 3" xfId="7874" xr:uid="{00000000-0005-0000-0000-0000BD900000}"/>
    <cellStyle name="Migliaia 5 3 2 2 4" xfId="7123" xr:uid="{00000000-0005-0000-0000-0000BE900000}"/>
    <cellStyle name="Migliaia 5 3 2 2 4 2" xfId="17896" xr:uid="{00000000-0005-0000-0000-0000BF900000}"/>
    <cellStyle name="Migliaia 5 3 2 2 4 3" xfId="33564" xr:uid="{00000000-0005-0000-0000-0000C0900000}"/>
    <cellStyle name="Migliaia 5 3 2 2 4 4" xfId="46889" xr:uid="{00000000-0005-0000-0000-0000C1900000}"/>
    <cellStyle name="Migliaia 5 3 2 2 4 5" xfId="49905" xr:uid="{00000000-0005-0000-0000-0000C2900000}"/>
    <cellStyle name="Migliaia 5 3 2 2 5" xfId="17146" xr:uid="{00000000-0005-0000-0000-0000C3900000}"/>
    <cellStyle name="Migliaia 5 3 2 2 6" xfId="21508" xr:uid="{00000000-0005-0000-0000-0000C4900000}"/>
    <cellStyle name="Migliaia 5 3 2 3" xfId="3740" xr:uid="{00000000-0005-0000-0000-0000C5900000}"/>
    <cellStyle name="Migliaia 5 3 2 3 2" xfId="7961" xr:uid="{00000000-0005-0000-0000-0000C6900000}"/>
    <cellStyle name="Migliaia 5 3 2 3 2 2" xfId="36261" xr:uid="{00000000-0005-0000-0000-0000C7900000}"/>
    <cellStyle name="Migliaia 5 3 2 3 2 3" xfId="41563" xr:uid="{00000000-0005-0000-0000-0000C8900000}"/>
    <cellStyle name="Migliaia 5 3 2 3 2 4" xfId="30664" xr:uid="{00000000-0005-0000-0000-0000C9900000}"/>
    <cellStyle name="Migliaia 5 3 2 3 3" xfId="8367" xr:uid="{00000000-0005-0000-0000-0000CA900000}"/>
    <cellStyle name="Migliaia 5 3 2 3 4" xfId="17147" xr:uid="{00000000-0005-0000-0000-0000CB900000}"/>
    <cellStyle name="Migliaia 5 3 2 3 4 2" xfId="38912" xr:uid="{00000000-0005-0000-0000-0000CC900000}"/>
    <cellStyle name="Migliaia 5 3 2 3 5" xfId="13007" xr:uid="{00000000-0005-0000-0000-0000CD900000}"/>
    <cellStyle name="Migliaia 5 3 2 4" xfId="7713" xr:uid="{00000000-0005-0000-0000-0000CE900000}"/>
    <cellStyle name="Migliaia 5 3 2 4 2" xfId="14408" xr:uid="{00000000-0005-0000-0000-0000CF900000}"/>
    <cellStyle name="Migliaia 5 3 2 4 2 2" xfId="36262" xr:uid="{00000000-0005-0000-0000-0000D0900000}"/>
    <cellStyle name="Migliaia 5 3 2 4 2 3" xfId="41564" xr:uid="{00000000-0005-0000-0000-0000D1900000}"/>
    <cellStyle name="Migliaia 5 3 2 4 3" xfId="33633" xr:uid="{00000000-0005-0000-0000-0000D2900000}"/>
    <cellStyle name="Migliaia 5 3 2 4 4" xfId="38913" xr:uid="{00000000-0005-0000-0000-0000D3900000}"/>
    <cellStyle name="Migliaia 5 3 2 4 5" xfId="13528" xr:uid="{00000000-0005-0000-0000-0000D4900000}"/>
    <cellStyle name="Migliaia 5 3 2 5" xfId="13598" xr:uid="{00000000-0005-0000-0000-0000D5900000}"/>
    <cellStyle name="Migliaia 5 3 2 5 2" xfId="30665" xr:uid="{00000000-0005-0000-0000-0000D6900000}"/>
    <cellStyle name="Migliaia 5 3 2 5 2 2" xfId="36263" xr:uid="{00000000-0005-0000-0000-0000D7900000}"/>
    <cellStyle name="Migliaia 5 3 2 5 2 3" xfId="41565" xr:uid="{00000000-0005-0000-0000-0000D8900000}"/>
    <cellStyle name="Migliaia 5 3 2 5 3" xfId="33634" xr:uid="{00000000-0005-0000-0000-0000D9900000}"/>
    <cellStyle name="Migliaia 5 3 2 5 4" xfId="38914" xr:uid="{00000000-0005-0000-0000-0000DA900000}"/>
    <cellStyle name="Migliaia 5 3 2 6" xfId="17145" xr:uid="{00000000-0005-0000-0000-0000DB900000}"/>
    <cellStyle name="Migliaia 5 3 2 6 2" xfId="30666" xr:uid="{00000000-0005-0000-0000-0000DC900000}"/>
    <cellStyle name="Migliaia 5 3 2 6 2 2" xfId="36264" xr:uid="{00000000-0005-0000-0000-0000DD900000}"/>
    <cellStyle name="Migliaia 5 3 2 6 2 3" xfId="41566" xr:uid="{00000000-0005-0000-0000-0000DE900000}"/>
    <cellStyle name="Migliaia 5 3 2 6 3" xfId="33635" xr:uid="{00000000-0005-0000-0000-0000DF900000}"/>
    <cellStyle name="Migliaia 5 3 2 6 4" xfId="38915" xr:uid="{00000000-0005-0000-0000-0000E0900000}"/>
    <cellStyle name="Migliaia 5 3 2 6 5" xfId="21509" xr:uid="{00000000-0005-0000-0000-0000E1900000}"/>
    <cellStyle name="Migliaia 5 3 2 7" xfId="21507" xr:uid="{00000000-0005-0000-0000-0000E2900000}"/>
    <cellStyle name="Migliaia 5 3 2 8" xfId="2590" xr:uid="{00000000-0005-0000-0000-0000E3900000}"/>
    <cellStyle name="Migliaia 5 3 3" xfId="2589" xr:uid="{00000000-0005-0000-0000-0000E4900000}"/>
    <cellStyle name="Migliaia 5 3 3 2" xfId="4563" xr:uid="{00000000-0005-0000-0000-0000E5900000}"/>
    <cellStyle name="Migliaia 5 3 3 2 2" xfId="6078" xr:uid="{00000000-0005-0000-0000-0000E6900000}"/>
    <cellStyle name="Migliaia 5 3 3 2 2 2" xfId="36266" xr:uid="{00000000-0005-0000-0000-0000E7900000}"/>
    <cellStyle name="Migliaia 5 3 3 2 2 3" xfId="41568" xr:uid="{00000000-0005-0000-0000-0000E8900000}"/>
    <cellStyle name="Migliaia 5 3 3 2 3" xfId="14557" xr:uid="{00000000-0005-0000-0000-0000E9900000}"/>
    <cellStyle name="Migliaia 5 3 3 2 4" xfId="17149" xr:uid="{00000000-0005-0000-0000-0000EA900000}"/>
    <cellStyle name="Migliaia 5 3 3 2 4 2" xfId="38917" xr:uid="{00000000-0005-0000-0000-0000EB900000}"/>
    <cellStyle name="Migliaia 5 3 3 2 5" xfId="13009" xr:uid="{00000000-0005-0000-0000-0000EC900000}"/>
    <cellStyle name="Migliaia 5 3 3 3" xfId="5830" xr:uid="{00000000-0005-0000-0000-0000ED900000}"/>
    <cellStyle name="Migliaia 5 3 3 3 2" xfId="30668" xr:uid="{00000000-0005-0000-0000-0000EE900000}"/>
    <cellStyle name="Migliaia 5 3 3 3 2 2" xfId="36267" xr:uid="{00000000-0005-0000-0000-0000EF900000}"/>
    <cellStyle name="Migliaia 5 3 3 3 2 3" xfId="41569" xr:uid="{00000000-0005-0000-0000-0000F0900000}"/>
    <cellStyle name="Migliaia 5 3 3 3 3" xfId="33637" xr:uid="{00000000-0005-0000-0000-0000F1900000}"/>
    <cellStyle name="Migliaia 5 3 3 3 4" xfId="38918" xr:uid="{00000000-0005-0000-0000-0000F2900000}"/>
    <cellStyle name="Migliaia 5 3 3 4" xfId="17148" xr:uid="{00000000-0005-0000-0000-0000F3900000}"/>
    <cellStyle name="Migliaia 5 3 3 4 2" xfId="30669" xr:uid="{00000000-0005-0000-0000-0000F4900000}"/>
    <cellStyle name="Migliaia 5 3 3 4 2 2" xfId="36268" xr:uid="{00000000-0005-0000-0000-0000F5900000}"/>
    <cellStyle name="Migliaia 5 3 3 4 2 3" xfId="41570" xr:uid="{00000000-0005-0000-0000-0000F6900000}"/>
    <cellStyle name="Migliaia 5 3 3 4 3" xfId="33638" xr:uid="{00000000-0005-0000-0000-0000F7900000}"/>
    <cellStyle name="Migliaia 5 3 3 4 4" xfId="38919" xr:uid="{00000000-0005-0000-0000-0000F8900000}"/>
    <cellStyle name="Migliaia 5 3 3 4 5" xfId="21510" xr:uid="{00000000-0005-0000-0000-0000F9900000}"/>
    <cellStyle name="Migliaia 5 3 3 5" xfId="21511" xr:uid="{00000000-0005-0000-0000-0000FA900000}"/>
    <cellStyle name="Migliaia 5 3 3 5 2" xfId="30670" xr:uid="{00000000-0005-0000-0000-0000FB900000}"/>
    <cellStyle name="Migliaia 5 3 3 5 2 2" xfId="36269" xr:uid="{00000000-0005-0000-0000-0000FC900000}"/>
    <cellStyle name="Migliaia 5 3 3 5 2 3" xfId="41571" xr:uid="{00000000-0005-0000-0000-0000FD900000}"/>
    <cellStyle name="Migliaia 5 3 3 5 3" xfId="33639" xr:uid="{00000000-0005-0000-0000-0000FE900000}"/>
    <cellStyle name="Migliaia 5 3 3 5 4" xfId="38920" xr:uid="{00000000-0005-0000-0000-0000FF900000}"/>
    <cellStyle name="Migliaia 5 3 3 6" xfId="30667" xr:uid="{00000000-0005-0000-0000-000000910000}"/>
    <cellStyle name="Migliaia 5 3 3 6 2" xfId="36265" xr:uid="{00000000-0005-0000-0000-000001910000}"/>
    <cellStyle name="Migliaia 5 3 3 6 3" xfId="41567" xr:uid="{00000000-0005-0000-0000-000002910000}"/>
    <cellStyle name="Migliaia 5 3 3 7" xfId="33636" xr:uid="{00000000-0005-0000-0000-000003910000}"/>
    <cellStyle name="Migliaia 5 3 3 8" xfId="38916" xr:uid="{00000000-0005-0000-0000-000004910000}"/>
    <cellStyle name="Migliaia 5 3 3 9" xfId="13008" xr:uid="{00000000-0005-0000-0000-000005910000}"/>
    <cellStyle name="Migliaia 5 3 4" xfId="3309" xr:uid="{00000000-0005-0000-0000-000006910000}"/>
    <cellStyle name="Migliaia 5 3 4 2" xfId="4819" xr:uid="{00000000-0005-0000-0000-000007910000}"/>
    <cellStyle name="Migliaia 5 3 4 2 2" xfId="10771" xr:uid="{00000000-0005-0000-0000-000008910000}"/>
    <cellStyle name="Migliaia 5 3 4 2 3" xfId="14885" xr:uid="{00000000-0005-0000-0000-000009910000}"/>
    <cellStyle name="Migliaia 5 3 4 2 4" xfId="17151" xr:uid="{00000000-0005-0000-0000-00000A910000}"/>
    <cellStyle name="Migliaia 5 3 4 2 5" xfId="28738" xr:uid="{00000000-0005-0000-0000-00000B910000}"/>
    <cellStyle name="Migliaia 5 3 4 2 6" xfId="13011" xr:uid="{00000000-0005-0000-0000-00000C910000}"/>
    <cellStyle name="Migliaia 5 3 4 3" xfId="10019" xr:uid="{00000000-0005-0000-0000-00000D910000}"/>
    <cellStyle name="Migliaia 5 3 4 3 2" xfId="31718" xr:uid="{00000000-0005-0000-0000-00000E910000}"/>
    <cellStyle name="Migliaia 5 3 4 3 2 2" xfId="36878" xr:uid="{00000000-0005-0000-0000-00000F910000}"/>
    <cellStyle name="Migliaia 5 3 4 3 2 3" xfId="42180" xr:uid="{00000000-0005-0000-0000-000010910000}"/>
    <cellStyle name="Migliaia 5 3 4 3 3" xfId="34227" xr:uid="{00000000-0005-0000-0000-000011910000}"/>
    <cellStyle name="Migliaia 5 3 4 3 4" xfId="39529" xr:uid="{00000000-0005-0000-0000-000012910000}"/>
    <cellStyle name="Migliaia 5 3 4 4" xfId="17150" xr:uid="{00000000-0005-0000-0000-000013910000}"/>
    <cellStyle name="Migliaia 5 3 4 4 2" xfId="36270" xr:uid="{00000000-0005-0000-0000-000014910000}"/>
    <cellStyle name="Migliaia 5 3 4 4 3" xfId="41572" xr:uid="{00000000-0005-0000-0000-000015910000}"/>
    <cellStyle name="Migliaia 5 3 4 4 4" xfId="30671" xr:uid="{00000000-0005-0000-0000-000016910000}"/>
    <cellStyle name="Migliaia 5 3 4 5" xfId="33640" xr:uid="{00000000-0005-0000-0000-000017910000}"/>
    <cellStyle name="Migliaia 5 3 4 6" xfId="38921" xr:uid="{00000000-0005-0000-0000-000018910000}"/>
    <cellStyle name="Migliaia 5 3 4 7" xfId="13010" xr:uid="{00000000-0005-0000-0000-000019910000}"/>
    <cellStyle name="Migliaia 5 3 5" xfId="4147" xr:uid="{00000000-0005-0000-0000-00001A910000}"/>
    <cellStyle name="Migliaia 5 3 5 2" xfId="10617" xr:uid="{00000000-0005-0000-0000-00001B910000}"/>
    <cellStyle name="Migliaia 5 3 5 2 2" xfId="31719" xr:uid="{00000000-0005-0000-0000-00001C910000}"/>
    <cellStyle name="Migliaia 5 3 5 2 2 2" xfId="36879" xr:uid="{00000000-0005-0000-0000-00001D910000}"/>
    <cellStyle name="Migliaia 5 3 5 2 2 3" xfId="42181" xr:uid="{00000000-0005-0000-0000-00001E910000}"/>
    <cellStyle name="Migliaia 5 3 5 2 3" xfId="34228" xr:uid="{00000000-0005-0000-0000-00001F910000}"/>
    <cellStyle name="Migliaia 5 3 5 2 4" xfId="39530" xr:uid="{00000000-0005-0000-0000-000020910000}"/>
    <cellStyle name="Migliaia 5 3 5 3" xfId="17152" xr:uid="{00000000-0005-0000-0000-000021910000}"/>
    <cellStyle name="Migliaia 5 3 5 3 2" xfId="36271" xr:uid="{00000000-0005-0000-0000-000022910000}"/>
    <cellStyle name="Migliaia 5 3 5 3 3" xfId="41573" xr:uid="{00000000-0005-0000-0000-000023910000}"/>
    <cellStyle name="Migliaia 5 3 5 3 4" xfId="30672" xr:uid="{00000000-0005-0000-0000-000024910000}"/>
    <cellStyle name="Migliaia 5 3 5 4" xfId="33641" xr:uid="{00000000-0005-0000-0000-000025910000}"/>
    <cellStyle name="Migliaia 5 3 5 5" xfId="38922" xr:uid="{00000000-0005-0000-0000-000026910000}"/>
    <cellStyle name="Migliaia 5 3 5 6" xfId="13012" xr:uid="{00000000-0005-0000-0000-000027910000}"/>
    <cellStyle name="Migliaia 5 3 6" xfId="3739" xr:uid="{00000000-0005-0000-0000-000028910000}"/>
    <cellStyle name="Migliaia 5 3 6 2" xfId="10322" xr:uid="{00000000-0005-0000-0000-000029910000}"/>
    <cellStyle name="Migliaia 5 3 6 2 2" xfId="36272" xr:uid="{00000000-0005-0000-0000-00002A910000}"/>
    <cellStyle name="Migliaia 5 3 6 2 3" xfId="41574" xr:uid="{00000000-0005-0000-0000-00002B910000}"/>
    <cellStyle name="Migliaia 5 3 6 3" xfId="15000" xr:uid="{00000000-0005-0000-0000-00002C910000}"/>
    <cellStyle name="Migliaia 5 3 6 4" xfId="17153" xr:uid="{00000000-0005-0000-0000-00002D910000}"/>
    <cellStyle name="Migliaia 5 3 6 4 2" xfId="38923" xr:uid="{00000000-0005-0000-0000-00002E910000}"/>
    <cellStyle name="Migliaia 5 3 6 5" xfId="13013" xr:uid="{00000000-0005-0000-0000-00002F910000}"/>
    <cellStyle name="Migliaia 5 3 7" xfId="8553" xr:uid="{00000000-0005-0000-0000-000030910000}"/>
    <cellStyle name="Migliaia 5 3 7 2" xfId="30673" xr:uid="{00000000-0005-0000-0000-000031910000}"/>
    <cellStyle name="Migliaia 5 3 7 2 2" xfId="36273" xr:uid="{00000000-0005-0000-0000-000032910000}"/>
    <cellStyle name="Migliaia 5 3 7 2 3" xfId="41575" xr:uid="{00000000-0005-0000-0000-000033910000}"/>
    <cellStyle name="Migliaia 5 3 7 3" xfId="33642" xr:uid="{00000000-0005-0000-0000-000034910000}"/>
    <cellStyle name="Migliaia 5 3 7 4" xfId="38924" xr:uid="{00000000-0005-0000-0000-000035910000}"/>
    <cellStyle name="Migliaia 5 3 8" xfId="13599" xr:uid="{00000000-0005-0000-0000-000036910000}"/>
    <cellStyle name="Migliaia 5 3 8 2" xfId="30674" xr:uid="{00000000-0005-0000-0000-000037910000}"/>
    <cellStyle name="Migliaia 5 3 8 2 2" xfId="36274" xr:uid="{00000000-0005-0000-0000-000038910000}"/>
    <cellStyle name="Migliaia 5 3 8 2 3" xfId="41576" xr:uid="{00000000-0005-0000-0000-000039910000}"/>
    <cellStyle name="Migliaia 5 3 8 3" xfId="33643" xr:uid="{00000000-0005-0000-0000-00003A910000}"/>
    <cellStyle name="Migliaia 5 3 8 4" xfId="38925" xr:uid="{00000000-0005-0000-0000-00003B910000}"/>
    <cellStyle name="Migliaia 5 3 8 5" xfId="21512" xr:uid="{00000000-0005-0000-0000-00003C910000}"/>
    <cellStyle name="Migliaia 5 3 9" xfId="17144" xr:uid="{00000000-0005-0000-0000-00003D910000}"/>
    <cellStyle name="Migliaia 5 4" xfId="633" xr:uid="{00000000-0005-0000-0000-00003E910000}"/>
    <cellStyle name="Migliaia 5 4 2" xfId="4565" xr:uid="{00000000-0005-0000-0000-00003F910000}"/>
    <cellStyle name="Migliaia 5 4 2 2" xfId="5177" xr:uid="{00000000-0005-0000-0000-000040910000}"/>
    <cellStyle name="Migliaia 5 4 2 2 2" xfId="30675" xr:uid="{00000000-0005-0000-0000-000041910000}"/>
    <cellStyle name="Migliaia 5 4 2 2 2 2" xfId="36275" xr:uid="{00000000-0005-0000-0000-000042910000}"/>
    <cellStyle name="Migliaia 5 4 2 2 2 3" xfId="41577" xr:uid="{00000000-0005-0000-0000-000043910000}"/>
    <cellStyle name="Migliaia 5 4 2 2 3" xfId="33644" xr:uid="{00000000-0005-0000-0000-000044910000}"/>
    <cellStyle name="Migliaia 5 4 2 2 4" xfId="38926" xr:uid="{00000000-0005-0000-0000-000045910000}"/>
    <cellStyle name="Migliaia 5 4 2 3" xfId="8368" xr:uid="{00000000-0005-0000-0000-000046910000}"/>
    <cellStyle name="Migliaia 5 4 2 3 2" xfId="30676" xr:uid="{00000000-0005-0000-0000-000047910000}"/>
    <cellStyle name="Migliaia 5 4 2 3 2 2" xfId="36276" xr:uid="{00000000-0005-0000-0000-000048910000}"/>
    <cellStyle name="Migliaia 5 4 2 3 2 3" xfId="41578" xr:uid="{00000000-0005-0000-0000-000049910000}"/>
    <cellStyle name="Migliaia 5 4 2 3 3" xfId="33645" xr:uid="{00000000-0005-0000-0000-00004A910000}"/>
    <cellStyle name="Migliaia 5 4 2 3 4" xfId="38927" xr:uid="{00000000-0005-0000-0000-00004B910000}"/>
    <cellStyle name="Migliaia 5 4 2 4" xfId="7715" xr:uid="{00000000-0005-0000-0000-00004C910000}"/>
    <cellStyle name="Migliaia 5 4 2 5" xfId="7125" xr:uid="{00000000-0005-0000-0000-00004D910000}"/>
    <cellStyle name="Migliaia 5 4 2 5 2" xfId="17898" xr:uid="{00000000-0005-0000-0000-00004E910000}"/>
    <cellStyle name="Migliaia 5 4 2 5 3" xfId="42990" xr:uid="{00000000-0005-0000-0000-00004F910000}"/>
    <cellStyle name="Migliaia 5 4 2 5 4" xfId="46891" xr:uid="{00000000-0005-0000-0000-000050910000}"/>
    <cellStyle name="Migliaia 5 4 2 5 5" xfId="49907" xr:uid="{00000000-0005-0000-0000-000051910000}"/>
    <cellStyle name="Migliaia 5 4 2 6" xfId="17155" xr:uid="{00000000-0005-0000-0000-000052910000}"/>
    <cellStyle name="Migliaia 5 4 2 7" xfId="21514" xr:uid="{00000000-0005-0000-0000-000053910000}"/>
    <cellStyle name="Migliaia 5 4 3" xfId="5178" xr:uid="{00000000-0005-0000-0000-000054910000}"/>
    <cellStyle name="Migliaia 5 4 3 2" xfId="14558" xr:uid="{00000000-0005-0000-0000-000055910000}"/>
    <cellStyle name="Migliaia 5 4 3 2 2" xfId="36277" xr:uid="{00000000-0005-0000-0000-000056910000}"/>
    <cellStyle name="Migliaia 5 4 3 2 3" xfId="41579" xr:uid="{00000000-0005-0000-0000-000057910000}"/>
    <cellStyle name="Migliaia 5 4 3 3" xfId="33646" xr:uid="{00000000-0005-0000-0000-000058910000}"/>
    <cellStyle name="Migliaia 5 4 3 4" xfId="38928" xr:uid="{00000000-0005-0000-0000-000059910000}"/>
    <cellStyle name="Migliaia 5 4 3 5" xfId="13597" xr:uid="{00000000-0005-0000-0000-00005A910000}"/>
    <cellStyle name="Migliaia 5 4 4" xfId="8369" xr:uid="{00000000-0005-0000-0000-00005B910000}"/>
    <cellStyle name="Migliaia 5 4 4 2" xfId="30677" xr:uid="{00000000-0005-0000-0000-00005C910000}"/>
    <cellStyle name="Migliaia 5 4 4 2 2" xfId="36278" xr:uid="{00000000-0005-0000-0000-00005D910000}"/>
    <cellStyle name="Migliaia 5 4 4 2 3" xfId="41580" xr:uid="{00000000-0005-0000-0000-00005E910000}"/>
    <cellStyle name="Migliaia 5 4 4 3" xfId="33647" xr:uid="{00000000-0005-0000-0000-00005F910000}"/>
    <cellStyle name="Migliaia 5 4 4 4" xfId="38929" xr:uid="{00000000-0005-0000-0000-000060910000}"/>
    <cellStyle name="Migliaia 5 4 5" xfId="7714" xr:uid="{00000000-0005-0000-0000-000061910000}"/>
    <cellStyle name="Migliaia 5 4 5 2" xfId="30678" xr:uid="{00000000-0005-0000-0000-000062910000}"/>
    <cellStyle name="Migliaia 5 4 5 2 2" xfId="36279" xr:uid="{00000000-0005-0000-0000-000063910000}"/>
    <cellStyle name="Migliaia 5 4 5 2 3" xfId="41581" xr:uid="{00000000-0005-0000-0000-000064910000}"/>
    <cellStyle name="Migliaia 5 4 5 3" xfId="33648" xr:uid="{00000000-0005-0000-0000-000065910000}"/>
    <cellStyle name="Migliaia 5 4 5 4" xfId="38930" xr:uid="{00000000-0005-0000-0000-000066910000}"/>
    <cellStyle name="Migliaia 5 4 6" xfId="7124" xr:uid="{00000000-0005-0000-0000-000067910000}"/>
    <cellStyle name="Migliaia 5 4 6 2" xfId="17897" xr:uid="{00000000-0005-0000-0000-000068910000}"/>
    <cellStyle name="Migliaia 5 4 6 2 2" xfId="36280" xr:uid="{00000000-0005-0000-0000-000069910000}"/>
    <cellStyle name="Migliaia 5 4 6 2 3" xfId="41582" xr:uid="{00000000-0005-0000-0000-00006A910000}"/>
    <cellStyle name="Migliaia 5 4 6 2 4" xfId="30679" xr:uid="{00000000-0005-0000-0000-00006B910000}"/>
    <cellStyle name="Migliaia 5 4 6 3" xfId="33649" xr:uid="{00000000-0005-0000-0000-00006C910000}"/>
    <cellStyle name="Migliaia 5 4 6 4" xfId="38931" xr:uid="{00000000-0005-0000-0000-00006D910000}"/>
    <cellStyle name="Migliaia 5 4 6 5" xfId="21515" xr:uid="{00000000-0005-0000-0000-00006E910000}"/>
    <cellStyle name="Migliaia 5 4 6 6" xfId="28626" xr:uid="{00000000-0005-0000-0000-00006F910000}"/>
    <cellStyle name="Migliaia 5 4 6 7" xfId="46890" xr:uid="{00000000-0005-0000-0000-000070910000}"/>
    <cellStyle name="Migliaia 5 4 6 8" xfId="49906" xr:uid="{00000000-0005-0000-0000-000071910000}"/>
    <cellStyle name="Migliaia 5 4 7" xfId="17154" xr:uid="{00000000-0005-0000-0000-000072910000}"/>
    <cellStyle name="Migliaia 5 4 7 2" xfId="30680" xr:uid="{00000000-0005-0000-0000-000073910000}"/>
    <cellStyle name="Migliaia 5 4 7 2 2" xfId="36281" xr:uid="{00000000-0005-0000-0000-000074910000}"/>
    <cellStyle name="Migliaia 5 4 7 2 3" xfId="41583" xr:uid="{00000000-0005-0000-0000-000075910000}"/>
    <cellStyle name="Migliaia 5 4 7 3" xfId="33650" xr:uid="{00000000-0005-0000-0000-000076910000}"/>
    <cellStyle name="Migliaia 5 4 7 4" xfId="38932" xr:uid="{00000000-0005-0000-0000-000077910000}"/>
    <cellStyle name="Migliaia 5 4 7 5" xfId="21516" xr:uid="{00000000-0005-0000-0000-000078910000}"/>
    <cellStyle name="Migliaia 5 4 8" xfId="21513" xr:uid="{00000000-0005-0000-0000-000079910000}"/>
    <cellStyle name="Migliaia 5 4 9" xfId="2591" xr:uid="{00000000-0005-0000-0000-00007A910000}"/>
    <cellStyle name="Migliaia 5 5" xfId="634" xr:uid="{00000000-0005-0000-0000-00007B910000}"/>
    <cellStyle name="Migliaia 5 5 2" xfId="4566" xr:uid="{00000000-0005-0000-0000-00007C910000}"/>
    <cellStyle name="Migliaia 5 5 2 2" xfId="14803" xr:uid="{00000000-0005-0000-0000-00007D910000}"/>
    <cellStyle name="Migliaia 5 5 2 2 2" xfId="36282" xr:uid="{00000000-0005-0000-0000-00007E910000}"/>
    <cellStyle name="Migliaia 5 5 2 2 3" xfId="41584" xr:uid="{00000000-0005-0000-0000-00007F910000}"/>
    <cellStyle name="Migliaia 5 5 2 3" xfId="17157" xr:uid="{00000000-0005-0000-0000-000080910000}"/>
    <cellStyle name="Migliaia 5 5 2 3 2" xfId="33651" xr:uid="{00000000-0005-0000-0000-000081910000}"/>
    <cellStyle name="Migliaia 5 5 2 4" xfId="38933" xr:uid="{00000000-0005-0000-0000-000082910000}"/>
    <cellStyle name="Migliaia 5 5 2 5" xfId="13014" xr:uid="{00000000-0005-0000-0000-000083910000}"/>
    <cellStyle name="Migliaia 5 5 3" xfId="7716" xr:uid="{00000000-0005-0000-0000-000084910000}"/>
    <cellStyle name="Migliaia 5 5 3 2" xfId="30681" xr:uid="{00000000-0005-0000-0000-000085910000}"/>
    <cellStyle name="Migliaia 5 5 3 2 2" xfId="36283" xr:uid="{00000000-0005-0000-0000-000086910000}"/>
    <cellStyle name="Migliaia 5 5 3 2 3" xfId="41585" xr:uid="{00000000-0005-0000-0000-000087910000}"/>
    <cellStyle name="Migliaia 5 5 3 3" xfId="33652" xr:uid="{00000000-0005-0000-0000-000088910000}"/>
    <cellStyle name="Migliaia 5 5 3 4" xfId="38934" xr:uid="{00000000-0005-0000-0000-000089910000}"/>
    <cellStyle name="Migliaia 5 5 4" xfId="7126" xr:uid="{00000000-0005-0000-0000-00008A910000}"/>
    <cellStyle name="Migliaia 5 5 4 2" xfId="17899" xr:uid="{00000000-0005-0000-0000-00008B910000}"/>
    <cellStyle name="Migliaia 5 5 4 2 2" xfId="36284" xr:uid="{00000000-0005-0000-0000-00008C910000}"/>
    <cellStyle name="Migliaia 5 5 4 2 3" xfId="41586" xr:uid="{00000000-0005-0000-0000-00008D910000}"/>
    <cellStyle name="Migliaia 5 5 4 2 4" xfId="30682" xr:uid="{00000000-0005-0000-0000-00008E910000}"/>
    <cellStyle name="Migliaia 5 5 4 3" xfId="33653" xr:uid="{00000000-0005-0000-0000-00008F910000}"/>
    <cellStyle name="Migliaia 5 5 4 4" xfId="38935" xr:uid="{00000000-0005-0000-0000-000090910000}"/>
    <cellStyle name="Migliaia 5 5 4 5" xfId="21518" xr:uid="{00000000-0005-0000-0000-000091910000}"/>
    <cellStyle name="Migliaia 5 5 4 6" xfId="21000" xr:uid="{00000000-0005-0000-0000-000092910000}"/>
    <cellStyle name="Migliaia 5 5 4 7" xfId="46892" xr:uid="{00000000-0005-0000-0000-000093910000}"/>
    <cellStyle name="Migliaia 5 5 4 8" xfId="49908" xr:uid="{00000000-0005-0000-0000-000094910000}"/>
    <cellStyle name="Migliaia 5 5 5" xfId="17156" xr:uid="{00000000-0005-0000-0000-000095910000}"/>
    <cellStyle name="Migliaia 5 5 5 2" xfId="30683" xr:uid="{00000000-0005-0000-0000-000096910000}"/>
    <cellStyle name="Migliaia 5 5 5 2 2" xfId="36285" xr:uid="{00000000-0005-0000-0000-000097910000}"/>
    <cellStyle name="Migliaia 5 5 5 2 3" xfId="41587" xr:uid="{00000000-0005-0000-0000-000098910000}"/>
    <cellStyle name="Migliaia 5 5 5 3" xfId="33654" xr:uid="{00000000-0005-0000-0000-000099910000}"/>
    <cellStyle name="Migliaia 5 5 5 4" xfId="38936" xr:uid="{00000000-0005-0000-0000-00009A910000}"/>
    <cellStyle name="Migliaia 5 5 5 5" xfId="21519" xr:uid="{00000000-0005-0000-0000-00009B910000}"/>
    <cellStyle name="Migliaia 5 5 6" xfId="21520" xr:uid="{00000000-0005-0000-0000-00009C910000}"/>
    <cellStyle name="Migliaia 5 5 6 2" xfId="30684" xr:uid="{00000000-0005-0000-0000-00009D910000}"/>
    <cellStyle name="Migliaia 5 5 6 2 2" xfId="36286" xr:uid="{00000000-0005-0000-0000-00009E910000}"/>
    <cellStyle name="Migliaia 5 5 6 2 3" xfId="41588" xr:uid="{00000000-0005-0000-0000-00009F910000}"/>
    <cellStyle name="Migliaia 5 5 6 3" xfId="33655" xr:uid="{00000000-0005-0000-0000-0000A0910000}"/>
    <cellStyle name="Migliaia 5 5 6 4" xfId="38937" xr:uid="{00000000-0005-0000-0000-0000A1910000}"/>
    <cellStyle name="Migliaia 5 5 7" xfId="21517" xr:uid="{00000000-0005-0000-0000-0000A2910000}"/>
    <cellStyle name="Migliaia 5 5 8" xfId="2592" xr:uid="{00000000-0005-0000-0000-0000A3910000}"/>
    <cellStyle name="Migliaia 5 6" xfId="2587" xr:uid="{00000000-0005-0000-0000-0000A4910000}"/>
    <cellStyle name="Migliaia 5 6 2" xfId="4561" xr:uid="{00000000-0005-0000-0000-0000A5910000}"/>
    <cellStyle name="Migliaia 5 6 2 2" xfId="6077" xr:uid="{00000000-0005-0000-0000-0000A6910000}"/>
    <cellStyle name="Migliaia 5 6 2 3" xfId="14943" xr:uid="{00000000-0005-0000-0000-0000A7910000}"/>
    <cellStyle name="Migliaia 5 6 2 4" xfId="17159" xr:uid="{00000000-0005-0000-0000-0000A8910000}"/>
    <cellStyle name="Migliaia 5 6 2 5" xfId="28739" xr:uid="{00000000-0005-0000-0000-0000A9910000}"/>
    <cellStyle name="Migliaia 5 6 2 6" xfId="13016" xr:uid="{00000000-0005-0000-0000-0000AA910000}"/>
    <cellStyle name="Migliaia 5 6 3" xfId="5829" xr:uid="{00000000-0005-0000-0000-0000AB910000}"/>
    <cellStyle name="Migliaia 5 6 3 2" xfId="31720" xr:uid="{00000000-0005-0000-0000-0000AC910000}"/>
    <cellStyle name="Migliaia 5 6 3 2 2" xfId="36880" xr:uid="{00000000-0005-0000-0000-0000AD910000}"/>
    <cellStyle name="Migliaia 5 6 3 2 3" xfId="42182" xr:uid="{00000000-0005-0000-0000-0000AE910000}"/>
    <cellStyle name="Migliaia 5 6 3 3" xfId="34229" xr:uid="{00000000-0005-0000-0000-0000AF910000}"/>
    <cellStyle name="Migliaia 5 6 3 4" xfId="39531" xr:uid="{00000000-0005-0000-0000-0000B0910000}"/>
    <cellStyle name="Migliaia 5 6 4" xfId="17158" xr:uid="{00000000-0005-0000-0000-0000B1910000}"/>
    <cellStyle name="Migliaia 5 6 4 2" xfId="36287" xr:uid="{00000000-0005-0000-0000-0000B2910000}"/>
    <cellStyle name="Migliaia 5 6 4 3" xfId="41589" xr:uid="{00000000-0005-0000-0000-0000B3910000}"/>
    <cellStyle name="Migliaia 5 6 4 4" xfId="30685" xr:uid="{00000000-0005-0000-0000-0000B4910000}"/>
    <cellStyle name="Migliaia 5 6 5" xfId="33656" xr:uid="{00000000-0005-0000-0000-0000B5910000}"/>
    <cellStyle name="Migliaia 5 6 6" xfId="38938" xr:uid="{00000000-0005-0000-0000-0000B6910000}"/>
    <cellStyle name="Migliaia 5 6 7" xfId="13015" xr:uid="{00000000-0005-0000-0000-0000B7910000}"/>
    <cellStyle name="Migliaia 5 7" xfId="4145" xr:uid="{00000000-0005-0000-0000-0000B8910000}"/>
    <cellStyle name="Migliaia 5 7 2" xfId="10615" xr:uid="{00000000-0005-0000-0000-0000B9910000}"/>
    <cellStyle name="Migliaia 5 7 2 2" xfId="31721" xr:uid="{00000000-0005-0000-0000-0000BA910000}"/>
    <cellStyle name="Migliaia 5 7 2 2 2" xfId="36881" xr:uid="{00000000-0005-0000-0000-0000BB910000}"/>
    <cellStyle name="Migliaia 5 7 2 2 3" xfId="42183" xr:uid="{00000000-0005-0000-0000-0000BC910000}"/>
    <cellStyle name="Migliaia 5 7 2 3" xfId="34230" xr:uid="{00000000-0005-0000-0000-0000BD910000}"/>
    <cellStyle name="Migliaia 5 7 2 4" xfId="39532" xr:uid="{00000000-0005-0000-0000-0000BE910000}"/>
    <cellStyle name="Migliaia 5 7 3" xfId="17160" xr:uid="{00000000-0005-0000-0000-0000BF910000}"/>
    <cellStyle name="Migliaia 5 7 3 2" xfId="36288" xr:uid="{00000000-0005-0000-0000-0000C0910000}"/>
    <cellStyle name="Migliaia 5 7 3 3" xfId="41590" xr:uid="{00000000-0005-0000-0000-0000C1910000}"/>
    <cellStyle name="Migliaia 5 7 3 4" xfId="30686" xr:uid="{00000000-0005-0000-0000-0000C2910000}"/>
    <cellStyle name="Migliaia 5 7 4" xfId="33657" xr:uid="{00000000-0005-0000-0000-0000C3910000}"/>
    <cellStyle name="Migliaia 5 7 5" xfId="38939" xr:uid="{00000000-0005-0000-0000-0000C4910000}"/>
    <cellStyle name="Migliaia 5 7 6" xfId="13017" xr:uid="{00000000-0005-0000-0000-0000C5910000}"/>
    <cellStyle name="Migliaia 5 8" xfId="3737" xr:uid="{00000000-0005-0000-0000-0000C6910000}"/>
    <cellStyle name="Migliaia 5 8 2" xfId="10320" xr:uid="{00000000-0005-0000-0000-0000C7910000}"/>
    <cellStyle name="Migliaia 5 8 2 2" xfId="31722" xr:uid="{00000000-0005-0000-0000-0000C8910000}"/>
    <cellStyle name="Migliaia 5 8 2 2 2" xfId="36882" xr:uid="{00000000-0005-0000-0000-0000C9910000}"/>
    <cellStyle name="Migliaia 5 8 2 2 3" xfId="42184" xr:uid="{00000000-0005-0000-0000-0000CA910000}"/>
    <cellStyle name="Migliaia 5 8 2 3" xfId="34231" xr:uid="{00000000-0005-0000-0000-0000CB910000}"/>
    <cellStyle name="Migliaia 5 8 2 4" xfId="39533" xr:uid="{00000000-0005-0000-0000-0000CC910000}"/>
    <cellStyle name="Migliaia 5 8 3" xfId="17161" xr:uid="{00000000-0005-0000-0000-0000CD910000}"/>
    <cellStyle name="Migliaia 5 8 3 2" xfId="36289" xr:uid="{00000000-0005-0000-0000-0000CE910000}"/>
    <cellStyle name="Migliaia 5 8 3 3" xfId="41591" xr:uid="{00000000-0005-0000-0000-0000CF910000}"/>
    <cellStyle name="Migliaia 5 8 3 4" xfId="30687" xr:uid="{00000000-0005-0000-0000-0000D0910000}"/>
    <cellStyle name="Migliaia 5 8 4" xfId="33658" xr:uid="{00000000-0005-0000-0000-0000D1910000}"/>
    <cellStyle name="Migliaia 5 8 5" xfId="38940" xr:uid="{00000000-0005-0000-0000-0000D2910000}"/>
    <cellStyle name="Migliaia 5 8 6" xfId="13018" xr:uid="{00000000-0005-0000-0000-0000D3910000}"/>
    <cellStyle name="Migliaia 5 9" xfId="13527" xr:uid="{00000000-0005-0000-0000-0000D4910000}"/>
    <cellStyle name="Migliaia 5 9 2" xfId="30688" xr:uid="{00000000-0005-0000-0000-0000D5910000}"/>
    <cellStyle name="Migliaia 5 9 2 2" xfId="36290" xr:uid="{00000000-0005-0000-0000-0000D6910000}"/>
    <cellStyle name="Migliaia 5 9 2 3" xfId="41592" xr:uid="{00000000-0005-0000-0000-0000D7910000}"/>
    <cellStyle name="Migliaia 5 9 3" xfId="33659" xr:uid="{00000000-0005-0000-0000-0000D8910000}"/>
    <cellStyle name="Migliaia 5 9 4" xfId="38941" xr:uid="{00000000-0005-0000-0000-0000D9910000}"/>
    <cellStyle name="Migliaia 50" xfId="635" xr:uid="{00000000-0005-0000-0000-0000DA910000}"/>
    <cellStyle name="Migliaia 50 10" xfId="17162" xr:uid="{00000000-0005-0000-0000-0000DB910000}"/>
    <cellStyle name="Migliaia 50 10 2" xfId="36291" xr:uid="{00000000-0005-0000-0000-0000DC910000}"/>
    <cellStyle name="Migliaia 50 10 3" xfId="41593" xr:uid="{00000000-0005-0000-0000-0000DD910000}"/>
    <cellStyle name="Migliaia 50 10 4" xfId="30689" xr:uid="{00000000-0005-0000-0000-0000DE910000}"/>
    <cellStyle name="Migliaia 50 11" xfId="33660" xr:uid="{00000000-0005-0000-0000-0000DF910000}"/>
    <cellStyle name="Migliaia 50 12" xfId="38942" xr:uid="{00000000-0005-0000-0000-0000E0910000}"/>
    <cellStyle name="Migliaia 50 13" xfId="1916" xr:uid="{00000000-0005-0000-0000-0000E1910000}"/>
    <cellStyle name="Migliaia 50 2" xfId="636" xr:uid="{00000000-0005-0000-0000-0000E2910000}"/>
    <cellStyle name="Migliaia 50 2 2" xfId="2594" xr:uid="{00000000-0005-0000-0000-0000E3910000}"/>
    <cellStyle name="Migliaia 50 2 2 2" xfId="4568" xr:uid="{00000000-0005-0000-0000-0000E4910000}"/>
    <cellStyle name="Migliaia 50 2 2 2 2" xfId="10712" xr:uid="{00000000-0005-0000-0000-0000E5910000}"/>
    <cellStyle name="Migliaia 50 2 2 2 2 2" xfId="36292" xr:uid="{00000000-0005-0000-0000-0000E6910000}"/>
    <cellStyle name="Migliaia 50 2 2 2 2 3" xfId="41594" xr:uid="{00000000-0005-0000-0000-0000E7910000}"/>
    <cellStyle name="Migliaia 50 2 2 2 3" xfId="14804" xr:uid="{00000000-0005-0000-0000-0000E8910000}"/>
    <cellStyle name="Migliaia 50 2 2 2 4" xfId="17165" xr:uid="{00000000-0005-0000-0000-0000E9910000}"/>
    <cellStyle name="Migliaia 50 2 2 2 4 2" xfId="38943" xr:uid="{00000000-0005-0000-0000-0000EA910000}"/>
    <cellStyle name="Migliaia 50 2 2 2 5" xfId="13019" xr:uid="{00000000-0005-0000-0000-0000EB910000}"/>
    <cellStyle name="Migliaia 50 2 2 3" xfId="7937" xr:uid="{00000000-0005-0000-0000-0000EC910000}"/>
    <cellStyle name="Migliaia 50 2 2 3 2" xfId="31723" xr:uid="{00000000-0005-0000-0000-0000ED910000}"/>
    <cellStyle name="Migliaia 50 2 2 3 2 2" xfId="36883" xr:uid="{00000000-0005-0000-0000-0000EE910000}"/>
    <cellStyle name="Migliaia 50 2 2 3 2 3" xfId="42185" xr:uid="{00000000-0005-0000-0000-0000EF910000}"/>
    <cellStyle name="Migliaia 50 2 2 3 3" xfId="34232" xr:uid="{00000000-0005-0000-0000-0000F0910000}"/>
    <cellStyle name="Migliaia 50 2 2 3 4" xfId="39534" xr:uid="{00000000-0005-0000-0000-0000F1910000}"/>
    <cellStyle name="Migliaia 50 2 2 4" xfId="7127" xr:uid="{00000000-0005-0000-0000-0000F2910000}"/>
    <cellStyle name="Migliaia 50 2 2 4 2" xfId="17900" xr:uid="{00000000-0005-0000-0000-0000F3910000}"/>
    <cellStyle name="Migliaia 50 2 2 4 3" xfId="43890" xr:uid="{00000000-0005-0000-0000-0000F4910000}"/>
    <cellStyle name="Migliaia 50 2 2 4 4" xfId="46893" xr:uid="{00000000-0005-0000-0000-0000F5910000}"/>
    <cellStyle name="Migliaia 50 2 2 4 5" xfId="49909" xr:uid="{00000000-0005-0000-0000-0000F6910000}"/>
    <cellStyle name="Migliaia 50 2 2 5" xfId="17164" xr:uid="{00000000-0005-0000-0000-0000F7910000}"/>
    <cellStyle name="Migliaia 50 2 2 6" xfId="21522" xr:uid="{00000000-0005-0000-0000-0000F8910000}"/>
    <cellStyle name="Migliaia 50 2 3" xfId="4149" xr:uid="{00000000-0005-0000-0000-0000F9910000}"/>
    <cellStyle name="Migliaia 50 2 3 2" xfId="10619" xr:uid="{00000000-0005-0000-0000-0000FA910000}"/>
    <cellStyle name="Migliaia 50 2 3 2 2" xfId="31724" xr:uid="{00000000-0005-0000-0000-0000FB910000}"/>
    <cellStyle name="Migliaia 50 2 3 2 2 2" xfId="36884" xr:uid="{00000000-0005-0000-0000-0000FC910000}"/>
    <cellStyle name="Migliaia 50 2 3 2 2 3" xfId="42186" xr:uid="{00000000-0005-0000-0000-0000FD910000}"/>
    <cellStyle name="Migliaia 50 2 3 2 3" xfId="34233" xr:uid="{00000000-0005-0000-0000-0000FE910000}"/>
    <cellStyle name="Migliaia 50 2 3 2 4" xfId="39535" xr:uid="{00000000-0005-0000-0000-0000FF910000}"/>
    <cellStyle name="Migliaia 50 2 3 3" xfId="17166" xr:uid="{00000000-0005-0000-0000-000000920000}"/>
    <cellStyle name="Migliaia 50 2 3 3 2" xfId="36293" xr:uid="{00000000-0005-0000-0000-000001920000}"/>
    <cellStyle name="Migliaia 50 2 3 3 3" xfId="41595" xr:uid="{00000000-0005-0000-0000-000002920000}"/>
    <cellStyle name="Migliaia 50 2 3 3 4" xfId="30690" xr:uid="{00000000-0005-0000-0000-000003920000}"/>
    <cellStyle name="Migliaia 50 2 3 4" xfId="33661" xr:uid="{00000000-0005-0000-0000-000004920000}"/>
    <cellStyle name="Migliaia 50 2 3 5" xfId="38944" xr:uid="{00000000-0005-0000-0000-000005920000}"/>
    <cellStyle name="Migliaia 50 2 3 6" xfId="13020" xr:uid="{00000000-0005-0000-0000-000006920000}"/>
    <cellStyle name="Migliaia 50 2 4" xfId="3742" xr:uid="{00000000-0005-0000-0000-000007920000}"/>
    <cellStyle name="Migliaia 50 2 4 2" xfId="10324" xr:uid="{00000000-0005-0000-0000-000008920000}"/>
    <cellStyle name="Migliaia 50 2 4 2 2" xfId="36294" xr:uid="{00000000-0005-0000-0000-000009920000}"/>
    <cellStyle name="Migliaia 50 2 4 2 3" xfId="41596" xr:uid="{00000000-0005-0000-0000-00000A920000}"/>
    <cellStyle name="Migliaia 50 2 4 3" xfId="14999" xr:uid="{00000000-0005-0000-0000-00000B920000}"/>
    <cellStyle name="Migliaia 50 2 4 4" xfId="17167" xr:uid="{00000000-0005-0000-0000-00000C920000}"/>
    <cellStyle name="Migliaia 50 2 4 4 2" xfId="38945" xr:uid="{00000000-0005-0000-0000-00000D920000}"/>
    <cellStyle name="Migliaia 50 2 4 5" xfId="13021" xr:uid="{00000000-0005-0000-0000-00000E920000}"/>
    <cellStyle name="Migliaia 50 2 5" xfId="9452" xr:uid="{00000000-0005-0000-0000-00000F920000}"/>
    <cellStyle name="Migliaia 50 2 5 2" xfId="30691" xr:uid="{00000000-0005-0000-0000-000010920000}"/>
    <cellStyle name="Migliaia 50 2 5 2 2" xfId="36295" xr:uid="{00000000-0005-0000-0000-000011920000}"/>
    <cellStyle name="Migliaia 50 2 5 2 3" xfId="41597" xr:uid="{00000000-0005-0000-0000-000012920000}"/>
    <cellStyle name="Migliaia 50 2 5 3" xfId="33662" xr:uid="{00000000-0005-0000-0000-000013920000}"/>
    <cellStyle name="Migliaia 50 2 5 4" xfId="38946" xr:uid="{00000000-0005-0000-0000-000014920000}"/>
    <cellStyle name="Migliaia 50 2 6" xfId="17163" xr:uid="{00000000-0005-0000-0000-000015920000}"/>
    <cellStyle name="Migliaia 50 2 6 2" xfId="30692" xr:uid="{00000000-0005-0000-0000-000016920000}"/>
    <cellStyle name="Migliaia 50 2 6 2 2" xfId="36296" xr:uid="{00000000-0005-0000-0000-000017920000}"/>
    <cellStyle name="Migliaia 50 2 6 2 3" xfId="41598" xr:uid="{00000000-0005-0000-0000-000018920000}"/>
    <cellStyle name="Migliaia 50 2 6 3" xfId="33663" xr:uid="{00000000-0005-0000-0000-000019920000}"/>
    <cellStyle name="Migliaia 50 2 6 4" xfId="38947" xr:uid="{00000000-0005-0000-0000-00001A920000}"/>
    <cellStyle name="Migliaia 50 2 6 5" xfId="21523" xr:uid="{00000000-0005-0000-0000-00001B920000}"/>
    <cellStyle name="Migliaia 50 2 7" xfId="21521" xr:uid="{00000000-0005-0000-0000-00001C920000}"/>
    <cellStyle name="Migliaia 50 2 8" xfId="1917" xr:uid="{00000000-0005-0000-0000-00001D920000}"/>
    <cellStyle name="Migliaia 50 3" xfId="637" xr:uid="{00000000-0005-0000-0000-00001E920000}"/>
    <cellStyle name="Migliaia 50 3 10" xfId="21524" xr:uid="{00000000-0005-0000-0000-00001F920000}"/>
    <cellStyle name="Migliaia 50 3 11" xfId="13022" xr:uid="{00000000-0005-0000-0000-000020920000}"/>
    <cellStyle name="Migliaia 50 3 12" xfId="1918" xr:uid="{00000000-0005-0000-0000-000021920000}"/>
    <cellStyle name="Migliaia 50 3 2" xfId="638" xr:uid="{00000000-0005-0000-0000-000022920000}"/>
    <cellStyle name="Migliaia 50 3 2 2" xfId="4570" xr:uid="{00000000-0005-0000-0000-000023920000}"/>
    <cellStyle name="Migliaia 50 3 2 2 2" xfId="8370" xr:uid="{00000000-0005-0000-0000-000024920000}"/>
    <cellStyle name="Migliaia 50 3 2 2 2 2" xfId="14805" xr:uid="{00000000-0005-0000-0000-000025920000}"/>
    <cellStyle name="Migliaia 50 3 2 2 2 2 2" xfId="18193" xr:uid="{00000000-0005-0000-0000-000026920000}"/>
    <cellStyle name="Migliaia 50 3 2 2 2 2 2 2" xfId="36297" xr:uid="{00000000-0005-0000-0000-000027920000}"/>
    <cellStyle name="Migliaia 50 3 2 2 2 2 3" xfId="41599" xr:uid="{00000000-0005-0000-0000-000028920000}"/>
    <cellStyle name="Migliaia 50 3 2 2 2 2 4" xfId="30693" xr:uid="{00000000-0005-0000-0000-000029920000}"/>
    <cellStyle name="Migliaia 50 3 2 2 2 3" xfId="33664" xr:uid="{00000000-0005-0000-0000-00002A920000}"/>
    <cellStyle name="Migliaia 50 3 2 2 2 4" xfId="38948" xr:uid="{00000000-0005-0000-0000-00002B920000}"/>
    <cellStyle name="Migliaia 50 3 2 2 2 5" xfId="44576" xr:uid="{00000000-0005-0000-0000-00002C920000}"/>
    <cellStyle name="Migliaia 50 3 2 2 2 6" xfId="47199" xr:uid="{00000000-0005-0000-0000-00002D920000}"/>
    <cellStyle name="Migliaia 50 3 2 2 2 7" xfId="50215" xr:uid="{00000000-0005-0000-0000-00002E920000}"/>
    <cellStyle name="Migliaia 50 3 2 2 2 8" xfId="13991" xr:uid="{00000000-0005-0000-0000-00002F920000}"/>
    <cellStyle name="Migliaia 50 3 2 2 3" xfId="8623" xr:uid="{00000000-0005-0000-0000-000030920000}"/>
    <cellStyle name="Migliaia 50 3 2 2 4" xfId="7128" xr:uid="{00000000-0005-0000-0000-000031920000}"/>
    <cellStyle name="Migliaia 50 3 2 2 4 2" xfId="17901" xr:uid="{00000000-0005-0000-0000-000032920000}"/>
    <cellStyle name="Migliaia 50 3 2 2 4 3" xfId="43277" xr:uid="{00000000-0005-0000-0000-000033920000}"/>
    <cellStyle name="Migliaia 50 3 2 2 4 4" xfId="46894" xr:uid="{00000000-0005-0000-0000-000034920000}"/>
    <cellStyle name="Migliaia 50 3 2 2 4 5" xfId="49910" xr:uid="{00000000-0005-0000-0000-000035920000}"/>
    <cellStyle name="Migliaia 50 3 2 2 5" xfId="17170" xr:uid="{00000000-0005-0000-0000-000036920000}"/>
    <cellStyle name="Migliaia 50 3 2 2 6" xfId="21526" xr:uid="{00000000-0005-0000-0000-000037920000}"/>
    <cellStyle name="Migliaia 50 3 2 3" xfId="3744" xr:uid="{00000000-0005-0000-0000-000038920000}"/>
    <cellStyle name="Migliaia 50 3 2 3 2" xfId="8525" xr:uid="{00000000-0005-0000-0000-000039920000}"/>
    <cellStyle name="Migliaia 50 3 2 3 2 2" xfId="36298" xr:uid="{00000000-0005-0000-0000-00003A920000}"/>
    <cellStyle name="Migliaia 50 3 2 3 2 3" xfId="41600" xr:uid="{00000000-0005-0000-0000-00003B920000}"/>
    <cellStyle name="Migliaia 50 3 2 3 2 4" xfId="30694" xr:uid="{00000000-0005-0000-0000-00003C920000}"/>
    <cellStyle name="Migliaia 50 3 2 3 3" xfId="8371" xr:uid="{00000000-0005-0000-0000-00003D920000}"/>
    <cellStyle name="Migliaia 50 3 2 3 4" xfId="17171" xr:uid="{00000000-0005-0000-0000-00003E920000}"/>
    <cellStyle name="Migliaia 50 3 2 3 4 2" xfId="38949" xr:uid="{00000000-0005-0000-0000-00003F920000}"/>
    <cellStyle name="Migliaia 50 3 2 3 5" xfId="13023" xr:uid="{00000000-0005-0000-0000-000040920000}"/>
    <cellStyle name="Migliaia 50 3 2 4" xfId="7718" xr:uid="{00000000-0005-0000-0000-000041920000}"/>
    <cellStyle name="Migliaia 50 3 2 4 2" xfId="14409" xr:uid="{00000000-0005-0000-0000-000042920000}"/>
    <cellStyle name="Migliaia 50 3 2 4 2 2" xfId="36299" xr:uid="{00000000-0005-0000-0000-000043920000}"/>
    <cellStyle name="Migliaia 50 3 2 4 2 3" xfId="41601" xr:uid="{00000000-0005-0000-0000-000044920000}"/>
    <cellStyle name="Migliaia 50 3 2 4 3" xfId="33665" xr:uid="{00000000-0005-0000-0000-000045920000}"/>
    <cellStyle name="Migliaia 50 3 2 4 4" xfId="38950" xr:uid="{00000000-0005-0000-0000-000046920000}"/>
    <cellStyle name="Migliaia 50 3 2 4 5" xfId="13530" xr:uid="{00000000-0005-0000-0000-000047920000}"/>
    <cellStyle name="Migliaia 50 3 2 5" xfId="13595" xr:uid="{00000000-0005-0000-0000-000048920000}"/>
    <cellStyle name="Migliaia 50 3 2 5 2" xfId="30695" xr:uid="{00000000-0005-0000-0000-000049920000}"/>
    <cellStyle name="Migliaia 50 3 2 5 2 2" xfId="36300" xr:uid="{00000000-0005-0000-0000-00004A920000}"/>
    <cellStyle name="Migliaia 50 3 2 5 2 3" xfId="41602" xr:uid="{00000000-0005-0000-0000-00004B920000}"/>
    <cellStyle name="Migliaia 50 3 2 5 3" xfId="33666" xr:uid="{00000000-0005-0000-0000-00004C920000}"/>
    <cellStyle name="Migliaia 50 3 2 5 4" xfId="38951" xr:uid="{00000000-0005-0000-0000-00004D920000}"/>
    <cellStyle name="Migliaia 50 3 2 6" xfId="17169" xr:uid="{00000000-0005-0000-0000-00004E920000}"/>
    <cellStyle name="Migliaia 50 3 2 6 2" xfId="30696" xr:uid="{00000000-0005-0000-0000-00004F920000}"/>
    <cellStyle name="Migliaia 50 3 2 6 2 2" xfId="36301" xr:uid="{00000000-0005-0000-0000-000050920000}"/>
    <cellStyle name="Migliaia 50 3 2 6 2 3" xfId="41603" xr:uid="{00000000-0005-0000-0000-000051920000}"/>
    <cellStyle name="Migliaia 50 3 2 6 3" xfId="33667" xr:uid="{00000000-0005-0000-0000-000052920000}"/>
    <cellStyle name="Migliaia 50 3 2 6 4" xfId="38952" xr:uid="{00000000-0005-0000-0000-000053920000}"/>
    <cellStyle name="Migliaia 50 3 2 6 5" xfId="21527" xr:uid="{00000000-0005-0000-0000-000054920000}"/>
    <cellStyle name="Migliaia 50 3 2 7" xfId="21525" xr:uid="{00000000-0005-0000-0000-000055920000}"/>
    <cellStyle name="Migliaia 50 3 2 8" xfId="2596" xr:uid="{00000000-0005-0000-0000-000056920000}"/>
    <cellStyle name="Migliaia 50 3 3" xfId="2595" xr:uid="{00000000-0005-0000-0000-000057920000}"/>
    <cellStyle name="Migliaia 50 3 3 2" xfId="4569" xr:uid="{00000000-0005-0000-0000-000058920000}"/>
    <cellStyle name="Migliaia 50 3 3 2 2" xfId="6080" xr:uid="{00000000-0005-0000-0000-000059920000}"/>
    <cellStyle name="Migliaia 50 3 3 2 2 2" xfId="36303" xr:uid="{00000000-0005-0000-0000-00005A920000}"/>
    <cellStyle name="Migliaia 50 3 3 2 2 3" xfId="41605" xr:uid="{00000000-0005-0000-0000-00005B920000}"/>
    <cellStyle name="Migliaia 50 3 3 2 3" xfId="14559" xr:uid="{00000000-0005-0000-0000-00005C920000}"/>
    <cellStyle name="Migliaia 50 3 3 2 4" xfId="17173" xr:uid="{00000000-0005-0000-0000-00005D920000}"/>
    <cellStyle name="Migliaia 50 3 3 2 4 2" xfId="38954" xr:uid="{00000000-0005-0000-0000-00005E920000}"/>
    <cellStyle name="Migliaia 50 3 3 2 5" xfId="13025" xr:uid="{00000000-0005-0000-0000-00005F920000}"/>
    <cellStyle name="Migliaia 50 3 3 3" xfId="5832" xr:uid="{00000000-0005-0000-0000-000060920000}"/>
    <cellStyle name="Migliaia 50 3 3 3 2" xfId="30698" xr:uid="{00000000-0005-0000-0000-000061920000}"/>
    <cellStyle name="Migliaia 50 3 3 3 2 2" xfId="36304" xr:uid="{00000000-0005-0000-0000-000062920000}"/>
    <cellStyle name="Migliaia 50 3 3 3 2 3" xfId="41606" xr:uid="{00000000-0005-0000-0000-000063920000}"/>
    <cellStyle name="Migliaia 50 3 3 3 3" xfId="33669" xr:uid="{00000000-0005-0000-0000-000064920000}"/>
    <cellStyle name="Migliaia 50 3 3 3 4" xfId="38955" xr:uid="{00000000-0005-0000-0000-000065920000}"/>
    <cellStyle name="Migliaia 50 3 3 4" xfId="17172" xr:uid="{00000000-0005-0000-0000-000066920000}"/>
    <cellStyle name="Migliaia 50 3 3 4 2" xfId="30699" xr:uid="{00000000-0005-0000-0000-000067920000}"/>
    <cellStyle name="Migliaia 50 3 3 4 2 2" xfId="36305" xr:uid="{00000000-0005-0000-0000-000068920000}"/>
    <cellStyle name="Migliaia 50 3 3 4 2 3" xfId="41607" xr:uid="{00000000-0005-0000-0000-000069920000}"/>
    <cellStyle name="Migliaia 50 3 3 4 3" xfId="33670" xr:uid="{00000000-0005-0000-0000-00006A920000}"/>
    <cellStyle name="Migliaia 50 3 3 4 4" xfId="38956" xr:uid="{00000000-0005-0000-0000-00006B920000}"/>
    <cellStyle name="Migliaia 50 3 3 4 5" xfId="21528" xr:uid="{00000000-0005-0000-0000-00006C920000}"/>
    <cellStyle name="Migliaia 50 3 3 5" xfId="21529" xr:uid="{00000000-0005-0000-0000-00006D920000}"/>
    <cellStyle name="Migliaia 50 3 3 5 2" xfId="30700" xr:uid="{00000000-0005-0000-0000-00006E920000}"/>
    <cellStyle name="Migliaia 50 3 3 5 2 2" xfId="36306" xr:uid="{00000000-0005-0000-0000-00006F920000}"/>
    <cellStyle name="Migliaia 50 3 3 5 2 3" xfId="41608" xr:uid="{00000000-0005-0000-0000-000070920000}"/>
    <cellStyle name="Migliaia 50 3 3 5 3" xfId="33671" xr:uid="{00000000-0005-0000-0000-000071920000}"/>
    <cellStyle name="Migliaia 50 3 3 5 4" xfId="38957" xr:uid="{00000000-0005-0000-0000-000072920000}"/>
    <cellStyle name="Migliaia 50 3 3 6" xfId="30697" xr:uid="{00000000-0005-0000-0000-000073920000}"/>
    <cellStyle name="Migliaia 50 3 3 6 2" xfId="36302" xr:uid="{00000000-0005-0000-0000-000074920000}"/>
    <cellStyle name="Migliaia 50 3 3 6 3" xfId="41604" xr:uid="{00000000-0005-0000-0000-000075920000}"/>
    <cellStyle name="Migliaia 50 3 3 7" xfId="33668" xr:uid="{00000000-0005-0000-0000-000076920000}"/>
    <cellStyle name="Migliaia 50 3 3 8" xfId="38953" xr:uid="{00000000-0005-0000-0000-000077920000}"/>
    <cellStyle name="Migliaia 50 3 3 9" xfId="13024" xr:uid="{00000000-0005-0000-0000-000078920000}"/>
    <cellStyle name="Migliaia 50 3 4" xfId="3310" xr:uid="{00000000-0005-0000-0000-000079920000}"/>
    <cellStyle name="Migliaia 50 3 4 2" xfId="4820" xr:uid="{00000000-0005-0000-0000-00007A920000}"/>
    <cellStyle name="Migliaia 50 3 4 2 2" xfId="10772" xr:uid="{00000000-0005-0000-0000-00007B920000}"/>
    <cellStyle name="Migliaia 50 3 4 2 3" xfId="14342" xr:uid="{00000000-0005-0000-0000-00007C920000}"/>
    <cellStyle name="Migliaia 50 3 4 2 4" xfId="17175" xr:uid="{00000000-0005-0000-0000-00007D920000}"/>
    <cellStyle name="Migliaia 50 3 4 2 5" xfId="28740" xr:uid="{00000000-0005-0000-0000-00007E920000}"/>
    <cellStyle name="Migliaia 50 3 4 2 6" xfId="13027" xr:uid="{00000000-0005-0000-0000-00007F920000}"/>
    <cellStyle name="Migliaia 50 3 4 3" xfId="10020" xr:uid="{00000000-0005-0000-0000-000080920000}"/>
    <cellStyle name="Migliaia 50 3 4 3 2" xfId="31725" xr:uid="{00000000-0005-0000-0000-000081920000}"/>
    <cellStyle name="Migliaia 50 3 4 3 2 2" xfId="36885" xr:uid="{00000000-0005-0000-0000-000082920000}"/>
    <cellStyle name="Migliaia 50 3 4 3 2 3" xfId="42187" xr:uid="{00000000-0005-0000-0000-000083920000}"/>
    <cellStyle name="Migliaia 50 3 4 3 3" xfId="34234" xr:uid="{00000000-0005-0000-0000-000084920000}"/>
    <cellStyle name="Migliaia 50 3 4 3 4" xfId="39536" xr:uid="{00000000-0005-0000-0000-000085920000}"/>
    <cellStyle name="Migliaia 50 3 4 4" xfId="17174" xr:uid="{00000000-0005-0000-0000-000086920000}"/>
    <cellStyle name="Migliaia 50 3 4 4 2" xfId="36307" xr:uid="{00000000-0005-0000-0000-000087920000}"/>
    <cellStyle name="Migliaia 50 3 4 4 3" xfId="41609" xr:uid="{00000000-0005-0000-0000-000088920000}"/>
    <cellStyle name="Migliaia 50 3 4 4 4" xfId="30701" xr:uid="{00000000-0005-0000-0000-000089920000}"/>
    <cellStyle name="Migliaia 50 3 4 5" xfId="33672" xr:uid="{00000000-0005-0000-0000-00008A920000}"/>
    <cellStyle name="Migliaia 50 3 4 6" xfId="38958" xr:uid="{00000000-0005-0000-0000-00008B920000}"/>
    <cellStyle name="Migliaia 50 3 4 7" xfId="13026" xr:uid="{00000000-0005-0000-0000-00008C920000}"/>
    <cellStyle name="Migliaia 50 3 5" xfId="4150" xr:uid="{00000000-0005-0000-0000-00008D920000}"/>
    <cellStyle name="Migliaia 50 3 5 2" xfId="10620" xr:uid="{00000000-0005-0000-0000-00008E920000}"/>
    <cellStyle name="Migliaia 50 3 5 2 2" xfId="31726" xr:uid="{00000000-0005-0000-0000-00008F920000}"/>
    <cellStyle name="Migliaia 50 3 5 2 2 2" xfId="36886" xr:uid="{00000000-0005-0000-0000-000090920000}"/>
    <cellStyle name="Migliaia 50 3 5 2 2 3" xfId="42188" xr:uid="{00000000-0005-0000-0000-000091920000}"/>
    <cellStyle name="Migliaia 50 3 5 2 3" xfId="34235" xr:uid="{00000000-0005-0000-0000-000092920000}"/>
    <cellStyle name="Migliaia 50 3 5 2 4" xfId="39537" xr:uid="{00000000-0005-0000-0000-000093920000}"/>
    <cellStyle name="Migliaia 50 3 5 3" xfId="17176" xr:uid="{00000000-0005-0000-0000-000094920000}"/>
    <cellStyle name="Migliaia 50 3 5 3 2" xfId="36308" xr:uid="{00000000-0005-0000-0000-000095920000}"/>
    <cellStyle name="Migliaia 50 3 5 3 3" xfId="41610" xr:uid="{00000000-0005-0000-0000-000096920000}"/>
    <cellStyle name="Migliaia 50 3 5 3 4" xfId="30702" xr:uid="{00000000-0005-0000-0000-000097920000}"/>
    <cellStyle name="Migliaia 50 3 5 4" xfId="33673" xr:uid="{00000000-0005-0000-0000-000098920000}"/>
    <cellStyle name="Migliaia 50 3 5 5" xfId="38959" xr:uid="{00000000-0005-0000-0000-000099920000}"/>
    <cellStyle name="Migliaia 50 3 5 6" xfId="13028" xr:uid="{00000000-0005-0000-0000-00009A920000}"/>
    <cellStyle name="Migliaia 50 3 6" xfId="3743" xr:uid="{00000000-0005-0000-0000-00009B920000}"/>
    <cellStyle name="Migliaia 50 3 6 2" xfId="10325" xr:uid="{00000000-0005-0000-0000-00009C920000}"/>
    <cellStyle name="Migliaia 50 3 6 2 2" xfId="36309" xr:uid="{00000000-0005-0000-0000-00009D920000}"/>
    <cellStyle name="Migliaia 50 3 6 2 3" xfId="41611" xr:uid="{00000000-0005-0000-0000-00009E920000}"/>
    <cellStyle name="Migliaia 50 3 6 3" xfId="14998" xr:uid="{00000000-0005-0000-0000-00009F920000}"/>
    <cellStyle name="Migliaia 50 3 6 4" xfId="17177" xr:uid="{00000000-0005-0000-0000-0000A0920000}"/>
    <cellStyle name="Migliaia 50 3 6 4 2" xfId="38960" xr:uid="{00000000-0005-0000-0000-0000A1920000}"/>
    <cellStyle name="Migliaia 50 3 6 5" xfId="13029" xr:uid="{00000000-0005-0000-0000-0000A2920000}"/>
    <cellStyle name="Migliaia 50 3 7" xfId="7518" xr:uid="{00000000-0005-0000-0000-0000A3920000}"/>
    <cellStyle name="Migliaia 50 3 7 2" xfId="30703" xr:uid="{00000000-0005-0000-0000-0000A4920000}"/>
    <cellStyle name="Migliaia 50 3 7 2 2" xfId="36310" xr:uid="{00000000-0005-0000-0000-0000A5920000}"/>
    <cellStyle name="Migliaia 50 3 7 2 3" xfId="41612" xr:uid="{00000000-0005-0000-0000-0000A6920000}"/>
    <cellStyle name="Migliaia 50 3 7 3" xfId="33674" xr:uid="{00000000-0005-0000-0000-0000A7920000}"/>
    <cellStyle name="Migliaia 50 3 7 4" xfId="38961" xr:uid="{00000000-0005-0000-0000-0000A8920000}"/>
    <cellStyle name="Migliaia 50 3 8" xfId="13596" xr:uid="{00000000-0005-0000-0000-0000A9920000}"/>
    <cellStyle name="Migliaia 50 3 8 2" xfId="30704" xr:uid="{00000000-0005-0000-0000-0000AA920000}"/>
    <cellStyle name="Migliaia 50 3 8 2 2" xfId="36311" xr:uid="{00000000-0005-0000-0000-0000AB920000}"/>
    <cellStyle name="Migliaia 50 3 8 2 3" xfId="41613" xr:uid="{00000000-0005-0000-0000-0000AC920000}"/>
    <cellStyle name="Migliaia 50 3 8 3" xfId="33675" xr:uid="{00000000-0005-0000-0000-0000AD920000}"/>
    <cellStyle name="Migliaia 50 3 8 4" xfId="38962" xr:uid="{00000000-0005-0000-0000-0000AE920000}"/>
    <cellStyle name="Migliaia 50 3 8 5" xfId="21530" xr:uid="{00000000-0005-0000-0000-0000AF920000}"/>
    <cellStyle name="Migliaia 50 3 9" xfId="17168" xr:uid="{00000000-0005-0000-0000-0000B0920000}"/>
    <cellStyle name="Migliaia 50 4" xfId="639" xr:uid="{00000000-0005-0000-0000-0000B1920000}"/>
    <cellStyle name="Migliaia 50 4 2" xfId="4571" xr:uid="{00000000-0005-0000-0000-0000B2920000}"/>
    <cellStyle name="Migliaia 50 4 2 2" xfId="5179" xr:uid="{00000000-0005-0000-0000-0000B3920000}"/>
    <cellStyle name="Migliaia 50 4 2 2 2" xfId="30705" xr:uid="{00000000-0005-0000-0000-0000B4920000}"/>
    <cellStyle name="Migliaia 50 4 2 2 2 2" xfId="36312" xr:uid="{00000000-0005-0000-0000-0000B5920000}"/>
    <cellStyle name="Migliaia 50 4 2 2 2 3" xfId="41614" xr:uid="{00000000-0005-0000-0000-0000B6920000}"/>
    <cellStyle name="Migliaia 50 4 2 2 3" xfId="33676" xr:uid="{00000000-0005-0000-0000-0000B7920000}"/>
    <cellStyle name="Migliaia 50 4 2 2 4" xfId="38963" xr:uid="{00000000-0005-0000-0000-0000B8920000}"/>
    <cellStyle name="Migliaia 50 4 2 3" xfId="8372" xr:uid="{00000000-0005-0000-0000-0000B9920000}"/>
    <cellStyle name="Migliaia 50 4 2 3 2" xfId="30706" xr:uid="{00000000-0005-0000-0000-0000BA920000}"/>
    <cellStyle name="Migliaia 50 4 2 3 2 2" xfId="36313" xr:uid="{00000000-0005-0000-0000-0000BB920000}"/>
    <cellStyle name="Migliaia 50 4 2 3 2 3" xfId="41615" xr:uid="{00000000-0005-0000-0000-0000BC920000}"/>
    <cellStyle name="Migliaia 50 4 2 3 3" xfId="33677" xr:uid="{00000000-0005-0000-0000-0000BD920000}"/>
    <cellStyle name="Migliaia 50 4 2 3 4" xfId="38964" xr:uid="{00000000-0005-0000-0000-0000BE920000}"/>
    <cellStyle name="Migliaia 50 4 2 4" xfId="7720" xr:uid="{00000000-0005-0000-0000-0000BF920000}"/>
    <cellStyle name="Migliaia 50 4 2 5" xfId="7130" xr:uid="{00000000-0005-0000-0000-0000C0920000}"/>
    <cellStyle name="Migliaia 50 4 2 5 2" xfId="17903" xr:uid="{00000000-0005-0000-0000-0000C1920000}"/>
    <cellStyle name="Migliaia 50 4 2 5 3" xfId="28837" xr:uid="{00000000-0005-0000-0000-0000C2920000}"/>
    <cellStyle name="Migliaia 50 4 2 5 4" xfId="46896" xr:uid="{00000000-0005-0000-0000-0000C3920000}"/>
    <cellStyle name="Migliaia 50 4 2 5 5" xfId="49912" xr:uid="{00000000-0005-0000-0000-0000C4920000}"/>
    <cellStyle name="Migliaia 50 4 2 6" xfId="17179" xr:uid="{00000000-0005-0000-0000-0000C5920000}"/>
    <cellStyle name="Migliaia 50 4 2 7" xfId="21532" xr:uid="{00000000-0005-0000-0000-0000C6920000}"/>
    <cellStyle name="Migliaia 50 4 3" xfId="5180" xr:uid="{00000000-0005-0000-0000-0000C7920000}"/>
    <cellStyle name="Migliaia 50 4 3 2" xfId="14560" xr:uid="{00000000-0005-0000-0000-0000C8920000}"/>
    <cellStyle name="Migliaia 50 4 3 2 2" xfId="36314" xr:uid="{00000000-0005-0000-0000-0000C9920000}"/>
    <cellStyle name="Migliaia 50 4 3 2 3" xfId="41616" xr:uid="{00000000-0005-0000-0000-0000CA920000}"/>
    <cellStyle name="Migliaia 50 4 3 3" xfId="33678" xr:uid="{00000000-0005-0000-0000-0000CB920000}"/>
    <cellStyle name="Migliaia 50 4 3 4" xfId="38965" xr:uid="{00000000-0005-0000-0000-0000CC920000}"/>
    <cellStyle name="Migliaia 50 4 3 5" xfId="13594" xr:uid="{00000000-0005-0000-0000-0000CD920000}"/>
    <cellStyle name="Migliaia 50 4 4" xfId="8373" xr:uid="{00000000-0005-0000-0000-0000CE920000}"/>
    <cellStyle name="Migliaia 50 4 4 2" xfId="30707" xr:uid="{00000000-0005-0000-0000-0000CF920000}"/>
    <cellStyle name="Migliaia 50 4 4 2 2" xfId="36315" xr:uid="{00000000-0005-0000-0000-0000D0920000}"/>
    <cellStyle name="Migliaia 50 4 4 2 3" xfId="41617" xr:uid="{00000000-0005-0000-0000-0000D1920000}"/>
    <cellStyle name="Migliaia 50 4 4 3" xfId="33679" xr:uid="{00000000-0005-0000-0000-0000D2920000}"/>
    <cellStyle name="Migliaia 50 4 4 4" xfId="38966" xr:uid="{00000000-0005-0000-0000-0000D3920000}"/>
    <cellStyle name="Migliaia 50 4 5" xfId="7719" xr:uid="{00000000-0005-0000-0000-0000D4920000}"/>
    <cellStyle name="Migliaia 50 4 5 2" xfId="30708" xr:uid="{00000000-0005-0000-0000-0000D5920000}"/>
    <cellStyle name="Migliaia 50 4 5 2 2" xfId="36316" xr:uid="{00000000-0005-0000-0000-0000D6920000}"/>
    <cellStyle name="Migliaia 50 4 5 2 3" xfId="41618" xr:uid="{00000000-0005-0000-0000-0000D7920000}"/>
    <cellStyle name="Migliaia 50 4 5 3" xfId="33680" xr:uid="{00000000-0005-0000-0000-0000D8920000}"/>
    <cellStyle name="Migliaia 50 4 5 4" xfId="38967" xr:uid="{00000000-0005-0000-0000-0000D9920000}"/>
    <cellStyle name="Migliaia 50 4 6" xfId="7129" xr:uid="{00000000-0005-0000-0000-0000DA920000}"/>
    <cellStyle name="Migliaia 50 4 6 2" xfId="17902" xr:uid="{00000000-0005-0000-0000-0000DB920000}"/>
    <cellStyle name="Migliaia 50 4 6 2 2" xfId="36317" xr:uid="{00000000-0005-0000-0000-0000DC920000}"/>
    <cellStyle name="Migliaia 50 4 6 2 3" xfId="41619" xr:uid="{00000000-0005-0000-0000-0000DD920000}"/>
    <cellStyle name="Migliaia 50 4 6 2 4" xfId="30709" xr:uid="{00000000-0005-0000-0000-0000DE920000}"/>
    <cellStyle name="Migliaia 50 4 6 3" xfId="33681" xr:uid="{00000000-0005-0000-0000-0000DF920000}"/>
    <cellStyle name="Migliaia 50 4 6 4" xfId="38968" xr:uid="{00000000-0005-0000-0000-0000E0920000}"/>
    <cellStyle name="Migliaia 50 4 6 5" xfId="21533" xr:uid="{00000000-0005-0000-0000-0000E1920000}"/>
    <cellStyle name="Migliaia 50 4 6 6" xfId="44664" xr:uid="{00000000-0005-0000-0000-0000E2920000}"/>
    <cellStyle name="Migliaia 50 4 6 7" xfId="46895" xr:uid="{00000000-0005-0000-0000-0000E3920000}"/>
    <cellStyle name="Migliaia 50 4 6 8" xfId="49911" xr:uid="{00000000-0005-0000-0000-0000E4920000}"/>
    <cellStyle name="Migliaia 50 4 7" xfId="17178" xr:uid="{00000000-0005-0000-0000-0000E5920000}"/>
    <cellStyle name="Migliaia 50 4 7 2" xfId="30710" xr:uid="{00000000-0005-0000-0000-0000E6920000}"/>
    <cellStyle name="Migliaia 50 4 7 2 2" xfId="36318" xr:uid="{00000000-0005-0000-0000-0000E7920000}"/>
    <cellStyle name="Migliaia 50 4 7 2 3" xfId="41620" xr:uid="{00000000-0005-0000-0000-0000E8920000}"/>
    <cellStyle name="Migliaia 50 4 7 3" xfId="33682" xr:uid="{00000000-0005-0000-0000-0000E9920000}"/>
    <cellStyle name="Migliaia 50 4 7 4" xfId="38969" xr:uid="{00000000-0005-0000-0000-0000EA920000}"/>
    <cellStyle name="Migliaia 50 4 7 5" xfId="21534" xr:uid="{00000000-0005-0000-0000-0000EB920000}"/>
    <cellStyle name="Migliaia 50 4 8" xfId="21531" xr:uid="{00000000-0005-0000-0000-0000EC920000}"/>
    <cellStyle name="Migliaia 50 4 9" xfId="2597" xr:uid="{00000000-0005-0000-0000-0000ED920000}"/>
    <cellStyle name="Migliaia 50 5" xfId="640" xr:uid="{00000000-0005-0000-0000-0000EE920000}"/>
    <cellStyle name="Migliaia 50 5 2" xfId="4572" xr:uid="{00000000-0005-0000-0000-0000EF920000}"/>
    <cellStyle name="Migliaia 50 5 2 2" xfId="14806" xr:uid="{00000000-0005-0000-0000-0000F0920000}"/>
    <cellStyle name="Migliaia 50 5 2 2 2" xfId="36319" xr:uid="{00000000-0005-0000-0000-0000F1920000}"/>
    <cellStyle name="Migliaia 50 5 2 2 3" xfId="41621" xr:uid="{00000000-0005-0000-0000-0000F2920000}"/>
    <cellStyle name="Migliaia 50 5 2 3" xfId="17181" xr:uid="{00000000-0005-0000-0000-0000F3920000}"/>
    <cellStyle name="Migliaia 50 5 2 3 2" xfId="33683" xr:uid="{00000000-0005-0000-0000-0000F4920000}"/>
    <cellStyle name="Migliaia 50 5 2 4" xfId="38970" xr:uid="{00000000-0005-0000-0000-0000F5920000}"/>
    <cellStyle name="Migliaia 50 5 2 5" xfId="13030" xr:uid="{00000000-0005-0000-0000-0000F6920000}"/>
    <cellStyle name="Migliaia 50 5 3" xfId="7721" xr:uid="{00000000-0005-0000-0000-0000F7920000}"/>
    <cellStyle name="Migliaia 50 5 3 2" xfId="30711" xr:uid="{00000000-0005-0000-0000-0000F8920000}"/>
    <cellStyle name="Migliaia 50 5 3 2 2" xfId="36320" xr:uid="{00000000-0005-0000-0000-0000F9920000}"/>
    <cellStyle name="Migliaia 50 5 3 2 3" xfId="41622" xr:uid="{00000000-0005-0000-0000-0000FA920000}"/>
    <cellStyle name="Migliaia 50 5 3 3" xfId="33684" xr:uid="{00000000-0005-0000-0000-0000FB920000}"/>
    <cellStyle name="Migliaia 50 5 3 4" xfId="38971" xr:uid="{00000000-0005-0000-0000-0000FC920000}"/>
    <cellStyle name="Migliaia 50 5 4" xfId="7131" xr:uid="{00000000-0005-0000-0000-0000FD920000}"/>
    <cellStyle name="Migliaia 50 5 4 2" xfId="17904" xr:uid="{00000000-0005-0000-0000-0000FE920000}"/>
    <cellStyle name="Migliaia 50 5 4 2 2" xfId="36321" xr:uid="{00000000-0005-0000-0000-0000FF920000}"/>
    <cellStyle name="Migliaia 50 5 4 2 3" xfId="41623" xr:uid="{00000000-0005-0000-0000-000000930000}"/>
    <cellStyle name="Migliaia 50 5 4 2 4" xfId="30712" xr:uid="{00000000-0005-0000-0000-000001930000}"/>
    <cellStyle name="Migliaia 50 5 4 3" xfId="33685" xr:uid="{00000000-0005-0000-0000-000002930000}"/>
    <cellStyle name="Migliaia 50 5 4 4" xfId="38972" xr:uid="{00000000-0005-0000-0000-000003930000}"/>
    <cellStyle name="Migliaia 50 5 4 5" xfId="21536" xr:uid="{00000000-0005-0000-0000-000004930000}"/>
    <cellStyle name="Migliaia 50 5 4 6" xfId="43733" xr:uid="{00000000-0005-0000-0000-000005930000}"/>
    <cellStyle name="Migliaia 50 5 4 7" xfId="46897" xr:uid="{00000000-0005-0000-0000-000006930000}"/>
    <cellStyle name="Migliaia 50 5 4 8" xfId="49913" xr:uid="{00000000-0005-0000-0000-000007930000}"/>
    <cellStyle name="Migliaia 50 5 5" xfId="17180" xr:uid="{00000000-0005-0000-0000-000008930000}"/>
    <cellStyle name="Migliaia 50 5 5 2" xfId="30713" xr:uid="{00000000-0005-0000-0000-000009930000}"/>
    <cellStyle name="Migliaia 50 5 5 2 2" xfId="36322" xr:uid="{00000000-0005-0000-0000-00000A930000}"/>
    <cellStyle name="Migliaia 50 5 5 2 3" xfId="41624" xr:uid="{00000000-0005-0000-0000-00000B930000}"/>
    <cellStyle name="Migliaia 50 5 5 3" xfId="33686" xr:uid="{00000000-0005-0000-0000-00000C930000}"/>
    <cellStyle name="Migliaia 50 5 5 4" xfId="38973" xr:uid="{00000000-0005-0000-0000-00000D930000}"/>
    <cellStyle name="Migliaia 50 5 5 5" xfId="21537" xr:uid="{00000000-0005-0000-0000-00000E930000}"/>
    <cellStyle name="Migliaia 50 5 6" xfId="21538" xr:uid="{00000000-0005-0000-0000-00000F930000}"/>
    <cellStyle name="Migliaia 50 5 6 2" xfId="30714" xr:uid="{00000000-0005-0000-0000-000010930000}"/>
    <cellStyle name="Migliaia 50 5 6 2 2" xfId="36323" xr:uid="{00000000-0005-0000-0000-000011930000}"/>
    <cellStyle name="Migliaia 50 5 6 2 3" xfId="41625" xr:uid="{00000000-0005-0000-0000-000012930000}"/>
    <cellStyle name="Migliaia 50 5 6 3" xfId="33687" xr:uid="{00000000-0005-0000-0000-000013930000}"/>
    <cellStyle name="Migliaia 50 5 6 4" xfId="38974" xr:uid="{00000000-0005-0000-0000-000014930000}"/>
    <cellStyle name="Migliaia 50 5 7" xfId="21535" xr:uid="{00000000-0005-0000-0000-000015930000}"/>
    <cellStyle name="Migliaia 50 5 8" xfId="2598" xr:uid="{00000000-0005-0000-0000-000016930000}"/>
    <cellStyle name="Migliaia 50 6" xfId="2593" xr:uid="{00000000-0005-0000-0000-000017930000}"/>
    <cellStyle name="Migliaia 50 6 2" xfId="4567" xr:uid="{00000000-0005-0000-0000-000018930000}"/>
    <cellStyle name="Migliaia 50 6 2 2" xfId="6079" xr:uid="{00000000-0005-0000-0000-000019930000}"/>
    <cellStyle name="Migliaia 50 6 2 3" xfId="14942" xr:uid="{00000000-0005-0000-0000-00001A930000}"/>
    <cellStyle name="Migliaia 50 6 2 4" xfId="17183" xr:uid="{00000000-0005-0000-0000-00001B930000}"/>
    <cellStyle name="Migliaia 50 6 2 5" xfId="28741" xr:uid="{00000000-0005-0000-0000-00001C930000}"/>
    <cellStyle name="Migliaia 50 6 2 6" xfId="13032" xr:uid="{00000000-0005-0000-0000-00001D930000}"/>
    <cellStyle name="Migliaia 50 6 3" xfId="5831" xr:uid="{00000000-0005-0000-0000-00001E930000}"/>
    <cellStyle name="Migliaia 50 6 3 2" xfId="31727" xr:uid="{00000000-0005-0000-0000-00001F930000}"/>
    <cellStyle name="Migliaia 50 6 3 2 2" xfId="36887" xr:uid="{00000000-0005-0000-0000-000020930000}"/>
    <cellStyle name="Migliaia 50 6 3 2 3" xfId="42189" xr:uid="{00000000-0005-0000-0000-000021930000}"/>
    <cellStyle name="Migliaia 50 6 3 3" xfId="34236" xr:uid="{00000000-0005-0000-0000-000022930000}"/>
    <cellStyle name="Migliaia 50 6 3 4" xfId="39538" xr:uid="{00000000-0005-0000-0000-000023930000}"/>
    <cellStyle name="Migliaia 50 6 4" xfId="17182" xr:uid="{00000000-0005-0000-0000-000024930000}"/>
    <cellStyle name="Migliaia 50 6 4 2" xfId="36324" xr:uid="{00000000-0005-0000-0000-000025930000}"/>
    <cellStyle name="Migliaia 50 6 4 3" xfId="41626" xr:uid="{00000000-0005-0000-0000-000026930000}"/>
    <cellStyle name="Migliaia 50 6 4 4" xfId="30715" xr:uid="{00000000-0005-0000-0000-000027930000}"/>
    <cellStyle name="Migliaia 50 6 5" xfId="33688" xr:uid="{00000000-0005-0000-0000-000028930000}"/>
    <cellStyle name="Migliaia 50 6 6" xfId="38975" xr:uid="{00000000-0005-0000-0000-000029930000}"/>
    <cellStyle name="Migliaia 50 6 7" xfId="13031" xr:uid="{00000000-0005-0000-0000-00002A930000}"/>
    <cellStyle name="Migliaia 50 7" xfId="4148" xr:uid="{00000000-0005-0000-0000-00002B930000}"/>
    <cellStyle name="Migliaia 50 7 2" xfId="10618" xr:uid="{00000000-0005-0000-0000-00002C930000}"/>
    <cellStyle name="Migliaia 50 7 2 2" xfId="31728" xr:uid="{00000000-0005-0000-0000-00002D930000}"/>
    <cellStyle name="Migliaia 50 7 2 2 2" xfId="36888" xr:uid="{00000000-0005-0000-0000-00002E930000}"/>
    <cellStyle name="Migliaia 50 7 2 2 3" xfId="42190" xr:uid="{00000000-0005-0000-0000-00002F930000}"/>
    <cellStyle name="Migliaia 50 7 2 3" xfId="34237" xr:uid="{00000000-0005-0000-0000-000030930000}"/>
    <cellStyle name="Migliaia 50 7 2 4" xfId="39539" xr:uid="{00000000-0005-0000-0000-000031930000}"/>
    <cellStyle name="Migliaia 50 7 3" xfId="17184" xr:uid="{00000000-0005-0000-0000-000032930000}"/>
    <cellStyle name="Migliaia 50 7 3 2" xfId="36325" xr:uid="{00000000-0005-0000-0000-000033930000}"/>
    <cellStyle name="Migliaia 50 7 3 3" xfId="41627" xr:uid="{00000000-0005-0000-0000-000034930000}"/>
    <cellStyle name="Migliaia 50 7 3 4" xfId="30716" xr:uid="{00000000-0005-0000-0000-000035930000}"/>
    <cellStyle name="Migliaia 50 7 4" xfId="33689" xr:uid="{00000000-0005-0000-0000-000036930000}"/>
    <cellStyle name="Migliaia 50 7 5" xfId="38976" xr:uid="{00000000-0005-0000-0000-000037930000}"/>
    <cellStyle name="Migliaia 50 7 6" xfId="13033" xr:uid="{00000000-0005-0000-0000-000038930000}"/>
    <cellStyle name="Migliaia 50 8" xfId="3741" xr:uid="{00000000-0005-0000-0000-000039930000}"/>
    <cellStyle name="Migliaia 50 8 2" xfId="10323" xr:uid="{00000000-0005-0000-0000-00003A930000}"/>
    <cellStyle name="Migliaia 50 8 2 2" xfId="31729" xr:uid="{00000000-0005-0000-0000-00003B930000}"/>
    <cellStyle name="Migliaia 50 8 2 2 2" xfId="36889" xr:uid="{00000000-0005-0000-0000-00003C930000}"/>
    <cellStyle name="Migliaia 50 8 2 2 3" xfId="42191" xr:uid="{00000000-0005-0000-0000-00003D930000}"/>
    <cellStyle name="Migliaia 50 8 2 3" xfId="34238" xr:uid="{00000000-0005-0000-0000-00003E930000}"/>
    <cellStyle name="Migliaia 50 8 2 4" xfId="39540" xr:uid="{00000000-0005-0000-0000-00003F930000}"/>
    <cellStyle name="Migliaia 50 8 3" xfId="17185" xr:uid="{00000000-0005-0000-0000-000040930000}"/>
    <cellStyle name="Migliaia 50 8 3 2" xfId="36326" xr:uid="{00000000-0005-0000-0000-000041930000}"/>
    <cellStyle name="Migliaia 50 8 3 3" xfId="41628" xr:uid="{00000000-0005-0000-0000-000042930000}"/>
    <cellStyle name="Migliaia 50 8 3 4" xfId="30717" xr:uid="{00000000-0005-0000-0000-000043930000}"/>
    <cellStyle name="Migliaia 50 8 4" xfId="33690" xr:uid="{00000000-0005-0000-0000-000044930000}"/>
    <cellStyle name="Migliaia 50 8 5" xfId="38977" xr:uid="{00000000-0005-0000-0000-000045930000}"/>
    <cellStyle name="Migliaia 50 8 6" xfId="13034" xr:uid="{00000000-0005-0000-0000-000046930000}"/>
    <cellStyle name="Migliaia 50 9" xfId="13529" xr:uid="{00000000-0005-0000-0000-000047930000}"/>
    <cellStyle name="Migliaia 50 9 2" xfId="30718" xr:uid="{00000000-0005-0000-0000-000048930000}"/>
    <cellStyle name="Migliaia 50 9 2 2" xfId="36327" xr:uid="{00000000-0005-0000-0000-000049930000}"/>
    <cellStyle name="Migliaia 50 9 2 3" xfId="41629" xr:uid="{00000000-0005-0000-0000-00004A930000}"/>
    <cellStyle name="Migliaia 50 9 3" xfId="33691" xr:uid="{00000000-0005-0000-0000-00004B930000}"/>
    <cellStyle name="Migliaia 50 9 4" xfId="38978" xr:uid="{00000000-0005-0000-0000-00004C930000}"/>
    <cellStyle name="Migliaia 51" xfId="641" xr:uid="{00000000-0005-0000-0000-00004D930000}"/>
    <cellStyle name="Migliaia 51 10" xfId="17186" xr:uid="{00000000-0005-0000-0000-00004E930000}"/>
    <cellStyle name="Migliaia 51 10 2" xfId="36328" xr:uid="{00000000-0005-0000-0000-00004F930000}"/>
    <cellStyle name="Migliaia 51 10 3" xfId="41630" xr:uid="{00000000-0005-0000-0000-000050930000}"/>
    <cellStyle name="Migliaia 51 10 4" xfId="30719" xr:uid="{00000000-0005-0000-0000-000051930000}"/>
    <cellStyle name="Migliaia 51 11" xfId="33692" xr:uid="{00000000-0005-0000-0000-000052930000}"/>
    <cellStyle name="Migliaia 51 12" xfId="38979" xr:uid="{00000000-0005-0000-0000-000053930000}"/>
    <cellStyle name="Migliaia 51 13" xfId="1919" xr:uid="{00000000-0005-0000-0000-000054930000}"/>
    <cellStyle name="Migliaia 51 2" xfId="642" xr:uid="{00000000-0005-0000-0000-000055930000}"/>
    <cellStyle name="Migliaia 51 2 2" xfId="2600" xr:uid="{00000000-0005-0000-0000-000056930000}"/>
    <cellStyle name="Migliaia 51 2 2 2" xfId="4574" xr:uid="{00000000-0005-0000-0000-000057930000}"/>
    <cellStyle name="Migliaia 51 2 2 2 2" xfId="10713" xr:uid="{00000000-0005-0000-0000-000058930000}"/>
    <cellStyle name="Migliaia 51 2 2 2 2 2" xfId="36329" xr:uid="{00000000-0005-0000-0000-000059930000}"/>
    <cellStyle name="Migliaia 51 2 2 2 2 3" xfId="41631" xr:uid="{00000000-0005-0000-0000-00005A930000}"/>
    <cellStyle name="Migliaia 51 2 2 2 3" xfId="14807" xr:uid="{00000000-0005-0000-0000-00005B930000}"/>
    <cellStyle name="Migliaia 51 2 2 2 4" xfId="17189" xr:uid="{00000000-0005-0000-0000-00005C930000}"/>
    <cellStyle name="Migliaia 51 2 2 2 4 2" xfId="38980" xr:uid="{00000000-0005-0000-0000-00005D930000}"/>
    <cellStyle name="Migliaia 51 2 2 2 5" xfId="13035" xr:uid="{00000000-0005-0000-0000-00005E930000}"/>
    <cellStyle name="Migliaia 51 2 2 3" xfId="7938" xr:uid="{00000000-0005-0000-0000-00005F930000}"/>
    <cellStyle name="Migliaia 51 2 2 3 2" xfId="31730" xr:uid="{00000000-0005-0000-0000-000060930000}"/>
    <cellStyle name="Migliaia 51 2 2 3 2 2" xfId="36890" xr:uid="{00000000-0005-0000-0000-000061930000}"/>
    <cellStyle name="Migliaia 51 2 2 3 2 3" xfId="42192" xr:uid="{00000000-0005-0000-0000-000062930000}"/>
    <cellStyle name="Migliaia 51 2 2 3 3" xfId="34239" xr:uid="{00000000-0005-0000-0000-000063930000}"/>
    <cellStyle name="Migliaia 51 2 2 3 4" xfId="39541" xr:uid="{00000000-0005-0000-0000-000064930000}"/>
    <cellStyle name="Migliaia 51 2 2 4" xfId="7132" xr:uid="{00000000-0005-0000-0000-000065930000}"/>
    <cellStyle name="Migliaia 51 2 2 4 2" xfId="17905" xr:uid="{00000000-0005-0000-0000-000066930000}"/>
    <cellStyle name="Migliaia 51 2 2 4 3" xfId="44425" xr:uid="{00000000-0005-0000-0000-000067930000}"/>
    <cellStyle name="Migliaia 51 2 2 4 4" xfId="46898" xr:uid="{00000000-0005-0000-0000-000068930000}"/>
    <cellStyle name="Migliaia 51 2 2 4 5" xfId="49914" xr:uid="{00000000-0005-0000-0000-000069930000}"/>
    <cellStyle name="Migliaia 51 2 2 5" xfId="17188" xr:uid="{00000000-0005-0000-0000-00006A930000}"/>
    <cellStyle name="Migliaia 51 2 2 6" xfId="21540" xr:uid="{00000000-0005-0000-0000-00006B930000}"/>
    <cellStyle name="Migliaia 51 2 3" xfId="4152" xr:uid="{00000000-0005-0000-0000-00006C930000}"/>
    <cellStyle name="Migliaia 51 2 3 2" xfId="10622" xr:uid="{00000000-0005-0000-0000-00006D930000}"/>
    <cellStyle name="Migliaia 51 2 3 2 2" xfId="31731" xr:uid="{00000000-0005-0000-0000-00006E930000}"/>
    <cellStyle name="Migliaia 51 2 3 2 2 2" xfId="36891" xr:uid="{00000000-0005-0000-0000-00006F930000}"/>
    <cellStyle name="Migliaia 51 2 3 2 2 3" xfId="42193" xr:uid="{00000000-0005-0000-0000-000070930000}"/>
    <cellStyle name="Migliaia 51 2 3 2 3" xfId="34240" xr:uid="{00000000-0005-0000-0000-000071930000}"/>
    <cellStyle name="Migliaia 51 2 3 2 4" xfId="39542" xr:uid="{00000000-0005-0000-0000-000072930000}"/>
    <cellStyle name="Migliaia 51 2 3 3" xfId="17190" xr:uid="{00000000-0005-0000-0000-000073930000}"/>
    <cellStyle name="Migliaia 51 2 3 3 2" xfId="36330" xr:uid="{00000000-0005-0000-0000-000074930000}"/>
    <cellStyle name="Migliaia 51 2 3 3 3" xfId="41632" xr:uid="{00000000-0005-0000-0000-000075930000}"/>
    <cellStyle name="Migliaia 51 2 3 3 4" xfId="30720" xr:uid="{00000000-0005-0000-0000-000076930000}"/>
    <cellStyle name="Migliaia 51 2 3 4" xfId="33693" xr:uid="{00000000-0005-0000-0000-000077930000}"/>
    <cellStyle name="Migliaia 51 2 3 5" xfId="38981" xr:uid="{00000000-0005-0000-0000-000078930000}"/>
    <cellStyle name="Migliaia 51 2 3 6" xfId="13036" xr:uid="{00000000-0005-0000-0000-000079930000}"/>
    <cellStyle name="Migliaia 51 2 4" xfId="3746" xr:uid="{00000000-0005-0000-0000-00007A930000}"/>
    <cellStyle name="Migliaia 51 2 4 2" xfId="10327" xr:uid="{00000000-0005-0000-0000-00007B930000}"/>
    <cellStyle name="Migliaia 51 2 4 2 2" xfId="36331" xr:uid="{00000000-0005-0000-0000-00007C930000}"/>
    <cellStyle name="Migliaia 51 2 4 2 3" xfId="41633" xr:uid="{00000000-0005-0000-0000-00007D930000}"/>
    <cellStyle name="Migliaia 51 2 4 3" xfId="14461" xr:uid="{00000000-0005-0000-0000-00007E930000}"/>
    <cellStyle name="Migliaia 51 2 4 4" xfId="17191" xr:uid="{00000000-0005-0000-0000-00007F930000}"/>
    <cellStyle name="Migliaia 51 2 4 4 2" xfId="38982" xr:uid="{00000000-0005-0000-0000-000080930000}"/>
    <cellStyle name="Migliaia 51 2 4 5" xfId="13037" xr:uid="{00000000-0005-0000-0000-000081930000}"/>
    <cellStyle name="Migliaia 51 2 5" xfId="9453" xr:uid="{00000000-0005-0000-0000-000082930000}"/>
    <cellStyle name="Migliaia 51 2 5 2" xfId="30721" xr:uid="{00000000-0005-0000-0000-000083930000}"/>
    <cellStyle name="Migliaia 51 2 5 2 2" xfId="36332" xr:uid="{00000000-0005-0000-0000-000084930000}"/>
    <cellStyle name="Migliaia 51 2 5 2 3" xfId="41634" xr:uid="{00000000-0005-0000-0000-000085930000}"/>
    <cellStyle name="Migliaia 51 2 5 3" xfId="33694" xr:uid="{00000000-0005-0000-0000-000086930000}"/>
    <cellStyle name="Migliaia 51 2 5 4" xfId="38983" xr:uid="{00000000-0005-0000-0000-000087930000}"/>
    <cellStyle name="Migliaia 51 2 6" xfId="17187" xr:uid="{00000000-0005-0000-0000-000088930000}"/>
    <cellStyle name="Migliaia 51 2 6 2" xfId="30722" xr:uid="{00000000-0005-0000-0000-000089930000}"/>
    <cellStyle name="Migliaia 51 2 6 2 2" xfId="36333" xr:uid="{00000000-0005-0000-0000-00008A930000}"/>
    <cellStyle name="Migliaia 51 2 6 2 3" xfId="41635" xr:uid="{00000000-0005-0000-0000-00008B930000}"/>
    <cellStyle name="Migliaia 51 2 6 3" xfId="33695" xr:uid="{00000000-0005-0000-0000-00008C930000}"/>
    <cellStyle name="Migliaia 51 2 6 4" xfId="38984" xr:uid="{00000000-0005-0000-0000-00008D930000}"/>
    <cellStyle name="Migliaia 51 2 6 5" xfId="21541" xr:uid="{00000000-0005-0000-0000-00008E930000}"/>
    <cellStyle name="Migliaia 51 2 7" xfId="21539" xr:uid="{00000000-0005-0000-0000-00008F930000}"/>
    <cellStyle name="Migliaia 51 2 8" xfId="1920" xr:uid="{00000000-0005-0000-0000-000090930000}"/>
    <cellStyle name="Migliaia 51 3" xfId="643" xr:uid="{00000000-0005-0000-0000-000091930000}"/>
    <cellStyle name="Migliaia 51 3 10" xfId="21542" xr:uid="{00000000-0005-0000-0000-000092930000}"/>
    <cellStyle name="Migliaia 51 3 11" xfId="13038" xr:uid="{00000000-0005-0000-0000-000093930000}"/>
    <cellStyle name="Migliaia 51 3 12" xfId="1921" xr:uid="{00000000-0005-0000-0000-000094930000}"/>
    <cellStyle name="Migliaia 51 3 2" xfId="644" xr:uid="{00000000-0005-0000-0000-000095930000}"/>
    <cellStyle name="Migliaia 51 3 2 2" xfId="4576" xr:uid="{00000000-0005-0000-0000-000096930000}"/>
    <cellStyle name="Migliaia 51 3 2 2 2" xfId="8374" xr:uid="{00000000-0005-0000-0000-000097930000}"/>
    <cellStyle name="Migliaia 51 3 2 2 2 2" xfId="14808" xr:uid="{00000000-0005-0000-0000-000098930000}"/>
    <cellStyle name="Migliaia 51 3 2 2 2 2 2" xfId="18194" xr:uid="{00000000-0005-0000-0000-000099930000}"/>
    <cellStyle name="Migliaia 51 3 2 2 2 2 2 2" xfId="36334" xr:uid="{00000000-0005-0000-0000-00009A930000}"/>
    <cellStyle name="Migliaia 51 3 2 2 2 2 3" xfId="41636" xr:uid="{00000000-0005-0000-0000-00009B930000}"/>
    <cellStyle name="Migliaia 51 3 2 2 2 2 4" xfId="30723" xr:uid="{00000000-0005-0000-0000-00009C930000}"/>
    <cellStyle name="Migliaia 51 3 2 2 2 3" xfId="33696" xr:uid="{00000000-0005-0000-0000-00009D930000}"/>
    <cellStyle name="Migliaia 51 3 2 2 2 4" xfId="38985" xr:uid="{00000000-0005-0000-0000-00009E930000}"/>
    <cellStyle name="Migliaia 51 3 2 2 2 5" xfId="43037" xr:uid="{00000000-0005-0000-0000-00009F930000}"/>
    <cellStyle name="Migliaia 51 3 2 2 2 6" xfId="47200" xr:uid="{00000000-0005-0000-0000-0000A0930000}"/>
    <cellStyle name="Migliaia 51 3 2 2 2 7" xfId="50216" xr:uid="{00000000-0005-0000-0000-0000A1930000}"/>
    <cellStyle name="Migliaia 51 3 2 2 2 8" xfId="13993" xr:uid="{00000000-0005-0000-0000-0000A2930000}"/>
    <cellStyle name="Migliaia 51 3 2 2 3" xfId="8508" xr:uid="{00000000-0005-0000-0000-0000A3930000}"/>
    <cellStyle name="Migliaia 51 3 2 2 4" xfId="7133" xr:uid="{00000000-0005-0000-0000-0000A4930000}"/>
    <cellStyle name="Migliaia 51 3 2 2 4 2" xfId="17906" xr:uid="{00000000-0005-0000-0000-0000A5930000}"/>
    <cellStyle name="Migliaia 51 3 2 2 4 3" xfId="44524" xr:uid="{00000000-0005-0000-0000-0000A6930000}"/>
    <cellStyle name="Migliaia 51 3 2 2 4 4" xfId="46899" xr:uid="{00000000-0005-0000-0000-0000A7930000}"/>
    <cellStyle name="Migliaia 51 3 2 2 4 5" xfId="49915" xr:uid="{00000000-0005-0000-0000-0000A8930000}"/>
    <cellStyle name="Migliaia 51 3 2 2 5" xfId="17194" xr:uid="{00000000-0005-0000-0000-0000A9930000}"/>
    <cellStyle name="Migliaia 51 3 2 2 6" xfId="21544" xr:uid="{00000000-0005-0000-0000-0000AA930000}"/>
    <cellStyle name="Migliaia 51 3 2 3" xfId="3748" xr:uid="{00000000-0005-0000-0000-0000AB930000}"/>
    <cellStyle name="Migliaia 51 3 2 3 2" xfId="8705" xr:uid="{00000000-0005-0000-0000-0000AC930000}"/>
    <cellStyle name="Migliaia 51 3 2 3 2 2" xfId="36335" xr:uid="{00000000-0005-0000-0000-0000AD930000}"/>
    <cellStyle name="Migliaia 51 3 2 3 2 3" xfId="41637" xr:uid="{00000000-0005-0000-0000-0000AE930000}"/>
    <cellStyle name="Migliaia 51 3 2 3 2 4" xfId="30724" xr:uid="{00000000-0005-0000-0000-0000AF930000}"/>
    <cellStyle name="Migliaia 51 3 2 3 3" xfId="8375" xr:uid="{00000000-0005-0000-0000-0000B0930000}"/>
    <cellStyle name="Migliaia 51 3 2 3 4" xfId="17195" xr:uid="{00000000-0005-0000-0000-0000B1930000}"/>
    <cellStyle name="Migliaia 51 3 2 3 4 2" xfId="38986" xr:uid="{00000000-0005-0000-0000-0000B2930000}"/>
    <cellStyle name="Migliaia 51 3 2 3 5" xfId="13039" xr:uid="{00000000-0005-0000-0000-0000B3930000}"/>
    <cellStyle name="Migliaia 51 3 2 4" xfId="7723" xr:uid="{00000000-0005-0000-0000-0000B4930000}"/>
    <cellStyle name="Migliaia 51 3 2 4 2" xfId="14410" xr:uid="{00000000-0005-0000-0000-0000B5930000}"/>
    <cellStyle name="Migliaia 51 3 2 4 2 2" xfId="36336" xr:uid="{00000000-0005-0000-0000-0000B6930000}"/>
    <cellStyle name="Migliaia 51 3 2 4 2 3" xfId="41638" xr:uid="{00000000-0005-0000-0000-0000B7930000}"/>
    <cellStyle name="Migliaia 51 3 2 4 3" xfId="33697" xr:uid="{00000000-0005-0000-0000-0000B8930000}"/>
    <cellStyle name="Migliaia 51 3 2 4 4" xfId="38987" xr:uid="{00000000-0005-0000-0000-0000B9930000}"/>
    <cellStyle name="Migliaia 51 3 2 4 5" xfId="13532" xr:uid="{00000000-0005-0000-0000-0000BA930000}"/>
    <cellStyle name="Migliaia 51 3 2 5" xfId="13592" xr:uid="{00000000-0005-0000-0000-0000BB930000}"/>
    <cellStyle name="Migliaia 51 3 2 5 2" xfId="30725" xr:uid="{00000000-0005-0000-0000-0000BC930000}"/>
    <cellStyle name="Migliaia 51 3 2 5 2 2" xfId="36337" xr:uid="{00000000-0005-0000-0000-0000BD930000}"/>
    <cellStyle name="Migliaia 51 3 2 5 2 3" xfId="41639" xr:uid="{00000000-0005-0000-0000-0000BE930000}"/>
    <cellStyle name="Migliaia 51 3 2 5 3" xfId="33698" xr:uid="{00000000-0005-0000-0000-0000BF930000}"/>
    <cellStyle name="Migliaia 51 3 2 5 4" xfId="38988" xr:uid="{00000000-0005-0000-0000-0000C0930000}"/>
    <cellStyle name="Migliaia 51 3 2 6" xfId="17193" xr:uid="{00000000-0005-0000-0000-0000C1930000}"/>
    <cellStyle name="Migliaia 51 3 2 6 2" xfId="30726" xr:uid="{00000000-0005-0000-0000-0000C2930000}"/>
    <cellStyle name="Migliaia 51 3 2 6 2 2" xfId="36338" xr:uid="{00000000-0005-0000-0000-0000C3930000}"/>
    <cellStyle name="Migliaia 51 3 2 6 2 3" xfId="41640" xr:uid="{00000000-0005-0000-0000-0000C4930000}"/>
    <cellStyle name="Migliaia 51 3 2 6 3" xfId="33699" xr:uid="{00000000-0005-0000-0000-0000C5930000}"/>
    <cellStyle name="Migliaia 51 3 2 6 4" xfId="38989" xr:uid="{00000000-0005-0000-0000-0000C6930000}"/>
    <cellStyle name="Migliaia 51 3 2 6 5" xfId="21545" xr:uid="{00000000-0005-0000-0000-0000C7930000}"/>
    <cellStyle name="Migliaia 51 3 2 7" xfId="21543" xr:uid="{00000000-0005-0000-0000-0000C8930000}"/>
    <cellStyle name="Migliaia 51 3 2 8" xfId="2602" xr:uid="{00000000-0005-0000-0000-0000C9930000}"/>
    <cellStyle name="Migliaia 51 3 3" xfId="2601" xr:uid="{00000000-0005-0000-0000-0000CA930000}"/>
    <cellStyle name="Migliaia 51 3 3 2" xfId="4575" xr:uid="{00000000-0005-0000-0000-0000CB930000}"/>
    <cellStyle name="Migliaia 51 3 3 2 2" xfId="6082" xr:uid="{00000000-0005-0000-0000-0000CC930000}"/>
    <cellStyle name="Migliaia 51 3 3 2 2 2" xfId="36340" xr:uid="{00000000-0005-0000-0000-0000CD930000}"/>
    <cellStyle name="Migliaia 51 3 3 2 2 3" xfId="41642" xr:uid="{00000000-0005-0000-0000-0000CE930000}"/>
    <cellStyle name="Migliaia 51 3 3 2 3" xfId="14561" xr:uid="{00000000-0005-0000-0000-0000CF930000}"/>
    <cellStyle name="Migliaia 51 3 3 2 4" xfId="17197" xr:uid="{00000000-0005-0000-0000-0000D0930000}"/>
    <cellStyle name="Migliaia 51 3 3 2 4 2" xfId="38991" xr:uid="{00000000-0005-0000-0000-0000D1930000}"/>
    <cellStyle name="Migliaia 51 3 3 2 5" xfId="13041" xr:uid="{00000000-0005-0000-0000-0000D2930000}"/>
    <cellStyle name="Migliaia 51 3 3 3" xfId="5834" xr:uid="{00000000-0005-0000-0000-0000D3930000}"/>
    <cellStyle name="Migliaia 51 3 3 3 2" xfId="30728" xr:uid="{00000000-0005-0000-0000-0000D4930000}"/>
    <cellStyle name="Migliaia 51 3 3 3 2 2" xfId="36341" xr:uid="{00000000-0005-0000-0000-0000D5930000}"/>
    <cellStyle name="Migliaia 51 3 3 3 2 3" xfId="41643" xr:uid="{00000000-0005-0000-0000-0000D6930000}"/>
    <cellStyle name="Migliaia 51 3 3 3 3" xfId="33701" xr:uid="{00000000-0005-0000-0000-0000D7930000}"/>
    <cellStyle name="Migliaia 51 3 3 3 4" xfId="38992" xr:uid="{00000000-0005-0000-0000-0000D8930000}"/>
    <cellStyle name="Migliaia 51 3 3 4" xfId="17196" xr:uid="{00000000-0005-0000-0000-0000D9930000}"/>
    <cellStyle name="Migliaia 51 3 3 4 2" xfId="30729" xr:uid="{00000000-0005-0000-0000-0000DA930000}"/>
    <cellStyle name="Migliaia 51 3 3 4 2 2" xfId="36342" xr:uid="{00000000-0005-0000-0000-0000DB930000}"/>
    <cellStyle name="Migliaia 51 3 3 4 2 3" xfId="41644" xr:uid="{00000000-0005-0000-0000-0000DC930000}"/>
    <cellStyle name="Migliaia 51 3 3 4 3" xfId="33702" xr:uid="{00000000-0005-0000-0000-0000DD930000}"/>
    <cellStyle name="Migliaia 51 3 3 4 4" xfId="38993" xr:uid="{00000000-0005-0000-0000-0000DE930000}"/>
    <cellStyle name="Migliaia 51 3 3 4 5" xfId="21546" xr:uid="{00000000-0005-0000-0000-0000DF930000}"/>
    <cellStyle name="Migliaia 51 3 3 5" xfId="21547" xr:uid="{00000000-0005-0000-0000-0000E0930000}"/>
    <cellStyle name="Migliaia 51 3 3 5 2" xfId="30730" xr:uid="{00000000-0005-0000-0000-0000E1930000}"/>
    <cellStyle name="Migliaia 51 3 3 5 2 2" xfId="36343" xr:uid="{00000000-0005-0000-0000-0000E2930000}"/>
    <cellStyle name="Migliaia 51 3 3 5 2 3" xfId="41645" xr:uid="{00000000-0005-0000-0000-0000E3930000}"/>
    <cellStyle name="Migliaia 51 3 3 5 3" xfId="33703" xr:uid="{00000000-0005-0000-0000-0000E4930000}"/>
    <cellStyle name="Migliaia 51 3 3 5 4" xfId="38994" xr:uid="{00000000-0005-0000-0000-0000E5930000}"/>
    <cellStyle name="Migliaia 51 3 3 6" xfId="30727" xr:uid="{00000000-0005-0000-0000-0000E6930000}"/>
    <cellStyle name="Migliaia 51 3 3 6 2" xfId="36339" xr:uid="{00000000-0005-0000-0000-0000E7930000}"/>
    <cellStyle name="Migliaia 51 3 3 6 3" xfId="41641" xr:uid="{00000000-0005-0000-0000-0000E8930000}"/>
    <cellStyle name="Migliaia 51 3 3 7" xfId="33700" xr:uid="{00000000-0005-0000-0000-0000E9930000}"/>
    <cellStyle name="Migliaia 51 3 3 8" xfId="38990" xr:uid="{00000000-0005-0000-0000-0000EA930000}"/>
    <cellStyle name="Migliaia 51 3 3 9" xfId="13040" xr:uid="{00000000-0005-0000-0000-0000EB930000}"/>
    <cellStyle name="Migliaia 51 3 4" xfId="3311" xr:uid="{00000000-0005-0000-0000-0000EC930000}"/>
    <cellStyle name="Migliaia 51 3 4 2" xfId="4821" xr:uid="{00000000-0005-0000-0000-0000ED930000}"/>
    <cellStyle name="Migliaia 51 3 4 2 2" xfId="10773" xr:uid="{00000000-0005-0000-0000-0000EE930000}"/>
    <cellStyle name="Migliaia 51 3 4 2 3" xfId="14353" xr:uid="{00000000-0005-0000-0000-0000EF930000}"/>
    <cellStyle name="Migliaia 51 3 4 2 4" xfId="17199" xr:uid="{00000000-0005-0000-0000-0000F0930000}"/>
    <cellStyle name="Migliaia 51 3 4 2 5" xfId="28742" xr:uid="{00000000-0005-0000-0000-0000F1930000}"/>
    <cellStyle name="Migliaia 51 3 4 2 6" xfId="13043" xr:uid="{00000000-0005-0000-0000-0000F2930000}"/>
    <cellStyle name="Migliaia 51 3 4 3" xfId="10021" xr:uid="{00000000-0005-0000-0000-0000F3930000}"/>
    <cellStyle name="Migliaia 51 3 4 3 2" xfId="31732" xr:uid="{00000000-0005-0000-0000-0000F4930000}"/>
    <cellStyle name="Migliaia 51 3 4 3 2 2" xfId="36892" xr:uid="{00000000-0005-0000-0000-0000F5930000}"/>
    <cellStyle name="Migliaia 51 3 4 3 2 3" xfId="42194" xr:uid="{00000000-0005-0000-0000-0000F6930000}"/>
    <cellStyle name="Migliaia 51 3 4 3 3" xfId="34241" xr:uid="{00000000-0005-0000-0000-0000F7930000}"/>
    <cellStyle name="Migliaia 51 3 4 3 4" xfId="39543" xr:uid="{00000000-0005-0000-0000-0000F8930000}"/>
    <cellStyle name="Migliaia 51 3 4 4" xfId="17198" xr:uid="{00000000-0005-0000-0000-0000F9930000}"/>
    <cellStyle name="Migliaia 51 3 4 4 2" xfId="36344" xr:uid="{00000000-0005-0000-0000-0000FA930000}"/>
    <cellStyle name="Migliaia 51 3 4 4 3" xfId="41646" xr:uid="{00000000-0005-0000-0000-0000FB930000}"/>
    <cellStyle name="Migliaia 51 3 4 4 4" xfId="30731" xr:uid="{00000000-0005-0000-0000-0000FC930000}"/>
    <cellStyle name="Migliaia 51 3 4 5" xfId="33704" xr:uid="{00000000-0005-0000-0000-0000FD930000}"/>
    <cellStyle name="Migliaia 51 3 4 6" xfId="38995" xr:uid="{00000000-0005-0000-0000-0000FE930000}"/>
    <cellStyle name="Migliaia 51 3 4 7" xfId="13042" xr:uid="{00000000-0005-0000-0000-0000FF930000}"/>
    <cellStyle name="Migliaia 51 3 5" xfId="4153" xr:uid="{00000000-0005-0000-0000-000000940000}"/>
    <cellStyle name="Migliaia 51 3 5 2" xfId="10623" xr:uid="{00000000-0005-0000-0000-000001940000}"/>
    <cellStyle name="Migliaia 51 3 5 2 2" xfId="31733" xr:uid="{00000000-0005-0000-0000-000002940000}"/>
    <cellStyle name="Migliaia 51 3 5 2 2 2" xfId="36893" xr:uid="{00000000-0005-0000-0000-000003940000}"/>
    <cellStyle name="Migliaia 51 3 5 2 2 3" xfId="42195" xr:uid="{00000000-0005-0000-0000-000004940000}"/>
    <cellStyle name="Migliaia 51 3 5 2 3" xfId="34242" xr:uid="{00000000-0005-0000-0000-000005940000}"/>
    <cellStyle name="Migliaia 51 3 5 2 4" xfId="39544" xr:uid="{00000000-0005-0000-0000-000006940000}"/>
    <cellStyle name="Migliaia 51 3 5 3" xfId="17200" xr:uid="{00000000-0005-0000-0000-000007940000}"/>
    <cellStyle name="Migliaia 51 3 5 3 2" xfId="36345" xr:uid="{00000000-0005-0000-0000-000008940000}"/>
    <cellStyle name="Migliaia 51 3 5 3 3" xfId="41647" xr:uid="{00000000-0005-0000-0000-000009940000}"/>
    <cellStyle name="Migliaia 51 3 5 3 4" xfId="30732" xr:uid="{00000000-0005-0000-0000-00000A940000}"/>
    <cellStyle name="Migliaia 51 3 5 4" xfId="33705" xr:uid="{00000000-0005-0000-0000-00000B940000}"/>
    <cellStyle name="Migliaia 51 3 5 5" xfId="38996" xr:uid="{00000000-0005-0000-0000-00000C940000}"/>
    <cellStyle name="Migliaia 51 3 5 6" xfId="13044" xr:uid="{00000000-0005-0000-0000-00000D940000}"/>
    <cellStyle name="Migliaia 51 3 6" xfId="3747" xr:uid="{00000000-0005-0000-0000-00000E940000}"/>
    <cellStyle name="Migliaia 51 3 6 2" xfId="10328" xr:uid="{00000000-0005-0000-0000-00000F940000}"/>
    <cellStyle name="Migliaia 51 3 6 2 2" xfId="36346" xr:uid="{00000000-0005-0000-0000-000010940000}"/>
    <cellStyle name="Migliaia 51 3 6 2 3" xfId="41648" xr:uid="{00000000-0005-0000-0000-000011940000}"/>
    <cellStyle name="Migliaia 51 3 6 3" xfId="14997" xr:uid="{00000000-0005-0000-0000-000012940000}"/>
    <cellStyle name="Migliaia 51 3 6 4" xfId="17201" xr:uid="{00000000-0005-0000-0000-000013940000}"/>
    <cellStyle name="Migliaia 51 3 6 4 2" xfId="38997" xr:uid="{00000000-0005-0000-0000-000014940000}"/>
    <cellStyle name="Migliaia 51 3 6 5" xfId="13045" xr:uid="{00000000-0005-0000-0000-000015940000}"/>
    <cellStyle name="Migliaia 51 3 7" xfId="7429" xr:uid="{00000000-0005-0000-0000-000016940000}"/>
    <cellStyle name="Migliaia 51 3 7 2" xfId="30733" xr:uid="{00000000-0005-0000-0000-000017940000}"/>
    <cellStyle name="Migliaia 51 3 7 2 2" xfId="36347" xr:uid="{00000000-0005-0000-0000-000018940000}"/>
    <cellStyle name="Migliaia 51 3 7 2 3" xfId="41649" xr:uid="{00000000-0005-0000-0000-000019940000}"/>
    <cellStyle name="Migliaia 51 3 7 3" xfId="33706" xr:uid="{00000000-0005-0000-0000-00001A940000}"/>
    <cellStyle name="Migliaia 51 3 7 4" xfId="38998" xr:uid="{00000000-0005-0000-0000-00001B940000}"/>
    <cellStyle name="Migliaia 51 3 8" xfId="13593" xr:uid="{00000000-0005-0000-0000-00001C940000}"/>
    <cellStyle name="Migliaia 51 3 8 2" xfId="30734" xr:uid="{00000000-0005-0000-0000-00001D940000}"/>
    <cellStyle name="Migliaia 51 3 8 2 2" xfId="36348" xr:uid="{00000000-0005-0000-0000-00001E940000}"/>
    <cellStyle name="Migliaia 51 3 8 2 3" xfId="41650" xr:uid="{00000000-0005-0000-0000-00001F940000}"/>
    <cellStyle name="Migliaia 51 3 8 3" xfId="33707" xr:uid="{00000000-0005-0000-0000-000020940000}"/>
    <cellStyle name="Migliaia 51 3 8 4" xfId="38999" xr:uid="{00000000-0005-0000-0000-000021940000}"/>
    <cellStyle name="Migliaia 51 3 8 5" xfId="21548" xr:uid="{00000000-0005-0000-0000-000022940000}"/>
    <cellStyle name="Migliaia 51 3 9" xfId="17192" xr:uid="{00000000-0005-0000-0000-000023940000}"/>
    <cellStyle name="Migliaia 51 4" xfId="645" xr:uid="{00000000-0005-0000-0000-000024940000}"/>
    <cellStyle name="Migliaia 51 4 2" xfId="4577" xr:uid="{00000000-0005-0000-0000-000025940000}"/>
    <cellStyle name="Migliaia 51 4 2 2" xfId="5181" xr:uid="{00000000-0005-0000-0000-000026940000}"/>
    <cellStyle name="Migliaia 51 4 2 2 2" xfId="30735" xr:uid="{00000000-0005-0000-0000-000027940000}"/>
    <cellStyle name="Migliaia 51 4 2 2 2 2" xfId="36349" xr:uid="{00000000-0005-0000-0000-000028940000}"/>
    <cellStyle name="Migliaia 51 4 2 2 2 3" xfId="41651" xr:uid="{00000000-0005-0000-0000-000029940000}"/>
    <cellStyle name="Migliaia 51 4 2 2 3" xfId="33708" xr:uid="{00000000-0005-0000-0000-00002A940000}"/>
    <cellStyle name="Migliaia 51 4 2 2 4" xfId="39000" xr:uid="{00000000-0005-0000-0000-00002B940000}"/>
    <cellStyle name="Migliaia 51 4 2 3" xfId="8376" xr:uid="{00000000-0005-0000-0000-00002C940000}"/>
    <cellStyle name="Migliaia 51 4 2 3 2" xfId="30736" xr:uid="{00000000-0005-0000-0000-00002D940000}"/>
    <cellStyle name="Migliaia 51 4 2 3 2 2" xfId="36350" xr:uid="{00000000-0005-0000-0000-00002E940000}"/>
    <cellStyle name="Migliaia 51 4 2 3 2 3" xfId="41652" xr:uid="{00000000-0005-0000-0000-00002F940000}"/>
    <cellStyle name="Migliaia 51 4 2 3 3" xfId="33709" xr:uid="{00000000-0005-0000-0000-000030940000}"/>
    <cellStyle name="Migliaia 51 4 2 3 4" xfId="39001" xr:uid="{00000000-0005-0000-0000-000031940000}"/>
    <cellStyle name="Migliaia 51 4 2 4" xfId="7725" xr:uid="{00000000-0005-0000-0000-000032940000}"/>
    <cellStyle name="Migliaia 51 4 2 5" xfId="7135" xr:uid="{00000000-0005-0000-0000-000033940000}"/>
    <cellStyle name="Migliaia 51 4 2 5 2" xfId="17908" xr:uid="{00000000-0005-0000-0000-000034940000}"/>
    <cellStyle name="Migliaia 51 4 2 5 3" xfId="42546" xr:uid="{00000000-0005-0000-0000-000035940000}"/>
    <cellStyle name="Migliaia 51 4 2 5 4" xfId="46901" xr:uid="{00000000-0005-0000-0000-000036940000}"/>
    <cellStyle name="Migliaia 51 4 2 5 5" xfId="49917" xr:uid="{00000000-0005-0000-0000-000037940000}"/>
    <cellStyle name="Migliaia 51 4 2 6" xfId="17203" xr:uid="{00000000-0005-0000-0000-000038940000}"/>
    <cellStyle name="Migliaia 51 4 2 7" xfId="21550" xr:uid="{00000000-0005-0000-0000-000039940000}"/>
    <cellStyle name="Migliaia 51 4 3" xfId="5182" xr:uid="{00000000-0005-0000-0000-00003A940000}"/>
    <cellStyle name="Migliaia 51 4 3 2" xfId="14562" xr:uid="{00000000-0005-0000-0000-00003B940000}"/>
    <cellStyle name="Migliaia 51 4 3 2 2" xfId="36351" xr:uid="{00000000-0005-0000-0000-00003C940000}"/>
    <cellStyle name="Migliaia 51 4 3 2 3" xfId="41653" xr:uid="{00000000-0005-0000-0000-00003D940000}"/>
    <cellStyle name="Migliaia 51 4 3 3" xfId="33710" xr:uid="{00000000-0005-0000-0000-00003E940000}"/>
    <cellStyle name="Migliaia 51 4 3 4" xfId="39002" xr:uid="{00000000-0005-0000-0000-00003F940000}"/>
    <cellStyle name="Migliaia 51 4 3 5" xfId="13591" xr:uid="{00000000-0005-0000-0000-000040940000}"/>
    <cellStyle name="Migliaia 51 4 4" xfId="8377" xr:uid="{00000000-0005-0000-0000-000041940000}"/>
    <cellStyle name="Migliaia 51 4 4 2" xfId="30737" xr:uid="{00000000-0005-0000-0000-000042940000}"/>
    <cellStyle name="Migliaia 51 4 4 2 2" xfId="36352" xr:uid="{00000000-0005-0000-0000-000043940000}"/>
    <cellStyle name="Migliaia 51 4 4 2 3" xfId="41654" xr:uid="{00000000-0005-0000-0000-000044940000}"/>
    <cellStyle name="Migliaia 51 4 4 3" xfId="33711" xr:uid="{00000000-0005-0000-0000-000045940000}"/>
    <cellStyle name="Migliaia 51 4 4 4" xfId="39003" xr:uid="{00000000-0005-0000-0000-000046940000}"/>
    <cellStyle name="Migliaia 51 4 5" xfId="7724" xr:uid="{00000000-0005-0000-0000-000047940000}"/>
    <cellStyle name="Migliaia 51 4 5 2" xfId="30738" xr:uid="{00000000-0005-0000-0000-000048940000}"/>
    <cellStyle name="Migliaia 51 4 5 2 2" xfId="36353" xr:uid="{00000000-0005-0000-0000-000049940000}"/>
    <cellStyle name="Migliaia 51 4 5 2 3" xfId="41655" xr:uid="{00000000-0005-0000-0000-00004A940000}"/>
    <cellStyle name="Migliaia 51 4 5 3" xfId="33712" xr:uid="{00000000-0005-0000-0000-00004B940000}"/>
    <cellStyle name="Migliaia 51 4 5 4" xfId="39004" xr:uid="{00000000-0005-0000-0000-00004C940000}"/>
    <cellStyle name="Migliaia 51 4 6" xfId="7134" xr:uid="{00000000-0005-0000-0000-00004D940000}"/>
    <cellStyle name="Migliaia 51 4 6 2" xfId="17907" xr:uid="{00000000-0005-0000-0000-00004E940000}"/>
    <cellStyle name="Migliaia 51 4 6 2 2" xfId="36354" xr:uid="{00000000-0005-0000-0000-00004F940000}"/>
    <cellStyle name="Migliaia 51 4 6 2 3" xfId="41656" xr:uid="{00000000-0005-0000-0000-000050940000}"/>
    <cellStyle name="Migliaia 51 4 6 2 4" xfId="30739" xr:uid="{00000000-0005-0000-0000-000051940000}"/>
    <cellStyle name="Migliaia 51 4 6 3" xfId="33713" xr:uid="{00000000-0005-0000-0000-000052940000}"/>
    <cellStyle name="Migliaia 51 4 6 4" xfId="39005" xr:uid="{00000000-0005-0000-0000-000053940000}"/>
    <cellStyle name="Migliaia 51 4 6 5" xfId="21551" xr:uid="{00000000-0005-0000-0000-000054940000}"/>
    <cellStyle name="Migliaia 51 4 6 6" xfId="20272" xr:uid="{00000000-0005-0000-0000-000055940000}"/>
    <cellStyle name="Migliaia 51 4 6 7" xfId="46900" xr:uid="{00000000-0005-0000-0000-000056940000}"/>
    <cellStyle name="Migliaia 51 4 6 8" xfId="49916" xr:uid="{00000000-0005-0000-0000-000057940000}"/>
    <cellStyle name="Migliaia 51 4 7" xfId="17202" xr:uid="{00000000-0005-0000-0000-000058940000}"/>
    <cellStyle name="Migliaia 51 4 7 2" xfId="30740" xr:uid="{00000000-0005-0000-0000-000059940000}"/>
    <cellStyle name="Migliaia 51 4 7 2 2" xfId="36355" xr:uid="{00000000-0005-0000-0000-00005A940000}"/>
    <cellStyle name="Migliaia 51 4 7 2 3" xfId="41657" xr:uid="{00000000-0005-0000-0000-00005B940000}"/>
    <cellStyle name="Migliaia 51 4 7 3" xfId="33714" xr:uid="{00000000-0005-0000-0000-00005C940000}"/>
    <cellStyle name="Migliaia 51 4 7 4" xfId="39006" xr:uid="{00000000-0005-0000-0000-00005D940000}"/>
    <cellStyle name="Migliaia 51 4 7 5" xfId="21552" xr:uid="{00000000-0005-0000-0000-00005E940000}"/>
    <cellStyle name="Migliaia 51 4 8" xfId="21549" xr:uid="{00000000-0005-0000-0000-00005F940000}"/>
    <cellStyle name="Migliaia 51 4 9" xfId="2603" xr:uid="{00000000-0005-0000-0000-000060940000}"/>
    <cellStyle name="Migliaia 51 5" xfId="646" xr:uid="{00000000-0005-0000-0000-000061940000}"/>
    <cellStyle name="Migliaia 51 5 2" xfId="4578" xr:uid="{00000000-0005-0000-0000-000062940000}"/>
    <cellStyle name="Migliaia 51 5 2 2" xfId="14809" xr:uid="{00000000-0005-0000-0000-000063940000}"/>
    <cellStyle name="Migliaia 51 5 2 2 2" xfId="36356" xr:uid="{00000000-0005-0000-0000-000064940000}"/>
    <cellStyle name="Migliaia 51 5 2 2 3" xfId="41658" xr:uid="{00000000-0005-0000-0000-000065940000}"/>
    <cellStyle name="Migliaia 51 5 2 3" xfId="17205" xr:uid="{00000000-0005-0000-0000-000066940000}"/>
    <cellStyle name="Migliaia 51 5 2 3 2" xfId="33715" xr:uid="{00000000-0005-0000-0000-000067940000}"/>
    <cellStyle name="Migliaia 51 5 2 4" xfId="39007" xr:uid="{00000000-0005-0000-0000-000068940000}"/>
    <cellStyle name="Migliaia 51 5 2 5" xfId="13046" xr:uid="{00000000-0005-0000-0000-000069940000}"/>
    <cellStyle name="Migliaia 51 5 3" xfId="7726" xr:uid="{00000000-0005-0000-0000-00006A940000}"/>
    <cellStyle name="Migliaia 51 5 3 2" xfId="30741" xr:uid="{00000000-0005-0000-0000-00006B940000}"/>
    <cellStyle name="Migliaia 51 5 3 2 2" xfId="36357" xr:uid="{00000000-0005-0000-0000-00006C940000}"/>
    <cellStyle name="Migliaia 51 5 3 2 3" xfId="41659" xr:uid="{00000000-0005-0000-0000-00006D940000}"/>
    <cellStyle name="Migliaia 51 5 3 3" xfId="33716" xr:uid="{00000000-0005-0000-0000-00006E940000}"/>
    <cellStyle name="Migliaia 51 5 3 4" xfId="39008" xr:uid="{00000000-0005-0000-0000-00006F940000}"/>
    <cellStyle name="Migliaia 51 5 4" xfId="7136" xr:uid="{00000000-0005-0000-0000-000070940000}"/>
    <cellStyle name="Migliaia 51 5 4 2" xfId="17909" xr:uid="{00000000-0005-0000-0000-000071940000}"/>
    <cellStyle name="Migliaia 51 5 4 2 2" xfId="36358" xr:uid="{00000000-0005-0000-0000-000072940000}"/>
    <cellStyle name="Migliaia 51 5 4 2 3" xfId="41660" xr:uid="{00000000-0005-0000-0000-000073940000}"/>
    <cellStyle name="Migliaia 51 5 4 2 4" xfId="30742" xr:uid="{00000000-0005-0000-0000-000074940000}"/>
    <cellStyle name="Migliaia 51 5 4 3" xfId="33717" xr:uid="{00000000-0005-0000-0000-000075940000}"/>
    <cellStyle name="Migliaia 51 5 4 4" xfId="39009" xr:uid="{00000000-0005-0000-0000-000076940000}"/>
    <cellStyle name="Migliaia 51 5 4 5" xfId="21554" xr:uid="{00000000-0005-0000-0000-000077940000}"/>
    <cellStyle name="Migliaia 51 5 4 6" xfId="30599" xr:uid="{00000000-0005-0000-0000-000078940000}"/>
    <cellStyle name="Migliaia 51 5 4 7" xfId="46902" xr:uid="{00000000-0005-0000-0000-000079940000}"/>
    <cellStyle name="Migliaia 51 5 4 8" xfId="49918" xr:uid="{00000000-0005-0000-0000-00007A940000}"/>
    <cellStyle name="Migliaia 51 5 5" xfId="17204" xr:uid="{00000000-0005-0000-0000-00007B940000}"/>
    <cellStyle name="Migliaia 51 5 5 2" xfId="30743" xr:uid="{00000000-0005-0000-0000-00007C940000}"/>
    <cellStyle name="Migliaia 51 5 5 2 2" xfId="36359" xr:uid="{00000000-0005-0000-0000-00007D940000}"/>
    <cellStyle name="Migliaia 51 5 5 2 3" xfId="41661" xr:uid="{00000000-0005-0000-0000-00007E940000}"/>
    <cellStyle name="Migliaia 51 5 5 3" xfId="33718" xr:uid="{00000000-0005-0000-0000-00007F940000}"/>
    <cellStyle name="Migliaia 51 5 5 4" xfId="39010" xr:uid="{00000000-0005-0000-0000-000080940000}"/>
    <cellStyle name="Migliaia 51 5 5 5" xfId="21555" xr:uid="{00000000-0005-0000-0000-000081940000}"/>
    <cellStyle name="Migliaia 51 5 6" xfId="21556" xr:uid="{00000000-0005-0000-0000-000082940000}"/>
    <cellStyle name="Migliaia 51 5 6 2" xfId="30744" xr:uid="{00000000-0005-0000-0000-000083940000}"/>
    <cellStyle name="Migliaia 51 5 6 2 2" xfId="36360" xr:uid="{00000000-0005-0000-0000-000084940000}"/>
    <cellStyle name="Migliaia 51 5 6 2 3" xfId="41662" xr:uid="{00000000-0005-0000-0000-000085940000}"/>
    <cellStyle name="Migliaia 51 5 6 3" xfId="33719" xr:uid="{00000000-0005-0000-0000-000086940000}"/>
    <cellStyle name="Migliaia 51 5 6 4" xfId="39011" xr:uid="{00000000-0005-0000-0000-000087940000}"/>
    <cellStyle name="Migliaia 51 5 7" xfId="21553" xr:uid="{00000000-0005-0000-0000-000088940000}"/>
    <cellStyle name="Migliaia 51 5 8" xfId="2604" xr:uid="{00000000-0005-0000-0000-000089940000}"/>
    <cellStyle name="Migliaia 51 6" xfId="2599" xr:uid="{00000000-0005-0000-0000-00008A940000}"/>
    <cellStyle name="Migliaia 51 6 2" xfId="4573" xr:uid="{00000000-0005-0000-0000-00008B940000}"/>
    <cellStyle name="Migliaia 51 6 2 2" xfId="6081" xr:uid="{00000000-0005-0000-0000-00008C940000}"/>
    <cellStyle name="Migliaia 51 6 2 3" xfId="14941" xr:uid="{00000000-0005-0000-0000-00008D940000}"/>
    <cellStyle name="Migliaia 51 6 2 4" xfId="17207" xr:uid="{00000000-0005-0000-0000-00008E940000}"/>
    <cellStyle name="Migliaia 51 6 2 5" xfId="28743" xr:uid="{00000000-0005-0000-0000-00008F940000}"/>
    <cellStyle name="Migliaia 51 6 2 6" xfId="13048" xr:uid="{00000000-0005-0000-0000-000090940000}"/>
    <cellStyle name="Migliaia 51 6 3" xfId="5833" xr:uid="{00000000-0005-0000-0000-000091940000}"/>
    <cellStyle name="Migliaia 51 6 3 2" xfId="31734" xr:uid="{00000000-0005-0000-0000-000092940000}"/>
    <cellStyle name="Migliaia 51 6 3 2 2" xfId="36894" xr:uid="{00000000-0005-0000-0000-000093940000}"/>
    <cellStyle name="Migliaia 51 6 3 2 3" xfId="42196" xr:uid="{00000000-0005-0000-0000-000094940000}"/>
    <cellStyle name="Migliaia 51 6 3 3" xfId="34243" xr:uid="{00000000-0005-0000-0000-000095940000}"/>
    <cellStyle name="Migliaia 51 6 3 4" xfId="39545" xr:uid="{00000000-0005-0000-0000-000096940000}"/>
    <cellStyle name="Migliaia 51 6 4" xfId="17206" xr:uid="{00000000-0005-0000-0000-000097940000}"/>
    <cellStyle name="Migliaia 51 6 4 2" xfId="36361" xr:uid="{00000000-0005-0000-0000-000098940000}"/>
    <cellStyle name="Migliaia 51 6 4 3" xfId="41663" xr:uid="{00000000-0005-0000-0000-000099940000}"/>
    <cellStyle name="Migliaia 51 6 4 4" xfId="30745" xr:uid="{00000000-0005-0000-0000-00009A940000}"/>
    <cellStyle name="Migliaia 51 6 5" xfId="33720" xr:uid="{00000000-0005-0000-0000-00009B940000}"/>
    <cellStyle name="Migliaia 51 6 6" xfId="39012" xr:uid="{00000000-0005-0000-0000-00009C940000}"/>
    <cellStyle name="Migliaia 51 6 7" xfId="13047" xr:uid="{00000000-0005-0000-0000-00009D940000}"/>
    <cellStyle name="Migliaia 51 7" xfId="4151" xr:uid="{00000000-0005-0000-0000-00009E940000}"/>
    <cellStyle name="Migliaia 51 7 2" xfId="10621" xr:uid="{00000000-0005-0000-0000-00009F940000}"/>
    <cellStyle name="Migliaia 51 7 2 2" xfId="31735" xr:uid="{00000000-0005-0000-0000-0000A0940000}"/>
    <cellStyle name="Migliaia 51 7 2 2 2" xfId="36895" xr:uid="{00000000-0005-0000-0000-0000A1940000}"/>
    <cellStyle name="Migliaia 51 7 2 2 3" xfId="42197" xr:uid="{00000000-0005-0000-0000-0000A2940000}"/>
    <cellStyle name="Migliaia 51 7 2 3" xfId="34244" xr:uid="{00000000-0005-0000-0000-0000A3940000}"/>
    <cellStyle name="Migliaia 51 7 2 4" xfId="39546" xr:uid="{00000000-0005-0000-0000-0000A4940000}"/>
    <cellStyle name="Migliaia 51 7 3" xfId="17208" xr:uid="{00000000-0005-0000-0000-0000A5940000}"/>
    <cellStyle name="Migliaia 51 7 3 2" xfId="36362" xr:uid="{00000000-0005-0000-0000-0000A6940000}"/>
    <cellStyle name="Migliaia 51 7 3 3" xfId="41664" xr:uid="{00000000-0005-0000-0000-0000A7940000}"/>
    <cellStyle name="Migliaia 51 7 3 4" xfId="30746" xr:uid="{00000000-0005-0000-0000-0000A8940000}"/>
    <cellStyle name="Migliaia 51 7 4" xfId="33721" xr:uid="{00000000-0005-0000-0000-0000A9940000}"/>
    <cellStyle name="Migliaia 51 7 5" xfId="39013" xr:uid="{00000000-0005-0000-0000-0000AA940000}"/>
    <cellStyle name="Migliaia 51 7 6" xfId="13049" xr:uid="{00000000-0005-0000-0000-0000AB940000}"/>
    <cellStyle name="Migliaia 51 8" xfId="3745" xr:uid="{00000000-0005-0000-0000-0000AC940000}"/>
    <cellStyle name="Migliaia 51 8 2" xfId="10326" xr:uid="{00000000-0005-0000-0000-0000AD940000}"/>
    <cellStyle name="Migliaia 51 8 2 2" xfId="31736" xr:uid="{00000000-0005-0000-0000-0000AE940000}"/>
    <cellStyle name="Migliaia 51 8 2 2 2" xfId="36896" xr:uid="{00000000-0005-0000-0000-0000AF940000}"/>
    <cellStyle name="Migliaia 51 8 2 2 3" xfId="42198" xr:uid="{00000000-0005-0000-0000-0000B0940000}"/>
    <cellStyle name="Migliaia 51 8 2 3" xfId="34245" xr:uid="{00000000-0005-0000-0000-0000B1940000}"/>
    <cellStyle name="Migliaia 51 8 2 4" xfId="39547" xr:uid="{00000000-0005-0000-0000-0000B2940000}"/>
    <cellStyle name="Migliaia 51 8 3" xfId="17209" xr:uid="{00000000-0005-0000-0000-0000B3940000}"/>
    <cellStyle name="Migliaia 51 8 3 2" xfId="36363" xr:uid="{00000000-0005-0000-0000-0000B4940000}"/>
    <cellStyle name="Migliaia 51 8 3 3" xfId="41665" xr:uid="{00000000-0005-0000-0000-0000B5940000}"/>
    <cellStyle name="Migliaia 51 8 3 4" xfId="30747" xr:uid="{00000000-0005-0000-0000-0000B6940000}"/>
    <cellStyle name="Migliaia 51 8 4" xfId="33722" xr:uid="{00000000-0005-0000-0000-0000B7940000}"/>
    <cellStyle name="Migliaia 51 8 5" xfId="39014" xr:uid="{00000000-0005-0000-0000-0000B8940000}"/>
    <cellStyle name="Migliaia 51 8 6" xfId="13050" xr:uid="{00000000-0005-0000-0000-0000B9940000}"/>
    <cellStyle name="Migliaia 51 9" xfId="13531" xr:uid="{00000000-0005-0000-0000-0000BA940000}"/>
    <cellStyle name="Migliaia 51 9 2" xfId="30748" xr:uid="{00000000-0005-0000-0000-0000BB940000}"/>
    <cellStyle name="Migliaia 51 9 2 2" xfId="36364" xr:uid="{00000000-0005-0000-0000-0000BC940000}"/>
    <cellStyle name="Migliaia 51 9 2 3" xfId="41666" xr:uid="{00000000-0005-0000-0000-0000BD940000}"/>
    <cellStyle name="Migliaia 51 9 3" xfId="33723" xr:uid="{00000000-0005-0000-0000-0000BE940000}"/>
    <cellStyle name="Migliaia 51 9 4" xfId="39015" xr:uid="{00000000-0005-0000-0000-0000BF940000}"/>
    <cellStyle name="Migliaia 52" xfId="647" xr:uid="{00000000-0005-0000-0000-0000C0940000}"/>
    <cellStyle name="Migliaia 52 10" xfId="17210" xr:uid="{00000000-0005-0000-0000-0000C1940000}"/>
    <cellStyle name="Migliaia 52 10 2" xfId="36365" xr:uid="{00000000-0005-0000-0000-0000C2940000}"/>
    <cellStyle name="Migliaia 52 10 3" xfId="41667" xr:uid="{00000000-0005-0000-0000-0000C3940000}"/>
    <cellStyle name="Migliaia 52 10 4" xfId="30749" xr:uid="{00000000-0005-0000-0000-0000C4940000}"/>
    <cellStyle name="Migliaia 52 11" xfId="33724" xr:uid="{00000000-0005-0000-0000-0000C5940000}"/>
    <cellStyle name="Migliaia 52 12" xfId="39016" xr:uid="{00000000-0005-0000-0000-0000C6940000}"/>
    <cellStyle name="Migliaia 52 13" xfId="1922" xr:uid="{00000000-0005-0000-0000-0000C7940000}"/>
    <cellStyle name="Migliaia 52 2" xfId="648" xr:uid="{00000000-0005-0000-0000-0000C8940000}"/>
    <cellStyle name="Migliaia 52 2 2" xfId="2606" xr:uid="{00000000-0005-0000-0000-0000C9940000}"/>
    <cellStyle name="Migliaia 52 2 2 2" xfId="4580" xr:uid="{00000000-0005-0000-0000-0000CA940000}"/>
    <cellStyle name="Migliaia 52 2 2 2 2" xfId="10714" xr:uid="{00000000-0005-0000-0000-0000CB940000}"/>
    <cellStyle name="Migliaia 52 2 2 2 2 2" xfId="36366" xr:uid="{00000000-0005-0000-0000-0000CC940000}"/>
    <cellStyle name="Migliaia 52 2 2 2 2 3" xfId="41668" xr:uid="{00000000-0005-0000-0000-0000CD940000}"/>
    <cellStyle name="Migliaia 52 2 2 2 3" xfId="14810" xr:uid="{00000000-0005-0000-0000-0000CE940000}"/>
    <cellStyle name="Migliaia 52 2 2 2 4" xfId="17213" xr:uid="{00000000-0005-0000-0000-0000CF940000}"/>
    <cellStyle name="Migliaia 52 2 2 2 4 2" xfId="39017" xr:uid="{00000000-0005-0000-0000-0000D0940000}"/>
    <cellStyle name="Migliaia 52 2 2 2 5" xfId="13051" xr:uid="{00000000-0005-0000-0000-0000D1940000}"/>
    <cellStyle name="Migliaia 52 2 2 3" xfId="7939" xr:uid="{00000000-0005-0000-0000-0000D2940000}"/>
    <cellStyle name="Migliaia 52 2 2 3 2" xfId="31737" xr:uid="{00000000-0005-0000-0000-0000D3940000}"/>
    <cellStyle name="Migliaia 52 2 2 3 2 2" xfId="36897" xr:uid="{00000000-0005-0000-0000-0000D4940000}"/>
    <cellStyle name="Migliaia 52 2 2 3 2 3" xfId="42199" xr:uid="{00000000-0005-0000-0000-0000D5940000}"/>
    <cellStyle name="Migliaia 52 2 2 3 3" xfId="34246" xr:uid="{00000000-0005-0000-0000-0000D6940000}"/>
    <cellStyle name="Migliaia 52 2 2 3 4" xfId="39548" xr:uid="{00000000-0005-0000-0000-0000D7940000}"/>
    <cellStyle name="Migliaia 52 2 2 4" xfId="7137" xr:uid="{00000000-0005-0000-0000-0000D8940000}"/>
    <cellStyle name="Migliaia 52 2 2 4 2" xfId="17910" xr:uid="{00000000-0005-0000-0000-0000D9940000}"/>
    <cellStyle name="Migliaia 52 2 2 4 3" xfId="43504" xr:uid="{00000000-0005-0000-0000-0000DA940000}"/>
    <cellStyle name="Migliaia 52 2 2 4 4" xfId="46903" xr:uid="{00000000-0005-0000-0000-0000DB940000}"/>
    <cellStyle name="Migliaia 52 2 2 4 5" xfId="49919" xr:uid="{00000000-0005-0000-0000-0000DC940000}"/>
    <cellStyle name="Migliaia 52 2 2 5" xfId="17212" xr:uid="{00000000-0005-0000-0000-0000DD940000}"/>
    <cellStyle name="Migliaia 52 2 2 6" xfId="21558" xr:uid="{00000000-0005-0000-0000-0000DE940000}"/>
    <cellStyle name="Migliaia 52 2 3" xfId="4155" xr:uid="{00000000-0005-0000-0000-0000DF940000}"/>
    <cellStyle name="Migliaia 52 2 3 2" xfId="10625" xr:uid="{00000000-0005-0000-0000-0000E0940000}"/>
    <cellStyle name="Migliaia 52 2 3 2 2" xfId="31738" xr:uid="{00000000-0005-0000-0000-0000E1940000}"/>
    <cellStyle name="Migliaia 52 2 3 2 2 2" xfId="36898" xr:uid="{00000000-0005-0000-0000-0000E2940000}"/>
    <cellStyle name="Migliaia 52 2 3 2 2 3" xfId="42200" xr:uid="{00000000-0005-0000-0000-0000E3940000}"/>
    <cellStyle name="Migliaia 52 2 3 2 3" xfId="34247" xr:uid="{00000000-0005-0000-0000-0000E4940000}"/>
    <cellStyle name="Migliaia 52 2 3 2 4" xfId="39549" xr:uid="{00000000-0005-0000-0000-0000E5940000}"/>
    <cellStyle name="Migliaia 52 2 3 3" xfId="17214" xr:uid="{00000000-0005-0000-0000-0000E6940000}"/>
    <cellStyle name="Migliaia 52 2 3 3 2" xfId="36367" xr:uid="{00000000-0005-0000-0000-0000E7940000}"/>
    <cellStyle name="Migliaia 52 2 3 3 3" xfId="41669" xr:uid="{00000000-0005-0000-0000-0000E8940000}"/>
    <cellStyle name="Migliaia 52 2 3 3 4" xfId="30750" xr:uid="{00000000-0005-0000-0000-0000E9940000}"/>
    <cellStyle name="Migliaia 52 2 3 4" xfId="33725" xr:uid="{00000000-0005-0000-0000-0000EA940000}"/>
    <cellStyle name="Migliaia 52 2 3 5" xfId="39018" xr:uid="{00000000-0005-0000-0000-0000EB940000}"/>
    <cellStyle name="Migliaia 52 2 3 6" xfId="13052" xr:uid="{00000000-0005-0000-0000-0000EC940000}"/>
    <cellStyle name="Migliaia 52 2 4" xfId="3750" xr:uid="{00000000-0005-0000-0000-0000ED940000}"/>
    <cellStyle name="Migliaia 52 2 4 2" xfId="10330" xr:uid="{00000000-0005-0000-0000-0000EE940000}"/>
    <cellStyle name="Migliaia 52 2 4 2 2" xfId="36368" xr:uid="{00000000-0005-0000-0000-0000EF940000}"/>
    <cellStyle name="Migliaia 52 2 4 2 3" xfId="41670" xr:uid="{00000000-0005-0000-0000-0000F0940000}"/>
    <cellStyle name="Migliaia 52 2 4 3" xfId="14996" xr:uid="{00000000-0005-0000-0000-0000F1940000}"/>
    <cellStyle name="Migliaia 52 2 4 4" xfId="17215" xr:uid="{00000000-0005-0000-0000-0000F2940000}"/>
    <cellStyle name="Migliaia 52 2 4 4 2" xfId="39019" xr:uid="{00000000-0005-0000-0000-0000F3940000}"/>
    <cellStyle name="Migliaia 52 2 4 5" xfId="13053" xr:uid="{00000000-0005-0000-0000-0000F4940000}"/>
    <cellStyle name="Migliaia 52 2 5" xfId="9454" xr:uid="{00000000-0005-0000-0000-0000F5940000}"/>
    <cellStyle name="Migliaia 52 2 5 2" xfId="30752" xr:uid="{00000000-0005-0000-0000-0000F6940000}"/>
    <cellStyle name="Migliaia 52 2 5 2 2" xfId="36369" xr:uid="{00000000-0005-0000-0000-0000F7940000}"/>
    <cellStyle name="Migliaia 52 2 5 2 3" xfId="41671" xr:uid="{00000000-0005-0000-0000-0000F8940000}"/>
    <cellStyle name="Migliaia 52 2 5 3" xfId="33727" xr:uid="{00000000-0005-0000-0000-0000F9940000}"/>
    <cellStyle name="Migliaia 52 2 5 4" xfId="39020" xr:uid="{00000000-0005-0000-0000-0000FA940000}"/>
    <cellStyle name="Migliaia 52 2 6" xfId="17211" xr:uid="{00000000-0005-0000-0000-0000FB940000}"/>
    <cellStyle name="Migliaia 52 2 6 2" xfId="30753" xr:uid="{00000000-0005-0000-0000-0000FC940000}"/>
    <cellStyle name="Migliaia 52 2 6 2 2" xfId="36370" xr:uid="{00000000-0005-0000-0000-0000FD940000}"/>
    <cellStyle name="Migliaia 52 2 6 2 3" xfId="41672" xr:uid="{00000000-0005-0000-0000-0000FE940000}"/>
    <cellStyle name="Migliaia 52 2 6 3" xfId="33728" xr:uid="{00000000-0005-0000-0000-0000FF940000}"/>
    <cellStyle name="Migliaia 52 2 6 4" xfId="39021" xr:uid="{00000000-0005-0000-0000-000000950000}"/>
    <cellStyle name="Migliaia 52 2 6 5" xfId="21560" xr:uid="{00000000-0005-0000-0000-000001950000}"/>
    <cellStyle name="Migliaia 52 2 7" xfId="21557" xr:uid="{00000000-0005-0000-0000-000002950000}"/>
    <cellStyle name="Migliaia 52 2 8" xfId="1923" xr:uid="{00000000-0005-0000-0000-000003950000}"/>
    <cellStyle name="Migliaia 52 3" xfId="649" xr:uid="{00000000-0005-0000-0000-000004950000}"/>
    <cellStyle name="Migliaia 52 3 10" xfId="21561" xr:uid="{00000000-0005-0000-0000-000005950000}"/>
    <cellStyle name="Migliaia 52 3 11" xfId="13054" xr:uid="{00000000-0005-0000-0000-000006950000}"/>
    <cellStyle name="Migliaia 52 3 12" xfId="1924" xr:uid="{00000000-0005-0000-0000-000007950000}"/>
    <cellStyle name="Migliaia 52 3 2" xfId="650" xr:uid="{00000000-0005-0000-0000-000008950000}"/>
    <cellStyle name="Migliaia 52 3 2 2" xfId="4582" xr:uid="{00000000-0005-0000-0000-000009950000}"/>
    <cellStyle name="Migliaia 52 3 2 2 2" xfId="8378" xr:uid="{00000000-0005-0000-0000-00000A950000}"/>
    <cellStyle name="Migliaia 52 3 2 2 2 2" xfId="14811" xr:uid="{00000000-0005-0000-0000-00000B950000}"/>
    <cellStyle name="Migliaia 52 3 2 2 2 2 2" xfId="18195" xr:uid="{00000000-0005-0000-0000-00000C950000}"/>
    <cellStyle name="Migliaia 52 3 2 2 2 2 2 2" xfId="36371" xr:uid="{00000000-0005-0000-0000-00000D950000}"/>
    <cellStyle name="Migliaia 52 3 2 2 2 2 3" xfId="41673" xr:uid="{00000000-0005-0000-0000-00000E950000}"/>
    <cellStyle name="Migliaia 52 3 2 2 2 2 4" xfId="30754" xr:uid="{00000000-0005-0000-0000-00000F950000}"/>
    <cellStyle name="Migliaia 52 3 2 2 2 3" xfId="33729" xr:uid="{00000000-0005-0000-0000-000010950000}"/>
    <cellStyle name="Migliaia 52 3 2 2 2 4" xfId="39022" xr:uid="{00000000-0005-0000-0000-000011950000}"/>
    <cellStyle name="Migliaia 52 3 2 2 2 5" xfId="42587" xr:uid="{00000000-0005-0000-0000-000012950000}"/>
    <cellStyle name="Migliaia 52 3 2 2 2 6" xfId="47201" xr:uid="{00000000-0005-0000-0000-000013950000}"/>
    <cellStyle name="Migliaia 52 3 2 2 2 7" xfId="50217" xr:uid="{00000000-0005-0000-0000-000014950000}"/>
    <cellStyle name="Migliaia 52 3 2 2 2 8" xfId="13994" xr:uid="{00000000-0005-0000-0000-000015950000}"/>
    <cellStyle name="Migliaia 52 3 2 2 3" xfId="8455" xr:uid="{00000000-0005-0000-0000-000016950000}"/>
    <cellStyle name="Migliaia 52 3 2 2 4" xfId="7138" xr:uid="{00000000-0005-0000-0000-000017950000}"/>
    <cellStyle name="Migliaia 52 3 2 2 4 2" xfId="17911" xr:uid="{00000000-0005-0000-0000-000018950000}"/>
    <cellStyle name="Migliaia 52 3 2 2 4 3" xfId="42991" xr:uid="{00000000-0005-0000-0000-000019950000}"/>
    <cellStyle name="Migliaia 52 3 2 2 4 4" xfId="46904" xr:uid="{00000000-0005-0000-0000-00001A950000}"/>
    <cellStyle name="Migliaia 52 3 2 2 4 5" xfId="49920" xr:uid="{00000000-0005-0000-0000-00001B950000}"/>
    <cellStyle name="Migliaia 52 3 2 2 5" xfId="17218" xr:uid="{00000000-0005-0000-0000-00001C950000}"/>
    <cellStyle name="Migliaia 52 3 2 2 6" xfId="21563" xr:uid="{00000000-0005-0000-0000-00001D950000}"/>
    <cellStyle name="Migliaia 52 3 2 3" xfId="3752" xr:uid="{00000000-0005-0000-0000-00001E950000}"/>
    <cellStyle name="Migliaia 52 3 2 3 2" xfId="8704" xr:uid="{00000000-0005-0000-0000-00001F950000}"/>
    <cellStyle name="Migliaia 52 3 2 3 2 2" xfId="36372" xr:uid="{00000000-0005-0000-0000-000020950000}"/>
    <cellStyle name="Migliaia 52 3 2 3 2 3" xfId="41674" xr:uid="{00000000-0005-0000-0000-000021950000}"/>
    <cellStyle name="Migliaia 52 3 2 3 2 4" xfId="30755" xr:uid="{00000000-0005-0000-0000-000022950000}"/>
    <cellStyle name="Migliaia 52 3 2 3 3" xfId="8379" xr:uid="{00000000-0005-0000-0000-000023950000}"/>
    <cellStyle name="Migliaia 52 3 2 3 4" xfId="17219" xr:uid="{00000000-0005-0000-0000-000024950000}"/>
    <cellStyle name="Migliaia 52 3 2 3 4 2" xfId="39023" xr:uid="{00000000-0005-0000-0000-000025950000}"/>
    <cellStyle name="Migliaia 52 3 2 3 5" xfId="13055" xr:uid="{00000000-0005-0000-0000-000026950000}"/>
    <cellStyle name="Migliaia 52 3 2 4" xfId="7728" xr:uid="{00000000-0005-0000-0000-000027950000}"/>
    <cellStyle name="Migliaia 52 3 2 4 2" xfId="14411" xr:uid="{00000000-0005-0000-0000-000028950000}"/>
    <cellStyle name="Migliaia 52 3 2 4 2 2" xfId="36373" xr:uid="{00000000-0005-0000-0000-000029950000}"/>
    <cellStyle name="Migliaia 52 3 2 4 2 3" xfId="41675" xr:uid="{00000000-0005-0000-0000-00002A950000}"/>
    <cellStyle name="Migliaia 52 3 2 4 3" xfId="33731" xr:uid="{00000000-0005-0000-0000-00002B950000}"/>
    <cellStyle name="Migliaia 52 3 2 4 4" xfId="39024" xr:uid="{00000000-0005-0000-0000-00002C950000}"/>
    <cellStyle name="Migliaia 52 3 2 4 5" xfId="13534" xr:uid="{00000000-0005-0000-0000-00002D950000}"/>
    <cellStyle name="Migliaia 52 3 2 5" xfId="13589" xr:uid="{00000000-0005-0000-0000-00002E950000}"/>
    <cellStyle name="Migliaia 52 3 2 5 2" xfId="30757" xr:uid="{00000000-0005-0000-0000-00002F950000}"/>
    <cellStyle name="Migliaia 52 3 2 5 2 2" xfId="36374" xr:uid="{00000000-0005-0000-0000-000030950000}"/>
    <cellStyle name="Migliaia 52 3 2 5 2 3" xfId="41676" xr:uid="{00000000-0005-0000-0000-000031950000}"/>
    <cellStyle name="Migliaia 52 3 2 5 3" xfId="33732" xr:uid="{00000000-0005-0000-0000-000032950000}"/>
    <cellStyle name="Migliaia 52 3 2 5 4" xfId="39025" xr:uid="{00000000-0005-0000-0000-000033950000}"/>
    <cellStyle name="Migliaia 52 3 2 6" xfId="17217" xr:uid="{00000000-0005-0000-0000-000034950000}"/>
    <cellStyle name="Migliaia 52 3 2 6 2" xfId="30758" xr:uid="{00000000-0005-0000-0000-000035950000}"/>
    <cellStyle name="Migliaia 52 3 2 6 2 2" xfId="36375" xr:uid="{00000000-0005-0000-0000-000036950000}"/>
    <cellStyle name="Migliaia 52 3 2 6 2 3" xfId="41677" xr:uid="{00000000-0005-0000-0000-000037950000}"/>
    <cellStyle name="Migliaia 52 3 2 6 3" xfId="33733" xr:uid="{00000000-0005-0000-0000-000038950000}"/>
    <cellStyle name="Migliaia 52 3 2 6 4" xfId="39026" xr:uid="{00000000-0005-0000-0000-000039950000}"/>
    <cellStyle name="Migliaia 52 3 2 6 5" xfId="21567" xr:uid="{00000000-0005-0000-0000-00003A950000}"/>
    <cellStyle name="Migliaia 52 3 2 7" xfId="21562" xr:uid="{00000000-0005-0000-0000-00003B950000}"/>
    <cellStyle name="Migliaia 52 3 2 8" xfId="2608" xr:uid="{00000000-0005-0000-0000-00003C950000}"/>
    <cellStyle name="Migliaia 52 3 3" xfId="2607" xr:uid="{00000000-0005-0000-0000-00003D950000}"/>
    <cellStyle name="Migliaia 52 3 3 2" xfId="4581" xr:uid="{00000000-0005-0000-0000-00003E950000}"/>
    <cellStyle name="Migliaia 52 3 3 2 2" xfId="6084" xr:uid="{00000000-0005-0000-0000-00003F950000}"/>
    <cellStyle name="Migliaia 52 3 3 2 2 2" xfId="36377" xr:uid="{00000000-0005-0000-0000-000040950000}"/>
    <cellStyle name="Migliaia 52 3 3 2 2 3" xfId="41679" xr:uid="{00000000-0005-0000-0000-000041950000}"/>
    <cellStyle name="Migliaia 52 3 3 2 3" xfId="14563" xr:uid="{00000000-0005-0000-0000-000042950000}"/>
    <cellStyle name="Migliaia 52 3 3 2 4" xfId="17221" xr:uid="{00000000-0005-0000-0000-000043950000}"/>
    <cellStyle name="Migliaia 52 3 3 2 4 2" xfId="39028" xr:uid="{00000000-0005-0000-0000-000044950000}"/>
    <cellStyle name="Migliaia 52 3 3 2 5" xfId="13057" xr:uid="{00000000-0005-0000-0000-000045950000}"/>
    <cellStyle name="Migliaia 52 3 3 3" xfId="5836" xr:uid="{00000000-0005-0000-0000-000046950000}"/>
    <cellStyle name="Migliaia 52 3 3 3 2" xfId="30761" xr:uid="{00000000-0005-0000-0000-000047950000}"/>
    <cellStyle name="Migliaia 52 3 3 3 2 2" xfId="36378" xr:uid="{00000000-0005-0000-0000-000048950000}"/>
    <cellStyle name="Migliaia 52 3 3 3 2 3" xfId="41680" xr:uid="{00000000-0005-0000-0000-000049950000}"/>
    <cellStyle name="Migliaia 52 3 3 3 3" xfId="33736" xr:uid="{00000000-0005-0000-0000-00004A950000}"/>
    <cellStyle name="Migliaia 52 3 3 3 4" xfId="39029" xr:uid="{00000000-0005-0000-0000-00004B950000}"/>
    <cellStyle name="Migliaia 52 3 3 4" xfId="17220" xr:uid="{00000000-0005-0000-0000-00004C950000}"/>
    <cellStyle name="Migliaia 52 3 3 4 2" xfId="30762" xr:uid="{00000000-0005-0000-0000-00004D950000}"/>
    <cellStyle name="Migliaia 52 3 3 4 2 2" xfId="36379" xr:uid="{00000000-0005-0000-0000-00004E950000}"/>
    <cellStyle name="Migliaia 52 3 3 4 2 3" xfId="41681" xr:uid="{00000000-0005-0000-0000-00004F950000}"/>
    <cellStyle name="Migliaia 52 3 3 4 3" xfId="33737" xr:uid="{00000000-0005-0000-0000-000050950000}"/>
    <cellStyle name="Migliaia 52 3 3 4 4" xfId="39030" xr:uid="{00000000-0005-0000-0000-000051950000}"/>
    <cellStyle name="Migliaia 52 3 3 4 5" xfId="21571" xr:uid="{00000000-0005-0000-0000-000052950000}"/>
    <cellStyle name="Migliaia 52 3 3 5" xfId="21572" xr:uid="{00000000-0005-0000-0000-000053950000}"/>
    <cellStyle name="Migliaia 52 3 3 5 2" xfId="30763" xr:uid="{00000000-0005-0000-0000-000054950000}"/>
    <cellStyle name="Migliaia 52 3 3 5 2 2" xfId="36380" xr:uid="{00000000-0005-0000-0000-000055950000}"/>
    <cellStyle name="Migliaia 52 3 3 5 2 3" xfId="41682" xr:uid="{00000000-0005-0000-0000-000056950000}"/>
    <cellStyle name="Migliaia 52 3 3 5 3" xfId="33738" xr:uid="{00000000-0005-0000-0000-000057950000}"/>
    <cellStyle name="Migliaia 52 3 3 5 4" xfId="39031" xr:uid="{00000000-0005-0000-0000-000058950000}"/>
    <cellStyle name="Migliaia 52 3 3 6" xfId="30759" xr:uid="{00000000-0005-0000-0000-000059950000}"/>
    <cellStyle name="Migliaia 52 3 3 6 2" xfId="36376" xr:uid="{00000000-0005-0000-0000-00005A950000}"/>
    <cellStyle name="Migliaia 52 3 3 6 3" xfId="41678" xr:uid="{00000000-0005-0000-0000-00005B950000}"/>
    <cellStyle name="Migliaia 52 3 3 7" xfId="33734" xr:uid="{00000000-0005-0000-0000-00005C950000}"/>
    <cellStyle name="Migliaia 52 3 3 8" xfId="39027" xr:uid="{00000000-0005-0000-0000-00005D950000}"/>
    <cellStyle name="Migliaia 52 3 3 9" xfId="13056" xr:uid="{00000000-0005-0000-0000-00005E950000}"/>
    <cellStyle name="Migliaia 52 3 4" xfId="3312" xr:uid="{00000000-0005-0000-0000-00005F950000}"/>
    <cellStyle name="Migliaia 52 3 4 2" xfId="4822" xr:uid="{00000000-0005-0000-0000-000060950000}"/>
    <cellStyle name="Migliaia 52 3 4 2 2" xfId="10774" xr:uid="{00000000-0005-0000-0000-000061950000}"/>
    <cellStyle name="Migliaia 52 3 4 2 3" xfId="14882" xr:uid="{00000000-0005-0000-0000-000062950000}"/>
    <cellStyle name="Migliaia 52 3 4 2 4" xfId="17223" xr:uid="{00000000-0005-0000-0000-000063950000}"/>
    <cellStyle name="Migliaia 52 3 4 2 5" xfId="28744" xr:uid="{00000000-0005-0000-0000-000064950000}"/>
    <cellStyle name="Migliaia 52 3 4 2 6" xfId="13059" xr:uid="{00000000-0005-0000-0000-000065950000}"/>
    <cellStyle name="Migliaia 52 3 4 3" xfId="10022" xr:uid="{00000000-0005-0000-0000-000066950000}"/>
    <cellStyle name="Migliaia 52 3 4 3 2" xfId="31739" xr:uid="{00000000-0005-0000-0000-000067950000}"/>
    <cellStyle name="Migliaia 52 3 4 3 2 2" xfId="36899" xr:uid="{00000000-0005-0000-0000-000068950000}"/>
    <cellStyle name="Migliaia 52 3 4 3 2 3" xfId="42201" xr:uid="{00000000-0005-0000-0000-000069950000}"/>
    <cellStyle name="Migliaia 52 3 4 3 3" xfId="34248" xr:uid="{00000000-0005-0000-0000-00006A950000}"/>
    <cellStyle name="Migliaia 52 3 4 3 4" xfId="39550" xr:uid="{00000000-0005-0000-0000-00006B950000}"/>
    <cellStyle name="Migliaia 52 3 4 4" xfId="17222" xr:uid="{00000000-0005-0000-0000-00006C950000}"/>
    <cellStyle name="Migliaia 52 3 4 4 2" xfId="36381" xr:uid="{00000000-0005-0000-0000-00006D950000}"/>
    <cellStyle name="Migliaia 52 3 4 4 3" xfId="41683" xr:uid="{00000000-0005-0000-0000-00006E950000}"/>
    <cellStyle name="Migliaia 52 3 4 4 4" xfId="30764" xr:uid="{00000000-0005-0000-0000-00006F950000}"/>
    <cellStyle name="Migliaia 52 3 4 5" xfId="33739" xr:uid="{00000000-0005-0000-0000-000070950000}"/>
    <cellStyle name="Migliaia 52 3 4 6" xfId="39032" xr:uid="{00000000-0005-0000-0000-000071950000}"/>
    <cellStyle name="Migliaia 52 3 4 7" xfId="13058" xr:uid="{00000000-0005-0000-0000-000072950000}"/>
    <cellStyle name="Migliaia 52 3 5" xfId="4156" xr:uid="{00000000-0005-0000-0000-000073950000}"/>
    <cellStyle name="Migliaia 52 3 5 2" xfId="10626" xr:uid="{00000000-0005-0000-0000-000074950000}"/>
    <cellStyle name="Migliaia 52 3 5 2 2" xfId="31740" xr:uid="{00000000-0005-0000-0000-000075950000}"/>
    <cellStyle name="Migliaia 52 3 5 2 2 2" xfId="36900" xr:uid="{00000000-0005-0000-0000-000076950000}"/>
    <cellStyle name="Migliaia 52 3 5 2 2 3" xfId="42202" xr:uid="{00000000-0005-0000-0000-000077950000}"/>
    <cellStyle name="Migliaia 52 3 5 2 3" xfId="34249" xr:uid="{00000000-0005-0000-0000-000078950000}"/>
    <cellStyle name="Migliaia 52 3 5 2 4" xfId="39551" xr:uid="{00000000-0005-0000-0000-000079950000}"/>
    <cellStyle name="Migliaia 52 3 5 3" xfId="17224" xr:uid="{00000000-0005-0000-0000-00007A950000}"/>
    <cellStyle name="Migliaia 52 3 5 3 2" xfId="36382" xr:uid="{00000000-0005-0000-0000-00007B950000}"/>
    <cellStyle name="Migliaia 52 3 5 3 3" xfId="41684" xr:uid="{00000000-0005-0000-0000-00007C950000}"/>
    <cellStyle name="Migliaia 52 3 5 3 4" xfId="30765" xr:uid="{00000000-0005-0000-0000-00007D950000}"/>
    <cellStyle name="Migliaia 52 3 5 4" xfId="33740" xr:uid="{00000000-0005-0000-0000-00007E950000}"/>
    <cellStyle name="Migliaia 52 3 5 5" xfId="39033" xr:uid="{00000000-0005-0000-0000-00007F950000}"/>
    <cellStyle name="Migliaia 52 3 5 6" xfId="13060" xr:uid="{00000000-0005-0000-0000-000080950000}"/>
    <cellStyle name="Migliaia 52 3 6" xfId="3751" xr:uid="{00000000-0005-0000-0000-000081950000}"/>
    <cellStyle name="Migliaia 52 3 6 2" xfId="10331" xr:uid="{00000000-0005-0000-0000-000082950000}"/>
    <cellStyle name="Migliaia 52 3 6 2 2" xfId="36383" xr:uid="{00000000-0005-0000-0000-000083950000}"/>
    <cellStyle name="Migliaia 52 3 6 2 3" xfId="41685" xr:uid="{00000000-0005-0000-0000-000084950000}"/>
    <cellStyle name="Migliaia 52 3 6 3" xfId="14911" xr:uid="{00000000-0005-0000-0000-000085950000}"/>
    <cellStyle name="Migliaia 52 3 6 4" xfId="17225" xr:uid="{00000000-0005-0000-0000-000086950000}"/>
    <cellStyle name="Migliaia 52 3 6 4 2" xfId="39034" xr:uid="{00000000-0005-0000-0000-000087950000}"/>
    <cellStyle name="Migliaia 52 3 6 5" xfId="13061" xr:uid="{00000000-0005-0000-0000-000088950000}"/>
    <cellStyle name="Migliaia 52 3 7" xfId="7453" xr:uid="{00000000-0005-0000-0000-000089950000}"/>
    <cellStyle name="Migliaia 52 3 7 2" xfId="30767" xr:uid="{00000000-0005-0000-0000-00008A950000}"/>
    <cellStyle name="Migliaia 52 3 7 2 2" xfId="36384" xr:uid="{00000000-0005-0000-0000-00008B950000}"/>
    <cellStyle name="Migliaia 52 3 7 2 3" xfId="41686" xr:uid="{00000000-0005-0000-0000-00008C950000}"/>
    <cellStyle name="Migliaia 52 3 7 3" xfId="33742" xr:uid="{00000000-0005-0000-0000-00008D950000}"/>
    <cellStyle name="Migliaia 52 3 7 4" xfId="39035" xr:uid="{00000000-0005-0000-0000-00008E950000}"/>
    <cellStyle name="Migliaia 52 3 8" xfId="13590" xr:uid="{00000000-0005-0000-0000-00008F950000}"/>
    <cellStyle name="Migliaia 52 3 8 2" xfId="30768" xr:uid="{00000000-0005-0000-0000-000090950000}"/>
    <cellStyle name="Migliaia 52 3 8 2 2" xfId="36385" xr:uid="{00000000-0005-0000-0000-000091950000}"/>
    <cellStyle name="Migliaia 52 3 8 2 3" xfId="41687" xr:uid="{00000000-0005-0000-0000-000092950000}"/>
    <cellStyle name="Migliaia 52 3 8 3" xfId="33743" xr:uid="{00000000-0005-0000-0000-000093950000}"/>
    <cellStyle name="Migliaia 52 3 8 4" xfId="39036" xr:uid="{00000000-0005-0000-0000-000094950000}"/>
    <cellStyle name="Migliaia 52 3 8 5" xfId="21577" xr:uid="{00000000-0005-0000-0000-000095950000}"/>
    <cellStyle name="Migliaia 52 3 9" xfId="17216" xr:uid="{00000000-0005-0000-0000-000096950000}"/>
    <cellStyle name="Migliaia 52 4" xfId="651" xr:uid="{00000000-0005-0000-0000-000097950000}"/>
    <cellStyle name="Migliaia 52 4 2" xfId="4583" xr:uid="{00000000-0005-0000-0000-000098950000}"/>
    <cellStyle name="Migliaia 52 4 2 2" xfId="5183" xr:uid="{00000000-0005-0000-0000-000099950000}"/>
    <cellStyle name="Migliaia 52 4 2 2 2" xfId="30769" xr:uid="{00000000-0005-0000-0000-00009A950000}"/>
    <cellStyle name="Migliaia 52 4 2 2 2 2" xfId="36386" xr:uid="{00000000-0005-0000-0000-00009B950000}"/>
    <cellStyle name="Migliaia 52 4 2 2 2 3" xfId="41688" xr:uid="{00000000-0005-0000-0000-00009C950000}"/>
    <cellStyle name="Migliaia 52 4 2 2 3" xfId="33744" xr:uid="{00000000-0005-0000-0000-00009D950000}"/>
    <cellStyle name="Migliaia 52 4 2 2 4" xfId="39037" xr:uid="{00000000-0005-0000-0000-00009E950000}"/>
    <cellStyle name="Migliaia 52 4 2 3" xfId="8380" xr:uid="{00000000-0005-0000-0000-00009F950000}"/>
    <cellStyle name="Migliaia 52 4 2 3 2" xfId="30770" xr:uid="{00000000-0005-0000-0000-0000A0950000}"/>
    <cellStyle name="Migliaia 52 4 2 3 2 2" xfId="36387" xr:uid="{00000000-0005-0000-0000-0000A1950000}"/>
    <cellStyle name="Migliaia 52 4 2 3 2 3" xfId="41689" xr:uid="{00000000-0005-0000-0000-0000A2950000}"/>
    <cellStyle name="Migliaia 52 4 2 3 3" xfId="33745" xr:uid="{00000000-0005-0000-0000-0000A3950000}"/>
    <cellStyle name="Migliaia 52 4 2 3 4" xfId="39038" xr:uid="{00000000-0005-0000-0000-0000A4950000}"/>
    <cellStyle name="Migliaia 52 4 2 4" xfId="7730" xr:uid="{00000000-0005-0000-0000-0000A5950000}"/>
    <cellStyle name="Migliaia 52 4 2 5" xfId="7140" xr:uid="{00000000-0005-0000-0000-0000A6950000}"/>
    <cellStyle name="Migliaia 52 4 2 5 2" xfId="17913" xr:uid="{00000000-0005-0000-0000-0000A7950000}"/>
    <cellStyle name="Migliaia 52 4 2 5 3" xfId="44467" xr:uid="{00000000-0005-0000-0000-0000A8950000}"/>
    <cellStyle name="Migliaia 52 4 2 5 4" xfId="46906" xr:uid="{00000000-0005-0000-0000-0000A9950000}"/>
    <cellStyle name="Migliaia 52 4 2 5 5" xfId="49922" xr:uid="{00000000-0005-0000-0000-0000AA950000}"/>
    <cellStyle name="Migliaia 52 4 2 6" xfId="17227" xr:uid="{00000000-0005-0000-0000-0000AB950000}"/>
    <cellStyle name="Migliaia 52 4 2 7" xfId="21579" xr:uid="{00000000-0005-0000-0000-0000AC950000}"/>
    <cellStyle name="Migliaia 52 4 3" xfId="5184" xr:uid="{00000000-0005-0000-0000-0000AD950000}"/>
    <cellStyle name="Migliaia 52 4 3 2" xfId="14564" xr:uid="{00000000-0005-0000-0000-0000AE950000}"/>
    <cellStyle name="Migliaia 52 4 3 2 2" xfId="36388" xr:uid="{00000000-0005-0000-0000-0000AF950000}"/>
    <cellStyle name="Migliaia 52 4 3 2 3" xfId="41690" xr:uid="{00000000-0005-0000-0000-0000B0950000}"/>
    <cellStyle name="Migliaia 52 4 3 3" xfId="33746" xr:uid="{00000000-0005-0000-0000-0000B1950000}"/>
    <cellStyle name="Migliaia 52 4 3 4" xfId="39039" xr:uid="{00000000-0005-0000-0000-0000B2950000}"/>
    <cellStyle name="Migliaia 52 4 3 5" xfId="13588" xr:uid="{00000000-0005-0000-0000-0000B3950000}"/>
    <cellStyle name="Migliaia 52 4 4" xfId="8381" xr:uid="{00000000-0005-0000-0000-0000B4950000}"/>
    <cellStyle name="Migliaia 52 4 4 2" xfId="30772" xr:uid="{00000000-0005-0000-0000-0000B5950000}"/>
    <cellStyle name="Migliaia 52 4 4 2 2" xfId="36389" xr:uid="{00000000-0005-0000-0000-0000B6950000}"/>
    <cellStyle name="Migliaia 52 4 4 2 3" xfId="41691" xr:uid="{00000000-0005-0000-0000-0000B7950000}"/>
    <cellStyle name="Migliaia 52 4 4 3" xfId="33747" xr:uid="{00000000-0005-0000-0000-0000B8950000}"/>
    <cellStyle name="Migliaia 52 4 4 4" xfId="39040" xr:uid="{00000000-0005-0000-0000-0000B9950000}"/>
    <cellStyle name="Migliaia 52 4 5" xfId="7729" xr:uid="{00000000-0005-0000-0000-0000BA950000}"/>
    <cellStyle name="Migliaia 52 4 5 2" xfId="30773" xr:uid="{00000000-0005-0000-0000-0000BB950000}"/>
    <cellStyle name="Migliaia 52 4 5 2 2" xfId="36390" xr:uid="{00000000-0005-0000-0000-0000BC950000}"/>
    <cellStyle name="Migliaia 52 4 5 2 3" xfId="41692" xr:uid="{00000000-0005-0000-0000-0000BD950000}"/>
    <cellStyle name="Migliaia 52 4 5 3" xfId="33748" xr:uid="{00000000-0005-0000-0000-0000BE950000}"/>
    <cellStyle name="Migliaia 52 4 5 4" xfId="39041" xr:uid="{00000000-0005-0000-0000-0000BF950000}"/>
    <cellStyle name="Migliaia 52 4 6" xfId="7139" xr:uid="{00000000-0005-0000-0000-0000C0950000}"/>
    <cellStyle name="Migliaia 52 4 6 2" xfId="17912" xr:uid="{00000000-0005-0000-0000-0000C1950000}"/>
    <cellStyle name="Migliaia 52 4 6 2 2" xfId="36391" xr:uid="{00000000-0005-0000-0000-0000C2950000}"/>
    <cellStyle name="Migliaia 52 4 6 2 3" xfId="41693" xr:uid="{00000000-0005-0000-0000-0000C3950000}"/>
    <cellStyle name="Migliaia 52 4 6 2 4" xfId="30774" xr:uid="{00000000-0005-0000-0000-0000C4950000}"/>
    <cellStyle name="Migliaia 52 4 6 3" xfId="33749" xr:uid="{00000000-0005-0000-0000-0000C5950000}"/>
    <cellStyle name="Migliaia 52 4 6 4" xfId="39042" xr:uid="{00000000-0005-0000-0000-0000C6950000}"/>
    <cellStyle name="Migliaia 52 4 6 5" xfId="21585" xr:uid="{00000000-0005-0000-0000-0000C7950000}"/>
    <cellStyle name="Migliaia 52 4 6 6" xfId="43440" xr:uid="{00000000-0005-0000-0000-0000C8950000}"/>
    <cellStyle name="Migliaia 52 4 6 7" xfId="46905" xr:uid="{00000000-0005-0000-0000-0000C9950000}"/>
    <cellStyle name="Migliaia 52 4 6 8" xfId="49921" xr:uid="{00000000-0005-0000-0000-0000CA950000}"/>
    <cellStyle name="Migliaia 52 4 7" xfId="17226" xr:uid="{00000000-0005-0000-0000-0000CB950000}"/>
    <cellStyle name="Migliaia 52 4 7 2" xfId="30775" xr:uid="{00000000-0005-0000-0000-0000CC950000}"/>
    <cellStyle name="Migliaia 52 4 7 2 2" xfId="36392" xr:uid="{00000000-0005-0000-0000-0000CD950000}"/>
    <cellStyle name="Migliaia 52 4 7 2 3" xfId="41694" xr:uid="{00000000-0005-0000-0000-0000CE950000}"/>
    <cellStyle name="Migliaia 52 4 7 3" xfId="33750" xr:uid="{00000000-0005-0000-0000-0000CF950000}"/>
    <cellStyle name="Migliaia 52 4 7 4" xfId="39043" xr:uid="{00000000-0005-0000-0000-0000D0950000}"/>
    <cellStyle name="Migliaia 52 4 7 5" xfId="21586" xr:uid="{00000000-0005-0000-0000-0000D1950000}"/>
    <cellStyle name="Migliaia 52 4 8" xfId="21578" xr:uid="{00000000-0005-0000-0000-0000D2950000}"/>
    <cellStyle name="Migliaia 52 4 9" xfId="2609" xr:uid="{00000000-0005-0000-0000-0000D3950000}"/>
    <cellStyle name="Migliaia 52 5" xfId="652" xr:uid="{00000000-0005-0000-0000-0000D4950000}"/>
    <cellStyle name="Migliaia 52 5 2" xfId="4584" xr:uid="{00000000-0005-0000-0000-0000D5950000}"/>
    <cellStyle name="Migliaia 52 5 2 2" xfId="14812" xr:uid="{00000000-0005-0000-0000-0000D6950000}"/>
    <cellStyle name="Migliaia 52 5 2 2 2" xfId="36393" xr:uid="{00000000-0005-0000-0000-0000D7950000}"/>
    <cellStyle name="Migliaia 52 5 2 2 3" xfId="41695" xr:uid="{00000000-0005-0000-0000-0000D8950000}"/>
    <cellStyle name="Migliaia 52 5 2 3" xfId="17229" xr:uid="{00000000-0005-0000-0000-0000D9950000}"/>
    <cellStyle name="Migliaia 52 5 2 3 2" xfId="33751" xr:uid="{00000000-0005-0000-0000-0000DA950000}"/>
    <cellStyle name="Migliaia 52 5 2 4" xfId="39044" xr:uid="{00000000-0005-0000-0000-0000DB950000}"/>
    <cellStyle name="Migliaia 52 5 2 5" xfId="13062" xr:uid="{00000000-0005-0000-0000-0000DC950000}"/>
    <cellStyle name="Migliaia 52 5 3" xfId="7731" xr:uid="{00000000-0005-0000-0000-0000DD950000}"/>
    <cellStyle name="Migliaia 52 5 3 2" xfId="30777" xr:uid="{00000000-0005-0000-0000-0000DE950000}"/>
    <cellStyle name="Migliaia 52 5 3 2 2" xfId="36394" xr:uid="{00000000-0005-0000-0000-0000DF950000}"/>
    <cellStyle name="Migliaia 52 5 3 2 3" xfId="41696" xr:uid="{00000000-0005-0000-0000-0000E0950000}"/>
    <cellStyle name="Migliaia 52 5 3 3" xfId="33752" xr:uid="{00000000-0005-0000-0000-0000E1950000}"/>
    <cellStyle name="Migliaia 52 5 3 4" xfId="39045" xr:uid="{00000000-0005-0000-0000-0000E2950000}"/>
    <cellStyle name="Migliaia 52 5 4" xfId="7141" xr:uid="{00000000-0005-0000-0000-0000E3950000}"/>
    <cellStyle name="Migliaia 52 5 4 2" xfId="17914" xr:uid="{00000000-0005-0000-0000-0000E4950000}"/>
    <cellStyle name="Migliaia 52 5 4 2 2" xfId="36395" xr:uid="{00000000-0005-0000-0000-0000E5950000}"/>
    <cellStyle name="Migliaia 52 5 4 2 3" xfId="41697" xr:uid="{00000000-0005-0000-0000-0000E6950000}"/>
    <cellStyle name="Migliaia 52 5 4 2 4" xfId="30778" xr:uid="{00000000-0005-0000-0000-0000E7950000}"/>
    <cellStyle name="Migliaia 52 5 4 3" xfId="33753" xr:uid="{00000000-0005-0000-0000-0000E8950000}"/>
    <cellStyle name="Migliaia 52 5 4 4" xfId="39046" xr:uid="{00000000-0005-0000-0000-0000E9950000}"/>
    <cellStyle name="Migliaia 52 5 4 5" xfId="21589" xr:uid="{00000000-0005-0000-0000-0000EA950000}"/>
    <cellStyle name="Migliaia 52 5 4 6" xfId="43406" xr:uid="{00000000-0005-0000-0000-0000EB950000}"/>
    <cellStyle name="Migliaia 52 5 4 7" xfId="46907" xr:uid="{00000000-0005-0000-0000-0000EC950000}"/>
    <cellStyle name="Migliaia 52 5 4 8" xfId="49923" xr:uid="{00000000-0005-0000-0000-0000ED950000}"/>
    <cellStyle name="Migliaia 52 5 5" xfId="17228" xr:uid="{00000000-0005-0000-0000-0000EE950000}"/>
    <cellStyle name="Migliaia 52 5 5 2" xfId="30779" xr:uid="{00000000-0005-0000-0000-0000EF950000}"/>
    <cellStyle name="Migliaia 52 5 5 2 2" xfId="36396" xr:uid="{00000000-0005-0000-0000-0000F0950000}"/>
    <cellStyle name="Migliaia 52 5 5 2 3" xfId="41698" xr:uid="{00000000-0005-0000-0000-0000F1950000}"/>
    <cellStyle name="Migliaia 52 5 5 3" xfId="33754" xr:uid="{00000000-0005-0000-0000-0000F2950000}"/>
    <cellStyle name="Migliaia 52 5 5 4" xfId="39047" xr:uid="{00000000-0005-0000-0000-0000F3950000}"/>
    <cellStyle name="Migliaia 52 5 5 5" xfId="21590" xr:uid="{00000000-0005-0000-0000-0000F4950000}"/>
    <cellStyle name="Migliaia 52 5 6" xfId="21591" xr:uid="{00000000-0005-0000-0000-0000F5950000}"/>
    <cellStyle name="Migliaia 52 5 6 2" xfId="30780" xr:uid="{00000000-0005-0000-0000-0000F6950000}"/>
    <cellStyle name="Migliaia 52 5 6 2 2" xfId="36397" xr:uid="{00000000-0005-0000-0000-0000F7950000}"/>
    <cellStyle name="Migliaia 52 5 6 2 3" xfId="41699" xr:uid="{00000000-0005-0000-0000-0000F8950000}"/>
    <cellStyle name="Migliaia 52 5 6 3" xfId="33755" xr:uid="{00000000-0005-0000-0000-0000F9950000}"/>
    <cellStyle name="Migliaia 52 5 6 4" xfId="39048" xr:uid="{00000000-0005-0000-0000-0000FA950000}"/>
    <cellStyle name="Migliaia 52 5 7" xfId="21587" xr:uid="{00000000-0005-0000-0000-0000FB950000}"/>
    <cellStyle name="Migliaia 52 5 8" xfId="2610" xr:uid="{00000000-0005-0000-0000-0000FC950000}"/>
    <cellStyle name="Migliaia 52 6" xfId="2605" xr:uid="{00000000-0005-0000-0000-0000FD950000}"/>
    <cellStyle name="Migliaia 52 6 2" xfId="4579" xr:uid="{00000000-0005-0000-0000-0000FE950000}"/>
    <cellStyle name="Migliaia 52 6 2 2" xfId="6083" xr:uid="{00000000-0005-0000-0000-0000FF950000}"/>
    <cellStyle name="Migliaia 52 6 2 3" xfId="14863" xr:uid="{00000000-0005-0000-0000-000000960000}"/>
    <cellStyle name="Migliaia 52 6 2 4" xfId="17231" xr:uid="{00000000-0005-0000-0000-000001960000}"/>
    <cellStyle name="Migliaia 52 6 2 5" xfId="28747" xr:uid="{00000000-0005-0000-0000-000002960000}"/>
    <cellStyle name="Migliaia 52 6 2 6" xfId="13064" xr:uid="{00000000-0005-0000-0000-000003960000}"/>
    <cellStyle name="Migliaia 52 6 3" xfId="5835" xr:uid="{00000000-0005-0000-0000-000004960000}"/>
    <cellStyle name="Migliaia 52 6 3 2" xfId="31741" xr:uid="{00000000-0005-0000-0000-000005960000}"/>
    <cellStyle name="Migliaia 52 6 3 2 2" xfId="36901" xr:uid="{00000000-0005-0000-0000-000006960000}"/>
    <cellStyle name="Migliaia 52 6 3 2 3" xfId="42203" xr:uid="{00000000-0005-0000-0000-000007960000}"/>
    <cellStyle name="Migliaia 52 6 3 3" xfId="34250" xr:uid="{00000000-0005-0000-0000-000008960000}"/>
    <cellStyle name="Migliaia 52 6 3 4" xfId="39552" xr:uid="{00000000-0005-0000-0000-000009960000}"/>
    <cellStyle name="Migliaia 52 6 4" xfId="17230" xr:uid="{00000000-0005-0000-0000-00000A960000}"/>
    <cellStyle name="Migliaia 52 6 4 2" xfId="36398" xr:uid="{00000000-0005-0000-0000-00000B960000}"/>
    <cellStyle name="Migliaia 52 6 4 3" xfId="41700" xr:uid="{00000000-0005-0000-0000-00000C960000}"/>
    <cellStyle name="Migliaia 52 6 4 4" xfId="30781" xr:uid="{00000000-0005-0000-0000-00000D960000}"/>
    <cellStyle name="Migliaia 52 6 5" xfId="33756" xr:uid="{00000000-0005-0000-0000-00000E960000}"/>
    <cellStyle name="Migliaia 52 6 6" xfId="39049" xr:uid="{00000000-0005-0000-0000-00000F960000}"/>
    <cellStyle name="Migliaia 52 6 7" xfId="13063" xr:uid="{00000000-0005-0000-0000-000010960000}"/>
    <cellStyle name="Migliaia 52 7" xfId="4154" xr:uid="{00000000-0005-0000-0000-000011960000}"/>
    <cellStyle name="Migliaia 52 7 2" xfId="10624" xr:uid="{00000000-0005-0000-0000-000012960000}"/>
    <cellStyle name="Migliaia 52 7 2 2" xfId="31742" xr:uid="{00000000-0005-0000-0000-000013960000}"/>
    <cellStyle name="Migliaia 52 7 2 2 2" xfId="36902" xr:uid="{00000000-0005-0000-0000-000014960000}"/>
    <cellStyle name="Migliaia 52 7 2 2 3" xfId="42204" xr:uid="{00000000-0005-0000-0000-000015960000}"/>
    <cellStyle name="Migliaia 52 7 2 3" xfId="34251" xr:uid="{00000000-0005-0000-0000-000016960000}"/>
    <cellStyle name="Migliaia 52 7 2 4" xfId="39553" xr:uid="{00000000-0005-0000-0000-000017960000}"/>
    <cellStyle name="Migliaia 52 7 3" xfId="17232" xr:uid="{00000000-0005-0000-0000-000018960000}"/>
    <cellStyle name="Migliaia 52 7 3 2" xfId="36399" xr:uid="{00000000-0005-0000-0000-000019960000}"/>
    <cellStyle name="Migliaia 52 7 3 3" xfId="41701" xr:uid="{00000000-0005-0000-0000-00001A960000}"/>
    <cellStyle name="Migliaia 52 7 3 4" xfId="30782" xr:uid="{00000000-0005-0000-0000-00001B960000}"/>
    <cellStyle name="Migliaia 52 7 4" xfId="33757" xr:uid="{00000000-0005-0000-0000-00001C960000}"/>
    <cellStyle name="Migliaia 52 7 5" xfId="39050" xr:uid="{00000000-0005-0000-0000-00001D960000}"/>
    <cellStyle name="Migliaia 52 7 6" xfId="13065" xr:uid="{00000000-0005-0000-0000-00001E960000}"/>
    <cellStyle name="Migliaia 52 8" xfId="3749" xr:uid="{00000000-0005-0000-0000-00001F960000}"/>
    <cellStyle name="Migliaia 52 8 2" xfId="10329" xr:uid="{00000000-0005-0000-0000-000020960000}"/>
    <cellStyle name="Migliaia 52 8 2 2" xfId="31743" xr:uid="{00000000-0005-0000-0000-000021960000}"/>
    <cellStyle name="Migliaia 52 8 2 2 2" xfId="36903" xr:uid="{00000000-0005-0000-0000-000022960000}"/>
    <cellStyle name="Migliaia 52 8 2 2 3" xfId="42205" xr:uid="{00000000-0005-0000-0000-000023960000}"/>
    <cellStyle name="Migliaia 52 8 2 3" xfId="34252" xr:uid="{00000000-0005-0000-0000-000024960000}"/>
    <cellStyle name="Migliaia 52 8 2 4" xfId="39554" xr:uid="{00000000-0005-0000-0000-000025960000}"/>
    <cellStyle name="Migliaia 52 8 3" xfId="17233" xr:uid="{00000000-0005-0000-0000-000026960000}"/>
    <cellStyle name="Migliaia 52 8 3 2" xfId="36400" xr:uid="{00000000-0005-0000-0000-000027960000}"/>
    <cellStyle name="Migliaia 52 8 3 3" xfId="41702" xr:uid="{00000000-0005-0000-0000-000028960000}"/>
    <cellStyle name="Migliaia 52 8 3 4" xfId="30783" xr:uid="{00000000-0005-0000-0000-000029960000}"/>
    <cellStyle name="Migliaia 52 8 4" xfId="33758" xr:uid="{00000000-0005-0000-0000-00002A960000}"/>
    <cellStyle name="Migliaia 52 8 5" xfId="39051" xr:uid="{00000000-0005-0000-0000-00002B960000}"/>
    <cellStyle name="Migliaia 52 8 6" xfId="13066" xr:uid="{00000000-0005-0000-0000-00002C960000}"/>
    <cellStyle name="Migliaia 52 9" xfId="13533" xr:uid="{00000000-0005-0000-0000-00002D960000}"/>
    <cellStyle name="Migliaia 52 9 2" xfId="30784" xr:uid="{00000000-0005-0000-0000-00002E960000}"/>
    <cellStyle name="Migliaia 52 9 2 2" xfId="36401" xr:uid="{00000000-0005-0000-0000-00002F960000}"/>
    <cellStyle name="Migliaia 52 9 2 3" xfId="41703" xr:uid="{00000000-0005-0000-0000-000030960000}"/>
    <cellStyle name="Migliaia 52 9 3" xfId="33759" xr:uid="{00000000-0005-0000-0000-000031960000}"/>
    <cellStyle name="Migliaia 52 9 4" xfId="39052" xr:uid="{00000000-0005-0000-0000-000032960000}"/>
    <cellStyle name="Migliaia 53" xfId="653" xr:uid="{00000000-0005-0000-0000-000033960000}"/>
    <cellStyle name="Migliaia 53 10" xfId="17234" xr:uid="{00000000-0005-0000-0000-000034960000}"/>
    <cellStyle name="Migliaia 53 10 2" xfId="36402" xr:uid="{00000000-0005-0000-0000-000035960000}"/>
    <cellStyle name="Migliaia 53 10 3" xfId="41704" xr:uid="{00000000-0005-0000-0000-000036960000}"/>
    <cellStyle name="Migliaia 53 10 4" xfId="30785" xr:uid="{00000000-0005-0000-0000-000037960000}"/>
    <cellStyle name="Migliaia 53 11" xfId="33760" xr:uid="{00000000-0005-0000-0000-000038960000}"/>
    <cellStyle name="Migliaia 53 12" xfId="39053" xr:uid="{00000000-0005-0000-0000-000039960000}"/>
    <cellStyle name="Migliaia 53 13" xfId="1925" xr:uid="{00000000-0005-0000-0000-00003A960000}"/>
    <cellStyle name="Migliaia 53 2" xfId="654" xr:uid="{00000000-0005-0000-0000-00003B960000}"/>
    <cellStyle name="Migliaia 53 2 2" xfId="2612" xr:uid="{00000000-0005-0000-0000-00003C960000}"/>
    <cellStyle name="Migliaia 53 2 2 2" xfId="4586" xr:uid="{00000000-0005-0000-0000-00003D960000}"/>
    <cellStyle name="Migliaia 53 2 2 2 2" xfId="10715" xr:uid="{00000000-0005-0000-0000-00003E960000}"/>
    <cellStyle name="Migliaia 53 2 2 2 2 2" xfId="36403" xr:uid="{00000000-0005-0000-0000-00003F960000}"/>
    <cellStyle name="Migliaia 53 2 2 2 2 3" xfId="41705" xr:uid="{00000000-0005-0000-0000-000040960000}"/>
    <cellStyle name="Migliaia 53 2 2 2 3" xfId="14813" xr:uid="{00000000-0005-0000-0000-000041960000}"/>
    <cellStyle name="Migliaia 53 2 2 2 4" xfId="17237" xr:uid="{00000000-0005-0000-0000-000042960000}"/>
    <cellStyle name="Migliaia 53 2 2 2 4 2" xfId="39054" xr:uid="{00000000-0005-0000-0000-000043960000}"/>
    <cellStyle name="Migliaia 53 2 2 2 5" xfId="13067" xr:uid="{00000000-0005-0000-0000-000044960000}"/>
    <cellStyle name="Migliaia 53 2 2 3" xfId="7940" xr:uid="{00000000-0005-0000-0000-000045960000}"/>
    <cellStyle name="Migliaia 53 2 2 3 2" xfId="31744" xr:uid="{00000000-0005-0000-0000-000046960000}"/>
    <cellStyle name="Migliaia 53 2 2 3 2 2" xfId="36904" xr:uid="{00000000-0005-0000-0000-000047960000}"/>
    <cellStyle name="Migliaia 53 2 2 3 2 3" xfId="42206" xr:uid="{00000000-0005-0000-0000-000048960000}"/>
    <cellStyle name="Migliaia 53 2 2 3 3" xfId="34253" xr:uid="{00000000-0005-0000-0000-000049960000}"/>
    <cellStyle name="Migliaia 53 2 2 3 4" xfId="39555" xr:uid="{00000000-0005-0000-0000-00004A960000}"/>
    <cellStyle name="Migliaia 53 2 2 4" xfId="7142" xr:uid="{00000000-0005-0000-0000-00004B960000}"/>
    <cellStyle name="Migliaia 53 2 2 4 2" xfId="17915" xr:uid="{00000000-0005-0000-0000-00004C960000}"/>
    <cellStyle name="Migliaia 53 2 2 4 3" xfId="43289" xr:uid="{00000000-0005-0000-0000-00004D960000}"/>
    <cellStyle name="Migliaia 53 2 2 4 4" xfId="46908" xr:uid="{00000000-0005-0000-0000-00004E960000}"/>
    <cellStyle name="Migliaia 53 2 2 4 5" xfId="49924" xr:uid="{00000000-0005-0000-0000-00004F960000}"/>
    <cellStyle name="Migliaia 53 2 2 5" xfId="17236" xr:uid="{00000000-0005-0000-0000-000050960000}"/>
    <cellStyle name="Migliaia 53 2 2 6" xfId="21593" xr:uid="{00000000-0005-0000-0000-000051960000}"/>
    <cellStyle name="Migliaia 53 2 3" xfId="4158" xr:uid="{00000000-0005-0000-0000-000052960000}"/>
    <cellStyle name="Migliaia 53 2 3 2" xfId="10628" xr:uid="{00000000-0005-0000-0000-000053960000}"/>
    <cellStyle name="Migliaia 53 2 3 2 2" xfId="31745" xr:uid="{00000000-0005-0000-0000-000054960000}"/>
    <cellStyle name="Migliaia 53 2 3 2 2 2" xfId="36905" xr:uid="{00000000-0005-0000-0000-000055960000}"/>
    <cellStyle name="Migliaia 53 2 3 2 2 3" xfId="42207" xr:uid="{00000000-0005-0000-0000-000056960000}"/>
    <cellStyle name="Migliaia 53 2 3 2 3" xfId="34254" xr:uid="{00000000-0005-0000-0000-000057960000}"/>
    <cellStyle name="Migliaia 53 2 3 2 4" xfId="39556" xr:uid="{00000000-0005-0000-0000-000058960000}"/>
    <cellStyle name="Migliaia 53 2 3 3" xfId="17238" xr:uid="{00000000-0005-0000-0000-000059960000}"/>
    <cellStyle name="Migliaia 53 2 3 3 2" xfId="36404" xr:uid="{00000000-0005-0000-0000-00005A960000}"/>
    <cellStyle name="Migliaia 53 2 3 3 3" xfId="41706" xr:uid="{00000000-0005-0000-0000-00005B960000}"/>
    <cellStyle name="Migliaia 53 2 3 3 4" xfId="30786" xr:uid="{00000000-0005-0000-0000-00005C960000}"/>
    <cellStyle name="Migliaia 53 2 3 4" xfId="33761" xr:uid="{00000000-0005-0000-0000-00005D960000}"/>
    <cellStyle name="Migliaia 53 2 3 5" xfId="39055" xr:uid="{00000000-0005-0000-0000-00005E960000}"/>
    <cellStyle name="Migliaia 53 2 3 6" xfId="13068" xr:uid="{00000000-0005-0000-0000-00005F960000}"/>
    <cellStyle name="Migliaia 53 2 4" xfId="3754" xr:uid="{00000000-0005-0000-0000-000060960000}"/>
    <cellStyle name="Migliaia 53 2 4 2" xfId="10333" xr:uid="{00000000-0005-0000-0000-000061960000}"/>
    <cellStyle name="Migliaia 53 2 4 2 2" xfId="36405" xr:uid="{00000000-0005-0000-0000-000062960000}"/>
    <cellStyle name="Migliaia 53 2 4 2 3" xfId="41707" xr:uid="{00000000-0005-0000-0000-000063960000}"/>
    <cellStyle name="Migliaia 53 2 4 3" xfId="14333" xr:uid="{00000000-0005-0000-0000-000064960000}"/>
    <cellStyle name="Migliaia 53 2 4 4" xfId="17239" xr:uid="{00000000-0005-0000-0000-000065960000}"/>
    <cellStyle name="Migliaia 53 2 4 4 2" xfId="39056" xr:uid="{00000000-0005-0000-0000-000066960000}"/>
    <cellStyle name="Migliaia 53 2 4 5" xfId="13069" xr:uid="{00000000-0005-0000-0000-000067960000}"/>
    <cellStyle name="Migliaia 53 2 5" xfId="9455" xr:uid="{00000000-0005-0000-0000-000068960000}"/>
    <cellStyle name="Migliaia 53 2 5 2" xfId="30787" xr:uid="{00000000-0005-0000-0000-000069960000}"/>
    <cellStyle name="Migliaia 53 2 5 2 2" xfId="36406" xr:uid="{00000000-0005-0000-0000-00006A960000}"/>
    <cellStyle name="Migliaia 53 2 5 2 3" xfId="41708" xr:uid="{00000000-0005-0000-0000-00006B960000}"/>
    <cellStyle name="Migliaia 53 2 5 3" xfId="33762" xr:uid="{00000000-0005-0000-0000-00006C960000}"/>
    <cellStyle name="Migliaia 53 2 5 4" xfId="39057" xr:uid="{00000000-0005-0000-0000-00006D960000}"/>
    <cellStyle name="Migliaia 53 2 6" xfId="17235" xr:uid="{00000000-0005-0000-0000-00006E960000}"/>
    <cellStyle name="Migliaia 53 2 6 2" xfId="30788" xr:uid="{00000000-0005-0000-0000-00006F960000}"/>
    <cellStyle name="Migliaia 53 2 6 2 2" xfId="36407" xr:uid="{00000000-0005-0000-0000-000070960000}"/>
    <cellStyle name="Migliaia 53 2 6 2 3" xfId="41709" xr:uid="{00000000-0005-0000-0000-000071960000}"/>
    <cellStyle name="Migliaia 53 2 6 3" xfId="33763" xr:uid="{00000000-0005-0000-0000-000072960000}"/>
    <cellStyle name="Migliaia 53 2 6 4" xfId="39058" xr:uid="{00000000-0005-0000-0000-000073960000}"/>
    <cellStyle name="Migliaia 53 2 6 5" xfId="21594" xr:uid="{00000000-0005-0000-0000-000074960000}"/>
    <cellStyle name="Migliaia 53 2 7" xfId="21592" xr:uid="{00000000-0005-0000-0000-000075960000}"/>
    <cellStyle name="Migliaia 53 2 8" xfId="1926" xr:uid="{00000000-0005-0000-0000-000076960000}"/>
    <cellStyle name="Migliaia 53 3" xfId="655" xr:uid="{00000000-0005-0000-0000-000077960000}"/>
    <cellStyle name="Migliaia 53 3 10" xfId="21595" xr:uid="{00000000-0005-0000-0000-000078960000}"/>
    <cellStyle name="Migliaia 53 3 11" xfId="13070" xr:uid="{00000000-0005-0000-0000-000079960000}"/>
    <cellStyle name="Migliaia 53 3 12" xfId="1927" xr:uid="{00000000-0005-0000-0000-00007A960000}"/>
    <cellStyle name="Migliaia 53 3 2" xfId="656" xr:uid="{00000000-0005-0000-0000-00007B960000}"/>
    <cellStyle name="Migliaia 53 3 2 2" xfId="4588" xr:uid="{00000000-0005-0000-0000-00007C960000}"/>
    <cellStyle name="Migliaia 53 3 2 2 2" xfId="8382" xr:uid="{00000000-0005-0000-0000-00007D960000}"/>
    <cellStyle name="Migliaia 53 3 2 2 2 2" xfId="14814" xr:uid="{00000000-0005-0000-0000-00007E960000}"/>
    <cellStyle name="Migliaia 53 3 2 2 2 2 2" xfId="18196" xr:uid="{00000000-0005-0000-0000-00007F960000}"/>
    <cellStyle name="Migliaia 53 3 2 2 2 2 2 2" xfId="36408" xr:uid="{00000000-0005-0000-0000-000080960000}"/>
    <cellStyle name="Migliaia 53 3 2 2 2 2 3" xfId="41710" xr:uid="{00000000-0005-0000-0000-000081960000}"/>
    <cellStyle name="Migliaia 53 3 2 2 2 2 4" xfId="30789" xr:uid="{00000000-0005-0000-0000-000082960000}"/>
    <cellStyle name="Migliaia 53 3 2 2 2 3" xfId="33764" xr:uid="{00000000-0005-0000-0000-000083960000}"/>
    <cellStyle name="Migliaia 53 3 2 2 2 4" xfId="39059" xr:uid="{00000000-0005-0000-0000-000084960000}"/>
    <cellStyle name="Migliaia 53 3 2 2 2 5" xfId="44618" xr:uid="{00000000-0005-0000-0000-000085960000}"/>
    <cellStyle name="Migliaia 53 3 2 2 2 6" xfId="47202" xr:uid="{00000000-0005-0000-0000-000086960000}"/>
    <cellStyle name="Migliaia 53 3 2 2 2 7" xfId="50218" xr:uid="{00000000-0005-0000-0000-000087960000}"/>
    <cellStyle name="Migliaia 53 3 2 2 2 8" xfId="13995" xr:uid="{00000000-0005-0000-0000-000088960000}"/>
    <cellStyle name="Migliaia 53 3 2 2 3" xfId="8456" xr:uid="{00000000-0005-0000-0000-000089960000}"/>
    <cellStyle name="Migliaia 53 3 2 2 4" xfId="7143" xr:uid="{00000000-0005-0000-0000-00008A960000}"/>
    <cellStyle name="Migliaia 53 3 2 2 4 2" xfId="17916" xr:uid="{00000000-0005-0000-0000-00008B960000}"/>
    <cellStyle name="Migliaia 53 3 2 2 4 3" xfId="44094" xr:uid="{00000000-0005-0000-0000-00008C960000}"/>
    <cellStyle name="Migliaia 53 3 2 2 4 4" xfId="46909" xr:uid="{00000000-0005-0000-0000-00008D960000}"/>
    <cellStyle name="Migliaia 53 3 2 2 4 5" xfId="49925" xr:uid="{00000000-0005-0000-0000-00008E960000}"/>
    <cellStyle name="Migliaia 53 3 2 2 5" xfId="17242" xr:uid="{00000000-0005-0000-0000-00008F960000}"/>
    <cellStyle name="Migliaia 53 3 2 2 6" xfId="21597" xr:uid="{00000000-0005-0000-0000-000090960000}"/>
    <cellStyle name="Migliaia 53 3 2 3" xfId="3756" xr:uid="{00000000-0005-0000-0000-000091960000}"/>
    <cellStyle name="Migliaia 53 3 2 3 2" xfId="8703" xr:uid="{00000000-0005-0000-0000-000092960000}"/>
    <cellStyle name="Migliaia 53 3 2 3 2 2" xfId="36409" xr:uid="{00000000-0005-0000-0000-000093960000}"/>
    <cellStyle name="Migliaia 53 3 2 3 2 3" xfId="41711" xr:uid="{00000000-0005-0000-0000-000094960000}"/>
    <cellStyle name="Migliaia 53 3 2 3 2 4" xfId="30790" xr:uid="{00000000-0005-0000-0000-000095960000}"/>
    <cellStyle name="Migliaia 53 3 2 3 3" xfId="8383" xr:uid="{00000000-0005-0000-0000-000096960000}"/>
    <cellStyle name="Migliaia 53 3 2 3 4" xfId="17243" xr:uid="{00000000-0005-0000-0000-000097960000}"/>
    <cellStyle name="Migliaia 53 3 2 3 4 2" xfId="39060" xr:uid="{00000000-0005-0000-0000-000098960000}"/>
    <cellStyle name="Migliaia 53 3 2 3 5" xfId="13071" xr:uid="{00000000-0005-0000-0000-000099960000}"/>
    <cellStyle name="Migliaia 53 3 2 4" xfId="7733" xr:uid="{00000000-0005-0000-0000-00009A960000}"/>
    <cellStyle name="Migliaia 53 3 2 4 2" xfId="14412" xr:uid="{00000000-0005-0000-0000-00009B960000}"/>
    <cellStyle name="Migliaia 53 3 2 4 2 2" xfId="36410" xr:uid="{00000000-0005-0000-0000-00009C960000}"/>
    <cellStyle name="Migliaia 53 3 2 4 2 3" xfId="41712" xr:uid="{00000000-0005-0000-0000-00009D960000}"/>
    <cellStyle name="Migliaia 53 3 2 4 3" xfId="33765" xr:uid="{00000000-0005-0000-0000-00009E960000}"/>
    <cellStyle name="Migliaia 53 3 2 4 4" xfId="39061" xr:uid="{00000000-0005-0000-0000-00009F960000}"/>
    <cellStyle name="Migliaia 53 3 2 4 5" xfId="13536" xr:uid="{00000000-0005-0000-0000-0000A0960000}"/>
    <cellStyle name="Migliaia 53 3 2 5" xfId="13586" xr:uid="{00000000-0005-0000-0000-0000A1960000}"/>
    <cellStyle name="Migliaia 53 3 2 5 2" xfId="30791" xr:uid="{00000000-0005-0000-0000-0000A2960000}"/>
    <cellStyle name="Migliaia 53 3 2 5 2 2" xfId="36411" xr:uid="{00000000-0005-0000-0000-0000A3960000}"/>
    <cellStyle name="Migliaia 53 3 2 5 2 3" xfId="41713" xr:uid="{00000000-0005-0000-0000-0000A4960000}"/>
    <cellStyle name="Migliaia 53 3 2 5 3" xfId="33766" xr:uid="{00000000-0005-0000-0000-0000A5960000}"/>
    <cellStyle name="Migliaia 53 3 2 5 4" xfId="39062" xr:uid="{00000000-0005-0000-0000-0000A6960000}"/>
    <cellStyle name="Migliaia 53 3 2 6" xfId="17241" xr:uid="{00000000-0005-0000-0000-0000A7960000}"/>
    <cellStyle name="Migliaia 53 3 2 6 2" xfId="30792" xr:uid="{00000000-0005-0000-0000-0000A8960000}"/>
    <cellStyle name="Migliaia 53 3 2 6 2 2" xfId="36412" xr:uid="{00000000-0005-0000-0000-0000A9960000}"/>
    <cellStyle name="Migliaia 53 3 2 6 2 3" xfId="41714" xr:uid="{00000000-0005-0000-0000-0000AA960000}"/>
    <cellStyle name="Migliaia 53 3 2 6 3" xfId="33767" xr:uid="{00000000-0005-0000-0000-0000AB960000}"/>
    <cellStyle name="Migliaia 53 3 2 6 4" xfId="39063" xr:uid="{00000000-0005-0000-0000-0000AC960000}"/>
    <cellStyle name="Migliaia 53 3 2 6 5" xfId="21598" xr:uid="{00000000-0005-0000-0000-0000AD960000}"/>
    <cellStyle name="Migliaia 53 3 2 7" xfId="21596" xr:uid="{00000000-0005-0000-0000-0000AE960000}"/>
    <cellStyle name="Migliaia 53 3 2 8" xfId="2614" xr:uid="{00000000-0005-0000-0000-0000AF960000}"/>
    <cellStyle name="Migliaia 53 3 3" xfId="2613" xr:uid="{00000000-0005-0000-0000-0000B0960000}"/>
    <cellStyle name="Migliaia 53 3 3 2" xfId="4587" xr:uid="{00000000-0005-0000-0000-0000B1960000}"/>
    <cellStyle name="Migliaia 53 3 3 2 2" xfId="6086" xr:uid="{00000000-0005-0000-0000-0000B2960000}"/>
    <cellStyle name="Migliaia 53 3 3 2 2 2" xfId="36414" xr:uid="{00000000-0005-0000-0000-0000B3960000}"/>
    <cellStyle name="Migliaia 53 3 3 2 2 3" xfId="41716" xr:uid="{00000000-0005-0000-0000-0000B4960000}"/>
    <cellStyle name="Migliaia 53 3 3 2 3" xfId="14565" xr:uid="{00000000-0005-0000-0000-0000B5960000}"/>
    <cellStyle name="Migliaia 53 3 3 2 4" xfId="17245" xr:uid="{00000000-0005-0000-0000-0000B6960000}"/>
    <cellStyle name="Migliaia 53 3 3 2 4 2" xfId="39065" xr:uid="{00000000-0005-0000-0000-0000B7960000}"/>
    <cellStyle name="Migliaia 53 3 3 2 5" xfId="13073" xr:uid="{00000000-0005-0000-0000-0000B8960000}"/>
    <cellStyle name="Migliaia 53 3 3 3" xfId="5838" xr:uid="{00000000-0005-0000-0000-0000B9960000}"/>
    <cellStyle name="Migliaia 53 3 3 3 2" xfId="30794" xr:uid="{00000000-0005-0000-0000-0000BA960000}"/>
    <cellStyle name="Migliaia 53 3 3 3 2 2" xfId="36415" xr:uid="{00000000-0005-0000-0000-0000BB960000}"/>
    <cellStyle name="Migliaia 53 3 3 3 2 3" xfId="41717" xr:uid="{00000000-0005-0000-0000-0000BC960000}"/>
    <cellStyle name="Migliaia 53 3 3 3 3" xfId="33769" xr:uid="{00000000-0005-0000-0000-0000BD960000}"/>
    <cellStyle name="Migliaia 53 3 3 3 4" xfId="39066" xr:uid="{00000000-0005-0000-0000-0000BE960000}"/>
    <cellStyle name="Migliaia 53 3 3 4" xfId="17244" xr:uid="{00000000-0005-0000-0000-0000BF960000}"/>
    <cellStyle name="Migliaia 53 3 3 4 2" xfId="30795" xr:uid="{00000000-0005-0000-0000-0000C0960000}"/>
    <cellStyle name="Migliaia 53 3 3 4 2 2" xfId="36416" xr:uid="{00000000-0005-0000-0000-0000C1960000}"/>
    <cellStyle name="Migliaia 53 3 3 4 2 3" xfId="41718" xr:uid="{00000000-0005-0000-0000-0000C2960000}"/>
    <cellStyle name="Migliaia 53 3 3 4 3" xfId="33770" xr:uid="{00000000-0005-0000-0000-0000C3960000}"/>
    <cellStyle name="Migliaia 53 3 3 4 4" xfId="39067" xr:uid="{00000000-0005-0000-0000-0000C4960000}"/>
    <cellStyle name="Migliaia 53 3 3 4 5" xfId="21600" xr:uid="{00000000-0005-0000-0000-0000C5960000}"/>
    <cellStyle name="Migliaia 53 3 3 5" xfId="21601" xr:uid="{00000000-0005-0000-0000-0000C6960000}"/>
    <cellStyle name="Migliaia 53 3 3 5 2" xfId="30796" xr:uid="{00000000-0005-0000-0000-0000C7960000}"/>
    <cellStyle name="Migliaia 53 3 3 5 2 2" xfId="36417" xr:uid="{00000000-0005-0000-0000-0000C8960000}"/>
    <cellStyle name="Migliaia 53 3 3 5 2 3" xfId="41719" xr:uid="{00000000-0005-0000-0000-0000C9960000}"/>
    <cellStyle name="Migliaia 53 3 3 5 3" xfId="33771" xr:uid="{00000000-0005-0000-0000-0000CA960000}"/>
    <cellStyle name="Migliaia 53 3 3 5 4" xfId="39068" xr:uid="{00000000-0005-0000-0000-0000CB960000}"/>
    <cellStyle name="Migliaia 53 3 3 6" xfId="30793" xr:uid="{00000000-0005-0000-0000-0000CC960000}"/>
    <cellStyle name="Migliaia 53 3 3 6 2" xfId="36413" xr:uid="{00000000-0005-0000-0000-0000CD960000}"/>
    <cellStyle name="Migliaia 53 3 3 6 3" xfId="41715" xr:uid="{00000000-0005-0000-0000-0000CE960000}"/>
    <cellStyle name="Migliaia 53 3 3 7" xfId="33768" xr:uid="{00000000-0005-0000-0000-0000CF960000}"/>
    <cellStyle name="Migliaia 53 3 3 8" xfId="39064" xr:uid="{00000000-0005-0000-0000-0000D0960000}"/>
    <cellStyle name="Migliaia 53 3 3 9" xfId="13072" xr:uid="{00000000-0005-0000-0000-0000D1960000}"/>
    <cellStyle name="Migliaia 53 3 4" xfId="3313" xr:uid="{00000000-0005-0000-0000-0000D2960000}"/>
    <cellStyle name="Migliaia 53 3 4 2" xfId="4823" xr:uid="{00000000-0005-0000-0000-0000D3960000}"/>
    <cellStyle name="Migliaia 53 3 4 2 2" xfId="10775" xr:uid="{00000000-0005-0000-0000-0000D4960000}"/>
    <cellStyle name="Migliaia 53 3 4 2 3" xfId="14883" xr:uid="{00000000-0005-0000-0000-0000D5960000}"/>
    <cellStyle name="Migliaia 53 3 4 2 4" xfId="17247" xr:uid="{00000000-0005-0000-0000-0000D6960000}"/>
    <cellStyle name="Migliaia 53 3 4 2 5" xfId="28748" xr:uid="{00000000-0005-0000-0000-0000D7960000}"/>
    <cellStyle name="Migliaia 53 3 4 2 6" xfId="13075" xr:uid="{00000000-0005-0000-0000-0000D8960000}"/>
    <cellStyle name="Migliaia 53 3 4 3" xfId="10023" xr:uid="{00000000-0005-0000-0000-0000D9960000}"/>
    <cellStyle name="Migliaia 53 3 4 3 2" xfId="31746" xr:uid="{00000000-0005-0000-0000-0000DA960000}"/>
    <cellStyle name="Migliaia 53 3 4 3 2 2" xfId="36906" xr:uid="{00000000-0005-0000-0000-0000DB960000}"/>
    <cellStyle name="Migliaia 53 3 4 3 2 3" xfId="42208" xr:uid="{00000000-0005-0000-0000-0000DC960000}"/>
    <cellStyle name="Migliaia 53 3 4 3 3" xfId="34255" xr:uid="{00000000-0005-0000-0000-0000DD960000}"/>
    <cellStyle name="Migliaia 53 3 4 3 4" xfId="39557" xr:uid="{00000000-0005-0000-0000-0000DE960000}"/>
    <cellStyle name="Migliaia 53 3 4 4" xfId="17246" xr:uid="{00000000-0005-0000-0000-0000DF960000}"/>
    <cellStyle name="Migliaia 53 3 4 4 2" xfId="36418" xr:uid="{00000000-0005-0000-0000-0000E0960000}"/>
    <cellStyle name="Migliaia 53 3 4 4 3" xfId="41720" xr:uid="{00000000-0005-0000-0000-0000E1960000}"/>
    <cellStyle name="Migliaia 53 3 4 4 4" xfId="30797" xr:uid="{00000000-0005-0000-0000-0000E2960000}"/>
    <cellStyle name="Migliaia 53 3 4 5" xfId="33772" xr:uid="{00000000-0005-0000-0000-0000E3960000}"/>
    <cellStyle name="Migliaia 53 3 4 6" xfId="39069" xr:uid="{00000000-0005-0000-0000-0000E4960000}"/>
    <cellStyle name="Migliaia 53 3 4 7" xfId="13074" xr:uid="{00000000-0005-0000-0000-0000E5960000}"/>
    <cellStyle name="Migliaia 53 3 5" xfId="4159" xr:uid="{00000000-0005-0000-0000-0000E6960000}"/>
    <cellStyle name="Migliaia 53 3 5 2" xfId="10629" xr:uid="{00000000-0005-0000-0000-0000E7960000}"/>
    <cellStyle name="Migliaia 53 3 5 2 2" xfId="31747" xr:uid="{00000000-0005-0000-0000-0000E8960000}"/>
    <cellStyle name="Migliaia 53 3 5 2 2 2" xfId="36907" xr:uid="{00000000-0005-0000-0000-0000E9960000}"/>
    <cellStyle name="Migliaia 53 3 5 2 2 3" xfId="42209" xr:uid="{00000000-0005-0000-0000-0000EA960000}"/>
    <cellStyle name="Migliaia 53 3 5 2 3" xfId="34256" xr:uid="{00000000-0005-0000-0000-0000EB960000}"/>
    <cellStyle name="Migliaia 53 3 5 2 4" xfId="39558" xr:uid="{00000000-0005-0000-0000-0000EC960000}"/>
    <cellStyle name="Migliaia 53 3 5 3" xfId="17248" xr:uid="{00000000-0005-0000-0000-0000ED960000}"/>
    <cellStyle name="Migliaia 53 3 5 3 2" xfId="36419" xr:uid="{00000000-0005-0000-0000-0000EE960000}"/>
    <cellStyle name="Migliaia 53 3 5 3 3" xfId="41721" xr:uid="{00000000-0005-0000-0000-0000EF960000}"/>
    <cellStyle name="Migliaia 53 3 5 3 4" xfId="30798" xr:uid="{00000000-0005-0000-0000-0000F0960000}"/>
    <cellStyle name="Migliaia 53 3 5 4" xfId="33773" xr:uid="{00000000-0005-0000-0000-0000F1960000}"/>
    <cellStyle name="Migliaia 53 3 5 5" xfId="39070" xr:uid="{00000000-0005-0000-0000-0000F2960000}"/>
    <cellStyle name="Migliaia 53 3 5 6" xfId="13076" xr:uid="{00000000-0005-0000-0000-0000F3960000}"/>
    <cellStyle name="Migliaia 53 3 6" xfId="3755" xr:uid="{00000000-0005-0000-0000-0000F4960000}"/>
    <cellStyle name="Migliaia 53 3 6 2" xfId="10334" xr:uid="{00000000-0005-0000-0000-0000F5960000}"/>
    <cellStyle name="Migliaia 53 3 6 2 2" xfId="36420" xr:uid="{00000000-0005-0000-0000-0000F6960000}"/>
    <cellStyle name="Migliaia 53 3 6 2 3" xfId="41722" xr:uid="{00000000-0005-0000-0000-0000F7960000}"/>
    <cellStyle name="Migliaia 53 3 6 3" xfId="14599" xr:uid="{00000000-0005-0000-0000-0000F8960000}"/>
    <cellStyle name="Migliaia 53 3 6 4" xfId="17249" xr:uid="{00000000-0005-0000-0000-0000F9960000}"/>
    <cellStyle name="Migliaia 53 3 6 4 2" xfId="39071" xr:uid="{00000000-0005-0000-0000-0000FA960000}"/>
    <cellStyle name="Migliaia 53 3 6 5" xfId="13077" xr:uid="{00000000-0005-0000-0000-0000FB960000}"/>
    <cellStyle name="Migliaia 53 3 7" xfId="8744" xr:uid="{00000000-0005-0000-0000-0000FC960000}"/>
    <cellStyle name="Migliaia 53 3 7 2" xfId="30800" xr:uid="{00000000-0005-0000-0000-0000FD960000}"/>
    <cellStyle name="Migliaia 53 3 7 2 2" xfId="36421" xr:uid="{00000000-0005-0000-0000-0000FE960000}"/>
    <cellStyle name="Migliaia 53 3 7 2 3" xfId="41723" xr:uid="{00000000-0005-0000-0000-0000FF960000}"/>
    <cellStyle name="Migliaia 53 3 7 3" xfId="33775" xr:uid="{00000000-0005-0000-0000-000000970000}"/>
    <cellStyle name="Migliaia 53 3 7 4" xfId="39072" xr:uid="{00000000-0005-0000-0000-000001970000}"/>
    <cellStyle name="Migliaia 53 3 8" xfId="13587" xr:uid="{00000000-0005-0000-0000-000002970000}"/>
    <cellStyle name="Migliaia 53 3 8 2" xfId="30801" xr:uid="{00000000-0005-0000-0000-000003970000}"/>
    <cellStyle name="Migliaia 53 3 8 2 2" xfId="36422" xr:uid="{00000000-0005-0000-0000-000004970000}"/>
    <cellStyle name="Migliaia 53 3 8 2 3" xfId="41724" xr:uid="{00000000-0005-0000-0000-000005970000}"/>
    <cellStyle name="Migliaia 53 3 8 3" xfId="33776" xr:uid="{00000000-0005-0000-0000-000006970000}"/>
    <cellStyle name="Migliaia 53 3 8 4" xfId="39073" xr:uid="{00000000-0005-0000-0000-000007970000}"/>
    <cellStyle name="Migliaia 53 3 8 5" xfId="21606" xr:uid="{00000000-0005-0000-0000-000008970000}"/>
    <cellStyle name="Migliaia 53 3 9" xfId="17240" xr:uid="{00000000-0005-0000-0000-000009970000}"/>
    <cellStyle name="Migliaia 53 4" xfId="657" xr:uid="{00000000-0005-0000-0000-00000A970000}"/>
    <cellStyle name="Migliaia 53 4 2" xfId="4589" xr:uid="{00000000-0005-0000-0000-00000B970000}"/>
    <cellStyle name="Migliaia 53 4 2 2" xfId="5185" xr:uid="{00000000-0005-0000-0000-00000C970000}"/>
    <cellStyle name="Migliaia 53 4 2 2 2" xfId="30802" xr:uid="{00000000-0005-0000-0000-00000D970000}"/>
    <cellStyle name="Migliaia 53 4 2 2 2 2" xfId="36423" xr:uid="{00000000-0005-0000-0000-00000E970000}"/>
    <cellStyle name="Migliaia 53 4 2 2 2 3" xfId="41725" xr:uid="{00000000-0005-0000-0000-00000F970000}"/>
    <cellStyle name="Migliaia 53 4 2 2 3" xfId="33777" xr:uid="{00000000-0005-0000-0000-000010970000}"/>
    <cellStyle name="Migliaia 53 4 2 2 4" xfId="39074" xr:uid="{00000000-0005-0000-0000-000011970000}"/>
    <cellStyle name="Migliaia 53 4 2 3" xfId="8384" xr:uid="{00000000-0005-0000-0000-000012970000}"/>
    <cellStyle name="Migliaia 53 4 2 3 2" xfId="30803" xr:uid="{00000000-0005-0000-0000-000013970000}"/>
    <cellStyle name="Migliaia 53 4 2 3 2 2" xfId="36424" xr:uid="{00000000-0005-0000-0000-000014970000}"/>
    <cellStyle name="Migliaia 53 4 2 3 2 3" xfId="41726" xr:uid="{00000000-0005-0000-0000-000015970000}"/>
    <cellStyle name="Migliaia 53 4 2 3 3" xfId="33778" xr:uid="{00000000-0005-0000-0000-000016970000}"/>
    <cellStyle name="Migliaia 53 4 2 3 4" xfId="39075" xr:uid="{00000000-0005-0000-0000-000017970000}"/>
    <cellStyle name="Migliaia 53 4 2 4" xfId="7735" xr:uid="{00000000-0005-0000-0000-000018970000}"/>
    <cellStyle name="Migliaia 53 4 2 5" xfId="7145" xr:uid="{00000000-0005-0000-0000-000019970000}"/>
    <cellStyle name="Migliaia 53 4 2 5 2" xfId="17918" xr:uid="{00000000-0005-0000-0000-00001A970000}"/>
    <cellStyle name="Migliaia 53 4 2 5 3" xfId="44033" xr:uid="{00000000-0005-0000-0000-00001B970000}"/>
    <cellStyle name="Migliaia 53 4 2 5 4" xfId="46911" xr:uid="{00000000-0005-0000-0000-00001C970000}"/>
    <cellStyle name="Migliaia 53 4 2 5 5" xfId="49927" xr:uid="{00000000-0005-0000-0000-00001D970000}"/>
    <cellStyle name="Migliaia 53 4 2 6" xfId="17251" xr:uid="{00000000-0005-0000-0000-00001E970000}"/>
    <cellStyle name="Migliaia 53 4 2 7" xfId="21608" xr:uid="{00000000-0005-0000-0000-00001F970000}"/>
    <cellStyle name="Migliaia 53 4 3" xfId="5186" xr:uid="{00000000-0005-0000-0000-000020970000}"/>
    <cellStyle name="Migliaia 53 4 3 2" xfId="14566" xr:uid="{00000000-0005-0000-0000-000021970000}"/>
    <cellStyle name="Migliaia 53 4 3 2 2" xfId="36425" xr:uid="{00000000-0005-0000-0000-000022970000}"/>
    <cellStyle name="Migliaia 53 4 3 2 3" xfId="41727" xr:uid="{00000000-0005-0000-0000-000023970000}"/>
    <cellStyle name="Migliaia 53 4 3 3" xfId="33779" xr:uid="{00000000-0005-0000-0000-000024970000}"/>
    <cellStyle name="Migliaia 53 4 3 4" xfId="39076" xr:uid="{00000000-0005-0000-0000-000025970000}"/>
    <cellStyle name="Migliaia 53 4 3 5" xfId="13585" xr:uid="{00000000-0005-0000-0000-000026970000}"/>
    <cellStyle name="Migliaia 53 4 4" xfId="8385" xr:uid="{00000000-0005-0000-0000-000027970000}"/>
    <cellStyle name="Migliaia 53 4 4 2" xfId="30805" xr:uid="{00000000-0005-0000-0000-000028970000}"/>
    <cellStyle name="Migliaia 53 4 4 2 2" xfId="36426" xr:uid="{00000000-0005-0000-0000-000029970000}"/>
    <cellStyle name="Migliaia 53 4 4 2 3" xfId="41728" xr:uid="{00000000-0005-0000-0000-00002A970000}"/>
    <cellStyle name="Migliaia 53 4 4 3" xfId="33780" xr:uid="{00000000-0005-0000-0000-00002B970000}"/>
    <cellStyle name="Migliaia 53 4 4 4" xfId="39077" xr:uid="{00000000-0005-0000-0000-00002C970000}"/>
    <cellStyle name="Migliaia 53 4 5" xfId="7734" xr:uid="{00000000-0005-0000-0000-00002D970000}"/>
    <cellStyle name="Migliaia 53 4 5 2" xfId="30806" xr:uid="{00000000-0005-0000-0000-00002E970000}"/>
    <cellStyle name="Migliaia 53 4 5 2 2" xfId="36427" xr:uid="{00000000-0005-0000-0000-00002F970000}"/>
    <cellStyle name="Migliaia 53 4 5 2 3" xfId="41729" xr:uid="{00000000-0005-0000-0000-000030970000}"/>
    <cellStyle name="Migliaia 53 4 5 3" xfId="33781" xr:uid="{00000000-0005-0000-0000-000031970000}"/>
    <cellStyle name="Migliaia 53 4 5 4" xfId="39078" xr:uid="{00000000-0005-0000-0000-000032970000}"/>
    <cellStyle name="Migliaia 53 4 6" xfId="7144" xr:uid="{00000000-0005-0000-0000-000033970000}"/>
    <cellStyle name="Migliaia 53 4 6 2" xfId="17917" xr:uid="{00000000-0005-0000-0000-000034970000}"/>
    <cellStyle name="Migliaia 53 4 6 2 2" xfId="36428" xr:uid="{00000000-0005-0000-0000-000035970000}"/>
    <cellStyle name="Migliaia 53 4 6 2 3" xfId="41730" xr:uid="{00000000-0005-0000-0000-000036970000}"/>
    <cellStyle name="Migliaia 53 4 6 2 4" xfId="30807" xr:uid="{00000000-0005-0000-0000-000037970000}"/>
    <cellStyle name="Migliaia 53 4 6 3" xfId="33782" xr:uid="{00000000-0005-0000-0000-000038970000}"/>
    <cellStyle name="Migliaia 53 4 6 4" xfId="39079" xr:uid="{00000000-0005-0000-0000-000039970000}"/>
    <cellStyle name="Migliaia 53 4 6 5" xfId="21612" xr:uid="{00000000-0005-0000-0000-00003A970000}"/>
    <cellStyle name="Migliaia 53 4 6 6" xfId="42992" xr:uid="{00000000-0005-0000-0000-00003B970000}"/>
    <cellStyle name="Migliaia 53 4 6 7" xfId="46910" xr:uid="{00000000-0005-0000-0000-00003C970000}"/>
    <cellStyle name="Migliaia 53 4 6 8" xfId="49926" xr:uid="{00000000-0005-0000-0000-00003D970000}"/>
    <cellStyle name="Migliaia 53 4 7" xfId="17250" xr:uid="{00000000-0005-0000-0000-00003E970000}"/>
    <cellStyle name="Migliaia 53 4 7 2" xfId="30808" xr:uid="{00000000-0005-0000-0000-00003F970000}"/>
    <cellStyle name="Migliaia 53 4 7 2 2" xfId="36429" xr:uid="{00000000-0005-0000-0000-000040970000}"/>
    <cellStyle name="Migliaia 53 4 7 2 3" xfId="41731" xr:uid="{00000000-0005-0000-0000-000041970000}"/>
    <cellStyle name="Migliaia 53 4 7 3" xfId="33783" xr:uid="{00000000-0005-0000-0000-000042970000}"/>
    <cellStyle name="Migliaia 53 4 7 4" xfId="39080" xr:uid="{00000000-0005-0000-0000-000043970000}"/>
    <cellStyle name="Migliaia 53 4 7 5" xfId="21613" xr:uid="{00000000-0005-0000-0000-000044970000}"/>
    <cellStyle name="Migliaia 53 4 8" xfId="21607" xr:uid="{00000000-0005-0000-0000-000045970000}"/>
    <cellStyle name="Migliaia 53 4 9" xfId="2615" xr:uid="{00000000-0005-0000-0000-000046970000}"/>
    <cellStyle name="Migliaia 53 5" xfId="658" xr:uid="{00000000-0005-0000-0000-000047970000}"/>
    <cellStyle name="Migliaia 53 5 2" xfId="4590" xr:uid="{00000000-0005-0000-0000-000048970000}"/>
    <cellStyle name="Migliaia 53 5 2 2" xfId="14815" xr:uid="{00000000-0005-0000-0000-000049970000}"/>
    <cellStyle name="Migliaia 53 5 2 2 2" xfId="36430" xr:uid="{00000000-0005-0000-0000-00004A970000}"/>
    <cellStyle name="Migliaia 53 5 2 2 3" xfId="41732" xr:uid="{00000000-0005-0000-0000-00004B970000}"/>
    <cellStyle name="Migliaia 53 5 2 3" xfId="17253" xr:uid="{00000000-0005-0000-0000-00004C970000}"/>
    <cellStyle name="Migliaia 53 5 2 3 2" xfId="33784" xr:uid="{00000000-0005-0000-0000-00004D970000}"/>
    <cellStyle name="Migliaia 53 5 2 4" xfId="39081" xr:uid="{00000000-0005-0000-0000-00004E970000}"/>
    <cellStyle name="Migliaia 53 5 2 5" xfId="13078" xr:uid="{00000000-0005-0000-0000-00004F970000}"/>
    <cellStyle name="Migliaia 53 5 3" xfId="7736" xr:uid="{00000000-0005-0000-0000-000050970000}"/>
    <cellStyle name="Migliaia 53 5 3 2" xfId="30809" xr:uid="{00000000-0005-0000-0000-000051970000}"/>
    <cellStyle name="Migliaia 53 5 3 2 2" xfId="36431" xr:uid="{00000000-0005-0000-0000-000052970000}"/>
    <cellStyle name="Migliaia 53 5 3 2 3" xfId="41733" xr:uid="{00000000-0005-0000-0000-000053970000}"/>
    <cellStyle name="Migliaia 53 5 3 3" xfId="33785" xr:uid="{00000000-0005-0000-0000-000054970000}"/>
    <cellStyle name="Migliaia 53 5 3 4" xfId="39082" xr:uid="{00000000-0005-0000-0000-000055970000}"/>
    <cellStyle name="Migliaia 53 5 4" xfId="7146" xr:uid="{00000000-0005-0000-0000-000056970000}"/>
    <cellStyle name="Migliaia 53 5 4 2" xfId="17919" xr:uid="{00000000-0005-0000-0000-000057970000}"/>
    <cellStyle name="Migliaia 53 5 4 2 2" xfId="36432" xr:uid="{00000000-0005-0000-0000-000058970000}"/>
    <cellStyle name="Migliaia 53 5 4 2 3" xfId="41734" xr:uid="{00000000-0005-0000-0000-000059970000}"/>
    <cellStyle name="Migliaia 53 5 4 2 4" xfId="30810" xr:uid="{00000000-0005-0000-0000-00005A970000}"/>
    <cellStyle name="Migliaia 53 5 4 3" xfId="33786" xr:uid="{00000000-0005-0000-0000-00005B970000}"/>
    <cellStyle name="Migliaia 53 5 4 4" xfId="39083" xr:uid="{00000000-0005-0000-0000-00005C970000}"/>
    <cellStyle name="Migliaia 53 5 4 5" xfId="21615" xr:uid="{00000000-0005-0000-0000-00005D970000}"/>
    <cellStyle name="Migliaia 53 5 4 6" xfId="28580" xr:uid="{00000000-0005-0000-0000-00005E970000}"/>
    <cellStyle name="Migliaia 53 5 4 7" xfId="46912" xr:uid="{00000000-0005-0000-0000-00005F970000}"/>
    <cellStyle name="Migliaia 53 5 4 8" xfId="49928" xr:uid="{00000000-0005-0000-0000-000060970000}"/>
    <cellStyle name="Migliaia 53 5 5" xfId="17252" xr:uid="{00000000-0005-0000-0000-000061970000}"/>
    <cellStyle name="Migliaia 53 5 5 2" xfId="30811" xr:uid="{00000000-0005-0000-0000-000062970000}"/>
    <cellStyle name="Migliaia 53 5 5 2 2" xfId="36433" xr:uid="{00000000-0005-0000-0000-000063970000}"/>
    <cellStyle name="Migliaia 53 5 5 2 3" xfId="41735" xr:uid="{00000000-0005-0000-0000-000064970000}"/>
    <cellStyle name="Migliaia 53 5 5 3" xfId="33787" xr:uid="{00000000-0005-0000-0000-000065970000}"/>
    <cellStyle name="Migliaia 53 5 5 4" xfId="39084" xr:uid="{00000000-0005-0000-0000-000066970000}"/>
    <cellStyle name="Migliaia 53 5 5 5" xfId="21616" xr:uid="{00000000-0005-0000-0000-000067970000}"/>
    <cellStyle name="Migliaia 53 5 6" xfId="21617" xr:uid="{00000000-0005-0000-0000-000068970000}"/>
    <cellStyle name="Migliaia 53 5 6 2" xfId="30812" xr:uid="{00000000-0005-0000-0000-000069970000}"/>
    <cellStyle name="Migliaia 53 5 6 2 2" xfId="36434" xr:uid="{00000000-0005-0000-0000-00006A970000}"/>
    <cellStyle name="Migliaia 53 5 6 2 3" xfId="41736" xr:uid="{00000000-0005-0000-0000-00006B970000}"/>
    <cellStyle name="Migliaia 53 5 6 3" xfId="33788" xr:uid="{00000000-0005-0000-0000-00006C970000}"/>
    <cellStyle name="Migliaia 53 5 6 4" xfId="39085" xr:uid="{00000000-0005-0000-0000-00006D970000}"/>
    <cellStyle name="Migliaia 53 5 7" xfId="21614" xr:uid="{00000000-0005-0000-0000-00006E970000}"/>
    <cellStyle name="Migliaia 53 5 8" xfId="2616" xr:uid="{00000000-0005-0000-0000-00006F970000}"/>
    <cellStyle name="Migliaia 53 6" xfId="2611" xr:uid="{00000000-0005-0000-0000-000070970000}"/>
    <cellStyle name="Migliaia 53 6 2" xfId="4585" xr:uid="{00000000-0005-0000-0000-000071970000}"/>
    <cellStyle name="Migliaia 53 6 2 2" xfId="6085" xr:uid="{00000000-0005-0000-0000-000072970000}"/>
    <cellStyle name="Migliaia 53 6 2 3" xfId="14864" xr:uid="{00000000-0005-0000-0000-000073970000}"/>
    <cellStyle name="Migliaia 53 6 2 4" xfId="17255" xr:uid="{00000000-0005-0000-0000-000074970000}"/>
    <cellStyle name="Migliaia 53 6 2 5" xfId="28751" xr:uid="{00000000-0005-0000-0000-000075970000}"/>
    <cellStyle name="Migliaia 53 6 2 6" xfId="13080" xr:uid="{00000000-0005-0000-0000-000076970000}"/>
    <cellStyle name="Migliaia 53 6 3" xfId="5837" xr:uid="{00000000-0005-0000-0000-000077970000}"/>
    <cellStyle name="Migliaia 53 6 3 2" xfId="31748" xr:uid="{00000000-0005-0000-0000-000078970000}"/>
    <cellStyle name="Migliaia 53 6 3 2 2" xfId="36908" xr:uid="{00000000-0005-0000-0000-000079970000}"/>
    <cellStyle name="Migliaia 53 6 3 2 3" xfId="42210" xr:uid="{00000000-0005-0000-0000-00007A970000}"/>
    <cellStyle name="Migliaia 53 6 3 3" xfId="34257" xr:uid="{00000000-0005-0000-0000-00007B970000}"/>
    <cellStyle name="Migliaia 53 6 3 4" xfId="39559" xr:uid="{00000000-0005-0000-0000-00007C970000}"/>
    <cellStyle name="Migliaia 53 6 4" xfId="17254" xr:uid="{00000000-0005-0000-0000-00007D970000}"/>
    <cellStyle name="Migliaia 53 6 4 2" xfId="36435" xr:uid="{00000000-0005-0000-0000-00007E970000}"/>
    <cellStyle name="Migliaia 53 6 4 3" xfId="41737" xr:uid="{00000000-0005-0000-0000-00007F970000}"/>
    <cellStyle name="Migliaia 53 6 4 4" xfId="30813" xr:uid="{00000000-0005-0000-0000-000080970000}"/>
    <cellStyle name="Migliaia 53 6 5" xfId="33789" xr:uid="{00000000-0005-0000-0000-000081970000}"/>
    <cellStyle name="Migliaia 53 6 6" xfId="39086" xr:uid="{00000000-0005-0000-0000-000082970000}"/>
    <cellStyle name="Migliaia 53 6 7" xfId="13079" xr:uid="{00000000-0005-0000-0000-000083970000}"/>
    <cellStyle name="Migliaia 53 7" xfId="4157" xr:uid="{00000000-0005-0000-0000-000084970000}"/>
    <cellStyle name="Migliaia 53 7 2" xfId="10627" xr:uid="{00000000-0005-0000-0000-000085970000}"/>
    <cellStyle name="Migliaia 53 7 2 2" xfId="31749" xr:uid="{00000000-0005-0000-0000-000086970000}"/>
    <cellStyle name="Migliaia 53 7 2 2 2" xfId="36909" xr:uid="{00000000-0005-0000-0000-000087970000}"/>
    <cellStyle name="Migliaia 53 7 2 2 3" xfId="42211" xr:uid="{00000000-0005-0000-0000-000088970000}"/>
    <cellStyle name="Migliaia 53 7 2 3" xfId="34258" xr:uid="{00000000-0005-0000-0000-000089970000}"/>
    <cellStyle name="Migliaia 53 7 2 4" xfId="39560" xr:uid="{00000000-0005-0000-0000-00008A970000}"/>
    <cellStyle name="Migliaia 53 7 3" xfId="17256" xr:uid="{00000000-0005-0000-0000-00008B970000}"/>
    <cellStyle name="Migliaia 53 7 3 2" xfId="36436" xr:uid="{00000000-0005-0000-0000-00008C970000}"/>
    <cellStyle name="Migliaia 53 7 3 3" xfId="41738" xr:uid="{00000000-0005-0000-0000-00008D970000}"/>
    <cellStyle name="Migliaia 53 7 3 4" xfId="30814" xr:uid="{00000000-0005-0000-0000-00008E970000}"/>
    <cellStyle name="Migliaia 53 7 4" xfId="33790" xr:uid="{00000000-0005-0000-0000-00008F970000}"/>
    <cellStyle name="Migliaia 53 7 5" xfId="39087" xr:uid="{00000000-0005-0000-0000-000090970000}"/>
    <cellStyle name="Migliaia 53 7 6" xfId="13081" xr:uid="{00000000-0005-0000-0000-000091970000}"/>
    <cellStyle name="Migliaia 53 8" xfId="3753" xr:uid="{00000000-0005-0000-0000-000092970000}"/>
    <cellStyle name="Migliaia 53 8 2" xfId="10332" xr:uid="{00000000-0005-0000-0000-000093970000}"/>
    <cellStyle name="Migliaia 53 8 2 2" xfId="31750" xr:uid="{00000000-0005-0000-0000-000094970000}"/>
    <cellStyle name="Migliaia 53 8 2 2 2" xfId="36910" xr:uid="{00000000-0005-0000-0000-000095970000}"/>
    <cellStyle name="Migliaia 53 8 2 2 3" xfId="42212" xr:uid="{00000000-0005-0000-0000-000096970000}"/>
    <cellStyle name="Migliaia 53 8 2 3" xfId="34259" xr:uid="{00000000-0005-0000-0000-000097970000}"/>
    <cellStyle name="Migliaia 53 8 2 4" xfId="39561" xr:uid="{00000000-0005-0000-0000-000098970000}"/>
    <cellStyle name="Migliaia 53 8 3" xfId="17257" xr:uid="{00000000-0005-0000-0000-000099970000}"/>
    <cellStyle name="Migliaia 53 8 3 2" xfId="36437" xr:uid="{00000000-0005-0000-0000-00009A970000}"/>
    <cellStyle name="Migliaia 53 8 3 3" xfId="41739" xr:uid="{00000000-0005-0000-0000-00009B970000}"/>
    <cellStyle name="Migliaia 53 8 3 4" xfId="30815" xr:uid="{00000000-0005-0000-0000-00009C970000}"/>
    <cellStyle name="Migliaia 53 8 4" xfId="33791" xr:uid="{00000000-0005-0000-0000-00009D970000}"/>
    <cellStyle name="Migliaia 53 8 5" xfId="39088" xr:uid="{00000000-0005-0000-0000-00009E970000}"/>
    <cellStyle name="Migliaia 53 8 6" xfId="13082" xr:uid="{00000000-0005-0000-0000-00009F970000}"/>
    <cellStyle name="Migliaia 53 9" xfId="13535" xr:uid="{00000000-0005-0000-0000-0000A0970000}"/>
    <cellStyle name="Migliaia 53 9 2" xfId="30816" xr:uid="{00000000-0005-0000-0000-0000A1970000}"/>
    <cellStyle name="Migliaia 53 9 2 2" xfId="36438" xr:uid="{00000000-0005-0000-0000-0000A2970000}"/>
    <cellStyle name="Migliaia 53 9 2 3" xfId="41740" xr:uid="{00000000-0005-0000-0000-0000A3970000}"/>
    <cellStyle name="Migliaia 53 9 3" xfId="33792" xr:uid="{00000000-0005-0000-0000-0000A4970000}"/>
    <cellStyle name="Migliaia 53 9 4" xfId="39089" xr:uid="{00000000-0005-0000-0000-0000A5970000}"/>
    <cellStyle name="Migliaia 54" xfId="659" xr:uid="{00000000-0005-0000-0000-0000A6970000}"/>
    <cellStyle name="Migliaia 54 10" xfId="17258" xr:uid="{00000000-0005-0000-0000-0000A7970000}"/>
    <cellStyle name="Migliaia 54 10 2" xfId="36439" xr:uid="{00000000-0005-0000-0000-0000A8970000}"/>
    <cellStyle name="Migliaia 54 10 3" xfId="41741" xr:uid="{00000000-0005-0000-0000-0000A9970000}"/>
    <cellStyle name="Migliaia 54 10 4" xfId="30817" xr:uid="{00000000-0005-0000-0000-0000AA970000}"/>
    <cellStyle name="Migliaia 54 11" xfId="33793" xr:uid="{00000000-0005-0000-0000-0000AB970000}"/>
    <cellStyle name="Migliaia 54 12" xfId="39090" xr:uid="{00000000-0005-0000-0000-0000AC970000}"/>
    <cellStyle name="Migliaia 54 13" xfId="1928" xr:uid="{00000000-0005-0000-0000-0000AD970000}"/>
    <cellStyle name="Migliaia 54 2" xfId="660" xr:uid="{00000000-0005-0000-0000-0000AE970000}"/>
    <cellStyle name="Migliaia 54 2 2" xfId="2618" xr:uid="{00000000-0005-0000-0000-0000AF970000}"/>
    <cellStyle name="Migliaia 54 2 2 2" xfId="4592" xr:uid="{00000000-0005-0000-0000-0000B0970000}"/>
    <cellStyle name="Migliaia 54 2 2 2 2" xfId="10716" xr:uid="{00000000-0005-0000-0000-0000B1970000}"/>
    <cellStyle name="Migliaia 54 2 2 2 2 2" xfId="36440" xr:uid="{00000000-0005-0000-0000-0000B2970000}"/>
    <cellStyle name="Migliaia 54 2 2 2 2 3" xfId="41742" xr:uid="{00000000-0005-0000-0000-0000B3970000}"/>
    <cellStyle name="Migliaia 54 2 2 2 3" xfId="14816" xr:uid="{00000000-0005-0000-0000-0000B4970000}"/>
    <cellStyle name="Migliaia 54 2 2 2 4" xfId="17261" xr:uid="{00000000-0005-0000-0000-0000B5970000}"/>
    <cellStyle name="Migliaia 54 2 2 2 4 2" xfId="39091" xr:uid="{00000000-0005-0000-0000-0000B6970000}"/>
    <cellStyle name="Migliaia 54 2 2 2 5" xfId="13083" xr:uid="{00000000-0005-0000-0000-0000B7970000}"/>
    <cellStyle name="Migliaia 54 2 2 3" xfId="7941" xr:uid="{00000000-0005-0000-0000-0000B8970000}"/>
    <cellStyle name="Migliaia 54 2 2 3 2" xfId="31751" xr:uid="{00000000-0005-0000-0000-0000B9970000}"/>
    <cellStyle name="Migliaia 54 2 2 3 2 2" xfId="36911" xr:uid="{00000000-0005-0000-0000-0000BA970000}"/>
    <cellStyle name="Migliaia 54 2 2 3 2 3" xfId="42213" xr:uid="{00000000-0005-0000-0000-0000BB970000}"/>
    <cellStyle name="Migliaia 54 2 2 3 3" xfId="34260" xr:uid="{00000000-0005-0000-0000-0000BC970000}"/>
    <cellStyle name="Migliaia 54 2 2 3 4" xfId="39562" xr:uid="{00000000-0005-0000-0000-0000BD970000}"/>
    <cellStyle name="Migliaia 54 2 2 4" xfId="7147" xr:uid="{00000000-0005-0000-0000-0000BE970000}"/>
    <cellStyle name="Migliaia 54 2 2 4 2" xfId="17920" xr:uid="{00000000-0005-0000-0000-0000BF970000}"/>
    <cellStyle name="Migliaia 54 2 2 4 3" xfId="43713" xr:uid="{00000000-0005-0000-0000-0000C0970000}"/>
    <cellStyle name="Migliaia 54 2 2 4 4" xfId="46913" xr:uid="{00000000-0005-0000-0000-0000C1970000}"/>
    <cellStyle name="Migliaia 54 2 2 4 5" xfId="49929" xr:uid="{00000000-0005-0000-0000-0000C2970000}"/>
    <cellStyle name="Migliaia 54 2 2 5" xfId="17260" xr:uid="{00000000-0005-0000-0000-0000C3970000}"/>
    <cellStyle name="Migliaia 54 2 2 6" xfId="21619" xr:uid="{00000000-0005-0000-0000-0000C4970000}"/>
    <cellStyle name="Migliaia 54 2 3" xfId="4161" xr:uid="{00000000-0005-0000-0000-0000C5970000}"/>
    <cellStyle name="Migliaia 54 2 3 2" xfId="10631" xr:uid="{00000000-0005-0000-0000-0000C6970000}"/>
    <cellStyle name="Migliaia 54 2 3 2 2" xfId="31752" xr:uid="{00000000-0005-0000-0000-0000C7970000}"/>
    <cellStyle name="Migliaia 54 2 3 2 2 2" xfId="36912" xr:uid="{00000000-0005-0000-0000-0000C8970000}"/>
    <cellStyle name="Migliaia 54 2 3 2 2 3" xfId="42214" xr:uid="{00000000-0005-0000-0000-0000C9970000}"/>
    <cellStyle name="Migliaia 54 2 3 2 3" xfId="34261" xr:uid="{00000000-0005-0000-0000-0000CA970000}"/>
    <cellStyle name="Migliaia 54 2 3 2 4" xfId="39563" xr:uid="{00000000-0005-0000-0000-0000CB970000}"/>
    <cellStyle name="Migliaia 54 2 3 3" xfId="17262" xr:uid="{00000000-0005-0000-0000-0000CC970000}"/>
    <cellStyle name="Migliaia 54 2 3 3 2" xfId="36441" xr:uid="{00000000-0005-0000-0000-0000CD970000}"/>
    <cellStyle name="Migliaia 54 2 3 3 3" xfId="41743" xr:uid="{00000000-0005-0000-0000-0000CE970000}"/>
    <cellStyle name="Migliaia 54 2 3 3 4" xfId="30819" xr:uid="{00000000-0005-0000-0000-0000CF970000}"/>
    <cellStyle name="Migliaia 54 2 3 4" xfId="33795" xr:uid="{00000000-0005-0000-0000-0000D0970000}"/>
    <cellStyle name="Migliaia 54 2 3 5" xfId="39092" xr:uid="{00000000-0005-0000-0000-0000D1970000}"/>
    <cellStyle name="Migliaia 54 2 3 6" xfId="13084" xr:uid="{00000000-0005-0000-0000-0000D2970000}"/>
    <cellStyle name="Migliaia 54 2 4" xfId="3758" xr:uid="{00000000-0005-0000-0000-0000D3970000}"/>
    <cellStyle name="Migliaia 54 2 4 2" xfId="10336" xr:uid="{00000000-0005-0000-0000-0000D4970000}"/>
    <cellStyle name="Migliaia 54 2 4 2 2" xfId="36442" xr:uid="{00000000-0005-0000-0000-0000D5970000}"/>
    <cellStyle name="Migliaia 54 2 4 2 3" xfId="41744" xr:uid="{00000000-0005-0000-0000-0000D6970000}"/>
    <cellStyle name="Migliaia 54 2 4 3" xfId="14910" xr:uid="{00000000-0005-0000-0000-0000D7970000}"/>
    <cellStyle name="Migliaia 54 2 4 4" xfId="17263" xr:uid="{00000000-0005-0000-0000-0000D8970000}"/>
    <cellStyle name="Migliaia 54 2 4 4 2" xfId="39093" xr:uid="{00000000-0005-0000-0000-0000D9970000}"/>
    <cellStyle name="Migliaia 54 2 4 5" xfId="13085" xr:uid="{00000000-0005-0000-0000-0000DA970000}"/>
    <cellStyle name="Migliaia 54 2 5" xfId="9456" xr:uid="{00000000-0005-0000-0000-0000DB970000}"/>
    <cellStyle name="Migliaia 54 2 5 2" xfId="30820" xr:uid="{00000000-0005-0000-0000-0000DC970000}"/>
    <cellStyle name="Migliaia 54 2 5 2 2" xfId="36443" xr:uid="{00000000-0005-0000-0000-0000DD970000}"/>
    <cellStyle name="Migliaia 54 2 5 2 3" xfId="41745" xr:uid="{00000000-0005-0000-0000-0000DE970000}"/>
    <cellStyle name="Migliaia 54 2 5 3" xfId="33796" xr:uid="{00000000-0005-0000-0000-0000DF970000}"/>
    <cellStyle name="Migliaia 54 2 5 4" xfId="39094" xr:uid="{00000000-0005-0000-0000-0000E0970000}"/>
    <cellStyle name="Migliaia 54 2 6" xfId="17259" xr:uid="{00000000-0005-0000-0000-0000E1970000}"/>
    <cellStyle name="Migliaia 54 2 6 2" xfId="30821" xr:uid="{00000000-0005-0000-0000-0000E2970000}"/>
    <cellStyle name="Migliaia 54 2 6 2 2" xfId="36444" xr:uid="{00000000-0005-0000-0000-0000E3970000}"/>
    <cellStyle name="Migliaia 54 2 6 2 3" xfId="41746" xr:uid="{00000000-0005-0000-0000-0000E4970000}"/>
    <cellStyle name="Migliaia 54 2 6 3" xfId="33797" xr:uid="{00000000-0005-0000-0000-0000E5970000}"/>
    <cellStyle name="Migliaia 54 2 6 4" xfId="39095" xr:uid="{00000000-0005-0000-0000-0000E6970000}"/>
    <cellStyle name="Migliaia 54 2 6 5" xfId="21621" xr:uid="{00000000-0005-0000-0000-0000E7970000}"/>
    <cellStyle name="Migliaia 54 2 7" xfId="21618" xr:uid="{00000000-0005-0000-0000-0000E8970000}"/>
    <cellStyle name="Migliaia 54 2 8" xfId="1929" xr:uid="{00000000-0005-0000-0000-0000E9970000}"/>
    <cellStyle name="Migliaia 54 3" xfId="661" xr:uid="{00000000-0005-0000-0000-0000EA970000}"/>
    <cellStyle name="Migliaia 54 3 10" xfId="21622" xr:uid="{00000000-0005-0000-0000-0000EB970000}"/>
    <cellStyle name="Migliaia 54 3 11" xfId="13086" xr:uid="{00000000-0005-0000-0000-0000EC970000}"/>
    <cellStyle name="Migliaia 54 3 12" xfId="1930" xr:uid="{00000000-0005-0000-0000-0000ED970000}"/>
    <cellStyle name="Migliaia 54 3 2" xfId="662" xr:uid="{00000000-0005-0000-0000-0000EE970000}"/>
    <cellStyle name="Migliaia 54 3 2 2" xfId="4594" xr:uid="{00000000-0005-0000-0000-0000EF970000}"/>
    <cellStyle name="Migliaia 54 3 2 2 2" xfId="8386" xr:uid="{00000000-0005-0000-0000-0000F0970000}"/>
    <cellStyle name="Migliaia 54 3 2 2 2 2" xfId="14817" xr:uid="{00000000-0005-0000-0000-0000F1970000}"/>
    <cellStyle name="Migliaia 54 3 2 2 2 2 2" xfId="18197" xr:uid="{00000000-0005-0000-0000-0000F2970000}"/>
    <cellStyle name="Migliaia 54 3 2 2 2 2 2 2" xfId="36445" xr:uid="{00000000-0005-0000-0000-0000F3970000}"/>
    <cellStyle name="Migliaia 54 3 2 2 2 2 3" xfId="41747" xr:uid="{00000000-0005-0000-0000-0000F4970000}"/>
    <cellStyle name="Migliaia 54 3 2 2 2 2 4" xfId="30822" xr:uid="{00000000-0005-0000-0000-0000F5970000}"/>
    <cellStyle name="Migliaia 54 3 2 2 2 3" xfId="33798" xr:uid="{00000000-0005-0000-0000-0000F6970000}"/>
    <cellStyle name="Migliaia 54 3 2 2 2 4" xfId="39096" xr:uid="{00000000-0005-0000-0000-0000F7970000}"/>
    <cellStyle name="Migliaia 54 3 2 2 2 5" xfId="44101" xr:uid="{00000000-0005-0000-0000-0000F8970000}"/>
    <cellStyle name="Migliaia 54 3 2 2 2 6" xfId="47203" xr:uid="{00000000-0005-0000-0000-0000F9970000}"/>
    <cellStyle name="Migliaia 54 3 2 2 2 7" xfId="50219" xr:uid="{00000000-0005-0000-0000-0000FA970000}"/>
    <cellStyle name="Migliaia 54 3 2 2 2 8" xfId="13996" xr:uid="{00000000-0005-0000-0000-0000FB970000}"/>
    <cellStyle name="Migliaia 54 3 2 2 3" xfId="7420" xr:uid="{00000000-0005-0000-0000-0000FC970000}"/>
    <cellStyle name="Migliaia 54 3 2 2 4" xfId="7148" xr:uid="{00000000-0005-0000-0000-0000FD970000}"/>
    <cellStyle name="Migliaia 54 3 2 2 4 2" xfId="17921" xr:uid="{00000000-0005-0000-0000-0000FE970000}"/>
    <cellStyle name="Migliaia 54 3 2 2 4 3" xfId="21468" xr:uid="{00000000-0005-0000-0000-0000FF970000}"/>
    <cellStyle name="Migliaia 54 3 2 2 4 4" xfId="46914" xr:uid="{00000000-0005-0000-0000-000000980000}"/>
    <cellStyle name="Migliaia 54 3 2 2 4 5" xfId="49930" xr:uid="{00000000-0005-0000-0000-000001980000}"/>
    <cellStyle name="Migliaia 54 3 2 2 5" xfId="17266" xr:uid="{00000000-0005-0000-0000-000002980000}"/>
    <cellStyle name="Migliaia 54 3 2 2 6" xfId="21624" xr:uid="{00000000-0005-0000-0000-000003980000}"/>
    <cellStyle name="Migliaia 54 3 2 3" xfId="3760" xr:uid="{00000000-0005-0000-0000-000004980000}"/>
    <cellStyle name="Migliaia 54 3 2 3 2" xfId="8702" xr:uid="{00000000-0005-0000-0000-000005980000}"/>
    <cellStyle name="Migliaia 54 3 2 3 2 2" xfId="36446" xr:uid="{00000000-0005-0000-0000-000006980000}"/>
    <cellStyle name="Migliaia 54 3 2 3 2 3" xfId="41748" xr:uid="{00000000-0005-0000-0000-000007980000}"/>
    <cellStyle name="Migliaia 54 3 2 3 2 4" xfId="30823" xr:uid="{00000000-0005-0000-0000-000008980000}"/>
    <cellStyle name="Migliaia 54 3 2 3 3" xfId="8387" xr:uid="{00000000-0005-0000-0000-000009980000}"/>
    <cellStyle name="Migliaia 54 3 2 3 4" xfId="17267" xr:uid="{00000000-0005-0000-0000-00000A980000}"/>
    <cellStyle name="Migliaia 54 3 2 3 4 2" xfId="39097" xr:uid="{00000000-0005-0000-0000-00000B980000}"/>
    <cellStyle name="Migliaia 54 3 2 3 5" xfId="13087" xr:uid="{00000000-0005-0000-0000-00000C980000}"/>
    <cellStyle name="Migliaia 54 3 2 4" xfId="7737" xr:uid="{00000000-0005-0000-0000-00000D980000}"/>
    <cellStyle name="Migliaia 54 3 2 4 2" xfId="14413" xr:uid="{00000000-0005-0000-0000-00000E980000}"/>
    <cellStyle name="Migliaia 54 3 2 4 2 2" xfId="36447" xr:uid="{00000000-0005-0000-0000-00000F980000}"/>
    <cellStyle name="Migliaia 54 3 2 4 2 3" xfId="41749" xr:uid="{00000000-0005-0000-0000-000010980000}"/>
    <cellStyle name="Migliaia 54 3 2 4 3" xfId="33799" xr:uid="{00000000-0005-0000-0000-000011980000}"/>
    <cellStyle name="Migliaia 54 3 2 4 4" xfId="39098" xr:uid="{00000000-0005-0000-0000-000012980000}"/>
    <cellStyle name="Migliaia 54 3 2 4 5" xfId="13538" xr:uid="{00000000-0005-0000-0000-000013980000}"/>
    <cellStyle name="Migliaia 54 3 2 5" xfId="13583" xr:uid="{00000000-0005-0000-0000-000014980000}"/>
    <cellStyle name="Migliaia 54 3 2 5 2" xfId="30824" xr:uid="{00000000-0005-0000-0000-000015980000}"/>
    <cellStyle name="Migliaia 54 3 2 5 2 2" xfId="36448" xr:uid="{00000000-0005-0000-0000-000016980000}"/>
    <cellStyle name="Migliaia 54 3 2 5 2 3" xfId="41750" xr:uid="{00000000-0005-0000-0000-000017980000}"/>
    <cellStyle name="Migliaia 54 3 2 5 3" xfId="33800" xr:uid="{00000000-0005-0000-0000-000018980000}"/>
    <cellStyle name="Migliaia 54 3 2 5 4" xfId="39099" xr:uid="{00000000-0005-0000-0000-000019980000}"/>
    <cellStyle name="Migliaia 54 3 2 6" xfId="17265" xr:uid="{00000000-0005-0000-0000-00001A980000}"/>
    <cellStyle name="Migliaia 54 3 2 6 2" xfId="30825" xr:uid="{00000000-0005-0000-0000-00001B980000}"/>
    <cellStyle name="Migliaia 54 3 2 6 2 2" xfId="36449" xr:uid="{00000000-0005-0000-0000-00001C980000}"/>
    <cellStyle name="Migliaia 54 3 2 6 2 3" xfId="41751" xr:uid="{00000000-0005-0000-0000-00001D980000}"/>
    <cellStyle name="Migliaia 54 3 2 6 3" xfId="33801" xr:uid="{00000000-0005-0000-0000-00001E980000}"/>
    <cellStyle name="Migliaia 54 3 2 6 4" xfId="39100" xr:uid="{00000000-0005-0000-0000-00001F980000}"/>
    <cellStyle name="Migliaia 54 3 2 6 5" xfId="21625" xr:uid="{00000000-0005-0000-0000-000020980000}"/>
    <cellStyle name="Migliaia 54 3 2 7" xfId="21623" xr:uid="{00000000-0005-0000-0000-000021980000}"/>
    <cellStyle name="Migliaia 54 3 2 8" xfId="2620" xr:uid="{00000000-0005-0000-0000-000022980000}"/>
    <cellStyle name="Migliaia 54 3 3" xfId="2619" xr:uid="{00000000-0005-0000-0000-000023980000}"/>
    <cellStyle name="Migliaia 54 3 3 2" xfId="4593" xr:uid="{00000000-0005-0000-0000-000024980000}"/>
    <cellStyle name="Migliaia 54 3 3 2 2" xfId="6088" xr:uid="{00000000-0005-0000-0000-000025980000}"/>
    <cellStyle name="Migliaia 54 3 3 2 2 2" xfId="36451" xr:uid="{00000000-0005-0000-0000-000026980000}"/>
    <cellStyle name="Migliaia 54 3 3 2 2 3" xfId="41753" xr:uid="{00000000-0005-0000-0000-000027980000}"/>
    <cellStyle name="Migliaia 54 3 3 2 3" xfId="14567" xr:uid="{00000000-0005-0000-0000-000028980000}"/>
    <cellStyle name="Migliaia 54 3 3 2 4" xfId="17269" xr:uid="{00000000-0005-0000-0000-000029980000}"/>
    <cellStyle name="Migliaia 54 3 3 2 4 2" xfId="39102" xr:uid="{00000000-0005-0000-0000-00002A980000}"/>
    <cellStyle name="Migliaia 54 3 3 2 5" xfId="13089" xr:uid="{00000000-0005-0000-0000-00002B980000}"/>
    <cellStyle name="Migliaia 54 3 3 3" xfId="5840" xr:uid="{00000000-0005-0000-0000-00002C980000}"/>
    <cellStyle name="Migliaia 54 3 3 3 2" xfId="30828" xr:uid="{00000000-0005-0000-0000-00002D980000}"/>
    <cellStyle name="Migliaia 54 3 3 3 2 2" xfId="36452" xr:uid="{00000000-0005-0000-0000-00002E980000}"/>
    <cellStyle name="Migliaia 54 3 3 3 2 3" xfId="41754" xr:uid="{00000000-0005-0000-0000-00002F980000}"/>
    <cellStyle name="Migliaia 54 3 3 3 3" xfId="33804" xr:uid="{00000000-0005-0000-0000-000030980000}"/>
    <cellStyle name="Migliaia 54 3 3 3 4" xfId="39103" xr:uid="{00000000-0005-0000-0000-000031980000}"/>
    <cellStyle name="Migliaia 54 3 3 4" xfId="17268" xr:uid="{00000000-0005-0000-0000-000032980000}"/>
    <cellStyle name="Migliaia 54 3 3 4 2" xfId="30829" xr:uid="{00000000-0005-0000-0000-000033980000}"/>
    <cellStyle name="Migliaia 54 3 3 4 2 2" xfId="36453" xr:uid="{00000000-0005-0000-0000-000034980000}"/>
    <cellStyle name="Migliaia 54 3 3 4 2 3" xfId="41755" xr:uid="{00000000-0005-0000-0000-000035980000}"/>
    <cellStyle name="Migliaia 54 3 3 4 3" xfId="33805" xr:uid="{00000000-0005-0000-0000-000036980000}"/>
    <cellStyle name="Migliaia 54 3 3 4 4" xfId="39104" xr:uid="{00000000-0005-0000-0000-000037980000}"/>
    <cellStyle name="Migliaia 54 3 3 4 5" xfId="21627" xr:uid="{00000000-0005-0000-0000-000038980000}"/>
    <cellStyle name="Migliaia 54 3 3 5" xfId="21628" xr:uid="{00000000-0005-0000-0000-000039980000}"/>
    <cellStyle name="Migliaia 54 3 3 5 2" xfId="30830" xr:uid="{00000000-0005-0000-0000-00003A980000}"/>
    <cellStyle name="Migliaia 54 3 3 5 2 2" xfId="36454" xr:uid="{00000000-0005-0000-0000-00003B980000}"/>
    <cellStyle name="Migliaia 54 3 3 5 2 3" xfId="41756" xr:uid="{00000000-0005-0000-0000-00003C980000}"/>
    <cellStyle name="Migliaia 54 3 3 5 3" xfId="33806" xr:uid="{00000000-0005-0000-0000-00003D980000}"/>
    <cellStyle name="Migliaia 54 3 3 5 4" xfId="39105" xr:uid="{00000000-0005-0000-0000-00003E980000}"/>
    <cellStyle name="Migliaia 54 3 3 6" xfId="30826" xr:uid="{00000000-0005-0000-0000-00003F980000}"/>
    <cellStyle name="Migliaia 54 3 3 6 2" xfId="36450" xr:uid="{00000000-0005-0000-0000-000040980000}"/>
    <cellStyle name="Migliaia 54 3 3 6 3" xfId="41752" xr:uid="{00000000-0005-0000-0000-000041980000}"/>
    <cellStyle name="Migliaia 54 3 3 7" xfId="33802" xr:uid="{00000000-0005-0000-0000-000042980000}"/>
    <cellStyle name="Migliaia 54 3 3 8" xfId="39101" xr:uid="{00000000-0005-0000-0000-000043980000}"/>
    <cellStyle name="Migliaia 54 3 3 9" xfId="13088" xr:uid="{00000000-0005-0000-0000-000044980000}"/>
    <cellStyle name="Migliaia 54 3 4" xfId="3314" xr:uid="{00000000-0005-0000-0000-000045980000}"/>
    <cellStyle name="Migliaia 54 3 4 2" xfId="4824" xr:uid="{00000000-0005-0000-0000-000046980000}"/>
    <cellStyle name="Migliaia 54 3 4 2 2" xfId="10776" xr:uid="{00000000-0005-0000-0000-000047980000}"/>
    <cellStyle name="Migliaia 54 3 4 2 3" xfId="14442" xr:uid="{00000000-0005-0000-0000-000048980000}"/>
    <cellStyle name="Migliaia 54 3 4 2 4" xfId="17271" xr:uid="{00000000-0005-0000-0000-000049980000}"/>
    <cellStyle name="Migliaia 54 3 4 2 5" xfId="28753" xr:uid="{00000000-0005-0000-0000-00004A980000}"/>
    <cellStyle name="Migliaia 54 3 4 2 6" xfId="13091" xr:uid="{00000000-0005-0000-0000-00004B980000}"/>
    <cellStyle name="Migliaia 54 3 4 3" xfId="10024" xr:uid="{00000000-0005-0000-0000-00004C980000}"/>
    <cellStyle name="Migliaia 54 3 4 3 2" xfId="31753" xr:uid="{00000000-0005-0000-0000-00004D980000}"/>
    <cellStyle name="Migliaia 54 3 4 3 2 2" xfId="36913" xr:uid="{00000000-0005-0000-0000-00004E980000}"/>
    <cellStyle name="Migliaia 54 3 4 3 2 3" xfId="42215" xr:uid="{00000000-0005-0000-0000-00004F980000}"/>
    <cellStyle name="Migliaia 54 3 4 3 3" xfId="34262" xr:uid="{00000000-0005-0000-0000-000050980000}"/>
    <cellStyle name="Migliaia 54 3 4 3 4" xfId="39564" xr:uid="{00000000-0005-0000-0000-000051980000}"/>
    <cellStyle name="Migliaia 54 3 4 4" xfId="17270" xr:uid="{00000000-0005-0000-0000-000052980000}"/>
    <cellStyle name="Migliaia 54 3 4 4 2" xfId="36455" xr:uid="{00000000-0005-0000-0000-000053980000}"/>
    <cellStyle name="Migliaia 54 3 4 4 3" xfId="41757" xr:uid="{00000000-0005-0000-0000-000054980000}"/>
    <cellStyle name="Migliaia 54 3 4 4 4" xfId="30831" xr:uid="{00000000-0005-0000-0000-000055980000}"/>
    <cellStyle name="Migliaia 54 3 4 5" xfId="33807" xr:uid="{00000000-0005-0000-0000-000056980000}"/>
    <cellStyle name="Migliaia 54 3 4 6" xfId="39106" xr:uid="{00000000-0005-0000-0000-000057980000}"/>
    <cellStyle name="Migliaia 54 3 4 7" xfId="13090" xr:uid="{00000000-0005-0000-0000-000058980000}"/>
    <cellStyle name="Migliaia 54 3 5" xfId="4162" xr:uid="{00000000-0005-0000-0000-000059980000}"/>
    <cellStyle name="Migliaia 54 3 5 2" xfId="10632" xr:uid="{00000000-0005-0000-0000-00005A980000}"/>
    <cellStyle name="Migliaia 54 3 5 2 2" xfId="31754" xr:uid="{00000000-0005-0000-0000-00005B980000}"/>
    <cellStyle name="Migliaia 54 3 5 2 2 2" xfId="36914" xr:uid="{00000000-0005-0000-0000-00005C980000}"/>
    <cellStyle name="Migliaia 54 3 5 2 2 3" xfId="42216" xr:uid="{00000000-0005-0000-0000-00005D980000}"/>
    <cellStyle name="Migliaia 54 3 5 2 3" xfId="34263" xr:uid="{00000000-0005-0000-0000-00005E980000}"/>
    <cellStyle name="Migliaia 54 3 5 2 4" xfId="39565" xr:uid="{00000000-0005-0000-0000-00005F980000}"/>
    <cellStyle name="Migliaia 54 3 5 3" xfId="17272" xr:uid="{00000000-0005-0000-0000-000060980000}"/>
    <cellStyle name="Migliaia 54 3 5 3 2" xfId="36456" xr:uid="{00000000-0005-0000-0000-000061980000}"/>
    <cellStyle name="Migliaia 54 3 5 3 3" xfId="41758" xr:uid="{00000000-0005-0000-0000-000062980000}"/>
    <cellStyle name="Migliaia 54 3 5 3 4" xfId="30832" xr:uid="{00000000-0005-0000-0000-000063980000}"/>
    <cellStyle name="Migliaia 54 3 5 4" xfId="33808" xr:uid="{00000000-0005-0000-0000-000064980000}"/>
    <cellStyle name="Migliaia 54 3 5 5" xfId="39107" xr:uid="{00000000-0005-0000-0000-000065980000}"/>
    <cellStyle name="Migliaia 54 3 5 6" xfId="13092" xr:uid="{00000000-0005-0000-0000-000066980000}"/>
    <cellStyle name="Migliaia 54 3 6" xfId="3759" xr:uid="{00000000-0005-0000-0000-000067980000}"/>
    <cellStyle name="Migliaia 54 3 6 2" xfId="10337" xr:uid="{00000000-0005-0000-0000-000068980000}"/>
    <cellStyle name="Migliaia 54 3 6 2 2" xfId="36457" xr:uid="{00000000-0005-0000-0000-000069980000}"/>
    <cellStyle name="Migliaia 54 3 6 2 3" xfId="41759" xr:uid="{00000000-0005-0000-0000-00006A980000}"/>
    <cellStyle name="Migliaia 54 3 6 3" xfId="14334" xr:uid="{00000000-0005-0000-0000-00006B980000}"/>
    <cellStyle name="Migliaia 54 3 6 4" xfId="17273" xr:uid="{00000000-0005-0000-0000-00006C980000}"/>
    <cellStyle name="Migliaia 54 3 6 4 2" xfId="39108" xr:uid="{00000000-0005-0000-0000-00006D980000}"/>
    <cellStyle name="Migliaia 54 3 6 5" xfId="13093" xr:uid="{00000000-0005-0000-0000-00006E980000}"/>
    <cellStyle name="Migliaia 54 3 7" xfId="7830" xr:uid="{00000000-0005-0000-0000-00006F980000}"/>
    <cellStyle name="Migliaia 54 3 7 2" xfId="30834" xr:uid="{00000000-0005-0000-0000-000070980000}"/>
    <cellStyle name="Migliaia 54 3 7 2 2" xfId="36458" xr:uid="{00000000-0005-0000-0000-000071980000}"/>
    <cellStyle name="Migliaia 54 3 7 2 3" xfId="41760" xr:uid="{00000000-0005-0000-0000-000072980000}"/>
    <cellStyle name="Migliaia 54 3 7 3" xfId="33810" xr:uid="{00000000-0005-0000-0000-000073980000}"/>
    <cellStyle name="Migliaia 54 3 7 4" xfId="39109" xr:uid="{00000000-0005-0000-0000-000074980000}"/>
    <cellStyle name="Migliaia 54 3 8" xfId="13584" xr:uid="{00000000-0005-0000-0000-000075980000}"/>
    <cellStyle name="Migliaia 54 3 8 2" xfId="30835" xr:uid="{00000000-0005-0000-0000-000076980000}"/>
    <cellStyle name="Migliaia 54 3 8 2 2" xfId="36459" xr:uid="{00000000-0005-0000-0000-000077980000}"/>
    <cellStyle name="Migliaia 54 3 8 2 3" xfId="41761" xr:uid="{00000000-0005-0000-0000-000078980000}"/>
    <cellStyle name="Migliaia 54 3 8 3" xfId="33811" xr:uid="{00000000-0005-0000-0000-000079980000}"/>
    <cellStyle name="Migliaia 54 3 8 4" xfId="39110" xr:uid="{00000000-0005-0000-0000-00007A980000}"/>
    <cellStyle name="Migliaia 54 3 8 5" xfId="21633" xr:uid="{00000000-0005-0000-0000-00007B980000}"/>
    <cellStyle name="Migliaia 54 3 9" xfId="17264" xr:uid="{00000000-0005-0000-0000-00007C980000}"/>
    <cellStyle name="Migliaia 54 4" xfId="663" xr:uid="{00000000-0005-0000-0000-00007D980000}"/>
    <cellStyle name="Migliaia 54 4 2" xfId="4595" xr:uid="{00000000-0005-0000-0000-00007E980000}"/>
    <cellStyle name="Migliaia 54 4 2 2" xfId="5187" xr:uid="{00000000-0005-0000-0000-00007F980000}"/>
    <cellStyle name="Migliaia 54 4 2 2 2" xfId="30836" xr:uid="{00000000-0005-0000-0000-000080980000}"/>
    <cellStyle name="Migliaia 54 4 2 2 2 2" xfId="36460" xr:uid="{00000000-0005-0000-0000-000081980000}"/>
    <cellStyle name="Migliaia 54 4 2 2 2 3" xfId="41762" xr:uid="{00000000-0005-0000-0000-000082980000}"/>
    <cellStyle name="Migliaia 54 4 2 2 3" xfId="33812" xr:uid="{00000000-0005-0000-0000-000083980000}"/>
    <cellStyle name="Migliaia 54 4 2 2 4" xfId="39111" xr:uid="{00000000-0005-0000-0000-000084980000}"/>
    <cellStyle name="Migliaia 54 4 2 3" xfId="8388" xr:uid="{00000000-0005-0000-0000-000085980000}"/>
    <cellStyle name="Migliaia 54 4 2 3 2" xfId="30837" xr:uid="{00000000-0005-0000-0000-000086980000}"/>
    <cellStyle name="Migliaia 54 4 2 3 2 2" xfId="36461" xr:uid="{00000000-0005-0000-0000-000087980000}"/>
    <cellStyle name="Migliaia 54 4 2 3 2 3" xfId="41763" xr:uid="{00000000-0005-0000-0000-000088980000}"/>
    <cellStyle name="Migliaia 54 4 2 3 3" xfId="33813" xr:uid="{00000000-0005-0000-0000-000089980000}"/>
    <cellStyle name="Migliaia 54 4 2 3 4" xfId="39112" xr:uid="{00000000-0005-0000-0000-00008A980000}"/>
    <cellStyle name="Migliaia 54 4 2 4" xfId="7739" xr:uid="{00000000-0005-0000-0000-00008B980000}"/>
    <cellStyle name="Migliaia 54 4 2 5" xfId="7150" xr:uid="{00000000-0005-0000-0000-00008C980000}"/>
    <cellStyle name="Migliaia 54 4 2 5 2" xfId="17923" xr:uid="{00000000-0005-0000-0000-00008D980000}"/>
    <cellStyle name="Migliaia 54 4 2 5 3" xfId="28827" xr:uid="{00000000-0005-0000-0000-00008E980000}"/>
    <cellStyle name="Migliaia 54 4 2 5 4" xfId="46916" xr:uid="{00000000-0005-0000-0000-00008F980000}"/>
    <cellStyle name="Migliaia 54 4 2 5 5" xfId="49932" xr:uid="{00000000-0005-0000-0000-000090980000}"/>
    <cellStyle name="Migliaia 54 4 2 6" xfId="17275" xr:uid="{00000000-0005-0000-0000-000091980000}"/>
    <cellStyle name="Migliaia 54 4 2 7" xfId="21635" xr:uid="{00000000-0005-0000-0000-000092980000}"/>
    <cellStyle name="Migliaia 54 4 3" xfId="5188" xr:uid="{00000000-0005-0000-0000-000093980000}"/>
    <cellStyle name="Migliaia 54 4 3 2" xfId="14568" xr:uid="{00000000-0005-0000-0000-000094980000}"/>
    <cellStyle name="Migliaia 54 4 3 2 2" xfId="36462" xr:uid="{00000000-0005-0000-0000-000095980000}"/>
    <cellStyle name="Migliaia 54 4 3 2 3" xfId="41764" xr:uid="{00000000-0005-0000-0000-000096980000}"/>
    <cellStyle name="Migliaia 54 4 3 3" xfId="33814" xr:uid="{00000000-0005-0000-0000-000097980000}"/>
    <cellStyle name="Migliaia 54 4 3 4" xfId="39113" xr:uid="{00000000-0005-0000-0000-000098980000}"/>
    <cellStyle name="Migliaia 54 4 3 5" xfId="13582" xr:uid="{00000000-0005-0000-0000-000099980000}"/>
    <cellStyle name="Migliaia 54 4 4" xfId="8389" xr:uid="{00000000-0005-0000-0000-00009A980000}"/>
    <cellStyle name="Migliaia 54 4 4 2" xfId="30839" xr:uid="{00000000-0005-0000-0000-00009B980000}"/>
    <cellStyle name="Migliaia 54 4 4 2 2" xfId="36463" xr:uid="{00000000-0005-0000-0000-00009C980000}"/>
    <cellStyle name="Migliaia 54 4 4 2 3" xfId="41765" xr:uid="{00000000-0005-0000-0000-00009D980000}"/>
    <cellStyle name="Migliaia 54 4 4 3" xfId="33815" xr:uid="{00000000-0005-0000-0000-00009E980000}"/>
    <cellStyle name="Migliaia 54 4 4 4" xfId="39114" xr:uid="{00000000-0005-0000-0000-00009F980000}"/>
    <cellStyle name="Migliaia 54 4 5" xfId="7738" xr:uid="{00000000-0005-0000-0000-0000A0980000}"/>
    <cellStyle name="Migliaia 54 4 5 2" xfId="30840" xr:uid="{00000000-0005-0000-0000-0000A1980000}"/>
    <cellStyle name="Migliaia 54 4 5 2 2" xfId="36464" xr:uid="{00000000-0005-0000-0000-0000A2980000}"/>
    <cellStyle name="Migliaia 54 4 5 2 3" xfId="41766" xr:uid="{00000000-0005-0000-0000-0000A3980000}"/>
    <cellStyle name="Migliaia 54 4 5 3" xfId="33816" xr:uid="{00000000-0005-0000-0000-0000A4980000}"/>
    <cellStyle name="Migliaia 54 4 5 4" xfId="39115" xr:uid="{00000000-0005-0000-0000-0000A5980000}"/>
    <cellStyle name="Migliaia 54 4 6" xfId="7149" xr:uid="{00000000-0005-0000-0000-0000A6980000}"/>
    <cellStyle name="Migliaia 54 4 6 2" xfId="17922" xr:uid="{00000000-0005-0000-0000-0000A7980000}"/>
    <cellStyle name="Migliaia 54 4 6 2 2" xfId="36465" xr:uid="{00000000-0005-0000-0000-0000A8980000}"/>
    <cellStyle name="Migliaia 54 4 6 2 3" xfId="41767" xr:uid="{00000000-0005-0000-0000-0000A9980000}"/>
    <cellStyle name="Migliaia 54 4 6 2 4" xfId="30841" xr:uid="{00000000-0005-0000-0000-0000AA980000}"/>
    <cellStyle name="Migliaia 54 4 6 3" xfId="33817" xr:uid="{00000000-0005-0000-0000-0000AB980000}"/>
    <cellStyle name="Migliaia 54 4 6 4" xfId="39116" xr:uid="{00000000-0005-0000-0000-0000AC980000}"/>
    <cellStyle name="Migliaia 54 4 6 5" xfId="21641" xr:uid="{00000000-0005-0000-0000-0000AD980000}"/>
    <cellStyle name="Migliaia 54 4 6 6" xfId="44671" xr:uid="{00000000-0005-0000-0000-0000AE980000}"/>
    <cellStyle name="Migliaia 54 4 6 7" xfId="46915" xr:uid="{00000000-0005-0000-0000-0000AF980000}"/>
    <cellStyle name="Migliaia 54 4 6 8" xfId="49931" xr:uid="{00000000-0005-0000-0000-0000B0980000}"/>
    <cellStyle name="Migliaia 54 4 7" xfId="17274" xr:uid="{00000000-0005-0000-0000-0000B1980000}"/>
    <cellStyle name="Migliaia 54 4 7 2" xfId="30842" xr:uid="{00000000-0005-0000-0000-0000B2980000}"/>
    <cellStyle name="Migliaia 54 4 7 2 2" xfId="36466" xr:uid="{00000000-0005-0000-0000-0000B3980000}"/>
    <cellStyle name="Migliaia 54 4 7 2 3" xfId="41768" xr:uid="{00000000-0005-0000-0000-0000B4980000}"/>
    <cellStyle name="Migliaia 54 4 7 3" xfId="33818" xr:uid="{00000000-0005-0000-0000-0000B5980000}"/>
    <cellStyle name="Migliaia 54 4 7 4" xfId="39117" xr:uid="{00000000-0005-0000-0000-0000B6980000}"/>
    <cellStyle name="Migliaia 54 4 7 5" xfId="21642" xr:uid="{00000000-0005-0000-0000-0000B7980000}"/>
    <cellStyle name="Migliaia 54 4 8" xfId="21634" xr:uid="{00000000-0005-0000-0000-0000B8980000}"/>
    <cellStyle name="Migliaia 54 4 9" xfId="2621" xr:uid="{00000000-0005-0000-0000-0000B9980000}"/>
    <cellStyle name="Migliaia 54 5" xfId="664" xr:uid="{00000000-0005-0000-0000-0000BA980000}"/>
    <cellStyle name="Migliaia 54 5 2" xfId="4596" xr:uid="{00000000-0005-0000-0000-0000BB980000}"/>
    <cellStyle name="Migliaia 54 5 2 2" xfId="14818" xr:uid="{00000000-0005-0000-0000-0000BC980000}"/>
    <cellStyle name="Migliaia 54 5 2 2 2" xfId="36467" xr:uid="{00000000-0005-0000-0000-0000BD980000}"/>
    <cellStyle name="Migliaia 54 5 2 2 3" xfId="41769" xr:uid="{00000000-0005-0000-0000-0000BE980000}"/>
    <cellStyle name="Migliaia 54 5 2 3" xfId="17277" xr:uid="{00000000-0005-0000-0000-0000BF980000}"/>
    <cellStyle name="Migliaia 54 5 2 3 2" xfId="33819" xr:uid="{00000000-0005-0000-0000-0000C0980000}"/>
    <cellStyle name="Migliaia 54 5 2 4" xfId="39118" xr:uid="{00000000-0005-0000-0000-0000C1980000}"/>
    <cellStyle name="Migliaia 54 5 2 5" xfId="13094" xr:uid="{00000000-0005-0000-0000-0000C2980000}"/>
    <cellStyle name="Migliaia 54 5 3" xfId="7740" xr:uid="{00000000-0005-0000-0000-0000C3980000}"/>
    <cellStyle name="Migliaia 54 5 3 2" xfId="30843" xr:uid="{00000000-0005-0000-0000-0000C4980000}"/>
    <cellStyle name="Migliaia 54 5 3 2 2" xfId="36468" xr:uid="{00000000-0005-0000-0000-0000C5980000}"/>
    <cellStyle name="Migliaia 54 5 3 2 3" xfId="41770" xr:uid="{00000000-0005-0000-0000-0000C6980000}"/>
    <cellStyle name="Migliaia 54 5 3 3" xfId="33820" xr:uid="{00000000-0005-0000-0000-0000C7980000}"/>
    <cellStyle name="Migliaia 54 5 3 4" xfId="39119" xr:uid="{00000000-0005-0000-0000-0000C8980000}"/>
    <cellStyle name="Migliaia 54 5 4" xfId="7151" xr:uid="{00000000-0005-0000-0000-0000C9980000}"/>
    <cellStyle name="Migliaia 54 5 4 2" xfId="17924" xr:uid="{00000000-0005-0000-0000-0000CA980000}"/>
    <cellStyle name="Migliaia 54 5 4 2 2" xfId="36469" xr:uid="{00000000-0005-0000-0000-0000CB980000}"/>
    <cellStyle name="Migliaia 54 5 4 2 3" xfId="41771" xr:uid="{00000000-0005-0000-0000-0000CC980000}"/>
    <cellStyle name="Migliaia 54 5 4 2 4" xfId="30844" xr:uid="{00000000-0005-0000-0000-0000CD980000}"/>
    <cellStyle name="Migliaia 54 5 4 3" xfId="33821" xr:uid="{00000000-0005-0000-0000-0000CE980000}"/>
    <cellStyle name="Migliaia 54 5 4 4" xfId="39120" xr:uid="{00000000-0005-0000-0000-0000CF980000}"/>
    <cellStyle name="Migliaia 54 5 4 5" xfId="21644" xr:uid="{00000000-0005-0000-0000-0000D0980000}"/>
    <cellStyle name="Migliaia 54 5 4 6" xfId="44611" xr:uid="{00000000-0005-0000-0000-0000D1980000}"/>
    <cellStyle name="Migliaia 54 5 4 7" xfId="46917" xr:uid="{00000000-0005-0000-0000-0000D2980000}"/>
    <cellStyle name="Migliaia 54 5 4 8" xfId="49933" xr:uid="{00000000-0005-0000-0000-0000D3980000}"/>
    <cellStyle name="Migliaia 54 5 5" xfId="17276" xr:uid="{00000000-0005-0000-0000-0000D4980000}"/>
    <cellStyle name="Migliaia 54 5 5 2" xfId="30845" xr:uid="{00000000-0005-0000-0000-0000D5980000}"/>
    <cellStyle name="Migliaia 54 5 5 2 2" xfId="36470" xr:uid="{00000000-0005-0000-0000-0000D6980000}"/>
    <cellStyle name="Migliaia 54 5 5 2 3" xfId="41772" xr:uid="{00000000-0005-0000-0000-0000D7980000}"/>
    <cellStyle name="Migliaia 54 5 5 3" xfId="33822" xr:uid="{00000000-0005-0000-0000-0000D8980000}"/>
    <cellStyle name="Migliaia 54 5 5 4" xfId="39121" xr:uid="{00000000-0005-0000-0000-0000D9980000}"/>
    <cellStyle name="Migliaia 54 5 5 5" xfId="21645" xr:uid="{00000000-0005-0000-0000-0000DA980000}"/>
    <cellStyle name="Migliaia 54 5 6" xfId="21646" xr:uid="{00000000-0005-0000-0000-0000DB980000}"/>
    <cellStyle name="Migliaia 54 5 6 2" xfId="30846" xr:uid="{00000000-0005-0000-0000-0000DC980000}"/>
    <cellStyle name="Migliaia 54 5 6 2 2" xfId="36471" xr:uid="{00000000-0005-0000-0000-0000DD980000}"/>
    <cellStyle name="Migliaia 54 5 6 2 3" xfId="41773" xr:uid="{00000000-0005-0000-0000-0000DE980000}"/>
    <cellStyle name="Migliaia 54 5 6 3" xfId="33823" xr:uid="{00000000-0005-0000-0000-0000DF980000}"/>
    <cellStyle name="Migliaia 54 5 6 4" xfId="39122" xr:uid="{00000000-0005-0000-0000-0000E0980000}"/>
    <cellStyle name="Migliaia 54 5 7" xfId="21643" xr:uid="{00000000-0005-0000-0000-0000E1980000}"/>
    <cellStyle name="Migliaia 54 5 8" xfId="2622" xr:uid="{00000000-0005-0000-0000-0000E2980000}"/>
    <cellStyle name="Migliaia 54 6" xfId="2617" xr:uid="{00000000-0005-0000-0000-0000E3980000}"/>
    <cellStyle name="Migliaia 54 6 2" xfId="4591" xr:uid="{00000000-0005-0000-0000-0000E4980000}"/>
    <cellStyle name="Migliaia 54 6 2 2" xfId="6087" xr:uid="{00000000-0005-0000-0000-0000E5980000}"/>
    <cellStyle name="Migliaia 54 6 2 3" xfId="14940" xr:uid="{00000000-0005-0000-0000-0000E6980000}"/>
    <cellStyle name="Migliaia 54 6 2 4" xfId="17279" xr:uid="{00000000-0005-0000-0000-0000E7980000}"/>
    <cellStyle name="Migliaia 54 6 2 5" xfId="28756" xr:uid="{00000000-0005-0000-0000-0000E8980000}"/>
    <cellStyle name="Migliaia 54 6 2 6" xfId="13096" xr:uid="{00000000-0005-0000-0000-0000E9980000}"/>
    <cellStyle name="Migliaia 54 6 3" xfId="5839" xr:uid="{00000000-0005-0000-0000-0000EA980000}"/>
    <cellStyle name="Migliaia 54 6 3 2" xfId="31755" xr:uid="{00000000-0005-0000-0000-0000EB980000}"/>
    <cellStyle name="Migliaia 54 6 3 2 2" xfId="36915" xr:uid="{00000000-0005-0000-0000-0000EC980000}"/>
    <cellStyle name="Migliaia 54 6 3 2 3" xfId="42217" xr:uid="{00000000-0005-0000-0000-0000ED980000}"/>
    <cellStyle name="Migliaia 54 6 3 3" xfId="34264" xr:uid="{00000000-0005-0000-0000-0000EE980000}"/>
    <cellStyle name="Migliaia 54 6 3 4" xfId="39566" xr:uid="{00000000-0005-0000-0000-0000EF980000}"/>
    <cellStyle name="Migliaia 54 6 4" xfId="17278" xr:uid="{00000000-0005-0000-0000-0000F0980000}"/>
    <cellStyle name="Migliaia 54 6 4 2" xfId="36472" xr:uid="{00000000-0005-0000-0000-0000F1980000}"/>
    <cellStyle name="Migliaia 54 6 4 3" xfId="41774" xr:uid="{00000000-0005-0000-0000-0000F2980000}"/>
    <cellStyle name="Migliaia 54 6 4 4" xfId="30847" xr:uid="{00000000-0005-0000-0000-0000F3980000}"/>
    <cellStyle name="Migliaia 54 6 5" xfId="33824" xr:uid="{00000000-0005-0000-0000-0000F4980000}"/>
    <cellStyle name="Migliaia 54 6 6" xfId="39123" xr:uid="{00000000-0005-0000-0000-0000F5980000}"/>
    <cellStyle name="Migliaia 54 6 7" xfId="13095" xr:uid="{00000000-0005-0000-0000-0000F6980000}"/>
    <cellStyle name="Migliaia 54 7" xfId="4160" xr:uid="{00000000-0005-0000-0000-0000F7980000}"/>
    <cellStyle name="Migliaia 54 7 2" xfId="10630" xr:uid="{00000000-0005-0000-0000-0000F8980000}"/>
    <cellStyle name="Migliaia 54 7 2 2" xfId="31756" xr:uid="{00000000-0005-0000-0000-0000F9980000}"/>
    <cellStyle name="Migliaia 54 7 2 2 2" xfId="36916" xr:uid="{00000000-0005-0000-0000-0000FA980000}"/>
    <cellStyle name="Migliaia 54 7 2 2 3" xfId="42218" xr:uid="{00000000-0005-0000-0000-0000FB980000}"/>
    <cellStyle name="Migliaia 54 7 2 3" xfId="34265" xr:uid="{00000000-0005-0000-0000-0000FC980000}"/>
    <cellStyle name="Migliaia 54 7 2 4" xfId="39567" xr:uid="{00000000-0005-0000-0000-0000FD980000}"/>
    <cellStyle name="Migliaia 54 7 3" xfId="17280" xr:uid="{00000000-0005-0000-0000-0000FE980000}"/>
    <cellStyle name="Migliaia 54 7 3 2" xfId="36473" xr:uid="{00000000-0005-0000-0000-0000FF980000}"/>
    <cellStyle name="Migliaia 54 7 3 3" xfId="41775" xr:uid="{00000000-0005-0000-0000-000000990000}"/>
    <cellStyle name="Migliaia 54 7 3 4" xfId="30848" xr:uid="{00000000-0005-0000-0000-000001990000}"/>
    <cellStyle name="Migliaia 54 7 4" xfId="33825" xr:uid="{00000000-0005-0000-0000-000002990000}"/>
    <cellStyle name="Migliaia 54 7 5" xfId="39124" xr:uid="{00000000-0005-0000-0000-000003990000}"/>
    <cellStyle name="Migliaia 54 7 6" xfId="13097" xr:uid="{00000000-0005-0000-0000-000004990000}"/>
    <cellStyle name="Migliaia 54 8" xfId="3757" xr:uid="{00000000-0005-0000-0000-000005990000}"/>
    <cellStyle name="Migliaia 54 8 2" xfId="10335" xr:uid="{00000000-0005-0000-0000-000006990000}"/>
    <cellStyle name="Migliaia 54 8 2 2" xfId="31757" xr:uid="{00000000-0005-0000-0000-000007990000}"/>
    <cellStyle name="Migliaia 54 8 2 2 2" xfId="36917" xr:uid="{00000000-0005-0000-0000-000008990000}"/>
    <cellStyle name="Migliaia 54 8 2 2 3" xfId="42219" xr:uid="{00000000-0005-0000-0000-000009990000}"/>
    <cellStyle name="Migliaia 54 8 2 3" xfId="34266" xr:uid="{00000000-0005-0000-0000-00000A990000}"/>
    <cellStyle name="Migliaia 54 8 2 4" xfId="39568" xr:uid="{00000000-0005-0000-0000-00000B990000}"/>
    <cellStyle name="Migliaia 54 8 3" xfId="17281" xr:uid="{00000000-0005-0000-0000-00000C990000}"/>
    <cellStyle name="Migliaia 54 8 3 2" xfId="36474" xr:uid="{00000000-0005-0000-0000-00000D990000}"/>
    <cellStyle name="Migliaia 54 8 3 3" xfId="41776" xr:uid="{00000000-0005-0000-0000-00000E990000}"/>
    <cellStyle name="Migliaia 54 8 3 4" xfId="30849" xr:uid="{00000000-0005-0000-0000-00000F990000}"/>
    <cellStyle name="Migliaia 54 8 4" xfId="33826" xr:uid="{00000000-0005-0000-0000-000010990000}"/>
    <cellStyle name="Migliaia 54 8 5" xfId="39125" xr:uid="{00000000-0005-0000-0000-000011990000}"/>
    <cellStyle name="Migliaia 54 8 6" xfId="13098" xr:uid="{00000000-0005-0000-0000-000012990000}"/>
    <cellStyle name="Migliaia 54 9" xfId="13537" xr:uid="{00000000-0005-0000-0000-000013990000}"/>
    <cellStyle name="Migliaia 54 9 2" xfId="30850" xr:uid="{00000000-0005-0000-0000-000014990000}"/>
    <cellStyle name="Migliaia 54 9 2 2" xfId="36475" xr:uid="{00000000-0005-0000-0000-000015990000}"/>
    <cellStyle name="Migliaia 54 9 2 3" xfId="41777" xr:uid="{00000000-0005-0000-0000-000016990000}"/>
    <cellStyle name="Migliaia 54 9 3" xfId="33827" xr:uid="{00000000-0005-0000-0000-000017990000}"/>
    <cellStyle name="Migliaia 54 9 4" xfId="39126" xr:uid="{00000000-0005-0000-0000-000018990000}"/>
    <cellStyle name="Migliaia 55" xfId="665" xr:uid="{00000000-0005-0000-0000-000019990000}"/>
    <cellStyle name="Migliaia 55 10" xfId="17282" xr:uid="{00000000-0005-0000-0000-00001A990000}"/>
    <cellStyle name="Migliaia 55 10 2" xfId="36476" xr:uid="{00000000-0005-0000-0000-00001B990000}"/>
    <cellStyle name="Migliaia 55 10 3" xfId="41778" xr:uid="{00000000-0005-0000-0000-00001C990000}"/>
    <cellStyle name="Migliaia 55 10 4" xfId="30851" xr:uid="{00000000-0005-0000-0000-00001D990000}"/>
    <cellStyle name="Migliaia 55 11" xfId="33828" xr:uid="{00000000-0005-0000-0000-00001E990000}"/>
    <cellStyle name="Migliaia 55 12" xfId="39127" xr:uid="{00000000-0005-0000-0000-00001F990000}"/>
    <cellStyle name="Migliaia 55 13" xfId="1931" xr:uid="{00000000-0005-0000-0000-000020990000}"/>
    <cellStyle name="Migliaia 55 2" xfId="666" xr:uid="{00000000-0005-0000-0000-000021990000}"/>
    <cellStyle name="Migliaia 55 2 2" xfId="2624" xr:uid="{00000000-0005-0000-0000-000022990000}"/>
    <cellStyle name="Migliaia 55 2 2 2" xfId="4598" xr:uid="{00000000-0005-0000-0000-000023990000}"/>
    <cellStyle name="Migliaia 55 2 2 2 2" xfId="10717" xr:uid="{00000000-0005-0000-0000-000024990000}"/>
    <cellStyle name="Migliaia 55 2 2 2 2 2" xfId="36477" xr:uid="{00000000-0005-0000-0000-000025990000}"/>
    <cellStyle name="Migliaia 55 2 2 2 2 3" xfId="41779" xr:uid="{00000000-0005-0000-0000-000026990000}"/>
    <cellStyle name="Migliaia 55 2 2 2 3" xfId="14819" xr:uid="{00000000-0005-0000-0000-000027990000}"/>
    <cellStyle name="Migliaia 55 2 2 2 4" xfId="17285" xr:uid="{00000000-0005-0000-0000-000028990000}"/>
    <cellStyle name="Migliaia 55 2 2 2 4 2" xfId="39128" xr:uid="{00000000-0005-0000-0000-000029990000}"/>
    <cellStyle name="Migliaia 55 2 2 2 5" xfId="13099" xr:uid="{00000000-0005-0000-0000-00002A990000}"/>
    <cellStyle name="Migliaia 55 2 2 3" xfId="7942" xr:uid="{00000000-0005-0000-0000-00002B990000}"/>
    <cellStyle name="Migliaia 55 2 2 3 2" xfId="31758" xr:uid="{00000000-0005-0000-0000-00002C990000}"/>
    <cellStyle name="Migliaia 55 2 2 3 2 2" xfId="36918" xr:uid="{00000000-0005-0000-0000-00002D990000}"/>
    <cellStyle name="Migliaia 55 2 2 3 2 3" xfId="42220" xr:uid="{00000000-0005-0000-0000-00002E990000}"/>
    <cellStyle name="Migliaia 55 2 2 3 3" xfId="34267" xr:uid="{00000000-0005-0000-0000-00002F990000}"/>
    <cellStyle name="Migliaia 55 2 2 3 4" xfId="39569" xr:uid="{00000000-0005-0000-0000-000030990000}"/>
    <cellStyle name="Migliaia 55 2 2 4" xfId="7152" xr:uid="{00000000-0005-0000-0000-000031990000}"/>
    <cellStyle name="Migliaia 55 2 2 4 2" xfId="17925" xr:uid="{00000000-0005-0000-0000-000032990000}"/>
    <cellStyle name="Migliaia 55 2 2 4 3" xfId="43596" xr:uid="{00000000-0005-0000-0000-000033990000}"/>
    <cellStyle name="Migliaia 55 2 2 4 4" xfId="46918" xr:uid="{00000000-0005-0000-0000-000034990000}"/>
    <cellStyle name="Migliaia 55 2 2 4 5" xfId="49934" xr:uid="{00000000-0005-0000-0000-000035990000}"/>
    <cellStyle name="Migliaia 55 2 2 5" xfId="17284" xr:uid="{00000000-0005-0000-0000-000036990000}"/>
    <cellStyle name="Migliaia 55 2 2 6" xfId="21650" xr:uid="{00000000-0005-0000-0000-000037990000}"/>
    <cellStyle name="Migliaia 55 2 3" xfId="4164" xr:uid="{00000000-0005-0000-0000-000038990000}"/>
    <cellStyle name="Migliaia 55 2 3 2" xfId="10634" xr:uid="{00000000-0005-0000-0000-000039990000}"/>
    <cellStyle name="Migliaia 55 2 3 2 2" xfId="31759" xr:uid="{00000000-0005-0000-0000-00003A990000}"/>
    <cellStyle name="Migliaia 55 2 3 2 2 2" xfId="36919" xr:uid="{00000000-0005-0000-0000-00003B990000}"/>
    <cellStyle name="Migliaia 55 2 3 2 2 3" xfId="42221" xr:uid="{00000000-0005-0000-0000-00003C990000}"/>
    <cellStyle name="Migliaia 55 2 3 2 3" xfId="34268" xr:uid="{00000000-0005-0000-0000-00003D990000}"/>
    <cellStyle name="Migliaia 55 2 3 2 4" xfId="39570" xr:uid="{00000000-0005-0000-0000-00003E990000}"/>
    <cellStyle name="Migliaia 55 2 3 3" xfId="17286" xr:uid="{00000000-0005-0000-0000-00003F990000}"/>
    <cellStyle name="Migliaia 55 2 3 3 2" xfId="36478" xr:uid="{00000000-0005-0000-0000-000040990000}"/>
    <cellStyle name="Migliaia 55 2 3 3 3" xfId="41780" xr:uid="{00000000-0005-0000-0000-000041990000}"/>
    <cellStyle name="Migliaia 55 2 3 3 4" xfId="30853" xr:uid="{00000000-0005-0000-0000-000042990000}"/>
    <cellStyle name="Migliaia 55 2 3 4" xfId="33829" xr:uid="{00000000-0005-0000-0000-000043990000}"/>
    <cellStyle name="Migliaia 55 2 3 5" xfId="39129" xr:uid="{00000000-0005-0000-0000-000044990000}"/>
    <cellStyle name="Migliaia 55 2 3 6" xfId="13100" xr:uid="{00000000-0005-0000-0000-000045990000}"/>
    <cellStyle name="Migliaia 55 2 4" xfId="3762" xr:uid="{00000000-0005-0000-0000-000046990000}"/>
    <cellStyle name="Migliaia 55 2 4 2" xfId="10339" xr:uid="{00000000-0005-0000-0000-000047990000}"/>
    <cellStyle name="Migliaia 55 2 4 2 2" xfId="36479" xr:uid="{00000000-0005-0000-0000-000048990000}"/>
    <cellStyle name="Migliaia 55 2 4 2 3" xfId="41781" xr:uid="{00000000-0005-0000-0000-000049990000}"/>
    <cellStyle name="Migliaia 55 2 4 3" xfId="14600" xr:uid="{00000000-0005-0000-0000-00004A990000}"/>
    <cellStyle name="Migliaia 55 2 4 4" xfId="17287" xr:uid="{00000000-0005-0000-0000-00004B990000}"/>
    <cellStyle name="Migliaia 55 2 4 4 2" xfId="39130" xr:uid="{00000000-0005-0000-0000-00004C990000}"/>
    <cellStyle name="Migliaia 55 2 4 5" xfId="13101" xr:uid="{00000000-0005-0000-0000-00004D990000}"/>
    <cellStyle name="Migliaia 55 2 5" xfId="9457" xr:uid="{00000000-0005-0000-0000-00004E990000}"/>
    <cellStyle name="Migliaia 55 2 5 2" xfId="30855" xr:uid="{00000000-0005-0000-0000-00004F990000}"/>
    <cellStyle name="Migliaia 55 2 5 2 2" xfId="36480" xr:uid="{00000000-0005-0000-0000-000050990000}"/>
    <cellStyle name="Migliaia 55 2 5 2 3" xfId="41782" xr:uid="{00000000-0005-0000-0000-000051990000}"/>
    <cellStyle name="Migliaia 55 2 5 3" xfId="33831" xr:uid="{00000000-0005-0000-0000-000052990000}"/>
    <cellStyle name="Migliaia 55 2 5 4" xfId="39131" xr:uid="{00000000-0005-0000-0000-000053990000}"/>
    <cellStyle name="Migliaia 55 2 6" xfId="17283" xr:uid="{00000000-0005-0000-0000-000054990000}"/>
    <cellStyle name="Migliaia 55 2 6 2" xfId="30856" xr:uid="{00000000-0005-0000-0000-000055990000}"/>
    <cellStyle name="Migliaia 55 2 6 2 2" xfId="36481" xr:uid="{00000000-0005-0000-0000-000056990000}"/>
    <cellStyle name="Migliaia 55 2 6 2 3" xfId="41783" xr:uid="{00000000-0005-0000-0000-000057990000}"/>
    <cellStyle name="Migliaia 55 2 6 3" xfId="33832" xr:uid="{00000000-0005-0000-0000-000058990000}"/>
    <cellStyle name="Migliaia 55 2 6 4" xfId="39132" xr:uid="{00000000-0005-0000-0000-000059990000}"/>
    <cellStyle name="Migliaia 55 2 6 5" xfId="21654" xr:uid="{00000000-0005-0000-0000-00005A990000}"/>
    <cellStyle name="Migliaia 55 2 7" xfId="21649" xr:uid="{00000000-0005-0000-0000-00005B990000}"/>
    <cellStyle name="Migliaia 55 2 8" xfId="1932" xr:uid="{00000000-0005-0000-0000-00005C990000}"/>
    <cellStyle name="Migliaia 55 3" xfId="667" xr:uid="{00000000-0005-0000-0000-00005D990000}"/>
    <cellStyle name="Migliaia 55 3 10" xfId="21655" xr:uid="{00000000-0005-0000-0000-00005E990000}"/>
    <cellStyle name="Migliaia 55 3 11" xfId="13102" xr:uid="{00000000-0005-0000-0000-00005F990000}"/>
    <cellStyle name="Migliaia 55 3 12" xfId="1933" xr:uid="{00000000-0005-0000-0000-000060990000}"/>
    <cellStyle name="Migliaia 55 3 2" xfId="668" xr:uid="{00000000-0005-0000-0000-000061990000}"/>
    <cellStyle name="Migliaia 55 3 2 2" xfId="4600" xr:uid="{00000000-0005-0000-0000-000062990000}"/>
    <cellStyle name="Migliaia 55 3 2 2 2" xfId="8390" xr:uid="{00000000-0005-0000-0000-000063990000}"/>
    <cellStyle name="Migliaia 55 3 2 2 2 2" xfId="14820" xr:uid="{00000000-0005-0000-0000-000064990000}"/>
    <cellStyle name="Migliaia 55 3 2 2 2 2 2" xfId="18198" xr:uid="{00000000-0005-0000-0000-000065990000}"/>
    <cellStyle name="Migliaia 55 3 2 2 2 2 2 2" xfId="36482" xr:uid="{00000000-0005-0000-0000-000066990000}"/>
    <cellStyle name="Migliaia 55 3 2 2 2 2 3" xfId="41784" xr:uid="{00000000-0005-0000-0000-000067990000}"/>
    <cellStyle name="Migliaia 55 3 2 2 2 2 4" xfId="30857" xr:uid="{00000000-0005-0000-0000-000068990000}"/>
    <cellStyle name="Migliaia 55 3 2 2 2 3" xfId="33833" xr:uid="{00000000-0005-0000-0000-000069990000}"/>
    <cellStyle name="Migliaia 55 3 2 2 2 4" xfId="39133" xr:uid="{00000000-0005-0000-0000-00006A990000}"/>
    <cellStyle name="Migliaia 55 3 2 2 2 5" xfId="42588" xr:uid="{00000000-0005-0000-0000-00006B990000}"/>
    <cellStyle name="Migliaia 55 3 2 2 2 6" xfId="47204" xr:uid="{00000000-0005-0000-0000-00006C990000}"/>
    <cellStyle name="Migliaia 55 3 2 2 2 7" xfId="50220" xr:uid="{00000000-0005-0000-0000-00006D990000}"/>
    <cellStyle name="Migliaia 55 3 2 2 2 8" xfId="13997" xr:uid="{00000000-0005-0000-0000-00006E990000}"/>
    <cellStyle name="Migliaia 55 3 2 2 3" xfId="7461" xr:uid="{00000000-0005-0000-0000-00006F990000}"/>
    <cellStyle name="Migliaia 55 3 2 2 4" xfId="7153" xr:uid="{00000000-0005-0000-0000-000070990000}"/>
    <cellStyle name="Migliaia 55 3 2 2 4 2" xfId="17926" xr:uid="{00000000-0005-0000-0000-000071990000}"/>
    <cellStyle name="Migliaia 55 3 2 2 4 3" xfId="42547" xr:uid="{00000000-0005-0000-0000-000072990000}"/>
    <cellStyle name="Migliaia 55 3 2 2 4 4" xfId="46919" xr:uid="{00000000-0005-0000-0000-000073990000}"/>
    <cellStyle name="Migliaia 55 3 2 2 4 5" xfId="49935" xr:uid="{00000000-0005-0000-0000-000074990000}"/>
    <cellStyle name="Migliaia 55 3 2 2 5" xfId="17290" xr:uid="{00000000-0005-0000-0000-000075990000}"/>
    <cellStyle name="Migliaia 55 3 2 2 6" xfId="21657" xr:uid="{00000000-0005-0000-0000-000076990000}"/>
    <cellStyle name="Migliaia 55 3 2 3" xfId="3764" xr:uid="{00000000-0005-0000-0000-000077990000}"/>
    <cellStyle name="Migliaia 55 3 2 3 2" xfId="8701" xr:uid="{00000000-0005-0000-0000-000078990000}"/>
    <cellStyle name="Migliaia 55 3 2 3 2 2" xfId="36483" xr:uid="{00000000-0005-0000-0000-000079990000}"/>
    <cellStyle name="Migliaia 55 3 2 3 2 3" xfId="41785" xr:uid="{00000000-0005-0000-0000-00007A990000}"/>
    <cellStyle name="Migliaia 55 3 2 3 2 4" xfId="30858" xr:uid="{00000000-0005-0000-0000-00007B990000}"/>
    <cellStyle name="Migliaia 55 3 2 3 3" xfId="8391" xr:uid="{00000000-0005-0000-0000-00007C990000}"/>
    <cellStyle name="Migliaia 55 3 2 3 4" xfId="17291" xr:uid="{00000000-0005-0000-0000-00007D990000}"/>
    <cellStyle name="Migliaia 55 3 2 3 4 2" xfId="39134" xr:uid="{00000000-0005-0000-0000-00007E990000}"/>
    <cellStyle name="Migliaia 55 3 2 3 5" xfId="13103" xr:uid="{00000000-0005-0000-0000-00007F990000}"/>
    <cellStyle name="Migliaia 55 3 2 4" xfId="7741" xr:uid="{00000000-0005-0000-0000-000080990000}"/>
    <cellStyle name="Migliaia 55 3 2 4 2" xfId="14414" xr:uid="{00000000-0005-0000-0000-000081990000}"/>
    <cellStyle name="Migliaia 55 3 2 4 2 2" xfId="36484" xr:uid="{00000000-0005-0000-0000-000082990000}"/>
    <cellStyle name="Migliaia 55 3 2 4 2 3" xfId="41786" xr:uid="{00000000-0005-0000-0000-000083990000}"/>
    <cellStyle name="Migliaia 55 3 2 4 3" xfId="33835" xr:uid="{00000000-0005-0000-0000-000084990000}"/>
    <cellStyle name="Migliaia 55 3 2 4 4" xfId="39135" xr:uid="{00000000-0005-0000-0000-000085990000}"/>
    <cellStyle name="Migliaia 55 3 2 4 5" xfId="13540" xr:uid="{00000000-0005-0000-0000-000086990000}"/>
    <cellStyle name="Migliaia 55 3 2 5" xfId="13580" xr:uid="{00000000-0005-0000-0000-000087990000}"/>
    <cellStyle name="Migliaia 55 3 2 5 2" xfId="30860" xr:uid="{00000000-0005-0000-0000-000088990000}"/>
    <cellStyle name="Migliaia 55 3 2 5 2 2" xfId="36485" xr:uid="{00000000-0005-0000-0000-000089990000}"/>
    <cellStyle name="Migliaia 55 3 2 5 2 3" xfId="41787" xr:uid="{00000000-0005-0000-0000-00008A990000}"/>
    <cellStyle name="Migliaia 55 3 2 5 3" xfId="33836" xr:uid="{00000000-0005-0000-0000-00008B990000}"/>
    <cellStyle name="Migliaia 55 3 2 5 4" xfId="39136" xr:uid="{00000000-0005-0000-0000-00008C990000}"/>
    <cellStyle name="Migliaia 55 3 2 6" xfId="17289" xr:uid="{00000000-0005-0000-0000-00008D990000}"/>
    <cellStyle name="Migliaia 55 3 2 6 2" xfId="30861" xr:uid="{00000000-0005-0000-0000-00008E990000}"/>
    <cellStyle name="Migliaia 55 3 2 6 2 2" xfId="36486" xr:uid="{00000000-0005-0000-0000-00008F990000}"/>
    <cellStyle name="Migliaia 55 3 2 6 2 3" xfId="41788" xr:uid="{00000000-0005-0000-0000-000090990000}"/>
    <cellStyle name="Migliaia 55 3 2 6 3" xfId="33837" xr:uid="{00000000-0005-0000-0000-000091990000}"/>
    <cellStyle name="Migliaia 55 3 2 6 4" xfId="39137" xr:uid="{00000000-0005-0000-0000-000092990000}"/>
    <cellStyle name="Migliaia 55 3 2 6 5" xfId="21661" xr:uid="{00000000-0005-0000-0000-000093990000}"/>
    <cellStyle name="Migliaia 55 3 2 7" xfId="21656" xr:uid="{00000000-0005-0000-0000-000094990000}"/>
    <cellStyle name="Migliaia 55 3 2 8" xfId="2626" xr:uid="{00000000-0005-0000-0000-000095990000}"/>
    <cellStyle name="Migliaia 55 3 3" xfId="2625" xr:uid="{00000000-0005-0000-0000-000096990000}"/>
    <cellStyle name="Migliaia 55 3 3 2" xfId="4599" xr:uid="{00000000-0005-0000-0000-000097990000}"/>
    <cellStyle name="Migliaia 55 3 3 2 2" xfId="6090" xr:uid="{00000000-0005-0000-0000-000098990000}"/>
    <cellStyle name="Migliaia 55 3 3 2 2 2" xfId="36488" xr:uid="{00000000-0005-0000-0000-000099990000}"/>
    <cellStyle name="Migliaia 55 3 3 2 2 3" xfId="41790" xr:uid="{00000000-0005-0000-0000-00009A990000}"/>
    <cellStyle name="Migliaia 55 3 3 2 3" xfId="14569" xr:uid="{00000000-0005-0000-0000-00009B990000}"/>
    <cellStyle name="Migliaia 55 3 3 2 4" xfId="17293" xr:uid="{00000000-0005-0000-0000-00009C990000}"/>
    <cellStyle name="Migliaia 55 3 3 2 4 2" xfId="39139" xr:uid="{00000000-0005-0000-0000-00009D990000}"/>
    <cellStyle name="Migliaia 55 3 3 2 5" xfId="13105" xr:uid="{00000000-0005-0000-0000-00009E990000}"/>
    <cellStyle name="Migliaia 55 3 3 3" xfId="5842" xr:uid="{00000000-0005-0000-0000-00009F990000}"/>
    <cellStyle name="Migliaia 55 3 3 3 2" xfId="30863" xr:uid="{00000000-0005-0000-0000-0000A0990000}"/>
    <cellStyle name="Migliaia 55 3 3 3 2 2" xfId="36489" xr:uid="{00000000-0005-0000-0000-0000A1990000}"/>
    <cellStyle name="Migliaia 55 3 3 3 2 3" xfId="41791" xr:uid="{00000000-0005-0000-0000-0000A2990000}"/>
    <cellStyle name="Migliaia 55 3 3 3 3" xfId="33839" xr:uid="{00000000-0005-0000-0000-0000A3990000}"/>
    <cellStyle name="Migliaia 55 3 3 3 4" xfId="39140" xr:uid="{00000000-0005-0000-0000-0000A4990000}"/>
    <cellStyle name="Migliaia 55 3 3 4" xfId="17292" xr:uid="{00000000-0005-0000-0000-0000A5990000}"/>
    <cellStyle name="Migliaia 55 3 3 4 2" xfId="30864" xr:uid="{00000000-0005-0000-0000-0000A6990000}"/>
    <cellStyle name="Migliaia 55 3 3 4 2 2" xfId="36490" xr:uid="{00000000-0005-0000-0000-0000A7990000}"/>
    <cellStyle name="Migliaia 55 3 3 4 2 3" xfId="41792" xr:uid="{00000000-0005-0000-0000-0000A8990000}"/>
    <cellStyle name="Migliaia 55 3 3 4 3" xfId="33840" xr:uid="{00000000-0005-0000-0000-0000A9990000}"/>
    <cellStyle name="Migliaia 55 3 3 4 4" xfId="39141" xr:uid="{00000000-0005-0000-0000-0000AA990000}"/>
    <cellStyle name="Migliaia 55 3 3 4 5" xfId="21664" xr:uid="{00000000-0005-0000-0000-0000AB990000}"/>
    <cellStyle name="Migliaia 55 3 3 5" xfId="21665" xr:uid="{00000000-0005-0000-0000-0000AC990000}"/>
    <cellStyle name="Migliaia 55 3 3 5 2" xfId="30865" xr:uid="{00000000-0005-0000-0000-0000AD990000}"/>
    <cellStyle name="Migliaia 55 3 3 5 2 2" xfId="36491" xr:uid="{00000000-0005-0000-0000-0000AE990000}"/>
    <cellStyle name="Migliaia 55 3 3 5 2 3" xfId="41793" xr:uid="{00000000-0005-0000-0000-0000AF990000}"/>
    <cellStyle name="Migliaia 55 3 3 5 3" xfId="33841" xr:uid="{00000000-0005-0000-0000-0000B0990000}"/>
    <cellStyle name="Migliaia 55 3 3 5 4" xfId="39142" xr:uid="{00000000-0005-0000-0000-0000B1990000}"/>
    <cellStyle name="Migliaia 55 3 3 6" xfId="30862" xr:uid="{00000000-0005-0000-0000-0000B2990000}"/>
    <cellStyle name="Migliaia 55 3 3 6 2" xfId="36487" xr:uid="{00000000-0005-0000-0000-0000B3990000}"/>
    <cellStyle name="Migliaia 55 3 3 6 3" xfId="41789" xr:uid="{00000000-0005-0000-0000-0000B4990000}"/>
    <cellStyle name="Migliaia 55 3 3 7" xfId="33838" xr:uid="{00000000-0005-0000-0000-0000B5990000}"/>
    <cellStyle name="Migliaia 55 3 3 8" xfId="39138" xr:uid="{00000000-0005-0000-0000-0000B6990000}"/>
    <cellStyle name="Migliaia 55 3 3 9" xfId="13104" xr:uid="{00000000-0005-0000-0000-0000B7990000}"/>
    <cellStyle name="Migliaia 55 3 4" xfId="3315" xr:uid="{00000000-0005-0000-0000-0000B8990000}"/>
    <cellStyle name="Migliaia 55 3 4 2" xfId="4825" xr:uid="{00000000-0005-0000-0000-0000B9990000}"/>
    <cellStyle name="Migliaia 55 3 4 2 2" xfId="10777" xr:uid="{00000000-0005-0000-0000-0000BA990000}"/>
    <cellStyle name="Migliaia 55 3 4 2 3" xfId="14934" xr:uid="{00000000-0005-0000-0000-0000BB990000}"/>
    <cellStyle name="Migliaia 55 3 4 2 4" xfId="17295" xr:uid="{00000000-0005-0000-0000-0000BC990000}"/>
    <cellStyle name="Migliaia 55 3 4 2 5" xfId="28760" xr:uid="{00000000-0005-0000-0000-0000BD990000}"/>
    <cellStyle name="Migliaia 55 3 4 2 6" xfId="13107" xr:uid="{00000000-0005-0000-0000-0000BE990000}"/>
    <cellStyle name="Migliaia 55 3 4 3" xfId="10025" xr:uid="{00000000-0005-0000-0000-0000BF990000}"/>
    <cellStyle name="Migliaia 55 3 4 3 2" xfId="31760" xr:uid="{00000000-0005-0000-0000-0000C0990000}"/>
    <cellStyle name="Migliaia 55 3 4 3 2 2" xfId="36920" xr:uid="{00000000-0005-0000-0000-0000C1990000}"/>
    <cellStyle name="Migliaia 55 3 4 3 2 3" xfId="42222" xr:uid="{00000000-0005-0000-0000-0000C2990000}"/>
    <cellStyle name="Migliaia 55 3 4 3 3" xfId="34269" xr:uid="{00000000-0005-0000-0000-0000C3990000}"/>
    <cellStyle name="Migliaia 55 3 4 3 4" xfId="39571" xr:uid="{00000000-0005-0000-0000-0000C4990000}"/>
    <cellStyle name="Migliaia 55 3 4 4" xfId="17294" xr:uid="{00000000-0005-0000-0000-0000C5990000}"/>
    <cellStyle name="Migliaia 55 3 4 4 2" xfId="36492" xr:uid="{00000000-0005-0000-0000-0000C6990000}"/>
    <cellStyle name="Migliaia 55 3 4 4 3" xfId="41794" xr:uid="{00000000-0005-0000-0000-0000C7990000}"/>
    <cellStyle name="Migliaia 55 3 4 4 4" xfId="30866" xr:uid="{00000000-0005-0000-0000-0000C8990000}"/>
    <cellStyle name="Migliaia 55 3 4 5" xfId="33842" xr:uid="{00000000-0005-0000-0000-0000C9990000}"/>
    <cellStyle name="Migliaia 55 3 4 6" xfId="39143" xr:uid="{00000000-0005-0000-0000-0000CA990000}"/>
    <cellStyle name="Migliaia 55 3 4 7" xfId="13106" xr:uid="{00000000-0005-0000-0000-0000CB990000}"/>
    <cellStyle name="Migliaia 55 3 5" xfId="4165" xr:uid="{00000000-0005-0000-0000-0000CC990000}"/>
    <cellStyle name="Migliaia 55 3 5 2" xfId="10635" xr:uid="{00000000-0005-0000-0000-0000CD990000}"/>
    <cellStyle name="Migliaia 55 3 5 2 2" xfId="31761" xr:uid="{00000000-0005-0000-0000-0000CE990000}"/>
    <cellStyle name="Migliaia 55 3 5 2 2 2" xfId="36921" xr:uid="{00000000-0005-0000-0000-0000CF990000}"/>
    <cellStyle name="Migliaia 55 3 5 2 2 3" xfId="42223" xr:uid="{00000000-0005-0000-0000-0000D0990000}"/>
    <cellStyle name="Migliaia 55 3 5 2 3" xfId="34270" xr:uid="{00000000-0005-0000-0000-0000D1990000}"/>
    <cellStyle name="Migliaia 55 3 5 2 4" xfId="39572" xr:uid="{00000000-0005-0000-0000-0000D2990000}"/>
    <cellStyle name="Migliaia 55 3 5 3" xfId="17296" xr:uid="{00000000-0005-0000-0000-0000D3990000}"/>
    <cellStyle name="Migliaia 55 3 5 3 2" xfId="36493" xr:uid="{00000000-0005-0000-0000-0000D4990000}"/>
    <cellStyle name="Migliaia 55 3 5 3 3" xfId="41795" xr:uid="{00000000-0005-0000-0000-0000D5990000}"/>
    <cellStyle name="Migliaia 55 3 5 3 4" xfId="30867" xr:uid="{00000000-0005-0000-0000-0000D6990000}"/>
    <cellStyle name="Migliaia 55 3 5 4" xfId="33843" xr:uid="{00000000-0005-0000-0000-0000D7990000}"/>
    <cellStyle name="Migliaia 55 3 5 5" xfId="39144" xr:uid="{00000000-0005-0000-0000-0000D8990000}"/>
    <cellStyle name="Migliaia 55 3 5 6" xfId="13108" xr:uid="{00000000-0005-0000-0000-0000D9990000}"/>
    <cellStyle name="Migliaia 55 3 6" xfId="3763" xr:uid="{00000000-0005-0000-0000-0000DA990000}"/>
    <cellStyle name="Migliaia 55 3 6 2" xfId="10340" xr:uid="{00000000-0005-0000-0000-0000DB990000}"/>
    <cellStyle name="Migliaia 55 3 6 2 2" xfId="36494" xr:uid="{00000000-0005-0000-0000-0000DC990000}"/>
    <cellStyle name="Migliaia 55 3 6 2 3" xfId="41796" xr:uid="{00000000-0005-0000-0000-0000DD990000}"/>
    <cellStyle name="Migliaia 55 3 6 3" xfId="14335" xr:uid="{00000000-0005-0000-0000-0000DE990000}"/>
    <cellStyle name="Migliaia 55 3 6 4" xfId="17297" xr:uid="{00000000-0005-0000-0000-0000DF990000}"/>
    <cellStyle name="Migliaia 55 3 6 4 2" xfId="39145" xr:uid="{00000000-0005-0000-0000-0000E0990000}"/>
    <cellStyle name="Migliaia 55 3 6 5" xfId="13109" xr:uid="{00000000-0005-0000-0000-0000E1990000}"/>
    <cellStyle name="Migliaia 55 3 7" xfId="7831" xr:uid="{00000000-0005-0000-0000-0000E2990000}"/>
    <cellStyle name="Migliaia 55 3 7 2" xfId="30868" xr:uid="{00000000-0005-0000-0000-0000E3990000}"/>
    <cellStyle name="Migliaia 55 3 7 2 2" xfId="36495" xr:uid="{00000000-0005-0000-0000-0000E4990000}"/>
    <cellStyle name="Migliaia 55 3 7 2 3" xfId="41797" xr:uid="{00000000-0005-0000-0000-0000E5990000}"/>
    <cellStyle name="Migliaia 55 3 7 3" xfId="33844" xr:uid="{00000000-0005-0000-0000-0000E6990000}"/>
    <cellStyle name="Migliaia 55 3 7 4" xfId="39146" xr:uid="{00000000-0005-0000-0000-0000E7990000}"/>
    <cellStyle name="Migliaia 55 3 8" xfId="13581" xr:uid="{00000000-0005-0000-0000-0000E8990000}"/>
    <cellStyle name="Migliaia 55 3 8 2" xfId="30869" xr:uid="{00000000-0005-0000-0000-0000E9990000}"/>
    <cellStyle name="Migliaia 55 3 8 2 2" xfId="36496" xr:uid="{00000000-0005-0000-0000-0000EA990000}"/>
    <cellStyle name="Migliaia 55 3 8 2 3" xfId="41798" xr:uid="{00000000-0005-0000-0000-0000EB990000}"/>
    <cellStyle name="Migliaia 55 3 8 3" xfId="33845" xr:uid="{00000000-0005-0000-0000-0000EC990000}"/>
    <cellStyle name="Migliaia 55 3 8 4" xfId="39147" xr:uid="{00000000-0005-0000-0000-0000ED990000}"/>
    <cellStyle name="Migliaia 55 3 8 5" xfId="21666" xr:uid="{00000000-0005-0000-0000-0000EE990000}"/>
    <cellStyle name="Migliaia 55 3 9" xfId="17288" xr:uid="{00000000-0005-0000-0000-0000EF990000}"/>
    <cellStyle name="Migliaia 55 4" xfId="669" xr:uid="{00000000-0005-0000-0000-0000F0990000}"/>
    <cellStyle name="Migliaia 55 4 2" xfId="4601" xr:uid="{00000000-0005-0000-0000-0000F1990000}"/>
    <cellStyle name="Migliaia 55 4 2 2" xfId="5189" xr:uid="{00000000-0005-0000-0000-0000F2990000}"/>
    <cellStyle name="Migliaia 55 4 2 2 2" xfId="30870" xr:uid="{00000000-0005-0000-0000-0000F3990000}"/>
    <cellStyle name="Migliaia 55 4 2 2 2 2" xfId="36497" xr:uid="{00000000-0005-0000-0000-0000F4990000}"/>
    <cellStyle name="Migliaia 55 4 2 2 2 3" xfId="41799" xr:uid="{00000000-0005-0000-0000-0000F5990000}"/>
    <cellStyle name="Migliaia 55 4 2 2 3" xfId="33846" xr:uid="{00000000-0005-0000-0000-0000F6990000}"/>
    <cellStyle name="Migliaia 55 4 2 2 4" xfId="39148" xr:uid="{00000000-0005-0000-0000-0000F7990000}"/>
    <cellStyle name="Migliaia 55 4 2 3" xfId="8392" xr:uid="{00000000-0005-0000-0000-0000F8990000}"/>
    <cellStyle name="Migliaia 55 4 2 3 2" xfId="30871" xr:uid="{00000000-0005-0000-0000-0000F9990000}"/>
    <cellStyle name="Migliaia 55 4 2 3 2 2" xfId="36498" xr:uid="{00000000-0005-0000-0000-0000FA990000}"/>
    <cellStyle name="Migliaia 55 4 2 3 2 3" xfId="41800" xr:uid="{00000000-0005-0000-0000-0000FB990000}"/>
    <cellStyle name="Migliaia 55 4 2 3 3" xfId="33847" xr:uid="{00000000-0005-0000-0000-0000FC990000}"/>
    <cellStyle name="Migliaia 55 4 2 3 4" xfId="39149" xr:uid="{00000000-0005-0000-0000-0000FD990000}"/>
    <cellStyle name="Migliaia 55 4 2 4" xfId="7743" xr:uid="{00000000-0005-0000-0000-0000FE990000}"/>
    <cellStyle name="Migliaia 55 4 2 5" xfId="7155" xr:uid="{00000000-0005-0000-0000-0000FF990000}"/>
    <cellStyle name="Migliaia 55 4 2 5 2" xfId="17928" xr:uid="{00000000-0005-0000-0000-0000009A0000}"/>
    <cellStyle name="Migliaia 55 4 2 5 3" xfId="43800" xr:uid="{00000000-0005-0000-0000-0000019A0000}"/>
    <cellStyle name="Migliaia 55 4 2 5 4" xfId="46921" xr:uid="{00000000-0005-0000-0000-0000029A0000}"/>
    <cellStyle name="Migliaia 55 4 2 5 5" xfId="49937" xr:uid="{00000000-0005-0000-0000-0000039A0000}"/>
    <cellStyle name="Migliaia 55 4 2 6" xfId="17299" xr:uid="{00000000-0005-0000-0000-0000049A0000}"/>
    <cellStyle name="Migliaia 55 4 2 7" xfId="21668" xr:uid="{00000000-0005-0000-0000-0000059A0000}"/>
    <cellStyle name="Migliaia 55 4 3" xfId="5190" xr:uid="{00000000-0005-0000-0000-0000069A0000}"/>
    <cellStyle name="Migliaia 55 4 3 2" xfId="14570" xr:uid="{00000000-0005-0000-0000-0000079A0000}"/>
    <cellStyle name="Migliaia 55 4 3 2 2" xfId="36499" xr:uid="{00000000-0005-0000-0000-0000089A0000}"/>
    <cellStyle name="Migliaia 55 4 3 2 3" xfId="41801" xr:uid="{00000000-0005-0000-0000-0000099A0000}"/>
    <cellStyle name="Migliaia 55 4 3 3" xfId="33848" xr:uid="{00000000-0005-0000-0000-00000A9A0000}"/>
    <cellStyle name="Migliaia 55 4 3 4" xfId="39150" xr:uid="{00000000-0005-0000-0000-00000B9A0000}"/>
    <cellStyle name="Migliaia 55 4 3 5" xfId="13579" xr:uid="{00000000-0005-0000-0000-00000C9A0000}"/>
    <cellStyle name="Migliaia 55 4 4" xfId="8393" xr:uid="{00000000-0005-0000-0000-00000D9A0000}"/>
    <cellStyle name="Migliaia 55 4 4 2" xfId="30872" xr:uid="{00000000-0005-0000-0000-00000E9A0000}"/>
    <cellStyle name="Migliaia 55 4 4 2 2" xfId="36500" xr:uid="{00000000-0005-0000-0000-00000F9A0000}"/>
    <cellStyle name="Migliaia 55 4 4 2 3" xfId="41802" xr:uid="{00000000-0005-0000-0000-0000109A0000}"/>
    <cellStyle name="Migliaia 55 4 4 3" xfId="33849" xr:uid="{00000000-0005-0000-0000-0000119A0000}"/>
    <cellStyle name="Migliaia 55 4 4 4" xfId="39151" xr:uid="{00000000-0005-0000-0000-0000129A0000}"/>
    <cellStyle name="Migliaia 55 4 5" xfId="7742" xr:uid="{00000000-0005-0000-0000-0000139A0000}"/>
    <cellStyle name="Migliaia 55 4 5 2" xfId="30873" xr:uid="{00000000-0005-0000-0000-0000149A0000}"/>
    <cellStyle name="Migliaia 55 4 5 2 2" xfId="36501" xr:uid="{00000000-0005-0000-0000-0000159A0000}"/>
    <cellStyle name="Migliaia 55 4 5 2 3" xfId="41803" xr:uid="{00000000-0005-0000-0000-0000169A0000}"/>
    <cellStyle name="Migliaia 55 4 5 3" xfId="33850" xr:uid="{00000000-0005-0000-0000-0000179A0000}"/>
    <cellStyle name="Migliaia 55 4 5 4" xfId="39152" xr:uid="{00000000-0005-0000-0000-0000189A0000}"/>
    <cellStyle name="Migliaia 55 4 6" xfId="7154" xr:uid="{00000000-0005-0000-0000-0000199A0000}"/>
    <cellStyle name="Migliaia 55 4 6 2" xfId="17927" xr:uid="{00000000-0005-0000-0000-00001A9A0000}"/>
    <cellStyle name="Migliaia 55 4 6 2 2" xfId="36502" xr:uid="{00000000-0005-0000-0000-00001B9A0000}"/>
    <cellStyle name="Migliaia 55 4 6 2 3" xfId="41804" xr:uid="{00000000-0005-0000-0000-00001C9A0000}"/>
    <cellStyle name="Migliaia 55 4 6 2 4" xfId="30874" xr:uid="{00000000-0005-0000-0000-00001D9A0000}"/>
    <cellStyle name="Migliaia 55 4 6 3" xfId="33851" xr:uid="{00000000-0005-0000-0000-00001E9A0000}"/>
    <cellStyle name="Migliaia 55 4 6 4" xfId="39153" xr:uid="{00000000-0005-0000-0000-00001F9A0000}"/>
    <cellStyle name="Migliaia 55 4 6 5" xfId="21669" xr:uid="{00000000-0005-0000-0000-0000209A0000}"/>
    <cellStyle name="Migliaia 55 4 6 6" xfId="21465" xr:uid="{00000000-0005-0000-0000-0000219A0000}"/>
    <cellStyle name="Migliaia 55 4 6 7" xfId="46920" xr:uid="{00000000-0005-0000-0000-0000229A0000}"/>
    <cellStyle name="Migliaia 55 4 6 8" xfId="49936" xr:uid="{00000000-0005-0000-0000-0000239A0000}"/>
    <cellStyle name="Migliaia 55 4 7" xfId="17298" xr:uid="{00000000-0005-0000-0000-0000249A0000}"/>
    <cellStyle name="Migliaia 55 4 7 2" xfId="30875" xr:uid="{00000000-0005-0000-0000-0000259A0000}"/>
    <cellStyle name="Migliaia 55 4 7 2 2" xfId="36503" xr:uid="{00000000-0005-0000-0000-0000269A0000}"/>
    <cellStyle name="Migliaia 55 4 7 2 3" xfId="41805" xr:uid="{00000000-0005-0000-0000-0000279A0000}"/>
    <cellStyle name="Migliaia 55 4 7 3" xfId="33852" xr:uid="{00000000-0005-0000-0000-0000289A0000}"/>
    <cellStyle name="Migliaia 55 4 7 4" xfId="39154" xr:uid="{00000000-0005-0000-0000-0000299A0000}"/>
    <cellStyle name="Migliaia 55 4 7 5" xfId="21670" xr:uid="{00000000-0005-0000-0000-00002A9A0000}"/>
    <cellStyle name="Migliaia 55 4 8" xfId="21667" xr:uid="{00000000-0005-0000-0000-00002B9A0000}"/>
    <cellStyle name="Migliaia 55 4 9" xfId="2627" xr:uid="{00000000-0005-0000-0000-00002C9A0000}"/>
    <cellStyle name="Migliaia 55 5" xfId="670" xr:uid="{00000000-0005-0000-0000-00002D9A0000}"/>
    <cellStyle name="Migliaia 55 5 2" xfId="4602" xr:uid="{00000000-0005-0000-0000-00002E9A0000}"/>
    <cellStyle name="Migliaia 55 5 2 2" xfId="14821" xr:uid="{00000000-0005-0000-0000-00002F9A0000}"/>
    <cellStyle name="Migliaia 55 5 2 2 2" xfId="36504" xr:uid="{00000000-0005-0000-0000-0000309A0000}"/>
    <cellStyle name="Migliaia 55 5 2 2 3" xfId="41806" xr:uid="{00000000-0005-0000-0000-0000319A0000}"/>
    <cellStyle name="Migliaia 55 5 2 3" xfId="17301" xr:uid="{00000000-0005-0000-0000-0000329A0000}"/>
    <cellStyle name="Migliaia 55 5 2 3 2" xfId="33853" xr:uid="{00000000-0005-0000-0000-0000339A0000}"/>
    <cellStyle name="Migliaia 55 5 2 4" xfId="39155" xr:uid="{00000000-0005-0000-0000-0000349A0000}"/>
    <cellStyle name="Migliaia 55 5 2 5" xfId="13110" xr:uid="{00000000-0005-0000-0000-0000359A0000}"/>
    <cellStyle name="Migliaia 55 5 3" xfId="7744" xr:uid="{00000000-0005-0000-0000-0000369A0000}"/>
    <cellStyle name="Migliaia 55 5 3 2" xfId="30876" xr:uid="{00000000-0005-0000-0000-0000379A0000}"/>
    <cellStyle name="Migliaia 55 5 3 2 2" xfId="36505" xr:uid="{00000000-0005-0000-0000-0000389A0000}"/>
    <cellStyle name="Migliaia 55 5 3 2 3" xfId="41807" xr:uid="{00000000-0005-0000-0000-0000399A0000}"/>
    <cellStyle name="Migliaia 55 5 3 3" xfId="33854" xr:uid="{00000000-0005-0000-0000-00003A9A0000}"/>
    <cellStyle name="Migliaia 55 5 3 4" xfId="39156" xr:uid="{00000000-0005-0000-0000-00003B9A0000}"/>
    <cellStyle name="Migliaia 55 5 4" xfId="7156" xr:uid="{00000000-0005-0000-0000-00003C9A0000}"/>
    <cellStyle name="Migliaia 55 5 4 2" xfId="17929" xr:uid="{00000000-0005-0000-0000-00003D9A0000}"/>
    <cellStyle name="Migliaia 55 5 4 2 2" xfId="36506" xr:uid="{00000000-0005-0000-0000-00003E9A0000}"/>
    <cellStyle name="Migliaia 55 5 4 2 3" xfId="41808" xr:uid="{00000000-0005-0000-0000-00003F9A0000}"/>
    <cellStyle name="Migliaia 55 5 4 2 4" xfId="30877" xr:uid="{00000000-0005-0000-0000-0000409A0000}"/>
    <cellStyle name="Migliaia 55 5 4 3" xfId="33855" xr:uid="{00000000-0005-0000-0000-0000419A0000}"/>
    <cellStyle name="Migliaia 55 5 4 4" xfId="39157" xr:uid="{00000000-0005-0000-0000-0000429A0000}"/>
    <cellStyle name="Migliaia 55 5 4 5" xfId="21672" xr:uid="{00000000-0005-0000-0000-0000439A0000}"/>
    <cellStyle name="Migliaia 55 5 4 6" xfId="28826" xr:uid="{00000000-0005-0000-0000-0000449A0000}"/>
    <cellStyle name="Migliaia 55 5 4 7" xfId="46922" xr:uid="{00000000-0005-0000-0000-0000459A0000}"/>
    <cellStyle name="Migliaia 55 5 4 8" xfId="49938" xr:uid="{00000000-0005-0000-0000-0000469A0000}"/>
    <cellStyle name="Migliaia 55 5 5" xfId="17300" xr:uid="{00000000-0005-0000-0000-0000479A0000}"/>
    <cellStyle name="Migliaia 55 5 5 2" xfId="30878" xr:uid="{00000000-0005-0000-0000-0000489A0000}"/>
    <cellStyle name="Migliaia 55 5 5 2 2" xfId="36507" xr:uid="{00000000-0005-0000-0000-0000499A0000}"/>
    <cellStyle name="Migliaia 55 5 5 2 3" xfId="41809" xr:uid="{00000000-0005-0000-0000-00004A9A0000}"/>
    <cellStyle name="Migliaia 55 5 5 3" xfId="33856" xr:uid="{00000000-0005-0000-0000-00004B9A0000}"/>
    <cellStyle name="Migliaia 55 5 5 4" xfId="39158" xr:uid="{00000000-0005-0000-0000-00004C9A0000}"/>
    <cellStyle name="Migliaia 55 5 5 5" xfId="21673" xr:uid="{00000000-0005-0000-0000-00004D9A0000}"/>
    <cellStyle name="Migliaia 55 5 6" xfId="21674" xr:uid="{00000000-0005-0000-0000-00004E9A0000}"/>
    <cellStyle name="Migliaia 55 5 6 2" xfId="30879" xr:uid="{00000000-0005-0000-0000-00004F9A0000}"/>
    <cellStyle name="Migliaia 55 5 6 2 2" xfId="36508" xr:uid="{00000000-0005-0000-0000-0000509A0000}"/>
    <cellStyle name="Migliaia 55 5 6 2 3" xfId="41810" xr:uid="{00000000-0005-0000-0000-0000519A0000}"/>
    <cellStyle name="Migliaia 55 5 6 3" xfId="33857" xr:uid="{00000000-0005-0000-0000-0000529A0000}"/>
    <cellStyle name="Migliaia 55 5 6 4" xfId="39159" xr:uid="{00000000-0005-0000-0000-0000539A0000}"/>
    <cellStyle name="Migliaia 55 5 7" xfId="21671" xr:uid="{00000000-0005-0000-0000-0000549A0000}"/>
    <cellStyle name="Migliaia 55 5 8" xfId="2628" xr:uid="{00000000-0005-0000-0000-0000559A0000}"/>
    <cellStyle name="Migliaia 55 6" xfId="2623" xr:uid="{00000000-0005-0000-0000-0000569A0000}"/>
    <cellStyle name="Migliaia 55 6 2" xfId="4597" xr:uid="{00000000-0005-0000-0000-0000579A0000}"/>
    <cellStyle name="Migliaia 55 6 2 2" xfId="6089" xr:uid="{00000000-0005-0000-0000-0000589A0000}"/>
    <cellStyle name="Migliaia 55 6 2 3" xfId="14338" xr:uid="{00000000-0005-0000-0000-0000599A0000}"/>
    <cellStyle name="Migliaia 55 6 2 4" xfId="17303" xr:uid="{00000000-0005-0000-0000-00005A9A0000}"/>
    <cellStyle name="Migliaia 55 6 2 5" xfId="28761" xr:uid="{00000000-0005-0000-0000-00005B9A0000}"/>
    <cellStyle name="Migliaia 55 6 2 6" xfId="13112" xr:uid="{00000000-0005-0000-0000-00005C9A0000}"/>
    <cellStyle name="Migliaia 55 6 3" xfId="5841" xr:uid="{00000000-0005-0000-0000-00005D9A0000}"/>
    <cellStyle name="Migliaia 55 6 3 2" xfId="31762" xr:uid="{00000000-0005-0000-0000-00005E9A0000}"/>
    <cellStyle name="Migliaia 55 6 3 2 2" xfId="36922" xr:uid="{00000000-0005-0000-0000-00005F9A0000}"/>
    <cellStyle name="Migliaia 55 6 3 2 3" xfId="42224" xr:uid="{00000000-0005-0000-0000-0000609A0000}"/>
    <cellStyle name="Migliaia 55 6 3 3" xfId="34271" xr:uid="{00000000-0005-0000-0000-0000619A0000}"/>
    <cellStyle name="Migliaia 55 6 3 4" xfId="39573" xr:uid="{00000000-0005-0000-0000-0000629A0000}"/>
    <cellStyle name="Migliaia 55 6 4" xfId="17302" xr:uid="{00000000-0005-0000-0000-0000639A0000}"/>
    <cellStyle name="Migliaia 55 6 4 2" xfId="36509" xr:uid="{00000000-0005-0000-0000-0000649A0000}"/>
    <cellStyle name="Migliaia 55 6 4 3" xfId="41811" xr:uid="{00000000-0005-0000-0000-0000659A0000}"/>
    <cellStyle name="Migliaia 55 6 4 4" xfId="30880" xr:uid="{00000000-0005-0000-0000-0000669A0000}"/>
    <cellStyle name="Migliaia 55 6 5" xfId="33858" xr:uid="{00000000-0005-0000-0000-0000679A0000}"/>
    <cellStyle name="Migliaia 55 6 6" xfId="39160" xr:uid="{00000000-0005-0000-0000-0000689A0000}"/>
    <cellStyle name="Migliaia 55 6 7" xfId="13111" xr:uid="{00000000-0005-0000-0000-0000699A0000}"/>
    <cellStyle name="Migliaia 55 7" xfId="4163" xr:uid="{00000000-0005-0000-0000-00006A9A0000}"/>
    <cellStyle name="Migliaia 55 7 2" xfId="10633" xr:uid="{00000000-0005-0000-0000-00006B9A0000}"/>
    <cellStyle name="Migliaia 55 7 2 2" xfId="31763" xr:uid="{00000000-0005-0000-0000-00006C9A0000}"/>
    <cellStyle name="Migliaia 55 7 2 2 2" xfId="36923" xr:uid="{00000000-0005-0000-0000-00006D9A0000}"/>
    <cellStyle name="Migliaia 55 7 2 2 3" xfId="42225" xr:uid="{00000000-0005-0000-0000-00006E9A0000}"/>
    <cellStyle name="Migliaia 55 7 2 3" xfId="34272" xr:uid="{00000000-0005-0000-0000-00006F9A0000}"/>
    <cellStyle name="Migliaia 55 7 2 4" xfId="39574" xr:uid="{00000000-0005-0000-0000-0000709A0000}"/>
    <cellStyle name="Migliaia 55 7 3" xfId="17304" xr:uid="{00000000-0005-0000-0000-0000719A0000}"/>
    <cellStyle name="Migliaia 55 7 3 2" xfId="30881" xr:uid="{00000000-0005-0000-0000-0000729A0000}"/>
    <cellStyle name="Migliaia 55 7 4" xfId="21675" xr:uid="{00000000-0005-0000-0000-0000739A0000}"/>
    <cellStyle name="Migliaia 55 7 5" xfId="13113" xr:uid="{00000000-0005-0000-0000-0000749A0000}"/>
    <cellStyle name="Migliaia 55 8" xfId="3761" xr:uid="{00000000-0005-0000-0000-0000759A0000}"/>
    <cellStyle name="Migliaia 55 8 2" xfId="10338" xr:uid="{00000000-0005-0000-0000-0000769A0000}"/>
    <cellStyle name="Migliaia 55 8 2 2" xfId="31764" xr:uid="{00000000-0005-0000-0000-0000779A0000}"/>
    <cellStyle name="Migliaia 55 8 2 2 2" xfId="36924" xr:uid="{00000000-0005-0000-0000-0000789A0000}"/>
    <cellStyle name="Migliaia 55 8 2 2 3" xfId="42226" xr:uid="{00000000-0005-0000-0000-0000799A0000}"/>
    <cellStyle name="Migliaia 55 8 2 3" xfId="34273" xr:uid="{00000000-0005-0000-0000-00007A9A0000}"/>
    <cellStyle name="Migliaia 55 8 2 4" xfId="39575" xr:uid="{00000000-0005-0000-0000-00007B9A0000}"/>
    <cellStyle name="Migliaia 55 8 3" xfId="17305" xr:uid="{00000000-0005-0000-0000-00007C9A0000}"/>
    <cellStyle name="Migliaia 55 8 3 2" xfId="30882" xr:uid="{00000000-0005-0000-0000-00007D9A0000}"/>
    <cellStyle name="Migliaia 55 8 4" xfId="21676" xr:uid="{00000000-0005-0000-0000-00007E9A0000}"/>
    <cellStyle name="Migliaia 55 8 5" xfId="13114" xr:uid="{00000000-0005-0000-0000-00007F9A0000}"/>
    <cellStyle name="Migliaia 55 9" xfId="13539" xr:uid="{00000000-0005-0000-0000-0000809A0000}"/>
    <cellStyle name="Migliaia 55 9 2" xfId="30883" xr:uid="{00000000-0005-0000-0000-0000819A0000}"/>
    <cellStyle name="Migliaia 55 9 3" xfId="21677" xr:uid="{00000000-0005-0000-0000-0000829A0000}"/>
    <cellStyle name="Migliaia 56" xfId="671" xr:uid="{00000000-0005-0000-0000-0000839A0000}"/>
    <cellStyle name="Migliaia 56 10" xfId="17306" xr:uid="{00000000-0005-0000-0000-0000849A0000}"/>
    <cellStyle name="Migliaia 56 10 2" xfId="30884" xr:uid="{00000000-0005-0000-0000-0000859A0000}"/>
    <cellStyle name="Migliaia 56 11" xfId="21678" xr:uid="{00000000-0005-0000-0000-0000869A0000}"/>
    <cellStyle name="Migliaia 56 12" xfId="1934" xr:uid="{00000000-0005-0000-0000-0000879A0000}"/>
    <cellStyle name="Migliaia 56 2" xfId="672" xr:uid="{00000000-0005-0000-0000-0000889A0000}"/>
    <cellStyle name="Migliaia 56 2 2" xfId="2630" xr:uid="{00000000-0005-0000-0000-0000899A0000}"/>
    <cellStyle name="Migliaia 56 2 2 2" xfId="4604" xr:uid="{00000000-0005-0000-0000-00008A9A0000}"/>
    <cellStyle name="Migliaia 56 2 2 2 2" xfId="10718" xr:uid="{00000000-0005-0000-0000-00008B9A0000}"/>
    <cellStyle name="Migliaia 56 2 2 2 2 2" xfId="30887" xr:uid="{00000000-0005-0000-0000-00008C9A0000}"/>
    <cellStyle name="Migliaia 56 2 2 2 3" xfId="14822" xr:uid="{00000000-0005-0000-0000-00008D9A0000}"/>
    <cellStyle name="Migliaia 56 2 2 2 4" xfId="17309" xr:uid="{00000000-0005-0000-0000-00008E9A0000}"/>
    <cellStyle name="Migliaia 56 2 2 2 5" xfId="21681" xr:uid="{00000000-0005-0000-0000-00008F9A0000}"/>
    <cellStyle name="Migliaia 56 2 2 2 6" xfId="13115" xr:uid="{00000000-0005-0000-0000-0000909A0000}"/>
    <cellStyle name="Migliaia 56 2 2 3" xfId="7943" xr:uid="{00000000-0005-0000-0000-0000919A0000}"/>
    <cellStyle name="Migliaia 56 2 2 3 2" xfId="31765" xr:uid="{00000000-0005-0000-0000-0000929A0000}"/>
    <cellStyle name="Migliaia 56 2 2 3 2 2" xfId="36925" xr:uid="{00000000-0005-0000-0000-0000939A0000}"/>
    <cellStyle name="Migliaia 56 2 2 3 2 3" xfId="42227" xr:uid="{00000000-0005-0000-0000-0000949A0000}"/>
    <cellStyle name="Migliaia 56 2 2 3 3" xfId="34274" xr:uid="{00000000-0005-0000-0000-0000959A0000}"/>
    <cellStyle name="Migliaia 56 2 2 3 4" xfId="39576" xr:uid="{00000000-0005-0000-0000-0000969A0000}"/>
    <cellStyle name="Migliaia 56 2 2 4" xfId="7157" xr:uid="{00000000-0005-0000-0000-0000979A0000}"/>
    <cellStyle name="Migliaia 56 2 2 4 2" xfId="17930" xr:uid="{00000000-0005-0000-0000-0000989A0000}"/>
    <cellStyle name="Migliaia 56 2 2 4 3" xfId="30886" xr:uid="{00000000-0005-0000-0000-0000999A0000}"/>
    <cellStyle name="Migliaia 56 2 2 4 4" xfId="43743" xr:uid="{00000000-0005-0000-0000-00009A9A0000}"/>
    <cellStyle name="Migliaia 56 2 2 4 5" xfId="46923" xr:uid="{00000000-0005-0000-0000-00009B9A0000}"/>
    <cellStyle name="Migliaia 56 2 2 4 6" xfId="49939" xr:uid="{00000000-0005-0000-0000-00009C9A0000}"/>
    <cellStyle name="Migliaia 56 2 2 5" xfId="17308" xr:uid="{00000000-0005-0000-0000-00009D9A0000}"/>
    <cellStyle name="Migliaia 56 2 2 6" xfId="21680" xr:uid="{00000000-0005-0000-0000-00009E9A0000}"/>
    <cellStyle name="Migliaia 56 2 3" xfId="4167" xr:uid="{00000000-0005-0000-0000-00009F9A0000}"/>
    <cellStyle name="Migliaia 56 2 3 2" xfId="10637" xr:uid="{00000000-0005-0000-0000-0000A09A0000}"/>
    <cellStyle name="Migliaia 56 2 3 2 2" xfId="31766" xr:uid="{00000000-0005-0000-0000-0000A19A0000}"/>
    <cellStyle name="Migliaia 56 2 3 2 2 2" xfId="36926" xr:uid="{00000000-0005-0000-0000-0000A29A0000}"/>
    <cellStyle name="Migliaia 56 2 3 2 2 3" xfId="42228" xr:uid="{00000000-0005-0000-0000-0000A39A0000}"/>
    <cellStyle name="Migliaia 56 2 3 2 3" xfId="34275" xr:uid="{00000000-0005-0000-0000-0000A49A0000}"/>
    <cellStyle name="Migliaia 56 2 3 2 4" xfId="39577" xr:uid="{00000000-0005-0000-0000-0000A59A0000}"/>
    <cellStyle name="Migliaia 56 2 3 3" xfId="17310" xr:uid="{00000000-0005-0000-0000-0000A69A0000}"/>
    <cellStyle name="Migliaia 56 2 3 3 2" xfId="30888" xr:uid="{00000000-0005-0000-0000-0000A79A0000}"/>
    <cellStyle name="Migliaia 56 2 3 4" xfId="21682" xr:uid="{00000000-0005-0000-0000-0000A89A0000}"/>
    <cellStyle name="Migliaia 56 2 3 5" xfId="13116" xr:uid="{00000000-0005-0000-0000-0000A99A0000}"/>
    <cellStyle name="Migliaia 56 2 4" xfId="3766" xr:uid="{00000000-0005-0000-0000-0000AA9A0000}"/>
    <cellStyle name="Migliaia 56 2 4 2" xfId="10342" xr:uid="{00000000-0005-0000-0000-0000AB9A0000}"/>
    <cellStyle name="Migliaia 56 2 4 2 2" xfId="30889" xr:uid="{00000000-0005-0000-0000-0000AC9A0000}"/>
    <cellStyle name="Migliaia 56 2 4 3" xfId="14909" xr:uid="{00000000-0005-0000-0000-0000AD9A0000}"/>
    <cellStyle name="Migliaia 56 2 4 4" xfId="17311" xr:uid="{00000000-0005-0000-0000-0000AE9A0000}"/>
    <cellStyle name="Migliaia 56 2 4 5" xfId="21683" xr:uid="{00000000-0005-0000-0000-0000AF9A0000}"/>
    <cellStyle name="Migliaia 56 2 4 6" xfId="13117" xr:uid="{00000000-0005-0000-0000-0000B09A0000}"/>
    <cellStyle name="Migliaia 56 2 5" xfId="9458" xr:uid="{00000000-0005-0000-0000-0000B19A0000}"/>
    <cellStyle name="Migliaia 56 2 5 2" xfId="30890" xr:uid="{00000000-0005-0000-0000-0000B29A0000}"/>
    <cellStyle name="Migliaia 56 2 5 3" xfId="21684" xr:uid="{00000000-0005-0000-0000-0000B39A0000}"/>
    <cellStyle name="Migliaia 56 2 6" xfId="17307" xr:uid="{00000000-0005-0000-0000-0000B49A0000}"/>
    <cellStyle name="Migliaia 56 2 6 2" xfId="30891" xr:uid="{00000000-0005-0000-0000-0000B59A0000}"/>
    <cellStyle name="Migliaia 56 2 6 3" xfId="21685" xr:uid="{00000000-0005-0000-0000-0000B69A0000}"/>
    <cellStyle name="Migliaia 56 2 7" xfId="30885" xr:uid="{00000000-0005-0000-0000-0000B79A0000}"/>
    <cellStyle name="Migliaia 56 2 8" xfId="21679" xr:uid="{00000000-0005-0000-0000-0000B89A0000}"/>
    <cellStyle name="Migliaia 56 2 9" xfId="1935" xr:uid="{00000000-0005-0000-0000-0000B99A0000}"/>
    <cellStyle name="Migliaia 56 3" xfId="673" xr:uid="{00000000-0005-0000-0000-0000BA9A0000}"/>
    <cellStyle name="Migliaia 56 3 10" xfId="21686" xr:uid="{00000000-0005-0000-0000-0000BB9A0000}"/>
    <cellStyle name="Migliaia 56 3 11" xfId="13118" xr:uid="{00000000-0005-0000-0000-0000BC9A0000}"/>
    <cellStyle name="Migliaia 56 3 12" xfId="1936" xr:uid="{00000000-0005-0000-0000-0000BD9A0000}"/>
    <cellStyle name="Migliaia 56 3 2" xfId="674" xr:uid="{00000000-0005-0000-0000-0000BE9A0000}"/>
    <cellStyle name="Migliaia 56 3 2 2" xfId="4606" xr:uid="{00000000-0005-0000-0000-0000BF9A0000}"/>
    <cellStyle name="Migliaia 56 3 2 2 2" xfId="8394" xr:uid="{00000000-0005-0000-0000-0000C09A0000}"/>
    <cellStyle name="Migliaia 56 3 2 2 2 2" xfId="14823" xr:uid="{00000000-0005-0000-0000-0000C19A0000}"/>
    <cellStyle name="Migliaia 56 3 2 2 2 2 2" xfId="18199" xr:uid="{00000000-0005-0000-0000-0000C29A0000}"/>
    <cellStyle name="Migliaia 56 3 2 2 2 2 3" xfId="30895" xr:uid="{00000000-0005-0000-0000-0000C39A0000}"/>
    <cellStyle name="Migliaia 56 3 2 2 2 3" xfId="21689" xr:uid="{00000000-0005-0000-0000-0000C49A0000}"/>
    <cellStyle name="Migliaia 56 3 2 2 2 4" xfId="44330" xr:uid="{00000000-0005-0000-0000-0000C59A0000}"/>
    <cellStyle name="Migliaia 56 3 2 2 2 5" xfId="47205" xr:uid="{00000000-0005-0000-0000-0000C69A0000}"/>
    <cellStyle name="Migliaia 56 3 2 2 2 6" xfId="50221" xr:uid="{00000000-0005-0000-0000-0000C79A0000}"/>
    <cellStyle name="Migliaia 56 3 2 2 2 7" xfId="13998" xr:uid="{00000000-0005-0000-0000-0000C89A0000}"/>
    <cellStyle name="Migliaia 56 3 2 2 3" xfId="8457" xr:uid="{00000000-0005-0000-0000-0000C99A0000}"/>
    <cellStyle name="Migliaia 56 3 2 2 3 2" xfId="30894" xr:uid="{00000000-0005-0000-0000-0000CA9A0000}"/>
    <cellStyle name="Migliaia 56 3 2 2 4" xfId="7158" xr:uid="{00000000-0005-0000-0000-0000CB9A0000}"/>
    <cellStyle name="Migliaia 56 3 2 2 4 2" xfId="17931" xr:uid="{00000000-0005-0000-0000-0000CC9A0000}"/>
    <cellStyle name="Migliaia 56 3 2 2 4 3" xfId="44190" xr:uid="{00000000-0005-0000-0000-0000CD9A0000}"/>
    <cellStyle name="Migliaia 56 3 2 2 4 4" xfId="46924" xr:uid="{00000000-0005-0000-0000-0000CE9A0000}"/>
    <cellStyle name="Migliaia 56 3 2 2 4 5" xfId="49940" xr:uid="{00000000-0005-0000-0000-0000CF9A0000}"/>
    <cellStyle name="Migliaia 56 3 2 2 5" xfId="17314" xr:uid="{00000000-0005-0000-0000-0000D09A0000}"/>
    <cellStyle name="Migliaia 56 3 2 2 6" xfId="21688" xr:uid="{00000000-0005-0000-0000-0000D19A0000}"/>
    <cellStyle name="Migliaia 56 3 2 3" xfId="3768" xr:uid="{00000000-0005-0000-0000-0000D29A0000}"/>
    <cellStyle name="Migliaia 56 3 2 3 2" xfId="7847" xr:uid="{00000000-0005-0000-0000-0000D39A0000}"/>
    <cellStyle name="Migliaia 56 3 2 3 2 2" xfId="30896" xr:uid="{00000000-0005-0000-0000-0000D49A0000}"/>
    <cellStyle name="Migliaia 56 3 2 3 3" xfId="8395" xr:uid="{00000000-0005-0000-0000-0000D59A0000}"/>
    <cellStyle name="Migliaia 56 3 2 3 4" xfId="17315" xr:uid="{00000000-0005-0000-0000-0000D69A0000}"/>
    <cellStyle name="Migliaia 56 3 2 3 5" xfId="21690" xr:uid="{00000000-0005-0000-0000-0000D79A0000}"/>
    <cellStyle name="Migliaia 56 3 2 3 6" xfId="13119" xr:uid="{00000000-0005-0000-0000-0000D89A0000}"/>
    <cellStyle name="Migliaia 56 3 2 4" xfId="7745" xr:uid="{00000000-0005-0000-0000-0000D99A0000}"/>
    <cellStyle name="Migliaia 56 3 2 4 2" xfId="14415" xr:uid="{00000000-0005-0000-0000-0000DA9A0000}"/>
    <cellStyle name="Migliaia 56 3 2 4 2 2" xfId="30897" xr:uid="{00000000-0005-0000-0000-0000DB9A0000}"/>
    <cellStyle name="Migliaia 56 3 2 4 3" xfId="21691" xr:uid="{00000000-0005-0000-0000-0000DC9A0000}"/>
    <cellStyle name="Migliaia 56 3 2 4 4" xfId="13542" xr:uid="{00000000-0005-0000-0000-0000DD9A0000}"/>
    <cellStyle name="Migliaia 56 3 2 5" xfId="13577" xr:uid="{00000000-0005-0000-0000-0000DE9A0000}"/>
    <cellStyle name="Migliaia 56 3 2 5 2" xfId="30898" xr:uid="{00000000-0005-0000-0000-0000DF9A0000}"/>
    <cellStyle name="Migliaia 56 3 2 5 3" xfId="21692" xr:uid="{00000000-0005-0000-0000-0000E09A0000}"/>
    <cellStyle name="Migliaia 56 3 2 6" xfId="17313" xr:uid="{00000000-0005-0000-0000-0000E19A0000}"/>
    <cellStyle name="Migliaia 56 3 2 6 2" xfId="30899" xr:uid="{00000000-0005-0000-0000-0000E29A0000}"/>
    <cellStyle name="Migliaia 56 3 2 6 3" xfId="21693" xr:uid="{00000000-0005-0000-0000-0000E39A0000}"/>
    <cellStyle name="Migliaia 56 3 2 7" xfId="30893" xr:uid="{00000000-0005-0000-0000-0000E49A0000}"/>
    <cellStyle name="Migliaia 56 3 2 8" xfId="21687" xr:uid="{00000000-0005-0000-0000-0000E59A0000}"/>
    <cellStyle name="Migliaia 56 3 2 9" xfId="2632" xr:uid="{00000000-0005-0000-0000-0000E69A0000}"/>
    <cellStyle name="Migliaia 56 3 3" xfId="2631" xr:uid="{00000000-0005-0000-0000-0000E79A0000}"/>
    <cellStyle name="Migliaia 56 3 3 2" xfId="4605" xr:uid="{00000000-0005-0000-0000-0000E89A0000}"/>
    <cellStyle name="Migliaia 56 3 3 2 2" xfId="6092" xr:uid="{00000000-0005-0000-0000-0000E99A0000}"/>
    <cellStyle name="Migliaia 56 3 3 2 2 2" xfId="30901" xr:uid="{00000000-0005-0000-0000-0000EA9A0000}"/>
    <cellStyle name="Migliaia 56 3 3 2 3" xfId="14571" xr:uid="{00000000-0005-0000-0000-0000EB9A0000}"/>
    <cellStyle name="Migliaia 56 3 3 2 4" xfId="17317" xr:uid="{00000000-0005-0000-0000-0000EC9A0000}"/>
    <cellStyle name="Migliaia 56 3 3 2 5" xfId="21695" xr:uid="{00000000-0005-0000-0000-0000ED9A0000}"/>
    <cellStyle name="Migliaia 56 3 3 2 6" xfId="13121" xr:uid="{00000000-0005-0000-0000-0000EE9A0000}"/>
    <cellStyle name="Migliaia 56 3 3 3" xfId="5844" xr:uid="{00000000-0005-0000-0000-0000EF9A0000}"/>
    <cellStyle name="Migliaia 56 3 3 3 2" xfId="30902" xr:uid="{00000000-0005-0000-0000-0000F09A0000}"/>
    <cellStyle name="Migliaia 56 3 3 3 3" xfId="21696" xr:uid="{00000000-0005-0000-0000-0000F19A0000}"/>
    <cellStyle name="Migliaia 56 3 3 4" xfId="17316" xr:uid="{00000000-0005-0000-0000-0000F29A0000}"/>
    <cellStyle name="Migliaia 56 3 3 4 2" xfId="30903" xr:uid="{00000000-0005-0000-0000-0000F39A0000}"/>
    <cellStyle name="Migliaia 56 3 3 4 3" xfId="21697" xr:uid="{00000000-0005-0000-0000-0000F49A0000}"/>
    <cellStyle name="Migliaia 56 3 3 4 4" xfId="45166" xr:uid="{00000000-0005-0000-0000-0000F59A0000}"/>
    <cellStyle name="Migliaia 56 3 3 5" xfId="21698" xr:uid="{00000000-0005-0000-0000-0000F69A0000}"/>
    <cellStyle name="Migliaia 56 3 3 5 2" xfId="30904" xr:uid="{00000000-0005-0000-0000-0000F79A0000}"/>
    <cellStyle name="Migliaia 56 3 3 5 3" xfId="45167" xr:uid="{00000000-0005-0000-0000-0000F89A0000}"/>
    <cellStyle name="Migliaia 56 3 3 6" xfId="30900" xr:uid="{00000000-0005-0000-0000-0000F99A0000}"/>
    <cellStyle name="Migliaia 56 3 3 7" xfId="21694" xr:uid="{00000000-0005-0000-0000-0000FA9A0000}"/>
    <cellStyle name="Migliaia 56 3 3 8" xfId="13120" xr:uid="{00000000-0005-0000-0000-0000FB9A0000}"/>
    <cellStyle name="Migliaia 56 3 4" xfId="3316" xr:uid="{00000000-0005-0000-0000-0000FC9A0000}"/>
    <cellStyle name="Migliaia 56 3 4 2" xfId="4826" xr:uid="{00000000-0005-0000-0000-0000FD9A0000}"/>
    <cellStyle name="Migliaia 56 3 4 2 2" xfId="10778" xr:uid="{00000000-0005-0000-0000-0000FE9A0000}"/>
    <cellStyle name="Migliaia 56 3 4 2 3" xfId="14443" xr:uid="{00000000-0005-0000-0000-0000FF9A0000}"/>
    <cellStyle name="Migliaia 56 3 4 2 4" xfId="17319" xr:uid="{00000000-0005-0000-0000-0000009B0000}"/>
    <cellStyle name="Migliaia 56 3 4 2 5" xfId="28762" xr:uid="{00000000-0005-0000-0000-0000019B0000}"/>
    <cellStyle name="Migliaia 56 3 4 2 6" xfId="13123" xr:uid="{00000000-0005-0000-0000-0000029B0000}"/>
    <cellStyle name="Migliaia 56 3 4 3" xfId="10026" xr:uid="{00000000-0005-0000-0000-0000039B0000}"/>
    <cellStyle name="Migliaia 56 3 4 3 2" xfId="31767" xr:uid="{00000000-0005-0000-0000-0000049B0000}"/>
    <cellStyle name="Migliaia 56 3 4 3 2 2" xfId="36927" xr:uid="{00000000-0005-0000-0000-0000059B0000}"/>
    <cellStyle name="Migliaia 56 3 4 3 2 3" xfId="42229" xr:uid="{00000000-0005-0000-0000-0000069B0000}"/>
    <cellStyle name="Migliaia 56 3 4 3 3" xfId="34276" xr:uid="{00000000-0005-0000-0000-0000079B0000}"/>
    <cellStyle name="Migliaia 56 3 4 3 4" xfId="39578" xr:uid="{00000000-0005-0000-0000-0000089B0000}"/>
    <cellStyle name="Migliaia 56 3 4 4" xfId="17318" xr:uid="{00000000-0005-0000-0000-0000099B0000}"/>
    <cellStyle name="Migliaia 56 3 4 4 2" xfId="30905" xr:uid="{00000000-0005-0000-0000-00000A9B0000}"/>
    <cellStyle name="Migliaia 56 3 4 5" xfId="21699" xr:uid="{00000000-0005-0000-0000-00000B9B0000}"/>
    <cellStyle name="Migliaia 56 3 4 6" xfId="13122" xr:uid="{00000000-0005-0000-0000-00000C9B0000}"/>
    <cellStyle name="Migliaia 56 3 5" xfId="4168" xr:uid="{00000000-0005-0000-0000-00000D9B0000}"/>
    <cellStyle name="Migliaia 56 3 5 2" xfId="10638" xr:uid="{00000000-0005-0000-0000-00000E9B0000}"/>
    <cellStyle name="Migliaia 56 3 5 2 2" xfId="31768" xr:uid="{00000000-0005-0000-0000-00000F9B0000}"/>
    <cellStyle name="Migliaia 56 3 5 2 2 2" xfId="36928" xr:uid="{00000000-0005-0000-0000-0000109B0000}"/>
    <cellStyle name="Migliaia 56 3 5 2 2 3" xfId="42230" xr:uid="{00000000-0005-0000-0000-0000119B0000}"/>
    <cellStyle name="Migliaia 56 3 5 2 3" xfId="34277" xr:uid="{00000000-0005-0000-0000-0000129B0000}"/>
    <cellStyle name="Migliaia 56 3 5 2 4" xfId="39579" xr:uid="{00000000-0005-0000-0000-0000139B0000}"/>
    <cellStyle name="Migliaia 56 3 5 3" xfId="17320" xr:uid="{00000000-0005-0000-0000-0000149B0000}"/>
    <cellStyle name="Migliaia 56 3 5 3 2" xfId="30906" xr:uid="{00000000-0005-0000-0000-0000159B0000}"/>
    <cellStyle name="Migliaia 56 3 5 4" xfId="21700" xr:uid="{00000000-0005-0000-0000-0000169B0000}"/>
    <cellStyle name="Migliaia 56 3 5 5" xfId="13124" xr:uid="{00000000-0005-0000-0000-0000179B0000}"/>
    <cellStyle name="Migliaia 56 3 6" xfId="3767" xr:uid="{00000000-0005-0000-0000-0000189B0000}"/>
    <cellStyle name="Migliaia 56 3 6 2" xfId="10343" xr:uid="{00000000-0005-0000-0000-0000199B0000}"/>
    <cellStyle name="Migliaia 56 3 6 2 2" xfId="30907" xr:uid="{00000000-0005-0000-0000-00001A9B0000}"/>
    <cellStyle name="Migliaia 56 3 6 3" xfId="14345" xr:uid="{00000000-0005-0000-0000-00001B9B0000}"/>
    <cellStyle name="Migliaia 56 3 6 4" xfId="17321" xr:uid="{00000000-0005-0000-0000-00001C9B0000}"/>
    <cellStyle name="Migliaia 56 3 6 5" xfId="21701" xr:uid="{00000000-0005-0000-0000-00001D9B0000}"/>
    <cellStyle name="Migliaia 56 3 6 6" xfId="13125" xr:uid="{00000000-0005-0000-0000-00001E9B0000}"/>
    <cellStyle name="Migliaia 56 3 7" xfId="7394" xr:uid="{00000000-0005-0000-0000-00001F9B0000}"/>
    <cellStyle name="Migliaia 56 3 7 2" xfId="30908" xr:uid="{00000000-0005-0000-0000-0000209B0000}"/>
    <cellStyle name="Migliaia 56 3 7 3" xfId="21702" xr:uid="{00000000-0005-0000-0000-0000219B0000}"/>
    <cellStyle name="Migliaia 56 3 8" xfId="13578" xr:uid="{00000000-0005-0000-0000-0000229B0000}"/>
    <cellStyle name="Migliaia 56 3 8 2" xfId="30909" xr:uid="{00000000-0005-0000-0000-0000239B0000}"/>
    <cellStyle name="Migliaia 56 3 8 3" xfId="21703" xr:uid="{00000000-0005-0000-0000-0000249B0000}"/>
    <cellStyle name="Migliaia 56 3 9" xfId="17312" xr:uid="{00000000-0005-0000-0000-0000259B0000}"/>
    <cellStyle name="Migliaia 56 3 9 2" xfId="30892" xr:uid="{00000000-0005-0000-0000-0000269B0000}"/>
    <cellStyle name="Migliaia 56 4" xfId="675" xr:uid="{00000000-0005-0000-0000-0000279B0000}"/>
    <cellStyle name="Migliaia 56 4 10" xfId="2633" xr:uid="{00000000-0005-0000-0000-0000289B0000}"/>
    <cellStyle name="Migliaia 56 4 2" xfId="4607" xr:uid="{00000000-0005-0000-0000-0000299B0000}"/>
    <cellStyle name="Migliaia 56 4 2 2" xfId="5191" xr:uid="{00000000-0005-0000-0000-00002A9B0000}"/>
    <cellStyle name="Migliaia 56 4 2 2 2" xfId="30912" xr:uid="{00000000-0005-0000-0000-00002B9B0000}"/>
    <cellStyle name="Migliaia 56 4 2 2 3" xfId="21706" xr:uid="{00000000-0005-0000-0000-00002C9B0000}"/>
    <cellStyle name="Migliaia 56 4 2 3" xfId="8396" xr:uid="{00000000-0005-0000-0000-00002D9B0000}"/>
    <cellStyle name="Migliaia 56 4 2 3 2" xfId="30913" xr:uid="{00000000-0005-0000-0000-00002E9B0000}"/>
    <cellStyle name="Migliaia 56 4 2 3 3" xfId="21707" xr:uid="{00000000-0005-0000-0000-00002F9B0000}"/>
    <cellStyle name="Migliaia 56 4 2 4" xfId="7747" xr:uid="{00000000-0005-0000-0000-0000309B0000}"/>
    <cellStyle name="Migliaia 56 4 2 4 2" xfId="30911" xr:uid="{00000000-0005-0000-0000-0000319B0000}"/>
    <cellStyle name="Migliaia 56 4 2 5" xfId="7160" xr:uid="{00000000-0005-0000-0000-0000329B0000}"/>
    <cellStyle name="Migliaia 56 4 2 5 2" xfId="17933" xr:uid="{00000000-0005-0000-0000-0000339B0000}"/>
    <cellStyle name="Migliaia 56 4 2 5 3" xfId="21464" xr:uid="{00000000-0005-0000-0000-0000349B0000}"/>
    <cellStyle name="Migliaia 56 4 2 5 4" xfId="46926" xr:uid="{00000000-0005-0000-0000-0000359B0000}"/>
    <cellStyle name="Migliaia 56 4 2 5 5" xfId="49942" xr:uid="{00000000-0005-0000-0000-0000369B0000}"/>
    <cellStyle name="Migliaia 56 4 2 6" xfId="17323" xr:uid="{00000000-0005-0000-0000-0000379B0000}"/>
    <cellStyle name="Migliaia 56 4 2 7" xfId="21705" xr:uid="{00000000-0005-0000-0000-0000389B0000}"/>
    <cellStyle name="Migliaia 56 4 3" xfId="5192" xr:uid="{00000000-0005-0000-0000-0000399B0000}"/>
    <cellStyle name="Migliaia 56 4 3 2" xfId="14572" xr:uid="{00000000-0005-0000-0000-00003A9B0000}"/>
    <cellStyle name="Migliaia 56 4 3 2 2" xfId="30914" xr:uid="{00000000-0005-0000-0000-00003B9B0000}"/>
    <cellStyle name="Migliaia 56 4 3 3" xfId="21708" xr:uid="{00000000-0005-0000-0000-00003C9B0000}"/>
    <cellStyle name="Migliaia 56 4 3 4" xfId="13576" xr:uid="{00000000-0005-0000-0000-00003D9B0000}"/>
    <cellStyle name="Migliaia 56 4 4" xfId="8397" xr:uid="{00000000-0005-0000-0000-00003E9B0000}"/>
    <cellStyle name="Migliaia 56 4 4 2" xfId="30915" xr:uid="{00000000-0005-0000-0000-00003F9B0000}"/>
    <cellStyle name="Migliaia 56 4 4 3" xfId="21709" xr:uid="{00000000-0005-0000-0000-0000409B0000}"/>
    <cellStyle name="Migliaia 56 4 5" xfId="7746" xr:uid="{00000000-0005-0000-0000-0000419B0000}"/>
    <cellStyle name="Migliaia 56 4 5 2" xfId="30916" xr:uid="{00000000-0005-0000-0000-0000429B0000}"/>
    <cellStyle name="Migliaia 56 4 5 3" xfId="21710" xr:uid="{00000000-0005-0000-0000-0000439B0000}"/>
    <cellStyle name="Migliaia 56 4 6" xfId="7159" xr:uid="{00000000-0005-0000-0000-0000449B0000}"/>
    <cellStyle name="Migliaia 56 4 6 2" xfId="17932" xr:uid="{00000000-0005-0000-0000-0000459B0000}"/>
    <cellStyle name="Migliaia 56 4 6 2 2" xfId="30917" xr:uid="{00000000-0005-0000-0000-0000469B0000}"/>
    <cellStyle name="Migliaia 56 4 6 3" xfId="21711" xr:uid="{00000000-0005-0000-0000-0000479B0000}"/>
    <cellStyle name="Migliaia 56 4 6 4" xfId="43407" xr:uid="{00000000-0005-0000-0000-0000489B0000}"/>
    <cellStyle name="Migliaia 56 4 6 5" xfId="45168" xr:uid="{00000000-0005-0000-0000-0000499B0000}"/>
    <cellStyle name="Migliaia 56 4 6 6" xfId="46925" xr:uid="{00000000-0005-0000-0000-00004A9B0000}"/>
    <cellStyle name="Migliaia 56 4 6 7" xfId="49941" xr:uid="{00000000-0005-0000-0000-00004B9B0000}"/>
    <cellStyle name="Migliaia 56 4 7" xfId="17322" xr:uid="{00000000-0005-0000-0000-00004C9B0000}"/>
    <cellStyle name="Migliaia 56 4 7 2" xfId="30918" xr:uid="{00000000-0005-0000-0000-00004D9B0000}"/>
    <cellStyle name="Migliaia 56 4 7 3" xfId="21712" xr:uid="{00000000-0005-0000-0000-00004E9B0000}"/>
    <cellStyle name="Migliaia 56 4 8" xfId="30910" xr:uid="{00000000-0005-0000-0000-00004F9B0000}"/>
    <cellStyle name="Migliaia 56 4 9" xfId="21704" xr:uid="{00000000-0005-0000-0000-0000509B0000}"/>
    <cellStyle name="Migliaia 56 5" xfId="676" xr:uid="{00000000-0005-0000-0000-0000519B0000}"/>
    <cellStyle name="Migliaia 56 5 2" xfId="4608" xr:uid="{00000000-0005-0000-0000-0000529B0000}"/>
    <cellStyle name="Migliaia 56 5 2 2" xfId="14824" xr:uid="{00000000-0005-0000-0000-0000539B0000}"/>
    <cellStyle name="Migliaia 56 5 2 2 2" xfId="30920" xr:uid="{00000000-0005-0000-0000-0000549B0000}"/>
    <cellStyle name="Migliaia 56 5 2 3" xfId="17325" xr:uid="{00000000-0005-0000-0000-0000559B0000}"/>
    <cellStyle name="Migliaia 56 5 2 4" xfId="21714" xr:uid="{00000000-0005-0000-0000-0000569B0000}"/>
    <cellStyle name="Migliaia 56 5 2 5" xfId="13126" xr:uid="{00000000-0005-0000-0000-0000579B0000}"/>
    <cellStyle name="Migliaia 56 5 3" xfId="7748" xr:uid="{00000000-0005-0000-0000-0000589B0000}"/>
    <cellStyle name="Migliaia 56 5 3 2" xfId="30921" xr:uid="{00000000-0005-0000-0000-0000599B0000}"/>
    <cellStyle name="Migliaia 56 5 3 3" xfId="21715" xr:uid="{00000000-0005-0000-0000-00005A9B0000}"/>
    <cellStyle name="Migliaia 56 5 4" xfId="7161" xr:uid="{00000000-0005-0000-0000-00005B9B0000}"/>
    <cellStyle name="Migliaia 56 5 4 2" xfId="17934" xr:uid="{00000000-0005-0000-0000-00005C9B0000}"/>
    <cellStyle name="Migliaia 56 5 4 2 2" xfId="30922" xr:uid="{00000000-0005-0000-0000-00005D9B0000}"/>
    <cellStyle name="Migliaia 56 5 4 3" xfId="21716" xr:uid="{00000000-0005-0000-0000-00005E9B0000}"/>
    <cellStyle name="Migliaia 56 5 4 4" xfId="44383" xr:uid="{00000000-0005-0000-0000-00005F9B0000}"/>
    <cellStyle name="Migliaia 56 5 4 5" xfId="45169" xr:uid="{00000000-0005-0000-0000-0000609B0000}"/>
    <cellStyle name="Migliaia 56 5 4 6" xfId="46927" xr:uid="{00000000-0005-0000-0000-0000619B0000}"/>
    <cellStyle name="Migliaia 56 5 4 7" xfId="49943" xr:uid="{00000000-0005-0000-0000-0000629B0000}"/>
    <cellStyle name="Migliaia 56 5 5" xfId="17324" xr:uid="{00000000-0005-0000-0000-0000639B0000}"/>
    <cellStyle name="Migliaia 56 5 5 2" xfId="30923" xr:uid="{00000000-0005-0000-0000-0000649B0000}"/>
    <cellStyle name="Migliaia 56 5 5 3" xfId="21717" xr:uid="{00000000-0005-0000-0000-0000659B0000}"/>
    <cellStyle name="Migliaia 56 5 5 4" xfId="45170" xr:uid="{00000000-0005-0000-0000-0000669B0000}"/>
    <cellStyle name="Migliaia 56 5 6" xfId="21718" xr:uid="{00000000-0005-0000-0000-0000679B0000}"/>
    <cellStyle name="Migliaia 56 5 6 2" xfId="30924" xr:uid="{00000000-0005-0000-0000-0000689B0000}"/>
    <cellStyle name="Migliaia 56 5 7" xfId="30919" xr:uid="{00000000-0005-0000-0000-0000699B0000}"/>
    <cellStyle name="Migliaia 56 5 8" xfId="21713" xr:uid="{00000000-0005-0000-0000-00006A9B0000}"/>
    <cellStyle name="Migliaia 56 5 9" xfId="2634" xr:uid="{00000000-0005-0000-0000-00006B9B0000}"/>
    <cellStyle name="Migliaia 56 6" xfId="2629" xr:uid="{00000000-0005-0000-0000-00006C9B0000}"/>
    <cellStyle name="Migliaia 56 6 2" xfId="4603" xr:uid="{00000000-0005-0000-0000-00006D9B0000}"/>
    <cellStyle name="Migliaia 56 6 2 2" xfId="6091" xr:uid="{00000000-0005-0000-0000-00006E9B0000}"/>
    <cellStyle name="Migliaia 56 6 2 3" xfId="14904" xr:uid="{00000000-0005-0000-0000-00006F9B0000}"/>
    <cellStyle name="Migliaia 56 6 2 4" xfId="17327" xr:uid="{00000000-0005-0000-0000-0000709B0000}"/>
    <cellStyle name="Migliaia 56 6 2 5" xfId="28763" xr:uid="{00000000-0005-0000-0000-0000719B0000}"/>
    <cellStyle name="Migliaia 56 6 2 6" xfId="13128" xr:uid="{00000000-0005-0000-0000-0000729B0000}"/>
    <cellStyle name="Migliaia 56 6 3" xfId="5843" xr:uid="{00000000-0005-0000-0000-0000739B0000}"/>
    <cellStyle name="Migliaia 56 6 3 2" xfId="31769" xr:uid="{00000000-0005-0000-0000-0000749B0000}"/>
    <cellStyle name="Migliaia 56 6 3 2 2" xfId="36929" xr:uid="{00000000-0005-0000-0000-0000759B0000}"/>
    <cellStyle name="Migliaia 56 6 3 2 3" xfId="42231" xr:uid="{00000000-0005-0000-0000-0000769B0000}"/>
    <cellStyle name="Migliaia 56 6 3 3" xfId="34278" xr:uid="{00000000-0005-0000-0000-0000779B0000}"/>
    <cellStyle name="Migliaia 56 6 3 4" xfId="39580" xr:uid="{00000000-0005-0000-0000-0000789B0000}"/>
    <cellStyle name="Migliaia 56 6 4" xfId="17326" xr:uid="{00000000-0005-0000-0000-0000799B0000}"/>
    <cellStyle name="Migliaia 56 6 4 2" xfId="30925" xr:uid="{00000000-0005-0000-0000-00007A9B0000}"/>
    <cellStyle name="Migliaia 56 6 5" xfId="21719" xr:uid="{00000000-0005-0000-0000-00007B9B0000}"/>
    <cellStyle name="Migliaia 56 6 6" xfId="13127" xr:uid="{00000000-0005-0000-0000-00007C9B0000}"/>
    <cellStyle name="Migliaia 56 7" xfId="4166" xr:uid="{00000000-0005-0000-0000-00007D9B0000}"/>
    <cellStyle name="Migliaia 56 7 2" xfId="10636" xr:uid="{00000000-0005-0000-0000-00007E9B0000}"/>
    <cellStyle name="Migliaia 56 7 2 2" xfId="31770" xr:uid="{00000000-0005-0000-0000-00007F9B0000}"/>
    <cellStyle name="Migliaia 56 7 2 2 2" xfId="36930" xr:uid="{00000000-0005-0000-0000-0000809B0000}"/>
    <cellStyle name="Migliaia 56 7 2 2 3" xfId="42232" xr:uid="{00000000-0005-0000-0000-0000819B0000}"/>
    <cellStyle name="Migliaia 56 7 2 3" xfId="34279" xr:uid="{00000000-0005-0000-0000-0000829B0000}"/>
    <cellStyle name="Migliaia 56 7 2 4" xfId="39581" xr:uid="{00000000-0005-0000-0000-0000839B0000}"/>
    <cellStyle name="Migliaia 56 7 3" xfId="17328" xr:uid="{00000000-0005-0000-0000-0000849B0000}"/>
    <cellStyle name="Migliaia 56 7 3 2" xfId="30926" xr:uid="{00000000-0005-0000-0000-0000859B0000}"/>
    <cellStyle name="Migliaia 56 7 4" xfId="21720" xr:uid="{00000000-0005-0000-0000-0000869B0000}"/>
    <cellStyle name="Migliaia 56 7 5" xfId="13129" xr:uid="{00000000-0005-0000-0000-0000879B0000}"/>
    <cellStyle name="Migliaia 56 8" xfId="3765" xr:uid="{00000000-0005-0000-0000-0000889B0000}"/>
    <cellStyle name="Migliaia 56 8 2" xfId="10341" xr:uid="{00000000-0005-0000-0000-0000899B0000}"/>
    <cellStyle name="Migliaia 56 8 2 2" xfId="31771" xr:uid="{00000000-0005-0000-0000-00008A9B0000}"/>
    <cellStyle name="Migliaia 56 8 2 2 2" xfId="36931" xr:uid="{00000000-0005-0000-0000-00008B9B0000}"/>
    <cellStyle name="Migliaia 56 8 2 2 3" xfId="42233" xr:uid="{00000000-0005-0000-0000-00008C9B0000}"/>
    <cellStyle name="Migliaia 56 8 2 3" xfId="34280" xr:uid="{00000000-0005-0000-0000-00008D9B0000}"/>
    <cellStyle name="Migliaia 56 8 2 4" xfId="39582" xr:uid="{00000000-0005-0000-0000-00008E9B0000}"/>
    <cellStyle name="Migliaia 56 8 3" xfId="17329" xr:uid="{00000000-0005-0000-0000-00008F9B0000}"/>
    <cellStyle name="Migliaia 56 8 3 2" xfId="30927" xr:uid="{00000000-0005-0000-0000-0000909B0000}"/>
    <cellStyle name="Migliaia 56 8 4" xfId="21721" xr:uid="{00000000-0005-0000-0000-0000919B0000}"/>
    <cellStyle name="Migliaia 56 8 5" xfId="13130" xr:uid="{00000000-0005-0000-0000-0000929B0000}"/>
    <cellStyle name="Migliaia 56 9" xfId="13541" xr:uid="{00000000-0005-0000-0000-0000939B0000}"/>
    <cellStyle name="Migliaia 56 9 2" xfId="30928" xr:uid="{00000000-0005-0000-0000-0000949B0000}"/>
    <cellStyle name="Migliaia 56 9 3" xfId="21722" xr:uid="{00000000-0005-0000-0000-0000959B0000}"/>
    <cellStyle name="Migliaia 57" xfId="677" xr:uid="{00000000-0005-0000-0000-0000969B0000}"/>
    <cellStyle name="Migliaia 57 10" xfId="17330" xr:uid="{00000000-0005-0000-0000-0000979B0000}"/>
    <cellStyle name="Migliaia 57 10 2" xfId="30929" xr:uid="{00000000-0005-0000-0000-0000989B0000}"/>
    <cellStyle name="Migliaia 57 11" xfId="21723" xr:uid="{00000000-0005-0000-0000-0000999B0000}"/>
    <cellStyle name="Migliaia 57 12" xfId="1937" xr:uid="{00000000-0005-0000-0000-00009A9B0000}"/>
    <cellStyle name="Migliaia 57 2" xfId="678" xr:uid="{00000000-0005-0000-0000-00009B9B0000}"/>
    <cellStyle name="Migliaia 57 2 2" xfId="2636" xr:uid="{00000000-0005-0000-0000-00009C9B0000}"/>
    <cellStyle name="Migliaia 57 2 2 2" xfId="4610" xr:uid="{00000000-0005-0000-0000-00009D9B0000}"/>
    <cellStyle name="Migliaia 57 2 2 2 2" xfId="10719" xr:uid="{00000000-0005-0000-0000-00009E9B0000}"/>
    <cellStyle name="Migliaia 57 2 2 2 2 2" xfId="30932" xr:uid="{00000000-0005-0000-0000-00009F9B0000}"/>
    <cellStyle name="Migliaia 57 2 2 2 3" xfId="14825" xr:uid="{00000000-0005-0000-0000-0000A09B0000}"/>
    <cellStyle name="Migliaia 57 2 2 2 4" xfId="17333" xr:uid="{00000000-0005-0000-0000-0000A19B0000}"/>
    <cellStyle name="Migliaia 57 2 2 2 5" xfId="21726" xr:uid="{00000000-0005-0000-0000-0000A29B0000}"/>
    <cellStyle name="Migliaia 57 2 2 2 6" xfId="13131" xr:uid="{00000000-0005-0000-0000-0000A39B0000}"/>
    <cellStyle name="Migliaia 57 2 2 3" xfId="7944" xr:uid="{00000000-0005-0000-0000-0000A49B0000}"/>
    <cellStyle name="Migliaia 57 2 2 3 2" xfId="31772" xr:uid="{00000000-0005-0000-0000-0000A59B0000}"/>
    <cellStyle name="Migliaia 57 2 2 3 2 2" xfId="36932" xr:uid="{00000000-0005-0000-0000-0000A69B0000}"/>
    <cellStyle name="Migliaia 57 2 2 3 2 3" xfId="42234" xr:uid="{00000000-0005-0000-0000-0000A79B0000}"/>
    <cellStyle name="Migliaia 57 2 2 3 3" xfId="34281" xr:uid="{00000000-0005-0000-0000-0000A89B0000}"/>
    <cellStyle name="Migliaia 57 2 2 3 4" xfId="39583" xr:uid="{00000000-0005-0000-0000-0000A99B0000}"/>
    <cellStyle name="Migliaia 57 2 2 4" xfId="7162" xr:uid="{00000000-0005-0000-0000-0000AA9B0000}"/>
    <cellStyle name="Migliaia 57 2 2 4 2" xfId="17935" xr:uid="{00000000-0005-0000-0000-0000AB9B0000}"/>
    <cellStyle name="Migliaia 57 2 2 4 3" xfId="30931" xr:uid="{00000000-0005-0000-0000-0000AC9B0000}"/>
    <cellStyle name="Migliaia 57 2 2 4 4" xfId="42993" xr:uid="{00000000-0005-0000-0000-0000AD9B0000}"/>
    <cellStyle name="Migliaia 57 2 2 4 5" xfId="46928" xr:uid="{00000000-0005-0000-0000-0000AE9B0000}"/>
    <cellStyle name="Migliaia 57 2 2 4 6" xfId="49944" xr:uid="{00000000-0005-0000-0000-0000AF9B0000}"/>
    <cellStyle name="Migliaia 57 2 2 5" xfId="17332" xr:uid="{00000000-0005-0000-0000-0000B09B0000}"/>
    <cellStyle name="Migliaia 57 2 2 6" xfId="21725" xr:uid="{00000000-0005-0000-0000-0000B19B0000}"/>
    <cellStyle name="Migliaia 57 2 3" xfId="4170" xr:uid="{00000000-0005-0000-0000-0000B29B0000}"/>
    <cellStyle name="Migliaia 57 2 3 2" xfId="10640" xr:uid="{00000000-0005-0000-0000-0000B39B0000}"/>
    <cellStyle name="Migliaia 57 2 3 2 2" xfId="31773" xr:uid="{00000000-0005-0000-0000-0000B49B0000}"/>
    <cellStyle name="Migliaia 57 2 3 2 2 2" xfId="36933" xr:uid="{00000000-0005-0000-0000-0000B59B0000}"/>
    <cellStyle name="Migliaia 57 2 3 2 2 3" xfId="42235" xr:uid="{00000000-0005-0000-0000-0000B69B0000}"/>
    <cellStyle name="Migliaia 57 2 3 2 3" xfId="34282" xr:uid="{00000000-0005-0000-0000-0000B79B0000}"/>
    <cellStyle name="Migliaia 57 2 3 2 4" xfId="39584" xr:uid="{00000000-0005-0000-0000-0000B89B0000}"/>
    <cellStyle name="Migliaia 57 2 3 3" xfId="17334" xr:uid="{00000000-0005-0000-0000-0000B99B0000}"/>
    <cellStyle name="Migliaia 57 2 3 3 2" xfId="30933" xr:uid="{00000000-0005-0000-0000-0000BA9B0000}"/>
    <cellStyle name="Migliaia 57 2 3 4" xfId="21727" xr:uid="{00000000-0005-0000-0000-0000BB9B0000}"/>
    <cellStyle name="Migliaia 57 2 3 5" xfId="13132" xr:uid="{00000000-0005-0000-0000-0000BC9B0000}"/>
    <cellStyle name="Migliaia 57 2 4" xfId="3770" xr:uid="{00000000-0005-0000-0000-0000BD9B0000}"/>
    <cellStyle name="Migliaia 57 2 4 2" xfId="10345" xr:uid="{00000000-0005-0000-0000-0000BE9B0000}"/>
    <cellStyle name="Migliaia 57 2 4 2 2" xfId="30934" xr:uid="{00000000-0005-0000-0000-0000BF9B0000}"/>
    <cellStyle name="Migliaia 57 2 4 3" xfId="14995" xr:uid="{00000000-0005-0000-0000-0000C09B0000}"/>
    <cellStyle name="Migliaia 57 2 4 4" xfId="17335" xr:uid="{00000000-0005-0000-0000-0000C19B0000}"/>
    <cellStyle name="Migliaia 57 2 4 5" xfId="21728" xr:uid="{00000000-0005-0000-0000-0000C29B0000}"/>
    <cellStyle name="Migliaia 57 2 4 6" xfId="13133" xr:uid="{00000000-0005-0000-0000-0000C39B0000}"/>
    <cellStyle name="Migliaia 57 2 5" xfId="9459" xr:uid="{00000000-0005-0000-0000-0000C49B0000}"/>
    <cellStyle name="Migliaia 57 2 5 2" xfId="30935" xr:uid="{00000000-0005-0000-0000-0000C59B0000}"/>
    <cellStyle name="Migliaia 57 2 5 3" xfId="21729" xr:uid="{00000000-0005-0000-0000-0000C69B0000}"/>
    <cellStyle name="Migliaia 57 2 6" xfId="17331" xr:uid="{00000000-0005-0000-0000-0000C79B0000}"/>
    <cellStyle name="Migliaia 57 2 6 2" xfId="30936" xr:uid="{00000000-0005-0000-0000-0000C89B0000}"/>
    <cellStyle name="Migliaia 57 2 6 3" xfId="21730" xr:uid="{00000000-0005-0000-0000-0000C99B0000}"/>
    <cellStyle name="Migliaia 57 2 7" xfId="30930" xr:uid="{00000000-0005-0000-0000-0000CA9B0000}"/>
    <cellStyle name="Migliaia 57 2 8" xfId="21724" xr:uid="{00000000-0005-0000-0000-0000CB9B0000}"/>
    <cellStyle name="Migliaia 57 2 9" xfId="1938" xr:uid="{00000000-0005-0000-0000-0000CC9B0000}"/>
    <cellStyle name="Migliaia 57 3" xfId="679" xr:uid="{00000000-0005-0000-0000-0000CD9B0000}"/>
    <cellStyle name="Migliaia 57 3 10" xfId="21731" xr:uid="{00000000-0005-0000-0000-0000CE9B0000}"/>
    <cellStyle name="Migliaia 57 3 11" xfId="13134" xr:uid="{00000000-0005-0000-0000-0000CF9B0000}"/>
    <cellStyle name="Migliaia 57 3 12" xfId="1939" xr:uid="{00000000-0005-0000-0000-0000D09B0000}"/>
    <cellStyle name="Migliaia 57 3 2" xfId="680" xr:uid="{00000000-0005-0000-0000-0000D19B0000}"/>
    <cellStyle name="Migliaia 57 3 2 2" xfId="4612" xr:uid="{00000000-0005-0000-0000-0000D29B0000}"/>
    <cellStyle name="Migliaia 57 3 2 2 2" xfId="8398" xr:uid="{00000000-0005-0000-0000-0000D39B0000}"/>
    <cellStyle name="Migliaia 57 3 2 2 2 2" xfId="14826" xr:uid="{00000000-0005-0000-0000-0000D49B0000}"/>
    <cellStyle name="Migliaia 57 3 2 2 2 2 2" xfId="18200" xr:uid="{00000000-0005-0000-0000-0000D59B0000}"/>
    <cellStyle name="Migliaia 57 3 2 2 2 2 3" xfId="30940" xr:uid="{00000000-0005-0000-0000-0000D69B0000}"/>
    <cellStyle name="Migliaia 57 3 2 2 2 3" xfId="21734" xr:uid="{00000000-0005-0000-0000-0000D79B0000}"/>
    <cellStyle name="Migliaia 57 3 2 2 2 4" xfId="43806" xr:uid="{00000000-0005-0000-0000-0000D89B0000}"/>
    <cellStyle name="Migliaia 57 3 2 2 2 5" xfId="47206" xr:uid="{00000000-0005-0000-0000-0000D99B0000}"/>
    <cellStyle name="Migliaia 57 3 2 2 2 6" xfId="50222" xr:uid="{00000000-0005-0000-0000-0000DA9B0000}"/>
    <cellStyle name="Migliaia 57 3 2 2 2 7" xfId="13999" xr:uid="{00000000-0005-0000-0000-0000DB9B0000}"/>
    <cellStyle name="Migliaia 57 3 2 2 3" xfId="8507" xr:uid="{00000000-0005-0000-0000-0000DC9B0000}"/>
    <cellStyle name="Migliaia 57 3 2 2 3 2" xfId="30939" xr:uid="{00000000-0005-0000-0000-0000DD9B0000}"/>
    <cellStyle name="Migliaia 57 3 2 2 4" xfId="7163" xr:uid="{00000000-0005-0000-0000-0000DE9B0000}"/>
    <cellStyle name="Migliaia 57 3 2 2 4 2" xfId="17936" xr:uid="{00000000-0005-0000-0000-0000DF9B0000}"/>
    <cellStyle name="Migliaia 57 3 2 2 4 3" xfId="44324" xr:uid="{00000000-0005-0000-0000-0000E09B0000}"/>
    <cellStyle name="Migliaia 57 3 2 2 4 4" xfId="46929" xr:uid="{00000000-0005-0000-0000-0000E19B0000}"/>
    <cellStyle name="Migliaia 57 3 2 2 4 5" xfId="49945" xr:uid="{00000000-0005-0000-0000-0000E29B0000}"/>
    <cellStyle name="Migliaia 57 3 2 2 5" xfId="17338" xr:uid="{00000000-0005-0000-0000-0000E39B0000}"/>
    <cellStyle name="Migliaia 57 3 2 2 6" xfId="21733" xr:uid="{00000000-0005-0000-0000-0000E49B0000}"/>
    <cellStyle name="Migliaia 57 3 2 3" xfId="3772" xr:uid="{00000000-0005-0000-0000-0000E59B0000}"/>
    <cellStyle name="Migliaia 57 3 2 3 2" xfId="8700" xr:uid="{00000000-0005-0000-0000-0000E69B0000}"/>
    <cellStyle name="Migliaia 57 3 2 3 2 2" xfId="30941" xr:uid="{00000000-0005-0000-0000-0000E79B0000}"/>
    <cellStyle name="Migliaia 57 3 2 3 3" xfId="8399" xr:uid="{00000000-0005-0000-0000-0000E89B0000}"/>
    <cellStyle name="Migliaia 57 3 2 3 4" xfId="17339" xr:uid="{00000000-0005-0000-0000-0000E99B0000}"/>
    <cellStyle name="Migliaia 57 3 2 3 5" xfId="21735" xr:uid="{00000000-0005-0000-0000-0000EA9B0000}"/>
    <cellStyle name="Migliaia 57 3 2 3 6" xfId="13135" xr:uid="{00000000-0005-0000-0000-0000EB9B0000}"/>
    <cellStyle name="Migliaia 57 3 2 4" xfId="7749" xr:uid="{00000000-0005-0000-0000-0000EC9B0000}"/>
    <cellStyle name="Migliaia 57 3 2 4 2" xfId="14416" xr:uid="{00000000-0005-0000-0000-0000ED9B0000}"/>
    <cellStyle name="Migliaia 57 3 2 4 2 2" xfId="30942" xr:uid="{00000000-0005-0000-0000-0000EE9B0000}"/>
    <cellStyle name="Migliaia 57 3 2 4 3" xfId="21736" xr:uid="{00000000-0005-0000-0000-0000EF9B0000}"/>
    <cellStyle name="Migliaia 57 3 2 4 4" xfId="13544" xr:uid="{00000000-0005-0000-0000-0000F09B0000}"/>
    <cellStyle name="Migliaia 57 3 2 5" xfId="13574" xr:uid="{00000000-0005-0000-0000-0000F19B0000}"/>
    <cellStyle name="Migliaia 57 3 2 5 2" xfId="30943" xr:uid="{00000000-0005-0000-0000-0000F29B0000}"/>
    <cellStyle name="Migliaia 57 3 2 5 3" xfId="21737" xr:uid="{00000000-0005-0000-0000-0000F39B0000}"/>
    <cellStyle name="Migliaia 57 3 2 6" xfId="17337" xr:uid="{00000000-0005-0000-0000-0000F49B0000}"/>
    <cellStyle name="Migliaia 57 3 2 6 2" xfId="30944" xr:uid="{00000000-0005-0000-0000-0000F59B0000}"/>
    <cellStyle name="Migliaia 57 3 2 6 3" xfId="21738" xr:uid="{00000000-0005-0000-0000-0000F69B0000}"/>
    <cellStyle name="Migliaia 57 3 2 7" xfId="30938" xr:uid="{00000000-0005-0000-0000-0000F79B0000}"/>
    <cellStyle name="Migliaia 57 3 2 8" xfId="21732" xr:uid="{00000000-0005-0000-0000-0000F89B0000}"/>
    <cellStyle name="Migliaia 57 3 2 9" xfId="2638" xr:uid="{00000000-0005-0000-0000-0000F99B0000}"/>
    <cellStyle name="Migliaia 57 3 3" xfId="2637" xr:uid="{00000000-0005-0000-0000-0000FA9B0000}"/>
    <cellStyle name="Migliaia 57 3 3 2" xfId="4611" xr:uid="{00000000-0005-0000-0000-0000FB9B0000}"/>
    <cellStyle name="Migliaia 57 3 3 2 2" xfId="6094" xr:uid="{00000000-0005-0000-0000-0000FC9B0000}"/>
    <cellStyle name="Migliaia 57 3 3 2 2 2" xfId="30946" xr:uid="{00000000-0005-0000-0000-0000FD9B0000}"/>
    <cellStyle name="Migliaia 57 3 3 2 3" xfId="14573" xr:uid="{00000000-0005-0000-0000-0000FE9B0000}"/>
    <cellStyle name="Migliaia 57 3 3 2 4" xfId="17341" xr:uid="{00000000-0005-0000-0000-0000FF9B0000}"/>
    <cellStyle name="Migliaia 57 3 3 2 5" xfId="21740" xr:uid="{00000000-0005-0000-0000-0000009C0000}"/>
    <cellStyle name="Migliaia 57 3 3 2 6" xfId="13137" xr:uid="{00000000-0005-0000-0000-0000019C0000}"/>
    <cellStyle name="Migliaia 57 3 3 3" xfId="5846" xr:uid="{00000000-0005-0000-0000-0000029C0000}"/>
    <cellStyle name="Migliaia 57 3 3 3 2" xfId="30947" xr:uid="{00000000-0005-0000-0000-0000039C0000}"/>
    <cellStyle name="Migliaia 57 3 3 3 3" xfId="21741" xr:uid="{00000000-0005-0000-0000-0000049C0000}"/>
    <cellStyle name="Migliaia 57 3 3 4" xfId="17340" xr:uid="{00000000-0005-0000-0000-0000059C0000}"/>
    <cellStyle name="Migliaia 57 3 3 4 2" xfId="30948" xr:uid="{00000000-0005-0000-0000-0000069C0000}"/>
    <cellStyle name="Migliaia 57 3 3 4 3" xfId="21742" xr:uid="{00000000-0005-0000-0000-0000079C0000}"/>
    <cellStyle name="Migliaia 57 3 3 4 4" xfId="45171" xr:uid="{00000000-0005-0000-0000-0000089C0000}"/>
    <cellStyle name="Migliaia 57 3 3 5" xfId="21743" xr:uid="{00000000-0005-0000-0000-0000099C0000}"/>
    <cellStyle name="Migliaia 57 3 3 5 2" xfId="30949" xr:uid="{00000000-0005-0000-0000-00000A9C0000}"/>
    <cellStyle name="Migliaia 57 3 3 5 3" xfId="45172" xr:uid="{00000000-0005-0000-0000-00000B9C0000}"/>
    <cellStyle name="Migliaia 57 3 3 6" xfId="30945" xr:uid="{00000000-0005-0000-0000-00000C9C0000}"/>
    <cellStyle name="Migliaia 57 3 3 7" xfId="21739" xr:uid="{00000000-0005-0000-0000-00000D9C0000}"/>
    <cellStyle name="Migliaia 57 3 3 8" xfId="13136" xr:uid="{00000000-0005-0000-0000-00000E9C0000}"/>
    <cellStyle name="Migliaia 57 3 4" xfId="3317" xr:uid="{00000000-0005-0000-0000-00000F9C0000}"/>
    <cellStyle name="Migliaia 57 3 4 2" xfId="4827" xr:uid="{00000000-0005-0000-0000-0000109C0000}"/>
    <cellStyle name="Migliaia 57 3 4 2 2" xfId="10779" xr:uid="{00000000-0005-0000-0000-0000119C0000}"/>
    <cellStyle name="Migliaia 57 3 4 2 3" xfId="14867" xr:uid="{00000000-0005-0000-0000-0000129C0000}"/>
    <cellStyle name="Migliaia 57 3 4 2 4" xfId="17343" xr:uid="{00000000-0005-0000-0000-0000139C0000}"/>
    <cellStyle name="Migliaia 57 3 4 2 5" xfId="28764" xr:uid="{00000000-0005-0000-0000-0000149C0000}"/>
    <cellStyle name="Migliaia 57 3 4 2 6" xfId="13139" xr:uid="{00000000-0005-0000-0000-0000159C0000}"/>
    <cellStyle name="Migliaia 57 3 4 3" xfId="10027" xr:uid="{00000000-0005-0000-0000-0000169C0000}"/>
    <cellStyle name="Migliaia 57 3 4 3 2" xfId="31774" xr:uid="{00000000-0005-0000-0000-0000179C0000}"/>
    <cellStyle name="Migliaia 57 3 4 3 2 2" xfId="36934" xr:uid="{00000000-0005-0000-0000-0000189C0000}"/>
    <cellStyle name="Migliaia 57 3 4 3 2 3" xfId="42236" xr:uid="{00000000-0005-0000-0000-0000199C0000}"/>
    <cellStyle name="Migliaia 57 3 4 3 3" xfId="34283" xr:uid="{00000000-0005-0000-0000-00001A9C0000}"/>
    <cellStyle name="Migliaia 57 3 4 3 4" xfId="39585" xr:uid="{00000000-0005-0000-0000-00001B9C0000}"/>
    <cellStyle name="Migliaia 57 3 4 4" xfId="17342" xr:uid="{00000000-0005-0000-0000-00001C9C0000}"/>
    <cellStyle name="Migliaia 57 3 4 4 2" xfId="30950" xr:uid="{00000000-0005-0000-0000-00001D9C0000}"/>
    <cellStyle name="Migliaia 57 3 4 5" xfId="21744" xr:uid="{00000000-0005-0000-0000-00001E9C0000}"/>
    <cellStyle name="Migliaia 57 3 4 6" xfId="13138" xr:uid="{00000000-0005-0000-0000-00001F9C0000}"/>
    <cellStyle name="Migliaia 57 3 5" xfId="4171" xr:uid="{00000000-0005-0000-0000-0000209C0000}"/>
    <cellStyle name="Migliaia 57 3 5 2" xfId="10641" xr:uid="{00000000-0005-0000-0000-0000219C0000}"/>
    <cellStyle name="Migliaia 57 3 5 2 2" xfId="31775" xr:uid="{00000000-0005-0000-0000-0000229C0000}"/>
    <cellStyle name="Migliaia 57 3 5 2 2 2" xfId="36935" xr:uid="{00000000-0005-0000-0000-0000239C0000}"/>
    <cellStyle name="Migliaia 57 3 5 2 2 3" xfId="42237" xr:uid="{00000000-0005-0000-0000-0000249C0000}"/>
    <cellStyle name="Migliaia 57 3 5 2 3" xfId="34284" xr:uid="{00000000-0005-0000-0000-0000259C0000}"/>
    <cellStyle name="Migliaia 57 3 5 2 4" xfId="39586" xr:uid="{00000000-0005-0000-0000-0000269C0000}"/>
    <cellStyle name="Migliaia 57 3 5 3" xfId="17344" xr:uid="{00000000-0005-0000-0000-0000279C0000}"/>
    <cellStyle name="Migliaia 57 3 5 3 2" xfId="30951" xr:uid="{00000000-0005-0000-0000-0000289C0000}"/>
    <cellStyle name="Migliaia 57 3 5 4" xfId="21745" xr:uid="{00000000-0005-0000-0000-0000299C0000}"/>
    <cellStyle name="Migliaia 57 3 5 5" xfId="13140" xr:uid="{00000000-0005-0000-0000-00002A9C0000}"/>
    <cellStyle name="Migliaia 57 3 6" xfId="3771" xr:uid="{00000000-0005-0000-0000-00002B9C0000}"/>
    <cellStyle name="Migliaia 57 3 6 2" xfId="10346" xr:uid="{00000000-0005-0000-0000-00002C9C0000}"/>
    <cellStyle name="Migliaia 57 3 6 2 2" xfId="30952" xr:uid="{00000000-0005-0000-0000-00002D9C0000}"/>
    <cellStyle name="Migliaia 57 3 6 3" xfId="14601" xr:uid="{00000000-0005-0000-0000-00002E9C0000}"/>
    <cellStyle name="Migliaia 57 3 6 4" xfId="17345" xr:uid="{00000000-0005-0000-0000-00002F9C0000}"/>
    <cellStyle name="Migliaia 57 3 6 5" xfId="21746" xr:uid="{00000000-0005-0000-0000-0000309C0000}"/>
    <cellStyle name="Migliaia 57 3 6 6" xfId="13141" xr:uid="{00000000-0005-0000-0000-0000319C0000}"/>
    <cellStyle name="Migliaia 57 3 7" xfId="8555" xr:uid="{00000000-0005-0000-0000-0000329C0000}"/>
    <cellStyle name="Migliaia 57 3 7 2" xfId="30953" xr:uid="{00000000-0005-0000-0000-0000339C0000}"/>
    <cellStyle name="Migliaia 57 3 7 3" xfId="21747" xr:uid="{00000000-0005-0000-0000-0000349C0000}"/>
    <cellStyle name="Migliaia 57 3 8" xfId="13575" xr:uid="{00000000-0005-0000-0000-0000359C0000}"/>
    <cellStyle name="Migliaia 57 3 8 2" xfId="30954" xr:uid="{00000000-0005-0000-0000-0000369C0000}"/>
    <cellStyle name="Migliaia 57 3 8 3" xfId="21748" xr:uid="{00000000-0005-0000-0000-0000379C0000}"/>
    <cellStyle name="Migliaia 57 3 9" xfId="17336" xr:uid="{00000000-0005-0000-0000-0000389C0000}"/>
    <cellStyle name="Migliaia 57 3 9 2" xfId="30937" xr:uid="{00000000-0005-0000-0000-0000399C0000}"/>
    <cellStyle name="Migliaia 57 4" xfId="681" xr:uid="{00000000-0005-0000-0000-00003A9C0000}"/>
    <cellStyle name="Migliaia 57 4 10" xfId="2639" xr:uid="{00000000-0005-0000-0000-00003B9C0000}"/>
    <cellStyle name="Migliaia 57 4 2" xfId="4613" xr:uid="{00000000-0005-0000-0000-00003C9C0000}"/>
    <cellStyle name="Migliaia 57 4 2 2" xfId="5193" xr:uid="{00000000-0005-0000-0000-00003D9C0000}"/>
    <cellStyle name="Migliaia 57 4 2 2 2" xfId="30957" xr:uid="{00000000-0005-0000-0000-00003E9C0000}"/>
    <cellStyle name="Migliaia 57 4 2 2 3" xfId="21751" xr:uid="{00000000-0005-0000-0000-00003F9C0000}"/>
    <cellStyle name="Migliaia 57 4 2 3" xfId="8400" xr:uid="{00000000-0005-0000-0000-0000409C0000}"/>
    <cellStyle name="Migliaia 57 4 2 3 2" xfId="30958" xr:uid="{00000000-0005-0000-0000-0000419C0000}"/>
    <cellStyle name="Migliaia 57 4 2 3 3" xfId="21752" xr:uid="{00000000-0005-0000-0000-0000429C0000}"/>
    <cellStyle name="Migliaia 57 4 2 4" xfId="7751" xr:uid="{00000000-0005-0000-0000-0000439C0000}"/>
    <cellStyle name="Migliaia 57 4 2 4 2" xfId="30956" xr:uid="{00000000-0005-0000-0000-0000449C0000}"/>
    <cellStyle name="Migliaia 57 4 2 5" xfId="7165" xr:uid="{00000000-0005-0000-0000-0000459C0000}"/>
    <cellStyle name="Migliaia 57 4 2 5 2" xfId="17938" xr:uid="{00000000-0005-0000-0000-0000469C0000}"/>
    <cellStyle name="Migliaia 57 4 2 5 3" xfId="43714" xr:uid="{00000000-0005-0000-0000-0000479C0000}"/>
    <cellStyle name="Migliaia 57 4 2 5 4" xfId="46931" xr:uid="{00000000-0005-0000-0000-0000489C0000}"/>
    <cellStyle name="Migliaia 57 4 2 5 5" xfId="49947" xr:uid="{00000000-0005-0000-0000-0000499C0000}"/>
    <cellStyle name="Migliaia 57 4 2 6" xfId="17347" xr:uid="{00000000-0005-0000-0000-00004A9C0000}"/>
    <cellStyle name="Migliaia 57 4 2 7" xfId="21750" xr:uid="{00000000-0005-0000-0000-00004B9C0000}"/>
    <cellStyle name="Migliaia 57 4 3" xfId="5194" xr:uid="{00000000-0005-0000-0000-00004C9C0000}"/>
    <cellStyle name="Migliaia 57 4 3 2" xfId="14574" xr:uid="{00000000-0005-0000-0000-00004D9C0000}"/>
    <cellStyle name="Migliaia 57 4 3 2 2" xfId="30959" xr:uid="{00000000-0005-0000-0000-00004E9C0000}"/>
    <cellStyle name="Migliaia 57 4 3 3" xfId="21753" xr:uid="{00000000-0005-0000-0000-00004F9C0000}"/>
    <cellStyle name="Migliaia 57 4 3 4" xfId="13573" xr:uid="{00000000-0005-0000-0000-0000509C0000}"/>
    <cellStyle name="Migliaia 57 4 4" xfId="8401" xr:uid="{00000000-0005-0000-0000-0000519C0000}"/>
    <cellStyle name="Migliaia 57 4 4 2" xfId="30960" xr:uid="{00000000-0005-0000-0000-0000529C0000}"/>
    <cellStyle name="Migliaia 57 4 4 3" xfId="21754" xr:uid="{00000000-0005-0000-0000-0000539C0000}"/>
    <cellStyle name="Migliaia 57 4 5" xfId="7750" xr:uid="{00000000-0005-0000-0000-0000549C0000}"/>
    <cellStyle name="Migliaia 57 4 5 2" xfId="30961" xr:uid="{00000000-0005-0000-0000-0000559C0000}"/>
    <cellStyle name="Migliaia 57 4 5 3" xfId="21755" xr:uid="{00000000-0005-0000-0000-0000569C0000}"/>
    <cellStyle name="Migliaia 57 4 6" xfId="7164" xr:uid="{00000000-0005-0000-0000-0000579C0000}"/>
    <cellStyle name="Migliaia 57 4 6 2" xfId="17937" xr:uid="{00000000-0005-0000-0000-0000589C0000}"/>
    <cellStyle name="Migliaia 57 4 6 2 2" xfId="30962" xr:uid="{00000000-0005-0000-0000-0000599C0000}"/>
    <cellStyle name="Migliaia 57 4 6 3" xfId="21756" xr:uid="{00000000-0005-0000-0000-00005A9C0000}"/>
    <cellStyle name="Migliaia 57 4 6 4" xfId="44764" xr:uid="{00000000-0005-0000-0000-00005B9C0000}"/>
    <cellStyle name="Migliaia 57 4 6 5" xfId="45173" xr:uid="{00000000-0005-0000-0000-00005C9C0000}"/>
    <cellStyle name="Migliaia 57 4 6 6" xfId="46930" xr:uid="{00000000-0005-0000-0000-00005D9C0000}"/>
    <cellStyle name="Migliaia 57 4 6 7" xfId="49946" xr:uid="{00000000-0005-0000-0000-00005E9C0000}"/>
    <cellStyle name="Migliaia 57 4 7" xfId="17346" xr:uid="{00000000-0005-0000-0000-00005F9C0000}"/>
    <cellStyle name="Migliaia 57 4 7 2" xfId="30963" xr:uid="{00000000-0005-0000-0000-0000609C0000}"/>
    <cellStyle name="Migliaia 57 4 7 3" xfId="21757" xr:uid="{00000000-0005-0000-0000-0000619C0000}"/>
    <cellStyle name="Migliaia 57 4 8" xfId="30955" xr:uid="{00000000-0005-0000-0000-0000629C0000}"/>
    <cellStyle name="Migliaia 57 4 9" xfId="21749" xr:uid="{00000000-0005-0000-0000-0000639C0000}"/>
    <cellStyle name="Migliaia 57 5" xfId="682" xr:uid="{00000000-0005-0000-0000-0000649C0000}"/>
    <cellStyle name="Migliaia 57 5 2" xfId="4614" xr:uid="{00000000-0005-0000-0000-0000659C0000}"/>
    <cellStyle name="Migliaia 57 5 2 2" xfId="14827" xr:uid="{00000000-0005-0000-0000-0000669C0000}"/>
    <cellStyle name="Migliaia 57 5 2 2 2" xfId="30965" xr:uid="{00000000-0005-0000-0000-0000679C0000}"/>
    <cellStyle name="Migliaia 57 5 2 3" xfId="17349" xr:uid="{00000000-0005-0000-0000-0000689C0000}"/>
    <cellStyle name="Migliaia 57 5 2 4" xfId="21759" xr:uid="{00000000-0005-0000-0000-0000699C0000}"/>
    <cellStyle name="Migliaia 57 5 2 5" xfId="13142" xr:uid="{00000000-0005-0000-0000-00006A9C0000}"/>
    <cellStyle name="Migliaia 57 5 3" xfId="7752" xr:uid="{00000000-0005-0000-0000-00006B9C0000}"/>
    <cellStyle name="Migliaia 57 5 3 2" xfId="30966" xr:uid="{00000000-0005-0000-0000-00006C9C0000}"/>
    <cellStyle name="Migliaia 57 5 3 3" xfId="21760" xr:uid="{00000000-0005-0000-0000-00006D9C0000}"/>
    <cellStyle name="Migliaia 57 5 4" xfId="7166" xr:uid="{00000000-0005-0000-0000-00006E9C0000}"/>
    <cellStyle name="Migliaia 57 5 4 2" xfId="17939" xr:uid="{00000000-0005-0000-0000-00006F9C0000}"/>
    <cellStyle name="Migliaia 57 5 4 2 2" xfId="30967" xr:uid="{00000000-0005-0000-0000-0000709C0000}"/>
    <cellStyle name="Migliaia 57 5 4 3" xfId="21761" xr:uid="{00000000-0005-0000-0000-0000719C0000}"/>
    <cellStyle name="Migliaia 57 5 4 4" xfId="42548" xr:uid="{00000000-0005-0000-0000-0000729C0000}"/>
    <cellStyle name="Migliaia 57 5 4 5" xfId="45174" xr:uid="{00000000-0005-0000-0000-0000739C0000}"/>
    <cellStyle name="Migliaia 57 5 4 6" xfId="46932" xr:uid="{00000000-0005-0000-0000-0000749C0000}"/>
    <cellStyle name="Migliaia 57 5 4 7" xfId="49948" xr:uid="{00000000-0005-0000-0000-0000759C0000}"/>
    <cellStyle name="Migliaia 57 5 5" xfId="17348" xr:uid="{00000000-0005-0000-0000-0000769C0000}"/>
    <cellStyle name="Migliaia 57 5 5 2" xfId="30968" xr:uid="{00000000-0005-0000-0000-0000779C0000}"/>
    <cellStyle name="Migliaia 57 5 5 3" xfId="21762" xr:uid="{00000000-0005-0000-0000-0000789C0000}"/>
    <cellStyle name="Migliaia 57 5 5 4" xfId="45175" xr:uid="{00000000-0005-0000-0000-0000799C0000}"/>
    <cellStyle name="Migliaia 57 5 6" xfId="21763" xr:uid="{00000000-0005-0000-0000-00007A9C0000}"/>
    <cellStyle name="Migliaia 57 5 6 2" xfId="30969" xr:uid="{00000000-0005-0000-0000-00007B9C0000}"/>
    <cellStyle name="Migliaia 57 5 7" xfId="30964" xr:uid="{00000000-0005-0000-0000-00007C9C0000}"/>
    <cellStyle name="Migliaia 57 5 8" xfId="21758" xr:uid="{00000000-0005-0000-0000-00007D9C0000}"/>
    <cellStyle name="Migliaia 57 5 9" xfId="2640" xr:uid="{00000000-0005-0000-0000-00007E9C0000}"/>
    <cellStyle name="Migliaia 57 6" xfId="2635" xr:uid="{00000000-0005-0000-0000-00007F9C0000}"/>
    <cellStyle name="Migliaia 57 6 2" xfId="4609" xr:uid="{00000000-0005-0000-0000-0000809C0000}"/>
    <cellStyle name="Migliaia 57 6 2 2" xfId="6093" xr:uid="{00000000-0005-0000-0000-0000819C0000}"/>
    <cellStyle name="Migliaia 57 6 2 3" xfId="14869" xr:uid="{00000000-0005-0000-0000-0000829C0000}"/>
    <cellStyle name="Migliaia 57 6 2 4" xfId="17351" xr:uid="{00000000-0005-0000-0000-0000839C0000}"/>
    <cellStyle name="Migliaia 57 6 2 5" xfId="28765" xr:uid="{00000000-0005-0000-0000-0000849C0000}"/>
    <cellStyle name="Migliaia 57 6 2 6" xfId="13144" xr:uid="{00000000-0005-0000-0000-0000859C0000}"/>
    <cellStyle name="Migliaia 57 6 3" xfId="5845" xr:uid="{00000000-0005-0000-0000-0000869C0000}"/>
    <cellStyle name="Migliaia 57 6 3 2" xfId="31776" xr:uid="{00000000-0005-0000-0000-0000879C0000}"/>
    <cellStyle name="Migliaia 57 6 3 2 2" xfId="36936" xr:uid="{00000000-0005-0000-0000-0000889C0000}"/>
    <cellStyle name="Migliaia 57 6 3 2 3" xfId="42238" xr:uid="{00000000-0005-0000-0000-0000899C0000}"/>
    <cellStyle name="Migliaia 57 6 3 3" xfId="34285" xr:uid="{00000000-0005-0000-0000-00008A9C0000}"/>
    <cellStyle name="Migliaia 57 6 3 4" xfId="39587" xr:uid="{00000000-0005-0000-0000-00008B9C0000}"/>
    <cellStyle name="Migliaia 57 6 4" xfId="17350" xr:uid="{00000000-0005-0000-0000-00008C9C0000}"/>
    <cellStyle name="Migliaia 57 6 4 2" xfId="30970" xr:uid="{00000000-0005-0000-0000-00008D9C0000}"/>
    <cellStyle name="Migliaia 57 6 5" xfId="21764" xr:uid="{00000000-0005-0000-0000-00008E9C0000}"/>
    <cellStyle name="Migliaia 57 6 6" xfId="13143" xr:uid="{00000000-0005-0000-0000-00008F9C0000}"/>
    <cellStyle name="Migliaia 57 7" xfId="4169" xr:uid="{00000000-0005-0000-0000-0000909C0000}"/>
    <cellStyle name="Migliaia 57 7 2" xfId="10639" xr:uid="{00000000-0005-0000-0000-0000919C0000}"/>
    <cellStyle name="Migliaia 57 7 2 2" xfId="31777" xr:uid="{00000000-0005-0000-0000-0000929C0000}"/>
    <cellStyle name="Migliaia 57 7 2 2 2" xfId="36937" xr:uid="{00000000-0005-0000-0000-0000939C0000}"/>
    <cellStyle name="Migliaia 57 7 2 2 3" xfId="42239" xr:uid="{00000000-0005-0000-0000-0000949C0000}"/>
    <cellStyle name="Migliaia 57 7 2 3" xfId="34286" xr:uid="{00000000-0005-0000-0000-0000959C0000}"/>
    <cellStyle name="Migliaia 57 7 2 4" xfId="39588" xr:uid="{00000000-0005-0000-0000-0000969C0000}"/>
    <cellStyle name="Migliaia 57 7 3" xfId="17352" xr:uid="{00000000-0005-0000-0000-0000979C0000}"/>
    <cellStyle name="Migliaia 57 7 3 2" xfId="30971" xr:uid="{00000000-0005-0000-0000-0000989C0000}"/>
    <cellStyle name="Migliaia 57 7 4" xfId="21765" xr:uid="{00000000-0005-0000-0000-0000999C0000}"/>
    <cellStyle name="Migliaia 57 7 5" xfId="13145" xr:uid="{00000000-0005-0000-0000-00009A9C0000}"/>
    <cellStyle name="Migliaia 57 8" xfId="3769" xr:uid="{00000000-0005-0000-0000-00009B9C0000}"/>
    <cellStyle name="Migliaia 57 8 2" xfId="10344" xr:uid="{00000000-0005-0000-0000-00009C9C0000}"/>
    <cellStyle name="Migliaia 57 8 2 2" xfId="31778" xr:uid="{00000000-0005-0000-0000-00009D9C0000}"/>
    <cellStyle name="Migliaia 57 8 2 2 2" xfId="36938" xr:uid="{00000000-0005-0000-0000-00009E9C0000}"/>
    <cellStyle name="Migliaia 57 8 2 2 3" xfId="42240" xr:uid="{00000000-0005-0000-0000-00009F9C0000}"/>
    <cellStyle name="Migliaia 57 8 2 3" xfId="34287" xr:uid="{00000000-0005-0000-0000-0000A09C0000}"/>
    <cellStyle name="Migliaia 57 8 2 4" xfId="39589" xr:uid="{00000000-0005-0000-0000-0000A19C0000}"/>
    <cellStyle name="Migliaia 57 8 3" xfId="17353" xr:uid="{00000000-0005-0000-0000-0000A29C0000}"/>
    <cellStyle name="Migliaia 57 8 3 2" xfId="30972" xr:uid="{00000000-0005-0000-0000-0000A39C0000}"/>
    <cellStyle name="Migliaia 57 8 4" xfId="21766" xr:uid="{00000000-0005-0000-0000-0000A49C0000}"/>
    <cellStyle name="Migliaia 57 8 5" xfId="13146" xr:uid="{00000000-0005-0000-0000-0000A59C0000}"/>
    <cellStyle name="Migliaia 57 9" xfId="13543" xr:uid="{00000000-0005-0000-0000-0000A69C0000}"/>
    <cellStyle name="Migliaia 57 9 2" xfId="30973" xr:uid="{00000000-0005-0000-0000-0000A79C0000}"/>
    <cellStyle name="Migliaia 57 9 3" xfId="21767" xr:uid="{00000000-0005-0000-0000-0000A89C0000}"/>
    <cellStyle name="Migliaia 58" xfId="683" xr:uid="{00000000-0005-0000-0000-0000A99C0000}"/>
    <cellStyle name="Migliaia 58 10" xfId="17354" xr:uid="{00000000-0005-0000-0000-0000AA9C0000}"/>
    <cellStyle name="Migliaia 58 10 2" xfId="30974" xr:uid="{00000000-0005-0000-0000-0000AB9C0000}"/>
    <cellStyle name="Migliaia 58 11" xfId="21768" xr:uid="{00000000-0005-0000-0000-0000AC9C0000}"/>
    <cellStyle name="Migliaia 58 12" xfId="1940" xr:uid="{00000000-0005-0000-0000-0000AD9C0000}"/>
    <cellStyle name="Migliaia 58 2" xfId="684" xr:uid="{00000000-0005-0000-0000-0000AE9C0000}"/>
    <cellStyle name="Migliaia 58 2 2" xfId="2642" xr:uid="{00000000-0005-0000-0000-0000AF9C0000}"/>
    <cellStyle name="Migliaia 58 2 2 2" xfId="4616" xr:uid="{00000000-0005-0000-0000-0000B09C0000}"/>
    <cellStyle name="Migliaia 58 2 2 2 2" xfId="10720" xr:uid="{00000000-0005-0000-0000-0000B19C0000}"/>
    <cellStyle name="Migliaia 58 2 2 2 2 2" xfId="30977" xr:uid="{00000000-0005-0000-0000-0000B29C0000}"/>
    <cellStyle name="Migliaia 58 2 2 2 3" xfId="14828" xr:uid="{00000000-0005-0000-0000-0000B39C0000}"/>
    <cellStyle name="Migliaia 58 2 2 2 4" xfId="17357" xr:uid="{00000000-0005-0000-0000-0000B49C0000}"/>
    <cellStyle name="Migliaia 58 2 2 2 5" xfId="21771" xr:uid="{00000000-0005-0000-0000-0000B59C0000}"/>
    <cellStyle name="Migliaia 58 2 2 2 6" xfId="13147" xr:uid="{00000000-0005-0000-0000-0000B69C0000}"/>
    <cellStyle name="Migliaia 58 2 2 3" xfId="7945" xr:uid="{00000000-0005-0000-0000-0000B79C0000}"/>
    <cellStyle name="Migliaia 58 2 2 3 2" xfId="31779" xr:uid="{00000000-0005-0000-0000-0000B89C0000}"/>
    <cellStyle name="Migliaia 58 2 2 3 2 2" xfId="36939" xr:uid="{00000000-0005-0000-0000-0000B99C0000}"/>
    <cellStyle name="Migliaia 58 2 2 3 2 3" xfId="42241" xr:uid="{00000000-0005-0000-0000-0000BA9C0000}"/>
    <cellStyle name="Migliaia 58 2 2 3 3" xfId="34288" xr:uid="{00000000-0005-0000-0000-0000BB9C0000}"/>
    <cellStyle name="Migliaia 58 2 2 3 4" xfId="39590" xr:uid="{00000000-0005-0000-0000-0000BC9C0000}"/>
    <cellStyle name="Migliaia 58 2 2 4" xfId="7167" xr:uid="{00000000-0005-0000-0000-0000BD9C0000}"/>
    <cellStyle name="Migliaia 58 2 2 4 2" xfId="17940" xr:uid="{00000000-0005-0000-0000-0000BE9C0000}"/>
    <cellStyle name="Migliaia 58 2 2 4 3" xfId="30976" xr:uid="{00000000-0005-0000-0000-0000BF9C0000}"/>
    <cellStyle name="Migliaia 58 2 2 4 4" xfId="28733" xr:uid="{00000000-0005-0000-0000-0000C09C0000}"/>
    <cellStyle name="Migliaia 58 2 2 4 5" xfId="46933" xr:uid="{00000000-0005-0000-0000-0000C19C0000}"/>
    <cellStyle name="Migliaia 58 2 2 4 6" xfId="49949" xr:uid="{00000000-0005-0000-0000-0000C29C0000}"/>
    <cellStyle name="Migliaia 58 2 2 5" xfId="17356" xr:uid="{00000000-0005-0000-0000-0000C39C0000}"/>
    <cellStyle name="Migliaia 58 2 2 6" xfId="21770" xr:uid="{00000000-0005-0000-0000-0000C49C0000}"/>
    <cellStyle name="Migliaia 58 2 3" xfId="4173" xr:uid="{00000000-0005-0000-0000-0000C59C0000}"/>
    <cellStyle name="Migliaia 58 2 3 2" xfId="10643" xr:uid="{00000000-0005-0000-0000-0000C69C0000}"/>
    <cellStyle name="Migliaia 58 2 3 2 2" xfId="31780" xr:uid="{00000000-0005-0000-0000-0000C79C0000}"/>
    <cellStyle name="Migliaia 58 2 3 2 2 2" xfId="36940" xr:uid="{00000000-0005-0000-0000-0000C89C0000}"/>
    <cellStyle name="Migliaia 58 2 3 2 2 3" xfId="42242" xr:uid="{00000000-0005-0000-0000-0000C99C0000}"/>
    <cellStyle name="Migliaia 58 2 3 2 3" xfId="34289" xr:uid="{00000000-0005-0000-0000-0000CA9C0000}"/>
    <cellStyle name="Migliaia 58 2 3 2 4" xfId="39591" xr:uid="{00000000-0005-0000-0000-0000CB9C0000}"/>
    <cellStyle name="Migliaia 58 2 3 3" xfId="17358" xr:uid="{00000000-0005-0000-0000-0000CC9C0000}"/>
    <cellStyle name="Migliaia 58 2 3 3 2" xfId="30978" xr:uid="{00000000-0005-0000-0000-0000CD9C0000}"/>
    <cellStyle name="Migliaia 58 2 3 4" xfId="21772" xr:uid="{00000000-0005-0000-0000-0000CE9C0000}"/>
    <cellStyle name="Migliaia 58 2 3 5" xfId="13148" xr:uid="{00000000-0005-0000-0000-0000CF9C0000}"/>
    <cellStyle name="Migliaia 58 2 4" xfId="3774" xr:uid="{00000000-0005-0000-0000-0000D09C0000}"/>
    <cellStyle name="Migliaia 58 2 4 2" xfId="10348" xr:uid="{00000000-0005-0000-0000-0000D19C0000}"/>
    <cellStyle name="Migliaia 58 2 4 2 2" xfId="30979" xr:uid="{00000000-0005-0000-0000-0000D29C0000}"/>
    <cellStyle name="Migliaia 58 2 4 3" xfId="14994" xr:uid="{00000000-0005-0000-0000-0000D39C0000}"/>
    <cellStyle name="Migliaia 58 2 4 4" xfId="17359" xr:uid="{00000000-0005-0000-0000-0000D49C0000}"/>
    <cellStyle name="Migliaia 58 2 4 5" xfId="21773" xr:uid="{00000000-0005-0000-0000-0000D59C0000}"/>
    <cellStyle name="Migliaia 58 2 4 6" xfId="13149" xr:uid="{00000000-0005-0000-0000-0000D69C0000}"/>
    <cellStyle name="Migliaia 58 2 5" xfId="9460" xr:uid="{00000000-0005-0000-0000-0000D79C0000}"/>
    <cellStyle name="Migliaia 58 2 5 2" xfId="30980" xr:uid="{00000000-0005-0000-0000-0000D89C0000}"/>
    <cellStyle name="Migliaia 58 2 5 3" xfId="21774" xr:uid="{00000000-0005-0000-0000-0000D99C0000}"/>
    <cellStyle name="Migliaia 58 2 6" xfId="17355" xr:uid="{00000000-0005-0000-0000-0000DA9C0000}"/>
    <cellStyle name="Migliaia 58 2 6 2" xfId="30981" xr:uid="{00000000-0005-0000-0000-0000DB9C0000}"/>
    <cellStyle name="Migliaia 58 2 6 3" xfId="21775" xr:uid="{00000000-0005-0000-0000-0000DC9C0000}"/>
    <cellStyle name="Migliaia 58 2 7" xfId="30975" xr:uid="{00000000-0005-0000-0000-0000DD9C0000}"/>
    <cellStyle name="Migliaia 58 2 8" xfId="21769" xr:uid="{00000000-0005-0000-0000-0000DE9C0000}"/>
    <cellStyle name="Migliaia 58 2 9" xfId="1941" xr:uid="{00000000-0005-0000-0000-0000DF9C0000}"/>
    <cellStyle name="Migliaia 58 3" xfId="685" xr:uid="{00000000-0005-0000-0000-0000E09C0000}"/>
    <cellStyle name="Migliaia 58 3 10" xfId="21776" xr:uid="{00000000-0005-0000-0000-0000E19C0000}"/>
    <cellStyle name="Migliaia 58 3 11" xfId="13150" xr:uid="{00000000-0005-0000-0000-0000E29C0000}"/>
    <cellStyle name="Migliaia 58 3 12" xfId="1942" xr:uid="{00000000-0005-0000-0000-0000E39C0000}"/>
    <cellStyle name="Migliaia 58 3 2" xfId="686" xr:uid="{00000000-0005-0000-0000-0000E49C0000}"/>
    <cellStyle name="Migliaia 58 3 2 2" xfId="4618" xr:uid="{00000000-0005-0000-0000-0000E59C0000}"/>
    <cellStyle name="Migliaia 58 3 2 2 2" xfId="8402" xr:uid="{00000000-0005-0000-0000-0000E69C0000}"/>
    <cellStyle name="Migliaia 58 3 2 2 2 2" xfId="14829" xr:uid="{00000000-0005-0000-0000-0000E79C0000}"/>
    <cellStyle name="Migliaia 58 3 2 2 2 2 2" xfId="18201" xr:uid="{00000000-0005-0000-0000-0000E89C0000}"/>
    <cellStyle name="Migliaia 58 3 2 2 2 2 3" xfId="30985" xr:uid="{00000000-0005-0000-0000-0000E99C0000}"/>
    <cellStyle name="Migliaia 58 3 2 2 2 3" xfId="21779" xr:uid="{00000000-0005-0000-0000-0000EA9C0000}"/>
    <cellStyle name="Migliaia 58 3 2 2 2 4" xfId="42589" xr:uid="{00000000-0005-0000-0000-0000EB9C0000}"/>
    <cellStyle name="Migliaia 58 3 2 2 2 5" xfId="47207" xr:uid="{00000000-0005-0000-0000-0000EC9C0000}"/>
    <cellStyle name="Migliaia 58 3 2 2 2 6" xfId="50223" xr:uid="{00000000-0005-0000-0000-0000ED9C0000}"/>
    <cellStyle name="Migliaia 58 3 2 2 2 7" xfId="14000" xr:uid="{00000000-0005-0000-0000-0000EE9C0000}"/>
    <cellStyle name="Migliaia 58 3 2 2 3" xfId="7462" xr:uid="{00000000-0005-0000-0000-0000EF9C0000}"/>
    <cellStyle name="Migliaia 58 3 2 2 3 2" xfId="30984" xr:uid="{00000000-0005-0000-0000-0000F09C0000}"/>
    <cellStyle name="Migliaia 58 3 2 2 4" xfId="7168" xr:uid="{00000000-0005-0000-0000-0000F19C0000}"/>
    <cellStyle name="Migliaia 58 3 2 2 4 2" xfId="17941" xr:uid="{00000000-0005-0000-0000-0000F29C0000}"/>
    <cellStyle name="Migliaia 58 3 2 2 4 3" xfId="20788" xr:uid="{00000000-0005-0000-0000-0000F39C0000}"/>
    <cellStyle name="Migliaia 58 3 2 2 4 4" xfId="46934" xr:uid="{00000000-0005-0000-0000-0000F49C0000}"/>
    <cellStyle name="Migliaia 58 3 2 2 4 5" xfId="49950" xr:uid="{00000000-0005-0000-0000-0000F59C0000}"/>
    <cellStyle name="Migliaia 58 3 2 2 5" xfId="17362" xr:uid="{00000000-0005-0000-0000-0000F69C0000}"/>
    <cellStyle name="Migliaia 58 3 2 2 6" xfId="21778" xr:uid="{00000000-0005-0000-0000-0000F79C0000}"/>
    <cellStyle name="Migliaia 58 3 2 3" xfId="3776" xr:uid="{00000000-0005-0000-0000-0000F89C0000}"/>
    <cellStyle name="Migliaia 58 3 2 3 2" xfId="7408" xr:uid="{00000000-0005-0000-0000-0000F99C0000}"/>
    <cellStyle name="Migliaia 58 3 2 3 2 2" xfId="30986" xr:uid="{00000000-0005-0000-0000-0000FA9C0000}"/>
    <cellStyle name="Migliaia 58 3 2 3 3" xfId="8403" xr:uid="{00000000-0005-0000-0000-0000FB9C0000}"/>
    <cellStyle name="Migliaia 58 3 2 3 4" xfId="17363" xr:uid="{00000000-0005-0000-0000-0000FC9C0000}"/>
    <cellStyle name="Migliaia 58 3 2 3 5" xfId="21780" xr:uid="{00000000-0005-0000-0000-0000FD9C0000}"/>
    <cellStyle name="Migliaia 58 3 2 3 6" xfId="13151" xr:uid="{00000000-0005-0000-0000-0000FE9C0000}"/>
    <cellStyle name="Migliaia 58 3 2 4" xfId="7753" xr:uid="{00000000-0005-0000-0000-0000FF9C0000}"/>
    <cellStyle name="Migliaia 58 3 2 4 2" xfId="14417" xr:uid="{00000000-0005-0000-0000-0000009D0000}"/>
    <cellStyle name="Migliaia 58 3 2 4 2 2" xfId="30987" xr:uid="{00000000-0005-0000-0000-0000019D0000}"/>
    <cellStyle name="Migliaia 58 3 2 4 3" xfId="21781" xr:uid="{00000000-0005-0000-0000-0000029D0000}"/>
    <cellStyle name="Migliaia 58 3 2 4 4" xfId="13546" xr:uid="{00000000-0005-0000-0000-0000039D0000}"/>
    <cellStyle name="Migliaia 58 3 2 5" xfId="13571" xr:uid="{00000000-0005-0000-0000-0000049D0000}"/>
    <cellStyle name="Migliaia 58 3 2 5 2" xfId="30988" xr:uid="{00000000-0005-0000-0000-0000059D0000}"/>
    <cellStyle name="Migliaia 58 3 2 5 3" xfId="21782" xr:uid="{00000000-0005-0000-0000-0000069D0000}"/>
    <cellStyle name="Migliaia 58 3 2 6" xfId="17361" xr:uid="{00000000-0005-0000-0000-0000079D0000}"/>
    <cellStyle name="Migliaia 58 3 2 6 2" xfId="30989" xr:uid="{00000000-0005-0000-0000-0000089D0000}"/>
    <cellStyle name="Migliaia 58 3 2 6 3" xfId="21783" xr:uid="{00000000-0005-0000-0000-0000099D0000}"/>
    <cellStyle name="Migliaia 58 3 2 7" xfId="30983" xr:uid="{00000000-0005-0000-0000-00000A9D0000}"/>
    <cellStyle name="Migliaia 58 3 2 8" xfId="21777" xr:uid="{00000000-0005-0000-0000-00000B9D0000}"/>
    <cellStyle name="Migliaia 58 3 2 9" xfId="2644" xr:uid="{00000000-0005-0000-0000-00000C9D0000}"/>
    <cellStyle name="Migliaia 58 3 3" xfId="2643" xr:uid="{00000000-0005-0000-0000-00000D9D0000}"/>
    <cellStyle name="Migliaia 58 3 3 2" xfId="4617" xr:uid="{00000000-0005-0000-0000-00000E9D0000}"/>
    <cellStyle name="Migliaia 58 3 3 2 2" xfId="6096" xr:uid="{00000000-0005-0000-0000-00000F9D0000}"/>
    <cellStyle name="Migliaia 58 3 3 2 2 2" xfId="30991" xr:uid="{00000000-0005-0000-0000-0000109D0000}"/>
    <cellStyle name="Migliaia 58 3 3 2 3" xfId="14575" xr:uid="{00000000-0005-0000-0000-0000119D0000}"/>
    <cellStyle name="Migliaia 58 3 3 2 4" xfId="17365" xr:uid="{00000000-0005-0000-0000-0000129D0000}"/>
    <cellStyle name="Migliaia 58 3 3 2 5" xfId="21785" xr:uid="{00000000-0005-0000-0000-0000139D0000}"/>
    <cellStyle name="Migliaia 58 3 3 2 6" xfId="13153" xr:uid="{00000000-0005-0000-0000-0000149D0000}"/>
    <cellStyle name="Migliaia 58 3 3 3" xfId="5848" xr:uid="{00000000-0005-0000-0000-0000159D0000}"/>
    <cellStyle name="Migliaia 58 3 3 3 2" xfId="30992" xr:uid="{00000000-0005-0000-0000-0000169D0000}"/>
    <cellStyle name="Migliaia 58 3 3 3 3" xfId="21786" xr:uid="{00000000-0005-0000-0000-0000179D0000}"/>
    <cellStyle name="Migliaia 58 3 3 4" xfId="17364" xr:uid="{00000000-0005-0000-0000-0000189D0000}"/>
    <cellStyle name="Migliaia 58 3 3 4 2" xfId="30993" xr:uid="{00000000-0005-0000-0000-0000199D0000}"/>
    <cellStyle name="Migliaia 58 3 3 4 3" xfId="21787" xr:uid="{00000000-0005-0000-0000-00001A9D0000}"/>
    <cellStyle name="Migliaia 58 3 3 4 4" xfId="45176" xr:uid="{00000000-0005-0000-0000-00001B9D0000}"/>
    <cellStyle name="Migliaia 58 3 3 5" xfId="21788" xr:uid="{00000000-0005-0000-0000-00001C9D0000}"/>
    <cellStyle name="Migliaia 58 3 3 5 2" xfId="30994" xr:uid="{00000000-0005-0000-0000-00001D9D0000}"/>
    <cellStyle name="Migliaia 58 3 3 5 3" xfId="45177" xr:uid="{00000000-0005-0000-0000-00001E9D0000}"/>
    <cellStyle name="Migliaia 58 3 3 6" xfId="30990" xr:uid="{00000000-0005-0000-0000-00001F9D0000}"/>
    <cellStyle name="Migliaia 58 3 3 7" xfId="21784" xr:uid="{00000000-0005-0000-0000-0000209D0000}"/>
    <cellStyle name="Migliaia 58 3 3 8" xfId="13152" xr:uid="{00000000-0005-0000-0000-0000219D0000}"/>
    <cellStyle name="Migliaia 58 3 4" xfId="3318" xr:uid="{00000000-0005-0000-0000-0000229D0000}"/>
    <cellStyle name="Migliaia 58 3 4 2" xfId="4828" xr:uid="{00000000-0005-0000-0000-0000239D0000}"/>
    <cellStyle name="Migliaia 58 3 4 2 2" xfId="10780" xr:uid="{00000000-0005-0000-0000-0000249D0000}"/>
    <cellStyle name="Migliaia 58 3 4 2 3" xfId="14881" xr:uid="{00000000-0005-0000-0000-0000259D0000}"/>
    <cellStyle name="Migliaia 58 3 4 2 4" xfId="17367" xr:uid="{00000000-0005-0000-0000-0000269D0000}"/>
    <cellStyle name="Migliaia 58 3 4 2 5" xfId="28766" xr:uid="{00000000-0005-0000-0000-0000279D0000}"/>
    <cellStyle name="Migliaia 58 3 4 2 6" xfId="13155" xr:uid="{00000000-0005-0000-0000-0000289D0000}"/>
    <cellStyle name="Migliaia 58 3 4 3" xfId="10028" xr:uid="{00000000-0005-0000-0000-0000299D0000}"/>
    <cellStyle name="Migliaia 58 3 4 3 2" xfId="31781" xr:uid="{00000000-0005-0000-0000-00002A9D0000}"/>
    <cellStyle name="Migliaia 58 3 4 3 2 2" xfId="36941" xr:uid="{00000000-0005-0000-0000-00002B9D0000}"/>
    <cellStyle name="Migliaia 58 3 4 3 2 3" xfId="42243" xr:uid="{00000000-0005-0000-0000-00002C9D0000}"/>
    <cellStyle name="Migliaia 58 3 4 3 3" xfId="34290" xr:uid="{00000000-0005-0000-0000-00002D9D0000}"/>
    <cellStyle name="Migliaia 58 3 4 3 4" xfId="39592" xr:uid="{00000000-0005-0000-0000-00002E9D0000}"/>
    <cellStyle name="Migliaia 58 3 4 4" xfId="17366" xr:uid="{00000000-0005-0000-0000-00002F9D0000}"/>
    <cellStyle name="Migliaia 58 3 4 4 2" xfId="30995" xr:uid="{00000000-0005-0000-0000-0000309D0000}"/>
    <cellStyle name="Migliaia 58 3 4 5" xfId="21789" xr:uid="{00000000-0005-0000-0000-0000319D0000}"/>
    <cellStyle name="Migliaia 58 3 4 6" xfId="13154" xr:uid="{00000000-0005-0000-0000-0000329D0000}"/>
    <cellStyle name="Migliaia 58 3 5" xfId="4174" xr:uid="{00000000-0005-0000-0000-0000339D0000}"/>
    <cellStyle name="Migliaia 58 3 5 2" xfId="10644" xr:uid="{00000000-0005-0000-0000-0000349D0000}"/>
    <cellStyle name="Migliaia 58 3 5 2 2" xfId="31782" xr:uid="{00000000-0005-0000-0000-0000359D0000}"/>
    <cellStyle name="Migliaia 58 3 5 2 2 2" xfId="36942" xr:uid="{00000000-0005-0000-0000-0000369D0000}"/>
    <cellStyle name="Migliaia 58 3 5 2 2 3" xfId="42244" xr:uid="{00000000-0005-0000-0000-0000379D0000}"/>
    <cellStyle name="Migliaia 58 3 5 2 3" xfId="34291" xr:uid="{00000000-0005-0000-0000-0000389D0000}"/>
    <cellStyle name="Migliaia 58 3 5 2 4" xfId="39593" xr:uid="{00000000-0005-0000-0000-0000399D0000}"/>
    <cellStyle name="Migliaia 58 3 5 3" xfId="17368" xr:uid="{00000000-0005-0000-0000-00003A9D0000}"/>
    <cellStyle name="Migliaia 58 3 5 3 2" xfId="30996" xr:uid="{00000000-0005-0000-0000-00003B9D0000}"/>
    <cellStyle name="Migliaia 58 3 5 4" xfId="21790" xr:uid="{00000000-0005-0000-0000-00003C9D0000}"/>
    <cellStyle name="Migliaia 58 3 5 5" xfId="13156" xr:uid="{00000000-0005-0000-0000-00003D9D0000}"/>
    <cellStyle name="Migliaia 58 3 6" xfId="3775" xr:uid="{00000000-0005-0000-0000-00003E9D0000}"/>
    <cellStyle name="Migliaia 58 3 6 2" xfId="10349" xr:uid="{00000000-0005-0000-0000-00003F9D0000}"/>
    <cellStyle name="Migliaia 58 3 6 2 2" xfId="30997" xr:uid="{00000000-0005-0000-0000-0000409D0000}"/>
    <cellStyle name="Migliaia 58 3 6 3" xfId="14908" xr:uid="{00000000-0005-0000-0000-0000419D0000}"/>
    <cellStyle name="Migliaia 58 3 6 4" xfId="17369" xr:uid="{00000000-0005-0000-0000-0000429D0000}"/>
    <cellStyle name="Migliaia 58 3 6 5" xfId="21791" xr:uid="{00000000-0005-0000-0000-0000439D0000}"/>
    <cellStyle name="Migliaia 58 3 6 6" xfId="13157" xr:uid="{00000000-0005-0000-0000-0000449D0000}"/>
    <cellStyle name="Migliaia 58 3 7" xfId="8591" xr:uid="{00000000-0005-0000-0000-0000459D0000}"/>
    <cellStyle name="Migliaia 58 3 7 2" xfId="30998" xr:uid="{00000000-0005-0000-0000-0000469D0000}"/>
    <cellStyle name="Migliaia 58 3 7 3" xfId="21792" xr:uid="{00000000-0005-0000-0000-0000479D0000}"/>
    <cellStyle name="Migliaia 58 3 8" xfId="13572" xr:uid="{00000000-0005-0000-0000-0000489D0000}"/>
    <cellStyle name="Migliaia 58 3 8 2" xfId="30999" xr:uid="{00000000-0005-0000-0000-0000499D0000}"/>
    <cellStyle name="Migliaia 58 3 8 3" xfId="21793" xr:uid="{00000000-0005-0000-0000-00004A9D0000}"/>
    <cellStyle name="Migliaia 58 3 9" xfId="17360" xr:uid="{00000000-0005-0000-0000-00004B9D0000}"/>
    <cellStyle name="Migliaia 58 3 9 2" xfId="30982" xr:uid="{00000000-0005-0000-0000-00004C9D0000}"/>
    <cellStyle name="Migliaia 58 4" xfId="687" xr:uid="{00000000-0005-0000-0000-00004D9D0000}"/>
    <cellStyle name="Migliaia 58 4 10" xfId="2645" xr:uid="{00000000-0005-0000-0000-00004E9D0000}"/>
    <cellStyle name="Migliaia 58 4 2" xfId="4619" xr:uid="{00000000-0005-0000-0000-00004F9D0000}"/>
    <cellStyle name="Migliaia 58 4 2 2" xfId="5195" xr:uid="{00000000-0005-0000-0000-0000509D0000}"/>
    <cellStyle name="Migliaia 58 4 2 2 2" xfId="31002" xr:uid="{00000000-0005-0000-0000-0000519D0000}"/>
    <cellStyle name="Migliaia 58 4 2 2 3" xfId="21796" xr:uid="{00000000-0005-0000-0000-0000529D0000}"/>
    <cellStyle name="Migliaia 58 4 2 3" xfId="8404" xr:uid="{00000000-0005-0000-0000-0000539D0000}"/>
    <cellStyle name="Migliaia 58 4 2 3 2" xfId="31003" xr:uid="{00000000-0005-0000-0000-0000549D0000}"/>
    <cellStyle name="Migliaia 58 4 2 3 3" xfId="21797" xr:uid="{00000000-0005-0000-0000-0000559D0000}"/>
    <cellStyle name="Migliaia 58 4 2 4" xfId="7755" xr:uid="{00000000-0005-0000-0000-0000569D0000}"/>
    <cellStyle name="Migliaia 58 4 2 4 2" xfId="31001" xr:uid="{00000000-0005-0000-0000-0000579D0000}"/>
    <cellStyle name="Migliaia 58 4 2 5" xfId="7170" xr:uid="{00000000-0005-0000-0000-0000589D0000}"/>
    <cellStyle name="Migliaia 58 4 2 5 2" xfId="17943" xr:uid="{00000000-0005-0000-0000-0000599D0000}"/>
    <cellStyle name="Migliaia 58 4 2 5 3" xfId="28657" xr:uid="{00000000-0005-0000-0000-00005A9D0000}"/>
    <cellStyle name="Migliaia 58 4 2 5 4" xfId="46936" xr:uid="{00000000-0005-0000-0000-00005B9D0000}"/>
    <cellStyle name="Migliaia 58 4 2 5 5" xfId="49952" xr:uid="{00000000-0005-0000-0000-00005C9D0000}"/>
    <cellStyle name="Migliaia 58 4 2 6" xfId="17371" xr:uid="{00000000-0005-0000-0000-00005D9D0000}"/>
    <cellStyle name="Migliaia 58 4 2 7" xfId="21795" xr:uid="{00000000-0005-0000-0000-00005E9D0000}"/>
    <cellStyle name="Migliaia 58 4 3" xfId="5196" xr:uid="{00000000-0005-0000-0000-00005F9D0000}"/>
    <cellStyle name="Migliaia 58 4 3 2" xfId="14576" xr:uid="{00000000-0005-0000-0000-0000609D0000}"/>
    <cellStyle name="Migliaia 58 4 3 2 2" xfId="31004" xr:uid="{00000000-0005-0000-0000-0000619D0000}"/>
    <cellStyle name="Migliaia 58 4 3 3" xfId="21798" xr:uid="{00000000-0005-0000-0000-0000629D0000}"/>
    <cellStyle name="Migliaia 58 4 3 4" xfId="13570" xr:uid="{00000000-0005-0000-0000-0000639D0000}"/>
    <cellStyle name="Migliaia 58 4 4" xfId="8405" xr:uid="{00000000-0005-0000-0000-0000649D0000}"/>
    <cellStyle name="Migliaia 58 4 4 2" xfId="31005" xr:uid="{00000000-0005-0000-0000-0000659D0000}"/>
    <cellStyle name="Migliaia 58 4 4 3" xfId="21799" xr:uid="{00000000-0005-0000-0000-0000669D0000}"/>
    <cellStyle name="Migliaia 58 4 5" xfId="7754" xr:uid="{00000000-0005-0000-0000-0000679D0000}"/>
    <cellStyle name="Migliaia 58 4 5 2" xfId="31006" xr:uid="{00000000-0005-0000-0000-0000689D0000}"/>
    <cellStyle name="Migliaia 58 4 5 3" xfId="21800" xr:uid="{00000000-0005-0000-0000-0000699D0000}"/>
    <cellStyle name="Migliaia 58 4 6" xfId="7169" xr:uid="{00000000-0005-0000-0000-00006A9D0000}"/>
    <cellStyle name="Migliaia 58 4 6 2" xfId="17942" xr:uid="{00000000-0005-0000-0000-00006B9D0000}"/>
    <cellStyle name="Migliaia 58 4 6 2 2" xfId="31007" xr:uid="{00000000-0005-0000-0000-00006C9D0000}"/>
    <cellStyle name="Migliaia 58 4 6 3" xfId="21801" xr:uid="{00000000-0005-0000-0000-00006D9D0000}"/>
    <cellStyle name="Migliaia 58 4 6 4" xfId="42994" xr:uid="{00000000-0005-0000-0000-00006E9D0000}"/>
    <cellStyle name="Migliaia 58 4 6 5" xfId="45178" xr:uid="{00000000-0005-0000-0000-00006F9D0000}"/>
    <cellStyle name="Migliaia 58 4 6 6" xfId="46935" xr:uid="{00000000-0005-0000-0000-0000709D0000}"/>
    <cellStyle name="Migliaia 58 4 6 7" xfId="49951" xr:uid="{00000000-0005-0000-0000-0000719D0000}"/>
    <cellStyle name="Migliaia 58 4 7" xfId="17370" xr:uid="{00000000-0005-0000-0000-0000729D0000}"/>
    <cellStyle name="Migliaia 58 4 7 2" xfId="31008" xr:uid="{00000000-0005-0000-0000-0000739D0000}"/>
    <cellStyle name="Migliaia 58 4 7 3" xfId="21802" xr:uid="{00000000-0005-0000-0000-0000749D0000}"/>
    <cellStyle name="Migliaia 58 4 8" xfId="31000" xr:uid="{00000000-0005-0000-0000-0000759D0000}"/>
    <cellStyle name="Migliaia 58 4 9" xfId="21794" xr:uid="{00000000-0005-0000-0000-0000769D0000}"/>
    <cellStyle name="Migliaia 58 5" xfId="688" xr:uid="{00000000-0005-0000-0000-0000779D0000}"/>
    <cellStyle name="Migliaia 58 5 2" xfId="4620" xr:uid="{00000000-0005-0000-0000-0000789D0000}"/>
    <cellStyle name="Migliaia 58 5 2 2" xfId="14830" xr:uid="{00000000-0005-0000-0000-0000799D0000}"/>
    <cellStyle name="Migliaia 58 5 2 2 2" xfId="31010" xr:uid="{00000000-0005-0000-0000-00007A9D0000}"/>
    <cellStyle name="Migliaia 58 5 2 3" xfId="17373" xr:uid="{00000000-0005-0000-0000-00007B9D0000}"/>
    <cellStyle name="Migliaia 58 5 2 4" xfId="21804" xr:uid="{00000000-0005-0000-0000-00007C9D0000}"/>
    <cellStyle name="Migliaia 58 5 2 5" xfId="13158" xr:uid="{00000000-0005-0000-0000-00007D9D0000}"/>
    <cellStyle name="Migliaia 58 5 3" xfId="7756" xr:uid="{00000000-0005-0000-0000-00007E9D0000}"/>
    <cellStyle name="Migliaia 58 5 3 2" xfId="31011" xr:uid="{00000000-0005-0000-0000-00007F9D0000}"/>
    <cellStyle name="Migliaia 58 5 3 3" xfId="21805" xr:uid="{00000000-0005-0000-0000-0000809D0000}"/>
    <cellStyle name="Migliaia 58 5 4" xfId="7171" xr:uid="{00000000-0005-0000-0000-0000819D0000}"/>
    <cellStyle name="Migliaia 58 5 4 2" xfId="17944" xr:uid="{00000000-0005-0000-0000-0000829D0000}"/>
    <cellStyle name="Migliaia 58 5 4 2 2" xfId="31012" xr:uid="{00000000-0005-0000-0000-0000839D0000}"/>
    <cellStyle name="Migliaia 58 5 4 3" xfId="21806" xr:uid="{00000000-0005-0000-0000-0000849D0000}"/>
    <cellStyle name="Migliaia 58 5 4 4" xfId="43891" xr:uid="{00000000-0005-0000-0000-0000859D0000}"/>
    <cellStyle name="Migliaia 58 5 4 5" xfId="45179" xr:uid="{00000000-0005-0000-0000-0000869D0000}"/>
    <cellStyle name="Migliaia 58 5 4 6" xfId="46937" xr:uid="{00000000-0005-0000-0000-0000879D0000}"/>
    <cellStyle name="Migliaia 58 5 4 7" xfId="49953" xr:uid="{00000000-0005-0000-0000-0000889D0000}"/>
    <cellStyle name="Migliaia 58 5 5" xfId="17372" xr:uid="{00000000-0005-0000-0000-0000899D0000}"/>
    <cellStyle name="Migliaia 58 5 5 2" xfId="31013" xr:uid="{00000000-0005-0000-0000-00008A9D0000}"/>
    <cellStyle name="Migliaia 58 5 5 3" xfId="21807" xr:uid="{00000000-0005-0000-0000-00008B9D0000}"/>
    <cellStyle name="Migliaia 58 5 5 4" xfId="45180" xr:uid="{00000000-0005-0000-0000-00008C9D0000}"/>
    <cellStyle name="Migliaia 58 5 6" xfId="21808" xr:uid="{00000000-0005-0000-0000-00008D9D0000}"/>
    <cellStyle name="Migliaia 58 5 6 2" xfId="31014" xr:uid="{00000000-0005-0000-0000-00008E9D0000}"/>
    <cellStyle name="Migliaia 58 5 7" xfId="31009" xr:uid="{00000000-0005-0000-0000-00008F9D0000}"/>
    <cellStyle name="Migliaia 58 5 8" xfId="21803" xr:uid="{00000000-0005-0000-0000-0000909D0000}"/>
    <cellStyle name="Migliaia 58 5 9" xfId="2646" xr:uid="{00000000-0005-0000-0000-0000919D0000}"/>
    <cellStyle name="Migliaia 58 6" xfId="2641" xr:uid="{00000000-0005-0000-0000-0000929D0000}"/>
    <cellStyle name="Migliaia 58 6 2" xfId="4615" xr:uid="{00000000-0005-0000-0000-0000939D0000}"/>
    <cellStyle name="Migliaia 58 6 2 2" xfId="6095" xr:uid="{00000000-0005-0000-0000-0000949D0000}"/>
    <cellStyle name="Migliaia 58 6 2 3" xfId="14339" xr:uid="{00000000-0005-0000-0000-0000959D0000}"/>
    <cellStyle name="Migliaia 58 6 2 4" xfId="17375" xr:uid="{00000000-0005-0000-0000-0000969D0000}"/>
    <cellStyle name="Migliaia 58 6 2 5" xfId="28767" xr:uid="{00000000-0005-0000-0000-0000979D0000}"/>
    <cellStyle name="Migliaia 58 6 2 6" xfId="13160" xr:uid="{00000000-0005-0000-0000-0000989D0000}"/>
    <cellStyle name="Migliaia 58 6 3" xfId="5847" xr:uid="{00000000-0005-0000-0000-0000999D0000}"/>
    <cellStyle name="Migliaia 58 6 3 2" xfId="31783" xr:uid="{00000000-0005-0000-0000-00009A9D0000}"/>
    <cellStyle name="Migliaia 58 6 3 2 2" xfId="36943" xr:uid="{00000000-0005-0000-0000-00009B9D0000}"/>
    <cellStyle name="Migliaia 58 6 3 2 3" xfId="42245" xr:uid="{00000000-0005-0000-0000-00009C9D0000}"/>
    <cellStyle name="Migliaia 58 6 3 3" xfId="34292" xr:uid="{00000000-0005-0000-0000-00009D9D0000}"/>
    <cellStyle name="Migliaia 58 6 3 4" xfId="39594" xr:uid="{00000000-0005-0000-0000-00009E9D0000}"/>
    <cellStyle name="Migliaia 58 6 4" xfId="17374" xr:uid="{00000000-0005-0000-0000-00009F9D0000}"/>
    <cellStyle name="Migliaia 58 6 4 2" xfId="31015" xr:uid="{00000000-0005-0000-0000-0000A09D0000}"/>
    <cellStyle name="Migliaia 58 6 5" xfId="21809" xr:uid="{00000000-0005-0000-0000-0000A19D0000}"/>
    <cellStyle name="Migliaia 58 6 6" xfId="13159" xr:uid="{00000000-0005-0000-0000-0000A29D0000}"/>
    <cellStyle name="Migliaia 58 7" xfId="4172" xr:uid="{00000000-0005-0000-0000-0000A39D0000}"/>
    <cellStyle name="Migliaia 58 7 2" xfId="10642" xr:uid="{00000000-0005-0000-0000-0000A49D0000}"/>
    <cellStyle name="Migliaia 58 7 2 2" xfId="31784" xr:uid="{00000000-0005-0000-0000-0000A59D0000}"/>
    <cellStyle name="Migliaia 58 7 2 2 2" xfId="36944" xr:uid="{00000000-0005-0000-0000-0000A69D0000}"/>
    <cellStyle name="Migliaia 58 7 2 2 3" xfId="42246" xr:uid="{00000000-0005-0000-0000-0000A79D0000}"/>
    <cellStyle name="Migliaia 58 7 2 3" xfId="34293" xr:uid="{00000000-0005-0000-0000-0000A89D0000}"/>
    <cellStyle name="Migliaia 58 7 2 4" xfId="39595" xr:uid="{00000000-0005-0000-0000-0000A99D0000}"/>
    <cellStyle name="Migliaia 58 7 3" xfId="17376" xr:uid="{00000000-0005-0000-0000-0000AA9D0000}"/>
    <cellStyle name="Migliaia 58 7 3 2" xfId="31016" xr:uid="{00000000-0005-0000-0000-0000AB9D0000}"/>
    <cellStyle name="Migliaia 58 7 4" xfId="21810" xr:uid="{00000000-0005-0000-0000-0000AC9D0000}"/>
    <cellStyle name="Migliaia 58 7 5" xfId="13161" xr:uid="{00000000-0005-0000-0000-0000AD9D0000}"/>
    <cellStyle name="Migliaia 58 8" xfId="3773" xr:uid="{00000000-0005-0000-0000-0000AE9D0000}"/>
    <cellStyle name="Migliaia 58 8 2" xfId="10347" xr:uid="{00000000-0005-0000-0000-0000AF9D0000}"/>
    <cellStyle name="Migliaia 58 8 2 2" xfId="31785" xr:uid="{00000000-0005-0000-0000-0000B09D0000}"/>
    <cellStyle name="Migliaia 58 8 2 2 2" xfId="36945" xr:uid="{00000000-0005-0000-0000-0000B19D0000}"/>
    <cellStyle name="Migliaia 58 8 2 2 3" xfId="42247" xr:uid="{00000000-0005-0000-0000-0000B29D0000}"/>
    <cellStyle name="Migliaia 58 8 2 3" xfId="34294" xr:uid="{00000000-0005-0000-0000-0000B39D0000}"/>
    <cellStyle name="Migliaia 58 8 2 4" xfId="39596" xr:uid="{00000000-0005-0000-0000-0000B49D0000}"/>
    <cellStyle name="Migliaia 58 8 3" xfId="17377" xr:uid="{00000000-0005-0000-0000-0000B59D0000}"/>
    <cellStyle name="Migliaia 58 8 3 2" xfId="31017" xr:uid="{00000000-0005-0000-0000-0000B69D0000}"/>
    <cellStyle name="Migliaia 58 8 4" xfId="21811" xr:uid="{00000000-0005-0000-0000-0000B79D0000}"/>
    <cellStyle name="Migliaia 58 8 5" xfId="13162" xr:uid="{00000000-0005-0000-0000-0000B89D0000}"/>
    <cellStyle name="Migliaia 58 9" xfId="13545" xr:uid="{00000000-0005-0000-0000-0000B99D0000}"/>
    <cellStyle name="Migliaia 58 9 2" xfId="31018" xr:uid="{00000000-0005-0000-0000-0000BA9D0000}"/>
    <cellStyle name="Migliaia 58 9 3" xfId="21812" xr:uid="{00000000-0005-0000-0000-0000BB9D0000}"/>
    <cellStyle name="Migliaia 59" xfId="689" xr:uid="{00000000-0005-0000-0000-0000BC9D0000}"/>
    <cellStyle name="Migliaia 59 10" xfId="17378" xr:uid="{00000000-0005-0000-0000-0000BD9D0000}"/>
    <cellStyle name="Migliaia 59 10 2" xfId="31019" xr:uid="{00000000-0005-0000-0000-0000BE9D0000}"/>
    <cellStyle name="Migliaia 59 11" xfId="21813" xr:uid="{00000000-0005-0000-0000-0000BF9D0000}"/>
    <cellStyle name="Migliaia 59 12" xfId="1943" xr:uid="{00000000-0005-0000-0000-0000C09D0000}"/>
    <cellStyle name="Migliaia 59 2" xfId="690" xr:uid="{00000000-0005-0000-0000-0000C19D0000}"/>
    <cellStyle name="Migliaia 59 2 2" xfId="2648" xr:uid="{00000000-0005-0000-0000-0000C29D0000}"/>
    <cellStyle name="Migliaia 59 2 2 2" xfId="4622" xr:uid="{00000000-0005-0000-0000-0000C39D0000}"/>
    <cellStyle name="Migliaia 59 2 2 2 2" xfId="10721" xr:uid="{00000000-0005-0000-0000-0000C49D0000}"/>
    <cellStyle name="Migliaia 59 2 2 2 2 2" xfId="31022" xr:uid="{00000000-0005-0000-0000-0000C59D0000}"/>
    <cellStyle name="Migliaia 59 2 2 2 3" xfId="14831" xr:uid="{00000000-0005-0000-0000-0000C69D0000}"/>
    <cellStyle name="Migliaia 59 2 2 2 4" xfId="17381" xr:uid="{00000000-0005-0000-0000-0000C79D0000}"/>
    <cellStyle name="Migliaia 59 2 2 2 5" xfId="21816" xr:uid="{00000000-0005-0000-0000-0000C89D0000}"/>
    <cellStyle name="Migliaia 59 2 2 2 6" xfId="13163" xr:uid="{00000000-0005-0000-0000-0000C99D0000}"/>
    <cellStyle name="Migliaia 59 2 2 3" xfId="7946" xr:uid="{00000000-0005-0000-0000-0000CA9D0000}"/>
    <cellStyle name="Migliaia 59 2 2 3 2" xfId="31786" xr:uid="{00000000-0005-0000-0000-0000CB9D0000}"/>
    <cellStyle name="Migliaia 59 2 2 3 2 2" xfId="36946" xr:uid="{00000000-0005-0000-0000-0000CC9D0000}"/>
    <cellStyle name="Migliaia 59 2 2 3 2 3" xfId="42248" xr:uid="{00000000-0005-0000-0000-0000CD9D0000}"/>
    <cellStyle name="Migliaia 59 2 2 3 3" xfId="34295" xr:uid="{00000000-0005-0000-0000-0000CE9D0000}"/>
    <cellStyle name="Migliaia 59 2 2 3 4" xfId="39597" xr:uid="{00000000-0005-0000-0000-0000CF9D0000}"/>
    <cellStyle name="Migliaia 59 2 2 4" xfId="7172" xr:uid="{00000000-0005-0000-0000-0000D09D0000}"/>
    <cellStyle name="Migliaia 59 2 2 4 2" xfId="17945" xr:uid="{00000000-0005-0000-0000-0000D19D0000}"/>
    <cellStyle name="Migliaia 59 2 2 4 3" xfId="31021" xr:uid="{00000000-0005-0000-0000-0000D29D0000}"/>
    <cellStyle name="Migliaia 59 2 2 4 4" xfId="43408" xr:uid="{00000000-0005-0000-0000-0000D39D0000}"/>
    <cellStyle name="Migliaia 59 2 2 4 5" xfId="46938" xr:uid="{00000000-0005-0000-0000-0000D49D0000}"/>
    <cellStyle name="Migliaia 59 2 2 4 6" xfId="49954" xr:uid="{00000000-0005-0000-0000-0000D59D0000}"/>
    <cellStyle name="Migliaia 59 2 2 5" xfId="17380" xr:uid="{00000000-0005-0000-0000-0000D69D0000}"/>
    <cellStyle name="Migliaia 59 2 2 6" xfId="21815" xr:uid="{00000000-0005-0000-0000-0000D79D0000}"/>
    <cellStyle name="Migliaia 59 2 3" xfId="4176" xr:uid="{00000000-0005-0000-0000-0000D89D0000}"/>
    <cellStyle name="Migliaia 59 2 3 2" xfId="10646" xr:uid="{00000000-0005-0000-0000-0000D99D0000}"/>
    <cellStyle name="Migliaia 59 2 3 2 2" xfId="31787" xr:uid="{00000000-0005-0000-0000-0000DA9D0000}"/>
    <cellStyle name="Migliaia 59 2 3 2 2 2" xfId="36947" xr:uid="{00000000-0005-0000-0000-0000DB9D0000}"/>
    <cellStyle name="Migliaia 59 2 3 2 2 3" xfId="42249" xr:uid="{00000000-0005-0000-0000-0000DC9D0000}"/>
    <cellStyle name="Migliaia 59 2 3 2 3" xfId="34296" xr:uid="{00000000-0005-0000-0000-0000DD9D0000}"/>
    <cellStyle name="Migliaia 59 2 3 2 4" xfId="39598" xr:uid="{00000000-0005-0000-0000-0000DE9D0000}"/>
    <cellStyle name="Migliaia 59 2 3 3" xfId="17382" xr:uid="{00000000-0005-0000-0000-0000DF9D0000}"/>
    <cellStyle name="Migliaia 59 2 3 3 2" xfId="31023" xr:uid="{00000000-0005-0000-0000-0000E09D0000}"/>
    <cellStyle name="Migliaia 59 2 3 4" xfId="21817" xr:uid="{00000000-0005-0000-0000-0000E19D0000}"/>
    <cellStyle name="Migliaia 59 2 3 5" xfId="13164" xr:uid="{00000000-0005-0000-0000-0000E29D0000}"/>
    <cellStyle name="Migliaia 59 2 4" xfId="3778" xr:uid="{00000000-0005-0000-0000-0000E39D0000}"/>
    <cellStyle name="Migliaia 59 2 4 2" xfId="10351" xr:uid="{00000000-0005-0000-0000-0000E49D0000}"/>
    <cellStyle name="Migliaia 59 2 4 2 2" xfId="31024" xr:uid="{00000000-0005-0000-0000-0000E59D0000}"/>
    <cellStyle name="Migliaia 59 2 4 3" xfId="14993" xr:uid="{00000000-0005-0000-0000-0000E69D0000}"/>
    <cellStyle name="Migliaia 59 2 4 4" xfId="17383" xr:uid="{00000000-0005-0000-0000-0000E79D0000}"/>
    <cellStyle name="Migliaia 59 2 4 5" xfId="21818" xr:uid="{00000000-0005-0000-0000-0000E89D0000}"/>
    <cellStyle name="Migliaia 59 2 4 6" xfId="13165" xr:uid="{00000000-0005-0000-0000-0000E99D0000}"/>
    <cellStyle name="Migliaia 59 2 5" xfId="9461" xr:uid="{00000000-0005-0000-0000-0000EA9D0000}"/>
    <cellStyle name="Migliaia 59 2 5 2" xfId="31025" xr:uid="{00000000-0005-0000-0000-0000EB9D0000}"/>
    <cellStyle name="Migliaia 59 2 5 3" xfId="21819" xr:uid="{00000000-0005-0000-0000-0000EC9D0000}"/>
    <cellStyle name="Migliaia 59 2 6" xfId="17379" xr:uid="{00000000-0005-0000-0000-0000ED9D0000}"/>
    <cellStyle name="Migliaia 59 2 6 2" xfId="31026" xr:uid="{00000000-0005-0000-0000-0000EE9D0000}"/>
    <cellStyle name="Migliaia 59 2 6 3" xfId="21820" xr:uid="{00000000-0005-0000-0000-0000EF9D0000}"/>
    <cellStyle name="Migliaia 59 2 7" xfId="31020" xr:uid="{00000000-0005-0000-0000-0000F09D0000}"/>
    <cellStyle name="Migliaia 59 2 8" xfId="21814" xr:uid="{00000000-0005-0000-0000-0000F19D0000}"/>
    <cellStyle name="Migliaia 59 2 9" xfId="1944" xr:uid="{00000000-0005-0000-0000-0000F29D0000}"/>
    <cellStyle name="Migliaia 59 3" xfId="691" xr:uid="{00000000-0005-0000-0000-0000F39D0000}"/>
    <cellStyle name="Migliaia 59 3 10" xfId="21821" xr:uid="{00000000-0005-0000-0000-0000F49D0000}"/>
    <cellStyle name="Migliaia 59 3 11" xfId="13166" xr:uid="{00000000-0005-0000-0000-0000F59D0000}"/>
    <cellStyle name="Migliaia 59 3 12" xfId="1945" xr:uid="{00000000-0005-0000-0000-0000F69D0000}"/>
    <cellStyle name="Migliaia 59 3 2" xfId="692" xr:uid="{00000000-0005-0000-0000-0000F79D0000}"/>
    <cellStyle name="Migliaia 59 3 2 2" xfId="4624" xr:uid="{00000000-0005-0000-0000-0000F89D0000}"/>
    <cellStyle name="Migliaia 59 3 2 2 2" xfId="8406" xr:uid="{00000000-0005-0000-0000-0000F99D0000}"/>
    <cellStyle name="Migliaia 59 3 2 2 2 2" xfId="14832" xr:uid="{00000000-0005-0000-0000-0000FA9D0000}"/>
    <cellStyle name="Migliaia 59 3 2 2 2 2 2" xfId="18202" xr:uid="{00000000-0005-0000-0000-0000FB9D0000}"/>
    <cellStyle name="Migliaia 59 3 2 2 2 2 3" xfId="31030" xr:uid="{00000000-0005-0000-0000-0000FC9D0000}"/>
    <cellStyle name="Migliaia 59 3 2 2 2 3" xfId="21824" xr:uid="{00000000-0005-0000-0000-0000FD9D0000}"/>
    <cellStyle name="Migliaia 59 3 2 2 2 4" xfId="43447" xr:uid="{00000000-0005-0000-0000-0000FE9D0000}"/>
    <cellStyle name="Migliaia 59 3 2 2 2 5" xfId="47208" xr:uid="{00000000-0005-0000-0000-0000FF9D0000}"/>
    <cellStyle name="Migliaia 59 3 2 2 2 6" xfId="50224" xr:uid="{00000000-0005-0000-0000-0000009E0000}"/>
    <cellStyle name="Migliaia 59 3 2 2 2 7" xfId="14001" xr:uid="{00000000-0005-0000-0000-0000019E0000}"/>
    <cellStyle name="Migliaia 59 3 2 2 3" xfId="7875" xr:uid="{00000000-0005-0000-0000-0000029E0000}"/>
    <cellStyle name="Migliaia 59 3 2 2 3 2" xfId="31029" xr:uid="{00000000-0005-0000-0000-0000039E0000}"/>
    <cellStyle name="Migliaia 59 3 2 2 4" xfId="7173" xr:uid="{00000000-0005-0000-0000-0000049E0000}"/>
    <cellStyle name="Migliaia 59 3 2 2 4 2" xfId="17946" xr:uid="{00000000-0005-0000-0000-0000059E0000}"/>
    <cellStyle name="Migliaia 59 3 2 2 4 3" xfId="21463" xr:uid="{00000000-0005-0000-0000-0000069E0000}"/>
    <cellStyle name="Migliaia 59 3 2 2 4 4" xfId="46939" xr:uid="{00000000-0005-0000-0000-0000079E0000}"/>
    <cellStyle name="Migliaia 59 3 2 2 4 5" xfId="49955" xr:uid="{00000000-0005-0000-0000-0000089E0000}"/>
    <cellStyle name="Migliaia 59 3 2 2 5" xfId="17386" xr:uid="{00000000-0005-0000-0000-0000099E0000}"/>
    <cellStyle name="Migliaia 59 3 2 2 6" xfId="21823" xr:uid="{00000000-0005-0000-0000-00000A9E0000}"/>
    <cellStyle name="Migliaia 59 3 2 3" xfId="3780" xr:uid="{00000000-0005-0000-0000-00000B9E0000}"/>
    <cellStyle name="Migliaia 59 3 2 3 2" xfId="8524" xr:uid="{00000000-0005-0000-0000-00000C9E0000}"/>
    <cellStyle name="Migliaia 59 3 2 3 2 2" xfId="31031" xr:uid="{00000000-0005-0000-0000-00000D9E0000}"/>
    <cellStyle name="Migliaia 59 3 2 3 3" xfId="8407" xr:uid="{00000000-0005-0000-0000-00000E9E0000}"/>
    <cellStyle name="Migliaia 59 3 2 3 4" xfId="17387" xr:uid="{00000000-0005-0000-0000-00000F9E0000}"/>
    <cellStyle name="Migliaia 59 3 2 3 5" xfId="21825" xr:uid="{00000000-0005-0000-0000-0000109E0000}"/>
    <cellStyle name="Migliaia 59 3 2 3 6" xfId="13167" xr:uid="{00000000-0005-0000-0000-0000119E0000}"/>
    <cellStyle name="Migliaia 59 3 2 4" xfId="7757" xr:uid="{00000000-0005-0000-0000-0000129E0000}"/>
    <cellStyle name="Migliaia 59 3 2 4 2" xfId="14418" xr:uid="{00000000-0005-0000-0000-0000139E0000}"/>
    <cellStyle name="Migliaia 59 3 2 4 2 2" xfId="31032" xr:uid="{00000000-0005-0000-0000-0000149E0000}"/>
    <cellStyle name="Migliaia 59 3 2 4 3" xfId="21826" xr:uid="{00000000-0005-0000-0000-0000159E0000}"/>
    <cellStyle name="Migliaia 59 3 2 4 4" xfId="13548" xr:uid="{00000000-0005-0000-0000-0000169E0000}"/>
    <cellStyle name="Migliaia 59 3 2 5" xfId="13568" xr:uid="{00000000-0005-0000-0000-0000179E0000}"/>
    <cellStyle name="Migliaia 59 3 2 5 2" xfId="31033" xr:uid="{00000000-0005-0000-0000-0000189E0000}"/>
    <cellStyle name="Migliaia 59 3 2 5 3" xfId="21827" xr:uid="{00000000-0005-0000-0000-0000199E0000}"/>
    <cellStyle name="Migliaia 59 3 2 6" xfId="17385" xr:uid="{00000000-0005-0000-0000-00001A9E0000}"/>
    <cellStyle name="Migliaia 59 3 2 6 2" xfId="31034" xr:uid="{00000000-0005-0000-0000-00001B9E0000}"/>
    <cellStyle name="Migliaia 59 3 2 6 3" xfId="21828" xr:uid="{00000000-0005-0000-0000-00001C9E0000}"/>
    <cellStyle name="Migliaia 59 3 2 7" xfId="31028" xr:uid="{00000000-0005-0000-0000-00001D9E0000}"/>
    <cellStyle name="Migliaia 59 3 2 8" xfId="21822" xr:uid="{00000000-0005-0000-0000-00001E9E0000}"/>
    <cellStyle name="Migliaia 59 3 2 9" xfId="2650" xr:uid="{00000000-0005-0000-0000-00001F9E0000}"/>
    <cellStyle name="Migliaia 59 3 3" xfId="2649" xr:uid="{00000000-0005-0000-0000-0000209E0000}"/>
    <cellStyle name="Migliaia 59 3 3 2" xfId="4623" xr:uid="{00000000-0005-0000-0000-0000219E0000}"/>
    <cellStyle name="Migliaia 59 3 3 2 2" xfId="6098" xr:uid="{00000000-0005-0000-0000-0000229E0000}"/>
    <cellStyle name="Migliaia 59 3 3 2 2 2" xfId="31036" xr:uid="{00000000-0005-0000-0000-0000239E0000}"/>
    <cellStyle name="Migliaia 59 3 3 2 3" xfId="14577" xr:uid="{00000000-0005-0000-0000-0000249E0000}"/>
    <cellStyle name="Migliaia 59 3 3 2 4" xfId="17389" xr:uid="{00000000-0005-0000-0000-0000259E0000}"/>
    <cellStyle name="Migliaia 59 3 3 2 5" xfId="21830" xr:uid="{00000000-0005-0000-0000-0000269E0000}"/>
    <cellStyle name="Migliaia 59 3 3 2 6" xfId="13169" xr:uid="{00000000-0005-0000-0000-0000279E0000}"/>
    <cellStyle name="Migliaia 59 3 3 3" xfId="5850" xr:uid="{00000000-0005-0000-0000-0000289E0000}"/>
    <cellStyle name="Migliaia 59 3 3 3 2" xfId="31037" xr:uid="{00000000-0005-0000-0000-0000299E0000}"/>
    <cellStyle name="Migliaia 59 3 3 3 3" xfId="21831" xr:uid="{00000000-0005-0000-0000-00002A9E0000}"/>
    <cellStyle name="Migliaia 59 3 3 4" xfId="17388" xr:uid="{00000000-0005-0000-0000-00002B9E0000}"/>
    <cellStyle name="Migliaia 59 3 3 4 2" xfId="31038" xr:uid="{00000000-0005-0000-0000-00002C9E0000}"/>
    <cellStyle name="Migliaia 59 3 3 4 3" xfId="21832" xr:uid="{00000000-0005-0000-0000-00002D9E0000}"/>
    <cellStyle name="Migliaia 59 3 3 4 4" xfId="45181" xr:uid="{00000000-0005-0000-0000-00002E9E0000}"/>
    <cellStyle name="Migliaia 59 3 3 5" xfId="21833" xr:uid="{00000000-0005-0000-0000-00002F9E0000}"/>
    <cellStyle name="Migliaia 59 3 3 5 2" xfId="31039" xr:uid="{00000000-0005-0000-0000-0000309E0000}"/>
    <cellStyle name="Migliaia 59 3 3 5 3" xfId="45182" xr:uid="{00000000-0005-0000-0000-0000319E0000}"/>
    <cellStyle name="Migliaia 59 3 3 6" xfId="31035" xr:uid="{00000000-0005-0000-0000-0000329E0000}"/>
    <cellStyle name="Migliaia 59 3 3 7" xfId="21829" xr:uid="{00000000-0005-0000-0000-0000339E0000}"/>
    <cellStyle name="Migliaia 59 3 3 8" xfId="13168" xr:uid="{00000000-0005-0000-0000-0000349E0000}"/>
    <cellStyle name="Migliaia 59 3 4" xfId="3319" xr:uid="{00000000-0005-0000-0000-0000359E0000}"/>
    <cellStyle name="Migliaia 59 3 4 2" xfId="4829" xr:uid="{00000000-0005-0000-0000-0000369E0000}"/>
    <cellStyle name="Migliaia 59 3 4 2 2" xfId="10781" xr:uid="{00000000-0005-0000-0000-0000379E0000}"/>
    <cellStyle name="Migliaia 59 3 4 2 3" xfId="14453" xr:uid="{00000000-0005-0000-0000-0000389E0000}"/>
    <cellStyle name="Migliaia 59 3 4 2 4" xfId="17391" xr:uid="{00000000-0005-0000-0000-0000399E0000}"/>
    <cellStyle name="Migliaia 59 3 4 2 5" xfId="28768" xr:uid="{00000000-0005-0000-0000-00003A9E0000}"/>
    <cellStyle name="Migliaia 59 3 4 2 6" xfId="13171" xr:uid="{00000000-0005-0000-0000-00003B9E0000}"/>
    <cellStyle name="Migliaia 59 3 4 3" xfId="10029" xr:uid="{00000000-0005-0000-0000-00003C9E0000}"/>
    <cellStyle name="Migliaia 59 3 4 3 2" xfId="31788" xr:uid="{00000000-0005-0000-0000-00003D9E0000}"/>
    <cellStyle name="Migliaia 59 3 4 3 2 2" xfId="36948" xr:uid="{00000000-0005-0000-0000-00003E9E0000}"/>
    <cellStyle name="Migliaia 59 3 4 3 2 3" xfId="42250" xr:uid="{00000000-0005-0000-0000-00003F9E0000}"/>
    <cellStyle name="Migliaia 59 3 4 3 3" xfId="34297" xr:uid="{00000000-0005-0000-0000-0000409E0000}"/>
    <cellStyle name="Migliaia 59 3 4 3 4" xfId="39599" xr:uid="{00000000-0005-0000-0000-0000419E0000}"/>
    <cellStyle name="Migliaia 59 3 4 4" xfId="17390" xr:uid="{00000000-0005-0000-0000-0000429E0000}"/>
    <cellStyle name="Migliaia 59 3 4 4 2" xfId="31040" xr:uid="{00000000-0005-0000-0000-0000439E0000}"/>
    <cellStyle name="Migliaia 59 3 4 5" xfId="21834" xr:uid="{00000000-0005-0000-0000-0000449E0000}"/>
    <cellStyle name="Migliaia 59 3 4 6" xfId="13170" xr:uid="{00000000-0005-0000-0000-0000459E0000}"/>
    <cellStyle name="Migliaia 59 3 5" xfId="4177" xr:uid="{00000000-0005-0000-0000-0000469E0000}"/>
    <cellStyle name="Migliaia 59 3 5 2" xfId="10647" xr:uid="{00000000-0005-0000-0000-0000479E0000}"/>
    <cellStyle name="Migliaia 59 3 5 2 2" xfId="31789" xr:uid="{00000000-0005-0000-0000-0000489E0000}"/>
    <cellStyle name="Migliaia 59 3 5 2 2 2" xfId="36949" xr:uid="{00000000-0005-0000-0000-0000499E0000}"/>
    <cellStyle name="Migliaia 59 3 5 2 2 3" xfId="42251" xr:uid="{00000000-0005-0000-0000-00004A9E0000}"/>
    <cellStyle name="Migliaia 59 3 5 2 3" xfId="34298" xr:uid="{00000000-0005-0000-0000-00004B9E0000}"/>
    <cellStyle name="Migliaia 59 3 5 2 4" xfId="39600" xr:uid="{00000000-0005-0000-0000-00004C9E0000}"/>
    <cellStyle name="Migliaia 59 3 5 3" xfId="17392" xr:uid="{00000000-0005-0000-0000-00004D9E0000}"/>
    <cellStyle name="Migliaia 59 3 5 3 2" xfId="31041" xr:uid="{00000000-0005-0000-0000-00004E9E0000}"/>
    <cellStyle name="Migliaia 59 3 5 4" xfId="21835" xr:uid="{00000000-0005-0000-0000-00004F9E0000}"/>
    <cellStyle name="Migliaia 59 3 5 5" xfId="13172" xr:uid="{00000000-0005-0000-0000-0000509E0000}"/>
    <cellStyle name="Migliaia 59 3 6" xfId="3779" xr:uid="{00000000-0005-0000-0000-0000519E0000}"/>
    <cellStyle name="Migliaia 59 3 6 2" xfId="10352" xr:uid="{00000000-0005-0000-0000-0000529E0000}"/>
    <cellStyle name="Migliaia 59 3 6 2 2" xfId="31042" xr:uid="{00000000-0005-0000-0000-0000539E0000}"/>
    <cellStyle name="Migliaia 59 3 6 3" xfId="14907" xr:uid="{00000000-0005-0000-0000-0000549E0000}"/>
    <cellStyle name="Migliaia 59 3 6 4" xfId="17393" xr:uid="{00000000-0005-0000-0000-0000559E0000}"/>
    <cellStyle name="Migliaia 59 3 6 5" xfId="21836" xr:uid="{00000000-0005-0000-0000-0000569E0000}"/>
    <cellStyle name="Migliaia 59 3 6 6" xfId="13173" xr:uid="{00000000-0005-0000-0000-0000579E0000}"/>
    <cellStyle name="Migliaia 59 3 7" xfId="8590" xr:uid="{00000000-0005-0000-0000-0000589E0000}"/>
    <cellStyle name="Migliaia 59 3 7 2" xfId="31043" xr:uid="{00000000-0005-0000-0000-0000599E0000}"/>
    <cellStyle name="Migliaia 59 3 7 3" xfId="21837" xr:uid="{00000000-0005-0000-0000-00005A9E0000}"/>
    <cellStyle name="Migliaia 59 3 8" xfId="13569" xr:uid="{00000000-0005-0000-0000-00005B9E0000}"/>
    <cellStyle name="Migliaia 59 3 8 2" xfId="31044" xr:uid="{00000000-0005-0000-0000-00005C9E0000}"/>
    <cellStyle name="Migliaia 59 3 8 3" xfId="21838" xr:uid="{00000000-0005-0000-0000-00005D9E0000}"/>
    <cellStyle name="Migliaia 59 3 9" xfId="17384" xr:uid="{00000000-0005-0000-0000-00005E9E0000}"/>
    <cellStyle name="Migliaia 59 3 9 2" xfId="31027" xr:uid="{00000000-0005-0000-0000-00005F9E0000}"/>
    <cellStyle name="Migliaia 59 4" xfId="693" xr:uid="{00000000-0005-0000-0000-0000609E0000}"/>
    <cellStyle name="Migliaia 59 4 10" xfId="2651" xr:uid="{00000000-0005-0000-0000-0000619E0000}"/>
    <cellStyle name="Migliaia 59 4 2" xfId="4625" xr:uid="{00000000-0005-0000-0000-0000629E0000}"/>
    <cellStyle name="Migliaia 59 4 2 2" xfId="5197" xr:uid="{00000000-0005-0000-0000-0000639E0000}"/>
    <cellStyle name="Migliaia 59 4 2 2 2" xfId="31047" xr:uid="{00000000-0005-0000-0000-0000649E0000}"/>
    <cellStyle name="Migliaia 59 4 2 2 3" xfId="21841" xr:uid="{00000000-0005-0000-0000-0000659E0000}"/>
    <cellStyle name="Migliaia 59 4 2 3" xfId="8408" xr:uid="{00000000-0005-0000-0000-0000669E0000}"/>
    <cellStyle name="Migliaia 59 4 2 3 2" xfId="31048" xr:uid="{00000000-0005-0000-0000-0000679E0000}"/>
    <cellStyle name="Migliaia 59 4 2 3 3" xfId="21842" xr:uid="{00000000-0005-0000-0000-0000689E0000}"/>
    <cellStyle name="Migliaia 59 4 2 4" xfId="7759" xr:uid="{00000000-0005-0000-0000-0000699E0000}"/>
    <cellStyle name="Migliaia 59 4 2 4 2" xfId="31046" xr:uid="{00000000-0005-0000-0000-00006A9E0000}"/>
    <cellStyle name="Migliaia 59 4 2 5" xfId="7175" xr:uid="{00000000-0005-0000-0000-00006B9E0000}"/>
    <cellStyle name="Migliaia 59 4 2 5 2" xfId="17948" xr:uid="{00000000-0005-0000-0000-00006C9E0000}"/>
    <cellStyle name="Migliaia 59 4 2 5 3" xfId="42995" xr:uid="{00000000-0005-0000-0000-00006D9E0000}"/>
    <cellStyle name="Migliaia 59 4 2 5 4" xfId="46941" xr:uid="{00000000-0005-0000-0000-00006E9E0000}"/>
    <cellStyle name="Migliaia 59 4 2 5 5" xfId="49957" xr:uid="{00000000-0005-0000-0000-00006F9E0000}"/>
    <cellStyle name="Migliaia 59 4 2 6" xfId="17395" xr:uid="{00000000-0005-0000-0000-0000709E0000}"/>
    <cellStyle name="Migliaia 59 4 2 7" xfId="21840" xr:uid="{00000000-0005-0000-0000-0000719E0000}"/>
    <cellStyle name="Migliaia 59 4 3" xfId="5198" xr:uid="{00000000-0005-0000-0000-0000729E0000}"/>
    <cellStyle name="Migliaia 59 4 3 2" xfId="14578" xr:uid="{00000000-0005-0000-0000-0000739E0000}"/>
    <cellStyle name="Migliaia 59 4 3 2 2" xfId="31049" xr:uid="{00000000-0005-0000-0000-0000749E0000}"/>
    <cellStyle name="Migliaia 59 4 3 3" xfId="21843" xr:uid="{00000000-0005-0000-0000-0000759E0000}"/>
    <cellStyle name="Migliaia 59 4 3 4" xfId="13567" xr:uid="{00000000-0005-0000-0000-0000769E0000}"/>
    <cellStyle name="Migliaia 59 4 4" xfId="8409" xr:uid="{00000000-0005-0000-0000-0000779E0000}"/>
    <cellStyle name="Migliaia 59 4 4 2" xfId="31050" xr:uid="{00000000-0005-0000-0000-0000789E0000}"/>
    <cellStyle name="Migliaia 59 4 4 3" xfId="21844" xr:uid="{00000000-0005-0000-0000-0000799E0000}"/>
    <cellStyle name="Migliaia 59 4 5" xfId="7758" xr:uid="{00000000-0005-0000-0000-00007A9E0000}"/>
    <cellStyle name="Migliaia 59 4 5 2" xfId="31051" xr:uid="{00000000-0005-0000-0000-00007B9E0000}"/>
    <cellStyle name="Migliaia 59 4 5 3" xfId="21845" xr:uid="{00000000-0005-0000-0000-00007C9E0000}"/>
    <cellStyle name="Migliaia 59 4 6" xfId="7174" xr:uid="{00000000-0005-0000-0000-00007D9E0000}"/>
    <cellStyle name="Migliaia 59 4 6 2" xfId="17947" xr:uid="{00000000-0005-0000-0000-00007E9E0000}"/>
    <cellStyle name="Migliaia 59 4 6 2 2" xfId="31052" xr:uid="{00000000-0005-0000-0000-00007F9E0000}"/>
    <cellStyle name="Migliaia 59 4 6 3" xfId="21846" xr:uid="{00000000-0005-0000-0000-0000809E0000}"/>
    <cellStyle name="Migliaia 59 4 6 4" xfId="28625" xr:uid="{00000000-0005-0000-0000-0000819E0000}"/>
    <cellStyle name="Migliaia 59 4 6 5" xfId="45183" xr:uid="{00000000-0005-0000-0000-0000829E0000}"/>
    <cellStyle name="Migliaia 59 4 6 6" xfId="46940" xr:uid="{00000000-0005-0000-0000-0000839E0000}"/>
    <cellStyle name="Migliaia 59 4 6 7" xfId="49956" xr:uid="{00000000-0005-0000-0000-0000849E0000}"/>
    <cellStyle name="Migliaia 59 4 7" xfId="17394" xr:uid="{00000000-0005-0000-0000-0000859E0000}"/>
    <cellStyle name="Migliaia 59 4 7 2" xfId="31053" xr:uid="{00000000-0005-0000-0000-0000869E0000}"/>
    <cellStyle name="Migliaia 59 4 7 3" xfId="21847" xr:uid="{00000000-0005-0000-0000-0000879E0000}"/>
    <cellStyle name="Migliaia 59 4 8" xfId="31045" xr:uid="{00000000-0005-0000-0000-0000889E0000}"/>
    <cellStyle name="Migliaia 59 4 9" xfId="21839" xr:uid="{00000000-0005-0000-0000-0000899E0000}"/>
    <cellStyle name="Migliaia 59 5" xfId="694" xr:uid="{00000000-0005-0000-0000-00008A9E0000}"/>
    <cellStyle name="Migliaia 59 5 2" xfId="4626" xr:uid="{00000000-0005-0000-0000-00008B9E0000}"/>
    <cellStyle name="Migliaia 59 5 2 2" xfId="14833" xr:uid="{00000000-0005-0000-0000-00008C9E0000}"/>
    <cellStyle name="Migliaia 59 5 2 2 2" xfId="31055" xr:uid="{00000000-0005-0000-0000-00008D9E0000}"/>
    <cellStyle name="Migliaia 59 5 2 3" xfId="17397" xr:uid="{00000000-0005-0000-0000-00008E9E0000}"/>
    <cellStyle name="Migliaia 59 5 2 4" xfId="21849" xr:uid="{00000000-0005-0000-0000-00008F9E0000}"/>
    <cellStyle name="Migliaia 59 5 2 5" xfId="13174" xr:uid="{00000000-0005-0000-0000-0000909E0000}"/>
    <cellStyle name="Migliaia 59 5 3" xfId="7760" xr:uid="{00000000-0005-0000-0000-0000919E0000}"/>
    <cellStyle name="Migliaia 59 5 3 2" xfId="31056" xr:uid="{00000000-0005-0000-0000-0000929E0000}"/>
    <cellStyle name="Migliaia 59 5 3 3" xfId="21850" xr:uid="{00000000-0005-0000-0000-0000939E0000}"/>
    <cellStyle name="Migliaia 59 5 4" xfId="7176" xr:uid="{00000000-0005-0000-0000-0000949E0000}"/>
    <cellStyle name="Migliaia 59 5 4 2" xfId="17949" xr:uid="{00000000-0005-0000-0000-0000959E0000}"/>
    <cellStyle name="Migliaia 59 5 4 2 2" xfId="31057" xr:uid="{00000000-0005-0000-0000-0000969E0000}"/>
    <cellStyle name="Migliaia 59 5 4 3" xfId="21851" xr:uid="{00000000-0005-0000-0000-0000979E0000}"/>
    <cellStyle name="Migliaia 59 5 4 4" xfId="43319" xr:uid="{00000000-0005-0000-0000-0000989E0000}"/>
    <cellStyle name="Migliaia 59 5 4 5" xfId="45184" xr:uid="{00000000-0005-0000-0000-0000999E0000}"/>
    <cellStyle name="Migliaia 59 5 4 6" xfId="46942" xr:uid="{00000000-0005-0000-0000-00009A9E0000}"/>
    <cellStyle name="Migliaia 59 5 4 7" xfId="49958" xr:uid="{00000000-0005-0000-0000-00009B9E0000}"/>
    <cellStyle name="Migliaia 59 5 5" xfId="17396" xr:uid="{00000000-0005-0000-0000-00009C9E0000}"/>
    <cellStyle name="Migliaia 59 5 5 2" xfId="31058" xr:uid="{00000000-0005-0000-0000-00009D9E0000}"/>
    <cellStyle name="Migliaia 59 5 5 3" xfId="21852" xr:uid="{00000000-0005-0000-0000-00009E9E0000}"/>
    <cellStyle name="Migliaia 59 5 5 4" xfId="45185" xr:uid="{00000000-0005-0000-0000-00009F9E0000}"/>
    <cellStyle name="Migliaia 59 5 6" xfId="21853" xr:uid="{00000000-0005-0000-0000-0000A09E0000}"/>
    <cellStyle name="Migliaia 59 5 6 2" xfId="31059" xr:uid="{00000000-0005-0000-0000-0000A19E0000}"/>
    <cellStyle name="Migliaia 59 5 7" xfId="31054" xr:uid="{00000000-0005-0000-0000-0000A29E0000}"/>
    <cellStyle name="Migliaia 59 5 8" xfId="21848" xr:uid="{00000000-0005-0000-0000-0000A39E0000}"/>
    <cellStyle name="Migliaia 59 5 9" xfId="2652" xr:uid="{00000000-0005-0000-0000-0000A49E0000}"/>
    <cellStyle name="Migliaia 59 6" xfId="2647" xr:uid="{00000000-0005-0000-0000-0000A59E0000}"/>
    <cellStyle name="Migliaia 59 6 2" xfId="4621" xr:uid="{00000000-0005-0000-0000-0000A69E0000}"/>
    <cellStyle name="Migliaia 59 6 2 2" xfId="6097" xr:uid="{00000000-0005-0000-0000-0000A79E0000}"/>
    <cellStyle name="Migliaia 59 6 2 3" xfId="14426" xr:uid="{00000000-0005-0000-0000-0000A89E0000}"/>
    <cellStyle name="Migliaia 59 6 2 4" xfId="17399" xr:uid="{00000000-0005-0000-0000-0000A99E0000}"/>
    <cellStyle name="Migliaia 59 6 2 5" xfId="28769" xr:uid="{00000000-0005-0000-0000-0000AA9E0000}"/>
    <cellStyle name="Migliaia 59 6 2 6" xfId="13176" xr:uid="{00000000-0005-0000-0000-0000AB9E0000}"/>
    <cellStyle name="Migliaia 59 6 3" xfId="5849" xr:uid="{00000000-0005-0000-0000-0000AC9E0000}"/>
    <cellStyle name="Migliaia 59 6 3 2" xfId="31790" xr:uid="{00000000-0005-0000-0000-0000AD9E0000}"/>
    <cellStyle name="Migliaia 59 6 3 2 2" xfId="36950" xr:uid="{00000000-0005-0000-0000-0000AE9E0000}"/>
    <cellStyle name="Migliaia 59 6 3 2 3" xfId="42252" xr:uid="{00000000-0005-0000-0000-0000AF9E0000}"/>
    <cellStyle name="Migliaia 59 6 3 3" xfId="34299" xr:uid="{00000000-0005-0000-0000-0000B09E0000}"/>
    <cellStyle name="Migliaia 59 6 3 4" xfId="39601" xr:uid="{00000000-0005-0000-0000-0000B19E0000}"/>
    <cellStyle name="Migliaia 59 6 4" xfId="17398" xr:uid="{00000000-0005-0000-0000-0000B29E0000}"/>
    <cellStyle name="Migliaia 59 6 4 2" xfId="31060" xr:uid="{00000000-0005-0000-0000-0000B39E0000}"/>
    <cellStyle name="Migliaia 59 6 5" xfId="21854" xr:uid="{00000000-0005-0000-0000-0000B49E0000}"/>
    <cellStyle name="Migliaia 59 6 6" xfId="13175" xr:uid="{00000000-0005-0000-0000-0000B59E0000}"/>
    <cellStyle name="Migliaia 59 7" xfId="4175" xr:uid="{00000000-0005-0000-0000-0000B69E0000}"/>
    <cellStyle name="Migliaia 59 7 2" xfId="10645" xr:uid="{00000000-0005-0000-0000-0000B79E0000}"/>
    <cellStyle name="Migliaia 59 7 2 2" xfId="31791" xr:uid="{00000000-0005-0000-0000-0000B89E0000}"/>
    <cellStyle name="Migliaia 59 7 2 2 2" xfId="36951" xr:uid="{00000000-0005-0000-0000-0000B99E0000}"/>
    <cellStyle name="Migliaia 59 7 2 2 3" xfId="42253" xr:uid="{00000000-0005-0000-0000-0000BA9E0000}"/>
    <cellStyle name="Migliaia 59 7 2 3" xfId="34300" xr:uid="{00000000-0005-0000-0000-0000BB9E0000}"/>
    <cellStyle name="Migliaia 59 7 2 4" xfId="39602" xr:uid="{00000000-0005-0000-0000-0000BC9E0000}"/>
    <cellStyle name="Migliaia 59 7 3" xfId="17400" xr:uid="{00000000-0005-0000-0000-0000BD9E0000}"/>
    <cellStyle name="Migliaia 59 7 3 2" xfId="31061" xr:uid="{00000000-0005-0000-0000-0000BE9E0000}"/>
    <cellStyle name="Migliaia 59 7 4" xfId="21855" xr:uid="{00000000-0005-0000-0000-0000BF9E0000}"/>
    <cellStyle name="Migliaia 59 7 5" xfId="13177" xr:uid="{00000000-0005-0000-0000-0000C09E0000}"/>
    <cellStyle name="Migliaia 59 8" xfId="3777" xr:uid="{00000000-0005-0000-0000-0000C19E0000}"/>
    <cellStyle name="Migliaia 59 8 2" xfId="10350" xr:uid="{00000000-0005-0000-0000-0000C29E0000}"/>
    <cellStyle name="Migliaia 59 8 2 2" xfId="31792" xr:uid="{00000000-0005-0000-0000-0000C39E0000}"/>
    <cellStyle name="Migliaia 59 8 2 2 2" xfId="36952" xr:uid="{00000000-0005-0000-0000-0000C49E0000}"/>
    <cellStyle name="Migliaia 59 8 2 2 3" xfId="42254" xr:uid="{00000000-0005-0000-0000-0000C59E0000}"/>
    <cellStyle name="Migliaia 59 8 2 3" xfId="34301" xr:uid="{00000000-0005-0000-0000-0000C69E0000}"/>
    <cellStyle name="Migliaia 59 8 2 4" xfId="39603" xr:uid="{00000000-0005-0000-0000-0000C79E0000}"/>
    <cellStyle name="Migliaia 59 8 3" xfId="17401" xr:uid="{00000000-0005-0000-0000-0000C89E0000}"/>
    <cellStyle name="Migliaia 59 8 3 2" xfId="31062" xr:uid="{00000000-0005-0000-0000-0000C99E0000}"/>
    <cellStyle name="Migliaia 59 8 4" xfId="21856" xr:uid="{00000000-0005-0000-0000-0000CA9E0000}"/>
    <cellStyle name="Migliaia 59 8 5" xfId="13178" xr:uid="{00000000-0005-0000-0000-0000CB9E0000}"/>
    <cellStyle name="Migliaia 59 9" xfId="13547" xr:uid="{00000000-0005-0000-0000-0000CC9E0000}"/>
    <cellStyle name="Migliaia 59 9 2" xfId="31063" xr:uid="{00000000-0005-0000-0000-0000CD9E0000}"/>
    <cellStyle name="Migliaia 59 9 3" xfId="21857" xr:uid="{00000000-0005-0000-0000-0000CE9E0000}"/>
    <cellStyle name="Migliaia 6" xfId="695" xr:uid="{00000000-0005-0000-0000-0000CF9E0000}"/>
    <cellStyle name="Migliaia 6 10" xfId="17402" xr:uid="{00000000-0005-0000-0000-0000D09E0000}"/>
    <cellStyle name="Migliaia 6 10 2" xfId="31064" xr:uid="{00000000-0005-0000-0000-0000D19E0000}"/>
    <cellStyle name="Migliaia 6 11" xfId="21858" xr:uid="{00000000-0005-0000-0000-0000D29E0000}"/>
    <cellStyle name="Migliaia 6 12" xfId="1946" xr:uid="{00000000-0005-0000-0000-0000D39E0000}"/>
    <cellStyle name="Migliaia 6 2" xfId="696" xr:uid="{00000000-0005-0000-0000-0000D49E0000}"/>
    <cellStyle name="Migliaia 6 2 2" xfId="2654" xr:uid="{00000000-0005-0000-0000-0000D59E0000}"/>
    <cellStyle name="Migliaia 6 2 2 2" xfId="4628" xr:uid="{00000000-0005-0000-0000-0000D69E0000}"/>
    <cellStyle name="Migliaia 6 2 2 2 2" xfId="10722" xr:uid="{00000000-0005-0000-0000-0000D79E0000}"/>
    <cellStyle name="Migliaia 6 2 2 2 2 2" xfId="31067" xr:uid="{00000000-0005-0000-0000-0000D89E0000}"/>
    <cellStyle name="Migliaia 6 2 2 2 3" xfId="14834" xr:uid="{00000000-0005-0000-0000-0000D99E0000}"/>
    <cellStyle name="Migliaia 6 2 2 2 4" xfId="17405" xr:uid="{00000000-0005-0000-0000-0000DA9E0000}"/>
    <cellStyle name="Migliaia 6 2 2 2 5" xfId="21861" xr:uid="{00000000-0005-0000-0000-0000DB9E0000}"/>
    <cellStyle name="Migliaia 6 2 2 2 6" xfId="13179" xr:uid="{00000000-0005-0000-0000-0000DC9E0000}"/>
    <cellStyle name="Migliaia 6 2 2 3" xfId="7947" xr:uid="{00000000-0005-0000-0000-0000DD9E0000}"/>
    <cellStyle name="Migliaia 6 2 2 3 2" xfId="31793" xr:uid="{00000000-0005-0000-0000-0000DE9E0000}"/>
    <cellStyle name="Migliaia 6 2 2 3 2 2" xfId="36953" xr:uid="{00000000-0005-0000-0000-0000DF9E0000}"/>
    <cellStyle name="Migliaia 6 2 2 3 2 3" xfId="42255" xr:uid="{00000000-0005-0000-0000-0000E09E0000}"/>
    <cellStyle name="Migliaia 6 2 2 3 3" xfId="34302" xr:uid="{00000000-0005-0000-0000-0000E19E0000}"/>
    <cellStyle name="Migliaia 6 2 2 3 4" xfId="39604" xr:uid="{00000000-0005-0000-0000-0000E29E0000}"/>
    <cellStyle name="Migliaia 6 2 2 4" xfId="7177" xr:uid="{00000000-0005-0000-0000-0000E39E0000}"/>
    <cellStyle name="Migliaia 6 2 2 4 2" xfId="17950" xr:uid="{00000000-0005-0000-0000-0000E49E0000}"/>
    <cellStyle name="Migliaia 6 2 2 4 3" xfId="31066" xr:uid="{00000000-0005-0000-0000-0000E59E0000}"/>
    <cellStyle name="Migliaia 6 2 2 4 4" xfId="44468" xr:uid="{00000000-0005-0000-0000-0000E69E0000}"/>
    <cellStyle name="Migliaia 6 2 2 4 5" xfId="46943" xr:uid="{00000000-0005-0000-0000-0000E79E0000}"/>
    <cellStyle name="Migliaia 6 2 2 4 6" xfId="49959" xr:uid="{00000000-0005-0000-0000-0000E89E0000}"/>
    <cellStyle name="Migliaia 6 2 2 5" xfId="17404" xr:uid="{00000000-0005-0000-0000-0000E99E0000}"/>
    <cellStyle name="Migliaia 6 2 2 6" xfId="21860" xr:uid="{00000000-0005-0000-0000-0000EA9E0000}"/>
    <cellStyle name="Migliaia 6 2 3" xfId="4179" xr:uid="{00000000-0005-0000-0000-0000EB9E0000}"/>
    <cellStyle name="Migliaia 6 2 3 2" xfId="10649" xr:uid="{00000000-0005-0000-0000-0000EC9E0000}"/>
    <cellStyle name="Migliaia 6 2 3 2 2" xfId="31794" xr:uid="{00000000-0005-0000-0000-0000ED9E0000}"/>
    <cellStyle name="Migliaia 6 2 3 2 2 2" xfId="36954" xr:uid="{00000000-0005-0000-0000-0000EE9E0000}"/>
    <cellStyle name="Migliaia 6 2 3 2 2 3" xfId="42256" xr:uid="{00000000-0005-0000-0000-0000EF9E0000}"/>
    <cellStyle name="Migliaia 6 2 3 2 3" xfId="34303" xr:uid="{00000000-0005-0000-0000-0000F09E0000}"/>
    <cellStyle name="Migliaia 6 2 3 2 4" xfId="39605" xr:uid="{00000000-0005-0000-0000-0000F19E0000}"/>
    <cellStyle name="Migliaia 6 2 3 3" xfId="17406" xr:uid="{00000000-0005-0000-0000-0000F29E0000}"/>
    <cellStyle name="Migliaia 6 2 3 3 2" xfId="31068" xr:uid="{00000000-0005-0000-0000-0000F39E0000}"/>
    <cellStyle name="Migliaia 6 2 3 4" xfId="21862" xr:uid="{00000000-0005-0000-0000-0000F49E0000}"/>
    <cellStyle name="Migliaia 6 2 3 5" xfId="13180" xr:uid="{00000000-0005-0000-0000-0000F59E0000}"/>
    <cellStyle name="Migliaia 6 2 4" xfId="3782" xr:uid="{00000000-0005-0000-0000-0000F69E0000}"/>
    <cellStyle name="Migliaia 6 2 4 2" xfId="10354" xr:uid="{00000000-0005-0000-0000-0000F79E0000}"/>
    <cellStyle name="Migliaia 6 2 4 2 2" xfId="31069" xr:uid="{00000000-0005-0000-0000-0000F89E0000}"/>
    <cellStyle name="Migliaia 6 2 4 3" xfId="14992" xr:uid="{00000000-0005-0000-0000-0000F99E0000}"/>
    <cellStyle name="Migliaia 6 2 4 4" xfId="17407" xr:uid="{00000000-0005-0000-0000-0000FA9E0000}"/>
    <cellStyle name="Migliaia 6 2 4 5" xfId="21863" xr:uid="{00000000-0005-0000-0000-0000FB9E0000}"/>
    <cellStyle name="Migliaia 6 2 4 6" xfId="13181" xr:uid="{00000000-0005-0000-0000-0000FC9E0000}"/>
    <cellStyle name="Migliaia 6 2 5" xfId="9462" xr:uid="{00000000-0005-0000-0000-0000FD9E0000}"/>
    <cellStyle name="Migliaia 6 2 5 2" xfId="31070" xr:uid="{00000000-0005-0000-0000-0000FE9E0000}"/>
    <cellStyle name="Migliaia 6 2 5 3" xfId="21864" xr:uid="{00000000-0005-0000-0000-0000FF9E0000}"/>
    <cellStyle name="Migliaia 6 2 6" xfId="17403" xr:uid="{00000000-0005-0000-0000-0000009F0000}"/>
    <cellStyle name="Migliaia 6 2 6 2" xfId="31071" xr:uid="{00000000-0005-0000-0000-0000019F0000}"/>
    <cellStyle name="Migliaia 6 2 6 3" xfId="21865" xr:uid="{00000000-0005-0000-0000-0000029F0000}"/>
    <cellStyle name="Migliaia 6 2 7" xfId="31065" xr:uid="{00000000-0005-0000-0000-0000039F0000}"/>
    <cellStyle name="Migliaia 6 2 8" xfId="21859" xr:uid="{00000000-0005-0000-0000-0000049F0000}"/>
    <cellStyle name="Migliaia 6 2 9" xfId="1947" xr:uid="{00000000-0005-0000-0000-0000059F0000}"/>
    <cellStyle name="Migliaia 6 3" xfId="697" xr:uid="{00000000-0005-0000-0000-0000069F0000}"/>
    <cellStyle name="Migliaia 6 3 10" xfId="21866" xr:uid="{00000000-0005-0000-0000-0000079F0000}"/>
    <cellStyle name="Migliaia 6 3 11" xfId="13182" xr:uid="{00000000-0005-0000-0000-0000089F0000}"/>
    <cellStyle name="Migliaia 6 3 12" xfId="1948" xr:uid="{00000000-0005-0000-0000-0000099F0000}"/>
    <cellStyle name="Migliaia 6 3 2" xfId="698" xr:uid="{00000000-0005-0000-0000-00000A9F0000}"/>
    <cellStyle name="Migliaia 6 3 2 2" xfId="4630" xr:uid="{00000000-0005-0000-0000-00000B9F0000}"/>
    <cellStyle name="Migliaia 6 3 2 2 2" xfId="8410" xr:uid="{00000000-0005-0000-0000-00000C9F0000}"/>
    <cellStyle name="Migliaia 6 3 2 2 2 2" xfId="14835" xr:uid="{00000000-0005-0000-0000-00000D9F0000}"/>
    <cellStyle name="Migliaia 6 3 2 2 2 2 2" xfId="18203" xr:uid="{00000000-0005-0000-0000-00000E9F0000}"/>
    <cellStyle name="Migliaia 6 3 2 2 2 2 3" xfId="31075" xr:uid="{00000000-0005-0000-0000-00000F9F0000}"/>
    <cellStyle name="Migliaia 6 3 2 2 2 3" xfId="21869" xr:uid="{00000000-0005-0000-0000-0000109F0000}"/>
    <cellStyle name="Migliaia 6 3 2 2 2 4" xfId="42898" xr:uid="{00000000-0005-0000-0000-0000119F0000}"/>
    <cellStyle name="Migliaia 6 3 2 2 2 5" xfId="47209" xr:uid="{00000000-0005-0000-0000-0000129F0000}"/>
    <cellStyle name="Migliaia 6 3 2 2 2 6" xfId="50225" xr:uid="{00000000-0005-0000-0000-0000139F0000}"/>
    <cellStyle name="Migliaia 6 3 2 2 2 7" xfId="14002" xr:uid="{00000000-0005-0000-0000-0000149F0000}"/>
    <cellStyle name="Migliaia 6 3 2 2 3" xfId="8506" xr:uid="{00000000-0005-0000-0000-0000159F0000}"/>
    <cellStyle name="Migliaia 6 3 2 2 3 2" xfId="31074" xr:uid="{00000000-0005-0000-0000-0000169F0000}"/>
    <cellStyle name="Migliaia 6 3 2 2 4" xfId="7178" xr:uid="{00000000-0005-0000-0000-0000179F0000}"/>
    <cellStyle name="Migliaia 6 3 2 2 4 2" xfId="17951" xr:uid="{00000000-0005-0000-0000-0000189F0000}"/>
    <cellStyle name="Migliaia 6 3 2 2 4 3" xfId="43715" xr:uid="{00000000-0005-0000-0000-0000199F0000}"/>
    <cellStyle name="Migliaia 6 3 2 2 4 4" xfId="46944" xr:uid="{00000000-0005-0000-0000-00001A9F0000}"/>
    <cellStyle name="Migliaia 6 3 2 2 4 5" xfId="49960" xr:uid="{00000000-0005-0000-0000-00001B9F0000}"/>
    <cellStyle name="Migliaia 6 3 2 2 5" xfId="17410" xr:uid="{00000000-0005-0000-0000-00001C9F0000}"/>
    <cellStyle name="Migliaia 6 3 2 2 6" xfId="21868" xr:uid="{00000000-0005-0000-0000-00001D9F0000}"/>
    <cellStyle name="Migliaia 6 3 2 3" xfId="3784" xr:uid="{00000000-0005-0000-0000-00001E9F0000}"/>
    <cellStyle name="Migliaia 6 3 2 3 2" xfId="7962" xr:uid="{00000000-0005-0000-0000-00001F9F0000}"/>
    <cellStyle name="Migliaia 6 3 2 3 2 2" xfId="31076" xr:uid="{00000000-0005-0000-0000-0000209F0000}"/>
    <cellStyle name="Migliaia 6 3 2 3 3" xfId="8411" xr:uid="{00000000-0005-0000-0000-0000219F0000}"/>
    <cellStyle name="Migliaia 6 3 2 3 4" xfId="17411" xr:uid="{00000000-0005-0000-0000-0000229F0000}"/>
    <cellStyle name="Migliaia 6 3 2 3 5" xfId="21870" xr:uid="{00000000-0005-0000-0000-0000239F0000}"/>
    <cellStyle name="Migliaia 6 3 2 3 6" xfId="13183" xr:uid="{00000000-0005-0000-0000-0000249F0000}"/>
    <cellStyle name="Migliaia 6 3 2 4" xfId="7761" xr:uid="{00000000-0005-0000-0000-0000259F0000}"/>
    <cellStyle name="Migliaia 6 3 2 4 2" xfId="14419" xr:uid="{00000000-0005-0000-0000-0000269F0000}"/>
    <cellStyle name="Migliaia 6 3 2 4 2 2" xfId="31077" xr:uid="{00000000-0005-0000-0000-0000279F0000}"/>
    <cellStyle name="Migliaia 6 3 2 4 3" xfId="21871" xr:uid="{00000000-0005-0000-0000-0000289F0000}"/>
    <cellStyle name="Migliaia 6 3 2 4 4" xfId="13550" xr:uid="{00000000-0005-0000-0000-0000299F0000}"/>
    <cellStyle name="Migliaia 6 3 2 5" xfId="13565" xr:uid="{00000000-0005-0000-0000-00002A9F0000}"/>
    <cellStyle name="Migliaia 6 3 2 5 2" xfId="31078" xr:uid="{00000000-0005-0000-0000-00002B9F0000}"/>
    <cellStyle name="Migliaia 6 3 2 5 3" xfId="21872" xr:uid="{00000000-0005-0000-0000-00002C9F0000}"/>
    <cellStyle name="Migliaia 6 3 2 6" xfId="17409" xr:uid="{00000000-0005-0000-0000-00002D9F0000}"/>
    <cellStyle name="Migliaia 6 3 2 6 2" xfId="31079" xr:uid="{00000000-0005-0000-0000-00002E9F0000}"/>
    <cellStyle name="Migliaia 6 3 2 6 3" xfId="21873" xr:uid="{00000000-0005-0000-0000-00002F9F0000}"/>
    <cellStyle name="Migliaia 6 3 2 7" xfId="31073" xr:uid="{00000000-0005-0000-0000-0000309F0000}"/>
    <cellStyle name="Migliaia 6 3 2 8" xfId="21867" xr:uid="{00000000-0005-0000-0000-0000319F0000}"/>
    <cellStyle name="Migliaia 6 3 2 9" xfId="2656" xr:uid="{00000000-0005-0000-0000-0000329F0000}"/>
    <cellStyle name="Migliaia 6 3 3" xfId="2655" xr:uid="{00000000-0005-0000-0000-0000339F0000}"/>
    <cellStyle name="Migliaia 6 3 3 2" xfId="4629" xr:uid="{00000000-0005-0000-0000-0000349F0000}"/>
    <cellStyle name="Migliaia 6 3 3 2 2" xfId="6100" xr:uid="{00000000-0005-0000-0000-0000359F0000}"/>
    <cellStyle name="Migliaia 6 3 3 2 2 2" xfId="31081" xr:uid="{00000000-0005-0000-0000-0000369F0000}"/>
    <cellStyle name="Migliaia 6 3 3 2 3" xfId="14579" xr:uid="{00000000-0005-0000-0000-0000379F0000}"/>
    <cellStyle name="Migliaia 6 3 3 2 4" xfId="17413" xr:uid="{00000000-0005-0000-0000-0000389F0000}"/>
    <cellStyle name="Migliaia 6 3 3 2 5" xfId="21875" xr:uid="{00000000-0005-0000-0000-0000399F0000}"/>
    <cellStyle name="Migliaia 6 3 3 2 6" xfId="13185" xr:uid="{00000000-0005-0000-0000-00003A9F0000}"/>
    <cellStyle name="Migliaia 6 3 3 3" xfId="5852" xr:uid="{00000000-0005-0000-0000-00003B9F0000}"/>
    <cellStyle name="Migliaia 6 3 3 3 2" xfId="31082" xr:uid="{00000000-0005-0000-0000-00003C9F0000}"/>
    <cellStyle name="Migliaia 6 3 3 3 3" xfId="21876" xr:uid="{00000000-0005-0000-0000-00003D9F0000}"/>
    <cellStyle name="Migliaia 6 3 3 4" xfId="17412" xr:uid="{00000000-0005-0000-0000-00003E9F0000}"/>
    <cellStyle name="Migliaia 6 3 3 4 2" xfId="31083" xr:uid="{00000000-0005-0000-0000-00003F9F0000}"/>
    <cellStyle name="Migliaia 6 3 3 4 3" xfId="21877" xr:uid="{00000000-0005-0000-0000-0000409F0000}"/>
    <cellStyle name="Migliaia 6 3 3 4 4" xfId="45186" xr:uid="{00000000-0005-0000-0000-0000419F0000}"/>
    <cellStyle name="Migliaia 6 3 3 5" xfId="21878" xr:uid="{00000000-0005-0000-0000-0000429F0000}"/>
    <cellStyle name="Migliaia 6 3 3 5 2" xfId="31084" xr:uid="{00000000-0005-0000-0000-0000439F0000}"/>
    <cellStyle name="Migliaia 6 3 3 5 3" xfId="45187" xr:uid="{00000000-0005-0000-0000-0000449F0000}"/>
    <cellStyle name="Migliaia 6 3 3 6" xfId="31080" xr:uid="{00000000-0005-0000-0000-0000459F0000}"/>
    <cellStyle name="Migliaia 6 3 3 7" xfId="21874" xr:uid="{00000000-0005-0000-0000-0000469F0000}"/>
    <cellStyle name="Migliaia 6 3 3 8" xfId="13184" xr:uid="{00000000-0005-0000-0000-0000479F0000}"/>
    <cellStyle name="Migliaia 6 3 4" xfId="3320" xr:uid="{00000000-0005-0000-0000-0000489F0000}"/>
    <cellStyle name="Migliaia 6 3 4 2" xfId="4830" xr:uid="{00000000-0005-0000-0000-0000499F0000}"/>
    <cellStyle name="Migliaia 6 3 4 2 2" xfId="10782" xr:uid="{00000000-0005-0000-0000-00004A9F0000}"/>
    <cellStyle name="Migliaia 6 3 4 2 3" xfId="14871" xr:uid="{00000000-0005-0000-0000-00004B9F0000}"/>
    <cellStyle name="Migliaia 6 3 4 2 4" xfId="17415" xr:uid="{00000000-0005-0000-0000-00004C9F0000}"/>
    <cellStyle name="Migliaia 6 3 4 2 5" xfId="28770" xr:uid="{00000000-0005-0000-0000-00004D9F0000}"/>
    <cellStyle name="Migliaia 6 3 4 2 6" xfId="13187" xr:uid="{00000000-0005-0000-0000-00004E9F0000}"/>
    <cellStyle name="Migliaia 6 3 4 3" xfId="10030" xr:uid="{00000000-0005-0000-0000-00004F9F0000}"/>
    <cellStyle name="Migliaia 6 3 4 3 2" xfId="31795" xr:uid="{00000000-0005-0000-0000-0000509F0000}"/>
    <cellStyle name="Migliaia 6 3 4 3 2 2" xfId="36955" xr:uid="{00000000-0005-0000-0000-0000519F0000}"/>
    <cellStyle name="Migliaia 6 3 4 3 2 3" xfId="42257" xr:uid="{00000000-0005-0000-0000-0000529F0000}"/>
    <cellStyle name="Migliaia 6 3 4 3 3" xfId="34304" xr:uid="{00000000-0005-0000-0000-0000539F0000}"/>
    <cellStyle name="Migliaia 6 3 4 3 4" xfId="39606" xr:uid="{00000000-0005-0000-0000-0000549F0000}"/>
    <cellStyle name="Migliaia 6 3 4 4" xfId="17414" xr:uid="{00000000-0005-0000-0000-0000559F0000}"/>
    <cellStyle name="Migliaia 6 3 4 4 2" xfId="31085" xr:uid="{00000000-0005-0000-0000-0000569F0000}"/>
    <cellStyle name="Migliaia 6 3 4 5" xfId="21879" xr:uid="{00000000-0005-0000-0000-0000579F0000}"/>
    <cellStyle name="Migliaia 6 3 4 6" xfId="13186" xr:uid="{00000000-0005-0000-0000-0000589F0000}"/>
    <cellStyle name="Migliaia 6 3 5" xfId="4180" xr:uid="{00000000-0005-0000-0000-0000599F0000}"/>
    <cellStyle name="Migliaia 6 3 5 2" xfId="10650" xr:uid="{00000000-0005-0000-0000-00005A9F0000}"/>
    <cellStyle name="Migliaia 6 3 5 2 2" xfId="31796" xr:uid="{00000000-0005-0000-0000-00005B9F0000}"/>
    <cellStyle name="Migliaia 6 3 5 2 2 2" xfId="36956" xr:uid="{00000000-0005-0000-0000-00005C9F0000}"/>
    <cellStyle name="Migliaia 6 3 5 2 2 3" xfId="42258" xr:uid="{00000000-0005-0000-0000-00005D9F0000}"/>
    <cellStyle name="Migliaia 6 3 5 2 3" xfId="34305" xr:uid="{00000000-0005-0000-0000-00005E9F0000}"/>
    <cellStyle name="Migliaia 6 3 5 2 4" xfId="39607" xr:uid="{00000000-0005-0000-0000-00005F9F0000}"/>
    <cellStyle name="Migliaia 6 3 5 3" xfId="17416" xr:uid="{00000000-0005-0000-0000-0000609F0000}"/>
    <cellStyle name="Migliaia 6 3 5 3 2" xfId="31086" xr:uid="{00000000-0005-0000-0000-0000619F0000}"/>
    <cellStyle name="Migliaia 6 3 5 4" xfId="21880" xr:uid="{00000000-0005-0000-0000-0000629F0000}"/>
    <cellStyle name="Migliaia 6 3 5 5" xfId="13188" xr:uid="{00000000-0005-0000-0000-0000639F0000}"/>
    <cellStyle name="Migliaia 6 3 6" xfId="3783" xr:uid="{00000000-0005-0000-0000-0000649F0000}"/>
    <cellStyle name="Migliaia 6 3 6 2" xfId="10355" xr:uid="{00000000-0005-0000-0000-0000659F0000}"/>
    <cellStyle name="Migliaia 6 3 6 2 2" xfId="31087" xr:uid="{00000000-0005-0000-0000-0000669F0000}"/>
    <cellStyle name="Migliaia 6 3 6 3" xfId="14991" xr:uid="{00000000-0005-0000-0000-0000679F0000}"/>
    <cellStyle name="Migliaia 6 3 6 4" xfId="17417" xr:uid="{00000000-0005-0000-0000-0000689F0000}"/>
    <cellStyle name="Migliaia 6 3 6 5" xfId="21881" xr:uid="{00000000-0005-0000-0000-0000699F0000}"/>
    <cellStyle name="Migliaia 6 3 6 6" xfId="13189" xr:uid="{00000000-0005-0000-0000-00006A9F0000}"/>
    <cellStyle name="Migliaia 6 3 7" xfId="8556" xr:uid="{00000000-0005-0000-0000-00006B9F0000}"/>
    <cellStyle name="Migliaia 6 3 7 2" xfId="31088" xr:uid="{00000000-0005-0000-0000-00006C9F0000}"/>
    <cellStyle name="Migliaia 6 3 7 3" xfId="21882" xr:uid="{00000000-0005-0000-0000-00006D9F0000}"/>
    <cellStyle name="Migliaia 6 3 8" xfId="13566" xr:uid="{00000000-0005-0000-0000-00006E9F0000}"/>
    <cellStyle name="Migliaia 6 3 8 2" xfId="31089" xr:uid="{00000000-0005-0000-0000-00006F9F0000}"/>
    <cellStyle name="Migliaia 6 3 8 3" xfId="21883" xr:uid="{00000000-0005-0000-0000-0000709F0000}"/>
    <cellStyle name="Migliaia 6 3 9" xfId="17408" xr:uid="{00000000-0005-0000-0000-0000719F0000}"/>
    <cellStyle name="Migliaia 6 3 9 2" xfId="31072" xr:uid="{00000000-0005-0000-0000-0000729F0000}"/>
    <cellStyle name="Migliaia 6 4" xfId="699" xr:uid="{00000000-0005-0000-0000-0000739F0000}"/>
    <cellStyle name="Migliaia 6 4 10" xfId="2657" xr:uid="{00000000-0005-0000-0000-0000749F0000}"/>
    <cellStyle name="Migliaia 6 4 2" xfId="4631" xr:uid="{00000000-0005-0000-0000-0000759F0000}"/>
    <cellStyle name="Migliaia 6 4 2 2" xfId="5199" xr:uid="{00000000-0005-0000-0000-0000769F0000}"/>
    <cellStyle name="Migliaia 6 4 2 2 2" xfId="31092" xr:uid="{00000000-0005-0000-0000-0000779F0000}"/>
    <cellStyle name="Migliaia 6 4 2 2 3" xfId="21886" xr:uid="{00000000-0005-0000-0000-0000789F0000}"/>
    <cellStyle name="Migliaia 6 4 2 3" xfId="8412" xr:uid="{00000000-0005-0000-0000-0000799F0000}"/>
    <cellStyle name="Migliaia 6 4 2 3 2" xfId="31093" xr:uid="{00000000-0005-0000-0000-00007A9F0000}"/>
    <cellStyle name="Migliaia 6 4 2 3 3" xfId="21887" xr:uid="{00000000-0005-0000-0000-00007B9F0000}"/>
    <cellStyle name="Migliaia 6 4 2 4" xfId="7763" xr:uid="{00000000-0005-0000-0000-00007C9F0000}"/>
    <cellStyle name="Migliaia 6 4 2 4 2" xfId="31091" xr:uid="{00000000-0005-0000-0000-00007D9F0000}"/>
    <cellStyle name="Migliaia 6 4 2 5" xfId="7180" xr:uid="{00000000-0005-0000-0000-00007E9F0000}"/>
    <cellStyle name="Migliaia 6 4 2 5 2" xfId="17953" xr:uid="{00000000-0005-0000-0000-00007F9F0000}"/>
    <cellStyle name="Migliaia 6 4 2 5 3" xfId="20787" xr:uid="{00000000-0005-0000-0000-0000809F0000}"/>
    <cellStyle name="Migliaia 6 4 2 5 4" xfId="46946" xr:uid="{00000000-0005-0000-0000-0000819F0000}"/>
    <cellStyle name="Migliaia 6 4 2 5 5" xfId="49962" xr:uid="{00000000-0005-0000-0000-0000829F0000}"/>
    <cellStyle name="Migliaia 6 4 2 6" xfId="17419" xr:uid="{00000000-0005-0000-0000-0000839F0000}"/>
    <cellStyle name="Migliaia 6 4 2 7" xfId="21885" xr:uid="{00000000-0005-0000-0000-0000849F0000}"/>
    <cellStyle name="Migliaia 6 4 3" xfId="5200" xr:uid="{00000000-0005-0000-0000-0000859F0000}"/>
    <cellStyle name="Migliaia 6 4 3 2" xfId="14580" xr:uid="{00000000-0005-0000-0000-0000869F0000}"/>
    <cellStyle name="Migliaia 6 4 3 2 2" xfId="31094" xr:uid="{00000000-0005-0000-0000-0000879F0000}"/>
    <cellStyle name="Migliaia 6 4 3 3" xfId="21888" xr:uid="{00000000-0005-0000-0000-0000889F0000}"/>
    <cellStyle name="Migliaia 6 4 3 4" xfId="13564" xr:uid="{00000000-0005-0000-0000-0000899F0000}"/>
    <cellStyle name="Migliaia 6 4 4" xfId="8413" xr:uid="{00000000-0005-0000-0000-00008A9F0000}"/>
    <cellStyle name="Migliaia 6 4 4 2" xfId="31095" xr:uid="{00000000-0005-0000-0000-00008B9F0000}"/>
    <cellStyle name="Migliaia 6 4 4 3" xfId="21889" xr:uid="{00000000-0005-0000-0000-00008C9F0000}"/>
    <cellStyle name="Migliaia 6 4 5" xfId="7762" xr:uid="{00000000-0005-0000-0000-00008D9F0000}"/>
    <cellStyle name="Migliaia 6 4 5 2" xfId="31096" xr:uid="{00000000-0005-0000-0000-00008E9F0000}"/>
    <cellStyle name="Migliaia 6 4 5 3" xfId="21890" xr:uid="{00000000-0005-0000-0000-00008F9F0000}"/>
    <cellStyle name="Migliaia 6 4 6" xfId="7179" xr:uid="{00000000-0005-0000-0000-0000909F0000}"/>
    <cellStyle name="Migliaia 6 4 6 2" xfId="17952" xr:uid="{00000000-0005-0000-0000-0000919F0000}"/>
    <cellStyle name="Migliaia 6 4 6 2 2" xfId="31097" xr:uid="{00000000-0005-0000-0000-0000929F0000}"/>
    <cellStyle name="Migliaia 6 4 6 3" xfId="21891" xr:uid="{00000000-0005-0000-0000-0000939F0000}"/>
    <cellStyle name="Migliaia 6 4 6 4" xfId="28732" xr:uid="{00000000-0005-0000-0000-0000949F0000}"/>
    <cellStyle name="Migliaia 6 4 6 5" xfId="45188" xr:uid="{00000000-0005-0000-0000-0000959F0000}"/>
    <cellStyle name="Migliaia 6 4 6 6" xfId="46945" xr:uid="{00000000-0005-0000-0000-0000969F0000}"/>
    <cellStyle name="Migliaia 6 4 6 7" xfId="49961" xr:uid="{00000000-0005-0000-0000-0000979F0000}"/>
    <cellStyle name="Migliaia 6 4 7" xfId="17418" xr:uid="{00000000-0005-0000-0000-0000989F0000}"/>
    <cellStyle name="Migliaia 6 4 7 2" xfId="31098" xr:uid="{00000000-0005-0000-0000-0000999F0000}"/>
    <cellStyle name="Migliaia 6 4 7 3" xfId="21892" xr:uid="{00000000-0005-0000-0000-00009A9F0000}"/>
    <cellStyle name="Migliaia 6 4 8" xfId="31090" xr:uid="{00000000-0005-0000-0000-00009B9F0000}"/>
    <cellStyle name="Migliaia 6 4 9" xfId="21884" xr:uid="{00000000-0005-0000-0000-00009C9F0000}"/>
    <cellStyle name="Migliaia 6 5" xfId="700" xr:uid="{00000000-0005-0000-0000-00009D9F0000}"/>
    <cellStyle name="Migliaia 6 5 2" xfId="4632" xr:uid="{00000000-0005-0000-0000-00009E9F0000}"/>
    <cellStyle name="Migliaia 6 5 2 2" xfId="14836" xr:uid="{00000000-0005-0000-0000-00009F9F0000}"/>
    <cellStyle name="Migliaia 6 5 2 2 2" xfId="31100" xr:uid="{00000000-0005-0000-0000-0000A09F0000}"/>
    <cellStyle name="Migliaia 6 5 2 3" xfId="17421" xr:uid="{00000000-0005-0000-0000-0000A19F0000}"/>
    <cellStyle name="Migliaia 6 5 2 4" xfId="21894" xr:uid="{00000000-0005-0000-0000-0000A29F0000}"/>
    <cellStyle name="Migliaia 6 5 2 5" xfId="13190" xr:uid="{00000000-0005-0000-0000-0000A39F0000}"/>
    <cellStyle name="Migliaia 6 5 3" xfId="7764" xr:uid="{00000000-0005-0000-0000-0000A49F0000}"/>
    <cellStyle name="Migliaia 6 5 3 2" xfId="31101" xr:uid="{00000000-0005-0000-0000-0000A59F0000}"/>
    <cellStyle name="Migliaia 6 5 3 3" xfId="21895" xr:uid="{00000000-0005-0000-0000-0000A69F0000}"/>
    <cellStyle name="Migliaia 6 5 4" xfId="7181" xr:uid="{00000000-0005-0000-0000-0000A79F0000}"/>
    <cellStyle name="Migliaia 6 5 4 2" xfId="17954" xr:uid="{00000000-0005-0000-0000-0000A89F0000}"/>
    <cellStyle name="Migliaia 6 5 4 2 2" xfId="31102" xr:uid="{00000000-0005-0000-0000-0000A99F0000}"/>
    <cellStyle name="Migliaia 6 5 4 3" xfId="21896" xr:uid="{00000000-0005-0000-0000-0000AA9F0000}"/>
    <cellStyle name="Migliaia 6 5 4 4" xfId="42996" xr:uid="{00000000-0005-0000-0000-0000AB9F0000}"/>
    <cellStyle name="Migliaia 6 5 4 5" xfId="45189" xr:uid="{00000000-0005-0000-0000-0000AC9F0000}"/>
    <cellStyle name="Migliaia 6 5 4 6" xfId="46947" xr:uid="{00000000-0005-0000-0000-0000AD9F0000}"/>
    <cellStyle name="Migliaia 6 5 4 7" xfId="49963" xr:uid="{00000000-0005-0000-0000-0000AE9F0000}"/>
    <cellStyle name="Migliaia 6 5 5" xfId="17420" xr:uid="{00000000-0005-0000-0000-0000AF9F0000}"/>
    <cellStyle name="Migliaia 6 5 5 2" xfId="31103" xr:uid="{00000000-0005-0000-0000-0000B09F0000}"/>
    <cellStyle name="Migliaia 6 5 5 3" xfId="21897" xr:uid="{00000000-0005-0000-0000-0000B19F0000}"/>
    <cellStyle name="Migliaia 6 5 5 4" xfId="45190" xr:uid="{00000000-0005-0000-0000-0000B29F0000}"/>
    <cellStyle name="Migliaia 6 5 6" xfId="21898" xr:uid="{00000000-0005-0000-0000-0000B39F0000}"/>
    <cellStyle name="Migliaia 6 5 6 2" xfId="31104" xr:uid="{00000000-0005-0000-0000-0000B49F0000}"/>
    <cellStyle name="Migliaia 6 5 7" xfId="31099" xr:uid="{00000000-0005-0000-0000-0000B59F0000}"/>
    <cellStyle name="Migliaia 6 5 8" xfId="21893" xr:uid="{00000000-0005-0000-0000-0000B69F0000}"/>
    <cellStyle name="Migliaia 6 5 9" xfId="2658" xr:uid="{00000000-0005-0000-0000-0000B79F0000}"/>
    <cellStyle name="Migliaia 6 6" xfId="2653" xr:uid="{00000000-0005-0000-0000-0000B89F0000}"/>
    <cellStyle name="Migliaia 6 6 2" xfId="4627" xr:uid="{00000000-0005-0000-0000-0000B99F0000}"/>
    <cellStyle name="Migliaia 6 6 2 2" xfId="6099" xr:uid="{00000000-0005-0000-0000-0000BA9F0000}"/>
    <cellStyle name="Migliaia 6 6 2 3" xfId="14903" xr:uid="{00000000-0005-0000-0000-0000BB9F0000}"/>
    <cellStyle name="Migliaia 6 6 2 4" xfId="17423" xr:uid="{00000000-0005-0000-0000-0000BC9F0000}"/>
    <cellStyle name="Migliaia 6 6 2 5" xfId="28771" xr:uid="{00000000-0005-0000-0000-0000BD9F0000}"/>
    <cellStyle name="Migliaia 6 6 2 6" xfId="13192" xr:uid="{00000000-0005-0000-0000-0000BE9F0000}"/>
    <cellStyle name="Migliaia 6 6 3" xfId="5851" xr:uid="{00000000-0005-0000-0000-0000BF9F0000}"/>
    <cellStyle name="Migliaia 6 6 3 2" xfId="31797" xr:uid="{00000000-0005-0000-0000-0000C09F0000}"/>
    <cellStyle name="Migliaia 6 6 3 2 2" xfId="36957" xr:uid="{00000000-0005-0000-0000-0000C19F0000}"/>
    <cellStyle name="Migliaia 6 6 3 2 3" xfId="42259" xr:uid="{00000000-0005-0000-0000-0000C29F0000}"/>
    <cellStyle name="Migliaia 6 6 3 3" xfId="34306" xr:uid="{00000000-0005-0000-0000-0000C39F0000}"/>
    <cellStyle name="Migliaia 6 6 3 4" xfId="39608" xr:uid="{00000000-0005-0000-0000-0000C49F0000}"/>
    <cellStyle name="Migliaia 6 6 4" xfId="17422" xr:uid="{00000000-0005-0000-0000-0000C59F0000}"/>
    <cellStyle name="Migliaia 6 6 4 2" xfId="31105" xr:uid="{00000000-0005-0000-0000-0000C69F0000}"/>
    <cellStyle name="Migliaia 6 6 5" xfId="21899" xr:uid="{00000000-0005-0000-0000-0000C79F0000}"/>
    <cellStyle name="Migliaia 6 6 6" xfId="13191" xr:uid="{00000000-0005-0000-0000-0000C89F0000}"/>
    <cellStyle name="Migliaia 6 7" xfId="4178" xr:uid="{00000000-0005-0000-0000-0000C99F0000}"/>
    <cellStyle name="Migliaia 6 7 2" xfId="10648" xr:uid="{00000000-0005-0000-0000-0000CA9F0000}"/>
    <cellStyle name="Migliaia 6 7 2 2" xfId="31798" xr:uid="{00000000-0005-0000-0000-0000CB9F0000}"/>
    <cellStyle name="Migliaia 6 7 2 2 2" xfId="36958" xr:uid="{00000000-0005-0000-0000-0000CC9F0000}"/>
    <cellStyle name="Migliaia 6 7 2 2 3" xfId="42260" xr:uid="{00000000-0005-0000-0000-0000CD9F0000}"/>
    <cellStyle name="Migliaia 6 7 2 3" xfId="34307" xr:uid="{00000000-0005-0000-0000-0000CE9F0000}"/>
    <cellStyle name="Migliaia 6 7 2 4" xfId="39609" xr:uid="{00000000-0005-0000-0000-0000CF9F0000}"/>
    <cellStyle name="Migliaia 6 7 3" xfId="17424" xr:uid="{00000000-0005-0000-0000-0000D09F0000}"/>
    <cellStyle name="Migliaia 6 7 3 2" xfId="31106" xr:uid="{00000000-0005-0000-0000-0000D19F0000}"/>
    <cellStyle name="Migliaia 6 7 4" xfId="21900" xr:uid="{00000000-0005-0000-0000-0000D29F0000}"/>
    <cellStyle name="Migliaia 6 7 5" xfId="13193" xr:uid="{00000000-0005-0000-0000-0000D39F0000}"/>
    <cellStyle name="Migliaia 6 8" xfId="3781" xr:uid="{00000000-0005-0000-0000-0000D49F0000}"/>
    <cellStyle name="Migliaia 6 8 2" xfId="10353" xr:uid="{00000000-0005-0000-0000-0000D59F0000}"/>
    <cellStyle name="Migliaia 6 8 2 2" xfId="31799" xr:uid="{00000000-0005-0000-0000-0000D69F0000}"/>
    <cellStyle name="Migliaia 6 8 2 2 2" xfId="36959" xr:uid="{00000000-0005-0000-0000-0000D79F0000}"/>
    <cellStyle name="Migliaia 6 8 2 2 3" xfId="42261" xr:uid="{00000000-0005-0000-0000-0000D89F0000}"/>
    <cellStyle name="Migliaia 6 8 2 3" xfId="34308" xr:uid="{00000000-0005-0000-0000-0000D99F0000}"/>
    <cellStyle name="Migliaia 6 8 2 4" xfId="39610" xr:uid="{00000000-0005-0000-0000-0000DA9F0000}"/>
    <cellStyle name="Migliaia 6 8 3" xfId="17425" xr:uid="{00000000-0005-0000-0000-0000DB9F0000}"/>
    <cellStyle name="Migliaia 6 8 3 2" xfId="31107" xr:uid="{00000000-0005-0000-0000-0000DC9F0000}"/>
    <cellStyle name="Migliaia 6 8 4" xfId="21901" xr:uid="{00000000-0005-0000-0000-0000DD9F0000}"/>
    <cellStyle name="Migliaia 6 8 5" xfId="13194" xr:uid="{00000000-0005-0000-0000-0000DE9F0000}"/>
    <cellStyle name="Migliaia 6 9" xfId="13549" xr:uid="{00000000-0005-0000-0000-0000DF9F0000}"/>
    <cellStyle name="Migliaia 6 9 2" xfId="31108" xr:uid="{00000000-0005-0000-0000-0000E09F0000}"/>
    <cellStyle name="Migliaia 6 9 3" xfId="21902" xr:uid="{00000000-0005-0000-0000-0000E19F0000}"/>
    <cellStyle name="Migliaia 60" xfId="701" xr:uid="{00000000-0005-0000-0000-0000E29F0000}"/>
    <cellStyle name="Migliaia 60 10" xfId="17426" xr:uid="{00000000-0005-0000-0000-0000E39F0000}"/>
    <cellStyle name="Migliaia 60 10 2" xfId="31109" xr:uid="{00000000-0005-0000-0000-0000E49F0000}"/>
    <cellStyle name="Migliaia 60 11" xfId="21903" xr:uid="{00000000-0005-0000-0000-0000E59F0000}"/>
    <cellStyle name="Migliaia 60 12" xfId="1949" xr:uid="{00000000-0005-0000-0000-0000E69F0000}"/>
    <cellStyle name="Migliaia 60 2" xfId="702" xr:uid="{00000000-0005-0000-0000-0000E79F0000}"/>
    <cellStyle name="Migliaia 60 2 2" xfId="2660" xr:uid="{00000000-0005-0000-0000-0000E89F0000}"/>
    <cellStyle name="Migliaia 60 2 2 2" xfId="4634" xr:uid="{00000000-0005-0000-0000-0000E99F0000}"/>
    <cellStyle name="Migliaia 60 2 2 2 2" xfId="10723" xr:uid="{00000000-0005-0000-0000-0000EA9F0000}"/>
    <cellStyle name="Migliaia 60 2 2 2 2 2" xfId="31112" xr:uid="{00000000-0005-0000-0000-0000EB9F0000}"/>
    <cellStyle name="Migliaia 60 2 2 2 3" xfId="14837" xr:uid="{00000000-0005-0000-0000-0000EC9F0000}"/>
    <cellStyle name="Migliaia 60 2 2 2 4" xfId="17429" xr:uid="{00000000-0005-0000-0000-0000ED9F0000}"/>
    <cellStyle name="Migliaia 60 2 2 2 5" xfId="21906" xr:uid="{00000000-0005-0000-0000-0000EE9F0000}"/>
    <cellStyle name="Migliaia 60 2 2 2 6" xfId="13195" xr:uid="{00000000-0005-0000-0000-0000EF9F0000}"/>
    <cellStyle name="Migliaia 60 2 2 3" xfId="7948" xr:uid="{00000000-0005-0000-0000-0000F09F0000}"/>
    <cellStyle name="Migliaia 60 2 2 3 2" xfId="31800" xr:uid="{00000000-0005-0000-0000-0000F19F0000}"/>
    <cellStyle name="Migliaia 60 2 2 3 2 2" xfId="36960" xr:uid="{00000000-0005-0000-0000-0000F29F0000}"/>
    <cellStyle name="Migliaia 60 2 2 3 2 3" xfId="42262" xr:uid="{00000000-0005-0000-0000-0000F39F0000}"/>
    <cellStyle name="Migliaia 60 2 2 3 3" xfId="34309" xr:uid="{00000000-0005-0000-0000-0000F49F0000}"/>
    <cellStyle name="Migliaia 60 2 2 3 4" xfId="39611" xr:uid="{00000000-0005-0000-0000-0000F59F0000}"/>
    <cellStyle name="Migliaia 60 2 2 4" xfId="7182" xr:uid="{00000000-0005-0000-0000-0000F69F0000}"/>
    <cellStyle name="Migliaia 60 2 2 4 2" xfId="17955" xr:uid="{00000000-0005-0000-0000-0000F79F0000}"/>
    <cellStyle name="Migliaia 60 2 2 4 3" xfId="31111" xr:uid="{00000000-0005-0000-0000-0000F89F0000}"/>
    <cellStyle name="Migliaia 60 2 2 4 4" xfId="43673" xr:uid="{00000000-0005-0000-0000-0000F99F0000}"/>
    <cellStyle name="Migliaia 60 2 2 4 5" xfId="46948" xr:uid="{00000000-0005-0000-0000-0000FA9F0000}"/>
    <cellStyle name="Migliaia 60 2 2 4 6" xfId="49964" xr:uid="{00000000-0005-0000-0000-0000FB9F0000}"/>
    <cellStyle name="Migliaia 60 2 2 5" xfId="17428" xr:uid="{00000000-0005-0000-0000-0000FC9F0000}"/>
    <cellStyle name="Migliaia 60 2 2 6" xfId="21905" xr:uid="{00000000-0005-0000-0000-0000FD9F0000}"/>
    <cellStyle name="Migliaia 60 2 3" xfId="4182" xr:uid="{00000000-0005-0000-0000-0000FE9F0000}"/>
    <cellStyle name="Migliaia 60 2 3 2" xfId="10652" xr:uid="{00000000-0005-0000-0000-0000FF9F0000}"/>
    <cellStyle name="Migliaia 60 2 3 2 2" xfId="31801" xr:uid="{00000000-0005-0000-0000-000000A00000}"/>
    <cellStyle name="Migliaia 60 2 3 2 2 2" xfId="36961" xr:uid="{00000000-0005-0000-0000-000001A00000}"/>
    <cellStyle name="Migliaia 60 2 3 2 2 3" xfId="42263" xr:uid="{00000000-0005-0000-0000-000002A00000}"/>
    <cellStyle name="Migliaia 60 2 3 2 3" xfId="34310" xr:uid="{00000000-0005-0000-0000-000003A00000}"/>
    <cellStyle name="Migliaia 60 2 3 2 4" xfId="39612" xr:uid="{00000000-0005-0000-0000-000004A00000}"/>
    <cellStyle name="Migliaia 60 2 3 3" xfId="17430" xr:uid="{00000000-0005-0000-0000-000005A00000}"/>
    <cellStyle name="Migliaia 60 2 3 3 2" xfId="31113" xr:uid="{00000000-0005-0000-0000-000006A00000}"/>
    <cellStyle name="Migliaia 60 2 3 4" xfId="21907" xr:uid="{00000000-0005-0000-0000-000007A00000}"/>
    <cellStyle name="Migliaia 60 2 3 5" xfId="13196" xr:uid="{00000000-0005-0000-0000-000008A00000}"/>
    <cellStyle name="Migliaia 60 2 4" xfId="3786" xr:uid="{00000000-0005-0000-0000-000009A00000}"/>
    <cellStyle name="Migliaia 60 2 4 2" xfId="10357" xr:uid="{00000000-0005-0000-0000-00000AA00000}"/>
    <cellStyle name="Migliaia 60 2 4 2 2" xfId="31114" xr:uid="{00000000-0005-0000-0000-00000BA00000}"/>
    <cellStyle name="Migliaia 60 2 4 3" xfId="14990" xr:uid="{00000000-0005-0000-0000-00000CA00000}"/>
    <cellStyle name="Migliaia 60 2 4 4" xfId="17431" xr:uid="{00000000-0005-0000-0000-00000DA00000}"/>
    <cellStyle name="Migliaia 60 2 4 5" xfId="21908" xr:uid="{00000000-0005-0000-0000-00000EA00000}"/>
    <cellStyle name="Migliaia 60 2 4 6" xfId="13197" xr:uid="{00000000-0005-0000-0000-00000FA00000}"/>
    <cellStyle name="Migliaia 60 2 5" xfId="9463" xr:uid="{00000000-0005-0000-0000-000010A00000}"/>
    <cellStyle name="Migliaia 60 2 5 2" xfId="31115" xr:uid="{00000000-0005-0000-0000-000011A00000}"/>
    <cellStyle name="Migliaia 60 2 5 3" xfId="21909" xr:uid="{00000000-0005-0000-0000-000012A00000}"/>
    <cellStyle name="Migliaia 60 2 6" xfId="17427" xr:uid="{00000000-0005-0000-0000-000013A00000}"/>
    <cellStyle name="Migliaia 60 2 6 2" xfId="31116" xr:uid="{00000000-0005-0000-0000-000014A00000}"/>
    <cellStyle name="Migliaia 60 2 6 3" xfId="21910" xr:uid="{00000000-0005-0000-0000-000015A00000}"/>
    <cellStyle name="Migliaia 60 2 7" xfId="31110" xr:uid="{00000000-0005-0000-0000-000016A00000}"/>
    <cellStyle name="Migliaia 60 2 8" xfId="21904" xr:uid="{00000000-0005-0000-0000-000017A00000}"/>
    <cellStyle name="Migliaia 60 2 9" xfId="1950" xr:uid="{00000000-0005-0000-0000-000018A00000}"/>
    <cellStyle name="Migliaia 60 3" xfId="703" xr:uid="{00000000-0005-0000-0000-000019A00000}"/>
    <cellStyle name="Migliaia 60 3 10" xfId="21911" xr:uid="{00000000-0005-0000-0000-00001AA00000}"/>
    <cellStyle name="Migliaia 60 3 11" xfId="13198" xr:uid="{00000000-0005-0000-0000-00001BA00000}"/>
    <cellStyle name="Migliaia 60 3 12" xfId="1951" xr:uid="{00000000-0005-0000-0000-00001CA00000}"/>
    <cellStyle name="Migliaia 60 3 2" xfId="704" xr:uid="{00000000-0005-0000-0000-00001DA00000}"/>
    <cellStyle name="Migliaia 60 3 2 2" xfId="4636" xr:uid="{00000000-0005-0000-0000-00001EA00000}"/>
    <cellStyle name="Migliaia 60 3 2 2 2" xfId="8414" xr:uid="{00000000-0005-0000-0000-00001FA00000}"/>
    <cellStyle name="Migliaia 60 3 2 2 2 2" xfId="14838" xr:uid="{00000000-0005-0000-0000-000020A00000}"/>
    <cellStyle name="Migliaia 60 3 2 2 2 2 2" xfId="18204" xr:uid="{00000000-0005-0000-0000-000021A00000}"/>
    <cellStyle name="Migliaia 60 3 2 2 2 2 3" xfId="31120" xr:uid="{00000000-0005-0000-0000-000022A00000}"/>
    <cellStyle name="Migliaia 60 3 2 2 2 3" xfId="21914" xr:uid="{00000000-0005-0000-0000-000023A00000}"/>
    <cellStyle name="Migliaia 60 3 2 2 2 4" xfId="43038" xr:uid="{00000000-0005-0000-0000-000024A00000}"/>
    <cellStyle name="Migliaia 60 3 2 2 2 5" xfId="47210" xr:uid="{00000000-0005-0000-0000-000025A00000}"/>
    <cellStyle name="Migliaia 60 3 2 2 2 6" xfId="50226" xr:uid="{00000000-0005-0000-0000-000026A00000}"/>
    <cellStyle name="Migliaia 60 3 2 2 2 7" xfId="14003" xr:uid="{00000000-0005-0000-0000-000027A00000}"/>
    <cellStyle name="Migliaia 60 3 2 2 3" xfId="8505" xr:uid="{00000000-0005-0000-0000-000028A00000}"/>
    <cellStyle name="Migliaia 60 3 2 2 3 2" xfId="31119" xr:uid="{00000000-0005-0000-0000-000029A00000}"/>
    <cellStyle name="Migliaia 60 3 2 2 4" xfId="7183" xr:uid="{00000000-0005-0000-0000-00002AA00000}"/>
    <cellStyle name="Migliaia 60 3 2 2 4 2" xfId="17956" xr:uid="{00000000-0005-0000-0000-00002BA00000}"/>
    <cellStyle name="Migliaia 60 3 2 2 4 3" xfId="20519" xr:uid="{00000000-0005-0000-0000-00002CA00000}"/>
    <cellStyle name="Migliaia 60 3 2 2 4 4" xfId="46949" xr:uid="{00000000-0005-0000-0000-00002DA00000}"/>
    <cellStyle name="Migliaia 60 3 2 2 4 5" xfId="49965" xr:uid="{00000000-0005-0000-0000-00002EA00000}"/>
    <cellStyle name="Migliaia 60 3 2 2 5" xfId="17434" xr:uid="{00000000-0005-0000-0000-00002FA00000}"/>
    <cellStyle name="Migliaia 60 3 2 2 6" xfId="21913" xr:uid="{00000000-0005-0000-0000-000030A00000}"/>
    <cellStyle name="Migliaia 60 3 2 3" xfId="3788" xr:uid="{00000000-0005-0000-0000-000031A00000}"/>
    <cellStyle name="Migliaia 60 3 2 3 2" xfId="8523" xr:uid="{00000000-0005-0000-0000-000032A00000}"/>
    <cellStyle name="Migliaia 60 3 2 3 2 2" xfId="31121" xr:uid="{00000000-0005-0000-0000-000033A00000}"/>
    <cellStyle name="Migliaia 60 3 2 3 3" xfId="8415" xr:uid="{00000000-0005-0000-0000-000034A00000}"/>
    <cellStyle name="Migliaia 60 3 2 3 4" xfId="17435" xr:uid="{00000000-0005-0000-0000-000035A00000}"/>
    <cellStyle name="Migliaia 60 3 2 3 5" xfId="21915" xr:uid="{00000000-0005-0000-0000-000036A00000}"/>
    <cellStyle name="Migliaia 60 3 2 3 6" xfId="13199" xr:uid="{00000000-0005-0000-0000-000037A00000}"/>
    <cellStyle name="Migliaia 60 3 2 4" xfId="7765" xr:uid="{00000000-0005-0000-0000-000038A00000}"/>
    <cellStyle name="Migliaia 60 3 2 4 2" xfId="14420" xr:uid="{00000000-0005-0000-0000-000039A00000}"/>
    <cellStyle name="Migliaia 60 3 2 4 2 2" xfId="31122" xr:uid="{00000000-0005-0000-0000-00003AA00000}"/>
    <cellStyle name="Migliaia 60 3 2 4 3" xfId="21916" xr:uid="{00000000-0005-0000-0000-00003BA00000}"/>
    <cellStyle name="Migliaia 60 3 2 4 4" xfId="13552" xr:uid="{00000000-0005-0000-0000-00003CA00000}"/>
    <cellStyle name="Migliaia 60 3 2 5" xfId="13562" xr:uid="{00000000-0005-0000-0000-00003DA00000}"/>
    <cellStyle name="Migliaia 60 3 2 5 2" xfId="31123" xr:uid="{00000000-0005-0000-0000-00003EA00000}"/>
    <cellStyle name="Migliaia 60 3 2 5 3" xfId="21917" xr:uid="{00000000-0005-0000-0000-00003FA00000}"/>
    <cellStyle name="Migliaia 60 3 2 6" xfId="17433" xr:uid="{00000000-0005-0000-0000-000040A00000}"/>
    <cellStyle name="Migliaia 60 3 2 6 2" xfId="31124" xr:uid="{00000000-0005-0000-0000-000041A00000}"/>
    <cellStyle name="Migliaia 60 3 2 6 3" xfId="21918" xr:uid="{00000000-0005-0000-0000-000042A00000}"/>
    <cellStyle name="Migliaia 60 3 2 7" xfId="31118" xr:uid="{00000000-0005-0000-0000-000043A00000}"/>
    <cellStyle name="Migliaia 60 3 2 8" xfId="21912" xr:uid="{00000000-0005-0000-0000-000044A00000}"/>
    <cellStyle name="Migliaia 60 3 2 9" xfId="2662" xr:uid="{00000000-0005-0000-0000-000045A00000}"/>
    <cellStyle name="Migliaia 60 3 3" xfId="2661" xr:uid="{00000000-0005-0000-0000-000046A00000}"/>
    <cellStyle name="Migliaia 60 3 3 2" xfId="4635" xr:uid="{00000000-0005-0000-0000-000047A00000}"/>
    <cellStyle name="Migliaia 60 3 3 2 2" xfId="6102" xr:uid="{00000000-0005-0000-0000-000048A00000}"/>
    <cellStyle name="Migliaia 60 3 3 2 2 2" xfId="31126" xr:uid="{00000000-0005-0000-0000-000049A00000}"/>
    <cellStyle name="Migliaia 60 3 3 2 3" xfId="14581" xr:uid="{00000000-0005-0000-0000-00004AA00000}"/>
    <cellStyle name="Migliaia 60 3 3 2 4" xfId="17437" xr:uid="{00000000-0005-0000-0000-00004BA00000}"/>
    <cellStyle name="Migliaia 60 3 3 2 5" xfId="21920" xr:uid="{00000000-0005-0000-0000-00004CA00000}"/>
    <cellStyle name="Migliaia 60 3 3 2 6" xfId="13201" xr:uid="{00000000-0005-0000-0000-00004DA00000}"/>
    <cellStyle name="Migliaia 60 3 3 3" xfId="5854" xr:uid="{00000000-0005-0000-0000-00004EA00000}"/>
    <cellStyle name="Migliaia 60 3 3 3 2" xfId="31127" xr:uid="{00000000-0005-0000-0000-00004FA00000}"/>
    <cellStyle name="Migliaia 60 3 3 3 3" xfId="21921" xr:uid="{00000000-0005-0000-0000-000050A00000}"/>
    <cellStyle name="Migliaia 60 3 3 4" xfId="17436" xr:uid="{00000000-0005-0000-0000-000051A00000}"/>
    <cellStyle name="Migliaia 60 3 3 4 2" xfId="31128" xr:uid="{00000000-0005-0000-0000-000052A00000}"/>
    <cellStyle name="Migliaia 60 3 3 4 3" xfId="21922" xr:uid="{00000000-0005-0000-0000-000053A00000}"/>
    <cellStyle name="Migliaia 60 3 3 4 4" xfId="45191" xr:uid="{00000000-0005-0000-0000-000054A00000}"/>
    <cellStyle name="Migliaia 60 3 3 5" xfId="21923" xr:uid="{00000000-0005-0000-0000-000055A00000}"/>
    <cellStyle name="Migliaia 60 3 3 5 2" xfId="31129" xr:uid="{00000000-0005-0000-0000-000056A00000}"/>
    <cellStyle name="Migliaia 60 3 3 5 3" xfId="45192" xr:uid="{00000000-0005-0000-0000-000057A00000}"/>
    <cellStyle name="Migliaia 60 3 3 6" xfId="31125" xr:uid="{00000000-0005-0000-0000-000058A00000}"/>
    <cellStyle name="Migliaia 60 3 3 7" xfId="21919" xr:uid="{00000000-0005-0000-0000-000059A00000}"/>
    <cellStyle name="Migliaia 60 3 3 8" xfId="13200" xr:uid="{00000000-0005-0000-0000-00005AA00000}"/>
    <cellStyle name="Migliaia 60 3 4" xfId="3321" xr:uid="{00000000-0005-0000-0000-00005BA00000}"/>
    <cellStyle name="Migliaia 60 3 4 2" xfId="4831" xr:uid="{00000000-0005-0000-0000-00005CA00000}"/>
    <cellStyle name="Migliaia 60 3 4 2 2" xfId="10783" xr:uid="{00000000-0005-0000-0000-00005DA00000}"/>
    <cellStyle name="Migliaia 60 3 4 2 3" xfId="14444" xr:uid="{00000000-0005-0000-0000-00005EA00000}"/>
    <cellStyle name="Migliaia 60 3 4 2 4" xfId="17439" xr:uid="{00000000-0005-0000-0000-00005FA00000}"/>
    <cellStyle name="Migliaia 60 3 4 2 5" xfId="28772" xr:uid="{00000000-0005-0000-0000-000060A00000}"/>
    <cellStyle name="Migliaia 60 3 4 2 6" xfId="13203" xr:uid="{00000000-0005-0000-0000-000061A00000}"/>
    <cellStyle name="Migliaia 60 3 4 3" xfId="10031" xr:uid="{00000000-0005-0000-0000-000062A00000}"/>
    <cellStyle name="Migliaia 60 3 4 3 2" xfId="31802" xr:uid="{00000000-0005-0000-0000-000063A00000}"/>
    <cellStyle name="Migliaia 60 3 4 3 2 2" xfId="36962" xr:uid="{00000000-0005-0000-0000-000064A00000}"/>
    <cellStyle name="Migliaia 60 3 4 3 2 3" xfId="42264" xr:uid="{00000000-0005-0000-0000-000065A00000}"/>
    <cellStyle name="Migliaia 60 3 4 3 3" xfId="34311" xr:uid="{00000000-0005-0000-0000-000066A00000}"/>
    <cellStyle name="Migliaia 60 3 4 3 4" xfId="39613" xr:uid="{00000000-0005-0000-0000-000067A00000}"/>
    <cellStyle name="Migliaia 60 3 4 4" xfId="17438" xr:uid="{00000000-0005-0000-0000-000068A00000}"/>
    <cellStyle name="Migliaia 60 3 4 4 2" xfId="31130" xr:uid="{00000000-0005-0000-0000-000069A00000}"/>
    <cellStyle name="Migliaia 60 3 4 5" xfId="21924" xr:uid="{00000000-0005-0000-0000-00006AA00000}"/>
    <cellStyle name="Migliaia 60 3 4 6" xfId="13202" xr:uid="{00000000-0005-0000-0000-00006BA00000}"/>
    <cellStyle name="Migliaia 60 3 5" xfId="4183" xr:uid="{00000000-0005-0000-0000-00006CA00000}"/>
    <cellStyle name="Migliaia 60 3 5 2" xfId="10653" xr:uid="{00000000-0005-0000-0000-00006DA00000}"/>
    <cellStyle name="Migliaia 60 3 5 2 2" xfId="31803" xr:uid="{00000000-0005-0000-0000-00006EA00000}"/>
    <cellStyle name="Migliaia 60 3 5 2 2 2" xfId="36963" xr:uid="{00000000-0005-0000-0000-00006FA00000}"/>
    <cellStyle name="Migliaia 60 3 5 2 2 3" xfId="42265" xr:uid="{00000000-0005-0000-0000-000070A00000}"/>
    <cellStyle name="Migliaia 60 3 5 2 3" xfId="34312" xr:uid="{00000000-0005-0000-0000-000071A00000}"/>
    <cellStyle name="Migliaia 60 3 5 2 4" xfId="39614" xr:uid="{00000000-0005-0000-0000-000072A00000}"/>
    <cellStyle name="Migliaia 60 3 5 3" xfId="17440" xr:uid="{00000000-0005-0000-0000-000073A00000}"/>
    <cellStyle name="Migliaia 60 3 5 3 2" xfId="31131" xr:uid="{00000000-0005-0000-0000-000074A00000}"/>
    <cellStyle name="Migliaia 60 3 5 4" xfId="21925" xr:uid="{00000000-0005-0000-0000-000075A00000}"/>
    <cellStyle name="Migliaia 60 3 5 5" xfId="13204" xr:uid="{00000000-0005-0000-0000-000076A00000}"/>
    <cellStyle name="Migliaia 60 3 6" xfId="3787" xr:uid="{00000000-0005-0000-0000-000077A00000}"/>
    <cellStyle name="Migliaia 60 3 6 2" xfId="10358" xr:uid="{00000000-0005-0000-0000-000078A00000}"/>
    <cellStyle name="Migliaia 60 3 6 2 2" xfId="31132" xr:uid="{00000000-0005-0000-0000-000079A00000}"/>
    <cellStyle name="Migliaia 60 3 6 3" xfId="14989" xr:uid="{00000000-0005-0000-0000-00007AA00000}"/>
    <cellStyle name="Migliaia 60 3 6 4" xfId="17441" xr:uid="{00000000-0005-0000-0000-00007BA00000}"/>
    <cellStyle name="Migliaia 60 3 6 5" xfId="21926" xr:uid="{00000000-0005-0000-0000-00007CA00000}"/>
    <cellStyle name="Migliaia 60 3 6 6" xfId="13205" xr:uid="{00000000-0005-0000-0000-00007DA00000}"/>
    <cellStyle name="Migliaia 60 3 7" xfId="7517" xr:uid="{00000000-0005-0000-0000-00007EA00000}"/>
    <cellStyle name="Migliaia 60 3 7 2" xfId="31133" xr:uid="{00000000-0005-0000-0000-00007FA00000}"/>
    <cellStyle name="Migliaia 60 3 7 3" xfId="21927" xr:uid="{00000000-0005-0000-0000-000080A00000}"/>
    <cellStyle name="Migliaia 60 3 8" xfId="13563" xr:uid="{00000000-0005-0000-0000-000081A00000}"/>
    <cellStyle name="Migliaia 60 3 8 2" xfId="31134" xr:uid="{00000000-0005-0000-0000-000082A00000}"/>
    <cellStyle name="Migliaia 60 3 8 3" xfId="21928" xr:uid="{00000000-0005-0000-0000-000083A00000}"/>
    <cellStyle name="Migliaia 60 3 9" xfId="17432" xr:uid="{00000000-0005-0000-0000-000084A00000}"/>
    <cellStyle name="Migliaia 60 3 9 2" xfId="31117" xr:uid="{00000000-0005-0000-0000-000085A00000}"/>
    <cellStyle name="Migliaia 60 4" xfId="705" xr:uid="{00000000-0005-0000-0000-000086A00000}"/>
    <cellStyle name="Migliaia 60 4 10" xfId="2663" xr:uid="{00000000-0005-0000-0000-000087A00000}"/>
    <cellStyle name="Migliaia 60 4 2" xfId="4637" xr:uid="{00000000-0005-0000-0000-000088A00000}"/>
    <cellStyle name="Migliaia 60 4 2 2" xfId="5201" xr:uid="{00000000-0005-0000-0000-000089A00000}"/>
    <cellStyle name="Migliaia 60 4 2 2 2" xfId="31137" xr:uid="{00000000-0005-0000-0000-00008AA00000}"/>
    <cellStyle name="Migliaia 60 4 2 2 3" xfId="21931" xr:uid="{00000000-0005-0000-0000-00008BA00000}"/>
    <cellStyle name="Migliaia 60 4 2 3" xfId="8416" xr:uid="{00000000-0005-0000-0000-00008CA00000}"/>
    <cellStyle name="Migliaia 60 4 2 3 2" xfId="31138" xr:uid="{00000000-0005-0000-0000-00008DA00000}"/>
    <cellStyle name="Migliaia 60 4 2 3 3" xfId="21932" xr:uid="{00000000-0005-0000-0000-00008EA00000}"/>
    <cellStyle name="Migliaia 60 4 2 4" xfId="7767" xr:uid="{00000000-0005-0000-0000-00008FA00000}"/>
    <cellStyle name="Migliaia 60 4 2 4 2" xfId="31136" xr:uid="{00000000-0005-0000-0000-000090A00000}"/>
    <cellStyle name="Migliaia 60 4 2 5" xfId="7185" xr:uid="{00000000-0005-0000-0000-000091A00000}"/>
    <cellStyle name="Migliaia 60 4 2 5 2" xfId="17958" xr:uid="{00000000-0005-0000-0000-000092A00000}"/>
    <cellStyle name="Migliaia 60 4 2 5 3" xfId="21462" xr:uid="{00000000-0005-0000-0000-000093A00000}"/>
    <cellStyle name="Migliaia 60 4 2 5 4" xfId="46951" xr:uid="{00000000-0005-0000-0000-000094A00000}"/>
    <cellStyle name="Migliaia 60 4 2 5 5" xfId="49967" xr:uid="{00000000-0005-0000-0000-000095A00000}"/>
    <cellStyle name="Migliaia 60 4 2 6" xfId="17443" xr:uid="{00000000-0005-0000-0000-000096A00000}"/>
    <cellStyle name="Migliaia 60 4 2 7" xfId="21930" xr:uid="{00000000-0005-0000-0000-000097A00000}"/>
    <cellStyle name="Migliaia 60 4 3" xfId="5202" xr:uid="{00000000-0005-0000-0000-000098A00000}"/>
    <cellStyle name="Migliaia 60 4 3 2" xfId="14582" xr:uid="{00000000-0005-0000-0000-000099A00000}"/>
    <cellStyle name="Migliaia 60 4 3 2 2" xfId="31139" xr:uid="{00000000-0005-0000-0000-00009AA00000}"/>
    <cellStyle name="Migliaia 60 4 3 3" xfId="21933" xr:uid="{00000000-0005-0000-0000-00009BA00000}"/>
    <cellStyle name="Migliaia 60 4 3 4" xfId="13561" xr:uid="{00000000-0005-0000-0000-00009CA00000}"/>
    <cellStyle name="Migliaia 60 4 4" xfId="8417" xr:uid="{00000000-0005-0000-0000-00009DA00000}"/>
    <cellStyle name="Migliaia 60 4 4 2" xfId="31140" xr:uid="{00000000-0005-0000-0000-00009EA00000}"/>
    <cellStyle name="Migliaia 60 4 4 3" xfId="21934" xr:uid="{00000000-0005-0000-0000-00009FA00000}"/>
    <cellStyle name="Migliaia 60 4 5" xfId="7766" xr:uid="{00000000-0005-0000-0000-0000A0A00000}"/>
    <cellStyle name="Migliaia 60 4 5 2" xfId="31141" xr:uid="{00000000-0005-0000-0000-0000A1A00000}"/>
    <cellStyle name="Migliaia 60 4 5 3" xfId="21935" xr:uid="{00000000-0005-0000-0000-0000A2A00000}"/>
    <cellStyle name="Migliaia 60 4 6" xfId="7184" xr:uid="{00000000-0005-0000-0000-0000A3A00000}"/>
    <cellStyle name="Migliaia 60 4 6 2" xfId="17957" xr:uid="{00000000-0005-0000-0000-0000A4A00000}"/>
    <cellStyle name="Migliaia 60 4 6 2 2" xfId="31142" xr:uid="{00000000-0005-0000-0000-0000A5A00000}"/>
    <cellStyle name="Migliaia 60 4 6 3" xfId="21936" xr:uid="{00000000-0005-0000-0000-0000A6A00000}"/>
    <cellStyle name="Migliaia 60 4 6 4" xfId="43409" xr:uid="{00000000-0005-0000-0000-0000A7A00000}"/>
    <cellStyle name="Migliaia 60 4 6 5" xfId="45193" xr:uid="{00000000-0005-0000-0000-0000A8A00000}"/>
    <cellStyle name="Migliaia 60 4 6 6" xfId="46950" xr:uid="{00000000-0005-0000-0000-0000A9A00000}"/>
    <cellStyle name="Migliaia 60 4 6 7" xfId="49966" xr:uid="{00000000-0005-0000-0000-0000AAA00000}"/>
    <cellStyle name="Migliaia 60 4 7" xfId="17442" xr:uid="{00000000-0005-0000-0000-0000ABA00000}"/>
    <cellStyle name="Migliaia 60 4 7 2" xfId="31143" xr:uid="{00000000-0005-0000-0000-0000ACA00000}"/>
    <cellStyle name="Migliaia 60 4 7 3" xfId="21937" xr:uid="{00000000-0005-0000-0000-0000ADA00000}"/>
    <cellStyle name="Migliaia 60 4 8" xfId="31135" xr:uid="{00000000-0005-0000-0000-0000AEA00000}"/>
    <cellStyle name="Migliaia 60 4 9" xfId="21929" xr:uid="{00000000-0005-0000-0000-0000AFA00000}"/>
    <cellStyle name="Migliaia 60 5" xfId="706" xr:uid="{00000000-0005-0000-0000-0000B0A00000}"/>
    <cellStyle name="Migliaia 60 5 2" xfId="4638" xr:uid="{00000000-0005-0000-0000-0000B1A00000}"/>
    <cellStyle name="Migliaia 60 5 2 2" xfId="14839" xr:uid="{00000000-0005-0000-0000-0000B2A00000}"/>
    <cellStyle name="Migliaia 60 5 2 2 2" xfId="31145" xr:uid="{00000000-0005-0000-0000-0000B3A00000}"/>
    <cellStyle name="Migliaia 60 5 2 3" xfId="17445" xr:uid="{00000000-0005-0000-0000-0000B4A00000}"/>
    <cellStyle name="Migliaia 60 5 2 4" xfId="21939" xr:uid="{00000000-0005-0000-0000-0000B5A00000}"/>
    <cellStyle name="Migliaia 60 5 2 5" xfId="13206" xr:uid="{00000000-0005-0000-0000-0000B6A00000}"/>
    <cellStyle name="Migliaia 60 5 3" xfId="7768" xr:uid="{00000000-0005-0000-0000-0000B7A00000}"/>
    <cellStyle name="Migliaia 60 5 3 2" xfId="31146" xr:uid="{00000000-0005-0000-0000-0000B8A00000}"/>
    <cellStyle name="Migliaia 60 5 3 3" xfId="21940" xr:uid="{00000000-0005-0000-0000-0000B9A00000}"/>
    <cellStyle name="Migliaia 60 5 4" xfId="7186" xr:uid="{00000000-0005-0000-0000-0000BAA00000}"/>
    <cellStyle name="Migliaia 60 5 4 2" xfId="17959" xr:uid="{00000000-0005-0000-0000-0000BBA00000}"/>
    <cellStyle name="Migliaia 60 5 4 2 2" xfId="31147" xr:uid="{00000000-0005-0000-0000-0000BCA00000}"/>
    <cellStyle name="Migliaia 60 5 4 3" xfId="21941" xr:uid="{00000000-0005-0000-0000-0000BDA00000}"/>
    <cellStyle name="Migliaia 60 5 4 4" xfId="43505" xr:uid="{00000000-0005-0000-0000-0000BEA00000}"/>
    <cellStyle name="Migliaia 60 5 4 5" xfId="45194" xr:uid="{00000000-0005-0000-0000-0000BFA00000}"/>
    <cellStyle name="Migliaia 60 5 4 6" xfId="46952" xr:uid="{00000000-0005-0000-0000-0000C0A00000}"/>
    <cellStyle name="Migliaia 60 5 4 7" xfId="49968" xr:uid="{00000000-0005-0000-0000-0000C1A00000}"/>
    <cellStyle name="Migliaia 60 5 5" xfId="17444" xr:uid="{00000000-0005-0000-0000-0000C2A00000}"/>
    <cellStyle name="Migliaia 60 5 5 2" xfId="31148" xr:uid="{00000000-0005-0000-0000-0000C3A00000}"/>
    <cellStyle name="Migliaia 60 5 5 3" xfId="21942" xr:uid="{00000000-0005-0000-0000-0000C4A00000}"/>
    <cellStyle name="Migliaia 60 5 5 4" xfId="45195" xr:uid="{00000000-0005-0000-0000-0000C5A00000}"/>
    <cellStyle name="Migliaia 60 5 6" xfId="21943" xr:uid="{00000000-0005-0000-0000-0000C6A00000}"/>
    <cellStyle name="Migliaia 60 5 6 2" xfId="31149" xr:uid="{00000000-0005-0000-0000-0000C7A00000}"/>
    <cellStyle name="Migliaia 60 5 7" xfId="31144" xr:uid="{00000000-0005-0000-0000-0000C8A00000}"/>
    <cellStyle name="Migliaia 60 5 8" xfId="21938" xr:uid="{00000000-0005-0000-0000-0000C9A00000}"/>
    <cellStyle name="Migliaia 60 5 9" xfId="2664" xr:uid="{00000000-0005-0000-0000-0000CAA00000}"/>
    <cellStyle name="Migliaia 60 6" xfId="2659" xr:uid="{00000000-0005-0000-0000-0000CBA00000}"/>
    <cellStyle name="Migliaia 60 6 2" xfId="4633" xr:uid="{00000000-0005-0000-0000-0000CCA00000}"/>
    <cellStyle name="Migliaia 60 6 2 2" xfId="6101" xr:uid="{00000000-0005-0000-0000-0000CDA00000}"/>
    <cellStyle name="Migliaia 60 6 2 3" xfId="14939" xr:uid="{00000000-0005-0000-0000-0000CEA00000}"/>
    <cellStyle name="Migliaia 60 6 2 4" xfId="17447" xr:uid="{00000000-0005-0000-0000-0000CFA00000}"/>
    <cellStyle name="Migliaia 60 6 2 5" xfId="28773" xr:uid="{00000000-0005-0000-0000-0000D0A00000}"/>
    <cellStyle name="Migliaia 60 6 2 6" xfId="13208" xr:uid="{00000000-0005-0000-0000-0000D1A00000}"/>
    <cellStyle name="Migliaia 60 6 3" xfId="5853" xr:uid="{00000000-0005-0000-0000-0000D2A00000}"/>
    <cellStyle name="Migliaia 60 6 3 2" xfId="31804" xr:uid="{00000000-0005-0000-0000-0000D3A00000}"/>
    <cellStyle name="Migliaia 60 6 3 2 2" xfId="36964" xr:uid="{00000000-0005-0000-0000-0000D4A00000}"/>
    <cellStyle name="Migliaia 60 6 3 2 3" xfId="42266" xr:uid="{00000000-0005-0000-0000-0000D5A00000}"/>
    <cellStyle name="Migliaia 60 6 3 3" xfId="34313" xr:uid="{00000000-0005-0000-0000-0000D6A00000}"/>
    <cellStyle name="Migliaia 60 6 3 4" xfId="39615" xr:uid="{00000000-0005-0000-0000-0000D7A00000}"/>
    <cellStyle name="Migliaia 60 6 4" xfId="17446" xr:uid="{00000000-0005-0000-0000-0000D8A00000}"/>
    <cellStyle name="Migliaia 60 6 4 2" xfId="31150" xr:uid="{00000000-0005-0000-0000-0000D9A00000}"/>
    <cellStyle name="Migliaia 60 6 5" xfId="21944" xr:uid="{00000000-0005-0000-0000-0000DAA00000}"/>
    <cellStyle name="Migliaia 60 6 6" xfId="13207" xr:uid="{00000000-0005-0000-0000-0000DBA00000}"/>
    <cellStyle name="Migliaia 60 7" xfId="4181" xr:uid="{00000000-0005-0000-0000-0000DCA00000}"/>
    <cellStyle name="Migliaia 60 7 2" xfId="10651" xr:uid="{00000000-0005-0000-0000-0000DDA00000}"/>
    <cellStyle name="Migliaia 60 7 2 2" xfId="31805" xr:uid="{00000000-0005-0000-0000-0000DEA00000}"/>
    <cellStyle name="Migliaia 60 7 2 2 2" xfId="36965" xr:uid="{00000000-0005-0000-0000-0000DFA00000}"/>
    <cellStyle name="Migliaia 60 7 2 2 3" xfId="42267" xr:uid="{00000000-0005-0000-0000-0000E0A00000}"/>
    <cellStyle name="Migliaia 60 7 2 3" xfId="34314" xr:uid="{00000000-0005-0000-0000-0000E1A00000}"/>
    <cellStyle name="Migliaia 60 7 2 4" xfId="39616" xr:uid="{00000000-0005-0000-0000-0000E2A00000}"/>
    <cellStyle name="Migliaia 60 7 3" xfId="17448" xr:uid="{00000000-0005-0000-0000-0000E3A00000}"/>
    <cellStyle name="Migliaia 60 7 3 2" xfId="31151" xr:uid="{00000000-0005-0000-0000-0000E4A00000}"/>
    <cellStyle name="Migliaia 60 7 4" xfId="21945" xr:uid="{00000000-0005-0000-0000-0000E5A00000}"/>
    <cellStyle name="Migliaia 60 7 5" xfId="13209" xr:uid="{00000000-0005-0000-0000-0000E6A00000}"/>
    <cellStyle name="Migliaia 60 8" xfId="3785" xr:uid="{00000000-0005-0000-0000-0000E7A00000}"/>
    <cellStyle name="Migliaia 60 8 2" xfId="10356" xr:uid="{00000000-0005-0000-0000-0000E8A00000}"/>
    <cellStyle name="Migliaia 60 8 2 2" xfId="31806" xr:uid="{00000000-0005-0000-0000-0000E9A00000}"/>
    <cellStyle name="Migliaia 60 8 2 2 2" xfId="36966" xr:uid="{00000000-0005-0000-0000-0000EAA00000}"/>
    <cellStyle name="Migliaia 60 8 2 2 3" xfId="42268" xr:uid="{00000000-0005-0000-0000-0000EBA00000}"/>
    <cellStyle name="Migliaia 60 8 2 3" xfId="34315" xr:uid="{00000000-0005-0000-0000-0000ECA00000}"/>
    <cellStyle name="Migliaia 60 8 2 4" xfId="39617" xr:uid="{00000000-0005-0000-0000-0000EDA00000}"/>
    <cellStyle name="Migliaia 60 8 3" xfId="17449" xr:uid="{00000000-0005-0000-0000-0000EEA00000}"/>
    <cellStyle name="Migliaia 60 8 3 2" xfId="31152" xr:uid="{00000000-0005-0000-0000-0000EFA00000}"/>
    <cellStyle name="Migliaia 60 8 4" xfId="21946" xr:uid="{00000000-0005-0000-0000-0000F0A00000}"/>
    <cellStyle name="Migliaia 60 8 5" xfId="13210" xr:uid="{00000000-0005-0000-0000-0000F1A00000}"/>
    <cellStyle name="Migliaia 60 9" xfId="13551" xr:uid="{00000000-0005-0000-0000-0000F2A00000}"/>
    <cellStyle name="Migliaia 60 9 2" xfId="31153" xr:uid="{00000000-0005-0000-0000-0000F3A00000}"/>
    <cellStyle name="Migliaia 60 9 3" xfId="21947" xr:uid="{00000000-0005-0000-0000-0000F4A00000}"/>
    <cellStyle name="Migliaia 61" xfId="707" xr:uid="{00000000-0005-0000-0000-0000F5A00000}"/>
    <cellStyle name="Migliaia 61 10" xfId="17450" xr:uid="{00000000-0005-0000-0000-0000F6A00000}"/>
    <cellStyle name="Migliaia 61 10 2" xfId="31154" xr:uid="{00000000-0005-0000-0000-0000F7A00000}"/>
    <cellStyle name="Migliaia 61 11" xfId="21948" xr:uid="{00000000-0005-0000-0000-0000F8A00000}"/>
    <cellStyle name="Migliaia 61 12" xfId="1952" xr:uid="{00000000-0005-0000-0000-0000F9A00000}"/>
    <cellStyle name="Migliaia 61 2" xfId="708" xr:uid="{00000000-0005-0000-0000-0000FAA00000}"/>
    <cellStyle name="Migliaia 61 2 2" xfId="2666" xr:uid="{00000000-0005-0000-0000-0000FBA00000}"/>
    <cellStyle name="Migliaia 61 2 2 2" xfId="4640" xr:uid="{00000000-0005-0000-0000-0000FCA00000}"/>
    <cellStyle name="Migliaia 61 2 2 2 2" xfId="10724" xr:uid="{00000000-0005-0000-0000-0000FDA00000}"/>
    <cellStyle name="Migliaia 61 2 2 2 2 2" xfId="31157" xr:uid="{00000000-0005-0000-0000-0000FEA00000}"/>
    <cellStyle name="Migliaia 61 2 2 2 3" xfId="14840" xr:uid="{00000000-0005-0000-0000-0000FFA00000}"/>
    <cellStyle name="Migliaia 61 2 2 2 4" xfId="17453" xr:uid="{00000000-0005-0000-0000-000000A10000}"/>
    <cellStyle name="Migliaia 61 2 2 2 5" xfId="21951" xr:uid="{00000000-0005-0000-0000-000001A10000}"/>
    <cellStyle name="Migliaia 61 2 2 2 6" xfId="13211" xr:uid="{00000000-0005-0000-0000-000002A10000}"/>
    <cellStyle name="Migliaia 61 2 2 3" xfId="7949" xr:uid="{00000000-0005-0000-0000-000003A10000}"/>
    <cellStyle name="Migliaia 61 2 2 3 2" xfId="31807" xr:uid="{00000000-0005-0000-0000-000004A10000}"/>
    <cellStyle name="Migliaia 61 2 2 3 2 2" xfId="36967" xr:uid="{00000000-0005-0000-0000-000005A10000}"/>
    <cellStyle name="Migliaia 61 2 2 3 2 3" xfId="42269" xr:uid="{00000000-0005-0000-0000-000006A10000}"/>
    <cellStyle name="Migliaia 61 2 2 3 3" xfId="34316" xr:uid="{00000000-0005-0000-0000-000007A10000}"/>
    <cellStyle name="Migliaia 61 2 2 3 4" xfId="39618" xr:uid="{00000000-0005-0000-0000-000008A10000}"/>
    <cellStyle name="Migliaia 61 2 2 4" xfId="7187" xr:uid="{00000000-0005-0000-0000-000009A10000}"/>
    <cellStyle name="Migliaia 61 2 2 4 2" xfId="17960" xr:uid="{00000000-0005-0000-0000-00000AA10000}"/>
    <cellStyle name="Migliaia 61 2 2 4 3" xfId="31156" xr:uid="{00000000-0005-0000-0000-00000BA10000}"/>
    <cellStyle name="Migliaia 61 2 2 4 4" xfId="42997" xr:uid="{00000000-0005-0000-0000-00000CA10000}"/>
    <cellStyle name="Migliaia 61 2 2 4 5" xfId="46953" xr:uid="{00000000-0005-0000-0000-00000DA10000}"/>
    <cellStyle name="Migliaia 61 2 2 4 6" xfId="49969" xr:uid="{00000000-0005-0000-0000-00000EA10000}"/>
    <cellStyle name="Migliaia 61 2 2 5" xfId="17452" xr:uid="{00000000-0005-0000-0000-00000FA10000}"/>
    <cellStyle name="Migliaia 61 2 2 6" xfId="21950" xr:uid="{00000000-0005-0000-0000-000010A10000}"/>
    <cellStyle name="Migliaia 61 2 3" xfId="4185" xr:uid="{00000000-0005-0000-0000-000011A10000}"/>
    <cellStyle name="Migliaia 61 2 3 2" xfId="10655" xr:uid="{00000000-0005-0000-0000-000012A10000}"/>
    <cellStyle name="Migliaia 61 2 3 2 2" xfId="31808" xr:uid="{00000000-0005-0000-0000-000013A10000}"/>
    <cellStyle name="Migliaia 61 2 3 2 2 2" xfId="36968" xr:uid="{00000000-0005-0000-0000-000014A10000}"/>
    <cellStyle name="Migliaia 61 2 3 2 2 3" xfId="42270" xr:uid="{00000000-0005-0000-0000-000015A10000}"/>
    <cellStyle name="Migliaia 61 2 3 2 3" xfId="34317" xr:uid="{00000000-0005-0000-0000-000016A10000}"/>
    <cellStyle name="Migliaia 61 2 3 2 4" xfId="39619" xr:uid="{00000000-0005-0000-0000-000017A10000}"/>
    <cellStyle name="Migliaia 61 2 3 3" xfId="17454" xr:uid="{00000000-0005-0000-0000-000018A10000}"/>
    <cellStyle name="Migliaia 61 2 3 3 2" xfId="31158" xr:uid="{00000000-0005-0000-0000-000019A10000}"/>
    <cellStyle name="Migliaia 61 2 3 4" xfId="21952" xr:uid="{00000000-0005-0000-0000-00001AA10000}"/>
    <cellStyle name="Migliaia 61 2 3 5" xfId="13212" xr:uid="{00000000-0005-0000-0000-00001BA10000}"/>
    <cellStyle name="Migliaia 61 2 4" xfId="3790" xr:uid="{00000000-0005-0000-0000-00001CA10000}"/>
    <cellStyle name="Migliaia 61 2 4 2" xfId="10360" xr:uid="{00000000-0005-0000-0000-00001DA10000}"/>
    <cellStyle name="Migliaia 61 2 4 2 2" xfId="31159" xr:uid="{00000000-0005-0000-0000-00001EA10000}"/>
    <cellStyle name="Migliaia 61 2 4 3" xfId="14462" xr:uid="{00000000-0005-0000-0000-00001FA10000}"/>
    <cellStyle name="Migliaia 61 2 4 4" xfId="17455" xr:uid="{00000000-0005-0000-0000-000020A10000}"/>
    <cellStyle name="Migliaia 61 2 4 5" xfId="21953" xr:uid="{00000000-0005-0000-0000-000021A10000}"/>
    <cellStyle name="Migliaia 61 2 4 6" xfId="13213" xr:uid="{00000000-0005-0000-0000-000022A10000}"/>
    <cellStyle name="Migliaia 61 2 5" xfId="9464" xr:uid="{00000000-0005-0000-0000-000023A10000}"/>
    <cellStyle name="Migliaia 61 2 5 2" xfId="31160" xr:uid="{00000000-0005-0000-0000-000024A10000}"/>
    <cellStyle name="Migliaia 61 2 5 3" xfId="21954" xr:uid="{00000000-0005-0000-0000-000025A10000}"/>
    <cellStyle name="Migliaia 61 2 6" xfId="17451" xr:uid="{00000000-0005-0000-0000-000026A10000}"/>
    <cellStyle name="Migliaia 61 2 6 2" xfId="31161" xr:uid="{00000000-0005-0000-0000-000027A10000}"/>
    <cellStyle name="Migliaia 61 2 6 3" xfId="21955" xr:uid="{00000000-0005-0000-0000-000028A10000}"/>
    <cellStyle name="Migliaia 61 2 7" xfId="31155" xr:uid="{00000000-0005-0000-0000-000029A10000}"/>
    <cellStyle name="Migliaia 61 2 8" xfId="21949" xr:uid="{00000000-0005-0000-0000-00002AA10000}"/>
    <cellStyle name="Migliaia 61 2 9" xfId="1953" xr:uid="{00000000-0005-0000-0000-00002BA10000}"/>
    <cellStyle name="Migliaia 61 3" xfId="709" xr:uid="{00000000-0005-0000-0000-00002CA10000}"/>
    <cellStyle name="Migliaia 61 3 10" xfId="21956" xr:uid="{00000000-0005-0000-0000-00002DA10000}"/>
    <cellStyle name="Migliaia 61 3 11" xfId="13214" xr:uid="{00000000-0005-0000-0000-00002EA10000}"/>
    <cellStyle name="Migliaia 61 3 12" xfId="1954" xr:uid="{00000000-0005-0000-0000-00002FA10000}"/>
    <cellStyle name="Migliaia 61 3 2" xfId="710" xr:uid="{00000000-0005-0000-0000-000030A10000}"/>
    <cellStyle name="Migliaia 61 3 2 2" xfId="4642" xr:uid="{00000000-0005-0000-0000-000031A10000}"/>
    <cellStyle name="Migliaia 61 3 2 2 2" xfId="8418" xr:uid="{00000000-0005-0000-0000-000032A10000}"/>
    <cellStyle name="Migliaia 61 3 2 2 2 2" xfId="14841" xr:uid="{00000000-0005-0000-0000-000033A10000}"/>
    <cellStyle name="Migliaia 61 3 2 2 2 2 2" xfId="18205" xr:uid="{00000000-0005-0000-0000-000034A10000}"/>
    <cellStyle name="Migliaia 61 3 2 2 2 2 3" xfId="31165" xr:uid="{00000000-0005-0000-0000-000035A10000}"/>
    <cellStyle name="Migliaia 61 3 2 2 2 3" xfId="21959" xr:uid="{00000000-0005-0000-0000-000036A10000}"/>
    <cellStyle name="Migliaia 61 3 2 2 2 4" xfId="21390" xr:uid="{00000000-0005-0000-0000-000037A10000}"/>
    <cellStyle name="Migliaia 61 3 2 2 2 5" xfId="47211" xr:uid="{00000000-0005-0000-0000-000038A10000}"/>
    <cellStyle name="Migliaia 61 3 2 2 2 6" xfId="50227" xr:uid="{00000000-0005-0000-0000-000039A10000}"/>
    <cellStyle name="Migliaia 61 3 2 2 2 7" xfId="14004" xr:uid="{00000000-0005-0000-0000-00003AA10000}"/>
    <cellStyle name="Migliaia 61 3 2 2 3" xfId="7791" xr:uid="{00000000-0005-0000-0000-00003BA10000}"/>
    <cellStyle name="Migliaia 61 3 2 2 3 2" xfId="31164" xr:uid="{00000000-0005-0000-0000-00003CA10000}"/>
    <cellStyle name="Migliaia 61 3 2 2 4" xfId="7188" xr:uid="{00000000-0005-0000-0000-00003DA10000}"/>
    <cellStyle name="Migliaia 61 3 2 2 4 2" xfId="17961" xr:uid="{00000000-0005-0000-0000-00003EA10000}"/>
    <cellStyle name="Migliaia 61 3 2 2 4 3" xfId="44263" xr:uid="{00000000-0005-0000-0000-00003FA10000}"/>
    <cellStyle name="Migliaia 61 3 2 2 4 4" xfId="46954" xr:uid="{00000000-0005-0000-0000-000040A10000}"/>
    <cellStyle name="Migliaia 61 3 2 2 4 5" xfId="49970" xr:uid="{00000000-0005-0000-0000-000041A10000}"/>
    <cellStyle name="Migliaia 61 3 2 2 5" xfId="17458" xr:uid="{00000000-0005-0000-0000-000042A10000}"/>
    <cellStyle name="Migliaia 61 3 2 2 6" xfId="21958" xr:uid="{00000000-0005-0000-0000-000043A10000}"/>
    <cellStyle name="Migliaia 61 3 2 3" xfId="3792" xr:uid="{00000000-0005-0000-0000-000044A10000}"/>
    <cellStyle name="Migliaia 61 3 2 3 2" xfId="8699" xr:uid="{00000000-0005-0000-0000-000045A10000}"/>
    <cellStyle name="Migliaia 61 3 2 3 2 2" xfId="31166" xr:uid="{00000000-0005-0000-0000-000046A10000}"/>
    <cellStyle name="Migliaia 61 3 2 3 3" xfId="8419" xr:uid="{00000000-0005-0000-0000-000047A10000}"/>
    <cellStyle name="Migliaia 61 3 2 3 4" xfId="17459" xr:uid="{00000000-0005-0000-0000-000048A10000}"/>
    <cellStyle name="Migliaia 61 3 2 3 5" xfId="21960" xr:uid="{00000000-0005-0000-0000-000049A10000}"/>
    <cellStyle name="Migliaia 61 3 2 3 6" xfId="13215" xr:uid="{00000000-0005-0000-0000-00004AA10000}"/>
    <cellStyle name="Migliaia 61 3 2 4" xfId="7769" xr:uid="{00000000-0005-0000-0000-00004BA10000}"/>
    <cellStyle name="Migliaia 61 3 2 4 2" xfId="14421" xr:uid="{00000000-0005-0000-0000-00004CA10000}"/>
    <cellStyle name="Migliaia 61 3 2 4 2 2" xfId="31167" xr:uid="{00000000-0005-0000-0000-00004DA10000}"/>
    <cellStyle name="Migliaia 61 3 2 4 3" xfId="21961" xr:uid="{00000000-0005-0000-0000-00004EA10000}"/>
    <cellStyle name="Migliaia 61 3 2 4 4" xfId="13554" xr:uid="{00000000-0005-0000-0000-00004FA10000}"/>
    <cellStyle name="Migliaia 61 3 2 5" xfId="13381" xr:uid="{00000000-0005-0000-0000-000050A10000}"/>
    <cellStyle name="Migliaia 61 3 2 5 2" xfId="31168" xr:uid="{00000000-0005-0000-0000-000051A10000}"/>
    <cellStyle name="Migliaia 61 3 2 5 3" xfId="21962" xr:uid="{00000000-0005-0000-0000-000052A10000}"/>
    <cellStyle name="Migliaia 61 3 2 6" xfId="17457" xr:uid="{00000000-0005-0000-0000-000053A10000}"/>
    <cellStyle name="Migliaia 61 3 2 6 2" xfId="31169" xr:uid="{00000000-0005-0000-0000-000054A10000}"/>
    <cellStyle name="Migliaia 61 3 2 6 3" xfId="21963" xr:uid="{00000000-0005-0000-0000-000055A10000}"/>
    <cellStyle name="Migliaia 61 3 2 7" xfId="31163" xr:uid="{00000000-0005-0000-0000-000056A10000}"/>
    <cellStyle name="Migliaia 61 3 2 8" xfId="21957" xr:uid="{00000000-0005-0000-0000-000057A10000}"/>
    <cellStyle name="Migliaia 61 3 2 9" xfId="2668" xr:uid="{00000000-0005-0000-0000-000058A10000}"/>
    <cellStyle name="Migliaia 61 3 3" xfId="2667" xr:uid="{00000000-0005-0000-0000-000059A10000}"/>
    <cellStyle name="Migliaia 61 3 3 2" xfId="4641" xr:uid="{00000000-0005-0000-0000-00005AA10000}"/>
    <cellStyle name="Migliaia 61 3 3 2 2" xfId="6104" xr:uid="{00000000-0005-0000-0000-00005BA10000}"/>
    <cellStyle name="Migliaia 61 3 3 2 2 2" xfId="31171" xr:uid="{00000000-0005-0000-0000-00005CA10000}"/>
    <cellStyle name="Migliaia 61 3 3 2 3" xfId="14583" xr:uid="{00000000-0005-0000-0000-00005DA10000}"/>
    <cellStyle name="Migliaia 61 3 3 2 4" xfId="17461" xr:uid="{00000000-0005-0000-0000-00005EA10000}"/>
    <cellStyle name="Migliaia 61 3 3 2 5" xfId="21965" xr:uid="{00000000-0005-0000-0000-00005FA10000}"/>
    <cellStyle name="Migliaia 61 3 3 2 6" xfId="13217" xr:uid="{00000000-0005-0000-0000-000060A10000}"/>
    <cellStyle name="Migliaia 61 3 3 3" xfId="5856" xr:uid="{00000000-0005-0000-0000-000061A10000}"/>
    <cellStyle name="Migliaia 61 3 3 3 2" xfId="31172" xr:uid="{00000000-0005-0000-0000-000062A10000}"/>
    <cellStyle name="Migliaia 61 3 3 3 3" xfId="21966" xr:uid="{00000000-0005-0000-0000-000063A10000}"/>
    <cellStyle name="Migliaia 61 3 3 4" xfId="17460" xr:uid="{00000000-0005-0000-0000-000064A10000}"/>
    <cellStyle name="Migliaia 61 3 3 4 2" xfId="31173" xr:uid="{00000000-0005-0000-0000-000065A10000}"/>
    <cellStyle name="Migliaia 61 3 3 4 3" xfId="21967" xr:uid="{00000000-0005-0000-0000-000066A10000}"/>
    <cellStyle name="Migliaia 61 3 3 4 4" xfId="45196" xr:uid="{00000000-0005-0000-0000-000067A10000}"/>
    <cellStyle name="Migliaia 61 3 3 5" xfId="21968" xr:uid="{00000000-0005-0000-0000-000068A10000}"/>
    <cellStyle name="Migliaia 61 3 3 5 2" xfId="31174" xr:uid="{00000000-0005-0000-0000-000069A10000}"/>
    <cellStyle name="Migliaia 61 3 3 5 3" xfId="45197" xr:uid="{00000000-0005-0000-0000-00006AA10000}"/>
    <cellStyle name="Migliaia 61 3 3 6" xfId="31170" xr:uid="{00000000-0005-0000-0000-00006BA10000}"/>
    <cellStyle name="Migliaia 61 3 3 7" xfId="21964" xr:uid="{00000000-0005-0000-0000-00006CA10000}"/>
    <cellStyle name="Migliaia 61 3 3 8" xfId="13216" xr:uid="{00000000-0005-0000-0000-00006DA10000}"/>
    <cellStyle name="Migliaia 61 3 4" xfId="3322" xr:uid="{00000000-0005-0000-0000-00006EA10000}"/>
    <cellStyle name="Migliaia 61 3 4 2" xfId="4832" xr:uid="{00000000-0005-0000-0000-00006FA10000}"/>
    <cellStyle name="Migliaia 61 3 4 2 2" xfId="10784" xr:uid="{00000000-0005-0000-0000-000070A10000}"/>
    <cellStyle name="Migliaia 61 3 4 2 3" xfId="14879" xr:uid="{00000000-0005-0000-0000-000071A10000}"/>
    <cellStyle name="Migliaia 61 3 4 2 4" xfId="17463" xr:uid="{00000000-0005-0000-0000-000072A10000}"/>
    <cellStyle name="Migliaia 61 3 4 2 5" xfId="28774" xr:uid="{00000000-0005-0000-0000-000073A10000}"/>
    <cellStyle name="Migliaia 61 3 4 2 6" xfId="13219" xr:uid="{00000000-0005-0000-0000-000074A10000}"/>
    <cellStyle name="Migliaia 61 3 4 3" xfId="10032" xr:uid="{00000000-0005-0000-0000-000075A10000}"/>
    <cellStyle name="Migliaia 61 3 4 3 2" xfId="31809" xr:uid="{00000000-0005-0000-0000-000076A10000}"/>
    <cellStyle name="Migliaia 61 3 4 3 2 2" xfId="36969" xr:uid="{00000000-0005-0000-0000-000077A10000}"/>
    <cellStyle name="Migliaia 61 3 4 3 2 3" xfId="42271" xr:uid="{00000000-0005-0000-0000-000078A10000}"/>
    <cellStyle name="Migliaia 61 3 4 3 3" xfId="34318" xr:uid="{00000000-0005-0000-0000-000079A10000}"/>
    <cellStyle name="Migliaia 61 3 4 3 4" xfId="39620" xr:uid="{00000000-0005-0000-0000-00007AA10000}"/>
    <cellStyle name="Migliaia 61 3 4 4" xfId="17462" xr:uid="{00000000-0005-0000-0000-00007BA10000}"/>
    <cellStyle name="Migliaia 61 3 4 4 2" xfId="31175" xr:uid="{00000000-0005-0000-0000-00007CA10000}"/>
    <cellStyle name="Migliaia 61 3 4 5" xfId="21969" xr:uid="{00000000-0005-0000-0000-00007DA10000}"/>
    <cellStyle name="Migliaia 61 3 4 6" xfId="13218" xr:uid="{00000000-0005-0000-0000-00007EA10000}"/>
    <cellStyle name="Migliaia 61 3 5" xfId="4186" xr:uid="{00000000-0005-0000-0000-00007FA10000}"/>
    <cellStyle name="Migliaia 61 3 5 2" xfId="10656" xr:uid="{00000000-0005-0000-0000-000080A10000}"/>
    <cellStyle name="Migliaia 61 3 5 2 2" xfId="31810" xr:uid="{00000000-0005-0000-0000-000081A10000}"/>
    <cellStyle name="Migliaia 61 3 5 2 2 2" xfId="36970" xr:uid="{00000000-0005-0000-0000-000082A10000}"/>
    <cellStyle name="Migliaia 61 3 5 2 2 3" xfId="42272" xr:uid="{00000000-0005-0000-0000-000083A10000}"/>
    <cellStyle name="Migliaia 61 3 5 2 3" xfId="34319" xr:uid="{00000000-0005-0000-0000-000084A10000}"/>
    <cellStyle name="Migliaia 61 3 5 2 4" xfId="39621" xr:uid="{00000000-0005-0000-0000-000085A10000}"/>
    <cellStyle name="Migliaia 61 3 5 3" xfId="17464" xr:uid="{00000000-0005-0000-0000-000086A10000}"/>
    <cellStyle name="Migliaia 61 3 5 3 2" xfId="31176" xr:uid="{00000000-0005-0000-0000-000087A10000}"/>
    <cellStyle name="Migliaia 61 3 5 4" xfId="21970" xr:uid="{00000000-0005-0000-0000-000088A10000}"/>
    <cellStyle name="Migliaia 61 3 5 5" xfId="13220" xr:uid="{00000000-0005-0000-0000-000089A10000}"/>
    <cellStyle name="Migliaia 61 3 6" xfId="3791" xr:uid="{00000000-0005-0000-0000-00008AA10000}"/>
    <cellStyle name="Migliaia 61 3 6 2" xfId="10361" xr:uid="{00000000-0005-0000-0000-00008BA10000}"/>
    <cellStyle name="Migliaia 61 3 6 2 2" xfId="31177" xr:uid="{00000000-0005-0000-0000-00008CA10000}"/>
    <cellStyle name="Migliaia 61 3 6 3" xfId="14988" xr:uid="{00000000-0005-0000-0000-00008DA10000}"/>
    <cellStyle name="Migliaia 61 3 6 4" xfId="17465" xr:uid="{00000000-0005-0000-0000-00008EA10000}"/>
    <cellStyle name="Migliaia 61 3 6 5" xfId="21971" xr:uid="{00000000-0005-0000-0000-00008FA10000}"/>
    <cellStyle name="Migliaia 61 3 6 6" xfId="13221" xr:uid="{00000000-0005-0000-0000-000090A10000}"/>
    <cellStyle name="Migliaia 61 3 7" xfId="8554" xr:uid="{00000000-0005-0000-0000-000091A10000}"/>
    <cellStyle name="Migliaia 61 3 7 2" xfId="31178" xr:uid="{00000000-0005-0000-0000-000092A10000}"/>
    <cellStyle name="Migliaia 61 3 7 3" xfId="21972" xr:uid="{00000000-0005-0000-0000-000093A10000}"/>
    <cellStyle name="Migliaia 61 3 8" xfId="13382" xr:uid="{00000000-0005-0000-0000-000094A10000}"/>
    <cellStyle name="Migliaia 61 3 8 2" xfId="31179" xr:uid="{00000000-0005-0000-0000-000095A10000}"/>
    <cellStyle name="Migliaia 61 3 8 3" xfId="21973" xr:uid="{00000000-0005-0000-0000-000096A10000}"/>
    <cellStyle name="Migliaia 61 3 9" xfId="17456" xr:uid="{00000000-0005-0000-0000-000097A10000}"/>
    <cellStyle name="Migliaia 61 3 9 2" xfId="31162" xr:uid="{00000000-0005-0000-0000-000098A10000}"/>
    <cellStyle name="Migliaia 61 4" xfId="711" xr:uid="{00000000-0005-0000-0000-000099A10000}"/>
    <cellStyle name="Migliaia 61 4 10" xfId="2669" xr:uid="{00000000-0005-0000-0000-00009AA10000}"/>
    <cellStyle name="Migliaia 61 4 2" xfId="4643" xr:uid="{00000000-0005-0000-0000-00009BA10000}"/>
    <cellStyle name="Migliaia 61 4 2 2" xfId="5203" xr:uid="{00000000-0005-0000-0000-00009CA10000}"/>
    <cellStyle name="Migliaia 61 4 2 2 2" xfId="31182" xr:uid="{00000000-0005-0000-0000-00009DA10000}"/>
    <cellStyle name="Migliaia 61 4 2 2 3" xfId="21976" xr:uid="{00000000-0005-0000-0000-00009EA10000}"/>
    <cellStyle name="Migliaia 61 4 2 3" xfId="8420" xr:uid="{00000000-0005-0000-0000-00009FA10000}"/>
    <cellStyle name="Migliaia 61 4 2 3 2" xfId="31183" xr:uid="{00000000-0005-0000-0000-0000A0A10000}"/>
    <cellStyle name="Migliaia 61 4 2 3 3" xfId="21977" xr:uid="{00000000-0005-0000-0000-0000A1A10000}"/>
    <cellStyle name="Migliaia 61 4 2 4" xfId="7771" xr:uid="{00000000-0005-0000-0000-0000A2A10000}"/>
    <cellStyle name="Migliaia 61 4 2 4 2" xfId="31181" xr:uid="{00000000-0005-0000-0000-0000A3A10000}"/>
    <cellStyle name="Migliaia 61 4 2 5" xfId="7190" xr:uid="{00000000-0005-0000-0000-0000A4A10000}"/>
    <cellStyle name="Migliaia 61 4 2 5 2" xfId="17963" xr:uid="{00000000-0005-0000-0000-0000A5A10000}"/>
    <cellStyle name="Migliaia 61 4 2 5 3" xfId="43716" xr:uid="{00000000-0005-0000-0000-0000A6A10000}"/>
    <cellStyle name="Migliaia 61 4 2 5 4" xfId="46956" xr:uid="{00000000-0005-0000-0000-0000A7A10000}"/>
    <cellStyle name="Migliaia 61 4 2 5 5" xfId="49972" xr:uid="{00000000-0005-0000-0000-0000A8A10000}"/>
    <cellStyle name="Migliaia 61 4 2 6" xfId="17467" xr:uid="{00000000-0005-0000-0000-0000A9A10000}"/>
    <cellStyle name="Migliaia 61 4 2 7" xfId="21975" xr:uid="{00000000-0005-0000-0000-0000AAA10000}"/>
    <cellStyle name="Migliaia 61 4 3" xfId="5204" xr:uid="{00000000-0005-0000-0000-0000ABA10000}"/>
    <cellStyle name="Migliaia 61 4 3 2" xfId="14584" xr:uid="{00000000-0005-0000-0000-0000ACA10000}"/>
    <cellStyle name="Migliaia 61 4 3 2 2" xfId="31184" xr:uid="{00000000-0005-0000-0000-0000ADA10000}"/>
    <cellStyle name="Migliaia 61 4 3 3" xfId="21978" xr:uid="{00000000-0005-0000-0000-0000AEA10000}"/>
    <cellStyle name="Migliaia 61 4 3 4" xfId="13380" xr:uid="{00000000-0005-0000-0000-0000AFA10000}"/>
    <cellStyle name="Migliaia 61 4 4" xfId="8421" xr:uid="{00000000-0005-0000-0000-0000B0A10000}"/>
    <cellStyle name="Migliaia 61 4 4 2" xfId="31185" xr:uid="{00000000-0005-0000-0000-0000B1A10000}"/>
    <cellStyle name="Migliaia 61 4 4 3" xfId="21979" xr:uid="{00000000-0005-0000-0000-0000B2A10000}"/>
    <cellStyle name="Migliaia 61 4 5" xfId="7770" xr:uid="{00000000-0005-0000-0000-0000B3A10000}"/>
    <cellStyle name="Migliaia 61 4 5 2" xfId="31186" xr:uid="{00000000-0005-0000-0000-0000B4A10000}"/>
    <cellStyle name="Migliaia 61 4 5 3" xfId="21980" xr:uid="{00000000-0005-0000-0000-0000B5A10000}"/>
    <cellStyle name="Migliaia 61 4 6" xfId="7189" xr:uid="{00000000-0005-0000-0000-0000B6A10000}"/>
    <cellStyle name="Migliaia 61 4 6 2" xfId="17962" xr:uid="{00000000-0005-0000-0000-0000B7A10000}"/>
    <cellStyle name="Migliaia 61 4 6 2 2" xfId="31187" xr:uid="{00000000-0005-0000-0000-0000B8A10000}"/>
    <cellStyle name="Migliaia 61 4 6 3" xfId="21981" xr:uid="{00000000-0005-0000-0000-0000B9A10000}"/>
    <cellStyle name="Migliaia 61 4 6 4" xfId="43597" xr:uid="{00000000-0005-0000-0000-0000BAA10000}"/>
    <cellStyle name="Migliaia 61 4 6 5" xfId="45198" xr:uid="{00000000-0005-0000-0000-0000BBA10000}"/>
    <cellStyle name="Migliaia 61 4 6 6" xfId="46955" xr:uid="{00000000-0005-0000-0000-0000BCA10000}"/>
    <cellStyle name="Migliaia 61 4 6 7" xfId="49971" xr:uid="{00000000-0005-0000-0000-0000BDA10000}"/>
    <cellStyle name="Migliaia 61 4 7" xfId="17466" xr:uid="{00000000-0005-0000-0000-0000BEA10000}"/>
    <cellStyle name="Migliaia 61 4 7 2" xfId="31188" xr:uid="{00000000-0005-0000-0000-0000BFA10000}"/>
    <cellStyle name="Migliaia 61 4 7 3" xfId="21982" xr:uid="{00000000-0005-0000-0000-0000C0A10000}"/>
    <cellStyle name="Migliaia 61 4 8" xfId="31180" xr:uid="{00000000-0005-0000-0000-0000C1A10000}"/>
    <cellStyle name="Migliaia 61 4 9" xfId="21974" xr:uid="{00000000-0005-0000-0000-0000C2A10000}"/>
    <cellStyle name="Migliaia 61 5" xfId="712" xr:uid="{00000000-0005-0000-0000-0000C3A10000}"/>
    <cellStyle name="Migliaia 61 5 2" xfId="4644" xr:uid="{00000000-0005-0000-0000-0000C4A10000}"/>
    <cellStyle name="Migliaia 61 5 2 2" xfId="14842" xr:uid="{00000000-0005-0000-0000-0000C5A10000}"/>
    <cellStyle name="Migliaia 61 5 2 2 2" xfId="31190" xr:uid="{00000000-0005-0000-0000-0000C6A10000}"/>
    <cellStyle name="Migliaia 61 5 2 3" xfId="17469" xr:uid="{00000000-0005-0000-0000-0000C7A10000}"/>
    <cellStyle name="Migliaia 61 5 2 4" xfId="21984" xr:uid="{00000000-0005-0000-0000-0000C8A10000}"/>
    <cellStyle name="Migliaia 61 5 2 5" xfId="13222" xr:uid="{00000000-0005-0000-0000-0000C9A10000}"/>
    <cellStyle name="Migliaia 61 5 3" xfId="7772" xr:uid="{00000000-0005-0000-0000-0000CAA10000}"/>
    <cellStyle name="Migliaia 61 5 3 2" xfId="31191" xr:uid="{00000000-0005-0000-0000-0000CBA10000}"/>
    <cellStyle name="Migliaia 61 5 3 3" xfId="21985" xr:uid="{00000000-0005-0000-0000-0000CCA10000}"/>
    <cellStyle name="Migliaia 61 5 4" xfId="7191" xr:uid="{00000000-0005-0000-0000-0000CDA10000}"/>
    <cellStyle name="Migliaia 61 5 4 2" xfId="17964" xr:uid="{00000000-0005-0000-0000-0000CEA10000}"/>
    <cellStyle name="Migliaia 61 5 4 2 2" xfId="31192" xr:uid="{00000000-0005-0000-0000-0000CFA10000}"/>
    <cellStyle name="Migliaia 61 5 4 3" xfId="21986" xr:uid="{00000000-0005-0000-0000-0000D0A10000}"/>
    <cellStyle name="Migliaia 61 5 4 4" xfId="28731" xr:uid="{00000000-0005-0000-0000-0000D1A10000}"/>
    <cellStyle name="Migliaia 61 5 4 5" xfId="45199" xr:uid="{00000000-0005-0000-0000-0000D2A10000}"/>
    <cellStyle name="Migliaia 61 5 4 6" xfId="46957" xr:uid="{00000000-0005-0000-0000-0000D3A10000}"/>
    <cellStyle name="Migliaia 61 5 4 7" xfId="49973" xr:uid="{00000000-0005-0000-0000-0000D4A10000}"/>
    <cellStyle name="Migliaia 61 5 5" xfId="17468" xr:uid="{00000000-0005-0000-0000-0000D5A10000}"/>
    <cellStyle name="Migliaia 61 5 5 2" xfId="31193" xr:uid="{00000000-0005-0000-0000-0000D6A10000}"/>
    <cellStyle name="Migliaia 61 5 5 3" xfId="21987" xr:uid="{00000000-0005-0000-0000-0000D7A10000}"/>
    <cellStyle name="Migliaia 61 5 5 4" xfId="45200" xr:uid="{00000000-0005-0000-0000-0000D8A10000}"/>
    <cellStyle name="Migliaia 61 5 6" xfId="21988" xr:uid="{00000000-0005-0000-0000-0000D9A10000}"/>
    <cellStyle name="Migliaia 61 5 6 2" xfId="31194" xr:uid="{00000000-0005-0000-0000-0000DAA10000}"/>
    <cellStyle name="Migliaia 61 5 7" xfId="31189" xr:uid="{00000000-0005-0000-0000-0000DBA10000}"/>
    <cellStyle name="Migliaia 61 5 8" xfId="21983" xr:uid="{00000000-0005-0000-0000-0000DCA10000}"/>
    <cellStyle name="Migliaia 61 5 9" xfId="2670" xr:uid="{00000000-0005-0000-0000-0000DDA10000}"/>
    <cellStyle name="Migliaia 61 6" xfId="2665" xr:uid="{00000000-0005-0000-0000-0000DEA10000}"/>
    <cellStyle name="Migliaia 61 6 2" xfId="4639" xr:uid="{00000000-0005-0000-0000-0000DFA10000}"/>
    <cellStyle name="Migliaia 61 6 2 2" xfId="6103" xr:uid="{00000000-0005-0000-0000-0000E0A10000}"/>
    <cellStyle name="Migliaia 61 6 2 3" xfId="14427" xr:uid="{00000000-0005-0000-0000-0000E1A10000}"/>
    <cellStyle name="Migliaia 61 6 2 4" xfId="17471" xr:uid="{00000000-0005-0000-0000-0000E2A10000}"/>
    <cellStyle name="Migliaia 61 6 2 5" xfId="28775" xr:uid="{00000000-0005-0000-0000-0000E3A10000}"/>
    <cellStyle name="Migliaia 61 6 2 6" xfId="13224" xr:uid="{00000000-0005-0000-0000-0000E4A10000}"/>
    <cellStyle name="Migliaia 61 6 3" xfId="5855" xr:uid="{00000000-0005-0000-0000-0000E5A10000}"/>
    <cellStyle name="Migliaia 61 6 3 2" xfId="31811" xr:uid="{00000000-0005-0000-0000-0000E6A10000}"/>
    <cellStyle name="Migliaia 61 6 3 2 2" xfId="36971" xr:uid="{00000000-0005-0000-0000-0000E7A10000}"/>
    <cellStyle name="Migliaia 61 6 3 2 3" xfId="42273" xr:uid="{00000000-0005-0000-0000-0000E8A10000}"/>
    <cellStyle name="Migliaia 61 6 3 3" xfId="34320" xr:uid="{00000000-0005-0000-0000-0000E9A10000}"/>
    <cellStyle name="Migliaia 61 6 3 4" xfId="39622" xr:uid="{00000000-0005-0000-0000-0000EAA10000}"/>
    <cellStyle name="Migliaia 61 6 4" xfId="17470" xr:uid="{00000000-0005-0000-0000-0000EBA10000}"/>
    <cellStyle name="Migliaia 61 6 4 2" xfId="31195" xr:uid="{00000000-0005-0000-0000-0000ECA10000}"/>
    <cellStyle name="Migliaia 61 6 5" xfId="21989" xr:uid="{00000000-0005-0000-0000-0000EDA10000}"/>
    <cellStyle name="Migliaia 61 6 6" xfId="13223" xr:uid="{00000000-0005-0000-0000-0000EEA10000}"/>
    <cellStyle name="Migliaia 61 7" xfId="4184" xr:uid="{00000000-0005-0000-0000-0000EFA10000}"/>
    <cellStyle name="Migliaia 61 7 2" xfId="10654" xr:uid="{00000000-0005-0000-0000-0000F0A10000}"/>
    <cellStyle name="Migliaia 61 7 2 2" xfId="31812" xr:uid="{00000000-0005-0000-0000-0000F1A10000}"/>
    <cellStyle name="Migliaia 61 7 2 2 2" xfId="36972" xr:uid="{00000000-0005-0000-0000-0000F2A10000}"/>
    <cellStyle name="Migliaia 61 7 2 2 3" xfId="42274" xr:uid="{00000000-0005-0000-0000-0000F3A10000}"/>
    <cellStyle name="Migliaia 61 7 2 3" xfId="34321" xr:uid="{00000000-0005-0000-0000-0000F4A10000}"/>
    <cellStyle name="Migliaia 61 7 2 4" xfId="39623" xr:uid="{00000000-0005-0000-0000-0000F5A10000}"/>
    <cellStyle name="Migliaia 61 7 3" xfId="17472" xr:uid="{00000000-0005-0000-0000-0000F6A10000}"/>
    <cellStyle name="Migliaia 61 7 3 2" xfId="31196" xr:uid="{00000000-0005-0000-0000-0000F7A10000}"/>
    <cellStyle name="Migliaia 61 7 4" xfId="21990" xr:uid="{00000000-0005-0000-0000-0000F8A10000}"/>
    <cellStyle name="Migliaia 61 7 5" xfId="13225" xr:uid="{00000000-0005-0000-0000-0000F9A10000}"/>
    <cellStyle name="Migliaia 61 8" xfId="3789" xr:uid="{00000000-0005-0000-0000-0000FAA10000}"/>
    <cellStyle name="Migliaia 61 8 2" xfId="10359" xr:uid="{00000000-0005-0000-0000-0000FBA10000}"/>
    <cellStyle name="Migliaia 61 8 2 2" xfId="31813" xr:uid="{00000000-0005-0000-0000-0000FCA10000}"/>
    <cellStyle name="Migliaia 61 8 2 2 2" xfId="36973" xr:uid="{00000000-0005-0000-0000-0000FDA10000}"/>
    <cellStyle name="Migliaia 61 8 2 2 3" xfId="42275" xr:uid="{00000000-0005-0000-0000-0000FEA10000}"/>
    <cellStyle name="Migliaia 61 8 2 3" xfId="34322" xr:uid="{00000000-0005-0000-0000-0000FFA10000}"/>
    <cellStyle name="Migliaia 61 8 2 4" xfId="39624" xr:uid="{00000000-0005-0000-0000-000000A20000}"/>
    <cellStyle name="Migliaia 61 8 3" xfId="17473" xr:uid="{00000000-0005-0000-0000-000001A20000}"/>
    <cellStyle name="Migliaia 61 8 3 2" xfId="31197" xr:uid="{00000000-0005-0000-0000-000002A20000}"/>
    <cellStyle name="Migliaia 61 8 4" xfId="21991" xr:uid="{00000000-0005-0000-0000-000003A20000}"/>
    <cellStyle name="Migliaia 61 8 5" xfId="13226" xr:uid="{00000000-0005-0000-0000-000004A20000}"/>
    <cellStyle name="Migliaia 61 9" xfId="13553" xr:uid="{00000000-0005-0000-0000-000005A20000}"/>
    <cellStyle name="Migliaia 61 9 2" xfId="31198" xr:uid="{00000000-0005-0000-0000-000006A20000}"/>
    <cellStyle name="Migliaia 61 9 3" xfId="21992" xr:uid="{00000000-0005-0000-0000-000007A20000}"/>
    <cellStyle name="Migliaia 7" xfId="713" xr:uid="{00000000-0005-0000-0000-000008A20000}"/>
    <cellStyle name="Migliaia 7 10" xfId="17474" xr:uid="{00000000-0005-0000-0000-000009A20000}"/>
    <cellStyle name="Migliaia 7 10 2" xfId="31199" xr:uid="{00000000-0005-0000-0000-00000AA20000}"/>
    <cellStyle name="Migliaia 7 11" xfId="21993" xr:uid="{00000000-0005-0000-0000-00000BA20000}"/>
    <cellStyle name="Migliaia 7 12" xfId="1955" xr:uid="{00000000-0005-0000-0000-00000CA20000}"/>
    <cellStyle name="Migliaia 7 2" xfId="714" xr:uid="{00000000-0005-0000-0000-00000DA20000}"/>
    <cellStyle name="Migliaia 7 2 2" xfId="2672" xr:uid="{00000000-0005-0000-0000-00000EA20000}"/>
    <cellStyle name="Migliaia 7 2 2 2" xfId="4646" xr:uid="{00000000-0005-0000-0000-00000FA20000}"/>
    <cellStyle name="Migliaia 7 2 2 2 2" xfId="10725" xr:uid="{00000000-0005-0000-0000-000010A20000}"/>
    <cellStyle name="Migliaia 7 2 2 2 2 2" xfId="31202" xr:uid="{00000000-0005-0000-0000-000011A20000}"/>
    <cellStyle name="Migliaia 7 2 2 2 3" xfId="14843" xr:uid="{00000000-0005-0000-0000-000012A20000}"/>
    <cellStyle name="Migliaia 7 2 2 2 4" xfId="17477" xr:uid="{00000000-0005-0000-0000-000013A20000}"/>
    <cellStyle name="Migliaia 7 2 2 2 5" xfId="21996" xr:uid="{00000000-0005-0000-0000-000014A20000}"/>
    <cellStyle name="Migliaia 7 2 2 2 6" xfId="13227" xr:uid="{00000000-0005-0000-0000-000015A20000}"/>
    <cellStyle name="Migliaia 7 2 2 3" xfId="7950" xr:uid="{00000000-0005-0000-0000-000016A20000}"/>
    <cellStyle name="Migliaia 7 2 2 3 2" xfId="31814" xr:uid="{00000000-0005-0000-0000-000017A20000}"/>
    <cellStyle name="Migliaia 7 2 2 3 2 2" xfId="36974" xr:uid="{00000000-0005-0000-0000-000018A20000}"/>
    <cellStyle name="Migliaia 7 2 2 3 2 3" xfId="42276" xr:uid="{00000000-0005-0000-0000-000019A20000}"/>
    <cellStyle name="Migliaia 7 2 2 3 3" xfId="34323" xr:uid="{00000000-0005-0000-0000-00001AA20000}"/>
    <cellStyle name="Migliaia 7 2 2 3 4" xfId="39625" xr:uid="{00000000-0005-0000-0000-00001BA20000}"/>
    <cellStyle name="Migliaia 7 2 2 4" xfId="7192" xr:uid="{00000000-0005-0000-0000-00001CA20000}"/>
    <cellStyle name="Migliaia 7 2 2 4 2" xfId="17965" xr:uid="{00000000-0005-0000-0000-00001DA20000}"/>
    <cellStyle name="Migliaia 7 2 2 4 3" xfId="31201" xr:uid="{00000000-0005-0000-0000-00001EA20000}"/>
    <cellStyle name="Migliaia 7 2 2 4 4" xfId="44095" xr:uid="{00000000-0005-0000-0000-00001FA20000}"/>
    <cellStyle name="Migliaia 7 2 2 4 5" xfId="46958" xr:uid="{00000000-0005-0000-0000-000020A20000}"/>
    <cellStyle name="Migliaia 7 2 2 4 6" xfId="49974" xr:uid="{00000000-0005-0000-0000-000021A20000}"/>
    <cellStyle name="Migliaia 7 2 2 5" xfId="17476" xr:uid="{00000000-0005-0000-0000-000022A20000}"/>
    <cellStyle name="Migliaia 7 2 2 6" xfId="21995" xr:uid="{00000000-0005-0000-0000-000023A20000}"/>
    <cellStyle name="Migliaia 7 2 3" xfId="4188" xr:uid="{00000000-0005-0000-0000-000024A20000}"/>
    <cellStyle name="Migliaia 7 2 3 2" xfId="10658" xr:uid="{00000000-0005-0000-0000-000025A20000}"/>
    <cellStyle name="Migliaia 7 2 3 2 2" xfId="31815" xr:uid="{00000000-0005-0000-0000-000026A20000}"/>
    <cellStyle name="Migliaia 7 2 3 2 2 2" xfId="36975" xr:uid="{00000000-0005-0000-0000-000027A20000}"/>
    <cellStyle name="Migliaia 7 2 3 2 2 3" xfId="42277" xr:uid="{00000000-0005-0000-0000-000028A20000}"/>
    <cellStyle name="Migliaia 7 2 3 2 3" xfId="34324" xr:uid="{00000000-0005-0000-0000-000029A20000}"/>
    <cellStyle name="Migliaia 7 2 3 2 4" xfId="39626" xr:uid="{00000000-0005-0000-0000-00002AA20000}"/>
    <cellStyle name="Migliaia 7 2 3 3" xfId="17478" xr:uid="{00000000-0005-0000-0000-00002BA20000}"/>
    <cellStyle name="Migliaia 7 2 3 3 2" xfId="31203" xr:uid="{00000000-0005-0000-0000-00002CA20000}"/>
    <cellStyle name="Migliaia 7 2 3 4" xfId="21997" xr:uid="{00000000-0005-0000-0000-00002DA20000}"/>
    <cellStyle name="Migliaia 7 2 3 5" xfId="13228" xr:uid="{00000000-0005-0000-0000-00002EA20000}"/>
    <cellStyle name="Migliaia 7 2 4" xfId="3794" xr:uid="{00000000-0005-0000-0000-00002FA20000}"/>
    <cellStyle name="Migliaia 7 2 4 2" xfId="10363" xr:uid="{00000000-0005-0000-0000-000030A20000}"/>
    <cellStyle name="Migliaia 7 2 4 2 2" xfId="31204" xr:uid="{00000000-0005-0000-0000-000031A20000}"/>
    <cellStyle name="Migliaia 7 2 4 3" xfId="14987" xr:uid="{00000000-0005-0000-0000-000032A20000}"/>
    <cellStyle name="Migliaia 7 2 4 4" xfId="17479" xr:uid="{00000000-0005-0000-0000-000033A20000}"/>
    <cellStyle name="Migliaia 7 2 4 5" xfId="21998" xr:uid="{00000000-0005-0000-0000-000034A20000}"/>
    <cellStyle name="Migliaia 7 2 4 6" xfId="13229" xr:uid="{00000000-0005-0000-0000-000035A20000}"/>
    <cellStyle name="Migliaia 7 2 5" xfId="9465" xr:uid="{00000000-0005-0000-0000-000036A20000}"/>
    <cellStyle name="Migliaia 7 2 5 2" xfId="31205" xr:uid="{00000000-0005-0000-0000-000037A20000}"/>
    <cellStyle name="Migliaia 7 2 5 3" xfId="21999" xr:uid="{00000000-0005-0000-0000-000038A20000}"/>
    <cellStyle name="Migliaia 7 2 6" xfId="17475" xr:uid="{00000000-0005-0000-0000-000039A20000}"/>
    <cellStyle name="Migliaia 7 2 6 2" xfId="31206" xr:uid="{00000000-0005-0000-0000-00003AA20000}"/>
    <cellStyle name="Migliaia 7 2 6 3" xfId="22000" xr:uid="{00000000-0005-0000-0000-00003BA20000}"/>
    <cellStyle name="Migliaia 7 2 7" xfId="31200" xr:uid="{00000000-0005-0000-0000-00003CA20000}"/>
    <cellStyle name="Migliaia 7 2 8" xfId="21994" xr:uid="{00000000-0005-0000-0000-00003DA20000}"/>
    <cellStyle name="Migliaia 7 2 9" xfId="1956" xr:uid="{00000000-0005-0000-0000-00003EA20000}"/>
    <cellStyle name="Migliaia 7 3" xfId="715" xr:uid="{00000000-0005-0000-0000-00003FA20000}"/>
    <cellStyle name="Migliaia 7 3 10" xfId="22001" xr:uid="{00000000-0005-0000-0000-000040A20000}"/>
    <cellStyle name="Migliaia 7 3 11" xfId="13230" xr:uid="{00000000-0005-0000-0000-000041A20000}"/>
    <cellStyle name="Migliaia 7 3 12" xfId="1957" xr:uid="{00000000-0005-0000-0000-000042A20000}"/>
    <cellStyle name="Migliaia 7 3 2" xfId="716" xr:uid="{00000000-0005-0000-0000-000043A20000}"/>
    <cellStyle name="Migliaia 7 3 2 2" xfId="4648" xr:uid="{00000000-0005-0000-0000-000044A20000}"/>
    <cellStyle name="Migliaia 7 3 2 2 2" xfId="8422" xr:uid="{00000000-0005-0000-0000-000045A20000}"/>
    <cellStyle name="Migliaia 7 3 2 2 2 2" xfId="14844" xr:uid="{00000000-0005-0000-0000-000046A20000}"/>
    <cellStyle name="Migliaia 7 3 2 2 2 2 2" xfId="18206" xr:uid="{00000000-0005-0000-0000-000047A20000}"/>
    <cellStyle name="Migliaia 7 3 2 2 2 2 3" xfId="31210" xr:uid="{00000000-0005-0000-0000-000048A20000}"/>
    <cellStyle name="Migliaia 7 3 2 2 2 3" xfId="22004" xr:uid="{00000000-0005-0000-0000-000049A20000}"/>
    <cellStyle name="Migliaia 7 3 2 2 2 4" xfId="44771" xr:uid="{00000000-0005-0000-0000-00004AA20000}"/>
    <cellStyle name="Migliaia 7 3 2 2 2 5" xfId="47212" xr:uid="{00000000-0005-0000-0000-00004BA20000}"/>
    <cellStyle name="Migliaia 7 3 2 2 2 6" xfId="50228" xr:uid="{00000000-0005-0000-0000-00004CA20000}"/>
    <cellStyle name="Migliaia 7 3 2 2 2 7" xfId="14005" xr:uid="{00000000-0005-0000-0000-00004DA20000}"/>
    <cellStyle name="Migliaia 7 3 2 2 3" xfId="7792" xr:uid="{00000000-0005-0000-0000-00004EA20000}"/>
    <cellStyle name="Migliaia 7 3 2 2 3 2" xfId="31209" xr:uid="{00000000-0005-0000-0000-00004FA20000}"/>
    <cellStyle name="Migliaia 7 3 2 2 4" xfId="7193" xr:uid="{00000000-0005-0000-0000-000050A20000}"/>
    <cellStyle name="Migliaia 7 3 2 2 4 2" xfId="17966" xr:uid="{00000000-0005-0000-0000-000051A20000}"/>
    <cellStyle name="Migliaia 7 3 2 2 4 3" xfId="42998" xr:uid="{00000000-0005-0000-0000-000052A20000}"/>
    <cellStyle name="Migliaia 7 3 2 2 4 4" xfId="46959" xr:uid="{00000000-0005-0000-0000-000053A20000}"/>
    <cellStyle name="Migliaia 7 3 2 2 4 5" xfId="49975" xr:uid="{00000000-0005-0000-0000-000054A20000}"/>
    <cellStyle name="Migliaia 7 3 2 2 5" xfId="17482" xr:uid="{00000000-0005-0000-0000-000055A20000}"/>
    <cellStyle name="Migliaia 7 3 2 2 6" xfId="22003" xr:uid="{00000000-0005-0000-0000-000056A20000}"/>
    <cellStyle name="Migliaia 7 3 2 3" xfId="3796" xr:uid="{00000000-0005-0000-0000-000057A20000}"/>
    <cellStyle name="Migliaia 7 3 2 3 2" xfId="8698" xr:uid="{00000000-0005-0000-0000-000058A20000}"/>
    <cellStyle name="Migliaia 7 3 2 3 2 2" xfId="31211" xr:uid="{00000000-0005-0000-0000-000059A20000}"/>
    <cellStyle name="Migliaia 7 3 2 3 3" xfId="8423" xr:uid="{00000000-0005-0000-0000-00005AA20000}"/>
    <cellStyle name="Migliaia 7 3 2 3 4" xfId="17483" xr:uid="{00000000-0005-0000-0000-00005BA20000}"/>
    <cellStyle name="Migliaia 7 3 2 3 5" xfId="22005" xr:uid="{00000000-0005-0000-0000-00005CA20000}"/>
    <cellStyle name="Migliaia 7 3 2 3 6" xfId="13231" xr:uid="{00000000-0005-0000-0000-00005DA20000}"/>
    <cellStyle name="Migliaia 7 3 2 4" xfId="7773" xr:uid="{00000000-0005-0000-0000-00005EA20000}"/>
    <cellStyle name="Migliaia 7 3 2 4 2" xfId="14422" xr:uid="{00000000-0005-0000-0000-00005FA20000}"/>
    <cellStyle name="Migliaia 7 3 2 4 2 2" xfId="31212" xr:uid="{00000000-0005-0000-0000-000060A20000}"/>
    <cellStyle name="Migliaia 7 3 2 4 3" xfId="22006" xr:uid="{00000000-0005-0000-0000-000061A20000}"/>
    <cellStyle name="Migliaia 7 3 2 4 4" xfId="13556" xr:uid="{00000000-0005-0000-0000-000062A20000}"/>
    <cellStyle name="Migliaia 7 3 2 5" xfId="13378" xr:uid="{00000000-0005-0000-0000-000063A20000}"/>
    <cellStyle name="Migliaia 7 3 2 5 2" xfId="31213" xr:uid="{00000000-0005-0000-0000-000064A20000}"/>
    <cellStyle name="Migliaia 7 3 2 5 3" xfId="22007" xr:uid="{00000000-0005-0000-0000-000065A20000}"/>
    <cellStyle name="Migliaia 7 3 2 6" xfId="17481" xr:uid="{00000000-0005-0000-0000-000066A20000}"/>
    <cellStyle name="Migliaia 7 3 2 6 2" xfId="31214" xr:uid="{00000000-0005-0000-0000-000067A20000}"/>
    <cellStyle name="Migliaia 7 3 2 6 3" xfId="22008" xr:uid="{00000000-0005-0000-0000-000068A20000}"/>
    <cellStyle name="Migliaia 7 3 2 7" xfId="31208" xr:uid="{00000000-0005-0000-0000-000069A20000}"/>
    <cellStyle name="Migliaia 7 3 2 8" xfId="22002" xr:uid="{00000000-0005-0000-0000-00006AA20000}"/>
    <cellStyle name="Migliaia 7 3 2 9" xfId="2674" xr:uid="{00000000-0005-0000-0000-00006BA20000}"/>
    <cellStyle name="Migliaia 7 3 3" xfId="2673" xr:uid="{00000000-0005-0000-0000-00006CA20000}"/>
    <cellStyle name="Migliaia 7 3 3 2" xfId="4647" xr:uid="{00000000-0005-0000-0000-00006DA20000}"/>
    <cellStyle name="Migliaia 7 3 3 2 2" xfId="6106" xr:uid="{00000000-0005-0000-0000-00006EA20000}"/>
    <cellStyle name="Migliaia 7 3 3 2 2 2" xfId="31216" xr:uid="{00000000-0005-0000-0000-00006FA20000}"/>
    <cellStyle name="Migliaia 7 3 3 2 3" xfId="14585" xr:uid="{00000000-0005-0000-0000-000070A20000}"/>
    <cellStyle name="Migliaia 7 3 3 2 4" xfId="17485" xr:uid="{00000000-0005-0000-0000-000071A20000}"/>
    <cellStyle name="Migliaia 7 3 3 2 5" xfId="22010" xr:uid="{00000000-0005-0000-0000-000072A20000}"/>
    <cellStyle name="Migliaia 7 3 3 2 6" xfId="13233" xr:uid="{00000000-0005-0000-0000-000073A20000}"/>
    <cellStyle name="Migliaia 7 3 3 3" xfId="5858" xr:uid="{00000000-0005-0000-0000-000074A20000}"/>
    <cellStyle name="Migliaia 7 3 3 3 2" xfId="31217" xr:uid="{00000000-0005-0000-0000-000075A20000}"/>
    <cellStyle name="Migliaia 7 3 3 3 3" xfId="22011" xr:uid="{00000000-0005-0000-0000-000076A20000}"/>
    <cellStyle name="Migliaia 7 3 3 4" xfId="17484" xr:uid="{00000000-0005-0000-0000-000077A20000}"/>
    <cellStyle name="Migliaia 7 3 3 4 2" xfId="31218" xr:uid="{00000000-0005-0000-0000-000078A20000}"/>
    <cellStyle name="Migliaia 7 3 3 4 3" xfId="22012" xr:uid="{00000000-0005-0000-0000-000079A20000}"/>
    <cellStyle name="Migliaia 7 3 3 4 4" xfId="45201" xr:uid="{00000000-0005-0000-0000-00007AA20000}"/>
    <cellStyle name="Migliaia 7 3 3 5" xfId="22013" xr:uid="{00000000-0005-0000-0000-00007BA20000}"/>
    <cellStyle name="Migliaia 7 3 3 5 2" xfId="31219" xr:uid="{00000000-0005-0000-0000-00007CA20000}"/>
    <cellStyle name="Migliaia 7 3 3 5 3" xfId="45202" xr:uid="{00000000-0005-0000-0000-00007DA20000}"/>
    <cellStyle name="Migliaia 7 3 3 6" xfId="31215" xr:uid="{00000000-0005-0000-0000-00007EA20000}"/>
    <cellStyle name="Migliaia 7 3 3 7" xfId="22009" xr:uid="{00000000-0005-0000-0000-00007FA20000}"/>
    <cellStyle name="Migliaia 7 3 3 8" xfId="13232" xr:uid="{00000000-0005-0000-0000-000080A20000}"/>
    <cellStyle name="Migliaia 7 3 4" xfId="3323" xr:uid="{00000000-0005-0000-0000-000081A20000}"/>
    <cellStyle name="Migliaia 7 3 4 2" xfId="4833" xr:uid="{00000000-0005-0000-0000-000082A20000}"/>
    <cellStyle name="Migliaia 7 3 4 2 2" xfId="10785" xr:uid="{00000000-0005-0000-0000-000083A20000}"/>
    <cellStyle name="Migliaia 7 3 4 2 3" xfId="14880" xr:uid="{00000000-0005-0000-0000-000084A20000}"/>
    <cellStyle name="Migliaia 7 3 4 2 4" xfId="17487" xr:uid="{00000000-0005-0000-0000-000085A20000}"/>
    <cellStyle name="Migliaia 7 3 4 2 5" xfId="28776" xr:uid="{00000000-0005-0000-0000-000086A20000}"/>
    <cellStyle name="Migliaia 7 3 4 2 6" xfId="13235" xr:uid="{00000000-0005-0000-0000-000087A20000}"/>
    <cellStyle name="Migliaia 7 3 4 3" xfId="10033" xr:uid="{00000000-0005-0000-0000-000088A20000}"/>
    <cellStyle name="Migliaia 7 3 4 3 2" xfId="31816" xr:uid="{00000000-0005-0000-0000-000089A20000}"/>
    <cellStyle name="Migliaia 7 3 4 3 2 2" xfId="36976" xr:uid="{00000000-0005-0000-0000-00008AA20000}"/>
    <cellStyle name="Migliaia 7 3 4 3 2 3" xfId="42278" xr:uid="{00000000-0005-0000-0000-00008BA20000}"/>
    <cellStyle name="Migliaia 7 3 4 3 3" xfId="34325" xr:uid="{00000000-0005-0000-0000-00008CA20000}"/>
    <cellStyle name="Migliaia 7 3 4 3 4" xfId="39627" xr:uid="{00000000-0005-0000-0000-00008DA20000}"/>
    <cellStyle name="Migliaia 7 3 4 4" xfId="17486" xr:uid="{00000000-0005-0000-0000-00008EA20000}"/>
    <cellStyle name="Migliaia 7 3 4 4 2" xfId="31220" xr:uid="{00000000-0005-0000-0000-00008FA20000}"/>
    <cellStyle name="Migliaia 7 3 4 5" xfId="22014" xr:uid="{00000000-0005-0000-0000-000090A20000}"/>
    <cellStyle name="Migliaia 7 3 4 6" xfId="13234" xr:uid="{00000000-0005-0000-0000-000091A20000}"/>
    <cellStyle name="Migliaia 7 3 5" xfId="4189" xr:uid="{00000000-0005-0000-0000-000092A20000}"/>
    <cellStyle name="Migliaia 7 3 5 2" xfId="10659" xr:uid="{00000000-0005-0000-0000-000093A20000}"/>
    <cellStyle name="Migliaia 7 3 5 2 2" xfId="31817" xr:uid="{00000000-0005-0000-0000-000094A20000}"/>
    <cellStyle name="Migliaia 7 3 5 2 2 2" xfId="36977" xr:uid="{00000000-0005-0000-0000-000095A20000}"/>
    <cellStyle name="Migliaia 7 3 5 2 2 3" xfId="42279" xr:uid="{00000000-0005-0000-0000-000096A20000}"/>
    <cellStyle name="Migliaia 7 3 5 2 3" xfId="34326" xr:uid="{00000000-0005-0000-0000-000097A20000}"/>
    <cellStyle name="Migliaia 7 3 5 2 4" xfId="39628" xr:uid="{00000000-0005-0000-0000-000098A20000}"/>
    <cellStyle name="Migliaia 7 3 5 3" xfId="17488" xr:uid="{00000000-0005-0000-0000-000099A20000}"/>
    <cellStyle name="Migliaia 7 3 5 3 2" xfId="31221" xr:uid="{00000000-0005-0000-0000-00009AA20000}"/>
    <cellStyle name="Migliaia 7 3 5 4" xfId="22015" xr:uid="{00000000-0005-0000-0000-00009BA20000}"/>
    <cellStyle name="Migliaia 7 3 5 5" xfId="13236" xr:uid="{00000000-0005-0000-0000-00009CA20000}"/>
    <cellStyle name="Migliaia 7 3 6" xfId="3795" xr:uid="{00000000-0005-0000-0000-00009DA20000}"/>
    <cellStyle name="Migliaia 7 3 6 2" xfId="10364" xr:uid="{00000000-0005-0000-0000-00009EA20000}"/>
    <cellStyle name="Migliaia 7 3 6 2 2" xfId="31222" xr:uid="{00000000-0005-0000-0000-00009FA20000}"/>
    <cellStyle name="Migliaia 7 3 6 3" xfId="14906" xr:uid="{00000000-0005-0000-0000-0000A0A20000}"/>
    <cellStyle name="Migliaia 7 3 6 4" xfId="17489" xr:uid="{00000000-0005-0000-0000-0000A1A20000}"/>
    <cellStyle name="Migliaia 7 3 6 5" xfId="22016" xr:uid="{00000000-0005-0000-0000-0000A2A20000}"/>
    <cellStyle name="Migliaia 7 3 6 6" xfId="13237" xr:uid="{00000000-0005-0000-0000-0000A3A20000}"/>
    <cellStyle name="Migliaia 7 3 7" xfId="7516" xr:uid="{00000000-0005-0000-0000-0000A4A20000}"/>
    <cellStyle name="Migliaia 7 3 7 2" xfId="31223" xr:uid="{00000000-0005-0000-0000-0000A5A20000}"/>
    <cellStyle name="Migliaia 7 3 7 3" xfId="22017" xr:uid="{00000000-0005-0000-0000-0000A6A20000}"/>
    <cellStyle name="Migliaia 7 3 8" xfId="13379" xr:uid="{00000000-0005-0000-0000-0000A7A20000}"/>
    <cellStyle name="Migliaia 7 3 8 2" xfId="31224" xr:uid="{00000000-0005-0000-0000-0000A8A20000}"/>
    <cellStyle name="Migliaia 7 3 8 3" xfId="22018" xr:uid="{00000000-0005-0000-0000-0000A9A20000}"/>
    <cellStyle name="Migliaia 7 3 9" xfId="17480" xr:uid="{00000000-0005-0000-0000-0000AAA20000}"/>
    <cellStyle name="Migliaia 7 3 9 2" xfId="31207" xr:uid="{00000000-0005-0000-0000-0000ABA20000}"/>
    <cellStyle name="Migliaia 7 4" xfId="717" xr:uid="{00000000-0005-0000-0000-0000ACA20000}"/>
    <cellStyle name="Migliaia 7 4 10" xfId="2675" xr:uid="{00000000-0005-0000-0000-0000ADA20000}"/>
    <cellStyle name="Migliaia 7 4 2" xfId="4649" xr:uid="{00000000-0005-0000-0000-0000AEA20000}"/>
    <cellStyle name="Migliaia 7 4 2 2" xfId="5205" xr:uid="{00000000-0005-0000-0000-0000AFA20000}"/>
    <cellStyle name="Migliaia 7 4 2 2 2" xfId="31227" xr:uid="{00000000-0005-0000-0000-0000B0A20000}"/>
    <cellStyle name="Migliaia 7 4 2 2 3" xfId="22021" xr:uid="{00000000-0005-0000-0000-0000B1A20000}"/>
    <cellStyle name="Migliaia 7 4 2 3" xfId="8424" xr:uid="{00000000-0005-0000-0000-0000B2A20000}"/>
    <cellStyle name="Migliaia 7 4 2 3 2" xfId="31228" xr:uid="{00000000-0005-0000-0000-0000B3A20000}"/>
    <cellStyle name="Migliaia 7 4 2 3 3" xfId="22022" xr:uid="{00000000-0005-0000-0000-0000B4A20000}"/>
    <cellStyle name="Migliaia 7 4 2 4" xfId="7775" xr:uid="{00000000-0005-0000-0000-0000B5A20000}"/>
    <cellStyle name="Migliaia 7 4 2 4 2" xfId="31226" xr:uid="{00000000-0005-0000-0000-0000B6A20000}"/>
    <cellStyle name="Migliaia 7 4 2 5" xfId="7195" xr:uid="{00000000-0005-0000-0000-0000B7A20000}"/>
    <cellStyle name="Migliaia 7 4 2 5 2" xfId="17968" xr:uid="{00000000-0005-0000-0000-0000B8A20000}"/>
    <cellStyle name="Migliaia 7 4 2 5 3" xfId="44191" xr:uid="{00000000-0005-0000-0000-0000B9A20000}"/>
    <cellStyle name="Migliaia 7 4 2 5 4" xfId="46961" xr:uid="{00000000-0005-0000-0000-0000BAA20000}"/>
    <cellStyle name="Migliaia 7 4 2 5 5" xfId="49977" xr:uid="{00000000-0005-0000-0000-0000BBA20000}"/>
    <cellStyle name="Migliaia 7 4 2 6" xfId="17491" xr:uid="{00000000-0005-0000-0000-0000BCA20000}"/>
    <cellStyle name="Migliaia 7 4 2 7" xfId="22020" xr:uid="{00000000-0005-0000-0000-0000BDA20000}"/>
    <cellStyle name="Migliaia 7 4 3" xfId="5206" xr:uid="{00000000-0005-0000-0000-0000BEA20000}"/>
    <cellStyle name="Migliaia 7 4 3 2" xfId="14586" xr:uid="{00000000-0005-0000-0000-0000BFA20000}"/>
    <cellStyle name="Migliaia 7 4 3 2 2" xfId="31229" xr:uid="{00000000-0005-0000-0000-0000C0A20000}"/>
    <cellStyle name="Migliaia 7 4 3 3" xfId="22023" xr:uid="{00000000-0005-0000-0000-0000C1A20000}"/>
    <cellStyle name="Migliaia 7 4 3 4" xfId="13377" xr:uid="{00000000-0005-0000-0000-0000C2A20000}"/>
    <cellStyle name="Migliaia 7 4 4" xfId="8425" xr:uid="{00000000-0005-0000-0000-0000C3A20000}"/>
    <cellStyle name="Migliaia 7 4 4 2" xfId="31230" xr:uid="{00000000-0005-0000-0000-0000C4A20000}"/>
    <cellStyle name="Migliaia 7 4 4 3" xfId="22024" xr:uid="{00000000-0005-0000-0000-0000C5A20000}"/>
    <cellStyle name="Migliaia 7 4 5" xfId="7774" xr:uid="{00000000-0005-0000-0000-0000C6A20000}"/>
    <cellStyle name="Migliaia 7 4 5 2" xfId="31231" xr:uid="{00000000-0005-0000-0000-0000C7A20000}"/>
    <cellStyle name="Migliaia 7 4 5 3" xfId="22025" xr:uid="{00000000-0005-0000-0000-0000C8A20000}"/>
    <cellStyle name="Migliaia 7 4 6" xfId="7194" xr:uid="{00000000-0005-0000-0000-0000C9A20000}"/>
    <cellStyle name="Migliaia 7 4 6 2" xfId="17967" xr:uid="{00000000-0005-0000-0000-0000CAA20000}"/>
    <cellStyle name="Migliaia 7 4 6 2 2" xfId="31232" xr:uid="{00000000-0005-0000-0000-0000CBA20000}"/>
    <cellStyle name="Migliaia 7 4 6 3" xfId="22026" xr:uid="{00000000-0005-0000-0000-0000CCA20000}"/>
    <cellStyle name="Migliaia 7 4 6 4" xfId="44833" xr:uid="{00000000-0005-0000-0000-0000CDA20000}"/>
    <cellStyle name="Migliaia 7 4 6 5" xfId="45203" xr:uid="{00000000-0005-0000-0000-0000CEA20000}"/>
    <cellStyle name="Migliaia 7 4 6 6" xfId="46960" xr:uid="{00000000-0005-0000-0000-0000CFA20000}"/>
    <cellStyle name="Migliaia 7 4 6 7" xfId="49976" xr:uid="{00000000-0005-0000-0000-0000D0A20000}"/>
    <cellStyle name="Migliaia 7 4 7" xfId="17490" xr:uid="{00000000-0005-0000-0000-0000D1A20000}"/>
    <cellStyle name="Migliaia 7 4 7 2" xfId="31233" xr:uid="{00000000-0005-0000-0000-0000D2A20000}"/>
    <cellStyle name="Migliaia 7 4 7 3" xfId="22027" xr:uid="{00000000-0005-0000-0000-0000D3A20000}"/>
    <cellStyle name="Migliaia 7 4 8" xfId="31225" xr:uid="{00000000-0005-0000-0000-0000D4A20000}"/>
    <cellStyle name="Migliaia 7 4 9" xfId="22019" xr:uid="{00000000-0005-0000-0000-0000D5A20000}"/>
    <cellStyle name="Migliaia 7 5" xfId="718" xr:uid="{00000000-0005-0000-0000-0000D6A20000}"/>
    <cellStyle name="Migliaia 7 5 2" xfId="4650" xr:uid="{00000000-0005-0000-0000-0000D7A20000}"/>
    <cellStyle name="Migliaia 7 5 2 2" xfId="14845" xr:uid="{00000000-0005-0000-0000-0000D8A20000}"/>
    <cellStyle name="Migliaia 7 5 2 2 2" xfId="31235" xr:uid="{00000000-0005-0000-0000-0000D9A20000}"/>
    <cellStyle name="Migliaia 7 5 2 3" xfId="17493" xr:uid="{00000000-0005-0000-0000-0000DAA20000}"/>
    <cellStyle name="Migliaia 7 5 2 4" xfId="22029" xr:uid="{00000000-0005-0000-0000-0000DBA20000}"/>
    <cellStyle name="Migliaia 7 5 2 5" xfId="13238" xr:uid="{00000000-0005-0000-0000-0000DCA20000}"/>
    <cellStyle name="Migliaia 7 5 3" xfId="7776" xr:uid="{00000000-0005-0000-0000-0000DDA20000}"/>
    <cellStyle name="Migliaia 7 5 3 2" xfId="31236" xr:uid="{00000000-0005-0000-0000-0000DEA20000}"/>
    <cellStyle name="Migliaia 7 5 3 3" xfId="22030" xr:uid="{00000000-0005-0000-0000-0000DFA20000}"/>
    <cellStyle name="Migliaia 7 5 4" xfId="7196" xr:uid="{00000000-0005-0000-0000-0000E0A20000}"/>
    <cellStyle name="Migliaia 7 5 4 2" xfId="17969" xr:uid="{00000000-0005-0000-0000-0000E1A20000}"/>
    <cellStyle name="Migliaia 7 5 4 2 2" xfId="31237" xr:uid="{00000000-0005-0000-0000-0000E2A20000}"/>
    <cellStyle name="Migliaia 7 5 4 3" xfId="22031" xr:uid="{00000000-0005-0000-0000-0000E3A20000}"/>
    <cellStyle name="Migliaia 7 5 4 4" xfId="42549" xr:uid="{00000000-0005-0000-0000-0000E4A20000}"/>
    <cellStyle name="Migliaia 7 5 4 5" xfId="45204" xr:uid="{00000000-0005-0000-0000-0000E5A20000}"/>
    <cellStyle name="Migliaia 7 5 4 6" xfId="46962" xr:uid="{00000000-0005-0000-0000-0000E6A20000}"/>
    <cellStyle name="Migliaia 7 5 4 7" xfId="49978" xr:uid="{00000000-0005-0000-0000-0000E7A20000}"/>
    <cellStyle name="Migliaia 7 5 5" xfId="17492" xr:uid="{00000000-0005-0000-0000-0000E8A20000}"/>
    <cellStyle name="Migliaia 7 5 5 2" xfId="31238" xr:uid="{00000000-0005-0000-0000-0000E9A20000}"/>
    <cellStyle name="Migliaia 7 5 5 3" xfId="22032" xr:uid="{00000000-0005-0000-0000-0000EAA20000}"/>
    <cellStyle name="Migliaia 7 5 5 4" xfId="45205" xr:uid="{00000000-0005-0000-0000-0000EBA20000}"/>
    <cellStyle name="Migliaia 7 5 6" xfId="22033" xr:uid="{00000000-0005-0000-0000-0000ECA20000}"/>
    <cellStyle name="Migliaia 7 5 6 2" xfId="31239" xr:uid="{00000000-0005-0000-0000-0000EDA20000}"/>
    <cellStyle name="Migliaia 7 5 7" xfId="31234" xr:uid="{00000000-0005-0000-0000-0000EEA20000}"/>
    <cellStyle name="Migliaia 7 5 8" xfId="22028" xr:uid="{00000000-0005-0000-0000-0000EFA20000}"/>
    <cellStyle name="Migliaia 7 5 9" xfId="2676" xr:uid="{00000000-0005-0000-0000-0000F0A20000}"/>
    <cellStyle name="Migliaia 7 6" xfId="2671" xr:uid="{00000000-0005-0000-0000-0000F1A20000}"/>
    <cellStyle name="Migliaia 7 6 2" xfId="4645" xr:uid="{00000000-0005-0000-0000-0000F2A20000}"/>
    <cellStyle name="Migliaia 7 6 2 2" xfId="6105" xr:uid="{00000000-0005-0000-0000-0000F3A20000}"/>
    <cellStyle name="Migliaia 7 6 2 3" xfId="14902" xr:uid="{00000000-0005-0000-0000-0000F4A20000}"/>
    <cellStyle name="Migliaia 7 6 2 4" xfId="17495" xr:uid="{00000000-0005-0000-0000-0000F5A20000}"/>
    <cellStyle name="Migliaia 7 6 2 5" xfId="28777" xr:uid="{00000000-0005-0000-0000-0000F6A20000}"/>
    <cellStyle name="Migliaia 7 6 2 6" xfId="13240" xr:uid="{00000000-0005-0000-0000-0000F7A20000}"/>
    <cellStyle name="Migliaia 7 6 3" xfId="5857" xr:uid="{00000000-0005-0000-0000-0000F8A20000}"/>
    <cellStyle name="Migliaia 7 6 3 2" xfId="31818" xr:uid="{00000000-0005-0000-0000-0000F9A20000}"/>
    <cellStyle name="Migliaia 7 6 3 2 2" xfId="36978" xr:uid="{00000000-0005-0000-0000-0000FAA20000}"/>
    <cellStyle name="Migliaia 7 6 3 2 3" xfId="42280" xr:uid="{00000000-0005-0000-0000-0000FBA20000}"/>
    <cellStyle name="Migliaia 7 6 3 3" xfId="34327" xr:uid="{00000000-0005-0000-0000-0000FCA20000}"/>
    <cellStyle name="Migliaia 7 6 3 4" xfId="39629" xr:uid="{00000000-0005-0000-0000-0000FDA20000}"/>
    <cellStyle name="Migliaia 7 6 4" xfId="17494" xr:uid="{00000000-0005-0000-0000-0000FEA20000}"/>
    <cellStyle name="Migliaia 7 6 4 2" xfId="31240" xr:uid="{00000000-0005-0000-0000-0000FFA20000}"/>
    <cellStyle name="Migliaia 7 6 5" xfId="22034" xr:uid="{00000000-0005-0000-0000-000000A30000}"/>
    <cellStyle name="Migliaia 7 6 6" xfId="13239" xr:uid="{00000000-0005-0000-0000-000001A30000}"/>
    <cellStyle name="Migliaia 7 7" xfId="4187" xr:uid="{00000000-0005-0000-0000-000002A30000}"/>
    <cellStyle name="Migliaia 7 7 2" xfId="10657" xr:uid="{00000000-0005-0000-0000-000003A30000}"/>
    <cellStyle name="Migliaia 7 7 2 2" xfId="31819" xr:uid="{00000000-0005-0000-0000-000004A30000}"/>
    <cellStyle name="Migliaia 7 7 2 2 2" xfId="36979" xr:uid="{00000000-0005-0000-0000-000005A30000}"/>
    <cellStyle name="Migliaia 7 7 2 2 3" xfId="42281" xr:uid="{00000000-0005-0000-0000-000006A30000}"/>
    <cellStyle name="Migliaia 7 7 2 3" xfId="34328" xr:uid="{00000000-0005-0000-0000-000007A30000}"/>
    <cellStyle name="Migliaia 7 7 2 4" xfId="39630" xr:uid="{00000000-0005-0000-0000-000008A30000}"/>
    <cellStyle name="Migliaia 7 7 3" xfId="17496" xr:uid="{00000000-0005-0000-0000-000009A30000}"/>
    <cellStyle name="Migliaia 7 7 3 2" xfId="31241" xr:uid="{00000000-0005-0000-0000-00000AA30000}"/>
    <cellStyle name="Migliaia 7 7 4" xfId="22035" xr:uid="{00000000-0005-0000-0000-00000BA30000}"/>
    <cellStyle name="Migliaia 7 7 5" xfId="13241" xr:uid="{00000000-0005-0000-0000-00000CA30000}"/>
    <cellStyle name="Migliaia 7 8" xfId="3793" xr:uid="{00000000-0005-0000-0000-00000DA30000}"/>
    <cellStyle name="Migliaia 7 8 2" xfId="10362" xr:uid="{00000000-0005-0000-0000-00000EA30000}"/>
    <cellStyle name="Migliaia 7 8 2 2" xfId="31820" xr:uid="{00000000-0005-0000-0000-00000FA30000}"/>
    <cellStyle name="Migliaia 7 8 2 2 2" xfId="36980" xr:uid="{00000000-0005-0000-0000-000010A30000}"/>
    <cellStyle name="Migliaia 7 8 2 2 3" xfId="42282" xr:uid="{00000000-0005-0000-0000-000011A30000}"/>
    <cellStyle name="Migliaia 7 8 2 3" xfId="34329" xr:uid="{00000000-0005-0000-0000-000012A30000}"/>
    <cellStyle name="Migliaia 7 8 2 4" xfId="39631" xr:uid="{00000000-0005-0000-0000-000013A30000}"/>
    <cellStyle name="Migliaia 7 8 3" xfId="17497" xr:uid="{00000000-0005-0000-0000-000014A30000}"/>
    <cellStyle name="Migliaia 7 8 3 2" xfId="31242" xr:uid="{00000000-0005-0000-0000-000015A30000}"/>
    <cellStyle name="Migliaia 7 8 4" xfId="22036" xr:uid="{00000000-0005-0000-0000-000016A30000}"/>
    <cellStyle name="Migliaia 7 8 5" xfId="13242" xr:uid="{00000000-0005-0000-0000-000017A30000}"/>
    <cellStyle name="Migliaia 7 9" xfId="13555" xr:uid="{00000000-0005-0000-0000-000018A30000}"/>
    <cellStyle name="Migliaia 7 9 2" xfId="31243" xr:uid="{00000000-0005-0000-0000-000019A30000}"/>
    <cellStyle name="Migliaia 7 9 3" xfId="22037" xr:uid="{00000000-0005-0000-0000-00001AA30000}"/>
    <cellStyle name="Migliaia 8" xfId="719" xr:uid="{00000000-0005-0000-0000-00001BA30000}"/>
    <cellStyle name="Migliaia 8 10" xfId="17498" xr:uid="{00000000-0005-0000-0000-00001CA30000}"/>
    <cellStyle name="Migliaia 8 10 2" xfId="31244" xr:uid="{00000000-0005-0000-0000-00001DA30000}"/>
    <cellStyle name="Migliaia 8 11" xfId="22038" xr:uid="{00000000-0005-0000-0000-00001EA30000}"/>
    <cellStyle name="Migliaia 8 12" xfId="1958" xr:uid="{00000000-0005-0000-0000-00001FA30000}"/>
    <cellStyle name="Migliaia 8 2" xfId="720" xr:uid="{00000000-0005-0000-0000-000020A30000}"/>
    <cellStyle name="Migliaia 8 2 2" xfId="2678" xr:uid="{00000000-0005-0000-0000-000021A30000}"/>
    <cellStyle name="Migliaia 8 2 2 2" xfId="4652" xr:uid="{00000000-0005-0000-0000-000022A30000}"/>
    <cellStyle name="Migliaia 8 2 2 2 2" xfId="10726" xr:uid="{00000000-0005-0000-0000-000023A30000}"/>
    <cellStyle name="Migliaia 8 2 2 2 2 2" xfId="31247" xr:uid="{00000000-0005-0000-0000-000024A30000}"/>
    <cellStyle name="Migliaia 8 2 2 2 3" xfId="14846" xr:uid="{00000000-0005-0000-0000-000025A30000}"/>
    <cellStyle name="Migliaia 8 2 2 2 4" xfId="17501" xr:uid="{00000000-0005-0000-0000-000026A30000}"/>
    <cellStyle name="Migliaia 8 2 2 2 5" xfId="22041" xr:uid="{00000000-0005-0000-0000-000027A30000}"/>
    <cellStyle name="Migliaia 8 2 2 2 6" xfId="13243" xr:uid="{00000000-0005-0000-0000-000028A30000}"/>
    <cellStyle name="Migliaia 8 2 2 3" xfId="7951" xr:uid="{00000000-0005-0000-0000-000029A30000}"/>
    <cellStyle name="Migliaia 8 2 2 3 2" xfId="31821" xr:uid="{00000000-0005-0000-0000-00002AA30000}"/>
    <cellStyle name="Migliaia 8 2 2 3 2 2" xfId="36981" xr:uid="{00000000-0005-0000-0000-00002BA30000}"/>
    <cellStyle name="Migliaia 8 2 2 3 2 3" xfId="42283" xr:uid="{00000000-0005-0000-0000-00002CA30000}"/>
    <cellStyle name="Migliaia 8 2 2 3 3" xfId="34330" xr:uid="{00000000-0005-0000-0000-00002DA30000}"/>
    <cellStyle name="Migliaia 8 2 2 3 4" xfId="39632" xr:uid="{00000000-0005-0000-0000-00002EA30000}"/>
    <cellStyle name="Migliaia 8 2 2 4" xfId="7197" xr:uid="{00000000-0005-0000-0000-00002FA30000}"/>
    <cellStyle name="Migliaia 8 2 2 4 2" xfId="17970" xr:uid="{00000000-0005-0000-0000-000030A30000}"/>
    <cellStyle name="Migliaia 8 2 2 4 3" xfId="31246" xr:uid="{00000000-0005-0000-0000-000031A30000}"/>
    <cellStyle name="Migliaia 8 2 2 4 4" xfId="43290" xr:uid="{00000000-0005-0000-0000-000032A30000}"/>
    <cellStyle name="Migliaia 8 2 2 4 5" xfId="46963" xr:uid="{00000000-0005-0000-0000-000033A30000}"/>
    <cellStyle name="Migliaia 8 2 2 4 6" xfId="49979" xr:uid="{00000000-0005-0000-0000-000034A30000}"/>
    <cellStyle name="Migliaia 8 2 2 5" xfId="17500" xr:uid="{00000000-0005-0000-0000-000035A30000}"/>
    <cellStyle name="Migliaia 8 2 2 6" xfId="22040" xr:uid="{00000000-0005-0000-0000-000036A30000}"/>
    <cellStyle name="Migliaia 8 2 3" xfId="4191" xr:uid="{00000000-0005-0000-0000-000037A30000}"/>
    <cellStyle name="Migliaia 8 2 3 2" xfId="10661" xr:uid="{00000000-0005-0000-0000-000038A30000}"/>
    <cellStyle name="Migliaia 8 2 3 2 2" xfId="31822" xr:uid="{00000000-0005-0000-0000-000039A30000}"/>
    <cellStyle name="Migliaia 8 2 3 2 2 2" xfId="36982" xr:uid="{00000000-0005-0000-0000-00003AA30000}"/>
    <cellStyle name="Migliaia 8 2 3 2 2 3" xfId="42284" xr:uid="{00000000-0005-0000-0000-00003BA30000}"/>
    <cellStyle name="Migliaia 8 2 3 2 3" xfId="34331" xr:uid="{00000000-0005-0000-0000-00003CA30000}"/>
    <cellStyle name="Migliaia 8 2 3 2 4" xfId="39633" xr:uid="{00000000-0005-0000-0000-00003DA30000}"/>
    <cellStyle name="Migliaia 8 2 3 3" xfId="17502" xr:uid="{00000000-0005-0000-0000-00003EA30000}"/>
    <cellStyle name="Migliaia 8 2 3 3 2" xfId="31248" xr:uid="{00000000-0005-0000-0000-00003FA30000}"/>
    <cellStyle name="Migliaia 8 2 3 4" xfId="22042" xr:uid="{00000000-0005-0000-0000-000040A30000}"/>
    <cellStyle name="Migliaia 8 2 3 5" xfId="13244" xr:uid="{00000000-0005-0000-0000-000041A30000}"/>
    <cellStyle name="Migliaia 8 2 4" xfId="3798" xr:uid="{00000000-0005-0000-0000-000042A30000}"/>
    <cellStyle name="Migliaia 8 2 4 2" xfId="10366" xr:uid="{00000000-0005-0000-0000-000043A30000}"/>
    <cellStyle name="Migliaia 8 2 4 2 2" xfId="31249" xr:uid="{00000000-0005-0000-0000-000044A30000}"/>
    <cellStyle name="Migliaia 8 2 4 3" xfId="14336" xr:uid="{00000000-0005-0000-0000-000045A30000}"/>
    <cellStyle name="Migliaia 8 2 4 4" xfId="17503" xr:uid="{00000000-0005-0000-0000-000046A30000}"/>
    <cellStyle name="Migliaia 8 2 4 5" xfId="22043" xr:uid="{00000000-0005-0000-0000-000047A30000}"/>
    <cellStyle name="Migliaia 8 2 4 6" xfId="13245" xr:uid="{00000000-0005-0000-0000-000048A30000}"/>
    <cellStyle name="Migliaia 8 2 5" xfId="9466" xr:uid="{00000000-0005-0000-0000-000049A30000}"/>
    <cellStyle name="Migliaia 8 2 5 2" xfId="31250" xr:uid="{00000000-0005-0000-0000-00004AA30000}"/>
    <cellStyle name="Migliaia 8 2 5 3" xfId="22044" xr:uid="{00000000-0005-0000-0000-00004BA30000}"/>
    <cellStyle name="Migliaia 8 2 6" xfId="17499" xr:uid="{00000000-0005-0000-0000-00004CA30000}"/>
    <cellStyle name="Migliaia 8 2 6 2" xfId="31251" xr:uid="{00000000-0005-0000-0000-00004DA30000}"/>
    <cellStyle name="Migliaia 8 2 6 3" xfId="22045" xr:uid="{00000000-0005-0000-0000-00004EA30000}"/>
    <cellStyle name="Migliaia 8 2 7" xfId="31245" xr:uid="{00000000-0005-0000-0000-00004FA30000}"/>
    <cellStyle name="Migliaia 8 2 8" xfId="22039" xr:uid="{00000000-0005-0000-0000-000050A30000}"/>
    <cellStyle name="Migliaia 8 2 9" xfId="1959" xr:uid="{00000000-0005-0000-0000-000051A30000}"/>
    <cellStyle name="Migliaia 8 3" xfId="721" xr:uid="{00000000-0005-0000-0000-000052A30000}"/>
    <cellStyle name="Migliaia 8 3 10" xfId="22046" xr:uid="{00000000-0005-0000-0000-000053A30000}"/>
    <cellStyle name="Migliaia 8 3 11" xfId="13246" xr:uid="{00000000-0005-0000-0000-000054A30000}"/>
    <cellStyle name="Migliaia 8 3 12" xfId="1960" xr:uid="{00000000-0005-0000-0000-000055A30000}"/>
    <cellStyle name="Migliaia 8 3 2" xfId="722" xr:uid="{00000000-0005-0000-0000-000056A30000}"/>
    <cellStyle name="Migliaia 8 3 2 2" xfId="4654" xr:uid="{00000000-0005-0000-0000-000057A30000}"/>
    <cellStyle name="Migliaia 8 3 2 2 2" xfId="8426" xr:uid="{00000000-0005-0000-0000-000058A30000}"/>
    <cellStyle name="Migliaia 8 3 2 2 2 2" xfId="14847" xr:uid="{00000000-0005-0000-0000-000059A30000}"/>
    <cellStyle name="Migliaia 8 3 2 2 2 2 2" xfId="18207" xr:uid="{00000000-0005-0000-0000-00005AA30000}"/>
    <cellStyle name="Migliaia 8 3 2 2 2 2 3" xfId="31255" xr:uid="{00000000-0005-0000-0000-00005BA30000}"/>
    <cellStyle name="Migliaia 8 3 2 2 2 3" xfId="22049" xr:uid="{00000000-0005-0000-0000-00005CA30000}"/>
    <cellStyle name="Migliaia 8 3 2 2 2 4" xfId="43039" xr:uid="{00000000-0005-0000-0000-00005DA30000}"/>
    <cellStyle name="Migliaia 8 3 2 2 2 5" xfId="47213" xr:uid="{00000000-0005-0000-0000-00005EA30000}"/>
    <cellStyle name="Migliaia 8 3 2 2 2 6" xfId="50229" xr:uid="{00000000-0005-0000-0000-00005FA30000}"/>
    <cellStyle name="Migliaia 8 3 2 2 2 7" xfId="14006" xr:uid="{00000000-0005-0000-0000-000060A30000}"/>
    <cellStyle name="Migliaia 8 3 2 2 3" xfId="7421" xr:uid="{00000000-0005-0000-0000-000061A30000}"/>
    <cellStyle name="Migliaia 8 3 2 2 3 2" xfId="31254" xr:uid="{00000000-0005-0000-0000-000062A30000}"/>
    <cellStyle name="Migliaia 8 3 2 2 4" xfId="7198" xr:uid="{00000000-0005-0000-0000-000063A30000}"/>
    <cellStyle name="Migliaia 8 3 2 2 4 2" xfId="17971" xr:uid="{00000000-0005-0000-0000-000064A30000}"/>
    <cellStyle name="Migliaia 8 3 2 2 4 3" xfId="44672" xr:uid="{00000000-0005-0000-0000-000065A30000}"/>
    <cellStyle name="Migliaia 8 3 2 2 4 4" xfId="46964" xr:uid="{00000000-0005-0000-0000-000066A30000}"/>
    <cellStyle name="Migliaia 8 3 2 2 4 5" xfId="49980" xr:uid="{00000000-0005-0000-0000-000067A30000}"/>
    <cellStyle name="Migliaia 8 3 2 2 5" xfId="17506" xr:uid="{00000000-0005-0000-0000-000068A30000}"/>
    <cellStyle name="Migliaia 8 3 2 2 6" xfId="22048" xr:uid="{00000000-0005-0000-0000-000069A30000}"/>
    <cellStyle name="Migliaia 8 3 2 3" xfId="3800" xr:uid="{00000000-0005-0000-0000-00006AA30000}"/>
    <cellStyle name="Migliaia 8 3 2 3 2" xfId="8697" xr:uid="{00000000-0005-0000-0000-00006BA30000}"/>
    <cellStyle name="Migliaia 8 3 2 3 2 2" xfId="31256" xr:uid="{00000000-0005-0000-0000-00006CA30000}"/>
    <cellStyle name="Migliaia 8 3 2 3 3" xfId="8427" xr:uid="{00000000-0005-0000-0000-00006DA30000}"/>
    <cellStyle name="Migliaia 8 3 2 3 4" xfId="17507" xr:uid="{00000000-0005-0000-0000-00006EA30000}"/>
    <cellStyle name="Migliaia 8 3 2 3 5" xfId="22050" xr:uid="{00000000-0005-0000-0000-00006FA30000}"/>
    <cellStyle name="Migliaia 8 3 2 3 6" xfId="13247" xr:uid="{00000000-0005-0000-0000-000070A30000}"/>
    <cellStyle name="Migliaia 8 3 2 4" xfId="7777" xr:uid="{00000000-0005-0000-0000-000071A30000}"/>
    <cellStyle name="Migliaia 8 3 2 4 2" xfId="14423" xr:uid="{00000000-0005-0000-0000-000072A30000}"/>
    <cellStyle name="Migliaia 8 3 2 4 2 2" xfId="31257" xr:uid="{00000000-0005-0000-0000-000073A30000}"/>
    <cellStyle name="Migliaia 8 3 2 4 3" xfId="22051" xr:uid="{00000000-0005-0000-0000-000074A30000}"/>
    <cellStyle name="Migliaia 8 3 2 4 4" xfId="13558" xr:uid="{00000000-0005-0000-0000-000075A30000}"/>
    <cellStyle name="Migliaia 8 3 2 5" xfId="13375" xr:uid="{00000000-0005-0000-0000-000076A30000}"/>
    <cellStyle name="Migliaia 8 3 2 5 2" xfId="31258" xr:uid="{00000000-0005-0000-0000-000077A30000}"/>
    <cellStyle name="Migliaia 8 3 2 5 3" xfId="22052" xr:uid="{00000000-0005-0000-0000-000078A30000}"/>
    <cellStyle name="Migliaia 8 3 2 6" xfId="17505" xr:uid="{00000000-0005-0000-0000-000079A30000}"/>
    <cellStyle name="Migliaia 8 3 2 6 2" xfId="31259" xr:uid="{00000000-0005-0000-0000-00007AA30000}"/>
    <cellStyle name="Migliaia 8 3 2 6 3" xfId="22053" xr:uid="{00000000-0005-0000-0000-00007BA30000}"/>
    <cellStyle name="Migliaia 8 3 2 7" xfId="31253" xr:uid="{00000000-0005-0000-0000-00007CA30000}"/>
    <cellStyle name="Migliaia 8 3 2 8" xfId="22047" xr:uid="{00000000-0005-0000-0000-00007DA30000}"/>
    <cellStyle name="Migliaia 8 3 2 9" xfId="2680" xr:uid="{00000000-0005-0000-0000-00007EA30000}"/>
    <cellStyle name="Migliaia 8 3 3" xfId="2679" xr:uid="{00000000-0005-0000-0000-00007FA30000}"/>
    <cellStyle name="Migliaia 8 3 3 2" xfId="4653" xr:uid="{00000000-0005-0000-0000-000080A30000}"/>
    <cellStyle name="Migliaia 8 3 3 2 2" xfId="6108" xr:uid="{00000000-0005-0000-0000-000081A30000}"/>
    <cellStyle name="Migliaia 8 3 3 2 2 2" xfId="31261" xr:uid="{00000000-0005-0000-0000-000082A30000}"/>
    <cellStyle name="Migliaia 8 3 3 2 3" xfId="14587" xr:uid="{00000000-0005-0000-0000-000083A30000}"/>
    <cellStyle name="Migliaia 8 3 3 2 4" xfId="17509" xr:uid="{00000000-0005-0000-0000-000084A30000}"/>
    <cellStyle name="Migliaia 8 3 3 2 5" xfId="22055" xr:uid="{00000000-0005-0000-0000-000085A30000}"/>
    <cellStyle name="Migliaia 8 3 3 2 6" xfId="13249" xr:uid="{00000000-0005-0000-0000-000086A30000}"/>
    <cellStyle name="Migliaia 8 3 3 3" xfId="5860" xr:uid="{00000000-0005-0000-0000-000087A30000}"/>
    <cellStyle name="Migliaia 8 3 3 3 2" xfId="31262" xr:uid="{00000000-0005-0000-0000-000088A30000}"/>
    <cellStyle name="Migliaia 8 3 3 3 3" xfId="22056" xr:uid="{00000000-0005-0000-0000-000089A30000}"/>
    <cellStyle name="Migliaia 8 3 3 4" xfId="17508" xr:uid="{00000000-0005-0000-0000-00008AA30000}"/>
    <cellStyle name="Migliaia 8 3 3 4 2" xfId="31263" xr:uid="{00000000-0005-0000-0000-00008BA30000}"/>
    <cellStyle name="Migliaia 8 3 3 4 3" xfId="22057" xr:uid="{00000000-0005-0000-0000-00008CA30000}"/>
    <cellStyle name="Migliaia 8 3 3 4 4" xfId="45206" xr:uid="{00000000-0005-0000-0000-00008DA30000}"/>
    <cellStyle name="Migliaia 8 3 3 5" xfId="22058" xr:uid="{00000000-0005-0000-0000-00008EA30000}"/>
    <cellStyle name="Migliaia 8 3 3 5 2" xfId="31264" xr:uid="{00000000-0005-0000-0000-00008FA30000}"/>
    <cellStyle name="Migliaia 8 3 3 5 3" xfId="45207" xr:uid="{00000000-0005-0000-0000-000090A30000}"/>
    <cellStyle name="Migliaia 8 3 3 6" xfId="31260" xr:uid="{00000000-0005-0000-0000-000091A30000}"/>
    <cellStyle name="Migliaia 8 3 3 7" xfId="22054" xr:uid="{00000000-0005-0000-0000-000092A30000}"/>
    <cellStyle name="Migliaia 8 3 3 8" xfId="13248" xr:uid="{00000000-0005-0000-0000-000093A30000}"/>
    <cellStyle name="Migliaia 8 3 4" xfId="3324" xr:uid="{00000000-0005-0000-0000-000094A30000}"/>
    <cellStyle name="Migliaia 8 3 4 2" xfId="4834" xr:uid="{00000000-0005-0000-0000-000095A30000}"/>
    <cellStyle name="Migliaia 8 3 4 2 2" xfId="10786" xr:uid="{00000000-0005-0000-0000-000096A30000}"/>
    <cellStyle name="Migliaia 8 3 4 2 3" xfId="14445" xr:uid="{00000000-0005-0000-0000-000097A30000}"/>
    <cellStyle name="Migliaia 8 3 4 2 4" xfId="17511" xr:uid="{00000000-0005-0000-0000-000098A30000}"/>
    <cellStyle name="Migliaia 8 3 4 2 5" xfId="28778" xr:uid="{00000000-0005-0000-0000-000099A30000}"/>
    <cellStyle name="Migliaia 8 3 4 2 6" xfId="13251" xr:uid="{00000000-0005-0000-0000-00009AA30000}"/>
    <cellStyle name="Migliaia 8 3 4 3" xfId="10034" xr:uid="{00000000-0005-0000-0000-00009BA30000}"/>
    <cellStyle name="Migliaia 8 3 4 3 2" xfId="31823" xr:uid="{00000000-0005-0000-0000-00009CA30000}"/>
    <cellStyle name="Migliaia 8 3 4 3 2 2" xfId="36983" xr:uid="{00000000-0005-0000-0000-00009DA30000}"/>
    <cellStyle name="Migliaia 8 3 4 3 2 3" xfId="42285" xr:uid="{00000000-0005-0000-0000-00009EA30000}"/>
    <cellStyle name="Migliaia 8 3 4 3 3" xfId="34332" xr:uid="{00000000-0005-0000-0000-00009FA30000}"/>
    <cellStyle name="Migliaia 8 3 4 3 4" xfId="39634" xr:uid="{00000000-0005-0000-0000-0000A0A30000}"/>
    <cellStyle name="Migliaia 8 3 4 4" xfId="17510" xr:uid="{00000000-0005-0000-0000-0000A1A30000}"/>
    <cellStyle name="Migliaia 8 3 4 4 2" xfId="31265" xr:uid="{00000000-0005-0000-0000-0000A2A30000}"/>
    <cellStyle name="Migliaia 8 3 4 5" xfId="22059" xr:uid="{00000000-0005-0000-0000-0000A3A30000}"/>
    <cellStyle name="Migliaia 8 3 4 6" xfId="13250" xr:uid="{00000000-0005-0000-0000-0000A4A30000}"/>
    <cellStyle name="Migliaia 8 3 5" xfId="4192" xr:uid="{00000000-0005-0000-0000-0000A5A30000}"/>
    <cellStyle name="Migliaia 8 3 5 2" xfId="10662" xr:uid="{00000000-0005-0000-0000-0000A6A30000}"/>
    <cellStyle name="Migliaia 8 3 5 2 2" xfId="31824" xr:uid="{00000000-0005-0000-0000-0000A7A30000}"/>
    <cellStyle name="Migliaia 8 3 5 2 2 2" xfId="36984" xr:uid="{00000000-0005-0000-0000-0000A8A30000}"/>
    <cellStyle name="Migliaia 8 3 5 2 2 3" xfId="42286" xr:uid="{00000000-0005-0000-0000-0000A9A30000}"/>
    <cellStyle name="Migliaia 8 3 5 2 3" xfId="34333" xr:uid="{00000000-0005-0000-0000-0000AAA30000}"/>
    <cellStyle name="Migliaia 8 3 5 2 4" xfId="39635" xr:uid="{00000000-0005-0000-0000-0000ABA30000}"/>
    <cellStyle name="Migliaia 8 3 5 3" xfId="17512" xr:uid="{00000000-0005-0000-0000-0000ACA30000}"/>
    <cellStyle name="Migliaia 8 3 5 3 2" xfId="31266" xr:uid="{00000000-0005-0000-0000-0000ADA30000}"/>
    <cellStyle name="Migliaia 8 3 5 4" xfId="22060" xr:uid="{00000000-0005-0000-0000-0000AEA30000}"/>
    <cellStyle name="Migliaia 8 3 5 5" xfId="13252" xr:uid="{00000000-0005-0000-0000-0000AFA30000}"/>
    <cellStyle name="Migliaia 8 3 6" xfId="3799" xr:uid="{00000000-0005-0000-0000-0000B0A30000}"/>
    <cellStyle name="Migliaia 8 3 6 2" xfId="10367" xr:uid="{00000000-0005-0000-0000-0000B1A30000}"/>
    <cellStyle name="Migliaia 8 3 6 2 2" xfId="31267" xr:uid="{00000000-0005-0000-0000-0000B2A30000}"/>
    <cellStyle name="Migliaia 8 3 6 3" xfId="14602" xr:uid="{00000000-0005-0000-0000-0000B3A30000}"/>
    <cellStyle name="Migliaia 8 3 6 4" xfId="17513" xr:uid="{00000000-0005-0000-0000-0000B4A30000}"/>
    <cellStyle name="Migliaia 8 3 6 5" xfId="22061" xr:uid="{00000000-0005-0000-0000-0000B5A30000}"/>
    <cellStyle name="Migliaia 8 3 6 6" xfId="13253" xr:uid="{00000000-0005-0000-0000-0000B6A30000}"/>
    <cellStyle name="Migliaia 8 3 7" xfId="7829" xr:uid="{00000000-0005-0000-0000-0000B7A30000}"/>
    <cellStyle name="Migliaia 8 3 7 2" xfId="31268" xr:uid="{00000000-0005-0000-0000-0000B8A30000}"/>
    <cellStyle name="Migliaia 8 3 7 3" xfId="22062" xr:uid="{00000000-0005-0000-0000-0000B9A30000}"/>
    <cellStyle name="Migliaia 8 3 8" xfId="13376" xr:uid="{00000000-0005-0000-0000-0000BAA30000}"/>
    <cellStyle name="Migliaia 8 3 8 2" xfId="31269" xr:uid="{00000000-0005-0000-0000-0000BBA30000}"/>
    <cellStyle name="Migliaia 8 3 8 3" xfId="22063" xr:uid="{00000000-0005-0000-0000-0000BCA30000}"/>
    <cellStyle name="Migliaia 8 3 9" xfId="17504" xr:uid="{00000000-0005-0000-0000-0000BDA30000}"/>
    <cellStyle name="Migliaia 8 3 9 2" xfId="31252" xr:uid="{00000000-0005-0000-0000-0000BEA30000}"/>
    <cellStyle name="Migliaia 8 4" xfId="723" xr:uid="{00000000-0005-0000-0000-0000BFA30000}"/>
    <cellStyle name="Migliaia 8 4 10" xfId="2681" xr:uid="{00000000-0005-0000-0000-0000C0A30000}"/>
    <cellStyle name="Migliaia 8 4 2" xfId="4655" xr:uid="{00000000-0005-0000-0000-0000C1A30000}"/>
    <cellStyle name="Migliaia 8 4 2 2" xfId="5207" xr:uid="{00000000-0005-0000-0000-0000C2A30000}"/>
    <cellStyle name="Migliaia 8 4 2 2 2" xfId="31272" xr:uid="{00000000-0005-0000-0000-0000C3A30000}"/>
    <cellStyle name="Migliaia 8 4 2 2 3" xfId="22066" xr:uid="{00000000-0005-0000-0000-0000C4A30000}"/>
    <cellStyle name="Migliaia 8 4 2 3" xfId="8428" xr:uid="{00000000-0005-0000-0000-0000C5A30000}"/>
    <cellStyle name="Migliaia 8 4 2 3 2" xfId="31273" xr:uid="{00000000-0005-0000-0000-0000C6A30000}"/>
    <cellStyle name="Migliaia 8 4 2 3 3" xfId="22067" xr:uid="{00000000-0005-0000-0000-0000C7A30000}"/>
    <cellStyle name="Migliaia 8 4 2 4" xfId="7779" xr:uid="{00000000-0005-0000-0000-0000C8A30000}"/>
    <cellStyle name="Migliaia 8 4 2 4 2" xfId="31271" xr:uid="{00000000-0005-0000-0000-0000C9A30000}"/>
    <cellStyle name="Migliaia 8 4 2 5" xfId="7200" xr:uid="{00000000-0005-0000-0000-0000CAA30000}"/>
    <cellStyle name="Migliaia 8 4 2 5 2" xfId="17973" xr:uid="{00000000-0005-0000-0000-0000CBA30000}"/>
    <cellStyle name="Migliaia 8 4 2 5 3" xfId="43964" xr:uid="{00000000-0005-0000-0000-0000CCA30000}"/>
    <cellStyle name="Migliaia 8 4 2 5 4" xfId="46966" xr:uid="{00000000-0005-0000-0000-0000CDA30000}"/>
    <cellStyle name="Migliaia 8 4 2 5 5" xfId="49982" xr:uid="{00000000-0005-0000-0000-0000CEA30000}"/>
    <cellStyle name="Migliaia 8 4 2 6" xfId="17515" xr:uid="{00000000-0005-0000-0000-0000CFA30000}"/>
    <cellStyle name="Migliaia 8 4 2 7" xfId="22065" xr:uid="{00000000-0005-0000-0000-0000D0A30000}"/>
    <cellStyle name="Migliaia 8 4 3" xfId="5208" xr:uid="{00000000-0005-0000-0000-0000D1A30000}"/>
    <cellStyle name="Migliaia 8 4 3 2" xfId="14588" xr:uid="{00000000-0005-0000-0000-0000D2A30000}"/>
    <cellStyle name="Migliaia 8 4 3 2 2" xfId="31274" xr:uid="{00000000-0005-0000-0000-0000D3A30000}"/>
    <cellStyle name="Migliaia 8 4 3 3" xfId="22068" xr:uid="{00000000-0005-0000-0000-0000D4A30000}"/>
    <cellStyle name="Migliaia 8 4 3 4" xfId="13374" xr:uid="{00000000-0005-0000-0000-0000D5A30000}"/>
    <cellStyle name="Migliaia 8 4 4" xfId="8429" xr:uid="{00000000-0005-0000-0000-0000D6A30000}"/>
    <cellStyle name="Migliaia 8 4 4 2" xfId="31275" xr:uid="{00000000-0005-0000-0000-0000D7A30000}"/>
    <cellStyle name="Migliaia 8 4 4 3" xfId="22069" xr:uid="{00000000-0005-0000-0000-0000D8A30000}"/>
    <cellStyle name="Migliaia 8 4 5" xfId="7778" xr:uid="{00000000-0005-0000-0000-0000D9A30000}"/>
    <cellStyle name="Migliaia 8 4 5 2" xfId="31276" xr:uid="{00000000-0005-0000-0000-0000DAA30000}"/>
    <cellStyle name="Migliaia 8 4 5 3" xfId="22070" xr:uid="{00000000-0005-0000-0000-0000DBA30000}"/>
    <cellStyle name="Migliaia 8 4 6" xfId="7199" xr:uid="{00000000-0005-0000-0000-0000DCA30000}"/>
    <cellStyle name="Migliaia 8 4 6 2" xfId="17972" xr:uid="{00000000-0005-0000-0000-0000DDA30000}"/>
    <cellStyle name="Migliaia 8 4 6 2 2" xfId="31277" xr:uid="{00000000-0005-0000-0000-0000DEA30000}"/>
    <cellStyle name="Migliaia 8 4 6 3" xfId="22071" xr:uid="{00000000-0005-0000-0000-0000DFA30000}"/>
    <cellStyle name="Migliaia 8 4 6 4" xfId="42999" xr:uid="{00000000-0005-0000-0000-0000E0A30000}"/>
    <cellStyle name="Migliaia 8 4 6 5" xfId="45208" xr:uid="{00000000-0005-0000-0000-0000E1A30000}"/>
    <cellStyle name="Migliaia 8 4 6 6" xfId="46965" xr:uid="{00000000-0005-0000-0000-0000E2A30000}"/>
    <cellStyle name="Migliaia 8 4 6 7" xfId="49981" xr:uid="{00000000-0005-0000-0000-0000E3A30000}"/>
    <cellStyle name="Migliaia 8 4 7" xfId="17514" xr:uid="{00000000-0005-0000-0000-0000E4A30000}"/>
    <cellStyle name="Migliaia 8 4 7 2" xfId="31278" xr:uid="{00000000-0005-0000-0000-0000E5A30000}"/>
    <cellStyle name="Migliaia 8 4 7 3" xfId="22072" xr:uid="{00000000-0005-0000-0000-0000E6A30000}"/>
    <cellStyle name="Migliaia 8 4 8" xfId="31270" xr:uid="{00000000-0005-0000-0000-0000E7A30000}"/>
    <cellStyle name="Migliaia 8 4 9" xfId="22064" xr:uid="{00000000-0005-0000-0000-0000E8A30000}"/>
    <cellStyle name="Migliaia 8 5" xfId="724" xr:uid="{00000000-0005-0000-0000-0000E9A30000}"/>
    <cellStyle name="Migliaia 8 5 2" xfId="4656" xr:uid="{00000000-0005-0000-0000-0000EAA30000}"/>
    <cellStyle name="Migliaia 8 5 2 2" xfId="14848" xr:uid="{00000000-0005-0000-0000-0000EBA30000}"/>
    <cellStyle name="Migliaia 8 5 2 2 2" xfId="31280" xr:uid="{00000000-0005-0000-0000-0000ECA30000}"/>
    <cellStyle name="Migliaia 8 5 2 3" xfId="17517" xr:uid="{00000000-0005-0000-0000-0000EDA30000}"/>
    <cellStyle name="Migliaia 8 5 2 4" xfId="22074" xr:uid="{00000000-0005-0000-0000-0000EEA30000}"/>
    <cellStyle name="Migliaia 8 5 2 5" xfId="13254" xr:uid="{00000000-0005-0000-0000-0000EFA30000}"/>
    <cellStyle name="Migliaia 8 5 3" xfId="7780" xr:uid="{00000000-0005-0000-0000-0000F0A30000}"/>
    <cellStyle name="Migliaia 8 5 3 2" xfId="31281" xr:uid="{00000000-0005-0000-0000-0000F1A30000}"/>
    <cellStyle name="Migliaia 8 5 3 3" xfId="22075" xr:uid="{00000000-0005-0000-0000-0000F2A30000}"/>
    <cellStyle name="Migliaia 8 5 4" xfId="7201" xr:uid="{00000000-0005-0000-0000-0000F3A30000}"/>
    <cellStyle name="Migliaia 8 5 4 2" xfId="17974" xr:uid="{00000000-0005-0000-0000-0000F4A30000}"/>
    <cellStyle name="Migliaia 8 5 4 2 2" xfId="31282" xr:uid="{00000000-0005-0000-0000-0000F5A30000}"/>
    <cellStyle name="Migliaia 8 5 4 3" xfId="22076" xr:uid="{00000000-0005-0000-0000-0000F6A30000}"/>
    <cellStyle name="Migliaia 8 5 4 4" xfId="44765" xr:uid="{00000000-0005-0000-0000-0000F7A30000}"/>
    <cellStyle name="Migliaia 8 5 4 5" xfId="45209" xr:uid="{00000000-0005-0000-0000-0000F8A30000}"/>
    <cellStyle name="Migliaia 8 5 4 6" xfId="46967" xr:uid="{00000000-0005-0000-0000-0000F9A30000}"/>
    <cellStyle name="Migliaia 8 5 4 7" xfId="49983" xr:uid="{00000000-0005-0000-0000-0000FAA30000}"/>
    <cellStyle name="Migliaia 8 5 5" xfId="17516" xr:uid="{00000000-0005-0000-0000-0000FBA30000}"/>
    <cellStyle name="Migliaia 8 5 5 2" xfId="31283" xr:uid="{00000000-0005-0000-0000-0000FCA30000}"/>
    <cellStyle name="Migliaia 8 5 5 3" xfId="22077" xr:uid="{00000000-0005-0000-0000-0000FDA30000}"/>
    <cellStyle name="Migliaia 8 5 5 4" xfId="45210" xr:uid="{00000000-0005-0000-0000-0000FEA30000}"/>
    <cellStyle name="Migliaia 8 5 6" xfId="22078" xr:uid="{00000000-0005-0000-0000-0000FFA30000}"/>
    <cellStyle name="Migliaia 8 5 6 2" xfId="31284" xr:uid="{00000000-0005-0000-0000-000000A40000}"/>
    <cellStyle name="Migliaia 8 5 7" xfId="31279" xr:uid="{00000000-0005-0000-0000-000001A40000}"/>
    <cellStyle name="Migliaia 8 5 8" xfId="22073" xr:uid="{00000000-0005-0000-0000-000002A40000}"/>
    <cellStyle name="Migliaia 8 5 9" xfId="2682" xr:uid="{00000000-0005-0000-0000-000003A40000}"/>
    <cellStyle name="Migliaia 8 6" xfId="2677" xr:uid="{00000000-0005-0000-0000-000004A40000}"/>
    <cellStyle name="Migliaia 8 6 2" xfId="4651" xr:uid="{00000000-0005-0000-0000-000005A40000}"/>
    <cellStyle name="Migliaia 8 6 2 2" xfId="6107" xr:uid="{00000000-0005-0000-0000-000006A40000}"/>
    <cellStyle name="Migliaia 8 6 2 3" xfId="14451" xr:uid="{00000000-0005-0000-0000-000007A40000}"/>
    <cellStyle name="Migliaia 8 6 2 4" xfId="17519" xr:uid="{00000000-0005-0000-0000-000008A40000}"/>
    <cellStyle name="Migliaia 8 6 2 5" xfId="28779" xr:uid="{00000000-0005-0000-0000-000009A40000}"/>
    <cellStyle name="Migliaia 8 6 2 6" xfId="13256" xr:uid="{00000000-0005-0000-0000-00000AA40000}"/>
    <cellStyle name="Migliaia 8 6 3" xfId="5859" xr:uid="{00000000-0005-0000-0000-00000BA40000}"/>
    <cellStyle name="Migliaia 8 6 3 2" xfId="31825" xr:uid="{00000000-0005-0000-0000-00000CA40000}"/>
    <cellStyle name="Migliaia 8 6 3 2 2" xfId="36985" xr:uid="{00000000-0005-0000-0000-00000DA40000}"/>
    <cellStyle name="Migliaia 8 6 3 2 3" xfId="42287" xr:uid="{00000000-0005-0000-0000-00000EA40000}"/>
    <cellStyle name="Migliaia 8 6 3 3" xfId="34334" xr:uid="{00000000-0005-0000-0000-00000FA40000}"/>
    <cellStyle name="Migliaia 8 6 3 4" xfId="39636" xr:uid="{00000000-0005-0000-0000-000010A40000}"/>
    <cellStyle name="Migliaia 8 6 4" xfId="17518" xr:uid="{00000000-0005-0000-0000-000011A40000}"/>
    <cellStyle name="Migliaia 8 6 4 2" xfId="31285" xr:uid="{00000000-0005-0000-0000-000012A40000}"/>
    <cellStyle name="Migliaia 8 6 5" xfId="22079" xr:uid="{00000000-0005-0000-0000-000013A40000}"/>
    <cellStyle name="Migliaia 8 6 6" xfId="13255" xr:uid="{00000000-0005-0000-0000-000014A40000}"/>
    <cellStyle name="Migliaia 8 7" xfId="4190" xr:uid="{00000000-0005-0000-0000-000015A40000}"/>
    <cellStyle name="Migliaia 8 7 2" xfId="10660" xr:uid="{00000000-0005-0000-0000-000016A40000}"/>
    <cellStyle name="Migliaia 8 7 2 2" xfId="31826" xr:uid="{00000000-0005-0000-0000-000017A40000}"/>
    <cellStyle name="Migliaia 8 7 2 2 2" xfId="36986" xr:uid="{00000000-0005-0000-0000-000018A40000}"/>
    <cellStyle name="Migliaia 8 7 2 2 3" xfId="42288" xr:uid="{00000000-0005-0000-0000-000019A40000}"/>
    <cellStyle name="Migliaia 8 7 2 3" xfId="34335" xr:uid="{00000000-0005-0000-0000-00001AA40000}"/>
    <cellStyle name="Migliaia 8 7 2 4" xfId="39637" xr:uid="{00000000-0005-0000-0000-00001BA40000}"/>
    <cellStyle name="Migliaia 8 7 3" xfId="17520" xr:uid="{00000000-0005-0000-0000-00001CA40000}"/>
    <cellStyle name="Migliaia 8 7 3 2" xfId="31286" xr:uid="{00000000-0005-0000-0000-00001DA40000}"/>
    <cellStyle name="Migliaia 8 7 4" xfId="22080" xr:uid="{00000000-0005-0000-0000-00001EA40000}"/>
    <cellStyle name="Migliaia 8 7 5" xfId="13257" xr:uid="{00000000-0005-0000-0000-00001FA40000}"/>
    <cellStyle name="Migliaia 8 8" xfId="3797" xr:uid="{00000000-0005-0000-0000-000020A40000}"/>
    <cellStyle name="Migliaia 8 8 2" xfId="10365" xr:uid="{00000000-0005-0000-0000-000021A40000}"/>
    <cellStyle name="Migliaia 8 8 2 2" xfId="31827" xr:uid="{00000000-0005-0000-0000-000022A40000}"/>
    <cellStyle name="Migliaia 8 8 2 2 2" xfId="36987" xr:uid="{00000000-0005-0000-0000-000023A40000}"/>
    <cellStyle name="Migliaia 8 8 2 2 3" xfId="42289" xr:uid="{00000000-0005-0000-0000-000024A40000}"/>
    <cellStyle name="Migliaia 8 8 2 3" xfId="34336" xr:uid="{00000000-0005-0000-0000-000025A40000}"/>
    <cellStyle name="Migliaia 8 8 2 4" xfId="39638" xr:uid="{00000000-0005-0000-0000-000026A40000}"/>
    <cellStyle name="Migliaia 8 8 3" xfId="17521" xr:uid="{00000000-0005-0000-0000-000027A40000}"/>
    <cellStyle name="Migliaia 8 8 3 2" xfId="31287" xr:uid="{00000000-0005-0000-0000-000028A40000}"/>
    <cellStyle name="Migliaia 8 8 4" xfId="22081" xr:uid="{00000000-0005-0000-0000-000029A40000}"/>
    <cellStyle name="Migliaia 8 8 5" xfId="13258" xr:uid="{00000000-0005-0000-0000-00002AA40000}"/>
    <cellStyle name="Migliaia 8 9" xfId="13557" xr:uid="{00000000-0005-0000-0000-00002BA40000}"/>
    <cellStyle name="Migliaia 8 9 2" xfId="31288" xr:uid="{00000000-0005-0000-0000-00002CA40000}"/>
    <cellStyle name="Migliaia 8 9 3" xfId="22082" xr:uid="{00000000-0005-0000-0000-00002DA40000}"/>
    <cellStyle name="Migliaia 9" xfId="725" xr:uid="{00000000-0005-0000-0000-00002EA40000}"/>
    <cellStyle name="Migliaia 9 10" xfId="17522" xr:uid="{00000000-0005-0000-0000-00002FA40000}"/>
    <cellStyle name="Migliaia 9 10 2" xfId="31289" xr:uid="{00000000-0005-0000-0000-000030A40000}"/>
    <cellStyle name="Migliaia 9 11" xfId="22083" xr:uid="{00000000-0005-0000-0000-000031A40000}"/>
    <cellStyle name="Migliaia 9 12" xfId="1961" xr:uid="{00000000-0005-0000-0000-000032A40000}"/>
    <cellStyle name="Migliaia 9 2" xfId="726" xr:uid="{00000000-0005-0000-0000-000033A40000}"/>
    <cellStyle name="Migliaia 9 2 2" xfId="2684" xr:uid="{00000000-0005-0000-0000-000034A40000}"/>
    <cellStyle name="Migliaia 9 2 2 2" xfId="4658" xr:uid="{00000000-0005-0000-0000-000035A40000}"/>
    <cellStyle name="Migliaia 9 2 2 2 2" xfId="10727" xr:uid="{00000000-0005-0000-0000-000036A40000}"/>
    <cellStyle name="Migliaia 9 2 2 2 2 2" xfId="31292" xr:uid="{00000000-0005-0000-0000-000037A40000}"/>
    <cellStyle name="Migliaia 9 2 2 2 3" xfId="14849" xr:uid="{00000000-0005-0000-0000-000038A40000}"/>
    <cellStyle name="Migliaia 9 2 2 2 4" xfId="17525" xr:uid="{00000000-0005-0000-0000-000039A40000}"/>
    <cellStyle name="Migliaia 9 2 2 2 5" xfId="22086" xr:uid="{00000000-0005-0000-0000-00003AA40000}"/>
    <cellStyle name="Migliaia 9 2 2 2 6" xfId="13259" xr:uid="{00000000-0005-0000-0000-00003BA40000}"/>
    <cellStyle name="Migliaia 9 2 2 3" xfId="7952" xr:uid="{00000000-0005-0000-0000-00003CA40000}"/>
    <cellStyle name="Migliaia 9 2 2 3 2" xfId="31828" xr:uid="{00000000-0005-0000-0000-00003DA40000}"/>
    <cellStyle name="Migliaia 9 2 2 3 2 2" xfId="36988" xr:uid="{00000000-0005-0000-0000-00003EA40000}"/>
    <cellStyle name="Migliaia 9 2 2 3 2 3" xfId="42290" xr:uid="{00000000-0005-0000-0000-00003FA40000}"/>
    <cellStyle name="Migliaia 9 2 2 3 3" xfId="34337" xr:uid="{00000000-0005-0000-0000-000040A40000}"/>
    <cellStyle name="Migliaia 9 2 2 3 4" xfId="39639" xr:uid="{00000000-0005-0000-0000-000041A40000}"/>
    <cellStyle name="Migliaia 9 2 2 4" xfId="7202" xr:uid="{00000000-0005-0000-0000-000042A40000}"/>
    <cellStyle name="Migliaia 9 2 2 4 2" xfId="17975" xr:uid="{00000000-0005-0000-0000-000043A40000}"/>
    <cellStyle name="Migliaia 9 2 2 4 3" xfId="31291" xr:uid="{00000000-0005-0000-0000-000044A40000}"/>
    <cellStyle name="Migliaia 9 2 2 4 4" xfId="42550" xr:uid="{00000000-0005-0000-0000-000045A40000}"/>
    <cellStyle name="Migliaia 9 2 2 4 5" xfId="46968" xr:uid="{00000000-0005-0000-0000-000046A40000}"/>
    <cellStyle name="Migliaia 9 2 2 4 6" xfId="49984" xr:uid="{00000000-0005-0000-0000-000047A40000}"/>
    <cellStyle name="Migliaia 9 2 2 5" xfId="17524" xr:uid="{00000000-0005-0000-0000-000048A40000}"/>
    <cellStyle name="Migliaia 9 2 2 6" xfId="22085" xr:uid="{00000000-0005-0000-0000-000049A40000}"/>
    <cellStyle name="Migliaia 9 2 3" xfId="4194" xr:uid="{00000000-0005-0000-0000-00004AA40000}"/>
    <cellStyle name="Migliaia 9 2 3 2" xfId="10664" xr:uid="{00000000-0005-0000-0000-00004BA40000}"/>
    <cellStyle name="Migliaia 9 2 3 2 2" xfId="31829" xr:uid="{00000000-0005-0000-0000-00004CA40000}"/>
    <cellStyle name="Migliaia 9 2 3 2 2 2" xfId="36989" xr:uid="{00000000-0005-0000-0000-00004DA40000}"/>
    <cellStyle name="Migliaia 9 2 3 2 2 3" xfId="42291" xr:uid="{00000000-0005-0000-0000-00004EA40000}"/>
    <cellStyle name="Migliaia 9 2 3 2 3" xfId="34338" xr:uid="{00000000-0005-0000-0000-00004FA40000}"/>
    <cellStyle name="Migliaia 9 2 3 2 4" xfId="39640" xr:uid="{00000000-0005-0000-0000-000050A40000}"/>
    <cellStyle name="Migliaia 9 2 3 3" xfId="17526" xr:uid="{00000000-0005-0000-0000-000051A40000}"/>
    <cellStyle name="Migliaia 9 2 3 3 2" xfId="31293" xr:uid="{00000000-0005-0000-0000-000052A40000}"/>
    <cellStyle name="Migliaia 9 2 3 4" xfId="22087" xr:uid="{00000000-0005-0000-0000-000053A40000}"/>
    <cellStyle name="Migliaia 9 2 3 5" xfId="13260" xr:uid="{00000000-0005-0000-0000-000054A40000}"/>
    <cellStyle name="Migliaia 9 2 4" xfId="3802" xr:uid="{00000000-0005-0000-0000-000055A40000}"/>
    <cellStyle name="Migliaia 9 2 4 2" xfId="10369" xr:uid="{00000000-0005-0000-0000-000056A40000}"/>
    <cellStyle name="Migliaia 9 2 4 2 2" xfId="31294" xr:uid="{00000000-0005-0000-0000-000057A40000}"/>
    <cellStyle name="Migliaia 9 2 4 3" xfId="14905" xr:uid="{00000000-0005-0000-0000-000058A40000}"/>
    <cellStyle name="Migliaia 9 2 4 4" xfId="17527" xr:uid="{00000000-0005-0000-0000-000059A40000}"/>
    <cellStyle name="Migliaia 9 2 4 5" xfId="22088" xr:uid="{00000000-0005-0000-0000-00005AA40000}"/>
    <cellStyle name="Migliaia 9 2 4 6" xfId="13261" xr:uid="{00000000-0005-0000-0000-00005BA40000}"/>
    <cellStyle name="Migliaia 9 2 5" xfId="9467" xr:uid="{00000000-0005-0000-0000-00005CA40000}"/>
    <cellStyle name="Migliaia 9 2 5 2" xfId="31295" xr:uid="{00000000-0005-0000-0000-00005DA40000}"/>
    <cellStyle name="Migliaia 9 2 5 3" xfId="22089" xr:uid="{00000000-0005-0000-0000-00005EA40000}"/>
    <cellStyle name="Migliaia 9 2 6" xfId="17523" xr:uid="{00000000-0005-0000-0000-00005FA40000}"/>
    <cellStyle name="Migliaia 9 2 6 2" xfId="31296" xr:uid="{00000000-0005-0000-0000-000060A40000}"/>
    <cellStyle name="Migliaia 9 2 6 3" xfId="22090" xr:uid="{00000000-0005-0000-0000-000061A40000}"/>
    <cellStyle name="Migliaia 9 2 7" xfId="31290" xr:uid="{00000000-0005-0000-0000-000062A40000}"/>
    <cellStyle name="Migliaia 9 2 8" xfId="22084" xr:uid="{00000000-0005-0000-0000-000063A40000}"/>
    <cellStyle name="Migliaia 9 2 9" xfId="1962" xr:uid="{00000000-0005-0000-0000-000064A40000}"/>
    <cellStyle name="Migliaia 9 3" xfId="727" xr:uid="{00000000-0005-0000-0000-000065A40000}"/>
    <cellStyle name="Migliaia 9 3 10" xfId="22091" xr:uid="{00000000-0005-0000-0000-000066A40000}"/>
    <cellStyle name="Migliaia 9 3 11" xfId="13262" xr:uid="{00000000-0005-0000-0000-000067A40000}"/>
    <cellStyle name="Migliaia 9 3 12" xfId="1963" xr:uid="{00000000-0005-0000-0000-000068A40000}"/>
    <cellStyle name="Migliaia 9 3 2" xfId="728" xr:uid="{00000000-0005-0000-0000-000069A40000}"/>
    <cellStyle name="Migliaia 9 3 2 2" xfId="4660" xr:uid="{00000000-0005-0000-0000-00006AA40000}"/>
    <cellStyle name="Migliaia 9 3 2 2 2" xfId="8430" xr:uid="{00000000-0005-0000-0000-00006BA40000}"/>
    <cellStyle name="Migliaia 9 3 2 2 2 2" xfId="14850" xr:uid="{00000000-0005-0000-0000-00006CA40000}"/>
    <cellStyle name="Migliaia 9 3 2 2 2 2 2" xfId="18208" xr:uid="{00000000-0005-0000-0000-00006DA40000}"/>
    <cellStyle name="Migliaia 9 3 2 2 2 2 3" xfId="31300" xr:uid="{00000000-0005-0000-0000-00006EA40000}"/>
    <cellStyle name="Migliaia 9 3 2 2 2 3" xfId="22094" xr:uid="{00000000-0005-0000-0000-00006FA40000}"/>
    <cellStyle name="Migliaia 9 3 2 2 2 4" xfId="21389" xr:uid="{00000000-0005-0000-0000-000070A40000}"/>
    <cellStyle name="Migliaia 9 3 2 2 2 5" xfId="47214" xr:uid="{00000000-0005-0000-0000-000071A40000}"/>
    <cellStyle name="Migliaia 9 3 2 2 2 6" xfId="50230" xr:uid="{00000000-0005-0000-0000-000072A40000}"/>
    <cellStyle name="Migliaia 9 3 2 2 2 7" xfId="14007" xr:uid="{00000000-0005-0000-0000-000073A40000}"/>
    <cellStyle name="Migliaia 9 3 2 2 3" xfId="8458" xr:uid="{00000000-0005-0000-0000-000074A40000}"/>
    <cellStyle name="Migliaia 9 3 2 2 3 2" xfId="31299" xr:uid="{00000000-0005-0000-0000-000075A40000}"/>
    <cellStyle name="Migliaia 9 3 2 2 4" xfId="7203" xr:uid="{00000000-0005-0000-0000-000076A40000}"/>
    <cellStyle name="Migliaia 9 3 2 2 4 2" xfId="17976" xr:uid="{00000000-0005-0000-0000-000077A40000}"/>
    <cellStyle name="Migliaia 9 3 2 2 4 3" xfId="43291" xr:uid="{00000000-0005-0000-0000-000078A40000}"/>
    <cellStyle name="Migliaia 9 3 2 2 4 4" xfId="46969" xr:uid="{00000000-0005-0000-0000-000079A40000}"/>
    <cellStyle name="Migliaia 9 3 2 2 4 5" xfId="49985" xr:uid="{00000000-0005-0000-0000-00007AA40000}"/>
    <cellStyle name="Migliaia 9 3 2 2 5" xfId="17530" xr:uid="{00000000-0005-0000-0000-00007BA40000}"/>
    <cellStyle name="Migliaia 9 3 2 2 6" xfId="22093" xr:uid="{00000000-0005-0000-0000-00007CA40000}"/>
    <cellStyle name="Migliaia 9 3 2 3" xfId="3804" xr:uid="{00000000-0005-0000-0000-00007DA40000}"/>
    <cellStyle name="Migliaia 9 3 2 3 2" xfId="8696" xr:uid="{00000000-0005-0000-0000-00007EA40000}"/>
    <cellStyle name="Migliaia 9 3 2 3 2 2" xfId="31301" xr:uid="{00000000-0005-0000-0000-00007FA40000}"/>
    <cellStyle name="Migliaia 9 3 2 3 3" xfId="8431" xr:uid="{00000000-0005-0000-0000-000080A40000}"/>
    <cellStyle name="Migliaia 9 3 2 3 4" xfId="17531" xr:uid="{00000000-0005-0000-0000-000081A40000}"/>
    <cellStyle name="Migliaia 9 3 2 3 5" xfId="22095" xr:uid="{00000000-0005-0000-0000-000082A40000}"/>
    <cellStyle name="Migliaia 9 3 2 3 6" xfId="13263" xr:uid="{00000000-0005-0000-0000-000083A40000}"/>
    <cellStyle name="Migliaia 9 3 2 4" xfId="7781" xr:uid="{00000000-0005-0000-0000-000084A40000}"/>
    <cellStyle name="Migliaia 9 3 2 4 2" xfId="14424" xr:uid="{00000000-0005-0000-0000-000085A40000}"/>
    <cellStyle name="Migliaia 9 3 2 4 2 2" xfId="31302" xr:uid="{00000000-0005-0000-0000-000086A40000}"/>
    <cellStyle name="Migliaia 9 3 2 4 3" xfId="22096" xr:uid="{00000000-0005-0000-0000-000087A40000}"/>
    <cellStyle name="Migliaia 9 3 2 4 4" xfId="13560" xr:uid="{00000000-0005-0000-0000-000088A40000}"/>
    <cellStyle name="Migliaia 9 3 2 5" xfId="13372" xr:uid="{00000000-0005-0000-0000-000089A40000}"/>
    <cellStyle name="Migliaia 9 3 2 5 2" xfId="31303" xr:uid="{00000000-0005-0000-0000-00008AA40000}"/>
    <cellStyle name="Migliaia 9 3 2 5 3" xfId="22097" xr:uid="{00000000-0005-0000-0000-00008BA40000}"/>
    <cellStyle name="Migliaia 9 3 2 6" xfId="17529" xr:uid="{00000000-0005-0000-0000-00008CA40000}"/>
    <cellStyle name="Migliaia 9 3 2 6 2" xfId="31304" xr:uid="{00000000-0005-0000-0000-00008DA40000}"/>
    <cellStyle name="Migliaia 9 3 2 6 3" xfId="22098" xr:uid="{00000000-0005-0000-0000-00008EA40000}"/>
    <cellStyle name="Migliaia 9 3 2 7" xfId="31298" xr:uid="{00000000-0005-0000-0000-00008FA40000}"/>
    <cellStyle name="Migliaia 9 3 2 8" xfId="22092" xr:uid="{00000000-0005-0000-0000-000090A40000}"/>
    <cellStyle name="Migliaia 9 3 2 9" xfId="2686" xr:uid="{00000000-0005-0000-0000-000091A40000}"/>
    <cellStyle name="Migliaia 9 3 3" xfId="2685" xr:uid="{00000000-0005-0000-0000-000092A40000}"/>
    <cellStyle name="Migliaia 9 3 3 2" xfId="4659" xr:uid="{00000000-0005-0000-0000-000093A40000}"/>
    <cellStyle name="Migliaia 9 3 3 2 2" xfId="6110" xr:uid="{00000000-0005-0000-0000-000094A40000}"/>
    <cellStyle name="Migliaia 9 3 3 2 2 2" xfId="31306" xr:uid="{00000000-0005-0000-0000-000095A40000}"/>
    <cellStyle name="Migliaia 9 3 3 2 3" xfId="14589" xr:uid="{00000000-0005-0000-0000-000096A40000}"/>
    <cellStyle name="Migliaia 9 3 3 2 4" xfId="17533" xr:uid="{00000000-0005-0000-0000-000097A40000}"/>
    <cellStyle name="Migliaia 9 3 3 2 5" xfId="22100" xr:uid="{00000000-0005-0000-0000-000098A40000}"/>
    <cellStyle name="Migliaia 9 3 3 2 6" xfId="13265" xr:uid="{00000000-0005-0000-0000-000099A40000}"/>
    <cellStyle name="Migliaia 9 3 3 3" xfId="5862" xr:uid="{00000000-0005-0000-0000-00009AA40000}"/>
    <cellStyle name="Migliaia 9 3 3 3 2" xfId="31307" xr:uid="{00000000-0005-0000-0000-00009BA40000}"/>
    <cellStyle name="Migliaia 9 3 3 3 3" xfId="22101" xr:uid="{00000000-0005-0000-0000-00009CA40000}"/>
    <cellStyle name="Migliaia 9 3 3 4" xfId="17532" xr:uid="{00000000-0005-0000-0000-00009DA40000}"/>
    <cellStyle name="Migliaia 9 3 3 4 2" xfId="31308" xr:uid="{00000000-0005-0000-0000-00009EA40000}"/>
    <cellStyle name="Migliaia 9 3 3 4 3" xfId="22102" xr:uid="{00000000-0005-0000-0000-00009FA40000}"/>
    <cellStyle name="Migliaia 9 3 3 4 4" xfId="45211" xr:uid="{00000000-0005-0000-0000-0000A0A40000}"/>
    <cellStyle name="Migliaia 9 3 3 5" xfId="22103" xr:uid="{00000000-0005-0000-0000-0000A1A40000}"/>
    <cellStyle name="Migliaia 9 3 3 5 2" xfId="31309" xr:uid="{00000000-0005-0000-0000-0000A2A40000}"/>
    <cellStyle name="Migliaia 9 3 3 5 3" xfId="45212" xr:uid="{00000000-0005-0000-0000-0000A3A40000}"/>
    <cellStyle name="Migliaia 9 3 3 6" xfId="31305" xr:uid="{00000000-0005-0000-0000-0000A4A40000}"/>
    <cellStyle name="Migliaia 9 3 3 7" xfId="22099" xr:uid="{00000000-0005-0000-0000-0000A5A40000}"/>
    <cellStyle name="Migliaia 9 3 3 8" xfId="13264" xr:uid="{00000000-0005-0000-0000-0000A6A40000}"/>
    <cellStyle name="Migliaia 9 3 4" xfId="3325" xr:uid="{00000000-0005-0000-0000-0000A7A40000}"/>
    <cellStyle name="Migliaia 9 3 4 2" xfId="4835" xr:uid="{00000000-0005-0000-0000-0000A8A40000}"/>
    <cellStyle name="Migliaia 9 3 4 2 2" xfId="10787" xr:uid="{00000000-0005-0000-0000-0000A9A40000}"/>
    <cellStyle name="Migliaia 9 3 4 2 3" xfId="14446" xr:uid="{00000000-0005-0000-0000-0000AAA40000}"/>
    <cellStyle name="Migliaia 9 3 4 2 4" xfId="17535" xr:uid="{00000000-0005-0000-0000-0000ABA40000}"/>
    <cellStyle name="Migliaia 9 3 4 2 5" xfId="28780" xr:uid="{00000000-0005-0000-0000-0000ACA40000}"/>
    <cellStyle name="Migliaia 9 3 4 2 6" xfId="13267" xr:uid="{00000000-0005-0000-0000-0000ADA40000}"/>
    <cellStyle name="Migliaia 9 3 4 3" xfId="10035" xr:uid="{00000000-0005-0000-0000-0000AEA40000}"/>
    <cellStyle name="Migliaia 9 3 4 3 2" xfId="31830" xr:uid="{00000000-0005-0000-0000-0000AFA40000}"/>
    <cellStyle name="Migliaia 9 3 4 3 2 2" xfId="36990" xr:uid="{00000000-0005-0000-0000-0000B0A40000}"/>
    <cellStyle name="Migliaia 9 3 4 3 2 3" xfId="42292" xr:uid="{00000000-0005-0000-0000-0000B1A40000}"/>
    <cellStyle name="Migliaia 9 3 4 3 3" xfId="34339" xr:uid="{00000000-0005-0000-0000-0000B2A40000}"/>
    <cellStyle name="Migliaia 9 3 4 3 4" xfId="39641" xr:uid="{00000000-0005-0000-0000-0000B3A40000}"/>
    <cellStyle name="Migliaia 9 3 4 4" xfId="17534" xr:uid="{00000000-0005-0000-0000-0000B4A40000}"/>
    <cellStyle name="Migliaia 9 3 4 4 2" xfId="31310" xr:uid="{00000000-0005-0000-0000-0000B5A40000}"/>
    <cellStyle name="Migliaia 9 3 4 5" xfId="22104" xr:uid="{00000000-0005-0000-0000-0000B6A40000}"/>
    <cellStyle name="Migliaia 9 3 4 6" xfId="13266" xr:uid="{00000000-0005-0000-0000-0000B7A40000}"/>
    <cellStyle name="Migliaia 9 3 5" xfId="4195" xr:uid="{00000000-0005-0000-0000-0000B8A40000}"/>
    <cellStyle name="Migliaia 9 3 5 2" xfId="10665" xr:uid="{00000000-0005-0000-0000-0000B9A40000}"/>
    <cellStyle name="Migliaia 9 3 5 2 2" xfId="31831" xr:uid="{00000000-0005-0000-0000-0000BAA40000}"/>
    <cellStyle name="Migliaia 9 3 5 2 2 2" xfId="36991" xr:uid="{00000000-0005-0000-0000-0000BBA40000}"/>
    <cellStyle name="Migliaia 9 3 5 2 2 3" xfId="42293" xr:uid="{00000000-0005-0000-0000-0000BCA40000}"/>
    <cellStyle name="Migliaia 9 3 5 2 3" xfId="34340" xr:uid="{00000000-0005-0000-0000-0000BDA40000}"/>
    <cellStyle name="Migliaia 9 3 5 2 4" xfId="39642" xr:uid="{00000000-0005-0000-0000-0000BEA40000}"/>
    <cellStyle name="Migliaia 9 3 5 3" xfId="17536" xr:uid="{00000000-0005-0000-0000-0000BFA40000}"/>
    <cellStyle name="Migliaia 9 3 5 3 2" xfId="31311" xr:uid="{00000000-0005-0000-0000-0000C0A40000}"/>
    <cellStyle name="Migliaia 9 3 5 4" xfId="22105" xr:uid="{00000000-0005-0000-0000-0000C1A40000}"/>
    <cellStyle name="Migliaia 9 3 5 5" xfId="13268" xr:uid="{00000000-0005-0000-0000-0000C2A40000}"/>
    <cellStyle name="Migliaia 9 3 6" xfId="3803" xr:uid="{00000000-0005-0000-0000-0000C3A40000}"/>
    <cellStyle name="Migliaia 9 3 6 2" xfId="10370" xr:uid="{00000000-0005-0000-0000-0000C4A40000}"/>
    <cellStyle name="Migliaia 9 3 6 2 2" xfId="31312" xr:uid="{00000000-0005-0000-0000-0000C5A40000}"/>
    <cellStyle name="Migliaia 9 3 6 3" xfId="14337" xr:uid="{00000000-0005-0000-0000-0000C6A40000}"/>
    <cellStyle name="Migliaia 9 3 6 4" xfId="17537" xr:uid="{00000000-0005-0000-0000-0000C7A40000}"/>
    <cellStyle name="Migliaia 9 3 6 5" xfId="22106" xr:uid="{00000000-0005-0000-0000-0000C8A40000}"/>
    <cellStyle name="Migliaia 9 3 6 6" xfId="13269" xr:uid="{00000000-0005-0000-0000-0000C9A40000}"/>
    <cellStyle name="Migliaia 9 3 7" xfId="8593" xr:uid="{00000000-0005-0000-0000-0000CAA40000}"/>
    <cellStyle name="Migliaia 9 3 7 2" xfId="31313" xr:uid="{00000000-0005-0000-0000-0000CBA40000}"/>
    <cellStyle name="Migliaia 9 3 7 3" xfId="22107" xr:uid="{00000000-0005-0000-0000-0000CCA40000}"/>
    <cellStyle name="Migliaia 9 3 8" xfId="13373" xr:uid="{00000000-0005-0000-0000-0000CDA40000}"/>
    <cellStyle name="Migliaia 9 3 8 2" xfId="31314" xr:uid="{00000000-0005-0000-0000-0000CEA40000}"/>
    <cellStyle name="Migliaia 9 3 8 3" xfId="22108" xr:uid="{00000000-0005-0000-0000-0000CFA40000}"/>
    <cellStyle name="Migliaia 9 3 9" xfId="17528" xr:uid="{00000000-0005-0000-0000-0000D0A40000}"/>
    <cellStyle name="Migliaia 9 3 9 2" xfId="31297" xr:uid="{00000000-0005-0000-0000-0000D1A40000}"/>
    <cellStyle name="Migliaia 9 4" xfId="729" xr:uid="{00000000-0005-0000-0000-0000D2A40000}"/>
    <cellStyle name="Migliaia 9 4 10" xfId="2687" xr:uid="{00000000-0005-0000-0000-0000D3A40000}"/>
    <cellStyle name="Migliaia 9 4 2" xfId="4661" xr:uid="{00000000-0005-0000-0000-0000D4A40000}"/>
    <cellStyle name="Migliaia 9 4 2 2" xfId="5209" xr:uid="{00000000-0005-0000-0000-0000D5A40000}"/>
    <cellStyle name="Migliaia 9 4 2 2 2" xfId="31317" xr:uid="{00000000-0005-0000-0000-0000D6A40000}"/>
    <cellStyle name="Migliaia 9 4 2 2 3" xfId="22111" xr:uid="{00000000-0005-0000-0000-0000D7A40000}"/>
    <cellStyle name="Migliaia 9 4 2 3" xfId="8432" xr:uid="{00000000-0005-0000-0000-0000D8A40000}"/>
    <cellStyle name="Migliaia 9 4 2 3 2" xfId="31318" xr:uid="{00000000-0005-0000-0000-0000D9A40000}"/>
    <cellStyle name="Migliaia 9 4 2 3 3" xfId="22112" xr:uid="{00000000-0005-0000-0000-0000DAA40000}"/>
    <cellStyle name="Migliaia 9 4 2 4" xfId="7783" xr:uid="{00000000-0005-0000-0000-0000DBA40000}"/>
    <cellStyle name="Migliaia 9 4 2 4 2" xfId="31316" xr:uid="{00000000-0005-0000-0000-0000DCA40000}"/>
    <cellStyle name="Migliaia 9 4 2 5" xfId="7205" xr:uid="{00000000-0005-0000-0000-0000DDA40000}"/>
    <cellStyle name="Migliaia 9 4 2 5 2" xfId="17978" xr:uid="{00000000-0005-0000-0000-0000DEA40000}"/>
    <cellStyle name="Migliaia 9 4 2 5 3" xfId="43000" xr:uid="{00000000-0005-0000-0000-0000DFA40000}"/>
    <cellStyle name="Migliaia 9 4 2 5 4" xfId="46971" xr:uid="{00000000-0005-0000-0000-0000E0A40000}"/>
    <cellStyle name="Migliaia 9 4 2 5 5" xfId="49987" xr:uid="{00000000-0005-0000-0000-0000E1A40000}"/>
    <cellStyle name="Migliaia 9 4 2 6" xfId="17539" xr:uid="{00000000-0005-0000-0000-0000E2A40000}"/>
    <cellStyle name="Migliaia 9 4 2 7" xfId="22110" xr:uid="{00000000-0005-0000-0000-0000E3A40000}"/>
    <cellStyle name="Migliaia 9 4 3" xfId="5210" xr:uid="{00000000-0005-0000-0000-0000E4A40000}"/>
    <cellStyle name="Migliaia 9 4 3 2" xfId="14590" xr:uid="{00000000-0005-0000-0000-0000E5A40000}"/>
    <cellStyle name="Migliaia 9 4 3 2 2" xfId="31319" xr:uid="{00000000-0005-0000-0000-0000E6A40000}"/>
    <cellStyle name="Migliaia 9 4 3 3" xfId="22113" xr:uid="{00000000-0005-0000-0000-0000E7A40000}"/>
    <cellStyle name="Migliaia 9 4 3 4" xfId="13371" xr:uid="{00000000-0005-0000-0000-0000E8A40000}"/>
    <cellStyle name="Migliaia 9 4 4" xfId="8433" xr:uid="{00000000-0005-0000-0000-0000E9A40000}"/>
    <cellStyle name="Migliaia 9 4 4 2" xfId="31320" xr:uid="{00000000-0005-0000-0000-0000EAA40000}"/>
    <cellStyle name="Migliaia 9 4 4 3" xfId="22114" xr:uid="{00000000-0005-0000-0000-0000EBA40000}"/>
    <cellStyle name="Migliaia 9 4 5" xfId="7782" xr:uid="{00000000-0005-0000-0000-0000ECA40000}"/>
    <cellStyle name="Migliaia 9 4 5 2" xfId="31321" xr:uid="{00000000-0005-0000-0000-0000EDA40000}"/>
    <cellStyle name="Migliaia 9 4 5 3" xfId="22115" xr:uid="{00000000-0005-0000-0000-0000EEA40000}"/>
    <cellStyle name="Migliaia 9 4 6" xfId="7204" xr:uid="{00000000-0005-0000-0000-0000EFA40000}"/>
    <cellStyle name="Migliaia 9 4 6 2" xfId="17977" xr:uid="{00000000-0005-0000-0000-0000F0A40000}"/>
    <cellStyle name="Migliaia 9 4 6 2 2" xfId="31322" xr:uid="{00000000-0005-0000-0000-0000F1A40000}"/>
    <cellStyle name="Migliaia 9 4 6 3" xfId="22116" xr:uid="{00000000-0005-0000-0000-0000F2A40000}"/>
    <cellStyle name="Migliaia 9 4 6 4" xfId="43801" xr:uid="{00000000-0005-0000-0000-0000F3A40000}"/>
    <cellStyle name="Migliaia 9 4 6 5" xfId="45213" xr:uid="{00000000-0005-0000-0000-0000F4A40000}"/>
    <cellStyle name="Migliaia 9 4 6 6" xfId="46970" xr:uid="{00000000-0005-0000-0000-0000F5A40000}"/>
    <cellStyle name="Migliaia 9 4 6 7" xfId="49986" xr:uid="{00000000-0005-0000-0000-0000F6A40000}"/>
    <cellStyle name="Migliaia 9 4 7" xfId="17538" xr:uid="{00000000-0005-0000-0000-0000F7A40000}"/>
    <cellStyle name="Migliaia 9 4 7 2" xfId="31323" xr:uid="{00000000-0005-0000-0000-0000F8A40000}"/>
    <cellStyle name="Migliaia 9 4 7 3" xfId="22117" xr:uid="{00000000-0005-0000-0000-0000F9A40000}"/>
    <cellStyle name="Migliaia 9 4 8" xfId="31315" xr:uid="{00000000-0005-0000-0000-0000FAA40000}"/>
    <cellStyle name="Migliaia 9 4 9" xfId="22109" xr:uid="{00000000-0005-0000-0000-0000FBA40000}"/>
    <cellStyle name="Migliaia 9 5" xfId="730" xr:uid="{00000000-0005-0000-0000-0000FCA40000}"/>
    <cellStyle name="Migliaia 9 5 2" xfId="4662" xr:uid="{00000000-0005-0000-0000-0000FDA40000}"/>
    <cellStyle name="Migliaia 9 5 2 2" xfId="14851" xr:uid="{00000000-0005-0000-0000-0000FEA40000}"/>
    <cellStyle name="Migliaia 9 5 2 2 2" xfId="31325" xr:uid="{00000000-0005-0000-0000-0000FFA40000}"/>
    <cellStyle name="Migliaia 9 5 2 3" xfId="17541" xr:uid="{00000000-0005-0000-0000-000000A50000}"/>
    <cellStyle name="Migliaia 9 5 2 4" xfId="22119" xr:uid="{00000000-0005-0000-0000-000001A50000}"/>
    <cellStyle name="Migliaia 9 5 2 5" xfId="13270" xr:uid="{00000000-0005-0000-0000-000002A50000}"/>
    <cellStyle name="Migliaia 9 5 3" xfId="7784" xr:uid="{00000000-0005-0000-0000-000003A50000}"/>
    <cellStyle name="Migliaia 9 5 3 2" xfId="31326" xr:uid="{00000000-0005-0000-0000-000004A50000}"/>
    <cellStyle name="Migliaia 9 5 3 3" xfId="22120" xr:uid="{00000000-0005-0000-0000-000005A50000}"/>
    <cellStyle name="Migliaia 9 5 4" xfId="7206" xr:uid="{00000000-0005-0000-0000-000006A50000}"/>
    <cellStyle name="Migliaia 9 5 4 2" xfId="17979" xr:uid="{00000000-0005-0000-0000-000007A50000}"/>
    <cellStyle name="Migliaia 9 5 4 2 2" xfId="31327" xr:uid="{00000000-0005-0000-0000-000008A50000}"/>
    <cellStyle name="Migliaia 9 5 4 3" xfId="22121" xr:uid="{00000000-0005-0000-0000-000009A50000}"/>
    <cellStyle name="Migliaia 9 5 4 4" xfId="44545" xr:uid="{00000000-0005-0000-0000-00000AA50000}"/>
    <cellStyle name="Migliaia 9 5 4 5" xfId="45214" xr:uid="{00000000-0005-0000-0000-00000BA50000}"/>
    <cellStyle name="Migliaia 9 5 4 6" xfId="46972" xr:uid="{00000000-0005-0000-0000-00000CA50000}"/>
    <cellStyle name="Migliaia 9 5 4 7" xfId="49988" xr:uid="{00000000-0005-0000-0000-00000DA50000}"/>
    <cellStyle name="Migliaia 9 5 5" xfId="17540" xr:uid="{00000000-0005-0000-0000-00000EA50000}"/>
    <cellStyle name="Migliaia 9 5 5 2" xfId="31328" xr:uid="{00000000-0005-0000-0000-00000FA50000}"/>
    <cellStyle name="Migliaia 9 5 5 3" xfId="22122" xr:uid="{00000000-0005-0000-0000-000010A50000}"/>
    <cellStyle name="Migliaia 9 5 5 4" xfId="45215" xr:uid="{00000000-0005-0000-0000-000011A50000}"/>
    <cellStyle name="Migliaia 9 5 6" xfId="22123" xr:uid="{00000000-0005-0000-0000-000012A50000}"/>
    <cellStyle name="Migliaia 9 5 6 2" xfId="31329" xr:uid="{00000000-0005-0000-0000-000013A50000}"/>
    <cellStyle name="Migliaia 9 5 7" xfId="31324" xr:uid="{00000000-0005-0000-0000-000014A50000}"/>
    <cellStyle name="Migliaia 9 5 8" xfId="22118" xr:uid="{00000000-0005-0000-0000-000015A50000}"/>
    <cellStyle name="Migliaia 9 5 9" xfId="2688" xr:uid="{00000000-0005-0000-0000-000016A50000}"/>
    <cellStyle name="Migliaia 9 6" xfId="2683" xr:uid="{00000000-0005-0000-0000-000017A50000}"/>
    <cellStyle name="Migliaia 9 6 2" xfId="4657" xr:uid="{00000000-0005-0000-0000-000018A50000}"/>
    <cellStyle name="Migliaia 9 6 2 2" xfId="6109" xr:uid="{00000000-0005-0000-0000-000019A50000}"/>
    <cellStyle name="Migliaia 9 6 2 3" xfId="14901" xr:uid="{00000000-0005-0000-0000-00001AA50000}"/>
    <cellStyle name="Migliaia 9 6 2 4" xfId="17543" xr:uid="{00000000-0005-0000-0000-00001BA50000}"/>
    <cellStyle name="Migliaia 9 6 2 5" xfId="28781" xr:uid="{00000000-0005-0000-0000-00001CA50000}"/>
    <cellStyle name="Migliaia 9 6 2 6" xfId="13272" xr:uid="{00000000-0005-0000-0000-00001DA50000}"/>
    <cellStyle name="Migliaia 9 6 3" xfId="5861" xr:uid="{00000000-0005-0000-0000-00001EA50000}"/>
    <cellStyle name="Migliaia 9 6 3 2" xfId="31832" xr:uid="{00000000-0005-0000-0000-00001FA50000}"/>
    <cellStyle name="Migliaia 9 6 3 2 2" xfId="36992" xr:uid="{00000000-0005-0000-0000-000020A50000}"/>
    <cellStyle name="Migliaia 9 6 3 2 3" xfId="42294" xr:uid="{00000000-0005-0000-0000-000021A50000}"/>
    <cellStyle name="Migliaia 9 6 3 3" xfId="34341" xr:uid="{00000000-0005-0000-0000-000022A50000}"/>
    <cellStyle name="Migliaia 9 6 3 4" xfId="39643" xr:uid="{00000000-0005-0000-0000-000023A50000}"/>
    <cellStyle name="Migliaia 9 6 4" xfId="17542" xr:uid="{00000000-0005-0000-0000-000024A50000}"/>
    <cellStyle name="Migliaia 9 6 4 2" xfId="31330" xr:uid="{00000000-0005-0000-0000-000025A50000}"/>
    <cellStyle name="Migliaia 9 6 5" xfId="22124" xr:uid="{00000000-0005-0000-0000-000026A50000}"/>
    <cellStyle name="Migliaia 9 6 6" xfId="13271" xr:uid="{00000000-0005-0000-0000-000027A50000}"/>
    <cellStyle name="Migliaia 9 7" xfId="4193" xr:uid="{00000000-0005-0000-0000-000028A50000}"/>
    <cellStyle name="Migliaia 9 7 2" xfId="10663" xr:uid="{00000000-0005-0000-0000-000029A50000}"/>
    <cellStyle name="Migliaia 9 7 2 2" xfId="31833" xr:uid="{00000000-0005-0000-0000-00002AA50000}"/>
    <cellStyle name="Migliaia 9 7 2 2 2" xfId="36993" xr:uid="{00000000-0005-0000-0000-00002BA50000}"/>
    <cellStyle name="Migliaia 9 7 2 2 3" xfId="42295" xr:uid="{00000000-0005-0000-0000-00002CA50000}"/>
    <cellStyle name="Migliaia 9 7 2 3" xfId="34342" xr:uid="{00000000-0005-0000-0000-00002DA50000}"/>
    <cellStyle name="Migliaia 9 7 2 4" xfId="39644" xr:uid="{00000000-0005-0000-0000-00002EA50000}"/>
    <cellStyle name="Migliaia 9 7 3" xfId="17544" xr:uid="{00000000-0005-0000-0000-00002FA50000}"/>
    <cellStyle name="Migliaia 9 7 3 2" xfId="31331" xr:uid="{00000000-0005-0000-0000-000030A50000}"/>
    <cellStyle name="Migliaia 9 7 4" xfId="22125" xr:uid="{00000000-0005-0000-0000-000031A50000}"/>
    <cellStyle name="Migliaia 9 7 5" xfId="13273" xr:uid="{00000000-0005-0000-0000-000032A50000}"/>
    <cellStyle name="Migliaia 9 8" xfId="3801" xr:uid="{00000000-0005-0000-0000-000033A50000}"/>
    <cellStyle name="Migliaia 9 8 2" xfId="10368" xr:uid="{00000000-0005-0000-0000-000034A50000}"/>
    <cellStyle name="Migliaia 9 8 2 2" xfId="31834" xr:uid="{00000000-0005-0000-0000-000035A50000}"/>
    <cellStyle name="Migliaia 9 8 2 2 2" xfId="36994" xr:uid="{00000000-0005-0000-0000-000036A50000}"/>
    <cellStyle name="Migliaia 9 8 2 2 3" xfId="42296" xr:uid="{00000000-0005-0000-0000-000037A50000}"/>
    <cellStyle name="Migliaia 9 8 2 3" xfId="34343" xr:uid="{00000000-0005-0000-0000-000038A50000}"/>
    <cellStyle name="Migliaia 9 8 2 4" xfId="39645" xr:uid="{00000000-0005-0000-0000-000039A50000}"/>
    <cellStyle name="Migliaia 9 8 3" xfId="17545" xr:uid="{00000000-0005-0000-0000-00003AA50000}"/>
    <cellStyle name="Migliaia 9 8 3 2" xfId="31332" xr:uid="{00000000-0005-0000-0000-00003BA50000}"/>
    <cellStyle name="Migliaia 9 8 4" xfId="22126" xr:uid="{00000000-0005-0000-0000-00003CA50000}"/>
    <cellStyle name="Migliaia 9 8 5" xfId="13274" xr:uid="{00000000-0005-0000-0000-00003DA50000}"/>
    <cellStyle name="Migliaia 9 9" xfId="13559" xr:uid="{00000000-0005-0000-0000-00003EA50000}"/>
    <cellStyle name="Migliaia 9 9 2" xfId="31333" xr:uid="{00000000-0005-0000-0000-00003FA50000}"/>
    <cellStyle name="Migliaia 9 9 3" xfId="22127" xr:uid="{00000000-0005-0000-0000-000040A50000}"/>
    <cellStyle name="Neutral 2" xfId="7207" xr:uid="{00000000-0005-0000-0000-000041A50000}"/>
    <cellStyle name="Neutral 2 2" xfId="8434" xr:uid="{00000000-0005-0000-0000-000042A50000}"/>
    <cellStyle name="Neutral 2 2 2" xfId="31335" xr:uid="{00000000-0005-0000-0000-000043A50000}"/>
    <cellStyle name="Neutral 2 2 3" xfId="22129" xr:uid="{00000000-0005-0000-0000-000044A50000}"/>
    <cellStyle name="Neutral 2 3" xfId="7447" xr:uid="{00000000-0005-0000-0000-000045A50000}"/>
    <cellStyle name="Neutral 2 3 2" xfId="31334" xr:uid="{00000000-0005-0000-0000-000046A50000}"/>
    <cellStyle name="Neutral 2 4" xfId="22128" xr:uid="{00000000-0005-0000-0000-000047A50000}"/>
    <cellStyle name="Neutrale" xfId="731" xr:uid="{00000000-0005-0000-0000-000048A50000}"/>
    <cellStyle name="Neutrale 2" xfId="31336" xr:uid="{00000000-0005-0000-0000-000049A50000}"/>
    <cellStyle name="Neutrale 3" xfId="22130" xr:uid="{00000000-0005-0000-0000-00004AA50000}"/>
    <cellStyle name="Normal" xfId="0" builtinId="0"/>
    <cellStyle name="Normal 10" xfId="732" xr:uid="{00000000-0005-0000-0000-00004CA50000}"/>
    <cellStyle name="Normal 10 2" xfId="2689" xr:uid="{00000000-0005-0000-0000-00004DA50000}"/>
    <cellStyle name="Normal 10 2 2" xfId="9730" xr:uid="{00000000-0005-0000-0000-00004EA50000}"/>
    <cellStyle name="Normal 10 2 2 2" xfId="22134" xr:uid="{00000000-0005-0000-0000-00004FA50000}"/>
    <cellStyle name="Normal 10 2 2 3" xfId="22133" xr:uid="{00000000-0005-0000-0000-000050A50000}"/>
    <cellStyle name="Normal 10 2 3" xfId="22135" xr:uid="{00000000-0005-0000-0000-000051A50000}"/>
    <cellStyle name="Normal 10 2 3 2" xfId="22136" xr:uid="{00000000-0005-0000-0000-000052A50000}"/>
    <cellStyle name="Normal 10 2 4" xfId="22137" xr:uid="{00000000-0005-0000-0000-000053A50000}"/>
    <cellStyle name="Normal 10 2 5" xfId="22138" xr:uid="{00000000-0005-0000-0000-000054A50000}"/>
    <cellStyle name="Normal 10 2 6" xfId="22132" xr:uid="{00000000-0005-0000-0000-000055A50000}"/>
    <cellStyle name="Normal 10 3" xfId="9468" xr:uid="{00000000-0005-0000-0000-000056A50000}"/>
    <cellStyle name="Normal 10 3 2" xfId="22140" xr:uid="{00000000-0005-0000-0000-000057A50000}"/>
    <cellStyle name="Normal 10 3 3" xfId="22141" xr:uid="{00000000-0005-0000-0000-000058A50000}"/>
    <cellStyle name="Normal 10 3 4" xfId="22139" xr:uid="{00000000-0005-0000-0000-000059A50000}"/>
    <cellStyle name="Normal 10 3 5" xfId="45216" xr:uid="{00000000-0005-0000-0000-00005AA50000}"/>
    <cellStyle name="Normal 10 4" xfId="22142" xr:uid="{00000000-0005-0000-0000-00005BA50000}"/>
    <cellStyle name="Normal 10 4 2" xfId="22143" xr:uid="{00000000-0005-0000-0000-00005CA50000}"/>
    <cellStyle name="Normal 10 5" xfId="22144" xr:uid="{00000000-0005-0000-0000-00005DA50000}"/>
    <cellStyle name="Normal 10 5 2" xfId="22145" xr:uid="{00000000-0005-0000-0000-00005EA50000}"/>
    <cellStyle name="Normal 10 6" xfId="22146" xr:uid="{00000000-0005-0000-0000-00005FA50000}"/>
    <cellStyle name="Normal 10 7" xfId="22147" xr:uid="{00000000-0005-0000-0000-000060A50000}"/>
    <cellStyle name="Normal 10 8" xfId="26509" xr:uid="{00000000-0005-0000-0000-000061A50000}"/>
    <cellStyle name="Normal 10 9" xfId="22131" xr:uid="{00000000-0005-0000-0000-000062A50000}"/>
    <cellStyle name="Normal 11" xfId="3805" xr:uid="{00000000-0005-0000-0000-000063A50000}"/>
    <cellStyle name="Normal 11 2" xfId="4841" xr:uid="{00000000-0005-0000-0000-000064A50000}"/>
    <cellStyle name="Normal 11 2 2" xfId="6116" xr:uid="{00000000-0005-0000-0000-000065A50000}"/>
    <cellStyle name="Normal 11 2 2 2" xfId="6436" xr:uid="{00000000-0005-0000-0000-000066A50000}"/>
    <cellStyle name="Normal 11 2 2 2 2" xfId="9070" xr:uid="{00000000-0005-0000-0000-000067A50000}"/>
    <cellStyle name="Normal 11 2 2 2 2 2" xfId="42635" xr:uid="{00000000-0005-0000-0000-000068A50000}"/>
    <cellStyle name="Normal 11 2 2 2 3" xfId="15202" xr:uid="{00000000-0005-0000-0000-000069A50000}"/>
    <cellStyle name="Normal 11 2 2 3" xfId="8769" xr:uid="{00000000-0005-0000-0000-00006AA50000}"/>
    <cellStyle name="Normal 11 2 2 3 2" xfId="22148" xr:uid="{00000000-0005-0000-0000-00006BA50000}"/>
    <cellStyle name="Normal 11 2 2 4" xfId="15053" xr:uid="{00000000-0005-0000-0000-00006CA50000}"/>
    <cellStyle name="Normal 11 2 3" xfId="6196" xr:uid="{00000000-0005-0000-0000-00006DA50000}"/>
    <cellStyle name="Normal 11 2 3 2" xfId="6516" xr:uid="{00000000-0005-0000-0000-00006EA50000}"/>
    <cellStyle name="Normal 11 2 3 2 2" xfId="9149" xr:uid="{00000000-0005-0000-0000-00006FA50000}"/>
    <cellStyle name="Normal 11 2 3 2 2 2" xfId="20970" xr:uid="{00000000-0005-0000-0000-000070A50000}"/>
    <cellStyle name="Normal 11 2 3 2 3" xfId="15243" xr:uid="{00000000-0005-0000-0000-000071A50000}"/>
    <cellStyle name="Normal 11 2 3 3" xfId="8840" xr:uid="{00000000-0005-0000-0000-000072A50000}"/>
    <cellStyle name="Normal 11 2 3 3 2" xfId="28713" xr:uid="{00000000-0005-0000-0000-000073A50000}"/>
    <cellStyle name="Normal 11 2 3 4" xfId="15086" xr:uid="{00000000-0005-0000-0000-000074A50000}"/>
    <cellStyle name="Normal 11 2 4" xfId="6276" xr:uid="{00000000-0005-0000-0000-000075A50000}"/>
    <cellStyle name="Normal 11 2 4 2" xfId="6596" xr:uid="{00000000-0005-0000-0000-000076A50000}"/>
    <cellStyle name="Normal 11 2 4 2 2" xfId="9229" xr:uid="{00000000-0005-0000-0000-000077A50000}"/>
    <cellStyle name="Normal 11 2 4 2 2 2" xfId="43907" xr:uid="{00000000-0005-0000-0000-000078A50000}"/>
    <cellStyle name="Normal 11 2 4 2 3" xfId="15285" xr:uid="{00000000-0005-0000-0000-000079A50000}"/>
    <cellStyle name="Normal 11 2 4 3" xfId="8916" xr:uid="{00000000-0005-0000-0000-00007AA50000}"/>
    <cellStyle name="Normal 11 2 4 3 2" xfId="43058" xr:uid="{00000000-0005-0000-0000-00007BA50000}"/>
    <cellStyle name="Normal 11 2 4 4" xfId="15124" xr:uid="{00000000-0005-0000-0000-00007CA50000}"/>
    <cellStyle name="Normal 11 2 5" xfId="6356" xr:uid="{00000000-0005-0000-0000-00007DA50000}"/>
    <cellStyle name="Normal 11 2 5 2" xfId="8995" xr:uid="{00000000-0005-0000-0000-00007EA50000}"/>
    <cellStyle name="Normal 11 2 5 2 2" xfId="43948" xr:uid="{00000000-0005-0000-0000-00007FA50000}"/>
    <cellStyle name="Normal 11 2 5 3" xfId="15165" xr:uid="{00000000-0005-0000-0000-000080A50000}"/>
    <cellStyle name="Normal 11 2 6" xfId="6676" xr:uid="{00000000-0005-0000-0000-000081A50000}"/>
    <cellStyle name="Normal 11 2 6 2" xfId="9309" xr:uid="{00000000-0005-0000-0000-000082A50000}"/>
    <cellStyle name="Normal 11 2 6 2 2" xfId="28836" xr:uid="{00000000-0005-0000-0000-000083A50000}"/>
    <cellStyle name="Normal 11 2 6 3" xfId="15327" xr:uid="{00000000-0005-0000-0000-000084A50000}"/>
    <cellStyle name="Normal 11 2 7" xfId="7978" xr:uid="{00000000-0005-0000-0000-000085A50000}"/>
    <cellStyle name="Normal 11 2 7 2" xfId="44325" xr:uid="{00000000-0005-0000-0000-000086A50000}"/>
    <cellStyle name="Normal 11 2 8" xfId="14021" xr:uid="{00000000-0005-0000-0000-000087A50000}"/>
    <cellStyle name="Normal 11 3" xfId="7980" xr:uid="{00000000-0005-0000-0000-000088A50000}"/>
    <cellStyle name="Normal 11 3 2" xfId="22150" xr:uid="{00000000-0005-0000-0000-000089A50000}"/>
    <cellStyle name="Normal 11 3 2 2" xfId="22151" xr:uid="{00000000-0005-0000-0000-00008AA50000}"/>
    <cellStyle name="Normal 11 3 3" xfId="22152" xr:uid="{00000000-0005-0000-0000-00008BA50000}"/>
    <cellStyle name="Normal 11 3 3 2" xfId="22153" xr:uid="{00000000-0005-0000-0000-00008CA50000}"/>
    <cellStyle name="Normal 11 3 4" xfId="22154" xr:uid="{00000000-0005-0000-0000-00008DA50000}"/>
    <cellStyle name="Normal 11 3 5" xfId="22155" xr:uid="{00000000-0005-0000-0000-00008EA50000}"/>
    <cellStyle name="Normal 11 3 6" xfId="22149" xr:uid="{00000000-0005-0000-0000-00008FA50000}"/>
    <cellStyle name="Normal 11 4" xfId="7880" xr:uid="{00000000-0005-0000-0000-000090A50000}"/>
    <cellStyle name="Normal 11 4 2" xfId="22156" xr:uid="{00000000-0005-0000-0000-000091A50000}"/>
    <cellStyle name="Normal 11 4 3" xfId="14465" xr:uid="{00000000-0005-0000-0000-000092A50000}"/>
    <cellStyle name="Normal 11 5" xfId="22157" xr:uid="{00000000-0005-0000-0000-000093A50000}"/>
    <cellStyle name="Normal 11 5 2" xfId="22158" xr:uid="{00000000-0005-0000-0000-000094A50000}"/>
    <cellStyle name="Normal 11 6" xfId="22159" xr:uid="{00000000-0005-0000-0000-000095A50000}"/>
    <cellStyle name="Normal 11 6 2" xfId="22160" xr:uid="{00000000-0005-0000-0000-000096A50000}"/>
    <cellStyle name="Normal 11 7" xfId="22161" xr:uid="{00000000-0005-0000-0000-000097A50000}"/>
    <cellStyle name="Normal 11 8" xfId="22162" xr:uid="{00000000-0005-0000-0000-000098A50000}"/>
    <cellStyle name="Normal 11 9" xfId="22163" xr:uid="{00000000-0005-0000-0000-000099A50000}"/>
    <cellStyle name="Normal 11 9 2" xfId="26508" xr:uid="{00000000-0005-0000-0000-00009AA50000}"/>
    <cellStyle name="Normal 12" xfId="3806" xr:uid="{00000000-0005-0000-0000-00009BA50000}"/>
    <cellStyle name="Normal 12 2" xfId="7208" xr:uid="{00000000-0005-0000-0000-00009CA50000}"/>
    <cellStyle name="Normal 12 2 2" xfId="10371" xr:uid="{00000000-0005-0000-0000-00009DA50000}"/>
    <cellStyle name="Normal 12 2 2 2" xfId="22165" xr:uid="{00000000-0005-0000-0000-00009EA50000}"/>
    <cellStyle name="Normal 12 2 2 3" xfId="22164" xr:uid="{00000000-0005-0000-0000-00009FA50000}"/>
    <cellStyle name="Normal 12 2 3" xfId="22166" xr:uid="{00000000-0005-0000-0000-0000A0A50000}"/>
    <cellStyle name="Normal 12 2 3 2" xfId="22167" xr:uid="{00000000-0005-0000-0000-0000A1A50000}"/>
    <cellStyle name="Normal 12 2 4" xfId="22168" xr:uid="{00000000-0005-0000-0000-0000A2A50000}"/>
    <cellStyle name="Normal 12 2 5" xfId="14097" xr:uid="{00000000-0005-0000-0000-0000A3A50000}"/>
    <cellStyle name="Normal 12 3" xfId="8435" xr:uid="{00000000-0005-0000-0000-0000A4A50000}"/>
    <cellStyle name="Normal 12 3 2" xfId="22170" xr:uid="{00000000-0005-0000-0000-0000A5A50000}"/>
    <cellStyle name="Normal 12 3 3" xfId="22169" xr:uid="{00000000-0005-0000-0000-0000A6A50000}"/>
    <cellStyle name="Normal 12 4" xfId="22171" xr:uid="{00000000-0005-0000-0000-0000A7A50000}"/>
    <cellStyle name="Normal 12 4 2" xfId="22172" xr:uid="{00000000-0005-0000-0000-0000A8A50000}"/>
    <cellStyle name="Normal 12 5" xfId="22173" xr:uid="{00000000-0005-0000-0000-0000A9A50000}"/>
    <cellStyle name="Normal 12 5 2" xfId="22174" xr:uid="{00000000-0005-0000-0000-0000AAA50000}"/>
    <cellStyle name="Normal 12 6" xfId="22175" xr:uid="{00000000-0005-0000-0000-0000ABA50000}"/>
    <cellStyle name="Normal 12 7" xfId="22176" xr:uid="{00000000-0005-0000-0000-0000ACA50000}"/>
    <cellStyle name="Normal 12 8" xfId="22177" xr:uid="{00000000-0005-0000-0000-0000ADA50000}"/>
    <cellStyle name="Normal 13" xfId="1524" xr:uid="{00000000-0005-0000-0000-0000AEA50000}"/>
    <cellStyle name="Normal 13 2" xfId="5988" xr:uid="{00000000-0005-0000-0000-0000AFA50000}"/>
    <cellStyle name="Normal 13 2 2" xfId="14875" xr:uid="{00000000-0005-0000-0000-0000B0A50000}"/>
    <cellStyle name="Normal 13 2 2 2" xfId="22181" xr:uid="{00000000-0005-0000-0000-0000B1A50000}"/>
    <cellStyle name="Normal 13 2 2 3" xfId="22180" xr:uid="{00000000-0005-0000-0000-0000B2A50000}"/>
    <cellStyle name="Normal 13 2 3" xfId="22182" xr:uid="{00000000-0005-0000-0000-0000B3A50000}"/>
    <cellStyle name="Normal 13 2 3 2" xfId="22183" xr:uid="{00000000-0005-0000-0000-0000B4A50000}"/>
    <cellStyle name="Normal 13 2 4" xfId="22184" xr:uid="{00000000-0005-0000-0000-0000B5A50000}"/>
    <cellStyle name="Normal 13 2 5" xfId="22179" xr:uid="{00000000-0005-0000-0000-0000B6A50000}"/>
    <cellStyle name="Normal 13 3" xfId="7480" xr:uid="{00000000-0005-0000-0000-0000B7A50000}"/>
    <cellStyle name="Normal 13 3 2" xfId="22186" xr:uid="{00000000-0005-0000-0000-0000B8A50000}"/>
    <cellStyle name="Normal 13 3 3" xfId="22185" xr:uid="{00000000-0005-0000-0000-0000B9A50000}"/>
    <cellStyle name="Normal 13 4" xfId="22187" xr:uid="{00000000-0005-0000-0000-0000BAA50000}"/>
    <cellStyle name="Normal 13 4 2" xfId="22188" xr:uid="{00000000-0005-0000-0000-0000BBA50000}"/>
    <cellStyle name="Normal 13 5" xfId="22189" xr:uid="{00000000-0005-0000-0000-0000BCA50000}"/>
    <cellStyle name="Normal 13 5 2" xfId="22190" xr:uid="{00000000-0005-0000-0000-0000BDA50000}"/>
    <cellStyle name="Normal 13 6" xfId="22191" xr:uid="{00000000-0005-0000-0000-0000BEA50000}"/>
    <cellStyle name="Normal 13 7" xfId="22192" xr:uid="{00000000-0005-0000-0000-0000BFA50000}"/>
    <cellStyle name="Normal 13 8" xfId="22193" xr:uid="{00000000-0005-0000-0000-0000C0A50000}"/>
    <cellStyle name="Normal 13 9" xfId="22178" xr:uid="{00000000-0005-0000-0000-0000C1A50000}"/>
    <cellStyle name="Normal 14" xfId="3438" xr:uid="{00000000-0005-0000-0000-0000C2A50000}"/>
    <cellStyle name="Normal 14 2" xfId="5975" xr:uid="{00000000-0005-0000-0000-0000C3A50000}"/>
    <cellStyle name="Normal 14 2 2" xfId="6417" xr:uid="{00000000-0005-0000-0000-0000C4A50000}"/>
    <cellStyle name="Normal 14 2 2 2" xfId="9055" xr:uid="{00000000-0005-0000-0000-0000C5A50000}"/>
    <cellStyle name="Normal 14 2 2 2 2" xfId="43073" xr:uid="{00000000-0005-0000-0000-0000C6A50000}"/>
    <cellStyle name="Normal 14 2 2 3" xfId="15188" xr:uid="{00000000-0005-0000-0000-0000C7A50000}"/>
    <cellStyle name="Normal 14 2 3" xfId="8758" xr:uid="{00000000-0005-0000-0000-0000C8A50000}"/>
    <cellStyle name="Normal 14 2 3 2" xfId="44772" xr:uid="{00000000-0005-0000-0000-0000C9A50000}"/>
    <cellStyle name="Normal 14 2 4" xfId="45217" xr:uid="{00000000-0005-0000-0000-0000CAA50000}"/>
    <cellStyle name="Normal 14 2 5" xfId="15043" xr:uid="{00000000-0005-0000-0000-0000CBA50000}"/>
    <cellStyle name="Normal 14 3" xfId="6177" xr:uid="{00000000-0005-0000-0000-0000CCA50000}"/>
    <cellStyle name="Normal 14 3 2" xfId="6497" xr:uid="{00000000-0005-0000-0000-0000CDA50000}"/>
    <cellStyle name="Normal 14 3 2 2" xfId="9130" xr:uid="{00000000-0005-0000-0000-0000CEA50000}"/>
    <cellStyle name="Normal 14 3 2 2 2" xfId="28820" xr:uid="{00000000-0005-0000-0000-0000CFA50000}"/>
    <cellStyle name="Normal 14 3 2 3" xfId="15225" xr:uid="{00000000-0005-0000-0000-0000D0A50000}"/>
    <cellStyle name="Normal 14 3 3" xfId="8827" xr:uid="{00000000-0005-0000-0000-0000D1A50000}"/>
    <cellStyle name="Normal 14 3 3 2" xfId="42603" xr:uid="{00000000-0005-0000-0000-0000D2A50000}"/>
    <cellStyle name="Normal 14 3 4" xfId="15074" xr:uid="{00000000-0005-0000-0000-0000D3A50000}"/>
    <cellStyle name="Normal 14 4" xfId="6257" xr:uid="{00000000-0005-0000-0000-0000D4A50000}"/>
    <cellStyle name="Normal 14 4 2" xfId="6577" xr:uid="{00000000-0005-0000-0000-0000D5A50000}"/>
    <cellStyle name="Normal 14 4 2 2" xfId="9210" xr:uid="{00000000-0005-0000-0000-0000D6A50000}"/>
    <cellStyle name="Normal 14 4 2 2 2" xfId="44051" xr:uid="{00000000-0005-0000-0000-0000D7A50000}"/>
    <cellStyle name="Normal 14 4 2 3" xfId="15267" xr:uid="{00000000-0005-0000-0000-0000D8A50000}"/>
    <cellStyle name="Normal 14 4 3" xfId="8899" xr:uid="{00000000-0005-0000-0000-0000D9A50000}"/>
    <cellStyle name="Normal 14 4 3 2" xfId="43060" xr:uid="{00000000-0005-0000-0000-0000DAA50000}"/>
    <cellStyle name="Normal 14 4 4" xfId="15108" xr:uid="{00000000-0005-0000-0000-0000DBA50000}"/>
    <cellStyle name="Normal 14 5" xfId="6337" xr:uid="{00000000-0005-0000-0000-0000DCA50000}"/>
    <cellStyle name="Normal 14 5 2" xfId="8976" xr:uid="{00000000-0005-0000-0000-0000DDA50000}"/>
    <cellStyle name="Normal 14 5 2 2" xfId="43605" xr:uid="{00000000-0005-0000-0000-0000DEA50000}"/>
    <cellStyle name="Normal 14 5 3" xfId="15147" xr:uid="{00000000-0005-0000-0000-0000DFA50000}"/>
    <cellStyle name="Normal 14 6" xfId="6657" xr:uid="{00000000-0005-0000-0000-0000E0A50000}"/>
    <cellStyle name="Normal 14 6 2" xfId="9290" xr:uid="{00000000-0005-0000-0000-0000E1A50000}"/>
    <cellStyle name="Normal 14 6 2 2" xfId="43310" xr:uid="{00000000-0005-0000-0000-0000E2A50000}"/>
    <cellStyle name="Normal 14 6 3" xfId="15309" xr:uid="{00000000-0005-0000-0000-0000E3A50000}"/>
    <cellStyle name="Normal 14 7" xfId="7845" xr:uid="{00000000-0005-0000-0000-0000E4A50000}"/>
    <cellStyle name="Normal 14 7 2" xfId="14457" xr:uid="{00000000-0005-0000-0000-0000E5A50000}"/>
    <cellStyle name="Normal 14 8" xfId="7209" xr:uid="{00000000-0005-0000-0000-0000E6A50000}"/>
    <cellStyle name="Normal 14 9" xfId="13275" xr:uid="{00000000-0005-0000-0000-0000E7A50000}"/>
    <cellStyle name="Normal 15" xfId="4839" xr:uid="{00000000-0005-0000-0000-0000E8A50000}"/>
    <cellStyle name="Normal 15 2" xfId="6114" xr:uid="{00000000-0005-0000-0000-0000E9A50000}"/>
    <cellStyle name="Normal 15 2 2" xfId="6434" xr:uid="{00000000-0005-0000-0000-0000EAA50000}"/>
    <cellStyle name="Normal 15 2 2 2" xfId="9068" xr:uid="{00000000-0005-0000-0000-0000EBA50000}"/>
    <cellStyle name="Normal 15 2 2 2 2" xfId="22195" xr:uid="{00000000-0005-0000-0000-0000ECA50000}"/>
    <cellStyle name="Normal 15 2 2 2 3" xfId="22194" xr:uid="{00000000-0005-0000-0000-0000EDA50000}"/>
    <cellStyle name="Normal 15 2 2 3" xfId="22196" xr:uid="{00000000-0005-0000-0000-0000EEA50000}"/>
    <cellStyle name="Normal 15 2 2 3 2" xfId="22197" xr:uid="{00000000-0005-0000-0000-0000EFA50000}"/>
    <cellStyle name="Normal 15 2 2 4" xfId="22198" xr:uid="{00000000-0005-0000-0000-0000F0A50000}"/>
    <cellStyle name="Normal 15 2 2 4 2" xfId="22199" xr:uid="{00000000-0005-0000-0000-0000F1A50000}"/>
    <cellStyle name="Normal 15 2 2 5" xfId="22200" xr:uid="{00000000-0005-0000-0000-0000F2A50000}"/>
    <cellStyle name="Normal 15 2 2 6" xfId="15200" xr:uid="{00000000-0005-0000-0000-0000F3A50000}"/>
    <cellStyle name="Normal 15 2 3" xfId="8767" xr:uid="{00000000-0005-0000-0000-0000F4A50000}"/>
    <cellStyle name="Normal 15 2 3 2" xfId="22202" xr:uid="{00000000-0005-0000-0000-0000F5A50000}"/>
    <cellStyle name="Normal 15 2 3 2 2" xfId="22203" xr:uid="{00000000-0005-0000-0000-0000F6A50000}"/>
    <cellStyle name="Normal 15 2 3 3" xfId="22204" xr:uid="{00000000-0005-0000-0000-0000F7A50000}"/>
    <cellStyle name="Normal 15 2 3 3 2" xfId="22205" xr:uid="{00000000-0005-0000-0000-0000F8A50000}"/>
    <cellStyle name="Normal 15 2 3 4" xfId="22206" xr:uid="{00000000-0005-0000-0000-0000F9A50000}"/>
    <cellStyle name="Normal 15 2 3 4 2" xfId="22207" xr:uid="{00000000-0005-0000-0000-0000FAA50000}"/>
    <cellStyle name="Normal 15 2 3 5" xfId="22208" xr:uid="{00000000-0005-0000-0000-0000FBA50000}"/>
    <cellStyle name="Normal 15 2 3 6" xfId="22201" xr:uid="{00000000-0005-0000-0000-0000FCA50000}"/>
    <cellStyle name="Normal 15 2 4" xfId="45218" xr:uid="{00000000-0005-0000-0000-0000FDA50000}"/>
    <cellStyle name="Normal 15 2 5" xfId="15051" xr:uid="{00000000-0005-0000-0000-0000FEA50000}"/>
    <cellStyle name="Normal 15 3" xfId="6194" xr:uid="{00000000-0005-0000-0000-0000FFA50000}"/>
    <cellStyle name="Normal 15 3 2" xfId="6514" xr:uid="{00000000-0005-0000-0000-000000A60000}"/>
    <cellStyle name="Normal 15 3 2 2" xfId="9147" xr:uid="{00000000-0005-0000-0000-000001A60000}"/>
    <cellStyle name="Normal 15 3 2 2 2" xfId="28620" xr:uid="{00000000-0005-0000-0000-000002A60000}"/>
    <cellStyle name="Normal 15 3 2 3" xfId="15241" xr:uid="{00000000-0005-0000-0000-000003A60000}"/>
    <cellStyle name="Normal 15 3 3" xfId="8839" xr:uid="{00000000-0005-0000-0000-000004A60000}"/>
    <cellStyle name="Normal 15 3 3 2" xfId="42605" xr:uid="{00000000-0005-0000-0000-000005A60000}"/>
    <cellStyle name="Normal 15 3 4" xfId="45219" xr:uid="{00000000-0005-0000-0000-000006A60000}"/>
    <cellStyle name="Normal 15 3 5" xfId="15085" xr:uid="{00000000-0005-0000-0000-000007A60000}"/>
    <cellStyle name="Normal 15 4" xfId="6274" xr:uid="{00000000-0005-0000-0000-000008A60000}"/>
    <cellStyle name="Normal 15 4 2" xfId="6594" xr:uid="{00000000-0005-0000-0000-000009A60000}"/>
    <cellStyle name="Normal 15 4 2 2" xfId="9227" xr:uid="{00000000-0005-0000-0000-00000AA60000}"/>
    <cellStyle name="Normal 15 4 2 2 2" xfId="43097" xr:uid="{00000000-0005-0000-0000-00000BA60000}"/>
    <cellStyle name="Normal 15 4 2 3" xfId="15283" xr:uid="{00000000-0005-0000-0000-00000CA60000}"/>
    <cellStyle name="Normal 15 4 3" xfId="8914" xr:uid="{00000000-0005-0000-0000-00000DA60000}"/>
    <cellStyle name="Normal 15 4 3 2" xfId="30459" xr:uid="{00000000-0005-0000-0000-00000EA60000}"/>
    <cellStyle name="Normal 15 4 4" xfId="15122" xr:uid="{00000000-0005-0000-0000-00000FA60000}"/>
    <cellStyle name="Normal 15 5" xfId="6354" xr:uid="{00000000-0005-0000-0000-000010A60000}"/>
    <cellStyle name="Normal 15 5 2" xfId="8993" xr:uid="{00000000-0005-0000-0000-000011A60000}"/>
    <cellStyle name="Normal 15 5 2 2" xfId="22209" xr:uid="{00000000-0005-0000-0000-000012A60000}"/>
    <cellStyle name="Normal 15 5 3" xfId="15163" xr:uid="{00000000-0005-0000-0000-000013A60000}"/>
    <cellStyle name="Normal 15 6" xfId="6674" xr:uid="{00000000-0005-0000-0000-000014A60000}"/>
    <cellStyle name="Normal 15 6 2" xfId="9307" xr:uid="{00000000-0005-0000-0000-000015A60000}"/>
    <cellStyle name="Normal 15 6 2 2" xfId="21602" xr:uid="{00000000-0005-0000-0000-000016A60000}"/>
    <cellStyle name="Normal 15 6 3" xfId="15325" xr:uid="{00000000-0005-0000-0000-000017A60000}"/>
    <cellStyle name="Normal 15 7" xfId="8621" xr:uid="{00000000-0005-0000-0000-000018A60000}"/>
    <cellStyle name="Normal 15 7 2" xfId="14933" xr:uid="{00000000-0005-0000-0000-000019A60000}"/>
    <cellStyle name="Normal 15 8" xfId="7210" xr:uid="{00000000-0005-0000-0000-00001AA60000}"/>
    <cellStyle name="Normal 15_Trends fuels" xfId="22210" xr:uid="{00000000-0005-0000-0000-00001BA60000}"/>
    <cellStyle name="Normal 16" xfId="4840" xr:uid="{00000000-0005-0000-0000-00001CA60000}"/>
    <cellStyle name="Normal 16 2" xfId="6115" xr:uid="{00000000-0005-0000-0000-00001DA60000}"/>
    <cellStyle name="Normal 16 2 2" xfId="6435" xr:uid="{00000000-0005-0000-0000-00001EA60000}"/>
    <cellStyle name="Normal 16 2 2 2" xfId="9069" xr:uid="{00000000-0005-0000-0000-00001FA60000}"/>
    <cellStyle name="Normal 16 2 2 2 2" xfId="44484" xr:uid="{00000000-0005-0000-0000-000020A60000}"/>
    <cellStyle name="Normal 16 2 2 3" xfId="15201" xr:uid="{00000000-0005-0000-0000-000021A60000}"/>
    <cellStyle name="Normal 16 2 3" xfId="8768" xr:uid="{00000000-0005-0000-0000-000022A60000}"/>
    <cellStyle name="Normal 16 2 3 2" xfId="15052" xr:uid="{00000000-0005-0000-0000-000023A60000}"/>
    <cellStyle name="Normal 16 2 4" xfId="7212" xr:uid="{00000000-0005-0000-0000-000024A60000}"/>
    <cellStyle name="Normal 16 3" xfId="6195" xr:uid="{00000000-0005-0000-0000-000025A60000}"/>
    <cellStyle name="Normal 16 3 2" xfId="6515" xr:uid="{00000000-0005-0000-0000-000026A60000}"/>
    <cellStyle name="Normal 16 3 2 2" xfId="9148" xr:uid="{00000000-0005-0000-0000-000027A60000}"/>
    <cellStyle name="Normal 16 3 2 2 2" xfId="43086" xr:uid="{00000000-0005-0000-0000-000028A60000}"/>
    <cellStyle name="Normal 16 3 2 3" xfId="15242" xr:uid="{00000000-0005-0000-0000-000029A60000}"/>
    <cellStyle name="Normal 16 3 3" xfId="7213" xr:uid="{00000000-0005-0000-0000-00002AA60000}"/>
    <cellStyle name="Normal 16 3 3 2" xfId="43001" xr:uid="{00000000-0005-0000-0000-00002BA60000}"/>
    <cellStyle name="Normal 16 3 4" xfId="14099" xr:uid="{00000000-0005-0000-0000-00002CA60000}"/>
    <cellStyle name="Normal 16 4" xfId="6275" xr:uid="{00000000-0005-0000-0000-00002DA60000}"/>
    <cellStyle name="Normal 16 4 2" xfId="6595" xr:uid="{00000000-0005-0000-0000-00002EA60000}"/>
    <cellStyle name="Normal 16 4 2 2" xfId="9228" xr:uid="{00000000-0005-0000-0000-00002FA60000}"/>
    <cellStyle name="Normal 16 4 2 2 2" xfId="44341" xr:uid="{00000000-0005-0000-0000-000030A60000}"/>
    <cellStyle name="Normal 16 4 2 3" xfId="15284" xr:uid="{00000000-0005-0000-0000-000031A60000}"/>
    <cellStyle name="Normal 16 4 3" xfId="8915" xr:uid="{00000000-0005-0000-0000-000032A60000}"/>
    <cellStyle name="Normal 16 4 3 2" xfId="43809" xr:uid="{00000000-0005-0000-0000-000033A60000}"/>
    <cellStyle name="Normal 16 4 4" xfId="15123" xr:uid="{00000000-0005-0000-0000-000034A60000}"/>
    <cellStyle name="Normal 16 5" xfId="6355" xr:uid="{00000000-0005-0000-0000-000035A60000}"/>
    <cellStyle name="Normal 16 5 2" xfId="8994" xr:uid="{00000000-0005-0000-0000-000036A60000}"/>
    <cellStyle name="Normal 16 5 2 2" xfId="20604" xr:uid="{00000000-0005-0000-0000-000037A60000}"/>
    <cellStyle name="Normal 16 5 3" xfId="15164" xr:uid="{00000000-0005-0000-0000-000038A60000}"/>
    <cellStyle name="Normal 16 6" xfId="6675" xr:uid="{00000000-0005-0000-0000-000039A60000}"/>
    <cellStyle name="Normal 16 6 2" xfId="9308" xr:uid="{00000000-0005-0000-0000-00003AA60000}"/>
    <cellStyle name="Normal 16 6 2 2" xfId="44091" xr:uid="{00000000-0005-0000-0000-00003BA60000}"/>
    <cellStyle name="Normal 16 6 3" xfId="15326" xr:uid="{00000000-0005-0000-0000-00003CA60000}"/>
    <cellStyle name="Normal 16 7" xfId="7211" xr:uid="{00000000-0005-0000-0000-00003DA60000}"/>
    <cellStyle name="Normal 16 7 2" xfId="21461" xr:uid="{00000000-0005-0000-0000-00003EA60000}"/>
    <cellStyle name="Normal 16 8" xfId="14098" xr:uid="{00000000-0005-0000-0000-00003FA60000}"/>
    <cellStyle name="Normal 17" xfId="7214" xr:uid="{00000000-0005-0000-0000-000040A60000}"/>
    <cellStyle name="Normal 17 2" xfId="7215" xr:uid="{00000000-0005-0000-0000-000041A60000}"/>
    <cellStyle name="Normal 17 2 2" xfId="22213" xr:uid="{00000000-0005-0000-0000-000042A60000}"/>
    <cellStyle name="Normal 17 2 3" xfId="22214" xr:uid="{00000000-0005-0000-0000-000043A60000}"/>
    <cellStyle name="Normal 17 2 4" xfId="22212" xr:uid="{00000000-0005-0000-0000-000044A60000}"/>
    <cellStyle name="Normal 17 3" xfId="22215" xr:uid="{00000000-0005-0000-0000-000045A60000}"/>
    <cellStyle name="Normal 17 3 2" xfId="22216" xr:uid="{00000000-0005-0000-0000-000046A60000}"/>
    <cellStyle name="Normal 17 4" xfId="22217" xr:uid="{00000000-0005-0000-0000-000047A60000}"/>
    <cellStyle name="Normal 17 4 2" xfId="22218" xr:uid="{00000000-0005-0000-0000-000048A60000}"/>
    <cellStyle name="Normal 17 5" xfId="22219" xr:uid="{00000000-0005-0000-0000-000049A60000}"/>
    <cellStyle name="Normal 17 6" xfId="22220" xr:uid="{00000000-0005-0000-0000-00004AA60000}"/>
    <cellStyle name="Normal 17 7" xfId="22211" xr:uid="{00000000-0005-0000-0000-00004BA60000}"/>
    <cellStyle name="Normal 18" xfId="7216" xr:uid="{00000000-0005-0000-0000-00004CA60000}"/>
    <cellStyle name="Normal 18 2" xfId="7217" xr:uid="{00000000-0005-0000-0000-00004DA60000}"/>
    <cellStyle name="Normal 18 2 2" xfId="22223" xr:uid="{00000000-0005-0000-0000-00004EA60000}"/>
    <cellStyle name="Normal 18 2 3" xfId="22224" xr:uid="{00000000-0005-0000-0000-00004FA60000}"/>
    <cellStyle name="Normal 18 2 4" xfId="22222" xr:uid="{00000000-0005-0000-0000-000050A60000}"/>
    <cellStyle name="Normal 18 3" xfId="22225" xr:uid="{00000000-0005-0000-0000-000051A60000}"/>
    <cellStyle name="Normal 18 3 2" xfId="22226" xr:uid="{00000000-0005-0000-0000-000052A60000}"/>
    <cellStyle name="Normal 18 4" xfId="22227" xr:uid="{00000000-0005-0000-0000-000053A60000}"/>
    <cellStyle name="Normal 18 4 2" xfId="22228" xr:uid="{00000000-0005-0000-0000-000054A60000}"/>
    <cellStyle name="Normal 18 5" xfId="22229" xr:uid="{00000000-0005-0000-0000-000055A60000}"/>
    <cellStyle name="Normal 18 6" xfId="22230" xr:uid="{00000000-0005-0000-0000-000056A60000}"/>
    <cellStyle name="Normal 18 7" xfId="22221" xr:uid="{00000000-0005-0000-0000-000057A60000}"/>
    <cellStyle name="Normal 19" xfId="7218" xr:uid="{00000000-0005-0000-0000-000058A60000}"/>
    <cellStyle name="Normal 19 2" xfId="7219" xr:uid="{00000000-0005-0000-0000-000059A60000}"/>
    <cellStyle name="Normal 19 2 2" xfId="22232" xr:uid="{00000000-0005-0000-0000-00005AA60000}"/>
    <cellStyle name="Normal 19 2 3" xfId="22233" xr:uid="{00000000-0005-0000-0000-00005BA60000}"/>
    <cellStyle name="Normal 19 2 4" xfId="22231" xr:uid="{00000000-0005-0000-0000-00005CA60000}"/>
    <cellStyle name="Normal 19 3" xfId="7220" xr:uid="{00000000-0005-0000-0000-00005DA60000}"/>
    <cellStyle name="Normal 19 3 2" xfId="14101" xr:uid="{00000000-0005-0000-0000-00005EA60000}"/>
    <cellStyle name="Normal 19 4" xfId="14100" xr:uid="{00000000-0005-0000-0000-00005FA60000}"/>
    <cellStyle name="Normal 2" xfId="733" xr:uid="{00000000-0005-0000-0000-000060A60000}"/>
    <cellStyle name="Normal 2 10" xfId="22234" xr:uid="{00000000-0005-0000-0000-000061A60000}"/>
    <cellStyle name="Normal 2 10 2" xfId="45220" xr:uid="{00000000-0005-0000-0000-000062A60000}"/>
    <cellStyle name="Normal 2 11" xfId="22235" xr:uid="{00000000-0005-0000-0000-000063A60000}"/>
    <cellStyle name="Normal 2 11 2" xfId="22236" xr:uid="{00000000-0005-0000-0000-000064A60000}"/>
    <cellStyle name="Normal 2 11 2 2" xfId="22237" xr:uid="{00000000-0005-0000-0000-000065A60000}"/>
    <cellStyle name="Normal 2 11 3" xfId="22238" xr:uid="{00000000-0005-0000-0000-000066A60000}"/>
    <cellStyle name="Normal 2 12" xfId="22239" xr:uid="{00000000-0005-0000-0000-000067A60000}"/>
    <cellStyle name="Normal 2 12 2" xfId="22240" xr:uid="{00000000-0005-0000-0000-000068A60000}"/>
    <cellStyle name="Normal 2 13" xfId="22241" xr:uid="{00000000-0005-0000-0000-000069A60000}"/>
    <cellStyle name="Normal 2 13 2" xfId="22242" xr:uid="{00000000-0005-0000-0000-00006AA60000}"/>
    <cellStyle name="Normal 2 14" xfId="22243" xr:uid="{00000000-0005-0000-0000-00006BA60000}"/>
    <cellStyle name="Normal 2 14 2" xfId="22244" xr:uid="{00000000-0005-0000-0000-00006CA60000}"/>
    <cellStyle name="Normal 2 15" xfId="22245" xr:uid="{00000000-0005-0000-0000-00006DA60000}"/>
    <cellStyle name="Normal 2 15 2" xfId="45221" xr:uid="{00000000-0005-0000-0000-00006EA60000}"/>
    <cellStyle name="Normal 2 16" xfId="52106" xr:uid="{00000000-0005-0000-0000-00006FA60000}"/>
    <cellStyle name="Normal 2 17" xfId="52111" xr:uid="{00000000-0005-0000-0000-000070A60000}"/>
    <cellStyle name="Normal 2 2" xfId="734" xr:uid="{00000000-0005-0000-0000-000071A60000}"/>
    <cellStyle name="Normal 2 2 2" xfId="1525" xr:uid="{00000000-0005-0000-0000-000072A60000}"/>
    <cellStyle name="Normal 2 2 2 2" xfId="4836" xr:uid="{00000000-0005-0000-0000-000073A60000}"/>
    <cellStyle name="Normal 2 2 2 2 2" xfId="7222" xr:uid="{00000000-0005-0000-0000-000074A60000}"/>
    <cellStyle name="Normal 2 2 2 2 2 2" xfId="7223" xr:uid="{00000000-0005-0000-0000-000075A60000}"/>
    <cellStyle name="Normal 2 2 2 2 2 2 2" xfId="14104" xr:uid="{00000000-0005-0000-0000-000076A60000}"/>
    <cellStyle name="Normal 2 2 2 2 2 3" xfId="10788" xr:uid="{00000000-0005-0000-0000-000077A60000}"/>
    <cellStyle name="Normal 2 2 2 2 2 4" xfId="14103" xr:uid="{00000000-0005-0000-0000-000078A60000}"/>
    <cellStyle name="Normal 2 2 2 2 3" xfId="7224" xr:uid="{00000000-0005-0000-0000-000079A60000}"/>
    <cellStyle name="Normal 2 2 2 2 3 2" xfId="14105" xr:uid="{00000000-0005-0000-0000-00007AA60000}"/>
    <cellStyle name="Normal 2 2 2 2 4" xfId="8436" xr:uid="{00000000-0005-0000-0000-00007BA60000}"/>
    <cellStyle name="Normal 2 2 2 2 4 2" xfId="22246" xr:uid="{00000000-0005-0000-0000-00007CA60000}"/>
    <cellStyle name="Normal 2 2 2 2 5" xfId="7786" xr:uid="{00000000-0005-0000-0000-00007DA60000}"/>
    <cellStyle name="Normal 2 2 2 2 5 2" xfId="22247" xr:uid="{00000000-0005-0000-0000-00007EA60000}"/>
    <cellStyle name="Normal 2 2 2 2 6" xfId="8503" xr:uid="{00000000-0005-0000-0000-00007FA60000}"/>
    <cellStyle name="Normal 2 2 2 2 7" xfId="7221" xr:uid="{00000000-0005-0000-0000-000080A60000}"/>
    <cellStyle name="Normal 2 2 2 2 7 2" xfId="14102" xr:uid="{00000000-0005-0000-0000-000081A60000}"/>
    <cellStyle name="Normal 2 2 2 3" xfId="3807" xr:uid="{00000000-0005-0000-0000-000082A60000}"/>
    <cellStyle name="Normal 2 2 2 3 2" xfId="7409" xr:uid="{00000000-0005-0000-0000-000083A60000}"/>
    <cellStyle name="Normal 2 2 2 3 2 2" xfId="22250" xr:uid="{00000000-0005-0000-0000-000084A60000}"/>
    <cellStyle name="Normal 2 2 2 3 2 3" xfId="22249" xr:uid="{00000000-0005-0000-0000-000085A60000}"/>
    <cellStyle name="Normal 2 2 2 3 3" xfId="7953" xr:uid="{00000000-0005-0000-0000-000086A60000}"/>
    <cellStyle name="Normal 2 2 2 3 3 2" xfId="22251" xr:uid="{00000000-0005-0000-0000-000087A60000}"/>
    <cellStyle name="Normal 2 2 2 3 4" xfId="22252" xr:uid="{00000000-0005-0000-0000-000088A60000}"/>
    <cellStyle name="Normal 2 2 2 3 4 3" xfId="1674" xr:uid="{00000000-0005-0000-0000-000089A60000}"/>
    <cellStyle name="Normal 2 2 2 3 5" xfId="22248" xr:uid="{00000000-0005-0000-0000-00008AA60000}"/>
    <cellStyle name="Normal 2 2 2 4" xfId="8437" xr:uid="{00000000-0005-0000-0000-00008BA60000}"/>
    <cellStyle name="Normal 2 2 2 4 2" xfId="22254" xr:uid="{00000000-0005-0000-0000-00008CA60000}"/>
    <cellStyle name="Normal 2 2 2 4 3" xfId="22255" xr:uid="{00000000-0005-0000-0000-00008DA60000}"/>
    <cellStyle name="Normal 2 2 2 4 4" xfId="22253" xr:uid="{00000000-0005-0000-0000-00008EA60000}"/>
    <cellStyle name="Normal 2 2 2 5" xfId="7785" xr:uid="{00000000-0005-0000-0000-00008FA60000}"/>
    <cellStyle name="Normal 2 2 2 5 2" xfId="22257" xr:uid="{00000000-0005-0000-0000-000090A60000}"/>
    <cellStyle name="Normal 2 2 2 5 3" xfId="22256" xr:uid="{00000000-0005-0000-0000-000091A60000}"/>
    <cellStyle name="Normal 2 2 2 6" xfId="22258" xr:uid="{00000000-0005-0000-0000-000092A60000}"/>
    <cellStyle name="Normal 2 2 2 7" xfId="22259" xr:uid="{00000000-0005-0000-0000-000093A60000}"/>
    <cellStyle name="Normal 2 2 2 8" xfId="22260" xr:uid="{00000000-0005-0000-0000-000094A60000}"/>
    <cellStyle name="Normal 2 2 2 8 2" xfId="45222" xr:uid="{00000000-0005-0000-0000-000095A60000}"/>
    <cellStyle name="Normal 2 2 3" xfId="1671" xr:uid="{00000000-0005-0000-0000-000096A60000}"/>
    <cellStyle name="Normal 2 2 3 10" xfId="3808" xr:uid="{00000000-0005-0000-0000-000097A60000}"/>
    <cellStyle name="Normal 2 2 3 2" xfId="5978" xr:uid="{00000000-0005-0000-0000-000098A60000}"/>
    <cellStyle name="Normal 2 2 3 2 2" xfId="6420" xr:uid="{00000000-0005-0000-0000-000099A60000}"/>
    <cellStyle name="Normal 2 2 3 2 2 2" xfId="7226" xr:uid="{00000000-0005-0000-0000-00009AA60000}"/>
    <cellStyle name="Normal 2 2 3 2 2 2 2" xfId="44612" xr:uid="{00000000-0005-0000-0000-00009BA60000}"/>
    <cellStyle name="Normal 2 2 3 2 2 3" xfId="14107" xr:uid="{00000000-0005-0000-0000-00009CA60000}"/>
    <cellStyle name="Normal 2 2 3 2 3" xfId="7225" xr:uid="{00000000-0005-0000-0000-00009DA60000}"/>
    <cellStyle name="Normal 2 2 3 2 3 2" xfId="43002" xr:uid="{00000000-0005-0000-0000-00009EA60000}"/>
    <cellStyle name="Normal 2 2 3 2 4" xfId="14106" xr:uid="{00000000-0005-0000-0000-00009FA60000}"/>
    <cellStyle name="Normal 2 2 3 3" xfId="6180" xr:uid="{00000000-0005-0000-0000-0000A0A60000}"/>
    <cellStyle name="Normal 2 2 3 3 2" xfId="6500" xr:uid="{00000000-0005-0000-0000-0000A1A60000}"/>
    <cellStyle name="Normal 2 2 3 3 2 2" xfId="9133" xr:uid="{00000000-0005-0000-0000-0000A2A60000}"/>
    <cellStyle name="Normal 2 2 3 3 2 2 2" xfId="42645" xr:uid="{00000000-0005-0000-0000-0000A3A60000}"/>
    <cellStyle name="Normal 2 2 3 3 2 3" xfId="15228" xr:uid="{00000000-0005-0000-0000-0000A4A60000}"/>
    <cellStyle name="Normal 2 2 3 3 3" xfId="7227" xr:uid="{00000000-0005-0000-0000-0000A5A60000}"/>
    <cellStyle name="Normal 2 2 3 3 3 2" xfId="44187" xr:uid="{00000000-0005-0000-0000-0000A6A60000}"/>
    <cellStyle name="Normal 2 2 3 3 4" xfId="14108" xr:uid="{00000000-0005-0000-0000-0000A7A60000}"/>
    <cellStyle name="Normal 2 2 3 4" xfId="6260" xr:uid="{00000000-0005-0000-0000-0000A8A60000}"/>
    <cellStyle name="Normal 2 2 3 4 2" xfId="6580" xr:uid="{00000000-0005-0000-0000-0000A9A60000}"/>
    <cellStyle name="Normal 2 2 3 4 2 2" xfId="9213" xr:uid="{00000000-0005-0000-0000-0000AAA60000}"/>
    <cellStyle name="Normal 2 2 3 4 2 2 2" xfId="28707" xr:uid="{00000000-0005-0000-0000-0000ABA60000}"/>
    <cellStyle name="Normal 2 2 3 4 2 3" xfId="15270" xr:uid="{00000000-0005-0000-0000-0000ACA60000}"/>
    <cellStyle name="Normal 2 2 3 4 3" xfId="8902" xr:uid="{00000000-0005-0000-0000-0000ADA60000}"/>
    <cellStyle name="Normal 2 2 3 4 3 2" xfId="43300" xr:uid="{00000000-0005-0000-0000-0000AEA60000}"/>
    <cellStyle name="Normal 2 2 3 4 4" xfId="15111" xr:uid="{00000000-0005-0000-0000-0000AFA60000}"/>
    <cellStyle name="Normal 2 2 3 5" xfId="6340" xr:uid="{00000000-0005-0000-0000-0000B0A60000}"/>
    <cellStyle name="Normal 2 2 3 5 2" xfId="8979" xr:uid="{00000000-0005-0000-0000-0000B1A60000}"/>
    <cellStyle name="Normal 2 2 3 5 2 2" xfId="44681" xr:uid="{00000000-0005-0000-0000-0000B2A60000}"/>
    <cellStyle name="Normal 2 2 3 5 3" xfId="15150" xr:uid="{00000000-0005-0000-0000-0000B3A60000}"/>
    <cellStyle name="Normal 2 2 3 6" xfId="6660" xr:uid="{00000000-0005-0000-0000-0000B4A60000}"/>
    <cellStyle name="Normal 2 2 3 6 2" xfId="9293" xr:uid="{00000000-0005-0000-0000-0000B5A60000}"/>
    <cellStyle name="Normal 2 2 3 6 2 2" xfId="44048" xr:uid="{00000000-0005-0000-0000-0000B6A60000}"/>
    <cellStyle name="Normal 2 2 3 6 3" xfId="15312" xr:uid="{00000000-0005-0000-0000-0000B7A60000}"/>
    <cellStyle name="Normal 2 2 3 7" xfId="6728" xr:uid="{00000000-0005-0000-0000-0000B8A60000}"/>
    <cellStyle name="Normal 2 2 3 7 2" xfId="43940" xr:uid="{00000000-0005-0000-0000-0000B9A60000}"/>
    <cellStyle name="Normal 2 2 3 8" xfId="45223" xr:uid="{00000000-0005-0000-0000-0000BAA60000}"/>
    <cellStyle name="Normal 2 2 3 9" xfId="13276" xr:uid="{00000000-0005-0000-0000-0000BBA60000}"/>
    <cellStyle name="Normal 2 2 4" xfId="7228" xr:uid="{00000000-0005-0000-0000-0000BCA60000}"/>
    <cellStyle name="Normal 2 2 4 2" xfId="7229" xr:uid="{00000000-0005-0000-0000-0000BDA60000}"/>
    <cellStyle name="Normal 2 2 4 2 2" xfId="22261" xr:uid="{00000000-0005-0000-0000-0000BEA60000}"/>
    <cellStyle name="Normal 2 2 4 2 3" xfId="14110" xr:uid="{00000000-0005-0000-0000-0000BFA60000}"/>
    <cellStyle name="Normal 2 2 4 3" xfId="22262" xr:uid="{00000000-0005-0000-0000-0000C0A60000}"/>
    <cellStyle name="Normal 2 2 4 4" xfId="14109" xr:uid="{00000000-0005-0000-0000-0000C1A60000}"/>
    <cellStyle name="Normal 2 2 5" xfId="7230" xr:uid="{00000000-0005-0000-0000-0000C2A60000}"/>
    <cellStyle name="Normal 2 2 5 2" xfId="22263" xr:uid="{00000000-0005-0000-0000-0000C3A60000}"/>
    <cellStyle name="Normal 2 2 5 3" xfId="14111" xr:uid="{00000000-0005-0000-0000-0000C4A60000}"/>
    <cellStyle name="Normal 2 2 6" xfId="22264" xr:uid="{00000000-0005-0000-0000-0000C5A60000}"/>
    <cellStyle name="Normal 2 2 6 2" xfId="22265" xr:uid="{00000000-0005-0000-0000-0000C6A60000}"/>
    <cellStyle name="Normal 2 2 7" xfId="22266" xr:uid="{00000000-0005-0000-0000-0000C7A60000}"/>
    <cellStyle name="Normal 2 2 7 2" xfId="45224" xr:uid="{00000000-0005-0000-0000-0000C8A60000}"/>
    <cellStyle name="Normal 2 2 8" xfId="22267" xr:uid="{00000000-0005-0000-0000-0000C9A60000}"/>
    <cellStyle name="Normal 2 2 9" xfId="22268" xr:uid="{00000000-0005-0000-0000-0000CAA60000}"/>
    <cellStyle name="Normal 2 3" xfId="1520" xr:uid="{00000000-0005-0000-0000-0000CBA60000}"/>
    <cellStyle name="Normal 2 3 10" xfId="22270" xr:uid="{00000000-0005-0000-0000-0000CCA60000}"/>
    <cellStyle name="Normal 2 3 11" xfId="26536" xr:uid="{00000000-0005-0000-0000-0000CDA60000}"/>
    <cellStyle name="Normal 2 3 12" xfId="22269" xr:uid="{00000000-0005-0000-0000-0000CEA60000}"/>
    <cellStyle name="Normal 2 3 2" xfId="1627" xr:uid="{00000000-0005-0000-0000-0000CFA60000}"/>
    <cellStyle name="Normal 2 3 2 2" xfId="22272" xr:uid="{00000000-0005-0000-0000-0000D0A60000}"/>
    <cellStyle name="Normal 2 3 2 2 2" xfId="22273" xr:uid="{00000000-0005-0000-0000-0000D1A60000}"/>
    <cellStyle name="Normal 2 3 2 3" xfId="22274" xr:uid="{00000000-0005-0000-0000-0000D2A60000}"/>
    <cellStyle name="Normal 2 3 2 3 2" xfId="22275" xr:uid="{00000000-0005-0000-0000-0000D3A60000}"/>
    <cellStyle name="Normal 2 3 2 4" xfId="22276" xr:uid="{00000000-0005-0000-0000-0000D4A60000}"/>
    <cellStyle name="Normal 2 3 2 5" xfId="22271" xr:uid="{00000000-0005-0000-0000-0000D5A60000}"/>
    <cellStyle name="Normal 2 3 2 6" xfId="3326" xr:uid="{00000000-0005-0000-0000-0000D6A60000}"/>
    <cellStyle name="Normal 2 3 3" xfId="1626" xr:uid="{00000000-0005-0000-0000-0000D7A60000}"/>
    <cellStyle name="Normal 2 3 3 2" xfId="9731" xr:uid="{00000000-0005-0000-0000-0000D8A60000}"/>
    <cellStyle name="Normal 2 3 3 2 2" xfId="22278" xr:uid="{00000000-0005-0000-0000-0000D9A60000}"/>
    <cellStyle name="Normal 2 3 3 3" xfId="14425" xr:uid="{00000000-0005-0000-0000-0000DAA60000}"/>
    <cellStyle name="Normal 2 3 3 4" xfId="22277" xr:uid="{00000000-0005-0000-0000-0000DBA60000}"/>
    <cellStyle name="Normal 2 3 3 5" xfId="7787" xr:uid="{00000000-0005-0000-0000-0000DCA60000}"/>
    <cellStyle name="Normal 2 3 4" xfId="22279" xr:uid="{00000000-0005-0000-0000-0000DDA60000}"/>
    <cellStyle name="Normal 2 3 4 2" xfId="22280" xr:uid="{00000000-0005-0000-0000-0000DEA60000}"/>
    <cellStyle name="Normal 2 3 5" xfId="22281" xr:uid="{00000000-0005-0000-0000-0000DFA60000}"/>
    <cellStyle name="Normal 2 3 5 2" xfId="22282" xr:uid="{00000000-0005-0000-0000-0000E0A60000}"/>
    <cellStyle name="Normal 2 3 6" xfId="22283" xr:uid="{00000000-0005-0000-0000-0000E1A60000}"/>
    <cellStyle name="Normal 2 3 6 2" xfId="22284" xr:uid="{00000000-0005-0000-0000-0000E2A60000}"/>
    <cellStyle name="Normal 2 3 7" xfId="22285" xr:uid="{00000000-0005-0000-0000-0000E3A60000}"/>
    <cellStyle name="Normal 2 3 7 2" xfId="22286" xr:uid="{00000000-0005-0000-0000-0000E4A60000}"/>
    <cellStyle name="Normal 2 3 8" xfId="22287" xr:uid="{00000000-0005-0000-0000-0000E5A60000}"/>
    <cellStyle name="Normal 2 3 8 2" xfId="45225" xr:uid="{00000000-0005-0000-0000-0000E6A60000}"/>
    <cellStyle name="Normal 2 3 9" xfId="22288" xr:uid="{00000000-0005-0000-0000-0000E7A60000}"/>
    <cellStyle name="Normal 2 3 9 2" xfId="45226" xr:uid="{00000000-0005-0000-0000-0000E8A60000}"/>
    <cellStyle name="Normal 2 4" xfId="1523" xr:uid="{00000000-0005-0000-0000-0000E9A60000}"/>
    <cellStyle name="Normal 2 4 10" xfId="3809" xr:uid="{00000000-0005-0000-0000-0000EAA60000}"/>
    <cellStyle name="Normal 2 4 2" xfId="5211" xr:uid="{00000000-0005-0000-0000-0000EBA60000}"/>
    <cellStyle name="Normal 2 4 2 2" xfId="7232" xr:uid="{00000000-0005-0000-0000-0000ECA60000}"/>
    <cellStyle name="Normal 2 4 2 2 2" xfId="22289" xr:uid="{00000000-0005-0000-0000-0000EDA60000}"/>
    <cellStyle name="Normal 2 4 2 2 3" xfId="14113" xr:uid="{00000000-0005-0000-0000-0000EEA60000}"/>
    <cellStyle name="Normal 2 4 2 3" xfId="8438" xr:uid="{00000000-0005-0000-0000-0000EFA60000}"/>
    <cellStyle name="Normal 2 4 2 3 2" xfId="22291" xr:uid="{00000000-0005-0000-0000-0000F0A60000}"/>
    <cellStyle name="Normal 2 4 2 3 3" xfId="22290" xr:uid="{00000000-0005-0000-0000-0000F1A60000}"/>
    <cellStyle name="Normal 2 4 2 4" xfId="7954" xr:uid="{00000000-0005-0000-0000-0000F2A60000}"/>
    <cellStyle name="Normal 2 4 2 4 2" xfId="22292" xr:uid="{00000000-0005-0000-0000-0000F3A60000}"/>
    <cellStyle name="Normal 2 4 2 5" xfId="7231" xr:uid="{00000000-0005-0000-0000-0000F4A60000}"/>
    <cellStyle name="Normal 2 4 2 5 2" xfId="22293" xr:uid="{00000000-0005-0000-0000-0000F5A60000}"/>
    <cellStyle name="Normal 2 4 2 6" xfId="22294" xr:uid="{00000000-0005-0000-0000-0000F6A60000}"/>
    <cellStyle name="Normal 2 4 2 7" xfId="14112" xr:uid="{00000000-0005-0000-0000-0000F7A60000}"/>
    <cellStyle name="Normal 2 4 3" xfId="7233" xr:uid="{00000000-0005-0000-0000-0000F8A60000}"/>
    <cellStyle name="Normal 2 4 3 2" xfId="22295" xr:uid="{00000000-0005-0000-0000-0000F9A60000}"/>
    <cellStyle name="Normal 2 4 3 3" xfId="14114" xr:uid="{00000000-0005-0000-0000-0000FAA60000}"/>
    <cellStyle name="Normal 2 4 4" xfId="8439" xr:uid="{00000000-0005-0000-0000-0000FBA60000}"/>
    <cellStyle name="Normal 2 4 4 2" xfId="22297" xr:uid="{00000000-0005-0000-0000-0000FCA60000}"/>
    <cellStyle name="Normal 2 4 4 3" xfId="22296" xr:uid="{00000000-0005-0000-0000-0000FDA60000}"/>
    <cellStyle name="Normal 2 4 5" xfId="22298" xr:uid="{00000000-0005-0000-0000-0000FEA60000}"/>
    <cellStyle name="Normal 2 4 5 2" xfId="22299" xr:uid="{00000000-0005-0000-0000-0000FFA60000}"/>
    <cellStyle name="Normal 2 4 6" xfId="22300" xr:uid="{00000000-0005-0000-0000-000000A70000}"/>
    <cellStyle name="Normal 2 4 6 2" xfId="22301" xr:uid="{00000000-0005-0000-0000-000001A70000}"/>
    <cellStyle name="Normal 2 4 7" xfId="22302" xr:uid="{00000000-0005-0000-0000-000002A70000}"/>
    <cellStyle name="Normal 2 4 7 2" xfId="22303" xr:uid="{00000000-0005-0000-0000-000003A70000}"/>
    <cellStyle name="Normal 2 4 8" xfId="22304" xr:uid="{00000000-0005-0000-0000-000004A70000}"/>
    <cellStyle name="Normal 2 4 8 2" xfId="45227" xr:uid="{00000000-0005-0000-0000-000005A70000}"/>
    <cellStyle name="Normal 2 4 9" xfId="22305" xr:uid="{00000000-0005-0000-0000-000006A70000}"/>
    <cellStyle name="Normal 2 5" xfId="1625" xr:uid="{00000000-0005-0000-0000-000007A70000}"/>
    <cellStyle name="Normal 2 5 10" xfId="22306" xr:uid="{00000000-0005-0000-0000-000008A70000}"/>
    <cellStyle name="Normal 2 5 11" xfId="45228" xr:uid="{00000000-0005-0000-0000-000009A70000}"/>
    <cellStyle name="Normal 2 5 12" xfId="5212" xr:uid="{00000000-0005-0000-0000-00000AA70000}"/>
    <cellStyle name="Normal 2 5 2" xfId="22307" xr:uid="{00000000-0005-0000-0000-00000BA70000}"/>
    <cellStyle name="Normal 2 5 2 2" xfId="22308" xr:uid="{00000000-0005-0000-0000-00000CA70000}"/>
    <cellStyle name="Normal 2 5 2 2 2" xfId="22309" xr:uid="{00000000-0005-0000-0000-00000DA70000}"/>
    <cellStyle name="Normal 2 5 2 3" xfId="22310" xr:uid="{00000000-0005-0000-0000-00000EA70000}"/>
    <cellStyle name="Normal 2 5 2 3 2" xfId="22311" xr:uid="{00000000-0005-0000-0000-00000FA70000}"/>
    <cellStyle name="Normal 2 5 2 4" xfId="22312" xr:uid="{00000000-0005-0000-0000-000010A70000}"/>
    <cellStyle name="Normal 2 5 3" xfId="22313" xr:uid="{00000000-0005-0000-0000-000011A70000}"/>
    <cellStyle name="Normal 2 5 3 2" xfId="22314" xr:uid="{00000000-0005-0000-0000-000012A70000}"/>
    <cellStyle name="Normal 2 5 4" xfId="22315" xr:uid="{00000000-0005-0000-0000-000013A70000}"/>
    <cellStyle name="Normal 2 5 4 2" xfId="22316" xr:uid="{00000000-0005-0000-0000-000014A70000}"/>
    <cellStyle name="Normal 2 5 5" xfId="22317" xr:uid="{00000000-0005-0000-0000-000015A70000}"/>
    <cellStyle name="Normal 2 5 5 2" xfId="22318" xr:uid="{00000000-0005-0000-0000-000016A70000}"/>
    <cellStyle name="Normal 2 5 6" xfId="22319" xr:uid="{00000000-0005-0000-0000-000017A70000}"/>
    <cellStyle name="Normal 2 5 6 2" xfId="22320" xr:uid="{00000000-0005-0000-0000-000018A70000}"/>
    <cellStyle name="Normal 2 5 7" xfId="22321" xr:uid="{00000000-0005-0000-0000-000019A70000}"/>
    <cellStyle name="Normal 2 5 7 2" xfId="45229" xr:uid="{00000000-0005-0000-0000-00001AA70000}"/>
    <cellStyle name="Normal 2 5 8" xfId="22322" xr:uid="{00000000-0005-0000-0000-00001BA70000}"/>
    <cellStyle name="Normal 2 5 8 2" xfId="45230" xr:uid="{00000000-0005-0000-0000-00001CA70000}"/>
    <cellStyle name="Normal 2 5 9" xfId="22323" xr:uid="{00000000-0005-0000-0000-00001DA70000}"/>
    <cellStyle name="Normal 2 6" xfId="22324" xr:uid="{00000000-0005-0000-0000-00001EA70000}"/>
    <cellStyle name="Normal 2 6 2" xfId="22325" xr:uid="{00000000-0005-0000-0000-00001FA70000}"/>
    <cellStyle name="Normal 2 6 2 2" xfId="22326" xr:uid="{00000000-0005-0000-0000-000020A70000}"/>
    <cellStyle name="Normal 2 6 2 2 2" xfId="22327" xr:uid="{00000000-0005-0000-0000-000021A70000}"/>
    <cellStyle name="Normal 2 6 2 3" xfId="22328" xr:uid="{00000000-0005-0000-0000-000022A70000}"/>
    <cellStyle name="Normal 2 6 2 3 2" xfId="22329" xr:uid="{00000000-0005-0000-0000-000023A70000}"/>
    <cellStyle name="Normal 2 6 2 4" xfId="22330" xr:uid="{00000000-0005-0000-0000-000024A70000}"/>
    <cellStyle name="Normal 2 6 3" xfId="22331" xr:uid="{00000000-0005-0000-0000-000025A70000}"/>
    <cellStyle name="Normal 2 6 3 2" xfId="22332" xr:uid="{00000000-0005-0000-0000-000026A70000}"/>
    <cellStyle name="Normal 2 6 4" xfId="22333" xr:uid="{00000000-0005-0000-0000-000027A70000}"/>
    <cellStyle name="Normal 2 6 4 2" xfId="22334" xr:uid="{00000000-0005-0000-0000-000028A70000}"/>
    <cellStyle name="Normal 2 6 5" xfId="22335" xr:uid="{00000000-0005-0000-0000-000029A70000}"/>
    <cellStyle name="Normal 2 6 5 2" xfId="22336" xr:uid="{00000000-0005-0000-0000-00002AA70000}"/>
    <cellStyle name="Normal 2 6 6" xfId="22337" xr:uid="{00000000-0005-0000-0000-00002BA70000}"/>
    <cellStyle name="Normal 2 6 6 2" xfId="22338" xr:uid="{00000000-0005-0000-0000-00002CA70000}"/>
    <cellStyle name="Normal 2 6 7" xfId="45231" xr:uid="{00000000-0005-0000-0000-00002DA70000}"/>
    <cellStyle name="Normal 2 7" xfId="22339" xr:uid="{00000000-0005-0000-0000-00002EA70000}"/>
    <cellStyle name="Normal 2 7 2" xfId="22340" xr:uid="{00000000-0005-0000-0000-00002FA70000}"/>
    <cellStyle name="Normal 2 7 2 2" xfId="22341" xr:uid="{00000000-0005-0000-0000-000030A70000}"/>
    <cellStyle name="Normal 2 7 2 2 2" xfId="22342" xr:uid="{00000000-0005-0000-0000-000031A70000}"/>
    <cellStyle name="Normal 2 7 2 3" xfId="22343" xr:uid="{00000000-0005-0000-0000-000032A70000}"/>
    <cellStyle name="Normal 2 7 2 3 2" xfId="22344" xr:uid="{00000000-0005-0000-0000-000033A70000}"/>
    <cellStyle name="Normal 2 7 2 4" xfId="22345" xr:uid="{00000000-0005-0000-0000-000034A70000}"/>
    <cellStyle name="Normal 2 7 3" xfId="22346" xr:uid="{00000000-0005-0000-0000-000035A70000}"/>
    <cellStyle name="Normal 2 7 3 2" xfId="22347" xr:uid="{00000000-0005-0000-0000-000036A70000}"/>
    <cellStyle name="Normal 2 7 4" xfId="22348" xr:uid="{00000000-0005-0000-0000-000037A70000}"/>
    <cellStyle name="Normal 2 7 4 2" xfId="22349" xr:uid="{00000000-0005-0000-0000-000038A70000}"/>
    <cellStyle name="Normal 2 7 5" xfId="22350" xr:uid="{00000000-0005-0000-0000-000039A70000}"/>
    <cellStyle name="Normal 2 7 5 2" xfId="22351" xr:uid="{00000000-0005-0000-0000-00003AA70000}"/>
    <cellStyle name="Normal 2 7 6" xfId="22352" xr:uid="{00000000-0005-0000-0000-00003BA70000}"/>
    <cellStyle name="Normal 2 8" xfId="22353" xr:uid="{00000000-0005-0000-0000-00003CA70000}"/>
    <cellStyle name="Normal 2 8 2" xfId="22354" xr:uid="{00000000-0005-0000-0000-00003DA70000}"/>
    <cellStyle name="Normal 2 8 2 2" xfId="22355" xr:uid="{00000000-0005-0000-0000-00003EA70000}"/>
    <cellStyle name="Normal 2 8 2 2 2" xfId="22356" xr:uid="{00000000-0005-0000-0000-00003FA70000}"/>
    <cellStyle name="Normal 2 8 2 3" xfId="22357" xr:uid="{00000000-0005-0000-0000-000040A70000}"/>
    <cellStyle name="Normal 2 8 2 3 2" xfId="22358" xr:uid="{00000000-0005-0000-0000-000041A70000}"/>
    <cellStyle name="Normal 2 8 2 4" xfId="22359" xr:uid="{00000000-0005-0000-0000-000042A70000}"/>
    <cellStyle name="Normal 2 8 3" xfId="22360" xr:uid="{00000000-0005-0000-0000-000043A70000}"/>
    <cellStyle name="Normal 2 8 3 2" xfId="22361" xr:uid="{00000000-0005-0000-0000-000044A70000}"/>
    <cellStyle name="Normal 2 8 4" xfId="22362" xr:uid="{00000000-0005-0000-0000-000045A70000}"/>
    <cellStyle name="Normal 2 8 4 2" xfId="22363" xr:uid="{00000000-0005-0000-0000-000046A70000}"/>
    <cellStyle name="Normal 2 8 5" xfId="22364" xr:uid="{00000000-0005-0000-0000-000047A70000}"/>
    <cellStyle name="Normal 2 8 5 2" xfId="22365" xr:uid="{00000000-0005-0000-0000-000048A70000}"/>
    <cellStyle name="Normal 2 8 6" xfId="22366" xr:uid="{00000000-0005-0000-0000-000049A70000}"/>
    <cellStyle name="Normal 2 9" xfId="22367" xr:uid="{00000000-0005-0000-0000-00004AA70000}"/>
    <cellStyle name="Normal 2 9 2" xfId="22368" xr:uid="{00000000-0005-0000-0000-00004BA70000}"/>
    <cellStyle name="Normal 2 9 2 2" xfId="22369" xr:uid="{00000000-0005-0000-0000-00004CA70000}"/>
    <cellStyle name="Normal 2 9 2 2 2" xfId="22370" xr:uid="{00000000-0005-0000-0000-00004DA70000}"/>
    <cellStyle name="Normal 2 9 2 3" xfId="22371" xr:uid="{00000000-0005-0000-0000-00004EA70000}"/>
    <cellStyle name="Normal 2 9 2 3 2" xfId="22372" xr:uid="{00000000-0005-0000-0000-00004FA70000}"/>
    <cellStyle name="Normal 2 9 2 4" xfId="22373" xr:uid="{00000000-0005-0000-0000-000050A70000}"/>
    <cellStyle name="Normal 2 9 3" xfId="22374" xr:uid="{00000000-0005-0000-0000-000051A70000}"/>
    <cellStyle name="Normal 2 9 3 2" xfId="22375" xr:uid="{00000000-0005-0000-0000-000052A70000}"/>
    <cellStyle name="Normal 2 9 4" xfId="22376" xr:uid="{00000000-0005-0000-0000-000053A70000}"/>
    <cellStyle name="Normal 2 9 4 2" xfId="22377" xr:uid="{00000000-0005-0000-0000-000054A70000}"/>
    <cellStyle name="Normal 2 9 5" xfId="22378" xr:uid="{00000000-0005-0000-0000-000055A70000}"/>
    <cellStyle name="Normal 2_Plants" xfId="7234" xr:uid="{00000000-0005-0000-0000-000056A70000}"/>
    <cellStyle name="Normal 20" xfId="7235" xr:uid="{00000000-0005-0000-0000-000057A70000}"/>
    <cellStyle name="Normal 20 2" xfId="22380" xr:uid="{00000000-0005-0000-0000-000058A70000}"/>
    <cellStyle name="Normal 20 3" xfId="22381" xr:uid="{00000000-0005-0000-0000-000059A70000}"/>
    <cellStyle name="Normal 20 4" xfId="22379" xr:uid="{00000000-0005-0000-0000-00005AA70000}"/>
    <cellStyle name="Normal 21" xfId="7236" xr:uid="{00000000-0005-0000-0000-00005BA70000}"/>
    <cellStyle name="Normal 21 2" xfId="22383" xr:uid="{00000000-0005-0000-0000-00005CA70000}"/>
    <cellStyle name="Normal 21 3" xfId="22384" xr:uid="{00000000-0005-0000-0000-00005DA70000}"/>
    <cellStyle name="Normal 21 4" xfId="22382" xr:uid="{00000000-0005-0000-0000-00005EA70000}"/>
    <cellStyle name="Normal 22" xfId="7237" xr:uid="{00000000-0005-0000-0000-00005FA70000}"/>
    <cellStyle name="Normal 22 2" xfId="22386" xr:uid="{00000000-0005-0000-0000-000060A70000}"/>
    <cellStyle name="Normal 22 3" xfId="22387" xr:uid="{00000000-0005-0000-0000-000061A70000}"/>
    <cellStyle name="Normal 22 4" xfId="22385" xr:uid="{00000000-0005-0000-0000-000062A70000}"/>
    <cellStyle name="Normal 23" xfId="7238" xr:uid="{00000000-0005-0000-0000-000063A70000}"/>
    <cellStyle name="Normal 23 2" xfId="22389" xr:uid="{00000000-0005-0000-0000-000064A70000}"/>
    <cellStyle name="Normal 23 3" xfId="22390" xr:uid="{00000000-0005-0000-0000-000065A70000}"/>
    <cellStyle name="Normal 23 4" xfId="22388" xr:uid="{00000000-0005-0000-0000-000066A70000}"/>
    <cellStyle name="Normal 24" xfId="7239" xr:uid="{00000000-0005-0000-0000-000067A70000}"/>
    <cellStyle name="Normal 24 2" xfId="22392" xr:uid="{00000000-0005-0000-0000-000068A70000}"/>
    <cellStyle name="Normal 24 3" xfId="22391" xr:uid="{00000000-0005-0000-0000-000069A70000}"/>
    <cellStyle name="Normal 24 4" xfId="45232" xr:uid="{00000000-0005-0000-0000-00006AA70000}"/>
    <cellStyle name="Normal 25" xfId="7240" xr:uid="{00000000-0005-0000-0000-00006BA70000}"/>
    <cellStyle name="Normal 25 2" xfId="22394" xr:uid="{00000000-0005-0000-0000-00006CA70000}"/>
    <cellStyle name="Normal 25 3" xfId="22393" xr:uid="{00000000-0005-0000-0000-00006DA70000}"/>
    <cellStyle name="Normal 25 4" xfId="45233" xr:uid="{00000000-0005-0000-0000-00006EA70000}"/>
    <cellStyle name="Normal 26" xfId="7241" xr:uid="{00000000-0005-0000-0000-00006FA70000}"/>
    <cellStyle name="Normal 26 2" xfId="22396" xr:uid="{00000000-0005-0000-0000-000070A70000}"/>
    <cellStyle name="Normal 26 3" xfId="22395" xr:uid="{00000000-0005-0000-0000-000071A70000}"/>
    <cellStyle name="Normal 26 4" xfId="45234" xr:uid="{00000000-0005-0000-0000-000072A70000}"/>
    <cellStyle name="Normal 27" xfId="7242" xr:uid="{00000000-0005-0000-0000-000073A70000}"/>
    <cellStyle name="Normal 27 2" xfId="22398" xr:uid="{00000000-0005-0000-0000-000074A70000}"/>
    <cellStyle name="Normal 27 3" xfId="22397" xr:uid="{00000000-0005-0000-0000-000075A70000}"/>
    <cellStyle name="Normal 27 4" xfId="45235" xr:uid="{00000000-0005-0000-0000-000076A70000}"/>
    <cellStyle name="Normal 28" xfId="7243" xr:uid="{00000000-0005-0000-0000-000077A70000}"/>
    <cellStyle name="Normal 28 2" xfId="22400" xr:uid="{00000000-0005-0000-0000-000078A70000}"/>
    <cellStyle name="Normal 28 3" xfId="22399" xr:uid="{00000000-0005-0000-0000-000079A70000}"/>
    <cellStyle name="Normal 28 4" xfId="45236" xr:uid="{00000000-0005-0000-0000-00007AA70000}"/>
    <cellStyle name="Normal 29" xfId="7244" xr:uid="{00000000-0005-0000-0000-00007BA70000}"/>
    <cellStyle name="Normal 29 2" xfId="7245" xr:uid="{00000000-0005-0000-0000-00007CA70000}"/>
    <cellStyle name="Normal 29 2 2" xfId="14116" xr:uid="{00000000-0005-0000-0000-00007DA70000}"/>
    <cellStyle name="Normal 29 3" xfId="22401" xr:uid="{00000000-0005-0000-0000-00007EA70000}"/>
    <cellStyle name="Normal 29 4" xfId="45237" xr:uid="{00000000-0005-0000-0000-00007FA70000}"/>
    <cellStyle name="Normal 29 5" xfId="14115" xr:uid="{00000000-0005-0000-0000-000080A70000}"/>
    <cellStyle name="Normal 3" xfId="735" xr:uid="{00000000-0005-0000-0000-000081A70000}"/>
    <cellStyle name="Normal 3 10" xfId="6325" xr:uid="{00000000-0005-0000-0000-000082A70000}"/>
    <cellStyle name="Normal 3 10 2" xfId="8964" xr:uid="{00000000-0005-0000-0000-000083A70000}"/>
    <cellStyle name="Normal 3 10 2 2" xfId="22402" xr:uid="{00000000-0005-0000-0000-000084A70000}"/>
    <cellStyle name="Normal 3 10 2 3" xfId="15140" xr:uid="{00000000-0005-0000-0000-000085A70000}"/>
    <cellStyle name="Normal 3 10 3" xfId="7246" xr:uid="{00000000-0005-0000-0000-000086A70000}"/>
    <cellStyle name="Normal 3 10 3 2" xfId="33803" xr:uid="{00000000-0005-0000-0000-000087A70000}"/>
    <cellStyle name="Normal 3 10 3 3" xfId="22403" xr:uid="{00000000-0005-0000-0000-000088A70000}"/>
    <cellStyle name="Normal 3 10 4" xfId="22404" xr:uid="{00000000-0005-0000-0000-000089A70000}"/>
    <cellStyle name="Normal 3 11" xfId="6645" xr:uid="{00000000-0005-0000-0000-00008AA70000}"/>
    <cellStyle name="Normal 3 11 2" xfId="9278" xr:uid="{00000000-0005-0000-0000-00008BA70000}"/>
    <cellStyle name="Normal 3 11 2 2" xfId="15302" xr:uid="{00000000-0005-0000-0000-00008CA70000}"/>
    <cellStyle name="Normal 3 11 3" xfId="7247" xr:uid="{00000000-0005-0000-0000-00008DA70000}"/>
    <cellStyle name="Normal 3 11 3 2" xfId="44377" xr:uid="{00000000-0005-0000-0000-00008EA70000}"/>
    <cellStyle name="Normal 3 11 3 3" xfId="22405" xr:uid="{00000000-0005-0000-0000-00008FA70000}"/>
    <cellStyle name="Normal 3 12" xfId="7248" xr:uid="{00000000-0005-0000-0000-000090A70000}"/>
    <cellStyle name="Normal 3 12 2" xfId="22407" xr:uid="{00000000-0005-0000-0000-000091A70000}"/>
    <cellStyle name="Normal 3 12 3" xfId="22408" xr:uid="{00000000-0005-0000-0000-000092A70000}"/>
    <cellStyle name="Normal 3 12 4" xfId="22406" xr:uid="{00000000-0005-0000-0000-000093A70000}"/>
    <cellStyle name="Normal 3 13" xfId="7249" xr:uid="{00000000-0005-0000-0000-000094A70000}"/>
    <cellStyle name="Normal 3 13 2" xfId="22410" xr:uid="{00000000-0005-0000-0000-000095A70000}"/>
    <cellStyle name="Normal 3 13 3" xfId="22411" xr:uid="{00000000-0005-0000-0000-000096A70000}"/>
    <cellStyle name="Normal 3 13 4" xfId="22409" xr:uid="{00000000-0005-0000-0000-000097A70000}"/>
    <cellStyle name="Normal 3 14" xfId="7250" xr:uid="{00000000-0005-0000-0000-000098A70000}"/>
    <cellStyle name="Normal 3 14 2" xfId="22413" xr:uid="{00000000-0005-0000-0000-000099A70000}"/>
    <cellStyle name="Normal 3 14 3" xfId="22414" xr:uid="{00000000-0005-0000-0000-00009AA70000}"/>
    <cellStyle name="Normal 3 14 4" xfId="22412" xr:uid="{00000000-0005-0000-0000-00009BA70000}"/>
    <cellStyle name="Normal 3 15" xfId="7251" xr:uid="{00000000-0005-0000-0000-00009CA70000}"/>
    <cellStyle name="Normal 3 15 2" xfId="22416" xr:uid="{00000000-0005-0000-0000-00009DA70000}"/>
    <cellStyle name="Normal 3 15 3" xfId="22415" xr:uid="{00000000-0005-0000-0000-00009EA70000}"/>
    <cellStyle name="Normal 3 15 4" xfId="45238" xr:uid="{00000000-0005-0000-0000-00009FA70000}"/>
    <cellStyle name="Normal 3 16" xfId="7252" xr:uid="{00000000-0005-0000-0000-0000A0A70000}"/>
    <cellStyle name="Normal 3 16 2" xfId="22417" xr:uid="{00000000-0005-0000-0000-0000A1A70000}"/>
    <cellStyle name="Normal 3 16 3" xfId="45239" xr:uid="{00000000-0005-0000-0000-0000A2A70000}"/>
    <cellStyle name="Normal 3 16 4" xfId="14117" xr:uid="{00000000-0005-0000-0000-0000A3A70000}"/>
    <cellStyle name="Normal 3 17" xfId="6729" xr:uid="{00000000-0005-0000-0000-0000A4A70000}"/>
    <cellStyle name="Normal 3 17 2" xfId="42443" xr:uid="{00000000-0005-0000-0000-0000A5A70000}"/>
    <cellStyle name="Normal 3 18" xfId="13277" xr:uid="{00000000-0005-0000-0000-0000A6A70000}"/>
    <cellStyle name="Normal 3 2" xfId="736" xr:uid="{00000000-0005-0000-0000-0000A7A70000}"/>
    <cellStyle name="Normal 3 2 10" xfId="6730" xr:uid="{00000000-0005-0000-0000-0000A8A70000}"/>
    <cellStyle name="Normal 3 2 10 2" xfId="43580" xr:uid="{00000000-0005-0000-0000-0000A9A70000}"/>
    <cellStyle name="Normal 3 2 11" xfId="13278" xr:uid="{00000000-0005-0000-0000-0000AAA70000}"/>
    <cellStyle name="Normal 3 2 2" xfId="1629" xr:uid="{00000000-0005-0000-0000-0000ABA70000}"/>
    <cellStyle name="Normal 3 2 2 10" xfId="2691" xr:uid="{00000000-0005-0000-0000-0000ACA70000}"/>
    <cellStyle name="Normal 3 2 2 2" xfId="4664" xr:uid="{00000000-0005-0000-0000-0000ADA70000}"/>
    <cellStyle name="Normal 3 2 2 2 2" xfId="6112" xr:uid="{00000000-0005-0000-0000-0000AEA70000}"/>
    <cellStyle name="Normal 3 2 2 2 2 2" xfId="6432" xr:uid="{00000000-0005-0000-0000-0000AFA70000}"/>
    <cellStyle name="Normal 3 2 2 2 2 2 2" xfId="9066" xr:uid="{00000000-0005-0000-0000-0000B0A70000}"/>
    <cellStyle name="Normal 3 2 2 2 2 2 2 2" xfId="44558" xr:uid="{00000000-0005-0000-0000-0000B1A70000}"/>
    <cellStyle name="Normal 3 2 2 2 2 2 3" xfId="15198" xr:uid="{00000000-0005-0000-0000-0000B2A70000}"/>
    <cellStyle name="Normal 3 2 2 2 2 3" xfId="8765" xr:uid="{00000000-0005-0000-0000-0000B3A70000}"/>
    <cellStyle name="Normal 3 2 2 2 2 3 2" xfId="42594" xr:uid="{00000000-0005-0000-0000-0000B4A70000}"/>
    <cellStyle name="Normal 3 2 2 2 2 4" xfId="15049" xr:uid="{00000000-0005-0000-0000-0000B5A70000}"/>
    <cellStyle name="Normal 3 2 2 2 3" xfId="6192" xr:uid="{00000000-0005-0000-0000-0000B6A70000}"/>
    <cellStyle name="Normal 3 2 2 2 3 2" xfId="6512" xr:uid="{00000000-0005-0000-0000-0000B7A70000}"/>
    <cellStyle name="Normal 3 2 2 2 3 2 2" xfId="9145" xr:uid="{00000000-0005-0000-0000-0000B8A70000}"/>
    <cellStyle name="Normal 3 2 2 2 3 2 2 2" xfId="42647" xr:uid="{00000000-0005-0000-0000-0000B9A70000}"/>
    <cellStyle name="Normal 3 2 2 2 3 2 3" xfId="15239" xr:uid="{00000000-0005-0000-0000-0000BAA70000}"/>
    <cellStyle name="Normal 3 2 2 2 3 3" xfId="8837" xr:uid="{00000000-0005-0000-0000-0000BBA70000}"/>
    <cellStyle name="Normal 3 2 2 2 3 3 2" xfId="44620" xr:uid="{00000000-0005-0000-0000-0000BCA70000}"/>
    <cellStyle name="Normal 3 2 2 2 3 4" xfId="15083" xr:uid="{00000000-0005-0000-0000-0000BDA70000}"/>
    <cellStyle name="Normal 3 2 2 2 4" xfId="6272" xr:uid="{00000000-0005-0000-0000-0000BEA70000}"/>
    <cellStyle name="Normal 3 2 2 2 4 2" xfId="6592" xr:uid="{00000000-0005-0000-0000-0000BFA70000}"/>
    <cellStyle name="Normal 3 2 2 2 4 2 2" xfId="9225" xr:uid="{00000000-0005-0000-0000-0000C0A70000}"/>
    <cellStyle name="Normal 3 2 2 2 4 2 2 2" xfId="28706" xr:uid="{00000000-0005-0000-0000-0000C1A70000}"/>
    <cellStyle name="Normal 3 2 2 2 4 2 3" xfId="15281" xr:uid="{00000000-0005-0000-0000-0000C2A70000}"/>
    <cellStyle name="Normal 3 2 2 2 4 3" xfId="8912" xr:uid="{00000000-0005-0000-0000-0000C3A70000}"/>
    <cellStyle name="Normal 3 2 2 2 4 3 2" xfId="44201" xr:uid="{00000000-0005-0000-0000-0000C4A70000}"/>
    <cellStyle name="Normal 3 2 2 2 4 4" xfId="15120" xr:uid="{00000000-0005-0000-0000-0000C5A70000}"/>
    <cellStyle name="Normal 3 2 2 2 5" xfId="6352" xr:uid="{00000000-0005-0000-0000-0000C6A70000}"/>
    <cellStyle name="Normal 3 2 2 2 5 2" xfId="8991" xr:uid="{00000000-0005-0000-0000-0000C7A70000}"/>
    <cellStyle name="Normal 3 2 2 2 5 2 2" xfId="44378" xr:uid="{00000000-0005-0000-0000-0000C8A70000}"/>
    <cellStyle name="Normal 3 2 2 2 5 3" xfId="15161" xr:uid="{00000000-0005-0000-0000-0000C9A70000}"/>
    <cellStyle name="Normal 3 2 2 2 6" xfId="6672" xr:uid="{00000000-0005-0000-0000-0000CAA70000}"/>
    <cellStyle name="Normal 3 2 2 2 6 2" xfId="9305" xr:uid="{00000000-0005-0000-0000-0000CBA70000}"/>
    <cellStyle name="Normal 3 2 2 2 6 2 2" xfId="44626" xr:uid="{00000000-0005-0000-0000-0000CCA70000}"/>
    <cellStyle name="Normal 3 2 2 2 6 3" xfId="15323" xr:uid="{00000000-0005-0000-0000-0000CDA70000}"/>
    <cellStyle name="Normal 3 2 2 2 7" xfId="8622" xr:uid="{00000000-0005-0000-0000-0000CEA70000}"/>
    <cellStyle name="Normal 3 2 2 2 7 2" xfId="14938" xr:uid="{00000000-0005-0000-0000-0000CFA70000}"/>
    <cellStyle name="Normal 3 2 2 2 8" xfId="7253" xr:uid="{00000000-0005-0000-0000-0000D0A70000}"/>
    <cellStyle name="Normal 3 2 2 2 9" xfId="13280" xr:uid="{00000000-0005-0000-0000-0000D1A70000}"/>
    <cellStyle name="Normal 3 2 2 3" xfId="3812" xr:uid="{00000000-0005-0000-0000-0000D2A70000}"/>
    <cellStyle name="Normal 3 2 2 3 2" xfId="7255" xr:uid="{00000000-0005-0000-0000-0000D3A70000}"/>
    <cellStyle name="Normal 3 2 2 3 2 2" xfId="10372" xr:uid="{00000000-0005-0000-0000-0000D4A70000}"/>
    <cellStyle name="Normal 3 2 2 3 2 3" xfId="14119" xr:uid="{00000000-0005-0000-0000-0000D5A70000}"/>
    <cellStyle name="Normal 3 2 2 3 3" xfId="7433" xr:uid="{00000000-0005-0000-0000-0000D6A70000}"/>
    <cellStyle name="Normal 3 2 2 3 3 2" xfId="22418" xr:uid="{00000000-0005-0000-0000-0000D7A70000}"/>
    <cellStyle name="Normal 3 2 2 3 4" xfId="7254" xr:uid="{00000000-0005-0000-0000-0000D8A70000}"/>
    <cellStyle name="Normal 3 2 2 3 4 2" xfId="14118" xr:uid="{00000000-0005-0000-0000-0000D9A70000}"/>
    <cellStyle name="Normal 3 2 2 4" xfId="5864" xr:uid="{00000000-0005-0000-0000-0000DAA70000}"/>
    <cellStyle name="Normal 3 2 2 4 2" xfId="6413" xr:uid="{00000000-0005-0000-0000-0000DBA70000}"/>
    <cellStyle name="Normal 3 2 2 4 2 2" xfId="9052" xr:uid="{00000000-0005-0000-0000-0000DCA70000}"/>
    <cellStyle name="Normal 3 2 2 4 2 2 2" xfId="42633" xr:uid="{00000000-0005-0000-0000-0000DDA70000}"/>
    <cellStyle name="Normal 3 2 2 4 2 3" xfId="15186" xr:uid="{00000000-0005-0000-0000-0000DEA70000}"/>
    <cellStyle name="Normal 3 2 2 4 3" xfId="7256" xr:uid="{00000000-0005-0000-0000-0000DFA70000}"/>
    <cellStyle name="Normal 3 2 2 4 3 2" xfId="28825" xr:uid="{00000000-0005-0000-0000-0000E0A70000}"/>
    <cellStyle name="Normal 3 2 2 4 4" xfId="14120" xr:uid="{00000000-0005-0000-0000-0000E1A70000}"/>
    <cellStyle name="Normal 3 2 2 5" xfId="6173" xr:uid="{00000000-0005-0000-0000-0000E2A70000}"/>
    <cellStyle name="Normal 3 2 2 5 2" xfId="6493" xr:uid="{00000000-0005-0000-0000-0000E3A70000}"/>
    <cellStyle name="Normal 3 2 2 5 2 2" xfId="9126" xr:uid="{00000000-0005-0000-0000-0000E4A70000}"/>
    <cellStyle name="Normal 3 2 2 5 2 2 2" xfId="42643" xr:uid="{00000000-0005-0000-0000-0000E5A70000}"/>
    <cellStyle name="Normal 3 2 2 5 2 3" xfId="15222" xr:uid="{00000000-0005-0000-0000-0000E6A70000}"/>
    <cellStyle name="Normal 3 2 2 5 3" xfId="8824" xr:uid="{00000000-0005-0000-0000-0000E7A70000}"/>
    <cellStyle name="Normal 3 2 2 5 3 2" xfId="43048" xr:uid="{00000000-0005-0000-0000-0000E8A70000}"/>
    <cellStyle name="Normal 3 2 2 5 4" xfId="15072" xr:uid="{00000000-0005-0000-0000-0000E9A70000}"/>
    <cellStyle name="Normal 3 2 2 6" xfId="6253" xr:uid="{00000000-0005-0000-0000-0000EAA70000}"/>
    <cellStyle name="Normal 3 2 2 6 2" xfId="6573" xr:uid="{00000000-0005-0000-0000-0000EBA70000}"/>
    <cellStyle name="Normal 3 2 2 6 2 2" xfId="9206" xr:uid="{00000000-0005-0000-0000-0000ECA70000}"/>
    <cellStyle name="Normal 3 2 2 6 2 2 2" xfId="42652" xr:uid="{00000000-0005-0000-0000-0000EDA70000}"/>
    <cellStyle name="Normal 3 2 2 6 2 3" xfId="15264" xr:uid="{00000000-0005-0000-0000-0000EEA70000}"/>
    <cellStyle name="Normal 3 2 2 6 3" xfId="8896" xr:uid="{00000000-0005-0000-0000-0000EFA70000}"/>
    <cellStyle name="Normal 3 2 2 6 3 2" xfId="42612" xr:uid="{00000000-0005-0000-0000-0000F0A70000}"/>
    <cellStyle name="Normal 3 2 2 6 4" xfId="15106" xr:uid="{00000000-0005-0000-0000-0000F1A70000}"/>
    <cellStyle name="Normal 3 2 2 7" xfId="6333" xr:uid="{00000000-0005-0000-0000-0000F2A70000}"/>
    <cellStyle name="Normal 3 2 2 7 2" xfId="8972" xr:uid="{00000000-0005-0000-0000-0000F3A70000}"/>
    <cellStyle name="Normal 3 2 2 7 2 2" xfId="21345" xr:uid="{00000000-0005-0000-0000-0000F4A70000}"/>
    <cellStyle name="Normal 3 2 2 7 3" xfId="15144" xr:uid="{00000000-0005-0000-0000-0000F5A70000}"/>
    <cellStyle name="Normal 3 2 2 8" xfId="6653" xr:uid="{00000000-0005-0000-0000-0000F6A70000}"/>
    <cellStyle name="Normal 3 2 2 8 2" xfId="9286" xr:uid="{00000000-0005-0000-0000-0000F7A70000}"/>
    <cellStyle name="Normal 3 2 2 8 2 2" xfId="43103" xr:uid="{00000000-0005-0000-0000-0000F8A70000}"/>
    <cellStyle name="Normal 3 2 2 8 3" xfId="15306" xr:uid="{00000000-0005-0000-0000-0000F9A70000}"/>
    <cellStyle name="Normal 3 2 2 9" xfId="13279" xr:uid="{00000000-0005-0000-0000-0000FAA70000}"/>
    <cellStyle name="Normal 3 2 3" xfId="3813" xr:uid="{00000000-0005-0000-0000-0000FBA70000}"/>
    <cellStyle name="Normal 3 2 3 2" xfId="5981" xr:uid="{00000000-0005-0000-0000-0000FCA70000}"/>
    <cellStyle name="Normal 3 2 3 2 2" xfId="6423" xr:uid="{00000000-0005-0000-0000-0000FDA70000}"/>
    <cellStyle name="Normal 3 2 3 2 2 2" xfId="7258" xr:uid="{00000000-0005-0000-0000-0000FEA70000}"/>
    <cellStyle name="Normal 3 2 3 2 2 2 2" xfId="43698" xr:uid="{00000000-0005-0000-0000-0000FFA70000}"/>
    <cellStyle name="Normal 3 2 3 2 2 3" xfId="14122" xr:uid="{00000000-0005-0000-0000-000000A80000}"/>
    <cellStyle name="Normal 3 2 3 2 3" xfId="7257" xr:uid="{00000000-0005-0000-0000-000001A80000}"/>
    <cellStyle name="Normal 3 2 3 2 3 2" xfId="43744" xr:uid="{00000000-0005-0000-0000-000002A80000}"/>
    <cellStyle name="Normal 3 2 3 2 4" xfId="14121" xr:uid="{00000000-0005-0000-0000-000003A80000}"/>
    <cellStyle name="Normal 3 2 3 3" xfId="6183" xr:uid="{00000000-0005-0000-0000-000004A80000}"/>
    <cellStyle name="Normal 3 2 3 3 2" xfId="6503" xr:uid="{00000000-0005-0000-0000-000005A80000}"/>
    <cellStyle name="Normal 3 2 3 3 2 2" xfId="9136" xr:uid="{00000000-0005-0000-0000-000006A80000}"/>
    <cellStyle name="Normal 3 2 3 3 2 2 2" xfId="43085" xr:uid="{00000000-0005-0000-0000-000007A80000}"/>
    <cellStyle name="Normal 3 2 3 3 2 3" xfId="15231" xr:uid="{00000000-0005-0000-0000-000008A80000}"/>
    <cellStyle name="Normal 3 2 3 3 3" xfId="7259" xr:uid="{00000000-0005-0000-0000-000009A80000}"/>
    <cellStyle name="Normal 3 2 3 3 3 2" xfId="21454" xr:uid="{00000000-0005-0000-0000-00000AA80000}"/>
    <cellStyle name="Normal 3 2 3 3 4" xfId="14123" xr:uid="{00000000-0005-0000-0000-00000BA80000}"/>
    <cellStyle name="Normal 3 2 3 4" xfId="6263" xr:uid="{00000000-0005-0000-0000-00000CA80000}"/>
    <cellStyle name="Normal 3 2 3 4 2" xfId="6583" xr:uid="{00000000-0005-0000-0000-00000DA80000}"/>
    <cellStyle name="Normal 3 2 3 4 2 2" xfId="9216" xr:uid="{00000000-0005-0000-0000-00000EA80000}"/>
    <cellStyle name="Normal 3 2 3 4 2 2 2" xfId="44629" xr:uid="{00000000-0005-0000-0000-00000FA80000}"/>
    <cellStyle name="Normal 3 2 3 4 2 3" xfId="15273" xr:uid="{00000000-0005-0000-0000-000010A80000}"/>
    <cellStyle name="Normal 3 2 3 4 3" xfId="8440" xr:uid="{00000000-0005-0000-0000-000011A80000}"/>
    <cellStyle name="Normal 3 2 3 4 3 2" xfId="44297" xr:uid="{00000000-0005-0000-0000-000012A80000}"/>
    <cellStyle name="Normal 3 2 3 4 4" xfId="14852" xr:uid="{00000000-0005-0000-0000-000013A80000}"/>
    <cellStyle name="Normal 3 2 3 5" xfId="6343" xr:uid="{00000000-0005-0000-0000-000014A80000}"/>
    <cellStyle name="Normal 3 2 3 5 2" xfId="8982" xr:uid="{00000000-0005-0000-0000-000015A80000}"/>
    <cellStyle name="Normal 3 2 3 5 2 2" xfId="44203" xr:uid="{00000000-0005-0000-0000-000016A80000}"/>
    <cellStyle name="Normal 3 2 3 5 3" xfId="15153" xr:uid="{00000000-0005-0000-0000-000017A80000}"/>
    <cellStyle name="Normal 3 2 3 6" xfId="6663" xr:uid="{00000000-0005-0000-0000-000018A80000}"/>
    <cellStyle name="Normal 3 2 3 6 2" xfId="9296" xr:uid="{00000000-0005-0000-0000-000019A80000}"/>
    <cellStyle name="Normal 3 2 3 6 2 2" xfId="43500" xr:uid="{00000000-0005-0000-0000-00001AA80000}"/>
    <cellStyle name="Normal 3 2 3 6 3" xfId="15315" xr:uid="{00000000-0005-0000-0000-00001BA80000}"/>
    <cellStyle name="Normal 3 2 3 7" xfId="6731" xr:uid="{00000000-0005-0000-0000-00001CA80000}"/>
    <cellStyle name="Normal 3 2 3 7 2" xfId="43695" xr:uid="{00000000-0005-0000-0000-00001DA80000}"/>
    <cellStyle name="Normal 3 2 3 8" xfId="13281" xr:uid="{00000000-0005-0000-0000-00001EA80000}"/>
    <cellStyle name="Normal 3 2 4" xfId="3811" xr:uid="{00000000-0005-0000-0000-00001FA80000}"/>
    <cellStyle name="Normal 3 2 4 2" xfId="5980" xr:uid="{00000000-0005-0000-0000-000020A80000}"/>
    <cellStyle name="Normal 3 2 4 2 2" xfId="6422" xr:uid="{00000000-0005-0000-0000-000021A80000}"/>
    <cellStyle name="Normal 3 2 4 2 2 2" xfId="9059" xr:uid="{00000000-0005-0000-0000-000022A80000}"/>
    <cellStyle name="Normal 3 2 4 2 2 2 2" xfId="21339" xr:uid="{00000000-0005-0000-0000-000023A80000}"/>
    <cellStyle name="Normal 3 2 4 2 2 3" xfId="15192" xr:uid="{00000000-0005-0000-0000-000024A80000}"/>
    <cellStyle name="Normal 3 2 4 2 3" xfId="7261" xr:uid="{00000000-0005-0000-0000-000025A80000}"/>
    <cellStyle name="Normal 3 2 4 2 3 2" xfId="43003" xr:uid="{00000000-0005-0000-0000-000026A80000}"/>
    <cellStyle name="Normal 3 2 4 2 4" xfId="14124" xr:uid="{00000000-0005-0000-0000-000027A80000}"/>
    <cellStyle name="Normal 3 2 4 3" xfId="6182" xr:uid="{00000000-0005-0000-0000-000028A80000}"/>
    <cellStyle name="Normal 3 2 4 3 2" xfId="6502" xr:uid="{00000000-0005-0000-0000-000029A80000}"/>
    <cellStyle name="Normal 3 2 4 3 2 2" xfId="9135" xr:uid="{00000000-0005-0000-0000-00002AA80000}"/>
    <cellStyle name="Normal 3 2 4 3 2 2 2" xfId="44393" xr:uid="{00000000-0005-0000-0000-00002BA80000}"/>
    <cellStyle name="Normal 3 2 4 3 2 3" xfId="15230" xr:uid="{00000000-0005-0000-0000-00002CA80000}"/>
    <cellStyle name="Normal 3 2 4 3 3" xfId="8831" xr:uid="{00000000-0005-0000-0000-00002DA80000}"/>
    <cellStyle name="Normal 3 2 4 3 3 2" xfId="44042" xr:uid="{00000000-0005-0000-0000-00002EA80000}"/>
    <cellStyle name="Normal 3 2 4 3 4" xfId="15078" xr:uid="{00000000-0005-0000-0000-00002FA80000}"/>
    <cellStyle name="Normal 3 2 4 4" xfId="6262" xr:uid="{00000000-0005-0000-0000-000030A80000}"/>
    <cellStyle name="Normal 3 2 4 4 2" xfId="6582" xr:uid="{00000000-0005-0000-0000-000031A80000}"/>
    <cellStyle name="Normal 3 2 4 4 2 2" xfId="9215" xr:uid="{00000000-0005-0000-0000-000032A80000}"/>
    <cellStyle name="Normal 3 2 4 4 2 2 2" xfId="43095" xr:uid="{00000000-0005-0000-0000-000033A80000}"/>
    <cellStyle name="Normal 3 2 4 4 2 3" xfId="15272" xr:uid="{00000000-0005-0000-0000-000034A80000}"/>
    <cellStyle name="Normal 3 2 4 4 3" xfId="8904" xr:uid="{00000000-0005-0000-0000-000035A80000}"/>
    <cellStyle name="Normal 3 2 4 4 3 2" xfId="43056" xr:uid="{00000000-0005-0000-0000-000036A80000}"/>
    <cellStyle name="Normal 3 2 4 4 4" xfId="15113" xr:uid="{00000000-0005-0000-0000-000037A80000}"/>
    <cellStyle name="Normal 3 2 4 5" xfId="6342" xr:uid="{00000000-0005-0000-0000-000038A80000}"/>
    <cellStyle name="Normal 3 2 4 5 2" xfId="8981" xr:uid="{00000000-0005-0000-0000-000039A80000}"/>
    <cellStyle name="Normal 3 2 4 5 2 2" xfId="44623" xr:uid="{00000000-0005-0000-0000-00003AA80000}"/>
    <cellStyle name="Normal 3 2 4 5 3" xfId="15152" xr:uid="{00000000-0005-0000-0000-00003BA80000}"/>
    <cellStyle name="Normal 3 2 4 6" xfId="6662" xr:uid="{00000000-0005-0000-0000-00003CA80000}"/>
    <cellStyle name="Normal 3 2 4 6 2" xfId="9295" xr:uid="{00000000-0005-0000-0000-00003DA80000}"/>
    <cellStyle name="Normal 3 2 4 6 2 2" xfId="28749" xr:uid="{00000000-0005-0000-0000-00003EA80000}"/>
    <cellStyle name="Normal 3 2 4 6 3" xfId="15314" xr:uid="{00000000-0005-0000-0000-00003FA80000}"/>
    <cellStyle name="Normal 3 2 4 7" xfId="7260" xr:uid="{00000000-0005-0000-0000-000040A80000}"/>
    <cellStyle name="Normal 3 2 4 7 2" xfId="43973" xr:uid="{00000000-0005-0000-0000-000041A80000}"/>
    <cellStyle name="Normal 3 2 4 8" xfId="13282" xr:uid="{00000000-0005-0000-0000-000042A80000}"/>
    <cellStyle name="Normal 3 2 5" xfId="5691" xr:uid="{00000000-0005-0000-0000-000043A80000}"/>
    <cellStyle name="Normal 3 2 5 2" xfId="6406" xr:uid="{00000000-0005-0000-0000-000044A80000}"/>
    <cellStyle name="Normal 3 2 5 2 2" xfId="9045" xr:uid="{00000000-0005-0000-0000-000045A80000}"/>
    <cellStyle name="Normal 3 2 5 2 2 2" xfId="21604" xr:uid="{00000000-0005-0000-0000-000046A80000}"/>
    <cellStyle name="Normal 3 2 5 2 3" xfId="15183" xr:uid="{00000000-0005-0000-0000-000047A80000}"/>
    <cellStyle name="Normal 3 2 5 3" xfId="7262" xr:uid="{00000000-0005-0000-0000-000048A80000}"/>
    <cellStyle name="Normal 3 2 5 3 2" xfId="22419" xr:uid="{00000000-0005-0000-0000-000049A80000}"/>
    <cellStyle name="Normal 3 2 5 4" xfId="14125" xr:uid="{00000000-0005-0000-0000-00004AA80000}"/>
    <cellStyle name="Normal 3 2 6" xfId="6166" xr:uid="{00000000-0005-0000-0000-00004BA80000}"/>
    <cellStyle name="Normal 3 2 6 2" xfId="6486" xr:uid="{00000000-0005-0000-0000-00004CA80000}"/>
    <cellStyle name="Normal 3 2 6 2 2" xfId="9119" xr:uid="{00000000-0005-0000-0000-00004DA80000}"/>
    <cellStyle name="Normal 3 2 6 2 2 2" xfId="42642" xr:uid="{00000000-0005-0000-0000-00004EA80000}"/>
    <cellStyle name="Normal 3 2 6 2 3" xfId="15219" xr:uid="{00000000-0005-0000-0000-00004FA80000}"/>
    <cellStyle name="Normal 3 2 6 3" xfId="8441" xr:uid="{00000000-0005-0000-0000-000050A80000}"/>
    <cellStyle name="Normal 3 2 6 3 2" xfId="43373" xr:uid="{00000000-0005-0000-0000-000051A80000}"/>
    <cellStyle name="Normal 3 2 6 4" xfId="14853" xr:uid="{00000000-0005-0000-0000-000052A80000}"/>
    <cellStyle name="Normal 3 2 7" xfId="6246" xr:uid="{00000000-0005-0000-0000-000053A80000}"/>
    <cellStyle name="Normal 3 2 7 2" xfId="6566" xr:uid="{00000000-0005-0000-0000-000054A80000}"/>
    <cellStyle name="Normal 3 2 7 2 2" xfId="9199" xr:uid="{00000000-0005-0000-0000-000055A80000}"/>
    <cellStyle name="Normal 3 2 7 2 2 2" xfId="42651" xr:uid="{00000000-0005-0000-0000-000056A80000}"/>
    <cellStyle name="Normal 3 2 7 2 3" xfId="15261" xr:uid="{00000000-0005-0000-0000-000057A80000}"/>
    <cellStyle name="Normal 3 2 7 3" xfId="8889" xr:uid="{00000000-0005-0000-0000-000058A80000}"/>
    <cellStyle name="Normal 3 2 7 3 2" xfId="21610" xr:uid="{00000000-0005-0000-0000-000059A80000}"/>
    <cellStyle name="Normal 3 2 7 4" xfId="15103" xr:uid="{00000000-0005-0000-0000-00005AA80000}"/>
    <cellStyle name="Normal 3 2 8" xfId="6326" xr:uid="{00000000-0005-0000-0000-00005BA80000}"/>
    <cellStyle name="Normal 3 2 8 2" xfId="8965" xr:uid="{00000000-0005-0000-0000-00005CA80000}"/>
    <cellStyle name="Normal 3 2 8 2 2" xfId="43379" xr:uid="{00000000-0005-0000-0000-00005DA80000}"/>
    <cellStyle name="Normal 3 2 8 3" xfId="45240" xr:uid="{00000000-0005-0000-0000-00005EA80000}"/>
    <cellStyle name="Normal 3 2 8 4" xfId="15141" xr:uid="{00000000-0005-0000-0000-00005FA80000}"/>
    <cellStyle name="Normal 3 2 9" xfId="6646" xr:uid="{00000000-0005-0000-0000-000060A80000}"/>
    <cellStyle name="Normal 3 2 9 2" xfId="9279" xr:uid="{00000000-0005-0000-0000-000061A80000}"/>
    <cellStyle name="Normal 3 2 9 2 2" xfId="44846" xr:uid="{00000000-0005-0000-0000-000062A80000}"/>
    <cellStyle name="Normal 3 2 9 3" xfId="15303" xr:uid="{00000000-0005-0000-0000-000063A80000}"/>
    <cellStyle name="Normal 3 3" xfId="1522" xr:uid="{00000000-0005-0000-0000-000064A80000}"/>
    <cellStyle name="Normal 3 3 10" xfId="2692" xr:uid="{00000000-0005-0000-0000-000065A80000}"/>
    <cellStyle name="Normal 3 3 2" xfId="1630" xr:uid="{00000000-0005-0000-0000-000066A80000}"/>
    <cellStyle name="Normal 3 3 2 2" xfId="5982" xr:uid="{00000000-0005-0000-0000-000067A80000}"/>
    <cellStyle name="Normal 3 3 2 2 2" xfId="6424" xr:uid="{00000000-0005-0000-0000-000068A80000}"/>
    <cellStyle name="Normal 3 3 2 2 2 2" xfId="7265" xr:uid="{00000000-0005-0000-0000-000069A80000}"/>
    <cellStyle name="Normal 3 3 2 2 2 2 2" xfId="43292" xr:uid="{00000000-0005-0000-0000-00006AA80000}"/>
    <cellStyle name="Normal 3 3 2 2 2 3" xfId="14127" xr:uid="{00000000-0005-0000-0000-00006BA80000}"/>
    <cellStyle name="Normal 3 3 2 2 3" xfId="7264" xr:uid="{00000000-0005-0000-0000-00006CA80000}"/>
    <cellStyle name="Normal 3 3 2 2 3 2" xfId="22420" xr:uid="{00000000-0005-0000-0000-00006DA80000}"/>
    <cellStyle name="Normal 3 3 2 2 4" xfId="14126" xr:uid="{00000000-0005-0000-0000-00006EA80000}"/>
    <cellStyle name="Normal 3 3 2 3" xfId="6184" xr:uid="{00000000-0005-0000-0000-00006FA80000}"/>
    <cellStyle name="Normal 3 3 2 3 2" xfId="6504" xr:uid="{00000000-0005-0000-0000-000070A80000}"/>
    <cellStyle name="Normal 3 3 2 3 2 2" xfId="9137" xr:uid="{00000000-0005-0000-0000-000071A80000}"/>
    <cellStyle name="Normal 3 3 2 3 2 2 2" xfId="43758" xr:uid="{00000000-0005-0000-0000-000072A80000}"/>
    <cellStyle name="Normal 3 3 2 3 2 3" xfId="15232" xr:uid="{00000000-0005-0000-0000-000073A80000}"/>
    <cellStyle name="Normal 3 3 2 3 3" xfId="7266" xr:uid="{00000000-0005-0000-0000-000074A80000}"/>
    <cellStyle name="Normal 3 3 2 3 3 2" xfId="44554" xr:uid="{00000000-0005-0000-0000-000075A80000}"/>
    <cellStyle name="Normal 3 3 2 3 4" xfId="14128" xr:uid="{00000000-0005-0000-0000-000076A80000}"/>
    <cellStyle name="Normal 3 3 2 4" xfId="6264" xr:uid="{00000000-0005-0000-0000-000077A80000}"/>
    <cellStyle name="Normal 3 3 2 4 2" xfId="6584" xr:uid="{00000000-0005-0000-0000-000078A80000}"/>
    <cellStyle name="Normal 3 3 2 4 2 2" xfId="9217" xr:uid="{00000000-0005-0000-0000-000079A80000}"/>
    <cellStyle name="Normal 3 3 2 4 2 2 2" xfId="44208" xr:uid="{00000000-0005-0000-0000-00007AA80000}"/>
    <cellStyle name="Normal 3 3 2 4 2 3" xfId="15274" xr:uid="{00000000-0005-0000-0000-00007BA80000}"/>
    <cellStyle name="Normal 3 3 2 4 3" xfId="8442" xr:uid="{00000000-0005-0000-0000-00007CA80000}"/>
    <cellStyle name="Normal 3 3 2 4 3 2" xfId="28752" xr:uid="{00000000-0005-0000-0000-00007DA80000}"/>
    <cellStyle name="Normal 3 3 2 4 4" xfId="14854" xr:uid="{00000000-0005-0000-0000-00007EA80000}"/>
    <cellStyle name="Normal 3 3 2 5" xfId="6344" xr:uid="{00000000-0005-0000-0000-00007FA80000}"/>
    <cellStyle name="Normal 3 3 2 5 2" xfId="8983" xr:uid="{00000000-0005-0000-0000-000080A80000}"/>
    <cellStyle name="Normal 3 3 2 5 2 2" xfId="21609" xr:uid="{00000000-0005-0000-0000-000081A80000}"/>
    <cellStyle name="Normal 3 3 2 5 3" xfId="15154" xr:uid="{00000000-0005-0000-0000-000082A80000}"/>
    <cellStyle name="Normal 3 3 2 6" xfId="6664" xr:uid="{00000000-0005-0000-0000-000083A80000}"/>
    <cellStyle name="Normal 3 3 2 6 2" xfId="9297" xr:uid="{00000000-0005-0000-0000-000084A80000}"/>
    <cellStyle name="Normal 3 3 2 6 2 2" xfId="42959" xr:uid="{00000000-0005-0000-0000-000085A80000}"/>
    <cellStyle name="Normal 3 3 2 6 3" xfId="15316" xr:uid="{00000000-0005-0000-0000-000086A80000}"/>
    <cellStyle name="Normal 3 3 2 7" xfId="7263" xr:uid="{00000000-0005-0000-0000-000087A80000}"/>
    <cellStyle name="Normal 3 3 2 7 2" xfId="44465" xr:uid="{00000000-0005-0000-0000-000088A80000}"/>
    <cellStyle name="Normal 3 3 2 8" xfId="13284" xr:uid="{00000000-0005-0000-0000-000089A80000}"/>
    <cellStyle name="Normal 3 3 2 9" xfId="3814" xr:uid="{00000000-0005-0000-0000-00008AA80000}"/>
    <cellStyle name="Normal 3 3 3" xfId="5865" xr:uid="{00000000-0005-0000-0000-00008BA80000}"/>
    <cellStyle name="Normal 3 3 3 2" xfId="6414" xr:uid="{00000000-0005-0000-0000-00008CA80000}"/>
    <cellStyle name="Normal 3 3 3 2 2" xfId="7268" xr:uid="{00000000-0005-0000-0000-00008DA80000}"/>
    <cellStyle name="Normal 3 3 3 2 2 2" xfId="43441" xr:uid="{00000000-0005-0000-0000-00008EA80000}"/>
    <cellStyle name="Normal 3 3 3 2 3" xfId="14130" xr:uid="{00000000-0005-0000-0000-00008FA80000}"/>
    <cellStyle name="Normal 3 3 3 3" xfId="7267" xr:uid="{00000000-0005-0000-0000-000090A80000}"/>
    <cellStyle name="Normal 3 3 3 3 2" xfId="22421" xr:uid="{00000000-0005-0000-0000-000091A80000}"/>
    <cellStyle name="Normal 3 3 3 4" xfId="14129" xr:uid="{00000000-0005-0000-0000-000092A80000}"/>
    <cellStyle name="Normal 3 3 4" xfId="6174" xr:uid="{00000000-0005-0000-0000-000093A80000}"/>
    <cellStyle name="Normal 3 3 4 2" xfId="6494" xr:uid="{00000000-0005-0000-0000-000094A80000}"/>
    <cellStyle name="Normal 3 3 4 2 2" xfId="9127" xr:uid="{00000000-0005-0000-0000-000095A80000}"/>
    <cellStyle name="Normal 3 3 4 2 2 2" xfId="42644" xr:uid="{00000000-0005-0000-0000-000096A80000}"/>
    <cellStyle name="Normal 3 3 4 2 3" xfId="15223" xr:uid="{00000000-0005-0000-0000-000097A80000}"/>
    <cellStyle name="Normal 3 3 4 3" xfId="7269" xr:uid="{00000000-0005-0000-0000-000098A80000}"/>
    <cellStyle name="Normal 3 3 4 3 2" xfId="22422" xr:uid="{00000000-0005-0000-0000-000099A80000}"/>
    <cellStyle name="Normal 3 3 4 4" xfId="14131" xr:uid="{00000000-0005-0000-0000-00009AA80000}"/>
    <cellStyle name="Normal 3 3 5" xfId="6254" xr:uid="{00000000-0005-0000-0000-00009BA80000}"/>
    <cellStyle name="Normal 3 3 5 2" xfId="6574" xr:uid="{00000000-0005-0000-0000-00009CA80000}"/>
    <cellStyle name="Normal 3 3 5 2 2" xfId="9207" xr:uid="{00000000-0005-0000-0000-00009DA80000}"/>
    <cellStyle name="Normal 3 3 5 2 2 2" xfId="21322" xr:uid="{00000000-0005-0000-0000-00009EA80000}"/>
    <cellStyle name="Normal 3 3 5 2 3" xfId="15265" xr:uid="{00000000-0005-0000-0000-00009FA80000}"/>
    <cellStyle name="Normal 3 3 5 3" xfId="8444" xr:uid="{00000000-0005-0000-0000-0000A0A80000}"/>
    <cellStyle name="Normal 3 3 5 3 2" xfId="42945" xr:uid="{00000000-0005-0000-0000-0000A1A80000}"/>
    <cellStyle name="Normal 3 3 5 4" xfId="14855" xr:uid="{00000000-0005-0000-0000-0000A2A80000}"/>
    <cellStyle name="Normal 3 3 6" xfId="6334" xr:uid="{00000000-0005-0000-0000-0000A3A80000}"/>
    <cellStyle name="Normal 3 3 6 2" xfId="8973" xr:uid="{00000000-0005-0000-0000-0000A4A80000}"/>
    <cellStyle name="Normal 3 3 6 2 2" xfId="22423" xr:uid="{00000000-0005-0000-0000-0000A5A80000}"/>
    <cellStyle name="Normal 3 3 6 3" xfId="15145" xr:uid="{00000000-0005-0000-0000-0000A6A80000}"/>
    <cellStyle name="Normal 3 3 7" xfId="6654" xr:uid="{00000000-0005-0000-0000-0000A7A80000}"/>
    <cellStyle name="Normal 3 3 7 2" xfId="9287" xr:uid="{00000000-0005-0000-0000-0000A8A80000}"/>
    <cellStyle name="Normal 3 3 7 2 2" xfId="43455" xr:uid="{00000000-0005-0000-0000-0000A9A80000}"/>
    <cellStyle name="Normal 3 3 7 3" xfId="15307" xr:uid="{00000000-0005-0000-0000-0000AAA80000}"/>
    <cellStyle name="Normal 3 3 8" xfId="6732" xr:uid="{00000000-0005-0000-0000-0000ABA80000}"/>
    <cellStyle name="Normal 3 3 8 2" xfId="22424" xr:uid="{00000000-0005-0000-0000-0000ACA80000}"/>
    <cellStyle name="Normal 3 3 9" xfId="13283" xr:uid="{00000000-0005-0000-0000-0000ADA80000}"/>
    <cellStyle name="Normal 3 4" xfId="1628" xr:uid="{00000000-0005-0000-0000-0000AEA80000}"/>
    <cellStyle name="Normal 3 4 10" xfId="13285" xr:uid="{00000000-0005-0000-0000-0000AFA80000}"/>
    <cellStyle name="Normal 3 4 11" xfId="2690" xr:uid="{00000000-0005-0000-0000-0000B0A80000}"/>
    <cellStyle name="Normal 3 4 2" xfId="4663" xr:uid="{00000000-0005-0000-0000-0000B1A80000}"/>
    <cellStyle name="Normal 3 4 2 2" xfId="6111" xr:uid="{00000000-0005-0000-0000-0000B2A80000}"/>
    <cellStyle name="Normal 3 4 2 2 2" xfId="6431" xr:uid="{00000000-0005-0000-0000-0000B3A80000}"/>
    <cellStyle name="Normal 3 4 2 2 2 2" xfId="9065" xr:uid="{00000000-0005-0000-0000-0000B4A80000}"/>
    <cellStyle name="Normal 3 4 2 2 2 2 2" xfId="21337" xr:uid="{00000000-0005-0000-0000-0000B5A80000}"/>
    <cellStyle name="Normal 3 4 2 2 2 3" xfId="15197" xr:uid="{00000000-0005-0000-0000-0000B6A80000}"/>
    <cellStyle name="Normal 3 4 2 2 3" xfId="8764" xr:uid="{00000000-0005-0000-0000-0000B7A80000}"/>
    <cellStyle name="Normal 3 4 2 2 3 2" xfId="44298" xr:uid="{00000000-0005-0000-0000-0000B8A80000}"/>
    <cellStyle name="Normal 3 4 2 2 4" xfId="15048" xr:uid="{00000000-0005-0000-0000-0000B9A80000}"/>
    <cellStyle name="Normal 3 4 2 3" xfId="6191" xr:uid="{00000000-0005-0000-0000-0000BAA80000}"/>
    <cellStyle name="Normal 3 4 2 3 2" xfId="6511" xr:uid="{00000000-0005-0000-0000-0000BBA80000}"/>
    <cellStyle name="Normal 3 4 2 3 2 2" xfId="9144" xr:uid="{00000000-0005-0000-0000-0000BCA80000}"/>
    <cellStyle name="Normal 3 4 2 3 2 2 2" xfId="43906" xr:uid="{00000000-0005-0000-0000-0000BDA80000}"/>
    <cellStyle name="Normal 3 4 2 3 2 3" xfId="15238" xr:uid="{00000000-0005-0000-0000-0000BEA80000}"/>
    <cellStyle name="Normal 3 4 2 3 3" xfId="8836" xr:uid="{00000000-0005-0000-0000-0000BFA80000}"/>
    <cellStyle name="Normal 3 4 2 3 3 2" xfId="43050" xr:uid="{00000000-0005-0000-0000-0000C0A80000}"/>
    <cellStyle name="Normal 3 4 2 3 4" xfId="15082" xr:uid="{00000000-0005-0000-0000-0000C1A80000}"/>
    <cellStyle name="Normal 3 4 2 4" xfId="6271" xr:uid="{00000000-0005-0000-0000-0000C2A80000}"/>
    <cellStyle name="Normal 3 4 2 4 2" xfId="6591" xr:uid="{00000000-0005-0000-0000-0000C3A80000}"/>
    <cellStyle name="Normal 3 4 2 4 2 2" xfId="9224" xr:uid="{00000000-0005-0000-0000-0000C4A80000}"/>
    <cellStyle name="Normal 3 4 2 4 2 2 2" xfId="42655" xr:uid="{00000000-0005-0000-0000-0000C5A80000}"/>
    <cellStyle name="Normal 3 4 2 4 2 3" xfId="15280" xr:uid="{00000000-0005-0000-0000-0000C6A80000}"/>
    <cellStyle name="Normal 3 4 2 4 3" xfId="8911" xr:uid="{00000000-0005-0000-0000-0000C7A80000}"/>
    <cellStyle name="Normal 3 4 2 4 3 2" xfId="44621" xr:uid="{00000000-0005-0000-0000-0000C8A80000}"/>
    <cellStyle name="Normal 3 4 2 4 4" xfId="15119" xr:uid="{00000000-0005-0000-0000-0000C9A80000}"/>
    <cellStyle name="Normal 3 4 2 5" xfId="6351" xr:uid="{00000000-0005-0000-0000-0000CAA80000}"/>
    <cellStyle name="Normal 3 4 2 5 2" xfId="8990" xr:uid="{00000000-0005-0000-0000-0000CBA80000}"/>
    <cellStyle name="Normal 3 4 2 5 2 2" xfId="21605" xr:uid="{00000000-0005-0000-0000-0000CCA80000}"/>
    <cellStyle name="Normal 3 4 2 5 3" xfId="15160" xr:uid="{00000000-0005-0000-0000-0000CDA80000}"/>
    <cellStyle name="Normal 3 4 2 6" xfId="6671" xr:uid="{00000000-0005-0000-0000-0000CEA80000}"/>
    <cellStyle name="Normal 3 4 2 6 2" xfId="9304" xr:uid="{00000000-0005-0000-0000-0000CFA80000}"/>
    <cellStyle name="Normal 3 4 2 6 2 2" xfId="43105" xr:uid="{00000000-0005-0000-0000-0000D0A80000}"/>
    <cellStyle name="Normal 3 4 2 6 3" xfId="15322" xr:uid="{00000000-0005-0000-0000-0000D1A80000}"/>
    <cellStyle name="Normal 3 4 2 7" xfId="7793" xr:uid="{00000000-0005-0000-0000-0000D2A80000}"/>
    <cellStyle name="Normal 3 4 2 7 2" xfId="14428" xr:uid="{00000000-0005-0000-0000-0000D3A80000}"/>
    <cellStyle name="Normal 3 4 2 8" xfId="7270" xr:uid="{00000000-0005-0000-0000-0000D4A80000}"/>
    <cellStyle name="Normal 3 4 2 9" xfId="13286" xr:uid="{00000000-0005-0000-0000-0000D5A80000}"/>
    <cellStyle name="Normal 3 4 3" xfId="3815" xr:uid="{00000000-0005-0000-0000-0000D6A80000}"/>
    <cellStyle name="Normal 3 4 3 2" xfId="7963" xr:uid="{00000000-0005-0000-0000-0000D7A80000}"/>
    <cellStyle name="Normal 3 4 3 2 2" xfId="22426" xr:uid="{00000000-0005-0000-0000-0000D8A80000}"/>
    <cellStyle name="Normal 3 4 3 3" xfId="7788" xr:uid="{00000000-0005-0000-0000-0000D9A80000}"/>
    <cellStyle name="Normal 3 4 3 4" xfId="22425" xr:uid="{00000000-0005-0000-0000-0000DAA80000}"/>
    <cellStyle name="Normal 3 4 4" xfId="5863" xr:uid="{00000000-0005-0000-0000-0000DBA80000}"/>
    <cellStyle name="Normal 3 4 4 2" xfId="6412" xr:uid="{00000000-0005-0000-0000-0000DCA80000}"/>
    <cellStyle name="Normal 3 4 4 2 2" xfId="9051" xr:uid="{00000000-0005-0000-0000-0000DDA80000}"/>
    <cellStyle name="Normal 3 4 4 2 2 2" xfId="44247" xr:uid="{00000000-0005-0000-0000-0000DEA80000}"/>
    <cellStyle name="Normal 3 4 4 2 3" xfId="15185" xr:uid="{00000000-0005-0000-0000-0000DFA80000}"/>
    <cellStyle name="Normal 3 4 4 3" xfId="8756" xr:uid="{00000000-0005-0000-0000-0000E0A80000}"/>
    <cellStyle name="Normal 3 4 4 3 2" xfId="43041" xr:uid="{00000000-0005-0000-0000-0000E1A80000}"/>
    <cellStyle name="Normal 3 4 4 4" xfId="15041" xr:uid="{00000000-0005-0000-0000-0000E2A80000}"/>
    <cellStyle name="Normal 3 4 5" xfId="6172" xr:uid="{00000000-0005-0000-0000-0000E3A80000}"/>
    <cellStyle name="Normal 3 4 5 2" xfId="6492" xr:uid="{00000000-0005-0000-0000-0000E4A80000}"/>
    <cellStyle name="Normal 3 4 5 2 2" xfId="9125" xr:uid="{00000000-0005-0000-0000-0000E5A80000}"/>
    <cellStyle name="Normal 3 4 5 2 2 2" xfId="43383" xr:uid="{00000000-0005-0000-0000-0000E6A80000}"/>
    <cellStyle name="Normal 3 4 5 2 3" xfId="15221" xr:uid="{00000000-0005-0000-0000-0000E7A80000}"/>
    <cellStyle name="Normal 3 4 5 3" xfId="8823" xr:uid="{00000000-0005-0000-0000-0000E8A80000}"/>
    <cellStyle name="Normal 3 4 5 3 2" xfId="44389" xr:uid="{00000000-0005-0000-0000-0000E9A80000}"/>
    <cellStyle name="Normal 3 4 5 4" xfId="15071" xr:uid="{00000000-0005-0000-0000-0000EAA80000}"/>
    <cellStyle name="Normal 3 4 6" xfId="6252" xr:uid="{00000000-0005-0000-0000-0000EBA80000}"/>
    <cellStyle name="Normal 3 4 6 2" xfId="6572" xr:uid="{00000000-0005-0000-0000-0000ECA80000}"/>
    <cellStyle name="Normal 3 4 6 2 2" xfId="9205" xr:uid="{00000000-0005-0000-0000-0000EDA80000}"/>
    <cellStyle name="Normal 3 4 6 2 2 2" xfId="28574" xr:uid="{00000000-0005-0000-0000-0000EEA80000}"/>
    <cellStyle name="Normal 3 4 6 2 3" xfId="15263" xr:uid="{00000000-0005-0000-0000-0000EFA80000}"/>
    <cellStyle name="Normal 3 4 6 3" xfId="8895" xr:uid="{00000000-0005-0000-0000-0000F0A80000}"/>
    <cellStyle name="Normal 3 4 6 3 2" xfId="44246" xr:uid="{00000000-0005-0000-0000-0000F1A80000}"/>
    <cellStyle name="Normal 3 4 6 4" xfId="15105" xr:uid="{00000000-0005-0000-0000-0000F2A80000}"/>
    <cellStyle name="Normal 3 4 7" xfId="6332" xr:uid="{00000000-0005-0000-0000-0000F3A80000}"/>
    <cellStyle name="Normal 3 4 7 2" xfId="8971" xr:uid="{00000000-0005-0000-0000-0000F4A80000}"/>
    <cellStyle name="Normal 3 4 7 2 2" xfId="42624" xr:uid="{00000000-0005-0000-0000-0000F5A80000}"/>
    <cellStyle name="Normal 3 4 7 3" xfId="15143" xr:uid="{00000000-0005-0000-0000-0000F6A80000}"/>
    <cellStyle name="Normal 3 4 8" xfId="6652" xr:uid="{00000000-0005-0000-0000-0000F7A80000}"/>
    <cellStyle name="Normal 3 4 8 2" xfId="9285" xr:uid="{00000000-0005-0000-0000-0000F8A80000}"/>
    <cellStyle name="Normal 3 4 8 2 2" xfId="43979" xr:uid="{00000000-0005-0000-0000-0000F9A80000}"/>
    <cellStyle name="Normal 3 4 8 3" xfId="15305" xr:uid="{00000000-0005-0000-0000-0000FAA80000}"/>
    <cellStyle name="Normal 3 4 9" xfId="8571" xr:uid="{00000000-0005-0000-0000-0000FBA80000}"/>
    <cellStyle name="Normal 3 4 9 2" xfId="14931" xr:uid="{00000000-0005-0000-0000-0000FCA80000}"/>
    <cellStyle name="Normal 3 5" xfId="1672" xr:uid="{00000000-0005-0000-0000-0000FDA80000}"/>
    <cellStyle name="Normal 3 5 10" xfId="45241" xr:uid="{00000000-0005-0000-0000-0000FEA80000}"/>
    <cellStyle name="Normal 3 5 11" xfId="3327" xr:uid="{00000000-0005-0000-0000-0000FFA80000}"/>
    <cellStyle name="Normal 3 5 2" xfId="4837" xr:uid="{00000000-0005-0000-0000-000000A90000}"/>
    <cellStyle name="Normal 3 5 2 2" xfId="22429" xr:uid="{00000000-0005-0000-0000-000001A90000}"/>
    <cellStyle name="Normal 3 5 2 2 2" xfId="22430" xr:uid="{00000000-0005-0000-0000-000002A90000}"/>
    <cellStyle name="Normal 3 5 2 3" xfId="22431" xr:uid="{00000000-0005-0000-0000-000003A90000}"/>
    <cellStyle name="Normal 3 5 2 3 2" xfId="22432" xr:uid="{00000000-0005-0000-0000-000004A90000}"/>
    <cellStyle name="Normal 3 5 2 4" xfId="22433" xr:uid="{00000000-0005-0000-0000-000005A90000}"/>
    <cellStyle name="Normal 3 5 2 5" xfId="22428" xr:uid="{00000000-0005-0000-0000-000006A90000}"/>
    <cellStyle name="Normal 3 5 3" xfId="3816" xr:uid="{00000000-0005-0000-0000-000007A90000}"/>
    <cellStyle name="Normal 3 5 3 2" xfId="22435" xr:uid="{00000000-0005-0000-0000-000008A90000}"/>
    <cellStyle name="Normal 3 5 3 3" xfId="22434" xr:uid="{00000000-0005-0000-0000-000009A90000}"/>
    <cellStyle name="Normal 3 5 4" xfId="8464" xr:uid="{00000000-0005-0000-0000-00000AA90000}"/>
    <cellStyle name="Normal 3 5 4 2" xfId="22437" xr:uid="{00000000-0005-0000-0000-00000BA90000}"/>
    <cellStyle name="Normal 3 5 4 3" xfId="22436" xr:uid="{00000000-0005-0000-0000-00000CA90000}"/>
    <cellStyle name="Normal 3 5 5" xfId="22438" xr:uid="{00000000-0005-0000-0000-00000DA90000}"/>
    <cellStyle name="Normal 3 5 5 2" xfId="22439" xr:uid="{00000000-0005-0000-0000-00000EA90000}"/>
    <cellStyle name="Normal 3 5 6" xfId="22440" xr:uid="{00000000-0005-0000-0000-00000FA90000}"/>
    <cellStyle name="Normal 3 5 7" xfId="22441" xr:uid="{00000000-0005-0000-0000-000010A90000}"/>
    <cellStyle name="Normal 3 5 8" xfId="22442" xr:uid="{00000000-0005-0000-0000-000011A90000}"/>
    <cellStyle name="Normal 3 5 9" xfId="22427" xr:uid="{00000000-0005-0000-0000-000012A90000}"/>
    <cellStyle name="Normal 3 6" xfId="3810" xr:uid="{00000000-0005-0000-0000-000013A90000}"/>
    <cellStyle name="Normal 3 6 10" xfId="13287" xr:uid="{00000000-0005-0000-0000-000014A90000}"/>
    <cellStyle name="Normal 3 6 2" xfId="5979" xr:uid="{00000000-0005-0000-0000-000015A90000}"/>
    <cellStyle name="Normal 3 6 2 2" xfId="6421" xr:uid="{00000000-0005-0000-0000-000016A90000}"/>
    <cellStyle name="Normal 3 6 2 2 2" xfId="9058" xr:uid="{00000000-0005-0000-0000-000017A90000}"/>
    <cellStyle name="Normal 3 6 2 2 2 2" xfId="22443" xr:uid="{00000000-0005-0000-0000-000018A90000}"/>
    <cellStyle name="Normal 3 6 2 2 3" xfId="15191" xr:uid="{00000000-0005-0000-0000-000019A90000}"/>
    <cellStyle name="Normal 3 6 2 3" xfId="7272" xr:uid="{00000000-0005-0000-0000-00001AA90000}"/>
    <cellStyle name="Normal 3 6 2 3 2" xfId="22445" xr:uid="{00000000-0005-0000-0000-00001BA90000}"/>
    <cellStyle name="Normal 3 6 2 3 3" xfId="22444" xr:uid="{00000000-0005-0000-0000-00001CA90000}"/>
    <cellStyle name="Normal 3 6 2 4" xfId="22446" xr:uid="{00000000-0005-0000-0000-00001DA90000}"/>
    <cellStyle name="Normal 3 6 2 5" xfId="14132" xr:uid="{00000000-0005-0000-0000-00001EA90000}"/>
    <cellStyle name="Normal 3 6 3" xfId="6181" xr:uid="{00000000-0005-0000-0000-00001FA90000}"/>
    <cellStyle name="Normal 3 6 3 2" xfId="6501" xr:uid="{00000000-0005-0000-0000-000020A90000}"/>
    <cellStyle name="Normal 3 6 3 2 2" xfId="9134" xr:uid="{00000000-0005-0000-0000-000021A90000}"/>
    <cellStyle name="Normal 3 6 3 2 2 2" xfId="28709" xr:uid="{00000000-0005-0000-0000-000022A90000}"/>
    <cellStyle name="Normal 3 6 3 2 3" xfId="15229" xr:uid="{00000000-0005-0000-0000-000023A90000}"/>
    <cellStyle name="Normal 3 6 3 3" xfId="8830" xr:uid="{00000000-0005-0000-0000-000024A90000}"/>
    <cellStyle name="Normal 3 6 3 3 2" xfId="43049" xr:uid="{00000000-0005-0000-0000-000025A90000}"/>
    <cellStyle name="Normal 3 6 3 4" xfId="15077" xr:uid="{00000000-0005-0000-0000-000026A90000}"/>
    <cellStyle name="Normal 3 6 4" xfId="6261" xr:uid="{00000000-0005-0000-0000-000027A90000}"/>
    <cellStyle name="Normal 3 6 4 2" xfId="6581" xr:uid="{00000000-0005-0000-0000-000028A90000}"/>
    <cellStyle name="Normal 3 6 4 2 2" xfId="9214" xr:uid="{00000000-0005-0000-0000-000029A90000}"/>
    <cellStyle name="Normal 3 6 4 2 2 2" xfId="43813" xr:uid="{00000000-0005-0000-0000-00002AA90000}"/>
    <cellStyle name="Normal 3 6 4 2 3" xfId="15271" xr:uid="{00000000-0005-0000-0000-00002BA90000}"/>
    <cellStyle name="Normal 3 6 4 3" xfId="8903" xr:uid="{00000000-0005-0000-0000-00002CA90000}"/>
    <cellStyle name="Normal 3 6 4 3 2" xfId="44105" xr:uid="{00000000-0005-0000-0000-00002DA90000}"/>
    <cellStyle name="Normal 3 6 4 4" xfId="15112" xr:uid="{00000000-0005-0000-0000-00002EA90000}"/>
    <cellStyle name="Normal 3 6 5" xfId="6341" xr:uid="{00000000-0005-0000-0000-00002FA90000}"/>
    <cellStyle name="Normal 3 6 5 2" xfId="8980" xr:uid="{00000000-0005-0000-0000-000030A90000}"/>
    <cellStyle name="Normal 3 6 5 2 2" xfId="22447" xr:uid="{00000000-0005-0000-0000-000031A90000}"/>
    <cellStyle name="Normal 3 6 5 3" xfId="15151" xr:uid="{00000000-0005-0000-0000-000032A90000}"/>
    <cellStyle name="Normal 3 6 6" xfId="6661" xr:uid="{00000000-0005-0000-0000-000033A90000}"/>
    <cellStyle name="Normal 3 6 6 2" xfId="9294" xr:uid="{00000000-0005-0000-0000-000034A90000}"/>
    <cellStyle name="Normal 3 6 6 2 2" xfId="43363" xr:uid="{00000000-0005-0000-0000-000035A90000}"/>
    <cellStyle name="Normal 3 6 6 3" xfId="15313" xr:uid="{00000000-0005-0000-0000-000036A90000}"/>
    <cellStyle name="Normal 3 6 7" xfId="7271" xr:uid="{00000000-0005-0000-0000-000037A90000}"/>
    <cellStyle name="Normal 3 6 7 2" xfId="22448" xr:uid="{00000000-0005-0000-0000-000038A90000}"/>
    <cellStyle name="Normal 3 6 8" xfId="22449" xr:uid="{00000000-0005-0000-0000-000039A90000}"/>
    <cellStyle name="Normal 3 6 9" xfId="45242" xr:uid="{00000000-0005-0000-0000-00003AA90000}"/>
    <cellStyle name="Normal 3 7" xfId="5690" xr:uid="{00000000-0005-0000-0000-00003BA90000}"/>
    <cellStyle name="Normal 3 7 2" xfId="6405" xr:uid="{00000000-0005-0000-0000-00003CA90000}"/>
    <cellStyle name="Normal 3 7 2 2" xfId="9044" xr:uid="{00000000-0005-0000-0000-00003DA90000}"/>
    <cellStyle name="Normal 3 7 2 2 2" xfId="22451" xr:uid="{00000000-0005-0000-0000-00003EA90000}"/>
    <cellStyle name="Normal 3 7 2 2 3" xfId="22450" xr:uid="{00000000-0005-0000-0000-00003FA90000}"/>
    <cellStyle name="Normal 3 7 2 3" xfId="22452" xr:uid="{00000000-0005-0000-0000-000040A90000}"/>
    <cellStyle name="Normal 3 7 2 3 2" xfId="22453" xr:uid="{00000000-0005-0000-0000-000041A90000}"/>
    <cellStyle name="Normal 3 7 2 4" xfId="22454" xr:uid="{00000000-0005-0000-0000-000042A90000}"/>
    <cellStyle name="Normal 3 7 2 5" xfId="15182" xr:uid="{00000000-0005-0000-0000-000043A90000}"/>
    <cellStyle name="Normal 3 7 3" xfId="8752" xr:uid="{00000000-0005-0000-0000-000044A90000}"/>
    <cellStyle name="Normal 3 7 3 2" xfId="22455" xr:uid="{00000000-0005-0000-0000-000045A90000}"/>
    <cellStyle name="Normal 3 7 3 3" xfId="15040" xr:uid="{00000000-0005-0000-0000-000046A90000}"/>
    <cellStyle name="Normal 3 7 4" xfId="7273" xr:uid="{00000000-0005-0000-0000-000047A90000}"/>
    <cellStyle name="Normal 3 7 4 2" xfId="22457" xr:uid="{00000000-0005-0000-0000-000048A90000}"/>
    <cellStyle name="Normal 3 7 4 3" xfId="43004" xr:uid="{00000000-0005-0000-0000-000049A90000}"/>
    <cellStyle name="Normal 3 7 4 4" xfId="22456" xr:uid="{00000000-0005-0000-0000-00004AA90000}"/>
    <cellStyle name="Normal 3 7 5" xfId="22458" xr:uid="{00000000-0005-0000-0000-00004BA90000}"/>
    <cellStyle name="Normal 3 7 5 2" xfId="22459" xr:uid="{00000000-0005-0000-0000-00004CA90000}"/>
    <cellStyle name="Normal 3 7 6" xfId="22460" xr:uid="{00000000-0005-0000-0000-00004DA90000}"/>
    <cellStyle name="Normal 3 7 7" xfId="22461" xr:uid="{00000000-0005-0000-0000-00004EA90000}"/>
    <cellStyle name="Normal 3 8" xfId="6165" xr:uid="{00000000-0005-0000-0000-00004FA90000}"/>
    <cellStyle name="Normal 3 8 2" xfId="6485" xr:uid="{00000000-0005-0000-0000-000050A90000}"/>
    <cellStyle name="Normal 3 8 2 2" xfId="9118" xr:uid="{00000000-0005-0000-0000-000051A90000}"/>
    <cellStyle name="Normal 3 8 2 2 2" xfId="22463" xr:uid="{00000000-0005-0000-0000-000052A90000}"/>
    <cellStyle name="Normal 3 8 2 2 3" xfId="22462" xr:uid="{00000000-0005-0000-0000-000053A90000}"/>
    <cellStyle name="Normal 3 8 2 3" xfId="22464" xr:uid="{00000000-0005-0000-0000-000054A90000}"/>
    <cellStyle name="Normal 3 8 2 3 2" xfId="22465" xr:uid="{00000000-0005-0000-0000-000055A90000}"/>
    <cellStyle name="Normal 3 8 2 4" xfId="22466" xr:uid="{00000000-0005-0000-0000-000056A90000}"/>
    <cellStyle name="Normal 3 8 2 5" xfId="15218" xr:uid="{00000000-0005-0000-0000-000057A90000}"/>
    <cellStyle name="Normal 3 8 3" xfId="8817" xr:uid="{00000000-0005-0000-0000-000058A90000}"/>
    <cellStyle name="Normal 3 8 3 2" xfId="22467" xr:uid="{00000000-0005-0000-0000-000059A90000}"/>
    <cellStyle name="Normal 3 8 3 3" xfId="15069" xr:uid="{00000000-0005-0000-0000-00005AA90000}"/>
    <cellStyle name="Normal 3 8 4" xfId="7274" xr:uid="{00000000-0005-0000-0000-00005BA90000}"/>
    <cellStyle name="Normal 3 8 4 2" xfId="22469" xr:uid="{00000000-0005-0000-0000-00005CA90000}"/>
    <cellStyle name="Normal 3 8 4 3" xfId="44034" xr:uid="{00000000-0005-0000-0000-00005DA90000}"/>
    <cellStyle name="Normal 3 8 4 4" xfId="22468" xr:uid="{00000000-0005-0000-0000-00005EA90000}"/>
    <cellStyle name="Normal 3 8 5" xfId="22470" xr:uid="{00000000-0005-0000-0000-00005FA90000}"/>
    <cellStyle name="Normal 3 8 5 2" xfId="22471" xr:uid="{00000000-0005-0000-0000-000060A90000}"/>
    <cellStyle name="Normal 3 8 6" xfId="22472" xr:uid="{00000000-0005-0000-0000-000061A90000}"/>
    <cellStyle name="Normal 3 8 7" xfId="22473" xr:uid="{00000000-0005-0000-0000-000062A90000}"/>
    <cellStyle name="Normal 3 9" xfId="6245" xr:uid="{00000000-0005-0000-0000-000063A90000}"/>
    <cellStyle name="Normal 3 9 2" xfId="6565" xr:uid="{00000000-0005-0000-0000-000064A90000}"/>
    <cellStyle name="Normal 3 9 2 2" xfId="9198" xr:uid="{00000000-0005-0000-0000-000065A90000}"/>
    <cellStyle name="Normal 3 9 2 2 2" xfId="22474" xr:uid="{00000000-0005-0000-0000-000066A90000}"/>
    <cellStyle name="Normal 3 9 2 3" xfId="15260" xr:uid="{00000000-0005-0000-0000-000067A90000}"/>
    <cellStyle name="Normal 3 9 3" xfId="8888" xr:uid="{00000000-0005-0000-0000-000068A90000}"/>
    <cellStyle name="Normal 3 9 3 2" xfId="22475" xr:uid="{00000000-0005-0000-0000-000069A90000}"/>
    <cellStyle name="Normal 3 9 3 3" xfId="15102" xr:uid="{00000000-0005-0000-0000-00006AA90000}"/>
    <cellStyle name="Normal 3 9 4" xfId="7275" xr:uid="{00000000-0005-0000-0000-00006BA90000}"/>
    <cellStyle name="Normal 3 9 4 2" xfId="43358" xr:uid="{00000000-0005-0000-0000-00006CA90000}"/>
    <cellStyle name="Normal 3 9 4 3" xfId="22476" xr:uid="{00000000-0005-0000-0000-00006DA90000}"/>
    <cellStyle name="Normal 3 9 5" xfId="22477" xr:uid="{00000000-0005-0000-0000-00006EA90000}"/>
    <cellStyle name="Normal 30" xfId="8445" xr:uid="{00000000-0005-0000-0000-00006FA90000}"/>
    <cellStyle name="Normal 30 2" xfId="22478" xr:uid="{00000000-0005-0000-0000-000070A90000}"/>
    <cellStyle name="Normal 30 3" xfId="45243" xr:uid="{00000000-0005-0000-0000-000071A90000}"/>
    <cellStyle name="Normal 30 4" xfId="14856" xr:uid="{00000000-0005-0000-0000-000072A90000}"/>
    <cellStyle name="Normal 31" xfId="7276" xr:uid="{00000000-0005-0000-0000-000073A90000}"/>
    <cellStyle name="Normal 31 2" xfId="22480" xr:uid="{00000000-0005-0000-0000-000074A90000}"/>
    <cellStyle name="Normal 31 3" xfId="22479" xr:uid="{00000000-0005-0000-0000-000075A90000}"/>
    <cellStyle name="Normal 31 4" xfId="45244" xr:uid="{00000000-0005-0000-0000-000076A90000}"/>
    <cellStyle name="Normal 32" xfId="7277" xr:uid="{00000000-0005-0000-0000-000077A90000}"/>
    <cellStyle name="Normal 32 2" xfId="22482" xr:uid="{00000000-0005-0000-0000-000078A90000}"/>
    <cellStyle name="Normal 32 3" xfId="22481" xr:uid="{00000000-0005-0000-0000-000079A90000}"/>
    <cellStyle name="Normal 32 4" xfId="45245" xr:uid="{00000000-0005-0000-0000-00007AA90000}"/>
    <cellStyle name="Normal 33" xfId="7278" xr:uid="{00000000-0005-0000-0000-00007BA90000}"/>
    <cellStyle name="Normal 33 2" xfId="22484" xr:uid="{00000000-0005-0000-0000-00007CA90000}"/>
    <cellStyle name="Normal 33 3" xfId="22483" xr:uid="{00000000-0005-0000-0000-00007DA90000}"/>
    <cellStyle name="Normal 33 4" xfId="45246" xr:uid="{00000000-0005-0000-0000-00007EA90000}"/>
    <cellStyle name="Normal 34" xfId="7279" xr:uid="{00000000-0005-0000-0000-00007FA90000}"/>
    <cellStyle name="Normal 34 2" xfId="22485" xr:uid="{00000000-0005-0000-0000-000080A90000}"/>
    <cellStyle name="Normal 35" xfId="8749" xr:uid="{00000000-0005-0000-0000-000081A90000}"/>
    <cellStyle name="Normal 35 2" xfId="26510" xr:uid="{00000000-0005-0000-0000-000082A90000}"/>
    <cellStyle name="Normal 35 3" xfId="15038" xr:uid="{00000000-0005-0000-0000-000083A90000}"/>
    <cellStyle name="Normal 36" xfId="10789" xr:uid="{00000000-0005-0000-0000-000084A90000}"/>
    <cellStyle name="Normal 36 2" xfId="31338" xr:uid="{00000000-0005-0000-0000-000085A90000}"/>
    <cellStyle name="Normal 36 3" xfId="26521" xr:uid="{00000000-0005-0000-0000-000086A90000}"/>
    <cellStyle name="Normal 36 4" xfId="15346" xr:uid="{00000000-0005-0000-0000-000087A90000}"/>
    <cellStyle name="Normal 37" xfId="11267" xr:uid="{00000000-0005-0000-0000-000088A90000}"/>
    <cellStyle name="Normal 37 2" xfId="15482" xr:uid="{00000000-0005-0000-0000-000089A90000}"/>
    <cellStyle name="Normal 38" xfId="11269" xr:uid="{00000000-0005-0000-0000-00008AA90000}"/>
    <cellStyle name="Normal 38 2" xfId="15484" xr:uid="{00000000-0005-0000-0000-00008BA90000}"/>
    <cellStyle name="Normal 39" xfId="11274" xr:uid="{00000000-0005-0000-0000-00008CA90000}"/>
    <cellStyle name="Normal 39 2" xfId="15485" xr:uid="{00000000-0005-0000-0000-00008DA90000}"/>
    <cellStyle name="Normal 4" xfId="737" xr:uid="{00000000-0005-0000-0000-00008EA90000}"/>
    <cellStyle name="Normal 4 10" xfId="7280" xr:uid="{00000000-0005-0000-0000-00008FA90000}"/>
    <cellStyle name="Normal 4 10 2" xfId="22487" xr:uid="{00000000-0005-0000-0000-000090A90000}"/>
    <cellStyle name="Normal 4 11" xfId="7281" xr:uid="{00000000-0005-0000-0000-000091A90000}"/>
    <cellStyle name="Normal 4 11 2" xfId="22488" xr:uid="{00000000-0005-0000-0000-000092A90000}"/>
    <cellStyle name="Normal 4 12" xfId="7282" xr:uid="{00000000-0005-0000-0000-000093A90000}"/>
    <cellStyle name="Normal 4 12 2" xfId="22489" xr:uid="{00000000-0005-0000-0000-000094A90000}"/>
    <cellStyle name="Normal 4 13" xfId="7283" xr:uid="{00000000-0005-0000-0000-000095A90000}"/>
    <cellStyle name="Normal 4 13 2" xfId="22490" xr:uid="{00000000-0005-0000-0000-000096A90000}"/>
    <cellStyle name="Normal 4 14" xfId="7284" xr:uid="{00000000-0005-0000-0000-000097A90000}"/>
    <cellStyle name="Normal 4 14 2" xfId="22491" xr:uid="{00000000-0005-0000-0000-000098A90000}"/>
    <cellStyle name="Normal 4 15" xfId="7285" xr:uid="{00000000-0005-0000-0000-000099A90000}"/>
    <cellStyle name="Normal 4 15 2" xfId="22492" xr:uid="{00000000-0005-0000-0000-00009AA90000}"/>
    <cellStyle name="Normal 4 16" xfId="26527" xr:uid="{00000000-0005-0000-0000-00009BA90000}"/>
    <cellStyle name="Normal 4 17" xfId="22486" xr:uid="{00000000-0005-0000-0000-00009CA90000}"/>
    <cellStyle name="Normal 4 2" xfId="1667" xr:uid="{00000000-0005-0000-0000-00009DA90000}"/>
    <cellStyle name="Normal 4 2 2" xfId="1521" xr:uid="{00000000-0005-0000-0000-00009EA90000}"/>
    <cellStyle name="Normal 4 2 2 2" xfId="22494" xr:uid="{00000000-0005-0000-0000-00009FA90000}"/>
    <cellStyle name="Normal 4 2 2 3" xfId="5213" xr:uid="{00000000-0005-0000-0000-0000A0A90000}"/>
    <cellStyle name="Normal 4 2 3" xfId="22495" xr:uid="{00000000-0005-0000-0000-0000A1A90000}"/>
    <cellStyle name="Normal 4 2 3 2" xfId="45247" xr:uid="{00000000-0005-0000-0000-0000A2A90000}"/>
    <cellStyle name="Normal 4 2 4" xfId="22496" xr:uid="{00000000-0005-0000-0000-0000A3A90000}"/>
    <cellStyle name="Normal 4 2 4 2" xfId="45248" xr:uid="{00000000-0005-0000-0000-0000A4A90000}"/>
    <cellStyle name="Normal 4 2 5" xfId="22493" xr:uid="{00000000-0005-0000-0000-0000A5A90000}"/>
    <cellStyle name="Normal 4 2 6" xfId="3818" xr:uid="{00000000-0005-0000-0000-0000A6A90000}"/>
    <cellStyle name="Normal 4 3" xfId="1631" xr:uid="{00000000-0005-0000-0000-0000A7A90000}"/>
    <cellStyle name="Normal 4 3 10" xfId="3819" xr:uid="{00000000-0005-0000-0000-0000A8A90000}"/>
    <cellStyle name="Normal 4 3 2" xfId="22498" xr:uid="{00000000-0005-0000-0000-0000A9A90000}"/>
    <cellStyle name="Normal 4 3 2 2" xfId="22499" xr:uid="{00000000-0005-0000-0000-0000AAA90000}"/>
    <cellStyle name="Normal 4 3 3" xfId="22500" xr:uid="{00000000-0005-0000-0000-0000ABA90000}"/>
    <cellStyle name="Normal 4 3 3 2" xfId="22501" xr:uid="{00000000-0005-0000-0000-0000ACA90000}"/>
    <cellStyle name="Normal 4 3 4" xfId="22502" xr:uid="{00000000-0005-0000-0000-0000ADA90000}"/>
    <cellStyle name="Normal 4 3 4 2" xfId="45250" xr:uid="{00000000-0005-0000-0000-0000AEA90000}"/>
    <cellStyle name="Normal 4 3 5" xfId="22503" xr:uid="{00000000-0005-0000-0000-0000AFA90000}"/>
    <cellStyle name="Normal 4 3 6" xfId="22504" xr:uid="{00000000-0005-0000-0000-0000B0A90000}"/>
    <cellStyle name="Normal 4 3 7" xfId="22505" xr:uid="{00000000-0005-0000-0000-0000B1A90000}"/>
    <cellStyle name="Normal 4 3 8" xfId="22497" xr:uid="{00000000-0005-0000-0000-0000B2A90000}"/>
    <cellStyle name="Normal 4 3 9" xfId="45249" xr:uid="{00000000-0005-0000-0000-0000B3A90000}"/>
    <cellStyle name="Normal 4 4" xfId="3820" xr:uid="{00000000-0005-0000-0000-0000B4A90000}"/>
    <cellStyle name="Normal 4 4 2" xfId="8447" xr:uid="{00000000-0005-0000-0000-0000B5A90000}"/>
    <cellStyle name="Normal 4 4 2 2" xfId="22507" xr:uid="{00000000-0005-0000-0000-0000B6A90000}"/>
    <cellStyle name="Normal 4 4 3" xfId="22508" xr:uid="{00000000-0005-0000-0000-0000B7A90000}"/>
    <cellStyle name="Normal 4 4 4" xfId="22506" xr:uid="{00000000-0005-0000-0000-0000B8A90000}"/>
    <cellStyle name="Normal 4 5" xfId="3817" xr:uid="{00000000-0005-0000-0000-0000B9A90000}"/>
    <cellStyle name="Normal 4 5 2" xfId="10373" xr:uid="{00000000-0005-0000-0000-0000BAA90000}"/>
    <cellStyle name="Normal 4 5 2 2" xfId="22510" xr:uid="{00000000-0005-0000-0000-0000BBA90000}"/>
    <cellStyle name="Normal 4 5 3" xfId="22511" xr:uid="{00000000-0005-0000-0000-0000BCA90000}"/>
    <cellStyle name="Normal 4 5 4" xfId="22509" xr:uid="{00000000-0005-0000-0000-0000BDA90000}"/>
    <cellStyle name="Normal 4 6" xfId="7286" xr:uid="{00000000-0005-0000-0000-0000BEA90000}"/>
    <cellStyle name="Normal 4 6 2" xfId="22512" xr:uid="{00000000-0005-0000-0000-0000BFA90000}"/>
    <cellStyle name="Normal 4 7" xfId="7287" xr:uid="{00000000-0005-0000-0000-0000C0A90000}"/>
    <cellStyle name="Normal 4 7 2" xfId="22514" xr:uid="{00000000-0005-0000-0000-0000C1A90000}"/>
    <cellStyle name="Normal 4 7 3" xfId="22513" xr:uid="{00000000-0005-0000-0000-0000C2A90000}"/>
    <cellStyle name="Normal 4 8" xfId="7288" xr:uid="{00000000-0005-0000-0000-0000C3A90000}"/>
    <cellStyle name="Normal 4 8 2" xfId="22516" xr:uid="{00000000-0005-0000-0000-0000C4A90000}"/>
    <cellStyle name="Normal 4 8 3" xfId="22515" xr:uid="{00000000-0005-0000-0000-0000C5A90000}"/>
    <cellStyle name="Normal 4 9" xfId="7289" xr:uid="{00000000-0005-0000-0000-0000C6A90000}"/>
    <cellStyle name="Normal 4 9 2" xfId="22517" xr:uid="{00000000-0005-0000-0000-0000C7A90000}"/>
    <cellStyle name="Normal 40" xfId="11268" xr:uid="{00000000-0005-0000-0000-0000C8A90000}"/>
    <cellStyle name="Normal 40 2" xfId="15483" xr:uid="{00000000-0005-0000-0000-0000C9A90000}"/>
    <cellStyle name="Normal 41" xfId="11275" xr:uid="{00000000-0005-0000-0000-0000CAA90000}"/>
    <cellStyle name="Normal 41 2" xfId="15486" xr:uid="{00000000-0005-0000-0000-0000CBA90000}"/>
    <cellStyle name="Normal 41 3" xfId="52110" xr:uid="{00000000-0005-0000-0000-0000CCA90000}"/>
    <cellStyle name="Normal 42" xfId="11380" xr:uid="{00000000-0005-0000-0000-0000CDA90000}"/>
    <cellStyle name="Normal 42 2" xfId="15519" xr:uid="{00000000-0005-0000-0000-0000CEA90000}"/>
    <cellStyle name="Normal 43" xfId="11279" xr:uid="{00000000-0005-0000-0000-0000CFA90000}"/>
    <cellStyle name="Normal 43 2" xfId="15489" xr:uid="{00000000-0005-0000-0000-0000D0A90000}"/>
    <cellStyle name="Normal 44" xfId="11281" xr:uid="{00000000-0005-0000-0000-0000D1A90000}"/>
    <cellStyle name="Normal 44 2" xfId="15490" xr:uid="{00000000-0005-0000-0000-0000D2A90000}"/>
    <cellStyle name="Normal 45" xfId="11752" xr:uid="{00000000-0005-0000-0000-0000D3A90000}"/>
    <cellStyle name="Normal 45 2" xfId="15625" xr:uid="{00000000-0005-0000-0000-0000D4A90000}"/>
    <cellStyle name="Normal 46" xfId="11755" xr:uid="{00000000-0005-0000-0000-0000D5A90000}"/>
    <cellStyle name="Normal 46 2" xfId="15628" xr:uid="{00000000-0005-0000-0000-0000D6A90000}"/>
    <cellStyle name="Normal 47" xfId="11760" xr:uid="{00000000-0005-0000-0000-0000D7A90000}"/>
    <cellStyle name="Normal 47 2" xfId="15629" xr:uid="{00000000-0005-0000-0000-0000D8A90000}"/>
    <cellStyle name="Normal 48" xfId="11754" xr:uid="{00000000-0005-0000-0000-0000D9A90000}"/>
    <cellStyle name="Normal 48 2" xfId="15627" xr:uid="{00000000-0005-0000-0000-0000DAA90000}"/>
    <cellStyle name="Normal 49" xfId="11761" xr:uid="{00000000-0005-0000-0000-0000DBA90000}"/>
    <cellStyle name="Normal 49 2" xfId="15630" xr:uid="{00000000-0005-0000-0000-0000DCA90000}"/>
    <cellStyle name="Normal 5" xfId="738" xr:uid="{00000000-0005-0000-0000-0000DDA90000}"/>
    <cellStyle name="Normal 5 10" xfId="22519" xr:uid="{00000000-0005-0000-0000-0000DEA90000}"/>
    <cellStyle name="Normal 5 10 2" xfId="22520" xr:uid="{00000000-0005-0000-0000-0000DFA90000}"/>
    <cellStyle name="Normal 5 11" xfId="22521" xr:uid="{00000000-0005-0000-0000-0000E0A90000}"/>
    <cellStyle name="Normal 5 11 2" xfId="22522" xr:uid="{00000000-0005-0000-0000-0000E1A90000}"/>
    <cellStyle name="Normal 5 12" xfId="22523" xr:uid="{00000000-0005-0000-0000-0000E2A90000}"/>
    <cellStyle name="Normal 5 12 2" xfId="22524" xr:uid="{00000000-0005-0000-0000-0000E3A90000}"/>
    <cellStyle name="Normal 5 13" xfId="22525" xr:uid="{00000000-0005-0000-0000-0000E4A90000}"/>
    <cellStyle name="Normal 5 13 2" xfId="22526" xr:uid="{00000000-0005-0000-0000-0000E5A90000}"/>
    <cellStyle name="Normal 5 14" xfId="22527" xr:uid="{00000000-0005-0000-0000-0000E6A90000}"/>
    <cellStyle name="Normal 5 14 2" xfId="45251" xr:uid="{00000000-0005-0000-0000-0000E7A90000}"/>
    <cellStyle name="Normal 5 15" xfId="22528" xr:uid="{00000000-0005-0000-0000-0000E8A90000}"/>
    <cellStyle name="Normal 5 15 2" xfId="45252" xr:uid="{00000000-0005-0000-0000-0000E9A90000}"/>
    <cellStyle name="Normal 5 16" xfId="22518" xr:uid="{00000000-0005-0000-0000-0000EAA90000}"/>
    <cellStyle name="Normal 5 2" xfId="1632" xr:uid="{00000000-0005-0000-0000-0000EBA90000}"/>
    <cellStyle name="Normal 5 2 10" xfId="22529" xr:uid="{00000000-0005-0000-0000-0000ECA90000}"/>
    <cellStyle name="Normal 5 2 11" xfId="3821" xr:uid="{00000000-0005-0000-0000-0000EDA90000}"/>
    <cellStyle name="Normal 5 2 2" xfId="3822" xr:uid="{00000000-0005-0000-0000-0000EEA90000}"/>
    <cellStyle name="Normal 5 2 2 2" xfId="3823" xr:uid="{00000000-0005-0000-0000-0000EFA90000}"/>
    <cellStyle name="Normal 5 2 2 2 2" xfId="22532" xr:uid="{00000000-0005-0000-0000-0000F0A90000}"/>
    <cellStyle name="Normal 5 2 2 2 3" xfId="22533" xr:uid="{00000000-0005-0000-0000-0000F1A90000}"/>
    <cellStyle name="Normal 5 2 2 2 4" xfId="22531" xr:uid="{00000000-0005-0000-0000-0000F2A90000}"/>
    <cellStyle name="Normal 5 2 2 3" xfId="7290" xr:uid="{00000000-0005-0000-0000-0000F3A90000}"/>
    <cellStyle name="Normal 5 2 2 3 2" xfId="22535" xr:uid="{00000000-0005-0000-0000-0000F4A90000}"/>
    <cellStyle name="Normal 5 2 2 3 3" xfId="22536" xr:uid="{00000000-0005-0000-0000-0000F5A90000}"/>
    <cellStyle name="Normal 5 2 2 3 4" xfId="22534" xr:uid="{00000000-0005-0000-0000-0000F6A90000}"/>
    <cellStyle name="Normal 5 2 2 4" xfId="22537" xr:uid="{00000000-0005-0000-0000-0000F7A90000}"/>
    <cellStyle name="Normal 5 2 2 5" xfId="22538" xr:uid="{00000000-0005-0000-0000-0000F8A90000}"/>
    <cellStyle name="Normal 5 2 2 6" xfId="22530" xr:uid="{00000000-0005-0000-0000-0000F9A90000}"/>
    <cellStyle name="Normal 5 2 3" xfId="7291" xr:uid="{00000000-0005-0000-0000-0000FAA90000}"/>
    <cellStyle name="Normal 5 2 3 2" xfId="7292" xr:uid="{00000000-0005-0000-0000-0000FBA90000}"/>
    <cellStyle name="Normal 5 2 3 2 2" xfId="22541" xr:uid="{00000000-0005-0000-0000-0000FCA90000}"/>
    <cellStyle name="Normal 5 2 3 2 3" xfId="22540" xr:uid="{00000000-0005-0000-0000-0000FDA90000}"/>
    <cellStyle name="Normal 5 2 3 3" xfId="22542" xr:uid="{00000000-0005-0000-0000-0000FEA90000}"/>
    <cellStyle name="Normal 5 2 3 4" xfId="22539" xr:uid="{00000000-0005-0000-0000-0000FFA90000}"/>
    <cellStyle name="Normal 5 2 4" xfId="22543" xr:uid="{00000000-0005-0000-0000-000000AA0000}"/>
    <cellStyle name="Normal 5 2 4 2" xfId="22544" xr:uid="{00000000-0005-0000-0000-000001AA0000}"/>
    <cellStyle name="Normal 5 2 5" xfId="22545" xr:uid="{00000000-0005-0000-0000-000002AA0000}"/>
    <cellStyle name="Normal 5 2 5 2" xfId="22546" xr:uid="{00000000-0005-0000-0000-000003AA0000}"/>
    <cellStyle name="Normal 5 2 6" xfId="22547" xr:uid="{00000000-0005-0000-0000-000004AA0000}"/>
    <cellStyle name="Normal 5 2 6 2" xfId="22548" xr:uid="{00000000-0005-0000-0000-000005AA0000}"/>
    <cellStyle name="Normal 5 2 7" xfId="22549" xr:uid="{00000000-0005-0000-0000-000006AA0000}"/>
    <cellStyle name="Normal 5 2 7 2" xfId="22550" xr:uid="{00000000-0005-0000-0000-000007AA0000}"/>
    <cellStyle name="Normal 5 2 8" xfId="22551" xr:uid="{00000000-0005-0000-0000-000008AA0000}"/>
    <cellStyle name="Normal 5 2 8 2" xfId="45253" xr:uid="{00000000-0005-0000-0000-000009AA0000}"/>
    <cellStyle name="Normal 5 2 9" xfId="22552" xr:uid="{00000000-0005-0000-0000-00000AAA0000}"/>
    <cellStyle name="Normal 5 2 9 2" xfId="45254" xr:uid="{00000000-0005-0000-0000-00000BAA0000}"/>
    <cellStyle name="Normal 5 3" xfId="7293" xr:uid="{00000000-0005-0000-0000-00000CAA0000}"/>
    <cellStyle name="Normal 5 3 10" xfId="22553" xr:uid="{00000000-0005-0000-0000-00000DAA0000}"/>
    <cellStyle name="Normal 5 3 11" xfId="45255" xr:uid="{00000000-0005-0000-0000-00000EAA0000}"/>
    <cellStyle name="Normal 5 3 2" xfId="22554" xr:uid="{00000000-0005-0000-0000-00000FAA0000}"/>
    <cellStyle name="Normal 5 3 2 2" xfId="22555" xr:uid="{00000000-0005-0000-0000-000010AA0000}"/>
    <cellStyle name="Normal 5 3 2 2 2" xfId="22556" xr:uid="{00000000-0005-0000-0000-000011AA0000}"/>
    <cellStyle name="Normal 5 3 2 3" xfId="22557" xr:uid="{00000000-0005-0000-0000-000012AA0000}"/>
    <cellStyle name="Normal 5 3 2 3 2" xfId="22558" xr:uid="{00000000-0005-0000-0000-000013AA0000}"/>
    <cellStyle name="Normal 5 3 2 4" xfId="22559" xr:uid="{00000000-0005-0000-0000-000014AA0000}"/>
    <cellStyle name="Normal 5 3 3" xfId="22560" xr:uid="{00000000-0005-0000-0000-000015AA0000}"/>
    <cellStyle name="Normal 5 3 3 2" xfId="22561" xr:uid="{00000000-0005-0000-0000-000016AA0000}"/>
    <cellStyle name="Normal 5 3 4" xfId="22562" xr:uid="{00000000-0005-0000-0000-000017AA0000}"/>
    <cellStyle name="Normal 5 3 4 2" xfId="22563" xr:uid="{00000000-0005-0000-0000-000018AA0000}"/>
    <cellStyle name="Normal 5 3 5" xfId="22564" xr:uid="{00000000-0005-0000-0000-000019AA0000}"/>
    <cellStyle name="Normal 5 3 5 2" xfId="22565" xr:uid="{00000000-0005-0000-0000-00001AAA0000}"/>
    <cellStyle name="Normal 5 3 6" xfId="22566" xr:uid="{00000000-0005-0000-0000-00001BAA0000}"/>
    <cellStyle name="Normal 5 3 6 2" xfId="22567" xr:uid="{00000000-0005-0000-0000-00001CAA0000}"/>
    <cellStyle name="Normal 5 3 7" xfId="22568" xr:uid="{00000000-0005-0000-0000-00001DAA0000}"/>
    <cellStyle name="Normal 5 3 8" xfId="22569" xr:uid="{00000000-0005-0000-0000-00001EAA0000}"/>
    <cellStyle name="Normal 5 3 9" xfId="22570" xr:uid="{00000000-0005-0000-0000-00001FAA0000}"/>
    <cellStyle name="Normal 5 4" xfId="22571" xr:uid="{00000000-0005-0000-0000-000020AA0000}"/>
    <cellStyle name="Normal 5 4 2" xfId="22572" xr:uid="{00000000-0005-0000-0000-000021AA0000}"/>
    <cellStyle name="Normal 5 4 2 2" xfId="22573" xr:uid="{00000000-0005-0000-0000-000022AA0000}"/>
    <cellStyle name="Normal 5 4 2 2 2" xfId="22574" xr:uid="{00000000-0005-0000-0000-000023AA0000}"/>
    <cellStyle name="Normal 5 4 2 3" xfId="22575" xr:uid="{00000000-0005-0000-0000-000024AA0000}"/>
    <cellStyle name="Normal 5 4 2 3 2" xfId="22576" xr:uid="{00000000-0005-0000-0000-000025AA0000}"/>
    <cellStyle name="Normal 5 4 2 4" xfId="22577" xr:uid="{00000000-0005-0000-0000-000026AA0000}"/>
    <cellStyle name="Normal 5 4 3" xfId="22578" xr:uid="{00000000-0005-0000-0000-000027AA0000}"/>
    <cellStyle name="Normal 5 4 3 2" xfId="22579" xr:uid="{00000000-0005-0000-0000-000028AA0000}"/>
    <cellStyle name="Normal 5 4 4" xfId="22580" xr:uid="{00000000-0005-0000-0000-000029AA0000}"/>
    <cellStyle name="Normal 5 4 4 2" xfId="22581" xr:uid="{00000000-0005-0000-0000-00002AAA0000}"/>
    <cellStyle name="Normal 5 4 5" xfId="22582" xr:uid="{00000000-0005-0000-0000-00002BAA0000}"/>
    <cellStyle name="Normal 5 4 5 2" xfId="22583" xr:uid="{00000000-0005-0000-0000-00002CAA0000}"/>
    <cellStyle name="Normal 5 4 6" xfId="22584" xr:uid="{00000000-0005-0000-0000-00002DAA0000}"/>
    <cellStyle name="Normal 5 5" xfId="22585" xr:uid="{00000000-0005-0000-0000-00002EAA0000}"/>
    <cellStyle name="Normal 5 5 2" xfId="22586" xr:uid="{00000000-0005-0000-0000-00002FAA0000}"/>
    <cellStyle name="Normal 5 5 2 2" xfId="22587" xr:uid="{00000000-0005-0000-0000-000030AA0000}"/>
    <cellStyle name="Normal 5 5 2 2 2" xfId="22588" xr:uid="{00000000-0005-0000-0000-000031AA0000}"/>
    <cellStyle name="Normal 5 5 2 3" xfId="22589" xr:uid="{00000000-0005-0000-0000-000032AA0000}"/>
    <cellStyle name="Normal 5 5 2 3 2" xfId="22590" xr:uid="{00000000-0005-0000-0000-000033AA0000}"/>
    <cellStyle name="Normal 5 5 2 4" xfId="22591" xr:uid="{00000000-0005-0000-0000-000034AA0000}"/>
    <cellStyle name="Normal 5 5 3" xfId="22592" xr:uid="{00000000-0005-0000-0000-000035AA0000}"/>
    <cellStyle name="Normal 5 5 3 2" xfId="22593" xr:uid="{00000000-0005-0000-0000-000036AA0000}"/>
    <cellStyle name="Normal 5 5 4" xfId="22594" xr:uid="{00000000-0005-0000-0000-000037AA0000}"/>
    <cellStyle name="Normal 5 5 4 2" xfId="22595" xr:uid="{00000000-0005-0000-0000-000038AA0000}"/>
    <cellStyle name="Normal 5 5 5" xfId="22596" xr:uid="{00000000-0005-0000-0000-000039AA0000}"/>
    <cellStyle name="Normal 5 5 5 2" xfId="22597" xr:uid="{00000000-0005-0000-0000-00003AAA0000}"/>
    <cellStyle name="Normal 5 5 6" xfId="22598" xr:uid="{00000000-0005-0000-0000-00003BAA0000}"/>
    <cellStyle name="Normal 5 6" xfId="22599" xr:uid="{00000000-0005-0000-0000-00003CAA0000}"/>
    <cellStyle name="Normal 5 6 2" xfId="22600" xr:uid="{00000000-0005-0000-0000-00003DAA0000}"/>
    <cellStyle name="Normal 5 6 2 2" xfId="22601" xr:uid="{00000000-0005-0000-0000-00003EAA0000}"/>
    <cellStyle name="Normal 5 6 2 2 2" xfId="22602" xr:uid="{00000000-0005-0000-0000-00003FAA0000}"/>
    <cellStyle name="Normal 5 6 2 3" xfId="22603" xr:uid="{00000000-0005-0000-0000-000040AA0000}"/>
    <cellStyle name="Normal 5 6 2 3 2" xfId="22604" xr:uid="{00000000-0005-0000-0000-000041AA0000}"/>
    <cellStyle name="Normal 5 6 2 4" xfId="22605" xr:uid="{00000000-0005-0000-0000-000042AA0000}"/>
    <cellStyle name="Normal 5 6 3" xfId="22606" xr:uid="{00000000-0005-0000-0000-000043AA0000}"/>
    <cellStyle name="Normal 5 6 3 2" xfId="22607" xr:uid="{00000000-0005-0000-0000-000044AA0000}"/>
    <cellStyle name="Normal 5 6 4" xfId="22608" xr:uid="{00000000-0005-0000-0000-000045AA0000}"/>
    <cellStyle name="Normal 5 6 4 2" xfId="22609" xr:uid="{00000000-0005-0000-0000-000046AA0000}"/>
    <cellStyle name="Normal 5 6 5" xfId="22610" xr:uid="{00000000-0005-0000-0000-000047AA0000}"/>
    <cellStyle name="Normal 5 6 5 2" xfId="22611" xr:uid="{00000000-0005-0000-0000-000048AA0000}"/>
    <cellStyle name="Normal 5 6 6" xfId="22612" xr:uid="{00000000-0005-0000-0000-000049AA0000}"/>
    <cellStyle name="Normal 5 7" xfId="22613" xr:uid="{00000000-0005-0000-0000-00004AAA0000}"/>
    <cellStyle name="Normal 5 7 2" xfId="22614" xr:uid="{00000000-0005-0000-0000-00004BAA0000}"/>
    <cellStyle name="Normal 5 7 2 2" xfId="22615" xr:uid="{00000000-0005-0000-0000-00004CAA0000}"/>
    <cellStyle name="Normal 5 7 2 2 2" xfId="22616" xr:uid="{00000000-0005-0000-0000-00004DAA0000}"/>
    <cellStyle name="Normal 5 7 2 3" xfId="22617" xr:uid="{00000000-0005-0000-0000-00004EAA0000}"/>
    <cellStyle name="Normal 5 7 2 3 2" xfId="22618" xr:uid="{00000000-0005-0000-0000-00004FAA0000}"/>
    <cellStyle name="Normal 5 7 2 4" xfId="22619" xr:uid="{00000000-0005-0000-0000-000050AA0000}"/>
    <cellStyle name="Normal 5 7 3" xfId="22620" xr:uid="{00000000-0005-0000-0000-000051AA0000}"/>
    <cellStyle name="Normal 5 7 3 2" xfId="22621" xr:uid="{00000000-0005-0000-0000-000052AA0000}"/>
    <cellStyle name="Normal 5 7 4" xfId="22622" xr:uid="{00000000-0005-0000-0000-000053AA0000}"/>
    <cellStyle name="Normal 5 7 4 2" xfId="22623" xr:uid="{00000000-0005-0000-0000-000054AA0000}"/>
    <cellStyle name="Normal 5 7 5" xfId="22624" xr:uid="{00000000-0005-0000-0000-000055AA0000}"/>
    <cellStyle name="Normal 5 7 5 2" xfId="22625" xr:uid="{00000000-0005-0000-0000-000056AA0000}"/>
    <cellStyle name="Normal 5 7 6" xfId="22626" xr:uid="{00000000-0005-0000-0000-000057AA0000}"/>
    <cellStyle name="Normal 5 8" xfId="22627" xr:uid="{00000000-0005-0000-0000-000058AA0000}"/>
    <cellStyle name="Normal 5 8 2" xfId="22628" xr:uid="{00000000-0005-0000-0000-000059AA0000}"/>
    <cellStyle name="Normal 5 8 2 2" xfId="22629" xr:uid="{00000000-0005-0000-0000-00005AAA0000}"/>
    <cellStyle name="Normal 5 8 3" xfId="22630" xr:uid="{00000000-0005-0000-0000-00005BAA0000}"/>
    <cellStyle name="Normal 5 8 3 2" xfId="22631" xr:uid="{00000000-0005-0000-0000-00005CAA0000}"/>
    <cellStyle name="Normal 5 8 4" xfId="22632" xr:uid="{00000000-0005-0000-0000-00005DAA0000}"/>
    <cellStyle name="Normal 5 9" xfId="22633" xr:uid="{00000000-0005-0000-0000-00005EAA0000}"/>
    <cellStyle name="Normal 5 9 2" xfId="22634" xr:uid="{00000000-0005-0000-0000-00005FAA0000}"/>
    <cellStyle name="Normal 5 9 2 2" xfId="22635" xr:uid="{00000000-0005-0000-0000-000060AA0000}"/>
    <cellStyle name="Normal 5 9 3" xfId="22636" xr:uid="{00000000-0005-0000-0000-000061AA0000}"/>
    <cellStyle name="Normal 50" xfId="11867" xr:uid="{00000000-0005-0000-0000-000062AA0000}"/>
    <cellStyle name="Normal 50 2" xfId="15664" xr:uid="{00000000-0005-0000-0000-000063AA0000}"/>
    <cellStyle name="Normal 51" xfId="11766" xr:uid="{00000000-0005-0000-0000-000064AA0000}"/>
    <cellStyle name="Normal 51 2" xfId="15634" xr:uid="{00000000-0005-0000-0000-000065AA0000}"/>
    <cellStyle name="Normal 52" xfId="11768" xr:uid="{00000000-0005-0000-0000-000066AA0000}"/>
    <cellStyle name="Normal 52 2" xfId="15635" xr:uid="{00000000-0005-0000-0000-000067AA0000}"/>
    <cellStyle name="Normal 53" xfId="11753" xr:uid="{00000000-0005-0000-0000-000068AA0000}"/>
    <cellStyle name="Normal 53 2" xfId="15626" xr:uid="{00000000-0005-0000-0000-000069AA0000}"/>
    <cellStyle name="Normal 54" xfId="11762" xr:uid="{00000000-0005-0000-0000-00006AAA0000}"/>
    <cellStyle name="Normal 54 2" xfId="15631" xr:uid="{00000000-0005-0000-0000-00006BAA0000}"/>
    <cellStyle name="Normal 55" xfId="12190" xr:uid="{00000000-0005-0000-0000-00006CAA0000}"/>
    <cellStyle name="Normal 55 2" xfId="15755" xr:uid="{00000000-0005-0000-0000-00006DAA0000}"/>
    <cellStyle name="Normal 56" xfId="12241" xr:uid="{00000000-0005-0000-0000-00006EAA0000}"/>
    <cellStyle name="Normal 56 2" xfId="15772" xr:uid="{00000000-0005-0000-0000-00006FAA0000}"/>
    <cellStyle name="Normal 57" xfId="12240" xr:uid="{00000000-0005-0000-0000-000070AA0000}"/>
    <cellStyle name="Normal 57 2" xfId="15771" xr:uid="{00000000-0005-0000-0000-000071AA0000}"/>
    <cellStyle name="Normal 58" xfId="6725" xr:uid="{00000000-0005-0000-0000-000072AA0000}"/>
    <cellStyle name="Normal 58 2" xfId="44020" xr:uid="{00000000-0005-0000-0000-000073AA0000}"/>
    <cellStyle name="Normal 59" xfId="44535" xr:uid="{00000000-0005-0000-0000-000074AA0000}"/>
    <cellStyle name="Normal 6" xfId="739" xr:uid="{00000000-0005-0000-0000-000075AA0000}"/>
    <cellStyle name="Normal 6 10" xfId="6733" xr:uid="{00000000-0005-0000-0000-000076AA0000}"/>
    <cellStyle name="Normal 6 10 2" xfId="22638" xr:uid="{00000000-0005-0000-0000-000077AA0000}"/>
    <cellStyle name="Normal 6 10 3" xfId="22637" xr:uid="{00000000-0005-0000-0000-000078AA0000}"/>
    <cellStyle name="Normal 6 11" xfId="22639" xr:uid="{00000000-0005-0000-0000-000079AA0000}"/>
    <cellStyle name="Normal 6 11 2" xfId="22640" xr:uid="{00000000-0005-0000-0000-00007AAA0000}"/>
    <cellStyle name="Normal 6 12" xfId="22641" xr:uid="{00000000-0005-0000-0000-00007BAA0000}"/>
    <cellStyle name="Normal 6 12 2" xfId="22642" xr:uid="{00000000-0005-0000-0000-00007CAA0000}"/>
    <cellStyle name="Normal 6 13" xfId="22643" xr:uid="{00000000-0005-0000-0000-00007DAA0000}"/>
    <cellStyle name="Normal 6 13 2" xfId="22644" xr:uid="{00000000-0005-0000-0000-00007EAA0000}"/>
    <cellStyle name="Normal 6 14" xfId="22645" xr:uid="{00000000-0005-0000-0000-00007FAA0000}"/>
    <cellStyle name="Normal 6 15" xfId="22646" xr:uid="{00000000-0005-0000-0000-000080AA0000}"/>
    <cellStyle name="Normal 6 16" xfId="13288" xr:uid="{00000000-0005-0000-0000-000081AA0000}"/>
    <cellStyle name="Normal 6 2" xfId="1634" xr:uid="{00000000-0005-0000-0000-000082AA0000}"/>
    <cellStyle name="Normal 6 2 10" xfId="22647" xr:uid="{00000000-0005-0000-0000-000083AA0000}"/>
    <cellStyle name="Normal 6 2 10 2" xfId="45256" xr:uid="{00000000-0005-0000-0000-000084AA0000}"/>
    <cellStyle name="Normal 6 2 11" xfId="13289" xr:uid="{00000000-0005-0000-0000-000085AA0000}"/>
    <cellStyle name="Normal 6 2 12" xfId="2693" xr:uid="{00000000-0005-0000-0000-000086AA0000}"/>
    <cellStyle name="Normal 6 2 2" xfId="4665" xr:uid="{00000000-0005-0000-0000-000087AA0000}"/>
    <cellStyle name="Normal 6 2 2 2" xfId="6113" xr:uid="{00000000-0005-0000-0000-000088AA0000}"/>
    <cellStyle name="Normal 6 2 2 2 2" xfId="6433" xr:uid="{00000000-0005-0000-0000-000089AA0000}"/>
    <cellStyle name="Normal 6 2 2 2 2 2" xfId="9067" xr:uid="{00000000-0005-0000-0000-00008AAA0000}"/>
    <cellStyle name="Normal 6 2 2 2 2 2 2" xfId="43075" xr:uid="{00000000-0005-0000-0000-00008BAA0000}"/>
    <cellStyle name="Normal 6 2 2 2 2 3" xfId="15199" xr:uid="{00000000-0005-0000-0000-00008CAA0000}"/>
    <cellStyle name="Normal 6 2 2 2 3" xfId="8766" xr:uid="{00000000-0005-0000-0000-00008DAA0000}"/>
    <cellStyle name="Normal 6 2 2 2 3 2" xfId="28716" xr:uid="{00000000-0005-0000-0000-00008EAA0000}"/>
    <cellStyle name="Normal 6 2 2 2 4" xfId="15050" xr:uid="{00000000-0005-0000-0000-00008FAA0000}"/>
    <cellStyle name="Normal 6 2 2 3" xfId="6193" xr:uid="{00000000-0005-0000-0000-000090AA0000}"/>
    <cellStyle name="Normal 6 2 2 3 2" xfId="6513" xr:uid="{00000000-0005-0000-0000-000091AA0000}"/>
    <cellStyle name="Normal 6 2 2 3 2 2" xfId="9146" xr:uid="{00000000-0005-0000-0000-000092AA0000}"/>
    <cellStyle name="Normal 6 2 2 3 2 2 2" xfId="43307" xr:uid="{00000000-0005-0000-0000-000093AA0000}"/>
    <cellStyle name="Normal 6 2 2 3 2 3" xfId="15240" xr:uid="{00000000-0005-0000-0000-000094AA0000}"/>
    <cellStyle name="Normal 6 2 2 3 3" xfId="8838" xr:uid="{00000000-0005-0000-0000-000095AA0000}"/>
    <cellStyle name="Normal 6 2 2 3 3 2" xfId="28576" xr:uid="{00000000-0005-0000-0000-000096AA0000}"/>
    <cellStyle name="Normal 6 2 2 3 4" xfId="15084" xr:uid="{00000000-0005-0000-0000-000097AA0000}"/>
    <cellStyle name="Normal 6 2 2 4" xfId="6273" xr:uid="{00000000-0005-0000-0000-000098AA0000}"/>
    <cellStyle name="Normal 6 2 2 4 2" xfId="6593" xr:uid="{00000000-0005-0000-0000-000099AA0000}"/>
    <cellStyle name="Normal 6 2 2 4 2 2" xfId="9226" xr:uid="{00000000-0005-0000-0000-00009AAA0000}"/>
    <cellStyle name="Normal 6 2 2 4 2 2 2" xfId="20758" xr:uid="{00000000-0005-0000-0000-00009BAA0000}"/>
    <cellStyle name="Normal 6 2 2 4 2 3" xfId="15282" xr:uid="{00000000-0005-0000-0000-00009CAA0000}"/>
    <cellStyle name="Normal 6 2 2 4 3" xfId="8913" xr:uid="{00000000-0005-0000-0000-00009DAA0000}"/>
    <cellStyle name="Normal 6 2 2 4 3 2" xfId="42614" xr:uid="{00000000-0005-0000-0000-00009EAA0000}"/>
    <cellStyle name="Normal 6 2 2 4 4" xfId="15121" xr:uid="{00000000-0005-0000-0000-00009FAA0000}"/>
    <cellStyle name="Normal 6 2 2 5" xfId="6353" xr:uid="{00000000-0005-0000-0000-0000A0AA0000}"/>
    <cellStyle name="Normal 6 2 2 5 2" xfId="8992" xr:uid="{00000000-0005-0000-0000-0000A1AA0000}"/>
    <cellStyle name="Normal 6 2 2 5 2 2" xfId="42951" xr:uid="{00000000-0005-0000-0000-0000A2AA0000}"/>
    <cellStyle name="Normal 6 2 2 5 3" xfId="15162" xr:uid="{00000000-0005-0000-0000-0000A3AA0000}"/>
    <cellStyle name="Normal 6 2 2 6" xfId="6673" xr:uid="{00000000-0005-0000-0000-0000A4AA0000}"/>
    <cellStyle name="Normal 6 2 2 6 2" xfId="9306" xr:uid="{00000000-0005-0000-0000-0000A5AA0000}"/>
    <cellStyle name="Normal 6 2 2 6 2 2" xfId="43364" xr:uid="{00000000-0005-0000-0000-0000A6AA0000}"/>
    <cellStyle name="Normal 6 2 2 6 3" xfId="15324" xr:uid="{00000000-0005-0000-0000-0000A7AA0000}"/>
    <cellStyle name="Normal 6 2 2 7" xfId="7794" xr:uid="{00000000-0005-0000-0000-0000A8AA0000}"/>
    <cellStyle name="Normal 6 2 2 7 2" xfId="14429" xr:uid="{00000000-0005-0000-0000-0000A9AA0000}"/>
    <cellStyle name="Normal 6 2 2 8" xfId="7294" xr:uid="{00000000-0005-0000-0000-0000AAAA0000}"/>
    <cellStyle name="Normal 6 2 2 9" xfId="13290" xr:uid="{00000000-0005-0000-0000-0000ABAA0000}"/>
    <cellStyle name="Normal 6 2 3" xfId="3825" xr:uid="{00000000-0005-0000-0000-0000ACAA0000}"/>
    <cellStyle name="Normal 6 2 3 2" xfId="7296" xr:uid="{00000000-0005-0000-0000-0000ADAA0000}"/>
    <cellStyle name="Normal 6 2 3 2 2" xfId="10374" xr:uid="{00000000-0005-0000-0000-0000AEAA0000}"/>
    <cellStyle name="Normal 6 2 3 2 2 2" xfId="22648" xr:uid="{00000000-0005-0000-0000-0000AFAA0000}"/>
    <cellStyle name="Normal 6 2 3 2 3" xfId="14134" xr:uid="{00000000-0005-0000-0000-0000B0AA0000}"/>
    <cellStyle name="Normal 6 2 3 3" xfId="7410" xr:uid="{00000000-0005-0000-0000-0000B1AA0000}"/>
    <cellStyle name="Normal 6 2 3 3 2" xfId="22649" xr:uid="{00000000-0005-0000-0000-0000B2AA0000}"/>
    <cellStyle name="Normal 6 2 3 4" xfId="7295" xr:uid="{00000000-0005-0000-0000-0000B3AA0000}"/>
    <cellStyle name="Normal 6 2 3 4 2" xfId="14133" xr:uid="{00000000-0005-0000-0000-0000B4AA0000}"/>
    <cellStyle name="Normal 6 2 4" xfId="5866" xr:uid="{00000000-0005-0000-0000-0000B5AA0000}"/>
    <cellStyle name="Normal 6 2 4 2" xfId="6415" xr:uid="{00000000-0005-0000-0000-0000B6AA0000}"/>
    <cellStyle name="Normal 6 2 4 2 2" xfId="9053" xr:uid="{00000000-0005-0000-0000-0000B7AA0000}"/>
    <cellStyle name="Normal 6 2 4 2 2 2" xfId="21340" xr:uid="{00000000-0005-0000-0000-0000B8AA0000}"/>
    <cellStyle name="Normal 6 2 4 2 3" xfId="15187" xr:uid="{00000000-0005-0000-0000-0000B9AA0000}"/>
    <cellStyle name="Normal 6 2 4 3" xfId="7297" xr:uid="{00000000-0005-0000-0000-0000BAAA0000}"/>
    <cellStyle name="Normal 6 2 4 3 2" xfId="43974" xr:uid="{00000000-0005-0000-0000-0000BBAA0000}"/>
    <cellStyle name="Normal 6 2 4 4" xfId="14135" xr:uid="{00000000-0005-0000-0000-0000BCAA0000}"/>
    <cellStyle name="Normal 6 2 5" xfId="6175" xr:uid="{00000000-0005-0000-0000-0000BDAA0000}"/>
    <cellStyle name="Normal 6 2 5 2" xfId="6495" xr:uid="{00000000-0005-0000-0000-0000BEAA0000}"/>
    <cellStyle name="Normal 6 2 5 2 2" xfId="9128" xr:uid="{00000000-0005-0000-0000-0000BFAA0000}"/>
    <cellStyle name="Normal 6 2 5 2 2 2" xfId="21328" xr:uid="{00000000-0005-0000-0000-0000C0AA0000}"/>
    <cellStyle name="Normal 6 2 5 2 3" xfId="15224" xr:uid="{00000000-0005-0000-0000-0000C1AA0000}"/>
    <cellStyle name="Normal 6 2 5 3" xfId="8825" xr:uid="{00000000-0005-0000-0000-0000C2AA0000}"/>
    <cellStyle name="Normal 6 2 5 3 2" xfId="43449" xr:uid="{00000000-0005-0000-0000-0000C3AA0000}"/>
    <cellStyle name="Normal 6 2 5 4" xfId="15073" xr:uid="{00000000-0005-0000-0000-0000C4AA0000}"/>
    <cellStyle name="Normal 6 2 6" xfId="6255" xr:uid="{00000000-0005-0000-0000-0000C5AA0000}"/>
    <cellStyle name="Normal 6 2 6 2" xfId="6575" xr:uid="{00000000-0005-0000-0000-0000C6AA0000}"/>
    <cellStyle name="Normal 6 2 6 2 2" xfId="9208" xr:uid="{00000000-0005-0000-0000-0000C7AA0000}"/>
    <cellStyle name="Normal 6 2 6 2 2 2" xfId="44684" xr:uid="{00000000-0005-0000-0000-0000C8AA0000}"/>
    <cellStyle name="Normal 6 2 6 2 3" xfId="15266" xr:uid="{00000000-0005-0000-0000-0000C9AA0000}"/>
    <cellStyle name="Normal 6 2 6 3" xfId="8897" xr:uid="{00000000-0005-0000-0000-0000CAAA0000}"/>
    <cellStyle name="Normal 6 2 6 3 2" xfId="21352" xr:uid="{00000000-0005-0000-0000-0000CBAA0000}"/>
    <cellStyle name="Normal 6 2 6 4" xfId="15107" xr:uid="{00000000-0005-0000-0000-0000CCAA0000}"/>
    <cellStyle name="Normal 6 2 7" xfId="6335" xr:uid="{00000000-0005-0000-0000-0000CDAA0000}"/>
    <cellStyle name="Normal 6 2 7 2" xfId="8974" xr:uid="{00000000-0005-0000-0000-0000CEAA0000}"/>
    <cellStyle name="Normal 6 2 7 2 2" xfId="22650" xr:uid="{00000000-0005-0000-0000-0000CFAA0000}"/>
    <cellStyle name="Normal 6 2 7 3" xfId="15146" xr:uid="{00000000-0005-0000-0000-0000D0AA0000}"/>
    <cellStyle name="Normal 6 2 8" xfId="6655" xr:uid="{00000000-0005-0000-0000-0000D1AA0000}"/>
    <cellStyle name="Normal 6 2 8 2" xfId="9288" xr:uid="{00000000-0005-0000-0000-0000D2AA0000}"/>
    <cellStyle name="Normal 6 2 8 2 2" xfId="20491" xr:uid="{00000000-0005-0000-0000-0000D3AA0000}"/>
    <cellStyle name="Normal 6 2 8 3" xfId="15308" xr:uid="{00000000-0005-0000-0000-0000D4AA0000}"/>
    <cellStyle name="Normal 6 2 9" xfId="22651" xr:uid="{00000000-0005-0000-0000-0000D5AA0000}"/>
    <cellStyle name="Normal 6 3" xfId="1635" xr:uid="{00000000-0005-0000-0000-0000D6AA0000}"/>
    <cellStyle name="Normal 6 3 10" xfId="13291" xr:uid="{00000000-0005-0000-0000-0000D7AA0000}"/>
    <cellStyle name="Normal 6 3 11" xfId="3826" xr:uid="{00000000-0005-0000-0000-0000D8AA0000}"/>
    <cellStyle name="Normal 6 3 2" xfId="5984" xr:uid="{00000000-0005-0000-0000-0000D9AA0000}"/>
    <cellStyle name="Normal 6 3 2 2" xfId="6426" xr:uid="{00000000-0005-0000-0000-0000DAAA0000}"/>
    <cellStyle name="Normal 6 3 2 2 2" xfId="7300" xr:uid="{00000000-0005-0000-0000-0000DBAA0000}"/>
    <cellStyle name="Normal 6 3 2 2 2 2" xfId="14138" xr:uid="{00000000-0005-0000-0000-0000DCAA0000}"/>
    <cellStyle name="Normal 6 3 2 2 3" xfId="7299" xr:uid="{00000000-0005-0000-0000-0000DDAA0000}"/>
    <cellStyle name="Normal 6 3 2 2 3 2" xfId="44032" xr:uid="{00000000-0005-0000-0000-0000DEAA0000}"/>
    <cellStyle name="Normal 6 3 2 2 4" xfId="14137" xr:uid="{00000000-0005-0000-0000-0000DFAA0000}"/>
    <cellStyle name="Normal 6 3 2 3" xfId="7301" xr:uid="{00000000-0005-0000-0000-0000E0AA0000}"/>
    <cellStyle name="Normal 6 3 2 3 2" xfId="22652" xr:uid="{00000000-0005-0000-0000-0000E1AA0000}"/>
    <cellStyle name="Normal 6 3 2 3 3" xfId="14139" xr:uid="{00000000-0005-0000-0000-0000E2AA0000}"/>
    <cellStyle name="Normal 6 3 2 4" xfId="7298" xr:uid="{00000000-0005-0000-0000-0000E3AA0000}"/>
    <cellStyle name="Normal 6 3 2 4 2" xfId="22653" xr:uid="{00000000-0005-0000-0000-0000E4AA0000}"/>
    <cellStyle name="Normal 6 3 2 5" xfId="22654" xr:uid="{00000000-0005-0000-0000-0000E5AA0000}"/>
    <cellStyle name="Normal 6 3 2 6" xfId="14136" xr:uid="{00000000-0005-0000-0000-0000E6AA0000}"/>
    <cellStyle name="Normal 6 3 3" xfId="6186" xr:uid="{00000000-0005-0000-0000-0000E7AA0000}"/>
    <cellStyle name="Normal 6 3 3 2" xfId="6506" xr:uid="{00000000-0005-0000-0000-0000E8AA0000}"/>
    <cellStyle name="Normal 6 3 3 2 2" xfId="9139" xr:uid="{00000000-0005-0000-0000-0000E9AA0000}"/>
    <cellStyle name="Normal 6 3 3 2 2 2" xfId="42646" xr:uid="{00000000-0005-0000-0000-0000EAAA0000}"/>
    <cellStyle name="Normal 6 3 3 2 3" xfId="15234" xr:uid="{00000000-0005-0000-0000-0000EBAA0000}"/>
    <cellStyle name="Normal 6 3 3 3" xfId="8448" xr:uid="{00000000-0005-0000-0000-0000ECAA0000}"/>
    <cellStyle name="Normal 6 3 3 3 2" xfId="21385" xr:uid="{00000000-0005-0000-0000-0000EDAA0000}"/>
    <cellStyle name="Normal 6 3 3 4" xfId="14857" xr:uid="{00000000-0005-0000-0000-0000EEAA0000}"/>
    <cellStyle name="Normal 6 3 4" xfId="6266" xr:uid="{00000000-0005-0000-0000-0000EFAA0000}"/>
    <cellStyle name="Normal 6 3 4 2" xfId="6586" xr:uid="{00000000-0005-0000-0000-0000F0AA0000}"/>
    <cellStyle name="Normal 6 3 4 2 2" xfId="9219" xr:uid="{00000000-0005-0000-0000-0000F1AA0000}"/>
    <cellStyle name="Normal 6 3 4 2 2 2" xfId="21321" xr:uid="{00000000-0005-0000-0000-0000F2AA0000}"/>
    <cellStyle name="Normal 6 3 4 2 3" xfId="15276" xr:uid="{00000000-0005-0000-0000-0000F3AA0000}"/>
    <cellStyle name="Normal 6 3 4 3" xfId="8906" xr:uid="{00000000-0005-0000-0000-0000F4AA0000}"/>
    <cellStyle name="Normal 6 3 4 3 2" xfId="43603" xr:uid="{00000000-0005-0000-0000-0000F5AA0000}"/>
    <cellStyle name="Normal 6 3 4 4" xfId="15115" xr:uid="{00000000-0005-0000-0000-0000F6AA0000}"/>
    <cellStyle name="Normal 6 3 5" xfId="6346" xr:uid="{00000000-0005-0000-0000-0000F7AA0000}"/>
    <cellStyle name="Normal 6 3 5 2" xfId="8985" xr:uid="{00000000-0005-0000-0000-0000F8AA0000}"/>
    <cellStyle name="Normal 6 3 5 2 2" xfId="22655" xr:uid="{00000000-0005-0000-0000-0000F9AA0000}"/>
    <cellStyle name="Normal 6 3 5 3" xfId="15156" xr:uid="{00000000-0005-0000-0000-0000FAAA0000}"/>
    <cellStyle name="Normal 6 3 6" xfId="6666" xr:uid="{00000000-0005-0000-0000-0000FBAA0000}"/>
    <cellStyle name="Normal 6 3 6 2" xfId="9299" xr:uid="{00000000-0005-0000-0000-0000FCAA0000}"/>
    <cellStyle name="Normal 6 3 6 2 2" xfId="22656" xr:uid="{00000000-0005-0000-0000-0000FDAA0000}"/>
    <cellStyle name="Normal 6 3 6 3" xfId="15318" xr:uid="{00000000-0005-0000-0000-0000FEAA0000}"/>
    <cellStyle name="Normal 6 3 7" xfId="6734" xr:uid="{00000000-0005-0000-0000-0000FFAA0000}"/>
    <cellStyle name="Normal 6 3 7 2" xfId="22658" xr:uid="{00000000-0005-0000-0000-000000AB0000}"/>
    <cellStyle name="Normal 6 3 7 3" xfId="22657" xr:uid="{00000000-0005-0000-0000-000001AB0000}"/>
    <cellStyle name="Normal 6 3 8" xfId="22659" xr:uid="{00000000-0005-0000-0000-000002AB0000}"/>
    <cellStyle name="Normal 6 3 9" xfId="22660" xr:uid="{00000000-0005-0000-0000-000003AB0000}"/>
    <cellStyle name="Normal 6 4" xfId="1633" xr:uid="{00000000-0005-0000-0000-000004AB0000}"/>
    <cellStyle name="Normal 6 4 10" xfId="3824" xr:uid="{00000000-0005-0000-0000-000005AB0000}"/>
    <cellStyle name="Normal 6 4 2" xfId="5983" xr:uid="{00000000-0005-0000-0000-000006AB0000}"/>
    <cellStyle name="Normal 6 4 2 2" xfId="6425" xr:uid="{00000000-0005-0000-0000-000007AB0000}"/>
    <cellStyle name="Normal 6 4 2 2 2" xfId="9060" xr:uid="{00000000-0005-0000-0000-000008AB0000}"/>
    <cellStyle name="Normal 6 4 2 2 2 2" xfId="22661" xr:uid="{00000000-0005-0000-0000-000009AB0000}"/>
    <cellStyle name="Normal 6 4 2 2 3" xfId="15193" xr:uid="{00000000-0005-0000-0000-00000AAB0000}"/>
    <cellStyle name="Normal 6 4 2 3" xfId="7303" xr:uid="{00000000-0005-0000-0000-00000BAB0000}"/>
    <cellStyle name="Normal 6 4 2 3 2" xfId="22663" xr:uid="{00000000-0005-0000-0000-00000CAB0000}"/>
    <cellStyle name="Normal 6 4 2 3 3" xfId="22662" xr:uid="{00000000-0005-0000-0000-00000DAB0000}"/>
    <cellStyle name="Normal 6 4 2 4" xfId="22664" xr:uid="{00000000-0005-0000-0000-00000EAB0000}"/>
    <cellStyle name="Normal 6 4 2 5" xfId="14140" xr:uid="{00000000-0005-0000-0000-00000FAB0000}"/>
    <cellStyle name="Normal 6 4 3" xfId="6185" xr:uid="{00000000-0005-0000-0000-000010AB0000}"/>
    <cellStyle name="Normal 6 4 3 2" xfId="6505" xr:uid="{00000000-0005-0000-0000-000011AB0000}"/>
    <cellStyle name="Normal 6 4 3 2 2" xfId="9138" xr:uid="{00000000-0005-0000-0000-000012AB0000}"/>
    <cellStyle name="Normal 6 4 3 2 2 2" xfId="44781" xr:uid="{00000000-0005-0000-0000-000013AB0000}"/>
    <cellStyle name="Normal 6 4 3 2 3" xfId="15233" xr:uid="{00000000-0005-0000-0000-000014AB0000}"/>
    <cellStyle name="Normal 6 4 3 3" xfId="8449" xr:uid="{00000000-0005-0000-0000-000015AB0000}"/>
    <cellStyle name="Normal 6 4 3 3 2" xfId="43807" xr:uid="{00000000-0005-0000-0000-000016AB0000}"/>
    <cellStyle name="Normal 6 4 3 4" xfId="14858" xr:uid="{00000000-0005-0000-0000-000017AB0000}"/>
    <cellStyle name="Normal 6 4 4" xfId="6265" xr:uid="{00000000-0005-0000-0000-000018AB0000}"/>
    <cellStyle name="Normal 6 4 4 2" xfId="6585" xr:uid="{00000000-0005-0000-0000-000019AB0000}"/>
    <cellStyle name="Normal 6 4 4 2 2" xfId="9218" xr:uid="{00000000-0005-0000-0000-00001AAB0000}"/>
    <cellStyle name="Normal 6 4 4 2 2 2" xfId="42654" xr:uid="{00000000-0005-0000-0000-00001BAB0000}"/>
    <cellStyle name="Normal 6 4 4 2 3" xfId="15275" xr:uid="{00000000-0005-0000-0000-00001CAB0000}"/>
    <cellStyle name="Normal 6 4 4 3" xfId="8905" xr:uid="{00000000-0005-0000-0000-00001DAB0000}"/>
    <cellStyle name="Normal 6 4 4 3 2" xfId="44043" xr:uid="{00000000-0005-0000-0000-00001EAB0000}"/>
    <cellStyle name="Normal 6 4 4 4" xfId="15114" xr:uid="{00000000-0005-0000-0000-00001FAB0000}"/>
    <cellStyle name="Normal 6 4 5" xfId="6345" xr:uid="{00000000-0005-0000-0000-000020AB0000}"/>
    <cellStyle name="Normal 6 4 5 2" xfId="8984" xr:uid="{00000000-0005-0000-0000-000021AB0000}"/>
    <cellStyle name="Normal 6 4 5 2 2" xfId="22665" xr:uid="{00000000-0005-0000-0000-000022AB0000}"/>
    <cellStyle name="Normal 6 4 5 3" xfId="15155" xr:uid="{00000000-0005-0000-0000-000023AB0000}"/>
    <cellStyle name="Normal 6 4 6" xfId="6665" xr:uid="{00000000-0005-0000-0000-000024AB0000}"/>
    <cellStyle name="Normal 6 4 6 2" xfId="9298" xr:uid="{00000000-0005-0000-0000-000025AB0000}"/>
    <cellStyle name="Normal 6 4 6 2 2" xfId="22666" xr:uid="{00000000-0005-0000-0000-000026AB0000}"/>
    <cellStyle name="Normal 6 4 6 3" xfId="15317" xr:uid="{00000000-0005-0000-0000-000027AB0000}"/>
    <cellStyle name="Normal 6 4 7" xfId="7302" xr:uid="{00000000-0005-0000-0000-000028AB0000}"/>
    <cellStyle name="Normal 6 4 7 2" xfId="22667" xr:uid="{00000000-0005-0000-0000-000029AB0000}"/>
    <cellStyle name="Normal 6 4 8" xfId="22668" xr:uid="{00000000-0005-0000-0000-00002AAB0000}"/>
    <cellStyle name="Normal 6 4 9" xfId="13292" xr:uid="{00000000-0005-0000-0000-00002BAB0000}"/>
    <cellStyle name="Normal 6 5" xfId="5692" xr:uid="{00000000-0005-0000-0000-00002CAB0000}"/>
    <cellStyle name="Normal 6 5 2" xfId="6407" xr:uid="{00000000-0005-0000-0000-00002DAB0000}"/>
    <cellStyle name="Normal 6 5 2 2" xfId="9046" xr:uid="{00000000-0005-0000-0000-00002EAB0000}"/>
    <cellStyle name="Normal 6 5 2 2 2" xfId="22670" xr:uid="{00000000-0005-0000-0000-00002FAB0000}"/>
    <cellStyle name="Normal 6 5 2 2 3" xfId="22669" xr:uid="{00000000-0005-0000-0000-000030AB0000}"/>
    <cellStyle name="Normal 6 5 2 3" xfId="22671" xr:uid="{00000000-0005-0000-0000-000031AB0000}"/>
    <cellStyle name="Normal 6 5 2 3 2" xfId="22672" xr:uid="{00000000-0005-0000-0000-000032AB0000}"/>
    <cellStyle name="Normal 6 5 2 4" xfId="22673" xr:uid="{00000000-0005-0000-0000-000033AB0000}"/>
    <cellStyle name="Normal 6 5 2 5" xfId="15184" xr:uid="{00000000-0005-0000-0000-000034AB0000}"/>
    <cellStyle name="Normal 6 5 3" xfId="7304" xr:uid="{00000000-0005-0000-0000-000035AB0000}"/>
    <cellStyle name="Normal 6 5 3 2" xfId="22675" xr:uid="{00000000-0005-0000-0000-000036AB0000}"/>
    <cellStyle name="Normal 6 5 3 3" xfId="22674" xr:uid="{00000000-0005-0000-0000-000037AB0000}"/>
    <cellStyle name="Normal 6 5 4" xfId="22676" xr:uid="{00000000-0005-0000-0000-000038AB0000}"/>
    <cellStyle name="Normal 6 5 4 2" xfId="22677" xr:uid="{00000000-0005-0000-0000-000039AB0000}"/>
    <cellStyle name="Normal 6 5 5" xfId="22678" xr:uid="{00000000-0005-0000-0000-00003AAB0000}"/>
    <cellStyle name="Normal 6 5 5 2" xfId="22679" xr:uid="{00000000-0005-0000-0000-00003BAB0000}"/>
    <cellStyle name="Normal 6 5 6" xfId="22680" xr:uid="{00000000-0005-0000-0000-00003CAB0000}"/>
    <cellStyle name="Normal 6 5 7" xfId="22681" xr:uid="{00000000-0005-0000-0000-00003DAB0000}"/>
    <cellStyle name="Normal 6 5 8" xfId="14141" xr:uid="{00000000-0005-0000-0000-00003EAB0000}"/>
    <cellStyle name="Normal 6 6" xfId="6167" xr:uid="{00000000-0005-0000-0000-00003FAB0000}"/>
    <cellStyle name="Normal 6 6 2" xfId="6487" xr:uid="{00000000-0005-0000-0000-000040AB0000}"/>
    <cellStyle name="Normal 6 6 2 2" xfId="9120" xr:uid="{00000000-0005-0000-0000-000041AB0000}"/>
    <cellStyle name="Normal 6 6 2 2 2" xfId="22683" xr:uid="{00000000-0005-0000-0000-000042AB0000}"/>
    <cellStyle name="Normal 6 6 2 2 3" xfId="22682" xr:uid="{00000000-0005-0000-0000-000043AB0000}"/>
    <cellStyle name="Normal 6 6 2 3" xfId="22684" xr:uid="{00000000-0005-0000-0000-000044AB0000}"/>
    <cellStyle name="Normal 6 6 2 3 2" xfId="22685" xr:uid="{00000000-0005-0000-0000-000045AB0000}"/>
    <cellStyle name="Normal 6 6 2 4" xfId="22686" xr:uid="{00000000-0005-0000-0000-000046AB0000}"/>
    <cellStyle name="Normal 6 6 2 5" xfId="15220" xr:uid="{00000000-0005-0000-0000-000047AB0000}"/>
    <cellStyle name="Normal 6 6 3" xfId="8818" xr:uid="{00000000-0005-0000-0000-000048AB0000}"/>
    <cellStyle name="Normal 6 6 3 2" xfId="22688" xr:uid="{00000000-0005-0000-0000-000049AB0000}"/>
    <cellStyle name="Normal 6 6 3 3" xfId="22687" xr:uid="{00000000-0005-0000-0000-00004AAB0000}"/>
    <cellStyle name="Normal 6 6 4" xfId="22689" xr:uid="{00000000-0005-0000-0000-00004BAB0000}"/>
    <cellStyle name="Normal 6 6 4 2" xfId="22690" xr:uid="{00000000-0005-0000-0000-00004CAB0000}"/>
    <cellStyle name="Normal 6 6 5" xfId="22691" xr:uid="{00000000-0005-0000-0000-00004DAB0000}"/>
    <cellStyle name="Normal 6 6 5 2" xfId="22692" xr:uid="{00000000-0005-0000-0000-00004EAB0000}"/>
    <cellStyle name="Normal 6 6 6" xfId="22693" xr:uid="{00000000-0005-0000-0000-00004FAB0000}"/>
    <cellStyle name="Normal 6 6 7" xfId="15070" xr:uid="{00000000-0005-0000-0000-000050AB0000}"/>
    <cellStyle name="Normal 6 7" xfId="6247" xr:uid="{00000000-0005-0000-0000-000051AB0000}"/>
    <cellStyle name="Normal 6 7 2" xfId="6567" xr:uid="{00000000-0005-0000-0000-000052AB0000}"/>
    <cellStyle name="Normal 6 7 2 2" xfId="9200" xr:uid="{00000000-0005-0000-0000-000053AB0000}"/>
    <cellStyle name="Normal 6 7 2 2 2" xfId="22695" xr:uid="{00000000-0005-0000-0000-000054AB0000}"/>
    <cellStyle name="Normal 6 7 2 2 3" xfId="22694" xr:uid="{00000000-0005-0000-0000-000055AB0000}"/>
    <cellStyle name="Normal 6 7 2 3" xfId="22696" xr:uid="{00000000-0005-0000-0000-000056AB0000}"/>
    <cellStyle name="Normal 6 7 2 3 2" xfId="22697" xr:uid="{00000000-0005-0000-0000-000057AB0000}"/>
    <cellStyle name="Normal 6 7 2 4" xfId="22698" xr:uid="{00000000-0005-0000-0000-000058AB0000}"/>
    <cellStyle name="Normal 6 7 2 5" xfId="15262" xr:uid="{00000000-0005-0000-0000-000059AB0000}"/>
    <cellStyle name="Normal 6 7 3" xfId="8890" xr:uid="{00000000-0005-0000-0000-00005AAB0000}"/>
    <cellStyle name="Normal 6 7 3 2" xfId="22700" xr:uid="{00000000-0005-0000-0000-00005BAB0000}"/>
    <cellStyle name="Normal 6 7 3 3" xfId="22699" xr:uid="{00000000-0005-0000-0000-00005CAB0000}"/>
    <cellStyle name="Normal 6 7 4" xfId="22701" xr:uid="{00000000-0005-0000-0000-00005DAB0000}"/>
    <cellStyle name="Normal 6 7 4 2" xfId="22702" xr:uid="{00000000-0005-0000-0000-00005EAB0000}"/>
    <cellStyle name="Normal 6 7 5" xfId="22703" xr:uid="{00000000-0005-0000-0000-00005FAB0000}"/>
    <cellStyle name="Normal 6 7 5 2" xfId="22704" xr:uid="{00000000-0005-0000-0000-000060AB0000}"/>
    <cellStyle name="Normal 6 7 6" xfId="22705" xr:uid="{00000000-0005-0000-0000-000061AB0000}"/>
    <cellStyle name="Normal 6 7 7" xfId="15104" xr:uid="{00000000-0005-0000-0000-000062AB0000}"/>
    <cellStyle name="Normal 6 8" xfId="6327" xr:uid="{00000000-0005-0000-0000-000063AB0000}"/>
    <cellStyle name="Normal 6 8 2" xfId="8966" xr:uid="{00000000-0005-0000-0000-000064AB0000}"/>
    <cellStyle name="Normal 6 8 2 2" xfId="22707" xr:uid="{00000000-0005-0000-0000-000065AB0000}"/>
    <cellStyle name="Normal 6 8 2 3" xfId="22706" xr:uid="{00000000-0005-0000-0000-000066AB0000}"/>
    <cellStyle name="Normal 6 8 3" xfId="22708" xr:uid="{00000000-0005-0000-0000-000067AB0000}"/>
    <cellStyle name="Normal 6 8 3 2" xfId="22709" xr:uid="{00000000-0005-0000-0000-000068AB0000}"/>
    <cellStyle name="Normal 6 8 4" xfId="22710" xr:uid="{00000000-0005-0000-0000-000069AB0000}"/>
    <cellStyle name="Normal 6 8 5" xfId="15142" xr:uid="{00000000-0005-0000-0000-00006AAB0000}"/>
    <cellStyle name="Normal 6 9" xfId="6647" xr:uid="{00000000-0005-0000-0000-00006BAB0000}"/>
    <cellStyle name="Normal 6 9 2" xfId="9280" xr:uid="{00000000-0005-0000-0000-00006CAB0000}"/>
    <cellStyle name="Normal 6 9 2 2" xfId="22712" xr:uid="{00000000-0005-0000-0000-00006DAB0000}"/>
    <cellStyle name="Normal 6 9 2 3" xfId="22711" xr:uid="{00000000-0005-0000-0000-00006EAB0000}"/>
    <cellStyle name="Normal 6 9 3" xfId="22713" xr:uid="{00000000-0005-0000-0000-00006FAB0000}"/>
    <cellStyle name="Normal 6 9 4" xfId="15304" xr:uid="{00000000-0005-0000-0000-000070AB0000}"/>
    <cellStyle name="Normal 60" xfId="43662" xr:uid="{00000000-0005-0000-0000-000071AB0000}"/>
    <cellStyle name="Normal 61" xfId="44536" xr:uid="{00000000-0005-0000-0000-000072AB0000}"/>
    <cellStyle name="Normal 62" xfId="42944" xr:uid="{00000000-0005-0000-0000-000073AB0000}"/>
    <cellStyle name="Normal 63" xfId="43371" xr:uid="{00000000-0005-0000-0000-000074AB0000}"/>
    <cellStyle name="Normal 64" xfId="43705" xr:uid="{00000000-0005-0000-0000-000075AB0000}"/>
    <cellStyle name="Normal 65" xfId="46072" xr:uid="{00000000-0005-0000-0000-000076AB0000}"/>
    <cellStyle name="Normal 66" xfId="49087" xr:uid="{00000000-0005-0000-0000-000077AB0000}"/>
    <cellStyle name="Normal 67" xfId="49141" xr:uid="{00000000-0005-0000-0000-000078AB0000}"/>
    <cellStyle name="Normal 68" xfId="12242" xr:uid="{00000000-0005-0000-0000-000079AB0000}"/>
    <cellStyle name="Normal 69" xfId="52103" xr:uid="{00000000-0005-0000-0000-00007AAB0000}"/>
    <cellStyle name="Normal 7" xfId="740" xr:uid="{00000000-0005-0000-0000-00007BAB0000}"/>
    <cellStyle name="Normal 7 10" xfId="22714" xr:uid="{00000000-0005-0000-0000-00007CAB0000}"/>
    <cellStyle name="Normal 7 2" xfId="1668" xr:uid="{00000000-0005-0000-0000-00007DAB0000}"/>
    <cellStyle name="Normal 7 2 2" xfId="8450" xr:uid="{00000000-0005-0000-0000-00007EAB0000}"/>
    <cellStyle name="Normal 7 2 2 2" xfId="22717" xr:uid="{00000000-0005-0000-0000-00007FAB0000}"/>
    <cellStyle name="Normal 7 2 2 2 2" xfId="45258" xr:uid="{00000000-0005-0000-0000-000080AB0000}"/>
    <cellStyle name="Normal 7 2 2 3" xfId="22718" xr:uid="{00000000-0005-0000-0000-000081AB0000}"/>
    <cellStyle name="Normal 7 2 2 4" xfId="22719" xr:uid="{00000000-0005-0000-0000-000082AB0000}"/>
    <cellStyle name="Normal 7 2 2 5" xfId="22716" xr:uid="{00000000-0005-0000-0000-000083AB0000}"/>
    <cellStyle name="Normal 7 2 2 6" xfId="45257" xr:uid="{00000000-0005-0000-0000-000084AB0000}"/>
    <cellStyle name="Normal 7 2 3" xfId="7789" xr:uid="{00000000-0005-0000-0000-000085AB0000}"/>
    <cellStyle name="Normal 7 2 3 2" xfId="22721" xr:uid="{00000000-0005-0000-0000-000086AB0000}"/>
    <cellStyle name="Normal 7 2 3 2 2" xfId="22722" xr:uid="{00000000-0005-0000-0000-000087AB0000}"/>
    <cellStyle name="Normal 7 2 3 3" xfId="22723" xr:uid="{00000000-0005-0000-0000-000088AB0000}"/>
    <cellStyle name="Normal 7 2 3 4" xfId="22720" xr:uid="{00000000-0005-0000-0000-000089AB0000}"/>
    <cellStyle name="Normal 7 2 4" xfId="22724" xr:uid="{00000000-0005-0000-0000-00008AAB0000}"/>
    <cellStyle name="Normal 7 2 4 2" xfId="45259" xr:uid="{00000000-0005-0000-0000-00008BAB0000}"/>
    <cellStyle name="Normal 7 2 5" xfId="22725" xr:uid="{00000000-0005-0000-0000-00008CAB0000}"/>
    <cellStyle name="Normal 7 2 6" xfId="22726" xr:uid="{00000000-0005-0000-0000-00008DAB0000}"/>
    <cellStyle name="Normal 7 2 7" xfId="22715" xr:uid="{00000000-0005-0000-0000-00008EAB0000}"/>
    <cellStyle name="Normal 7 2 8" xfId="3827" xr:uid="{00000000-0005-0000-0000-00008FAB0000}"/>
    <cellStyle name="Normal 7 3" xfId="1636" xr:uid="{00000000-0005-0000-0000-000090AB0000}"/>
    <cellStyle name="Normal 7 3 2" xfId="7305" xr:uid="{00000000-0005-0000-0000-000091AB0000}"/>
    <cellStyle name="Normal 7 3 2 2" xfId="7306" xr:uid="{00000000-0005-0000-0000-000092AB0000}"/>
    <cellStyle name="Normal 7 3 2 2 2" xfId="14143" xr:uid="{00000000-0005-0000-0000-000093AB0000}"/>
    <cellStyle name="Normal 7 3 2 3" xfId="14142" xr:uid="{00000000-0005-0000-0000-000094AB0000}"/>
    <cellStyle name="Normal 7 3 3" xfId="7307" xr:uid="{00000000-0005-0000-0000-000095AB0000}"/>
    <cellStyle name="Normal 7 3 3 2" xfId="22727" xr:uid="{00000000-0005-0000-0000-000096AB0000}"/>
    <cellStyle name="Normal 7 3 3 3" xfId="14144" xr:uid="{00000000-0005-0000-0000-000097AB0000}"/>
    <cellStyle name="Normal 7 3 4" xfId="22728" xr:uid="{00000000-0005-0000-0000-000098AB0000}"/>
    <cellStyle name="Normal 7 3 4 2" xfId="22729" xr:uid="{00000000-0005-0000-0000-000099AB0000}"/>
    <cellStyle name="Normal 7 3 5" xfId="22730" xr:uid="{00000000-0005-0000-0000-00009AAB0000}"/>
    <cellStyle name="Normal 7 3 6" xfId="3828" xr:uid="{00000000-0005-0000-0000-00009BAB0000}"/>
    <cellStyle name="Normal 7 4" xfId="13747" xr:uid="{00000000-0005-0000-0000-00009CAB0000}"/>
    <cellStyle name="Normal 7 4 2" xfId="22732" xr:uid="{00000000-0005-0000-0000-00009DAB0000}"/>
    <cellStyle name="Normal 7 4 2 2" xfId="22733" xr:uid="{00000000-0005-0000-0000-00009EAB0000}"/>
    <cellStyle name="Normal 7 4 3" xfId="22734" xr:uid="{00000000-0005-0000-0000-00009FAB0000}"/>
    <cellStyle name="Normal 7 4 3 2" xfId="22735" xr:uid="{00000000-0005-0000-0000-0000A0AB0000}"/>
    <cellStyle name="Normal 7 4 4" xfId="22736" xr:uid="{00000000-0005-0000-0000-0000A1AB0000}"/>
    <cellStyle name="Normal 7 4 5" xfId="22731" xr:uid="{00000000-0005-0000-0000-0000A2AB0000}"/>
    <cellStyle name="Normal 7 5" xfId="22737" xr:uid="{00000000-0005-0000-0000-0000A3AB0000}"/>
    <cellStyle name="Normal 7 5 2" xfId="22738" xr:uid="{00000000-0005-0000-0000-0000A4AB0000}"/>
    <cellStyle name="Normal 7 6" xfId="22739" xr:uid="{00000000-0005-0000-0000-0000A5AB0000}"/>
    <cellStyle name="Normal 7 6 2" xfId="22740" xr:uid="{00000000-0005-0000-0000-0000A6AB0000}"/>
    <cellStyle name="Normal 7 7" xfId="22741" xr:uid="{00000000-0005-0000-0000-0000A7AB0000}"/>
    <cellStyle name="Normal 7 7 2" xfId="22742" xr:uid="{00000000-0005-0000-0000-0000A8AB0000}"/>
    <cellStyle name="Normal 7 8" xfId="22743" xr:uid="{00000000-0005-0000-0000-0000A9AB0000}"/>
    <cellStyle name="Normal 7 8 2" xfId="22744" xr:uid="{00000000-0005-0000-0000-0000AAAB0000}"/>
    <cellStyle name="Normal 7 9" xfId="22745" xr:uid="{00000000-0005-0000-0000-0000ABAB0000}"/>
    <cellStyle name="Normal 70" xfId="52108" xr:uid="{00000000-0005-0000-0000-0000ACAB0000}"/>
    <cellStyle name="Normal 71" xfId="52107" xr:uid="{00000000-0005-0000-0000-0000ADAB0000}"/>
    <cellStyle name="Normal 72" xfId="52109" xr:uid="{00000000-0005-0000-0000-0000AEAB0000}"/>
    <cellStyle name="Normal 73" xfId="1675" xr:uid="{00000000-0005-0000-0000-0000AFAB0000}"/>
    <cellStyle name="Normal 74" xfId="52113" xr:uid="{00000000-0005-0000-0000-0000B0AB0000}"/>
    <cellStyle name="Normal 75" xfId="52114" xr:uid="{00000000-0005-0000-0000-0000B1AB0000}"/>
    <cellStyle name="Normal 8" xfId="741" xr:uid="{00000000-0005-0000-0000-0000B2AB0000}"/>
    <cellStyle name="Normal 8 2" xfId="1637" xr:uid="{00000000-0005-0000-0000-0000B3AB0000}"/>
    <cellStyle name="Normal 8 2 10" xfId="3830" xr:uid="{00000000-0005-0000-0000-0000B4AB0000}"/>
    <cellStyle name="Normal 8 2 2" xfId="5214" xr:uid="{00000000-0005-0000-0000-0000B5AB0000}"/>
    <cellStyle name="Normal 8 2 2 2" xfId="6162" xr:uid="{00000000-0005-0000-0000-0000B6AB0000}"/>
    <cellStyle name="Normal 8 2 2 2 2" xfId="6482" xr:uid="{00000000-0005-0000-0000-0000B7AB0000}"/>
    <cellStyle name="Normal 8 2 2 2 2 2" xfId="7310" xr:uid="{00000000-0005-0000-0000-0000B8AB0000}"/>
    <cellStyle name="Normal 8 2 2 2 2 2 2" xfId="43005" xr:uid="{00000000-0005-0000-0000-0000B9AB0000}"/>
    <cellStyle name="Normal 8 2 2 2 2 3" xfId="14147" xr:uid="{00000000-0005-0000-0000-0000BAAB0000}"/>
    <cellStyle name="Normal 8 2 2 2 3" xfId="7309" xr:uid="{00000000-0005-0000-0000-0000BBAB0000}"/>
    <cellStyle name="Normal 8 2 2 2 3 2" xfId="43506" xr:uid="{00000000-0005-0000-0000-0000BCAB0000}"/>
    <cellStyle name="Normal 8 2 2 2 4" xfId="14146" xr:uid="{00000000-0005-0000-0000-0000BDAB0000}"/>
    <cellStyle name="Normal 8 2 2 3" xfId="6242" xr:uid="{00000000-0005-0000-0000-0000BEAB0000}"/>
    <cellStyle name="Normal 8 2 2 3 2" xfId="6562" xr:uid="{00000000-0005-0000-0000-0000BFAB0000}"/>
    <cellStyle name="Normal 8 2 2 3 2 2" xfId="9195" xr:uid="{00000000-0005-0000-0000-0000C0AB0000}"/>
    <cellStyle name="Normal 8 2 2 3 2 2 2" xfId="44395" xr:uid="{00000000-0005-0000-0000-0000C1AB0000}"/>
    <cellStyle name="Normal 8 2 2 3 2 3" xfId="15257" xr:uid="{00000000-0005-0000-0000-0000C2AB0000}"/>
    <cellStyle name="Normal 8 2 2 3 3" xfId="7311" xr:uid="{00000000-0005-0000-0000-0000C3AB0000}"/>
    <cellStyle name="Normal 8 2 2 3 3 2" xfId="43742" xr:uid="{00000000-0005-0000-0000-0000C4AB0000}"/>
    <cellStyle name="Normal 8 2 2 3 4" xfId="14148" xr:uid="{00000000-0005-0000-0000-0000C5AB0000}"/>
    <cellStyle name="Normal 8 2 2 4" xfId="6322" xr:uid="{00000000-0005-0000-0000-0000C6AB0000}"/>
    <cellStyle name="Normal 8 2 2 4 2" xfId="6642" xr:uid="{00000000-0005-0000-0000-0000C7AB0000}"/>
    <cellStyle name="Normal 8 2 2 4 2 2" xfId="9275" xr:uid="{00000000-0005-0000-0000-0000C8AB0000}"/>
    <cellStyle name="Normal 8 2 2 4 2 2 2" xfId="42663" xr:uid="{00000000-0005-0000-0000-0000C9AB0000}"/>
    <cellStyle name="Normal 8 2 2 4 2 3" xfId="15299" xr:uid="{00000000-0005-0000-0000-0000CAAB0000}"/>
    <cellStyle name="Normal 8 2 2 4 3" xfId="8451" xr:uid="{00000000-0005-0000-0000-0000CBAB0000}"/>
    <cellStyle name="Normal 8 2 2 4 3 2" xfId="43446" xr:uid="{00000000-0005-0000-0000-0000CCAB0000}"/>
    <cellStyle name="Normal 8 2 2 4 4" xfId="14859" xr:uid="{00000000-0005-0000-0000-0000CDAB0000}"/>
    <cellStyle name="Normal 8 2 2 5" xfId="6402" xr:uid="{00000000-0005-0000-0000-0000CEAB0000}"/>
    <cellStyle name="Normal 8 2 2 5 2" xfId="9041" xr:uid="{00000000-0005-0000-0000-0000CFAB0000}"/>
    <cellStyle name="Normal 8 2 2 5 2 2" xfId="44274" xr:uid="{00000000-0005-0000-0000-0000D0AB0000}"/>
    <cellStyle name="Normal 8 2 2 5 3" xfId="15179" xr:uid="{00000000-0005-0000-0000-0000D1AB0000}"/>
    <cellStyle name="Normal 8 2 2 6" xfId="6722" xr:uid="{00000000-0005-0000-0000-0000D2AB0000}"/>
    <cellStyle name="Normal 8 2 2 6 2" xfId="9355" xr:uid="{00000000-0005-0000-0000-0000D3AB0000}"/>
    <cellStyle name="Normal 8 2 2 6 2 2" xfId="43612" xr:uid="{00000000-0005-0000-0000-0000D4AB0000}"/>
    <cellStyle name="Normal 8 2 2 6 3" xfId="15341" xr:uid="{00000000-0005-0000-0000-0000D5AB0000}"/>
    <cellStyle name="Normal 8 2 2 7" xfId="7308" xr:uid="{00000000-0005-0000-0000-0000D6AB0000}"/>
    <cellStyle name="Normal 8 2 2 7 2" xfId="21450" xr:uid="{00000000-0005-0000-0000-0000D7AB0000}"/>
    <cellStyle name="Normal 8 2 2 8" xfId="14145" xr:uid="{00000000-0005-0000-0000-0000D8AB0000}"/>
    <cellStyle name="Normal 8 2 3" xfId="5986" xr:uid="{00000000-0005-0000-0000-0000D9AB0000}"/>
    <cellStyle name="Normal 8 2 3 2" xfId="6428" xr:uid="{00000000-0005-0000-0000-0000DAAB0000}"/>
    <cellStyle name="Normal 8 2 3 2 2" xfId="9062" xr:uid="{00000000-0005-0000-0000-0000DBAB0000}"/>
    <cellStyle name="Normal 8 2 3 2 2 2" xfId="44336" xr:uid="{00000000-0005-0000-0000-0000DCAB0000}"/>
    <cellStyle name="Normal 8 2 3 2 3" xfId="15195" xr:uid="{00000000-0005-0000-0000-0000DDAB0000}"/>
    <cellStyle name="Normal 8 2 3 3" xfId="8452" xr:uid="{00000000-0005-0000-0000-0000DEAB0000}"/>
    <cellStyle name="Normal 8 2 3 3 2" xfId="22746" xr:uid="{00000000-0005-0000-0000-0000DFAB0000}"/>
    <cellStyle name="Normal 8 2 3 4" xfId="14860" xr:uid="{00000000-0005-0000-0000-0000E0AB0000}"/>
    <cellStyle name="Normal 8 2 4" xfId="6188" xr:uid="{00000000-0005-0000-0000-0000E1AB0000}"/>
    <cellStyle name="Normal 8 2 4 2" xfId="6508" xr:uid="{00000000-0005-0000-0000-0000E2AB0000}"/>
    <cellStyle name="Normal 8 2 4 2 2" xfId="9141" xr:uid="{00000000-0005-0000-0000-0000E3AB0000}"/>
    <cellStyle name="Normal 8 2 4 2 2 2" xfId="20759" xr:uid="{00000000-0005-0000-0000-0000E4AB0000}"/>
    <cellStyle name="Normal 8 2 4 2 3" xfId="15236" xr:uid="{00000000-0005-0000-0000-0000E5AB0000}"/>
    <cellStyle name="Normal 8 2 4 3" xfId="8833" xr:uid="{00000000-0005-0000-0000-0000E6AB0000}"/>
    <cellStyle name="Normal 8 2 4 3 2" xfId="42604" xr:uid="{00000000-0005-0000-0000-0000E7AB0000}"/>
    <cellStyle name="Normal 8 2 4 4" xfId="15080" xr:uid="{00000000-0005-0000-0000-0000E8AB0000}"/>
    <cellStyle name="Normal 8 2 5" xfId="6268" xr:uid="{00000000-0005-0000-0000-0000E9AB0000}"/>
    <cellStyle name="Normal 8 2 5 2" xfId="6588" xr:uid="{00000000-0005-0000-0000-0000EAAB0000}"/>
    <cellStyle name="Normal 8 2 5 2 2" xfId="9221" xr:uid="{00000000-0005-0000-0000-0000EBAB0000}"/>
    <cellStyle name="Normal 8 2 5 2 2 2" xfId="43096" xr:uid="{00000000-0005-0000-0000-0000ECAB0000}"/>
    <cellStyle name="Normal 8 2 5 2 3" xfId="15278" xr:uid="{00000000-0005-0000-0000-0000EDAB0000}"/>
    <cellStyle name="Normal 8 2 5 3" xfId="8908" xr:uid="{00000000-0005-0000-0000-0000EEAB0000}"/>
    <cellStyle name="Normal 8 2 5 3 2" xfId="43301" xr:uid="{00000000-0005-0000-0000-0000EFAB0000}"/>
    <cellStyle name="Normal 8 2 5 4" xfId="15117" xr:uid="{00000000-0005-0000-0000-0000F0AB0000}"/>
    <cellStyle name="Normal 8 2 6" xfId="6348" xr:uid="{00000000-0005-0000-0000-0000F1AB0000}"/>
    <cellStyle name="Normal 8 2 6 2" xfId="8987" xr:uid="{00000000-0005-0000-0000-0000F2AB0000}"/>
    <cellStyle name="Normal 8 2 6 2 2" xfId="44426" xr:uid="{00000000-0005-0000-0000-0000F3AB0000}"/>
    <cellStyle name="Normal 8 2 6 3" xfId="15158" xr:uid="{00000000-0005-0000-0000-0000F4AB0000}"/>
    <cellStyle name="Normal 8 2 7" xfId="6668" xr:uid="{00000000-0005-0000-0000-0000F5AB0000}"/>
    <cellStyle name="Normal 8 2 7 2" xfId="9301" xr:uid="{00000000-0005-0000-0000-0000F6AB0000}"/>
    <cellStyle name="Normal 8 2 7 2 2" xfId="42666" xr:uid="{00000000-0005-0000-0000-0000F7AB0000}"/>
    <cellStyle name="Normal 8 2 7 3" xfId="15320" xr:uid="{00000000-0005-0000-0000-0000F8AB0000}"/>
    <cellStyle name="Normal 8 2 8" xfId="6736" xr:uid="{00000000-0005-0000-0000-0000F9AB0000}"/>
    <cellStyle name="Normal 8 2 8 2" xfId="42444" xr:uid="{00000000-0005-0000-0000-0000FAAB0000}"/>
    <cellStyle name="Normal 8 2 9" xfId="13293" xr:uid="{00000000-0005-0000-0000-0000FBAB0000}"/>
    <cellStyle name="Normal 8 3" xfId="3831" xr:uid="{00000000-0005-0000-0000-0000FCAB0000}"/>
    <cellStyle name="Normal 8 3 2" xfId="8453" xr:uid="{00000000-0005-0000-0000-0000FDAB0000}"/>
    <cellStyle name="Normal 8 3 2 2" xfId="10375" xr:uid="{00000000-0005-0000-0000-0000FEAB0000}"/>
    <cellStyle name="Normal 8 3 2 2 2" xfId="22749" xr:uid="{00000000-0005-0000-0000-0000FFAB0000}"/>
    <cellStyle name="Normal 8 3 2 3" xfId="22748" xr:uid="{00000000-0005-0000-0000-000000AC0000}"/>
    <cellStyle name="Normal 8 3 3" xfId="22750" xr:uid="{00000000-0005-0000-0000-000001AC0000}"/>
    <cellStyle name="Normal 8 3 3 2" xfId="22751" xr:uid="{00000000-0005-0000-0000-000002AC0000}"/>
    <cellStyle name="Normal 8 3 4" xfId="22752" xr:uid="{00000000-0005-0000-0000-000003AC0000}"/>
    <cellStyle name="Normal 8 3 5" xfId="22753" xr:uid="{00000000-0005-0000-0000-000004AC0000}"/>
    <cellStyle name="Normal 8 3 6" xfId="22754" xr:uid="{00000000-0005-0000-0000-000005AC0000}"/>
    <cellStyle name="Normal 8 3 7" xfId="22747" xr:uid="{00000000-0005-0000-0000-000006AC0000}"/>
    <cellStyle name="Normal 8 4" xfId="4666" xr:uid="{00000000-0005-0000-0000-000007AC0000}"/>
    <cellStyle name="Normal 8 4 2" xfId="22756" xr:uid="{00000000-0005-0000-0000-000008AC0000}"/>
    <cellStyle name="Normal 8 4 3" xfId="22755" xr:uid="{00000000-0005-0000-0000-000009AC0000}"/>
    <cellStyle name="Normal 8 5" xfId="3829" xr:uid="{00000000-0005-0000-0000-00000AAC0000}"/>
    <cellStyle name="Normal 8 5 2" xfId="5985" xr:uid="{00000000-0005-0000-0000-00000BAC0000}"/>
    <cellStyle name="Normal 8 5 2 2" xfId="6427" xr:uid="{00000000-0005-0000-0000-00000CAC0000}"/>
    <cellStyle name="Normal 8 5 2 2 2" xfId="9061" xr:uid="{00000000-0005-0000-0000-00000DAC0000}"/>
    <cellStyle name="Normal 8 5 2 2 2 2" xfId="43074" xr:uid="{00000000-0005-0000-0000-00000EAC0000}"/>
    <cellStyle name="Normal 8 5 2 2 3" xfId="15194" xr:uid="{00000000-0005-0000-0000-00000FAC0000}"/>
    <cellStyle name="Normal 8 5 2 3" xfId="8761" xr:uid="{00000000-0005-0000-0000-000010AC0000}"/>
    <cellStyle name="Normal 8 5 2 3 2" xfId="42947" xr:uid="{00000000-0005-0000-0000-000011AC0000}"/>
    <cellStyle name="Normal 8 5 2 4" xfId="15046" xr:uid="{00000000-0005-0000-0000-000012AC0000}"/>
    <cellStyle name="Normal 8 5 3" xfId="6187" xr:uid="{00000000-0005-0000-0000-000013AC0000}"/>
    <cellStyle name="Normal 8 5 3 2" xfId="6507" xr:uid="{00000000-0005-0000-0000-000014AC0000}"/>
    <cellStyle name="Normal 8 5 3 2 2" xfId="9140" xr:uid="{00000000-0005-0000-0000-000015AC0000}"/>
    <cellStyle name="Normal 8 5 3 2 2 2" xfId="43306" xr:uid="{00000000-0005-0000-0000-000016AC0000}"/>
    <cellStyle name="Normal 8 5 3 2 3" xfId="15235" xr:uid="{00000000-0005-0000-0000-000017AC0000}"/>
    <cellStyle name="Normal 8 5 3 3" xfId="8832" xr:uid="{00000000-0005-0000-0000-000018AC0000}"/>
    <cellStyle name="Normal 8 5 3 3 2" xfId="20499" xr:uid="{00000000-0005-0000-0000-000019AC0000}"/>
    <cellStyle name="Normal 8 5 3 4" xfId="15079" xr:uid="{00000000-0005-0000-0000-00001AAC0000}"/>
    <cellStyle name="Normal 8 5 4" xfId="6267" xr:uid="{00000000-0005-0000-0000-00001BAC0000}"/>
    <cellStyle name="Normal 8 5 4 2" xfId="6587" xr:uid="{00000000-0005-0000-0000-00001CAC0000}"/>
    <cellStyle name="Normal 8 5 4 2 2" xfId="9220" xr:uid="{00000000-0005-0000-0000-00001DAC0000}"/>
    <cellStyle name="Normal 8 5 4 2 2 2" xfId="44394" xr:uid="{00000000-0005-0000-0000-00001EAC0000}"/>
    <cellStyle name="Normal 8 5 4 2 3" xfId="15277" xr:uid="{00000000-0005-0000-0000-00001FAC0000}"/>
    <cellStyle name="Normal 8 5 4 3" xfId="8907" xr:uid="{00000000-0005-0000-0000-000020AC0000}"/>
    <cellStyle name="Normal 8 5 4 3 2" xfId="42613" xr:uid="{00000000-0005-0000-0000-000021AC0000}"/>
    <cellStyle name="Normal 8 5 4 4" xfId="15116" xr:uid="{00000000-0005-0000-0000-000022AC0000}"/>
    <cellStyle name="Normal 8 5 5" xfId="6347" xr:uid="{00000000-0005-0000-0000-000023AC0000}"/>
    <cellStyle name="Normal 8 5 5 2" xfId="8986" xr:uid="{00000000-0005-0000-0000-000024AC0000}"/>
    <cellStyle name="Normal 8 5 5 2 2" xfId="43736" xr:uid="{00000000-0005-0000-0000-000025AC0000}"/>
    <cellStyle name="Normal 8 5 5 3" xfId="15157" xr:uid="{00000000-0005-0000-0000-000026AC0000}"/>
    <cellStyle name="Normal 8 5 6" xfId="6667" xr:uid="{00000000-0005-0000-0000-000027AC0000}"/>
    <cellStyle name="Normal 8 5 6 2" xfId="9300" xr:uid="{00000000-0005-0000-0000-000028AC0000}"/>
    <cellStyle name="Normal 8 5 6 2 2" xfId="44248" xr:uid="{00000000-0005-0000-0000-000029AC0000}"/>
    <cellStyle name="Normal 8 5 6 3" xfId="15319" xr:uid="{00000000-0005-0000-0000-00002AAC0000}"/>
    <cellStyle name="Normal 8 5 7" xfId="7964" xr:uid="{00000000-0005-0000-0000-00002BAC0000}"/>
    <cellStyle name="Normal 8 5 7 2" xfId="28623" xr:uid="{00000000-0005-0000-0000-00002CAC0000}"/>
    <cellStyle name="Normal 8 5 8" xfId="13294" xr:uid="{00000000-0005-0000-0000-00002DAC0000}"/>
    <cellStyle name="Normal 8 6" xfId="6735" xr:uid="{00000000-0005-0000-0000-00002EAC0000}"/>
    <cellStyle name="Normal 8 6 2" xfId="22758" xr:uid="{00000000-0005-0000-0000-00002FAC0000}"/>
    <cellStyle name="Normal 8 6 3" xfId="22757" xr:uid="{00000000-0005-0000-0000-000030AC0000}"/>
    <cellStyle name="Normal 8 7" xfId="22759" xr:uid="{00000000-0005-0000-0000-000031AC0000}"/>
    <cellStyle name="Normal 8 7 2" xfId="22760" xr:uid="{00000000-0005-0000-0000-000032AC0000}"/>
    <cellStyle name="Normal 8 8" xfId="22761" xr:uid="{00000000-0005-0000-0000-000033AC0000}"/>
    <cellStyle name="Normal 8 8 2" xfId="45260" xr:uid="{00000000-0005-0000-0000-000034AC0000}"/>
    <cellStyle name="Normal 9" xfId="1638" xr:uid="{00000000-0005-0000-0000-000035AC0000}"/>
    <cellStyle name="Normal 9 2" xfId="7312" xr:uid="{00000000-0005-0000-0000-000036AC0000}"/>
    <cellStyle name="Normal 9 2 2" xfId="7313" xr:uid="{00000000-0005-0000-0000-000037AC0000}"/>
    <cellStyle name="Normal 9 2 2 2" xfId="22762" xr:uid="{00000000-0005-0000-0000-000038AC0000}"/>
    <cellStyle name="Normal 9 2 2 3" xfId="14150" xr:uid="{00000000-0005-0000-0000-000039AC0000}"/>
    <cellStyle name="Normal 9 2 3" xfId="8446" xr:uid="{00000000-0005-0000-0000-00003AAC0000}"/>
    <cellStyle name="Normal 9 2 3 2" xfId="22764" xr:uid="{00000000-0005-0000-0000-00003BAC0000}"/>
    <cellStyle name="Normal 9 2 3 3" xfId="22763" xr:uid="{00000000-0005-0000-0000-00003CAC0000}"/>
    <cellStyle name="Normal 9 2 4" xfId="22765" xr:uid="{00000000-0005-0000-0000-00003DAC0000}"/>
    <cellStyle name="Normal 9 2 5" xfId="22766" xr:uid="{00000000-0005-0000-0000-00003EAC0000}"/>
    <cellStyle name="Normal 9 2 6" xfId="22767" xr:uid="{00000000-0005-0000-0000-00003FAC0000}"/>
    <cellStyle name="Normal 9 2 7" xfId="14149" xr:uid="{00000000-0005-0000-0000-000040AC0000}"/>
    <cellStyle name="Normal 9 3" xfId="8454" xr:uid="{00000000-0005-0000-0000-000041AC0000}"/>
    <cellStyle name="Normal 9 3 2" xfId="22769" xr:uid="{00000000-0005-0000-0000-000042AC0000}"/>
    <cellStyle name="Normal 9 3 3" xfId="22768" xr:uid="{00000000-0005-0000-0000-000043AC0000}"/>
    <cellStyle name="Normal 9 4" xfId="7790" xr:uid="{00000000-0005-0000-0000-000044AC0000}"/>
    <cellStyle name="Normal 9 4 2" xfId="22771" xr:uid="{00000000-0005-0000-0000-000045AC0000}"/>
    <cellStyle name="Normal 9 4 3" xfId="22770" xr:uid="{00000000-0005-0000-0000-000046AC0000}"/>
    <cellStyle name="Normal 9 5" xfId="8751" xr:uid="{00000000-0005-0000-0000-000047AC0000}"/>
    <cellStyle name="Normal 9 5 2" xfId="22773" xr:uid="{00000000-0005-0000-0000-000048AC0000}"/>
    <cellStyle name="Normal 9 5 3" xfId="22772" xr:uid="{00000000-0005-0000-0000-000049AC0000}"/>
    <cellStyle name="Normal 9 6" xfId="22774" xr:uid="{00000000-0005-0000-0000-00004AAC0000}"/>
    <cellStyle name="Normal 9 7" xfId="22775" xr:uid="{00000000-0005-0000-0000-00004BAC0000}"/>
    <cellStyle name="Normal 9 8" xfId="22776" xr:uid="{00000000-0005-0000-0000-00004CAC0000}"/>
    <cellStyle name="Normal 9 8 2" xfId="45261" xr:uid="{00000000-0005-0000-0000-00004DAC0000}"/>
    <cellStyle name="Normal 9 9" xfId="3832" xr:uid="{00000000-0005-0000-0000-00004EAC0000}"/>
    <cellStyle name="Normal GHG Numbers (0.00)" xfId="742" xr:uid="{00000000-0005-0000-0000-00004FAC0000}"/>
    <cellStyle name="Normal GHG Numbers (0.00) 2" xfId="3833" xr:uid="{00000000-0005-0000-0000-000050AC0000}"/>
    <cellStyle name="Normal GHG Numbers (0.00) 2 2" xfId="13751" xr:uid="{00000000-0005-0000-0000-000051AC0000}"/>
    <cellStyle name="Normal GHG Numbers (0.00) 2 2 2" xfId="28918" xr:uid="{00000000-0005-0000-0000-000052AC0000}"/>
    <cellStyle name="Normal GHG Numbers (0.00) 2 2 2 2" xfId="31870" xr:uid="{00000000-0005-0000-0000-000053AC0000}"/>
    <cellStyle name="Normal GHG Numbers (0.00) 2 2 3" xfId="22779" xr:uid="{00000000-0005-0000-0000-000054AC0000}"/>
    <cellStyle name="Normal GHG Numbers (0.00) 2 3" xfId="22780" xr:uid="{00000000-0005-0000-0000-000055AC0000}"/>
    <cellStyle name="Normal GHG Numbers (0.00) 2 3 2" xfId="28919" xr:uid="{00000000-0005-0000-0000-000056AC0000}"/>
    <cellStyle name="Normal GHG Numbers (0.00) 2 3 2 2" xfId="31871" xr:uid="{00000000-0005-0000-0000-000057AC0000}"/>
    <cellStyle name="Normal GHG Numbers (0.00) 2 4" xfId="22781" xr:uid="{00000000-0005-0000-0000-000058AC0000}"/>
    <cellStyle name="Normal GHG Numbers (0.00) 2 4 2" xfId="28920" xr:uid="{00000000-0005-0000-0000-000059AC0000}"/>
    <cellStyle name="Normal GHG Numbers (0.00) 2 4 2 2" xfId="31872" xr:uid="{00000000-0005-0000-0000-00005AAC0000}"/>
    <cellStyle name="Normal GHG Numbers (0.00) 2 5" xfId="22782" xr:uid="{00000000-0005-0000-0000-00005BAC0000}"/>
    <cellStyle name="Normal GHG Numbers (0.00) 2 5 2" xfId="28921" xr:uid="{00000000-0005-0000-0000-00005CAC0000}"/>
    <cellStyle name="Normal GHG Numbers (0.00) 2 5 2 2" xfId="31873" xr:uid="{00000000-0005-0000-0000-00005DAC0000}"/>
    <cellStyle name="Normal GHG Numbers (0.00) 2 6" xfId="28922" xr:uid="{00000000-0005-0000-0000-00005EAC0000}"/>
    <cellStyle name="Normal GHG Numbers (0.00) 2 6 2" xfId="31874" xr:uid="{00000000-0005-0000-0000-00005FAC0000}"/>
    <cellStyle name="Normal GHG Numbers (0.00) 2 7" xfId="22778" xr:uid="{00000000-0005-0000-0000-000060AC0000}"/>
    <cellStyle name="Normal GHG Numbers (0.00) 3" xfId="3834" xr:uid="{00000000-0005-0000-0000-000061AC0000}"/>
    <cellStyle name="Normal GHG Numbers (0.00) 3 2" xfId="13752" xr:uid="{00000000-0005-0000-0000-000062AC0000}"/>
    <cellStyle name="Normal GHG Numbers (0.00) 3 2 2" xfId="31835" xr:uid="{00000000-0005-0000-0000-000063AC0000}"/>
    <cellStyle name="Normal GHG Numbers (0.00) 3 2 3" xfId="28782" xr:uid="{00000000-0005-0000-0000-000064AC0000}"/>
    <cellStyle name="Normal GHG Numbers (0.00) 3 3" xfId="22783" xr:uid="{00000000-0005-0000-0000-000065AC0000}"/>
    <cellStyle name="Normal GHG Numbers (0.00) 4" xfId="13749" xr:uid="{00000000-0005-0000-0000-000066AC0000}"/>
    <cellStyle name="Normal GHG Numbers (0.00) 4 2" xfId="28923" xr:uid="{00000000-0005-0000-0000-000067AC0000}"/>
    <cellStyle name="Normal GHG Numbers (0.00) 4 2 2" xfId="31875" xr:uid="{00000000-0005-0000-0000-000068AC0000}"/>
    <cellStyle name="Normal GHG Numbers (0.00) 4 3" xfId="22784" xr:uid="{00000000-0005-0000-0000-000069AC0000}"/>
    <cellStyle name="Normal GHG Numbers (0.00) 5" xfId="14013" xr:uid="{00000000-0005-0000-0000-00006AAC0000}"/>
    <cellStyle name="Normal GHG Numbers (0.00) 5 2" xfId="17553" xr:uid="{00000000-0005-0000-0000-00006BAC0000}"/>
    <cellStyle name="Normal GHG Numbers (0.00) 5 2 2" xfId="31876" xr:uid="{00000000-0005-0000-0000-00006CAC0000}"/>
    <cellStyle name="Normal GHG Numbers (0.00) 5 2 3" xfId="28924" xr:uid="{00000000-0005-0000-0000-00006DAC0000}"/>
    <cellStyle name="Normal GHG Numbers (0.00) 5 3" xfId="22785" xr:uid="{00000000-0005-0000-0000-00006EAC0000}"/>
    <cellStyle name="Normal GHG Numbers (0.00) 6" xfId="13992" xr:uid="{00000000-0005-0000-0000-00006FAC0000}"/>
    <cellStyle name="Normal GHG Numbers (0.00) 6 2" xfId="17552" xr:uid="{00000000-0005-0000-0000-000070AC0000}"/>
    <cellStyle name="Normal GHG Numbers (0.00) 6 2 2" xfId="31877" xr:uid="{00000000-0005-0000-0000-000071AC0000}"/>
    <cellStyle name="Normal GHG Numbers (0.00) 6 2 3" xfId="28925" xr:uid="{00000000-0005-0000-0000-000072AC0000}"/>
    <cellStyle name="Normal GHG Numbers (0.00) 6 3" xfId="22786" xr:uid="{00000000-0005-0000-0000-000073AC0000}"/>
    <cellStyle name="Normal GHG Numbers (0.00) 7" xfId="28926" xr:uid="{00000000-0005-0000-0000-000074AC0000}"/>
    <cellStyle name="Normal GHG Numbers (0.00) 7 2" xfId="31878" xr:uid="{00000000-0005-0000-0000-000075AC0000}"/>
    <cellStyle name="Normal GHG Numbers (0.00) 8" xfId="22777" xr:uid="{00000000-0005-0000-0000-000076AC0000}"/>
    <cellStyle name="Normal GHG Textfiels Bold" xfId="743" xr:uid="{00000000-0005-0000-0000-000077AC0000}"/>
    <cellStyle name="Normal GHG Textfiels Bold 2" xfId="22787" xr:uid="{00000000-0005-0000-0000-000078AC0000}"/>
    <cellStyle name="Normal GHG whole table" xfId="1639" xr:uid="{00000000-0005-0000-0000-000079AC0000}"/>
    <cellStyle name="Normal GHG-Shade" xfId="744" xr:uid="{00000000-0005-0000-0000-00007AAC0000}"/>
    <cellStyle name="Normal GHG-Shade 2" xfId="2694" xr:uid="{00000000-0005-0000-0000-00007BAC0000}"/>
    <cellStyle name="Normal GHG-Shade 2 2" xfId="9732" xr:uid="{00000000-0005-0000-0000-00007CAC0000}"/>
    <cellStyle name="Normal GHG-Shade 2 3" xfId="22789" xr:uid="{00000000-0005-0000-0000-00007DAC0000}"/>
    <cellStyle name="Normal GHG-Shade 3" xfId="9469" xr:uid="{00000000-0005-0000-0000-00007EAC0000}"/>
    <cellStyle name="Normal GHG-Shade 4" xfId="22788" xr:uid="{00000000-0005-0000-0000-00007FAC0000}"/>
    <cellStyle name="Normale 10" xfId="745" xr:uid="{00000000-0005-0000-0000-000080AC0000}"/>
    <cellStyle name="Normale 10 2" xfId="746" xr:uid="{00000000-0005-0000-0000-000081AC0000}"/>
    <cellStyle name="Normale 10 2 2" xfId="2696" xr:uid="{00000000-0005-0000-0000-000082AC0000}"/>
    <cellStyle name="Normale 10 2 2 2" xfId="9734" xr:uid="{00000000-0005-0000-0000-000083AC0000}"/>
    <cellStyle name="Normale 10 2 2 3" xfId="22792" xr:uid="{00000000-0005-0000-0000-000084AC0000}"/>
    <cellStyle name="Normale 10 2 3" xfId="9471" xr:uid="{00000000-0005-0000-0000-000085AC0000}"/>
    <cellStyle name="Normale 10 2 4" xfId="22791" xr:uid="{00000000-0005-0000-0000-000086AC0000}"/>
    <cellStyle name="Normale 10 3" xfId="747" xr:uid="{00000000-0005-0000-0000-000087AC0000}"/>
    <cellStyle name="Normale 10 3 2" xfId="2697" xr:uid="{00000000-0005-0000-0000-000088AC0000}"/>
    <cellStyle name="Normale 10 3 2 2" xfId="9735" xr:uid="{00000000-0005-0000-0000-000089AC0000}"/>
    <cellStyle name="Normale 10 3 2 3" xfId="22794" xr:uid="{00000000-0005-0000-0000-00008AAC0000}"/>
    <cellStyle name="Normale 10 3 3" xfId="9472" xr:uid="{00000000-0005-0000-0000-00008BAC0000}"/>
    <cellStyle name="Normale 10 3 4" xfId="22793" xr:uid="{00000000-0005-0000-0000-00008CAC0000}"/>
    <cellStyle name="Normale 10 4" xfId="2695" xr:uid="{00000000-0005-0000-0000-00008DAC0000}"/>
    <cellStyle name="Normale 10 4 2" xfId="9733" xr:uid="{00000000-0005-0000-0000-00008EAC0000}"/>
    <cellStyle name="Normale 10 4 3" xfId="22795" xr:uid="{00000000-0005-0000-0000-00008FAC0000}"/>
    <cellStyle name="Normale 10 5" xfId="9470" xr:uid="{00000000-0005-0000-0000-000090AC0000}"/>
    <cellStyle name="Normale 10 6" xfId="22790" xr:uid="{00000000-0005-0000-0000-000091AC0000}"/>
    <cellStyle name="Normale 10_EDEN industria 2008 rev" xfId="748" xr:uid="{00000000-0005-0000-0000-000092AC0000}"/>
    <cellStyle name="Normale 11" xfId="749" xr:uid="{00000000-0005-0000-0000-000093AC0000}"/>
    <cellStyle name="Normale 11 2" xfId="750" xr:uid="{00000000-0005-0000-0000-000094AC0000}"/>
    <cellStyle name="Normale 11 2 2" xfId="2699" xr:uid="{00000000-0005-0000-0000-000095AC0000}"/>
    <cellStyle name="Normale 11 2 2 2" xfId="9737" xr:uid="{00000000-0005-0000-0000-000096AC0000}"/>
    <cellStyle name="Normale 11 2 2 3" xfId="22798" xr:uid="{00000000-0005-0000-0000-000097AC0000}"/>
    <cellStyle name="Normale 11 2 3" xfId="9474" xr:uid="{00000000-0005-0000-0000-000098AC0000}"/>
    <cellStyle name="Normale 11 2 4" xfId="22797" xr:uid="{00000000-0005-0000-0000-000099AC0000}"/>
    <cellStyle name="Normale 11 3" xfId="751" xr:uid="{00000000-0005-0000-0000-00009AAC0000}"/>
    <cellStyle name="Normale 11 3 2" xfId="2700" xr:uid="{00000000-0005-0000-0000-00009BAC0000}"/>
    <cellStyle name="Normale 11 3 2 2" xfId="9738" xr:uid="{00000000-0005-0000-0000-00009CAC0000}"/>
    <cellStyle name="Normale 11 3 2 3" xfId="22800" xr:uid="{00000000-0005-0000-0000-00009DAC0000}"/>
    <cellStyle name="Normale 11 3 3" xfId="9475" xr:uid="{00000000-0005-0000-0000-00009EAC0000}"/>
    <cellStyle name="Normale 11 3 4" xfId="22799" xr:uid="{00000000-0005-0000-0000-00009FAC0000}"/>
    <cellStyle name="Normale 11 4" xfId="2698" xr:uid="{00000000-0005-0000-0000-0000A0AC0000}"/>
    <cellStyle name="Normale 11 4 2" xfId="9736" xr:uid="{00000000-0005-0000-0000-0000A1AC0000}"/>
    <cellStyle name="Normale 11 4 3" xfId="22801" xr:uid="{00000000-0005-0000-0000-0000A2AC0000}"/>
    <cellStyle name="Normale 11 5" xfId="9473" xr:uid="{00000000-0005-0000-0000-0000A3AC0000}"/>
    <cellStyle name="Normale 11 6" xfId="22796" xr:uid="{00000000-0005-0000-0000-0000A4AC0000}"/>
    <cellStyle name="Normale 11_EDEN industria 2008 rev" xfId="752" xr:uid="{00000000-0005-0000-0000-0000A5AC0000}"/>
    <cellStyle name="Normale 12" xfId="753" xr:uid="{00000000-0005-0000-0000-0000A6AC0000}"/>
    <cellStyle name="Normale 12 2" xfId="754" xr:uid="{00000000-0005-0000-0000-0000A7AC0000}"/>
    <cellStyle name="Normale 12 2 2" xfId="2702" xr:uid="{00000000-0005-0000-0000-0000A8AC0000}"/>
    <cellStyle name="Normale 12 2 2 2" xfId="9740" xr:uid="{00000000-0005-0000-0000-0000A9AC0000}"/>
    <cellStyle name="Normale 12 2 2 3" xfId="22804" xr:uid="{00000000-0005-0000-0000-0000AAAC0000}"/>
    <cellStyle name="Normale 12 2 3" xfId="9477" xr:uid="{00000000-0005-0000-0000-0000ABAC0000}"/>
    <cellStyle name="Normale 12 2 4" xfId="22803" xr:uid="{00000000-0005-0000-0000-0000ACAC0000}"/>
    <cellStyle name="Normale 12 3" xfId="755" xr:uid="{00000000-0005-0000-0000-0000ADAC0000}"/>
    <cellStyle name="Normale 12 3 2" xfId="2703" xr:uid="{00000000-0005-0000-0000-0000AEAC0000}"/>
    <cellStyle name="Normale 12 3 2 2" xfId="9741" xr:uid="{00000000-0005-0000-0000-0000AFAC0000}"/>
    <cellStyle name="Normale 12 3 2 3" xfId="22806" xr:uid="{00000000-0005-0000-0000-0000B0AC0000}"/>
    <cellStyle name="Normale 12 3 3" xfId="9478" xr:uid="{00000000-0005-0000-0000-0000B1AC0000}"/>
    <cellStyle name="Normale 12 3 4" xfId="22805" xr:uid="{00000000-0005-0000-0000-0000B2AC0000}"/>
    <cellStyle name="Normale 12 4" xfId="2701" xr:uid="{00000000-0005-0000-0000-0000B3AC0000}"/>
    <cellStyle name="Normale 12 4 2" xfId="9739" xr:uid="{00000000-0005-0000-0000-0000B4AC0000}"/>
    <cellStyle name="Normale 12 4 3" xfId="22807" xr:uid="{00000000-0005-0000-0000-0000B5AC0000}"/>
    <cellStyle name="Normale 12 5" xfId="9476" xr:uid="{00000000-0005-0000-0000-0000B6AC0000}"/>
    <cellStyle name="Normale 12 6" xfId="22802" xr:uid="{00000000-0005-0000-0000-0000B7AC0000}"/>
    <cellStyle name="Normale 12_EDEN industria 2008 rev" xfId="756" xr:uid="{00000000-0005-0000-0000-0000B8AC0000}"/>
    <cellStyle name="Normale 13" xfId="757" xr:uid="{00000000-0005-0000-0000-0000B9AC0000}"/>
    <cellStyle name="Normale 13 2" xfId="758" xr:uid="{00000000-0005-0000-0000-0000BAAC0000}"/>
    <cellStyle name="Normale 13 2 2" xfId="2705" xr:uid="{00000000-0005-0000-0000-0000BBAC0000}"/>
    <cellStyle name="Normale 13 2 2 2" xfId="9743" xr:uid="{00000000-0005-0000-0000-0000BCAC0000}"/>
    <cellStyle name="Normale 13 2 2 3" xfId="22810" xr:uid="{00000000-0005-0000-0000-0000BDAC0000}"/>
    <cellStyle name="Normale 13 2 3" xfId="9480" xr:uid="{00000000-0005-0000-0000-0000BEAC0000}"/>
    <cellStyle name="Normale 13 2 4" xfId="22809" xr:uid="{00000000-0005-0000-0000-0000BFAC0000}"/>
    <cellStyle name="Normale 13 3" xfId="759" xr:uid="{00000000-0005-0000-0000-0000C0AC0000}"/>
    <cellStyle name="Normale 13 3 2" xfId="2706" xr:uid="{00000000-0005-0000-0000-0000C1AC0000}"/>
    <cellStyle name="Normale 13 3 2 2" xfId="9744" xr:uid="{00000000-0005-0000-0000-0000C2AC0000}"/>
    <cellStyle name="Normale 13 3 2 3" xfId="22812" xr:uid="{00000000-0005-0000-0000-0000C3AC0000}"/>
    <cellStyle name="Normale 13 3 3" xfId="9481" xr:uid="{00000000-0005-0000-0000-0000C4AC0000}"/>
    <cellStyle name="Normale 13 3 4" xfId="22811" xr:uid="{00000000-0005-0000-0000-0000C5AC0000}"/>
    <cellStyle name="Normale 13 4" xfId="2704" xr:uid="{00000000-0005-0000-0000-0000C6AC0000}"/>
    <cellStyle name="Normale 13 4 2" xfId="9742" xr:uid="{00000000-0005-0000-0000-0000C7AC0000}"/>
    <cellStyle name="Normale 13 4 3" xfId="22813" xr:uid="{00000000-0005-0000-0000-0000C8AC0000}"/>
    <cellStyle name="Normale 13 5" xfId="9479" xr:uid="{00000000-0005-0000-0000-0000C9AC0000}"/>
    <cellStyle name="Normale 13 6" xfId="22808" xr:uid="{00000000-0005-0000-0000-0000CAAC0000}"/>
    <cellStyle name="Normale 13_EDEN industria 2008 rev" xfId="760" xr:uid="{00000000-0005-0000-0000-0000CBAC0000}"/>
    <cellStyle name="Normale 14" xfId="761" xr:uid="{00000000-0005-0000-0000-0000CCAC0000}"/>
    <cellStyle name="Normale 14 2" xfId="762" xr:uid="{00000000-0005-0000-0000-0000CDAC0000}"/>
    <cellStyle name="Normale 14 2 2" xfId="2708" xr:uid="{00000000-0005-0000-0000-0000CEAC0000}"/>
    <cellStyle name="Normale 14 2 2 2" xfId="9746" xr:uid="{00000000-0005-0000-0000-0000CFAC0000}"/>
    <cellStyle name="Normale 14 2 2 3" xfId="22816" xr:uid="{00000000-0005-0000-0000-0000D0AC0000}"/>
    <cellStyle name="Normale 14 2 3" xfId="9483" xr:uid="{00000000-0005-0000-0000-0000D1AC0000}"/>
    <cellStyle name="Normale 14 2 4" xfId="22815" xr:uid="{00000000-0005-0000-0000-0000D2AC0000}"/>
    <cellStyle name="Normale 14 3" xfId="763" xr:uid="{00000000-0005-0000-0000-0000D3AC0000}"/>
    <cellStyle name="Normale 14 3 2" xfId="2709" xr:uid="{00000000-0005-0000-0000-0000D4AC0000}"/>
    <cellStyle name="Normale 14 3 2 2" xfId="9747" xr:uid="{00000000-0005-0000-0000-0000D5AC0000}"/>
    <cellStyle name="Normale 14 3 2 3" xfId="22818" xr:uid="{00000000-0005-0000-0000-0000D6AC0000}"/>
    <cellStyle name="Normale 14 3 3" xfId="9484" xr:uid="{00000000-0005-0000-0000-0000D7AC0000}"/>
    <cellStyle name="Normale 14 3 4" xfId="22817" xr:uid="{00000000-0005-0000-0000-0000D8AC0000}"/>
    <cellStyle name="Normale 14 4" xfId="2707" xr:uid="{00000000-0005-0000-0000-0000D9AC0000}"/>
    <cellStyle name="Normale 14 4 2" xfId="9745" xr:uid="{00000000-0005-0000-0000-0000DAAC0000}"/>
    <cellStyle name="Normale 14 4 3" xfId="22819" xr:uid="{00000000-0005-0000-0000-0000DBAC0000}"/>
    <cellStyle name="Normale 14 5" xfId="9482" xr:uid="{00000000-0005-0000-0000-0000DCAC0000}"/>
    <cellStyle name="Normale 14 6" xfId="22814" xr:uid="{00000000-0005-0000-0000-0000DDAC0000}"/>
    <cellStyle name="Normale 14_EDEN industria 2008 rev" xfId="764" xr:uid="{00000000-0005-0000-0000-0000DEAC0000}"/>
    <cellStyle name="Normale 15" xfId="765" xr:uid="{00000000-0005-0000-0000-0000DFAC0000}"/>
    <cellStyle name="Normale 15 2" xfId="766" xr:uid="{00000000-0005-0000-0000-0000E0AC0000}"/>
    <cellStyle name="Normale 15 2 2" xfId="2711" xr:uid="{00000000-0005-0000-0000-0000E1AC0000}"/>
    <cellStyle name="Normale 15 2 2 2" xfId="9749" xr:uid="{00000000-0005-0000-0000-0000E2AC0000}"/>
    <cellStyle name="Normale 15 2 2 3" xfId="22822" xr:uid="{00000000-0005-0000-0000-0000E3AC0000}"/>
    <cellStyle name="Normale 15 2 3" xfId="9486" xr:uid="{00000000-0005-0000-0000-0000E4AC0000}"/>
    <cellStyle name="Normale 15 2 4" xfId="22821" xr:uid="{00000000-0005-0000-0000-0000E5AC0000}"/>
    <cellStyle name="Normale 15 3" xfId="767" xr:uid="{00000000-0005-0000-0000-0000E6AC0000}"/>
    <cellStyle name="Normale 15 3 2" xfId="2712" xr:uid="{00000000-0005-0000-0000-0000E7AC0000}"/>
    <cellStyle name="Normale 15 3 2 2" xfId="9750" xr:uid="{00000000-0005-0000-0000-0000E8AC0000}"/>
    <cellStyle name="Normale 15 3 2 3" xfId="22824" xr:uid="{00000000-0005-0000-0000-0000E9AC0000}"/>
    <cellStyle name="Normale 15 3 3" xfId="9487" xr:uid="{00000000-0005-0000-0000-0000EAAC0000}"/>
    <cellStyle name="Normale 15 3 4" xfId="22823" xr:uid="{00000000-0005-0000-0000-0000EBAC0000}"/>
    <cellStyle name="Normale 15 4" xfId="2710" xr:uid="{00000000-0005-0000-0000-0000ECAC0000}"/>
    <cellStyle name="Normale 15 4 2" xfId="9748" xr:uid="{00000000-0005-0000-0000-0000EDAC0000}"/>
    <cellStyle name="Normale 15 4 3" xfId="22825" xr:uid="{00000000-0005-0000-0000-0000EEAC0000}"/>
    <cellStyle name="Normale 15 5" xfId="9485" xr:uid="{00000000-0005-0000-0000-0000EFAC0000}"/>
    <cellStyle name="Normale 15 6" xfId="22820" xr:uid="{00000000-0005-0000-0000-0000F0AC0000}"/>
    <cellStyle name="Normale 15_EDEN industria 2008 rev" xfId="768" xr:uid="{00000000-0005-0000-0000-0000F1AC0000}"/>
    <cellStyle name="Normale 16" xfId="769" xr:uid="{00000000-0005-0000-0000-0000F2AC0000}"/>
    <cellStyle name="Normale 16 2" xfId="2713" xr:uid="{00000000-0005-0000-0000-0000F3AC0000}"/>
    <cellStyle name="Normale 16 2 2" xfId="9751" xr:uid="{00000000-0005-0000-0000-0000F4AC0000}"/>
    <cellStyle name="Normale 16 2 3" xfId="22827" xr:uid="{00000000-0005-0000-0000-0000F5AC0000}"/>
    <cellStyle name="Normale 16 3" xfId="9488" xr:uid="{00000000-0005-0000-0000-0000F6AC0000}"/>
    <cellStyle name="Normale 16 4" xfId="22826" xr:uid="{00000000-0005-0000-0000-0000F7AC0000}"/>
    <cellStyle name="Normale 17" xfId="770" xr:uid="{00000000-0005-0000-0000-0000F8AC0000}"/>
    <cellStyle name="Normale 17 2" xfId="2714" xr:uid="{00000000-0005-0000-0000-0000F9AC0000}"/>
    <cellStyle name="Normale 17 2 2" xfId="9752" xr:uid="{00000000-0005-0000-0000-0000FAAC0000}"/>
    <cellStyle name="Normale 17 2 3" xfId="22829" xr:uid="{00000000-0005-0000-0000-0000FBAC0000}"/>
    <cellStyle name="Normale 17 3" xfId="9489" xr:uid="{00000000-0005-0000-0000-0000FCAC0000}"/>
    <cellStyle name="Normale 17 4" xfId="22828" xr:uid="{00000000-0005-0000-0000-0000FDAC0000}"/>
    <cellStyle name="Normale 18" xfId="771" xr:uid="{00000000-0005-0000-0000-0000FEAC0000}"/>
    <cellStyle name="Normale 18 2" xfId="3835" xr:uid="{00000000-0005-0000-0000-0000FFAC0000}"/>
    <cellStyle name="Normale 18 2 2" xfId="22831" xr:uid="{00000000-0005-0000-0000-000000AD0000}"/>
    <cellStyle name="Normale 18 3" xfId="22830" xr:uid="{00000000-0005-0000-0000-000001AD0000}"/>
    <cellStyle name="Normale 19" xfId="772" xr:uid="{00000000-0005-0000-0000-000002AD0000}"/>
    <cellStyle name="Normale 19 2" xfId="3836" xr:uid="{00000000-0005-0000-0000-000003AD0000}"/>
    <cellStyle name="Normale 19 2 2" xfId="22833" xr:uid="{00000000-0005-0000-0000-000004AD0000}"/>
    <cellStyle name="Normale 19 3" xfId="22832" xr:uid="{00000000-0005-0000-0000-000005AD0000}"/>
    <cellStyle name="Normale 2" xfId="773" xr:uid="{00000000-0005-0000-0000-000006AD0000}"/>
    <cellStyle name="Normale 2 2" xfId="774" xr:uid="{00000000-0005-0000-0000-000007AD0000}"/>
    <cellStyle name="Normale 2 2 2" xfId="2716" xr:uid="{00000000-0005-0000-0000-000008AD0000}"/>
    <cellStyle name="Normale 2 2 2 2" xfId="9754" xr:uid="{00000000-0005-0000-0000-000009AD0000}"/>
    <cellStyle name="Normale 2 2 2 3" xfId="22836" xr:uid="{00000000-0005-0000-0000-00000AAD0000}"/>
    <cellStyle name="Normale 2 2 3" xfId="9491" xr:uid="{00000000-0005-0000-0000-00000BAD0000}"/>
    <cellStyle name="Normale 2 2 4" xfId="22835" xr:uid="{00000000-0005-0000-0000-00000CAD0000}"/>
    <cellStyle name="Normale 2 3" xfId="2715" xr:uid="{00000000-0005-0000-0000-00000DAD0000}"/>
    <cellStyle name="Normale 2 3 2" xfId="9753" xr:uid="{00000000-0005-0000-0000-00000EAD0000}"/>
    <cellStyle name="Normale 2 3 3" xfId="22837" xr:uid="{00000000-0005-0000-0000-00000FAD0000}"/>
    <cellStyle name="Normale 2 4" xfId="9490" xr:uid="{00000000-0005-0000-0000-000010AD0000}"/>
    <cellStyle name="Normale 2 5" xfId="22834" xr:uid="{00000000-0005-0000-0000-000011AD0000}"/>
    <cellStyle name="Normale 2_EDEN industria 2008 rev" xfId="775" xr:uid="{00000000-0005-0000-0000-000012AD0000}"/>
    <cellStyle name="Normale 20" xfId="776" xr:uid="{00000000-0005-0000-0000-000013AD0000}"/>
    <cellStyle name="Normale 20 2" xfId="2717" xr:uid="{00000000-0005-0000-0000-000014AD0000}"/>
    <cellStyle name="Normale 20 2 2" xfId="9755" xr:uid="{00000000-0005-0000-0000-000015AD0000}"/>
    <cellStyle name="Normale 20 2 3" xfId="22839" xr:uid="{00000000-0005-0000-0000-000016AD0000}"/>
    <cellStyle name="Normale 20 3" xfId="9492" xr:uid="{00000000-0005-0000-0000-000017AD0000}"/>
    <cellStyle name="Normale 20 4" xfId="22838" xr:uid="{00000000-0005-0000-0000-000018AD0000}"/>
    <cellStyle name="Normale 21" xfId="777" xr:uid="{00000000-0005-0000-0000-000019AD0000}"/>
    <cellStyle name="Normale 21 2" xfId="2718" xr:uid="{00000000-0005-0000-0000-00001AAD0000}"/>
    <cellStyle name="Normale 21 2 2" xfId="9756" xr:uid="{00000000-0005-0000-0000-00001BAD0000}"/>
    <cellStyle name="Normale 21 2 3" xfId="22841" xr:uid="{00000000-0005-0000-0000-00001CAD0000}"/>
    <cellStyle name="Normale 21 3" xfId="9493" xr:uid="{00000000-0005-0000-0000-00001DAD0000}"/>
    <cellStyle name="Normale 21 4" xfId="22840" xr:uid="{00000000-0005-0000-0000-00001EAD0000}"/>
    <cellStyle name="Normale 22" xfId="778" xr:uid="{00000000-0005-0000-0000-00001FAD0000}"/>
    <cellStyle name="Normale 22 2" xfId="2719" xr:uid="{00000000-0005-0000-0000-000020AD0000}"/>
    <cellStyle name="Normale 22 2 2" xfId="9757" xr:uid="{00000000-0005-0000-0000-000021AD0000}"/>
    <cellStyle name="Normale 22 2 3" xfId="22843" xr:uid="{00000000-0005-0000-0000-000022AD0000}"/>
    <cellStyle name="Normale 22 3" xfId="9494" xr:uid="{00000000-0005-0000-0000-000023AD0000}"/>
    <cellStyle name="Normale 22 4" xfId="22842" xr:uid="{00000000-0005-0000-0000-000024AD0000}"/>
    <cellStyle name="Normale 23" xfId="779" xr:uid="{00000000-0005-0000-0000-000025AD0000}"/>
    <cellStyle name="Normale 23 2" xfId="2720" xr:uid="{00000000-0005-0000-0000-000026AD0000}"/>
    <cellStyle name="Normale 23 2 2" xfId="9758" xr:uid="{00000000-0005-0000-0000-000027AD0000}"/>
    <cellStyle name="Normale 23 2 3" xfId="22845" xr:uid="{00000000-0005-0000-0000-000028AD0000}"/>
    <cellStyle name="Normale 23 3" xfId="9495" xr:uid="{00000000-0005-0000-0000-000029AD0000}"/>
    <cellStyle name="Normale 23 4" xfId="22844" xr:uid="{00000000-0005-0000-0000-00002AAD0000}"/>
    <cellStyle name="Normale 24" xfId="780" xr:uid="{00000000-0005-0000-0000-00002BAD0000}"/>
    <cellStyle name="Normale 24 2" xfId="2721" xr:uid="{00000000-0005-0000-0000-00002CAD0000}"/>
    <cellStyle name="Normale 24 2 2" xfId="9759" xr:uid="{00000000-0005-0000-0000-00002DAD0000}"/>
    <cellStyle name="Normale 24 2 3" xfId="22847" xr:uid="{00000000-0005-0000-0000-00002EAD0000}"/>
    <cellStyle name="Normale 24 3" xfId="9496" xr:uid="{00000000-0005-0000-0000-00002FAD0000}"/>
    <cellStyle name="Normale 24 4" xfId="22846" xr:uid="{00000000-0005-0000-0000-000030AD0000}"/>
    <cellStyle name="Normale 25" xfId="781" xr:uid="{00000000-0005-0000-0000-000031AD0000}"/>
    <cellStyle name="Normale 25 2" xfId="2722" xr:uid="{00000000-0005-0000-0000-000032AD0000}"/>
    <cellStyle name="Normale 25 2 2" xfId="9760" xr:uid="{00000000-0005-0000-0000-000033AD0000}"/>
    <cellStyle name="Normale 25 2 3" xfId="22849" xr:uid="{00000000-0005-0000-0000-000034AD0000}"/>
    <cellStyle name="Normale 25 3" xfId="9497" xr:uid="{00000000-0005-0000-0000-000035AD0000}"/>
    <cellStyle name="Normale 25 4" xfId="22848" xr:uid="{00000000-0005-0000-0000-000036AD0000}"/>
    <cellStyle name="Normale 26" xfId="782" xr:uid="{00000000-0005-0000-0000-000037AD0000}"/>
    <cellStyle name="Normale 26 2" xfId="2723" xr:uid="{00000000-0005-0000-0000-000038AD0000}"/>
    <cellStyle name="Normale 26 2 2" xfId="9761" xr:uid="{00000000-0005-0000-0000-000039AD0000}"/>
    <cellStyle name="Normale 26 2 3" xfId="22851" xr:uid="{00000000-0005-0000-0000-00003AAD0000}"/>
    <cellStyle name="Normale 26 3" xfId="9498" xr:uid="{00000000-0005-0000-0000-00003BAD0000}"/>
    <cellStyle name="Normale 26 4" xfId="22850" xr:uid="{00000000-0005-0000-0000-00003CAD0000}"/>
    <cellStyle name="Normale 27" xfId="783" xr:uid="{00000000-0005-0000-0000-00003DAD0000}"/>
    <cellStyle name="Normale 27 2" xfId="2724" xr:uid="{00000000-0005-0000-0000-00003EAD0000}"/>
    <cellStyle name="Normale 27 2 2" xfId="9762" xr:uid="{00000000-0005-0000-0000-00003FAD0000}"/>
    <cellStyle name="Normale 27 2 3" xfId="22853" xr:uid="{00000000-0005-0000-0000-000040AD0000}"/>
    <cellStyle name="Normale 27 3" xfId="9499" xr:uid="{00000000-0005-0000-0000-000041AD0000}"/>
    <cellStyle name="Normale 27 4" xfId="22852" xr:uid="{00000000-0005-0000-0000-000042AD0000}"/>
    <cellStyle name="Normale 28" xfId="784" xr:uid="{00000000-0005-0000-0000-000043AD0000}"/>
    <cellStyle name="Normale 28 2" xfId="2725" xr:uid="{00000000-0005-0000-0000-000044AD0000}"/>
    <cellStyle name="Normale 28 2 2" xfId="9763" xr:uid="{00000000-0005-0000-0000-000045AD0000}"/>
    <cellStyle name="Normale 28 2 3" xfId="22855" xr:uid="{00000000-0005-0000-0000-000046AD0000}"/>
    <cellStyle name="Normale 28 3" xfId="9500" xr:uid="{00000000-0005-0000-0000-000047AD0000}"/>
    <cellStyle name="Normale 28 4" xfId="22854" xr:uid="{00000000-0005-0000-0000-000048AD0000}"/>
    <cellStyle name="Normale 29" xfId="785" xr:uid="{00000000-0005-0000-0000-000049AD0000}"/>
    <cellStyle name="Normale 29 2" xfId="2726" xr:uid="{00000000-0005-0000-0000-00004AAD0000}"/>
    <cellStyle name="Normale 29 2 2" xfId="9764" xr:uid="{00000000-0005-0000-0000-00004BAD0000}"/>
    <cellStyle name="Normale 29 2 3" xfId="22857" xr:uid="{00000000-0005-0000-0000-00004CAD0000}"/>
    <cellStyle name="Normale 29 3" xfId="9501" xr:uid="{00000000-0005-0000-0000-00004DAD0000}"/>
    <cellStyle name="Normale 29 4" xfId="22856" xr:uid="{00000000-0005-0000-0000-00004EAD0000}"/>
    <cellStyle name="Normale 3" xfId="786" xr:uid="{00000000-0005-0000-0000-00004FAD0000}"/>
    <cellStyle name="Normale 3 2" xfId="787" xr:uid="{00000000-0005-0000-0000-000050AD0000}"/>
    <cellStyle name="Normale 3 2 2" xfId="2728" xr:uid="{00000000-0005-0000-0000-000051AD0000}"/>
    <cellStyle name="Normale 3 2 2 2" xfId="9766" xr:uid="{00000000-0005-0000-0000-000052AD0000}"/>
    <cellStyle name="Normale 3 2 2 3" xfId="22860" xr:uid="{00000000-0005-0000-0000-000053AD0000}"/>
    <cellStyle name="Normale 3 2 3" xfId="9503" xr:uid="{00000000-0005-0000-0000-000054AD0000}"/>
    <cellStyle name="Normale 3 2 4" xfId="22859" xr:uid="{00000000-0005-0000-0000-000055AD0000}"/>
    <cellStyle name="Normale 3 3" xfId="788" xr:uid="{00000000-0005-0000-0000-000056AD0000}"/>
    <cellStyle name="Normale 3 3 2" xfId="2729" xr:uid="{00000000-0005-0000-0000-000057AD0000}"/>
    <cellStyle name="Normale 3 3 2 2" xfId="9767" xr:uid="{00000000-0005-0000-0000-000058AD0000}"/>
    <cellStyle name="Normale 3 3 2 3" xfId="22862" xr:uid="{00000000-0005-0000-0000-000059AD0000}"/>
    <cellStyle name="Normale 3 3 3" xfId="9504" xr:uid="{00000000-0005-0000-0000-00005AAD0000}"/>
    <cellStyle name="Normale 3 3 4" xfId="22861" xr:uid="{00000000-0005-0000-0000-00005BAD0000}"/>
    <cellStyle name="Normale 3 4" xfId="2727" xr:uid="{00000000-0005-0000-0000-00005CAD0000}"/>
    <cellStyle name="Normale 3 4 2" xfId="9765" xr:uid="{00000000-0005-0000-0000-00005DAD0000}"/>
    <cellStyle name="Normale 3 4 3" xfId="22863" xr:uid="{00000000-0005-0000-0000-00005EAD0000}"/>
    <cellStyle name="Normale 3 5" xfId="9502" xr:uid="{00000000-0005-0000-0000-00005FAD0000}"/>
    <cellStyle name="Normale 3 6" xfId="22858" xr:uid="{00000000-0005-0000-0000-000060AD0000}"/>
    <cellStyle name="Normale 3_EDEN industria 2008 rev" xfId="789" xr:uid="{00000000-0005-0000-0000-000061AD0000}"/>
    <cellStyle name="Normale 30" xfId="790" xr:uid="{00000000-0005-0000-0000-000062AD0000}"/>
    <cellStyle name="Normale 30 2" xfId="2730" xr:uid="{00000000-0005-0000-0000-000063AD0000}"/>
    <cellStyle name="Normale 30 2 2" xfId="9768" xr:uid="{00000000-0005-0000-0000-000064AD0000}"/>
    <cellStyle name="Normale 30 2 3" xfId="22865" xr:uid="{00000000-0005-0000-0000-000065AD0000}"/>
    <cellStyle name="Normale 30 3" xfId="9505" xr:uid="{00000000-0005-0000-0000-000066AD0000}"/>
    <cellStyle name="Normale 30 4" xfId="22864" xr:uid="{00000000-0005-0000-0000-000067AD0000}"/>
    <cellStyle name="Normale 31" xfId="791" xr:uid="{00000000-0005-0000-0000-000068AD0000}"/>
    <cellStyle name="Normale 31 2" xfId="2731" xr:uid="{00000000-0005-0000-0000-000069AD0000}"/>
    <cellStyle name="Normale 31 2 2" xfId="9769" xr:uid="{00000000-0005-0000-0000-00006AAD0000}"/>
    <cellStyle name="Normale 31 2 3" xfId="22867" xr:uid="{00000000-0005-0000-0000-00006BAD0000}"/>
    <cellStyle name="Normale 31 3" xfId="9506" xr:uid="{00000000-0005-0000-0000-00006CAD0000}"/>
    <cellStyle name="Normale 31 4" xfId="22866" xr:uid="{00000000-0005-0000-0000-00006DAD0000}"/>
    <cellStyle name="Normale 32" xfId="792" xr:uid="{00000000-0005-0000-0000-00006EAD0000}"/>
    <cellStyle name="Normale 32 2" xfId="2732" xr:uid="{00000000-0005-0000-0000-00006FAD0000}"/>
    <cellStyle name="Normale 32 2 2" xfId="9770" xr:uid="{00000000-0005-0000-0000-000070AD0000}"/>
    <cellStyle name="Normale 32 2 3" xfId="22869" xr:uid="{00000000-0005-0000-0000-000071AD0000}"/>
    <cellStyle name="Normale 32 3" xfId="9507" xr:uid="{00000000-0005-0000-0000-000072AD0000}"/>
    <cellStyle name="Normale 32 4" xfId="22868" xr:uid="{00000000-0005-0000-0000-000073AD0000}"/>
    <cellStyle name="Normale 33" xfId="793" xr:uid="{00000000-0005-0000-0000-000074AD0000}"/>
    <cellStyle name="Normale 33 2" xfId="2733" xr:uid="{00000000-0005-0000-0000-000075AD0000}"/>
    <cellStyle name="Normale 33 2 2" xfId="9771" xr:uid="{00000000-0005-0000-0000-000076AD0000}"/>
    <cellStyle name="Normale 33 2 3" xfId="22871" xr:uid="{00000000-0005-0000-0000-000077AD0000}"/>
    <cellStyle name="Normale 33 3" xfId="9508" xr:uid="{00000000-0005-0000-0000-000078AD0000}"/>
    <cellStyle name="Normale 33 4" xfId="22870" xr:uid="{00000000-0005-0000-0000-000079AD0000}"/>
    <cellStyle name="Normale 34" xfId="794" xr:uid="{00000000-0005-0000-0000-00007AAD0000}"/>
    <cellStyle name="Normale 34 2" xfId="2734" xr:uid="{00000000-0005-0000-0000-00007BAD0000}"/>
    <cellStyle name="Normale 34 2 2" xfId="9772" xr:uid="{00000000-0005-0000-0000-00007CAD0000}"/>
    <cellStyle name="Normale 34 2 3" xfId="22873" xr:uid="{00000000-0005-0000-0000-00007DAD0000}"/>
    <cellStyle name="Normale 34 3" xfId="9509" xr:uid="{00000000-0005-0000-0000-00007EAD0000}"/>
    <cellStyle name="Normale 34 4" xfId="22872" xr:uid="{00000000-0005-0000-0000-00007FAD0000}"/>
    <cellStyle name="Normale 35" xfId="795" xr:uid="{00000000-0005-0000-0000-000080AD0000}"/>
    <cellStyle name="Normale 35 2" xfId="2735" xr:uid="{00000000-0005-0000-0000-000081AD0000}"/>
    <cellStyle name="Normale 35 2 2" xfId="9773" xr:uid="{00000000-0005-0000-0000-000082AD0000}"/>
    <cellStyle name="Normale 35 2 3" xfId="22875" xr:uid="{00000000-0005-0000-0000-000083AD0000}"/>
    <cellStyle name="Normale 35 3" xfId="9510" xr:uid="{00000000-0005-0000-0000-000084AD0000}"/>
    <cellStyle name="Normale 35 4" xfId="22874" xr:uid="{00000000-0005-0000-0000-000085AD0000}"/>
    <cellStyle name="Normale 36" xfId="796" xr:uid="{00000000-0005-0000-0000-000086AD0000}"/>
    <cellStyle name="Normale 36 2" xfId="2736" xr:uid="{00000000-0005-0000-0000-000087AD0000}"/>
    <cellStyle name="Normale 36 2 2" xfId="9774" xr:uid="{00000000-0005-0000-0000-000088AD0000}"/>
    <cellStyle name="Normale 36 2 3" xfId="22877" xr:uid="{00000000-0005-0000-0000-000089AD0000}"/>
    <cellStyle name="Normale 36 3" xfId="9511" xr:uid="{00000000-0005-0000-0000-00008AAD0000}"/>
    <cellStyle name="Normale 36 4" xfId="22876" xr:uid="{00000000-0005-0000-0000-00008BAD0000}"/>
    <cellStyle name="Normale 37" xfId="797" xr:uid="{00000000-0005-0000-0000-00008CAD0000}"/>
    <cellStyle name="Normale 37 2" xfId="2737" xr:uid="{00000000-0005-0000-0000-00008DAD0000}"/>
    <cellStyle name="Normale 37 2 2" xfId="9775" xr:uid="{00000000-0005-0000-0000-00008EAD0000}"/>
    <cellStyle name="Normale 37 2 3" xfId="22879" xr:uid="{00000000-0005-0000-0000-00008FAD0000}"/>
    <cellStyle name="Normale 37 3" xfId="9512" xr:uid="{00000000-0005-0000-0000-000090AD0000}"/>
    <cellStyle name="Normale 37 4" xfId="22878" xr:uid="{00000000-0005-0000-0000-000091AD0000}"/>
    <cellStyle name="Normale 38" xfId="798" xr:uid="{00000000-0005-0000-0000-000092AD0000}"/>
    <cellStyle name="Normale 38 2" xfId="2738" xr:uid="{00000000-0005-0000-0000-000093AD0000}"/>
    <cellStyle name="Normale 38 2 2" xfId="9776" xr:uid="{00000000-0005-0000-0000-000094AD0000}"/>
    <cellStyle name="Normale 38 2 3" xfId="22881" xr:uid="{00000000-0005-0000-0000-000095AD0000}"/>
    <cellStyle name="Normale 38 3" xfId="9513" xr:uid="{00000000-0005-0000-0000-000096AD0000}"/>
    <cellStyle name="Normale 38 4" xfId="22880" xr:uid="{00000000-0005-0000-0000-000097AD0000}"/>
    <cellStyle name="Normale 39" xfId="799" xr:uid="{00000000-0005-0000-0000-000098AD0000}"/>
    <cellStyle name="Normale 39 2" xfId="2739" xr:uid="{00000000-0005-0000-0000-000099AD0000}"/>
    <cellStyle name="Normale 39 2 2" xfId="9777" xr:uid="{00000000-0005-0000-0000-00009AAD0000}"/>
    <cellStyle name="Normale 39 2 3" xfId="22883" xr:uid="{00000000-0005-0000-0000-00009BAD0000}"/>
    <cellStyle name="Normale 39 3" xfId="9514" xr:uid="{00000000-0005-0000-0000-00009CAD0000}"/>
    <cellStyle name="Normale 39 4" xfId="22882" xr:uid="{00000000-0005-0000-0000-00009DAD0000}"/>
    <cellStyle name="Normale 4" xfId="800" xr:uid="{00000000-0005-0000-0000-00009EAD0000}"/>
    <cellStyle name="Normale 4 2" xfId="801" xr:uid="{00000000-0005-0000-0000-00009FAD0000}"/>
    <cellStyle name="Normale 4 2 2" xfId="2741" xr:uid="{00000000-0005-0000-0000-0000A0AD0000}"/>
    <cellStyle name="Normale 4 2 2 2" xfId="9779" xr:uid="{00000000-0005-0000-0000-0000A1AD0000}"/>
    <cellStyle name="Normale 4 2 2 3" xfId="22886" xr:uid="{00000000-0005-0000-0000-0000A2AD0000}"/>
    <cellStyle name="Normale 4 2 3" xfId="9516" xr:uid="{00000000-0005-0000-0000-0000A3AD0000}"/>
    <cellStyle name="Normale 4 2 4" xfId="22885" xr:uid="{00000000-0005-0000-0000-0000A4AD0000}"/>
    <cellStyle name="Normale 4 3" xfId="802" xr:uid="{00000000-0005-0000-0000-0000A5AD0000}"/>
    <cellStyle name="Normale 4 3 2" xfId="2742" xr:uid="{00000000-0005-0000-0000-0000A6AD0000}"/>
    <cellStyle name="Normale 4 3 2 2" xfId="9780" xr:uid="{00000000-0005-0000-0000-0000A7AD0000}"/>
    <cellStyle name="Normale 4 3 2 3" xfId="22888" xr:uid="{00000000-0005-0000-0000-0000A8AD0000}"/>
    <cellStyle name="Normale 4 3 3" xfId="9517" xr:uid="{00000000-0005-0000-0000-0000A9AD0000}"/>
    <cellStyle name="Normale 4 3 4" xfId="22887" xr:uid="{00000000-0005-0000-0000-0000AAAD0000}"/>
    <cellStyle name="Normale 4 4" xfId="2740" xr:uid="{00000000-0005-0000-0000-0000ABAD0000}"/>
    <cellStyle name="Normale 4 4 2" xfId="9778" xr:uid="{00000000-0005-0000-0000-0000ACAD0000}"/>
    <cellStyle name="Normale 4 4 3" xfId="22889" xr:uid="{00000000-0005-0000-0000-0000ADAD0000}"/>
    <cellStyle name="Normale 4 5" xfId="9515" xr:uid="{00000000-0005-0000-0000-0000AEAD0000}"/>
    <cellStyle name="Normale 4 6" xfId="22884" xr:uid="{00000000-0005-0000-0000-0000AFAD0000}"/>
    <cellStyle name="Normale 4_EDEN industria 2008 rev" xfId="803" xr:uid="{00000000-0005-0000-0000-0000B0AD0000}"/>
    <cellStyle name="Normale 40" xfId="804" xr:uid="{00000000-0005-0000-0000-0000B1AD0000}"/>
    <cellStyle name="Normale 40 2" xfId="2743" xr:uid="{00000000-0005-0000-0000-0000B2AD0000}"/>
    <cellStyle name="Normale 40 2 2" xfId="9781" xr:uid="{00000000-0005-0000-0000-0000B3AD0000}"/>
    <cellStyle name="Normale 40 2 3" xfId="22891" xr:uid="{00000000-0005-0000-0000-0000B4AD0000}"/>
    <cellStyle name="Normale 40 3" xfId="9518" xr:uid="{00000000-0005-0000-0000-0000B5AD0000}"/>
    <cellStyle name="Normale 40 4" xfId="22890" xr:uid="{00000000-0005-0000-0000-0000B6AD0000}"/>
    <cellStyle name="Normale 41" xfId="805" xr:uid="{00000000-0005-0000-0000-0000B7AD0000}"/>
    <cellStyle name="Normale 41 2" xfId="2744" xr:uid="{00000000-0005-0000-0000-0000B8AD0000}"/>
    <cellStyle name="Normale 41 2 2" xfId="9782" xr:uid="{00000000-0005-0000-0000-0000B9AD0000}"/>
    <cellStyle name="Normale 41 2 3" xfId="22893" xr:uid="{00000000-0005-0000-0000-0000BAAD0000}"/>
    <cellStyle name="Normale 41 3" xfId="9519" xr:uid="{00000000-0005-0000-0000-0000BBAD0000}"/>
    <cellStyle name="Normale 41 4" xfId="22892" xr:uid="{00000000-0005-0000-0000-0000BCAD0000}"/>
    <cellStyle name="Normale 42" xfId="806" xr:uid="{00000000-0005-0000-0000-0000BDAD0000}"/>
    <cellStyle name="Normale 42 2" xfId="2745" xr:uid="{00000000-0005-0000-0000-0000BEAD0000}"/>
    <cellStyle name="Normale 42 2 2" xfId="9783" xr:uid="{00000000-0005-0000-0000-0000BFAD0000}"/>
    <cellStyle name="Normale 42 2 3" xfId="22895" xr:uid="{00000000-0005-0000-0000-0000C0AD0000}"/>
    <cellStyle name="Normale 42 3" xfId="9520" xr:uid="{00000000-0005-0000-0000-0000C1AD0000}"/>
    <cellStyle name="Normale 42 4" xfId="22894" xr:uid="{00000000-0005-0000-0000-0000C2AD0000}"/>
    <cellStyle name="Normale 43" xfId="807" xr:uid="{00000000-0005-0000-0000-0000C3AD0000}"/>
    <cellStyle name="Normale 43 2" xfId="2746" xr:uid="{00000000-0005-0000-0000-0000C4AD0000}"/>
    <cellStyle name="Normale 43 2 2" xfId="9784" xr:uid="{00000000-0005-0000-0000-0000C5AD0000}"/>
    <cellStyle name="Normale 43 2 3" xfId="22897" xr:uid="{00000000-0005-0000-0000-0000C6AD0000}"/>
    <cellStyle name="Normale 43 3" xfId="9521" xr:uid="{00000000-0005-0000-0000-0000C7AD0000}"/>
    <cellStyle name="Normale 43 4" xfId="22896" xr:uid="{00000000-0005-0000-0000-0000C8AD0000}"/>
    <cellStyle name="Normale 44" xfId="808" xr:uid="{00000000-0005-0000-0000-0000C9AD0000}"/>
    <cellStyle name="Normale 44 2" xfId="2747" xr:uid="{00000000-0005-0000-0000-0000CAAD0000}"/>
    <cellStyle name="Normale 44 2 2" xfId="9785" xr:uid="{00000000-0005-0000-0000-0000CBAD0000}"/>
    <cellStyle name="Normale 44 2 3" xfId="22899" xr:uid="{00000000-0005-0000-0000-0000CCAD0000}"/>
    <cellStyle name="Normale 44 3" xfId="9522" xr:uid="{00000000-0005-0000-0000-0000CDAD0000}"/>
    <cellStyle name="Normale 44 4" xfId="22898" xr:uid="{00000000-0005-0000-0000-0000CEAD0000}"/>
    <cellStyle name="Normale 45" xfId="809" xr:uid="{00000000-0005-0000-0000-0000CFAD0000}"/>
    <cellStyle name="Normale 45 2" xfId="2748" xr:uid="{00000000-0005-0000-0000-0000D0AD0000}"/>
    <cellStyle name="Normale 45 2 2" xfId="9786" xr:uid="{00000000-0005-0000-0000-0000D1AD0000}"/>
    <cellStyle name="Normale 45 2 3" xfId="22901" xr:uid="{00000000-0005-0000-0000-0000D2AD0000}"/>
    <cellStyle name="Normale 45 3" xfId="9523" xr:uid="{00000000-0005-0000-0000-0000D3AD0000}"/>
    <cellStyle name="Normale 45 4" xfId="22900" xr:uid="{00000000-0005-0000-0000-0000D4AD0000}"/>
    <cellStyle name="Normale 46" xfId="810" xr:uid="{00000000-0005-0000-0000-0000D5AD0000}"/>
    <cellStyle name="Normale 46 2" xfId="2749" xr:uid="{00000000-0005-0000-0000-0000D6AD0000}"/>
    <cellStyle name="Normale 46 2 2" xfId="9787" xr:uid="{00000000-0005-0000-0000-0000D7AD0000}"/>
    <cellStyle name="Normale 46 2 3" xfId="22903" xr:uid="{00000000-0005-0000-0000-0000D8AD0000}"/>
    <cellStyle name="Normale 46 3" xfId="9524" xr:uid="{00000000-0005-0000-0000-0000D9AD0000}"/>
    <cellStyle name="Normale 46 4" xfId="22902" xr:uid="{00000000-0005-0000-0000-0000DAAD0000}"/>
    <cellStyle name="Normale 47" xfId="811" xr:uid="{00000000-0005-0000-0000-0000DBAD0000}"/>
    <cellStyle name="Normale 47 2" xfId="2750" xr:uid="{00000000-0005-0000-0000-0000DCAD0000}"/>
    <cellStyle name="Normale 47 2 2" xfId="9788" xr:uid="{00000000-0005-0000-0000-0000DDAD0000}"/>
    <cellStyle name="Normale 47 2 3" xfId="22905" xr:uid="{00000000-0005-0000-0000-0000DEAD0000}"/>
    <cellStyle name="Normale 47 3" xfId="9525" xr:uid="{00000000-0005-0000-0000-0000DFAD0000}"/>
    <cellStyle name="Normale 47 4" xfId="22904" xr:uid="{00000000-0005-0000-0000-0000E0AD0000}"/>
    <cellStyle name="Normale 48" xfId="812" xr:uid="{00000000-0005-0000-0000-0000E1AD0000}"/>
    <cellStyle name="Normale 48 2" xfId="2751" xr:uid="{00000000-0005-0000-0000-0000E2AD0000}"/>
    <cellStyle name="Normale 48 2 2" xfId="9789" xr:uid="{00000000-0005-0000-0000-0000E3AD0000}"/>
    <cellStyle name="Normale 48 2 3" xfId="22907" xr:uid="{00000000-0005-0000-0000-0000E4AD0000}"/>
    <cellStyle name="Normale 48 3" xfId="9526" xr:uid="{00000000-0005-0000-0000-0000E5AD0000}"/>
    <cellStyle name="Normale 48 4" xfId="22906" xr:uid="{00000000-0005-0000-0000-0000E6AD0000}"/>
    <cellStyle name="Normale 49" xfId="813" xr:uid="{00000000-0005-0000-0000-0000E7AD0000}"/>
    <cellStyle name="Normale 49 2" xfId="2752" xr:uid="{00000000-0005-0000-0000-0000E8AD0000}"/>
    <cellStyle name="Normale 49 2 2" xfId="9790" xr:uid="{00000000-0005-0000-0000-0000E9AD0000}"/>
    <cellStyle name="Normale 49 2 3" xfId="22909" xr:uid="{00000000-0005-0000-0000-0000EAAD0000}"/>
    <cellStyle name="Normale 49 3" xfId="9527" xr:uid="{00000000-0005-0000-0000-0000EBAD0000}"/>
    <cellStyle name="Normale 49 4" xfId="22908" xr:uid="{00000000-0005-0000-0000-0000ECAD0000}"/>
    <cellStyle name="Normale 5" xfId="814" xr:uid="{00000000-0005-0000-0000-0000EDAD0000}"/>
    <cellStyle name="Normale 5 2" xfId="815" xr:uid="{00000000-0005-0000-0000-0000EEAD0000}"/>
    <cellStyle name="Normale 5 2 2" xfId="2754" xr:uid="{00000000-0005-0000-0000-0000EFAD0000}"/>
    <cellStyle name="Normale 5 2 2 2" xfId="9792" xr:uid="{00000000-0005-0000-0000-0000F0AD0000}"/>
    <cellStyle name="Normale 5 2 2 3" xfId="22912" xr:uid="{00000000-0005-0000-0000-0000F1AD0000}"/>
    <cellStyle name="Normale 5 2 3" xfId="9529" xr:uid="{00000000-0005-0000-0000-0000F2AD0000}"/>
    <cellStyle name="Normale 5 2 4" xfId="22911" xr:uid="{00000000-0005-0000-0000-0000F3AD0000}"/>
    <cellStyle name="Normale 5 3" xfId="816" xr:uid="{00000000-0005-0000-0000-0000F4AD0000}"/>
    <cellStyle name="Normale 5 3 2" xfId="2755" xr:uid="{00000000-0005-0000-0000-0000F5AD0000}"/>
    <cellStyle name="Normale 5 3 2 2" xfId="9793" xr:uid="{00000000-0005-0000-0000-0000F6AD0000}"/>
    <cellStyle name="Normale 5 3 2 3" xfId="22914" xr:uid="{00000000-0005-0000-0000-0000F7AD0000}"/>
    <cellStyle name="Normale 5 3 3" xfId="9530" xr:uid="{00000000-0005-0000-0000-0000F8AD0000}"/>
    <cellStyle name="Normale 5 3 4" xfId="22913" xr:uid="{00000000-0005-0000-0000-0000F9AD0000}"/>
    <cellStyle name="Normale 5 4" xfId="2753" xr:uid="{00000000-0005-0000-0000-0000FAAD0000}"/>
    <cellStyle name="Normale 5 4 2" xfId="9791" xr:uid="{00000000-0005-0000-0000-0000FBAD0000}"/>
    <cellStyle name="Normale 5 4 3" xfId="22915" xr:uid="{00000000-0005-0000-0000-0000FCAD0000}"/>
    <cellStyle name="Normale 5 5" xfId="9528" xr:uid="{00000000-0005-0000-0000-0000FDAD0000}"/>
    <cellStyle name="Normale 5 6" xfId="22910" xr:uid="{00000000-0005-0000-0000-0000FEAD0000}"/>
    <cellStyle name="Normale 5_EDEN industria 2008 rev" xfId="817" xr:uid="{00000000-0005-0000-0000-0000FFAD0000}"/>
    <cellStyle name="Normale 50" xfId="818" xr:uid="{00000000-0005-0000-0000-000000AE0000}"/>
    <cellStyle name="Normale 50 2" xfId="2756" xr:uid="{00000000-0005-0000-0000-000001AE0000}"/>
    <cellStyle name="Normale 50 2 2" xfId="9794" xr:uid="{00000000-0005-0000-0000-000002AE0000}"/>
    <cellStyle name="Normale 50 2 3" xfId="22917" xr:uid="{00000000-0005-0000-0000-000003AE0000}"/>
    <cellStyle name="Normale 50 3" xfId="9531" xr:uid="{00000000-0005-0000-0000-000004AE0000}"/>
    <cellStyle name="Normale 50 4" xfId="22916" xr:uid="{00000000-0005-0000-0000-000005AE0000}"/>
    <cellStyle name="Normale 51" xfId="819" xr:uid="{00000000-0005-0000-0000-000006AE0000}"/>
    <cellStyle name="Normale 51 2" xfId="2757" xr:uid="{00000000-0005-0000-0000-000007AE0000}"/>
    <cellStyle name="Normale 51 2 2" xfId="9795" xr:uid="{00000000-0005-0000-0000-000008AE0000}"/>
    <cellStyle name="Normale 51 2 3" xfId="22919" xr:uid="{00000000-0005-0000-0000-000009AE0000}"/>
    <cellStyle name="Normale 51 3" xfId="9532" xr:uid="{00000000-0005-0000-0000-00000AAE0000}"/>
    <cellStyle name="Normale 51 4" xfId="22918" xr:uid="{00000000-0005-0000-0000-00000BAE0000}"/>
    <cellStyle name="Normale 52" xfId="820" xr:uid="{00000000-0005-0000-0000-00000CAE0000}"/>
    <cellStyle name="Normale 52 2" xfId="2758" xr:uid="{00000000-0005-0000-0000-00000DAE0000}"/>
    <cellStyle name="Normale 52 2 2" xfId="9796" xr:uid="{00000000-0005-0000-0000-00000EAE0000}"/>
    <cellStyle name="Normale 52 2 3" xfId="22921" xr:uid="{00000000-0005-0000-0000-00000FAE0000}"/>
    <cellStyle name="Normale 52 3" xfId="9533" xr:uid="{00000000-0005-0000-0000-000010AE0000}"/>
    <cellStyle name="Normale 52 4" xfId="22920" xr:uid="{00000000-0005-0000-0000-000011AE0000}"/>
    <cellStyle name="Normale 53" xfId="821" xr:uid="{00000000-0005-0000-0000-000012AE0000}"/>
    <cellStyle name="Normale 53 2" xfId="2759" xr:uid="{00000000-0005-0000-0000-000013AE0000}"/>
    <cellStyle name="Normale 53 2 2" xfId="9797" xr:uid="{00000000-0005-0000-0000-000014AE0000}"/>
    <cellStyle name="Normale 53 2 3" xfId="22923" xr:uid="{00000000-0005-0000-0000-000015AE0000}"/>
    <cellStyle name="Normale 53 3" xfId="9534" xr:uid="{00000000-0005-0000-0000-000016AE0000}"/>
    <cellStyle name="Normale 53 4" xfId="22922" xr:uid="{00000000-0005-0000-0000-000017AE0000}"/>
    <cellStyle name="Normale 54" xfId="822" xr:uid="{00000000-0005-0000-0000-000018AE0000}"/>
    <cellStyle name="Normale 54 2" xfId="2760" xr:uid="{00000000-0005-0000-0000-000019AE0000}"/>
    <cellStyle name="Normale 54 2 2" xfId="9798" xr:uid="{00000000-0005-0000-0000-00001AAE0000}"/>
    <cellStyle name="Normale 54 2 3" xfId="22925" xr:uid="{00000000-0005-0000-0000-00001BAE0000}"/>
    <cellStyle name="Normale 54 3" xfId="9535" xr:uid="{00000000-0005-0000-0000-00001CAE0000}"/>
    <cellStyle name="Normale 54 4" xfId="22924" xr:uid="{00000000-0005-0000-0000-00001DAE0000}"/>
    <cellStyle name="Normale 55" xfId="823" xr:uid="{00000000-0005-0000-0000-00001EAE0000}"/>
    <cellStyle name="Normale 55 2" xfId="2761" xr:uid="{00000000-0005-0000-0000-00001FAE0000}"/>
    <cellStyle name="Normale 55 2 2" xfId="9799" xr:uid="{00000000-0005-0000-0000-000020AE0000}"/>
    <cellStyle name="Normale 55 2 3" xfId="22927" xr:uid="{00000000-0005-0000-0000-000021AE0000}"/>
    <cellStyle name="Normale 55 3" xfId="9536" xr:uid="{00000000-0005-0000-0000-000022AE0000}"/>
    <cellStyle name="Normale 55 4" xfId="22926" xr:uid="{00000000-0005-0000-0000-000023AE0000}"/>
    <cellStyle name="Normale 56" xfId="824" xr:uid="{00000000-0005-0000-0000-000024AE0000}"/>
    <cellStyle name="Normale 56 2" xfId="2762" xr:uid="{00000000-0005-0000-0000-000025AE0000}"/>
    <cellStyle name="Normale 56 2 2" xfId="9800" xr:uid="{00000000-0005-0000-0000-000026AE0000}"/>
    <cellStyle name="Normale 56 2 3" xfId="22929" xr:uid="{00000000-0005-0000-0000-000027AE0000}"/>
    <cellStyle name="Normale 56 3" xfId="9537" xr:uid="{00000000-0005-0000-0000-000028AE0000}"/>
    <cellStyle name="Normale 56 4" xfId="22928" xr:uid="{00000000-0005-0000-0000-000029AE0000}"/>
    <cellStyle name="Normale 57" xfId="825" xr:uid="{00000000-0005-0000-0000-00002AAE0000}"/>
    <cellStyle name="Normale 57 2" xfId="2763" xr:uid="{00000000-0005-0000-0000-00002BAE0000}"/>
    <cellStyle name="Normale 57 2 2" xfId="9801" xr:uid="{00000000-0005-0000-0000-00002CAE0000}"/>
    <cellStyle name="Normale 57 2 3" xfId="22931" xr:uid="{00000000-0005-0000-0000-00002DAE0000}"/>
    <cellStyle name="Normale 57 3" xfId="9538" xr:uid="{00000000-0005-0000-0000-00002EAE0000}"/>
    <cellStyle name="Normale 57 4" xfId="22930" xr:uid="{00000000-0005-0000-0000-00002FAE0000}"/>
    <cellStyle name="Normale 58" xfId="826" xr:uid="{00000000-0005-0000-0000-000030AE0000}"/>
    <cellStyle name="Normale 58 2" xfId="2764" xr:uid="{00000000-0005-0000-0000-000031AE0000}"/>
    <cellStyle name="Normale 58 2 2" xfId="9802" xr:uid="{00000000-0005-0000-0000-000032AE0000}"/>
    <cellStyle name="Normale 58 2 3" xfId="22933" xr:uid="{00000000-0005-0000-0000-000033AE0000}"/>
    <cellStyle name="Normale 58 3" xfId="9539" xr:uid="{00000000-0005-0000-0000-000034AE0000}"/>
    <cellStyle name="Normale 58 4" xfId="22932" xr:uid="{00000000-0005-0000-0000-000035AE0000}"/>
    <cellStyle name="Normale 59" xfId="827" xr:uid="{00000000-0005-0000-0000-000036AE0000}"/>
    <cellStyle name="Normale 59 2" xfId="2765" xr:uid="{00000000-0005-0000-0000-000037AE0000}"/>
    <cellStyle name="Normale 59 2 2" xfId="9803" xr:uid="{00000000-0005-0000-0000-000038AE0000}"/>
    <cellStyle name="Normale 59 2 3" xfId="22935" xr:uid="{00000000-0005-0000-0000-000039AE0000}"/>
    <cellStyle name="Normale 59 3" xfId="9540" xr:uid="{00000000-0005-0000-0000-00003AAE0000}"/>
    <cellStyle name="Normale 59 4" xfId="22934" xr:uid="{00000000-0005-0000-0000-00003BAE0000}"/>
    <cellStyle name="Normale 6" xfId="828" xr:uid="{00000000-0005-0000-0000-00003CAE0000}"/>
    <cellStyle name="Normale 6 2" xfId="829" xr:uid="{00000000-0005-0000-0000-00003DAE0000}"/>
    <cellStyle name="Normale 6 2 2" xfId="2767" xr:uid="{00000000-0005-0000-0000-00003EAE0000}"/>
    <cellStyle name="Normale 6 2 2 2" xfId="9805" xr:uid="{00000000-0005-0000-0000-00003FAE0000}"/>
    <cellStyle name="Normale 6 2 2 3" xfId="22938" xr:uid="{00000000-0005-0000-0000-000040AE0000}"/>
    <cellStyle name="Normale 6 2 3" xfId="9542" xr:uid="{00000000-0005-0000-0000-000041AE0000}"/>
    <cellStyle name="Normale 6 2 4" xfId="22937" xr:uid="{00000000-0005-0000-0000-000042AE0000}"/>
    <cellStyle name="Normale 6 3" xfId="830" xr:uid="{00000000-0005-0000-0000-000043AE0000}"/>
    <cellStyle name="Normale 6 3 2" xfId="2768" xr:uid="{00000000-0005-0000-0000-000044AE0000}"/>
    <cellStyle name="Normale 6 3 2 2" xfId="9806" xr:uid="{00000000-0005-0000-0000-000045AE0000}"/>
    <cellStyle name="Normale 6 3 2 3" xfId="22940" xr:uid="{00000000-0005-0000-0000-000046AE0000}"/>
    <cellStyle name="Normale 6 3 3" xfId="9543" xr:uid="{00000000-0005-0000-0000-000047AE0000}"/>
    <cellStyle name="Normale 6 3 4" xfId="22939" xr:uid="{00000000-0005-0000-0000-000048AE0000}"/>
    <cellStyle name="Normale 6 4" xfId="2766" xr:uid="{00000000-0005-0000-0000-000049AE0000}"/>
    <cellStyle name="Normale 6 4 2" xfId="9804" xr:uid="{00000000-0005-0000-0000-00004AAE0000}"/>
    <cellStyle name="Normale 6 4 3" xfId="22941" xr:uid="{00000000-0005-0000-0000-00004BAE0000}"/>
    <cellStyle name="Normale 6 5" xfId="9541" xr:uid="{00000000-0005-0000-0000-00004CAE0000}"/>
    <cellStyle name="Normale 6 6" xfId="22936" xr:uid="{00000000-0005-0000-0000-00004DAE0000}"/>
    <cellStyle name="Normale 6_EDEN industria 2008 rev" xfId="831" xr:uid="{00000000-0005-0000-0000-00004EAE0000}"/>
    <cellStyle name="Normale 60" xfId="832" xr:uid="{00000000-0005-0000-0000-00004FAE0000}"/>
    <cellStyle name="Normale 60 2" xfId="2769" xr:uid="{00000000-0005-0000-0000-000050AE0000}"/>
    <cellStyle name="Normale 60 2 2" xfId="9807" xr:uid="{00000000-0005-0000-0000-000051AE0000}"/>
    <cellStyle name="Normale 60 2 3" xfId="22943" xr:uid="{00000000-0005-0000-0000-000052AE0000}"/>
    <cellStyle name="Normale 60 3" xfId="9544" xr:uid="{00000000-0005-0000-0000-000053AE0000}"/>
    <cellStyle name="Normale 60 4" xfId="22942" xr:uid="{00000000-0005-0000-0000-000054AE0000}"/>
    <cellStyle name="Normale 61" xfId="833" xr:uid="{00000000-0005-0000-0000-000055AE0000}"/>
    <cellStyle name="Normale 61 2" xfId="2770" xr:uid="{00000000-0005-0000-0000-000056AE0000}"/>
    <cellStyle name="Normale 61 2 2" xfId="9808" xr:uid="{00000000-0005-0000-0000-000057AE0000}"/>
    <cellStyle name="Normale 61 2 3" xfId="22945" xr:uid="{00000000-0005-0000-0000-000058AE0000}"/>
    <cellStyle name="Normale 61 3" xfId="9545" xr:uid="{00000000-0005-0000-0000-000059AE0000}"/>
    <cellStyle name="Normale 61 4" xfId="22944" xr:uid="{00000000-0005-0000-0000-00005AAE0000}"/>
    <cellStyle name="Normale 62" xfId="834" xr:uid="{00000000-0005-0000-0000-00005BAE0000}"/>
    <cellStyle name="Normale 62 2" xfId="2771" xr:uid="{00000000-0005-0000-0000-00005CAE0000}"/>
    <cellStyle name="Normale 62 2 2" xfId="9809" xr:uid="{00000000-0005-0000-0000-00005DAE0000}"/>
    <cellStyle name="Normale 62 2 3" xfId="22947" xr:uid="{00000000-0005-0000-0000-00005EAE0000}"/>
    <cellStyle name="Normale 62 3" xfId="9546" xr:uid="{00000000-0005-0000-0000-00005FAE0000}"/>
    <cellStyle name="Normale 62 4" xfId="22946" xr:uid="{00000000-0005-0000-0000-000060AE0000}"/>
    <cellStyle name="Normale 63" xfId="835" xr:uid="{00000000-0005-0000-0000-000061AE0000}"/>
    <cellStyle name="Normale 63 2" xfId="2772" xr:uid="{00000000-0005-0000-0000-000062AE0000}"/>
    <cellStyle name="Normale 63 2 2" xfId="9810" xr:uid="{00000000-0005-0000-0000-000063AE0000}"/>
    <cellStyle name="Normale 63 2 3" xfId="22949" xr:uid="{00000000-0005-0000-0000-000064AE0000}"/>
    <cellStyle name="Normale 63 3" xfId="9547" xr:uid="{00000000-0005-0000-0000-000065AE0000}"/>
    <cellStyle name="Normale 63 4" xfId="22948" xr:uid="{00000000-0005-0000-0000-000066AE0000}"/>
    <cellStyle name="Normale 64" xfId="836" xr:uid="{00000000-0005-0000-0000-000067AE0000}"/>
    <cellStyle name="Normale 64 2" xfId="2773" xr:uid="{00000000-0005-0000-0000-000068AE0000}"/>
    <cellStyle name="Normale 64 2 2" xfId="9811" xr:uid="{00000000-0005-0000-0000-000069AE0000}"/>
    <cellStyle name="Normale 64 2 3" xfId="22951" xr:uid="{00000000-0005-0000-0000-00006AAE0000}"/>
    <cellStyle name="Normale 64 3" xfId="9548" xr:uid="{00000000-0005-0000-0000-00006BAE0000}"/>
    <cellStyle name="Normale 64 4" xfId="22950" xr:uid="{00000000-0005-0000-0000-00006CAE0000}"/>
    <cellStyle name="Normale 65" xfId="837" xr:uid="{00000000-0005-0000-0000-00006DAE0000}"/>
    <cellStyle name="Normale 65 2" xfId="2774" xr:uid="{00000000-0005-0000-0000-00006EAE0000}"/>
    <cellStyle name="Normale 65 2 2" xfId="9812" xr:uid="{00000000-0005-0000-0000-00006FAE0000}"/>
    <cellStyle name="Normale 65 2 3" xfId="22953" xr:uid="{00000000-0005-0000-0000-000070AE0000}"/>
    <cellStyle name="Normale 65 3" xfId="9549" xr:uid="{00000000-0005-0000-0000-000071AE0000}"/>
    <cellStyle name="Normale 65 4" xfId="22952" xr:uid="{00000000-0005-0000-0000-000072AE0000}"/>
    <cellStyle name="Normale 7" xfId="838" xr:uid="{00000000-0005-0000-0000-000073AE0000}"/>
    <cellStyle name="Normale 7 2" xfId="839" xr:uid="{00000000-0005-0000-0000-000074AE0000}"/>
    <cellStyle name="Normale 7 2 2" xfId="2776" xr:uid="{00000000-0005-0000-0000-000075AE0000}"/>
    <cellStyle name="Normale 7 2 2 2" xfId="9814" xr:uid="{00000000-0005-0000-0000-000076AE0000}"/>
    <cellStyle name="Normale 7 2 2 3" xfId="22956" xr:uid="{00000000-0005-0000-0000-000077AE0000}"/>
    <cellStyle name="Normale 7 2 3" xfId="9551" xr:uid="{00000000-0005-0000-0000-000078AE0000}"/>
    <cellStyle name="Normale 7 2 4" xfId="22955" xr:uid="{00000000-0005-0000-0000-000079AE0000}"/>
    <cellStyle name="Normale 7 3" xfId="840" xr:uid="{00000000-0005-0000-0000-00007AAE0000}"/>
    <cellStyle name="Normale 7 3 2" xfId="2777" xr:uid="{00000000-0005-0000-0000-00007BAE0000}"/>
    <cellStyle name="Normale 7 3 2 2" xfId="9815" xr:uid="{00000000-0005-0000-0000-00007CAE0000}"/>
    <cellStyle name="Normale 7 3 2 3" xfId="22958" xr:uid="{00000000-0005-0000-0000-00007DAE0000}"/>
    <cellStyle name="Normale 7 3 3" xfId="9552" xr:uid="{00000000-0005-0000-0000-00007EAE0000}"/>
    <cellStyle name="Normale 7 3 4" xfId="22957" xr:uid="{00000000-0005-0000-0000-00007FAE0000}"/>
    <cellStyle name="Normale 7 4" xfId="2775" xr:uid="{00000000-0005-0000-0000-000080AE0000}"/>
    <cellStyle name="Normale 7 4 2" xfId="9813" xr:uid="{00000000-0005-0000-0000-000081AE0000}"/>
    <cellStyle name="Normale 7 4 3" xfId="22959" xr:uid="{00000000-0005-0000-0000-000082AE0000}"/>
    <cellStyle name="Normale 7 5" xfId="9550" xr:uid="{00000000-0005-0000-0000-000083AE0000}"/>
    <cellStyle name="Normale 7 6" xfId="22954" xr:uid="{00000000-0005-0000-0000-000084AE0000}"/>
    <cellStyle name="Normale 7_EDEN industria 2008 rev" xfId="841" xr:uid="{00000000-0005-0000-0000-000085AE0000}"/>
    <cellStyle name="Normale 8" xfId="842" xr:uid="{00000000-0005-0000-0000-000086AE0000}"/>
    <cellStyle name="Normale 8 2" xfId="843" xr:uid="{00000000-0005-0000-0000-000087AE0000}"/>
    <cellStyle name="Normale 8 2 2" xfId="2779" xr:uid="{00000000-0005-0000-0000-000088AE0000}"/>
    <cellStyle name="Normale 8 2 2 2" xfId="9817" xr:uid="{00000000-0005-0000-0000-000089AE0000}"/>
    <cellStyle name="Normale 8 2 2 3" xfId="22962" xr:uid="{00000000-0005-0000-0000-00008AAE0000}"/>
    <cellStyle name="Normale 8 2 3" xfId="9554" xr:uid="{00000000-0005-0000-0000-00008BAE0000}"/>
    <cellStyle name="Normale 8 2 4" xfId="22961" xr:uid="{00000000-0005-0000-0000-00008CAE0000}"/>
    <cellStyle name="Normale 8 3" xfId="844" xr:uid="{00000000-0005-0000-0000-00008DAE0000}"/>
    <cellStyle name="Normale 8 3 2" xfId="2780" xr:uid="{00000000-0005-0000-0000-00008EAE0000}"/>
    <cellStyle name="Normale 8 3 2 2" xfId="9818" xr:uid="{00000000-0005-0000-0000-00008FAE0000}"/>
    <cellStyle name="Normale 8 3 2 3" xfId="22964" xr:uid="{00000000-0005-0000-0000-000090AE0000}"/>
    <cellStyle name="Normale 8 3 3" xfId="9555" xr:uid="{00000000-0005-0000-0000-000091AE0000}"/>
    <cellStyle name="Normale 8 3 4" xfId="22963" xr:uid="{00000000-0005-0000-0000-000092AE0000}"/>
    <cellStyle name="Normale 8 4" xfId="2778" xr:uid="{00000000-0005-0000-0000-000093AE0000}"/>
    <cellStyle name="Normale 8 4 2" xfId="9816" xr:uid="{00000000-0005-0000-0000-000094AE0000}"/>
    <cellStyle name="Normale 8 4 3" xfId="22965" xr:uid="{00000000-0005-0000-0000-000095AE0000}"/>
    <cellStyle name="Normale 8 5" xfId="9553" xr:uid="{00000000-0005-0000-0000-000096AE0000}"/>
    <cellStyle name="Normale 8 6" xfId="22960" xr:uid="{00000000-0005-0000-0000-000097AE0000}"/>
    <cellStyle name="Normale 8_EDEN industria 2008 rev" xfId="845" xr:uid="{00000000-0005-0000-0000-000098AE0000}"/>
    <cellStyle name="Normale 9" xfId="846" xr:uid="{00000000-0005-0000-0000-000099AE0000}"/>
    <cellStyle name="Normale 9 2" xfId="847" xr:uid="{00000000-0005-0000-0000-00009AAE0000}"/>
    <cellStyle name="Normale 9 2 2" xfId="2782" xr:uid="{00000000-0005-0000-0000-00009BAE0000}"/>
    <cellStyle name="Normale 9 2 2 2" xfId="9820" xr:uid="{00000000-0005-0000-0000-00009CAE0000}"/>
    <cellStyle name="Normale 9 2 2 3" xfId="22968" xr:uid="{00000000-0005-0000-0000-00009DAE0000}"/>
    <cellStyle name="Normale 9 2 3" xfId="9557" xr:uid="{00000000-0005-0000-0000-00009EAE0000}"/>
    <cellStyle name="Normale 9 2 4" xfId="22967" xr:uid="{00000000-0005-0000-0000-00009FAE0000}"/>
    <cellStyle name="Normale 9 3" xfId="848" xr:uid="{00000000-0005-0000-0000-0000A0AE0000}"/>
    <cellStyle name="Normale 9 3 2" xfId="2783" xr:uid="{00000000-0005-0000-0000-0000A1AE0000}"/>
    <cellStyle name="Normale 9 3 2 2" xfId="9821" xr:uid="{00000000-0005-0000-0000-0000A2AE0000}"/>
    <cellStyle name="Normale 9 3 2 3" xfId="22970" xr:uid="{00000000-0005-0000-0000-0000A3AE0000}"/>
    <cellStyle name="Normale 9 3 3" xfId="9558" xr:uid="{00000000-0005-0000-0000-0000A4AE0000}"/>
    <cellStyle name="Normale 9 3 4" xfId="22969" xr:uid="{00000000-0005-0000-0000-0000A5AE0000}"/>
    <cellStyle name="Normale 9 4" xfId="2781" xr:uid="{00000000-0005-0000-0000-0000A6AE0000}"/>
    <cellStyle name="Normale 9 4 2" xfId="9819" xr:uid="{00000000-0005-0000-0000-0000A7AE0000}"/>
    <cellStyle name="Normale 9 4 3" xfId="22971" xr:uid="{00000000-0005-0000-0000-0000A8AE0000}"/>
    <cellStyle name="Normale 9 5" xfId="9556" xr:uid="{00000000-0005-0000-0000-0000A9AE0000}"/>
    <cellStyle name="Normale 9 6" xfId="22966" xr:uid="{00000000-0005-0000-0000-0000AAAE0000}"/>
    <cellStyle name="Normale 9_EDEN industria 2008 rev" xfId="849" xr:uid="{00000000-0005-0000-0000-0000ABAE0000}"/>
    <cellStyle name="Normale_B2020" xfId="850" xr:uid="{00000000-0005-0000-0000-0000ACAE0000}"/>
    <cellStyle name="Nota" xfId="851" xr:uid="{00000000-0005-0000-0000-0000ADAE0000}"/>
    <cellStyle name="Nota 10" xfId="5215" xr:uid="{00000000-0005-0000-0000-0000AEAE0000}"/>
    <cellStyle name="Nota 10 2" xfId="22973" xr:uid="{00000000-0005-0000-0000-0000AFAE0000}"/>
    <cellStyle name="Nota 11" xfId="22972" xr:uid="{00000000-0005-0000-0000-0000B0AE0000}"/>
    <cellStyle name="Nota 2" xfId="852" xr:uid="{00000000-0005-0000-0000-0000B1AE0000}"/>
    <cellStyle name="Nota 2 2" xfId="2785" xr:uid="{00000000-0005-0000-0000-0000B2AE0000}"/>
    <cellStyle name="Nota 2 2 2" xfId="9822" xr:uid="{00000000-0005-0000-0000-0000B3AE0000}"/>
    <cellStyle name="Nota 2 2 2 2" xfId="15344" xr:uid="{00000000-0005-0000-0000-0000B4AE0000}"/>
    <cellStyle name="Nota 2 2 3" xfId="14017" xr:uid="{00000000-0005-0000-0000-0000B5AE0000}"/>
    <cellStyle name="Nota 2 2 4" xfId="22975" xr:uid="{00000000-0005-0000-0000-0000B6AE0000}"/>
    <cellStyle name="Nota 2 3" xfId="5216" xr:uid="{00000000-0005-0000-0000-0000B7AE0000}"/>
    <cellStyle name="Nota 2 3 2" xfId="14932" xr:uid="{00000000-0005-0000-0000-0000B8AE0000}"/>
    <cellStyle name="Nota 2 3 3" xfId="22976" xr:uid="{00000000-0005-0000-0000-0000B9AE0000}"/>
    <cellStyle name="Nota 2 4" xfId="5217" xr:uid="{00000000-0005-0000-0000-0000BAAE0000}"/>
    <cellStyle name="Nota 2 4 2" xfId="22977" xr:uid="{00000000-0005-0000-0000-0000BBAE0000}"/>
    <cellStyle name="Nota 2 5" xfId="5218" xr:uid="{00000000-0005-0000-0000-0000BCAE0000}"/>
    <cellStyle name="Nota 2 5 2" xfId="22978" xr:uid="{00000000-0005-0000-0000-0000BDAE0000}"/>
    <cellStyle name="Nota 2 6" xfId="5219" xr:uid="{00000000-0005-0000-0000-0000BEAE0000}"/>
    <cellStyle name="Nota 2 6 2" xfId="22979" xr:uid="{00000000-0005-0000-0000-0000BFAE0000}"/>
    <cellStyle name="Nota 2 7" xfId="22974" xr:uid="{00000000-0005-0000-0000-0000C0AE0000}"/>
    <cellStyle name="Nota 3" xfId="853" xr:uid="{00000000-0005-0000-0000-0000C1AE0000}"/>
    <cellStyle name="Nota 3 2" xfId="854" xr:uid="{00000000-0005-0000-0000-0000C2AE0000}"/>
    <cellStyle name="Nota 3 2 2" xfId="4667" xr:uid="{00000000-0005-0000-0000-0000C3AE0000}"/>
    <cellStyle name="Nota 3 2 2 2" xfId="7314" xr:uid="{00000000-0005-0000-0000-0000C4AE0000}"/>
    <cellStyle name="Nota 3 2 2 2 2" xfId="14151" xr:uid="{00000000-0005-0000-0000-0000C5AE0000}"/>
    <cellStyle name="Nota 3 2 2 2 3" xfId="22983" xr:uid="{00000000-0005-0000-0000-0000C6AE0000}"/>
    <cellStyle name="Nota 3 2 2 3" xfId="14019" xr:uid="{00000000-0005-0000-0000-0000C7AE0000}"/>
    <cellStyle name="Nota 3 2 2 4" xfId="22982" xr:uid="{00000000-0005-0000-0000-0000C8AE0000}"/>
    <cellStyle name="Nota 3 2 3" xfId="3837" xr:uid="{00000000-0005-0000-0000-0000C9AE0000}"/>
    <cellStyle name="Nota 3 2 3 2" xfId="10376" xr:uid="{00000000-0005-0000-0000-0000CAAE0000}"/>
    <cellStyle name="Nota 3 2 3 2 2" xfId="22985" xr:uid="{00000000-0005-0000-0000-0000CBAE0000}"/>
    <cellStyle name="Nota 3 2 3 3" xfId="14152" xr:uid="{00000000-0005-0000-0000-0000CCAE0000}"/>
    <cellStyle name="Nota 3 2 3 4" xfId="22984" xr:uid="{00000000-0005-0000-0000-0000CDAE0000}"/>
    <cellStyle name="Nota 3 2 3 5" xfId="45262" xr:uid="{00000000-0005-0000-0000-0000CEAE0000}"/>
    <cellStyle name="Nota 3 2 4" xfId="5220" xr:uid="{00000000-0005-0000-0000-0000CFAE0000}"/>
    <cellStyle name="Nota 3 2 4 2" xfId="14456" xr:uid="{00000000-0005-0000-0000-0000D0AE0000}"/>
    <cellStyle name="Nota 3 2 4 3" xfId="17549" xr:uid="{00000000-0005-0000-0000-0000D1AE0000}"/>
    <cellStyle name="Nota 3 2 4 4" xfId="22986" xr:uid="{00000000-0005-0000-0000-0000D2AE0000}"/>
    <cellStyle name="Nota 3 2 4 5" xfId="13774" xr:uid="{00000000-0005-0000-0000-0000D3AE0000}"/>
    <cellStyle name="Nota 3 2 5" xfId="5221" xr:uid="{00000000-0005-0000-0000-0000D4AE0000}"/>
    <cellStyle name="Nota 3 2 5 2" xfId="14874" xr:uid="{00000000-0005-0000-0000-0000D5AE0000}"/>
    <cellStyle name="Nota 3 2 5 3" xfId="22987" xr:uid="{00000000-0005-0000-0000-0000D6AE0000}"/>
    <cellStyle name="Nota 3 2 5 4" xfId="13768" xr:uid="{00000000-0005-0000-0000-0000D7AE0000}"/>
    <cellStyle name="Nota 3 2 6" xfId="5222" xr:uid="{00000000-0005-0000-0000-0000D8AE0000}"/>
    <cellStyle name="Nota 3 2 6 2" xfId="22988" xr:uid="{00000000-0005-0000-0000-0000D9AE0000}"/>
    <cellStyle name="Nota 3 2 7" xfId="22981" xr:uid="{00000000-0005-0000-0000-0000DAAE0000}"/>
    <cellStyle name="Nota 3 3" xfId="2786" xr:uid="{00000000-0005-0000-0000-0000DBAE0000}"/>
    <cellStyle name="Nota 3 3 2" xfId="5223" xr:uid="{00000000-0005-0000-0000-0000DCAE0000}"/>
    <cellStyle name="Nota 3 3 2 2" xfId="14603" xr:uid="{00000000-0005-0000-0000-0000DDAE0000}"/>
    <cellStyle name="Nota 3 3 2 3" xfId="22990" xr:uid="{00000000-0005-0000-0000-0000DEAE0000}"/>
    <cellStyle name="Nota 3 3 3" xfId="14018" xr:uid="{00000000-0005-0000-0000-0000DFAE0000}"/>
    <cellStyle name="Nota 3 3 4" xfId="22989" xr:uid="{00000000-0005-0000-0000-0000E0AE0000}"/>
    <cellStyle name="Nota 3 4" xfId="3328" xr:uid="{00000000-0005-0000-0000-0000E1AE0000}"/>
    <cellStyle name="Nota 3 4 2" xfId="10036" xr:uid="{00000000-0005-0000-0000-0000E2AE0000}"/>
    <cellStyle name="Nota 3 4 2 2" xfId="15345" xr:uid="{00000000-0005-0000-0000-0000E3AE0000}"/>
    <cellStyle name="Nota 3 4 3" xfId="14020" xr:uid="{00000000-0005-0000-0000-0000E4AE0000}"/>
    <cellStyle name="Nota 3 4 4" xfId="22991" xr:uid="{00000000-0005-0000-0000-0000E5AE0000}"/>
    <cellStyle name="Nota 3 5" xfId="5224" xr:uid="{00000000-0005-0000-0000-0000E6AE0000}"/>
    <cellStyle name="Nota 3 5 2" xfId="14448" xr:uid="{00000000-0005-0000-0000-0000E7AE0000}"/>
    <cellStyle name="Nota 3 5 3" xfId="22992" xr:uid="{00000000-0005-0000-0000-0000E8AE0000}"/>
    <cellStyle name="Nota 3 6" xfId="5225" xr:uid="{00000000-0005-0000-0000-0000E9AE0000}"/>
    <cellStyle name="Nota 3 6 2" xfId="22993" xr:uid="{00000000-0005-0000-0000-0000EAAE0000}"/>
    <cellStyle name="Nota 3 7" xfId="5226" xr:uid="{00000000-0005-0000-0000-0000EBAE0000}"/>
    <cellStyle name="Nota 3 7 2" xfId="22994" xr:uid="{00000000-0005-0000-0000-0000ECAE0000}"/>
    <cellStyle name="Nota 3 8" xfId="22980" xr:uid="{00000000-0005-0000-0000-0000EDAE0000}"/>
    <cellStyle name="Nota 3 9" xfId="1964" xr:uid="{00000000-0005-0000-0000-0000EEAE0000}"/>
    <cellStyle name="Nota 4" xfId="855" xr:uid="{00000000-0005-0000-0000-0000EFAE0000}"/>
    <cellStyle name="Nota 4 2" xfId="5227" xr:uid="{00000000-0005-0000-0000-0000F0AE0000}"/>
    <cellStyle name="Nota 4 2 2" xfId="5228" xr:uid="{00000000-0005-0000-0000-0000F1AE0000}"/>
    <cellStyle name="Nota 4 2 2 2" xfId="22997" xr:uid="{00000000-0005-0000-0000-0000F2AE0000}"/>
    <cellStyle name="Nota 4 2 3" xfId="14153" xr:uid="{00000000-0005-0000-0000-0000F3AE0000}"/>
    <cellStyle name="Nota 4 2 4" xfId="17546" xr:uid="{00000000-0005-0000-0000-0000F4AE0000}"/>
    <cellStyle name="Nota 4 2 5" xfId="22996" xr:uid="{00000000-0005-0000-0000-0000F5AE0000}"/>
    <cellStyle name="Nota 4 2 6" xfId="13313" xr:uid="{00000000-0005-0000-0000-0000F6AE0000}"/>
    <cellStyle name="Nota 4 3" xfId="5229" xr:uid="{00000000-0005-0000-0000-0000F7AE0000}"/>
    <cellStyle name="Nota 4 3 2" xfId="14154" xr:uid="{00000000-0005-0000-0000-0000F8AE0000}"/>
    <cellStyle name="Nota 4 3 3" xfId="22998" xr:uid="{00000000-0005-0000-0000-0000F9AE0000}"/>
    <cellStyle name="Nota 4 4" xfId="5230" xr:uid="{00000000-0005-0000-0000-0000FAAE0000}"/>
    <cellStyle name="Nota 4 4 2" xfId="22999" xr:uid="{00000000-0005-0000-0000-0000FBAE0000}"/>
    <cellStyle name="Nota 4 5" xfId="5231" xr:uid="{00000000-0005-0000-0000-0000FCAE0000}"/>
    <cellStyle name="Nota 4 5 2" xfId="23000" xr:uid="{00000000-0005-0000-0000-0000FDAE0000}"/>
    <cellStyle name="Nota 4 6" xfId="5232" xr:uid="{00000000-0005-0000-0000-0000FEAE0000}"/>
    <cellStyle name="Nota 4 6 2" xfId="23001" xr:uid="{00000000-0005-0000-0000-0000FFAE0000}"/>
    <cellStyle name="Nota 4 7" xfId="22995" xr:uid="{00000000-0005-0000-0000-000000AF0000}"/>
    <cellStyle name="Nota 4 8" xfId="2787" xr:uid="{00000000-0005-0000-0000-000001AF0000}"/>
    <cellStyle name="Nota 5" xfId="856" xr:uid="{00000000-0005-0000-0000-000002AF0000}"/>
    <cellStyle name="Nota 5 2" xfId="5233" xr:uid="{00000000-0005-0000-0000-000003AF0000}"/>
    <cellStyle name="Nota 5 2 2" xfId="14155" xr:uid="{00000000-0005-0000-0000-000004AF0000}"/>
    <cellStyle name="Nota 5 2 3" xfId="23003" xr:uid="{00000000-0005-0000-0000-000005AF0000}"/>
    <cellStyle name="Nota 5 3" xfId="5234" xr:uid="{00000000-0005-0000-0000-000006AF0000}"/>
    <cellStyle name="Nota 5 3 2" xfId="23004" xr:uid="{00000000-0005-0000-0000-000007AF0000}"/>
    <cellStyle name="Nota 5 4" xfId="5235" xr:uid="{00000000-0005-0000-0000-000008AF0000}"/>
    <cellStyle name="Nota 5 4 2" xfId="23005" xr:uid="{00000000-0005-0000-0000-000009AF0000}"/>
    <cellStyle name="Nota 5 5" xfId="5236" xr:uid="{00000000-0005-0000-0000-00000AAF0000}"/>
    <cellStyle name="Nota 5 5 2" xfId="23006" xr:uid="{00000000-0005-0000-0000-00000BAF0000}"/>
    <cellStyle name="Nota 5 6" xfId="5237" xr:uid="{00000000-0005-0000-0000-00000CAF0000}"/>
    <cellStyle name="Nota 5 6 2" xfId="23007" xr:uid="{00000000-0005-0000-0000-00000DAF0000}"/>
    <cellStyle name="Nota 5 7" xfId="23002" xr:uid="{00000000-0005-0000-0000-00000EAF0000}"/>
    <cellStyle name="Nota 6" xfId="2784" xr:uid="{00000000-0005-0000-0000-00000FAF0000}"/>
    <cellStyle name="Nota 6 2" xfId="5867" xr:uid="{00000000-0005-0000-0000-000010AF0000}"/>
    <cellStyle name="Nota 6 2 2" xfId="15042" xr:uid="{00000000-0005-0000-0000-000011AF0000}"/>
    <cellStyle name="Nota 6 3" xfId="14016" xr:uid="{00000000-0005-0000-0000-000012AF0000}"/>
    <cellStyle name="Nota 6 4" xfId="23008" xr:uid="{00000000-0005-0000-0000-000013AF0000}"/>
    <cellStyle name="Nota 7" xfId="5238" xr:uid="{00000000-0005-0000-0000-000014AF0000}"/>
    <cellStyle name="Nota 7 2" xfId="13821" xr:uid="{00000000-0005-0000-0000-000015AF0000}"/>
    <cellStyle name="Nota 7 3" xfId="23009" xr:uid="{00000000-0005-0000-0000-000016AF0000}"/>
    <cellStyle name="Nota 8" xfId="5239" xr:uid="{00000000-0005-0000-0000-000017AF0000}"/>
    <cellStyle name="Nota 8 2" xfId="23010" xr:uid="{00000000-0005-0000-0000-000018AF0000}"/>
    <cellStyle name="Nota 9" xfId="5240" xr:uid="{00000000-0005-0000-0000-000019AF0000}"/>
    <cellStyle name="Nota 9 2" xfId="23011" xr:uid="{00000000-0005-0000-0000-00001AAF0000}"/>
    <cellStyle name="Note 2" xfId="1640" xr:uid="{00000000-0005-0000-0000-00001BAF0000}"/>
    <cellStyle name="Note 2 2" xfId="7316" xr:uid="{00000000-0005-0000-0000-00001CAF0000}"/>
    <cellStyle name="Note 2 2 2" xfId="7317" xr:uid="{00000000-0005-0000-0000-00001DAF0000}"/>
    <cellStyle name="Note 2 2 2 2" xfId="23014" xr:uid="{00000000-0005-0000-0000-00001EAF0000}"/>
    <cellStyle name="Note 2 2 2 3" xfId="14158" xr:uid="{00000000-0005-0000-0000-00001FAF0000}"/>
    <cellStyle name="Note 2 2 3" xfId="23015" xr:uid="{00000000-0005-0000-0000-000020AF0000}"/>
    <cellStyle name="Note 2 2 4" xfId="23013" xr:uid="{00000000-0005-0000-0000-000021AF0000}"/>
    <cellStyle name="Note 2 2 5" xfId="45264" xr:uid="{00000000-0005-0000-0000-000022AF0000}"/>
    <cellStyle name="Note 2 2 6" xfId="14157" xr:uid="{00000000-0005-0000-0000-000023AF0000}"/>
    <cellStyle name="Note 2 3" xfId="7318" xr:uid="{00000000-0005-0000-0000-000024AF0000}"/>
    <cellStyle name="Note 2 3 2" xfId="23016" xr:uid="{00000000-0005-0000-0000-000025AF0000}"/>
    <cellStyle name="Note 2 3 3" xfId="14159" xr:uid="{00000000-0005-0000-0000-000026AF0000}"/>
    <cellStyle name="Note 2 4" xfId="23017" xr:uid="{00000000-0005-0000-0000-000027AF0000}"/>
    <cellStyle name="Note 2 5" xfId="23012" xr:uid="{00000000-0005-0000-0000-000028AF0000}"/>
    <cellStyle name="Note 2 6" xfId="45263" xr:uid="{00000000-0005-0000-0000-000029AF0000}"/>
    <cellStyle name="Note 2 7" xfId="14156" xr:uid="{00000000-0005-0000-0000-00002AAF0000}"/>
    <cellStyle name="Note 2 8" xfId="7315" xr:uid="{00000000-0005-0000-0000-00002BAF0000}"/>
    <cellStyle name="Note 3" xfId="23018" xr:uid="{00000000-0005-0000-0000-00002CAF0000}"/>
    <cellStyle name="Note 3 2" xfId="45265" xr:uid="{00000000-0005-0000-0000-00002DAF0000}"/>
    <cellStyle name="Note 4" xfId="23019" xr:uid="{00000000-0005-0000-0000-00002EAF0000}"/>
    <cellStyle name="Note 4 2" xfId="45266" xr:uid="{00000000-0005-0000-0000-00002FAF0000}"/>
    <cellStyle name="Notiz" xfId="1641" xr:uid="{00000000-0005-0000-0000-000030AF0000}"/>
    <cellStyle name="Nuovo" xfId="857" xr:uid="{00000000-0005-0000-0000-000031AF0000}"/>
    <cellStyle name="Nuovo 10" xfId="858" xr:uid="{00000000-0005-0000-0000-000032AF0000}"/>
    <cellStyle name="Nuovo 10 2" xfId="859" xr:uid="{00000000-0005-0000-0000-000033AF0000}"/>
    <cellStyle name="Nuovo 10 2 2" xfId="2790" xr:uid="{00000000-0005-0000-0000-000034AF0000}"/>
    <cellStyle name="Nuovo 10 2 2 2" xfId="9823" xr:uid="{00000000-0005-0000-0000-000035AF0000}"/>
    <cellStyle name="Nuovo 10 2 2 3" xfId="23023" xr:uid="{00000000-0005-0000-0000-000036AF0000}"/>
    <cellStyle name="Nuovo 10 2 3" xfId="9559" xr:uid="{00000000-0005-0000-0000-000037AF0000}"/>
    <cellStyle name="Nuovo 10 2 4" xfId="23022" xr:uid="{00000000-0005-0000-0000-000038AF0000}"/>
    <cellStyle name="Nuovo 10 3" xfId="860" xr:uid="{00000000-0005-0000-0000-000039AF0000}"/>
    <cellStyle name="Nuovo 10 3 2" xfId="861" xr:uid="{00000000-0005-0000-0000-00003AAF0000}"/>
    <cellStyle name="Nuovo 10 3 2 2" xfId="4668" xr:uid="{00000000-0005-0000-0000-00003BAF0000}"/>
    <cellStyle name="Nuovo 10 3 2 2 2" xfId="23026" xr:uid="{00000000-0005-0000-0000-00003CAF0000}"/>
    <cellStyle name="Nuovo 10 3 2 3" xfId="3838" xr:uid="{00000000-0005-0000-0000-00003DAF0000}"/>
    <cellStyle name="Nuovo 10 3 2 3 2" xfId="10377" xr:uid="{00000000-0005-0000-0000-00003EAF0000}"/>
    <cellStyle name="Nuovo 10 3 2 4" xfId="23025" xr:uid="{00000000-0005-0000-0000-00003FAF0000}"/>
    <cellStyle name="Nuovo 10 3 3" xfId="2791" xr:uid="{00000000-0005-0000-0000-000040AF0000}"/>
    <cellStyle name="Nuovo 10 3 3 2" xfId="5241" xr:uid="{00000000-0005-0000-0000-000041AF0000}"/>
    <cellStyle name="Nuovo 10 3 3 2 2" xfId="23028" xr:uid="{00000000-0005-0000-0000-000042AF0000}"/>
    <cellStyle name="Nuovo 10 3 3 3" xfId="23027" xr:uid="{00000000-0005-0000-0000-000043AF0000}"/>
    <cellStyle name="Nuovo 10 3 4" xfId="3329" xr:uid="{00000000-0005-0000-0000-000044AF0000}"/>
    <cellStyle name="Nuovo 10 3 4 2" xfId="10037" xr:uid="{00000000-0005-0000-0000-000045AF0000}"/>
    <cellStyle name="Nuovo 10 3 4 3" xfId="23029" xr:uid="{00000000-0005-0000-0000-000046AF0000}"/>
    <cellStyle name="Nuovo 10 3 5" xfId="8592" xr:uid="{00000000-0005-0000-0000-000047AF0000}"/>
    <cellStyle name="Nuovo 10 3 6" xfId="23024" xr:uid="{00000000-0005-0000-0000-000048AF0000}"/>
    <cellStyle name="Nuovo 10 3 7" xfId="1965" xr:uid="{00000000-0005-0000-0000-000049AF0000}"/>
    <cellStyle name="Nuovo 10 4" xfId="862" xr:uid="{00000000-0005-0000-0000-00004AAF0000}"/>
    <cellStyle name="Nuovo 10 4 2" xfId="5242" xr:uid="{00000000-0005-0000-0000-00004BAF0000}"/>
    <cellStyle name="Nuovo 10 4 2 2" xfId="5243" xr:uid="{00000000-0005-0000-0000-00004CAF0000}"/>
    <cellStyle name="Nuovo 10 4 2 2 2" xfId="23032" xr:uid="{00000000-0005-0000-0000-00004DAF0000}"/>
    <cellStyle name="Nuovo 10 4 2 3" xfId="14160" xr:uid="{00000000-0005-0000-0000-00004EAF0000}"/>
    <cellStyle name="Nuovo 10 4 2 4" xfId="23031" xr:uid="{00000000-0005-0000-0000-00004FAF0000}"/>
    <cellStyle name="Nuovo 10 4 2 5" xfId="13312" xr:uid="{00000000-0005-0000-0000-000050AF0000}"/>
    <cellStyle name="Nuovo 10 4 3" xfId="5244" xr:uid="{00000000-0005-0000-0000-000051AF0000}"/>
    <cellStyle name="Nuovo 10 4 3 2" xfId="23033" xr:uid="{00000000-0005-0000-0000-000052AF0000}"/>
    <cellStyle name="Nuovo 10 4 4" xfId="23030" xr:uid="{00000000-0005-0000-0000-000053AF0000}"/>
    <cellStyle name="Nuovo 10 4 5" xfId="2792" xr:uid="{00000000-0005-0000-0000-000054AF0000}"/>
    <cellStyle name="Nuovo 10 5" xfId="863" xr:uid="{00000000-0005-0000-0000-000055AF0000}"/>
    <cellStyle name="Nuovo 10 5 2" xfId="23034" xr:uid="{00000000-0005-0000-0000-000056AF0000}"/>
    <cellStyle name="Nuovo 10 6" xfId="2789" xr:uid="{00000000-0005-0000-0000-000057AF0000}"/>
    <cellStyle name="Nuovo 10 6 2" xfId="5869" xr:uid="{00000000-0005-0000-0000-000058AF0000}"/>
    <cellStyle name="Nuovo 10 7" xfId="23021" xr:uid="{00000000-0005-0000-0000-000059AF0000}"/>
    <cellStyle name="Nuovo 11" xfId="864" xr:uid="{00000000-0005-0000-0000-00005AAF0000}"/>
    <cellStyle name="Nuovo 11 2" xfId="865" xr:uid="{00000000-0005-0000-0000-00005BAF0000}"/>
    <cellStyle name="Nuovo 11 2 2" xfId="2794" xr:uid="{00000000-0005-0000-0000-00005CAF0000}"/>
    <cellStyle name="Nuovo 11 2 2 2" xfId="9824" xr:uid="{00000000-0005-0000-0000-00005DAF0000}"/>
    <cellStyle name="Nuovo 11 2 2 3" xfId="23037" xr:uid="{00000000-0005-0000-0000-00005EAF0000}"/>
    <cellStyle name="Nuovo 11 2 3" xfId="9560" xr:uid="{00000000-0005-0000-0000-00005FAF0000}"/>
    <cellStyle name="Nuovo 11 2 4" xfId="23036" xr:uid="{00000000-0005-0000-0000-000060AF0000}"/>
    <cellStyle name="Nuovo 11 3" xfId="866" xr:uid="{00000000-0005-0000-0000-000061AF0000}"/>
    <cellStyle name="Nuovo 11 3 2" xfId="867" xr:uid="{00000000-0005-0000-0000-000062AF0000}"/>
    <cellStyle name="Nuovo 11 3 2 2" xfId="4669" xr:uid="{00000000-0005-0000-0000-000063AF0000}"/>
    <cellStyle name="Nuovo 11 3 2 2 2" xfId="23040" xr:uid="{00000000-0005-0000-0000-000064AF0000}"/>
    <cellStyle name="Nuovo 11 3 2 3" xfId="3839" xr:uid="{00000000-0005-0000-0000-000065AF0000}"/>
    <cellStyle name="Nuovo 11 3 2 3 2" xfId="10378" xr:uid="{00000000-0005-0000-0000-000066AF0000}"/>
    <cellStyle name="Nuovo 11 3 2 4" xfId="23039" xr:uid="{00000000-0005-0000-0000-000067AF0000}"/>
    <cellStyle name="Nuovo 11 3 3" xfId="2795" xr:uid="{00000000-0005-0000-0000-000068AF0000}"/>
    <cellStyle name="Nuovo 11 3 3 2" xfId="5245" xr:uid="{00000000-0005-0000-0000-000069AF0000}"/>
    <cellStyle name="Nuovo 11 3 3 2 2" xfId="23042" xr:uid="{00000000-0005-0000-0000-00006AAF0000}"/>
    <cellStyle name="Nuovo 11 3 3 3" xfId="23041" xr:uid="{00000000-0005-0000-0000-00006BAF0000}"/>
    <cellStyle name="Nuovo 11 3 4" xfId="3330" xr:uid="{00000000-0005-0000-0000-00006CAF0000}"/>
    <cellStyle name="Nuovo 11 3 4 2" xfId="10038" xr:uid="{00000000-0005-0000-0000-00006DAF0000}"/>
    <cellStyle name="Nuovo 11 3 4 3" xfId="23043" xr:uid="{00000000-0005-0000-0000-00006EAF0000}"/>
    <cellStyle name="Nuovo 11 3 5" xfId="7828" xr:uid="{00000000-0005-0000-0000-00006FAF0000}"/>
    <cellStyle name="Nuovo 11 3 6" xfId="23038" xr:uid="{00000000-0005-0000-0000-000070AF0000}"/>
    <cellStyle name="Nuovo 11 3 7" xfId="1966" xr:uid="{00000000-0005-0000-0000-000071AF0000}"/>
    <cellStyle name="Nuovo 11 4" xfId="868" xr:uid="{00000000-0005-0000-0000-000072AF0000}"/>
    <cellStyle name="Nuovo 11 4 2" xfId="5246" xr:uid="{00000000-0005-0000-0000-000073AF0000}"/>
    <cellStyle name="Nuovo 11 4 2 2" xfId="5247" xr:uid="{00000000-0005-0000-0000-000074AF0000}"/>
    <cellStyle name="Nuovo 11 4 2 2 2" xfId="23046" xr:uid="{00000000-0005-0000-0000-000075AF0000}"/>
    <cellStyle name="Nuovo 11 4 2 3" xfId="14161" xr:uid="{00000000-0005-0000-0000-000076AF0000}"/>
    <cellStyle name="Nuovo 11 4 2 4" xfId="23045" xr:uid="{00000000-0005-0000-0000-000077AF0000}"/>
    <cellStyle name="Nuovo 11 4 2 5" xfId="13311" xr:uid="{00000000-0005-0000-0000-000078AF0000}"/>
    <cellStyle name="Nuovo 11 4 3" xfId="5248" xr:uid="{00000000-0005-0000-0000-000079AF0000}"/>
    <cellStyle name="Nuovo 11 4 3 2" xfId="23047" xr:uid="{00000000-0005-0000-0000-00007AAF0000}"/>
    <cellStyle name="Nuovo 11 4 4" xfId="23044" xr:uid="{00000000-0005-0000-0000-00007BAF0000}"/>
    <cellStyle name="Nuovo 11 4 5" xfId="2796" xr:uid="{00000000-0005-0000-0000-00007CAF0000}"/>
    <cellStyle name="Nuovo 11 5" xfId="869" xr:uid="{00000000-0005-0000-0000-00007DAF0000}"/>
    <cellStyle name="Nuovo 11 5 2" xfId="23048" xr:uid="{00000000-0005-0000-0000-00007EAF0000}"/>
    <cellStyle name="Nuovo 11 6" xfId="2793" xr:uid="{00000000-0005-0000-0000-00007FAF0000}"/>
    <cellStyle name="Nuovo 11 6 2" xfId="5870" xr:uid="{00000000-0005-0000-0000-000080AF0000}"/>
    <cellStyle name="Nuovo 11 7" xfId="23035" xr:uid="{00000000-0005-0000-0000-000081AF0000}"/>
    <cellStyle name="Nuovo 12" xfId="870" xr:uid="{00000000-0005-0000-0000-000082AF0000}"/>
    <cellStyle name="Nuovo 12 2" xfId="871" xr:uid="{00000000-0005-0000-0000-000083AF0000}"/>
    <cellStyle name="Nuovo 12 2 2" xfId="2798" xr:uid="{00000000-0005-0000-0000-000084AF0000}"/>
    <cellStyle name="Nuovo 12 2 2 2" xfId="9825" xr:uid="{00000000-0005-0000-0000-000085AF0000}"/>
    <cellStyle name="Nuovo 12 2 2 3" xfId="23051" xr:uid="{00000000-0005-0000-0000-000086AF0000}"/>
    <cellStyle name="Nuovo 12 2 3" xfId="9561" xr:uid="{00000000-0005-0000-0000-000087AF0000}"/>
    <cellStyle name="Nuovo 12 2 4" xfId="23050" xr:uid="{00000000-0005-0000-0000-000088AF0000}"/>
    <cellStyle name="Nuovo 12 3" xfId="872" xr:uid="{00000000-0005-0000-0000-000089AF0000}"/>
    <cellStyle name="Nuovo 12 3 2" xfId="873" xr:uid="{00000000-0005-0000-0000-00008AAF0000}"/>
    <cellStyle name="Nuovo 12 3 2 2" xfId="4670" xr:uid="{00000000-0005-0000-0000-00008BAF0000}"/>
    <cellStyle name="Nuovo 12 3 2 2 2" xfId="23054" xr:uid="{00000000-0005-0000-0000-00008CAF0000}"/>
    <cellStyle name="Nuovo 12 3 2 3" xfId="3840" xr:uid="{00000000-0005-0000-0000-00008DAF0000}"/>
    <cellStyle name="Nuovo 12 3 2 3 2" xfId="10379" xr:uid="{00000000-0005-0000-0000-00008EAF0000}"/>
    <cellStyle name="Nuovo 12 3 2 4" xfId="23053" xr:uid="{00000000-0005-0000-0000-00008FAF0000}"/>
    <cellStyle name="Nuovo 12 3 3" xfId="2799" xr:uid="{00000000-0005-0000-0000-000090AF0000}"/>
    <cellStyle name="Nuovo 12 3 3 2" xfId="5249" xr:uid="{00000000-0005-0000-0000-000091AF0000}"/>
    <cellStyle name="Nuovo 12 3 3 2 2" xfId="23056" xr:uid="{00000000-0005-0000-0000-000092AF0000}"/>
    <cellStyle name="Nuovo 12 3 3 3" xfId="23055" xr:uid="{00000000-0005-0000-0000-000093AF0000}"/>
    <cellStyle name="Nuovo 12 3 4" xfId="3331" xr:uid="{00000000-0005-0000-0000-000094AF0000}"/>
    <cellStyle name="Nuovo 12 3 4 2" xfId="10039" xr:uid="{00000000-0005-0000-0000-000095AF0000}"/>
    <cellStyle name="Nuovo 12 3 4 3" xfId="23057" xr:uid="{00000000-0005-0000-0000-000096AF0000}"/>
    <cellStyle name="Nuovo 12 3 5" xfId="7515" xr:uid="{00000000-0005-0000-0000-000097AF0000}"/>
    <cellStyle name="Nuovo 12 3 6" xfId="23052" xr:uid="{00000000-0005-0000-0000-000098AF0000}"/>
    <cellStyle name="Nuovo 12 3 7" xfId="1967" xr:uid="{00000000-0005-0000-0000-000099AF0000}"/>
    <cellStyle name="Nuovo 12 4" xfId="874" xr:uid="{00000000-0005-0000-0000-00009AAF0000}"/>
    <cellStyle name="Nuovo 12 4 2" xfId="5250" xr:uid="{00000000-0005-0000-0000-00009BAF0000}"/>
    <cellStyle name="Nuovo 12 4 2 2" xfId="5251" xr:uid="{00000000-0005-0000-0000-00009CAF0000}"/>
    <cellStyle name="Nuovo 12 4 2 2 2" xfId="23060" xr:uid="{00000000-0005-0000-0000-00009DAF0000}"/>
    <cellStyle name="Nuovo 12 4 2 3" xfId="14162" xr:uid="{00000000-0005-0000-0000-00009EAF0000}"/>
    <cellStyle name="Nuovo 12 4 2 4" xfId="23059" xr:uid="{00000000-0005-0000-0000-00009FAF0000}"/>
    <cellStyle name="Nuovo 12 4 2 5" xfId="13310" xr:uid="{00000000-0005-0000-0000-0000A0AF0000}"/>
    <cellStyle name="Nuovo 12 4 3" xfId="5252" xr:uid="{00000000-0005-0000-0000-0000A1AF0000}"/>
    <cellStyle name="Nuovo 12 4 3 2" xfId="23061" xr:uid="{00000000-0005-0000-0000-0000A2AF0000}"/>
    <cellStyle name="Nuovo 12 4 4" xfId="23058" xr:uid="{00000000-0005-0000-0000-0000A3AF0000}"/>
    <cellStyle name="Nuovo 12 4 5" xfId="2800" xr:uid="{00000000-0005-0000-0000-0000A4AF0000}"/>
    <cellStyle name="Nuovo 12 5" xfId="875" xr:uid="{00000000-0005-0000-0000-0000A5AF0000}"/>
    <cellStyle name="Nuovo 12 5 2" xfId="23062" xr:uid="{00000000-0005-0000-0000-0000A6AF0000}"/>
    <cellStyle name="Nuovo 12 6" xfId="2797" xr:uid="{00000000-0005-0000-0000-0000A7AF0000}"/>
    <cellStyle name="Nuovo 12 6 2" xfId="5871" xr:uid="{00000000-0005-0000-0000-0000A8AF0000}"/>
    <cellStyle name="Nuovo 12 7" xfId="23049" xr:uid="{00000000-0005-0000-0000-0000A9AF0000}"/>
    <cellStyle name="Nuovo 13" xfId="876" xr:uid="{00000000-0005-0000-0000-0000AAAF0000}"/>
    <cellStyle name="Nuovo 13 2" xfId="877" xr:uid="{00000000-0005-0000-0000-0000ABAF0000}"/>
    <cellStyle name="Nuovo 13 2 2" xfId="2802" xr:uid="{00000000-0005-0000-0000-0000ACAF0000}"/>
    <cellStyle name="Nuovo 13 2 2 2" xfId="9826" xr:uid="{00000000-0005-0000-0000-0000ADAF0000}"/>
    <cellStyle name="Nuovo 13 2 2 3" xfId="23065" xr:uid="{00000000-0005-0000-0000-0000AEAF0000}"/>
    <cellStyle name="Nuovo 13 2 3" xfId="9562" xr:uid="{00000000-0005-0000-0000-0000AFAF0000}"/>
    <cellStyle name="Nuovo 13 2 4" xfId="23064" xr:uid="{00000000-0005-0000-0000-0000B0AF0000}"/>
    <cellStyle name="Nuovo 13 3" xfId="878" xr:uid="{00000000-0005-0000-0000-0000B1AF0000}"/>
    <cellStyle name="Nuovo 13 3 2" xfId="879" xr:uid="{00000000-0005-0000-0000-0000B2AF0000}"/>
    <cellStyle name="Nuovo 13 3 2 2" xfId="4671" xr:uid="{00000000-0005-0000-0000-0000B3AF0000}"/>
    <cellStyle name="Nuovo 13 3 2 2 2" xfId="23068" xr:uid="{00000000-0005-0000-0000-0000B4AF0000}"/>
    <cellStyle name="Nuovo 13 3 2 3" xfId="3841" xr:uid="{00000000-0005-0000-0000-0000B5AF0000}"/>
    <cellStyle name="Nuovo 13 3 2 3 2" xfId="10380" xr:uid="{00000000-0005-0000-0000-0000B6AF0000}"/>
    <cellStyle name="Nuovo 13 3 2 4" xfId="23067" xr:uid="{00000000-0005-0000-0000-0000B7AF0000}"/>
    <cellStyle name="Nuovo 13 3 3" xfId="2803" xr:uid="{00000000-0005-0000-0000-0000B8AF0000}"/>
    <cellStyle name="Nuovo 13 3 3 2" xfId="5253" xr:uid="{00000000-0005-0000-0000-0000B9AF0000}"/>
    <cellStyle name="Nuovo 13 3 3 2 2" xfId="23070" xr:uid="{00000000-0005-0000-0000-0000BAAF0000}"/>
    <cellStyle name="Nuovo 13 3 3 3" xfId="23069" xr:uid="{00000000-0005-0000-0000-0000BBAF0000}"/>
    <cellStyle name="Nuovo 13 3 4" xfId="3332" xr:uid="{00000000-0005-0000-0000-0000BCAF0000}"/>
    <cellStyle name="Nuovo 13 3 4 2" xfId="10040" xr:uid="{00000000-0005-0000-0000-0000BDAF0000}"/>
    <cellStyle name="Nuovo 13 3 4 3" xfId="23071" xr:uid="{00000000-0005-0000-0000-0000BEAF0000}"/>
    <cellStyle name="Nuovo 13 3 5" xfId="8558" xr:uid="{00000000-0005-0000-0000-0000BFAF0000}"/>
    <cellStyle name="Nuovo 13 3 6" xfId="23066" xr:uid="{00000000-0005-0000-0000-0000C0AF0000}"/>
    <cellStyle name="Nuovo 13 3 7" xfId="1968" xr:uid="{00000000-0005-0000-0000-0000C1AF0000}"/>
    <cellStyle name="Nuovo 13 4" xfId="880" xr:uid="{00000000-0005-0000-0000-0000C2AF0000}"/>
    <cellStyle name="Nuovo 13 4 2" xfId="5254" xr:uid="{00000000-0005-0000-0000-0000C3AF0000}"/>
    <cellStyle name="Nuovo 13 4 2 2" xfId="5255" xr:uid="{00000000-0005-0000-0000-0000C4AF0000}"/>
    <cellStyle name="Nuovo 13 4 2 2 2" xfId="23074" xr:uid="{00000000-0005-0000-0000-0000C5AF0000}"/>
    <cellStyle name="Nuovo 13 4 2 3" xfId="14163" xr:uid="{00000000-0005-0000-0000-0000C6AF0000}"/>
    <cellStyle name="Nuovo 13 4 2 4" xfId="23073" xr:uid="{00000000-0005-0000-0000-0000C7AF0000}"/>
    <cellStyle name="Nuovo 13 4 2 5" xfId="13309" xr:uid="{00000000-0005-0000-0000-0000C8AF0000}"/>
    <cellStyle name="Nuovo 13 4 3" xfId="5256" xr:uid="{00000000-0005-0000-0000-0000C9AF0000}"/>
    <cellStyle name="Nuovo 13 4 3 2" xfId="23075" xr:uid="{00000000-0005-0000-0000-0000CAAF0000}"/>
    <cellStyle name="Nuovo 13 4 4" xfId="23072" xr:uid="{00000000-0005-0000-0000-0000CBAF0000}"/>
    <cellStyle name="Nuovo 13 4 5" xfId="2804" xr:uid="{00000000-0005-0000-0000-0000CCAF0000}"/>
    <cellStyle name="Nuovo 13 5" xfId="881" xr:uid="{00000000-0005-0000-0000-0000CDAF0000}"/>
    <cellStyle name="Nuovo 13 5 2" xfId="23076" xr:uid="{00000000-0005-0000-0000-0000CEAF0000}"/>
    <cellStyle name="Nuovo 13 6" xfId="2801" xr:uid="{00000000-0005-0000-0000-0000CFAF0000}"/>
    <cellStyle name="Nuovo 13 6 2" xfId="5872" xr:uid="{00000000-0005-0000-0000-0000D0AF0000}"/>
    <cellStyle name="Nuovo 13 7" xfId="23063" xr:uid="{00000000-0005-0000-0000-0000D1AF0000}"/>
    <cellStyle name="Nuovo 14" xfId="882" xr:uid="{00000000-0005-0000-0000-0000D2AF0000}"/>
    <cellStyle name="Nuovo 14 2" xfId="883" xr:uid="{00000000-0005-0000-0000-0000D3AF0000}"/>
    <cellStyle name="Nuovo 14 2 2" xfId="2806" xr:uid="{00000000-0005-0000-0000-0000D4AF0000}"/>
    <cellStyle name="Nuovo 14 2 2 2" xfId="9827" xr:uid="{00000000-0005-0000-0000-0000D5AF0000}"/>
    <cellStyle name="Nuovo 14 2 2 3" xfId="23079" xr:uid="{00000000-0005-0000-0000-0000D6AF0000}"/>
    <cellStyle name="Nuovo 14 2 3" xfId="9563" xr:uid="{00000000-0005-0000-0000-0000D7AF0000}"/>
    <cellStyle name="Nuovo 14 2 4" xfId="23078" xr:uid="{00000000-0005-0000-0000-0000D8AF0000}"/>
    <cellStyle name="Nuovo 14 3" xfId="884" xr:uid="{00000000-0005-0000-0000-0000D9AF0000}"/>
    <cellStyle name="Nuovo 14 3 2" xfId="885" xr:uid="{00000000-0005-0000-0000-0000DAAF0000}"/>
    <cellStyle name="Nuovo 14 3 2 2" xfId="4672" xr:uid="{00000000-0005-0000-0000-0000DBAF0000}"/>
    <cellStyle name="Nuovo 14 3 2 2 2" xfId="23082" xr:uid="{00000000-0005-0000-0000-0000DCAF0000}"/>
    <cellStyle name="Nuovo 14 3 2 3" xfId="3842" xr:uid="{00000000-0005-0000-0000-0000DDAF0000}"/>
    <cellStyle name="Nuovo 14 3 2 3 2" xfId="10381" xr:uid="{00000000-0005-0000-0000-0000DEAF0000}"/>
    <cellStyle name="Nuovo 14 3 2 4" xfId="23081" xr:uid="{00000000-0005-0000-0000-0000DFAF0000}"/>
    <cellStyle name="Nuovo 14 3 3" xfId="2807" xr:uid="{00000000-0005-0000-0000-0000E0AF0000}"/>
    <cellStyle name="Nuovo 14 3 3 2" xfId="5257" xr:uid="{00000000-0005-0000-0000-0000E1AF0000}"/>
    <cellStyle name="Nuovo 14 3 3 2 2" xfId="23084" xr:uid="{00000000-0005-0000-0000-0000E2AF0000}"/>
    <cellStyle name="Nuovo 14 3 3 3" xfId="23083" xr:uid="{00000000-0005-0000-0000-0000E3AF0000}"/>
    <cellStyle name="Nuovo 14 3 4" xfId="3333" xr:uid="{00000000-0005-0000-0000-0000E4AF0000}"/>
    <cellStyle name="Nuovo 14 3 4 2" xfId="10041" xr:uid="{00000000-0005-0000-0000-0000E5AF0000}"/>
    <cellStyle name="Nuovo 14 3 4 3" xfId="23085" xr:uid="{00000000-0005-0000-0000-0000E6AF0000}"/>
    <cellStyle name="Nuovo 14 3 5" xfId="8468" xr:uid="{00000000-0005-0000-0000-0000E7AF0000}"/>
    <cellStyle name="Nuovo 14 3 6" xfId="23080" xr:uid="{00000000-0005-0000-0000-0000E8AF0000}"/>
    <cellStyle name="Nuovo 14 3 7" xfId="1969" xr:uid="{00000000-0005-0000-0000-0000E9AF0000}"/>
    <cellStyle name="Nuovo 14 4" xfId="886" xr:uid="{00000000-0005-0000-0000-0000EAAF0000}"/>
    <cellStyle name="Nuovo 14 4 2" xfId="5258" xr:uid="{00000000-0005-0000-0000-0000EBAF0000}"/>
    <cellStyle name="Nuovo 14 4 2 2" xfId="5259" xr:uid="{00000000-0005-0000-0000-0000ECAF0000}"/>
    <cellStyle name="Nuovo 14 4 2 2 2" xfId="23088" xr:uid="{00000000-0005-0000-0000-0000EDAF0000}"/>
    <cellStyle name="Nuovo 14 4 2 3" xfId="14164" xr:uid="{00000000-0005-0000-0000-0000EEAF0000}"/>
    <cellStyle name="Nuovo 14 4 2 4" xfId="23087" xr:uid="{00000000-0005-0000-0000-0000EFAF0000}"/>
    <cellStyle name="Nuovo 14 4 2 5" xfId="13308" xr:uid="{00000000-0005-0000-0000-0000F0AF0000}"/>
    <cellStyle name="Nuovo 14 4 3" xfId="5260" xr:uid="{00000000-0005-0000-0000-0000F1AF0000}"/>
    <cellStyle name="Nuovo 14 4 3 2" xfId="23089" xr:uid="{00000000-0005-0000-0000-0000F2AF0000}"/>
    <cellStyle name="Nuovo 14 4 4" xfId="23086" xr:uid="{00000000-0005-0000-0000-0000F3AF0000}"/>
    <cellStyle name="Nuovo 14 4 5" xfId="2808" xr:uid="{00000000-0005-0000-0000-0000F4AF0000}"/>
    <cellStyle name="Nuovo 14 5" xfId="887" xr:uid="{00000000-0005-0000-0000-0000F5AF0000}"/>
    <cellStyle name="Nuovo 14 5 2" xfId="23090" xr:uid="{00000000-0005-0000-0000-0000F6AF0000}"/>
    <cellStyle name="Nuovo 14 6" xfId="2805" xr:uid="{00000000-0005-0000-0000-0000F7AF0000}"/>
    <cellStyle name="Nuovo 14 6 2" xfId="5873" xr:uid="{00000000-0005-0000-0000-0000F8AF0000}"/>
    <cellStyle name="Nuovo 14 7" xfId="23077" xr:uid="{00000000-0005-0000-0000-0000F9AF0000}"/>
    <cellStyle name="Nuovo 15" xfId="888" xr:uid="{00000000-0005-0000-0000-0000FAAF0000}"/>
    <cellStyle name="Nuovo 15 2" xfId="889" xr:uid="{00000000-0005-0000-0000-0000FBAF0000}"/>
    <cellStyle name="Nuovo 15 2 2" xfId="2810" xr:uid="{00000000-0005-0000-0000-0000FCAF0000}"/>
    <cellStyle name="Nuovo 15 2 2 2" xfId="9828" xr:uid="{00000000-0005-0000-0000-0000FDAF0000}"/>
    <cellStyle name="Nuovo 15 2 2 3" xfId="23093" xr:uid="{00000000-0005-0000-0000-0000FEAF0000}"/>
    <cellStyle name="Nuovo 15 2 3" xfId="9564" xr:uid="{00000000-0005-0000-0000-0000FFAF0000}"/>
    <cellStyle name="Nuovo 15 2 4" xfId="23092" xr:uid="{00000000-0005-0000-0000-000000B00000}"/>
    <cellStyle name="Nuovo 15 3" xfId="890" xr:uid="{00000000-0005-0000-0000-000001B00000}"/>
    <cellStyle name="Nuovo 15 3 2" xfId="891" xr:uid="{00000000-0005-0000-0000-000002B00000}"/>
    <cellStyle name="Nuovo 15 3 2 2" xfId="4673" xr:uid="{00000000-0005-0000-0000-000003B00000}"/>
    <cellStyle name="Nuovo 15 3 2 2 2" xfId="23096" xr:uid="{00000000-0005-0000-0000-000004B00000}"/>
    <cellStyle name="Nuovo 15 3 2 3" xfId="3843" xr:uid="{00000000-0005-0000-0000-000005B00000}"/>
    <cellStyle name="Nuovo 15 3 2 3 2" xfId="10382" xr:uid="{00000000-0005-0000-0000-000006B00000}"/>
    <cellStyle name="Nuovo 15 3 2 4" xfId="23095" xr:uid="{00000000-0005-0000-0000-000007B00000}"/>
    <cellStyle name="Nuovo 15 3 3" xfId="2811" xr:uid="{00000000-0005-0000-0000-000008B00000}"/>
    <cellStyle name="Nuovo 15 3 3 2" xfId="5261" xr:uid="{00000000-0005-0000-0000-000009B00000}"/>
    <cellStyle name="Nuovo 15 3 3 2 2" xfId="23098" xr:uid="{00000000-0005-0000-0000-00000AB00000}"/>
    <cellStyle name="Nuovo 15 3 3 3" xfId="23097" xr:uid="{00000000-0005-0000-0000-00000BB00000}"/>
    <cellStyle name="Nuovo 15 3 4" xfId="3334" xr:uid="{00000000-0005-0000-0000-00000CB00000}"/>
    <cellStyle name="Nuovo 15 3 4 2" xfId="10042" xr:uid="{00000000-0005-0000-0000-00000DB00000}"/>
    <cellStyle name="Nuovo 15 3 4 3" xfId="23099" xr:uid="{00000000-0005-0000-0000-00000EB00000}"/>
    <cellStyle name="Nuovo 15 3 5" xfId="7827" xr:uid="{00000000-0005-0000-0000-00000FB00000}"/>
    <cellStyle name="Nuovo 15 3 6" xfId="23094" xr:uid="{00000000-0005-0000-0000-000010B00000}"/>
    <cellStyle name="Nuovo 15 3 7" xfId="1970" xr:uid="{00000000-0005-0000-0000-000011B00000}"/>
    <cellStyle name="Nuovo 15 4" xfId="892" xr:uid="{00000000-0005-0000-0000-000012B00000}"/>
    <cellStyle name="Nuovo 15 4 2" xfId="5262" xr:uid="{00000000-0005-0000-0000-000013B00000}"/>
    <cellStyle name="Nuovo 15 4 2 2" xfId="5263" xr:uid="{00000000-0005-0000-0000-000014B00000}"/>
    <cellStyle name="Nuovo 15 4 2 2 2" xfId="23102" xr:uid="{00000000-0005-0000-0000-000015B00000}"/>
    <cellStyle name="Nuovo 15 4 2 3" xfId="14165" xr:uid="{00000000-0005-0000-0000-000016B00000}"/>
    <cellStyle name="Nuovo 15 4 2 4" xfId="23101" xr:uid="{00000000-0005-0000-0000-000017B00000}"/>
    <cellStyle name="Nuovo 15 4 2 5" xfId="13307" xr:uid="{00000000-0005-0000-0000-000018B00000}"/>
    <cellStyle name="Nuovo 15 4 3" xfId="5264" xr:uid="{00000000-0005-0000-0000-000019B00000}"/>
    <cellStyle name="Nuovo 15 4 3 2" xfId="23103" xr:uid="{00000000-0005-0000-0000-00001AB00000}"/>
    <cellStyle name="Nuovo 15 4 4" xfId="23100" xr:uid="{00000000-0005-0000-0000-00001BB00000}"/>
    <cellStyle name="Nuovo 15 4 5" xfId="2812" xr:uid="{00000000-0005-0000-0000-00001CB00000}"/>
    <cellStyle name="Nuovo 15 5" xfId="893" xr:uid="{00000000-0005-0000-0000-00001DB00000}"/>
    <cellStyle name="Nuovo 15 5 2" xfId="23104" xr:uid="{00000000-0005-0000-0000-00001EB00000}"/>
    <cellStyle name="Nuovo 15 6" xfId="2809" xr:uid="{00000000-0005-0000-0000-00001FB00000}"/>
    <cellStyle name="Nuovo 15 6 2" xfId="5874" xr:uid="{00000000-0005-0000-0000-000020B00000}"/>
    <cellStyle name="Nuovo 15 7" xfId="23091" xr:uid="{00000000-0005-0000-0000-000021B00000}"/>
    <cellStyle name="Nuovo 16" xfId="894" xr:uid="{00000000-0005-0000-0000-000022B00000}"/>
    <cellStyle name="Nuovo 16 2" xfId="895" xr:uid="{00000000-0005-0000-0000-000023B00000}"/>
    <cellStyle name="Nuovo 16 2 2" xfId="2814" xr:uid="{00000000-0005-0000-0000-000024B00000}"/>
    <cellStyle name="Nuovo 16 2 2 2" xfId="9829" xr:uid="{00000000-0005-0000-0000-000025B00000}"/>
    <cellStyle name="Nuovo 16 2 2 3" xfId="23107" xr:uid="{00000000-0005-0000-0000-000026B00000}"/>
    <cellStyle name="Nuovo 16 2 3" xfId="9565" xr:uid="{00000000-0005-0000-0000-000027B00000}"/>
    <cellStyle name="Nuovo 16 2 4" xfId="23106" xr:uid="{00000000-0005-0000-0000-000028B00000}"/>
    <cellStyle name="Nuovo 16 3" xfId="896" xr:uid="{00000000-0005-0000-0000-000029B00000}"/>
    <cellStyle name="Nuovo 16 3 2" xfId="897" xr:uid="{00000000-0005-0000-0000-00002AB00000}"/>
    <cellStyle name="Nuovo 16 3 2 2" xfId="4674" xr:uid="{00000000-0005-0000-0000-00002BB00000}"/>
    <cellStyle name="Nuovo 16 3 2 2 2" xfId="23110" xr:uid="{00000000-0005-0000-0000-00002CB00000}"/>
    <cellStyle name="Nuovo 16 3 2 3" xfId="3844" xr:uid="{00000000-0005-0000-0000-00002DB00000}"/>
    <cellStyle name="Nuovo 16 3 2 3 2" xfId="10383" xr:uid="{00000000-0005-0000-0000-00002EB00000}"/>
    <cellStyle name="Nuovo 16 3 2 4" xfId="23109" xr:uid="{00000000-0005-0000-0000-00002FB00000}"/>
    <cellStyle name="Nuovo 16 3 3" xfId="2815" xr:uid="{00000000-0005-0000-0000-000030B00000}"/>
    <cellStyle name="Nuovo 16 3 3 2" xfId="5265" xr:uid="{00000000-0005-0000-0000-000031B00000}"/>
    <cellStyle name="Nuovo 16 3 3 2 2" xfId="23112" xr:uid="{00000000-0005-0000-0000-000032B00000}"/>
    <cellStyle name="Nuovo 16 3 3 3" xfId="23111" xr:uid="{00000000-0005-0000-0000-000033B00000}"/>
    <cellStyle name="Nuovo 16 3 4" xfId="3335" xr:uid="{00000000-0005-0000-0000-000034B00000}"/>
    <cellStyle name="Nuovo 16 3 4 2" xfId="10043" xr:uid="{00000000-0005-0000-0000-000035B00000}"/>
    <cellStyle name="Nuovo 16 3 4 3" xfId="23113" xr:uid="{00000000-0005-0000-0000-000036B00000}"/>
    <cellStyle name="Nuovo 16 3 5" xfId="7425" xr:uid="{00000000-0005-0000-0000-000037B00000}"/>
    <cellStyle name="Nuovo 16 3 6" xfId="23108" xr:uid="{00000000-0005-0000-0000-000038B00000}"/>
    <cellStyle name="Nuovo 16 3 7" xfId="1971" xr:uid="{00000000-0005-0000-0000-000039B00000}"/>
    <cellStyle name="Nuovo 16 4" xfId="898" xr:uid="{00000000-0005-0000-0000-00003AB00000}"/>
    <cellStyle name="Nuovo 16 4 2" xfId="5266" xr:uid="{00000000-0005-0000-0000-00003BB00000}"/>
    <cellStyle name="Nuovo 16 4 2 2" xfId="5267" xr:uid="{00000000-0005-0000-0000-00003CB00000}"/>
    <cellStyle name="Nuovo 16 4 2 2 2" xfId="23116" xr:uid="{00000000-0005-0000-0000-00003DB00000}"/>
    <cellStyle name="Nuovo 16 4 2 3" xfId="14166" xr:uid="{00000000-0005-0000-0000-00003EB00000}"/>
    <cellStyle name="Nuovo 16 4 2 4" xfId="23115" xr:uid="{00000000-0005-0000-0000-00003FB00000}"/>
    <cellStyle name="Nuovo 16 4 2 5" xfId="13304" xr:uid="{00000000-0005-0000-0000-000040B00000}"/>
    <cellStyle name="Nuovo 16 4 3" xfId="5268" xr:uid="{00000000-0005-0000-0000-000041B00000}"/>
    <cellStyle name="Nuovo 16 4 3 2" xfId="23117" xr:uid="{00000000-0005-0000-0000-000042B00000}"/>
    <cellStyle name="Nuovo 16 4 4" xfId="23114" xr:uid="{00000000-0005-0000-0000-000043B00000}"/>
    <cellStyle name="Nuovo 16 4 5" xfId="2816" xr:uid="{00000000-0005-0000-0000-000044B00000}"/>
    <cellStyle name="Nuovo 16 5" xfId="899" xr:uid="{00000000-0005-0000-0000-000045B00000}"/>
    <cellStyle name="Nuovo 16 5 2" xfId="23118" xr:uid="{00000000-0005-0000-0000-000046B00000}"/>
    <cellStyle name="Nuovo 16 6" xfId="2813" xr:uid="{00000000-0005-0000-0000-000047B00000}"/>
    <cellStyle name="Nuovo 16 6 2" xfId="5875" xr:uid="{00000000-0005-0000-0000-000048B00000}"/>
    <cellStyle name="Nuovo 16 7" xfId="23105" xr:uid="{00000000-0005-0000-0000-000049B00000}"/>
    <cellStyle name="Nuovo 17" xfId="900" xr:uid="{00000000-0005-0000-0000-00004AB00000}"/>
    <cellStyle name="Nuovo 17 2" xfId="901" xr:uid="{00000000-0005-0000-0000-00004BB00000}"/>
    <cellStyle name="Nuovo 17 2 2" xfId="2818" xr:uid="{00000000-0005-0000-0000-00004CB00000}"/>
    <cellStyle name="Nuovo 17 2 2 2" xfId="9830" xr:uid="{00000000-0005-0000-0000-00004DB00000}"/>
    <cellStyle name="Nuovo 17 2 2 3" xfId="23121" xr:uid="{00000000-0005-0000-0000-00004EB00000}"/>
    <cellStyle name="Nuovo 17 2 3" xfId="9566" xr:uid="{00000000-0005-0000-0000-00004FB00000}"/>
    <cellStyle name="Nuovo 17 2 4" xfId="23120" xr:uid="{00000000-0005-0000-0000-000050B00000}"/>
    <cellStyle name="Nuovo 17 3" xfId="902" xr:uid="{00000000-0005-0000-0000-000051B00000}"/>
    <cellStyle name="Nuovo 17 3 2" xfId="903" xr:uid="{00000000-0005-0000-0000-000052B00000}"/>
    <cellStyle name="Nuovo 17 3 2 2" xfId="4675" xr:uid="{00000000-0005-0000-0000-000053B00000}"/>
    <cellStyle name="Nuovo 17 3 2 2 2" xfId="23124" xr:uid="{00000000-0005-0000-0000-000054B00000}"/>
    <cellStyle name="Nuovo 17 3 2 3" xfId="3845" xr:uid="{00000000-0005-0000-0000-000055B00000}"/>
    <cellStyle name="Nuovo 17 3 2 3 2" xfId="10384" xr:uid="{00000000-0005-0000-0000-000056B00000}"/>
    <cellStyle name="Nuovo 17 3 2 4" xfId="23123" xr:uid="{00000000-0005-0000-0000-000057B00000}"/>
    <cellStyle name="Nuovo 17 3 3" xfId="2819" xr:uid="{00000000-0005-0000-0000-000058B00000}"/>
    <cellStyle name="Nuovo 17 3 3 2" xfId="5269" xr:uid="{00000000-0005-0000-0000-000059B00000}"/>
    <cellStyle name="Nuovo 17 3 3 2 2" xfId="23126" xr:uid="{00000000-0005-0000-0000-00005AB00000}"/>
    <cellStyle name="Nuovo 17 3 3 3" xfId="23125" xr:uid="{00000000-0005-0000-0000-00005BB00000}"/>
    <cellStyle name="Nuovo 17 3 4" xfId="3336" xr:uid="{00000000-0005-0000-0000-00005CB00000}"/>
    <cellStyle name="Nuovo 17 3 4 2" xfId="10044" xr:uid="{00000000-0005-0000-0000-00005DB00000}"/>
    <cellStyle name="Nuovo 17 3 4 3" xfId="23127" xr:uid="{00000000-0005-0000-0000-00005EB00000}"/>
    <cellStyle name="Nuovo 17 3 5" xfId="8559" xr:uid="{00000000-0005-0000-0000-00005FB00000}"/>
    <cellStyle name="Nuovo 17 3 6" xfId="23122" xr:uid="{00000000-0005-0000-0000-000060B00000}"/>
    <cellStyle name="Nuovo 17 3 7" xfId="1972" xr:uid="{00000000-0005-0000-0000-000061B00000}"/>
    <cellStyle name="Nuovo 17 4" xfId="904" xr:uid="{00000000-0005-0000-0000-000062B00000}"/>
    <cellStyle name="Nuovo 17 4 2" xfId="5270" xr:uid="{00000000-0005-0000-0000-000063B00000}"/>
    <cellStyle name="Nuovo 17 4 2 2" xfId="5271" xr:uid="{00000000-0005-0000-0000-000064B00000}"/>
    <cellStyle name="Nuovo 17 4 2 2 2" xfId="23130" xr:uid="{00000000-0005-0000-0000-000065B00000}"/>
    <cellStyle name="Nuovo 17 4 2 3" xfId="14167" xr:uid="{00000000-0005-0000-0000-000066B00000}"/>
    <cellStyle name="Nuovo 17 4 2 4" xfId="23129" xr:uid="{00000000-0005-0000-0000-000067B00000}"/>
    <cellStyle name="Nuovo 17 4 2 5" xfId="13303" xr:uid="{00000000-0005-0000-0000-000068B00000}"/>
    <cellStyle name="Nuovo 17 4 3" xfId="5272" xr:uid="{00000000-0005-0000-0000-000069B00000}"/>
    <cellStyle name="Nuovo 17 4 3 2" xfId="23131" xr:uid="{00000000-0005-0000-0000-00006AB00000}"/>
    <cellStyle name="Nuovo 17 4 4" xfId="23128" xr:uid="{00000000-0005-0000-0000-00006BB00000}"/>
    <cellStyle name="Nuovo 17 4 5" xfId="2820" xr:uid="{00000000-0005-0000-0000-00006CB00000}"/>
    <cellStyle name="Nuovo 17 5" xfId="905" xr:uid="{00000000-0005-0000-0000-00006DB00000}"/>
    <cellStyle name="Nuovo 17 5 2" xfId="23132" xr:uid="{00000000-0005-0000-0000-00006EB00000}"/>
    <cellStyle name="Nuovo 17 6" xfId="2817" xr:uid="{00000000-0005-0000-0000-00006FB00000}"/>
    <cellStyle name="Nuovo 17 6 2" xfId="5876" xr:uid="{00000000-0005-0000-0000-000070B00000}"/>
    <cellStyle name="Nuovo 17 7" xfId="23119" xr:uid="{00000000-0005-0000-0000-000071B00000}"/>
    <cellStyle name="Nuovo 18" xfId="906" xr:uid="{00000000-0005-0000-0000-000072B00000}"/>
    <cellStyle name="Nuovo 18 2" xfId="907" xr:uid="{00000000-0005-0000-0000-000073B00000}"/>
    <cellStyle name="Nuovo 18 2 2" xfId="2822" xr:uid="{00000000-0005-0000-0000-000074B00000}"/>
    <cellStyle name="Nuovo 18 2 2 2" xfId="9831" xr:uid="{00000000-0005-0000-0000-000075B00000}"/>
    <cellStyle name="Nuovo 18 2 2 3" xfId="23135" xr:uid="{00000000-0005-0000-0000-000076B00000}"/>
    <cellStyle name="Nuovo 18 2 3" xfId="9567" xr:uid="{00000000-0005-0000-0000-000077B00000}"/>
    <cellStyle name="Nuovo 18 2 4" xfId="23134" xr:uid="{00000000-0005-0000-0000-000078B00000}"/>
    <cellStyle name="Nuovo 18 3" xfId="908" xr:uid="{00000000-0005-0000-0000-000079B00000}"/>
    <cellStyle name="Nuovo 18 3 2" xfId="909" xr:uid="{00000000-0005-0000-0000-00007AB00000}"/>
    <cellStyle name="Nuovo 18 3 2 2" xfId="4676" xr:uid="{00000000-0005-0000-0000-00007BB00000}"/>
    <cellStyle name="Nuovo 18 3 2 2 2" xfId="23138" xr:uid="{00000000-0005-0000-0000-00007CB00000}"/>
    <cellStyle name="Nuovo 18 3 2 3" xfId="3846" xr:uid="{00000000-0005-0000-0000-00007DB00000}"/>
    <cellStyle name="Nuovo 18 3 2 3 2" xfId="10385" xr:uid="{00000000-0005-0000-0000-00007EB00000}"/>
    <cellStyle name="Nuovo 18 3 2 4" xfId="23137" xr:uid="{00000000-0005-0000-0000-00007FB00000}"/>
    <cellStyle name="Nuovo 18 3 3" xfId="2823" xr:uid="{00000000-0005-0000-0000-000080B00000}"/>
    <cellStyle name="Nuovo 18 3 3 2" xfId="5273" xr:uid="{00000000-0005-0000-0000-000081B00000}"/>
    <cellStyle name="Nuovo 18 3 3 2 2" xfId="23140" xr:uid="{00000000-0005-0000-0000-000082B00000}"/>
    <cellStyle name="Nuovo 18 3 3 3" xfId="23139" xr:uid="{00000000-0005-0000-0000-000083B00000}"/>
    <cellStyle name="Nuovo 18 3 4" xfId="3337" xr:uid="{00000000-0005-0000-0000-000084B00000}"/>
    <cellStyle name="Nuovo 18 3 4 2" xfId="10045" xr:uid="{00000000-0005-0000-0000-000085B00000}"/>
    <cellStyle name="Nuovo 18 3 4 3" xfId="23141" xr:uid="{00000000-0005-0000-0000-000086B00000}"/>
    <cellStyle name="Nuovo 18 3 5" xfId="8594" xr:uid="{00000000-0005-0000-0000-000087B00000}"/>
    <cellStyle name="Nuovo 18 3 6" xfId="23136" xr:uid="{00000000-0005-0000-0000-000088B00000}"/>
    <cellStyle name="Nuovo 18 3 7" xfId="1973" xr:uid="{00000000-0005-0000-0000-000089B00000}"/>
    <cellStyle name="Nuovo 18 4" xfId="910" xr:uid="{00000000-0005-0000-0000-00008AB00000}"/>
    <cellStyle name="Nuovo 18 4 2" xfId="5274" xr:uid="{00000000-0005-0000-0000-00008BB00000}"/>
    <cellStyle name="Nuovo 18 4 2 2" xfId="5275" xr:uid="{00000000-0005-0000-0000-00008CB00000}"/>
    <cellStyle name="Nuovo 18 4 2 2 2" xfId="23144" xr:uid="{00000000-0005-0000-0000-00008DB00000}"/>
    <cellStyle name="Nuovo 18 4 2 3" xfId="14168" xr:uid="{00000000-0005-0000-0000-00008EB00000}"/>
    <cellStyle name="Nuovo 18 4 2 4" xfId="23143" xr:uid="{00000000-0005-0000-0000-00008FB00000}"/>
    <cellStyle name="Nuovo 18 4 2 5" xfId="13302" xr:uid="{00000000-0005-0000-0000-000090B00000}"/>
    <cellStyle name="Nuovo 18 4 3" xfId="5276" xr:uid="{00000000-0005-0000-0000-000091B00000}"/>
    <cellStyle name="Nuovo 18 4 3 2" xfId="23145" xr:uid="{00000000-0005-0000-0000-000092B00000}"/>
    <cellStyle name="Nuovo 18 4 4" xfId="23142" xr:uid="{00000000-0005-0000-0000-000093B00000}"/>
    <cellStyle name="Nuovo 18 4 5" xfId="2824" xr:uid="{00000000-0005-0000-0000-000094B00000}"/>
    <cellStyle name="Nuovo 18 5" xfId="911" xr:uid="{00000000-0005-0000-0000-000095B00000}"/>
    <cellStyle name="Nuovo 18 5 2" xfId="23146" xr:uid="{00000000-0005-0000-0000-000096B00000}"/>
    <cellStyle name="Nuovo 18 6" xfId="2821" xr:uid="{00000000-0005-0000-0000-000097B00000}"/>
    <cellStyle name="Nuovo 18 6 2" xfId="5877" xr:uid="{00000000-0005-0000-0000-000098B00000}"/>
    <cellStyle name="Nuovo 18 7" xfId="23133" xr:uid="{00000000-0005-0000-0000-000099B00000}"/>
    <cellStyle name="Nuovo 19" xfId="912" xr:uid="{00000000-0005-0000-0000-00009AB00000}"/>
    <cellStyle name="Nuovo 19 2" xfId="913" xr:uid="{00000000-0005-0000-0000-00009BB00000}"/>
    <cellStyle name="Nuovo 19 2 2" xfId="2826" xr:uid="{00000000-0005-0000-0000-00009CB00000}"/>
    <cellStyle name="Nuovo 19 2 2 2" xfId="9832" xr:uid="{00000000-0005-0000-0000-00009DB00000}"/>
    <cellStyle name="Nuovo 19 2 2 3" xfId="23149" xr:uid="{00000000-0005-0000-0000-00009EB00000}"/>
    <cellStyle name="Nuovo 19 2 3" xfId="9568" xr:uid="{00000000-0005-0000-0000-00009FB00000}"/>
    <cellStyle name="Nuovo 19 2 4" xfId="23148" xr:uid="{00000000-0005-0000-0000-0000A0B00000}"/>
    <cellStyle name="Nuovo 19 3" xfId="914" xr:uid="{00000000-0005-0000-0000-0000A1B00000}"/>
    <cellStyle name="Nuovo 19 3 2" xfId="915" xr:uid="{00000000-0005-0000-0000-0000A2B00000}"/>
    <cellStyle name="Nuovo 19 3 2 2" xfId="4677" xr:uid="{00000000-0005-0000-0000-0000A3B00000}"/>
    <cellStyle name="Nuovo 19 3 2 2 2" xfId="23152" xr:uid="{00000000-0005-0000-0000-0000A4B00000}"/>
    <cellStyle name="Nuovo 19 3 2 3" xfId="3847" xr:uid="{00000000-0005-0000-0000-0000A5B00000}"/>
    <cellStyle name="Nuovo 19 3 2 3 2" xfId="10386" xr:uid="{00000000-0005-0000-0000-0000A6B00000}"/>
    <cellStyle name="Nuovo 19 3 2 4" xfId="23151" xr:uid="{00000000-0005-0000-0000-0000A7B00000}"/>
    <cellStyle name="Nuovo 19 3 3" xfId="2827" xr:uid="{00000000-0005-0000-0000-0000A8B00000}"/>
    <cellStyle name="Nuovo 19 3 3 2" xfId="5277" xr:uid="{00000000-0005-0000-0000-0000A9B00000}"/>
    <cellStyle name="Nuovo 19 3 3 2 2" xfId="23154" xr:uid="{00000000-0005-0000-0000-0000AAB00000}"/>
    <cellStyle name="Nuovo 19 3 3 3" xfId="23153" xr:uid="{00000000-0005-0000-0000-0000ABB00000}"/>
    <cellStyle name="Nuovo 19 3 4" xfId="3338" xr:uid="{00000000-0005-0000-0000-0000ACB00000}"/>
    <cellStyle name="Nuovo 19 3 4 2" xfId="10046" xr:uid="{00000000-0005-0000-0000-0000ADB00000}"/>
    <cellStyle name="Nuovo 19 3 4 3" xfId="23155" xr:uid="{00000000-0005-0000-0000-0000AEB00000}"/>
    <cellStyle name="Nuovo 19 3 5" xfId="8557" xr:uid="{00000000-0005-0000-0000-0000AFB00000}"/>
    <cellStyle name="Nuovo 19 3 6" xfId="23150" xr:uid="{00000000-0005-0000-0000-0000B0B00000}"/>
    <cellStyle name="Nuovo 19 3 7" xfId="1974" xr:uid="{00000000-0005-0000-0000-0000B1B00000}"/>
    <cellStyle name="Nuovo 19 4" xfId="916" xr:uid="{00000000-0005-0000-0000-0000B2B00000}"/>
    <cellStyle name="Nuovo 19 4 2" xfId="5278" xr:uid="{00000000-0005-0000-0000-0000B3B00000}"/>
    <cellStyle name="Nuovo 19 4 2 2" xfId="5279" xr:uid="{00000000-0005-0000-0000-0000B4B00000}"/>
    <cellStyle name="Nuovo 19 4 2 2 2" xfId="23158" xr:uid="{00000000-0005-0000-0000-0000B5B00000}"/>
    <cellStyle name="Nuovo 19 4 2 3" xfId="14169" xr:uid="{00000000-0005-0000-0000-0000B6B00000}"/>
    <cellStyle name="Nuovo 19 4 2 4" xfId="23157" xr:uid="{00000000-0005-0000-0000-0000B7B00000}"/>
    <cellStyle name="Nuovo 19 4 2 5" xfId="13301" xr:uid="{00000000-0005-0000-0000-0000B8B00000}"/>
    <cellStyle name="Nuovo 19 4 3" xfId="5280" xr:uid="{00000000-0005-0000-0000-0000B9B00000}"/>
    <cellStyle name="Nuovo 19 4 3 2" xfId="23159" xr:uid="{00000000-0005-0000-0000-0000BAB00000}"/>
    <cellStyle name="Nuovo 19 4 4" xfId="23156" xr:uid="{00000000-0005-0000-0000-0000BBB00000}"/>
    <cellStyle name="Nuovo 19 4 5" xfId="2828" xr:uid="{00000000-0005-0000-0000-0000BCB00000}"/>
    <cellStyle name="Nuovo 19 5" xfId="917" xr:uid="{00000000-0005-0000-0000-0000BDB00000}"/>
    <cellStyle name="Nuovo 19 5 2" xfId="23160" xr:uid="{00000000-0005-0000-0000-0000BEB00000}"/>
    <cellStyle name="Nuovo 19 6" xfId="2825" xr:uid="{00000000-0005-0000-0000-0000BFB00000}"/>
    <cellStyle name="Nuovo 19 6 2" xfId="5878" xr:uid="{00000000-0005-0000-0000-0000C0B00000}"/>
    <cellStyle name="Nuovo 19 7" xfId="23147" xr:uid="{00000000-0005-0000-0000-0000C1B00000}"/>
    <cellStyle name="Nuovo 2" xfId="918" xr:uid="{00000000-0005-0000-0000-0000C2B00000}"/>
    <cellStyle name="Nuovo 2 2" xfId="919" xr:uid="{00000000-0005-0000-0000-0000C3B00000}"/>
    <cellStyle name="Nuovo 2 2 2" xfId="2830" xr:uid="{00000000-0005-0000-0000-0000C4B00000}"/>
    <cellStyle name="Nuovo 2 2 2 2" xfId="9833" xr:uid="{00000000-0005-0000-0000-0000C5B00000}"/>
    <cellStyle name="Nuovo 2 2 2 3" xfId="23163" xr:uid="{00000000-0005-0000-0000-0000C6B00000}"/>
    <cellStyle name="Nuovo 2 2 3" xfId="9569" xr:uid="{00000000-0005-0000-0000-0000C7B00000}"/>
    <cellStyle name="Nuovo 2 2 4" xfId="23162" xr:uid="{00000000-0005-0000-0000-0000C8B00000}"/>
    <cellStyle name="Nuovo 2 3" xfId="920" xr:uid="{00000000-0005-0000-0000-0000C9B00000}"/>
    <cellStyle name="Nuovo 2 3 2" xfId="921" xr:uid="{00000000-0005-0000-0000-0000CAB00000}"/>
    <cellStyle name="Nuovo 2 3 2 2" xfId="4678" xr:uid="{00000000-0005-0000-0000-0000CBB00000}"/>
    <cellStyle name="Nuovo 2 3 2 2 2" xfId="23166" xr:uid="{00000000-0005-0000-0000-0000CCB00000}"/>
    <cellStyle name="Nuovo 2 3 2 3" xfId="3848" xr:uid="{00000000-0005-0000-0000-0000CDB00000}"/>
    <cellStyle name="Nuovo 2 3 2 3 2" xfId="10387" xr:uid="{00000000-0005-0000-0000-0000CEB00000}"/>
    <cellStyle name="Nuovo 2 3 2 4" xfId="23165" xr:uid="{00000000-0005-0000-0000-0000CFB00000}"/>
    <cellStyle name="Nuovo 2 3 3" xfId="2831" xr:uid="{00000000-0005-0000-0000-0000D0B00000}"/>
    <cellStyle name="Nuovo 2 3 3 2" xfId="5281" xr:uid="{00000000-0005-0000-0000-0000D1B00000}"/>
    <cellStyle name="Nuovo 2 3 3 2 2" xfId="23168" xr:uid="{00000000-0005-0000-0000-0000D2B00000}"/>
    <cellStyle name="Nuovo 2 3 3 3" xfId="23167" xr:uid="{00000000-0005-0000-0000-0000D3B00000}"/>
    <cellStyle name="Nuovo 2 3 4" xfId="3339" xr:uid="{00000000-0005-0000-0000-0000D4B00000}"/>
    <cellStyle name="Nuovo 2 3 4 2" xfId="10047" xr:uid="{00000000-0005-0000-0000-0000D5B00000}"/>
    <cellStyle name="Nuovo 2 3 4 3" xfId="23169" xr:uid="{00000000-0005-0000-0000-0000D6B00000}"/>
    <cellStyle name="Nuovo 2 3 5" xfId="8008" xr:uid="{00000000-0005-0000-0000-0000D7B00000}"/>
    <cellStyle name="Nuovo 2 3 6" xfId="23164" xr:uid="{00000000-0005-0000-0000-0000D8B00000}"/>
    <cellStyle name="Nuovo 2 3 7" xfId="1975" xr:uid="{00000000-0005-0000-0000-0000D9B00000}"/>
    <cellStyle name="Nuovo 2 4" xfId="922" xr:uid="{00000000-0005-0000-0000-0000DAB00000}"/>
    <cellStyle name="Nuovo 2 4 2" xfId="5282" xr:uid="{00000000-0005-0000-0000-0000DBB00000}"/>
    <cellStyle name="Nuovo 2 4 2 2" xfId="5283" xr:uid="{00000000-0005-0000-0000-0000DCB00000}"/>
    <cellStyle name="Nuovo 2 4 2 2 2" xfId="23172" xr:uid="{00000000-0005-0000-0000-0000DDB00000}"/>
    <cellStyle name="Nuovo 2 4 2 3" xfId="14170" xr:uid="{00000000-0005-0000-0000-0000DEB00000}"/>
    <cellStyle name="Nuovo 2 4 2 4" xfId="23171" xr:uid="{00000000-0005-0000-0000-0000DFB00000}"/>
    <cellStyle name="Nuovo 2 4 2 5" xfId="13300" xr:uid="{00000000-0005-0000-0000-0000E0B00000}"/>
    <cellStyle name="Nuovo 2 4 3" xfId="5284" xr:uid="{00000000-0005-0000-0000-0000E1B00000}"/>
    <cellStyle name="Nuovo 2 4 3 2" xfId="23173" xr:uid="{00000000-0005-0000-0000-0000E2B00000}"/>
    <cellStyle name="Nuovo 2 4 4" xfId="23170" xr:uid="{00000000-0005-0000-0000-0000E3B00000}"/>
    <cellStyle name="Nuovo 2 4 5" xfId="2832" xr:uid="{00000000-0005-0000-0000-0000E4B00000}"/>
    <cellStyle name="Nuovo 2 5" xfId="923" xr:uid="{00000000-0005-0000-0000-0000E5B00000}"/>
    <cellStyle name="Nuovo 2 5 2" xfId="23174" xr:uid="{00000000-0005-0000-0000-0000E6B00000}"/>
    <cellStyle name="Nuovo 2 6" xfId="2829" xr:uid="{00000000-0005-0000-0000-0000E7B00000}"/>
    <cellStyle name="Nuovo 2 6 2" xfId="5879" xr:uid="{00000000-0005-0000-0000-0000E8B00000}"/>
    <cellStyle name="Nuovo 2 7" xfId="23161" xr:uid="{00000000-0005-0000-0000-0000E9B00000}"/>
    <cellStyle name="Nuovo 20" xfId="924" xr:uid="{00000000-0005-0000-0000-0000EAB00000}"/>
    <cellStyle name="Nuovo 20 2" xfId="925" xr:uid="{00000000-0005-0000-0000-0000EBB00000}"/>
    <cellStyle name="Nuovo 20 2 2" xfId="2834" xr:uid="{00000000-0005-0000-0000-0000ECB00000}"/>
    <cellStyle name="Nuovo 20 2 2 2" xfId="9834" xr:uid="{00000000-0005-0000-0000-0000EDB00000}"/>
    <cellStyle name="Nuovo 20 2 2 3" xfId="23177" xr:uid="{00000000-0005-0000-0000-0000EEB00000}"/>
    <cellStyle name="Nuovo 20 2 3" xfId="9570" xr:uid="{00000000-0005-0000-0000-0000EFB00000}"/>
    <cellStyle name="Nuovo 20 2 4" xfId="23176" xr:uid="{00000000-0005-0000-0000-0000F0B00000}"/>
    <cellStyle name="Nuovo 20 3" xfId="926" xr:uid="{00000000-0005-0000-0000-0000F1B00000}"/>
    <cellStyle name="Nuovo 20 3 2" xfId="927" xr:uid="{00000000-0005-0000-0000-0000F2B00000}"/>
    <cellStyle name="Nuovo 20 3 2 2" xfId="4679" xr:uid="{00000000-0005-0000-0000-0000F3B00000}"/>
    <cellStyle name="Nuovo 20 3 2 2 2" xfId="23180" xr:uid="{00000000-0005-0000-0000-0000F4B00000}"/>
    <cellStyle name="Nuovo 20 3 2 3" xfId="3849" xr:uid="{00000000-0005-0000-0000-0000F5B00000}"/>
    <cellStyle name="Nuovo 20 3 2 3 2" xfId="10388" xr:uid="{00000000-0005-0000-0000-0000F6B00000}"/>
    <cellStyle name="Nuovo 20 3 2 4" xfId="23179" xr:uid="{00000000-0005-0000-0000-0000F7B00000}"/>
    <cellStyle name="Nuovo 20 3 3" xfId="2835" xr:uid="{00000000-0005-0000-0000-0000F8B00000}"/>
    <cellStyle name="Nuovo 20 3 3 2" xfId="5285" xr:uid="{00000000-0005-0000-0000-0000F9B00000}"/>
    <cellStyle name="Nuovo 20 3 3 2 2" xfId="23182" xr:uid="{00000000-0005-0000-0000-0000FAB00000}"/>
    <cellStyle name="Nuovo 20 3 3 3" xfId="23181" xr:uid="{00000000-0005-0000-0000-0000FBB00000}"/>
    <cellStyle name="Nuovo 20 3 4" xfId="3340" xr:uid="{00000000-0005-0000-0000-0000FCB00000}"/>
    <cellStyle name="Nuovo 20 3 4 2" xfId="10048" xr:uid="{00000000-0005-0000-0000-0000FDB00000}"/>
    <cellStyle name="Nuovo 20 3 4 3" xfId="23183" xr:uid="{00000000-0005-0000-0000-0000FEB00000}"/>
    <cellStyle name="Nuovo 20 3 5" xfId="7469" xr:uid="{00000000-0005-0000-0000-0000FFB00000}"/>
    <cellStyle name="Nuovo 20 3 6" xfId="23178" xr:uid="{00000000-0005-0000-0000-000000B10000}"/>
    <cellStyle name="Nuovo 20 3 7" xfId="1976" xr:uid="{00000000-0005-0000-0000-000001B10000}"/>
    <cellStyle name="Nuovo 20 4" xfId="928" xr:uid="{00000000-0005-0000-0000-000002B10000}"/>
    <cellStyle name="Nuovo 20 4 2" xfId="5286" xr:uid="{00000000-0005-0000-0000-000003B10000}"/>
    <cellStyle name="Nuovo 20 4 2 2" xfId="5287" xr:uid="{00000000-0005-0000-0000-000004B10000}"/>
    <cellStyle name="Nuovo 20 4 2 2 2" xfId="23186" xr:uid="{00000000-0005-0000-0000-000005B10000}"/>
    <cellStyle name="Nuovo 20 4 2 3" xfId="14171" xr:uid="{00000000-0005-0000-0000-000006B10000}"/>
    <cellStyle name="Nuovo 20 4 2 4" xfId="23185" xr:uid="{00000000-0005-0000-0000-000007B10000}"/>
    <cellStyle name="Nuovo 20 4 2 5" xfId="13299" xr:uid="{00000000-0005-0000-0000-000008B10000}"/>
    <cellStyle name="Nuovo 20 4 3" xfId="5288" xr:uid="{00000000-0005-0000-0000-000009B10000}"/>
    <cellStyle name="Nuovo 20 4 3 2" xfId="23187" xr:uid="{00000000-0005-0000-0000-00000AB10000}"/>
    <cellStyle name="Nuovo 20 4 4" xfId="23184" xr:uid="{00000000-0005-0000-0000-00000BB10000}"/>
    <cellStyle name="Nuovo 20 4 5" xfId="2836" xr:uid="{00000000-0005-0000-0000-00000CB10000}"/>
    <cellStyle name="Nuovo 20 5" xfId="929" xr:uid="{00000000-0005-0000-0000-00000DB10000}"/>
    <cellStyle name="Nuovo 20 5 2" xfId="23188" xr:uid="{00000000-0005-0000-0000-00000EB10000}"/>
    <cellStyle name="Nuovo 20 6" xfId="2833" xr:uid="{00000000-0005-0000-0000-00000FB10000}"/>
    <cellStyle name="Nuovo 20 6 2" xfId="5880" xr:uid="{00000000-0005-0000-0000-000010B10000}"/>
    <cellStyle name="Nuovo 20 7" xfId="23175" xr:uid="{00000000-0005-0000-0000-000011B10000}"/>
    <cellStyle name="Nuovo 21" xfId="930" xr:uid="{00000000-0005-0000-0000-000012B10000}"/>
    <cellStyle name="Nuovo 21 2" xfId="931" xr:uid="{00000000-0005-0000-0000-000013B10000}"/>
    <cellStyle name="Nuovo 21 2 2" xfId="2838" xr:uid="{00000000-0005-0000-0000-000014B10000}"/>
    <cellStyle name="Nuovo 21 2 2 2" xfId="9835" xr:uid="{00000000-0005-0000-0000-000015B10000}"/>
    <cellStyle name="Nuovo 21 2 2 3" xfId="23191" xr:uid="{00000000-0005-0000-0000-000016B10000}"/>
    <cellStyle name="Nuovo 21 2 3" xfId="9571" xr:uid="{00000000-0005-0000-0000-000017B10000}"/>
    <cellStyle name="Nuovo 21 2 4" xfId="23190" xr:uid="{00000000-0005-0000-0000-000018B10000}"/>
    <cellStyle name="Nuovo 21 3" xfId="932" xr:uid="{00000000-0005-0000-0000-000019B10000}"/>
    <cellStyle name="Nuovo 21 3 2" xfId="933" xr:uid="{00000000-0005-0000-0000-00001AB10000}"/>
    <cellStyle name="Nuovo 21 3 2 2" xfId="4680" xr:uid="{00000000-0005-0000-0000-00001BB10000}"/>
    <cellStyle name="Nuovo 21 3 2 2 2" xfId="23194" xr:uid="{00000000-0005-0000-0000-00001CB10000}"/>
    <cellStyle name="Nuovo 21 3 2 3" xfId="3850" xr:uid="{00000000-0005-0000-0000-00001DB10000}"/>
    <cellStyle name="Nuovo 21 3 2 3 2" xfId="10389" xr:uid="{00000000-0005-0000-0000-00001EB10000}"/>
    <cellStyle name="Nuovo 21 3 2 4" xfId="23193" xr:uid="{00000000-0005-0000-0000-00001FB10000}"/>
    <cellStyle name="Nuovo 21 3 3" xfId="2839" xr:uid="{00000000-0005-0000-0000-000020B10000}"/>
    <cellStyle name="Nuovo 21 3 3 2" xfId="5289" xr:uid="{00000000-0005-0000-0000-000021B10000}"/>
    <cellStyle name="Nuovo 21 3 3 2 2" xfId="23196" xr:uid="{00000000-0005-0000-0000-000022B10000}"/>
    <cellStyle name="Nuovo 21 3 3 3" xfId="23195" xr:uid="{00000000-0005-0000-0000-000023B10000}"/>
    <cellStyle name="Nuovo 21 3 4" xfId="3341" xr:uid="{00000000-0005-0000-0000-000024B10000}"/>
    <cellStyle name="Nuovo 21 3 4 2" xfId="10049" xr:uid="{00000000-0005-0000-0000-000025B10000}"/>
    <cellStyle name="Nuovo 21 3 4 3" xfId="23197" xr:uid="{00000000-0005-0000-0000-000026B10000}"/>
    <cellStyle name="Nuovo 21 3 5" xfId="7514" xr:uid="{00000000-0005-0000-0000-000027B10000}"/>
    <cellStyle name="Nuovo 21 3 6" xfId="23192" xr:uid="{00000000-0005-0000-0000-000028B10000}"/>
    <cellStyle name="Nuovo 21 3 7" xfId="1977" xr:uid="{00000000-0005-0000-0000-000029B10000}"/>
    <cellStyle name="Nuovo 21 4" xfId="934" xr:uid="{00000000-0005-0000-0000-00002AB10000}"/>
    <cellStyle name="Nuovo 21 4 2" xfId="5290" xr:uid="{00000000-0005-0000-0000-00002BB10000}"/>
    <cellStyle name="Nuovo 21 4 2 2" xfId="5291" xr:uid="{00000000-0005-0000-0000-00002CB10000}"/>
    <cellStyle name="Nuovo 21 4 2 2 2" xfId="23200" xr:uid="{00000000-0005-0000-0000-00002DB10000}"/>
    <cellStyle name="Nuovo 21 4 2 3" xfId="14172" xr:uid="{00000000-0005-0000-0000-00002EB10000}"/>
    <cellStyle name="Nuovo 21 4 2 4" xfId="23199" xr:uid="{00000000-0005-0000-0000-00002FB10000}"/>
    <cellStyle name="Nuovo 21 4 2 5" xfId="13298" xr:uid="{00000000-0005-0000-0000-000030B10000}"/>
    <cellStyle name="Nuovo 21 4 3" xfId="5292" xr:uid="{00000000-0005-0000-0000-000031B10000}"/>
    <cellStyle name="Nuovo 21 4 3 2" xfId="23201" xr:uid="{00000000-0005-0000-0000-000032B10000}"/>
    <cellStyle name="Nuovo 21 4 4" xfId="23198" xr:uid="{00000000-0005-0000-0000-000033B10000}"/>
    <cellStyle name="Nuovo 21 4 5" xfId="2840" xr:uid="{00000000-0005-0000-0000-000034B10000}"/>
    <cellStyle name="Nuovo 21 5" xfId="935" xr:uid="{00000000-0005-0000-0000-000035B10000}"/>
    <cellStyle name="Nuovo 21 5 2" xfId="23202" xr:uid="{00000000-0005-0000-0000-000036B10000}"/>
    <cellStyle name="Nuovo 21 6" xfId="2837" xr:uid="{00000000-0005-0000-0000-000037B10000}"/>
    <cellStyle name="Nuovo 21 6 2" xfId="5881" xr:uid="{00000000-0005-0000-0000-000038B10000}"/>
    <cellStyle name="Nuovo 21 7" xfId="23189" xr:uid="{00000000-0005-0000-0000-000039B10000}"/>
    <cellStyle name="Nuovo 22" xfId="936" xr:uid="{00000000-0005-0000-0000-00003AB10000}"/>
    <cellStyle name="Nuovo 22 2" xfId="937" xr:uid="{00000000-0005-0000-0000-00003BB10000}"/>
    <cellStyle name="Nuovo 22 2 2" xfId="2842" xr:uid="{00000000-0005-0000-0000-00003CB10000}"/>
    <cellStyle name="Nuovo 22 2 2 2" xfId="9836" xr:uid="{00000000-0005-0000-0000-00003DB10000}"/>
    <cellStyle name="Nuovo 22 2 2 3" xfId="23205" xr:uid="{00000000-0005-0000-0000-00003EB10000}"/>
    <cellStyle name="Nuovo 22 2 3" xfId="9572" xr:uid="{00000000-0005-0000-0000-00003FB10000}"/>
    <cellStyle name="Nuovo 22 2 4" xfId="23204" xr:uid="{00000000-0005-0000-0000-000040B10000}"/>
    <cellStyle name="Nuovo 22 3" xfId="938" xr:uid="{00000000-0005-0000-0000-000041B10000}"/>
    <cellStyle name="Nuovo 22 3 2" xfId="939" xr:uid="{00000000-0005-0000-0000-000042B10000}"/>
    <cellStyle name="Nuovo 22 3 2 2" xfId="4681" xr:uid="{00000000-0005-0000-0000-000043B10000}"/>
    <cellStyle name="Nuovo 22 3 2 2 2" xfId="23208" xr:uid="{00000000-0005-0000-0000-000044B10000}"/>
    <cellStyle name="Nuovo 22 3 2 3" xfId="3851" xr:uid="{00000000-0005-0000-0000-000045B10000}"/>
    <cellStyle name="Nuovo 22 3 2 3 2" xfId="10390" xr:uid="{00000000-0005-0000-0000-000046B10000}"/>
    <cellStyle name="Nuovo 22 3 2 4" xfId="23207" xr:uid="{00000000-0005-0000-0000-000047B10000}"/>
    <cellStyle name="Nuovo 22 3 3" xfId="2843" xr:uid="{00000000-0005-0000-0000-000048B10000}"/>
    <cellStyle name="Nuovo 22 3 3 2" xfId="5293" xr:uid="{00000000-0005-0000-0000-000049B10000}"/>
    <cellStyle name="Nuovo 22 3 3 2 2" xfId="23210" xr:uid="{00000000-0005-0000-0000-00004AB10000}"/>
    <cellStyle name="Nuovo 22 3 3 3" xfId="23209" xr:uid="{00000000-0005-0000-0000-00004BB10000}"/>
    <cellStyle name="Nuovo 22 3 4" xfId="3342" xr:uid="{00000000-0005-0000-0000-00004CB10000}"/>
    <cellStyle name="Nuovo 22 3 4 2" xfId="10050" xr:uid="{00000000-0005-0000-0000-00004DB10000}"/>
    <cellStyle name="Nuovo 22 3 4 3" xfId="23211" xr:uid="{00000000-0005-0000-0000-00004EB10000}"/>
    <cellStyle name="Nuovo 22 3 5" xfId="8745" xr:uid="{00000000-0005-0000-0000-00004FB10000}"/>
    <cellStyle name="Nuovo 22 3 6" xfId="23206" xr:uid="{00000000-0005-0000-0000-000050B10000}"/>
    <cellStyle name="Nuovo 22 3 7" xfId="1978" xr:uid="{00000000-0005-0000-0000-000051B10000}"/>
    <cellStyle name="Nuovo 22 4" xfId="940" xr:uid="{00000000-0005-0000-0000-000052B10000}"/>
    <cellStyle name="Nuovo 22 4 2" xfId="5294" xr:uid="{00000000-0005-0000-0000-000053B10000}"/>
    <cellStyle name="Nuovo 22 4 2 2" xfId="5295" xr:uid="{00000000-0005-0000-0000-000054B10000}"/>
    <cellStyle name="Nuovo 22 4 2 2 2" xfId="23214" xr:uid="{00000000-0005-0000-0000-000055B10000}"/>
    <cellStyle name="Nuovo 22 4 2 3" xfId="14173" xr:uid="{00000000-0005-0000-0000-000056B10000}"/>
    <cellStyle name="Nuovo 22 4 2 4" xfId="23213" xr:uid="{00000000-0005-0000-0000-000057B10000}"/>
    <cellStyle name="Nuovo 22 4 2 5" xfId="13297" xr:uid="{00000000-0005-0000-0000-000058B10000}"/>
    <cellStyle name="Nuovo 22 4 3" xfId="5296" xr:uid="{00000000-0005-0000-0000-000059B10000}"/>
    <cellStyle name="Nuovo 22 4 3 2" xfId="23215" xr:uid="{00000000-0005-0000-0000-00005AB10000}"/>
    <cellStyle name="Nuovo 22 4 4" xfId="23212" xr:uid="{00000000-0005-0000-0000-00005BB10000}"/>
    <cellStyle name="Nuovo 22 4 5" xfId="2844" xr:uid="{00000000-0005-0000-0000-00005CB10000}"/>
    <cellStyle name="Nuovo 22 5" xfId="941" xr:uid="{00000000-0005-0000-0000-00005DB10000}"/>
    <cellStyle name="Nuovo 22 5 2" xfId="23216" xr:uid="{00000000-0005-0000-0000-00005EB10000}"/>
    <cellStyle name="Nuovo 22 6" xfId="2841" xr:uid="{00000000-0005-0000-0000-00005FB10000}"/>
    <cellStyle name="Nuovo 22 6 2" xfId="5882" xr:uid="{00000000-0005-0000-0000-000060B10000}"/>
    <cellStyle name="Nuovo 22 7" xfId="23203" xr:uid="{00000000-0005-0000-0000-000061B10000}"/>
    <cellStyle name="Nuovo 23" xfId="942" xr:uid="{00000000-0005-0000-0000-000062B10000}"/>
    <cellStyle name="Nuovo 23 2" xfId="943" xr:uid="{00000000-0005-0000-0000-000063B10000}"/>
    <cellStyle name="Nuovo 23 2 2" xfId="2846" xr:uid="{00000000-0005-0000-0000-000064B10000}"/>
    <cellStyle name="Nuovo 23 2 2 2" xfId="9837" xr:uid="{00000000-0005-0000-0000-000065B10000}"/>
    <cellStyle name="Nuovo 23 2 2 3" xfId="23219" xr:uid="{00000000-0005-0000-0000-000066B10000}"/>
    <cellStyle name="Nuovo 23 2 3" xfId="9573" xr:uid="{00000000-0005-0000-0000-000067B10000}"/>
    <cellStyle name="Nuovo 23 2 4" xfId="23218" xr:uid="{00000000-0005-0000-0000-000068B10000}"/>
    <cellStyle name="Nuovo 23 3" xfId="944" xr:uid="{00000000-0005-0000-0000-000069B10000}"/>
    <cellStyle name="Nuovo 23 3 2" xfId="945" xr:uid="{00000000-0005-0000-0000-00006AB10000}"/>
    <cellStyle name="Nuovo 23 3 2 2" xfId="4682" xr:uid="{00000000-0005-0000-0000-00006BB10000}"/>
    <cellStyle name="Nuovo 23 3 2 2 2" xfId="23222" xr:uid="{00000000-0005-0000-0000-00006CB10000}"/>
    <cellStyle name="Nuovo 23 3 2 3" xfId="3852" xr:uid="{00000000-0005-0000-0000-00006DB10000}"/>
    <cellStyle name="Nuovo 23 3 2 3 2" xfId="10391" xr:uid="{00000000-0005-0000-0000-00006EB10000}"/>
    <cellStyle name="Nuovo 23 3 2 4" xfId="23221" xr:uid="{00000000-0005-0000-0000-00006FB10000}"/>
    <cellStyle name="Nuovo 23 3 3" xfId="2847" xr:uid="{00000000-0005-0000-0000-000070B10000}"/>
    <cellStyle name="Nuovo 23 3 3 2" xfId="5297" xr:uid="{00000000-0005-0000-0000-000071B10000}"/>
    <cellStyle name="Nuovo 23 3 3 2 2" xfId="23224" xr:uid="{00000000-0005-0000-0000-000072B10000}"/>
    <cellStyle name="Nuovo 23 3 3 3" xfId="23223" xr:uid="{00000000-0005-0000-0000-000073B10000}"/>
    <cellStyle name="Nuovo 23 3 4" xfId="3343" xr:uid="{00000000-0005-0000-0000-000074B10000}"/>
    <cellStyle name="Nuovo 23 3 4 2" xfId="10051" xr:uid="{00000000-0005-0000-0000-000075B10000}"/>
    <cellStyle name="Nuovo 23 3 4 3" xfId="23225" xr:uid="{00000000-0005-0000-0000-000076B10000}"/>
    <cellStyle name="Nuovo 23 3 5" xfId="8561" xr:uid="{00000000-0005-0000-0000-000077B10000}"/>
    <cellStyle name="Nuovo 23 3 6" xfId="23220" xr:uid="{00000000-0005-0000-0000-000078B10000}"/>
    <cellStyle name="Nuovo 23 3 7" xfId="1979" xr:uid="{00000000-0005-0000-0000-000079B10000}"/>
    <cellStyle name="Nuovo 23 4" xfId="946" xr:uid="{00000000-0005-0000-0000-00007AB10000}"/>
    <cellStyle name="Nuovo 23 4 2" xfId="5298" xr:uid="{00000000-0005-0000-0000-00007BB10000}"/>
    <cellStyle name="Nuovo 23 4 2 2" xfId="5299" xr:uid="{00000000-0005-0000-0000-00007CB10000}"/>
    <cellStyle name="Nuovo 23 4 2 2 2" xfId="23228" xr:uid="{00000000-0005-0000-0000-00007DB10000}"/>
    <cellStyle name="Nuovo 23 4 2 3" xfId="14174" xr:uid="{00000000-0005-0000-0000-00007EB10000}"/>
    <cellStyle name="Nuovo 23 4 2 4" xfId="23227" xr:uid="{00000000-0005-0000-0000-00007FB10000}"/>
    <cellStyle name="Nuovo 23 4 2 5" xfId="13785" xr:uid="{00000000-0005-0000-0000-000080B10000}"/>
    <cellStyle name="Nuovo 23 4 3" xfId="5300" xr:uid="{00000000-0005-0000-0000-000081B10000}"/>
    <cellStyle name="Nuovo 23 4 3 2" xfId="23229" xr:uid="{00000000-0005-0000-0000-000082B10000}"/>
    <cellStyle name="Nuovo 23 4 4" xfId="23226" xr:uid="{00000000-0005-0000-0000-000083B10000}"/>
    <cellStyle name="Nuovo 23 4 5" xfId="2848" xr:uid="{00000000-0005-0000-0000-000084B10000}"/>
    <cellStyle name="Nuovo 23 5" xfId="947" xr:uid="{00000000-0005-0000-0000-000085B10000}"/>
    <cellStyle name="Nuovo 23 5 2" xfId="23230" xr:uid="{00000000-0005-0000-0000-000086B10000}"/>
    <cellStyle name="Nuovo 23 6" xfId="2845" xr:uid="{00000000-0005-0000-0000-000087B10000}"/>
    <cellStyle name="Nuovo 23 6 2" xfId="5883" xr:uid="{00000000-0005-0000-0000-000088B10000}"/>
    <cellStyle name="Nuovo 23 7" xfId="23217" xr:uid="{00000000-0005-0000-0000-000089B10000}"/>
    <cellStyle name="Nuovo 24" xfId="948" xr:uid="{00000000-0005-0000-0000-00008AB10000}"/>
    <cellStyle name="Nuovo 24 2" xfId="949" xr:uid="{00000000-0005-0000-0000-00008BB10000}"/>
    <cellStyle name="Nuovo 24 2 2" xfId="2850" xr:uid="{00000000-0005-0000-0000-00008CB10000}"/>
    <cellStyle name="Nuovo 24 2 2 2" xfId="9838" xr:uid="{00000000-0005-0000-0000-00008DB10000}"/>
    <cellStyle name="Nuovo 24 2 2 3" xfId="23233" xr:uid="{00000000-0005-0000-0000-00008EB10000}"/>
    <cellStyle name="Nuovo 24 2 3" xfId="9574" xr:uid="{00000000-0005-0000-0000-00008FB10000}"/>
    <cellStyle name="Nuovo 24 2 4" xfId="23232" xr:uid="{00000000-0005-0000-0000-000090B10000}"/>
    <cellStyle name="Nuovo 24 3" xfId="950" xr:uid="{00000000-0005-0000-0000-000091B10000}"/>
    <cellStyle name="Nuovo 24 3 2" xfId="951" xr:uid="{00000000-0005-0000-0000-000092B10000}"/>
    <cellStyle name="Nuovo 24 3 2 2" xfId="4683" xr:uid="{00000000-0005-0000-0000-000093B10000}"/>
    <cellStyle name="Nuovo 24 3 2 2 2" xfId="23236" xr:uid="{00000000-0005-0000-0000-000094B10000}"/>
    <cellStyle name="Nuovo 24 3 2 3" xfId="3853" xr:uid="{00000000-0005-0000-0000-000095B10000}"/>
    <cellStyle name="Nuovo 24 3 2 3 2" xfId="10392" xr:uid="{00000000-0005-0000-0000-000096B10000}"/>
    <cellStyle name="Nuovo 24 3 2 4" xfId="23235" xr:uid="{00000000-0005-0000-0000-000097B10000}"/>
    <cellStyle name="Nuovo 24 3 3" xfId="2851" xr:uid="{00000000-0005-0000-0000-000098B10000}"/>
    <cellStyle name="Nuovo 24 3 3 2" xfId="5301" xr:uid="{00000000-0005-0000-0000-000099B10000}"/>
    <cellStyle name="Nuovo 24 3 3 2 2" xfId="23238" xr:uid="{00000000-0005-0000-0000-00009AB10000}"/>
    <cellStyle name="Nuovo 24 3 3 3" xfId="23237" xr:uid="{00000000-0005-0000-0000-00009BB10000}"/>
    <cellStyle name="Nuovo 24 3 4" xfId="3344" xr:uid="{00000000-0005-0000-0000-00009CB10000}"/>
    <cellStyle name="Nuovo 24 3 4 2" xfId="10052" xr:uid="{00000000-0005-0000-0000-00009DB10000}"/>
    <cellStyle name="Nuovo 24 3 4 3" xfId="23239" xr:uid="{00000000-0005-0000-0000-00009EB10000}"/>
    <cellStyle name="Nuovo 24 3 5" xfId="7428" xr:uid="{00000000-0005-0000-0000-00009FB10000}"/>
    <cellStyle name="Nuovo 24 3 6" xfId="23234" xr:uid="{00000000-0005-0000-0000-0000A0B10000}"/>
    <cellStyle name="Nuovo 24 3 7" xfId="1980" xr:uid="{00000000-0005-0000-0000-0000A1B10000}"/>
    <cellStyle name="Nuovo 24 4" xfId="952" xr:uid="{00000000-0005-0000-0000-0000A2B10000}"/>
    <cellStyle name="Nuovo 24 4 2" xfId="5302" xr:uid="{00000000-0005-0000-0000-0000A3B10000}"/>
    <cellStyle name="Nuovo 24 4 2 2" xfId="5303" xr:uid="{00000000-0005-0000-0000-0000A4B10000}"/>
    <cellStyle name="Nuovo 24 4 2 2 2" xfId="23242" xr:uid="{00000000-0005-0000-0000-0000A5B10000}"/>
    <cellStyle name="Nuovo 24 4 2 3" xfId="14175" xr:uid="{00000000-0005-0000-0000-0000A6B10000}"/>
    <cellStyle name="Nuovo 24 4 2 4" xfId="23241" xr:uid="{00000000-0005-0000-0000-0000A7B10000}"/>
    <cellStyle name="Nuovo 24 4 2 5" xfId="13787" xr:uid="{00000000-0005-0000-0000-0000A8B10000}"/>
    <cellStyle name="Nuovo 24 4 3" xfId="5304" xr:uid="{00000000-0005-0000-0000-0000A9B10000}"/>
    <cellStyle name="Nuovo 24 4 3 2" xfId="23243" xr:uid="{00000000-0005-0000-0000-0000AAB10000}"/>
    <cellStyle name="Nuovo 24 4 4" xfId="23240" xr:uid="{00000000-0005-0000-0000-0000ABB10000}"/>
    <cellStyle name="Nuovo 24 4 5" xfId="2852" xr:uid="{00000000-0005-0000-0000-0000ACB10000}"/>
    <cellStyle name="Nuovo 24 5" xfId="953" xr:uid="{00000000-0005-0000-0000-0000ADB10000}"/>
    <cellStyle name="Nuovo 24 5 2" xfId="23244" xr:uid="{00000000-0005-0000-0000-0000AEB10000}"/>
    <cellStyle name="Nuovo 24 6" xfId="2849" xr:uid="{00000000-0005-0000-0000-0000AFB10000}"/>
    <cellStyle name="Nuovo 24 6 2" xfId="5884" xr:uid="{00000000-0005-0000-0000-0000B0B10000}"/>
    <cellStyle name="Nuovo 24 7" xfId="23231" xr:uid="{00000000-0005-0000-0000-0000B1B10000}"/>
    <cellStyle name="Nuovo 25" xfId="954" xr:uid="{00000000-0005-0000-0000-0000B2B10000}"/>
    <cellStyle name="Nuovo 25 2" xfId="955" xr:uid="{00000000-0005-0000-0000-0000B3B10000}"/>
    <cellStyle name="Nuovo 25 2 2" xfId="2854" xr:uid="{00000000-0005-0000-0000-0000B4B10000}"/>
    <cellStyle name="Nuovo 25 2 2 2" xfId="9839" xr:uid="{00000000-0005-0000-0000-0000B5B10000}"/>
    <cellStyle name="Nuovo 25 2 2 3" xfId="23247" xr:uid="{00000000-0005-0000-0000-0000B6B10000}"/>
    <cellStyle name="Nuovo 25 2 3" xfId="9575" xr:uid="{00000000-0005-0000-0000-0000B7B10000}"/>
    <cellStyle name="Nuovo 25 2 4" xfId="23246" xr:uid="{00000000-0005-0000-0000-0000B8B10000}"/>
    <cellStyle name="Nuovo 25 3" xfId="956" xr:uid="{00000000-0005-0000-0000-0000B9B10000}"/>
    <cellStyle name="Nuovo 25 3 2" xfId="957" xr:uid="{00000000-0005-0000-0000-0000BAB10000}"/>
    <cellStyle name="Nuovo 25 3 2 2" xfId="4684" xr:uid="{00000000-0005-0000-0000-0000BBB10000}"/>
    <cellStyle name="Nuovo 25 3 2 2 2" xfId="23250" xr:uid="{00000000-0005-0000-0000-0000BCB10000}"/>
    <cellStyle name="Nuovo 25 3 2 3" xfId="3854" xr:uid="{00000000-0005-0000-0000-0000BDB10000}"/>
    <cellStyle name="Nuovo 25 3 2 3 2" xfId="10393" xr:uid="{00000000-0005-0000-0000-0000BEB10000}"/>
    <cellStyle name="Nuovo 25 3 2 4" xfId="23249" xr:uid="{00000000-0005-0000-0000-0000BFB10000}"/>
    <cellStyle name="Nuovo 25 3 3" xfId="2855" xr:uid="{00000000-0005-0000-0000-0000C0B10000}"/>
    <cellStyle name="Nuovo 25 3 3 2" xfId="5305" xr:uid="{00000000-0005-0000-0000-0000C1B10000}"/>
    <cellStyle name="Nuovo 25 3 3 2 2" xfId="23252" xr:uid="{00000000-0005-0000-0000-0000C2B10000}"/>
    <cellStyle name="Nuovo 25 3 3 3" xfId="23251" xr:uid="{00000000-0005-0000-0000-0000C3B10000}"/>
    <cellStyle name="Nuovo 25 3 4" xfId="3345" xr:uid="{00000000-0005-0000-0000-0000C4B10000}"/>
    <cellStyle name="Nuovo 25 3 4 2" xfId="10053" xr:uid="{00000000-0005-0000-0000-0000C5B10000}"/>
    <cellStyle name="Nuovo 25 3 4 3" xfId="23253" xr:uid="{00000000-0005-0000-0000-0000C6B10000}"/>
    <cellStyle name="Nuovo 25 3 5" xfId="7513" xr:uid="{00000000-0005-0000-0000-0000C7B10000}"/>
    <cellStyle name="Nuovo 25 3 6" xfId="23248" xr:uid="{00000000-0005-0000-0000-0000C8B10000}"/>
    <cellStyle name="Nuovo 25 3 7" xfId="1981" xr:uid="{00000000-0005-0000-0000-0000C9B10000}"/>
    <cellStyle name="Nuovo 25 4" xfId="958" xr:uid="{00000000-0005-0000-0000-0000CAB10000}"/>
    <cellStyle name="Nuovo 25 4 2" xfId="5306" xr:uid="{00000000-0005-0000-0000-0000CBB10000}"/>
    <cellStyle name="Nuovo 25 4 2 2" xfId="5307" xr:uid="{00000000-0005-0000-0000-0000CCB10000}"/>
    <cellStyle name="Nuovo 25 4 2 2 2" xfId="23256" xr:uid="{00000000-0005-0000-0000-0000CDB10000}"/>
    <cellStyle name="Nuovo 25 4 2 3" xfId="14176" xr:uid="{00000000-0005-0000-0000-0000CEB10000}"/>
    <cellStyle name="Nuovo 25 4 2 4" xfId="23255" xr:uid="{00000000-0005-0000-0000-0000CFB10000}"/>
    <cellStyle name="Nuovo 25 4 2 5" xfId="13788" xr:uid="{00000000-0005-0000-0000-0000D0B10000}"/>
    <cellStyle name="Nuovo 25 4 3" xfId="5308" xr:uid="{00000000-0005-0000-0000-0000D1B10000}"/>
    <cellStyle name="Nuovo 25 4 3 2" xfId="23257" xr:uid="{00000000-0005-0000-0000-0000D2B10000}"/>
    <cellStyle name="Nuovo 25 4 4" xfId="23254" xr:uid="{00000000-0005-0000-0000-0000D3B10000}"/>
    <cellStyle name="Nuovo 25 4 5" xfId="2856" xr:uid="{00000000-0005-0000-0000-0000D4B10000}"/>
    <cellStyle name="Nuovo 25 5" xfId="959" xr:uid="{00000000-0005-0000-0000-0000D5B10000}"/>
    <cellStyle name="Nuovo 25 5 2" xfId="23258" xr:uid="{00000000-0005-0000-0000-0000D6B10000}"/>
    <cellStyle name="Nuovo 25 6" xfId="2853" xr:uid="{00000000-0005-0000-0000-0000D7B10000}"/>
    <cellStyle name="Nuovo 25 6 2" xfId="5885" xr:uid="{00000000-0005-0000-0000-0000D8B10000}"/>
    <cellStyle name="Nuovo 25 7" xfId="23245" xr:uid="{00000000-0005-0000-0000-0000D9B10000}"/>
    <cellStyle name="Nuovo 26" xfId="960" xr:uid="{00000000-0005-0000-0000-0000DAB10000}"/>
    <cellStyle name="Nuovo 26 2" xfId="961" xr:uid="{00000000-0005-0000-0000-0000DBB10000}"/>
    <cellStyle name="Nuovo 26 2 2" xfId="2858" xr:uid="{00000000-0005-0000-0000-0000DCB10000}"/>
    <cellStyle name="Nuovo 26 2 2 2" xfId="9840" xr:uid="{00000000-0005-0000-0000-0000DDB10000}"/>
    <cellStyle name="Nuovo 26 2 2 3" xfId="23261" xr:uid="{00000000-0005-0000-0000-0000DEB10000}"/>
    <cellStyle name="Nuovo 26 2 3" xfId="9576" xr:uid="{00000000-0005-0000-0000-0000DFB10000}"/>
    <cellStyle name="Nuovo 26 2 4" xfId="23260" xr:uid="{00000000-0005-0000-0000-0000E0B10000}"/>
    <cellStyle name="Nuovo 26 3" xfId="962" xr:uid="{00000000-0005-0000-0000-0000E1B10000}"/>
    <cellStyle name="Nuovo 26 3 2" xfId="963" xr:uid="{00000000-0005-0000-0000-0000E2B10000}"/>
    <cellStyle name="Nuovo 26 3 2 2" xfId="4685" xr:uid="{00000000-0005-0000-0000-0000E3B10000}"/>
    <cellStyle name="Nuovo 26 3 2 2 2" xfId="23264" xr:uid="{00000000-0005-0000-0000-0000E4B10000}"/>
    <cellStyle name="Nuovo 26 3 2 3" xfId="3855" xr:uid="{00000000-0005-0000-0000-0000E5B10000}"/>
    <cellStyle name="Nuovo 26 3 2 3 2" xfId="10394" xr:uid="{00000000-0005-0000-0000-0000E6B10000}"/>
    <cellStyle name="Nuovo 26 3 2 3 3" xfId="23265" xr:uid="{00000000-0005-0000-0000-0000E7B10000}"/>
    <cellStyle name="Nuovo 26 3 2 4" xfId="23263" xr:uid="{00000000-0005-0000-0000-0000E8B10000}"/>
    <cellStyle name="Nuovo 26 3 3" xfId="2859" xr:uid="{00000000-0005-0000-0000-0000E9B10000}"/>
    <cellStyle name="Nuovo 26 3 3 2" xfId="5309" xr:uid="{00000000-0005-0000-0000-0000EAB10000}"/>
    <cellStyle name="Nuovo 26 3 3 2 2" xfId="23267" xr:uid="{00000000-0005-0000-0000-0000EBB10000}"/>
    <cellStyle name="Nuovo 26 3 3 3" xfId="23268" xr:uid="{00000000-0005-0000-0000-0000ECB10000}"/>
    <cellStyle name="Nuovo 26 3 3 3 2" xfId="45267" xr:uid="{00000000-0005-0000-0000-0000EDB10000}"/>
    <cellStyle name="Nuovo 26 3 3 4" xfId="23266" xr:uid="{00000000-0005-0000-0000-0000EEB10000}"/>
    <cellStyle name="Nuovo 26 3 4" xfId="3346" xr:uid="{00000000-0005-0000-0000-0000EFB10000}"/>
    <cellStyle name="Nuovo 26 3 4 2" xfId="10054" xr:uid="{00000000-0005-0000-0000-0000F0B10000}"/>
    <cellStyle name="Nuovo 26 3 4 3" xfId="23269" xr:uid="{00000000-0005-0000-0000-0000F1B10000}"/>
    <cellStyle name="Nuovo 26 3 5" xfId="7826" xr:uid="{00000000-0005-0000-0000-0000F2B10000}"/>
    <cellStyle name="Nuovo 26 3 6" xfId="23262" xr:uid="{00000000-0005-0000-0000-0000F3B10000}"/>
    <cellStyle name="Nuovo 26 3 7" xfId="1982" xr:uid="{00000000-0005-0000-0000-0000F4B10000}"/>
    <cellStyle name="Nuovo 26 4" xfId="964" xr:uid="{00000000-0005-0000-0000-0000F5B10000}"/>
    <cellStyle name="Nuovo 26 4 2" xfId="5310" xr:uid="{00000000-0005-0000-0000-0000F6B10000}"/>
    <cellStyle name="Nuovo 26 4 2 2" xfId="5311" xr:uid="{00000000-0005-0000-0000-0000F7B10000}"/>
    <cellStyle name="Nuovo 26 4 2 2 2" xfId="23272" xr:uid="{00000000-0005-0000-0000-0000F8B10000}"/>
    <cellStyle name="Nuovo 26 4 2 3" xfId="14177" xr:uid="{00000000-0005-0000-0000-0000F9B10000}"/>
    <cellStyle name="Nuovo 26 4 2 3 2" xfId="23273" xr:uid="{00000000-0005-0000-0000-0000FAB10000}"/>
    <cellStyle name="Nuovo 26 4 2 4" xfId="23271" xr:uid="{00000000-0005-0000-0000-0000FBB10000}"/>
    <cellStyle name="Nuovo 26 4 2 5" xfId="13789" xr:uid="{00000000-0005-0000-0000-0000FCB10000}"/>
    <cellStyle name="Nuovo 26 4 3" xfId="5312" xr:uid="{00000000-0005-0000-0000-0000FDB10000}"/>
    <cellStyle name="Nuovo 26 4 3 2" xfId="23274" xr:uid="{00000000-0005-0000-0000-0000FEB10000}"/>
    <cellStyle name="Nuovo 26 4 4" xfId="23275" xr:uid="{00000000-0005-0000-0000-0000FFB10000}"/>
    <cellStyle name="Nuovo 26 4 4 2" xfId="45268" xr:uid="{00000000-0005-0000-0000-000000B20000}"/>
    <cellStyle name="Nuovo 26 4 5" xfId="23276" xr:uid="{00000000-0005-0000-0000-000001B20000}"/>
    <cellStyle name="Nuovo 26 4 6" xfId="23270" xr:uid="{00000000-0005-0000-0000-000002B20000}"/>
    <cellStyle name="Nuovo 26 4 7" xfId="2860" xr:uid="{00000000-0005-0000-0000-000003B20000}"/>
    <cellStyle name="Nuovo 26 5" xfId="965" xr:uid="{00000000-0005-0000-0000-000004B20000}"/>
    <cellStyle name="Nuovo 26 5 2" xfId="23278" xr:uid="{00000000-0005-0000-0000-000005B20000}"/>
    <cellStyle name="Nuovo 26 5 2 2" xfId="45269" xr:uid="{00000000-0005-0000-0000-000006B20000}"/>
    <cellStyle name="Nuovo 26 5 3" xfId="23279" xr:uid="{00000000-0005-0000-0000-000007B20000}"/>
    <cellStyle name="Nuovo 26 5 4" xfId="23277" xr:uid="{00000000-0005-0000-0000-000008B20000}"/>
    <cellStyle name="Nuovo 26 6" xfId="2857" xr:uid="{00000000-0005-0000-0000-000009B20000}"/>
    <cellStyle name="Nuovo 26 6 2" xfId="5886" xr:uid="{00000000-0005-0000-0000-00000AB20000}"/>
    <cellStyle name="Nuovo 26 7" xfId="23259" xr:uid="{00000000-0005-0000-0000-00000BB20000}"/>
    <cellStyle name="Nuovo 27" xfId="966" xr:uid="{00000000-0005-0000-0000-00000CB20000}"/>
    <cellStyle name="Nuovo 27 2" xfId="967" xr:uid="{00000000-0005-0000-0000-00000DB20000}"/>
    <cellStyle name="Nuovo 27 2 2" xfId="2862" xr:uid="{00000000-0005-0000-0000-00000EB20000}"/>
    <cellStyle name="Nuovo 27 2 2 2" xfId="9841" xr:uid="{00000000-0005-0000-0000-00000FB20000}"/>
    <cellStyle name="Nuovo 27 2 2 3" xfId="23282" xr:uid="{00000000-0005-0000-0000-000010B20000}"/>
    <cellStyle name="Nuovo 27 2 3" xfId="9577" xr:uid="{00000000-0005-0000-0000-000011B20000}"/>
    <cellStyle name="Nuovo 27 2 3 2" xfId="23283" xr:uid="{00000000-0005-0000-0000-000012B20000}"/>
    <cellStyle name="Nuovo 27 2 4" xfId="23284" xr:uid="{00000000-0005-0000-0000-000013B20000}"/>
    <cellStyle name="Nuovo 27 2 5" xfId="23281" xr:uid="{00000000-0005-0000-0000-000014B20000}"/>
    <cellStyle name="Nuovo 27 3" xfId="968" xr:uid="{00000000-0005-0000-0000-000015B20000}"/>
    <cellStyle name="Nuovo 27 3 2" xfId="969" xr:uid="{00000000-0005-0000-0000-000016B20000}"/>
    <cellStyle name="Nuovo 27 3 2 2" xfId="4686" xr:uid="{00000000-0005-0000-0000-000017B20000}"/>
    <cellStyle name="Nuovo 27 3 2 2 2" xfId="23287" xr:uid="{00000000-0005-0000-0000-000018B20000}"/>
    <cellStyle name="Nuovo 27 3 2 3" xfId="3856" xr:uid="{00000000-0005-0000-0000-000019B20000}"/>
    <cellStyle name="Nuovo 27 3 2 3 2" xfId="10395" xr:uid="{00000000-0005-0000-0000-00001AB20000}"/>
    <cellStyle name="Nuovo 27 3 2 3 3" xfId="23288" xr:uid="{00000000-0005-0000-0000-00001BB20000}"/>
    <cellStyle name="Nuovo 27 3 2 4" xfId="23286" xr:uid="{00000000-0005-0000-0000-00001CB20000}"/>
    <cellStyle name="Nuovo 27 3 3" xfId="2863" xr:uid="{00000000-0005-0000-0000-00001DB20000}"/>
    <cellStyle name="Nuovo 27 3 3 2" xfId="5313" xr:uid="{00000000-0005-0000-0000-00001EB20000}"/>
    <cellStyle name="Nuovo 27 3 3 2 2" xfId="23290" xr:uid="{00000000-0005-0000-0000-00001FB20000}"/>
    <cellStyle name="Nuovo 27 3 3 3" xfId="23291" xr:uid="{00000000-0005-0000-0000-000020B20000}"/>
    <cellStyle name="Nuovo 27 3 3 3 2" xfId="45270" xr:uid="{00000000-0005-0000-0000-000021B20000}"/>
    <cellStyle name="Nuovo 27 3 3 4" xfId="23289" xr:uid="{00000000-0005-0000-0000-000022B20000}"/>
    <cellStyle name="Nuovo 27 3 4" xfId="3347" xr:uid="{00000000-0005-0000-0000-000023B20000}"/>
    <cellStyle name="Nuovo 27 3 4 2" xfId="10055" xr:uid="{00000000-0005-0000-0000-000024B20000}"/>
    <cellStyle name="Nuovo 27 3 4 3" xfId="23292" xr:uid="{00000000-0005-0000-0000-000025B20000}"/>
    <cellStyle name="Nuovo 27 3 5" xfId="8596" xr:uid="{00000000-0005-0000-0000-000026B20000}"/>
    <cellStyle name="Nuovo 27 3 5 2" xfId="23293" xr:uid="{00000000-0005-0000-0000-000027B20000}"/>
    <cellStyle name="Nuovo 27 3 6" xfId="23294" xr:uid="{00000000-0005-0000-0000-000028B20000}"/>
    <cellStyle name="Nuovo 27 3 7" xfId="23285" xr:uid="{00000000-0005-0000-0000-000029B20000}"/>
    <cellStyle name="Nuovo 27 3 8" xfId="1983" xr:uid="{00000000-0005-0000-0000-00002AB20000}"/>
    <cellStyle name="Nuovo 27 4" xfId="970" xr:uid="{00000000-0005-0000-0000-00002BB20000}"/>
    <cellStyle name="Nuovo 27 4 2" xfId="5314" xr:uid="{00000000-0005-0000-0000-00002CB20000}"/>
    <cellStyle name="Nuovo 27 4 2 2" xfId="5315" xr:uid="{00000000-0005-0000-0000-00002DB20000}"/>
    <cellStyle name="Nuovo 27 4 2 2 2" xfId="23297" xr:uid="{00000000-0005-0000-0000-00002EB20000}"/>
    <cellStyle name="Nuovo 27 4 2 3" xfId="14178" xr:uid="{00000000-0005-0000-0000-00002FB20000}"/>
    <cellStyle name="Nuovo 27 4 2 3 2" xfId="23298" xr:uid="{00000000-0005-0000-0000-000030B20000}"/>
    <cellStyle name="Nuovo 27 4 2 4" xfId="23296" xr:uid="{00000000-0005-0000-0000-000031B20000}"/>
    <cellStyle name="Nuovo 27 4 2 5" xfId="13790" xr:uid="{00000000-0005-0000-0000-000032B20000}"/>
    <cellStyle name="Nuovo 27 4 3" xfId="5316" xr:uid="{00000000-0005-0000-0000-000033B20000}"/>
    <cellStyle name="Nuovo 27 4 3 2" xfId="23299" xr:uid="{00000000-0005-0000-0000-000034B20000}"/>
    <cellStyle name="Nuovo 27 4 4" xfId="23300" xr:uid="{00000000-0005-0000-0000-000035B20000}"/>
    <cellStyle name="Nuovo 27 4 4 2" xfId="45271" xr:uid="{00000000-0005-0000-0000-000036B20000}"/>
    <cellStyle name="Nuovo 27 4 5" xfId="23301" xr:uid="{00000000-0005-0000-0000-000037B20000}"/>
    <cellStyle name="Nuovo 27 4 6" xfId="23295" xr:uid="{00000000-0005-0000-0000-000038B20000}"/>
    <cellStyle name="Nuovo 27 4 7" xfId="2864" xr:uid="{00000000-0005-0000-0000-000039B20000}"/>
    <cellStyle name="Nuovo 27 5" xfId="971" xr:uid="{00000000-0005-0000-0000-00003AB20000}"/>
    <cellStyle name="Nuovo 27 5 2" xfId="23303" xr:uid="{00000000-0005-0000-0000-00003BB20000}"/>
    <cellStyle name="Nuovo 27 5 2 2" xfId="45272" xr:uid="{00000000-0005-0000-0000-00003CB20000}"/>
    <cellStyle name="Nuovo 27 5 3" xfId="23304" xr:uid="{00000000-0005-0000-0000-00003DB20000}"/>
    <cellStyle name="Nuovo 27 5 4" xfId="23302" xr:uid="{00000000-0005-0000-0000-00003EB20000}"/>
    <cellStyle name="Nuovo 27 6" xfId="2861" xr:uid="{00000000-0005-0000-0000-00003FB20000}"/>
    <cellStyle name="Nuovo 27 6 2" xfId="5887" xr:uid="{00000000-0005-0000-0000-000040B20000}"/>
    <cellStyle name="Nuovo 27 6 3" xfId="23305" xr:uid="{00000000-0005-0000-0000-000041B20000}"/>
    <cellStyle name="Nuovo 27 7" xfId="23280" xr:uid="{00000000-0005-0000-0000-000042B20000}"/>
    <cellStyle name="Nuovo 28" xfId="972" xr:uid="{00000000-0005-0000-0000-000043B20000}"/>
    <cellStyle name="Nuovo 28 2" xfId="973" xr:uid="{00000000-0005-0000-0000-000044B20000}"/>
    <cellStyle name="Nuovo 28 2 2" xfId="2866" xr:uid="{00000000-0005-0000-0000-000045B20000}"/>
    <cellStyle name="Nuovo 28 2 2 2" xfId="9842" xr:uid="{00000000-0005-0000-0000-000046B20000}"/>
    <cellStyle name="Nuovo 28 2 2 3" xfId="23308" xr:uid="{00000000-0005-0000-0000-000047B20000}"/>
    <cellStyle name="Nuovo 28 2 3" xfId="9578" xr:uid="{00000000-0005-0000-0000-000048B20000}"/>
    <cellStyle name="Nuovo 28 2 3 2" xfId="23309" xr:uid="{00000000-0005-0000-0000-000049B20000}"/>
    <cellStyle name="Nuovo 28 2 4" xfId="23310" xr:uid="{00000000-0005-0000-0000-00004AB20000}"/>
    <cellStyle name="Nuovo 28 2 5" xfId="23307" xr:uid="{00000000-0005-0000-0000-00004BB20000}"/>
    <cellStyle name="Nuovo 28 3" xfId="974" xr:uid="{00000000-0005-0000-0000-00004CB20000}"/>
    <cellStyle name="Nuovo 28 3 2" xfId="975" xr:uid="{00000000-0005-0000-0000-00004DB20000}"/>
    <cellStyle name="Nuovo 28 3 2 2" xfId="4687" xr:uid="{00000000-0005-0000-0000-00004EB20000}"/>
    <cellStyle name="Nuovo 28 3 2 2 2" xfId="23313" xr:uid="{00000000-0005-0000-0000-00004FB20000}"/>
    <cellStyle name="Nuovo 28 3 2 3" xfId="3857" xr:uid="{00000000-0005-0000-0000-000050B20000}"/>
    <cellStyle name="Nuovo 28 3 2 3 2" xfId="10396" xr:uid="{00000000-0005-0000-0000-000051B20000}"/>
    <cellStyle name="Nuovo 28 3 2 3 3" xfId="23314" xr:uid="{00000000-0005-0000-0000-000052B20000}"/>
    <cellStyle name="Nuovo 28 3 2 4" xfId="23312" xr:uid="{00000000-0005-0000-0000-000053B20000}"/>
    <cellStyle name="Nuovo 28 3 3" xfId="2867" xr:uid="{00000000-0005-0000-0000-000054B20000}"/>
    <cellStyle name="Nuovo 28 3 3 2" xfId="5317" xr:uid="{00000000-0005-0000-0000-000055B20000}"/>
    <cellStyle name="Nuovo 28 3 3 2 2" xfId="23316" xr:uid="{00000000-0005-0000-0000-000056B20000}"/>
    <cellStyle name="Nuovo 28 3 3 3" xfId="23317" xr:uid="{00000000-0005-0000-0000-000057B20000}"/>
    <cellStyle name="Nuovo 28 3 3 3 2" xfId="45273" xr:uid="{00000000-0005-0000-0000-000058B20000}"/>
    <cellStyle name="Nuovo 28 3 3 4" xfId="23315" xr:uid="{00000000-0005-0000-0000-000059B20000}"/>
    <cellStyle name="Nuovo 28 3 4" xfId="3348" xr:uid="{00000000-0005-0000-0000-00005AB20000}"/>
    <cellStyle name="Nuovo 28 3 4 2" xfId="10056" xr:uid="{00000000-0005-0000-0000-00005BB20000}"/>
    <cellStyle name="Nuovo 28 3 4 3" xfId="23318" xr:uid="{00000000-0005-0000-0000-00005CB20000}"/>
    <cellStyle name="Nuovo 28 3 5" xfId="8595" xr:uid="{00000000-0005-0000-0000-00005DB20000}"/>
    <cellStyle name="Nuovo 28 3 5 2" xfId="23319" xr:uid="{00000000-0005-0000-0000-00005EB20000}"/>
    <cellStyle name="Nuovo 28 3 6" xfId="23320" xr:uid="{00000000-0005-0000-0000-00005FB20000}"/>
    <cellStyle name="Nuovo 28 3 7" xfId="23311" xr:uid="{00000000-0005-0000-0000-000060B20000}"/>
    <cellStyle name="Nuovo 28 3 8" xfId="1984" xr:uid="{00000000-0005-0000-0000-000061B20000}"/>
    <cellStyle name="Nuovo 28 4" xfId="976" xr:uid="{00000000-0005-0000-0000-000062B20000}"/>
    <cellStyle name="Nuovo 28 4 2" xfId="5318" xr:uid="{00000000-0005-0000-0000-000063B20000}"/>
    <cellStyle name="Nuovo 28 4 2 2" xfId="5319" xr:uid="{00000000-0005-0000-0000-000064B20000}"/>
    <cellStyle name="Nuovo 28 4 2 2 2" xfId="23323" xr:uid="{00000000-0005-0000-0000-000065B20000}"/>
    <cellStyle name="Nuovo 28 4 2 3" xfId="14179" xr:uid="{00000000-0005-0000-0000-000066B20000}"/>
    <cellStyle name="Nuovo 28 4 2 3 2" xfId="23324" xr:uid="{00000000-0005-0000-0000-000067B20000}"/>
    <cellStyle name="Nuovo 28 4 2 4" xfId="23322" xr:uid="{00000000-0005-0000-0000-000068B20000}"/>
    <cellStyle name="Nuovo 28 4 2 5" xfId="13791" xr:uid="{00000000-0005-0000-0000-000069B20000}"/>
    <cellStyle name="Nuovo 28 4 3" xfId="5320" xr:uid="{00000000-0005-0000-0000-00006AB20000}"/>
    <cellStyle name="Nuovo 28 4 3 2" xfId="23325" xr:uid="{00000000-0005-0000-0000-00006BB20000}"/>
    <cellStyle name="Nuovo 28 4 4" xfId="23326" xr:uid="{00000000-0005-0000-0000-00006CB20000}"/>
    <cellStyle name="Nuovo 28 4 4 2" xfId="45274" xr:uid="{00000000-0005-0000-0000-00006DB20000}"/>
    <cellStyle name="Nuovo 28 4 5" xfId="23327" xr:uid="{00000000-0005-0000-0000-00006EB20000}"/>
    <cellStyle name="Nuovo 28 4 6" xfId="23321" xr:uid="{00000000-0005-0000-0000-00006FB20000}"/>
    <cellStyle name="Nuovo 28 4 7" xfId="2868" xr:uid="{00000000-0005-0000-0000-000070B20000}"/>
    <cellStyle name="Nuovo 28 5" xfId="977" xr:uid="{00000000-0005-0000-0000-000071B20000}"/>
    <cellStyle name="Nuovo 28 5 2" xfId="23329" xr:uid="{00000000-0005-0000-0000-000072B20000}"/>
    <cellStyle name="Nuovo 28 5 2 2" xfId="45275" xr:uid="{00000000-0005-0000-0000-000073B20000}"/>
    <cellStyle name="Nuovo 28 5 3" xfId="23330" xr:uid="{00000000-0005-0000-0000-000074B20000}"/>
    <cellStyle name="Nuovo 28 5 4" xfId="23328" xr:uid="{00000000-0005-0000-0000-000075B20000}"/>
    <cellStyle name="Nuovo 28 6" xfId="2865" xr:uid="{00000000-0005-0000-0000-000076B20000}"/>
    <cellStyle name="Nuovo 28 6 2" xfId="5888" xr:uid="{00000000-0005-0000-0000-000077B20000}"/>
    <cellStyle name="Nuovo 28 6 3" xfId="23331" xr:uid="{00000000-0005-0000-0000-000078B20000}"/>
    <cellStyle name="Nuovo 28 7" xfId="23306" xr:uid="{00000000-0005-0000-0000-000079B20000}"/>
    <cellStyle name="Nuovo 29" xfId="978" xr:uid="{00000000-0005-0000-0000-00007AB20000}"/>
    <cellStyle name="Nuovo 29 2" xfId="979" xr:uid="{00000000-0005-0000-0000-00007BB20000}"/>
    <cellStyle name="Nuovo 29 2 2" xfId="2870" xr:uid="{00000000-0005-0000-0000-00007CB20000}"/>
    <cellStyle name="Nuovo 29 2 2 2" xfId="9843" xr:uid="{00000000-0005-0000-0000-00007DB20000}"/>
    <cellStyle name="Nuovo 29 2 2 3" xfId="23334" xr:uid="{00000000-0005-0000-0000-00007EB20000}"/>
    <cellStyle name="Nuovo 29 2 3" xfId="9579" xr:uid="{00000000-0005-0000-0000-00007FB20000}"/>
    <cellStyle name="Nuovo 29 2 3 2" xfId="23335" xr:uid="{00000000-0005-0000-0000-000080B20000}"/>
    <cellStyle name="Nuovo 29 2 4" xfId="23336" xr:uid="{00000000-0005-0000-0000-000081B20000}"/>
    <cellStyle name="Nuovo 29 2 5" xfId="23333" xr:uid="{00000000-0005-0000-0000-000082B20000}"/>
    <cellStyle name="Nuovo 29 3" xfId="980" xr:uid="{00000000-0005-0000-0000-000083B20000}"/>
    <cellStyle name="Nuovo 29 3 2" xfId="981" xr:uid="{00000000-0005-0000-0000-000084B20000}"/>
    <cellStyle name="Nuovo 29 3 2 2" xfId="4688" xr:uid="{00000000-0005-0000-0000-000085B20000}"/>
    <cellStyle name="Nuovo 29 3 2 2 2" xfId="23339" xr:uid="{00000000-0005-0000-0000-000086B20000}"/>
    <cellStyle name="Nuovo 29 3 2 3" xfId="3858" xr:uid="{00000000-0005-0000-0000-000087B20000}"/>
    <cellStyle name="Nuovo 29 3 2 3 2" xfId="10397" xr:uid="{00000000-0005-0000-0000-000088B20000}"/>
    <cellStyle name="Nuovo 29 3 2 3 3" xfId="23340" xr:uid="{00000000-0005-0000-0000-000089B20000}"/>
    <cellStyle name="Nuovo 29 3 2 4" xfId="23338" xr:uid="{00000000-0005-0000-0000-00008AB20000}"/>
    <cellStyle name="Nuovo 29 3 3" xfId="2871" xr:uid="{00000000-0005-0000-0000-00008BB20000}"/>
    <cellStyle name="Nuovo 29 3 3 2" xfId="5321" xr:uid="{00000000-0005-0000-0000-00008CB20000}"/>
    <cellStyle name="Nuovo 29 3 3 2 2" xfId="23342" xr:uid="{00000000-0005-0000-0000-00008DB20000}"/>
    <cellStyle name="Nuovo 29 3 3 3" xfId="23343" xr:uid="{00000000-0005-0000-0000-00008EB20000}"/>
    <cellStyle name="Nuovo 29 3 3 3 2" xfId="45276" xr:uid="{00000000-0005-0000-0000-00008FB20000}"/>
    <cellStyle name="Nuovo 29 3 3 4" xfId="23341" xr:uid="{00000000-0005-0000-0000-000090B20000}"/>
    <cellStyle name="Nuovo 29 3 4" xfId="3349" xr:uid="{00000000-0005-0000-0000-000091B20000}"/>
    <cellStyle name="Nuovo 29 3 4 2" xfId="10057" xr:uid="{00000000-0005-0000-0000-000092B20000}"/>
    <cellStyle name="Nuovo 29 3 4 3" xfId="23344" xr:uid="{00000000-0005-0000-0000-000093B20000}"/>
    <cellStyle name="Nuovo 29 3 5" xfId="7825" xr:uid="{00000000-0005-0000-0000-000094B20000}"/>
    <cellStyle name="Nuovo 29 3 5 2" xfId="23345" xr:uid="{00000000-0005-0000-0000-000095B20000}"/>
    <cellStyle name="Nuovo 29 3 6" xfId="23346" xr:uid="{00000000-0005-0000-0000-000096B20000}"/>
    <cellStyle name="Nuovo 29 3 7" xfId="23337" xr:uid="{00000000-0005-0000-0000-000097B20000}"/>
    <cellStyle name="Nuovo 29 3 8" xfId="1985" xr:uid="{00000000-0005-0000-0000-000098B20000}"/>
    <cellStyle name="Nuovo 29 4" xfId="982" xr:uid="{00000000-0005-0000-0000-000099B20000}"/>
    <cellStyle name="Nuovo 29 4 2" xfId="5322" xr:uid="{00000000-0005-0000-0000-00009AB20000}"/>
    <cellStyle name="Nuovo 29 4 2 2" xfId="5323" xr:uid="{00000000-0005-0000-0000-00009BB20000}"/>
    <cellStyle name="Nuovo 29 4 2 2 2" xfId="23349" xr:uid="{00000000-0005-0000-0000-00009CB20000}"/>
    <cellStyle name="Nuovo 29 4 2 3" xfId="14180" xr:uid="{00000000-0005-0000-0000-00009DB20000}"/>
    <cellStyle name="Nuovo 29 4 2 3 2" xfId="23350" xr:uid="{00000000-0005-0000-0000-00009EB20000}"/>
    <cellStyle name="Nuovo 29 4 2 4" xfId="23348" xr:uid="{00000000-0005-0000-0000-00009FB20000}"/>
    <cellStyle name="Nuovo 29 4 2 5" xfId="13792" xr:uid="{00000000-0005-0000-0000-0000A0B20000}"/>
    <cellStyle name="Nuovo 29 4 3" xfId="5324" xr:uid="{00000000-0005-0000-0000-0000A1B20000}"/>
    <cellStyle name="Nuovo 29 4 3 2" xfId="23351" xr:uid="{00000000-0005-0000-0000-0000A2B20000}"/>
    <cellStyle name="Nuovo 29 4 4" xfId="23352" xr:uid="{00000000-0005-0000-0000-0000A3B20000}"/>
    <cellStyle name="Nuovo 29 4 4 2" xfId="45277" xr:uid="{00000000-0005-0000-0000-0000A4B20000}"/>
    <cellStyle name="Nuovo 29 4 5" xfId="23353" xr:uid="{00000000-0005-0000-0000-0000A5B20000}"/>
    <cellStyle name="Nuovo 29 4 6" xfId="23347" xr:uid="{00000000-0005-0000-0000-0000A6B20000}"/>
    <cellStyle name="Nuovo 29 4 7" xfId="2872" xr:uid="{00000000-0005-0000-0000-0000A7B20000}"/>
    <cellStyle name="Nuovo 29 5" xfId="983" xr:uid="{00000000-0005-0000-0000-0000A8B20000}"/>
    <cellStyle name="Nuovo 29 5 2" xfId="23355" xr:uid="{00000000-0005-0000-0000-0000A9B20000}"/>
    <cellStyle name="Nuovo 29 5 2 2" xfId="45278" xr:uid="{00000000-0005-0000-0000-0000AAB20000}"/>
    <cellStyle name="Nuovo 29 5 3" xfId="23356" xr:uid="{00000000-0005-0000-0000-0000ABB20000}"/>
    <cellStyle name="Nuovo 29 5 4" xfId="23354" xr:uid="{00000000-0005-0000-0000-0000ACB20000}"/>
    <cellStyle name="Nuovo 29 6" xfId="2869" xr:uid="{00000000-0005-0000-0000-0000ADB20000}"/>
    <cellStyle name="Nuovo 29 6 2" xfId="5889" xr:uid="{00000000-0005-0000-0000-0000AEB20000}"/>
    <cellStyle name="Nuovo 29 6 3" xfId="23357" xr:uid="{00000000-0005-0000-0000-0000AFB20000}"/>
    <cellStyle name="Nuovo 29 7" xfId="23332" xr:uid="{00000000-0005-0000-0000-0000B0B20000}"/>
    <cellStyle name="Nuovo 3" xfId="984" xr:uid="{00000000-0005-0000-0000-0000B1B20000}"/>
    <cellStyle name="Nuovo 3 2" xfId="985" xr:uid="{00000000-0005-0000-0000-0000B2B20000}"/>
    <cellStyle name="Nuovo 3 2 2" xfId="2874" xr:uid="{00000000-0005-0000-0000-0000B3B20000}"/>
    <cellStyle name="Nuovo 3 2 2 2" xfId="9844" xr:uid="{00000000-0005-0000-0000-0000B4B20000}"/>
    <cellStyle name="Nuovo 3 2 2 3" xfId="23360" xr:uid="{00000000-0005-0000-0000-0000B5B20000}"/>
    <cellStyle name="Nuovo 3 2 3" xfId="9580" xr:uid="{00000000-0005-0000-0000-0000B6B20000}"/>
    <cellStyle name="Nuovo 3 2 3 2" xfId="23361" xr:uid="{00000000-0005-0000-0000-0000B7B20000}"/>
    <cellStyle name="Nuovo 3 2 4" xfId="23362" xr:uid="{00000000-0005-0000-0000-0000B8B20000}"/>
    <cellStyle name="Nuovo 3 2 5" xfId="23359" xr:uid="{00000000-0005-0000-0000-0000B9B20000}"/>
    <cellStyle name="Nuovo 3 3" xfId="986" xr:uid="{00000000-0005-0000-0000-0000BAB20000}"/>
    <cellStyle name="Nuovo 3 3 2" xfId="987" xr:uid="{00000000-0005-0000-0000-0000BBB20000}"/>
    <cellStyle name="Nuovo 3 3 2 2" xfId="4689" xr:uid="{00000000-0005-0000-0000-0000BCB20000}"/>
    <cellStyle name="Nuovo 3 3 2 2 2" xfId="23365" xr:uid="{00000000-0005-0000-0000-0000BDB20000}"/>
    <cellStyle name="Nuovo 3 3 2 3" xfId="3859" xr:uid="{00000000-0005-0000-0000-0000BEB20000}"/>
    <cellStyle name="Nuovo 3 3 2 3 2" xfId="10398" xr:uid="{00000000-0005-0000-0000-0000BFB20000}"/>
    <cellStyle name="Nuovo 3 3 2 3 3" xfId="23366" xr:uid="{00000000-0005-0000-0000-0000C0B20000}"/>
    <cellStyle name="Nuovo 3 3 2 4" xfId="23364" xr:uid="{00000000-0005-0000-0000-0000C1B20000}"/>
    <cellStyle name="Nuovo 3 3 3" xfId="2875" xr:uid="{00000000-0005-0000-0000-0000C2B20000}"/>
    <cellStyle name="Nuovo 3 3 3 2" xfId="5325" xr:uid="{00000000-0005-0000-0000-0000C3B20000}"/>
    <cellStyle name="Nuovo 3 3 3 2 2" xfId="23368" xr:uid="{00000000-0005-0000-0000-0000C4B20000}"/>
    <cellStyle name="Nuovo 3 3 3 3" xfId="23369" xr:uid="{00000000-0005-0000-0000-0000C5B20000}"/>
    <cellStyle name="Nuovo 3 3 3 3 2" xfId="45279" xr:uid="{00000000-0005-0000-0000-0000C6B20000}"/>
    <cellStyle name="Nuovo 3 3 3 4" xfId="23367" xr:uid="{00000000-0005-0000-0000-0000C7B20000}"/>
    <cellStyle name="Nuovo 3 3 4" xfId="3350" xr:uid="{00000000-0005-0000-0000-0000C8B20000}"/>
    <cellStyle name="Nuovo 3 3 4 2" xfId="10058" xr:uid="{00000000-0005-0000-0000-0000C9B20000}"/>
    <cellStyle name="Nuovo 3 3 4 3" xfId="23370" xr:uid="{00000000-0005-0000-0000-0000CAB20000}"/>
    <cellStyle name="Nuovo 3 3 5" xfId="7452" xr:uid="{00000000-0005-0000-0000-0000CBB20000}"/>
    <cellStyle name="Nuovo 3 3 5 2" xfId="23371" xr:uid="{00000000-0005-0000-0000-0000CCB20000}"/>
    <cellStyle name="Nuovo 3 3 6" xfId="23372" xr:uid="{00000000-0005-0000-0000-0000CDB20000}"/>
    <cellStyle name="Nuovo 3 3 7" xfId="23363" xr:uid="{00000000-0005-0000-0000-0000CEB20000}"/>
    <cellStyle name="Nuovo 3 3 8" xfId="1986" xr:uid="{00000000-0005-0000-0000-0000CFB20000}"/>
    <cellStyle name="Nuovo 3 4" xfId="988" xr:uid="{00000000-0005-0000-0000-0000D0B20000}"/>
    <cellStyle name="Nuovo 3 4 2" xfId="5326" xr:uid="{00000000-0005-0000-0000-0000D1B20000}"/>
    <cellStyle name="Nuovo 3 4 2 2" xfId="5327" xr:uid="{00000000-0005-0000-0000-0000D2B20000}"/>
    <cellStyle name="Nuovo 3 4 2 2 2" xfId="23375" xr:uid="{00000000-0005-0000-0000-0000D3B20000}"/>
    <cellStyle name="Nuovo 3 4 2 3" xfId="14181" xr:uid="{00000000-0005-0000-0000-0000D4B20000}"/>
    <cellStyle name="Nuovo 3 4 2 3 2" xfId="23376" xr:uid="{00000000-0005-0000-0000-0000D5B20000}"/>
    <cellStyle name="Nuovo 3 4 2 4" xfId="23374" xr:uid="{00000000-0005-0000-0000-0000D6B20000}"/>
    <cellStyle name="Nuovo 3 4 2 5" xfId="13793" xr:uid="{00000000-0005-0000-0000-0000D7B20000}"/>
    <cellStyle name="Nuovo 3 4 3" xfId="5328" xr:uid="{00000000-0005-0000-0000-0000D8B20000}"/>
    <cellStyle name="Nuovo 3 4 3 2" xfId="23377" xr:uid="{00000000-0005-0000-0000-0000D9B20000}"/>
    <cellStyle name="Nuovo 3 4 4" xfId="23378" xr:uid="{00000000-0005-0000-0000-0000DAB20000}"/>
    <cellStyle name="Nuovo 3 4 4 2" xfId="45280" xr:uid="{00000000-0005-0000-0000-0000DBB20000}"/>
    <cellStyle name="Nuovo 3 4 5" xfId="23379" xr:uid="{00000000-0005-0000-0000-0000DCB20000}"/>
    <cellStyle name="Nuovo 3 4 6" xfId="23373" xr:uid="{00000000-0005-0000-0000-0000DDB20000}"/>
    <cellStyle name="Nuovo 3 4 7" xfId="2876" xr:uid="{00000000-0005-0000-0000-0000DEB20000}"/>
    <cellStyle name="Nuovo 3 5" xfId="989" xr:uid="{00000000-0005-0000-0000-0000DFB20000}"/>
    <cellStyle name="Nuovo 3 5 2" xfId="23381" xr:uid="{00000000-0005-0000-0000-0000E0B20000}"/>
    <cellStyle name="Nuovo 3 5 2 2" xfId="45281" xr:uid="{00000000-0005-0000-0000-0000E1B20000}"/>
    <cellStyle name="Nuovo 3 5 3" xfId="23382" xr:uid="{00000000-0005-0000-0000-0000E2B20000}"/>
    <cellStyle name="Nuovo 3 5 4" xfId="23380" xr:uid="{00000000-0005-0000-0000-0000E3B20000}"/>
    <cellStyle name="Nuovo 3 6" xfId="2873" xr:uid="{00000000-0005-0000-0000-0000E4B20000}"/>
    <cellStyle name="Nuovo 3 6 2" xfId="5890" xr:uid="{00000000-0005-0000-0000-0000E5B20000}"/>
    <cellStyle name="Nuovo 3 6 3" xfId="23383" xr:uid="{00000000-0005-0000-0000-0000E6B20000}"/>
    <cellStyle name="Nuovo 3 7" xfId="23358" xr:uid="{00000000-0005-0000-0000-0000E7B20000}"/>
    <cellStyle name="Nuovo 30" xfId="990" xr:uid="{00000000-0005-0000-0000-0000E8B20000}"/>
    <cellStyle name="Nuovo 30 2" xfId="991" xr:uid="{00000000-0005-0000-0000-0000E9B20000}"/>
    <cellStyle name="Nuovo 30 2 2" xfId="2878" xr:uid="{00000000-0005-0000-0000-0000EAB20000}"/>
    <cellStyle name="Nuovo 30 2 2 2" xfId="9845" xr:uid="{00000000-0005-0000-0000-0000EBB20000}"/>
    <cellStyle name="Nuovo 30 2 2 3" xfId="23386" xr:uid="{00000000-0005-0000-0000-0000ECB20000}"/>
    <cellStyle name="Nuovo 30 2 3" xfId="9581" xr:uid="{00000000-0005-0000-0000-0000EDB20000}"/>
    <cellStyle name="Nuovo 30 2 3 2" xfId="23387" xr:uid="{00000000-0005-0000-0000-0000EEB20000}"/>
    <cellStyle name="Nuovo 30 2 4" xfId="23388" xr:uid="{00000000-0005-0000-0000-0000EFB20000}"/>
    <cellStyle name="Nuovo 30 2 5" xfId="23385" xr:uid="{00000000-0005-0000-0000-0000F0B20000}"/>
    <cellStyle name="Nuovo 30 3" xfId="992" xr:uid="{00000000-0005-0000-0000-0000F1B20000}"/>
    <cellStyle name="Nuovo 30 3 2" xfId="993" xr:uid="{00000000-0005-0000-0000-0000F2B20000}"/>
    <cellStyle name="Nuovo 30 3 2 2" xfId="4690" xr:uid="{00000000-0005-0000-0000-0000F3B20000}"/>
    <cellStyle name="Nuovo 30 3 2 2 2" xfId="23391" xr:uid="{00000000-0005-0000-0000-0000F4B20000}"/>
    <cellStyle name="Nuovo 30 3 2 3" xfId="3860" xr:uid="{00000000-0005-0000-0000-0000F5B20000}"/>
    <cellStyle name="Nuovo 30 3 2 3 2" xfId="10399" xr:uid="{00000000-0005-0000-0000-0000F6B20000}"/>
    <cellStyle name="Nuovo 30 3 2 3 3" xfId="23392" xr:uid="{00000000-0005-0000-0000-0000F7B20000}"/>
    <cellStyle name="Nuovo 30 3 2 4" xfId="23390" xr:uid="{00000000-0005-0000-0000-0000F8B20000}"/>
    <cellStyle name="Nuovo 30 3 3" xfId="2879" xr:uid="{00000000-0005-0000-0000-0000F9B20000}"/>
    <cellStyle name="Nuovo 30 3 3 2" xfId="5329" xr:uid="{00000000-0005-0000-0000-0000FAB20000}"/>
    <cellStyle name="Nuovo 30 3 3 2 2" xfId="23394" xr:uid="{00000000-0005-0000-0000-0000FBB20000}"/>
    <cellStyle name="Nuovo 30 3 3 3" xfId="23395" xr:uid="{00000000-0005-0000-0000-0000FCB20000}"/>
    <cellStyle name="Nuovo 30 3 3 3 2" xfId="45282" xr:uid="{00000000-0005-0000-0000-0000FDB20000}"/>
    <cellStyle name="Nuovo 30 3 3 4" xfId="23393" xr:uid="{00000000-0005-0000-0000-0000FEB20000}"/>
    <cellStyle name="Nuovo 30 3 4" xfId="3351" xr:uid="{00000000-0005-0000-0000-0000FFB20000}"/>
    <cellStyle name="Nuovo 30 3 4 2" xfId="10059" xr:uid="{00000000-0005-0000-0000-000000B30000}"/>
    <cellStyle name="Nuovo 30 3 4 3" xfId="23396" xr:uid="{00000000-0005-0000-0000-000001B30000}"/>
    <cellStyle name="Nuovo 30 3 5" xfId="8562" xr:uid="{00000000-0005-0000-0000-000002B30000}"/>
    <cellStyle name="Nuovo 30 3 5 2" xfId="23397" xr:uid="{00000000-0005-0000-0000-000003B30000}"/>
    <cellStyle name="Nuovo 30 3 6" xfId="23398" xr:uid="{00000000-0005-0000-0000-000004B30000}"/>
    <cellStyle name="Nuovo 30 3 7" xfId="23389" xr:uid="{00000000-0005-0000-0000-000005B30000}"/>
    <cellStyle name="Nuovo 30 3 8" xfId="1987" xr:uid="{00000000-0005-0000-0000-000006B30000}"/>
    <cellStyle name="Nuovo 30 4" xfId="994" xr:uid="{00000000-0005-0000-0000-000007B30000}"/>
    <cellStyle name="Nuovo 30 4 2" xfId="5330" xr:uid="{00000000-0005-0000-0000-000008B30000}"/>
    <cellStyle name="Nuovo 30 4 2 2" xfId="5331" xr:uid="{00000000-0005-0000-0000-000009B30000}"/>
    <cellStyle name="Nuovo 30 4 2 2 2" xfId="23401" xr:uid="{00000000-0005-0000-0000-00000AB30000}"/>
    <cellStyle name="Nuovo 30 4 2 3" xfId="14182" xr:uid="{00000000-0005-0000-0000-00000BB30000}"/>
    <cellStyle name="Nuovo 30 4 2 3 2" xfId="23402" xr:uid="{00000000-0005-0000-0000-00000CB30000}"/>
    <cellStyle name="Nuovo 30 4 2 4" xfId="23400" xr:uid="{00000000-0005-0000-0000-00000DB30000}"/>
    <cellStyle name="Nuovo 30 4 2 5" xfId="13794" xr:uid="{00000000-0005-0000-0000-00000EB30000}"/>
    <cellStyle name="Nuovo 30 4 3" xfId="5332" xr:uid="{00000000-0005-0000-0000-00000FB30000}"/>
    <cellStyle name="Nuovo 30 4 3 2" xfId="23403" xr:uid="{00000000-0005-0000-0000-000010B30000}"/>
    <cellStyle name="Nuovo 30 4 4" xfId="23404" xr:uid="{00000000-0005-0000-0000-000011B30000}"/>
    <cellStyle name="Nuovo 30 4 4 2" xfId="45283" xr:uid="{00000000-0005-0000-0000-000012B30000}"/>
    <cellStyle name="Nuovo 30 4 5" xfId="23405" xr:uid="{00000000-0005-0000-0000-000013B30000}"/>
    <cellStyle name="Nuovo 30 4 6" xfId="23399" xr:uid="{00000000-0005-0000-0000-000014B30000}"/>
    <cellStyle name="Nuovo 30 4 7" xfId="2880" xr:uid="{00000000-0005-0000-0000-000015B30000}"/>
    <cellStyle name="Nuovo 30 5" xfId="995" xr:uid="{00000000-0005-0000-0000-000016B30000}"/>
    <cellStyle name="Nuovo 30 5 2" xfId="23407" xr:uid="{00000000-0005-0000-0000-000017B30000}"/>
    <cellStyle name="Nuovo 30 5 2 2" xfId="45284" xr:uid="{00000000-0005-0000-0000-000018B30000}"/>
    <cellStyle name="Nuovo 30 5 3" xfId="23408" xr:uid="{00000000-0005-0000-0000-000019B30000}"/>
    <cellStyle name="Nuovo 30 5 4" xfId="23406" xr:uid="{00000000-0005-0000-0000-00001AB30000}"/>
    <cellStyle name="Nuovo 30 6" xfId="2877" xr:uid="{00000000-0005-0000-0000-00001BB30000}"/>
    <cellStyle name="Nuovo 30 6 2" xfId="5891" xr:uid="{00000000-0005-0000-0000-00001CB30000}"/>
    <cellStyle name="Nuovo 30 6 3" xfId="23409" xr:uid="{00000000-0005-0000-0000-00001DB30000}"/>
    <cellStyle name="Nuovo 30 7" xfId="23384" xr:uid="{00000000-0005-0000-0000-00001EB30000}"/>
    <cellStyle name="Nuovo 31" xfId="996" xr:uid="{00000000-0005-0000-0000-00001FB30000}"/>
    <cellStyle name="Nuovo 31 2" xfId="997" xr:uid="{00000000-0005-0000-0000-000020B30000}"/>
    <cellStyle name="Nuovo 31 2 2" xfId="2882" xr:uid="{00000000-0005-0000-0000-000021B30000}"/>
    <cellStyle name="Nuovo 31 2 2 2" xfId="9846" xr:uid="{00000000-0005-0000-0000-000022B30000}"/>
    <cellStyle name="Nuovo 31 2 2 3" xfId="23412" xr:uid="{00000000-0005-0000-0000-000023B30000}"/>
    <cellStyle name="Nuovo 31 2 3" xfId="9582" xr:uid="{00000000-0005-0000-0000-000024B30000}"/>
    <cellStyle name="Nuovo 31 2 3 2" xfId="23413" xr:uid="{00000000-0005-0000-0000-000025B30000}"/>
    <cellStyle name="Nuovo 31 2 4" xfId="23414" xr:uid="{00000000-0005-0000-0000-000026B30000}"/>
    <cellStyle name="Nuovo 31 2 5" xfId="23411" xr:uid="{00000000-0005-0000-0000-000027B30000}"/>
    <cellStyle name="Nuovo 31 3" xfId="998" xr:uid="{00000000-0005-0000-0000-000028B30000}"/>
    <cellStyle name="Nuovo 31 3 2" xfId="999" xr:uid="{00000000-0005-0000-0000-000029B30000}"/>
    <cellStyle name="Nuovo 31 3 2 2" xfId="4691" xr:uid="{00000000-0005-0000-0000-00002AB30000}"/>
    <cellStyle name="Nuovo 31 3 2 2 2" xfId="23417" xr:uid="{00000000-0005-0000-0000-00002BB30000}"/>
    <cellStyle name="Nuovo 31 3 2 3" xfId="3861" xr:uid="{00000000-0005-0000-0000-00002CB30000}"/>
    <cellStyle name="Nuovo 31 3 2 3 2" xfId="10400" xr:uid="{00000000-0005-0000-0000-00002DB30000}"/>
    <cellStyle name="Nuovo 31 3 2 3 3" xfId="23418" xr:uid="{00000000-0005-0000-0000-00002EB30000}"/>
    <cellStyle name="Nuovo 31 3 2 4" xfId="23416" xr:uid="{00000000-0005-0000-0000-00002FB30000}"/>
    <cellStyle name="Nuovo 31 3 3" xfId="2883" xr:uid="{00000000-0005-0000-0000-000030B30000}"/>
    <cellStyle name="Nuovo 31 3 3 2" xfId="5333" xr:uid="{00000000-0005-0000-0000-000031B30000}"/>
    <cellStyle name="Nuovo 31 3 3 2 2" xfId="23420" xr:uid="{00000000-0005-0000-0000-000032B30000}"/>
    <cellStyle name="Nuovo 31 3 3 3" xfId="23421" xr:uid="{00000000-0005-0000-0000-000033B30000}"/>
    <cellStyle name="Nuovo 31 3 3 3 2" xfId="45285" xr:uid="{00000000-0005-0000-0000-000034B30000}"/>
    <cellStyle name="Nuovo 31 3 3 4" xfId="23419" xr:uid="{00000000-0005-0000-0000-000035B30000}"/>
    <cellStyle name="Nuovo 31 3 4" xfId="3352" xr:uid="{00000000-0005-0000-0000-000036B30000}"/>
    <cellStyle name="Nuovo 31 3 4 2" xfId="10060" xr:uid="{00000000-0005-0000-0000-000037B30000}"/>
    <cellStyle name="Nuovo 31 3 4 3" xfId="23422" xr:uid="{00000000-0005-0000-0000-000038B30000}"/>
    <cellStyle name="Nuovo 31 3 5" xfId="7393" xr:uid="{00000000-0005-0000-0000-000039B30000}"/>
    <cellStyle name="Nuovo 31 3 5 2" xfId="23423" xr:uid="{00000000-0005-0000-0000-00003AB30000}"/>
    <cellStyle name="Nuovo 31 3 6" xfId="23424" xr:uid="{00000000-0005-0000-0000-00003BB30000}"/>
    <cellStyle name="Nuovo 31 3 7" xfId="23415" xr:uid="{00000000-0005-0000-0000-00003CB30000}"/>
    <cellStyle name="Nuovo 31 3 8" xfId="1988" xr:uid="{00000000-0005-0000-0000-00003DB30000}"/>
    <cellStyle name="Nuovo 31 4" xfId="1000" xr:uid="{00000000-0005-0000-0000-00003EB30000}"/>
    <cellStyle name="Nuovo 31 4 2" xfId="5334" xr:uid="{00000000-0005-0000-0000-00003FB30000}"/>
    <cellStyle name="Nuovo 31 4 2 2" xfId="5335" xr:uid="{00000000-0005-0000-0000-000040B30000}"/>
    <cellStyle name="Nuovo 31 4 2 2 2" xfId="23427" xr:uid="{00000000-0005-0000-0000-000041B30000}"/>
    <cellStyle name="Nuovo 31 4 2 3" xfId="14183" xr:uid="{00000000-0005-0000-0000-000042B30000}"/>
    <cellStyle name="Nuovo 31 4 2 3 2" xfId="23428" xr:uid="{00000000-0005-0000-0000-000043B30000}"/>
    <cellStyle name="Nuovo 31 4 2 4" xfId="23426" xr:uid="{00000000-0005-0000-0000-000044B30000}"/>
    <cellStyle name="Nuovo 31 4 2 5" xfId="13795" xr:uid="{00000000-0005-0000-0000-000045B30000}"/>
    <cellStyle name="Nuovo 31 4 3" xfId="5336" xr:uid="{00000000-0005-0000-0000-000046B30000}"/>
    <cellStyle name="Nuovo 31 4 3 2" xfId="23429" xr:uid="{00000000-0005-0000-0000-000047B30000}"/>
    <cellStyle name="Nuovo 31 4 4" xfId="23430" xr:uid="{00000000-0005-0000-0000-000048B30000}"/>
    <cellStyle name="Nuovo 31 4 4 2" xfId="45286" xr:uid="{00000000-0005-0000-0000-000049B30000}"/>
    <cellStyle name="Nuovo 31 4 5" xfId="23431" xr:uid="{00000000-0005-0000-0000-00004AB30000}"/>
    <cellStyle name="Nuovo 31 4 6" xfId="23425" xr:uid="{00000000-0005-0000-0000-00004BB30000}"/>
    <cellStyle name="Nuovo 31 4 7" xfId="2884" xr:uid="{00000000-0005-0000-0000-00004CB30000}"/>
    <cellStyle name="Nuovo 31 5" xfId="1001" xr:uid="{00000000-0005-0000-0000-00004DB30000}"/>
    <cellStyle name="Nuovo 31 5 2" xfId="23433" xr:uid="{00000000-0005-0000-0000-00004EB30000}"/>
    <cellStyle name="Nuovo 31 5 2 2" xfId="45287" xr:uid="{00000000-0005-0000-0000-00004FB30000}"/>
    <cellStyle name="Nuovo 31 5 3" xfId="23434" xr:uid="{00000000-0005-0000-0000-000050B30000}"/>
    <cellStyle name="Nuovo 31 5 4" xfId="23432" xr:uid="{00000000-0005-0000-0000-000051B30000}"/>
    <cellStyle name="Nuovo 31 6" xfId="2881" xr:uid="{00000000-0005-0000-0000-000052B30000}"/>
    <cellStyle name="Nuovo 31 6 2" xfId="5892" xr:uid="{00000000-0005-0000-0000-000053B30000}"/>
    <cellStyle name="Nuovo 31 6 3" xfId="23435" xr:uid="{00000000-0005-0000-0000-000054B30000}"/>
    <cellStyle name="Nuovo 31 7" xfId="23410" xr:uid="{00000000-0005-0000-0000-000055B30000}"/>
    <cellStyle name="Nuovo 32" xfId="1002" xr:uid="{00000000-0005-0000-0000-000056B30000}"/>
    <cellStyle name="Nuovo 32 2" xfId="1003" xr:uid="{00000000-0005-0000-0000-000057B30000}"/>
    <cellStyle name="Nuovo 32 2 2" xfId="2886" xr:uid="{00000000-0005-0000-0000-000058B30000}"/>
    <cellStyle name="Nuovo 32 2 2 2" xfId="9847" xr:uid="{00000000-0005-0000-0000-000059B30000}"/>
    <cellStyle name="Nuovo 32 2 2 3" xfId="23438" xr:uid="{00000000-0005-0000-0000-00005AB30000}"/>
    <cellStyle name="Nuovo 32 2 3" xfId="9583" xr:uid="{00000000-0005-0000-0000-00005BB30000}"/>
    <cellStyle name="Nuovo 32 2 3 2" xfId="23439" xr:uid="{00000000-0005-0000-0000-00005CB30000}"/>
    <cellStyle name="Nuovo 32 2 4" xfId="23440" xr:uid="{00000000-0005-0000-0000-00005DB30000}"/>
    <cellStyle name="Nuovo 32 2 5" xfId="23437" xr:uid="{00000000-0005-0000-0000-00005EB30000}"/>
    <cellStyle name="Nuovo 32 3" xfId="1004" xr:uid="{00000000-0005-0000-0000-00005FB30000}"/>
    <cellStyle name="Nuovo 32 3 2" xfId="1005" xr:uid="{00000000-0005-0000-0000-000060B30000}"/>
    <cellStyle name="Nuovo 32 3 2 2" xfId="4692" xr:uid="{00000000-0005-0000-0000-000061B30000}"/>
    <cellStyle name="Nuovo 32 3 2 2 2" xfId="23443" xr:uid="{00000000-0005-0000-0000-000062B30000}"/>
    <cellStyle name="Nuovo 32 3 2 3" xfId="3862" xr:uid="{00000000-0005-0000-0000-000063B30000}"/>
    <cellStyle name="Nuovo 32 3 2 3 2" xfId="10401" xr:uid="{00000000-0005-0000-0000-000064B30000}"/>
    <cellStyle name="Nuovo 32 3 2 3 3" xfId="23444" xr:uid="{00000000-0005-0000-0000-000065B30000}"/>
    <cellStyle name="Nuovo 32 3 2 4" xfId="23442" xr:uid="{00000000-0005-0000-0000-000066B30000}"/>
    <cellStyle name="Nuovo 32 3 3" xfId="2887" xr:uid="{00000000-0005-0000-0000-000067B30000}"/>
    <cellStyle name="Nuovo 32 3 3 2" xfId="5337" xr:uid="{00000000-0005-0000-0000-000068B30000}"/>
    <cellStyle name="Nuovo 32 3 3 2 2" xfId="23446" xr:uid="{00000000-0005-0000-0000-000069B30000}"/>
    <cellStyle name="Nuovo 32 3 3 3" xfId="23447" xr:uid="{00000000-0005-0000-0000-00006AB30000}"/>
    <cellStyle name="Nuovo 32 3 3 3 2" xfId="45288" xr:uid="{00000000-0005-0000-0000-00006BB30000}"/>
    <cellStyle name="Nuovo 32 3 3 4" xfId="23445" xr:uid="{00000000-0005-0000-0000-00006CB30000}"/>
    <cellStyle name="Nuovo 32 3 4" xfId="3353" xr:uid="{00000000-0005-0000-0000-00006DB30000}"/>
    <cellStyle name="Nuovo 32 3 4 2" xfId="10061" xr:uid="{00000000-0005-0000-0000-00006EB30000}"/>
    <cellStyle name="Nuovo 32 3 4 3" xfId="23448" xr:uid="{00000000-0005-0000-0000-00006FB30000}"/>
    <cellStyle name="Nuovo 32 3 5" xfId="8560" xr:uid="{00000000-0005-0000-0000-000070B30000}"/>
    <cellStyle name="Nuovo 32 3 5 2" xfId="23449" xr:uid="{00000000-0005-0000-0000-000071B30000}"/>
    <cellStyle name="Nuovo 32 3 6" xfId="23450" xr:uid="{00000000-0005-0000-0000-000072B30000}"/>
    <cellStyle name="Nuovo 32 3 7" xfId="23441" xr:uid="{00000000-0005-0000-0000-000073B30000}"/>
    <cellStyle name="Nuovo 32 3 8" xfId="1989" xr:uid="{00000000-0005-0000-0000-000074B30000}"/>
    <cellStyle name="Nuovo 32 4" xfId="1006" xr:uid="{00000000-0005-0000-0000-000075B30000}"/>
    <cellStyle name="Nuovo 32 4 2" xfId="5338" xr:uid="{00000000-0005-0000-0000-000076B30000}"/>
    <cellStyle name="Nuovo 32 4 2 2" xfId="5339" xr:uid="{00000000-0005-0000-0000-000077B30000}"/>
    <cellStyle name="Nuovo 32 4 2 2 2" xfId="23453" xr:uid="{00000000-0005-0000-0000-000078B30000}"/>
    <cellStyle name="Nuovo 32 4 2 3" xfId="14184" xr:uid="{00000000-0005-0000-0000-000079B30000}"/>
    <cellStyle name="Nuovo 32 4 2 3 2" xfId="23454" xr:uid="{00000000-0005-0000-0000-00007AB30000}"/>
    <cellStyle name="Nuovo 32 4 2 4" xfId="23452" xr:uid="{00000000-0005-0000-0000-00007BB30000}"/>
    <cellStyle name="Nuovo 32 4 2 5" xfId="13796" xr:uid="{00000000-0005-0000-0000-00007CB30000}"/>
    <cellStyle name="Nuovo 32 4 3" xfId="5340" xr:uid="{00000000-0005-0000-0000-00007DB30000}"/>
    <cellStyle name="Nuovo 32 4 3 2" xfId="23455" xr:uid="{00000000-0005-0000-0000-00007EB30000}"/>
    <cellStyle name="Nuovo 32 4 4" xfId="23456" xr:uid="{00000000-0005-0000-0000-00007FB30000}"/>
    <cellStyle name="Nuovo 32 4 4 2" xfId="45289" xr:uid="{00000000-0005-0000-0000-000080B30000}"/>
    <cellStyle name="Nuovo 32 4 5" xfId="23457" xr:uid="{00000000-0005-0000-0000-000081B30000}"/>
    <cellStyle name="Nuovo 32 4 6" xfId="23451" xr:uid="{00000000-0005-0000-0000-000082B30000}"/>
    <cellStyle name="Nuovo 32 4 7" xfId="2888" xr:uid="{00000000-0005-0000-0000-000083B30000}"/>
    <cellStyle name="Nuovo 32 5" xfId="1007" xr:uid="{00000000-0005-0000-0000-000084B30000}"/>
    <cellStyle name="Nuovo 32 5 2" xfId="23459" xr:uid="{00000000-0005-0000-0000-000085B30000}"/>
    <cellStyle name="Nuovo 32 5 2 2" xfId="45290" xr:uid="{00000000-0005-0000-0000-000086B30000}"/>
    <cellStyle name="Nuovo 32 5 3" xfId="23460" xr:uid="{00000000-0005-0000-0000-000087B30000}"/>
    <cellStyle name="Nuovo 32 5 4" xfId="23458" xr:uid="{00000000-0005-0000-0000-000088B30000}"/>
    <cellStyle name="Nuovo 32 6" xfId="2885" xr:uid="{00000000-0005-0000-0000-000089B30000}"/>
    <cellStyle name="Nuovo 32 6 2" xfId="5893" xr:uid="{00000000-0005-0000-0000-00008AB30000}"/>
    <cellStyle name="Nuovo 32 6 3" xfId="23461" xr:uid="{00000000-0005-0000-0000-00008BB30000}"/>
    <cellStyle name="Nuovo 32 7" xfId="23436" xr:uid="{00000000-0005-0000-0000-00008CB30000}"/>
    <cellStyle name="Nuovo 33" xfId="1008" xr:uid="{00000000-0005-0000-0000-00008DB30000}"/>
    <cellStyle name="Nuovo 33 2" xfId="1009" xr:uid="{00000000-0005-0000-0000-00008EB30000}"/>
    <cellStyle name="Nuovo 33 2 2" xfId="2890" xr:uid="{00000000-0005-0000-0000-00008FB30000}"/>
    <cellStyle name="Nuovo 33 2 2 2" xfId="9848" xr:uid="{00000000-0005-0000-0000-000090B30000}"/>
    <cellStyle name="Nuovo 33 2 2 3" xfId="23464" xr:uid="{00000000-0005-0000-0000-000091B30000}"/>
    <cellStyle name="Nuovo 33 2 3" xfId="9584" xr:uid="{00000000-0005-0000-0000-000092B30000}"/>
    <cellStyle name="Nuovo 33 2 3 2" xfId="23465" xr:uid="{00000000-0005-0000-0000-000093B30000}"/>
    <cellStyle name="Nuovo 33 2 4" xfId="23466" xr:uid="{00000000-0005-0000-0000-000094B30000}"/>
    <cellStyle name="Nuovo 33 2 5" xfId="23463" xr:uid="{00000000-0005-0000-0000-000095B30000}"/>
    <cellStyle name="Nuovo 33 3" xfId="1010" xr:uid="{00000000-0005-0000-0000-000096B30000}"/>
    <cellStyle name="Nuovo 33 3 2" xfId="1011" xr:uid="{00000000-0005-0000-0000-000097B30000}"/>
    <cellStyle name="Nuovo 33 3 2 2" xfId="4693" xr:uid="{00000000-0005-0000-0000-000098B30000}"/>
    <cellStyle name="Nuovo 33 3 2 2 2" xfId="23469" xr:uid="{00000000-0005-0000-0000-000099B30000}"/>
    <cellStyle name="Nuovo 33 3 2 3" xfId="3863" xr:uid="{00000000-0005-0000-0000-00009AB30000}"/>
    <cellStyle name="Nuovo 33 3 2 3 2" xfId="10402" xr:uid="{00000000-0005-0000-0000-00009BB30000}"/>
    <cellStyle name="Nuovo 33 3 2 3 3" xfId="23470" xr:uid="{00000000-0005-0000-0000-00009CB30000}"/>
    <cellStyle name="Nuovo 33 3 2 4" xfId="23468" xr:uid="{00000000-0005-0000-0000-00009DB30000}"/>
    <cellStyle name="Nuovo 33 3 3" xfId="2891" xr:uid="{00000000-0005-0000-0000-00009EB30000}"/>
    <cellStyle name="Nuovo 33 3 3 2" xfId="5341" xr:uid="{00000000-0005-0000-0000-00009FB30000}"/>
    <cellStyle name="Nuovo 33 3 3 2 2" xfId="23472" xr:uid="{00000000-0005-0000-0000-0000A0B30000}"/>
    <cellStyle name="Nuovo 33 3 3 3" xfId="23473" xr:uid="{00000000-0005-0000-0000-0000A1B30000}"/>
    <cellStyle name="Nuovo 33 3 3 3 2" xfId="45291" xr:uid="{00000000-0005-0000-0000-0000A2B30000}"/>
    <cellStyle name="Nuovo 33 3 3 4" xfId="23471" xr:uid="{00000000-0005-0000-0000-0000A3B30000}"/>
    <cellStyle name="Nuovo 33 3 4" xfId="3354" xr:uid="{00000000-0005-0000-0000-0000A4B30000}"/>
    <cellStyle name="Nuovo 33 3 4 2" xfId="10062" xr:uid="{00000000-0005-0000-0000-0000A5B30000}"/>
    <cellStyle name="Nuovo 33 3 4 3" xfId="23474" xr:uid="{00000000-0005-0000-0000-0000A6B30000}"/>
    <cellStyle name="Nuovo 33 3 5" xfId="8598" xr:uid="{00000000-0005-0000-0000-0000A7B30000}"/>
    <cellStyle name="Nuovo 33 3 5 2" xfId="23475" xr:uid="{00000000-0005-0000-0000-0000A8B30000}"/>
    <cellStyle name="Nuovo 33 3 6" xfId="23476" xr:uid="{00000000-0005-0000-0000-0000A9B30000}"/>
    <cellStyle name="Nuovo 33 3 7" xfId="23467" xr:uid="{00000000-0005-0000-0000-0000AAB30000}"/>
    <cellStyle name="Nuovo 33 3 8" xfId="1990" xr:uid="{00000000-0005-0000-0000-0000ABB30000}"/>
    <cellStyle name="Nuovo 33 4" xfId="1012" xr:uid="{00000000-0005-0000-0000-0000ACB30000}"/>
    <cellStyle name="Nuovo 33 4 2" xfId="5342" xr:uid="{00000000-0005-0000-0000-0000ADB30000}"/>
    <cellStyle name="Nuovo 33 4 2 2" xfId="5343" xr:uid="{00000000-0005-0000-0000-0000AEB30000}"/>
    <cellStyle name="Nuovo 33 4 2 2 2" xfId="23479" xr:uid="{00000000-0005-0000-0000-0000AFB30000}"/>
    <cellStyle name="Nuovo 33 4 2 3" xfId="14185" xr:uid="{00000000-0005-0000-0000-0000B0B30000}"/>
    <cellStyle name="Nuovo 33 4 2 3 2" xfId="23480" xr:uid="{00000000-0005-0000-0000-0000B1B30000}"/>
    <cellStyle name="Nuovo 33 4 2 4" xfId="23478" xr:uid="{00000000-0005-0000-0000-0000B2B30000}"/>
    <cellStyle name="Nuovo 33 4 2 5" xfId="13797" xr:uid="{00000000-0005-0000-0000-0000B3B30000}"/>
    <cellStyle name="Nuovo 33 4 3" xfId="5344" xr:uid="{00000000-0005-0000-0000-0000B4B30000}"/>
    <cellStyle name="Nuovo 33 4 3 2" xfId="23481" xr:uid="{00000000-0005-0000-0000-0000B5B30000}"/>
    <cellStyle name="Nuovo 33 4 4" xfId="23482" xr:uid="{00000000-0005-0000-0000-0000B6B30000}"/>
    <cellStyle name="Nuovo 33 4 4 2" xfId="45292" xr:uid="{00000000-0005-0000-0000-0000B7B30000}"/>
    <cellStyle name="Nuovo 33 4 5" xfId="23483" xr:uid="{00000000-0005-0000-0000-0000B8B30000}"/>
    <cellStyle name="Nuovo 33 4 6" xfId="23477" xr:uid="{00000000-0005-0000-0000-0000B9B30000}"/>
    <cellStyle name="Nuovo 33 4 7" xfId="2892" xr:uid="{00000000-0005-0000-0000-0000BAB30000}"/>
    <cellStyle name="Nuovo 33 5" xfId="1013" xr:uid="{00000000-0005-0000-0000-0000BBB30000}"/>
    <cellStyle name="Nuovo 33 5 2" xfId="23485" xr:uid="{00000000-0005-0000-0000-0000BCB30000}"/>
    <cellStyle name="Nuovo 33 5 2 2" xfId="45293" xr:uid="{00000000-0005-0000-0000-0000BDB30000}"/>
    <cellStyle name="Nuovo 33 5 3" xfId="23486" xr:uid="{00000000-0005-0000-0000-0000BEB30000}"/>
    <cellStyle name="Nuovo 33 5 4" xfId="23484" xr:uid="{00000000-0005-0000-0000-0000BFB30000}"/>
    <cellStyle name="Nuovo 33 6" xfId="2889" xr:uid="{00000000-0005-0000-0000-0000C0B30000}"/>
    <cellStyle name="Nuovo 33 6 2" xfId="5894" xr:uid="{00000000-0005-0000-0000-0000C1B30000}"/>
    <cellStyle name="Nuovo 33 6 3" xfId="23487" xr:uid="{00000000-0005-0000-0000-0000C2B30000}"/>
    <cellStyle name="Nuovo 33 7" xfId="23462" xr:uid="{00000000-0005-0000-0000-0000C3B30000}"/>
    <cellStyle name="Nuovo 34" xfId="1014" xr:uid="{00000000-0005-0000-0000-0000C4B30000}"/>
    <cellStyle name="Nuovo 34 2" xfId="1015" xr:uid="{00000000-0005-0000-0000-0000C5B30000}"/>
    <cellStyle name="Nuovo 34 2 2" xfId="2894" xr:uid="{00000000-0005-0000-0000-0000C6B30000}"/>
    <cellStyle name="Nuovo 34 2 2 2" xfId="9849" xr:uid="{00000000-0005-0000-0000-0000C7B30000}"/>
    <cellStyle name="Nuovo 34 2 2 3" xfId="23490" xr:uid="{00000000-0005-0000-0000-0000C8B30000}"/>
    <cellStyle name="Nuovo 34 2 3" xfId="9585" xr:uid="{00000000-0005-0000-0000-0000C9B30000}"/>
    <cellStyle name="Nuovo 34 2 3 2" xfId="23491" xr:uid="{00000000-0005-0000-0000-0000CAB30000}"/>
    <cellStyle name="Nuovo 34 2 4" xfId="23492" xr:uid="{00000000-0005-0000-0000-0000CBB30000}"/>
    <cellStyle name="Nuovo 34 2 5" xfId="23489" xr:uid="{00000000-0005-0000-0000-0000CCB30000}"/>
    <cellStyle name="Nuovo 34 3" xfId="1016" xr:uid="{00000000-0005-0000-0000-0000CDB30000}"/>
    <cellStyle name="Nuovo 34 3 2" xfId="1017" xr:uid="{00000000-0005-0000-0000-0000CEB30000}"/>
    <cellStyle name="Nuovo 34 3 2 2" xfId="4694" xr:uid="{00000000-0005-0000-0000-0000CFB30000}"/>
    <cellStyle name="Nuovo 34 3 2 2 2" xfId="23495" xr:uid="{00000000-0005-0000-0000-0000D0B30000}"/>
    <cellStyle name="Nuovo 34 3 2 3" xfId="3864" xr:uid="{00000000-0005-0000-0000-0000D1B30000}"/>
    <cellStyle name="Nuovo 34 3 2 3 2" xfId="10403" xr:uid="{00000000-0005-0000-0000-0000D2B30000}"/>
    <cellStyle name="Nuovo 34 3 2 3 3" xfId="23496" xr:uid="{00000000-0005-0000-0000-0000D3B30000}"/>
    <cellStyle name="Nuovo 34 3 2 4" xfId="23494" xr:uid="{00000000-0005-0000-0000-0000D4B30000}"/>
    <cellStyle name="Nuovo 34 3 3" xfId="2895" xr:uid="{00000000-0005-0000-0000-0000D5B30000}"/>
    <cellStyle name="Nuovo 34 3 3 2" xfId="5345" xr:uid="{00000000-0005-0000-0000-0000D6B30000}"/>
    <cellStyle name="Nuovo 34 3 3 2 2" xfId="23498" xr:uid="{00000000-0005-0000-0000-0000D7B30000}"/>
    <cellStyle name="Nuovo 34 3 3 3" xfId="23499" xr:uid="{00000000-0005-0000-0000-0000D8B30000}"/>
    <cellStyle name="Nuovo 34 3 3 3 2" xfId="45294" xr:uid="{00000000-0005-0000-0000-0000D9B30000}"/>
    <cellStyle name="Nuovo 34 3 3 4" xfId="23497" xr:uid="{00000000-0005-0000-0000-0000DAB30000}"/>
    <cellStyle name="Nuovo 34 3 4" xfId="3355" xr:uid="{00000000-0005-0000-0000-0000DBB30000}"/>
    <cellStyle name="Nuovo 34 3 4 2" xfId="10063" xr:uid="{00000000-0005-0000-0000-0000DCB30000}"/>
    <cellStyle name="Nuovo 34 3 4 3" xfId="23500" xr:uid="{00000000-0005-0000-0000-0000DDB30000}"/>
    <cellStyle name="Nuovo 34 3 5" xfId="7824" xr:uid="{00000000-0005-0000-0000-0000DEB30000}"/>
    <cellStyle name="Nuovo 34 3 5 2" xfId="23501" xr:uid="{00000000-0005-0000-0000-0000DFB30000}"/>
    <cellStyle name="Nuovo 34 3 6" xfId="23502" xr:uid="{00000000-0005-0000-0000-0000E0B30000}"/>
    <cellStyle name="Nuovo 34 3 7" xfId="23493" xr:uid="{00000000-0005-0000-0000-0000E1B30000}"/>
    <cellStyle name="Nuovo 34 3 8" xfId="1991" xr:uid="{00000000-0005-0000-0000-0000E2B30000}"/>
    <cellStyle name="Nuovo 34 4" xfId="1018" xr:uid="{00000000-0005-0000-0000-0000E3B30000}"/>
    <cellStyle name="Nuovo 34 4 2" xfId="5346" xr:uid="{00000000-0005-0000-0000-0000E4B30000}"/>
    <cellStyle name="Nuovo 34 4 2 2" xfId="5347" xr:uid="{00000000-0005-0000-0000-0000E5B30000}"/>
    <cellStyle name="Nuovo 34 4 2 2 2" xfId="23505" xr:uid="{00000000-0005-0000-0000-0000E6B30000}"/>
    <cellStyle name="Nuovo 34 4 2 3" xfId="14186" xr:uid="{00000000-0005-0000-0000-0000E7B30000}"/>
    <cellStyle name="Nuovo 34 4 2 3 2" xfId="23506" xr:uid="{00000000-0005-0000-0000-0000E8B30000}"/>
    <cellStyle name="Nuovo 34 4 2 4" xfId="23504" xr:uid="{00000000-0005-0000-0000-0000E9B30000}"/>
    <cellStyle name="Nuovo 34 4 2 5" xfId="13798" xr:uid="{00000000-0005-0000-0000-0000EAB30000}"/>
    <cellStyle name="Nuovo 34 4 3" xfId="5348" xr:uid="{00000000-0005-0000-0000-0000EBB30000}"/>
    <cellStyle name="Nuovo 34 4 3 2" xfId="23507" xr:uid="{00000000-0005-0000-0000-0000ECB30000}"/>
    <cellStyle name="Nuovo 34 4 4" xfId="23508" xr:uid="{00000000-0005-0000-0000-0000EDB30000}"/>
    <cellStyle name="Nuovo 34 4 4 2" xfId="45295" xr:uid="{00000000-0005-0000-0000-0000EEB30000}"/>
    <cellStyle name="Nuovo 34 4 5" xfId="23509" xr:uid="{00000000-0005-0000-0000-0000EFB30000}"/>
    <cellStyle name="Nuovo 34 4 6" xfId="23503" xr:uid="{00000000-0005-0000-0000-0000F0B30000}"/>
    <cellStyle name="Nuovo 34 4 7" xfId="2896" xr:uid="{00000000-0005-0000-0000-0000F1B30000}"/>
    <cellStyle name="Nuovo 34 5" xfId="1019" xr:uid="{00000000-0005-0000-0000-0000F2B30000}"/>
    <cellStyle name="Nuovo 34 5 2" xfId="23511" xr:uid="{00000000-0005-0000-0000-0000F3B30000}"/>
    <cellStyle name="Nuovo 34 5 2 2" xfId="45296" xr:uid="{00000000-0005-0000-0000-0000F4B30000}"/>
    <cellStyle name="Nuovo 34 5 3" xfId="23512" xr:uid="{00000000-0005-0000-0000-0000F5B30000}"/>
    <cellStyle name="Nuovo 34 5 4" xfId="23510" xr:uid="{00000000-0005-0000-0000-0000F6B30000}"/>
    <cellStyle name="Nuovo 34 6" xfId="2893" xr:uid="{00000000-0005-0000-0000-0000F7B30000}"/>
    <cellStyle name="Nuovo 34 6 2" xfId="5895" xr:uid="{00000000-0005-0000-0000-0000F8B30000}"/>
    <cellStyle name="Nuovo 34 6 3" xfId="23513" xr:uid="{00000000-0005-0000-0000-0000F9B30000}"/>
    <cellStyle name="Nuovo 34 7" xfId="23488" xr:uid="{00000000-0005-0000-0000-0000FAB30000}"/>
    <cellStyle name="Nuovo 35" xfId="1020" xr:uid="{00000000-0005-0000-0000-0000FBB30000}"/>
    <cellStyle name="Nuovo 35 2" xfId="1021" xr:uid="{00000000-0005-0000-0000-0000FCB30000}"/>
    <cellStyle name="Nuovo 35 2 2" xfId="2898" xr:uid="{00000000-0005-0000-0000-0000FDB30000}"/>
    <cellStyle name="Nuovo 35 2 2 2" xfId="9850" xr:uid="{00000000-0005-0000-0000-0000FEB30000}"/>
    <cellStyle name="Nuovo 35 2 2 3" xfId="23516" xr:uid="{00000000-0005-0000-0000-0000FFB30000}"/>
    <cellStyle name="Nuovo 35 2 3" xfId="9586" xr:uid="{00000000-0005-0000-0000-000000B40000}"/>
    <cellStyle name="Nuovo 35 2 3 2" xfId="23517" xr:uid="{00000000-0005-0000-0000-000001B40000}"/>
    <cellStyle name="Nuovo 35 2 4" xfId="23518" xr:uid="{00000000-0005-0000-0000-000002B40000}"/>
    <cellStyle name="Nuovo 35 2 5" xfId="23515" xr:uid="{00000000-0005-0000-0000-000003B40000}"/>
    <cellStyle name="Nuovo 35 3" xfId="1022" xr:uid="{00000000-0005-0000-0000-000004B40000}"/>
    <cellStyle name="Nuovo 35 3 2" xfId="1023" xr:uid="{00000000-0005-0000-0000-000005B40000}"/>
    <cellStyle name="Nuovo 35 3 2 2" xfId="4695" xr:uid="{00000000-0005-0000-0000-000006B40000}"/>
    <cellStyle name="Nuovo 35 3 2 2 2" xfId="23521" xr:uid="{00000000-0005-0000-0000-000007B40000}"/>
    <cellStyle name="Nuovo 35 3 2 3" xfId="3865" xr:uid="{00000000-0005-0000-0000-000008B40000}"/>
    <cellStyle name="Nuovo 35 3 2 3 2" xfId="10404" xr:uid="{00000000-0005-0000-0000-000009B40000}"/>
    <cellStyle name="Nuovo 35 3 2 3 3" xfId="23522" xr:uid="{00000000-0005-0000-0000-00000AB40000}"/>
    <cellStyle name="Nuovo 35 3 2 4" xfId="23520" xr:uid="{00000000-0005-0000-0000-00000BB40000}"/>
    <cellStyle name="Nuovo 35 3 3" xfId="2899" xr:uid="{00000000-0005-0000-0000-00000CB40000}"/>
    <cellStyle name="Nuovo 35 3 3 2" xfId="5349" xr:uid="{00000000-0005-0000-0000-00000DB40000}"/>
    <cellStyle name="Nuovo 35 3 3 2 2" xfId="23524" xr:uid="{00000000-0005-0000-0000-00000EB40000}"/>
    <cellStyle name="Nuovo 35 3 3 3" xfId="23525" xr:uid="{00000000-0005-0000-0000-00000FB40000}"/>
    <cellStyle name="Nuovo 35 3 3 3 2" xfId="45297" xr:uid="{00000000-0005-0000-0000-000010B40000}"/>
    <cellStyle name="Nuovo 35 3 3 4" xfId="23523" xr:uid="{00000000-0005-0000-0000-000011B40000}"/>
    <cellStyle name="Nuovo 35 3 4" xfId="3356" xr:uid="{00000000-0005-0000-0000-000012B40000}"/>
    <cellStyle name="Nuovo 35 3 4 2" xfId="10064" xr:uid="{00000000-0005-0000-0000-000013B40000}"/>
    <cellStyle name="Nuovo 35 3 4 3" xfId="23526" xr:uid="{00000000-0005-0000-0000-000014B40000}"/>
    <cellStyle name="Nuovo 35 3 5" xfId="8597" xr:uid="{00000000-0005-0000-0000-000015B40000}"/>
    <cellStyle name="Nuovo 35 3 5 2" xfId="23527" xr:uid="{00000000-0005-0000-0000-000016B40000}"/>
    <cellStyle name="Nuovo 35 3 6" xfId="23528" xr:uid="{00000000-0005-0000-0000-000017B40000}"/>
    <cellStyle name="Nuovo 35 3 7" xfId="23519" xr:uid="{00000000-0005-0000-0000-000018B40000}"/>
    <cellStyle name="Nuovo 35 3 8" xfId="1992" xr:uid="{00000000-0005-0000-0000-000019B40000}"/>
    <cellStyle name="Nuovo 35 4" xfId="1024" xr:uid="{00000000-0005-0000-0000-00001AB40000}"/>
    <cellStyle name="Nuovo 35 4 2" xfId="5350" xr:uid="{00000000-0005-0000-0000-00001BB40000}"/>
    <cellStyle name="Nuovo 35 4 2 2" xfId="5351" xr:uid="{00000000-0005-0000-0000-00001CB40000}"/>
    <cellStyle name="Nuovo 35 4 2 2 2" xfId="23531" xr:uid="{00000000-0005-0000-0000-00001DB40000}"/>
    <cellStyle name="Nuovo 35 4 2 3" xfId="14187" xr:uid="{00000000-0005-0000-0000-00001EB40000}"/>
    <cellStyle name="Nuovo 35 4 2 3 2" xfId="23532" xr:uid="{00000000-0005-0000-0000-00001FB40000}"/>
    <cellStyle name="Nuovo 35 4 2 4" xfId="23530" xr:uid="{00000000-0005-0000-0000-000020B40000}"/>
    <cellStyle name="Nuovo 35 4 2 5" xfId="13799" xr:uid="{00000000-0005-0000-0000-000021B40000}"/>
    <cellStyle name="Nuovo 35 4 3" xfId="5352" xr:uid="{00000000-0005-0000-0000-000022B40000}"/>
    <cellStyle name="Nuovo 35 4 3 2" xfId="23533" xr:uid="{00000000-0005-0000-0000-000023B40000}"/>
    <cellStyle name="Nuovo 35 4 4" xfId="23534" xr:uid="{00000000-0005-0000-0000-000024B40000}"/>
    <cellStyle name="Nuovo 35 4 4 2" xfId="45298" xr:uid="{00000000-0005-0000-0000-000025B40000}"/>
    <cellStyle name="Nuovo 35 4 5" xfId="23535" xr:uid="{00000000-0005-0000-0000-000026B40000}"/>
    <cellStyle name="Nuovo 35 4 6" xfId="23529" xr:uid="{00000000-0005-0000-0000-000027B40000}"/>
    <cellStyle name="Nuovo 35 4 7" xfId="2900" xr:uid="{00000000-0005-0000-0000-000028B40000}"/>
    <cellStyle name="Nuovo 35 5" xfId="1025" xr:uid="{00000000-0005-0000-0000-000029B40000}"/>
    <cellStyle name="Nuovo 35 5 2" xfId="23537" xr:uid="{00000000-0005-0000-0000-00002AB40000}"/>
    <cellStyle name="Nuovo 35 5 2 2" xfId="45299" xr:uid="{00000000-0005-0000-0000-00002BB40000}"/>
    <cellStyle name="Nuovo 35 5 3" xfId="23538" xr:uid="{00000000-0005-0000-0000-00002CB40000}"/>
    <cellStyle name="Nuovo 35 5 4" xfId="23536" xr:uid="{00000000-0005-0000-0000-00002DB40000}"/>
    <cellStyle name="Nuovo 35 6" xfId="2897" xr:uid="{00000000-0005-0000-0000-00002EB40000}"/>
    <cellStyle name="Nuovo 35 6 2" xfId="5896" xr:uid="{00000000-0005-0000-0000-00002FB40000}"/>
    <cellStyle name="Nuovo 35 6 3" xfId="23539" xr:uid="{00000000-0005-0000-0000-000030B40000}"/>
    <cellStyle name="Nuovo 35 7" xfId="23514" xr:uid="{00000000-0005-0000-0000-000031B40000}"/>
    <cellStyle name="Nuovo 36" xfId="1026" xr:uid="{00000000-0005-0000-0000-000032B40000}"/>
    <cellStyle name="Nuovo 36 2" xfId="1027" xr:uid="{00000000-0005-0000-0000-000033B40000}"/>
    <cellStyle name="Nuovo 36 2 2" xfId="2902" xr:uid="{00000000-0005-0000-0000-000034B40000}"/>
    <cellStyle name="Nuovo 36 2 2 2" xfId="9851" xr:uid="{00000000-0005-0000-0000-000035B40000}"/>
    <cellStyle name="Nuovo 36 2 2 3" xfId="23542" xr:uid="{00000000-0005-0000-0000-000036B40000}"/>
    <cellStyle name="Nuovo 36 2 3" xfId="9587" xr:uid="{00000000-0005-0000-0000-000037B40000}"/>
    <cellStyle name="Nuovo 36 2 3 2" xfId="23543" xr:uid="{00000000-0005-0000-0000-000038B40000}"/>
    <cellStyle name="Nuovo 36 2 4" xfId="23544" xr:uid="{00000000-0005-0000-0000-000039B40000}"/>
    <cellStyle name="Nuovo 36 2 5" xfId="23541" xr:uid="{00000000-0005-0000-0000-00003AB40000}"/>
    <cellStyle name="Nuovo 36 3" xfId="1028" xr:uid="{00000000-0005-0000-0000-00003BB40000}"/>
    <cellStyle name="Nuovo 36 3 2" xfId="1029" xr:uid="{00000000-0005-0000-0000-00003CB40000}"/>
    <cellStyle name="Nuovo 36 3 2 2" xfId="4696" xr:uid="{00000000-0005-0000-0000-00003DB40000}"/>
    <cellStyle name="Nuovo 36 3 2 2 2" xfId="23547" xr:uid="{00000000-0005-0000-0000-00003EB40000}"/>
    <cellStyle name="Nuovo 36 3 2 3" xfId="3866" xr:uid="{00000000-0005-0000-0000-00003FB40000}"/>
    <cellStyle name="Nuovo 36 3 2 3 2" xfId="10405" xr:uid="{00000000-0005-0000-0000-000040B40000}"/>
    <cellStyle name="Nuovo 36 3 2 3 3" xfId="23548" xr:uid="{00000000-0005-0000-0000-000041B40000}"/>
    <cellStyle name="Nuovo 36 3 2 4" xfId="23546" xr:uid="{00000000-0005-0000-0000-000042B40000}"/>
    <cellStyle name="Nuovo 36 3 3" xfId="2903" xr:uid="{00000000-0005-0000-0000-000043B40000}"/>
    <cellStyle name="Nuovo 36 3 3 2" xfId="5353" xr:uid="{00000000-0005-0000-0000-000044B40000}"/>
    <cellStyle name="Nuovo 36 3 3 2 2" xfId="23550" xr:uid="{00000000-0005-0000-0000-000045B40000}"/>
    <cellStyle name="Nuovo 36 3 3 3" xfId="23551" xr:uid="{00000000-0005-0000-0000-000046B40000}"/>
    <cellStyle name="Nuovo 36 3 3 3 2" xfId="45300" xr:uid="{00000000-0005-0000-0000-000047B40000}"/>
    <cellStyle name="Nuovo 36 3 3 4" xfId="23549" xr:uid="{00000000-0005-0000-0000-000048B40000}"/>
    <cellStyle name="Nuovo 36 3 4" xfId="3357" xr:uid="{00000000-0005-0000-0000-000049B40000}"/>
    <cellStyle name="Nuovo 36 3 4 2" xfId="10065" xr:uid="{00000000-0005-0000-0000-00004AB40000}"/>
    <cellStyle name="Nuovo 36 3 4 3" xfId="23552" xr:uid="{00000000-0005-0000-0000-00004BB40000}"/>
    <cellStyle name="Nuovo 36 3 5" xfId="7460" xr:uid="{00000000-0005-0000-0000-00004CB40000}"/>
    <cellStyle name="Nuovo 36 3 5 2" xfId="23553" xr:uid="{00000000-0005-0000-0000-00004DB40000}"/>
    <cellStyle name="Nuovo 36 3 6" xfId="23554" xr:uid="{00000000-0005-0000-0000-00004EB40000}"/>
    <cellStyle name="Nuovo 36 3 7" xfId="23545" xr:uid="{00000000-0005-0000-0000-00004FB40000}"/>
    <cellStyle name="Nuovo 36 3 8" xfId="1993" xr:uid="{00000000-0005-0000-0000-000050B40000}"/>
    <cellStyle name="Nuovo 36 4" xfId="1030" xr:uid="{00000000-0005-0000-0000-000051B40000}"/>
    <cellStyle name="Nuovo 36 4 2" xfId="5354" xr:uid="{00000000-0005-0000-0000-000052B40000}"/>
    <cellStyle name="Nuovo 36 4 2 2" xfId="5355" xr:uid="{00000000-0005-0000-0000-000053B40000}"/>
    <cellStyle name="Nuovo 36 4 2 2 2" xfId="23557" xr:uid="{00000000-0005-0000-0000-000054B40000}"/>
    <cellStyle name="Nuovo 36 4 2 3" xfId="14188" xr:uid="{00000000-0005-0000-0000-000055B40000}"/>
    <cellStyle name="Nuovo 36 4 2 3 2" xfId="23558" xr:uid="{00000000-0005-0000-0000-000056B40000}"/>
    <cellStyle name="Nuovo 36 4 2 4" xfId="23556" xr:uid="{00000000-0005-0000-0000-000057B40000}"/>
    <cellStyle name="Nuovo 36 4 2 5" xfId="13800" xr:uid="{00000000-0005-0000-0000-000058B40000}"/>
    <cellStyle name="Nuovo 36 4 3" xfId="5356" xr:uid="{00000000-0005-0000-0000-000059B40000}"/>
    <cellStyle name="Nuovo 36 4 3 2" xfId="23559" xr:uid="{00000000-0005-0000-0000-00005AB40000}"/>
    <cellStyle name="Nuovo 36 4 4" xfId="23560" xr:uid="{00000000-0005-0000-0000-00005BB40000}"/>
    <cellStyle name="Nuovo 36 4 4 2" xfId="45301" xr:uid="{00000000-0005-0000-0000-00005CB40000}"/>
    <cellStyle name="Nuovo 36 4 5" xfId="23561" xr:uid="{00000000-0005-0000-0000-00005DB40000}"/>
    <cellStyle name="Nuovo 36 4 6" xfId="23555" xr:uid="{00000000-0005-0000-0000-00005EB40000}"/>
    <cellStyle name="Nuovo 36 4 7" xfId="2904" xr:uid="{00000000-0005-0000-0000-00005FB40000}"/>
    <cellStyle name="Nuovo 36 5" xfId="1031" xr:uid="{00000000-0005-0000-0000-000060B40000}"/>
    <cellStyle name="Nuovo 36 5 2" xfId="23563" xr:uid="{00000000-0005-0000-0000-000061B40000}"/>
    <cellStyle name="Nuovo 36 5 2 2" xfId="45302" xr:uid="{00000000-0005-0000-0000-000062B40000}"/>
    <cellStyle name="Nuovo 36 5 3" xfId="23564" xr:uid="{00000000-0005-0000-0000-000063B40000}"/>
    <cellStyle name="Nuovo 36 5 4" xfId="23562" xr:uid="{00000000-0005-0000-0000-000064B40000}"/>
    <cellStyle name="Nuovo 36 6" xfId="2901" xr:uid="{00000000-0005-0000-0000-000065B40000}"/>
    <cellStyle name="Nuovo 36 6 2" xfId="5897" xr:uid="{00000000-0005-0000-0000-000066B40000}"/>
    <cellStyle name="Nuovo 36 6 3" xfId="23565" xr:uid="{00000000-0005-0000-0000-000067B40000}"/>
    <cellStyle name="Nuovo 36 7" xfId="23540" xr:uid="{00000000-0005-0000-0000-000068B40000}"/>
    <cellStyle name="Nuovo 37" xfId="1032" xr:uid="{00000000-0005-0000-0000-000069B40000}"/>
    <cellStyle name="Nuovo 37 2" xfId="1033" xr:uid="{00000000-0005-0000-0000-00006AB40000}"/>
    <cellStyle name="Nuovo 37 2 2" xfId="2906" xr:uid="{00000000-0005-0000-0000-00006BB40000}"/>
    <cellStyle name="Nuovo 37 2 2 2" xfId="9852" xr:uid="{00000000-0005-0000-0000-00006CB40000}"/>
    <cellStyle name="Nuovo 37 2 2 3" xfId="23568" xr:uid="{00000000-0005-0000-0000-00006DB40000}"/>
    <cellStyle name="Nuovo 37 2 3" xfId="9588" xr:uid="{00000000-0005-0000-0000-00006EB40000}"/>
    <cellStyle name="Nuovo 37 2 3 2" xfId="23569" xr:uid="{00000000-0005-0000-0000-00006FB40000}"/>
    <cellStyle name="Nuovo 37 2 4" xfId="23570" xr:uid="{00000000-0005-0000-0000-000070B40000}"/>
    <cellStyle name="Nuovo 37 2 5" xfId="23567" xr:uid="{00000000-0005-0000-0000-000071B40000}"/>
    <cellStyle name="Nuovo 37 3" xfId="1034" xr:uid="{00000000-0005-0000-0000-000072B40000}"/>
    <cellStyle name="Nuovo 37 3 2" xfId="1035" xr:uid="{00000000-0005-0000-0000-000073B40000}"/>
    <cellStyle name="Nuovo 37 3 2 2" xfId="4697" xr:uid="{00000000-0005-0000-0000-000074B40000}"/>
    <cellStyle name="Nuovo 37 3 2 2 2" xfId="23573" xr:uid="{00000000-0005-0000-0000-000075B40000}"/>
    <cellStyle name="Nuovo 37 3 2 3" xfId="3867" xr:uid="{00000000-0005-0000-0000-000076B40000}"/>
    <cellStyle name="Nuovo 37 3 2 3 2" xfId="10406" xr:uid="{00000000-0005-0000-0000-000077B40000}"/>
    <cellStyle name="Nuovo 37 3 2 3 3" xfId="23574" xr:uid="{00000000-0005-0000-0000-000078B40000}"/>
    <cellStyle name="Nuovo 37 3 2 4" xfId="23572" xr:uid="{00000000-0005-0000-0000-000079B40000}"/>
    <cellStyle name="Nuovo 37 3 3" xfId="2907" xr:uid="{00000000-0005-0000-0000-00007AB40000}"/>
    <cellStyle name="Nuovo 37 3 3 2" xfId="5357" xr:uid="{00000000-0005-0000-0000-00007BB40000}"/>
    <cellStyle name="Nuovo 37 3 3 2 2" xfId="23576" xr:uid="{00000000-0005-0000-0000-00007CB40000}"/>
    <cellStyle name="Nuovo 37 3 3 3" xfId="23577" xr:uid="{00000000-0005-0000-0000-00007DB40000}"/>
    <cellStyle name="Nuovo 37 3 3 3 2" xfId="45303" xr:uid="{00000000-0005-0000-0000-00007EB40000}"/>
    <cellStyle name="Nuovo 37 3 3 4" xfId="23575" xr:uid="{00000000-0005-0000-0000-00007FB40000}"/>
    <cellStyle name="Nuovo 37 3 4" xfId="3358" xr:uid="{00000000-0005-0000-0000-000080B40000}"/>
    <cellStyle name="Nuovo 37 3 4 2" xfId="10066" xr:uid="{00000000-0005-0000-0000-000081B40000}"/>
    <cellStyle name="Nuovo 37 3 4 3" xfId="23578" xr:uid="{00000000-0005-0000-0000-000082B40000}"/>
    <cellStyle name="Nuovo 37 3 5" xfId="7512" xr:uid="{00000000-0005-0000-0000-000083B40000}"/>
    <cellStyle name="Nuovo 37 3 5 2" xfId="23579" xr:uid="{00000000-0005-0000-0000-000084B40000}"/>
    <cellStyle name="Nuovo 37 3 6" xfId="23580" xr:uid="{00000000-0005-0000-0000-000085B40000}"/>
    <cellStyle name="Nuovo 37 3 7" xfId="23571" xr:uid="{00000000-0005-0000-0000-000086B40000}"/>
    <cellStyle name="Nuovo 37 3 8" xfId="1994" xr:uid="{00000000-0005-0000-0000-000087B40000}"/>
    <cellStyle name="Nuovo 37 4" xfId="1036" xr:uid="{00000000-0005-0000-0000-000088B40000}"/>
    <cellStyle name="Nuovo 37 4 2" xfId="5358" xr:uid="{00000000-0005-0000-0000-000089B40000}"/>
    <cellStyle name="Nuovo 37 4 2 2" xfId="5359" xr:uid="{00000000-0005-0000-0000-00008AB40000}"/>
    <cellStyle name="Nuovo 37 4 2 2 2" xfId="23583" xr:uid="{00000000-0005-0000-0000-00008BB40000}"/>
    <cellStyle name="Nuovo 37 4 2 3" xfId="14189" xr:uid="{00000000-0005-0000-0000-00008CB40000}"/>
    <cellStyle name="Nuovo 37 4 2 3 2" xfId="23584" xr:uid="{00000000-0005-0000-0000-00008DB40000}"/>
    <cellStyle name="Nuovo 37 4 2 4" xfId="23582" xr:uid="{00000000-0005-0000-0000-00008EB40000}"/>
    <cellStyle name="Nuovo 37 4 2 5" xfId="13801" xr:uid="{00000000-0005-0000-0000-00008FB40000}"/>
    <cellStyle name="Nuovo 37 4 3" xfId="5360" xr:uid="{00000000-0005-0000-0000-000090B40000}"/>
    <cellStyle name="Nuovo 37 4 3 2" xfId="23585" xr:uid="{00000000-0005-0000-0000-000091B40000}"/>
    <cellStyle name="Nuovo 37 4 4" xfId="23586" xr:uid="{00000000-0005-0000-0000-000092B40000}"/>
    <cellStyle name="Nuovo 37 4 4 2" xfId="45304" xr:uid="{00000000-0005-0000-0000-000093B40000}"/>
    <cellStyle name="Nuovo 37 4 5" xfId="23587" xr:uid="{00000000-0005-0000-0000-000094B40000}"/>
    <cellStyle name="Nuovo 37 4 6" xfId="23581" xr:uid="{00000000-0005-0000-0000-000095B40000}"/>
    <cellStyle name="Nuovo 37 4 7" xfId="2908" xr:uid="{00000000-0005-0000-0000-000096B40000}"/>
    <cellStyle name="Nuovo 37 5" xfId="1037" xr:uid="{00000000-0005-0000-0000-000097B40000}"/>
    <cellStyle name="Nuovo 37 5 2" xfId="23589" xr:uid="{00000000-0005-0000-0000-000098B40000}"/>
    <cellStyle name="Nuovo 37 5 2 2" xfId="45305" xr:uid="{00000000-0005-0000-0000-000099B40000}"/>
    <cellStyle name="Nuovo 37 5 3" xfId="23590" xr:uid="{00000000-0005-0000-0000-00009AB40000}"/>
    <cellStyle name="Nuovo 37 5 4" xfId="23588" xr:uid="{00000000-0005-0000-0000-00009BB40000}"/>
    <cellStyle name="Nuovo 37 6" xfId="2905" xr:uid="{00000000-0005-0000-0000-00009CB40000}"/>
    <cellStyle name="Nuovo 37 6 2" xfId="5898" xr:uid="{00000000-0005-0000-0000-00009DB40000}"/>
    <cellStyle name="Nuovo 37 6 3" xfId="23591" xr:uid="{00000000-0005-0000-0000-00009EB40000}"/>
    <cellStyle name="Nuovo 37 7" xfId="23566" xr:uid="{00000000-0005-0000-0000-00009FB40000}"/>
    <cellStyle name="Nuovo 38" xfId="1038" xr:uid="{00000000-0005-0000-0000-0000A0B40000}"/>
    <cellStyle name="Nuovo 38 2" xfId="1039" xr:uid="{00000000-0005-0000-0000-0000A1B40000}"/>
    <cellStyle name="Nuovo 38 2 2" xfId="2910" xr:uid="{00000000-0005-0000-0000-0000A2B40000}"/>
    <cellStyle name="Nuovo 38 2 2 2" xfId="9853" xr:uid="{00000000-0005-0000-0000-0000A3B40000}"/>
    <cellStyle name="Nuovo 38 2 2 3" xfId="23594" xr:uid="{00000000-0005-0000-0000-0000A4B40000}"/>
    <cellStyle name="Nuovo 38 2 3" xfId="9589" xr:uid="{00000000-0005-0000-0000-0000A5B40000}"/>
    <cellStyle name="Nuovo 38 2 3 2" xfId="23595" xr:uid="{00000000-0005-0000-0000-0000A6B40000}"/>
    <cellStyle name="Nuovo 38 2 4" xfId="23596" xr:uid="{00000000-0005-0000-0000-0000A7B40000}"/>
    <cellStyle name="Nuovo 38 2 5" xfId="23593" xr:uid="{00000000-0005-0000-0000-0000A8B40000}"/>
    <cellStyle name="Nuovo 38 3" xfId="1040" xr:uid="{00000000-0005-0000-0000-0000A9B40000}"/>
    <cellStyle name="Nuovo 38 3 2" xfId="1041" xr:uid="{00000000-0005-0000-0000-0000AAB40000}"/>
    <cellStyle name="Nuovo 38 3 2 2" xfId="4698" xr:uid="{00000000-0005-0000-0000-0000ABB40000}"/>
    <cellStyle name="Nuovo 38 3 2 2 2" xfId="23599" xr:uid="{00000000-0005-0000-0000-0000ACB40000}"/>
    <cellStyle name="Nuovo 38 3 2 3" xfId="3868" xr:uid="{00000000-0005-0000-0000-0000ADB40000}"/>
    <cellStyle name="Nuovo 38 3 2 3 2" xfId="10407" xr:uid="{00000000-0005-0000-0000-0000AEB40000}"/>
    <cellStyle name="Nuovo 38 3 2 3 3" xfId="23600" xr:uid="{00000000-0005-0000-0000-0000AFB40000}"/>
    <cellStyle name="Nuovo 38 3 2 4" xfId="23598" xr:uid="{00000000-0005-0000-0000-0000B0B40000}"/>
    <cellStyle name="Nuovo 38 3 3" xfId="2911" xr:uid="{00000000-0005-0000-0000-0000B1B40000}"/>
    <cellStyle name="Nuovo 38 3 3 2" xfId="5361" xr:uid="{00000000-0005-0000-0000-0000B2B40000}"/>
    <cellStyle name="Nuovo 38 3 3 2 2" xfId="23602" xr:uid="{00000000-0005-0000-0000-0000B3B40000}"/>
    <cellStyle name="Nuovo 38 3 3 3" xfId="23603" xr:uid="{00000000-0005-0000-0000-0000B4B40000}"/>
    <cellStyle name="Nuovo 38 3 3 3 2" xfId="45306" xr:uid="{00000000-0005-0000-0000-0000B5B40000}"/>
    <cellStyle name="Nuovo 38 3 3 4" xfId="23601" xr:uid="{00000000-0005-0000-0000-0000B6B40000}"/>
    <cellStyle name="Nuovo 38 3 4" xfId="3359" xr:uid="{00000000-0005-0000-0000-0000B7B40000}"/>
    <cellStyle name="Nuovo 38 3 4 2" xfId="10067" xr:uid="{00000000-0005-0000-0000-0000B8B40000}"/>
    <cellStyle name="Nuovo 38 3 4 3" xfId="23604" xr:uid="{00000000-0005-0000-0000-0000B9B40000}"/>
    <cellStyle name="Nuovo 38 3 5" xfId="8469" xr:uid="{00000000-0005-0000-0000-0000BAB40000}"/>
    <cellStyle name="Nuovo 38 3 5 2" xfId="23605" xr:uid="{00000000-0005-0000-0000-0000BBB40000}"/>
    <cellStyle name="Nuovo 38 3 6" xfId="23606" xr:uid="{00000000-0005-0000-0000-0000BCB40000}"/>
    <cellStyle name="Nuovo 38 3 7" xfId="23597" xr:uid="{00000000-0005-0000-0000-0000BDB40000}"/>
    <cellStyle name="Nuovo 38 3 8" xfId="1995" xr:uid="{00000000-0005-0000-0000-0000BEB40000}"/>
    <cellStyle name="Nuovo 38 4" xfId="1042" xr:uid="{00000000-0005-0000-0000-0000BFB40000}"/>
    <cellStyle name="Nuovo 38 4 2" xfId="5362" xr:uid="{00000000-0005-0000-0000-0000C0B40000}"/>
    <cellStyle name="Nuovo 38 4 2 2" xfId="5363" xr:uid="{00000000-0005-0000-0000-0000C1B40000}"/>
    <cellStyle name="Nuovo 38 4 2 2 2" xfId="23609" xr:uid="{00000000-0005-0000-0000-0000C2B40000}"/>
    <cellStyle name="Nuovo 38 4 2 3" xfId="14190" xr:uid="{00000000-0005-0000-0000-0000C3B40000}"/>
    <cellStyle name="Nuovo 38 4 2 3 2" xfId="23610" xr:uid="{00000000-0005-0000-0000-0000C4B40000}"/>
    <cellStyle name="Nuovo 38 4 2 4" xfId="23608" xr:uid="{00000000-0005-0000-0000-0000C5B40000}"/>
    <cellStyle name="Nuovo 38 4 2 5" xfId="13802" xr:uid="{00000000-0005-0000-0000-0000C6B40000}"/>
    <cellStyle name="Nuovo 38 4 3" xfId="5364" xr:uid="{00000000-0005-0000-0000-0000C7B40000}"/>
    <cellStyle name="Nuovo 38 4 3 2" xfId="23611" xr:uid="{00000000-0005-0000-0000-0000C8B40000}"/>
    <cellStyle name="Nuovo 38 4 4" xfId="23612" xr:uid="{00000000-0005-0000-0000-0000C9B40000}"/>
    <cellStyle name="Nuovo 38 4 4 2" xfId="45307" xr:uid="{00000000-0005-0000-0000-0000CAB40000}"/>
    <cellStyle name="Nuovo 38 4 5" xfId="23613" xr:uid="{00000000-0005-0000-0000-0000CBB40000}"/>
    <cellStyle name="Nuovo 38 4 6" xfId="23607" xr:uid="{00000000-0005-0000-0000-0000CCB40000}"/>
    <cellStyle name="Nuovo 38 4 7" xfId="2912" xr:uid="{00000000-0005-0000-0000-0000CDB40000}"/>
    <cellStyle name="Nuovo 38 5" xfId="1043" xr:uid="{00000000-0005-0000-0000-0000CEB40000}"/>
    <cellStyle name="Nuovo 38 5 2" xfId="23615" xr:uid="{00000000-0005-0000-0000-0000CFB40000}"/>
    <cellStyle name="Nuovo 38 5 2 2" xfId="45308" xr:uid="{00000000-0005-0000-0000-0000D0B40000}"/>
    <cellStyle name="Nuovo 38 5 3" xfId="23616" xr:uid="{00000000-0005-0000-0000-0000D1B40000}"/>
    <cellStyle name="Nuovo 38 5 4" xfId="23614" xr:uid="{00000000-0005-0000-0000-0000D2B40000}"/>
    <cellStyle name="Nuovo 38 6" xfId="2909" xr:uid="{00000000-0005-0000-0000-0000D3B40000}"/>
    <cellStyle name="Nuovo 38 6 2" xfId="5899" xr:uid="{00000000-0005-0000-0000-0000D4B40000}"/>
    <cellStyle name="Nuovo 38 6 3" xfId="23617" xr:uid="{00000000-0005-0000-0000-0000D5B40000}"/>
    <cellStyle name="Nuovo 38 7" xfId="23592" xr:uid="{00000000-0005-0000-0000-0000D6B40000}"/>
    <cellStyle name="Nuovo 39" xfId="1044" xr:uid="{00000000-0005-0000-0000-0000D7B40000}"/>
    <cellStyle name="Nuovo 39 2" xfId="1045" xr:uid="{00000000-0005-0000-0000-0000D8B40000}"/>
    <cellStyle name="Nuovo 39 2 2" xfId="2914" xr:uid="{00000000-0005-0000-0000-0000D9B40000}"/>
    <cellStyle name="Nuovo 39 2 2 2" xfId="9854" xr:uid="{00000000-0005-0000-0000-0000DAB40000}"/>
    <cellStyle name="Nuovo 39 2 2 3" xfId="23620" xr:uid="{00000000-0005-0000-0000-0000DBB40000}"/>
    <cellStyle name="Nuovo 39 2 3" xfId="9590" xr:uid="{00000000-0005-0000-0000-0000DCB40000}"/>
    <cellStyle name="Nuovo 39 2 3 2" xfId="23621" xr:uid="{00000000-0005-0000-0000-0000DDB40000}"/>
    <cellStyle name="Nuovo 39 2 4" xfId="23622" xr:uid="{00000000-0005-0000-0000-0000DEB40000}"/>
    <cellStyle name="Nuovo 39 2 5" xfId="23619" xr:uid="{00000000-0005-0000-0000-0000DFB40000}"/>
    <cellStyle name="Nuovo 39 3" xfId="1046" xr:uid="{00000000-0005-0000-0000-0000E0B40000}"/>
    <cellStyle name="Nuovo 39 3 2" xfId="1047" xr:uid="{00000000-0005-0000-0000-0000E1B40000}"/>
    <cellStyle name="Nuovo 39 3 2 2" xfId="4699" xr:uid="{00000000-0005-0000-0000-0000E2B40000}"/>
    <cellStyle name="Nuovo 39 3 2 2 2" xfId="23625" xr:uid="{00000000-0005-0000-0000-0000E3B40000}"/>
    <cellStyle name="Nuovo 39 3 2 3" xfId="3869" xr:uid="{00000000-0005-0000-0000-0000E4B40000}"/>
    <cellStyle name="Nuovo 39 3 2 3 2" xfId="10408" xr:uid="{00000000-0005-0000-0000-0000E5B40000}"/>
    <cellStyle name="Nuovo 39 3 2 3 3" xfId="23626" xr:uid="{00000000-0005-0000-0000-0000E6B40000}"/>
    <cellStyle name="Nuovo 39 3 2 4" xfId="23624" xr:uid="{00000000-0005-0000-0000-0000E7B40000}"/>
    <cellStyle name="Nuovo 39 3 3" xfId="2915" xr:uid="{00000000-0005-0000-0000-0000E8B40000}"/>
    <cellStyle name="Nuovo 39 3 3 2" xfId="5365" xr:uid="{00000000-0005-0000-0000-0000E9B40000}"/>
    <cellStyle name="Nuovo 39 3 3 2 2" xfId="23628" xr:uid="{00000000-0005-0000-0000-0000EAB40000}"/>
    <cellStyle name="Nuovo 39 3 3 3" xfId="23629" xr:uid="{00000000-0005-0000-0000-0000EBB40000}"/>
    <cellStyle name="Nuovo 39 3 3 3 2" xfId="45309" xr:uid="{00000000-0005-0000-0000-0000ECB40000}"/>
    <cellStyle name="Nuovo 39 3 3 4" xfId="23627" xr:uid="{00000000-0005-0000-0000-0000EDB40000}"/>
    <cellStyle name="Nuovo 39 3 4" xfId="3360" xr:uid="{00000000-0005-0000-0000-0000EEB40000}"/>
    <cellStyle name="Nuovo 39 3 4 2" xfId="10068" xr:uid="{00000000-0005-0000-0000-0000EFB40000}"/>
    <cellStyle name="Nuovo 39 3 4 3" xfId="23630" xr:uid="{00000000-0005-0000-0000-0000F0B40000}"/>
    <cellStyle name="Nuovo 39 3 5" xfId="7818" xr:uid="{00000000-0005-0000-0000-0000F1B40000}"/>
    <cellStyle name="Nuovo 39 3 5 2" xfId="23631" xr:uid="{00000000-0005-0000-0000-0000F2B40000}"/>
    <cellStyle name="Nuovo 39 3 6" xfId="23632" xr:uid="{00000000-0005-0000-0000-0000F3B40000}"/>
    <cellStyle name="Nuovo 39 3 7" xfId="23623" xr:uid="{00000000-0005-0000-0000-0000F4B40000}"/>
    <cellStyle name="Nuovo 39 3 8" xfId="1996" xr:uid="{00000000-0005-0000-0000-0000F5B40000}"/>
    <cellStyle name="Nuovo 39 4" xfId="1048" xr:uid="{00000000-0005-0000-0000-0000F6B40000}"/>
    <cellStyle name="Nuovo 39 4 2" xfId="5366" xr:uid="{00000000-0005-0000-0000-0000F7B40000}"/>
    <cellStyle name="Nuovo 39 4 2 2" xfId="5367" xr:uid="{00000000-0005-0000-0000-0000F8B40000}"/>
    <cellStyle name="Nuovo 39 4 2 2 2" xfId="23635" xr:uid="{00000000-0005-0000-0000-0000F9B40000}"/>
    <cellStyle name="Nuovo 39 4 2 3" xfId="14191" xr:uid="{00000000-0005-0000-0000-0000FAB40000}"/>
    <cellStyle name="Nuovo 39 4 2 3 2" xfId="23636" xr:uid="{00000000-0005-0000-0000-0000FBB40000}"/>
    <cellStyle name="Nuovo 39 4 2 4" xfId="23634" xr:uid="{00000000-0005-0000-0000-0000FCB40000}"/>
    <cellStyle name="Nuovo 39 4 2 5" xfId="13803" xr:uid="{00000000-0005-0000-0000-0000FDB40000}"/>
    <cellStyle name="Nuovo 39 4 3" xfId="5368" xr:uid="{00000000-0005-0000-0000-0000FEB40000}"/>
    <cellStyle name="Nuovo 39 4 3 2" xfId="23637" xr:uid="{00000000-0005-0000-0000-0000FFB40000}"/>
    <cellStyle name="Nuovo 39 4 4" xfId="23638" xr:uid="{00000000-0005-0000-0000-000000B50000}"/>
    <cellStyle name="Nuovo 39 4 4 2" xfId="45310" xr:uid="{00000000-0005-0000-0000-000001B50000}"/>
    <cellStyle name="Nuovo 39 4 5" xfId="23639" xr:uid="{00000000-0005-0000-0000-000002B50000}"/>
    <cellStyle name="Nuovo 39 4 6" xfId="23633" xr:uid="{00000000-0005-0000-0000-000003B50000}"/>
    <cellStyle name="Nuovo 39 4 7" xfId="2916" xr:uid="{00000000-0005-0000-0000-000004B50000}"/>
    <cellStyle name="Nuovo 39 5" xfId="1049" xr:uid="{00000000-0005-0000-0000-000005B50000}"/>
    <cellStyle name="Nuovo 39 5 2" xfId="23641" xr:uid="{00000000-0005-0000-0000-000006B50000}"/>
    <cellStyle name="Nuovo 39 5 2 2" xfId="45311" xr:uid="{00000000-0005-0000-0000-000007B50000}"/>
    <cellStyle name="Nuovo 39 5 3" xfId="23642" xr:uid="{00000000-0005-0000-0000-000008B50000}"/>
    <cellStyle name="Nuovo 39 5 4" xfId="23640" xr:uid="{00000000-0005-0000-0000-000009B50000}"/>
    <cellStyle name="Nuovo 39 6" xfId="2913" xr:uid="{00000000-0005-0000-0000-00000AB50000}"/>
    <cellStyle name="Nuovo 39 6 2" xfId="5900" xr:uid="{00000000-0005-0000-0000-00000BB50000}"/>
    <cellStyle name="Nuovo 39 6 3" xfId="23643" xr:uid="{00000000-0005-0000-0000-00000CB50000}"/>
    <cellStyle name="Nuovo 39 7" xfId="23618" xr:uid="{00000000-0005-0000-0000-00000DB50000}"/>
    <cellStyle name="Nuovo 4" xfId="1050" xr:uid="{00000000-0005-0000-0000-00000EB50000}"/>
    <cellStyle name="Nuovo 4 2" xfId="1051" xr:uid="{00000000-0005-0000-0000-00000FB50000}"/>
    <cellStyle name="Nuovo 4 2 2" xfId="2918" xr:uid="{00000000-0005-0000-0000-000010B50000}"/>
    <cellStyle name="Nuovo 4 2 2 2" xfId="9855" xr:uid="{00000000-0005-0000-0000-000011B50000}"/>
    <cellStyle name="Nuovo 4 2 2 3" xfId="23646" xr:uid="{00000000-0005-0000-0000-000012B50000}"/>
    <cellStyle name="Nuovo 4 2 3" xfId="9591" xr:uid="{00000000-0005-0000-0000-000013B50000}"/>
    <cellStyle name="Nuovo 4 2 3 2" xfId="23647" xr:uid="{00000000-0005-0000-0000-000014B50000}"/>
    <cellStyle name="Nuovo 4 2 4" xfId="23648" xr:uid="{00000000-0005-0000-0000-000015B50000}"/>
    <cellStyle name="Nuovo 4 2 5" xfId="23645" xr:uid="{00000000-0005-0000-0000-000016B50000}"/>
    <cellStyle name="Nuovo 4 3" xfId="1052" xr:uid="{00000000-0005-0000-0000-000017B50000}"/>
    <cellStyle name="Nuovo 4 3 2" xfId="1053" xr:uid="{00000000-0005-0000-0000-000018B50000}"/>
    <cellStyle name="Nuovo 4 3 2 2" xfId="4700" xr:uid="{00000000-0005-0000-0000-000019B50000}"/>
    <cellStyle name="Nuovo 4 3 2 2 2" xfId="23651" xr:uid="{00000000-0005-0000-0000-00001AB50000}"/>
    <cellStyle name="Nuovo 4 3 2 3" xfId="3870" xr:uid="{00000000-0005-0000-0000-00001BB50000}"/>
    <cellStyle name="Nuovo 4 3 2 3 2" xfId="10409" xr:uid="{00000000-0005-0000-0000-00001CB50000}"/>
    <cellStyle name="Nuovo 4 3 2 3 3" xfId="23652" xr:uid="{00000000-0005-0000-0000-00001DB50000}"/>
    <cellStyle name="Nuovo 4 3 2 4" xfId="23650" xr:uid="{00000000-0005-0000-0000-00001EB50000}"/>
    <cellStyle name="Nuovo 4 3 3" xfId="2919" xr:uid="{00000000-0005-0000-0000-00001FB50000}"/>
    <cellStyle name="Nuovo 4 3 3 2" xfId="5369" xr:uid="{00000000-0005-0000-0000-000020B50000}"/>
    <cellStyle name="Nuovo 4 3 3 2 2" xfId="23654" xr:uid="{00000000-0005-0000-0000-000021B50000}"/>
    <cellStyle name="Nuovo 4 3 3 3" xfId="23655" xr:uid="{00000000-0005-0000-0000-000022B50000}"/>
    <cellStyle name="Nuovo 4 3 3 3 2" xfId="45312" xr:uid="{00000000-0005-0000-0000-000023B50000}"/>
    <cellStyle name="Nuovo 4 3 3 4" xfId="23653" xr:uid="{00000000-0005-0000-0000-000024B50000}"/>
    <cellStyle name="Nuovo 4 3 4" xfId="3361" xr:uid="{00000000-0005-0000-0000-000025B50000}"/>
    <cellStyle name="Nuovo 4 3 4 2" xfId="10069" xr:uid="{00000000-0005-0000-0000-000026B50000}"/>
    <cellStyle name="Nuovo 4 3 4 3" xfId="23656" xr:uid="{00000000-0005-0000-0000-000027B50000}"/>
    <cellStyle name="Nuovo 4 3 5" xfId="7426" xr:uid="{00000000-0005-0000-0000-000028B50000}"/>
    <cellStyle name="Nuovo 4 3 5 2" xfId="23657" xr:uid="{00000000-0005-0000-0000-000029B50000}"/>
    <cellStyle name="Nuovo 4 3 6" xfId="23658" xr:uid="{00000000-0005-0000-0000-00002AB50000}"/>
    <cellStyle name="Nuovo 4 3 7" xfId="23649" xr:uid="{00000000-0005-0000-0000-00002BB50000}"/>
    <cellStyle name="Nuovo 4 3 8" xfId="1997" xr:uid="{00000000-0005-0000-0000-00002CB50000}"/>
    <cellStyle name="Nuovo 4 4" xfId="1054" xr:uid="{00000000-0005-0000-0000-00002DB50000}"/>
    <cellStyle name="Nuovo 4 4 2" xfId="5370" xr:uid="{00000000-0005-0000-0000-00002EB50000}"/>
    <cellStyle name="Nuovo 4 4 2 2" xfId="5371" xr:uid="{00000000-0005-0000-0000-00002FB50000}"/>
    <cellStyle name="Nuovo 4 4 2 2 2" xfId="23661" xr:uid="{00000000-0005-0000-0000-000030B50000}"/>
    <cellStyle name="Nuovo 4 4 2 3" xfId="14192" xr:uid="{00000000-0005-0000-0000-000031B50000}"/>
    <cellStyle name="Nuovo 4 4 2 3 2" xfId="23662" xr:uid="{00000000-0005-0000-0000-000032B50000}"/>
    <cellStyle name="Nuovo 4 4 2 4" xfId="23660" xr:uid="{00000000-0005-0000-0000-000033B50000}"/>
    <cellStyle name="Nuovo 4 4 2 5" xfId="13804" xr:uid="{00000000-0005-0000-0000-000034B50000}"/>
    <cellStyle name="Nuovo 4 4 3" xfId="5372" xr:uid="{00000000-0005-0000-0000-000035B50000}"/>
    <cellStyle name="Nuovo 4 4 3 2" xfId="23663" xr:uid="{00000000-0005-0000-0000-000036B50000}"/>
    <cellStyle name="Nuovo 4 4 4" xfId="23664" xr:uid="{00000000-0005-0000-0000-000037B50000}"/>
    <cellStyle name="Nuovo 4 4 4 2" xfId="45313" xr:uid="{00000000-0005-0000-0000-000038B50000}"/>
    <cellStyle name="Nuovo 4 4 5" xfId="23665" xr:uid="{00000000-0005-0000-0000-000039B50000}"/>
    <cellStyle name="Nuovo 4 4 6" xfId="23659" xr:uid="{00000000-0005-0000-0000-00003AB50000}"/>
    <cellStyle name="Nuovo 4 4 7" xfId="2920" xr:uid="{00000000-0005-0000-0000-00003BB50000}"/>
    <cellStyle name="Nuovo 4 5" xfId="1055" xr:uid="{00000000-0005-0000-0000-00003CB50000}"/>
    <cellStyle name="Nuovo 4 5 2" xfId="23667" xr:uid="{00000000-0005-0000-0000-00003DB50000}"/>
    <cellStyle name="Nuovo 4 5 2 2" xfId="45314" xr:uid="{00000000-0005-0000-0000-00003EB50000}"/>
    <cellStyle name="Nuovo 4 5 3" xfId="23668" xr:uid="{00000000-0005-0000-0000-00003FB50000}"/>
    <cellStyle name="Nuovo 4 5 4" xfId="23666" xr:uid="{00000000-0005-0000-0000-000040B50000}"/>
    <cellStyle name="Nuovo 4 6" xfId="2917" xr:uid="{00000000-0005-0000-0000-000041B50000}"/>
    <cellStyle name="Nuovo 4 6 2" xfId="5901" xr:uid="{00000000-0005-0000-0000-000042B50000}"/>
    <cellStyle name="Nuovo 4 6 3" xfId="23669" xr:uid="{00000000-0005-0000-0000-000043B50000}"/>
    <cellStyle name="Nuovo 4 7" xfId="23644" xr:uid="{00000000-0005-0000-0000-000044B50000}"/>
    <cellStyle name="Nuovo 40" xfId="1056" xr:uid="{00000000-0005-0000-0000-000045B50000}"/>
    <cellStyle name="Nuovo 40 2" xfId="1057" xr:uid="{00000000-0005-0000-0000-000046B50000}"/>
    <cellStyle name="Nuovo 40 2 2" xfId="2922" xr:uid="{00000000-0005-0000-0000-000047B50000}"/>
    <cellStyle name="Nuovo 40 2 2 2" xfId="9856" xr:uid="{00000000-0005-0000-0000-000048B50000}"/>
    <cellStyle name="Nuovo 40 2 2 3" xfId="23672" xr:uid="{00000000-0005-0000-0000-000049B50000}"/>
    <cellStyle name="Nuovo 40 2 3" xfId="9592" xr:uid="{00000000-0005-0000-0000-00004AB50000}"/>
    <cellStyle name="Nuovo 40 2 3 2" xfId="23673" xr:uid="{00000000-0005-0000-0000-00004BB50000}"/>
    <cellStyle name="Nuovo 40 2 4" xfId="23674" xr:uid="{00000000-0005-0000-0000-00004CB50000}"/>
    <cellStyle name="Nuovo 40 2 5" xfId="23671" xr:uid="{00000000-0005-0000-0000-00004DB50000}"/>
    <cellStyle name="Nuovo 40 3" xfId="1058" xr:uid="{00000000-0005-0000-0000-00004EB50000}"/>
    <cellStyle name="Nuovo 40 3 2" xfId="1059" xr:uid="{00000000-0005-0000-0000-00004FB50000}"/>
    <cellStyle name="Nuovo 40 3 2 2" xfId="4701" xr:uid="{00000000-0005-0000-0000-000050B50000}"/>
    <cellStyle name="Nuovo 40 3 2 2 2" xfId="23677" xr:uid="{00000000-0005-0000-0000-000051B50000}"/>
    <cellStyle name="Nuovo 40 3 2 3" xfId="3871" xr:uid="{00000000-0005-0000-0000-000052B50000}"/>
    <cellStyle name="Nuovo 40 3 2 3 2" xfId="10410" xr:uid="{00000000-0005-0000-0000-000053B50000}"/>
    <cellStyle name="Nuovo 40 3 2 3 3" xfId="23678" xr:uid="{00000000-0005-0000-0000-000054B50000}"/>
    <cellStyle name="Nuovo 40 3 2 4" xfId="23676" xr:uid="{00000000-0005-0000-0000-000055B50000}"/>
    <cellStyle name="Nuovo 40 3 3" xfId="2923" xr:uid="{00000000-0005-0000-0000-000056B50000}"/>
    <cellStyle name="Nuovo 40 3 3 2" xfId="5373" xr:uid="{00000000-0005-0000-0000-000057B50000}"/>
    <cellStyle name="Nuovo 40 3 3 2 2" xfId="23680" xr:uid="{00000000-0005-0000-0000-000058B50000}"/>
    <cellStyle name="Nuovo 40 3 3 3" xfId="23681" xr:uid="{00000000-0005-0000-0000-000059B50000}"/>
    <cellStyle name="Nuovo 40 3 3 3 2" xfId="45315" xr:uid="{00000000-0005-0000-0000-00005AB50000}"/>
    <cellStyle name="Nuovo 40 3 3 4" xfId="23679" xr:uid="{00000000-0005-0000-0000-00005BB50000}"/>
    <cellStyle name="Nuovo 40 3 4" xfId="3362" xr:uid="{00000000-0005-0000-0000-00005CB50000}"/>
    <cellStyle name="Nuovo 40 3 4 2" xfId="10070" xr:uid="{00000000-0005-0000-0000-00005DB50000}"/>
    <cellStyle name="Nuovo 40 3 4 3" xfId="23682" xr:uid="{00000000-0005-0000-0000-00005EB50000}"/>
    <cellStyle name="Nuovo 40 3 5" xfId="7807" xr:uid="{00000000-0005-0000-0000-00005FB50000}"/>
    <cellStyle name="Nuovo 40 3 5 2" xfId="23683" xr:uid="{00000000-0005-0000-0000-000060B50000}"/>
    <cellStyle name="Nuovo 40 3 6" xfId="23684" xr:uid="{00000000-0005-0000-0000-000061B50000}"/>
    <cellStyle name="Nuovo 40 3 7" xfId="23675" xr:uid="{00000000-0005-0000-0000-000062B50000}"/>
    <cellStyle name="Nuovo 40 3 8" xfId="1998" xr:uid="{00000000-0005-0000-0000-000063B50000}"/>
    <cellStyle name="Nuovo 40 4" xfId="1060" xr:uid="{00000000-0005-0000-0000-000064B50000}"/>
    <cellStyle name="Nuovo 40 4 2" xfId="5374" xr:uid="{00000000-0005-0000-0000-000065B50000}"/>
    <cellStyle name="Nuovo 40 4 2 2" xfId="5375" xr:uid="{00000000-0005-0000-0000-000066B50000}"/>
    <cellStyle name="Nuovo 40 4 2 2 2" xfId="23687" xr:uid="{00000000-0005-0000-0000-000067B50000}"/>
    <cellStyle name="Nuovo 40 4 2 3" xfId="14193" xr:uid="{00000000-0005-0000-0000-000068B50000}"/>
    <cellStyle name="Nuovo 40 4 2 3 2" xfId="23688" xr:uid="{00000000-0005-0000-0000-000069B50000}"/>
    <cellStyle name="Nuovo 40 4 2 4" xfId="23686" xr:uid="{00000000-0005-0000-0000-00006AB50000}"/>
    <cellStyle name="Nuovo 40 4 2 5" xfId="13805" xr:uid="{00000000-0005-0000-0000-00006BB50000}"/>
    <cellStyle name="Nuovo 40 4 3" xfId="5376" xr:uid="{00000000-0005-0000-0000-00006CB50000}"/>
    <cellStyle name="Nuovo 40 4 3 2" xfId="23689" xr:uid="{00000000-0005-0000-0000-00006DB50000}"/>
    <cellStyle name="Nuovo 40 4 4" xfId="23690" xr:uid="{00000000-0005-0000-0000-00006EB50000}"/>
    <cellStyle name="Nuovo 40 4 4 2" xfId="45316" xr:uid="{00000000-0005-0000-0000-00006FB50000}"/>
    <cellStyle name="Nuovo 40 4 5" xfId="23691" xr:uid="{00000000-0005-0000-0000-000070B50000}"/>
    <cellStyle name="Nuovo 40 4 6" xfId="23685" xr:uid="{00000000-0005-0000-0000-000071B50000}"/>
    <cellStyle name="Nuovo 40 4 7" xfId="2924" xr:uid="{00000000-0005-0000-0000-000072B50000}"/>
    <cellStyle name="Nuovo 40 5" xfId="1061" xr:uid="{00000000-0005-0000-0000-000073B50000}"/>
    <cellStyle name="Nuovo 40 5 2" xfId="23693" xr:uid="{00000000-0005-0000-0000-000074B50000}"/>
    <cellStyle name="Nuovo 40 5 2 2" xfId="45317" xr:uid="{00000000-0005-0000-0000-000075B50000}"/>
    <cellStyle name="Nuovo 40 5 3" xfId="23694" xr:uid="{00000000-0005-0000-0000-000076B50000}"/>
    <cellStyle name="Nuovo 40 5 4" xfId="23692" xr:uid="{00000000-0005-0000-0000-000077B50000}"/>
    <cellStyle name="Nuovo 40 6" xfId="2921" xr:uid="{00000000-0005-0000-0000-000078B50000}"/>
    <cellStyle name="Nuovo 40 6 2" xfId="5902" xr:uid="{00000000-0005-0000-0000-000079B50000}"/>
    <cellStyle name="Nuovo 40 6 3" xfId="23695" xr:uid="{00000000-0005-0000-0000-00007AB50000}"/>
    <cellStyle name="Nuovo 40 7" xfId="23670" xr:uid="{00000000-0005-0000-0000-00007BB50000}"/>
    <cellStyle name="Nuovo 41" xfId="1062" xr:uid="{00000000-0005-0000-0000-00007CB50000}"/>
    <cellStyle name="Nuovo 41 2" xfId="1063" xr:uid="{00000000-0005-0000-0000-00007DB50000}"/>
    <cellStyle name="Nuovo 41 2 2" xfId="2926" xr:uid="{00000000-0005-0000-0000-00007EB50000}"/>
    <cellStyle name="Nuovo 41 2 2 2" xfId="9857" xr:uid="{00000000-0005-0000-0000-00007FB50000}"/>
    <cellStyle name="Nuovo 41 2 2 3" xfId="23698" xr:uid="{00000000-0005-0000-0000-000080B50000}"/>
    <cellStyle name="Nuovo 41 2 3" xfId="9593" xr:uid="{00000000-0005-0000-0000-000081B50000}"/>
    <cellStyle name="Nuovo 41 2 3 2" xfId="23699" xr:uid="{00000000-0005-0000-0000-000082B50000}"/>
    <cellStyle name="Nuovo 41 2 4" xfId="23700" xr:uid="{00000000-0005-0000-0000-000083B50000}"/>
    <cellStyle name="Nuovo 41 2 5" xfId="23697" xr:uid="{00000000-0005-0000-0000-000084B50000}"/>
    <cellStyle name="Nuovo 41 3" xfId="1064" xr:uid="{00000000-0005-0000-0000-000085B50000}"/>
    <cellStyle name="Nuovo 41 3 2" xfId="1065" xr:uid="{00000000-0005-0000-0000-000086B50000}"/>
    <cellStyle name="Nuovo 41 3 2 2" xfId="4702" xr:uid="{00000000-0005-0000-0000-000087B50000}"/>
    <cellStyle name="Nuovo 41 3 2 2 2" xfId="23703" xr:uid="{00000000-0005-0000-0000-000088B50000}"/>
    <cellStyle name="Nuovo 41 3 2 3" xfId="3872" xr:uid="{00000000-0005-0000-0000-000089B50000}"/>
    <cellStyle name="Nuovo 41 3 2 3 2" xfId="10411" xr:uid="{00000000-0005-0000-0000-00008AB50000}"/>
    <cellStyle name="Nuovo 41 3 2 3 3" xfId="23704" xr:uid="{00000000-0005-0000-0000-00008BB50000}"/>
    <cellStyle name="Nuovo 41 3 2 4" xfId="23702" xr:uid="{00000000-0005-0000-0000-00008CB50000}"/>
    <cellStyle name="Nuovo 41 3 3" xfId="2927" xr:uid="{00000000-0005-0000-0000-00008DB50000}"/>
    <cellStyle name="Nuovo 41 3 3 2" xfId="5377" xr:uid="{00000000-0005-0000-0000-00008EB50000}"/>
    <cellStyle name="Nuovo 41 3 3 2 2" xfId="23706" xr:uid="{00000000-0005-0000-0000-00008FB50000}"/>
    <cellStyle name="Nuovo 41 3 3 3" xfId="23707" xr:uid="{00000000-0005-0000-0000-000090B50000}"/>
    <cellStyle name="Nuovo 41 3 3 3 2" xfId="45318" xr:uid="{00000000-0005-0000-0000-000091B50000}"/>
    <cellStyle name="Nuovo 41 3 3 4" xfId="23705" xr:uid="{00000000-0005-0000-0000-000092B50000}"/>
    <cellStyle name="Nuovo 41 3 4" xfId="3363" xr:uid="{00000000-0005-0000-0000-000093B50000}"/>
    <cellStyle name="Nuovo 41 3 4 2" xfId="10071" xr:uid="{00000000-0005-0000-0000-000094B50000}"/>
    <cellStyle name="Nuovo 41 3 4 3" xfId="23708" xr:uid="{00000000-0005-0000-0000-000095B50000}"/>
    <cellStyle name="Nuovo 41 3 5" xfId="8563" xr:uid="{00000000-0005-0000-0000-000096B50000}"/>
    <cellStyle name="Nuovo 41 3 5 2" xfId="23709" xr:uid="{00000000-0005-0000-0000-000097B50000}"/>
    <cellStyle name="Nuovo 41 3 6" xfId="23710" xr:uid="{00000000-0005-0000-0000-000098B50000}"/>
    <cellStyle name="Nuovo 41 3 7" xfId="23701" xr:uid="{00000000-0005-0000-0000-000099B50000}"/>
    <cellStyle name="Nuovo 41 3 8" xfId="1999" xr:uid="{00000000-0005-0000-0000-00009AB50000}"/>
    <cellStyle name="Nuovo 41 4" xfId="1066" xr:uid="{00000000-0005-0000-0000-00009BB50000}"/>
    <cellStyle name="Nuovo 41 4 2" xfId="5378" xr:uid="{00000000-0005-0000-0000-00009CB50000}"/>
    <cellStyle name="Nuovo 41 4 2 2" xfId="5379" xr:uid="{00000000-0005-0000-0000-00009DB50000}"/>
    <cellStyle name="Nuovo 41 4 2 2 2" xfId="23713" xr:uid="{00000000-0005-0000-0000-00009EB50000}"/>
    <cellStyle name="Nuovo 41 4 2 3" xfId="14194" xr:uid="{00000000-0005-0000-0000-00009FB50000}"/>
    <cellStyle name="Nuovo 41 4 2 3 2" xfId="23714" xr:uid="{00000000-0005-0000-0000-0000A0B50000}"/>
    <cellStyle name="Nuovo 41 4 2 4" xfId="23712" xr:uid="{00000000-0005-0000-0000-0000A1B50000}"/>
    <cellStyle name="Nuovo 41 4 2 5" xfId="13806" xr:uid="{00000000-0005-0000-0000-0000A2B50000}"/>
    <cellStyle name="Nuovo 41 4 3" xfId="5380" xr:uid="{00000000-0005-0000-0000-0000A3B50000}"/>
    <cellStyle name="Nuovo 41 4 3 2" xfId="23715" xr:uid="{00000000-0005-0000-0000-0000A4B50000}"/>
    <cellStyle name="Nuovo 41 4 4" xfId="23716" xr:uid="{00000000-0005-0000-0000-0000A5B50000}"/>
    <cellStyle name="Nuovo 41 4 4 2" xfId="45319" xr:uid="{00000000-0005-0000-0000-0000A6B50000}"/>
    <cellStyle name="Nuovo 41 4 5" xfId="23717" xr:uid="{00000000-0005-0000-0000-0000A7B50000}"/>
    <cellStyle name="Nuovo 41 4 6" xfId="23711" xr:uid="{00000000-0005-0000-0000-0000A8B50000}"/>
    <cellStyle name="Nuovo 41 4 7" xfId="2928" xr:uid="{00000000-0005-0000-0000-0000A9B50000}"/>
    <cellStyle name="Nuovo 41 5" xfId="1067" xr:uid="{00000000-0005-0000-0000-0000AAB50000}"/>
    <cellStyle name="Nuovo 41 5 2" xfId="23719" xr:uid="{00000000-0005-0000-0000-0000ABB50000}"/>
    <cellStyle name="Nuovo 41 5 2 2" xfId="45320" xr:uid="{00000000-0005-0000-0000-0000ACB50000}"/>
    <cellStyle name="Nuovo 41 5 3" xfId="23720" xr:uid="{00000000-0005-0000-0000-0000ADB50000}"/>
    <cellStyle name="Nuovo 41 5 4" xfId="23718" xr:uid="{00000000-0005-0000-0000-0000AEB50000}"/>
    <cellStyle name="Nuovo 41 6" xfId="2925" xr:uid="{00000000-0005-0000-0000-0000AFB50000}"/>
    <cellStyle name="Nuovo 41 6 2" xfId="5903" xr:uid="{00000000-0005-0000-0000-0000B0B50000}"/>
    <cellStyle name="Nuovo 41 6 3" xfId="23721" xr:uid="{00000000-0005-0000-0000-0000B1B50000}"/>
    <cellStyle name="Nuovo 41 7" xfId="23696" xr:uid="{00000000-0005-0000-0000-0000B2B50000}"/>
    <cellStyle name="Nuovo 42" xfId="1068" xr:uid="{00000000-0005-0000-0000-0000B3B50000}"/>
    <cellStyle name="Nuovo 42 2" xfId="1069" xr:uid="{00000000-0005-0000-0000-0000B4B50000}"/>
    <cellStyle name="Nuovo 42 2 2" xfId="2930" xr:uid="{00000000-0005-0000-0000-0000B5B50000}"/>
    <cellStyle name="Nuovo 42 2 2 2" xfId="9858" xr:uid="{00000000-0005-0000-0000-0000B6B50000}"/>
    <cellStyle name="Nuovo 42 2 2 3" xfId="23724" xr:uid="{00000000-0005-0000-0000-0000B7B50000}"/>
    <cellStyle name="Nuovo 42 2 3" xfId="9594" xr:uid="{00000000-0005-0000-0000-0000B8B50000}"/>
    <cellStyle name="Nuovo 42 2 3 2" xfId="23725" xr:uid="{00000000-0005-0000-0000-0000B9B50000}"/>
    <cellStyle name="Nuovo 42 2 4" xfId="23726" xr:uid="{00000000-0005-0000-0000-0000BAB50000}"/>
    <cellStyle name="Nuovo 42 2 5" xfId="23723" xr:uid="{00000000-0005-0000-0000-0000BBB50000}"/>
    <cellStyle name="Nuovo 42 3" xfId="1070" xr:uid="{00000000-0005-0000-0000-0000BCB50000}"/>
    <cellStyle name="Nuovo 42 3 2" xfId="1071" xr:uid="{00000000-0005-0000-0000-0000BDB50000}"/>
    <cellStyle name="Nuovo 42 3 2 2" xfId="4703" xr:uid="{00000000-0005-0000-0000-0000BEB50000}"/>
    <cellStyle name="Nuovo 42 3 2 2 2" xfId="23729" xr:uid="{00000000-0005-0000-0000-0000BFB50000}"/>
    <cellStyle name="Nuovo 42 3 2 3" xfId="3873" xr:uid="{00000000-0005-0000-0000-0000C0B50000}"/>
    <cellStyle name="Nuovo 42 3 2 3 2" xfId="10412" xr:uid="{00000000-0005-0000-0000-0000C1B50000}"/>
    <cellStyle name="Nuovo 42 3 2 3 3" xfId="23730" xr:uid="{00000000-0005-0000-0000-0000C2B50000}"/>
    <cellStyle name="Nuovo 42 3 2 4" xfId="23728" xr:uid="{00000000-0005-0000-0000-0000C3B50000}"/>
    <cellStyle name="Nuovo 42 3 3" xfId="2931" xr:uid="{00000000-0005-0000-0000-0000C4B50000}"/>
    <cellStyle name="Nuovo 42 3 3 2" xfId="5381" xr:uid="{00000000-0005-0000-0000-0000C5B50000}"/>
    <cellStyle name="Nuovo 42 3 3 2 2" xfId="23732" xr:uid="{00000000-0005-0000-0000-0000C6B50000}"/>
    <cellStyle name="Nuovo 42 3 3 3" xfId="23733" xr:uid="{00000000-0005-0000-0000-0000C7B50000}"/>
    <cellStyle name="Nuovo 42 3 3 3 2" xfId="45321" xr:uid="{00000000-0005-0000-0000-0000C8B50000}"/>
    <cellStyle name="Nuovo 42 3 3 4" xfId="23731" xr:uid="{00000000-0005-0000-0000-0000C9B50000}"/>
    <cellStyle name="Nuovo 42 3 4" xfId="3364" xr:uid="{00000000-0005-0000-0000-0000CAB50000}"/>
    <cellStyle name="Nuovo 42 3 4 2" xfId="10072" xr:uid="{00000000-0005-0000-0000-0000CBB50000}"/>
    <cellStyle name="Nuovo 42 3 4 3" xfId="23734" xr:uid="{00000000-0005-0000-0000-0000CCB50000}"/>
    <cellStyle name="Nuovo 42 3 5" xfId="8599" xr:uid="{00000000-0005-0000-0000-0000CDB50000}"/>
    <cellStyle name="Nuovo 42 3 5 2" xfId="23735" xr:uid="{00000000-0005-0000-0000-0000CEB50000}"/>
    <cellStyle name="Nuovo 42 3 6" xfId="23736" xr:uid="{00000000-0005-0000-0000-0000CFB50000}"/>
    <cellStyle name="Nuovo 42 3 7" xfId="23727" xr:uid="{00000000-0005-0000-0000-0000D0B50000}"/>
    <cellStyle name="Nuovo 42 3 8" xfId="2000" xr:uid="{00000000-0005-0000-0000-0000D1B50000}"/>
    <cellStyle name="Nuovo 42 4" xfId="1072" xr:uid="{00000000-0005-0000-0000-0000D2B50000}"/>
    <cellStyle name="Nuovo 42 4 2" xfId="5382" xr:uid="{00000000-0005-0000-0000-0000D3B50000}"/>
    <cellStyle name="Nuovo 42 4 2 2" xfId="5383" xr:uid="{00000000-0005-0000-0000-0000D4B50000}"/>
    <cellStyle name="Nuovo 42 4 2 2 2" xfId="23739" xr:uid="{00000000-0005-0000-0000-0000D5B50000}"/>
    <cellStyle name="Nuovo 42 4 2 3" xfId="14195" xr:uid="{00000000-0005-0000-0000-0000D6B50000}"/>
    <cellStyle name="Nuovo 42 4 2 3 2" xfId="23740" xr:uid="{00000000-0005-0000-0000-0000D7B50000}"/>
    <cellStyle name="Nuovo 42 4 2 4" xfId="23738" xr:uid="{00000000-0005-0000-0000-0000D8B50000}"/>
    <cellStyle name="Nuovo 42 4 2 5" xfId="13807" xr:uid="{00000000-0005-0000-0000-0000D9B50000}"/>
    <cellStyle name="Nuovo 42 4 3" xfId="5384" xr:uid="{00000000-0005-0000-0000-0000DAB50000}"/>
    <cellStyle name="Nuovo 42 4 3 2" xfId="23741" xr:uid="{00000000-0005-0000-0000-0000DBB50000}"/>
    <cellStyle name="Nuovo 42 4 4" xfId="23742" xr:uid="{00000000-0005-0000-0000-0000DCB50000}"/>
    <cellStyle name="Nuovo 42 4 4 2" xfId="45322" xr:uid="{00000000-0005-0000-0000-0000DDB50000}"/>
    <cellStyle name="Nuovo 42 4 5" xfId="23743" xr:uid="{00000000-0005-0000-0000-0000DEB50000}"/>
    <cellStyle name="Nuovo 42 4 6" xfId="23737" xr:uid="{00000000-0005-0000-0000-0000DFB50000}"/>
    <cellStyle name="Nuovo 42 4 7" xfId="2932" xr:uid="{00000000-0005-0000-0000-0000E0B50000}"/>
    <cellStyle name="Nuovo 42 5" xfId="1073" xr:uid="{00000000-0005-0000-0000-0000E1B50000}"/>
    <cellStyle name="Nuovo 42 5 2" xfId="23745" xr:uid="{00000000-0005-0000-0000-0000E2B50000}"/>
    <cellStyle name="Nuovo 42 5 2 2" xfId="45323" xr:uid="{00000000-0005-0000-0000-0000E3B50000}"/>
    <cellStyle name="Nuovo 42 5 3" xfId="23746" xr:uid="{00000000-0005-0000-0000-0000E4B50000}"/>
    <cellStyle name="Nuovo 42 5 4" xfId="23744" xr:uid="{00000000-0005-0000-0000-0000E5B50000}"/>
    <cellStyle name="Nuovo 42 6" xfId="2929" xr:uid="{00000000-0005-0000-0000-0000E6B50000}"/>
    <cellStyle name="Nuovo 42 6 2" xfId="5904" xr:uid="{00000000-0005-0000-0000-0000E7B50000}"/>
    <cellStyle name="Nuovo 42 6 3" xfId="23747" xr:uid="{00000000-0005-0000-0000-0000E8B50000}"/>
    <cellStyle name="Nuovo 42 7" xfId="23722" xr:uid="{00000000-0005-0000-0000-0000E9B50000}"/>
    <cellStyle name="Nuovo 43" xfId="1074" xr:uid="{00000000-0005-0000-0000-0000EAB50000}"/>
    <cellStyle name="Nuovo 43 2" xfId="1075" xr:uid="{00000000-0005-0000-0000-0000EBB50000}"/>
    <cellStyle name="Nuovo 43 2 2" xfId="2934" xr:uid="{00000000-0005-0000-0000-0000ECB50000}"/>
    <cellStyle name="Nuovo 43 2 2 2" xfId="9859" xr:uid="{00000000-0005-0000-0000-0000EDB50000}"/>
    <cellStyle name="Nuovo 43 2 2 3" xfId="23750" xr:uid="{00000000-0005-0000-0000-0000EEB50000}"/>
    <cellStyle name="Nuovo 43 2 3" xfId="9595" xr:uid="{00000000-0005-0000-0000-0000EFB50000}"/>
    <cellStyle name="Nuovo 43 2 3 2" xfId="23751" xr:uid="{00000000-0005-0000-0000-0000F0B50000}"/>
    <cellStyle name="Nuovo 43 2 4" xfId="23752" xr:uid="{00000000-0005-0000-0000-0000F1B50000}"/>
    <cellStyle name="Nuovo 43 2 5" xfId="23749" xr:uid="{00000000-0005-0000-0000-0000F2B50000}"/>
    <cellStyle name="Nuovo 43 3" xfId="1076" xr:uid="{00000000-0005-0000-0000-0000F3B50000}"/>
    <cellStyle name="Nuovo 43 3 2" xfId="1077" xr:uid="{00000000-0005-0000-0000-0000F4B50000}"/>
    <cellStyle name="Nuovo 43 3 2 2" xfId="4704" xr:uid="{00000000-0005-0000-0000-0000F5B50000}"/>
    <cellStyle name="Nuovo 43 3 2 2 2" xfId="23755" xr:uid="{00000000-0005-0000-0000-0000F6B50000}"/>
    <cellStyle name="Nuovo 43 3 2 3" xfId="3874" xr:uid="{00000000-0005-0000-0000-0000F7B50000}"/>
    <cellStyle name="Nuovo 43 3 2 3 2" xfId="10413" xr:uid="{00000000-0005-0000-0000-0000F8B50000}"/>
    <cellStyle name="Nuovo 43 3 2 3 3" xfId="23756" xr:uid="{00000000-0005-0000-0000-0000F9B50000}"/>
    <cellStyle name="Nuovo 43 3 2 4" xfId="23754" xr:uid="{00000000-0005-0000-0000-0000FAB50000}"/>
    <cellStyle name="Nuovo 43 3 3" xfId="2935" xr:uid="{00000000-0005-0000-0000-0000FBB50000}"/>
    <cellStyle name="Nuovo 43 3 3 2" xfId="5385" xr:uid="{00000000-0005-0000-0000-0000FCB50000}"/>
    <cellStyle name="Nuovo 43 3 3 2 2" xfId="23758" xr:uid="{00000000-0005-0000-0000-0000FDB50000}"/>
    <cellStyle name="Nuovo 43 3 3 3" xfId="23759" xr:uid="{00000000-0005-0000-0000-0000FEB50000}"/>
    <cellStyle name="Nuovo 43 3 3 3 2" xfId="45324" xr:uid="{00000000-0005-0000-0000-0000FFB50000}"/>
    <cellStyle name="Nuovo 43 3 3 4" xfId="23757" xr:uid="{00000000-0005-0000-0000-000000B60000}"/>
    <cellStyle name="Nuovo 43 3 4" xfId="3365" xr:uid="{00000000-0005-0000-0000-000001B60000}"/>
    <cellStyle name="Nuovo 43 3 4 2" xfId="10073" xr:uid="{00000000-0005-0000-0000-000002B60000}"/>
    <cellStyle name="Nuovo 43 3 4 3" xfId="23760" xr:uid="{00000000-0005-0000-0000-000003B60000}"/>
    <cellStyle name="Nuovo 43 3 5" xfId="7402" xr:uid="{00000000-0005-0000-0000-000004B60000}"/>
    <cellStyle name="Nuovo 43 3 5 2" xfId="23761" xr:uid="{00000000-0005-0000-0000-000005B60000}"/>
    <cellStyle name="Nuovo 43 3 6" xfId="23762" xr:uid="{00000000-0005-0000-0000-000006B60000}"/>
    <cellStyle name="Nuovo 43 3 7" xfId="23753" xr:uid="{00000000-0005-0000-0000-000007B60000}"/>
    <cellStyle name="Nuovo 43 3 8" xfId="2001" xr:uid="{00000000-0005-0000-0000-000008B60000}"/>
    <cellStyle name="Nuovo 43 4" xfId="1078" xr:uid="{00000000-0005-0000-0000-000009B60000}"/>
    <cellStyle name="Nuovo 43 4 2" xfId="5386" xr:uid="{00000000-0005-0000-0000-00000AB60000}"/>
    <cellStyle name="Nuovo 43 4 2 2" xfId="5387" xr:uid="{00000000-0005-0000-0000-00000BB60000}"/>
    <cellStyle name="Nuovo 43 4 2 2 2" xfId="23765" xr:uid="{00000000-0005-0000-0000-00000CB60000}"/>
    <cellStyle name="Nuovo 43 4 2 3" xfId="14196" xr:uid="{00000000-0005-0000-0000-00000DB60000}"/>
    <cellStyle name="Nuovo 43 4 2 3 2" xfId="23766" xr:uid="{00000000-0005-0000-0000-00000EB60000}"/>
    <cellStyle name="Nuovo 43 4 2 4" xfId="23764" xr:uid="{00000000-0005-0000-0000-00000FB60000}"/>
    <cellStyle name="Nuovo 43 4 2 5" xfId="13808" xr:uid="{00000000-0005-0000-0000-000010B60000}"/>
    <cellStyle name="Nuovo 43 4 3" xfId="5388" xr:uid="{00000000-0005-0000-0000-000011B60000}"/>
    <cellStyle name="Nuovo 43 4 3 2" xfId="23767" xr:uid="{00000000-0005-0000-0000-000012B60000}"/>
    <cellStyle name="Nuovo 43 4 4" xfId="23768" xr:uid="{00000000-0005-0000-0000-000013B60000}"/>
    <cellStyle name="Nuovo 43 4 4 2" xfId="45325" xr:uid="{00000000-0005-0000-0000-000014B60000}"/>
    <cellStyle name="Nuovo 43 4 5" xfId="23769" xr:uid="{00000000-0005-0000-0000-000015B60000}"/>
    <cellStyle name="Nuovo 43 4 6" xfId="23763" xr:uid="{00000000-0005-0000-0000-000016B60000}"/>
    <cellStyle name="Nuovo 43 4 7" xfId="2936" xr:uid="{00000000-0005-0000-0000-000017B60000}"/>
    <cellStyle name="Nuovo 43 5" xfId="1079" xr:uid="{00000000-0005-0000-0000-000018B60000}"/>
    <cellStyle name="Nuovo 43 5 2" xfId="23771" xr:uid="{00000000-0005-0000-0000-000019B60000}"/>
    <cellStyle name="Nuovo 43 5 2 2" xfId="45326" xr:uid="{00000000-0005-0000-0000-00001AB60000}"/>
    <cellStyle name="Nuovo 43 5 3" xfId="23772" xr:uid="{00000000-0005-0000-0000-00001BB60000}"/>
    <cellStyle name="Nuovo 43 5 4" xfId="23770" xr:uid="{00000000-0005-0000-0000-00001CB60000}"/>
    <cellStyle name="Nuovo 43 6" xfId="2933" xr:uid="{00000000-0005-0000-0000-00001DB60000}"/>
    <cellStyle name="Nuovo 43 6 2" xfId="5905" xr:uid="{00000000-0005-0000-0000-00001EB60000}"/>
    <cellStyle name="Nuovo 43 6 3" xfId="23773" xr:uid="{00000000-0005-0000-0000-00001FB60000}"/>
    <cellStyle name="Nuovo 43 7" xfId="23748" xr:uid="{00000000-0005-0000-0000-000020B60000}"/>
    <cellStyle name="Nuovo 44" xfId="1080" xr:uid="{00000000-0005-0000-0000-000021B60000}"/>
    <cellStyle name="Nuovo 44 2" xfId="1081" xr:uid="{00000000-0005-0000-0000-000022B60000}"/>
    <cellStyle name="Nuovo 44 2 2" xfId="2938" xr:uid="{00000000-0005-0000-0000-000023B60000}"/>
    <cellStyle name="Nuovo 44 2 2 2" xfId="9860" xr:uid="{00000000-0005-0000-0000-000024B60000}"/>
    <cellStyle name="Nuovo 44 2 2 3" xfId="23776" xr:uid="{00000000-0005-0000-0000-000025B60000}"/>
    <cellStyle name="Nuovo 44 2 3" xfId="9596" xr:uid="{00000000-0005-0000-0000-000026B60000}"/>
    <cellStyle name="Nuovo 44 2 3 2" xfId="23777" xr:uid="{00000000-0005-0000-0000-000027B60000}"/>
    <cellStyle name="Nuovo 44 2 4" xfId="23778" xr:uid="{00000000-0005-0000-0000-000028B60000}"/>
    <cellStyle name="Nuovo 44 2 5" xfId="23775" xr:uid="{00000000-0005-0000-0000-000029B60000}"/>
    <cellStyle name="Nuovo 44 3" xfId="1082" xr:uid="{00000000-0005-0000-0000-00002AB60000}"/>
    <cellStyle name="Nuovo 44 3 2" xfId="1083" xr:uid="{00000000-0005-0000-0000-00002BB60000}"/>
    <cellStyle name="Nuovo 44 3 2 2" xfId="4705" xr:uid="{00000000-0005-0000-0000-00002CB60000}"/>
    <cellStyle name="Nuovo 44 3 2 2 2" xfId="23781" xr:uid="{00000000-0005-0000-0000-00002DB60000}"/>
    <cellStyle name="Nuovo 44 3 2 3" xfId="3875" xr:uid="{00000000-0005-0000-0000-00002EB60000}"/>
    <cellStyle name="Nuovo 44 3 2 3 2" xfId="10414" xr:uid="{00000000-0005-0000-0000-00002FB60000}"/>
    <cellStyle name="Nuovo 44 3 2 3 3" xfId="23782" xr:uid="{00000000-0005-0000-0000-000030B60000}"/>
    <cellStyle name="Nuovo 44 3 2 4" xfId="23780" xr:uid="{00000000-0005-0000-0000-000031B60000}"/>
    <cellStyle name="Nuovo 44 3 3" xfId="2939" xr:uid="{00000000-0005-0000-0000-000032B60000}"/>
    <cellStyle name="Nuovo 44 3 3 2" xfId="5389" xr:uid="{00000000-0005-0000-0000-000033B60000}"/>
    <cellStyle name="Nuovo 44 3 3 2 2" xfId="23784" xr:uid="{00000000-0005-0000-0000-000034B60000}"/>
    <cellStyle name="Nuovo 44 3 3 3" xfId="23785" xr:uid="{00000000-0005-0000-0000-000035B60000}"/>
    <cellStyle name="Nuovo 44 3 3 3 2" xfId="45327" xr:uid="{00000000-0005-0000-0000-000036B60000}"/>
    <cellStyle name="Nuovo 44 3 3 4" xfId="23783" xr:uid="{00000000-0005-0000-0000-000037B60000}"/>
    <cellStyle name="Nuovo 44 3 4" xfId="3366" xr:uid="{00000000-0005-0000-0000-000038B60000}"/>
    <cellStyle name="Nuovo 44 3 4 2" xfId="10074" xr:uid="{00000000-0005-0000-0000-000039B60000}"/>
    <cellStyle name="Nuovo 44 3 4 3" xfId="23786" xr:uid="{00000000-0005-0000-0000-00003AB60000}"/>
    <cellStyle name="Nuovo 44 3 5" xfId="7511" xr:uid="{00000000-0005-0000-0000-00003BB60000}"/>
    <cellStyle name="Nuovo 44 3 5 2" xfId="23787" xr:uid="{00000000-0005-0000-0000-00003CB60000}"/>
    <cellStyle name="Nuovo 44 3 6" xfId="23788" xr:uid="{00000000-0005-0000-0000-00003DB60000}"/>
    <cellStyle name="Nuovo 44 3 7" xfId="23779" xr:uid="{00000000-0005-0000-0000-00003EB60000}"/>
    <cellStyle name="Nuovo 44 3 8" xfId="2002" xr:uid="{00000000-0005-0000-0000-00003FB60000}"/>
    <cellStyle name="Nuovo 44 4" xfId="1084" xr:uid="{00000000-0005-0000-0000-000040B60000}"/>
    <cellStyle name="Nuovo 44 4 2" xfId="5390" xr:uid="{00000000-0005-0000-0000-000041B60000}"/>
    <cellStyle name="Nuovo 44 4 2 2" xfId="5391" xr:uid="{00000000-0005-0000-0000-000042B60000}"/>
    <cellStyle name="Nuovo 44 4 2 2 2" xfId="23791" xr:uid="{00000000-0005-0000-0000-000043B60000}"/>
    <cellStyle name="Nuovo 44 4 2 3" xfId="14197" xr:uid="{00000000-0005-0000-0000-000044B60000}"/>
    <cellStyle name="Nuovo 44 4 2 3 2" xfId="23792" xr:uid="{00000000-0005-0000-0000-000045B60000}"/>
    <cellStyle name="Nuovo 44 4 2 4" xfId="23790" xr:uid="{00000000-0005-0000-0000-000046B60000}"/>
    <cellStyle name="Nuovo 44 4 2 5" xfId="13809" xr:uid="{00000000-0005-0000-0000-000047B60000}"/>
    <cellStyle name="Nuovo 44 4 3" xfId="5392" xr:uid="{00000000-0005-0000-0000-000048B60000}"/>
    <cellStyle name="Nuovo 44 4 3 2" xfId="23793" xr:uid="{00000000-0005-0000-0000-000049B60000}"/>
    <cellStyle name="Nuovo 44 4 4" xfId="23794" xr:uid="{00000000-0005-0000-0000-00004AB60000}"/>
    <cellStyle name="Nuovo 44 4 4 2" xfId="45328" xr:uid="{00000000-0005-0000-0000-00004BB60000}"/>
    <cellStyle name="Nuovo 44 4 5" xfId="23795" xr:uid="{00000000-0005-0000-0000-00004CB60000}"/>
    <cellStyle name="Nuovo 44 4 6" xfId="23789" xr:uid="{00000000-0005-0000-0000-00004DB60000}"/>
    <cellStyle name="Nuovo 44 4 7" xfId="2940" xr:uid="{00000000-0005-0000-0000-00004EB60000}"/>
    <cellStyle name="Nuovo 44 5" xfId="1085" xr:uid="{00000000-0005-0000-0000-00004FB60000}"/>
    <cellStyle name="Nuovo 44 5 2" xfId="23797" xr:uid="{00000000-0005-0000-0000-000050B60000}"/>
    <cellStyle name="Nuovo 44 5 2 2" xfId="45329" xr:uid="{00000000-0005-0000-0000-000051B60000}"/>
    <cellStyle name="Nuovo 44 5 3" xfId="23798" xr:uid="{00000000-0005-0000-0000-000052B60000}"/>
    <cellStyle name="Nuovo 44 5 4" xfId="23796" xr:uid="{00000000-0005-0000-0000-000053B60000}"/>
    <cellStyle name="Nuovo 44 6" xfId="2937" xr:uid="{00000000-0005-0000-0000-000054B60000}"/>
    <cellStyle name="Nuovo 44 6 2" xfId="5906" xr:uid="{00000000-0005-0000-0000-000055B60000}"/>
    <cellStyle name="Nuovo 44 6 3" xfId="23799" xr:uid="{00000000-0005-0000-0000-000056B60000}"/>
    <cellStyle name="Nuovo 44 7" xfId="23774" xr:uid="{00000000-0005-0000-0000-000057B60000}"/>
    <cellStyle name="Nuovo 45" xfId="1086" xr:uid="{00000000-0005-0000-0000-000058B60000}"/>
    <cellStyle name="Nuovo 45 2" xfId="2941" xr:uid="{00000000-0005-0000-0000-000059B60000}"/>
    <cellStyle name="Nuovo 45 2 2" xfId="9861" xr:uid="{00000000-0005-0000-0000-00005AB60000}"/>
    <cellStyle name="Nuovo 45 2 3" xfId="23801" xr:uid="{00000000-0005-0000-0000-00005BB60000}"/>
    <cellStyle name="Nuovo 45 3" xfId="9597" xr:uid="{00000000-0005-0000-0000-00005CB60000}"/>
    <cellStyle name="Nuovo 45 3 2" xfId="23802" xr:uid="{00000000-0005-0000-0000-00005DB60000}"/>
    <cellStyle name="Nuovo 45 4" xfId="23803" xr:uid="{00000000-0005-0000-0000-00005EB60000}"/>
    <cellStyle name="Nuovo 45 5" xfId="23800" xr:uid="{00000000-0005-0000-0000-00005FB60000}"/>
    <cellStyle name="Nuovo 46" xfId="1087" xr:uid="{00000000-0005-0000-0000-000060B60000}"/>
    <cellStyle name="Nuovo 46 2" xfId="1088" xr:uid="{00000000-0005-0000-0000-000061B60000}"/>
    <cellStyle name="Nuovo 46 2 2" xfId="4706" xr:uid="{00000000-0005-0000-0000-000062B60000}"/>
    <cellStyle name="Nuovo 46 2 2 2" xfId="23806" xr:uid="{00000000-0005-0000-0000-000063B60000}"/>
    <cellStyle name="Nuovo 46 2 3" xfId="3876" xr:uid="{00000000-0005-0000-0000-000064B60000}"/>
    <cellStyle name="Nuovo 46 2 3 2" xfId="10415" xr:uid="{00000000-0005-0000-0000-000065B60000}"/>
    <cellStyle name="Nuovo 46 2 3 3" xfId="23807" xr:uid="{00000000-0005-0000-0000-000066B60000}"/>
    <cellStyle name="Nuovo 46 2 4" xfId="23805" xr:uid="{00000000-0005-0000-0000-000067B60000}"/>
    <cellStyle name="Nuovo 46 3" xfId="2942" xr:uid="{00000000-0005-0000-0000-000068B60000}"/>
    <cellStyle name="Nuovo 46 3 2" xfId="5393" xr:uid="{00000000-0005-0000-0000-000069B60000}"/>
    <cellStyle name="Nuovo 46 3 2 2" xfId="23809" xr:uid="{00000000-0005-0000-0000-00006AB60000}"/>
    <cellStyle name="Nuovo 46 3 3" xfId="23810" xr:uid="{00000000-0005-0000-0000-00006BB60000}"/>
    <cellStyle name="Nuovo 46 3 3 2" xfId="45330" xr:uid="{00000000-0005-0000-0000-00006CB60000}"/>
    <cellStyle name="Nuovo 46 3 4" xfId="23808" xr:uid="{00000000-0005-0000-0000-00006DB60000}"/>
    <cellStyle name="Nuovo 46 4" xfId="3367" xr:uid="{00000000-0005-0000-0000-00006EB60000}"/>
    <cellStyle name="Nuovo 46 4 2" xfId="10075" xr:uid="{00000000-0005-0000-0000-00006FB60000}"/>
    <cellStyle name="Nuovo 46 4 3" xfId="23811" xr:uid="{00000000-0005-0000-0000-000070B60000}"/>
    <cellStyle name="Nuovo 46 5" xfId="7732" xr:uid="{00000000-0005-0000-0000-000071B60000}"/>
    <cellStyle name="Nuovo 46 5 2" xfId="23812" xr:uid="{00000000-0005-0000-0000-000072B60000}"/>
    <cellStyle name="Nuovo 46 6" xfId="23813" xr:uid="{00000000-0005-0000-0000-000073B60000}"/>
    <cellStyle name="Nuovo 46 7" xfId="23804" xr:uid="{00000000-0005-0000-0000-000074B60000}"/>
    <cellStyle name="Nuovo 46 8" xfId="2003" xr:uid="{00000000-0005-0000-0000-000075B60000}"/>
    <cellStyle name="Nuovo 47" xfId="1089" xr:uid="{00000000-0005-0000-0000-000076B60000}"/>
    <cellStyle name="Nuovo 47 2" xfId="5394" xr:uid="{00000000-0005-0000-0000-000077B60000}"/>
    <cellStyle name="Nuovo 47 2 2" xfId="5395" xr:uid="{00000000-0005-0000-0000-000078B60000}"/>
    <cellStyle name="Nuovo 47 2 2 2" xfId="23816" xr:uid="{00000000-0005-0000-0000-000079B60000}"/>
    <cellStyle name="Nuovo 47 2 3" xfId="14198" xr:uid="{00000000-0005-0000-0000-00007AB60000}"/>
    <cellStyle name="Nuovo 47 2 3 2" xfId="23817" xr:uid="{00000000-0005-0000-0000-00007BB60000}"/>
    <cellStyle name="Nuovo 47 2 4" xfId="23815" xr:uid="{00000000-0005-0000-0000-00007CB60000}"/>
    <cellStyle name="Nuovo 47 2 5" xfId="13810" xr:uid="{00000000-0005-0000-0000-00007DB60000}"/>
    <cellStyle name="Nuovo 47 3" xfId="5396" xr:uid="{00000000-0005-0000-0000-00007EB60000}"/>
    <cellStyle name="Nuovo 47 3 2" xfId="23818" xr:uid="{00000000-0005-0000-0000-00007FB60000}"/>
    <cellStyle name="Nuovo 47 4" xfId="23819" xr:uid="{00000000-0005-0000-0000-000080B60000}"/>
    <cellStyle name="Nuovo 47 4 2" xfId="45331" xr:uid="{00000000-0005-0000-0000-000081B60000}"/>
    <cellStyle name="Nuovo 47 5" xfId="23820" xr:uid="{00000000-0005-0000-0000-000082B60000}"/>
    <cellStyle name="Nuovo 47 6" xfId="23814" xr:uid="{00000000-0005-0000-0000-000083B60000}"/>
    <cellStyle name="Nuovo 47 7" xfId="2943" xr:uid="{00000000-0005-0000-0000-000084B60000}"/>
    <cellStyle name="Nuovo 48" xfId="1090" xr:uid="{00000000-0005-0000-0000-000085B60000}"/>
    <cellStyle name="Nuovo 48 2" xfId="23822" xr:uid="{00000000-0005-0000-0000-000086B60000}"/>
    <cellStyle name="Nuovo 48 2 2" xfId="45332" xr:uid="{00000000-0005-0000-0000-000087B60000}"/>
    <cellStyle name="Nuovo 48 3" xfId="23823" xr:uid="{00000000-0005-0000-0000-000088B60000}"/>
    <cellStyle name="Nuovo 48 4" xfId="23821" xr:uid="{00000000-0005-0000-0000-000089B60000}"/>
    <cellStyle name="Nuovo 49" xfId="2788" xr:uid="{00000000-0005-0000-0000-00008AB60000}"/>
    <cellStyle name="Nuovo 49 2" xfId="5868" xr:uid="{00000000-0005-0000-0000-00008BB60000}"/>
    <cellStyle name="Nuovo 5" xfId="1091" xr:uid="{00000000-0005-0000-0000-00008CB60000}"/>
    <cellStyle name="Nuovo 5 2" xfId="1092" xr:uid="{00000000-0005-0000-0000-00008DB60000}"/>
    <cellStyle name="Nuovo 5 2 2" xfId="2945" xr:uid="{00000000-0005-0000-0000-00008EB60000}"/>
    <cellStyle name="Nuovo 5 2 2 2" xfId="9862" xr:uid="{00000000-0005-0000-0000-00008FB60000}"/>
    <cellStyle name="Nuovo 5 2 2 3" xfId="23826" xr:uid="{00000000-0005-0000-0000-000090B60000}"/>
    <cellStyle name="Nuovo 5 2 3" xfId="9598" xr:uid="{00000000-0005-0000-0000-000091B60000}"/>
    <cellStyle name="Nuovo 5 2 3 2" xfId="23827" xr:uid="{00000000-0005-0000-0000-000092B60000}"/>
    <cellStyle name="Nuovo 5 2 4" xfId="23828" xr:uid="{00000000-0005-0000-0000-000093B60000}"/>
    <cellStyle name="Nuovo 5 2 5" xfId="23825" xr:uid="{00000000-0005-0000-0000-000094B60000}"/>
    <cellStyle name="Nuovo 5 3" xfId="1093" xr:uid="{00000000-0005-0000-0000-000095B60000}"/>
    <cellStyle name="Nuovo 5 3 2" xfId="1094" xr:uid="{00000000-0005-0000-0000-000096B60000}"/>
    <cellStyle name="Nuovo 5 3 2 2" xfId="4707" xr:uid="{00000000-0005-0000-0000-000097B60000}"/>
    <cellStyle name="Nuovo 5 3 2 2 2" xfId="23831" xr:uid="{00000000-0005-0000-0000-000098B60000}"/>
    <cellStyle name="Nuovo 5 3 2 3" xfId="3877" xr:uid="{00000000-0005-0000-0000-000099B60000}"/>
    <cellStyle name="Nuovo 5 3 2 3 2" xfId="10416" xr:uid="{00000000-0005-0000-0000-00009AB60000}"/>
    <cellStyle name="Nuovo 5 3 2 3 3" xfId="23832" xr:uid="{00000000-0005-0000-0000-00009BB60000}"/>
    <cellStyle name="Nuovo 5 3 2 4" xfId="23830" xr:uid="{00000000-0005-0000-0000-00009CB60000}"/>
    <cellStyle name="Nuovo 5 3 3" xfId="2946" xr:uid="{00000000-0005-0000-0000-00009DB60000}"/>
    <cellStyle name="Nuovo 5 3 3 2" xfId="5397" xr:uid="{00000000-0005-0000-0000-00009EB60000}"/>
    <cellStyle name="Nuovo 5 3 3 2 2" xfId="23834" xr:uid="{00000000-0005-0000-0000-00009FB60000}"/>
    <cellStyle name="Nuovo 5 3 3 3" xfId="23835" xr:uid="{00000000-0005-0000-0000-0000A0B60000}"/>
    <cellStyle name="Nuovo 5 3 3 3 2" xfId="45333" xr:uid="{00000000-0005-0000-0000-0000A1B60000}"/>
    <cellStyle name="Nuovo 5 3 3 4" xfId="23833" xr:uid="{00000000-0005-0000-0000-0000A2B60000}"/>
    <cellStyle name="Nuovo 5 3 4" xfId="3368" xr:uid="{00000000-0005-0000-0000-0000A3B60000}"/>
    <cellStyle name="Nuovo 5 3 4 2" xfId="10076" xr:uid="{00000000-0005-0000-0000-0000A4B60000}"/>
    <cellStyle name="Nuovo 5 3 4 3" xfId="23836" xr:uid="{00000000-0005-0000-0000-0000A5B60000}"/>
    <cellStyle name="Nuovo 5 3 5" xfId="7510" xr:uid="{00000000-0005-0000-0000-0000A6B60000}"/>
    <cellStyle name="Nuovo 5 3 5 2" xfId="23837" xr:uid="{00000000-0005-0000-0000-0000A7B60000}"/>
    <cellStyle name="Nuovo 5 3 6" xfId="23838" xr:uid="{00000000-0005-0000-0000-0000A8B60000}"/>
    <cellStyle name="Nuovo 5 3 7" xfId="23829" xr:uid="{00000000-0005-0000-0000-0000A9B60000}"/>
    <cellStyle name="Nuovo 5 3 8" xfId="2004" xr:uid="{00000000-0005-0000-0000-0000AAB60000}"/>
    <cellStyle name="Nuovo 5 4" xfId="1095" xr:uid="{00000000-0005-0000-0000-0000ABB60000}"/>
    <cellStyle name="Nuovo 5 4 2" xfId="5398" xr:uid="{00000000-0005-0000-0000-0000ACB60000}"/>
    <cellStyle name="Nuovo 5 4 2 2" xfId="5399" xr:uid="{00000000-0005-0000-0000-0000ADB60000}"/>
    <cellStyle name="Nuovo 5 4 2 2 2" xfId="23841" xr:uid="{00000000-0005-0000-0000-0000AEB60000}"/>
    <cellStyle name="Nuovo 5 4 2 3" xfId="14199" xr:uid="{00000000-0005-0000-0000-0000AFB60000}"/>
    <cellStyle name="Nuovo 5 4 2 3 2" xfId="23842" xr:uid="{00000000-0005-0000-0000-0000B0B60000}"/>
    <cellStyle name="Nuovo 5 4 2 4" xfId="23840" xr:uid="{00000000-0005-0000-0000-0000B1B60000}"/>
    <cellStyle name="Nuovo 5 4 2 5" xfId="13811" xr:uid="{00000000-0005-0000-0000-0000B2B60000}"/>
    <cellStyle name="Nuovo 5 4 3" xfId="5400" xr:uid="{00000000-0005-0000-0000-0000B3B60000}"/>
    <cellStyle name="Nuovo 5 4 3 2" xfId="23843" xr:uid="{00000000-0005-0000-0000-0000B4B60000}"/>
    <cellStyle name="Nuovo 5 4 4" xfId="23844" xr:uid="{00000000-0005-0000-0000-0000B5B60000}"/>
    <cellStyle name="Nuovo 5 4 4 2" xfId="45334" xr:uid="{00000000-0005-0000-0000-0000B6B60000}"/>
    <cellStyle name="Nuovo 5 4 5" xfId="23845" xr:uid="{00000000-0005-0000-0000-0000B7B60000}"/>
    <cellStyle name="Nuovo 5 4 6" xfId="23839" xr:uid="{00000000-0005-0000-0000-0000B8B60000}"/>
    <cellStyle name="Nuovo 5 4 7" xfId="2947" xr:uid="{00000000-0005-0000-0000-0000B9B60000}"/>
    <cellStyle name="Nuovo 5 5" xfId="1096" xr:uid="{00000000-0005-0000-0000-0000BAB60000}"/>
    <cellStyle name="Nuovo 5 5 2" xfId="23847" xr:uid="{00000000-0005-0000-0000-0000BBB60000}"/>
    <cellStyle name="Nuovo 5 5 2 2" xfId="45335" xr:uid="{00000000-0005-0000-0000-0000BCB60000}"/>
    <cellStyle name="Nuovo 5 5 3" xfId="23848" xr:uid="{00000000-0005-0000-0000-0000BDB60000}"/>
    <cellStyle name="Nuovo 5 5 4" xfId="23846" xr:uid="{00000000-0005-0000-0000-0000BEB60000}"/>
    <cellStyle name="Nuovo 5 6" xfId="2944" xr:uid="{00000000-0005-0000-0000-0000BFB60000}"/>
    <cellStyle name="Nuovo 5 6 2" xfId="5907" xr:uid="{00000000-0005-0000-0000-0000C0B60000}"/>
    <cellStyle name="Nuovo 5 6 3" xfId="23849" xr:uid="{00000000-0005-0000-0000-0000C1B60000}"/>
    <cellStyle name="Nuovo 5 7" xfId="23824" xr:uid="{00000000-0005-0000-0000-0000C2B60000}"/>
    <cellStyle name="Nuovo 50" xfId="23020" xr:uid="{00000000-0005-0000-0000-0000C3B60000}"/>
    <cellStyle name="Nuovo 6" xfId="1097" xr:uid="{00000000-0005-0000-0000-0000C4B60000}"/>
    <cellStyle name="Nuovo 6 2" xfId="1098" xr:uid="{00000000-0005-0000-0000-0000C5B60000}"/>
    <cellStyle name="Nuovo 6 2 2" xfId="2949" xr:uid="{00000000-0005-0000-0000-0000C6B60000}"/>
    <cellStyle name="Nuovo 6 2 2 2" xfId="9863" xr:uid="{00000000-0005-0000-0000-0000C7B60000}"/>
    <cellStyle name="Nuovo 6 2 2 3" xfId="23852" xr:uid="{00000000-0005-0000-0000-0000C8B60000}"/>
    <cellStyle name="Nuovo 6 2 3" xfId="9599" xr:uid="{00000000-0005-0000-0000-0000C9B60000}"/>
    <cellStyle name="Nuovo 6 2 3 2" xfId="23853" xr:uid="{00000000-0005-0000-0000-0000CAB60000}"/>
    <cellStyle name="Nuovo 6 2 4" xfId="23854" xr:uid="{00000000-0005-0000-0000-0000CBB60000}"/>
    <cellStyle name="Nuovo 6 2 5" xfId="23851" xr:uid="{00000000-0005-0000-0000-0000CCB60000}"/>
    <cellStyle name="Nuovo 6 3" xfId="1099" xr:uid="{00000000-0005-0000-0000-0000CDB60000}"/>
    <cellStyle name="Nuovo 6 3 2" xfId="1100" xr:uid="{00000000-0005-0000-0000-0000CEB60000}"/>
    <cellStyle name="Nuovo 6 3 2 2" xfId="4708" xr:uid="{00000000-0005-0000-0000-0000CFB60000}"/>
    <cellStyle name="Nuovo 6 3 2 2 2" xfId="23857" xr:uid="{00000000-0005-0000-0000-0000D0B60000}"/>
    <cellStyle name="Nuovo 6 3 2 3" xfId="3878" xr:uid="{00000000-0005-0000-0000-0000D1B60000}"/>
    <cellStyle name="Nuovo 6 3 2 3 2" xfId="10417" xr:uid="{00000000-0005-0000-0000-0000D2B60000}"/>
    <cellStyle name="Nuovo 6 3 2 3 3" xfId="23858" xr:uid="{00000000-0005-0000-0000-0000D3B60000}"/>
    <cellStyle name="Nuovo 6 3 2 4" xfId="23856" xr:uid="{00000000-0005-0000-0000-0000D4B60000}"/>
    <cellStyle name="Nuovo 6 3 3" xfId="2950" xr:uid="{00000000-0005-0000-0000-0000D5B60000}"/>
    <cellStyle name="Nuovo 6 3 3 2" xfId="5401" xr:uid="{00000000-0005-0000-0000-0000D6B60000}"/>
    <cellStyle name="Nuovo 6 3 3 2 2" xfId="23860" xr:uid="{00000000-0005-0000-0000-0000D7B60000}"/>
    <cellStyle name="Nuovo 6 3 3 3" xfId="23861" xr:uid="{00000000-0005-0000-0000-0000D8B60000}"/>
    <cellStyle name="Nuovo 6 3 3 3 2" xfId="45336" xr:uid="{00000000-0005-0000-0000-0000D9B60000}"/>
    <cellStyle name="Nuovo 6 3 3 4" xfId="23859" xr:uid="{00000000-0005-0000-0000-0000DAB60000}"/>
    <cellStyle name="Nuovo 6 3 4" xfId="3369" xr:uid="{00000000-0005-0000-0000-0000DBB60000}"/>
    <cellStyle name="Nuovo 6 3 4 2" xfId="10077" xr:uid="{00000000-0005-0000-0000-0000DCB60000}"/>
    <cellStyle name="Nuovo 6 3 4 3" xfId="23862" xr:uid="{00000000-0005-0000-0000-0000DDB60000}"/>
    <cellStyle name="Nuovo 6 3 5" xfId="8746" xr:uid="{00000000-0005-0000-0000-0000DEB60000}"/>
    <cellStyle name="Nuovo 6 3 5 2" xfId="23863" xr:uid="{00000000-0005-0000-0000-0000DFB60000}"/>
    <cellStyle name="Nuovo 6 3 6" xfId="23864" xr:uid="{00000000-0005-0000-0000-0000E0B60000}"/>
    <cellStyle name="Nuovo 6 3 7" xfId="23855" xr:uid="{00000000-0005-0000-0000-0000E1B60000}"/>
    <cellStyle name="Nuovo 6 3 8" xfId="2005" xr:uid="{00000000-0005-0000-0000-0000E2B60000}"/>
    <cellStyle name="Nuovo 6 4" xfId="1101" xr:uid="{00000000-0005-0000-0000-0000E3B60000}"/>
    <cellStyle name="Nuovo 6 4 2" xfId="5402" xr:uid="{00000000-0005-0000-0000-0000E4B60000}"/>
    <cellStyle name="Nuovo 6 4 2 2" xfId="5403" xr:uid="{00000000-0005-0000-0000-0000E5B60000}"/>
    <cellStyle name="Nuovo 6 4 2 2 2" xfId="23867" xr:uid="{00000000-0005-0000-0000-0000E6B60000}"/>
    <cellStyle name="Nuovo 6 4 2 3" xfId="14200" xr:uid="{00000000-0005-0000-0000-0000E7B60000}"/>
    <cellStyle name="Nuovo 6 4 2 3 2" xfId="23868" xr:uid="{00000000-0005-0000-0000-0000E8B60000}"/>
    <cellStyle name="Nuovo 6 4 2 4" xfId="23866" xr:uid="{00000000-0005-0000-0000-0000E9B60000}"/>
    <cellStyle name="Nuovo 6 4 2 5" xfId="13812" xr:uid="{00000000-0005-0000-0000-0000EAB60000}"/>
    <cellStyle name="Nuovo 6 4 3" xfId="5404" xr:uid="{00000000-0005-0000-0000-0000EBB60000}"/>
    <cellStyle name="Nuovo 6 4 3 2" xfId="23869" xr:uid="{00000000-0005-0000-0000-0000ECB60000}"/>
    <cellStyle name="Nuovo 6 4 4" xfId="23870" xr:uid="{00000000-0005-0000-0000-0000EDB60000}"/>
    <cellStyle name="Nuovo 6 4 4 2" xfId="45337" xr:uid="{00000000-0005-0000-0000-0000EEB60000}"/>
    <cellStyle name="Nuovo 6 4 5" xfId="23871" xr:uid="{00000000-0005-0000-0000-0000EFB60000}"/>
    <cellStyle name="Nuovo 6 4 6" xfId="23865" xr:uid="{00000000-0005-0000-0000-0000F0B60000}"/>
    <cellStyle name="Nuovo 6 4 7" xfId="2951" xr:uid="{00000000-0005-0000-0000-0000F1B60000}"/>
    <cellStyle name="Nuovo 6 5" xfId="1102" xr:uid="{00000000-0005-0000-0000-0000F2B60000}"/>
    <cellStyle name="Nuovo 6 5 2" xfId="23873" xr:uid="{00000000-0005-0000-0000-0000F3B60000}"/>
    <cellStyle name="Nuovo 6 5 2 2" xfId="45338" xr:uid="{00000000-0005-0000-0000-0000F4B60000}"/>
    <cellStyle name="Nuovo 6 5 3" xfId="23874" xr:uid="{00000000-0005-0000-0000-0000F5B60000}"/>
    <cellStyle name="Nuovo 6 5 4" xfId="23872" xr:uid="{00000000-0005-0000-0000-0000F6B60000}"/>
    <cellStyle name="Nuovo 6 6" xfId="2948" xr:uid="{00000000-0005-0000-0000-0000F7B60000}"/>
    <cellStyle name="Nuovo 6 6 2" xfId="5908" xr:uid="{00000000-0005-0000-0000-0000F8B60000}"/>
    <cellStyle name="Nuovo 6 6 3" xfId="23875" xr:uid="{00000000-0005-0000-0000-0000F9B60000}"/>
    <cellStyle name="Nuovo 6 7" xfId="23850" xr:uid="{00000000-0005-0000-0000-0000FAB60000}"/>
    <cellStyle name="Nuovo 7" xfId="1103" xr:uid="{00000000-0005-0000-0000-0000FBB60000}"/>
    <cellStyle name="Nuovo 7 2" xfId="1104" xr:uid="{00000000-0005-0000-0000-0000FCB60000}"/>
    <cellStyle name="Nuovo 7 2 2" xfId="2953" xr:uid="{00000000-0005-0000-0000-0000FDB60000}"/>
    <cellStyle name="Nuovo 7 2 2 2" xfId="9864" xr:uid="{00000000-0005-0000-0000-0000FEB60000}"/>
    <cellStyle name="Nuovo 7 2 2 3" xfId="23878" xr:uid="{00000000-0005-0000-0000-0000FFB60000}"/>
    <cellStyle name="Nuovo 7 2 3" xfId="9600" xr:uid="{00000000-0005-0000-0000-000000B70000}"/>
    <cellStyle name="Nuovo 7 2 3 2" xfId="23879" xr:uid="{00000000-0005-0000-0000-000001B70000}"/>
    <cellStyle name="Nuovo 7 2 4" xfId="23880" xr:uid="{00000000-0005-0000-0000-000002B70000}"/>
    <cellStyle name="Nuovo 7 2 5" xfId="23877" xr:uid="{00000000-0005-0000-0000-000003B70000}"/>
    <cellStyle name="Nuovo 7 3" xfId="1105" xr:uid="{00000000-0005-0000-0000-000004B70000}"/>
    <cellStyle name="Nuovo 7 3 2" xfId="1106" xr:uid="{00000000-0005-0000-0000-000005B70000}"/>
    <cellStyle name="Nuovo 7 3 2 2" xfId="4709" xr:uid="{00000000-0005-0000-0000-000006B70000}"/>
    <cellStyle name="Nuovo 7 3 2 2 2" xfId="23883" xr:uid="{00000000-0005-0000-0000-000007B70000}"/>
    <cellStyle name="Nuovo 7 3 2 3" xfId="3879" xr:uid="{00000000-0005-0000-0000-000008B70000}"/>
    <cellStyle name="Nuovo 7 3 2 3 2" xfId="10418" xr:uid="{00000000-0005-0000-0000-000009B70000}"/>
    <cellStyle name="Nuovo 7 3 2 3 3" xfId="23884" xr:uid="{00000000-0005-0000-0000-00000AB70000}"/>
    <cellStyle name="Nuovo 7 3 2 4" xfId="23882" xr:uid="{00000000-0005-0000-0000-00000BB70000}"/>
    <cellStyle name="Nuovo 7 3 3" xfId="2954" xr:uid="{00000000-0005-0000-0000-00000CB70000}"/>
    <cellStyle name="Nuovo 7 3 3 2" xfId="5405" xr:uid="{00000000-0005-0000-0000-00000DB70000}"/>
    <cellStyle name="Nuovo 7 3 3 2 2" xfId="23886" xr:uid="{00000000-0005-0000-0000-00000EB70000}"/>
    <cellStyle name="Nuovo 7 3 3 3" xfId="23887" xr:uid="{00000000-0005-0000-0000-00000FB70000}"/>
    <cellStyle name="Nuovo 7 3 3 3 2" xfId="45339" xr:uid="{00000000-0005-0000-0000-000010B70000}"/>
    <cellStyle name="Nuovo 7 3 3 4" xfId="23885" xr:uid="{00000000-0005-0000-0000-000011B70000}"/>
    <cellStyle name="Nuovo 7 3 4" xfId="3370" xr:uid="{00000000-0005-0000-0000-000012B70000}"/>
    <cellStyle name="Nuovo 7 3 4 2" xfId="10078" xr:uid="{00000000-0005-0000-0000-000013B70000}"/>
    <cellStyle name="Nuovo 7 3 4 3" xfId="23888" xr:uid="{00000000-0005-0000-0000-000014B70000}"/>
    <cellStyle name="Nuovo 7 3 5" xfId="8732" xr:uid="{00000000-0005-0000-0000-000015B70000}"/>
    <cellStyle name="Nuovo 7 3 5 2" xfId="23889" xr:uid="{00000000-0005-0000-0000-000016B70000}"/>
    <cellStyle name="Nuovo 7 3 6" xfId="23890" xr:uid="{00000000-0005-0000-0000-000017B70000}"/>
    <cellStyle name="Nuovo 7 3 7" xfId="23881" xr:uid="{00000000-0005-0000-0000-000018B70000}"/>
    <cellStyle name="Nuovo 7 3 8" xfId="2006" xr:uid="{00000000-0005-0000-0000-000019B70000}"/>
    <cellStyle name="Nuovo 7 4" xfId="1107" xr:uid="{00000000-0005-0000-0000-00001AB70000}"/>
    <cellStyle name="Nuovo 7 4 2" xfId="5406" xr:uid="{00000000-0005-0000-0000-00001BB70000}"/>
    <cellStyle name="Nuovo 7 4 2 2" xfId="5407" xr:uid="{00000000-0005-0000-0000-00001CB70000}"/>
    <cellStyle name="Nuovo 7 4 2 2 2" xfId="23893" xr:uid="{00000000-0005-0000-0000-00001DB70000}"/>
    <cellStyle name="Nuovo 7 4 2 3" xfId="14201" xr:uid="{00000000-0005-0000-0000-00001EB70000}"/>
    <cellStyle name="Nuovo 7 4 2 3 2" xfId="23894" xr:uid="{00000000-0005-0000-0000-00001FB70000}"/>
    <cellStyle name="Nuovo 7 4 2 4" xfId="23892" xr:uid="{00000000-0005-0000-0000-000020B70000}"/>
    <cellStyle name="Nuovo 7 4 2 5" xfId="13813" xr:uid="{00000000-0005-0000-0000-000021B70000}"/>
    <cellStyle name="Nuovo 7 4 3" xfId="5408" xr:uid="{00000000-0005-0000-0000-000022B70000}"/>
    <cellStyle name="Nuovo 7 4 3 2" xfId="23895" xr:uid="{00000000-0005-0000-0000-000023B70000}"/>
    <cellStyle name="Nuovo 7 4 4" xfId="23896" xr:uid="{00000000-0005-0000-0000-000024B70000}"/>
    <cellStyle name="Nuovo 7 4 4 2" xfId="45340" xr:uid="{00000000-0005-0000-0000-000025B70000}"/>
    <cellStyle name="Nuovo 7 4 5" xfId="23897" xr:uid="{00000000-0005-0000-0000-000026B70000}"/>
    <cellStyle name="Nuovo 7 4 6" xfId="23891" xr:uid="{00000000-0005-0000-0000-000027B70000}"/>
    <cellStyle name="Nuovo 7 4 7" xfId="2955" xr:uid="{00000000-0005-0000-0000-000028B70000}"/>
    <cellStyle name="Nuovo 7 5" xfId="1108" xr:uid="{00000000-0005-0000-0000-000029B70000}"/>
    <cellStyle name="Nuovo 7 5 2" xfId="23899" xr:uid="{00000000-0005-0000-0000-00002AB70000}"/>
    <cellStyle name="Nuovo 7 5 2 2" xfId="45341" xr:uid="{00000000-0005-0000-0000-00002BB70000}"/>
    <cellStyle name="Nuovo 7 5 3" xfId="23900" xr:uid="{00000000-0005-0000-0000-00002CB70000}"/>
    <cellStyle name="Nuovo 7 5 4" xfId="23898" xr:uid="{00000000-0005-0000-0000-00002DB70000}"/>
    <cellStyle name="Nuovo 7 6" xfId="2952" xr:uid="{00000000-0005-0000-0000-00002EB70000}"/>
    <cellStyle name="Nuovo 7 6 2" xfId="5909" xr:uid="{00000000-0005-0000-0000-00002FB70000}"/>
    <cellStyle name="Nuovo 7 6 3" xfId="23901" xr:uid="{00000000-0005-0000-0000-000030B70000}"/>
    <cellStyle name="Nuovo 7 7" xfId="23876" xr:uid="{00000000-0005-0000-0000-000031B70000}"/>
    <cellStyle name="Nuovo 8" xfId="1109" xr:uid="{00000000-0005-0000-0000-000032B70000}"/>
    <cellStyle name="Nuovo 8 2" xfId="1110" xr:uid="{00000000-0005-0000-0000-000033B70000}"/>
    <cellStyle name="Nuovo 8 2 2" xfId="2957" xr:uid="{00000000-0005-0000-0000-000034B70000}"/>
    <cellStyle name="Nuovo 8 2 2 2" xfId="9865" xr:uid="{00000000-0005-0000-0000-000035B70000}"/>
    <cellStyle name="Nuovo 8 2 2 3" xfId="23904" xr:uid="{00000000-0005-0000-0000-000036B70000}"/>
    <cellStyle name="Nuovo 8 2 3" xfId="9601" xr:uid="{00000000-0005-0000-0000-000037B70000}"/>
    <cellStyle name="Nuovo 8 2 3 2" xfId="23905" xr:uid="{00000000-0005-0000-0000-000038B70000}"/>
    <cellStyle name="Nuovo 8 2 4" xfId="23906" xr:uid="{00000000-0005-0000-0000-000039B70000}"/>
    <cellStyle name="Nuovo 8 2 5" xfId="23903" xr:uid="{00000000-0005-0000-0000-00003AB70000}"/>
    <cellStyle name="Nuovo 8 3" xfId="1111" xr:uid="{00000000-0005-0000-0000-00003BB70000}"/>
    <cellStyle name="Nuovo 8 3 2" xfId="1112" xr:uid="{00000000-0005-0000-0000-00003CB70000}"/>
    <cellStyle name="Nuovo 8 3 2 2" xfId="4710" xr:uid="{00000000-0005-0000-0000-00003DB70000}"/>
    <cellStyle name="Nuovo 8 3 2 2 2" xfId="23909" xr:uid="{00000000-0005-0000-0000-00003EB70000}"/>
    <cellStyle name="Nuovo 8 3 2 3" xfId="3880" xr:uid="{00000000-0005-0000-0000-00003FB70000}"/>
    <cellStyle name="Nuovo 8 3 2 3 2" xfId="10419" xr:uid="{00000000-0005-0000-0000-000040B70000}"/>
    <cellStyle name="Nuovo 8 3 2 3 3" xfId="23910" xr:uid="{00000000-0005-0000-0000-000041B70000}"/>
    <cellStyle name="Nuovo 8 3 2 4" xfId="23908" xr:uid="{00000000-0005-0000-0000-000042B70000}"/>
    <cellStyle name="Nuovo 8 3 3" xfId="2958" xr:uid="{00000000-0005-0000-0000-000043B70000}"/>
    <cellStyle name="Nuovo 8 3 3 2" xfId="5409" xr:uid="{00000000-0005-0000-0000-000044B70000}"/>
    <cellStyle name="Nuovo 8 3 3 2 2" xfId="23912" xr:uid="{00000000-0005-0000-0000-000045B70000}"/>
    <cellStyle name="Nuovo 8 3 3 3" xfId="23913" xr:uid="{00000000-0005-0000-0000-000046B70000}"/>
    <cellStyle name="Nuovo 8 3 3 3 2" xfId="45342" xr:uid="{00000000-0005-0000-0000-000047B70000}"/>
    <cellStyle name="Nuovo 8 3 3 4" xfId="23911" xr:uid="{00000000-0005-0000-0000-000048B70000}"/>
    <cellStyle name="Nuovo 8 3 4" xfId="3371" xr:uid="{00000000-0005-0000-0000-000049B70000}"/>
    <cellStyle name="Nuovo 8 3 4 2" xfId="10079" xr:uid="{00000000-0005-0000-0000-00004AB70000}"/>
    <cellStyle name="Nuovo 8 3 4 3" xfId="23914" xr:uid="{00000000-0005-0000-0000-00004BB70000}"/>
    <cellStyle name="Nuovo 8 3 5" xfId="8730" xr:uid="{00000000-0005-0000-0000-00004CB70000}"/>
    <cellStyle name="Nuovo 8 3 5 2" xfId="23915" xr:uid="{00000000-0005-0000-0000-00004DB70000}"/>
    <cellStyle name="Nuovo 8 3 6" xfId="23916" xr:uid="{00000000-0005-0000-0000-00004EB70000}"/>
    <cellStyle name="Nuovo 8 3 7" xfId="23907" xr:uid="{00000000-0005-0000-0000-00004FB70000}"/>
    <cellStyle name="Nuovo 8 3 8" xfId="2007" xr:uid="{00000000-0005-0000-0000-000050B70000}"/>
    <cellStyle name="Nuovo 8 4" xfId="1113" xr:uid="{00000000-0005-0000-0000-000051B70000}"/>
    <cellStyle name="Nuovo 8 4 2" xfId="5410" xr:uid="{00000000-0005-0000-0000-000052B70000}"/>
    <cellStyle name="Nuovo 8 4 2 2" xfId="5411" xr:uid="{00000000-0005-0000-0000-000053B70000}"/>
    <cellStyle name="Nuovo 8 4 2 2 2" xfId="23919" xr:uid="{00000000-0005-0000-0000-000054B70000}"/>
    <cellStyle name="Nuovo 8 4 2 3" xfId="14202" xr:uid="{00000000-0005-0000-0000-000055B70000}"/>
    <cellStyle name="Nuovo 8 4 2 3 2" xfId="23920" xr:uid="{00000000-0005-0000-0000-000056B70000}"/>
    <cellStyle name="Nuovo 8 4 2 4" xfId="23918" xr:uid="{00000000-0005-0000-0000-000057B70000}"/>
    <cellStyle name="Nuovo 8 4 2 5" xfId="13814" xr:uid="{00000000-0005-0000-0000-000058B70000}"/>
    <cellStyle name="Nuovo 8 4 3" xfId="5412" xr:uid="{00000000-0005-0000-0000-000059B70000}"/>
    <cellStyle name="Nuovo 8 4 3 2" xfId="23921" xr:uid="{00000000-0005-0000-0000-00005AB70000}"/>
    <cellStyle name="Nuovo 8 4 4" xfId="23922" xr:uid="{00000000-0005-0000-0000-00005BB70000}"/>
    <cellStyle name="Nuovo 8 4 4 2" xfId="45343" xr:uid="{00000000-0005-0000-0000-00005CB70000}"/>
    <cellStyle name="Nuovo 8 4 5" xfId="23923" xr:uid="{00000000-0005-0000-0000-00005DB70000}"/>
    <cellStyle name="Nuovo 8 4 6" xfId="23917" xr:uid="{00000000-0005-0000-0000-00005EB70000}"/>
    <cellStyle name="Nuovo 8 4 7" xfId="2959" xr:uid="{00000000-0005-0000-0000-00005FB70000}"/>
    <cellStyle name="Nuovo 8 5" xfId="1114" xr:uid="{00000000-0005-0000-0000-000060B70000}"/>
    <cellStyle name="Nuovo 8 5 2" xfId="23925" xr:uid="{00000000-0005-0000-0000-000061B70000}"/>
    <cellStyle name="Nuovo 8 5 2 2" xfId="45344" xr:uid="{00000000-0005-0000-0000-000062B70000}"/>
    <cellStyle name="Nuovo 8 5 3" xfId="23926" xr:uid="{00000000-0005-0000-0000-000063B70000}"/>
    <cellStyle name="Nuovo 8 5 4" xfId="23924" xr:uid="{00000000-0005-0000-0000-000064B70000}"/>
    <cellStyle name="Nuovo 8 6" xfId="2956" xr:uid="{00000000-0005-0000-0000-000065B70000}"/>
    <cellStyle name="Nuovo 8 6 2" xfId="5910" xr:uid="{00000000-0005-0000-0000-000066B70000}"/>
    <cellStyle name="Nuovo 8 6 3" xfId="23927" xr:uid="{00000000-0005-0000-0000-000067B70000}"/>
    <cellStyle name="Nuovo 8 7" xfId="23902" xr:uid="{00000000-0005-0000-0000-000068B70000}"/>
    <cellStyle name="Nuovo 9" xfId="1115" xr:uid="{00000000-0005-0000-0000-000069B70000}"/>
    <cellStyle name="Nuovo 9 2" xfId="1116" xr:uid="{00000000-0005-0000-0000-00006AB70000}"/>
    <cellStyle name="Nuovo 9 2 2" xfId="2961" xr:uid="{00000000-0005-0000-0000-00006BB70000}"/>
    <cellStyle name="Nuovo 9 2 2 2" xfId="9866" xr:uid="{00000000-0005-0000-0000-00006CB70000}"/>
    <cellStyle name="Nuovo 9 2 2 3" xfId="23930" xr:uid="{00000000-0005-0000-0000-00006DB70000}"/>
    <cellStyle name="Nuovo 9 2 3" xfId="9602" xr:uid="{00000000-0005-0000-0000-00006EB70000}"/>
    <cellStyle name="Nuovo 9 2 3 2" xfId="23931" xr:uid="{00000000-0005-0000-0000-00006FB70000}"/>
    <cellStyle name="Nuovo 9 2 4" xfId="23932" xr:uid="{00000000-0005-0000-0000-000070B70000}"/>
    <cellStyle name="Nuovo 9 2 5" xfId="23929" xr:uid="{00000000-0005-0000-0000-000071B70000}"/>
    <cellStyle name="Nuovo 9 3" xfId="1117" xr:uid="{00000000-0005-0000-0000-000072B70000}"/>
    <cellStyle name="Nuovo 9 3 2" xfId="1118" xr:uid="{00000000-0005-0000-0000-000073B70000}"/>
    <cellStyle name="Nuovo 9 3 2 2" xfId="4711" xr:uid="{00000000-0005-0000-0000-000074B70000}"/>
    <cellStyle name="Nuovo 9 3 2 2 2" xfId="23935" xr:uid="{00000000-0005-0000-0000-000075B70000}"/>
    <cellStyle name="Nuovo 9 3 2 3" xfId="3881" xr:uid="{00000000-0005-0000-0000-000076B70000}"/>
    <cellStyle name="Nuovo 9 3 2 3 2" xfId="10420" xr:uid="{00000000-0005-0000-0000-000077B70000}"/>
    <cellStyle name="Nuovo 9 3 2 3 3" xfId="23936" xr:uid="{00000000-0005-0000-0000-000078B70000}"/>
    <cellStyle name="Nuovo 9 3 2 4" xfId="23934" xr:uid="{00000000-0005-0000-0000-000079B70000}"/>
    <cellStyle name="Nuovo 9 3 3" xfId="2962" xr:uid="{00000000-0005-0000-0000-00007AB70000}"/>
    <cellStyle name="Nuovo 9 3 3 2" xfId="5413" xr:uid="{00000000-0005-0000-0000-00007BB70000}"/>
    <cellStyle name="Nuovo 9 3 3 2 2" xfId="23938" xr:uid="{00000000-0005-0000-0000-00007CB70000}"/>
    <cellStyle name="Nuovo 9 3 3 3" xfId="23939" xr:uid="{00000000-0005-0000-0000-00007DB70000}"/>
    <cellStyle name="Nuovo 9 3 3 3 2" xfId="45345" xr:uid="{00000000-0005-0000-0000-00007EB70000}"/>
    <cellStyle name="Nuovo 9 3 3 4" xfId="23937" xr:uid="{00000000-0005-0000-0000-00007FB70000}"/>
    <cellStyle name="Nuovo 9 3 4" xfId="3372" xr:uid="{00000000-0005-0000-0000-000080B70000}"/>
    <cellStyle name="Nuovo 9 3 4 2" xfId="10080" xr:uid="{00000000-0005-0000-0000-000081B70000}"/>
    <cellStyle name="Nuovo 9 3 4 3" xfId="23940" xr:uid="{00000000-0005-0000-0000-000082B70000}"/>
    <cellStyle name="Nuovo 9 3 5" xfId="8007" xr:uid="{00000000-0005-0000-0000-000083B70000}"/>
    <cellStyle name="Nuovo 9 3 5 2" xfId="23941" xr:uid="{00000000-0005-0000-0000-000084B70000}"/>
    <cellStyle name="Nuovo 9 3 6" xfId="23942" xr:uid="{00000000-0005-0000-0000-000085B70000}"/>
    <cellStyle name="Nuovo 9 3 7" xfId="23933" xr:uid="{00000000-0005-0000-0000-000086B70000}"/>
    <cellStyle name="Nuovo 9 3 8" xfId="2008" xr:uid="{00000000-0005-0000-0000-000087B70000}"/>
    <cellStyle name="Nuovo 9 4" xfId="1119" xr:uid="{00000000-0005-0000-0000-000088B70000}"/>
    <cellStyle name="Nuovo 9 4 2" xfId="5414" xr:uid="{00000000-0005-0000-0000-000089B70000}"/>
    <cellStyle name="Nuovo 9 4 2 2" xfId="5415" xr:uid="{00000000-0005-0000-0000-00008AB70000}"/>
    <cellStyle name="Nuovo 9 4 2 2 2" xfId="23945" xr:uid="{00000000-0005-0000-0000-00008BB70000}"/>
    <cellStyle name="Nuovo 9 4 2 3" xfId="14203" xr:uid="{00000000-0005-0000-0000-00008CB70000}"/>
    <cellStyle name="Nuovo 9 4 2 3 2" xfId="23946" xr:uid="{00000000-0005-0000-0000-00008DB70000}"/>
    <cellStyle name="Nuovo 9 4 2 4" xfId="23944" xr:uid="{00000000-0005-0000-0000-00008EB70000}"/>
    <cellStyle name="Nuovo 9 4 2 5" xfId="13815" xr:uid="{00000000-0005-0000-0000-00008FB70000}"/>
    <cellStyle name="Nuovo 9 4 3" xfId="5416" xr:uid="{00000000-0005-0000-0000-000090B70000}"/>
    <cellStyle name="Nuovo 9 4 3 2" xfId="23947" xr:uid="{00000000-0005-0000-0000-000091B70000}"/>
    <cellStyle name="Nuovo 9 4 4" xfId="23948" xr:uid="{00000000-0005-0000-0000-000092B70000}"/>
    <cellStyle name="Nuovo 9 4 4 2" xfId="45346" xr:uid="{00000000-0005-0000-0000-000093B70000}"/>
    <cellStyle name="Nuovo 9 4 5" xfId="23949" xr:uid="{00000000-0005-0000-0000-000094B70000}"/>
    <cellStyle name="Nuovo 9 4 6" xfId="23943" xr:uid="{00000000-0005-0000-0000-000095B70000}"/>
    <cellStyle name="Nuovo 9 4 7" xfId="2963" xr:uid="{00000000-0005-0000-0000-000096B70000}"/>
    <cellStyle name="Nuovo 9 5" xfId="1120" xr:uid="{00000000-0005-0000-0000-000097B70000}"/>
    <cellStyle name="Nuovo 9 5 2" xfId="23951" xr:uid="{00000000-0005-0000-0000-000098B70000}"/>
    <cellStyle name="Nuovo 9 5 2 2" xfId="45347" xr:uid="{00000000-0005-0000-0000-000099B70000}"/>
    <cellStyle name="Nuovo 9 5 3" xfId="23952" xr:uid="{00000000-0005-0000-0000-00009AB70000}"/>
    <cellStyle name="Nuovo 9 5 4" xfId="23950" xr:uid="{00000000-0005-0000-0000-00009BB70000}"/>
    <cellStyle name="Nuovo 9 6" xfId="2960" xr:uid="{00000000-0005-0000-0000-00009CB70000}"/>
    <cellStyle name="Nuovo 9 6 2" xfId="5911" xr:uid="{00000000-0005-0000-0000-00009DB70000}"/>
    <cellStyle name="Nuovo 9 6 3" xfId="23953" xr:uid="{00000000-0005-0000-0000-00009EB70000}"/>
    <cellStyle name="Nuovo 9 7" xfId="23928" xr:uid="{00000000-0005-0000-0000-00009FB70000}"/>
    <cellStyle name="Output 2" xfId="1121" xr:uid="{00000000-0005-0000-0000-0000A0B70000}"/>
    <cellStyle name="Output 2 10" xfId="23954" xr:uid="{00000000-0005-0000-0000-0000A1B70000}"/>
    <cellStyle name="Output 2 2" xfId="3882" xr:uid="{00000000-0005-0000-0000-0000A2B70000}"/>
    <cellStyle name="Output 2 2 2" xfId="7319" xr:uid="{00000000-0005-0000-0000-0000A3B70000}"/>
    <cellStyle name="Output 2 2 2 2" xfId="14204" xr:uid="{00000000-0005-0000-0000-0000A4B70000}"/>
    <cellStyle name="Output 2 2 2 3" xfId="23956" xr:uid="{00000000-0005-0000-0000-0000A5B70000}"/>
    <cellStyle name="Output 2 2 3" xfId="13754" xr:uid="{00000000-0005-0000-0000-0000A6B70000}"/>
    <cellStyle name="Output 2 2 3 2" xfId="23957" xr:uid="{00000000-0005-0000-0000-0000A7B70000}"/>
    <cellStyle name="Output 2 2 4" xfId="26528" xr:uid="{00000000-0005-0000-0000-0000A8B70000}"/>
    <cellStyle name="Output 2 2 5" xfId="26529" xr:uid="{00000000-0005-0000-0000-0000A9B70000}"/>
    <cellStyle name="Output 2 2 6" xfId="23955" xr:uid="{00000000-0005-0000-0000-0000AAB70000}"/>
    <cellStyle name="Output 2 3" xfId="5417" xr:uid="{00000000-0005-0000-0000-0000ABB70000}"/>
    <cellStyle name="Output 2 3 2" xfId="13837" xr:uid="{00000000-0005-0000-0000-0000ACB70000}"/>
    <cellStyle name="Output 2 3 2 2" xfId="28928" xr:uid="{00000000-0005-0000-0000-0000ADB70000}"/>
    <cellStyle name="Output 2 3 2 3" xfId="23959" xr:uid="{00000000-0005-0000-0000-0000AEB70000}"/>
    <cellStyle name="Output 2 3 3" xfId="23960" xr:uid="{00000000-0005-0000-0000-0000AFB70000}"/>
    <cellStyle name="Output 2 3 4" xfId="23958" xr:uid="{00000000-0005-0000-0000-0000B0B70000}"/>
    <cellStyle name="Output 2 4" xfId="5418" xr:uid="{00000000-0005-0000-0000-0000B1B70000}"/>
    <cellStyle name="Output 2 4 2" xfId="23962" xr:uid="{00000000-0005-0000-0000-0000B2B70000}"/>
    <cellStyle name="Output 2 4 2 2" xfId="28929" xr:uid="{00000000-0005-0000-0000-0000B3B70000}"/>
    <cellStyle name="Output 2 4 3" xfId="23961" xr:uid="{00000000-0005-0000-0000-0000B4B70000}"/>
    <cellStyle name="Output 2 5" xfId="5419" xr:uid="{00000000-0005-0000-0000-0000B5B70000}"/>
    <cellStyle name="Output 2 5 2" xfId="23964" xr:uid="{00000000-0005-0000-0000-0000B6B70000}"/>
    <cellStyle name="Output 2 5 2 2" xfId="28930" xr:uid="{00000000-0005-0000-0000-0000B7B70000}"/>
    <cellStyle name="Output 2 5 3" xfId="23963" xr:uid="{00000000-0005-0000-0000-0000B8B70000}"/>
    <cellStyle name="Output 2 6" xfId="5420" xr:uid="{00000000-0005-0000-0000-0000B9B70000}"/>
    <cellStyle name="Output 2 6 2" xfId="23966" xr:uid="{00000000-0005-0000-0000-0000BAB70000}"/>
    <cellStyle name="Output 2 6 2 2" xfId="28931" xr:uid="{00000000-0005-0000-0000-0000BBB70000}"/>
    <cellStyle name="Output 2 6 3" xfId="23965" xr:uid="{00000000-0005-0000-0000-0000BCB70000}"/>
    <cellStyle name="Output 2 7" xfId="23967" xr:uid="{00000000-0005-0000-0000-0000BDB70000}"/>
    <cellStyle name="Output 2 7 2" xfId="23968" xr:uid="{00000000-0005-0000-0000-0000BEB70000}"/>
    <cellStyle name="Output 2 7 2 2" xfId="28932" xr:uid="{00000000-0005-0000-0000-0000BFB70000}"/>
    <cellStyle name="Output 2 8" xfId="23969" xr:uid="{00000000-0005-0000-0000-0000C0B70000}"/>
    <cellStyle name="Output 2 8 2" xfId="28933" xr:uid="{00000000-0005-0000-0000-0000C1B70000}"/>
    <cellStyle name="Output 2 9" xfId="28934" xr:uid="{00000000-0005-0000-0000-0000C2B70000}"/>
    <cellStyle name="Output 3" xfId="3373" xr:uid="{00000000-0005-0000-0000-0000C3B70000}"/>
    <cellStyle name="Output 3 2" xfId="4838" xr:uid="{00000000-0005-0000-0000-0000C4B70000}"/>
    <cellStyle name="Output 3 2 2" xfId="7422" xr:uid="{00000000-0005-0000-0000-0000C5B70000}"/>
    <cellStyle name="Output 3 2 2 2" xfId="28935" xr:uid="{00000000-0005-0000-0000-0000C6B70000}"/>
    <cellStyle name="Output 3 2 2 3" xfId="23972" xr:uid="{00000000-0005-0000-0000-0000C7B70000}"/>
    <cellStyle name="Output 3 2 3" xfId="7320" xr:uid="{00000000-0005-0000-0000-0000C8B70000}"/>
    <cellStyle name="Output 3 2 3 2" xfId="23973" xr:uid="{00000000-0005-0000-0000-0000C9B70000}"/>
    <cellStyle name="Output 3 2 4" xfId="23971" xr:uid="{00000000-0005-0000-0000-0000CAB70000}"/>
    <cellStyle name="Output 3 3" xfId="3883" xr:uid="{00000000-0005-0000-0000-0000CBB70000}"/>
    <cellStyle name="Output 3 3 2" xfId="8522" xr:uid="{00000000-0005-0000-0000-0000CCB70000}"/>
    <cellStyle name="Output 3 3 2 2" xfId="28936" xr:uid="{00000000-0005-0000-0000-0000CDB70000}"/>
    <cellStyle name="Output 3 3 2 3" xfId="23975" xr:uid="{00000000-0005-0000-0000-0000CEB70000}"/>
    <cellStyle name="Output 3 3 3" xfId="8461" xr:uid="{00000000-0005-0000-0000-0000CFB70000}"/>
    <cellStyle name="Output 3 3 4" xfId="23974" xr:uid="{00000000-0005-0000-0000-0000D0B70000}"/>
    <cellStyle name="Output 3 4" xfId="5421" xr:uid="{00000000-0005-0000-0000-0000D1B70000}"/>
    <cellStyle name="Output 3 4 2" xfId="8750" xr:uid="{00000000-0005-0000-0000-0000D2B70000}"/>
    <cellStyle name="Output 3 4 2 2" xfId="28937" xr:uid="{00000000-0005-0000-0000-0000D3B70000}"/>
    <cellStyle name="Output 3 4 2 3" xfId="23977" xr:uid="{00000000-0005-0000-0000-0000D4B70000}"/>
    <cellStyle name="Output 3 4 3" xfId="7810" xr:uid="{00000000-0005-0000-0000-0000D5B70000}"/>
    <cellStyle name="Output 3 4 4" xfId="23976" xr:uid="{00000000-0005-0000-0000-0000D6B70000}"/>
    <cellStyle name="Output 3 5" xfId="5422" xr:uid="{00000000-0005-0000-0000-0000D7B70000}"/>
    <cellStyle name="Output 3 5 2" xfId="23979" xr:uid="{00000000-0005-0000-0000-0000D8B70000}"/>
    <cellStyle name="Output 3 5 2 2" xfId="28938" xr:uid="{00000000-0005-0000-0000-0000D9B70000}"/>
    <cellStyle name="Output 3 5 3" xfId="23978" xr:uid="{00000000-0005-0000-0000-0000DAB70000}"/>
    <cellStyle name="Output 3 6" xfId="23980" xr:uid="{00000000-0005-0000-0000-0000DBB70000}"/>
    <cellStyle name="Output 3 7" xfId="23981" xr:uid="{00000000-0005-0000-0000-0000DCB70000}"/>
    <cellStyle name="Output 3 7 2" xfId="28939" xr:uid="{00000000-0005-0000-0000-0000DDB70000}"/>
    <cellStyle name="Output 3 8" xfId="23982" xr:uid="{00000000-0005-0000-0000-0000DEB70000}"/>
    <cellStyle name="Output 3 9" xfId="23970" xr:uid="{00000000-0005-0000-0000-0000DFB70000}"/>
    <cellStyle name="Output 4" xfId="5423" xr:uid="{00000000-0005-0000-0000-0000E0B70000}"/>
    <cellStyle name="Output 4 2" xfId="15039" xr:uid="{00000000-0005-0000-0000-0000E1B70000}"/>
    <cellStyle name="Output 4 2 2" xfId="28940" xr:uid="{00000000-0005-0000-0000-0000E2B70000}"/>
    <cellStyle name="Output 4 2 3" xfId="23984" xr:uid="{00000000-0005-0000-0000-0000E3B70000}"/>
    <cellStyle name="Output 4 3" xfId="23983" xr:uid="{00000000-0005-0000-0000-0000E4B70000}"/>
    <cellStyle name="Output 5" xfId="23985" xr:uid="{00000000-0005-0000-0000-0000E5B70000}"/>
    <cellStyle name="Output 5 2" xfId="45348" xr:uid="{00000000-0005-0000-0000-0000E6B70000}"/>
    <cellStyle name="Overskrift 1 2" xfId="5424" xr:uid="{00000000-0005-0000-0000-0000E7B70000}"/>
    <cellStyle name="Overskrift 1 2 2" xfId="23987" xr:uid="{00000000-0005-0000-0000-0000E8B70000}"/>
    <cellStyle name="Overskrift 1 2 3" xfId="23986" xr:uid="{00000000-0005-0000-0000-0000E9B70000}"/>
    <cellStyle name="Overskrift 2 2" xfId="5425" xr:uid="{00000000-0005-0000-0000-0000EAB70000}"/>
    <cellStyle name="Overskrift 2 2 2" xfId="23989" xr:uid="{00000000-0005-0000-0000-0000EBB70000}"/>
    <cellStyle name="Overskrift 2 2 3" xfId="23988" xr:uid="{00000000-0005-0000-0000-0000ECB70000}"/>
    <cellStyle name="Overskrift 3 2" xfId="5426" xr:uid="{00000000-0005-0000-0000-0000EDB70000}"/>
    <cellStyle name="Overskrift 3 2 2" xfId="23991" xr:uid="{00000000-0005-0000-0000-0000EEB70000}"/>
    <cellStyle name="Overskrift 3 2 3" xfId="23990" xr:uid="{00000000-0005-0000-0000-0000EFB70000}"/>
    <cellStyle name="Overskrift 4 2" xfId="5427" xr:uid="{00000000-0005-0000-0000-0000F0B70000}"/>
    <cellStyle name="Overskrift 4 2 2" xfId="23993" xr:uid="{00000000-0005-0000-0000-0000F1B70000}"/>
    <cellStyle name="Overskrift 4 2 3" xfId="23992" xr:uid="{00000000-0005-0000-0000-0000F2B70000}"/>
    <cellStyle name="Percen - Type1" xfId="1122" xr:uid="{00000000-0005-0000-0000-0000F3B70000}"/>
    <cellStyle name="Percen - Type1 2" xfId="23995" xr:uid="{00000000-0005-0000-0000-0000F4B70000}"/>
    <cellStyle name="Percen - Type1 2 2" xfId="45349" xr:uid="{00000000-0005-0000-0000-0000F5B70000}"/>
    <cellStyle name="Percen - Type1 3" xfId="23994" xr:uid="{00000000-0005-0000-0000-0000F6B70000}"/>
    <cellStyle name="Percen - Typografi2" xfId="28824" xr:uid="{00000000-0005-0000-0000-0000F7B70000}"/>
    <cellStyle name="Percent 2" xfId="1123" xr:uid="{00000000-0005-0000-0000-0000F8B70000}"/>
    <cellStyle name="Percent 2 2" xfId="2964" xr:uid="{00000000-0005-0000-0000-0000F9B70000}"/>
    <cellStyle name="Percent 2 2 2" xfId="7321" xr:uid="{00000000-0005-0000-0000-0000FAB70000}"/>
    <cellStyle name="Percent 2 2 2 2" xfId="23999" xr:uid="{00000000-0005-0000-0000-0000FBB70000}"/>
    <cellStyle name="Percent 2 2 2 3" xfId="23998" xr:uid="{00000000-0005-0000-0000-0000FCB70000}"/>
    <cellStyle name="Percent 2 2 3" xfId="7322" xr:uid="{00000000-0005-0000-0000-0000FDB70000}"/>
    <cellStyle name="Percent 2 2 3 2" xfId="7323" xr:uid="{00000000-0005-0000-0000-0000FEB70000}"/>
    <cellStyle name="Percent 2 2 3 2 2" xfId="24001" xr:uid="{00000000-0005-0000-0000-0000FFB70000}"/>
    <cellStyle name="Percent 2 2 3 2 3" xfId="14206" xr:uid="{00000000-0005-0000-0000-000000B80000}"/>
    <cellStyle name="Percent 2 2 3 3" xfId="24002" xr:uid="{00000000-0005-0000-0000-000001B80000}"/>
    <cellStyle name="Percent 2 2 3 4" xfId="24000" xr:uid="{00000000-0005-0000-0000-000002B80000}"/>
    <cellStyle name="Percent 2 2 3 5" xfId="14205" xr:uid="{00000000-0005-0000-0000-000003B80000}"/>
    <cellStyle name="Percent 2 2 4" xfId="7324" xr:uid="{00000000-0005-0000-0000-000004B80000}"/>
    <cellStyle name="Percent 2 2 4 2" xfId="24004" xr:uid="{00000000-0005-0000-0000-000005B80000}"/>
    <cellStyle name="Percent 2 2 4 3" xfId="24003" xr:uid="{00000000-0005-0000-0000-000006B80000}"/>
    <cellStyle name="Percent 2 2 4 4" xfId="45350" xr:uid="{00000000-0005-0000-0000-000007B80000}"/>
    <cellStyle name="Percent 2 2 4 5" xfId="14207" xr:uid="{00000000-0005-0000-0000-000008B80000}"/>
    <cellStyle name="Percent 2 2 5" xfId="24005" xr:uid="{00000000-0005-0000-0000-000009B80000}"/>
    <cellStyle name="Percent 2 2 6" xfId="23997" xr:uid="{00000000-0005-0000-0000-00000AB80000}"/>
    <cellStyle name="Percent 2 3" xfId="7325" xr:uid="{00000000-0005-0000-0000-00000BB80000}"/>
    <cellStyle name="Percent 2 3 2" xfId="7326" xr:uid="{00000000-0005-0000-0000-00000CB80000}"/>
    <cellStyle name="Percent 2 3 2 2" xfId="24007" xr:uid="{00000000-0005-0000-0000-00000DB80000}"/>
    <cellStyle name="Percent 2 3 2 3" xfId="14209" xr:uid="{00000000-0005-0000-0000-00000EB80000}"/>
    <cellStyle name="Percent 2 3 3" xfId="9604" xr:uid="{00000000-0005-0000-0000-00000FB80000}"/>
    <cellStyle name="Percent 2 3 3 2" xfId="24008" xr:uid="{00000000-0005-0000-0000-000010B80000}"/>
    <cellStyle name="Percent 2 3 4" xfId="24006" xr:uid="{00000000-0005-0000-0000-000011B80000}"/>
    <cellStyle name="Percent 2 3 5" xfId="14208" xr:uid="{00000000-0005-0000-0000-000012B80000}"/>
    <cellStyle name="Percent 2 4" xfId="26530" xr:uid="{00000000-0005-0000-0000-000013B80000}"/>
    <cellStyle name="Percent 2 5" xfId="23996" xr:uid="{00000000-0005-0000-0000-000014B80000}"/>
    <cellStyle name="Percent 3" xfId="1124" xr:uid="{00000000-0005-0000-0000-000015B80000}"/>
    <cellStyle name="Percent 3 2" xfId="1125" xr:uid="{00000000-0005-0000-0000-000016B80000}"/>
    <cellStyle name="Percent 3 2 2" xfId="7812" xr:uid="{00000000-0005-0000-0000-000017B80000}"/>
    <cellStyle name="Percent 3 2 2 2" xfId="24011" xr:uid="{00000000-0005-0000-0000-000018B80000}"/>
    <cellStyle name="Percent 3 2 3" xfId="8462" xr:uid="{00000000-0005-0000-0000-000019B80000}"/>
    <cellStyle name="Percent 3 2 3 2" xfId="24012" xr:uid="{00000000-0005-0000-0000-00001AB80000}"/>
    <cellStyle name="Percent 3 2 4" xfId="7465" xr:uid="{00000000-0005-0000-0000-00001BB80000}"/>
    <cellStyle name="Percent 3 2 5" xfId="24010" xr:uid="{00000000-0005-0000-0000-00001CB80000}"/>
    <cellStyle name="Percent 3 3" xfId="1126" xr:uid="{00000000-0005-0000-0000-00001DB80000}"/>
    <cellStyle name="Percent 3 3 2" xfId="1127" xr:uid="{00000000-0005-0000-0000-00001EB80000}"/>
    <cellStyle name="Percent 3 3 2 2" xfId="7328" xr:uid="{00000000-0005-0000-0000-00001FB80000}"/>
    <cellStyle name="Percent 3 3 2 2 2" xfId="24015" xr:uid="{00000000-0005-0000-0000-000020B80000}"/>
    <cellStyle name="Percent 3 3 2 3" xfId="7327" xr:uid="{00000000-0005-0000-0000-000021B80000}"/>
    <cellStyle name="Percent 3 3 2 3 2" xfId="24016" xr:uid="{00000000-0005-0000-0000-000022B80000}"/>
    <cellStyle name="Percent 3 3 2 4" xfId="24014" xr:uid="{00000000-0005-0000-0000-000023B80000}"/>
    <cellStyle name="Percent 3 3 3" xfId="2965" xr:uid="{00000000-0005-0000-0000-000024B80000}"/>
    <cellStyle name="Percent 3 3 3 2" xfId="5428" xr:uid="{00000000-0005-0000-0000-000025B80000}"/>
    <cellStyle name="Percent 3 3 3 2 2" xfId="24018" xr:uid="{00000000-0005-0000-0000-000026B80000}"/>
    <cellStyle name="Percent 3 3 3 3" xfId="24019" xr:uid="{00000000-0005-0000-0000-000027B80000}"/>
    <cellStyle name="Percent 3 3 3 3 2" xfId="45351" xr:uid="{00000000-0005-0000-0000-000028B80000}"/>
    <cellStyle name="Percent 3 3 3 4" xfId="24017" xr:uid="{00000000-0005-0000-0000-000029B80000}"/>
    <cellStyle name="Percent 3 3 4" xfId="3374" xr:uid="{00000000-0005-0000-0000-00002AB80000}"/>
    <cellStyle name="Percent 3 3 4 2" xfId="10081" xr:uid="{00000000-0005-0000-0000-00002BB80000}"/>
    <cellStyle name="Percent 3 3 4 3" xfId="24020" xr:uid="{00000000-0005-0000-0000-00002CB80000}"/>
    <cellStyle name="Percent 3 3 5" xfId="8731" xr:uid="{00000000-0005-0000-0000-00002DB80000}"/>
    <cellStyle name="Percent 3 3 5 2" xfId="24021" xr:uid="{00000000-0005-0000-0000-00002EB80000}"/>
    <cellStyle name="Percent 3 3 6" xfId="24022" xr:uid="{00000000-0005-0000-0000-00002FB80000}"/>
    <cellStyle name="Percent 3 3 7" xfId="24013" xr:uid="{00000000-0005-0000-0000-000030B80000}"/>
    <cellStyle name="Percent 3 3 8" xfId="2009" xr:uid="{00000000-0005-0000-0000-000031B80000}"/>
    <cellStyle name="Percent 3 4" xfId="1128" xr:uid="{00000000-0005-0000-0000-000032B80000}"/>
    <cellStyle name="Percent 3 4 2" xfId="7330" xr:uid="{00000000-0005-0000-0000-000033B80000}"/>
    <cellStyle name="Percent 3 4 2 2" xfId="24024" xr:uid="{00000000-0005-0000-0000-000034B80000}"/>
    <cellStyle name="Percent 3 4 3" xfId="7329" xr:uid="{00000000-0005-0000-0000-000035B80000}"/>
    <cellStyle name="Percent 3 4 3 2" xfId="24025" xr:uid="{00000000-0005-0000-0000-000036B80000}"/>
    <cellStyle name="Percent 3 4 4" xfId="24023" xr:uid="{00000000-0005-0000-0000-000037B80000}"/>
    <cellStyle name="Percent 3 5" xfId="1673" xr:uid="{00000000-0005-0000-0000-000038B80000}"/>
    <cellStyle name="Percent 3 5 2" xfId="5429" xr:uid="{00000000-0005-0000-0000-000039B80000}"/>
    <cellStyle name="Percent 3 5 2 2" xfId="24027" xr:uid="{00000000-0005-0000-0000-00003AB80000}"/>
    <cellStyle name="Percent 3 5 3" xfId="24026" xr:uid="{00000000-0005-0000-0000-00003BB80000}"/>
    <cellStyle name="Percent 3 6" xfId="7811" xr:uid="{00000000-0005-0000-0000-00003CB80000}"/>
    <cellStyle name="Percent 3 6 2" xfId="24028" xr:uid="{00000000-0005-0000-0000-00003DB80000}"/>
    <cellStyle name="Percent 3 7" xfId="24029" xr:uid="{00000000-0005-0000-0000-00003EB80000}"/>
    <cellStyle name="Percent 3 8" xfId="24009" xr:uid="{00000000-0005-0000-0000-00003FB80000}"/>
    <cellStyle name="Percent 4" xfId="1129" xr:uid="{00000000-0005-0000-0000-000040B80000}"/>
    <cellStyle name="Percent 4 2" xfId="5430" xr:uid="{00000000-0005-0000-0000-000041B80000}"/>
    <cellStyle name="Percent 4 2 2" xfId="5431" xr:uid="{00000000-0005-0000-0000-000042B80000}"/>
    <cellStyle name="Percent 4 2 2 2" xfId="24032" xr:uid="{00000000-0005-0000-0000-000043B80000}"/>
    <cellStyle name="Percent 4 2 3" xfId="24031" xr:uid="{00000000-0005-0000-0000-000044B80000}"/>
    <cellStyle name="Percent 4 3" xfId="5432" xr:uid="{00000000-0005-0000-0000-000045B80000}"/>
    <cellStyle name="Percent 4 3 2" xfId="24033" xr:uid="{00000000-0005-0000-0000-000046B80000}"/>
    <cellStyle name="Percent 4 4" xfId="24034" xr:uid="{00000000-0005-0000-0000-000047B80000}"/>
    <cellStyle name="Percent 4 4 2" xfId="45352" xr:uid="{00000000-0005-0000-0000-000048B80000}"/>
    <cellStyle name="Percent 4 5" xfId="24035" xr:uid="{00000000-0005-0000-0000-000049B80000}"/>
    <cellStyle name="Percent 4 6" xfId="24030" xr:uid="{00000000-0005-0000-0000-00004AB80000}"/>
    <cellStyle name="Percent 5" xfId="1130" xr:uid="{00000000-0005-0000-0000-00004BB80000}"/>
    <cellStyle name="Percent 5 2" xfId="24037" xr:uid="{00000000-0005-0000-0000-00004CB80000}"/>
    <cellStyle name="Percent 5 3" xfId="24038" xr:uid="{00000000-0005-0000-0000-00004DB80000}"/>
    <cellStyle name="Percent 5 3 2" xfId="45353" xr:uid="{00000000-0005-0000-0000-00004EB80000}"/>
    <cellStyle name="Percent 5 4" xfId="24039" xr:uid="{00000000-0005-0000-0000-00004FB80000}"/>
    <cellStyle name="Percent 5 5" xfId="24036" xr:uid="{00000000-0005-0000-0000-000050B80000}"/>
    <cellStyle name="Percent 6" xfId="3884" xr:uid="{00000000-0005-0000-0000-000051B80000}"/>
    <cellStyle name="Percent 6 2" xfId="5987" xr:uid="{00000000-0005-0000-0000-000052B80000}"/>
    <cellStyle name="Percent 6 2 2" xfId="6429" xr:uid="{00000000-0005-0000-0000-000053B80000}"/>
    <cellStyle name="Percent 6 2 2 2" xfId="9063" xr:uid="{00000000-0005-0000-0000-000054B80000}"/>
    <cellStyle name="Percent 6 2 2 2 2" xfId="43903" xr:uid="{00000000-0005-0000-0000-000055B80000}"/>
    <cellStyle name="Percent 6 2 2 3" xfId="15196" xr:uid="{00000000-0005-0000-0000-000056B80000}"/>
    <cellStyle name="Percent 6 2 3" xfId="8762" xr:uid="{00000000-0005-0000-0000-000057B80000}"/>
    <cellStyle name="Percent 6 2 3 2" xfId="21034" xr:uid="{00000000-0005-0000-0000-000058B80000}"/>
    <cellStyle name="Percent 6 2 3 3" xfId="24041" xr:uid="{00000000-0005-0000-0000-000059B80000}"/>
    <cellStyle name="Percent 6 2 4" xfId="45354" xr:uid="{00000000-0005-0000-0000-00005AB80000}"/>
    <cellStyle name="Percent 6 2 5" xfId="15047" xr:uid="{00000000-0005-0000-0000-00005BB80000}"/>
    <cellStyle name="Percent 6 3" xfId="6189" xr:uid="{00000000-0005-0000-0000-00005CB80000}"/>
    <cellStyle name="Percent 6 3 2" xfId="6509" xr:uid="{00000000-0005-0000-0000-00005DB80000}"/>
    <cellStyle name="Percent 6 3 2 2" xfId="9142" xr:uid="{00000000-0005-0000-0000-00005EB80000}"/>
    <cellStyle name="Percent 6 3 2 2 2" xfId="28819" xr:uid="{00000000-0005-0000-0000-00005FB80000}"/>
    <cellStyle name="Percent 6 3 2 3" xfId="15237" xr:uid="{00000000-0005-0000-0000-000060B80000}"/>
    <cellStyle name="Percent 6 3 3" xfId="8834" xr:uid="{00000000-0005-0000-0000-000061B80000}"/>
    <cellStyle name="Percent 6 3 3 2" xfId="21365" xr:uid="{00000000-0005-0000-0000-000062B80000}"/>
    <cellStyle name="Percent 6 3 4" xfId="15081" xr:uid="{00000000-0005-0000-0000-000063B80000}"/>
    <cellStyle name="Percent 6 4" xfId="6269" xr:uid="{00000000-0005-0000-0000-000064B80000}"/>
    <cellStyle name="Percent 6 4 2" xfId="6589" xr:uid="{00000000-0005-0000-0000-000065B80000}"/>
    <cellStyle name="Percent 6 4 2 2" xfId="9222" xr:uid="{00000000-0005-0000-0000-000066B80000}"/>
    <cellStyle name="Percent 6 4 2 2 2" xfId="43760" xr:uid="{00000000-0005-0000-0000-000067B80000}"/>
    <cellStyle name="Percent 6 4 2 3" xfId="15279" xr:uid="{00000000-0005-0000-0000-000068B80000}"/>
    <cellStyle name="Percent 6 4 3" xfId="8909" xr:uid="{00000000-0005-0000-0000-000069B80000}"/>
    <cellStyle name="Percent 6 4 3 2" xfId="44680" xr:uid="{00000000-0005-0000-0000-00006AB80000}"/>
    <cellStyle name="Percent 6 4 4" xfId="15118" xr:uid="{00000000-0005-0000-0000-00006BB80000}"/>
    <cellStyle name="Percent 6 5" xfId="6349" xr:uid="{00000000-0005-0000-0000-00006CB80000}"/>
    <cellStyle name="Percent 6 5 2" xfId="8988" xr:uid="{00000000-0005-0000-0000-00006DB80000}"/>
    <cellStyle name="Percent 6 5 2 2" xfId="44817" xr:uid="{00000000-0005-0000-0000-00006EB80000}"/>
    <cellStyle name="Percent 6 5 3" xfId="15159" xr:uid="{00000000-0005-0000-0000-00006FB80000}"/>
    <cellStyle name="Percent 6 6" xfId="6669" xr:uid="{00000000-0005-0000-0000-000070B80000}"/>
    <cellStyle name="Percent 6 6 2" xfId="9302" xr:uid="{00000000-0005-0000-0000-000071B80000}"/>
    <cellStyle name="Percent 6 6 2 2" xfId="21314" xr:uid="{00000000-0005-0000-0000-000072B80000}"/>
    <cellStyle name="Percent 6 6 3" xfId="15321" xr:uid="{00000000-0005-0000-0000-000073B80000}"/>
    <cellStyle name="Percent 6 7" xfId="8463" xr:uid="{00000000-0005-0000-0000-000074B80000}"/>
    <cellStyle name="Percent 6 7 2" xfId="20768" xr:uid="{00000000-0005-0000-0000-000075B80000}"/>
    <cellStyle name="Percent 6 7 3" xfId="24040" xr:uid="{00000000-0005-0000-0000-000076B80000}"/>
    <cellStyle name="Percent 6 8" xfId="13295" xr:uid="{00000000-0005-0000-0000-000077B80000}"/>
    <cellStyle name="Percent 7" xfId="6737" xr:uid="{00000000-0005-0000-0000-000078B80000}"/>
    <cellStyle name="Percent 7 2" xfId="24043" xr:uid="{00000000-0005-0000-0000-000079B80000}"/>
    <cellStyle name="Percent 7 2 2" xfId="45355" xr:uid="{00000000-0005-0000-0000-00007AB80000}"/>
    <cellStyle name="Percent 7 3" xfId="24042" xr:uid="{00000000-0005-0000-0000-00007BB80000}"/>
    <cellStyle name="Percent 7 4" xfId="43991" xr:uid="{00000000-0005-0000-0000-00007CB80000}"/>
    <cellStyle name="Percent 7 5" xfId="13296" xr:uid="{00000000-0005-0000-0000-00007DB80000}"/>
    <cellStyle name="Percent 8" xfId="26511" xr:uid="{00000000-0005-0000-0000-00007EB80000}"/>
    <cellStyle name="Percent 9" xfId="52105" xr:uid="{00000000-0005-0000-0000-00007FB80000}"/>
    <cellStyle name="Percentuale 10" xfId="1131" xr:uid="{00000000-0005-0000-0000-000080B80000}"/>
    <cellStyle name="Percentuale 10 2" xfId="1132" xr:uid="{00000000-0005-0000-0000-000081B80000}"/>
    <cellStyle name="Percentuale 10 2 2" xfId="2967" xr:uid="{00000000-0005-0000-0000-000082B80000}"/>
    <cellStyle name="Percentuale 10 2 2 2" xfId="9867" xr:uid="{00000000-0005-0000-0000-000083B80000}"/>
    <cellStyle name="Percentuale 10 2 2 3" xfId="24046" xr:uid="{00000000-0005-0000-0000-000084B80000}"/>
    <cellStyle name="Percentuale 10 2 3" xfId="9605" xr:uid="{00000000-0005-0000-0000-000085B80000}"/>
    <cellStyle name="Percentuale 10 2 3 2" xfId="24047" xr:uid="{00000000-0005-0000-0000-000086B80000}"/>
    <cellStyle name="Percentuale 10 2 4" xfId="24048" xr:uid="{00000000-0005-0000-0000-000087B80000}"/>
    <cellStyle name="Percentuale 10 2 5" xfId="24045" xr:uid="{00000000-0005-0000-0000-000088B80000}"/>
    <cellStyle name="Percentuale 10 3" xfId="1133" xr:uid="{00000000-0005-0000-0000-000089B80000}"/>
    <cellStyle name="Percentuale 10 3 2" xfId="1134" xr:uid="{00000000-0005-0000-0000-00008AB80000}"/>
    <cellStyle name="Percentuale 10 3 2 2" xfId="4712" xr:uid="{00000000-0005-0000-0000-00008BB80000}"/>
    <cellStyle name="Percentuale 10 3 2 2 2" xfId="24051" xr:uid="{00000000-0005-0000-0000-00008CB80000}"/>
    <cellStyle name="Percentuale 10 3 2 3" xfId="3885" xr:uid="{00000000-0005-0000-0000-00008DB80000}"/>
    <cellStyle name="Percentuale 10 3 2 3 2" xfId="10421" xr:uid="{00000000-0005-0000-0000-00008EB80000}"/>
    <cellStyle name="Percentuale 10 3 2 3 3" xfId="24052" xr:uid="{00000000-0005-0000-0000-00008FB80000}"/>
    <cellStyle name="Percentuale 10 3 2 4" xfId="24050" xr:uid="{00000000-0005-0000-0000-000090B80000}"/>
    <cellStyle name="Percentuale 10 3 3" xfId="2968" xr:uid="{00000000-0005-0000-0000-000091B80000}"/>
    <cellStyle name="Percentuale 10 3 3 2" xfId="5433" xr:uid="{00000000-0005-0000-0000-000092B80000}"/>
    <cellStyle name="Percentuale 10 3 3 2 2" xfId="24054" xr:uid="{00000000-0005-0000-0000-000093B80000}"/>
    <cellStyle name="Percentuale 10 3 3 3" xfId="24055" xr:uid="{00000000-0005-0000-0000-000094B80000}"/>
    <cellStyle name="Percentuale 10 3 3 3 2" xfId="45356" xr:uid="{00000000-0005-0000-0000-000095B80000}"/>
    <cellStyle name="Percentuale 10 3 3 4" xfId="24053" xr:uid="{00000000-0005-0000-0000-000096B80000}"/>
    <cellStyle name="Percentuale 10 3 4" xfId="3375" xr:uid="{00000000-0005-0000-0000-000097B80000}"/>
    <cellStyle name="Percentuale 10 3 4 2" xfId="10082" xr:uid="{00000000-0005-0000-0000-000098B80000}"/>
    <cellStyle name="Percentuale 10 3 4 3" xfId="24056" xr:uid="{00000000-0005-0000-0000-000099B80000}"/>
    <cellStyle name="Percentuale 10 3 5" xfId="8601" xr:uid="{00000000-0005-0000-0000-00009AB80000}"/>
    <cellStyle name="Percentuale 10 3 5 2" xfId="24057" xr:uid="{00000000-0005-0000-0000-00009BB80000}"/>
    <cellStyle name="Percentuale 10 3 6" xfId="24058" xr:uid="{00000000-0005-0000-0000-00009CB80000}"/>
    <cellStyle name="Percentuale 10 3 7" xfId="24049" xr:uid="{00000000-0005-0000-0000-00009DB80000}"/>
    <cellStyle name="Percentuale 10 3 8" xfId="2010" xr:uid="{00000000-0005-0000-0000-00009EB80000}"/>
    <cellStyle name="Percentuale 10 4" xfId="1135" xr:uid="{00000000-0005-0000-0000-00009FB80000}"/>
    <cellStyle name="Percentuale 10 4 2" xfId="5434" xr:uid="{00000000-0005-0000-0000-0000A0B80000}"/>
    <cellStyle name="Percentuale 10 4 2 2" xfId="5435" xr:uid="{00000000-0005-0000-0000-0000A1B80000}"/>
    <cellStyle name="Percentuale 10 4 2 2 2" xfId="24061" xr:uid="{00000000-0005-0000-0000-0000A2B80000}"/>
    <cellStyle name="Percentuale 10 4 2 3" xfId="14210" xr:uid="{00000000-0005-0000-0000-0000A3B80000}"/>
    <cellStyle name="Percentuale 10 4 2 3 2" xfId="24062" xr:uid="{00000000-0005-0000-0000-0000A4B80000}"/>
    <cellStyle name="Percentuale 10 4 2 4" xfId="24060" xr:uid="{00000000-0005-0000-0000-0000A5B80000}"/>
    <cellStyle name="Percentuale 10 4 2 5" xfId="13816" xr:uid="{00000000-0005-0000-0000-0000A6B80000}"/>
    <cellStyle name="Percentuale 10 4 3" xfId="5436" xr:uid="{00000000-0005-0000-0000-0000A7B80000}"/>
    <cellStyle name="Percentuale 10 4 3 2" xfId="24063" xr:uid="{00000000-0005-0000-0000-0000A8B80000}"/>
    <cellStyle name="Percentuale 10 4 4" xfId="24064" xr:uid="{00000000-0005-0000-0000-0000A9B80000}"/>
    <cellStyle name="Percentuale 10 4 4 2" xfId="45357" xr:uid="{00000000-0005-0000-0000-0000AAB80000}"/>
    <cellStyle name="Percentuale 10 4 5" xfId="24065" xr:uid="{00000000-0005-0000-0000-0000ABB80000}"/>
    <cellStyle name="Percentuale 10 4 6" xfId="24059" xr:uid="{00000000-0005-0000-0000-0000ACB80000}"/>
    <cellStyle name="Percentuale 10 4 7" xfId="2969" xr:uid="{00000000-0005-0000-0000-0000ADB80000}"/>
    <cellStyle name="Percentuale 10 5" xfId="1136" xr:uid="{00000000-0005-0000-0000-0000AEB80000}"/>
    <cellStyle name="Percentuale 10 5 2" xfId="24067" xr:uid="{00000000-0005-0000-0000-0000AFB80000}"/>
    <cellStyle name="Percentuale 10 5 2 2" xfId="45358" xr:uid="{00000000-0005-0000-0000-0000B0B80000}"/>
    <cellStyle name="Percentuale 10 5 3" xfId="24068" xr:uid="{00000000-0005-0000-0000-0000B1B80000}"/>
    <cellStyle name="Percentuale 10 5 4" xfId="24066" xr:uid="{00000000-0005-0000-0000-0000B2B80000}"/>
    <cellStyle name="Percentuale 10 6" xfId="2966" xr:uid="{00000000-0005-0000-0000-0000B3B80000}"/>
    <cellStyle name="Percentuale 10 6 2" xfId="5912" xr:uid="{00000000-0005-0000-0000-0000B4B80000}"/>
    <cellStyle name="Percentuale 10 6 3" xfId="24069" xr:uid="{00000000-0005-0000-0000-0000B5B80000}"/>
    <cellStyle name="Percentuale 10 7" xfId="24044" xr:uid="{00000000-0005-0000-0000-0000B6B80000}"/>
    <cellStyle name="Percentuale 11" xfId="1137" xr:uid="{00000000-0005-0000-0000-0000B7B80000}"/>
    <cellStyle name="Percentuale 11 2" xfId="1138" xr:uid="{00000000-0005-0000-0000-0000B8B80000}"/>
    <cellStyle name="Percentuale 11 2 2" xfId="2971" xr:uid="{00000000-0005-0000-0000-0000B9B80000}"/>
    <cellStyle name="Percentuale 11 2 2 2" xfId="9868" xr:uid="{00000000-0005-0000-0000-0000BAB80000}"/>
    <cellStyle name="Percentuale 11 2 2 3" xfId="24072" xr:uid="{00000000-0005-0000-0000-0000BBB80000}"/>
    <cellStyle name="Percentuale 11 2 3" xfId="9606" xr:uid="{00000000-0005-0000-0000-0000BCB80000}"/>
    <cellStyle name="Percentuale 11 2 3 2" xfId="24073" xr:uid="{00000000-0005-0000-0000-0000BDB80000}"/>
    <cellStyle name="Percentuale 11 2 4" xfId="24074" xr:uid="{00000000-0005-0000-0000-0000BEB80000}"/>
    <cellStyle name="Percentuale 11 2 5" xfId="24071" xr:uid="{00000000-0005-0000-0000-0000BFB80000}"/>
    <cellStyle name="Percentuale 11 3" xfId="1139" xr:uid="{00000000-0005-0000-0000-0000C0B80000}"/>
    <cellStyle name="Percentuale 11 3 2" xfId="1140" xr:uid="{00000000-0005-0000-0000-0000C1B80000}"/>
    <cellStyle name="Percentuale 11 3 2 2" xfId="4713" xr:uid="{00000000-0005-0000-0000-0000C2B80000}"/>
    <cellStyle name="Percentuale 11 3 2 2 2" xfId="24077" xr:uid="{00000000-0005-0000-0000-0000C3B80000}"/>
    <cellStyle name="Percentuale 11 3 2 3" xfId="3886" xr:uid="{00000000-0005-0000-0000-0000C4B80000}"/>
    <cellStyle name="Percentuale 11 3 2 3 2" xfId="10422" xr:uid="{00000000-0005-0000-0000-0000C5B80000}"/>
    <cellStyle name="Percentuale 11 3 2 3 3" xfId="24078" xr:uid="{00000000-0005-0000-0000-0000C6B80000}"/>
    <cellStyle name="Percentuale 11 3 2 4" xfId="24076" xr:uid="{00000000-0005-0000-0000-0000C7B80000}"/>
    <cellStyle name="Percentuale 11 3 3" xfId="2972" xr:uid="{00000000-0005-0000-0000-0000C8B80000}"/>
    <cellStyle name="Percentuale 11 3 3 2" xfId="5437" xr:uid="{00000000-0005-0000-0000-0000C9B80000}"/>
    <cellStyle name="Percentuale 11 3 3 2 2" xfId="24080" xr:uid="{00000000-0005-0000-0000-0000CAB80000}"/>
    <cellStyle name="Percentuale 11 3 3 3" xfId="24081" xr:uid="{00000000-0005-0000-0000-0000CBB80000}"/>
    <cellStyle name="Percentuale 11 3 3 3 2" xfId="45359" xr:uid="{00000000-0005-0000-0000-0000CCB80000}"/>
    <cellStyle name="Percentuale 11 3 3 4" xfId="24079" xr:uid="{00000000-0005-0000-0000-0000CDB80000}"/>
    <cellStyle name="Percentuale 11 3 4" xfId="3376" xr:uid="{00000000-0005-0000-0000-0000CEB80000}"/>
    <cellStyle name="Percentuale 11 3 4 2" xfId="10083" xr:uid="{00000000-0005-0000-0000-0000CFB80000}"/>
    <cellStyle name="Percentuale 11 3 4 3" xfId="24082" xr:uid="{00000000-0005-0000-0000-0000D0B80000}"/>
    <cellStyle name="Percentuale 11 3 5" xfId="8600" xr:uid="{00000000-0005-0000-0000-0000D1B80000}"/>
    <cellStyle name="Percentuale 11 3 5 2" xfId="24083" xr:uid="{00000000-0005-0000-0000-0000D2B80000}"/>
    <cellStyle name="Percentuale 11 3 6" xfId="24084" xr:uid="{00000000-0005-0000-0000-0000D3B80000}"/>
    <cellStyle name="Percentuale 11 3 7" xfId="24075" xr:uid="{00000000-0005-0000-0000-0000D4B80000}"/>
    <cellStyle name="Percentuale 11 3 8" xfId="2011" xr:uid="{00000000-0005-0000-0000-0000D5B80000}"/>
    <cellStyle name="Percentuale 11 4" xfId="1141" xr:uid="{00000000-0005-0000-0000-0000D6B80000}"/>
    <cellStyle name="Percentuale 11 4 2" xfId="5438" xr:uid="{00000000-0005-0000-0000-0000D7B80000}"/>
    <cellStyle name="Percentuale 11 4 2 2" xfId="5439" xr:uid="{00000000-0005-0000-0000-0000D8B80000}"/>
    <cellStyle name="Percentuale 11 4 2 2 2" xfId="24087" xr:uid="{00000000-0005-0000-0000-0000D9B80000}"/>
    <cellStyle name="Percentuale 11 4 2 3" xfId="14211" xr:uid="{00000000-0005-0000-0000-0000DAB80000}"/>
    <cellStyle name="Percentuale 11 4 2 3 2" xfId="24088" xr:uid="{00000000-0005-0000-0000-0000DBB80000}"/>
    <cellStyle name="Percentuale 11 4 2 4" xfId="24086" xr:uid="{00000000-0005-0000-0000-0000DCB80000}"/>
    <cellStyle name="Percentuale 11 4 2 5" xfId="13817" xr:uid="{00000000-0005-0000-0000-0000DDB80000}"/>
    <cellStyle name="Percentuale 11 4 3" xfId="5440" xr:uid="{00000000-0005-0000-0000-0000DEB80000}"/>
    <cellStyle name="Percentuale 11 4 3 2" xfId="24089" xr:uid="{00000000-0005-0000-0000-0000DFB80000}"/>
    <cellStyle name="Percentuale 11 4 4" xfId="24090" xr:uid="{00000000-0005-0000-0000-0000E0B80000}"/>
    <cellStyle name="Percentuale 11 4 4 2" xfId="45360" xr:uid="{00000000-0005-0000-0000-0000E1B80000}"/>
    <cellStyle name="Percentuale 11 4 5" xfId="24091" xr:uid="{00000000-0005-0000-0000-0000E2B80000}"/>
    <cellStyle name="Percentuale 11 4 6" xfId="24085" xr:uid="{00000000-0005-0000-0000-0000E3B80000}"/>
    <cellStyle name="Percentuale 11 4 7" xfId="2973" xr:uid="{00000000-0005-0000-0000-0000E4B80000}"/>
    <cellStyle name="Percentuale 11 5" xfId="1142" xr:uid="{00000000-0005-0000-0000-0000E5B80000}"/>
    <cellStyle name="Percentuale 11 5 2" xfId="24093" xr:uid="{00000000-0005-0000-0000-0000E6B80000}"/>
    <cellStyle name="Percentuale 11 5 2 2" xfId="45361" xr:uid="{00000000-0005-0000-0000-0000E7B80000}"/>
    <cellStyle name="Percentuale 11 5 3" xfId="24094" xr:uid="{00000000-0005-0000-0000-0000E8B80000}"/>
    <cellStyle name="Percentuale 11 5 4" xfId="24092" xr:uid="{00000000-0005-0000-0000-0000E9B80000}"/>
    <cellStyle name="Percentuale 11 6" xfId="2970" xr:uid="{00000000-0005-0000-0000-0000EAB80000}"/>
    <cellStyle name="Percentuale 11 6 2" xfId="5913" xr:uid="{00000000-0005-0000-0000-0000EBB80000}"/>
    <cellStyle name="Percentuale 11 6 3" xfId="24095" xr:uid="{00000000-0005-0000-0000-0000ECB80000}"/>
    <cellStyle name="Percentuale 11 7" xfId="24070" xr:uid="{00000000-0005-0000-0000-0000EDB80000}"/>
    <cellStyle name="Percentuale 12" xfId="1143" xr:uid="{00000000-0005-0000-0000-0000EEB80000}"/>
    <cellStyle name="Percentuale 12 2" xfId="1144" xr:uid="{00000000-0005-0000-0000-0000EFB80000}"/>
    <cellStyle name="Percentuale 12 2 2" xfId="2975" xr:uid="{00000000-0005-0000-0000-0000F0B80000}"/>
    <cellStyle name="Percentuale 12 2 2 2" xfId="9869" xr:uid="{00000000-0005-0000-0000-0000F1B80000}"/>
    <cellStyle name="Percentuale 12 2 2 3" xfId="24098" xr:uid="{00000000-0005-0000-0000-0000F2B80000}"/>
    <cellStyle name="Percentuale 12 2 3" xfId="9607" xr:uid="{00000000-0005-0000-0000-0000F3B80000}"/>
    <cellStyle name="Percentuale 12 2 3 2" xfId="24099" xr:uid="{00000000-0005-0000-0000-0000F4B80000}"/>
    <cellStyle name="Percentuale 12 2 4" xfId="24100" xr:uid="{00000000-0005-0000-0000-0000F5B80000}"/>
    <cellStyle name="Percentuale 12 2 5" xfId="24097" xr:uid="{00000000-0005-0000-0000-0000F6B80000}"/>
    <cellStyle name="Percentuale 12 3" xfId="1145" xr:uid="{00000000-0005-0000-0000-0000F7B80000}"/>
    <cellStyle name="Percentuale 12 3 2" xfId="1146" xr:uid="{00000000-0005-0000-0000-0000F8B80000}"/>
    <cellStyle name="Percentuale 12 3 2 2" xfId="4714" xr:uid="{00000000-0005-0000-0000-0000F9B80000}"/>
    <cellStyle name="Percentuale 12 3 2 2 2" xfId="24103" xr:uid="{00000000-0005-0000-0000-0000FAB80000}"/>
    <cellStyle name="Percentuale 12 3 2 3" xfId="3887" xr:uid="{00000000-0005-0000-0000-0000FBB80000}"/>
    <cellStyle name="Percentuale 12 3 2 3 2" xfId="10423" xr:uid="{00000000-0005-0000-0000-0000FCB80000}"/>
    <cellStyle name="Percentuale 12 3 2 3 3" xfId="24104" xr:uid="{00000000-0005-0000-0000-0000FDB80000}"/>
    <cellStyle name="Percentuale 12 3 2 4" xfId="24102" xr:uid="{00000000-0005-0000-0000-0000FEB80000}"/>
    <cellStyle name="Percentuale 12 3 3" xfId="2976" xr:uid="{00000000-0005-0000-0000-0000FFB80000}"/>
    <cellStyle name="Percentuale 12 3 3 2" xfId="5441" xr:uid="{00000000-0005-0000-0000-000000B90000}"/>
    <cellStyle name="Percentuale 12 3 3 2 2" xfId="24106" xr:uid="{00000000-0005-0000-0000-000001B90000}"/>
    <cellStyle name="Percentuale 12 3 3 3" xfId="24107" xr:uid="{00000000-0005-0000-0000-000002B90000}"/>
    <cellStyle name="Percentuale 12 3 3 3 2" xfId="45362" xr:uid="{00000000-0005-0000-0000-000003B90000}"/>
    <cellStyle name="Percentuale 12 3 3 4" xfId="24105" xr:uid="{00000000-0005-0000-0000-000004B90000}"/>
    <cellStyle name="Percentuale 12 3 4" xfId="3377" xr:uid="{00000000-0005-0000-0000-000005B90000}"/>
    <cellStyle name="Percentuale 12 3 4 2" xfId="10084" xr:uid="{00000000-0005-0000-0000-000006B90000}"/>
    <cellStyle name="Percentuale 12 3 4 3" xfId="24108" xr:uid="{00000000-0005-0000-0000-000007B90000}"/>
    <cellStyle name="Percentuale 12 3 5" xfId="7459" xr:uid="{00000000-0005-0000-0000-000008B90000}"/>
    <cellStyle name="Percentuale 12 3 5 2" xfId="24109" xr:uid="{00000000-0005-0000-0000-000009B90000}"/>
    <cellStyle name="Percentuale 12 3 6" xfId="24110" xr:uid="{00000000-0005-0000-0000-00000AB90000}"/>
    <cellStyle name="Percentuale 12 3 7" xfId="24101" xr:uid="{00000000-0005-0000-0000-00000BB90000}"/>
    <cellStyle name="Percentuale 12 3 8" xfId="2012" xr:uid="{00000000-0005-0000-0000-00000CB90000}"/>
    <cellStyle name="Percentuale 12 4" xfId="1147" xr:uid="{00000000-0005-0000-0000-00000DB90000}"/>
    <cellStyle name="Percentuale 12 4 2" xfId="5442" xr:uid="{00000000-0005-0000-0000-00000EB90000}"/>
    <cellStyle name="Percentuale 12 4 2 2" xfId="5443" xr:uid="{00000000-0005-0000-0000-00000FB90000}"/>
    <cellStyle name="Percentuale 12 4 2 2 2" xfId="24113" xr:uid="{00000000-0005-0000-0000-000010B90000}"/>
    <cellStyle name="Percentuale 12 4 2 3" xfId="14212" xr:uid="{00000000-0005-0000-0000-000011B90000}"/>
    <cellStyle name="Percentuale 12 4 2 3 2" xfId="24114" xr:uid="{00000000-0005-0000-0000-000012B90000}"/>
    <cellStyle name="Percentuale 12 4 2 4" xfId="24112" xr:uid="{00000000-0005-0000-0000-000013B90000}"/>
    <cellStyle name="Percentuale 12 4 2 5" xfId="13818" xr:uid="{00000000-0005-0000-0000-000014B90000}"/>
    <cellStyle name="Percentuale 12 4 3" xfId="5444" xr:uid="{00000000-0005-0000-0000-000015B90000}"/>
    <cellStyle name="Percentuale 12 4 3 2" xfId="24115" xr:uid="{00000000-0005-0000-0000-000016B90000}"/>
    <cellStyle name="Percentuale 12 4 4" xfId="24116" xr:uid="{00000000-0005-0000-0000-000017B90000}"/>
    <cellStyle name="Percentuale 12 4 4 2" xfId="45363" xr:uid="{00000000-0005-0000-0000-000018B90000}"/>
    <cellStyle name="Percentuale 12 4 5" xfId="24117" xr:uid="{00000000-0005-0000-0000-000019B90000}"/>
    <cellStyle name="Percentuale 12 4 6" xfId="24111" xr:uid="{00000000-0005-0000-0000-00001AB90000}"/>
    <cellStyle name="Percentuale 12 4 7" xfId="2977" xr:uid="{00000000-0005-0000-0000-00001BB90000}"/>
    <cellStyle name="Percentuale 12 5" xfId="1148" xr:uid="{00000000-0005-0000-0000-00001CB90000}"/>
    <cellStyle name="Percentuale 12 5 2" xfId="24119" xr:uid="{00000000-0005-0000-0000-00001DB90000}"/>
    <cellStyle name="Percentuale 12 5 2 2" xfId="45364" xr:uid="{00000000-0005-0000-0000-00001EB90000}"/>
    <cellStyle name="Percentuale 12 5 3" xfId="24120" xr:uid="{00000000-0005-0000-0000-00001FB90000}"/>
    <cellStyle name="Percentuale 12 5 4" xfId="24118" xr:uid="{00000000-0005-0000-0000-000020B90000}"/>
    <cellStyle name="Percentuale 12 6" xfId="2974" xr:uid="{00000000-0005-0000-0000-000021B90000}"/>
    <cellStyle name="Percentuale 12 6 2" xfId="5914" xr:uid="{00000000-0005-0000-0000-000022B90000}"/>
    <cellStyle name="Percentuale 12 6 3" xfId="24121" xr:uid="{00000000-0005-0000-0000-000023B90000}"/>
    <cellStyle name="Percentuale 12 7" xfId="24096" xr:uid="{00000000-0005-0000-0000-000024B90000}"/>
    <cellStyle name="Percentuale 13" xfId="1149" xr:uid="{00000000-0005-0000-0000-000025B90000}"/>
    <cellStyle name="Percentuale 13 2" xfId="1150" xr:uid="{00000000-0005-0000-0000-000026B90000}"/>
    <cellStyle name="Percentuale 13 2 2" xfId="2979" xr:uid="{00000000-0005-0000-0000-000027B90000}"/>
    <cellStyle name="Percentuale 13 2 2 2" xfId="9870" xr:uid="{00000000-0005-0000-0000-000028B90000}"/>
    <cellStyle name="Percentuale 13 2 2 3" xfId="24124" xr:uid="{00000000-0005-0000-0000-000029B90000}"/>
    <cellStyle name="Percentuale 13 2 3" xfId="9608" xr:uid="{00000000-0005-0000-0000-00002AB90000}"/>
    <cellStyle name="Percentuale 13 2 3 2" xfId="24125" xr:uid="{00000000-0005-0000-0000-00002BB90000}"/>
    <cellStyle name="Percentuale 13 2 4" xfId="24126" xr:uid="{00000000-0005-0000-0000-00002CB90000}"/>
    <cellStyle name="Percentuale 13 2 5" xfId="24123" xr:uid="{00000000-0005-0000-0000-00002DB90000}"/>
    <cellStyle name="Percentuale 13 3" xfId="1151" xr:uid="{00000000-0005-0000-0000-00002EB90000}"/>
    <cellStyle name="Percentuale 13 3 2" xfId="1152" xr:uid="{00000000-0005-0000-0000-00002FB90000}"/>
    <cellStyle name="Percentuale 13 3 2 2" xfId="4715" xr:uid="{00000000-0005-0000-0000-000030B90000}"/>
    <cellStyle name="Percentuale 13 3 2 2 2" xfId="24129" xr:uid="{00000000-0005-0000-0000-000031B90000}"/>
    <cellStyle name="Percentuale 13 3 2 3" xfId="3888" xr:uid="{00000000-0005-0000-0000-000032B90000}"/>
    <cellStyle name="Percentuale 13 3 2 3 2" xfId="10424" xr:uid="{00000000-0005-0000-0000-000033B90000}"/>
    <cellStyle name="Percentuale 13 3 2 3 3" xfId="24130" xr:uid="{00000000-0005-0000-0000-000034B90000}"/>
    <cellStyle name="Percentuale 13 3 2 4" xfId="24128" xr:uid="{00000000-0005-0000-0000-000035B90000}"/>
    <cellStyle name="Percentuale 13 3 3" xfId="2980" xr:uid="{00000000-0005-0000-0000-000036B90000}"/>
    <cellStyle name="Percentuale 13 3 3 2" xfId="5445" xr:uid="{00000000-0005-0000-0000-000037B90000}"/>
    <cellStyle name="Percentuale 13 3 3 2 2" xfId="24132" xr:uid="{00000000-0005-0000-0000-000038B90000}"/>
    <cellStyle name="Percentuale 13 3 3 3" xfId="24133" xr:uid="{00000000-0005-0000-0000-000039B90000}"/>
    <cellStyle name="Percentuale 13 3 3 3 2" xfId="45365" xr:uid="{00000000-0005-0000-0000-00003AB90000}"/>
    <cellStyle name="Percentuale 13 3 3 4" xfId="24131" xr:uid="{00000000-0005-0000-0000-00003BB90000}"/>
    <cellStyle name="Percentuale 13 3 4" xfId="3378" xr:uid="{00000000-0005-0000-0000-00003CB90000}"/>
    <cellStyle name="Percentuale 13 3 4 2" xfId="10085" xr:uid="{00000000-0005-0000-0000-00003DB90000}"/>
    <cellStyle name="Percentuale 13 3 4 3" xfId="24134" xr:uid="{00000000-0005-0000-0000-00003EB90000}"/>
    <cellStyle name="Percentuale 13 3 5" xfId="7509" xr:uid="{00000000-0005-0000-0000-00003FB90000}"/>
    <cellStyle name="Percentuale 13 3 5 2" xfId="24135" xr:uid="{00000000-0005-0000-0000-000040B90000}"/>
    <cellStyle name="Percentuale 13 3 6" xfId="24136" xr:uid="{00000000-0005-0000-0000-000041B90000}"/>
    <cellStyle name="Percentuale 13 3 7" xfId="24127" xr:uid="{00000000-0005-0000-0000-000042B90000}"/>
    <cellStyle name="Percentuale 13 3 8" xfId="2013" xr:uid="{00000000-0005-0000-0000-000043B90000}"/>
    <cellStyle name="Percentuale 13 4" xfId="1153" xr:uid="{00000000-0005-0000-0000-000044B90000}"/>
    <cellStyle name="Percentuale 13 4 2" xfId="5446" xr:uid="{00000000-0005-0000-0000-000045B90000}"/>
    <cellStyle name="Percentuale 13 4 2 2" xfId="5447" xr:uid="{00000000-0005-0000-0000-000046B90000}"/>
    <cellStyle name="Percentuale 13 4 2 2 2" xfId="24139" xr:uid="{00000000-0005-0000-0000-000047B90000}"/>
    <cellStyle name="Percentuale 13 4 2 3" xfId="14213" xr:uid="{00000000-0005-0000-0000-000048B90000}"/>
    <cellStyle name="Percentuale 13 4 2 3 2" xfId="24140" xr:uid="{00000000-0005-0000-0000-000049B90000}"/>
    <cellStyle name="Percentuale 13 4 2 4" xfId="24138" xr:uid="{00000000-0005-0000-0000-00004AB90000}"/>
    <cellStyle name="Percentuale 13 4 2 5" xfId="13819" xr:uid="{00000000-0005-0000-0000-00004BB90000}"/>
    <cellStyle name="Percentuale 13 4 3" xfId="5448" xr:uid="{00000000-0005-0000-0000-00004CB90000}"/>
    <cellStyle name="Percentuale 13 4 3 2" xfId="24141" xr:uid="{00000000-0005-0000-0000-00004DB90000}"/>
    <cellStyle name="Percentuale 13 4 4" xfId="24142" xr:uid="{00000000-0005-0000-0000-00004EB90000}"/>
    <cellStyle name="Percentuale 13 4 4 2" xfId="45366" xr:uid="{00000000-0005-0000-0000-00004FB90000}"/>
    <cellStyle name="Percentuale 13 4 5" xfId="24143" xr:uid="{00000000-0005-0000-0000-000050B90000}"/>
    <cellStyle name="Percentuale 13 4 6" xfId="24137" xr:uid="{00000000-0005-0000-0000-000051B90000}"/>
    <cellStyle name="Percentuale 13 4 7" xfId="2981" xr:uid="{00000000-0005-0000-0000-000052B90000}"/>
    <cellStyle name="Percentuale 13 5" xfId="1154" xr:uid="{00000000-0005-0000-0000-000053B90000}"/>
    <cellStyle name="Percentuale 13 5 2" xfId="24145" xr:uid="{00000000-0005-0000-0000-000054B90000}"/>
    <cellStyle name="Percentuale 13 5 2 2" xfId="45367" xr:uid="{00000000-0005-0000-0000-000055B90000}"/>
    <cellStyle name="Percentuale 13 5 3" xfId="24146" xr:uid="{00000000-0005-0000-0000-000056B90000}"/>
    <cellStyle name="Percentuale 13 5 4" xfId="24144" xr:uid="{00000000-0005-0000-0000-000057B90000}"/>
    <cellStyle name="Percentuale 13 6" xfId="2978" xr:uid="{00000000-0005-0000-0000-000058B90000}"/>
    <cellStyle name="Percentuale 13 6 2" xfId="5915" xr:uid="{00000000-0005-0000-0000-000059B90000}"/>
    <cellStyle name="Percentuale 13 6 3" xfId="24147" xr:uid="{00000000-0005-0000-0000-00005AB90000}"/>
    <cellStyle name="Percentuale 13 7" xfId="24122" xr:uid="{00000000-0005-0000-0000-00005BB90000}"/>
    <cellStyle name="Percentuale 14" xfId="1155" xr:uid="{00000000-0005-0000-0000-00005CB90000}"/>
    <cellStyle name="Percentuale 14 2" xfId="1156" xr:uid="{00000000-0005-0000-0000-00005DB90000}"/>
    <cellStyle name="Percentuale 14 2 2" xfId="2983" xr:uid="{00000000-0005-0000-0000-00005EB90000}"/>
    <cellStyle name="Percentuale 14 2 2 2" xfId="9871" xr:uid="{00000000-0005-0000-0000-00005FB90000}"/>
    <cellStyle name="Percentuale 14 2 2 3" xfId="24150" xr:uid="{00000000-0005-0000-0000-000060B90000}"/>
    <cellStyle name="Percentuale 14 2 3" xfId="9609" xr:uid="{00000000-0005-0000-0000-000061B90000}"/>
    <cellStyle name="Percentuale 14 2 3 2" xfId="24151" xr:uid="{00000000-0005-0000-0000-000062B90000}"/>
    <cellStyle name="Percentuale 14 2 4" xfId="24152" xr:uid="{00000000-0005-0000-0000-000063B90000}"/>
    <cellStyle name="Percentuale 14 2 5" xfId="24149" xr:uid="{00000000-0005-0000-0000-000064B90000}"/>
    <cellStyle name="Percentuale 14 3" xfId="1157" xr:uid="{00000000-0005-0000-0000-000065B90000}"/>
    <cellStyle name="Percentuale 14 3 2" xfId="1158" xr:uid="{00000000-0005-0000-0000-000066B90000}"/>
    <cellStyle name="Percentuale 14 3 2 2" xfId="4716" xr:uid="{00000000-0005-0000-0000-000067B90000}"/>
    <cellStyle name="Percentuale 14 3 2 2 2" xfId="24155" xr:uid="{00000000-0005-0000-0000-000068B90000}"/>
    <cellStyle name="Percentuale 14 3 2 3" xfId="3889" xr:uid="{00000000-0005-0000-0000-000069B90000}"/>
    <cellStyle name="Percentuale 14 3 2 3 2" xfId="10425" xr:uid="{00000000-0005-0000-0000-00006AB90000}"/>
    <cellStyle name="Percentuale 14 3 2 3 3" xfId="24156" xr:uid="{00000000-0005-0000-0000-00006BB90000}"/>
    <cellStyle name="Percentuale 14 3 2 4" xfId="24154" xr:uid="{00000000-0005-0000-0000-00006CB90000}"/>
    <cellStyle name="Percentuale 14 3 3" xfId="2984" xr:uid="{00000000-0005-0000-0000-00006DB90000}"/>
    <cellStyle name="Percentuale 14 3 3 2" xfId="5449" xr:uid="{00000000-0005-0000-0000-00006EB90000}"/>
    <cellStyle name="Percentuale 14 3 3 2 2" xfId="24158" xr:uid="{00000000-0005-0000-0000-00006FB90000}"/>
    <cellStyle name="Percentuale 14 3 3 3" xfId="24159" xr:uid="{00000000-0005-0000-0000-000070B90000}"/>
    <cellStyle name="Percentuale 14 3 3 3 2" xfId="45368" xr:uid="{00000000-0005-0000-0000-000071B90000}"/>
    <cellStyle name="Percentuale 14 3 3 4" xfId="24157" xr:uid="{00000000-0005-0000-0000-000072B90000}"/>
    <cellStyle name="Percentuale 14 3 4" xfId="3379" xr:uid="{00000000-0005-0000-0000-000073B90000}"/>
    <cellStyle name="Percentuale 14 3 4 2" xfId="10086" xr:uid="{00000000-0005-0000-0000-000074B90000}"/>
    <cellStyle name="Percentuale 14 3 4 3" xfId="24160" xr:uid="{00000000-0005-0000-0000-000075B90000}"/>
    <cellStyle name="Percentuale 14 3 5" xfId="8565" xr:uid="{00000000-0005-0000-0000-000076B90000}"/>
    <cellStyle name="Percentuale 14 3 5 2" xfId="24161" xr:uid="{00000000-0005-0000-0000-000077B90000}"/>
    <cellStyle name="Percentuale 14 3 6" xfId="24162" xr:uid="{00000000-0005-0000-0000-000078B90000}"/>
    <cellStyle name="Percentuale 14 3 7" xfId="24153" xr:uid="{00000000-0005-0000-0000-000079B90000}"/>
    <cellStyle name="Percentuale 14 3 8" xfId="2014" xr:uid="{00000000-0005-0000-0000-00007AB90000}"/>
    <cellStyle name="Percentuale 14 4" xfId="1159" xr:uid="{00000000-0005-0000-0000-00007BB90000}"/>
    <cellStyle name="Percentuale 14 4 2" xfId="5450" xr:uid="{00000000-0005-0000-0000-00007CB90000}"/>
    <cellStyle name="Percentuale 14 4 2 2" xfId="5451" xr:uid="{00000000-0005-0000-0000-00007DB90000}"/>
    <cellStyle name="Percentuale 14 4 2 2 2" xfId="24165" xr:uid="{00000000-0005-0000-0000-00007EB90000}"/>
    <cellStyle name="Percentuale 14 4 2 3" xfId="14214" xr:uid="{00000000-0005-0000-0000-00007FB90000}"/>
    <cellStyle name="Percentuale 14 4 2 3 2" xfId="24166" xr:uid="{00000000-0005-0000-0000-000080B90000}"/>
    <cellStyle name="Percentuale 14 4 2 4" xfId="24164" xr:uid="{00000000-0005-0000-0000-000081B90000}"/>
    <cellStyle name="Percentuale 14 4 2 5" xfId="13820" xr:uid="{00000000-0005-0000-0000-000082B90000}"/>
    <cellStyle name="Percentuale 14 4 3" xfId="5452" xr:uid="{00000000-0005-0000-0000-000083B90000}"/>
    <cellStyle name="Percentuale 14 4 3 2" xfId="24167" xr:uid="{00000000-0005-0000-0000-000084B90000}"/>
    <cellStyle name="Percentuale 14 4 4" xfId="24168" xr:uid="{00000000-0005-0000-0000-000085B90000}"/>
    <cellStyle name="Percentuale 14 4 4 2" xfId="45369" xr:uid="{00000000-0005-0000-0000-000086B90000}"/>
    <cellStyle name="Percentuale 14 4 5" xfId="24169" xr:uid="{00000000-0005-0000-0000-000087B90000}"/>
    <cellStyle name="Percentuale 14 4 6" xfId="24163" xr:uid="{00000000-0005-0000-0000-000088B90000}"/>
    <cellStyle name="Percentuale 14 4 7" xfId="2985" xr:uid="{00000000-0005-0000-0000-000089B90000}"/>
    <cellStyle name="Percentuale 14 5" xfId="1160" xr:uid="{00000000-0005-0000-0000-00008AB90000}"/>
    <cellStyle name="Percentuale 14 5 2" xfId="24171" xr:uid="{00000000-0005-0000-0000-00008BB90000}"/>
    <cellStyle name="Percentuale 14 5 2 2" xfId="45370" xr:uid="{00000000-0005-0000-0000-00008CB90000}"/>
    <cellStyle name="Percentuale 14 5 3" xfId="24172" xr:uid="{00000000-0005-0000-0000-00008DB90000}"/>
    <cellStyle name="Percentuale 14 5 4" xfId="24170" xr:uid="{00000000-0005-0000-0000-00008EB90000}"/>
    <cellStyle name="Percentuale 14 6" xfId="2982" xr:uid="{00000000-0005-0000-0000-00008FB90000}"/>
    <cellStyle name="Percentuale 14 6 2" xfId="5916" xr:uid="{00000000-0005-0000-0000-000090B90000}"/>
    <cellStyle name="Percentuale 14 6 3" xfId="24173" xr:uid="{00000000-0005-0000-0000-000091B90000}"/>
    <cellStyle name="Percentuale 14 7" xfId="24148" xr:uid="{00000000-0005-0000-0000-000092B90000}"/>
    <cellStyle name="Percentuale 15" xfId="1161" xr:uid="{00000000-0005-0000-0000-000093B90000}"/>
    <cellStyle name="Percentuale 15 2" xfId="1162" xr:uid="{00000000-0005-0000-0000-000094B90000}"/>
    <cellStyle name="Percentuale 15 2 2" xfId="2987" xr:uid="{00000000-0005-0000-0000-000095B90000}"/>
    <cellStyle name="Percentuale 15 2 2 2" xfId="9872" xr:uid="{00000000-0005-0000-0000-000096B90000}"/>
    <cellStyle name="Percentuale 15 2 2 3" xfId="24176" xr:uid="{00000000-0005-0000-0000-000097B90000}"/>
    <cellStyle name="Percentuale 15 2 3" xfId="9610" xr:uid="{00000000-0005-0000-0000-000098B90000}"/>
    <cellStyle name="Percentuale 15 2 3 2" xfId="24177" xr:uid="{00000000-0005-0000-0000-000099B90000}"/>
    <cellStyle name="Percentuale 15 2 4" xfId="24178" xr:uid="{00000000-0005-0000-0000-00009AB90000}"/>
    <cellStyle name="Percentuale 15 2 5" xfId="24175" xr:uid="{00000000-0005-0000-0000-00009BB90000}"/>
    <cellStyle name="Percentuale 15 3" xfId="1163" xr:uid="{00000000-0005-0000-0000-00009CB90000}"/>
    <cellStyle name="Percentuale 15 3 2" xfId="1164" xr:uid="{00000000-0005-0000-0000-00009DB90000}"/>
    <cellStyle name="Percentuale 15 3 2 2" xfId="4717" xr:uid="{00000000-0005-0000-0000-00009EB90000}"/>
    <cellStyle name="Percentuale 15 3 2 2 2" xfId="24181" xr:uid="{00000000-0005-0000-0000-00009FB90000}"/>
    <cellStyle name="Percentuale 15 3 2 3" xfId="3890" xr:uid="{00000000-0005-0000-0000-0000A0B90000}"/>
    <cellStyle name="Percentuale 15 3 2 3 2" xfId="10426" xr:uid="{00000000-0005-0000-0000-0000A1B90000}"/>
    <cellStyle name="Percentuale 15 3 2 3 3" xfId="24182" xr:uid="{00000000-0005-0000-0000-0000A2B90000}"/>
    <cellStyle name="Percentuale 15 3 2 4" xfId="24180" xr:uid="{00000000-0005-0000-0000-0000A3B90000}"/>
    <cellStyle name="Percentuale 15 3 3" xfId="2988" xr:uid="{00000000-0005-0000-0000-0000A4B90000}"/>
    <cellStyle name="Percentuale 15 3 3 2" xfId="5453" xr:uid="{00000000-0005-0000-0000-0000A5B90000}"/>
    <cellStyle name="Percentuale 15 3 3 2 2" xfId="24184" xr:uid="{00000000-0005-0000-0000-0000A6B90000}"/>
    <cellStyle name="Percentuale 15 3 3 3" xfId="24185" xr:uid="{00000000-0005-0000-0000-0000A7B90000}"/>
    <cellStyle name="Percentuale 15 3 3 3 2" xfId="45371" xr:uid="{00000000-0005-0000-0000-0000A8B90000}"/>
    <cellStyle name="Percentuale 15 3 3 4" xfId="24183" xr:uid="{00000000-0005-0000-0000-0000A9B90000}"/>
    <cellStyle name="Percentuale 15 3 4" xfId="3380" xr:uid="{00000000-0005-0000-0000-0000AAB90000}"/>
    <cellStyle name="Percentuale 15 3 4 2" xfId="10087" xr:uid="{00000000-0005-0000-0000-0000ABB90000}"/>
    <cellStyle name="Percentuale 15 3 4 3" xfId="24186" xr:uid="{00000000-0005-0000-0000-0000ACB90000}"/>
    <cellStyle name="Percentuale 15 3 5" xfId="7508" xr:uid="{00000000-0005-0000-0000-0000ADB90000}"/>
    <cellStyle name="Percentuale 15 3 5 2" xfId="24187" xr:uid="{00000000-0005-0000-0000-0000AEB90000}"/>
    <cellStyle name="Percentuale 15 3 6" xfId="24188" xr:uid="{00000000-0005-0000-0000-0000AFB90000}"/>
    <cellStyle name="Percentuale 15 3 7" xfId="24179" xr:uid="{00000000-0005-0000-0000-0000B0B90000}"/>
    <cellStyle name="Percentuale 15 3 8" xfId="2015" xr:uid="{00000000-0005-0000-0000-0000B1B90000}"/>
    <cellStyle name="Percentuale 15 4" xfId="1165" xr:uid="{00000000-0005-0000-0000-0000B2B90000}"/>
    <cellStyle name="Percentuale 15 4 2" xfId="5454" xr:uid="{00000000-0005-0000-0000-0000B3B90000}"/>
    <cellStyle name="Percentuale 15 4 2 2" xfId="5455" xr:uid="{00000000-0005-0000-0000-0000B4B90000}"/>
    <cellStyle name="Percentuale 15 4 2 2 2" xfId="24191" xr:uid="{00000000-0005-0000-0000-0000B5B90000}"/>
    <cellStyle name="Percentuale 15 4 2 3" xfId="14215" xr:uid="{00000000-0005-0000-0000-0000B6B90000}"/>
    <cellStyle name="Percentuale 15 4 2 3 2" xfId="24192" xr:uid="{00000000-0005-0000-0000-0000B7B90000}"/>
    <cellStyle name="Percentuale 15 4 2 4" xfId="24190" xr:uid="{00000000-0005-0000-0000-0000B8B90000}"/>
    <cellStyle name="Percentuale 15 4 2 5" xfId="13822" xr:uid="{00000000-0005-0000-0000-0000B9B90000}"/>
    <cellStyle name="Percentuale 15 4 3" xfId="5456" xr:uid="{00000000-0005-0000-0000-0000BAB90000}"/>
    <cellStyle name="Percentuale 15 4 3 2" xfId="24193" xr:uid="{00000000-0005-0000-0000-0000BBB90000}"/>
    <cellStyle name="Percentuale 15 4 4" xfId="24194" xr:uid="{00000000-0005-0000-0000-0000BCB90000}"/>
    <cellStyle name="Percentuale 15 4 4 2" xfId="45372" xr:uid="{00000000-0005-0000-0000-0000BDB90000}"/>
    <cellStyle name="Percentuale 15 4 5" xfId="24195" xr:uid="{00000000-0005-0000-0000-0000BEB90000}"/>
    <cellStyle name="Percentuale 15 4 6" xfId="24189" xr:uid="{00000000-0005-0000-0000-0000BFB90000}"/>
    <cellStyle name="Percentuale 15 4 7" xfId="2989" xr:uid="{00000000-0005-0000-0000-0000C0B90000}"/>
    <cellStyle name="Percentuale 15 5" xfId="1166" xr:uid="{00000000-0005-0000-0000-0000C1B90000}"/>
    <cellStyle name="Percentuale 15 5 2" xfId="24197" xr:uid="{00000000-0005-0000-0000-0000C2B90000}"/>
    <cellStyle name="Percentuale 15 5 2 2" xfId="45373" xr:uid="{00000000-0005-0000-0000-0000C3B90000}"/>
    <cellStyle name="Percentuale 15 5 3" xfId="24198" xr:uid="{00000000-0005-0000-0000-0000C4B90000}"/>
    <cellStyle name="Percentuale 15 5 4" xfId="24196" xr:uid="{00000000-0005-0000-0000-0000C5B90000}"/>
    <cellStyle name="Percentuale 15 6" xfId="2986" xr:uid="{00000000-0005-0000-0000-0000C6B90000}"/>
    <cellStyle name="Percentuale 15 6 2" xfId="5917" xr:uid="{00000000-0005-0000-0000-0000C7B90000}"/>
    <cellStyle name="Percentuale 15 6 3" xfId="24199" xr:uid="{00000000-0005-0000-0000-0000C8B90000}"/>
    <cellStyle name="Percentuale 15 7" xfId="24174" xr:uid="{00000000-0005-0000-0000-0000C9B90000}"/>
    <cellStyle name="Percentuale 16" xfId="1167" xr:uid="{00000000-0005-0000-0000-0000CAB90000}"/>
    <cellStyle name="Percentuale 16 2" xfId="1168" xr:uid="{00000000-0005-0000-0000-0000CBB90000}"/>
    <cellStyle name="Percentuale 16 2 2" xfId="2991" xr:uid="{00000000-0005-0000-0000-0000CCB90000}"/>
    <cellStyle name="Percentuale 16 2 2 2" xfId="9873" xr:uid="{00000000-0005-0000-0000-0000CDB90000}"/>
    <cellStyle name="Percentuale 16 2 2 3" xfId="24202" xr:uid="{00000000-0005-0000-0000-0000CEB90000}"/>
    <cellStyle name="Percentuale 16 2 3" xfId="9611" xr:uid="{00000000-0005-0000-0000-0000CFB90000}"/>
    <cellStyle name="Percentuale 16 2 3 2" xfId="24203" xr:uid="{00000000-0005-0000-0000-0000D0B90000}"/>
    <cellStyle name="Percentuale 16 2 4" xfId="24204" xr:uid="{00000000-0005-0000-0000-0000D1B90000}"/>
    <cellStyle name="Percentuale 16 2 5" xfId="24201" xr:uid="{00000000-0005-0000-0000-0000D2B90000}"/>
    <cellStyle name="Percentuale 16 3" xfId="1169" xr:uid="{00000000-0005-0000-0000-0000D3B90000}"/>
    <cellStyle name="Percentuale 16 3 2" xfId="1170" xr:uid="{00000000-0005-0000-0000-0000D4B90000}"/>
    <cellStyle name="Percentuale 16 3 2 2" xfId="4718" xr:uid="{00000000-0005-0000-0000-0000D5B90000}"/>
    <cellStyle name="Percentuale 16 3 2 2 2" xfId="24207" xr:uid="{00000000-0005-0000-0000-0000D6B90000}"/>
    <cellStyle name="Percentuale 16 3 2 3" xfId="3891" xr:uid="{00000000-0005-0000-0000-0000D7B90000}"/>
    <cellStyle name="Percentuale 16 3 2 3 2" xfId="10427" xr:uid="{00000000-0005-0000-0000-0000D8B90000}"/>
    <cellStyle name="Percentuale 16 3 2 3 3" xfId="24208" xr:uid="{00000000-0005-0000-0000-0000D9B90000}"/>
    <cellStyle name="Percentuale 16 3 2 4" xfId="24206" xr:uid="{00000000-0005-0000-0000-0000DAB90000}"/>
    <cellStyle name="Percentuale 16 3 3" xfId="2992" xr:uid="{00000000-0005-0000-0000-0000DBB90000}"/>
    <cellStyle name="Percentuale 16 3 3 2" xfId="5457" xr:uid="{00000000-0005-0000-0000-0000DCB90000}"/>
    <cellStyle name="Percentuale 16 3 3 2 2" xfId="24210" xr:uid="{00000000-0005-0000-0000-0000DDB90000}"/>
    <cellStyle name="Percentuale 16 3 3 3" xfId="24211" xr:uid="{00000000-0005-0000-0000-0000DEB90000}"/>
    <cellStyle name="Percentuale 16 3 3 3 2" xfId="45374" xr:uid="{00000000-0005-0000-0000-0000DFB90000}"/>
    <cellStyle name="Percentuale 16 3 3 4" xfId="24209" xr:uid="{00000000-0005-0000-0000-0000E0B90000}"/>
    <cellStyle name="Percentuale 16 3 4" xfId="3381" xr:uid="{00000000-0005-0000-0000-0000E1B90000}"/>
    <cellStyle name="Percentuale 16 3 4 2" xfId="10088" xr:uid="{00000000-0005-0000-0000-0000E2B90000}"/>
    <cellStyle name="Percentuale 16 3 4 3" xfId="24212" xr:uid="{00000000-0005-0000-0000-0000E3B90000}"/>
    <cellStyle name="Percentuale 16 3 5" xfId="8564" xr:uid="{00000000-0005-0000-0000-0000E4B90000}"/>
    <cellStyle name="Percentuale 16 3 5 2" xfId="24213" xr:uid="{00000000-0005-0000-0000-0000E5B90000}"/>
    <cellStyle name="Percentuale 16 3 6" xfId="24214" xr:uid="{00000000-0005-0000-0000-0000E6B90000}"/>
    <cellStyle name="Percentuale 16 3 7" xfId="24205" xr:uid="{00000000-0005-0000-0000-0000E7B90000}"/>
    <cellStyle name="Percentuale 16 3 8" xfId="2016" xr:uid="{00000000-0005-0000-0000-0000E8B90000}"/>
    <cellStyle name="Percentuale 16 4" xfId="1171" xr:uid="{00000000-0005-0000-0000-0000E9B90000}"/>
    <cellStyle name="Percentuale 16 4 2" xfId="5458" xr:uid="{00000000-0005-0000-0000-0000EAB90000}"/>
    <cellStyle name="Percentuale 16 4 2 2" xfId="5459" xr:uid="{00000000-0005-0000-0000-0000EBB90000}"/>
    <cellStyle name="Percentuale 16 4 2 2 2" xfId="24217" xr:uid="{00000000-0005-0000-0000-0000ECB90000}"/>
    <cellStyle name="Percentuale 16 4 2 3" xfId="14216" xr:uid="{00000000-0005-0000-0000-0000EDB90000}"/>
    <cellStyle name="Percentuale 16 4 2 3 2" xfId="24218" xr:uid="{00000000-0005-0000-0000-0000EEB90000}"/>
    <cellStyle name="Percentuale 16 4 2 4" xfId="24216" xr:uid="{00000000-0005-0000-0000-0000EFB90000}"/>
    <cellStyle name="Percentuale 16 4 2 5" xfId="13823" xr:uid="{00000000-0005-0000-0000-0000F0B90000}"/>
    <cellStyle name="Percentuale 16 4 3" xfId="5460" xr:uid="{00000000-0005-0000-0000-0000F1B90000}"/>
    <cellStyle name="Percentuale 16 4 3 2" xfId="24219" xr:uid="{00000000-0005-0000-0000-0000F2B90000}"/>
    <cellStyle name="Percentuale 16 4 4" xfId="24220" xr:uid="{00000000-0005-0000-0000-0000F3B90000}"/>
    <cellStyle name="Percentuale 16 4 4 2" xfId="45375" xr:uid="{00000000-0005-0000-0000-0000F4B90000}"/>
    <cellStyle name="Percentuale 16 4 5" xfId="24221" xr:uid="{00000000-0005-0000-0000-0000F5B90000}"/>
    <cellStyle name="Percentuale 16 4 6" xfId="24215" xr:uid="{00000000-0005-0000-0000-0000F6B90000}"/>
    <cellStyle name="Percentuale 16 4 7" xfId="2993" xr:uid="{00000000-0005-0000-0000-0000F7B90000}"/>
    <cellStyle name="Percentuale 16 5" xfId="1172" xr:uid="{00000000-0005-0000-0000-0000F8B90000}"/>
    <cellStyle name="Percentuale 16 5 2" xfId="24223" xr:uid="{00000000-0005-0000-0000-0000F9B90000}"/>
    <cellStyle name="Percentuale 16 5 2 2" xfId="45376" xr:uid="{00000000-0005-0000-0000-0000FAB90000}"/>
    <cellStyle name="Percentuale 16 5 3" xfId="24224" xr:uid="{00000000-0005-0000-0000-0000FBB90000}"/>
    <cellStyle name="Percentuale 16 5 4" xfId="24222" xr:uid="{00000000-0005-0000-0000-0000FCB90000}"/>
    <cellStyle name="Percentuale 16 6" xfId="2990" xr:uid="{00000000-0005-0000-0000-0000FDB90000}"/>
    <cellStyle name="Percentuale 16 6 2" xfId="5918" xr:uid="{00000000-0005-0000-0000-0000FEB90000}"/>
    <cellStyle name="Percentuale 16 6 3" xfId="24225" xr:uid="{00000000-0005-0000-0000-0000FFB90000}"/>
    <cellStyle name="Percentuale 16 7" xfId="24200" xr:uid="{00000000-0005-0000-0000-000000BA0000}"/>
    <cellStyle name="Percentuale 17" xfId="1173" xr:uid="{00000000-0005-0000-0000-000001BA0000}"/>
    <cellStyle name="Percentuale 17 2" xfId="1174" xr:uid="{00000000-0005-0000-0000-000002BA0000}"/>
    <cellStyle name="Percentuale 17 2 2" xfId="2995" xr:uid="{00000000-0005-0000-0000-000003BA0000}"/>
    <cellStyle name="Percentuale 17 2 2 2" xfId="9874" xr:uid="{00000000-0005-0000-0000-000004BA0000}"/>
    <cellStyle name="Percentuale 17 2 2 3" xfId="24228" xr:uid="{00000000-0005-0000-0000-000005BA0000}"/>
    <cellStyle name="Percentuale 17 2 3" xfId="9612" xr:uid="{00000000-0005-0000-0000-000006BA0000}"/>
    <cellStyle name="Percentuale 17 2 3 2" xfId="24229" xr:uid="{00000000-0005-0000-0000-000007BA0000}"/>
    <cellStyle name="Percentuale 17 2 4" xfId="24230" xr:uid="{00000000-0005-0000-0000-000008BA0000}"/>
    <cellStyle name="Percentuale 17 2 5" xfId="24227" xr:uid="{00000000-0005-0000-0000-000009BA0000}"/>
    <cellStyle name="Percentuale 17 3" xfId="1175" xr:uid="{00000000-0005-0000-0000-00000ABA0000}"/>
    <cellStyle name="Percentuale 17 3 2" xfId="1176" xr:uid="{00000000-0005-0000-0000-00000BBA0000}"/>
    <cellStyle name="Percentuale 17 3 2 2" xfId="4719" xr:uid="{00000000-0005-0000-0000-00000CBA0000}"/>
    <cellStyle name="Percentuale 17 3 2 2 2" xfId="24233" xr:uid="{00000000-0005-0000-0000-00000DBA0000}"/>
    <cellStyle name="Percentuale 17 3 2 3" xfId="3892" xr:uid="{00000000-0005-0000-0000-00000EBA0000}"/>
    <cellStyle name="Percentuale 17 3 2 3 2" xfId="10428" xr:uid="{00000000-0005-0000-0000-00000FBA0000}"/>
    <cellStyle name="Percentuale 17 3 2 3 3" xfId="24234" xr:uid="{00000000-0005-0000-0000-000010BA0000}"/>
    <cellStyle name="Percentuale 17 3 2 4" xfId="24232" xr:uid="{00000000-0005-0000-0000-000011BA0000}"/>
    <cellStyle name="Percentuale 17 3 3" xfId="2996" xr:uid="{00000000-0005-0000-0000-000012BA0000}"/>
    <cellStyle name="Percentuale 17 3 3 2" xfId="5461" xr:uid="{00000000-0005-0000-0000-000013BA0000}"/>
    <cellStyle name="Percentuale 17 3 3 2 2" xfId="24236" xr:uid="{00000000-0005-0000-0000-000014BA0000}"/>
    <cellStyle name="Percentuale 17 3 3 3" xfId="24237" xr:uid="{00000000-0005-0000-0000-000015BA0000}"/>
    <cellStyle name="Percentuale 17 3 3 3 2" xfId="45377" xr:uid="{00000000-0005-0000-0000-000016BA0000}"/>
    <cellStyle name="Percentuale 17 3 3 4" xfId="24235" xr:uid="{00000000-0005-0000-0000-000017BA0000}"/>
    <cellStyle name="Percentuale 17 3 4" xfId="3382" xr:uid="{00000000-0005-0000-0000-000018BA0000}"/>
    <cellStyle name="Percentuale 17 3 4 2" xfId="10089" xr:uid="{00000000-0005-0000-0000-000019BA0000}"/>
    <cellStyle name="Percentuale 17 3 4 3" xfId="24238" xr:uid="{00000000-0005-0000-0000-00001ABA0000}"/>
    <cellStyle name="Percentuale 17 3 5" xfId="8603" xr:uid="{00000000-0005-0000-0000-00001BBA0000}"/>
    <cellStyle name="Percentuale 17 3 5 2" xfId="24239" xr:uid="{00000000-0005-0000-0000-00001CBA0000}"/>
    <cellStyle name="Percentuale 17 3 6" xfId="24240" xr:uid="{00000000-0005-0000-0000-00001DBA0000}"/>
    <cellStyle name="Percentuale 17 3 7" xfId="24231" xr:uid="{00000000-0005-0000-0000-00001EBA0000}"/>
    <cellStyle name="Percentuale 17 3 8" xfId="2017" xr:uid="{00000000-0005-0000-0000-00001FBA0000}"/>
    <cellStyle name="Percentuale 17 4" xfId="1177" xr:uid="{00000000-0005-0000-0000-000020BA0000}"/>
    <cellStyle name="Percentuale 17 4 2" xfId="5462" xr:uid="{00000000-0005-0000-0000-000021BA0000}"/>
    <cellStyle name="Percentuale 17 4 2 2" xfId="5463" xr:uid="{00000000-0005-0000-0000-000022BA0000}"/>
    <cellStyle name="Percentuale 17 4 2 2 2" xfId="24243" xr:uid="{00000000-0005-0000-0000-000023BA0000}"/>
    <cellStyle name="Percentuale 17 4 2 3" xfId="14217" xr:uid="{00000000-0005-0000-0000-000024BA0000}"/>
    <cellStyle name="Percentuale 17 4 2 3 2" xfId="24244" xr:uid="{00000000-0005-0000-0000-000025BA0000}"/>
    <cellStyle name="Percentuale 17 4 2 4" xfId="24242" xr:uid="{00000000-0005-0000-0000-000026BA0000}"/>
    <cellStyle name="Percentuale 17 4 2 5" xfId="13824" xr:uid="{00000000-0005-0000-0000-000027BA0000}"/>
    <cellStyle name="Percentuale 17 4 3" xfId="5464" xr:uid="{00000000-0005-0000-0000-000028BA0000}"/>
    <cellStyle name="Percentuale 17 4 3 2" xfId="24245" xr:uid="{00000000-0005-0000-0000-000029BA0000}"/>
    <cellStyle name="Percentuale 17 4 4" xfId="24246" xr:uid="{00000000-0005-0000-0000-00002ABA0000}"/>
    <cellStyle name="Percentuale 17 4 5" xfId="24247" xr:uid="{00000000-0005-0000-0000-00002BBA0000}"/>
    <cellStyle name="Percentuale 17 4 5 2" xfId="45378" xr:uid="{00000000-0005-0000-0000-00002CBA0000}"/>
    <cellStyle name="Percentuale 17 4 6" xfId="24248" xr:uid="{00000000-0005-0000-0000-00002DBA0000}"/>
    <cellStyle name="Percentuale 17 4 7" xfId="24241" xr:uid="{00000000-0005-0000-0000-00002EBA0000}"/>
    <cellStyle name="Percentuale 17 4 8" xfId="2997" xr:uid="{00000000-0005-0000-0000-00002FBA0000}"/>
    <cellStyle name="Percentuale 17 5" xfId="1178" xr:uid="{00000000-0005-0000-0000-000030BA0000}"/>
    <cellStyle name="Percentuale 17 5 2" xfId="24250" xr:uid="{00000000-0005-0000-0000-000031BA0000}"/>
    <cellStyle name="Percentuale 17 5 3" xfId="24251" xr:uid="{00000000-0005-0000-0000-000032BA0000}"/>
    <cellStyle name="Percentuale 17 5 3 2" xfId="45379" xr:uid="{00000000-0005-0000-0000-000033BA0000}"/>
    <cellStyle name="Percentuale 17 5 4" xfId="24252" xr:uid="{00000000-0005-0000-0000-000034BA0000}"/>
    <cellStyle name="Percentuale 17 5 5" xfId="24249" xr:uid="{00000000-0005-0000-0000-000035BA0000}"/>
    <cellStyle name="Percentuale 17 6" xfId="2994" xr:uid="{00000000-0005-0000-0000-000036BA0000}"/>
    <cellStyle name="Percentuale 17 6 2" xfId="5919" xr:uid="{00000000-0005-0000-0000-000037BA0000}"/>
    <cellStyle name="Percentuale 17 6 3" xfId="24253" xr:uid="{00000000-0005-0000-0000-000038BA0000}"/>
    <cellStyle name="Percentuale 17 7" xfId="24226" xr:uid="{00000000-0005-0000-0000-000039BA0000}"/>
    <cellStyle name="Percentuale 18" xfId="1179" xr:uid="{00000000-0005-0000-0000-00003ABA0000}"/>
    <cellStyle name="Percentuale 18 2" xfId="1180" xr:uid="{00000000-0005-0000-0000-00003BBA0000}"/>
    <cellStyle name="Percentuale 18 2 2" xfId="2999" xr:uid="{00000000-0005-0000-0000-00003CBA0000}"/>
    <cellStyle name="Percentuale 18 2 2 2" xfId="9875" xr:uid="{00000000-0005-0000-0000-00003DBA0000}"/>
    <cellStyle name="Percentuale 18 2 2 3" xfId="24256" xr:uid="{00000000-0005-0000-0000-00003EBA0000}"/>
    <cellStyle name="Percentuale 18 2 3" xfId="9613" xr:uid="{00000000-0005-0000-0000-00003FBA0000}"/>
    <cellStyle name="Percentuale 18 2 3 2" xfId="24257" xr:uid="{00000000-0005-0000-0000-000040BA0000}"/>
    <cellStyle name="Percentuale 18 2 4" xfId="24258" xr:uid="{00000000-0005-0000-0000-000041BA0000}"/>
    <cellStyle name="Percentuale 18 2 4 2" xfId="45380" xr:uid="{00000000-0005-0000-0000-000042BA0000}"/>
    <cellStyle name="Percentuale 18 2 5" xfId="24259" xr:uid="{00000000-0005-0000-0000-000043BA0000}"/>
    <cellStyle name="Percentuale 18 2 6" xfId="24255" xr:uid="{00000000-0005-0000-0000-000044BA0000}"/>
    <cellStyle name="Percentuale 18 3" xfId="1181" xr:uid="{00000000-0005-0000-0000-000045BA0000}"/>
    <cellStyle name="Percentuale 18 3 2" xfId="1182" xr:uid="{00000000-0005-0000-0000-000046BA0000}"/>
    <cellStyle name="Percentuale 18 3 2 2" xfId="4720" xr:uid="{00000000-0005-0000-0000-000047BA0000}"/>
    <cellStyle name="Percentuale 18 3 2 2 2" xfId="24263" xr:uid="{00000000-0005-0000-0000-000048BA0000}"/>
    <cellStyle name="Percentuale 18 3 2 2 3" xfId="24262" xr:uid="{00000000-0005-0000-0000-000049BA0000}"/>
    <cellStyle name="Percentuale 18 3 2 3" xfId="3893" xr:uid="{00000000-0005-0000-0000-00004ABA0000}"/>
    <cellStyle name="Percentuale 18 3 2 3 2" xfId="10429" xr:uid="{00000000-0005-0000-0000-00004BBA0000}"/>
    <cellStyle name="Percentuale 18 3 2 3 3" xfId="24264" xr:uid="{00000000-0005-0000-0000-00004CBA0000}"/>
    <cellStyle name="Percentuale 18 3 2 3 4" xfId="45381" xr:uid="{00000000-0005-0000-0000-00004DBA0000}"/>
    <cellStyle name="Percentuale 18 3 2 4" xfId="24265" xr:uid="{00000000-0005-0000-0000-00004EBA0000}"/>
    <cellStyle name="Percentuale 18 3 2 5" xfId="24261" xr:uid="{00000000-0005-0000-0000-00004FBA0000}"/>
    <cellStyle name="Percentuale 18 3 3" xfId="3000" xr:uid="{00000000-0005-0000-0000-000050BA0000}"/>
    <cellStyle name="Percentuale 18 3 3 2" xfId="5465" xr:uid="{00000000-0005-0000-0000-000051BA0000}"/>
    <cellStyle name="Percentuale 18 3 3 2 2" xfId="24267" xr:uid="{00000000-0005-0000-0000-000052BA0000}"/>
    <cellStyle name="Percentuale 18 3 3 3" xfId="24268" xr:uid="{00000000-0005-0000-0000-000053BA0000}"/>
    <cellStyle name="Percentuale 18 3 3 4" xfId="24269" xr:uid="{00000000-0005-0000-0000-000054BA0000}"/>
    <cellStyle name="Percentuale 18 3 3 4 2" xfId="45382" xr:uid="{00000000-0005-0000-0000-000055BA0000}"/>
    <cellStyle name="Percentuale 18 3 3 5" xfId="24266" xr:uid="{00000000-0005-0000-0000-000056BA0000}"/>
    <cellStyle name="Percentuale 18 3 4" xfId="3383" xr:uid="{00000000-0005-0000-0000-000057BA0000}"/>
    <cellStyle name="Percentuale 18 3 4 2" xfId="10090" xr:uid="{00000000-0005-0000-0000-000058BA0000}"/>
    <cellStyle name="Percentuale 18 3 4 3" xfId="24270" xr:uid="{00000000-0005-0000-0000-000059BA0000}"/>
    <cellStyle name="Percentuale 18 3 5" xfId="7401" xr:uid="{00000000-0005-0000-0000-00005ABA0000}"/>
    <cellStyle name="Percentuale 18 3 5 2" xfId="24271" xr:uid="{00000000-0005-0000-0000-00005BBA0000}"/>
    <cellStyle name="Percentuale 18 3 6" xfId="24272" xr:uid="{00000000-0005-0000-0000-00005CBA0000}"/>
    <cellStyle name="Percentuale 18 3 6 2" xfId="45383" xr:uid="{00000000-0005-0000-0000-00005DBA0000}"/>
    <cellStyle name="Percentuale 18 3 7" xfId="24273" xr:uid="{00000000-0005-0000-0000-00005EBA0000}"/>
    <cellStyle name="Percentuale 18 3 8" xfId="24260" xr:uid="{00000000-0005-0000-0000-00005FBA0000}"/>
    <cellStyle name="Percentuale 18 3 9" xfId="2018" xr:uid="{00000000-0005-0000-0000-000060BA0000}"/>
    <cellStyle name="Percentuale 18 4" xfId="1183" xr:uid="{00000000-0005-0000-0000-000061BA0000}"/>
    <cellStyle name="Percentuale 18 4 2" xfId="5466" xr:uid="{00000000-0005-0000-0000-000062BA0000}"/>
    <cellStyle name="Percentuale 18 4 2 2" xfId="5467" xr:uid="{00000000-0005-0000-0000-000063BA0000}"/>
    <cellStyle name="Percentuale 18 4 2 2 2" xfId="24276" xr:uid="{00000000-0005-0000-0000-000064BA0000}"/>
    <cellStyle name="Percentuale 18 4 2 3" xfId="14218" xr:uid="{00000000-0005-0000-0000-000065BA0000}"/>
    <cellStyle name="Percentuale 18 4 2 3 2" xfId="24277" xr:uid="{00000000-0005-0000-0000-000066BA0000}"/>
    <cellStyle name="Percentuale 18 4 2 4" xfId="24275" xr:uid="{00000000-0005-0000-0000-000067BA0000}"/>
    <cellStyle name="Percentuale 18 4 2 5" xfId="13825" xr:uid="{00000000-0005-0000-0000-000068BA0000}"/>
    <cellStyle name="Percentuale 18 4 3" xfId="5468" xr:uid="{00000000-0005-0000-0000-000069BA0000}"/>
    <cellStyle name="Percentuale 18 4 3 2" xfId="24278" xr:uid="{00000000-0005-0000-0000-00006ABA0000}"/>
    <cellStyle name="Percentuale 18 4 4" xfId="24279" xr:uid="{00000000-0005-0000-0000-00006BBA0000}"/>
    <cellStyle name="Percentuale 18 4 5" xfId="24280" xr:uid="{00000000-0005-0000-0000-00006CBA0000}"/>
    <cellStyle name="Percentuale 18 4 5 2" xfId="45384" xr:uid="{00000000-0005-0000-0000-00006DBA0000}"/>
    <cellStyle name="Percentuale 18 4 6" xfId="24281" xr:uid="{00000000-0005-0000-0000-00006EBA0000}"/>
    <cellStyle name="Percentuale 18 4 7" xfId="24274" xr:uid="{00000000-0005-0000-0000-00006FBA0000}"/>
    <cellStyle name="Percentuale 18 4 8" xfId="3001" xr:uid="{00000000-0005-0000-0000-000070BA0000}"/>
    <cellStyle name="Percentuale 18 5" xfId="1184" xr:uid="{00000000-0005-0000-0000-000071BA0000}"/>
    <cellStyle name="Percentuale 18 5 2" xfId="24283" xr:uid="{00000000-0005-0000-0000-000072BA0000}"/>
    <cellStyle name="Percentuale 18 5 3" xfId="24284" xr:uid="{00000000-0005-0000-0000-000073BA0000}"/>
    <cellStyle name="Percentuale 18 5 3 2" xfId="45385" xr:uid="{00000000-0005-0000-0000-000074BA0000}"/>
    <cellStyle name="Percentuale 18 5 4" xfId="24285" xr:uid="{00000000-0005-0000-0000-000075BA0000}"/>
    <cellStyle name="Percentuale 18 5 5" xfId="24282" xr:uid="{00000000-0005-0000-0000-000076BA0000}"/>
    <cellStyle name="Percentuale 18 6" xfId="2998" xr:uid="{00000000-0005-0000-0000-000077BA0000}"/>
    <cellStyle name="Percentuale 18 6 2" xfId="5920" xr:uid="{00000000-0005-0000-0000-000078BA0000}"/>
    <cellStyle name="Percentuale 18 6 3" xfId="24286" xr:uid="{00000000-0005-0000-0000-000079BA0000}"/>
    <cellStyle name="Percentuale 18 7" xfId="24287" xr:uid="{00000000-0005-0000-0000-00007ABA0000}"/>
    <cellStyle name="Percentuale 18 7 2" xfId="45386" xr:uid="{00000000-0005-0000-0000-00007BBA0000}"/>
    <cellStyle name="Percentuale 18 8" xfId="24254" xr:uid="{00000000-0005-0000-0000-00007CBA0000}"/>
    <cellStyle name="Percentuale 19" xfId="1185" xr:uid="{00000000-0005-0000-0000-00007DBA0000}"/>
    <cellStyle name="Percentuale 19 2" xfId="1186" xr:uid="{00000000-0005-0000-0000-00007EBA0000}"/>
    <cellStyle name="Percentuale 19 2 2" xfId="3003" xr:uid="{00000000-0005-0000-0000-00007FBA0000}"/>
    <cellStyle name="Percentuale 19 2 2 2" xfId="9876" xr:uid="{00000000-0005-0000-0000-000080BA0000}"/>
    <cellStyle name="Percentuale 19 2 2 3" xfId="24290" xr:uid="{00000000-0005-0000-0000-000081BA0000}"/>
    <cellStyle name="Percentuale 19 2 3" xfId="9614" xr:uid="{00000000-0005-0000-0000-000082BA0000}"/>
    <cellStyle name="Percentuale 19 2 3 2" xfId="24291" xr:uid="{00000000-0005-0000-0000-000083BA0000}"/>
    <cellStyle name="Percentuale 19 2 4" xfId="24292" xr:uid="{00000000-0005-0000-0000-000084BA0000}"/>
    <cellStyle name="Percentuale 19 2 4 2" xfId="45387" xr:uid="{00000000-0005-0000-0000-000085BA0000}"/>
    <cellStyle name="Percentuale 19 2 5" xfId="24293" xr:uid="{00000000-0005-0000-0000-000086BA0000}"/>
    <cellStyle name="Percentuale 19 2 6" xfId="24289" xr:uid="{00000000-0005-0000-0000-000087BA0000}"/>
    <cellStyle name="Percentuale 19 3" xfId="1187" xr:uid="{00000000-0005-0000-0000-000088BA0000}"/>
    <cellStyle name="Percentuale 19 3 2" xfId="1188" xr:uid="{00000000-0005-0000-0000-000089BA0000}"/>
    <cellStyle name="Percentuale 19 3 2 2" xfId="4721" xr:uid="{00000000-0005-0000-0000-00008ABA0000}"/>
    <cellStyle name="Percentuale 19 3 2 2 2" xfId="24297" xr:uid="{00000000-0005-0000-0000-00008BBA0000}"/>
    <cellStyle name="Percentuale 19 3 2 2 3" xfId="24296" xr:uid="{00000000-0005-0000-0000-00008CBA0000}"/>
    <cellStyle name="Percentuale 19 3 2 3" xfId="3894" xr:uid="{00000000-0005-0000-0000-00008DBA0000}"/>
    <cellStyle name="Percentuale 19 3 2 3 2" xfId="10430" xr:uid="{00000000-0005-0000-0000-00008EBA0000}"/>
    <cellStyle name="Percentuale 19 3 2 3 3" xfId="24298" xr:uid="{00000000-0005-0000-0000-00008FBA0000}"/>
    <cellStyle name="Percentuale 19 3 2 3 4" xfId="45388" xr:uid="{00000000-0005-0000-0000-000090BA0000}"/>
    <cellStyle name="Percentuale 19 3 2 4" xfId="24299" xr:uid="{00000000-0005-0000-0000-000091BA0000}"/>
    <cellStyle name="Percentuale 19 3 2 5" xfId="24295" xr:uid="{00000000-0005-0000-0000-000092BA0000}"/>
    <cellStyle name="Percentuale 19 3 3" xfId="3004" xr:uid="{00000000-0005-0000-0000-000093BA0000}"/>
    <cellStyle name="Percentuale 19 3 3 2" xfId="5469" xr:uid="{00000000-0005-0000-0000-000094BA0000}"/>
    <cellStyle name="Percentuale 19 3 3 2 2" xfId="24301" xr:uid="{00000000-0005-0000-0000-000095BA0000}"/>
    <cellStyle name="Percentuale 19 3 3 3" xfId="24302" xr:uid="{00000000-0005-0000-0000-000096BA0000}"/>
    <cellStyle name="Percentuale 19 3 3 4" xfId="24303" xr:uid="{00000000-0005-0000-0000-000097BA0000}"/>
    <cellStyle name="Percentuale 19 3 3 4 2" xfId="45389" xr:uid="{00000000-0005-0000-0000-000098BA0000}"/>
    <cellStyle name="Percentuale 19 3 3 5" xfId="24300" xr:uid="{00000000-0005-0000-0000-000099BA0000}"/>
    <cellStyle name="Percentuale 19 3 4" xfId="3384" xr:uid="{00000000-0005-0000-0000-00009ABA0000}"/>
    <cellStyle name="Percentuale 19 3 4 2" xfId="10091" xr:uid="{00000000-0005-0000-0000-00009BBA0000}"/>
    <cellStyle name="Percentuale 19 3 4 3" xfId="24304" xr:uid="{00000000-0005-0000-0000-00009CBA0000}"/>
    <cellStyle name="Percentuale 19 3 5" xfId="8602" xr:uid="{00000000-0005-0000-0000-00009DBA0000}"/>
    <cellStyle name="Percentuale 19 3 5 2" xfId="24305" xr:uid="{00000000-0005-0000-0000-00009EBA0000}"/>
    <cellStyle name="Percentuale 19 3 6" xfId="24306" xr:uid="{00000000-0005-0000-0000-00009FBA0000}"/>
    <cellStyle name="Percentuale 19 3 6 2" xfId="45390" xr:uid="{00000000-0005-0000-0000-0000A0BA0000}"/>
    <cellStyle name="Percentuale 19 3 7" xfId="24307" xr:uid="{00000000-0005-0000-0000-0000A1BA0000}"/>
    <cellStyle name="Percentuale 19 3 8" xfId="24294" xr:uid="{00000000-0005-0000-0000-0000A2BA0000}"/>
    <cellStyle name="Percentuale 19 3 9" xfId="2019" xr:uid="{00000000-0005-0000-0000-0000A3BA0000}"/>
    <cellStyle name="Percentuale 19 4" xfId="1189" xr:uid="{00000000-0005-0000-0000-0000A4BA0000}"/>
    <cellStyle name="Percentuale 19 4 2" xfId="5470" xr:uid="{00000000-0005-0000-0000-0000A5BA0000}"/>
    <cellStyle name="Percentuale 19 4 2 2" xfId="5471" xr:uid="{00000000-0005-0000-0000-0000A6BA0000}"/>
    <cellStyle name="Percentuale 19 4 2 2 2" xfId="24310" xr:uid="{00000000-0005-0000-0000-0000A7BA0000}"/>
    <cellStyle name="Percentuale 19 4 2 3" xfId="14219" xr:uid="{00000000-0005-0000-0000-0000A8BA0000}"/>
    <cellStyle name="Percentuale 19 4 2 3 2" xfId="24311" xr:uid="{00000000-0005-0000-0000-0000A9BA0000}"/>
    <cellStyle name="Percentuale 19 4 2 4" xfId="24309" xr:uid="{00000000-0005-0000-0000-0000AABA0000}"/>
    <cellStyle name="Percentuale 19 4 2 5" xfId="13826" xr:uid="{00000000-0005-0000-0000-0000ABBA0000}"/>
    <cellStyle name="Percentuale 19 4 3" xfId="5472" xr:uid="{00000000-0005-0000-0000-0000ACBA0000}"/>
    <cellStyle name="Percentuale 19 4 3 2" xfId="24312" xr:uid="{00000000-0005-0000-0000-0000ADBA0000}"/>
    <cellStyle name="Percentuale 19 4 4" xfId="24313" xr:uid="{00000000-0005-0000-0000-0000AEBA0000}"/>
    <cellStyle name="Percentuale 19 4 5" xfId="24314" xr:uid="{00000000-0005-0000-0000-0000AFBA0000}"/>
    <cellStyle name="Percentuale 19 4 5 2" xfId="45391" xr:uid="{00000000-0005-0000-0000-0000B0BA0000}"/>
    <cellStyle name="Percentuale 19 4 6" xfId="24315" xr:uid="{00000000-0005-0000-0000-0000B1BA0000}"/>
    <cellStyle name="Percentuale 19 4 7" xfId="24308" xr:uid="{00000000-0005-0000-0000-0000B2BA0000}"/>
    <cellStyle name="Percentuale 19 4 8" xfId="3005" xr:uid="{00000000-0005-0000-0000-0000B3BA0000}"/>
    <cellStyle name="Percentuale 19 5" xfId="1190" xr:uid="{00000000-0005-0000-0000-0000B4BA0000}"/>
    <cellStyle name="Percentuale 19 5 2" xfId="24317" xr:uid="{00000000-0005-0000-0000-0000B5BA0000}"/>
    <cellStyle name="Percentuale 19 5 3" xfId="24318" xr:uid="{00000000-0005-0000-0000-0000B6BA0000}"/>
    <cellStyle name="Percentuale 19 5 3 2" xfId="45392" xr:uid="{00000000-0005-0000-0000-0000B7BA0000}"/>
    <cellStyle name="Percentuale 19 5 4" xfId="24319" xr:uid="{00000000-0005-0000-0000-0000B8BA0000}"/>
    <cellStyle name="Percentuale 19 5 5" xfId="24316" xr:uid="{00000000-0005-0000-0000-0000B9BA0000}"/>
    <cellStyle name="Percentuale 19 6" xfId="3002" xr:uid="{00000000-0005-0000-0000-0000BABA0000}"/>
    <cellStyle name="Percentuale 19 6 2" xfId="5921" xr:uid="{00000000-0005-0000-0000-0000BBBA0000}"/>
    <cellStyle name="Percentuale 19 6 3" xfId="24320" xr:uid="{00000000-0005-0000-0000-0000BCBA0000}"/>
    <cellStyle name="Percentuale 19 7" xfId="24321" xr:uid="{00000000-0005-0000-0000-0000BDBA0000}"/>
    <cellStyle name="Percentuale 19 7 2" xfId="45393" xr:uid="{00000000-0005-0000-0000-0000BEBA0000}"/>
    <cellStyle name="Percentuale 19 8" xfId="24288" xr:uid="{00000000-0005-0000-0000-0000BFBA0000}"/>
    <cellStyle name="Percentuale 2" xfId="1191" xr:uid="{00000000-0005-0000-0000-0000C0BA0000}"/>
    <cellStyle name="Percentuale 2 2" xfId="1192" xr:uid="{00000000-0005-0000-0000-0000C1BA0000}"/>
    <cellStyle name="Percentuale 2 2 2" xfId="3007" xr:uid="{00000000-0005-0000-0000-0000C2BA0000}"/>
    <cellStyle name="Percentuale 2 2 2 2" xfId="9877" xr:uid="{00000000-0005-0000-0000-0000C3BA0000}"/>
    <cellStyle name="Percentuale 2 2 2 3" xfId="24324" xr:uid="{00000000-0005-0000-0000-0000C4BA0000}"/>
    <cellStyle name="Percentuale 2 2 3" xfId="9615" xr:uid="{00000000-0005-0000-0000-0000C5BA0000}"/>
    <cellStyle name="Percentuale 2 2 3 2" xfId="24325" xr:uid="{00000000-0005-0000-0000-0000C6BA0000}"/>
    <cellStyle name="Percentuale 2 2 4" xfId="24326" xr:uid="{00000000-0005-0000-0000-0000C7BA0000}"/>
    <cellStyle name="Percentuale 2 2 4 2" xfId="45394" xr:uid="{00000000-0005-0000-0000-0000C8BA0000}"/>
    <cellStyle name="Percentuale 2 2 5" xfId="24327" xr:uid="{00000000-0005-0000-0000-0000C9BA0000}"/>
    <cellStyle name="Percentuale 2 2 6" xfId="24323" xr:uid="{00000000-0005-0000-0000-0000CABA0000}"/>
    <cellStyle name="Percentuale 2 3" xfId="1193" xr:uid="{00000000-0005-0000-0000-0000CBBA0000}"/>
    <cellStyle name="Percentuale 2 3 2" xfId="1194" xr:uid="{00000000-0005-0000-0000-0000CCBA0000}"/>
    <cellStyle name="Percentuale 2 3 2 2" xfId="4722" xr:uid="{00000000-0005-0000-0000-0000CDBA0000}"/>
    <cellStyle name="Percentuale 2 3 2 2 2" xfId="24331" xr:uid="{00000000-0005-0000-0000-0000CEBA0000}"/>
    <cellStyle name="Percentuale 2 3 2 2 3" xfId="24330" xr:uid="{00000000-0005-0000-0000-0000CFBA0000}"/>
    <cellStyle name="Percentuale 2 3 2 3" xfId="3895" xr:uid="{00000000-0005-0000-0000-0000D0BA0000}"/>
    <cellStyle name="Percentuale 2 3 2 3 2" xfId="10431" xr:uid="{00000000-0005-0000-0000-0000D1BA0000}"/>
    <cellStyle name="Percentuale 2 3 2 3 3" xfId="24332" xr:uid="{00000000-0005-0000-0000-0000D2BA0000}"/>
    <cellStyle name="Percentuale 2 3 2 3 4" xfId="45395" xr:uid="{00000000-0005-0000-0000-0000D3BA0000}"/>
    <cellStyle name="Percentuale 2 3 2 4" xfId="24333" xr:uid="{00000000-0005-0000-0000-0000D4BA0000}"/>
    <cellStyle name="Percentuale 2 3 2 5" xfId="24329" xr:uid="{00000000-0005-0000-0000-0000D5BA0000}"/>
    <cellStyle name="Percentuale 2 3 3" xfId="3008" xr:uid="{00000000-0005-0000-0000-0000D6BA0000}"/>
    <cellStyle name="Percentuale 2 3 3 2" xfId="5473" xr:uid="{00000000-0005-0000-0000-0000D7BA0000}"/>
    <cellStyle name="Percentuale 2 3 3 2 2" xfId="24335" xr:uid="{00000000-0005-0000-0000-0000D8BA0000}"/>
    <cellStyle name="Percentuale 2 3 3 3" xfId="24336" xr:uid="{00000000-0005-0000-0000-0000D9BA0000}"/>
    <cellStyle name="Percentuale 2 3 3 4" xfId="24337" xr:uid="{00000000-0005-0000-0000-0000DABA0000}"/>
    <cellStyle name="Percentuale 2 3 3 4 2" xfId="45396" xr:uid="{00000000-0005-0000-0000-0000DBBA0000}"/>
    <cellStyle name="Percentuale 2 3 3 5" xfId="24334" xr:uid="{00000000-0005-0000-0000-0000DCBA0000}"/>
    <cellStyle name="Percentuale 2 3 4" xfId="3385" xr:uid="{00000000-0005-0000-0000-0000DDBA0000}"/>
    <cellStyle name="Percentuale 2 3 4 2" xfId="10092" xr:uid="{00000000-0005-0000-0000-0000DEBA0000}"/>
    <cellStyle name="Percentuale 2 3 4 3" xfId="24338" xr:uid="{00000000-0005-0000-0000-0000DFBA0000}"/>
    <cellStyle name="Percentuale 2 3 5" xfId="7727" xr:uid="{00000000-0005-0000-0000-0000E0BA0000}"/>
    <cellStyle name="Percentuale 2 3 5 2" xfId="24339" xr:uid="{00000000-0005-0000-0000-0000E1BA0000}"/>
    <cellStyle name="Percentuale 2 3 6" xfId="24340" xr:uid="{00000000-0005-0000-0000-0000E2BA0000}"/>
    <cellStyle name="Percentuale 2 3 6 2" xfId="45397" xr:uid="{00000000-0005-0000-0000-0000E3BA0000}"/>
    <cellStyle name="Percentuale 2 3 7" xfId="24341" xr:uid="{00000000-0005-0000-0000-0000E4BA0000}"/>
    <cellStyle name="Percentuale 2 3 8" xfId="24328" xr:uid="{00000000-0005-0000-0000-0000E5BA0000}"/>
    <cellStyle name="Percentuale 2 3 9" xfId="2020" xr:uid="{00000000-0005-0000-0000-0000E6BA0000}"/>
    <cellStyle name="Percentuale 2 4" xfId="1195" xr:uid="{00000000-0005-0000-0000-0000E7BA0000}"/>
    <cellStyle name="Percentuale 2 4 2" xfId="5474" xr:uid="{00000000-0005-0000-0000-0000E8BA0000}"/>
    <cellStyle name="Percentuale 2 4 2 2" xfId="5475" xr:uid="{00000000-0005-0000-0000-0000E9BA0000}"/>
    <cellStyle name="Percentuale 2 4 2 2 2" xfId="24344" xr:uid="{00000000-0005-0000-0000-0000EABA0000}"/>
    <cellStyle name="Percentuale 2 4 2 3" xfId="14220" xr:uid="{00000000-0005-0000-0000-0000EBBA0000}"/>
    <cellStyle name="Percentuale 2 4 2 3 2" xfId="24345" xr:uid="{00000000-0005-0000-0000-0000ECBA0000}"/>
    <cellStyle name="Percentuale 2 4 2 4" xfId="24343" xr:uid="{00000000-0005-0000-0000-0000EDBA0000}"/>
    <cellStyle name="Percentuale 2 4 2 5" xfId="13827" xr:uid="{00000000-0005-0000-0000-0000EEBA0000}"/>
    <cellStyle name="Percentuale 2 4 3" xfId="5476" xr:uid="{00000000-0005-0000-0000-0000EFBA0000}"/>
    <cellStyle name="Percentuale 2 4 3 2" xfId="24346" xr:uid="{00000000-0005-0000-0000-0000F0BA0000}"/>
    <cellStyle name="Percentuale 2 4 4" xfId="24347" xr:uid="{00000000-0005-0000-0000-0000F1BA0000}"/>
    <cellStyle name="Percentuale 2 4 5" xfId="24348" xr:uid="{00000000-0005-0000-0000-0000F2BA0000}"/>
    <cellStyle name="Percentuale 2 4 5 2" xfId="45398" xr:uid="{00000000-0005-0000-0000-0000F3BA0000}"/>
    <cellStyle name="Percentuale 2 4 6" xfId="24349" xr:uid="{00000000-0005-0000-0000-0000F4BA0000}"/>
    <cellStyle name="Percentuale 2 4 7" xfId="24342" xr:uid="{00000000-0005-0000-0000-0000F5BA0000}"/>
    <cellStyle name="Percentuale 2 4 8" xfId="3009" xr:uid="{00000000-0005-0000-0000-0000F6BA0000}"/>
    <cellStyle name="Percentuale 2 5" xfId="1196" xr:uid="{00000000-0005-0000-0000-0000F7BA0000}"/>
    <cellStyle name="Percentuale 2 5 2" xfId="24351" xr:uid="{00000000-0005-0000-0000-0000F8BA0000}"/>
    <cellStyle name="Percentuale 2 5 3" xfId="24352" xr:uid="{00000000-0005-0000-0000-0000F9BA0000}"/>
    <cellStyle name="Percentuale 2 5 3 2" xfId="45399" xr:uid="{00000000-0005-0000-0000-0000FABA0000}"/>
    <cellStyle name="Percentuale 2 5 4" xfId="24353" xr:uid="{00000000-0005-0000-0000-0000FBBA0000}"/>
    <cellStyle name="Percentuale 2 5 5" xfId="24350" xr:uid="{00000000-0005-0000-0000-0000FCBA0000}"/>
    <cellStyle name="Percentuale 2 6" xfId="3006" xr:uid="{00000000-0005-0000-0000-0000FDBA0000}"/>
    <cellStyle name="Percentuale 2 6 2" xfId="5922" xr:uid="{00000000-0005-0000-0000-0000FEBA0000}"/>
    <cellStyle name="Percentuale 2 6 3" xfId="24354" xr:uid="{00000000-0005-0000-0000-0000FFBA0000}"/>
    <cellStyle name="Percentuale 2 7" xfId="24355" xr:uid="{00000000-0005-0000-0000-000000BB0000}"/>
    <cellStyle name="Percentuale 2 7 2" xfId="45400" xr:uid="{00000000-0005-0000-0000-000001BB0000}"/>
    <cellStyle name="Percentuale 2 8" xfId="24322" xr:uid="{00000000-0005-0000-0000-000002BB0000}"/>
    <cellStyle name="Percentuale 20" xfId="1197" xr:uid="{00000000-0005-0000-0000-000003BB0000}"/>
    <cellStyle name="Percentuale 20 2" xfId="1198" xr:uid="{00000000-0005-0000-0000-000004BB0000}"/>
    <cellStyle name="Percentuale 20 2 2" xfId="3011" xr:uid="{00000000-0005-0000-0000-000005BB0000}"/>
    <cellStyle name="Percentuale 20 2 2 2" xfId="9878" xr:uid="{00000000-0005-0000-0000-000006BB0000}"/>
    <cellStyle name="Percentuale 20 2 2 3" xfId="24358" xr:uid="{00000000-0005-0000-0000-000007BB0000}"/>
    <cellStyle name="Percentuale 20 2 3" xfId="9616" xr:uid="{00000000-0005-0000-0000-000008BB0000}"/>
    <cellStyle name="Percentuale 20 2 3 2" xfId="24359" xr:uid="{00000000-0005-0000-0000-000009BB0000}"/>
    <cellStyle name="Percentuale 20 2 4" xfId="24360" xr:uid="{00000000-0005-0000-0000-00000ABB0000}"/>
    <cellStyle name="Percentuale 20 2 4 2" xfId="45401" xr:uid="{00000000-0005-0000-0000-00000BBB0000}"/>
    <cellStyle name="Percentuale 20 2 5" xfId="24361" xr:uid="{00000000-0005-0000-0000-00000CBB0000}"/>
    <cellStyle name="Percentuale 20 2 6" xfId="24357" xr:uid="{00000000-0005-0000-0000-00000DBB0000}"/>
    <cellStyle name="Percentuale 20 3" xfId="1199" xr:uid="{00000000-0005-0000-0000-00000EBB0000}"/>
    <cellStyle name="Percentuale 20 3 2" xfId="1200" xr:uid="{00000000-0005-0000-0000-00000FBB0000}"/>
    <cellStyle name="Percentuale 20 3 2 2" xfId="4723" xr:uid="{00000000-0005-0000-0000-000010BB0000}"/>
    <cellStyle name="Percentuale 20 3 2 2 2" xfId="24365" xr:uid="{00000000-0005-0000-0000-000011BB0000}"/>
    <cellStyle name="Percentuale 20 3 2 2 3" xfId="24364" xr:uid="{00000000-0005-0000-0000-000012BB0000}"/>
    <cellStyle name="Percentuale 20 3 2 3" xfId="3896" xr:uid="{00000000-0005-0000-0000-000013BB0000}"/>
    <cellStyle name="Percentuale 20 3 2 3 2" xfId="10432" xr:uid="{00000000-0005-0000-0000-000014BB0000}"/>
    <cellStyle name="Percentuale 20 3 2 3 3" xfId="24366" xr:uid="{00000000-0005-0000-0000-000015BB0000}"/>
    <cellStyle name="Percentuale 20 3 2 3 4" xfId="45402" xr:uid="{00000000-0005-0000-0000-000016BB0000}"/>
    <cellStyle name="Percentuale 20 3 2 4" xfId="24367" xr:uid="{00000000-0005-0000-0000-000017BB0000}"/>
    <cellStyle name="Percentuale 20 3 2 5" xfId="24363" xr:uid="{00000000-0005-0000-0000-000018BB0000}"/>
    <cellStyle name="Percentuale 20 3 3" xfId="3012" xr:uid="{00000000-0005-0000-0000-000019BB0000}"/>
    <cellStyle name="Percentuale 20 3 3 2" xfId="5477" xr:uid="{00000000-0005-0000-0000-00001ABB0000}"/>
    <cellStyle name="Percentuale 20 3 3 2 2" xfId="24369" xr:uid="{00000000-0005-0000-0000-00001BBB0000}"/>
    <cellStyle name="Percentuale 20 3 3 3" xfId="24370" xr:uid="{00000000-0005-0000-0000-00001CBB0000}"/>
    <cellStyle name="Percentuale 20 3 3 4" xfId="24371" xr:uid="{00000000-0005-0000-0000-00001DBB0000}"/>
    <cellStyle name="Percentuale 20 3 3 4 2" xfId="45403" xr:uid="{00000000-0005-0000-0000-00001EBB0000}"/>
    <cellStyle name="Percentuale 20 3 3 5" xfId="24368" xr:uid="{00000000-0005-0000-0000-00001FBB0000}"/>
    <cellStyle name="Percentuale 20 3 4" xfId="3386" xr:uid="{00000000-0005-0000-0000-000020BB0000}"/>
    <cellStyle name="Percentuale 20 3 4 2" xfId="10093" xr:uid="{00000000-0005-0000-0000-000021BB0000}"/>
    <cellStyle name="Percentuale 20 3 4 3" xfId="24372" xr:uid="{00000000-0005-0000-0000-000022BB0000}"/>
    <cellStyle name="Percentuale 20 3 5" xfId="7451" xr:uid="{00000000-0005-0000-0000-000023BB0000}"/>
    <cellStyle name="Percentuale 20 3 5 2" xfId="24373" xr:uid="{00000000-0005-0000-0000-000024BB0000}"/>
    <cellStyle name="Percentuale 20 3 6" xfId="24374" xr:uid="{00000000-0005-0000-0000-000025BB0000}"/>
    <cellStyle name="Percentuale 20 3 6 2" xfId="45404" xr:uid="{00000000-0005-0000-0000-000026BB0000}"/>
    <cellStyle name="Percentuale 20 3 7" xfId="24375" xr:uid="{00000000-0005-0000-0000-000027BB0000}"/>
    <cellStyle name="Percentuale 20 3 8" xfId="24362" xr:uid="{00000000-0005-0000-0000-000028BB0000}"/>
    <cellStyle name="Percentuale 20 3 9" xfId="2021" xr:uid="{00000000-0005-0000-0000-000029BB0000}"/>
    <cellStyle name="Percentuale 20 4" xfId="1201" xr:uid="{00000000-0005-0000-0000-00002ABB0000}"/>
    <cellStyle name="Percentuale 20 4 2" xfId="5478" xr:uid="{00000000-0005-0000-0000-00002BBB0000}"/>
    <cellStyle name="Percentuale 20 4 2 2" xfId="5479" xr:uid="{00000000-0005-0000-0000-00002CBB0000}"/>
    <cellStyle name="Percentuale 20 4 2 2 2" xfId="24378" xr:uid="{00000000-0005-0000-0000-00002DBB0000}"/>
    <cellStyle name="Percentuale 20 4 2 3" xfId="14221" xr:uid="{00000000-0005-0000-0000-00002EBB0000}"/>
    <cellStyle name="Percentuale 20 4 2 3 2" xfId="24379" xr:uid="{00000000-0005-0000-0000-00002FBB0000}"/>
    <cellStyle name="Percentuale 20 4 2 4" xfId="24377" xr:uid="{00000000-0005-0000-0000-000030BB0000}"/>
    <cellStyle name="Percentuale 20 4 2 5" xfId="13828" xr:uid="{00000000-0005-0000-0000-000031BB0000}"/>
    <cellStyle name="Percentuale 20 4 3" xfId="5480" xr:uid="{00000000-0005-0000-0000-000032BB0000}"/>
    <cellStyle name="Percentuale 20 4 3 2" xfId="24380" xr:uid="{00000000-0005-0000-0000-000033BB0000}"/>
    <cellStyle name="Percentuale 20 4 4" xfId="24381" xr:uid="{00000000-0005-0000-0000-000034BB0000}"/>
    <cellStyle name="Percentuale 20 4 5" xfId="24382" xr:uid="{00000000-0005-0000-0000-000035BB0000}"/>
    <cellStyle name="Percentuale 20 4 5 2" xfId="45405" xr:uid="{00000000-0005-0000-0000-000036BB0000}"/>
    <cellStyle name="Percentuale 20 4 6" xfId="24383" xr:uid="{00000000-0005-0000-0000-000037BB0000}"/>
    <cellStyle name="Percentuale 20 4 7" xfId="24376" xr:uid="{00000000-0005-0000-0000-000038BB0000}"/>
    <cellStyle name="Percentuale 20 4 8" xfId="3013" xr:uid="{00000000-0005-0000-0000-000039BB0000}"/>
    <cellStyle name="Percentuale 20 5" xfId="1202" xr:uid="{00000000-0005-0000-0000-00003ABB0000}"/>
    <cellStyle name="Percentuale 20 5 2" xfId="24385" xr:uid="{00000000-0005-0000-0000-00003BBB0000}"/>
    <cellStyle name="Percentuale 20 5 3" xfId="24386" xr:uid="{00000000-0005-0000-0000-00003CBB0000}"/>
    <cellStyle name="Percentuale 20 5 3 2" xfId="45406" xr:uid="{00000000-0005-0000-0000-00003DBB0000}"/>
    <cellStyle name="Percentuale 20 5 4" xfId="24387" xr:uid="{00000000-0005-0000-0000-00003EBB0000}"/>
    <cellStyle name="Percentuale 20 5 5" xfId="24384" xr:uid="{00000000-0005-0000-0000-00003FBB0000}"/>
    <cellStyle name="Percentuale 20 6" xfId="3010" xr:uid="{00000000-0005-0000-0000-000040BB0000}"/>
    <cellStyle name="Percentuale 20 6 2" xfId="5923" xr:uid="{00000000-0005-0000-0000-000041BB0000}"/>
    <cellStyle name="Percentuale 20 6 3" xfId="24388" xr:uid="{00000000-0005-0000-0000-000042BB0000}"/>
    <cellStyle name="Percentuale 20 7" xfId="24389" xr:uid="{00000000-0005-0000-0000-000043BB0000}"/>
    <cellStyle name="Percentuale 20 7 2" xfId="45407" xr:uid="{00000000-0005-0000-0000-000044BB0000}"/>
    <cellStyle name="Percentuale 20 8" xfId="24356" xr:uid="{00000000-0005-0000-0000-000045BB0000}"/>
    <cellStyle name="Percentuale 21" xfId="1203" xr:uid="{00000000-0005-0000-0000-000046BB0000}"/>
    <cellStyle name="Percentuale 21 2" xfId="1204" xr:uid="{00000000-0005-0000-0000-000047BB0000}"/>
    <cellStyle name="Percentuale 21 2 2" xfId="3015" xr:uid="{00000000-0005-0000-0000-000048BB0000}"/>
    <cellStyle name="Percentuale 21 2 2 2" xfId="9879" xr:uid="{00000000-0005-0000-0000-000049BB0000}"/>
    <cellStyle name="Percentuale 21 2 2 3" xfId="24392" xr:uid="{00000000-0005-0000-0000-00004ABB0000}"/>
    <cellStyle name="Percentuale 21 2 3" xfId="9617" xr:uid="{00000000-0005-0000-0000-00004BBB0000}"/>
    <cellStyle name="Percentuale 21 2 3 2" xfId="24393" xr:uid="{00000000-0005-0000-0000-00004CBB0000}"/>
    <cellStyle name="Percentuale 21 2 4" xfId="24394" xr:uid="{00000000-0005-0000-0000-00004DBB0000}"/>
    <cellStyle name="Percentuale 21 2 4 2" xfId="45408" xr:uid="{00000000-0005-0000-0000-00004EBB0000}"/>
    <cellStyle name="Percentuale 21 2 5" xfId="24395" xr:uid="{00000000-0005-0000-0000-00004FBB0000}"/>
    <cellStyle name="Percentuale 21 2 6" xfId="24391" xr:uid="{00000000-0005-0000-0000-000050BB0000}"/>
    <cellStyle name="Percentuale 21 3" xfId="1205" xr:uid="{00000000-0005-0000-0000-000051BB0000}"/>
    <cellStyle name="Percentuale 21 3 2" xfId="1206" xr:uid="{00000000-0005-0000-0000-000052BB0000}"/>
    <cellStyle name="Percentuale 21 3 2 2" xfId="4724" xr:uid="{00000000-0005-0000-0000-000053BB0000}"/>
    <cellStyle name="Percentuale 21 3 2 2 2" xfId="24399" xr:uid="{00000000-0005-0000-0000-000054BB0000}"/>
    <cellStyle name="Percentuale 21 3 2 2 3" xfId="24398" xr:uid="{00000000-0005-0000-0000-000055BB0000}"/>
    <cellStyle name="Percentuale 21 3 2 3" xfId="3897" xr:uid="{00000000-0005-0000-0000-000056BB0000}"/>
    <cellStyle name="Percentuale 21 3 2 3 2" xfId="10433" xr:uid="{00000000-0005-0000-0000-000057BB0000}"/>
    <cellStyle name="Percentuale 21 3 2 3 3" xfId="24400" xr:uid="{00000000-0005-0000-0000-000058BB0000}"/>
    <cellStyle name="Percentuale 21 3 2 3 4" xfId="45409" xr:uid="{00000000-0005-0000-0000-000059BB0000}"/>
    <cellStyle name="Percentuale 21 3 2 4" xfId="24401" xr:uid="{00000000-0005-0000-0000-00005ABB0000}"/>
    <cellStyle name="Percentuale 21 3 2 5" xfId="24397" xr:uid="{00000000-0005-0000-0000-00005BBB0000}"/>
    <cellStyle name="Percentuale 21 3 3" xfId="3016" xr:uid="{00000000-0005-0000-0000-00005CBB0000}"/>
    <cellStyle name="Percentuale 21 3 3 2" xfId="5481" xr:uid="{00000000-0005-0000-0000-00005DBB0000}"/>
    <cellStyle name="Percentuale 21 3 3 2 2" xfId="24403" xr:uid="{00000000-0005-0000-0000-00005EBB0000}"/>
    <cellStyle name="Percentuale 21 3 3 3" xfId="24404" xr:uid="{00000000-0005-0000-0000-00005FBB0000}"/>
    <cellStyle name="Percentuale 21 3 3 4" xfId="24405" xr:uid="{00000000-0005-0000-0000-000060BB0000}"/>
    <cellStyle name="Percentuale 21 3 3 4 2" xfId="45410" xr:uid="{00000000-0005-0000-0000-000061BB0000}"/>
    <cellStyle name="Percentuale 21 3 3 5" xfId="24402" xr:uid="{00000000-0005-0000-0000-000062BB0000}"/>
    <cellStyle name="Percentuale 21 3 4" xfId="3387" xr:uid="{00000000-0005-0000-0000-000063BB0000}"/>
    <cellStyle name="Percentuale 21 3 4 2" xfId="10094" xr:uid="{00000000-0005-0000-0000-000064BB0000}"/>
    <cellStyle name="Percentuale 21 3 4 3" xfId="24406" xr:uid="{00000000-0005-0000-0000-000065BB0000}"/>
    <cellStyle name="Percentuale 21 3 5" xfId="8567" xr:uid="{00000000-0005-0000-0000-000066BB0000}"/>
    <cellStyle name="Percentuale 21 3 5 2" xfId="24407" xr:uid="{00000000-0005-0000-0000-000067BB0000}"/>
    <cellStyle name="Percentuale 21 3 6" xfId="24408" xr:uid="{00000000-0005-0000-0000-000068BB0000}"/>
    <cellStyle name="Percentuale 21 3 6 2" xfId="45411" xr:uid="{00000000-0005-0000-0000-000069BB0000}"/>
    <cellStyle name="Percentuale 21 3 7" xfId="24409" xr:uid="{00000000-0005-0000-0000-00006ABB0000}"/>
    <cellStyle name="Percentuale 21 3 8" xfId="24396" xr:uid="{00000000-0005-0000-0000-00006BBB0000}"/>
    <cellStyle name="Percentuale 21 3 9" xfId="2022" xr:uid="{00000000-0005-0000-0000-00006CBB0000}"/>
    <cellStyle name="Percentuale 21 4" xfId="1207" xr:uid="{00000000-0005-0000-0000-00006DBB0000}"/>
    <cellStyle name="Percentuale 21 4 2" xfId="5482" xr:uid="{00000000-0005-0000-0000-00006EBB0000}"/>
    <cellStyle name="Percentuale 21 4 2 2" xfId="5483" xr:uid="{00000000-0005-0000-0000-00006FBB0000}"/>
    <cellStyle name="Percentuale 21 4 2 2 2" xfId="24412" xr:uid="{00000000-0005-0000-0000-000070BB0000}"/>
    <cellStyle name="Percentuale 21 4 2 3" xfId="14222" xr:uid="{00000000-0005-0000-0000-000071BB0000}"/>
    <cellStyle name="Percentuale 21 4 2 3 2" xfId="24413" xr:uid="{00000000-0005-0000-0000-000072BB0000}"/>
    <cellStyle name="Percentuale 21 4 2 4" xfId="24411" xr:uid="{00000000-0005-0000-0000-000073BB0000}"/>
    <cellStyle name="Percentuale 21 4 2 5" xfId="13829" xr:uid="{00000000-0005-0000-0000-000074BB0000}"/>
    <cellStyle name="Percentuale 21 4 3" xfId="5484" xr:uid="{00000000-0005-0000-0000-000075BB0000}"/>
    <cellStyle name="Percentuale 21 4 3 2" xfId="24414" xr:uid="{00000000-0005-0000-0000-000076BB0000}"/>
    <cellStyle name="Percentuale 21 4 4" xfId="24415" xr:uid="{00000000-0005-0000-0000-000077BB0000}"/>
    <cellStyle name="Percentuale 21 4 5" xfId="24416" xr:uid="{00000000-0005-0000-0000-000078BB0000}"/>
    <cellStyle name="Percentuale 21 4 5 2" xfId="45412" xr:uid="{00000000-0005-0000-0000-000079BB0000}"/>
    <cellStyle name="Percentuale 21 4 6" xfId="24417" xr:uid="{00000000-0005-0000-0000-00007ABB0000}"/>
    <cellStyle name="Percentuale 21 4 7" xfId="24410" xr:uid="{00000000-0005-0000-0000-00007BBB0000}"/>
    <cellStyle name="Percentuale 21 4 8" xfId="3017" xr:uid="{00000000-0005-0000-0000-00007CBB0000}"/>
    <cellStyle name="Percentuale 21 5" xfId="1208" xr:uid="{00000000-0005-0000-0000-00007DBB0000}"/>
    <cellStyle name="Percentuale 21 5 2" xfId="24419" xr:uid="{00000000-0005-0000-0000-00007EBB0000}"/>
    <cellStyle name="Percentuale 21 5 3" xfId="24420" xr:uid="{00000000-0005-0000-0000-00007FBB0000}"/>
    <cellStyle name="Percentuale 21 5 3 2" xfId="45413" xr:uid="{00000000-0005-0000-0000-000080BB0000}"/>
    <cellStyle name="Percentuale 21 5 4" xfId="24421" xr:uid="{00000000-0005-0000-0000-000081BB0000}"/>
    <cellStyle name="Percentuale 21 5 5" xfId="24418" xr:uid="{00000000-0005-0000-0000-000082BB0000}"/>
    <cellStyle name="Percentuale 21 6" xfId="3014" xr:uid="{00000000-0005-0000-0000-000083BB0000}"/>
    <cellStyle name="Percentuale 21 6 2" xfId="5924" xr:uid="{00000000-0005-0000-0000-000084BB0000}"/>
    <cellStyle name="Percentuale 21 6 3" xfId="24422" xr:uid="{00000000-0005-0000-0000-000085BB0000}"/>
    <cellStyle name="Percentuale 21 7" xfId="24423" xr:uid="{00000000-0005-0000-0000-000086BB0000}"/>
    <cellStyle name="Percentuale 21 7 2" xfId="45414" xr:uid="{00000000-0005-0000-0000-000087BB0000}"/>
    <cellStyle name="Percentuale 21 8" xfId="24390" xr:uid="{00000000-0005-0000-0000-000088BB0000}"/>
    <cellStyle name="Percentuale 22" xfId="1209" xr:uid="{00000000-0005-0000-0000-000089BB0000}"/>
    <cellStyle name="Percentuale 22 2" xfId="1210" xr:uid="{00000000-0005-0000-0000-00008ABB0000}"/>
    <cellStyle name="Percentuale 22 2 2" xfId="3019" xr:uid="{00000000-0005-0000-0000-00008BBB0000}"/>
    <cellStyle name="Percentuale 22 2 2 2" xfId="9880" xr:uid="{00000000-0005-0000-0000-00008CBB0000}"/>
    <cellStyle name="Percentuale 22 2 2 3" xfId="24426" xr:uid="{00000000-0005-0000-0000-00008DBB0000}"/>
    <cellStyle name="Percentuale 22 2 3" xfId="9618" xr:uid="{00000000-0005-0000-0000-00008EBB0000}"/>
    <cellStyle name="Percentuale 22 2 3 2" xfId="24427" xr:uid="{00000000-0005-0000-0000-00008FBB0000}"/>
    <cellStyle name="Percentuale 22 2 4" xfId="24428" xr:uid="{00000000-0005-0000-0000-000090BB0000}"/>
    <cellStyle name="Percentuale 22 2 4 2" xfId="45415" xr:uid="{00000000-0005-0000-0000-000091BB0000}"/>
    <cellStyle name="Percentuale 22 2 5" xfId="24429" xr:uid="{00000000-0005-0000-0000-000092BB0000}"/>
    <cellStyle name="Percentuale 22 2 6" xfId="24425" xr:uid="{00000000-0005-0000-0000-000093BB0000}"/>
    <cellStyle name="Percentuale 22 3" xfId="1211" xr:uid="{00000000-0005-0000-0000-000094BB0000}"/>
    <cellStyle name="Percentuale 22 3 2" xfId="1212" xr:uid="{00000000-0005-0000-0000-000095BB0000}"/>
    <cellStyle name="Percentuale 22 3 2 2" xfId="4725" xr:uid="{00000000-0005-0000-0000-000096BB0000}"/>
    <cellStyle name="Percentuale 22 3 2 2 2" xfId="24433" xr:uid="{00000000-0005-0000-0000-000097BB0000}"/>
    <cellStyle name="Percentuale 22 3 2 2 3" xfId="24432" xr:uid="{00000000-0005-0000-0000-000098BB0000}"/>
    <cellStyle name="Percentuale 22 3 2 3" xfId="3898" xr:uid="{00000000-0005-0000-0000-000099BB0000}"/>
    <cellStyle name="Percentuale 22 3 2 3 2" xfId="10434" xr:uid="{00000000-0005-0000-0000-00009ABB0000}"/>
    <cellStyle name="Percentuale 22 3 2 3 3" xfId="24434" xr:uid="{00000000-0005-0000-0000-00009BBB0000}"/>
    <cellStyle name="Percentuale 22 3 2 3 4" xfId="45416" xr:uid="{00000000-0005-0000-0000-00009CBB0000}"/>
    <cellStyle name="Percentuale 22 3 2 4" xfId="24435" xr:uid="{00000000-0005-0000-0000-00009DBB0000}"/>
    <cellStyle name="Percentuale 22 3 2 5" xfId="24431" xr:uid="{00000000-0005-0000-0000-00009EBB0000}"/>
    <cellStyle name="Percentuale 22 3 3" xfId="3020" xr:uid="{00000000-0005-0000-0000-00009FBB0000}"/>
    <cellStyle name="Percentuale 22 3 3 2" xfId="5485" xr:uid="{00000000-0005-0000-0000-0000A0BB0000}"/>
    <cellStyle name="Percentuale 22 3 3 2 2" xfId="24437" xr:uid="{00000000-0005-0000-0000-0000A1BB0000}"/>
    <cellStyle name="Percentuale 22 3 3 3" xfId="24438" xr:uid="{00000000-0005-0000-0000-0000A2BB0000}"/>
    <cellStyle name="Percentuale 22 3 3 4" xfId="24439" xr:uid="{00000000-0005-0000-0000-0000A3BB0000}"/>
    <cellStyle name="Percentuale 22 3 3 4 2" xfId="45417" xr:uid="{00000000-0005-0000-0000-0000A4BB0000}"/>
    <cellStyle name="Percentuale 22 3 3 5" xfId="24436" xr:uid="{00000000-0005-0000-0000-0000A5BB0000}"/>
    <cellStyle name="Percentuale 22 3 4" xfId="3388" xr:uid="{00000000-0005-0000-0000-0000A6BB0000}"/>
    <cellStyle name="Percentuale 22 3 4 2" xfId="10095" xr:uid="{00000000-0005-0000-0000-0000A7BB0000}"/>
    <cellStyle name="Percentuale 22 3 4 3" xfId="24440" xr:uid="{00000000-0005-0000-0000-0000A8BB0000}"/>
    <cellStyle name="Percentuale 22 3 5" xfId="7817" xr:uid="{00000000-0005-0000-0000-0000A9BB0000}"/>
    <cellStyle name="Percentuale 22 3 5 2" xfId="24441" xr:uid="{00000000-0005-0000-0000-0000AABB0000}"/>
    <cellStyle name="Percentuale 22 3 6" xfId="24442" xr:uid="{00000000-0005-0000-0000-0000ABBB0000}"/>
    <cellStyle name="Percentuale 22 3 6 2" xfId="45418" xr:uid="{00000000-0005-0000-0000-0000ACBB0000}"/>
    <cellStyle name="Percentuale 22 3 7" xfId="24443" xr:uid="{00000000-0005-0000-0000-0000ADBB0000}"/>
    <cellStyle name="Percentuale 22 3 8" xfId="24430" xr:uid="{00000000-0005-0000-0000-0000AEBB0000}"/>
    <cellStyle name="Percentuale 22 3 9" xfId="2023" xr:uid="{00000000-0005-0000-0000-0000AFBB0000}"/>
    <cellStyle name="Percentuale 22 4" xfId="1213" xr:uid="{00000000-0005-0000-0000-0000B0BB0000}"/>
    <cellStyle name="Percentuale 22 4 2" xfId="5486" xr:uid="{00000000-0005-0000-0000-0000B1BB0000}"/>
    <cellStyle name="Percentuale 22 4 2 2" xfId="5487" xr:uid="{00000000-0005-0000-0000-0000B2BB0000}"/>
    <cellStyle name="Percentuale 22 4 2 2 2" xfId="24446" xr:uid="{00000000-0005-0000-0000-0000B3BB0000}"/>
    <cellStyle name="Percentuale 22 4 2 3" xfId="14223" xr:uid="{00000000-0005-0000-0000-0000B4BB0000}"/>
    <cellStyle name="Percentuale 22 4 2 3 2" xfId="24447" xr:uid="{00000000-0005-0000-0000-0000B5BB0000}"/>
    <cellStyle name="Percentuale 22 4 2 4" xfId="24445" xr:uid="{00000000-0005-0000-0000-0000B6BB0000}"/>
    <cellStyle name="Percentuale 22 4 2 5" xfId="13830" xr:uid="{00000000-0005-0000-0000-0000B7BB0000}"/>
    <cellStyle name="Percentuale 22 4 3" xfId="5488" xr:uid="{00000000-0005-0000-0000-0000B8BB0000}"/>
    <cellStyle name="Percentuale 22 4 3 2" xfId="24448" xr:uid="{00000000-0005-0000-0000-0000B9BB0000}"/>
    <cellStyle name="Percentuale 22 4 4" xfId="24449" xr:uid="{00000000-0005-0000-0000-0000BABB0000}"/>
    <cellStyle name="Percentuale 22 4 5" xfId="24450" xr:uid="{00000000-0005-0000-0000-0000BBBB0000}"/>
    <cellStyle name="Percentuale 22 4 5 2" xfId="45419" xr:uid="{00000000-0005-0000-0000-0000BCBB0000}"/>
    <cellStyle name="Percentuale 22 4 6" xfId="24451" xr:uid="{00000000-0005-0000-0000-0000BDBB0000}"/>
    <cellStyle name="Percentuale 22 4 7" xfId="24444" xr:uid="{00000000-0005-0000-0000-0000BEBB0000}"/>
    <cellStyle name="Percentuale 22 4 8" xfId="3021" xr:uid="{00000000-0005-0000-0000-0000BFBB0000}"/>
    <cellStyle name="Percentuale 22 5" xfId="1214" xr:uid="{00000000-0005-0000-0000-0000C0BB0000}"/>
    <cellStyle name="Percentuale 22 5 2" xfId="24453" xr:uid="{00000000-0005-0000-0000-0000C1BB0000}"/>
    <cellStyle name="Percentuale 22 5 3" xfId="24454" xr:uid="{00000000-0005-0000-0000-0000C2BB0000}"/>
    <cellStyle name="Percentuale 22 5 3 2" xfId="45420" xr:uid="{00000000-0005-0000-0000-0000C3BB0000}"/>
    <cellStyle name="Percentuale 22 5 4" xfId="24455" xr:uid="{00000000-0005-0000-0000-0000C4BB0000}"/>
    <cellStyle name="Percentuale 22 5 5" xfId="24452" xr:uid="{00000000-0005-0000-0000-0000C5BB0000}"/>
    <cellStyle name="Percentuale 22 6" xfId="3018" xr:uid="{00000000-0005-0000-0000-0000C6BB0000}"/>
    <cellStyle name="Percentuale 22 6 2" xfId="5925" xr:uid="{00000000-0005-0000-0000-0000C7BB0000}"/>
    <cellStyle name="Percentuale 22 6 3" xfId="24456" xr:uid="{00000000-0005-0000-0000-0000C8BB0000}"/>
    <cellStyle name="Percentuale 22 7" xfId="24457" xr:uid="{00000000-0005-0000-0000-0000C9BB0000}"/>
    <cellStyle name="Percentuale 22 7 2" xfId="45421" xr:uid="{00000000-0005-0000-0000-0000CABB0000}"/>
    <cellStyle name="Percentuale 22 8" xfId="24424" xr:uid="{00000000-0005-0000-0000-0000CBBB0000}"/>
    <cellStyle name="Percentuale 23" xfId="1215" xr:uid="{00000000-0005-0000-0000-0000CCBB0000}"/>
    <cellStyle name="Percentuale 23 2" xfId="1216" xr:uid="{00000000-0005-0000-0000-0000CDBB0000}"/>
    <cellStyle name="Percentuale 23 2 2" xfId="3023" xr:uid="{00000000-0005-0000-0000-0000CEBB0000}"/>
    <cellStyle name="Percentuale 23 2 2 2" xfId="9881" xr:uid="{00000000-0005-0000-0000-0000CFBB0000}"/>
    <cellStyle name="Percentuale 23 2 2 3" xfId="24460" xr:uid="{00000000-0005-0000-0000-0000D0BB0000}"/>
    <cellStyle name="Percentuale 23 2 3" xfId="9619" xr:uid="{00000000-0005-0000-0000-0000D1BB0000}"/>
    <cellStyle name="Percentuale 23 2 3 2" xfId="24461" xr:uid="{00000000-0005-0000-0000-0000D2BB0000}"/>
    <cellStyle name="Percentuale 23 2 4" xfId="24462" xr:uid="{00000000-0005-0000-0000-0000D3BB0000}"/>
    <cellStyle name="Percentuale 23 2 4 2" xfId="45422" xr:uid="{00000000-0005-0000-0000-0000D4BB0000}"/>
    <cellStyle name="Percentuale 23 2 5" xfId="24463" xr:uid="{00000000-0005-0000-0000-0000D5BB0000}"/>
    <cellStyle name="Percentuale 23 2 6" xfId="24459" xr:uid="{00000000-0005-0000-0000-0000D6BB0000}"/>
    <cellStyle name="Percentuale 23 3" xfId="1217" xr:uid="{00000000-0005-0000-0000-0000D7BB0000}"/>
    <cellStyle name="Percentuale 23 3 2" xfId="1218" xr:uid="{00000000-0005-0000-0000-0000D8BB0000}"/>
    <cellStyle name="Percentuale 23 3 2 2" xfId="4726" xr:uid="{00000000-0005-0000-0000-0000D9BB0000}"/>
    <cellStyle name="Percentuale 23 3 2 2 2" xfId="24467" xr:uid="{00000000-0005-0000-0000-0000DABB0000}"/>
    <cellStyle name="Percentuale 23 3 2 2 3" xfId="24466" xr:uid="{00000000-0005-0000-0000-0000DBBB0000}"/>
    <cellStyle name="Percentuale 23 3 2 3" xfId="3899" xr:uid="{00000000-0005-0000-0000-0000DCBB0000}"/>
    <cellStyle name="Percentuale 23 3 2 3 2" xfId="10435" xr:uid="{00000000-0005-0000-0000-0000DDBB0000}"/>
    <cellStyle name="Percentuale 23 3 2 3 3" xfId="24468" xr:uid="{00000000-0005-0000-0000-0000DEBB0000}"/>
    <cellStyle name="Percentuale 23 3 2 3 4" xfId="45423" xr:uid="{00000000-0005-0000-0000-0000DFBB0000}"/>
    <cellStyle name="Percentuale 23 3 2 4" xfId="24469" xr:uid="{00000000-0005-0000-0000-0000E0BB0000}"/>
    <cellStyle name="Percentuale 23 3 2 5" xfId="24465" xr:uid="{00000000-0005-0000-0000-0000E1BB0000}"/>
    <cellStyle name="Percentuale 23 3 3" xfId="3024" xr:uid="{00000000-0005-0000-0000-0000E2BB0000}"/>
    <cellStyle name="Percentuale 23 3 3 2" xfId="5489" xr:uid="{00000000-0005-0000-0000-0000E3BB0000}"/>
    <cellStyle name="Percentuale 23 3 3 2 2" xfId="24471" xr:uid="{00000000-0005-0000-0000-0000E4BB0000}"/>
    <cellStyle name="Percentuale 23 3 3 3" xfId="24472" xr:uid="{00000000-0005-0000-0000-0000E5BB0000}"/>
    <cellStyle name="Percentuale 23 3 3 4" xfId="24473" xr:uid="{00000000-0005-0000-0000-0000E6BB0000}"/>
    <cellStyle name="Percentuale 23 3 3 4 2" xfId="45424" xr:uid="{00000000-0005-0000-0000-0000E7BB0000}"/>
    <cellStyle name="Percentuale 23 3 3 5" xfId="24470" xr:uid="{00000000-0005-0000-0000-0000E8BB0000}"/>
    <cellStyle name="Percentuale 23 3 4" xfId="3389" xr:uid="{00000000-0005-0000-0000-0000E9BB0000}"/>
    <cellStyle name="Percentuale 23 3 4 2" xfId="10096" xr:uid="{00000000-0005-0000-0000-0000EABB0000}"/>
    <cellStyle name="Percentuale 23 3 4 3" xfId="24474" xr:uid="{00000000-0005-0000-0000-0000EBBB0000}"/>
    <cellStyle name="Percentuale 23 3 5" xfId="8566" xr:uid="{00000000-0005-0000-0000-0000ECBB0000}"/>
    <cellStyle name="Percentuale 23 3 5 2" xfId="24475" xr:uid="{00000000-0005-0000-0000-0000EDBB0000}"/>
    <cellStyle name="Percentuale 23 3 6" xfId="24476" xr:uid="{00000000-0005-0000-0000-0000EEBB0000}"/>
    <cellStyle name="Percentuale 23 3 6 2" xfId="45425" xr:uid="{00000000-0005-0000-0000-0000EFBB0000}"/>
    <cellStyle name="Percentuale 23 3 7" xfId="24477" xr:uid="{00000000-0005-0000-0000-0000F0BB0000}"/>
    <cellStyle name="Percentuale 23 3 8" xfId="24464" xr:uid="{00000000-0005-0000-0000-0000F1BB0000}"/>
    <cellStyle name="Percentuale 23 3 9" xfId="2024" xr:uid="{00000000-0005-0000-0000-0000F2BB0000}"/>
    <cellStyle name="Percentuale 23 4" xfId="1219" xr:uid="{00000000-0005-0000-0000-0000F3BB0000}"/>
    <cellStyle name="Percentuale 23 4 2" xfId="5490" xr:uid="{00000000-0005-0000-0000-0000F4BB0000}"/>
    <cellStyle name="Percentuale 23 4 2 2" xfId="5491" xr:uid="{00000000-0005-0000-0000-0000F5BB0000}"/>
    <cellStyle name="Percentuale 23 4 2 2 2" xfId="24480" xr:uid="{00000000-0005-0000-0000-0000F6BB0000}"/>
    <cellStyle name="Percentuale 23 4 2 3" xfId="14224" xr:uid="{00000000-0005-0000-0000-0000F7BB0000}"/>
    <cellStyle name="Percentuale 23 4 2 3 2" xfId="24481" xr:uid="{00000000-0005-0000-0000-0000F8BB0000}"/>
    <cellStyle name="Percentuale 23 4 2 4" xfId="24479" xr:uid="{00000000-0005-0000-0000-0000F9BB0000}"/>
    <cellStyle name="Percentuale 23 4 2 5" xfId="13831" xr:uid="{00000000-0005-0000-0000-0000FABB0000}"/>
    <cellStyle name="Percentuale 23 4 3" xfId="5492" xr:uid="{00000000-0005-0000-0000-0000FBBB0000}"/>
    <cellStyle name="Percentuale 23 4 3 2" xfId="24482" xr:uid="{00000000-0005-0000-0000-0000FCBB0000}"/>
    <cellStyle name="Percentuale 23 4 4" xfId="24483" xr:uid="{00000000-0005-0000-0000-0000FDBB0000}"/>
    <cellStyle name="Percentuale 23 4 5" xfId="24484" xr:uid="{00000000-0005-0000-0000-0000FEBB0000}"/>
    <cellStyle name="Percentuale 23 4 5 2" xfId="45426" xr:uid="{00000000-0005-0000-0000-0000FFBB0000}"/>
    <cellStyle name="Percentuale 23 4 6" xfId="24485" xr:uid="{00000000-0005-0000-0000-000000BC0000}"/>
    <cellStyle name="Percentuale 23 4 7" xfId="24478" xr:uid="{00000000-0005-0000-0000-000001BC0000}"/>
    <cellStyle name="Percentuale 23 4 8" xfId="3025" xr:uid="{00000000-0005-0000-0000-000002BC0000}"/>
    <cellStyle name="Percentuale 23 5" xfId="1220" xr:uid="{00000000-0005-0000-0000-000003BC0000}"/>
    <cellStyle name="Percentuale 23 5 2" xfId="24487" xr:uid="{00000000-0005-0000-0000-000004BC0000}"/>
    <cellStyle name="Percentuale 23 5 3" xfId="24488" xr:uid="{00000000-0005-0000-0000-000005BC0000}"/>
    <cellStyle name="Percentuale 23 5 3 2" xfId="45427" xr:uid="{00000000-0005-0000-0000-000006BC0000}"/>
    <cellStyle name="Percentuale 23 5 4" xfId="24489" xr:uid="{00000000-0005-0000-0000-000007BC0000}"/>
    <cellStyle name="Percentuale 23 5 5" xfId="24486" xr:uid="{00000000-0005-0000-0000-000008BC0000}"/>
    <cellStyle name="Percentuale 23 6" xfId="3022" xr:uid="{00000000-0005-0000-0000-000009BC0000}"/>
    <cellStyle name="Percentuale 23 6 2" xfId="5926" xr:uid="{00000000-0005-0000-0000-00000ABC0000}"/>
    <cellStyle name="Percentuale 23 6 3" xfId="24490" xr:uid="{00000000-0005-0000-0000-00000BBC0000}"/>
    <cellStyle name="Percentuale 23 7" xfId="24491" xr:uid="{00000000-0005-0000-0000-00000CBC0000}"/>
    <cellStyle name="Percentuale 23 7 2" xfId="45428" xr:uid="{00000000-0005-0000-0000-00000DBC0000}"/>
    <cellStyle name="Percentuale 23 8" xfId="24458" xr:uid="{00000000-0005-0000-0000-00000EBC0000}"/>
    <cellStyle name="Percentuale 24" xfId="1221" xr:uid="{00000000-0005-0000-0000-00000FBC0000}"/>
    <cellStyle name="Percentuale 24 2" xfId="1222" xr:uid="{00000000-0005-0000-0000-000010BC0000}"/>
    <cellStyle name="Percentuale 24 2 2" xfId="3027" xr:uid="{00000000-0005-0000-0000-000011BC0000}"/>
    <cellStyle name="Percentuale 24 2 2 2" xfId="9882" xr:uid="{00000000-0005-0000-0000-000012BC0000}"/>
    <cellStyle name="Percentuale 24 2 2 3" xfId="24494" xr:uid="{00000000-0005-0000-0000-000013BC0000}"/>
    <cellStyle name="Percentuale 24 2 3" xfId="9620" xr:uid="{00000000-0005-0000-0000-000014BC0000}"/>
    <cellStyle name="Percentuale 24 2 3 2" xfId="24495" xr:uid="{00000000-0005-0000-0000-000015BC0000}"/>
    <cellStyle name="Percentuale 24 2 4" xfId="24496" xr:uid="{00000000-0005-0000-0000-000016BC0000}"/>
    <cellStyle name="Percentuale 24 2 4 2" xfId="45429" xr:uid="{00000000-0005-0000-0000-000017BC0000}"/>
    <cellStyle name="Percentuale 24 2 5" xfId="24497" xr:uid="{00000000-0005-0000-0000-000018BC0000}"/>
    <cellStyle name="Percentuale 24 2 6" xfId="24493" xr:uid="{00000000-0005-0000-0000-000019BC0000}"/>
    <cellStyle name="Percentuale 24 3" xfId="1223" xr:uid="{00000000-0005-0000-0000-00001ABC0000}"/>
    <cellStyle name="Percentuale 24 3 2" xfId="1224" xr:uid="{00000000-0005-0000-0000-00001BBC0000}"/>
    <cellStyle name="Percentuale 24 3 2 2" xfId="4727" xr:uid="{00000000-0005-0000-0000-00001CBC0000}"/>
    <cellStyle name="Percentuale 24 3 2 2 2" xfId="24501" xr:uid="{00000000-0005-0000-0000-00001DBC0000}"/>
    <cellStyle name="Percentuale 24 3 2 2 3" xfId="24500" xr:uid="{00000000-0005-0000-0000-00001EBC0000}"/>
    <cellStyle name="Percentuale 24 3 2 3" xfId="3900" xr:uid="{00000000-0005-0000-0000-00001FBC0000}"/>
    <cellStyle name="Percentuale 24 3 2 3 2" xfId="10436" xr:uid="{00000000-0005-0000-0000-000020BC0000}"/>
    <cellStyle name="Percentuale 24 3 2 3 3" xfId="24502" xr:uid="{00000000-0005-0000-0000-000021BC0000}"/>
    <cellStyle name="Percentuale 24 3 2 3 4" xfId="45430" xr:uid="{00000000-0005-0000-0000-000022BC0000}"/>
    <cellStyle name="Percentuale 24 3 2 4" xfId="24503" xr:uid="{00000000-0005-0000-0000-000023BC0000}"/>
    <cellStyle name="Percentuale 24 3 2 5" xfId="24499" xr:uid="{00000000-0005-0000-0000-000024BC0000}"/>
    <cellStyle name="Percentuale 24 3 3" xfId="3028" xr:uid="{00000000-0005-0000-0000-000025BC0000}"/>
    <cellStyle name="Percentuale 24 3 3 2" xfId="5493" xr:uid="{00000000-0005-0000-0000-000026BC0000}"/>
    <cellStyle name="Percentuale 24 3 3 2 2" xfId="24505" xr:uid="{00000000-0005-0000-0000-000027BC0000}"/>
    <cellStyle name="Percentuale 24 3 3 3" xfId="24506" xr:uid="{00000000-0005-0000-0000-000028BC0000}"/>
    <cellStyle name="Percentuale 24 3 3 4" xfId="24507" xr:uid="{00000000-0005-0000-0000-000029BC0000}"/>
    <cellStyle name="Percentuale 24 3 3 4 2" xfId="45431" xr:uid="{00000000-0005-0000-0000-00002ABC0000}"/>
    <cellStyle name="Percentuale 24 3 3 5" xfId="24504" xr:uid="{00000000-0005-0000-0000-00002BBC0000}"/>
    <cellStyle name="Percentuale 24 3 4" xfId="3390" xr:uid="{00000000-0005-0000-0000-00002CBC0000}"/>
    <cellStyle name="Percentuale 24 3 4 2" xfId="10097" xr:uid="{00000000-0005-0000-0000-00002DBC0000}"/>
    <cellStyle name="Percentuale 24 3 4 3" xfId="24508" xr:uid="{00000000-0005-0000-0000-00002EBC0000}"/>
    <cellStyle name="Percentuale 24 3 5" xfId="7806" xr:uid="{00000000-0005-0000-0000-00002FBC0000}"/>
    <cellStyle name="Percentuale 24 3 5 2" xfId="24509" xr:uid="{00000000-0005-0000-0000-000030BC0000}"/>
    <cellStyle name="Percentuale 24 3 6" xfId="24510" xr:uid="{00000000-0005-0000-0000-000031BC0000}"/>
    <cellStyle name="Percentuale 24 3 6 2" xfId="45432" xr:uid="{00000000-0005-0000-0000-000032BC0000}"/>
    <cellStyle name="Percentuale 24 3 7" xfId="24511" xr:uid="{00000000-0005-0000-0000-000033BC0000}"/>
    <cellStyle name="Percentuale 24 3 8" xfId="24498" xr:uid="{00000000-0005-0000-0000-000034BC0000}"/>
    <cellStyle name="Percentuale 24 3 9" xfId="2025" xr:uid="{00000000-0005-0000-0000-000035BC0000}"/>
    <cellStyle name="Percentuale 24 4" xfId="1225" xr:uid="{00000000-0005-0000-0000-000036BC0000}"/>
    <cellStyle name="Percentuale 24 4 2" xfId="5494" xr:uid="{00000000-0005-0000-0000-000037BC0000}"/>
    <cellStyle name="Percentuale 24 4 2 2" xfId="5495" xr:uid="{00000000-0005-0000-0000-000038BC0000}"/>
    <cellStyle name="Percentuale 24 4 2 2 2" xfId="24514" xr:uid="{00000000-0005-0000-0000-000039BC0000}"/>
    <cellStyle name="Percentuale 24 4 2 3" xfId="14225" xr:uid="{00000000-0005-0000-0000-00003ABC0000}"/>
    <cellStyle name="Percentuale 24 4 2 3 2" xfId="24515" xr:uid="{00000000-0005-0000-0000-00003BBC0000}"/>
    <cellStyle name="Percentuale 24 4 2 4" xfId="24513" xr:uid="{00000000-0005-0000-0000-00003CBC0000}"/>
    <cellStyle name="Percentuale 24 4 2 5" xfId="13832" xr:uid="{00000000-0005-0000-0000-00003DBC0000}"/>
    <cellStyle name="Percentuale 24 4 3" xfId="5496" xr:uid="{00000000-0005-0000-0000-00003EBC0000}"/>
    <cellStyle name="Percentuale 24 4 3 2" xfId="24516" xr:uid="{00000000-0005-0000-0000-00003FBC0000}"/>
    <cellStyle name="Percentuale 24 4 4" xfId="24517" xr:uid="{00000000-0005-0000-0000-000040BC0000}"/>
    <cellStyle name="Percentuale 24 4 5" xfId="24518" xr:uid="{00000000-0005-0000-0000-000041BC0000}"/>
    <cellStyle name="Percentuale 24 4 5 2" xfId="45433" xr:uid="{00000000-0005-0000-0000-000042BC0000}"/>
    <cellStyle name="Percentuale 24 4 6" xfId="24519" xr:uid="{00000000-0005-0000-0000-000043BC0000}"/>
    <cellStyle name="Percentuale 24 4 7" xfId="24512" xr:uid="{00000000-0005-0000-0000-000044BC0000}"/>
    <cellStyle name="Percentuale 24 4 8" xfId="3029" xr:uid="{00000000-0005-0000-0000-000045BC0000}"/>
    <cellStyle name="Percentuale 24 5" xfId="1226" xr:uid="{00000000-0005-0000-0000-000046BC0000}"/>
    <cellStyle name="Percentuale 24 5 2" xfId="24521" xr:uid="{00000000-0005-0000-0000-000047BC0000}"/>
    <cellStyle name="Percentuale 24 5 3" xfId="24522" xr:uid="{00000000-0005-0000-0000-000048BC0000}"/>
    <cellStyle name="Percentuale 24 5 3 2" xfId="45434" xr:uid="{00000000-0005-0000-0000-000049BC0000}"/>
    <cellStyle name="Percentuale 24 5 4" xfId="24523" xr:uid="{00000000-0005-0000-0000-00004ABC0000}"/>
    <cellStyle name="Percentuale 24 5 5" xfId="24520" xr:uid="{00000000-0005-0000-0000-00004BBC0000}"/>
    <cellStyle name="Percentuale 24 6" xfId="3026" xr:uid="{00000000-0005-0000-0000-00004CBC0000}"/>
    <cellStyle name="Percentuale 24 6 2" xfId="5927" xr:uid="{00000000-0005-0000-0000-00004DBC0000}"/>
    <cellStyle name="Percentuale 24 6 3" xfId="24524" xr:uid="{00000000-0005-0000-0000-00004EBC0000}"/>
    <cellStyle name="Percentuale 24 7" xfId="24525" xr:uid="{00000000-0005-0000-0000-00004FBC0000}"/>
    <cellStyle name="Percentuale 24 7 2" xfId="45435" xr:uid="{00000000-0005-0000-0000-000050BC0000}"/>
    <cellStyle name="Percentuale 24 8" xfId="24492" xr:uid="{00000000-0005-0000-0000-000051BC0000}"/>
    <cellStyle name="Percentuale 25" xfId="1227" xr:uid="{00000000-0005-0000-0000-000052BC0000}"/>
    <cellStyle name="Percentuale 25 2" xfId="1228" xr:uid="{00000000-0005-0000-0000-000053BC0000}"/>
    <cellStyle name="Percentuale 25 2 2" xfId="3031" xr:uid="{00000000-0005-0000-0000-000054BC0000}"/>
    <cellStyle name="Percentuale 25 2 2 2" xfId="9883" xr:uid="{00000000-0005-0000-0000-000055BC0000}"/>
    <cellStyle name="Percentuale 25 2 2 3" xfId="24528" xr:uid="{00000000-0005-0000-0000-000056BC0000}"/>
    <cellStyle name="Percentuale 25 2 3" xfId="9621" xr:uid="{00000000-0005-0000-0000-000057BC0000}"/>
    <cellStyle name="Percentuale 25 2 3 2" xfId="24529" xr:uid="{00000000-0005-0000-0000-000058BC0000}"/>
    <cellStyle name="Percentuale 25 2 4" xfId="24530" xr:uid="{00000000-0005-0000-0000-000059BC0000}"/>
    <cellStyle name="Percentuale 25 2 4 2" xfId="45436" xr:uid="{00000000-0005-0000-0000-00005ABC0000}"/>
    <cellStyle name="Percentuale 25 2 5" xfId="24531" xr:uid="{00000000-0005-0000-0000-00005BBC0000}"/>
    <cellStyle name="Percentuale 25 2 6" xfId="24527" xr:uid="{00000000-0005-0000-0000-00005CBC0000}"/>
    <cellStyle name="Percentuale 25 3" xfId="1229" xr:uid="{00000000-0005-0000-0000-00005DBC0000}"/>
    <cellStyle name="Percentuale 25 3 2" xfId="1230" xr:uid="{00000000-0005-0000-0000-00005EBC0000}"/>
    <cellStyle name="Percentuale 25 3 2 2" xfId="4728" xr:uid="{00000000-0005-0000-0000-00005FBC0000}"/>
    <cellStyle name="Percentuale 25 3 2 2 2" xfId="24535" xr:uid="{00000000-0005-0000-0000-000060BC0000}"/>
    <cellStyle name="Percentuale 25 3 2 2 3" xfId="24534" xr:uid="{00000000-0005-0000-0000-000061BC0000}"/>
    <cellStyle name="Percentuale 25 3 2 3" xfId="3901" xr:uid="{00000000-0005-0000-0000-000062BC0000}"/>
    <cellStyle name="Percentuale 25 3 2 3 2" xfId="10437" xr:uid="{00000000-0005-0000-0000-000063BC0000}"/>
    <cellStyle name="Percentuale 25 3 2 3 3" xfId="24536" xr:uid="{00000000-0005-0000-0000-000064BC0000}"/>
    <cellStyle name="Percentuale 25 3 2 3 4" xfId="45437" xr:uid="{00000000-0005-0000-0000-000065BC0000}"/>
    <cellStyle name="Percentuale 25 3 2 4" xfId="24537" xr:uid="{00000000-0005-0000-0000-000066BC0000}"/>
    <cellStyle name="Percentuale 25 3 2 5" xfId="24533" xr:uid="{00000000-0005-0000-0000-000067BC0000}"/>
    <cellStyle name="Percentuale 25 3 3" xfId="3032" xr:uid="{00000000-0005-0000-0000-000068BC0000}"/>
    <cellStyle name="Percentuale 25 3 3 2" xfId="5497" xr:uid="{00000000-0005-0000-0000-000069BC0000}"/>
    <cellStyle name="Percentuale 25 3 3 2 2" xfId="24539" xr:uid="{00000000-0005-0000-0000-00006ABC0000}"/>
    <cellStyle name="Percentuale 25 3 3 3" xfId="24540" xr:uid="{00000000-0005-0000-0000-00006BBC0000}"/>
    <cellStyle name="Percentuale 25 3 3 4" xfId="24541" xr:uid="{00000000-0005-0000-0000-00006CBC0000}"/>
    <cellStyle name="Percentuale 25 3 3 4 2" xfId="45438" xr:uid="{00000000-0005-0000-0000-00006DBC0000}"/>
    <cellStyle name="Percentuale 25 3 3 5" xfId="24538" xr:uid="{00000000-0005-0000-0000-00006EBC0000}"/>
    <cellStyle name="Percentuale 25 3 4" xfId="3391" xr:uid="{00000000-0005-0000-0000-00006FBC0000}"/>
    <cellStyle name="Percentuale 25 3 4 2" xfId="10098" xr:uid="{00000000-0005-0000-0000-000070BC0000}"/>
    <cellStyle name="Percentuale 25 3 4 3" xfId="24542" xr:uid="{00000000-0005-0000-0000-000071BC0000}"/>
    <cellStyle name="Percentuale 25 3 5" xfId="7458" xr:uid="{00000000-0005-0000-0000-000072BC0000}"/>
    <cellStyle name="Percentuale 25 3 5 2" xfId="24543" xr:uid="{00000000-0005-0000-0000-000073BC0000}"/>
    <cellStyle name="Percentuale 25 3 6" xfId="24544" xr:uid="{00000000-0005-0000-0000-000074BC0000}"/>
    <cellStyle name="Percentuale 25 3 6 2" xfId="45439" xr:uid="{00000000-0005-0000-0000-000075BC0000}"/>
    <cellStyle name="Percentuale 25 3 7" xfId="24545" xr:uid="{00000000-0005-0000-0000-000076BC0000}"/>
    <cellStyle name="Percentuale 25 3 8" xfId="24532" xr:uid="{00000000-0005-0000-0000-000077BC0000}"/>
    <cellStyle name="Percentuale 25 3 9" xfId="2026" xr:uid="{00000000-0005-0000-0000-000078BC0000}"/>
    <cellStyle name="Percentuale 25 4" xfId="1231" xr:uid="{00000000-0005-0000-0000-000079BC0000}"/>
    <cellStyle name="Percentuale 25 4 2" xfId="5498" xr:uid="{00000000-0005-0000-0000-00007ABC0000}"/>
    <cellStyle name="Percentuale 25 4 2 2" xfId="5499" xr:uid="{00000000-0005-0000-0000-00007BBC0000}"/>
    <cellStyle name="Percentuale 25 4 2 2 2" xfId="24548" xr:uid="{00000000-0005-0000-0000-00007CBC0000}"/>
    <cellStyle name="Percentuale 25 4 2 3" xfId="14226" xr:uid="{00000000-0005-0000-0000-00007DBC0000}"/>
    <cellStyle name="Percentuale 25 4 2 3 2" xfId="24549" xr:uid="{00000000-0005-0000-0000-00007EBC0000}"/>
    <cellStyle name="Percentuale 25 4 2 4" xfId="24547" xr:uid="{00000000-0005-0000-0000-00007FBC0000}"/>
    <cellStyle name="Percentuale 25 4 2 5" xfId="13833" xr:uid="{00000000-0005-0000-0000-000080BC0000}"/>
    <cellStyle name="Percentuale 25 4 3" xfId="5500" xr:uid="{00000000-0005-0000-0000-000081BC0000}"/>
    <cellStyle name="Percentuale 25 4 3 2" xfId="24550" xr:uid="{00000000-0005-0000-0000-000082BC0000}"/>
    <cellStyle name="Percentuale 25 4 4" xfId="24551" xr:uid="{00000000-0005-0000-0000-000083BC0000}"/>
    <cellStyle name="Percentuale 25 4 5" xfId="24552" xr:uid="{00000000-0005-0000-0000-000084BC0000}"/>
    <cellStyle name="Percentuale 25 4 5 2" xfId="45440" xr:uid="{00000000-0005-0000-0000-000085BC0000}"/>
    <cellStyle name="Percentuale 25 4 6" xfId="24553" xr:uid="{00000000-0005-0000-0000-000086BC0000}"/>
    <cellStyle name="Percentuale 25 4 7" xfId="24546" xr:uid="{00000000-0005-0000-0000-000087BC0000}"/>
    <cellStyle name="Percentuale 25 4 8" xfId="3033" xr:uid="{00000000-0005-0000-0000-000088BC0000}"/>
    <cellStyle name="Percentuale 25 5" xfId="1232" xr:uid="{00000000-0005-0000-0000-000089BC0000}"/>
    <cellStyle name="Percentuale 25 5 2" xfId="24555" xr:uid="{00000000-0005-0000-0000-00008ABC0000}"/>
    <cellStyle name="Percentuale 25 5 3" xfId="24556" xr:uid="{00000000-0005-0000-0000-00008BBC0000}"/>
    <cellStyle name="Percentuale 25 5 3 2" xfId="45441" xr:uid="{00000000-0005-0000-0000-00008CBC0000}"/>
    <cellStyle name="Percentuale 25 5 4" xfId="24557" xr:uid="{00000000-0005-0000-0000-00008DBC0000}"/>
    <cellStyle name="Percentuale 25 5 5" xfId="24554" xr:uid="{00000000-0005-0000-0000-00008EBC0000}"/>
    <cellStyle name="Percentuale 25 6" xfId="3030" xr:uid="{00000000-0005-0000-0000-00008FBC0000}"/>
    <cellStyle name="Percentuale 25 6 2" xfId="5928" xr:uid="{00000000-0005-0000-0000-000090BC0000}"/>
    <cellStyle name="Percentuale 25 6 3" xfId="24558" xr:uid="{00000000-0005-0000-0000-000091BC0000}"/>
    <cellStyle name="Percentuale 25 7" xfId="24559" xr:uid="{00000000-0005-0000-0000-000092BC0000}"/>
    <cellStyle name="Percentuale 25 7 2" xfId="45442" xr:uid="{00000000-0005-0000-0000-000093BC0000}"/>
    <cellStyle name="Percentuale 25 8" xfId="24526" xr:uid="{00000000-0005-0000-0000-000094BC0000}"/>
    <cellStyle name="Percentuale 26" xfId="1233" xr:uid="{00000000-0005-0000-0000-000095BC0000}"/>
    <cellStyle name="Percentuale 26 2" xfId="1234" xr:uid="{00000000-0005-0000-0000-000096BC0000}"/>
    <cellStyle name="Percentuale 26 2 2" xfId="3035" xr:uid="{00000000-0005-0000-0000-000097BC0000}"/>
    <cellStyle name="Percentuale 26 2 2 2" xfId="9884" xr:uid="{00000000-0005-0000-0000-000098BC0000}"/>
    <cellStyle name="Percentuale 26 2 2 3" xfId="24562" xr:uid="{00000000-0005-0000-0000-000099BC0000}"/>
    <cellStyle name="Percentuale 26 2 3" xfId="9622" xr:uid="{00000000-0005-0000-0000-00009ABC0000}"/>
    <cellStyle name="Percentuale 26 2 3 2" xfId="24563" xr:uid="{00000000-0005-0000-0000-00009BBC0000}"/>
    <cellStyle name="Percentuale 26 2 4" xfId="24564" xr:uid="{00000000-0005-0000-0000-00009CBC0000}"/>
    <cellStyle name="Percentuale 26 2 4 2" xfId="45443" xr:uid="{00000000-0005-0000-0000-00009DBC0000}"/>
    <cellStyle name="Percentuale 26 2 5" xfId="24565" xr:uid="{00000000-0005-0000-0000-00009EBC0000}"/>
    <cellStyle name="Percentuale 26 2 6" xfId="24561" xr:uid="{00000000-0005-0000-0000-00009FBC0000}"/>
    <cellStyle name="Percentuale 26 3" xfId="1235" xr:uid="{00000000-0005-0000-0000-0000A0BC0000}"/>
    <cellStyle name="Percentuale 26 3 2" xfId="1236" xr:uid="{00000000-0005-0000-0000-0000A1BC0000}"/>
    <cellStyle name="Percentuale 26 3 2 2" xfId="4729" xr:uid="{00000000-0005-0000-0000-0000A2BC0000}"/>
    <cellStyle name="Percentuale 26 3 2 2 2" xfId="24569" xr:uid="{00000000-0005-0000-0000-0000A3BC0000}"/>
    <cellStyle name="Percentuale 26 3 2 2 3" xfId="24568" xr:uid="{00000000-0005-0000-0000-0000A4BC0000}"/>
    <cellStyle name="Percentuale 26 3 2 3" xfId="3902" xr:uid="{00000000-0005-0000-0000-0000A5BC0000}"/>
    <cellStyle name="Percentuale 26 3 2 3 2" xfId="10438" xr:uid="{00000000-0005-0000-0000-0000A6BC0000}"/>
    <cellStyle name="Percentuale 26 3 2 3 3" xfId="24570" xr:uid="{00000000-0005-0000-0000-0000A7BC0000}"/>
    <cellStyle name="Percentuale 26 3 2 3 4" xfId="45444" xr:uid="{00000000-0005-0000-0000-0000A8BC0000}"/>
    <cellStyle name="Percentuale 26 3 2 4" xfId="24571" xr:uid="{00000000-0005-0000-0000-0000A9BC0000}"/>
    <cellStyle name="Percentuale 26 3 2 5" xfId="24567" xr:uid="{00000000-0005-0000-0000-0000AABC0000}"/>
    <cellStyle name="Percentuale 26 3 3" xfId="3036" xr:uid="{00000000-0005-0000-0000-0000ABBC0000}"/>
    <cellStyle name="Percentuale 26 3 3 2" xfId="5501" xr:uid="{00000000-0005-0000-0000-0000ACBC0000}"/>
    <cellStyle name="Percentuale 26 3 3 2 2" xfId="24573" xr:uid="{00000000-0005-0000-0000-0000ADBC0000}"/>
    <cellStyle name="Percentuale 26 3 3 3" xfId="24574" xr:uid="{00000000-0005-0000-0000-0000AEBC0000}"/>
    <cellStyle name="Percentuale 26 3 3 4" xfId="24575" xr:uid="{00000000-0005-0000-0000-0000AFBC0000}"/>
    <cellStyle name="Percentuale 26 3 3 4 2" xfId="45445" xr:uid="{00000000-0005-0000-0000-0000B0BC0000}"/>
    <cellStyle name="Percentuale 26 3 3 5" xfId="24572" xr:uid="{00000000-0005-0000-0000-0000B1BC0000}"/>
    <cellStyle name="Percentuale 26 3 4" xfId="3392" xr:uid="{00000000-0005-0000-0000-0000B2BC0000}"/>
    <cellStyle name="Percentuale 26 3 4 2" xfId="10099" xr:uid="{00000000-0005-0000-0000-0000B3BC0000}"/>
    <cellStyle name="Percentuale 26 3 4 3" xfId="24576" xr:uid="{00000000-0005-0000-0000-0000B4BC0000}"/>
    <cellStyle name="Percentuale 26 3 5" xfId="8604" xr:uid="{00000000-0005-0000-0000-0000B5BC0000}"/>
    <cellStyle name="Percentuale 26 3 5 2" xfId="24577" xr:uid="{00000000-0005-0000-0000-0000B6BC0000}"/>
    <cellStyle name="Percentuale 26 3 6" xfId="24578" xr:uid="{00000000-0005-0000-0000-0000B7BC0000}"/>
    <cellStyle name="Percentuale 26 3 6 2" xfId="45446" xr:uid="{00000000-0005-0000-0000-0000B8BC0000}"/>
    <cellStyle name="Percentuale 26 3 7" xfId="24579" xr:uid="{00000000-0005-0000-0000-0000B9BC0000}"/>
    <cellStyle name="Percentuale 26 3 8" xfId="24566" xr:uid="{00000000-0005-0000-0000-0000BABC0000}"/>
    <cellStyle name="Percentuale 26 3 9" xfId="2027" xr:uid="{00000000-0005-0000-0000-0000BBBC0000}"/>
    <cellStyle name="Percentuale 26 4" xfId="1237" xr:uid="{00000000-0005-0000-0000-0000BCBC0000}"/>
    <cellStyle name="Percentuale 26 4 2" xfId="5502" xr:uid="{00000000-0005-0000-0000-0000BDBC0000}"/>
    <cellStyle name="Percentuale 26 4 2 2" xfId="5503" xr:uid="{00000000-0005-0000-0000-0000BEBC0000}"/>
    <cellStyle name="Percentuale 26 4 2 2 2" xfId="24582" xr:uid="{00000000-0005-0000-0000-0000BFBC0000}"/>
    <cellStyle name="Percentuale 26 4 2 3" xfId="14227" xr:uid="{00000000-0005-0000-0000-0000C0BC0000}"/>
    <cellStyle name="Percentuale 26 4 2 3 2" xfId="24583" xr:uid="{00000000-0005-0000-0000-0000C1BC0000}"/>
    <cellStyle name="Percentuale 26 4 2 4" xfId="24581" xr:uid="{00000000-0005-0000-0000-0000C2BC0000}"/>
    <cellStyle name="Percentuale 26 4 2 5" xfId="13834" xr:uid="{00000000-0005-0000-0000-0000C3BC0000}"/>
    <cellStyle name="Percentuale 26 4 3" xfId="5504" xr:uid="{00000000-0005-0000-0000-0000C4BC0000}"/>
    <cellStyle name="Percentuale 26 4 3 2" xfId="24584" xr:uid="{00000000-0005-0000-0000-0000C5BC0000}"/>
    <cellStyle name="Percentuale 26 4 4" xfId="24585" xr:uid="{00000000-0005-0000-0000-0000C6BC0000}"/>
    <cellStyle name="Percentuale 26 4 5" xfId="24586" xr:uid="{00000000-0005-0000-0000-0000C7BC0000}"/>
    <cellStyle name="Percentuale 26 4 5 2" xfId="45447" xr:uid="{00000000-0005-0000-0000-0000C8BC0000}"/>
    <cellStyle name="Percentuale 26 4 6" xfId="24587" xr:uid="{00000000-0005-0000-0000-0000C9BC0000}"/>
    <cellStyle name="Percentuale 26 4 7" xfId="24580" xr:uid="{00000000-0005-0000-0000-0000CABC0000}"/>
    <cellStyle name="Percentuale 26 4 8" xfId="3037" xr:uid="{00000000-0005-0000-0000-0000CBBC0000}"/>
    <cellStyle name="Percentuale 26 5" xfId="1238" xr:uid="{00000000-0005-0000-0000-0000CCBC0000}"/>
    <cellStyle name="Percentuale 26 5 2" xfId="24589" xr:uid="{00000000-0005-0000-0000-0000CDBC0000}"/>
    <cellStyle name="Percentuale 26 5 3" xfId="24590" xr:uid="{00000000-0005-0000-0000-0000CEBC0000}"/>
    <cellStyle name="Percentuale 26 5 3 2" xfId="45448" xr:uid="{00000000-0005-0000-0000-0000CFBC0000}"/>
    <cellStyle name="Percentuale 26 5 4" xfId="24591" xr:uid="{00000000-0005-0000-0000-0000D0BC0000}"/>
    <cellStyle name="Percentuale 26 5 5" xfId="24588" xr:uid="{00000000-0005-0000-0000-0000D1BC0000}"/>
    <cellStyle name="Percentuale 26 6" xfId="3034" xr:uid="{00000000-0005-0000-0000-0000D2BC0000}"/>
    <cellStyle name="Percentuale 26 6 2" xfId="5929" xr:uid="{00000000-0005-0000-0000-0000D3BC0000}"/>
    <cellStyle name="Percentuale 26 6 3" xfId="24592" xr:uid="{00000000-0005-0000-0000-0000D4BC0000}"/>
    <cellStyle name="Percentuale 26 7" xfId="24593" xr:uid="{00000000-0005-0000-0000-0000D5BC0000}"/>
    <cellStyle name="Percentuale 26 7 2" xfId="45449" xr:uid="{00000000-0005-0000-0000-0000D6BC0000}"/>
    <cellStyle name="Percentuale 26 8" xfId="24560" xr:uid="{00000000-0005-0000-0000-0000D7BC0000}"/>
    <cellStyle name="Percentuale 27" xfId="1239" xr:uid="{00000000-0005-0000-0000-0000D8BC0000}"/>
    <cellStyle name="Percentuale 27 2" xfId="1240" xr:uid="{00000000-0005-0000-0000-0000D9BC0000}"/>
    <cellStyle name="Percentuale 27 2 2" xfId="3039" xr:uid="{00000000-0005-0000-0000-0000DABC0000}"/>
    <cellStyle name="Percentuale 27 2 2 2" xfId="9885" xr:uid="{00000000-0005-0000-0000-0000DBBC0000}"/>
    <cellStyle name="Percentuale 27 2 2 3" xfId="24596" xr:uid="{00000000-0005-0000-0000-0000DCBC0000}"/>
    <cellStyle name="Percentuale 27 2 3" xfId="9623" xr:uid="{00000000-0005-0000-0000-0000DDBC0000}"/>
    <cellStyle name="Percentuale 27 2 3 2" xfId="24597" xr:uid="{00000000-0005-0000-0000-0000DEBC0000}"/>
    <cellStyle name="Percentuale 27 2 4" xfId="24598" xr:uid="{00000000-0005-0000-0000-0000DFBC0000}"/>
    <cellStyle name="Percentuale 27 2 4 2" xfId="45450" xr:uid="{00000000-0005-0000-0000-0000E0BC0000}"/>
    <cellStyle name="Percentuale 27 2 5" xfId="24599" xr:uid="{00000000-0005-0000-0000-0000E1BC0000}"/>
    <cellStyle name="Percentuale 27 2 6" xfId="24595" xr:uid="{00000000-0005-0000-0000-0000E2BC0000}"/>
    <cellStyle name="Percentuale 27 3" xfId="1241" xr:uid="{00000000-0005-0000-0000-0000E3BC0000}"/>
    <cellStyle name="Percentuale 27 3 2" xfId="1242" xr:uid="{00000000-0005-0000-0000-0000E4BC0000}"/>
    <cellStyle name="Percentuale 27 3 2 2" xfId="4730" xr:uid="{00000000-0005-0000-0000-0000E5BC0000}"/>
    <cellStyle name="Percentuale 27 3 2 2 2" xfId="24603" xr:uid="{00000000-0005-0000-0000-0000E6BC0000}"/>
    <cellStyle name="Percentuale 27 3 2 2 3" xfId="24602" xr:uid="{00000000-0005-0000-0000-0000E7BC0000}"/>
    <cellStyle name="Percentuale 27 3 2 3" xfId="3903" xr:uid="{00000000-0005-0000-0000-0000E8BC0000}"/>
    <cellStyle name="Percentuale 27 3 2 3 2" xfId="10439" xr:uid="{00000000-0005-0000-0000-0000E9BC0000}"/>
    <cellStyle name="Percentuale 27 3 2 3 3" xfId="24604" xr:uid="{00000000-0005-0000-0000-0000EABC0000}"/>
    <cellStyle name="Percentuale 27 3 2 3 4" xfId="45451" xr:uid="{00000000-0005-0000-0000-0000EBBC0000}"/>
    <cellStyle name="Percentuale 27 3 2 4" xfId="24605" xr:uid="{00000000-0005-0000-0000-0000ECBC0000}"/>
    <cellStyle name="Percentuale 27 3 2 5" xfId="24601" xr:uid="{00000000-0005-0000-0000-0000EDBC0000}"/>
    <cellStyle name="Percentuale 27 3 3" xfId="3040" xr:uid="{00000000-0005-0000-0000-0000EEBC0000}"/>
    <cellStyle name="Percentuale 27 3 3 2" xfId="5505" xr:uid="{00000000-0005-0000-0000-0000EFBC0000}"/>
    <cellStyle name="Percentuale 27 3 3 2 2" xfId="24607" xr:uid="{00000000-0005-0000-0000-0000F0BC0000}"/>
    <cellStyle name="Percentuale 27 3 3 3" xfId="24608" xr:uid="{00000000-0005-0000-0000-0000F1BC0000}"/>
    <cellStyle name="Percentuale 27 3 3 4" xfId="24609" xr:uid="{00000000-0005-0000-0000-0000F2BC0000}"/>
    <cellStyle name="Percentuale 27 3 3 4 2" xfId="45452" xr:uid="{00000000-0005-0000-0000-0000F3BC0000}"/>
    <cellStyle name="Percentuale 27 3 3 5" xfId="24606" xr:uid="{00000000-0005-0000-0000-0000F4BC0000}"/>
    <cellStyle name="Percentuale 27 3 4" xfId="3393" xr:uid="{00000000-0005-0000-0000-0000F5BC0000}"/>
    <cellStyle name="Percentuale 27 3 4 2" xfId="10100" xr:uid="{00000000-0005-0000-0000-0000F6BC0000}"/>
    <cellStyle name="Percentuale 27 3 4 3" xfId="24610" xr:uid="{00000000-0005-0000-0000-0000F7BC0000}"/>
    <cellStyle name="Percentuale 27 3 5" xfId="8733" xr:uid="{00000000-0005-0000-0000-0000F8BC0000}"/>
    <cellStyle name="Percentuale 27 3 5 2" xfId="24611" xr:uid="{00000000-0005-0000-0000-0000F9BC0000}"/>
    <cellStyle name="Percentuale 27 3 6" xfId="24612" xr:uid="{00000000-0005-0000-0000-0000FABC0000}"/>
    <cellStyle name="Percentuale 27 3 6 2" xfId="45453" xr:uid="{00000000-0005-0000-0000-0000FBBC0000}"/>
    <cellStyle name="Percentuale 27 3 7" xfId="24613" xr:uid="{00000000-0005-0000-0000-0000FCBC0000}"/>
    <cellStyle name="Percentuale 27 3 8" xfId="24600" xr:uid="{00000000-0005-0000-0000-0000FDBC0000}"/>
    <cellStyle name="Percentuale 27 3 9" xfId="2028" xr:uid="{00000000-0005-0000-0000-0000FEBC0000}"/>
    <cellStyle name="Percentuale 27 4" xfId="1243" xr:uid="{00000000-0005-0000-0000-0000FFBC0000}"/>
    <cellStyle name="Percentuale 27 4 2" xfId="5506" xr:uid="{00000000-0005-0000-0000-000000BD0000}"/>
    <cellStyle name="Percentuale 27 4 2 2" xfId="5507" xr:uid="{00000000-0005-0000-0000-000001BD0000}"/>
    <cellStyle name="Percentuale 27 4 2 2 2" xfId="24616" xr:uid="{00000000-0005-0000-0000-000002BD0000}"/>
    <cellStyle name="Percentuale 27 4 2 3" xfId="14228" xr:uid="{00000000-0005-0000-0000-000003BD0000}"/>
    <cellStyle name="Percentuale 27 4 2 3 2" xfId="24617" xr:uid="{00000000-0005-0000-0000-000004BD0000}"/>
    <cellStyle name="Percentuale 27 4 2 4" xfId="24615" xr:uid="{00000000-0005-0000-0000-000005BD0000}"/>
    <cellStyle name="Percentuale 27 4 2 5" xfId="13835" xr:uid="{00000000-0005-0000-0000-000006BD0000}"/>
    <cellStyle name="Percentuale 27 4 3" xfId="5508" xr:uid="{00000000-0005-0000-0000-000007BD0000}"/>
    <cellStyle name="Percentuale 27 4 3 2" xfId="24618" xr:uid="{00000000-0005-0000-0000-000008BD0000}"/>
    <cellStyle name="Percentuale 27 4 4" xfId="24619" xr:uid="{00000000-0005-0000-0000-000009BD0000}"/>
    <cellStyle name="Percentuale 27 4 5" xfId="24620" xr:uid="{00000000-0005-0000-0000-00000ABD0000}"/>
    <cellStyle name="Percentuale 27 4 5 2" xfId="45454" xr:uid="{00000000-0005-0000-0000-00000BBD0000}"/>
    <cellStyle name="Percentuale 27 4 6" xfId="24621" xr:uid="{00000000-0005-0000-0000-00000CBD0000}"/>
    <cellStyle name="Percentuale 27 4 7" xfId="24614" xr:uid="{00000000-0005-0000-0000-00000DBD0000}"/>
    <cellStyle name="Percentuale 27 4 8" xfId="3041" xr:uid="{00000000-0005-0000-0000-00000EBD0000}"/>
    <cellStyle name="Percentuale 27 5" xfId="1244" xr:uid="{00000000-0005-0000-0000-00000FBD0000}"/>
    <cellStyle name="Percentuale 27 5 2" xfId="24623" xr:uid="{00000000-0005-0000-0000-000010BD0000}"/>
    <cellStyle name="Percentuale 27 5 3" xfId="24624" xr:uid="{00000000-0005-0000-0000-000011BD0000}"/>
    <cellStyle name="Percentuale 27 5 3 2" xfId="45455" xr:uid="{00000000-0005-0000-0000-000012BD0000}"/>
    <cellStyle name="Percentuale 27 5 4" xfId="24625" xr:uid="{00000000-0005-0000-0000-000013BD0000}"/>
    <cellStyle name="Percentuale 27 5 5" xfId="24622" xr:uid="{00000000-0005-0000-0000-000014BD0000}"/>
    <cellStyle name="Percentuale 27 6" xfId="3038" xr:uid="{00000000-0005-0000-0000-000015BD0000}"/>
    <cellStyle name="Percentuale 27 6 2" xfId="5930" xr:uid="{00000000-0005-0000-0000-000016BD0000}"/>
    <cellStyle name="Percentuale 27 6 3" xfId="24626" xr:uid="{00000000-0005-0000-0000-000017BD0000}"/>
    <cellStyle name="Percentuale 27 7" xfId="24627" xr:uid="{00000000-0005-0000-0000-000018BD0000}"/>
    <cellStyle name="Percentuale 27 7 2" xfId="45456" xr:uid="{00000000-0005-0000-0000-000019BD0000}"/>
    <cellStyle name="Percentuale 27 8" xfId="24594" xr:uid="{00000000-0005-0000-0000-00001ABD0000}"/>
    <cellStyle name="Percentuale 28" xfId="1245" xr:uid="{00000000-0005-0000-0000-00001BBD0000}"/>
    <cellStyle name="Percentuale 28 2" xfId="1246" xr:uid="{00000000-0005-0000-0000-00001CBD0000}"/>
    <cellStyle name="Percentuale 28 2 2" xfId="3043" xr:uid="{00000000-0005-0000-0000-00001DBD0000}"/>
    <cellStyle name="Percentuale 28 2 2 2" xfId="9886" xr:uid="{00000000-0005-0000-0000-00001EBD0000}"/>
    <cellStyle name="Percentuale 28 2 2 3" xfId="24630" xr:uid="{00000000-0005-0000-0000-00001FBD0000}"/>
    <cellStyle name="Percentuale 28 2 3" xfId="9624" xr:uid="{00000000-0005-0000-0000-000020BD0000}"/>
    <cellStyle name="Percentuale 28 2 3 2" xfId="24631" xr:uid="{00000000-0005-0000-0000-000021BD0000}"/>
    <cellStyle name="Percentuale 28 2 4" xfId="24632" xr:uid="{00000000-0005-0000-0000-000022BD0000}"/>
    <cellStyle name="Percentuale 28 2 4 2" xfId="45457" xr:uid="{00000000-0005-0000-0000-000023BD0000}"/>
    <cellStyle name="Percentuale 28 2 5" xfId="24633" xr:uid="{00000000-0005-0000-0000-000024BD0000}"/>
    <cellStyle name="Percentuale 28 2 6" xfId="24629" xr:uid="{00000000-0005-0000-0000-000025BD0000}"/>
    <cellStyle name="Percentuale 28 3" xfId="1247" xr:uid="{00000000-0005-0000-0000-000026BD0000}"/>
    <cellStyle name="Percentuale 28 3 2" xfId="1248" xr:uid="{00000000-0005-0000-0000-000027BD0000}"/>
    <cellStyle name="Percentuale 28 3 2 2" xfId="4731" xr:uid="{00000000-0005-0000-0000-000028BD0000}"/>
    <cellStyle name="Percentuale 28 3 2 2 2" xfId="24637" xr:uid="{00000000-0005-0000-0000-000029BD0000}"/>
    <cellStyle name="Percentuale 28 3 2 2 3" xfId="24636" xr:uid="{00000000-0005-0000-0000-00002ABD0000}"/>
    <cellStyle name="Percentuale 28 3 2 3" xfId="3904" xr:uid="{00000000-0005-0000-0000-00002BBD0000}"/>
    <cellStyle name="Percentuale 28 3 2 3 2" xfId="10440" xr:uid="{00000000-0005-0000-0000-00002CBD0000}"/>
    <cellStyle name="Percentuale 28 3 2 3 3" xfId="24638" xr:uid="{00000000-0005-0000-0000-00002DBD0000}"/>
    <cellStyle name="Percentuale 28 3 2 3 4" xfId="45458" xr:uid="{00000000-0005-0000-0000-00002EBD0000}"/>
    <cellStyle name="Percentuale 28 3 2 4" xfId="24639" xr:uid="{00000000-0005-0000-0000-00002FBD0000}"/>
    <cellStyle name="Percentuale 28 3 2 5" xfId="24635" xr:uid="{00000000-0005-0000-0000-000030BD0000}"/>
    <cellStyle name="Percentuale 28 3 3" xfId="3044" xr:uid="{00000000-0005-0000-0000-000031BD0000}"/>
    <cellStyle name="Percentuale 28 3 3 2" xfId="5509" xr:uid="{00000000-0005-0000-0000-000032BD0000}"/>
    <cellStyle name="Percentuale 28 3 3 2 2" xfId="24641" xr:uid="{00000000-0005-0000-0000-000033BD0000}"/>
    <cellStyle name="Percentuale 28 3 3 3" xfId="24642" xr:uid="{00000000-0005-0000-0000-000034BD0000}"/>
    <cellStyle name="Percentuale 28 3 3 4" xfId="24643" xr:uid="{00000000-0005-0000-0000-000035BD0000}"/>
    <cellStyle name="Percentuale 28 3 3 4 2" xfId="45459" xr:uid="{00000000-0005-0000-0000-000036BD0000}"/>
    <cellStyle name="Percentuale 28 3 3 5" xfId="24640" xr:uid="{00000000-0005-0000-0000-000037BD0000}"/>
    <cellStyle name="Percentuale 28 3 4" xfId="3394" xr:uid="{00000000-0005-0000-0000-000038BD0000}"/>
    <cellStyle name="Percentuale 28 3 4 2" xfId="10101" xr:uid="{00000000-0005-0000-0000-000039BD0000}"/>
    <cellStyle name="Percentuale 28 3 4 3" xfId="24644" xr:uid="{00000000-0005-0000-0000-00003ABD0000}"/>
    <cellStyle name="Percentuale 28 3 5" xfId="7392" xr:uid="{00000000-0005-0000-0000-00003BBD0000}"/>
    <cellStyle name="Percentuale 28 3 5 2" xfId="24645" xr:uid="{00000000-0005-0000-0000-00003CBD0000}"/>
    <cellStyle name="Percentuale 28 3 6" xfId="24646" xr:uid="{00000000-0005-0000-0000-00003DBD0000}"/>
    <cellStyle name="Percentuale 28 3 6 2" xfId="45460" xr:uid="{00000000-0005-0000-0000-00003EBD0000}"/>
    <cellStyle name="Percentuale 28 3 7" xfId="24647" xr:uid="{00000000-0005-0000-0000-00003FBD0000}"/>
    <cellStyle name="Percentuale 28 3 8" xfId="24634" xr:uid="{00000000-0005-0000-0000-000040BD0000}"/>
    <cellStyle name="Percentuale 28 3 9" xfId="2029" xr:uid="{00000000-0005-0000-0000-000041BD0000}"/>
    <cellStyle name="Percentuale 28 4" xfId="1249" xr:uid="{00000000-0005-0000-0000-000042BD0000}"/>
    <cellStyle name="Percentuale 28 4 2" xfId="5510" xr:uid="{00000000-0005-0000-0000-000043BD0000}"/>
    <cellStyle name="Percentuale 28 4 2 2" xfId="5511" xr:uid="{00000000-0005-0000-0000-000044BD0000}"/>
    <cellStyle name="Percentuale 28 4 2 2 2" xfId="24650" xr:uid="{00000000-0005-0000-0000-000045BD0000}"/>
    <cellStyle name="Percentuale 28 4 2 3" xfId="14229" xr:uid="{00000000-0005-0000-0000-000046BD0000}"/>
    <cellStyle name="Percentuale 28 4 2 3 2" xfId="24651" xr:uid="{00000000-0005-0000-0000-000047BD0000}"/>
    <cellStyle name="Percentuale 28 4 2 4" xfId="24649" xr:uid="{00000000-0005-0000-0000-000048BD0000}"/>
    <cellStyle name="Percentuale 28 4 2 5" xfId="13836" xr:uid="{00000000-0005-0000-0000-000049BD0000}"/>
    <cellStyle name="Percentuale 28 4 3" xfId="5512" xr:uid="{00000000-0005-0000-0000-00004ABD0000}"/>
    <cellStyle name="Percentuale 28 4 3 2" xfId="24652" xr:uid="{00000000-0005-0000-0000-00004BBD0000}"/>
    <cellStyle name="Percentuale 28 4 4" xfId="24653" xr:uid="{00000000-0005-0000-0000-00004CBD0000}"/>
    <cellStyle name="Percentuale 28 4 5" xfId="24654" xr:uid="{00000000-0005-0000-0000-00004DBD0000}"/>
    <cellStyle name="Percentuale 28 4 5 2" xfId="45461" xr:uid="{00000000-0005-0000-0000-00004EBD0000}"/>
    <cellStyle name="Percentuale 28 4 6" xfId="24655" xr:uid="{00000000-0005-0000-0000-00004FBD0000}"/>
    <cellStyle name="Percentuale 28 4 7" xfId="24648" xr:uid="{00000000-0005-0000-0000-000050BD0000}"/>
    <cellStyle name="Percentuale 28 4 8" xfId="3045" xr:uid="{00000000-0005-0000-0000-000051BD0000}"/>
    <cellStyle name="Percentuale 28 5" xfId="1250" xr:uid="{00000000-0005-0000-0000-000052BD0000}"/>
    <cellStyle name="Percentuale 28 5 2" xfId="24657" xr:uid="{00000000-0005-0000-0000-000053BD0000}"/>
    <cellStyle name="Percentuale 28 5 3" xfId="24658" xr:uid="{00000000-0005-0000-0000-000054BD0000}"/>
    <cellStyle name="Percentuale 28 5 3 2" xfId="45462" xr:uid="{00000000-0005-0000-0000-000055BD0000}"/>
    <cellStyle name="Percentuale 28 5 4" xfId="24659" xr:uid="{00000000-0005-0000-0000-000056BD0000}"/>
    <cellStyle name="Percentuale 28 5 5" xfId="24656" xr:uid="{00000000-0005-0000-0000-000057BD0000}"/>
    <cellStyle name="Percentuale 28 6" xfId="3042" xr:uid="{00000000-0005-0000-0000-000058BD0000}"/>
    <cellStyle name="Percentuale 28 6 2" xfId="5931" xr:uid="{00000000-0005-0000-0000-000059BD0000}"/>
    <cellStyle name="Percentuale 28 6 3" xfId="24660" xr:uid="{00000000-0005-0000-0000-00005ABD0000}"/>
    <cellStyle name="Percentuale 28 7" xfId="24661" xr:uid="{00000000-0005-0000-0000-00005BBD0000}"/>
    <cellStyle name="Percentuale 28 7 2" xfId="45463" xr:uid="{00000000-0005-0000-0000-00005CBD0000}"/>
    <cellStyle name="Percentuale 28 8" xfId="24628" xr:uid="{00000000-0005-0000-0000-00005DBD0000}"/>
    <cellStyle name="Percentuale 29" xfId="1251" xr:uid="{00000000-0005-0000-0000-00005EBD0000}"/>
    <cellStyle name="Percentuale 29 2" xfId="1252" xr:uid="{00000000-0005-0000-0000-00005FBD0000}"/>
    <cellStyle name="Percentuale 29 2 2" xfId="3047" xr:uid="{00000000-0005-0000-0000-000060BD0000}"/>
    <cellStyle name="Percentuale 29 2 2 2" xfId="9887" xr:uid="{00000000-0005-0000-0000-000061BD0000}"/>
    <cellStyle name="Percentuale 29 2 2 3" xfId="24664" xr:uid="{00000000-0005-0000-0000-000062BD0000}"/>
    <cellStyle name="Percentuale 29 2 3" xfId="9625" xr:uid="{00000000-0005-0000-0000-000063BD0000}"/>
    <cellStyle name="Percentuale 29 2 3 2" xfId="24665" xr:uid="{00000000-0005-0000-0000-000064BD0000}"/>
    <cellStyle name="Percentuale 29 2 4" xfId="24666" xr:uid="{00000000-0005-0000-0000-000065BD0000}"/>
    <cellStyle name="Percentuale 29 2 4 2" xfId="45464" xr:uid="{00000000-0005-0000-0000-000066BD0000}"/>
    <cellStyle name="Percentuale 29 2 5" xfId="24667" xr:uid="{00000000-0005-0000-0000-000067BD0000}"/>
    <cellStyle name="Percentuale 29 2 6" xfId="24663" xr:uid="{00000000-0005-0000-0000-000068BD0000}"/>
    <cellStyle name="Percentuale 29 3" xfId="1253" xr:uid="{00000000-0005-0000-0000-000069BD0000}"/>
    <cellStyle name="Percentuale 29 3 2" xfId="1254" xr:uid="{00000000-0005-0000-0000-00006ABD0000}"/>
    <cellStyle name="Percentuale 29 3 2 2" xfId="4732" xr:uid="{00000000-0005-0000-0000-00006BBD0000}"/>
    <cellStyle name="Percentuale 29 3 2 2 2" xfId="24671" xr:uid="{00000000-0005-0000-0000-00006CBD0000}"/>
    <cellStyle name="Percentuale 29 3 2 2 3" xfId="24670" xr:uid="{00000000-0005-0000-0000-00006DBD0000}"/>
    <cellStyle name="Percentuale 29 3 2 3" xfId="3905" xr:uid="{00000000-0005-0000-0000-00006EBD0000}"/>
    <cellStyle name="Percentuale 29 3 2 3 2" xfId="10441" xr:uid="{00000000-0005-0000-0000-00006FBD0000}"/>
    <cellStyle name="Percentuale 29 3 2 3 3" xfId="24672" xr:uid="{00000000-0005-0000-0000-000070BD0000}"/>
    <cellStyle name="Percentuale 29 3 2 3 4" xfId="45465" xr:uid="{00000000-0005-0000-0000-000071BD0000}"/>
    <cellStyle name="Percentuale 29 3 2 4" xfId="24673" xr:uid="{00000000-0005-0000-0000-000072BD0000}"/>
    <cellStyle name="Percentuale 29 3 2 5" xfId="24669" xr:uid="{00000000-0005-0000-0000-000073BD0000}"/>
    <cellStyle name="Percentuale 29 3 3" xfId="3048" xr:uid="{00000000-0005-0000-0000-000074BD0000}"/>
    <cellStyle name="Percentuale 29 3 3 2" xfId="5513" xr:uid="{00000000-0005-0000-0000-000075BD0000}"/>
    <cellStyle name="Percentuale 29 3 3 2 2" xfId="24675" xr:uid="{00000000-0005-0000-0000-000076BD0000}"/>
    <cellStyle name="Percentuale 29 3 3 3" xfId="24676" xr:uid="{00000000-0005-0000-0000-000077BD0000}"/>
    <cellStyle name="Percentuale 29 3 3 4" xfId="24677" xr:uid="{00000000-0005-0000-0000-000078BD0000}"/>
    <cellStyle name="Percentuale 29 3 3 4 2" xfId="45466" xr:uid="{00000000-0005-0000-0000-000079BD0000}"/>
    <cellStyle name="Percentuale 29 3 3 5" xfId="24674" xr:uid="{00000000-0005-0000-0000-00007ABD0000}"/>
    <cellStyle name="Percentuale 29 3 4" xfId="3395" xr:uid="{00000000-0005-0000-0000-00007BBD0000}"/>
    <cellStyle name="Percentuale 29 3 4 2" xfId="10102" xr:uid="{00000000-0005-0000-0000-00007CBD0000}"/>
    <cellStyle name="Percentuale 29 3 4 3" xfId="24678" xr:uid="{00000000-0005-0000-0000-00007DBD0000}"/>
    <cellStyle name="Percentuale 29 3 5" xfId="8734" xr:uid="{00000000-0005-0000-0000-00007EBD0000}"/>
    <cellStyle name="Percentuale 29 3 5 2" xfId="24679" xr:uid="{00000000-0005-0000-0000-00007FBD0000}"/>
    <cellStyle name="Percentuale 29 3 6" xfId="24680" xr:uid="{00000000-0005-0000-0000-000080BD0000}"/>
    <cellStyle name="Percentuale 29 3 6 2" xfId="45467" xr:uid="{00000000-0005-0000-0000-000081BD0000}"/>
    <cellStyle name="Percentuale 29 3 7" xfId="24681" xr:uid="{00000000-0005-0000-0000-000082BD0000}"/>
    <cellStyle name="Percentuale 29 3 8" xfId="24668" xr:uid="{00000000-0005-0000-0000-000083BD0000}"/>
    <cellStyle name="Percentuale 29 3 9" xfId="2030" xr:uid="{00000000-0005-0000-0000-000084BD0000}"/>
    <cellStyle name="Percentuale 29 4" xfId="1255" xr:uid="{00000000-0005-0000-0000-000085BD0000}"/>
    <cellStyle name="Percentuale 29 4 2" xfId="5514" xr:uid="{00000000-0005-0000-0000-000086BD0000}"/>
    <cellStyle name="Percentuale 29 4 2 2" xfId="5515" xr:uid="{00000000-0005-0000-0000-000087BD0000}"/>
    <cellStyle name="Percentuale 29 4 2 2 2" xfId="24684" xr:uid="{00000000-0005-0000-0000-000088BD0000}"/>
    <cellStyle name="Percentuale 29 4 2 3" xfId="14230" xr:uid="{00000000-0005-0000-0000-000089BD0000}"/>
    <cellStyle name="Percentuale 29 4 2 3 2" xfId="24685" xr:uid="{00000000-0005-0000-0000-00008ABD0000}"/>
    <cellStyle name="Percentuale 29 4 2 4" xfId="24683" xr:uid="{00000000-0005-0000-0000-00008BBD0000}"/>
    <cellStyle name="Percentuale 29 4 2 5" xfId="13838" xr:uid="{00000000-0005-0000-0000-00008CBD0000}"/>
    <cellStyle name="Percentuale 29 4 3" xfId="5516" xr:uid="{00000000-0005-0000-0000-00008DBD0000}"/>
    <cellStyle name="Percentuale 29 4 3 2" xfId="24686" xr:uid="{00000000-0005-0000-0000-00008EBD0000}"/>
    <cellStyle name="Percentuale 29 4 4" xfId="24687" xr:uid="{00000000-0005-0000-0000-00008FBD0000}"/>
    <cellStyle name="Percentuale 29 4 5" xfId="24688" xr:uid="{00000000-0005-0000-0000-000090BD0000}"/>
    <cellStyle name="Percentuale 29 4 5 2" xfId="45468" xr:uid="{00000000-0005-0000-0000-000091BD0000}"/>
    <cellStyle name="Percentuale 29 4 6" xfId="24689" xr:uid="{00000000-0005-0000-0000-000092BD0000}"/>
    <cellStyle name="Percentuale 29 4 7" xfId="24682" xr:uid="{00000000-0005-0000-0000-000093BD0000}"/>
    <cellStyle name="Percentuale 29 4 8" xfId="3049" xr:uid="{00000000-0005-0000-0000-000094BD0000}"/>
    <cellStyle name="Percentuale 29 5" xfId="1256" xr:uid="{00000000-0005-0000-0000-000095BD0000}"/>
    <cellStyle name="Percentuale 29 5 2" xfId="24691" xr:uid="{00000000-0005-0000-0000-000096BD0000}"/>
    <cellStyle name="Percentuale 29 5 3" xfId="24692" xr:uid="{00000000-0005-0000-0000-000097BD0000}"/>
    <cellStyle name="Percentuale 29 5 3 2" xfId="45469" xr:uid="{00000000-0005-0000-0000-000098BD0000}"/>
    <cellStyle name="Percentuale 29 5 4" xfId="24693" xr:uid="{00000000-0005-0000-0000-000099BD0000}"/>
    <cellStyle name="Percentuale 29 5 5" xfId="24690" xr:uid="{00000000-0005-0000-0000-00009ABD0000}"/>
    <cellStyle name="Percentuale 29 6" xfId="3046" xr:uid="{00000000-0005-0000-0000-00009BBD0000}"/>
    <cellStyle name="Percentuale 29 6 2" xfId="5932" xr:uid="{00000000-0005-0000-0000-00009CBD0000}"/>
    <cellStyle name="Percentuale 29 6 3" xfId="24694" xr:uid="{00000000-0005-0000-0000-00009DBD0000}"/>
    <cellStyle name="Percentuale 29 7" xfId="24695" xr:uid="{00000000-0005-0000-0000-00009EBD0000}"/>
    <cellStyle name="Percentuale 29 7 2" xfId="45470" xr:uid="{00000000-0005-0000-0000-00009FBD0000}"/>
    <cellStyle name="Percentuale 29 8" xfId="24662" xr:uid="{00000000-0005-0000-0000-0000A0BD0000}"/>
    <cellStyle name="Percentuale 3" xfId="1257" xr:uid="{00000000-0005-0000-0000-0000A1BD0000}"/>
    <cellStyle name="Percentuale 3 2" xfId="1258" xr:uid="{00000000-0005-0000-0000-0000A2BD0000}"/>
    <cellStyle name="Percentuale 3 2 2" xfId="3051" xr:uid="{00000000-0005-0000-0000-0000A3BD0000}"/>
    <cellStyle name="Percentuale 3 2 2 2" xfId="9888" xr:uid="{00000000-0005-0000-0000-0000A4BD0000}"/>
    <cellStyle name="Percentuale 3 2 2 3" xfId="24698" xr:uid="{00000000-0005-0000-0000-0000A5BD0000}"/>
    <cellStyle name="Percentuale 3 2 3" xfId="9626" xr:uid="{00000000-0005-0000-0000-0000A6BD0000}"/>
    <cellStyle name="Percentuale 3 2 3 2" xfId="24699" xr:uid="{00000000-0005-0000-0000-0000A7BD0000}"/>
    <cellStyle name="Percentuale 3 2 4" xfId="24700" xr:uid="{00000000-0005-0000-0000-0000A8BD0000}"/>
    <cellStyle name="Percentuale 3 2 4 2" xfId="45471" xr:uid="{00000000-0005-0000-0000-0000A9BD0000}"/>
    <cellStyle name="Percentuale 3 2 5" xfId="24701" xr:uid="{00000000-0005-0000-0000-0000AABD0000}"/>
    <cellStyle name="Percentuale 3 2 6" xfId="24697" xr:uid="{00000000-0005-0000-0000-0000ABBD0000}"/>
    <cellStyle name="Percentuale 3 3" xfId="1259" xr:uid="{00000000-0005-0000-0000-0000ACBD0000}"/>
    <cellStyle name="Percentuale 3 3 2" xfId="1260" xr:uid="{00000000-0005-0000-0000-0000ADBD0000}"/>
    <cellStyle name="Percentuale 3 3 2 2" xfId="4733" xr:uid="{00000000-0005-0000-0000-0000AEBD0000}"/>
    <cellStyle name="Percentuale 3 3 2 2 2" xfId="24705" xr:uid="{00000000-0005-0000-0000-0000AFBD0000}"/>
    <cellStyle name="Percentuale 3 3 2 2 3" xfId="24704" xr:uid="{00000000-0005-0000-0000-0000B0BD0000}"/>
    <cellStyle name="Percentuale 3 3 2 3" xfId="3906" xr:uid="{00000000-0005-0000-0000-0000B1BD0000}"/>
    <cellStyle name="Percentuale 3 3 2 3 2" xfId="10442" xr:uid="{00000000-0005-0000-0000-0000B2BD0000}"/>
    <cellStyle name="Percentuale 3 3 2 3 3" xfId="24706" xr:uid="{00000000-0005-0000-0000-0000B3BD0000}"/>
    <cellStyle name="Percentuale 3 3 2 3 4" xfId="45472" xr:uid="{00000000-0005-0000-0000-0000B4BD0000}"/>
    <cellStyle name="Percentuale 3 3 2 4" xfId="24707" xr:uid="{00000000-0005-0000-0000-0000B5BD0000}"/>
    <cellStyle name="Percentuale 3 3 2 5" xfId="24703" xr:uid="{00000000-0005-0000-0000-0000B6BD0000}"/>
    <cellStyle name="Percentuale 3 3 3" xfId="3052" xr:uid="{00000000-0005-0000-0000-0000B7BD0000}"/>
    <cellStyle name="Percentuale 3 3 3 2" xfId="5517" xr:uid="{00000000-0005-0000-0000-0000B8BD0000}"/>
    <cellStyle name="Percentuale 3 3 3 2 2" xfId="24709" xr:uid="{00000000-0005-0000-0000-0000B9BD0000}"/>
    <cellStyle name="Percentuale 3 3 3 3" xfId="24710" xr:uid="{00000000-0005-0000-0000-0000BABD0000}"/>
    <cellStyle name="Percentuale 3 3 3 4" xfId="24711" xr:uid="{00000000-0005-0000-0000-0000BBBD0000}"/>
    <cellStyle name="Percentuale 3 3 3 4 2" xfId="45473" xr:uid="{00000000-0005-0000-0000-0000BCBD0000}"/>
    <cellStyle name="Percentuale 3 3 3 5" xfId="24708" xr:uid="{00000000-0005-0000-0000-0000BDBD0000}"/>
    <cellStyle name="Percentuale 3 3 4" xfId="3396" xr:uid="{00000000-0005-0000-0000-0000BEBD0000}"/>
    <cellStyle name="Percentuale 3 3 4 2" xfId="10103" xr:uid="{00000000-0005-0000-0000-0000BFBD0000}"/>
    <cellStyle name="Percentuale 3 3 4 3" xfId="24712" xr:uid="{00000000-0005-0000-0000-0000C0BD0000}"/>
    <cellStyle name="Percentuale 3 3 5" xfId="7507" xr:uid="{00000000-0005-0000-0000-0000C1BD0000}"/>
    <cellStyle name="Percentuale 3 3 5 2" xfId="24713" xr:uid="{00000000-0005-0000-0000-0000C2BD0000}"/>
    <cellStyle name="Percentuale 3 3 6" xfId="24714" xr:uid="{00000000-0005-0000-0000-0000C3BD0000}"/>
    <cellStyle name="Percentuale 3 3 6 2" xfId="45474" xr:uid="{00000000-0005-0000-0000-0000C4BD0000}"/>
    <cellStyle name="Percentuale 3 3 7" xfId="24715" xr:uid="{00000000-0005-0000-0000-0000C5BD0000}"/>
    <cellStyle name="Percentuale 3 3 8" xfId="24702" xr:uid="{00000000-0005-0000-0000-0000C6BD0000}"/>
    <cellStyle name="Percentuale 3 3 9" xfId="2031" xr:uid="{00000000-0005-0000-0000-0000C7BD0000}"/>
    <cellStyle name="Percentuale 3 4" xfId="1261" xr:uid="{00000000-0005-0000-0000-0000C8BD0000}"/>
    <cellStyle name="Percentuale 3 4 2" xfId="5518" xr:uid="{00000000-0005-0000-0000-0000C9BD0000}"/>
    <cellStyle name="Percentuale 3 4 2 2" xfId="5519" xr:uid="{00000000-0005-0000-0000-0000CABD0000}"/>
    <cellStyle name="Percentuale 3 4 2 2 2" xfId="24718" xr:uid="{00000000-0005-0000-0000-0000CBBD0000}"/>
    <cellStyle name="Percentuale 3 4 2 3" xfId="14231" xr:uid="{00000000-0005-0000-0000-0000CCBD0000}"/>
    <cellStyle name="Percentuale 3 4 2 3 2" xfId="24719" xr:uid="{00000000-0005-0000-0000-0000CDBD0000}"/>
    <cellStyle name="Percentuale 3 4 2 4" xfId="24717" xr:uid="{00000000-0005-0000-0000-0000CEBD0000}"/>
    <cellStyle name="Percentuale 3 4 2 5" xfId="13839" xr:uid="{00000000-0005-0000-0000-0000CFBD0000}"/>
    <cellStyle name="Percentuale 3 4 3" xfId="5520" xr:uid="{00000000-0005-0000-0000-0000D0BD0000}"/>
    <cellStyle name="Percentuale 3 4 3 2" xfId="24720" xr:uid="{00000000-0005-0000-0000-0000D1BD0000}"/>
    <cellStyle name="Percentuale 3 4 4" xfId="24721" xr:uid="{00000000-0005-0000-0000-0000D2BD0000}"/>
    <cellStyle name="Percentuale 3 4 5" xfId="24722" xr:uid="{00000000-0005-0000-0000-0000D3BD0000}"/>
    <cellStyle name="Percentuale 3 4 5 2" xfId="45475" xr:uid="{00000000-0005-0000-0000-0000D4BD0000}"/>
    <cellStyle name="Percentuale 3 4 6" xfId="24723" xr:uid="{00000000-0005-0000-0000-0000D5BD0000}"/>
    <cellStyle name="Percentuale 3 4 7" xfId="24716" xr:uid="{00000000-0005-0000-0000-0000D6BD0000}"/>
    <cellStyle name="Percentuale 3 4 8" xfId="3053" xr:uid="{00000000-0005-0000-0000-0000D7BD0000}"/>
    <cellStyle name="Percentuale 3 5" xfId="1262" xr:uid="{00000000-0005-0000-0000-0000D8BD0000}"/>
    <cellStyle name="Percentuale 3 5 2" xfId="24725" xr:uid="{00000000-0005-0000-0000-0000D9BD0000}"/>
    <cellStyle name="Percentuale 3 5 3" xfId="24726" xr:uid="{00000000-0005-0000-0000-0000DABD0000}"/>
    <cellStyle name="Percentuale 3 5 3 2" xfId="45476" xr:uid="{00000000-0005-0000-0000-0000DBBD0000}"/>
    <cellStyle name="Percentuale 3 5 4" xfId="24727" xr:uid="{00000000-0005-0000-0000-0000DCBD0000}"/>
    <cellStyle name="Percentuale 3 5 5" xfId="24724" xr:uid="{00000000-0005-0000-0000-0000DDBD0000}"/>
    <cellStyle name="Percentuale 3 6" xfId="3050" xr:uid="{00000000-0005-0000-0000-0000DEBD0000}"/>
    <cellStyle name="Percentuale 3 6 2" xfId="5933" xr:uid="{00000000-0005-0000-0000-0000DFBD0000}"/>
    <cellStyle name="Percentuale 3 6 3" xfId="24728" xr:uid="{00000000-0005-0000-0000-0000E0BD0000}"/>
    <cellStyle name="Percentuale 3 7" xfId="24729" xr:uid="{00000000-0005-0000-0000-0000E1BD0000}"/>
    <cellStyle name="Percentuale 3 7 2" xfId="45477" xr:uid="{00000000-0005-0000-0000-0000E2BD0000}"/>
    <cellStyle name="Percentuale 3 8" xfId="24696" xr:uid="{00000000-0005-0000-0000-0000E3BD0000}"/>
    <cellStyle name="Percentuale 30" xfId="1263" xr:uid="{00000000-0005-0000-0000-0000E4BD0000}"/>
    <cellStyle name="Percentuale 30 2" xfId="1264" xr:uid="{00000000-0005-0000-0000-0000E5BD0000}"/>
    <cellStyle name="Percentuale 30 2 2" xfId="3055" xr:uid="{00000000-0005-0000-0000-0000E6BD0000}"/>
    <cellStyle name="Percentuale 30 2 2 2" xfId="9889" xr:uid="{00000000-0005-0000-0000-0000E7BD0000}"/>
    <cellStyle name="Percentuale 30 2 2 3" xfId="24732" xr:uid="{00000000-0005-0000-0000-0000E8BD0000}"/>
    <cellStyle name="Percentuale 30 2 3" xfId="9627" xr:uid="{00000000-0005-0000-0000-0000E9BD0000}"/>
    <cellStyle name="Percentuale 30 2 3 2" xfId="24733" xr:uid="{00000000-0005-0000-0000-0000EABD0000}"/>
    <cellStyle name="Percentuale 30 2 4" xfId="24734" xr:uid="{00000000-0005-0000-0000-0000EBBD0000}"/>
    <cellStyle name="Percentuale 30 2 4 2" xfId="45478" xr:uid="{00000000-0005-0000-0000-0000ECBD0000}"/>
    <cellStyle name="Percentuale 30 2 5" xfId="24735" xr:uid="{00000000-0005-0000-0000-0000EDBD0000}"/>
    <cellStyle name="Percentuale 30 2 6" xfId="24731" xr:uid="{00000000-0005-0000-0000-0000EEBD0000}"/>
    <cellStyle name="Percentuale 30 3" xfId="1265" xr:uid="{00000000-0005-0000-0000-0000EFBD0000}"/>
    <cellStyle name="Percentuale 30 3 2" xfId="1266" xr:uid="{00000000-0005-0000-0000-0000F0BD0000}"/>
    <cellStyle name="Percentuale 30 3 2 2" xfId="4734" xr:uid="{00000000-0005-0000-0000-0000F1BD0000}"/>
    <cellStyle name="Percentuale 30 3 2 2 2" xfId="24739" xr:uid="{00000000-0005-0000-0000-0000F2BD0000}"/>
    <cellStyle name="Percentuale 30 3 2 2 3" xfId="24738" xr:uid="{00000000-0005-0000-0000-0000F3BD0000}"/>
    <cellStyle name="Percentuale 30 3 2 3" xfId="3907" xr:uid="{00000000-0005-0000-0000-0000F4BD0000}"/>
    <cellStyle name="Percentuale 30 3 2 3 2" xfId="10443" xr:uid="{00000000-0005-0000-0000-0000F5BD0000}"/>
    <cellStyle name="Percentuale 30 3 2 3 3" xfId="24740" xr:uid="{00000000-0005-0000-0000-0000F6BD0000}"/>
    <cellStyle name="Percentuale 30 3 2 3 4" xfId="45479" xr:uid="{00000000-0005-0000-0000-0000F7BD0000}"/>
    <cellStyle name="Percentuale 30 3 2 4" xfId="24741" xr:uid="{00000000-0005-0000-0000-0000F8BD0000}"/>
    <cellStyle name="Percentuale 30 3 2 5" xfId="24737" xr:uid="{00000000-0005-0000-0000-0000F9BD0000}"/>
    <cellStyle name="Percentuale 30 3 3" xfId="3056" xr:uid="{00000000-0005-0000-0000-0000FABD0000}"/>
    <cellStyle name="Percentuale 30 3 3 2" xfId="5521" xr:uid="{00000000-0005-0000-0000-0000FBBD0000}"/>
    <cellStyle name="Percentuale 30 3 3 2 2" xfId="24743" xr:uid="{00000000-0005-0000-0000-0000FCBD0000}"/>
    <cellStyle name="Percentuale 30 3 3 3" xfId="24744" xr:uid="{00000000-0005-0000-0000-0000FDBD0000}"/>
    <cellStyle name="Percentuale 30 3 3 4" xfId="24745" xr:uid="{00000000-0005-0000-0000-0000FEBD0000}"/>
    <cellStyle name="Percentuale 30 3 3 4 2" xfId="45480" xr:uid="{00000000-0005-0000-0000-0000FFBD0000}"/>
    <cellStyle name="Percentuale 30 3 3 5" xfId="24742" xr:uid="{00000000-0005-0000-0000-000000BE0000}"/>
    <cellStyle name="Percentuale 30 3 4" xfId="3397" xr:uid="{00000000-0005-0000-0000-000001BE0000}"/>
    <cellStyle name="Percentuale 30 3 4 2" xfId="10104" xr:uid="{00000000-0005-0000-0000-000002BE0000}"/>
    <cellStyle name="Percentuale 30 3 4 3" xfId="24746" xr:uid="{00000000-0005-0000-0000-000003BE0000}"/>
    <cellStyle name="Percentuale 30 3 5" xfId="8747" xr:uid="{00000000-0005-0000-0000-000004BE0000}"/>
    <cellStyle name="Percentuale 30 3 5 2" xfId="24747" xr:uid="{00000000-0005-0000-0000-000005BE0000}"/>
    <cellStyle name="Percentuale 30 3 6" xfId="24748" xr:uid="{00000000-0005-0000-0000-000006BE0000}"/>
    <cellStyle name="Percentuale 30 3 6 2" xfId="45481" xr:uid="{00000000-0005-0000-0000-000007BE0000}"/>
    <cellStyle name="Percentuale 30 3 7" xfId="24749" xr:uid="{00000000-0005-0000-0000-000008BE0000}"/>
    <cellStyle name="Percentuale 30 3 8" xfId="24736" xr:uid="{00000000-0005-0000-0000-000009BE0000}"/>
    <cellStyle name="Percentuale 30 3 9" xfId="2032" xr:uid="{00000000-0005-0000-0000-00000ABE0000}"/>
    <cellStyle name="Percentuale 30 4" xfId="1267" xr:uid="{00000000-0005-0000-0000-00000BBE0000}"/>
    <cellStyle name="Percentuale 30 4 2" xfId="5522" xr:uid="{00000000-0005-0000-0000-00000CBE0000}"/>
    <cellStyle name="Percentuale 30 4 2 2" xfId="5523" xr:uid="{00000000-0005-0000-0000-00000DBE0000}"/>
    <cellStyle name="Percentuale 30 4 2 2 2" xfId="24752" xr:uid="{00000000-0005-0000-0000-00000EBE0000}"/>
    <cellStyle name="Percentuale 30 4 2 3" xfId="14232" xr:uid="{00000000-0005-0000-0000-00000FBE0000}"/>
    <cellStyle name="Percentuale 30 4 2 3 2" xfId="24753" xr:uid="{00000000-0005-0000-0000-000010BE0000}"/>
    <cellStyle name="Percentuale 30 4 2 4" xfId="24751" xr:uid="{00000000-0005-0000-0000-000011BE0000}"/>
    <cellStyle name="Percentuale 30 4 2 5" xfId="13840" xr:uid="{00000000-0005-0000-0000-000012BE0000}"/>
    <cellStyle name="Percentuale 30 4 3" xfId="5524" xr:uid="{00000000-0005-0000-0000-000013BE0000}"/>
    <cellStyle name="Percentuale 30 4 3 2" xfId="24754" xr:uid="{00000000-0005-0000-0000-000014BE0000}"/>
    <cellStyle name="Percentuale 30 4 4" xfId="24755" xr:uid="{00000000-0005-0000-0000-000015BE0000}"/>
    <cellStyle name="Percentuale 30 4 5" xfId="24756" xr:uid="{00000000-0005-0000-0000-000016BE0000}"/>
    <cellStyle name="Percentuale 30 4 5 2" xfId="45482" xr:uid="{00000000-0005-0000-0000-000017BE0000}"/>
    <cellStyle name="Percentuale 30 4 6" xfId="24757" xr:uid="{00000000-0005-0000-0000-000018BE0000}"/>
    <cellStyle name="Percentuale 30 4 7" xfId="24750" xr:uid="{00000000-0005-0000-0000-000019BE0000}"/>
    <cellStyle name="Percentuale 30 4 8" xfId="3057" xr:uid="{00000000-0005-0000-0000-00001ABE0000}"/>
    <cellStyle name="Percentuale 30 5" xfId="1268" xr:uid="{00000000-0005-0000-0000-00001BBE0000}"/>
    <cellStyle name="Percentuale 30 5 2" xfId="24759" xr:uid="{00000000-0005-0000-0000-00001CBE0000}"/>
    <cellStyle name="Percentuale 30 5 3" xfId="24760" xr:uid="{00000000-0005-0000-0000-00001DBE0000}"/>
    <cellStyle name="Percentuale 30 5 3 2" xfId="45483" xr:uid="{00000000-0005-0000-0000-00001EBE0000}"/>
    <cellStyle name="Percentuale 30 5 4" xfId="24761" xr:uid="{00000000-0005-0000-0000-00001FBE0000}"/>
    <cellStyle name="Percentuale 30 5 5" xfId="24758" xr:uid="{00000000-0005-0000-0000-000020BE0000}"/>
    <cellStyle name="Percentuale 30 6" xfId="3054" xr:uid="{00000000-0005-0000-0000-000021BE0000}"/>
    <cellStyle name="Percentuale 30 6 2" xfId="5934" xr:uid="{00000000-0005-0000-0000-000022BE0000}"/>
    <cellStyle name="Percentuale 30 6 3" xfId="24762" xr:uid="{00000000-0005-0000-0000-000023BE0000}"/>
    <cellStyle name="Percentuale 30 7" xfId="24763" xr:uid="{00000000-0005-0000-0000-000024BE0000}"/>
    <cellStyle name="Percentuale 30 7 2" xfId="45484" xr:uid="{00000000-0005-0000-0000-000025BE0000}"/>
    <cellStyle name="Percentuale 30 8" xfId="24730" xr:uid="{00000000-0005-0000-0000-000026BE0000}"/>
    <cellStyle name="Percentuale 31" xfId="1269" xr:uid="{00000000-0005-0000-0000-000027BE0000}"/>
    <cellStyle name="Percentuale 31 2" xfId="1270" xr:uid="{00000000-0005-0000-0000-000028BE0000}"/>
    <cellStyle name="Percentuale 31 2 2" xfId="3059" xr:uid="{00000000-0005-0000-0000-000029BE0000}"/>
    <cellStyle name="Percentuale 31 2 2 2" xfId="9890" xr:uid="{00000000-0005-0000-0000-00002ABE0000}"/>
    <cellStyle name="Percentuale 31 2 2 3" xfId="24766" xr:uid="{00000000-0005-0000-0000-00002BBE0000}"/>
    <cellStyle name="Percentuale 31 2 3" xfId="9628" xr:uid="{00000000-0005-0000-0000-00002CBE0000}"/>
    <cellStyle name="Percentuale 31 2 3 2" xfId="24767" xr:uid="{00000000-0005-0000-0000-00002DBE0000}"/>
    <cellStyle name="Percentuale 31 2 4" xfId="24768" xr:uid="{00000000-0005-0000-0000-00002EBE0000}"/>
    <cellStyle name="Percentuale 31 2 4 2" xfId="45485" xr:uid="{00000000-0005-0000-0000-00002FBE0000}"/>
    <cellStyle name="Percentuale 31 2 5" xfId="24769" xr:uid="{00000000-0005-0000-0000-000030BE0000}"/>
    <cellStyle name="Percentuale 31 2 6" xfId="24765" xr:uid="{00000000-0005-0000-0000-000031BE0000}"/>
    <cellStyle name="Percentuale 31 3" xfId="1271" xr:uid="{00000000-0005-0000-0000-000032BE0000}"/>
    <cellStyle name="Percentuale 31 3 2" xfId="1272" xr:uid="{00000000-0005-0000-0000-000033BE0000}"/>
    <cellStyle name="Percentuale 31 3 2 2" xfId="4735" xr:uid="{00000000-0005-0000-0000-000034BE0000}"/>
    <cellStyle name="Percentuale 31 3 2 2 2" xfId="24773" xr:uid="{00000000-0005-0000-0000-000035BE0000}"/>
    <cellStyle name="Percentuale 31 3 2 2 3" xfId="24772" xr:uid="{00000000-0005-0000-0000-000036BE0000}"/>
    <cellStyle name="Percentuale 31 3 2 3" xfId="3908" xr:uid="{00000000-0005-0000-0000-000037BE0000}"/>
    <cellStyle name="Percentuale 31 3 2 3 2" xfId="10444" xr:uid="{00000000-0005-0000-0000-000038BE0000}"/>
    <cellStyle name="Percentuale 31 3 2 3 3" xfId="24774" xr:uid="{00000000-0005-0000-0000-000039BE0000}"/>
    <cellStyle name="Percentuale 31 3 2 3 4" xfId="45486" xr:uid="{00000000-0005-0000-0000-00003ABE0000}"/>
    <cellStyle name="Percentuale 31 3 2 4" xfId="24775" xr:uid="{00000000-0005-0000-0000-00003BBE0000}"/>
    <cellStyle name="Percentuale 31 3 2 5" xfId="24771" xr:uid="{00000000-0005-0000-0000-00003CBE0000}"/>
    <cellStyle name="Percentuale 31 3 3" xfId="3060" xr:uid="{00000000-0005-0000-0000-00003DBE0000}"/>
    <cellStyle name="Percentuale 31 3 3 2" xfId="5525" xr:uid="{00000000-0005-0000-0000-00003EBE0000}"/>
    <cellStyle name="Percentuale 31 3 3 2 2" xfId="24777" xr:uid="{00000000-0005-0000-0000-00003FBE0000}"/>
    <cellStyle name="Percentuale 31 3 3 3" xfId="24778" xr:uid="{00000000-0005-0000-0000-000040BE0000}"/>
    <cellStyle name="Percentuale 31 3 3 4" xfId="24779" xr:uid="{00000000-0005-0000-0000-000041BE0000}"/>
    <cellStyle name="Percentuale 31 3 3 4 2" xfId="45487" xr:uid="{00000000-0005-0000-0000-000042BE0000}"/>
    <cellStyle name="Percentuale 31 3 3 5" xfId="24776" xr:uid="{00000000-0005-0000-0000-000043BE0000}"/>
    <cellStyle name="Percentuale 31 3 4" xfId="3398" xr:uid="{00000000-0005-0000-0000-000044BE0000}"/>
    <cellStyle name="Percentuale 31 3 4 2" xfId="10105" xr:uid="{00000000-0005-0000-0000-000045BE0000}"/>
    <cellStyle name="Percentuale 31 3 4 3" xfId="24780" xr:uid="{00000000-0005-0000-0000-000046BE0000}"/>
    <cellStyle name="Percentuale 31 3 5" xfId="8736" xr:uid="{00000000-0005-0000-0000-000047BE0000}"/>
    <cellStyle name="Percentuale 31 3 5 2" xfId="24781" xr:uid="{00000000-0005-0000-0000-000048BE0000}"/>
    <cellStyle name="Percentuale 31 3 6" xfId="24782" xr:uid="{00000000-0005-0000-0000-000049BE0000}"/>
    <cellStyle name="Percentuale 31 3 6 2" xfId="45488" xr:uid="{00000000-0005-0000-0000-00004ABE0000}"/>
    <cellStyle name="Percentuale 31 3 7" xfId="24783" xr:uid="{00000000-0005-0000-0000-00004BBE0000}"/>
    <cellStyle name="Percentuale 31 3 8" xfId="24770" xr:uid="{00000000-0005-0000-0000-00004CBE0000}"/>
    <cellStyle name="Percentuale 31 3 9" xfId="2033" xr:uid="{00000000-0005-0000-0000-00004DBE0000}"/>
    <cellStyle name="Percentuale 31 4" xfId="1273" xr:uid="{00000000-0005-0000-0000-00004EBE0000}"/>
    <cellStyle name="Percentuale 31 4 2" xfId="5526" xr:uid="{00000000-0005-0000-0000-00004FBE0000}"/>
    <cellStyle name="Percentuale 31 4 2 2" xfId="5527" xr:uid="{00000000-0005-0000-0000-000050BE0000}"/>
    <cellStyle name="Percentuale 31 4 2 2 2" xfId="24786" xr:uid="{00000000-0005-0000-0000-000051BE0000}"/>
    <cellStyle name="Percentuale 31 4 2 3" xfId="14233" xr:uid="{00000000-0005-0000-0000-000052BE0000}"/>
    <cellStyle name="Percentuale 31 4 2 3 2" xfId="24787" xr:uid="{00000000-0005-0000-0000-000053BE0000}"/>
    <cellStyle name="Percentuale 31 4 2 4" xfId="24785" xr:uid="{00000000-0005-0000-0000-000054BE0000}"/>
    <cellStyle name="Percentuale 31 4 2 5" xfId="13841" xr:uid="{00000000-0005-0000-0000-000055BE0000}"/>
    <cellStyle name="Percentuale 31 4 3" xfId="5528" xr:uid="{00000000-0005-0000-0000-000056BE0000}"/>
    <cellStyle name="Percentuale 31 4 3 2" xfId="24788" xr:uid="{00000000-0005-0000-0000-000057BE0000}"/>
    <cellStyle name="Percentuale 31 4 4" xfId="24789" xr:uid="{00000000-0005-0000-0000-000058BE0000}"/>
    <cellStyle name="Percentuale 31 4 5" xfId="24790" xr:uid="{00000000-0005-0000-0000-000059BE0000}"/>
    <cellStyle name="Percentuale 31 4 5 2" xfId="45489" xr:uid="{00000000-0005-0000-0000-00005ABE0000}"/>
    <cellStyle name="Percentuale 31 4 6" xfId="24791" xr:uid="{00000000-0005-0000-0000-00005BBE0000}"/>
    <cellStyle name="Percentuale 31 4 7" xfId="24784" xr:uid="{00000000-0005-0000-0000-00005CBE0000}"/>
    <cellStyle name="Percentuale 31 4 8" xfId="3061" xr:uid="{00000000-0005-0000-0000-00005DBE0000}"/>
    <cellStyle name="Percentuale 31 5" xfId="1274" xr:uid="{00000000-0005-0000-0000-00005EBE0000}"/>
    <cellStyle name="Percentuale 31 5 2" xfId="24793" xr:uid="{00000000-0005-0000-0000-00005FBE0000}"/>
    <cellStyle name="Percentuale 31 5 3" xfId="24794" xr:uid="{00000000-0005-0000-0000-000060BE0000}"/>
    <cellStyle name="Percentuale 31 5 3 2" xfId="45490" xr:uid="{00000000-0005-0000-0000-000061BE0000}"/>
    <cellStyle name="Percentuale 31 5 4" xfId="24795" xr:uid="{00000000-0005-0000-0000-000062BE0000}"/>
    <cellStyle name="Percentuale 31 5 5" xfId="24792" xr:uid="{00000000-0005-0000-0000-000063BE0000}"/>
    <cellStyle name="Percentuale 31 6" xfId="3058" xr:uid="{00000000-0005-0000-0000-000064BE0000}"/>
    <cellStyle name="Percentuale 31 6 2" xfId="5935" xr:uid="{00000000-0005-0000-0000-000065BE0000}"/>
    <cellStyle name="Percentuale 31 6 3" xfId="24796" xr:uid="{00000000-0005-0000-0000-000066BE0000}"/>
    <cellStyle name="Percentuale 31 7" xfId="24797" xr:uid="{00000000-0005-0000-0000-000067BE0000}"/>
    <cellStyle name="Percentuale 31 7 2" xfId="45491" xr:uid="{00000000-0005-0000-0000-000068BE0000}"/>
    <cellStyle name="Percentuale 31 8" xfId="24764" xr:uid="{00000000-0005-0000-0000-000069BE0000}"/>
    <cellStyle name="Percentuale 32" xfId="1275" xr:uid="{00000000-0005-0000-0000-00006ABE0000}"/>
    <cellStyle name="Percentuale 32 2" xfId="1276" xr:uid="{00000000-0005-0000-0000-00006BBE0000}"/>
    <cellStyle name="Percentuale 32 2 2" xfId="3063" xr:uid="{00000000-0005-0000-0000-00006CBE0000}"/>
    <cellStyle name="Percentuale 32 2 2 2" xfId="9891" xr:uid="{00000000-0005-0000-0000-00006DBE0000}"/>
    <cellStyle name="Percentuale 32 2 2 3" xfId="24800" xr:uid="{00000000-0005-0000-0000-00006EBE0000}"/>
    <cellStyle name="Percentuale 32 2 3" xfId="9629" xr:uid="{00000000-0005-0000-0000-00006FBE0000}"/>
    <cellStyle name="Percentuale 32 2 3 2" xfId="24801" xr:uid="{00000000-0005-0000-0000-000070BE0000}"/>
    <cellStyle name="Percentuale 32 2 4" xfId="24802" xr:uid="{00000000-0005-0000-0000-000071BE0000}"/>
    <cellStyle name="Percentuale 32 2 4 2" xfId="45492" xr:uid="{00000000-0005-0000-0000-000072BE0000}"/>
    <cellStyle name="Percentuale 32 2 5" xfId="24803" xr:uid="{00000000-0005-0000-0000-000073BE0000}"/>
    <cellStyle name="Percentuale 32 2 6" xfId="24799" xr:uid="{00000000-0005-0000-0000-000074BE0000}"/>
    <cellStyle name="Percentuale 32 3" xfId="1277" xr:uid="{00000000-0005-0000-0000-000075BE0000}"/>
    <cellStyle name="Percentuale 32 3 2" xfId="1278" xr:uid="{00000000-0005-0000-0000-000076BE0000}"/>
    <cellStyle name="Percentuale 32 3 2 2" xfId="4736" xr:uid="{00000000-0005-0000-0000-000077BE0000}"/>
    <cellStyle name="Percentuale 32 3 2 2 2" xfId="24807" xr:uid="{00000000-0005-0000-0000-000078BE0000}"/>
    <cellStyle name="Percentuale 32 3 2 2 3" xfId="24806" xr:uid="{00000000-0005-0000-0000-000079BE0000}"/>
    <cellStyle name="Percentuale 32 3 2 3" xfId="3909" xr:uid="{00000000-0005-0000-0000-00007ABE0000}"/>
    <cellStyle name="Percentuale 32 3 2 3 2" xfId="10445" xr:uid="{00000000-0005-0000-0000-00007BBE0000}"/>
    <cellStyle name="Percentuale 32 3 2 3 3" xfId="24808" xr:uid="{00000000-0005-0000-0000-00007CBE0000}"/>
    <cellStyle name="Percentuale 32 3 2 3 4" xfId="45493" xr:uid="{00000000-0005-0000-0000-00007DBE0000}"/>
    <cellStyle name="Percentuale 32 3 2 4" xfId="24809" xr:uid="{00000000-0005-0000-0000-00007EBE0000}"/>
    <cellStyle name="Percentuale 32 3 2 5" xfId="24805" xr:uid="{00000000-0005-0000-0000-00007FBE0000}"/>
    <cellStyle name="Percentuale 32 3 3" xfId="3064" xr:uid="{00000000-0005-0000-0000-000080BE0000}"/>
    <cellStyle name="Percentuale 32 3 3 2" xfId="5529" xr:uid="{00000000-0005-0000-0000-000081BE0000}"/>
    <cellStyle name="Percentuale 32 3 3 2 2" xfId="24811" xr:uid="{00000000-0005-0000-0000-000082BE0000}"/>
    <cellStyle name="Percentuale 32 3 3 3" xfId="24812" xr:uid="{00000000-0005-0000-0000-000083BE0000}"/>
    <cellStyle name="Percentuale 32 3 3 4" xfId="24813" xr:uid="{00000000-0005-0000-0000-000084BE0000}"/>
    <cellStyle name="Percentuale 32 3 3 4 2" xfId="45494" xr:uid="{00000000-0005-0000-0000-000085BE0000}"/>
    <cellStyle name="Percentuale 32 3 3 5" xfId="24810" xr:uid="{00000000-0005-0000-0000-000086BE0000}"/>
    <cellStyle name="Percentuale 32 3 4" xfId="3399" xr:uid="{00000000-0005-0000-0000-000087BE0000}"/>
    <cellStyle name="Percentuale 32 3 4 2" xfId="10106" xr:uid="{00000000-0005-0000-0000-000088BE0000}"/>
    <cellStyle name="Percentuale 32 3 4 3" xfId="24814" xr:uid="{00000000-0005-0000-0000-000089BE0000}"/>
    <cellStyle name="Percentuale 32 3 5" xfId="8735" xr:uid="{00000000-0005-0000-0000-00008ABE0000}"/>
    <cellStyle name="Percentuale 32 3 5 2" xfId="24815" xr:uid="{00000000-0005-0000-0000-00008BBE0000}"/>
    <cellStyle name="Percentuale 32 3 6" xfId="24816" xr:uid="{00000000-0005-0000-0000-00008CBE0000}"/>
    <cellStyle name="Percentuale 32 3 6 2" xfId="45495" xr:uid="{00000000-0005-0000-0000-00008DBE0000}"/>
    <cellStyle name="Percentuale 32 3 7" xfId="24817" xr:uid="{00000000-0005-0000-0000-00008EBE0000}"/>
    <cellStyle name="Percentuale 32 3 8" xfId="24804" xr:uid="{00000000-0005-0000-0000-00008FBE0000}"/>
    <cellStyle name="Percentuale 32 3 9" xfId="2034" xr:uid="{00000000-0005-0000-0000-000090BE0000}"/>
    <cellStyle name="Percentuale 32 4" xfId="1279" xr:uid="{00000000-0005-0000-0000-000091BE0000}"/>
    <cellStyle name="Percentuale 32 4 2" xfId="5530" xr:uid="{00000000-0005-0000-0000-000092BE0000}"/>
    <cellStyle name="Percentuale 32 4 2 2" xfId="5531" xr:uid="{00000000-0005-0000-0000-000093BE0000}"/>
    <cellStyle name="Percentuale 32 4 2 2 2" xfId="24820" xr:uid="{00000000-0005-0000-0000-000094BE0000}"/>
    <cellStyle name="Percentuale 32 4 2 3" xfId="14234" xr:uid="{00000000-0005-0000-0000-000095BE0000}"/>
    <cellStyle name="Percentuale 32 4 2 3 2" xfId="24821" xr:uid="{00000000-0005-0000-0000-000096BE0000}"/>
    <cellStyle name="Percentuale 32 4 2 4" xfId="24819" xr:uid="{00000000-0005-0000-0000-000097BE0000}"/>
    <cellStyle name="Percentuale 32 4 2 5" xfId="13842" xr:uid="{00000000-0005-0000-0000-000098BE0000}"/>
    <cellStyle name="Percentuale 32 4 3" xfId="5532" xr:uid="{00000000-0005-0000-0000-000099BE0000}"/>
    <cellStyle name="Percentuale 32 4 3 2" xfId="24822" xr:uid="{00000000-0005-0000-0000-00009ABE0000}"/>
    <cellStyle name="Percentuale 32 4 4" xfId="24823" xr:uid="{00000000-0005-0000-0000-00009BBE0000}"/>
    <cellStyle name="Percentuale 32 4 5" xfId="24824" xr:uid="{00000000-0005-0000-0000-00009CBE0000}"/>
    <cellStyle name="Percentuale 32 4 5 2" xfId="45496" xr:uid="{00000000-0005-0000-0000-00009DBE0000}"/>
    <cellStyle name="Percentuale 32 4 6" xfId="24825" xr:uid="{00000000-0005-0000-0000-00009EBE0000}"/>
    <cellStyle name="Percentuale 32 4 7" xfId="24818" xr:uid="{00000000-0005-0000-0000-00009FBE0000}"/>
    <cellStyle name="Percentuale 32 4 8" xfId="3065" xr:uid="{00000000-0005-0000-0000-0000A0BE0000}"/>
    <cellStyle name="Percentuale 32 5" xfId="1280" xr:uid="{00000000-0005-0000-0000-0000A1BE0000}"/>
    <cellStyle name="Percentuale 32 5 2" xfId="24827" xr:uid="{00000000-0005-0000-0000-0000A2BE0000}"/>
    <cellStyle name="Percentuale 32 5 3" xfId="24828" xr:uid="{00000000-0005-0000-0000-0000A3BE0000}"/>
    <cellStyle name="Percentuale 32 5 3 2" xfId="45497" xr:uid="{00000000-0005-0000-0000-0000A4BE0000}"/>
    <cellStyle name="Percentuale 32 5 4" xfId="24829" xr:uid="{00000000-0005-0000-0000-0000A5BE0000}"/>
    <cellStyle name="Percentuale 32 5 5" xfId="24826" xr:uid="{00000000-0005-0000-0000-0000A6BE0000}"/>
    <cellStyle name="Percentuale 32 6" xfId="3062" xr:uid="{00000000-0005-0000-0000-0000A7BE0000}"/>
    <cellStyle name="Percentuale 32 6 2" xfId="5936" xr:uid="{00000000-0005-0000-0000-0000A8BE0000}"/>
    <cellStyle name="Percentuale 32 6 3" xfId="24830" xr:uid="{00000000-0005-0000-0000-0000A9BE0000}"/>
    <cellStyle name="Percentuale 32 7" xfId="24831" xr:uid="{00000000-0005-0000-0000-0000AABE0000}"/>
    <cellStyle name="Percentuale 32 7 2" xfId="45498" xr:uid="{00000000-0005-0000-0000-0000ABBE0000}"/>
    <cellStyle name="Percentuale 32 8" xfId="24798" xr:uid="{00000000-0005-0000-0000-0000ACBE0000}"/>
    <cellStyle name="Percentuale 33" xfId="1281" xr:uid="{00000000-0005-0000-0000-0000ADBE0000}"/>
    <cellStyle name="Percentuale 33 2" xfId="1282" xr:uid="{00000000-0005-0000-0000-0000AEBE0000}"/>
    <cellStyle name="Percentuale 33 2 2" xfId="3067" xr:uid="{00000000-0005-0000-0000-0000AFBE0000}"/>
    <cellStyle name="Percentuale 33 2 2 2" xfId="9892" xr:uid="{00000000-0005-0000-0000-0000B0BE0000}"/>
    <cellStyle name="Percentuale 33 2 2 3" xfId="24834" xr:uid="{00000000-0005-0000-0000-0000B1BE0000}"/>
    <cellStyle name="Percentuale 33 2 3" xfId="9630" xr:uid="{00000000-0005-0000-0000-0000B2BE0000}"/>
    <cellStyle name="Percentuale 33 2 3 2" xfId="24835" xr:uid="{00000000-0005-0000-0000-0000B3BE0000}"/>
    <cellStyle name="Percentuale 33 2 4" xfId="24836" xr:uid="{00000000-0005-0000-0000-0000B4BE0000}"/>
    <cellStyle name="Percentuale 33 2 4 2" xfId="45499" xr:uid="{00000000-0005-0000-0000-0000B5BE0000}"/>
    <cellStyle name="Percentuale 33 2 5" xfId="24837" xr:uid="{00000000-0005-0000-0000-0000B6BE0000}"/>
    <cellStyle name="Percentuale 33 2 6" xfId="24833" xr:uid="{00000000-0005-0000-0000-0000B7BE0000}"/>
    <cellStyle name="Percentuale 33 3" xfId="1283" xr:uid="{00000000-0005-0000-0000-0000B8BE0000}"/>
    <cellStyle name="Percentuale 33 3 2" xfId="1284" xr:uid="{00000000-0005-0000-0000-0000B9BE0000}"/>
    <cellStyle name="Percentuale 33 3 2 2" xfId="4737" xr:uid="{00000000-0005-0000-0000-0000BABE0000}"/>
    <cellStyle name="Percentuale 33 3 2 2 2" xfId="24841" xr:uid="{00000000-0005-0000-0000-0000BBBE0000}"/>
    <cellStyle name="Percentuale 33 3 2 2 3" xfId="24840" xr:uid="{00000000-0005-0000-0000-0000BCBE0000}"/>
    <cellStyle name="Percentuale 33 3 2 3" xfId="3910" xr:uid="{00000000-0005-0000-0000-0000BDBE0000}"/>
    <cellStyle name="Percentuale 33 3 2 3 2" xfId="10446" xr:uid="{00000000-0005-0000-0000-0000BEBE0000}"/>
    <cellStyle name="Percentuale 33 3 2 3 3" xfId="24842" xr:uid="{00000000-0005-0000-0000-0000BFBE0000}"/>
    <cellStyle name="Percentuale 33 3 2 3 4" xfId="45500" xr:uid="{00000000-0005-0000-0000-0000C0BE0000}"/>
    <cellStyle name="Percentuale 33 3 2 4" xfId="24843" xr:uid="{00000000-0005-0000-0000-0000C1BE0000}"/>
    <cellStyle name="Percentuale 33 3 2 5" xfId="24839" xr:uid="{00000000-0005-0000-0000-0000C2BE0000}"/>
    <cellStyle name="Percentuale 33 3 3" xfId="3068" xr:uid="{00000000-0005-0000-0000-0000C3BE0000}"/>
    <cellStyle name="Percentuale 33 3 3 2" xfId="5533" xr:uid="{00000000-0005-0000-0000-0000C4BE0000}"/>
    <cellStyle name="Percentuale 33 3 3 2 2" xfId="24845" xr:uid="{00000000-0005-0000-0000-0000C5BE0000}"/>
    <cellStyle name="Percentuale 33 3 3 3" xfId="24846" xr:uid="{00000000-0005-0000-0000-0000C6BE0000}"/>
    <cellStyle name="Percentuale 33 3 3 4" xfId="24847" xr:uid="{00000000-0005-0000-0000-0000C7BE0000}"/>
    <cellStyle name="Percentuale 33 3 3 4 2" xfId="45501" xr:uid="{00000000-0005-0000-0000-0000C8BE0000}"/>
    <cellStyle name="Percentuale 33 3 3 5" xfId="24844" xr:uid="{00000000-0005-0000-0000-0000C9BE0000}"/>
    <cellStyle name="Percentuale 33 3 4" xfId="3400" xr:uid="{00000000-0005-0000-0000-0000CABE0000}"/>
    <cellStyle name="Percentuale 33 3 4 2" xfId="10107" xr:uid="{00000000-0005-0000-0000-0000CBBE0000}"/>
    <cellStyle name="Percentuale 33 3 4 3" xfId="24848" xr:uid="{00000000-0005-0000-0000-0000CCBE0000}"/>
    <cellStyle name="Percentuale 33 3 5" xfId="7506" xr:uid="{00000000-0005-0000-0000-0000CDBE0000}"/>
    <cellStyle name="Percentuale 33 3 5 2" xfId="24849" xr:uid="{00000000-0005-0000-0000-0000CEBE0000}"/>
    <cellStyle name="Percentuale 33 3 6" xfId="24850" xr:uid="{00000000-0005-0000-0000-0000CFBE0000}"/>
    <cellStyle name="Percentuale 33 3 6 2" xfId="45502" xr:uid="{00000000-0005-0000-0000-0000D0BE0000}"/>
    <cellStyle name="Percentuale 33 3 7" xfId="24851" xr:uid="{00000000-0005-0000-0000-0000D1BE0000}"/>
    <cellStyle name="Percentuale 33 3 8" xfId="24838" xr:uid="{00000000-0005-0000-0000-0000D2BE0000}"/>
    <cellStyle name="Percentuale 33 3 9" xfId="2035" xr:uid="{00000000-0005-0000-0000-0000D3BE0000}"/>
    <cellStyle name="Percentuale 33 4" xfId="1285" xr:uid="{00000000-0005-0000-0000-0000D4BE0000}"/>
    <cellStyle name="Percentuale 33 4 2" xfId="5534" xr:uid="{00000000-0005-0000-0000-0000D5BE0000}"/>
    <cellStyle name="Percentuale 33 4 2 2" xfId="5535" xr:uid="{00000000-0005-0000-0000-0000D6BE0000}"/>
    <cellStyle name="Percentuale 33 4 2 2 2" xfId="24854" xr:uid="{00000000-0005-0000-0000-0000D7BE0000}"/>
    <cellStyle name="Percentuale 33 4 2 3" xfId="14235" xr:uid="{00000000-0005-0000-0000-0000D8BE0000}"/>
    <cellStyle name="Percentuale 33 4 2 3 2" xfId="24855" xr:uid="{00000000-0005-0000-0000-0000D9BE0000}"/>
    <cellStyle name="Percentuale 33 4 2 4" xfId="24853" xr:uid="{00000000-0005-0000-0000-0000DABE0000}"/>
    <cellStyle name="Percentuale 33 4 2 5" xfId="13843" xr:uid="{00000000-0005-0000-0000-0000DBBE0000}"/>
    <cellStyle name="Percentuale 33 4 3" xfId="5536" xr:uid="{00000000-0005-0000-0000-0000DCBE0000}"/>
    <cellStyle name="Percentuale 33 4 3 2" xfId="24856" xr:uid="{00000000-0005-0000-0000-0000DDBE0000}"/>
    <cellStyle name="Percentuale 33 4 4" xfId="24857" xr:uid="{00000000-0005-0000-0000-0000DEBE0000}"/>
    <cellStyle name="Percentuale 33 4 5" xfId="24858" xr:uid="{00000000-0005-0000-0000-0000DFBE0000}"/>
    <cellStyle name="Percentuale 33 4 5 2" xfId="45503" xr:uid="{00000000-0005-0000-0000-0000E0BE0000}"/>
    <cellStyle name="Percentuale 33 4 6" xfId="24859" xr:uid="{00000000-0005-0000-0000-0000E1BE0000}"/>
    <cellStyle name="Percentuale 33 4 7" xfId="24852" xr:uid="{00000000-0005-0000-0000-0000E2BE0000}"/>
    <cellStyle name="Percentuale 33 4 8" xfId="3069" xr:uid="{00000000-0005-0000-0000-0000E3BE0000}"/>
    <cellStyle name="Percentuale 33 5" xfId="1286" xr:uid="{00000000-0005-0000-0000-0000E4BE0000}"/>
    <cellStyle name="Percentuale 33 5 2" xfId="24861" xr:uid="{00000000-0005-0000-0000-0000E5BE0000}"/>
    <cellStyle name="Percentuale 33 5 3" xfId="24862" xr:uid="{00000000-0005-0000-0000-0000E6BE0000}"/>
    <cellStyle name="Percentuale 33 5 3 2" xfId="45504" xr:uid="{00000000-0005-0000-0000-0000E7BE0000}"/>
    <cellStyle name="Percentuale 33 5 4" xfId="24863" xr:uid="{00000000-0005-0000-0000-0000E8BE0000}"/>
    <cellStyle name="Percentuale 33 5 5" xfId="24860" xr:uid="{00000000-0005-0000-0000-0000E9BE0000}"/>
    <cellStyle name="Percentuale 33 6" xfId="3066" xr:uid="{00000000-0005-0000-0000-0000EABE0000}"/>
    <cellStyle name="Percentuale 33 6 2" xfId="5937" xr:uid="{00000000-0005-0000-0000-0000EBBE0000}"/>
    <cellStyle name="Percentuale 33 6 3" xfId="24864" xr:uid="{00000000-0005-0000-0000-0000ECBE0000}"/>
    <cellStyle name="Percentuale 33 7" xfId="24865" xr:uid="{00000000-0005-0000-0000-0000EDBE0000}"/>
    <cellStyle name="Percentuale 33 7 2" xfId="45505" xr:uid="{00000000-0005-0000-0000-0000EEBE0000}"/>
    <cellStyle name="Percentuale 33 8" xfId="24832" xr:uid="{00000000-0005-0000-0000-0000EFBE0000}"/>
    <cellStyle name="Percentuale 34" xfId="1287" xr:uid="{00000000-0005-0000-0000-0000F0BE0000}"/>
    <cellStyle name="Percentuale 34 2" xfId="1288" xr:uid="{00000000-0005-0000-0000-0000F1BE0000}"/>
    <cellStyle name="Percentuale 34 2 2" xfId="3071" xr:uid="{00000000-0005-0000-0000-0000F2BE0000}"/>
    <cellStyle name="Percentuale 34 2 2 2" xfId="9893" xr:uid="{00000000-0005-0000-0000-0000F3BE0000}"/>
    <cellStyle name="Percentuale 34 2 2 3" xfId="24868" xr:uid="{00000000-0005-0000-0000-0000F4BE0000}"/>
    <cellStyle name="Percentuale 34 2 3" xfId="9631" xr:uid="{00000000-0005-0000-0000-0000F5BE0000}"/>
    <cellStyle name="Percentuale 34 2 3 2" xfId="24869" xr:uid="{00000000-0005-0000-0000-0000F6BE0000}"/>
    <cellStyle name="Percentuale 34 2 4" xfId="24870" xr:uid="{00000000-0005-0000-0000-0000F7BE0000}"/>
    <cellStyle name="Percentuale 34 2 4 2" xfId="45506" xr:uid="{00000000-0005-0000-0000-0000F8BE0000}"/>
    <cellStyle name="Percentuale 34 2 5" xfId="24871" xr:uid="{00000000-0005-0000-0000-0000F9BE0000}"/>
    <cellStyle name="Percentuale 34 2 6" xfId="24867" xr:uid="{00000000-0005-0000-0000-0000FABE0000}"/>
    <cellStyle name="Percentuale 34 3" xfId="1289" xr:uid="{00000000-0005-0000-0000-0000FBBE0000}"/>
    <cellStyle name="Percentuale 34 3 2" xfId="1290" xr:uid="{00000000-0005-0000-0000-0000FCBE0000}"/>
    <cellStyle name="Percentuale 34 3 2 2" xfId="4738" xr:uid="{00000000-0005-0000-0000-0000FDBE0000}"/>
    <cellStyle name="Percentuale 34 3 2 2 2" xfId="24875" xr:uid="{00000000-0005-0000-0000-0000FEBE0000}"/>
    <cellStyle name="Percentuale 34 3 2 2 3" xfId="24874" xr:uid="{00000000-0005-0000-0000-0000FFBE0000}"/>
    <cellStyle name="Percentuale 34 3 2 3" xfId="3911" xr:uid="{00000000-0005-0000-0000-000000BF0000}"/>
    <cellStyle name="Percentuale 34 3 2 3 2" xfId="10447" xr:uid="{00000000-0005-0000-0000-000001BF0000}"/>
    <cellStyle name="Percentuale 34 3 2 3 3" xfId="24876" xr:uid="{00000000-0005-0000-0000-000002BF0000}"/>
    <cellStyle name="Percentuale 34 3 2 3 4" xfId="45507" xr:uid="{00000000-0005-0000-0000-000003BF0000}"/>
    <cellStyle name="Percentuale 34 3 2 4" xfId="24877" xr:uid="{00000000-0005-0000-0000-000004BF0000}"/>
    <cellStyle name="Percentuale 34 3 2 5" xfId="24873" xr:uid="{00000000-0005-0000-0000-000005BF0000}"/>
    <cellStyle name="Percentuale 34 3 3" xfId="3072" xr:uid="{00000000-0005-0000-0000-000006BF0000}"/>
    <cellStyle name="Percentuale 34 3 3 2" xfId="5537" xr:uid="{00000000-0005-0000-0000-000007BF0000}"/>
    <cellStyle name="Percentuale 34 3 3 2 2" xfId="24879" xr:uid="{00000000-0005-0000-0000-000008BF0000}"/>
    <cellStyle name="Percentuale 34 3 3 3" xfId="24880" xr:uid="{00000000-0005-0000-0000-000009BF0000}"/>
    <cellStyle name="Percentuale 34 3 3 4" xfId="24881" xr:uid="{00000000-0005-0000-0000-00000ABF0000}"/>
    <cellStyle name="Percentuale 34 3 3 4 2" xfId="45508" xr:uid="{00000000-0005-0000-0000-00000BBF0000}"/>
    <cellStyle name="Percentuale 34 3 3 5" xfId="24878" xr:uid="{00000000-0005-0000-0000-00000CBF0000}"/>
    <cellStyle name="Percentuale 34 3 4" xfId="3401" xr:uid="{00000000-0005-0000-0000-00000DBF0000}"/>
    <cellStyle name="Percentuale 34 3 4 2" xfId="10108" xr:uid="{00000000-0005-0000-0000-00000EBF0000}"/>
    <cellStyle name="Percentuale 34 3 4 3" xfId="24882" xr:uid="{00000000-0005-0000-0000-00000FBF0000}"/>
    <cellStyle name="Percentuale 34 3 5" xfId="8606" xr:uid="{00000000-0005-0000-0000-000010BF0000}"/>
    <cellStyle name="Percentuale 34 3 5 2" xfId="24883" xr:uid="{00000000-0005-0000-0000-000011BF0000}"/>
    <cellStyle name="Percentuale 34 3 6" xfId="24884" xr:uid="{00000000-0005-0000-0000-000012BF0000}"/>
    <cellStyle name="Percentuale 34 3 6 2" xfId="45509" xr:uid="{00000000-0005-0000-0000-000013BF0000}"/>
    <cellStyle name="Percentuale 34 3 7" xfId="24885" xr:uid="{00000000-0005-0000-0000-000014BF0000}"/>
    <cellStyle name="Percentuale 34 3 8" xfId="24872" xr:uid="{00000000-0005-0000-0000-000015BF0000}"/>
    <cellStyle name="Percentuale 34 3 9" xfId="2036" xr:uid="{00000000-0005-0000-0000-000016BF0000}"/>
    <cellStyle name="Percentuale 34 4" xfId="1291" xr:uid="{00000000-0005-0000-0000-000017BF0000}"/>
    <cellStyle name="Percentuale 34 4 2" xfId="5538" xr:uid="{00000000-0005-0000-0000-000018BF0000}"/>
    <cellStyle name="Percentuale 34 4 2 2" xfId="5539" xr:uid="{00000000-0005-0000-0000-000019BF0000}"/>
    <cellStyle name="Percentuale 34 4 2 2 2" xfId="24888" xr:uid="{00000000-0005-0000-0000-00001ABF0000}"/>
    <cellStyle name="Percentuale 34 4 2 3" xfId="14236" xr:uid="{00000000-0005-0000-0000-00001BBF0000}"/>
    <cellStyle name="Percentuale 34 4 2 3 2" xfId="24889" xr:uid="{00000000-0005-0000-0000-00001CBF0000}"/>
    <cellStyle name="Percentuale 34 4 2 4" xfId="24887" xr:uid="{00000000-0005-0000-0000-00001DBF0000}"/>
    <cellStyle name="Percentuale 34 4 2 5" xfId="13844" xr:uid="{00000000-0005-0000-0000-00001EBF0000}"/>
    <cellStyle name="Percentuale 34 4 3" xfId="5540" xr:uid="{00000000-0005-0000-0000-00001FBF0000}"/>
    <cellStyle name="Percentuale 34 4 3 2" xfId="24890" xr:uid="{00000000-0005-0000-0000-000020BF0000}"/>
    <cellStyle name="Percentuale 34 4 4" xfId="24891" xr:uid="{00000000-0005-0000-0000-000021BF0000}"/>
    <cellStyle name="Percentuale 34 4 5" xfId="24892" xr:uid="{00000000-0005-0000-0000-000022BF0000}"/>
    <cellStyle name="Percentuale 34 4 5 2" xfId="45510" xr:uid="{00000000-0005-0000-0000-000023BF0000}"/>
    <cellStyle name="Percentuale 34 4 6" xfId="24893" xr:uid="{00000000-0005-0000-0000-000024BF0000}"/>
    <cellStyle name="Percentuale 34 4 7" xfId="24886" xr:uid="{00000000-0005-0000-0000-000025BF0000}"/>
    <cellStyle name="Percentuale 34 4 8" xfId="3073" xr:uid="{00000000-0005-0000-0000-000026BF0000}"/>
    <cellStyle name="Percentuale 34 5" xfId="1292" xr:uid="{00000000-0005-0000-0000-000027BF0000}"/>
    <cellStyle name="Percentuale 34 5 2" xfId="24895" xr:uid="{00000000-0005-0000-0000-000028BF0000}"/>
    <cellStyle name="Percentuale 34 5 3" xfId="24896" xr:uid="{00000000-0005-0000-0000-000029BF0000}"/>
    <cellStyle name="Percentuale 34 5 3 2" xfId="45511" xr:uid="{00000000-0005-0000-0000-00002ABF0000}"/>
    <cellStyle name="Percentuale 34 5 4" xfId="24897" xr:uid="{00000000-0005-0000-0000-00002BBF0000}"/>
    <cellStyle name="Percentuale 34 5 5" xfId="24894" xr:uid="{00000000-0005-0000-0000-00002CBF0000}"/>
    <cellStyle name="Percentuale 34 6" xfId="3070" xr:uid="{00000000-0005-0000-0000-00002DBF0000}"/>
    <cellStyle name="Percentuale 34 6 2" xfId="5938" xr:uid="{00000000-0005-0000-0000-00002EBF0000}"/>
    <cellStyle name="Percentuale 34 6 3" xfId="24898" xr:uid="{00000000-0005-0000-0000-00002FBF0000}"/>
    <cellStyle name="Percentuale 34 7" xfId="24899" xr:uid="{00000000-0005-0000-0000-000030BF0000}"/>
    <cellStyle name="Percentuale 34 7 2" xfId="45512" xr:uid="{00000000-0005-0000-0000-000031BF0000}"/>
    <cellStyle name="Percentuale 34 8" xfId="24866" xr:uid="{00000000-0005-0000-0000-000032BF0000}"/>
    <cellStyle name="Percentuale 35" xfId="1293" xr:uid="{00000000-0005-0000-0000-000033BF0000}"/>
    <cellStyle name="Percentuale 35 2" xfId="1294" xr:uid="{00000000-0005-0000-0000-000034BF0000}"/>
    <cellStyle name="Percentuale 35 2 2" xfId="3075" xr:uid="{00000000-0005-0000-0000-000035BF0000}"/>
    <cellStyle name="Percentuale 35 2 2 2" xfId="9894" xr:uid="{00000000-0005-0000-0000-000036BF0000}"/>
    <cellStyle name="Percentuale 35 2 2 3" xfId="24902" xr:uid="{00000000-0005-0000-0000-000037BF0000}"/>
    <cellStyle name="Percentuale 35 2 3" xfId="9632" xr:uid="{00000000-0005-0000-0000-000038BF0000}"/>
    <cellStyle name="Percentuale 35 2 3 2" xfId="24903" xr:uid="{00000000-0005-0000-0000-000039BF0000}"/>
    <cellStyle name="Percentuale 35 2 4" xfId="24904" xr:uid="{00000000-0005-0000-0000-00003ABF0000}"/>
    <cellStyle name="Percentuale 35 2 4 2" xfId="45513" xr:uid="{00000000-0005-0000-0000-00003BBF0000}"/>
    <cellStyle name="Percentuale 35 2 5" xfId="24905" xr:uid="{00000000-0005-0000-0000-00003CBF0000}"/>
    <cellStyle name="Percentuale 35 2 6" xfId="24901" xr:uid="{00000000-0005-0000-0000-00003DBF0000}"/>
    <cellStyle name="Percentuale 35 3" xfId="1295" xr:uid="{00000000-0005-0000-0000-00003EBF0000}"/>
    <cellStyle name="Percentuale 35 3 2" xfId="1296" xr:uid="{00000000-0005-0000-0000-00003FBF0000}"/>
    <cellStyle name="Percentuale 35 3 2 2" xfId="4739" xr:uid="{00000000-0005-0000-0000-000040BF0000}"/>
    <cellStyle name="Percentuale 35 3 2 2 2" xfId="24909" xr:uid="{00000000-0005-0000-0000-000041BF0000}"/>
    <cellStyle name="Percentuale 35 3 2 2 3" xfId="24908" xr:uid="{00000000-0005-0000-0000-000042BF0000}"/>
    <cellStyle name="Percentuale 35 3 2 3" xfId="3912" xr:uid="{00000000-0005-0000-0000-000043BF0000}"/>
    <cellStyle name="Percentuale 35 3 2 3 2" xfId="10448" xr:uid="{00000000-0005-0000-0000-000044BF0000}"/>
    <cellStyle name="Percentuale 35 3 2 3 3" xfId="24910" xr:uid="{00000000-0005-0000-0000-000045BF0000}"/>
    <cellStyle name="Percentuale 35 3 2 3 4" xfId="45514" xr:uid="{00000000-0005-0000-0000-000046BF0000}"/>
    <cellStyle name="Percentuale 35 3 2 4" xfId="24911" xr:uid="{00000000-0005-0000-0000-000047BF0000}"/>
    <cellStyle name="Percentuale 35 3 2 5" xfId="24907" xr:uid="{00000000-0005-0000-0000-000048BF0000}"/>
    <cellStyle name="Percentuale 35 3 3" xfId="3076" xr:uid="{00000000-0005-0000-0000-000049BF0000}"/>
    <cellStyle name="Percentuale 35 3 3 2" xfId="5541" xr:uid="{00000000-0005-0000-0000-00004ABF0000}"/>
    <cellStyle name="Percentuale 35 3 3 2 2" xfId="24913" xr:uid="{00000000-0005-0000-0000-00004BBF0000}"/>
    <cellStyle name="Percentuale 35 3 3 3" xfId="24914" xr:uid="{00000000-0005-0000-0000-00004CBF0000}"/>
    <cellStyle name="Percentuale 35 3 3 4" xfId="24915" xr:uid="{00000000-0005-0000-0000-00004DBF0000}"/>
    <cellStyle name="Percentuale 35 3 3 4 2" xfId="45515" xr:uid="{00000000-0005-0000-0000-00004EBF0000}"/>
    <cellStyle name="Percentuale 35 3 3 5" xfId="24912" xr:uid="{00000000-0005-0000-0000-00004FBF0000}"/>
    <cellStyle name="Percentuale 35 3 4" xfId="3402" xr:uid="{00000000-0005-0000-0000-000050BF0000}"/>
    <cellStyle name="Percentuale 35 3 4 2" xfId="10109" xr:uid="{00000000-0005-0000-0000-000051BF0000}"/>
    <cellStyle name="Percentuale 35 3 4 3" xfId="24916" xr:uid="{00000000-0005-0000-0000-000052BF0000}"/>
    <cellStyle name="Percentuale 35 3 5" xfId="8694" xr:uid="{00000000-0005-0000-0000-000053BF0000}"/>
    <cellStyle name="Percentuale 35 3 5 2" xfId="24917" xr:uid="{00000000-0005-0000-0000-000054BF0000}"/>
    <cellStyle name="Percentuale 35 3 6" xfId="24918" xr:uid="{00000000-0005-0000-0000-000055BF0000}"/>
    <cellStyle name="Percentuale 35 3 6 2" xfId="45516" xr:uid="{00000000-0005-0000-0000-000056BF0000}"/>
    <cellStyle name="Percentuale 35 3 7" xfId="24919" xr:uid="{00000000-0005-0000-0000-000057BF0000}"/>
    <cellStyle name="Percentuale 35 3 8" xfId="24906" xr:uid="{00000000-0005-0000-0000-000058BF0000}"/>
    <cellStyle name="Percentuale 35 3 9" xfId="2037" xr:uid="{00000000-0005-0000-0000-000059BF0000}"/>
    <cellStyle name="Percentuale 35 4" xfId="1297" xr:uid="{00000000-0005-0000-0000-00005ABF0000}"/>
    <cellStyle name="Percentuale 35 4 2" xfId="5542" xr:uid="{00000000-0005-0000-0000-00005BBF0000}"/>
    <cellStyle name="Percentuale 35 4 2 2" xfId="5543" xr:uid="{00000000-0005-0000-0000-00005CBF0000}"/>
    <cellStyle name="Percentuale 35 4 2 2 2" xfId="24922" xr:uid="{00000000-0005-0000-0000-00005DBF0000}"/>
    <cellStyle name="Percentuale 35 4 2 3" xfId="14237" xr:uid="{00000000-0005-0000-0000-00005EBF0000}"/>
    <cellStyle name="Percentuale 35 4 2 3 2" xfId="24923" xr:uid="{00000000-0005-0000-0000-00005FBF0000}"/>
    <cellStyle name="Percentuale 35 4 2 4" xfId="24921" xr:uid="{00000000-0005-0000-0000-000060BF0000}"/>
    <cellStyle name="Percentuale 35 4 2 5" xfId="13845" xr:uid="{00000000-0005-0000-0000-000061BF0000}"/>
    <cellStyle name="Percentuale 35 4 3" xfId="5544" xr:uid="{00000000-0005-0000-0000-000062BF0000}"/>
    <cellStyle name="Percentuale 35 4 3 2" xfId="24924" xr:uid="{00000000-0005-0000-0000-000063BF0000}"/>
    <cellStyle name="Percentuale 35 4 4" xfId="24925" xr:uid="{00000000-0005-0000-0000-000064BF0000}"/>
    <cellStyle name="Percentuale 35 4 5" xfId="24926" xr:uid="{00000000-0005-0000-0000-000065BF0000}"/>
    <cellStyle name="Percentuale 35 4 5 2" xfId="45517" xr:uid="{00000000-0005-0000-0000-000066BF0000}"/>
    <cellStyle name="Percentuale 35 4 6" xfId="24927" xr:uid="{00000000-0005-0000-0000-000067BF0000}"/>
    <cellStyle name="Percentuale 35 4 7" xfId="24920" xr:uid="{00000000-0005-0000-0000-000068BF0000}"/>
    <cellStyle name="Percentuale 35 4 8" xfId="3077" xr:uid="{00000000-0005-0000-0000-000069BF0000}"/>
    <cellStyle name="Percentuale 35 5" xfId="1298" xr:uid="{00000000-0005-0000-0000-00006ABF0000}"/>
    <cellStyle name="Percentuale 35 5 2" xfId="24929" xr:uid="{00000000-0005-0000-0000-00006BBF0000}"/>
    <cellStyle name="Percentuale 35 5 3" xfId="24930" xr:uid="{00000000-0005-0000-0000-00006CBF0000}"/>
    <cellStyle name="Percentuale 35 5 3 2" xfId="45518" xr:uid="{00000000-0005-0000-0000-00006DBF0000}"/>
    <cellStyle name="Percentuale 35 5 4" xfId="24931" xr:uid="{00000000-0005-0000-0000-00006EBF0000}"/>
    <cellStyle name="Percentuale 35 5 5" xfId="24928" xr:uid="{00000000-0005-0000-0000-00006FBF0000}"/>
    <cellStyle name="Percentuale 35 6" xfId="3074" xr:uid="{00000000-0005-0000-0000-000070BF0000}"/>
    <cellStyle name="Percentuale 35 6 2" xfId="5939" xr:uid="{00000000-0005-0000-0000-000071BF0000}"/>
    <cellStyle name="Percentuale 35 6 3" xfId="24932" xr:uid="{00000000-0005-0000-0000-000072BF0000}"/>
    <cellStyle name="Percentuale 35 7" xfId="24933" xr:uid="{00000000-0005-0000-0000-000073BF0000}"/>
    <cellStyle name="Percentuale 35 7 2" xfId="45519" xr:uid="{00000000-0005-0000-0000-000074BF0000}"/>
    <cellStyle name="Percentuale 35 8" xfId="24900" xr:uid="{00000000-0005-0000-0000-000075BF0000}"/>
    <cellStyle name="Percentuale 36" xfId="1299" xr:uid="{00000000-0005-0000-0000-000076BF0000}"/>
    <cellStyle name="Percentuale 36 2" xfId="1300" xr:uid="{00000000-0005-0000-0000-000077BF0000}"/>
    <cellStyle name="Percentuale 36 2 2" xfId="3079" xr:uid="{00000000-0005-0000-0000-000078BF0000}"/>
    <cellStyle name="Percentuale 36 2 2 2" xfId="9895" xr:uid="{00000000-0005-0000-0000-000079BF0000}"/>
    <cellStyle name="Percentuale 36 2 2 3" xfId="24936" xr:uid="{00000000-0005-0000-0000-00007ABF0000}"/>
    <cellStyle name="Percentuale 36 2 3" xfId="9633" xr:uid="{00000000-0005-0000-0000-00007BBF0000}"/>
    <cellStyle name="Percentuale 36 2 3 2" xfId="24937" xr:uid="{00000000-0005-0000-0000-00007CBF0000}"/>
    <cellStyle name="Percentuale 36 2 4" xfId="24938" xr:uid="{00000000-0005-0000-0000-00007DBF0000}"/>
    <cellStyle name="Percentuale 36 2 4 2" xfId="45520" xr:uid="{00000000-0005-0000-0000-00007EBF0000}"/>
    <cellStyle name="Percentuale 36 2 5" xfId="24939" xr:uid="{00000000-0005-0000-0000-00007FBF0000}"/>
    <cellStyle name="Percentuale 36 2 6" xfId="24935" xr:uid="{00000000-0005-0000-0000-000080BF0000}"/>
    <cellStyle name="Percentuale 36 3" xfId="1301" xr:uid="{00000000-0005-0000-0000-000081BF0000}"/>
    <cellStyle name="Percentuale 36 3 2" xfId="1302" xr:uid="{00000000-0005-0000-0000-000082BF0000}"/>
    <cellStyle name="Percentuale 36 3 2 2" xfId="4740" xr:uid="{00000000-0005-0000-0000-000083BF0000}"/>
    <cellStyle name="Percentuale 36 3 2 2 2" xfId="24943" xr:uid="{00000000-0005-0000-0000-000084BF0000}"/>
    <cellStyle name="Percentuale 36 3 2 2 3" xfId="24942" xr:uid="{00000000-0005-0000-0000-000085BF0000}"/>
    <cellStyle name="Percentuale 36 3 2 3" xfId="3913" xr:uid="{00000000-0005-0000-0000-000086BF0000}"/>
    <cellStyle name="Percentuale 36 3 2 3 2" xfId="10449" xr:uid="{00000000-0005-0000-0000-000087BF0000}"/>
    <cellStyle name="Percentuale 36 3 2 3 3" xfId="24944" xr:uid="{00000000-0005-0000-0000-000088BF0000}"/>
    <cellStyle name="Percentuale 36 3 2 3 4" xfId="45521" xr:uid="{00000000-0005-0000-0000-000089BF0000}"/>
    <cellStyle name="Percentuale 36 3 2 4" xfId="24945" xr:uid="{00000000-0005-0000-0000-00008ABF0000}"/>
    <cellStyle name="Percentuale 36 3 2 5" xfId="24941" xr:uid="{00000000-0005-0000-0000-00008BBF0000}"/>
    <cellStyle name="Percentuale 36 3 3" xfId="3080" xr:uid="{00000000-0005-0000-0000-00008CBF0000}"/>
    <cellStyle name="Percentuale 36 3 3 2" xfId="5545" xr:uid="{00000000-0005-0000-0000-00008DBF0000}"/>
    <cellStyle name="Percentuale 36 3 3 2 2" xfId="24947" xr:uid="{00000000-0005-0000-0000-00008EBF0000}"/>
    <cellStyle name="Percentuale 36 3 3 3" xfId="24948" xr:uid="{00000000-0005-0000-0000-00008FBF0000}"/>
    <cellStyle name="Percentuale 36 3 3 4" xfId="24949" xr:uid="{00000000-0005-0000-0000-000090BF0000}"/>
    <cellStyle name="Percentuale 36 3 3 4 2" xfId="45522" xr:uid="{00000000-0005-0000-0000-000091BF0000}"/>
    <cellStyle name="Percentuale 36 3 3 5" xfId="24946" xr:uid="{00000000-0005-0000-0000-000092BF0000}"/>
    <cellStyle name="Percentuale 36 3 4" xfId="3403" xr:uid="{00000000-0005-0000-0000-000093BF0000}"/>
    <cellStyle name="Percentuale 36 3 4 2" xfId="10110" xr:uid="{00000000-0005-0000-0000-000094BF0000}"/>
    <cellStyle name="Percentuale 36 3 4 3" xfId="24950" xr:uid="{00000000-0005-0000-0000-000095BF0000}"/>
    <cellStyle name="Percentuale 36 3 5" xfId="8605" xr:uid="{00000000-0005-0000-0000-000096BF0000}"/>
    <cellStyle name="Percentuale 36 3 5 2" xfId="24951" xr:uid="{00000000-0005-0000-0000-000097BF0000}"/>
    <cellStyle name="Percentuale 36 3 6" xfId="24952" xr:uid="{00000000-0005-0000-0000-000098BF0000}"/>
    <cellStyle name="Percentuale 36 3 6 2" xfId="45523" xr:uid="{00000000-0005-0000-0000-000099BF0000}"/>
    <cellStyle name="Percentuale 36 3 7" xfId="24953" xr:uid="{00000000-0005-0000-0000-00009ABF0000}"/>
    <cellStyle name="Percentuale 36 3 8" xfId="24940" xr:uid="{00000000-0005-0000-0000-00009BBF0000}"/>
    <cellStyle name="Percentuale 36 3 9" xfId="2038" xr:uid="{00000000-0005-0000-0000-00009CBF0000}"/>
    <cellStyle name="Percentuale 36 4" xfId="1303" xr:uid="{00000000-0005-0000-0000-00009DBF0000}"/>
    <cellStyle name="Percentuale 36 4 2" xfId="5546" xr:uid="{00000000-0005-0000-0000-00009EBF0000}"/>
    <cellStyle name="Percentuale 36 4 2 2" xfId="5547" xr:uid="{00000000-0005-0000-0000-00009FBF0000}"/>
    <cellStyle name="Percentuale 36 4 2 2 2" xfId="24956" xr:uid="{00000000-0005-0000-0000-0000A0BF0000}"/>
    <cellStyle name="Percentuale 36 4 2 3" xfId="14238" xr:uid="{00000000-0005-0000-0000-0000A1BF0000}"/>
    <cellStyle name="Percentuale 36 4 2 3 2" xfId="24957" xr:uid="{00000000-0005-0000-0000-0000A2BF0000}"/>
    <cellStyle name="Percentuale 36 4 2 4" xfId="24955" xr:uid="{00000000-0005-0000-0000-0000A3BF0000}"/>
    <cellStyle name="Percentuale 36 4 2 5" xfId="13846" xr:uid="{00000000-0005-0000-0000-0000A4BF0000}"/>
    <cellStyle name="Percentuale 36 4 3" xfId="5548" xr:uid="{00000000-0005-0000-0000-0000A5BF0000}"/>
    <cellStyle name="Percentuale 36 4 3 2" xfId="24958" xr:uid="{00000000-0005-0000-0000-0000A6BF0000}"/>
    <cellStyle name="Percentuale 36 4 4" xfId="24959" xr:uid="{00000000-0005-0000-0000-0000A7BF0000}"/>
    <cellStyle name="Percentuale 36 4 5" xfId="24960" xr:uid="{00000000-0005-0000-0000-0000A8BF0000}"/>
    <cellStyle name="Percentuale 36 4 5 2" xfId="45524" xr:uid="{00000000-0005-0000-0000-0000A9BF0000}"/>
    <cellStyle name="Percentuale 36 4 6" xfId="24961" xr:uid="{00000000-0005-0000-0000-0000AABF0000}"/>
    <cellStyle name="Percentuale 36 4 7" xfId="24954" xr:uid="{00000000-0005-0000-0000-0000ABBF0000}"/>
    <cellStyle name="Percentuale 36 4 8" xfId="3081" xr:uid="{00000000-0005-0000-0000-0000ACBF0000}"/>
    <cellStyle name="Percentuale 36 5" xfId="1304" xr:uid="{00000000-0005-0000-0000-0000ADBF0000}"/>
    <cellStyle name="Percentuale 36 5 2" xfId="24963" xr:uid="{00000000-0005-0000-0000-0000AEBF0000}"/>
    <cellStyle name="Percentuale 36 5 3" xfId="24964" xr:uid="{00000000-0005-0000-0000-0000AFBF0000}"/>
    <cellStyle name="Percentuale 36 5 3 2" xfId="45525" xr:uid="{00000000-0005-0000-0000-0000B0BF0000}"/>
    <cellStyle name="Percentuale 36 5 4" xfId="24965" xr:uid="{00000000-0005-0000-0000-0000B1BF0000}"/>
    <cellStyle name="Percentuale 36 5 5" xfId="24962" xr:uid="{00000000-0005-0000-0000-0000B2BF0000}"/>
    <cellStyle name="Percentuale 36 6" xfId="3078" xr:uid="{00000000-0005-0000-0000-0000B3BF0000}"/>
    <cellStyle name="Percentuale 36 6 2" xfId="5940" xr:uid="{00000000-0005-0000-0000-0000B4BF0000}"/>
    <cellStyle name="Percentuale 36 6 3" xfId="24966" xr:uid="{00000000-0005-0000-0000-0000B5BF0000}"/>
    <cellStyle name="Percentuale 36 7" xfId="24967" xr:uid="{00000000-0005-0000-0000-0000B6BF0000}"/>
    <cellStyle name="Percentuale 36 7 2" xfId="45526" xr:uid="{00000000-0005-0000-0000-0000B7BF0000}"/>
    <cellStyle name="Percentuale 36 8" xfId="24934" xr:uid="{00000000-0005-0000-0000-0000B8BF0000}"/>
    <cellStyle name="Percentuale 37" xfId="1305" xr:uid="{00000000-0005-0000-0000-0000B9BF0000}"/>
    <cellStyle name="Percentuale 37 2" xfId="1306" xr:uid="{00000000-0005-0000-0000-0000BABF0000}"/>
    <cellStyle name="Percentuale 37 2 2" xfId="3083" xr:uid="{00000000-0005-0000-0000-0000BBBF0000}"/>
    <cellStyle name="Percentuale 37 2 2 2" xfId="9896" xr:uid="{00000000-0005-0000-0000-0000BCBF0000}"/>
    <cellStyle name="Percentuale 37 2 2 3" xfId="24970" xr:uid="{00000000-0005-0000-0000-0000BDBF0000}"/>
    <cellStyle name="Percentuale 37 2 3" xfId="9634" xr:uid="{00000000-0005-0000-0000-0000BEBF0000}"/>
    <cellStyle name="Percentuale 37 2 3 2" xfId="24971" xr:uid="{00000000-0005-0000-0000-0000BFBF0000}"/>
    <cellStyle name="Percentuale 37 2 4" xfId="24972" xr:uid="{00000000-0005-0000-0000-0000C0BF0000}"/>
    <cellStyle name="Percentuale 37 2 4 2" xfId="45527" xr:uid="{00000000-0005-0000-0000-0000C1BF0000}"/>
    <cellStyle name="Percentuale 37 2 5" xfId="24973" xr:uid="{00000000-0005-0000-0000-0000C2BF0000}"/>
    <cellStyle name="Percentuale 37 2 6" xfId="24969" xr:uid="{00000000-0005-0000-0000-0000C3BF0000}"/>
    <cellStyle name="Percentuale 37 3" xfId="1307" xr:uid="{00000000-0005-0000-0000-0000C4BF0000}"/>
    <cellStyle name="Percentuale 37 3 2" xfId="1308" xr:uid="{00000000-0005-0000-0000-0000C5BF0000}"/>
    <cellStyle name="Percentuale 37 3 2 2" xfId="4741" xr:uid="{00000000-0005-0000-0000-0000C6BF0000}"/>
    <cellStyle name="Percentuale 37 3 2 2 2" xfId="24977" xr:uid="{00000000-0005-0000-0000-0000C7BF0000}"/>
    <cellStyle name="Percentuale 37 3 2 2 3" xfId="24976" xr:uid="{00000000-0005-0000-0000-0000C8BF0000}"/>
    <cellStyle name="Percentuale 37 3 2 3" xfId="3914" xr:uid="{00000000-0005-0000-0000-0000C9BF0000}"/>
    <cellStyle name="Percentuale 37 3 2 3 2" xfId="10450" xr:uid="{00000000-0005-0000-0000-0000CABF0000}"/>
    <cellStyle name="Percentuale 37 3 2 3 3" xfId="24978" xr:uid="{00000000-0005-0000-0000-0000CBBF0000}"/>
    <cellStyle name="Percentuale 37 3 2 3 4" xfId="45528" xr:uid="{00000000-0005-0000-0000-0000CCBF0000}"/>
    <cellStyle name="Percentuale 37 3 2 4" xfId="24979" xr:uid="{00000000-0005-0000-0000-0000CDBF0000}"/>
    <cellStyle name="Percentuale 37 3 2 5" xfId="24975" xr:uid="{00000000-0005-0000-0000-0000CEBF0000}"/>
    <cellStyle name="Percentuale 37 3 3" xfId="3084" xr:uid="{00000000-0005-0000-0000-0000CFBF0000}"/>
    <cellStyle name="Percentuale 37 3 3 2" xfId="5549" xr:uid="{00000000-0005-0000-0000-0000D0BF0000}"/>
    <cellStyle name="Percentuale 37 3 3 2 2" xfId="24981" xr:uid="{00000000-0005-0000-0000-0000D1BF0000}"/>
    <cellStyle name="Percentuale 37 3 3 3" xfId="24982" xr:uid="{00000000-0005-0000-0000-0000D2BF0000}"/>
    <cellStyle name="Percentuale 37 3 3 4" xfId="24983" xr:uid="{00000000-0005-0000-0000-0000D3BF0000}"/>
    <cellStyle name="Percentuale 37 3 3 4 2" xfId="45529" xr:uid="{00000000-0005-0000-0000-0000D4BF0000}"/>
    <cellStyle name="Percentuale 37 3 3 5" xfId="24980" xr:uid="{00000000-0005-0000-0000-0000D5BF0000}"/>
    <cellStyle name="Percentuale 37 3 4" xfId="3404" xr:uid="{00000000-0005-0000-0000-0000D6BF0000}"/>
    <cellStyle name="Percentuale 37 3 4 2" xfId="10111" xr:uid="{00000000-0005-0000-0000-0000D7BF0000}"/>
    <cellStyle name="Percentuale 37 3 4 3" xfId="24984" xr:uid="{00000000-0005-0000-0000-0000D8BF0000}"/>
    <cellStyle name="Percentuale 37 3 5" xfId="8695" xr:uid="{00000000-0005-0000-0000-0000D9BF0000}"/>
    <cellStyle name="Percentuale 37 3 5 2" xfId="24985" xr:uid="{00000000-0005-0000-0000-0000DABF0000}"/>
    <cellStyle name="Percentuale 37 3 6" xfId="24986" xr:uid="{00000000-0005-0000-0000-0000DBBF0000}"/>
    <cellStyle name="Percentuale 37 3 6 2" xfId="45530" xr:uid="{00000000-0005-0000-0000-0000DCBF0000}"/>
    <cellStyle name="Percentuale 37 3 7" xfId="24987" xr:uid="{00000000-0005-0000-0000-0000DDBF0000}"/>
    <cellStyle name="Percentuale 37 3 8" xfId="24974" xr:uid="{00000000-0005-0000-0000-0000DEBF0000}"/>
    <cellStyle name="Percentuale 37 3 9" xfId="2039" xr:uid="{00000000-0005-0000-0000-0000DFBF0000}"/>
    <cellStyle name="Percentuale 37 4" xfId="1309" xr:uid="{00000000-0005-0000-0000-0000E0BF0000}"/>
    <cellStyle name="Percentuale 37 4 2" xfId="5550" xr:uid="{00000000-0005-0000-0000-0000E1BF0000}"/>
    <cellStyle name="Percentuale 37 4 2 2" xfId="5551" xr:uid="{00000000-0005-0000-0000-0000E2BF0000}"/>
    <cellStyle name="Percentuale 37 4 2 2 2" xfId="24990" xr:uid="{00000000-0005-0000-0000-0000E3BF0000}"/>
    <cellStyle name="Percentuale 37 4 2 3" xfId="14239" xr:uid="{00000000-0005-0000-0000-0000E4BF0000}"/>
    <cellStyle name="Percentuale 37 4 2 3 2" xfId="24991" xr:uid="{00000000-0005-0000-0000-0000E5BF0000}"/>
    <cellStyle name="Percentuale 37 4 2 4" xfId="24989" xr:uid="{00000000-0005-0000-0000-0000E6BF0000}"/>
    <cellStyle name="Percentuale 37 4 2 5" xfId="13847" xr:uid="{00000000-0005-0000-0000-0000E7BF0000}"/>
    <cellStyle name="Percentuale 37 4 3" xfId="5552" xr:uid="{00000000-0005-0000-0000-0000E8BF0000}"/>
    <cellStyle name="Percentuale 37 4 3 2" xfId="24992" xr:uid="{00000000-0005-0000-0000-0000E9BF0000}"/>
    <cellStyle name="Percentuale 37 4 4" xfId="24993" xr:uid="{00000000-0005-0000-0000-0000EABF0000}"/>
    <cellStyle name="Percentuale 37 4 5" xfId="24994" xr:uid="{00000000-0005-0000-0000-0000EBBF0000}"/>
    <cellStyle name="Percentuale 37 4 5 2" xfId="45531" xr:uid="{00000000-0005-0000-0000-0000ECBF0000}"/>
    <cellStyle name="Percentuale 37 4 6" xfId="24995" xr:uid="{00000000-0005-0000-0000-0000EDBF0000}"/>
    <cellStyle name="Percentuale 37 4 7" xfId="24988" xr:uid="{00000000-0005-0000-0000-0000EEBF0000}"/>
    <cellStyle name="Percentuale 37 4 8" xfId="3085" xr:uid="{00000000-0005-0000-0000-0000EFBF0000}"/>
    <cellStyle name="Percentuale 37 5" xfId="1310" xr:uid="{00000000-0005-0000-0000-0000F0BF0000}"/>
    <cellStyle name="Percentuale 37 5 2" xfId="24997" xr:uid="{00000000-0005-0000-0000-0000F1BF0000}"/>
    <cellStyle name="Percentuale 37 5 3" xfId="24998" xr:uid="{00000000-0005-0000-0000-0000F2BF0000}"/>
    <cellStyle name="Percentuale 37 5 3 2" xfId="45532" xr:uid="{00000000-0005-0000-0000-0000F3BF0000}"/>
    <cellStyle name="Percentuale 37 5 4" xfId="24999" xr:uid="{00000000-0005-0000-0000-0000F4BF0000}"/>
    <cellStyle name="Percentuale 37 5 5" xfId="24996" xr:uid="{00000000-0005-0000-0000-0000F5BF0000}"/>
    <cellStyle name="Percentuale 37 6" xfId="3082" xr:uid="{00000000-0005-0000-0000-0000F6BF0000}"/>
    <cellStyle name="Percentuale 37 6 2" xfId="5941" xr:uid="{00000000-0005-0000-0000-0000F7BF0000}"/>
    <cellStyle name="Percentuale 37 6 3" xfId="25000" xr:uid="{00000000-0005-0000-0000-0000F8BF0000}"/>
    <cellStyle name="Percentuale 37 7" xfId="25001" xr:uid="{00000000-0005-0000-0000-0000F9BF0000}"/>
    <cellStyle name="Percentuale 37 7 2" xfId="45533" xr:uid="{00000000-0005-0000-0000-0000FABF0000}"/>
    <cellStyle name="Percentuale 37 8" xfId="24968" xr:uid="{00000000-0005-0000-0000-0000FBBF0000}"/>
    <cellStyle name="Percentuale 38" xfId="1311" xr:uid="{00000000-0005-0000-0000-0000FCBF0000}"/>
    <cellStyle name="Percentuale 38 2" xfId="1312" xr:uid="{00000000-0005-0000-0000-0000FDBF0000}"/>
    <cellStyle name="Percentuale 38 2 2" xfId="3087" xr:uid="{00000000-0005-0000-0000-0000FEBF0000}"/>
    <cellStyle name="Percentuale 38 2 2 2" xfId="9897" xr:uid="{00000000-0005-0000-0000-0000FFBF0000}"/>
    <cellStyle name="Percentuale 38 2 2 3" xfId="25004" xr:uid="{00000000-0005-0000-0000-000000C00000}"/>
    <cellStyle name="Percentuale 38 2 3" xfId="9635" xr:uid="{00000000-0005-0000-0000-000001C00000}"/>
    <cellStyle name="Percentuale 38 2 3 2" xfId="25005" xr:uid="{00000000-0005-0000-0000-000002C00000}"/>
    <cellStyle name="Percentuale 38 2 4" xfId="25006" xr:uid="{00000000-0005-0000-0000-000003C00000}"/>
    <cellStyle name="Percentuale 38 2 4 2" xfId="45534" xr:uid="{00000000-0005-0000-0000-000004C00000}"/>
    <cellStyle name="Percentuale 38 2 5" xfId="25007" xr:uid="{00000000-0005-0000-0000-000005C00000}"/>
    <cellStyle name="Percentuale 38 2 6" xfId="25003" xr:uid="{00000000-0005-0000-0000-000006C00000}"/>
    <cellStyle name="Percentuale 38 3" xfId="1313" xr:uid="{00000000-0005-0000-0000-000007C00000}"/>
    <cellStyle name="Percentuale 38 3 2" xfId="1314" xr:uid="{00000000-0005-0000-0000-000008C00000}"/>
    <cellStyle name="Percentuale 38 3 2 2" xfId="4742" xr:uid="{00000000-0005-0000-0000-000009C00000}"/>
    <cellStyle name="Percentuale 38 3 2 2 2" xfId="25011" xr:uid="{00000000-0005-0000-0000-00000AC00000}"/>
    <cellStyle name="Percentuale 38 3 2 2 3" xfId="25010" xr:uid="{00000000-0005-0000-0000-00000BC00000}"/>
    <cellStyle name="Percentuale 38 3 2 3" xfId="3915" xr:uid="{00000000-0005-0000-0000-00000CC00000}"/>
    <cellStyle name="Percentuale 38 3 2 3 2" xfId="10451" xr:uid="{00000000-0005-0000-0000-00000DC00000}"/>
    <cellStyle name="Percentuale 38 3 2 3 3" xfId="25012" xr:uid="{00000000-0005-0000-0000-00000EC00000}"/>
    <cellStyle name="Percentuale 38 3 2 3 4" xfId="45535" xr:uid="{00000000-0005-0000-0000-00000FC00000}"/>
    <cellStyle name="Percentuale 38 3 2 4" xfId="25013" xr:uid="{00000000-0005-0000-0000-000010C00000}"/>
    <cellStyle name="Percentuale 38 3 2 5" xfId="25009" xr:uid="{00000000-0005-0000-0000-000011C00000}"/>
    <cellStyle name="Percentuale 38 3 3" xfId="3088" xr:uid="{00000000-0005-0000-0000-000012C00000}"/>
    <cellStyle name="Percentuale 38 3 3 2" xfId="5553" xr:uid="{00000000-0005-0000-0000-000013C00000}"/>
    <cellStyle name="Percentuale 38 3 3 2 2" xfId="25015" xr:uid="{00000000-0005-0000-0000-000014C00000}"/>
    <cellStyle name="Percentuale 38 3 3 3" xfId="25016" xr:uid="{00000000-0005-0000-0000-000015C00000}"/>
    <cellStyle name="Percentuale 38 3 3 4" xfId="25017" xr:uid="{00000000-0005-0000-0000-000016C00000}"/>
    <cellStyle name="Percentuale 38 3 3 4 2" xfId="45536" xr:uid="{00000000-0005-0000-0000-000017C00000}"/>
    <cellStyle name="Percentuale 38 3 3 5" xfId="25014" xr:uid="{00000000-0005-0000-0000-000018C00000}"/>
    <cellStyle name="Percentuale 38 3 4" xfId="3405" xr:uid="{00000000-0005-0000-0000-000019C00000}"/>
    <cellStyle name="Percentuale 38 3 4 2" xfId="10112" xr:uid="{00000000-0005-0000-0000-00001AC00000}"/>
    <cellStyle name="Percentuale 38 3 4 3" xfId="25018" xr:uid="{00000000-0005-0000-0000-00001BC00000}"/>
    <cellStyle name="Percentuale 38 3 5" xfId="7505" xr:uid="{00000000-0005-0000-0000-00001CC00000}"/>
    <cellStyle name="Percentuale 38 3 5 2" xfId="25019" xr:uid="{00000000-0005-0000-0000-00001DC00000}"/>
    <cellStyle name="Percentuale 38 3 6" xfId="25020" xr:uid="{00000000-0005-0000-0000-00001EC00000}"/>
    <cellStyle name="Percentuale 38 3 6 2" xfId="45537" xr:uid="{00000000-0005-0000-0000-00001FC00000}"/>
    <cellStyle name="Percentuale 38 3 7" xfId="25021" xr:uid="{00000000-0005-0000-0000-000020C00000}"/>
    <cellStyle name="Percentuale 38 3 8" xfId="25008" xr:uid="{00000000-0005-0000-0000-000021C00000}"/>
    <cellStyle name="Percentuale 38 3 9" xfId="2040" xr:uid="{00000000-0005-0000-0000-000022C00000}"/>
    <cellStyle name="Percentuale 38 4" xfId="1315" xr:uid="{00000000-0005-0000-0000-000023C00000}"/>
    <cellStyle name="Percentuale 38 4 2" xfId="5554" xr:uid="{00000000-0005-0000-0000-000024C00000}"/>
    <cellStyle name="Percentuale 38 4 2 2" xfId="5555" xr:uid="{00000000-0005-0000-0000-000025C00000}"/>
    <cellStyle name="Percentuale 38 4 2 2 2" xfId="25024" xr:uid="{00000000-0005-0000-0000-000026C00000}"/>
    <cellStyle name="Percentuale 38 4 2 3" xfId="14240" xr:uid="{00000000-0005-0000-0000-000027C00000}"/>
    <cellStyle name="Percentuale 38 4 2 3 2" xfId="25025" xr:uid="{00000000-0005-0000-0000-000028C00000}"/>
    <cellStyle name="Percentuale 38 4 2 4" xfId="25023" xr:uid="{00000000-0005-0000-0000-000029C00000}"/>
    <cellStyle name="Percentuale 38 4 2 5" xfId="13849" xr:uid="{00000000-0005-0000-0000-00002AC00000}"/>
    <cellStyle name="Percentuale 38 4 3" xfId="5556" xr:uid="{00000000-0005-0000-0000-00002BC00000}"/>
    <cellStyle name="Percentuale 38 4 3 2" xfId="25026" xr:uid="{00000000-0005-0000-0000-00002CC00000}"/>
    <cellStyle name="Percentuale 38 4 4" xfId="25027" xr:uid="{00000000-0005-0000-0000-00002DC00000}"/>
    <cellStyle name="Percentuale 38 4 5" xfId="25028" xr:uid="{00000000-0005-0000-0000-00002EC00000}"/>
    <cellStyle name="Percentuale 38 4 5 2" xfId="45538" xr:uid="{00000000-0005-0000-0000-00002FC00000}"/>
    <cellStyle name="Percentuale 38 4 6" xfId="25029" xr:uid="{00000000-0005-0000-0000-000030C00000}"/>
    <cellStyle name="Percentuale 38 4 7" xfId="25022" xr:uid="{00000000-0005-0000-0000-000031C00000}"/>
    <cellStyle name="Percentuale 38 4 8" xfId="3089" xr:uid="{00000000-0005-0000-0000-000032C00000}"/>
    <cellStyle name="Percentuale 38 5" xfId="1316" xr:uid="{00000000-0005-0000-0000-000033C00000}"/>
    <cellStyle name="Percentuale 38 5 2" xfId="25031" xr:uid="{00000000-0005-0000-0000-000034C00000}"/>
    <cellStyle name="Percentuale 38 5 3" xfId="25032" xr:uid="{00000000-0005-0000-0000-000035C00000}"/>
    <cellStyle name="Percentuale 38 5 3 2" xfId="45539" xr:uid="{00000000-0005-0000-0000-000036C00000}"/>
    <cellStyle name="Percentuale 38 5 4" xfId="25033" xr:uid="{00000000-0005-0000-0000-000037C00000}"/>
    <cellStyle name="Percentuale 38 5 5" xfId="25030" xr:uid="{00000000-0005-0000-0000-000038C00000}"/>
    <cellStyle name="Percentuale 38 6" xfId="3086" xr:uid="{00000000-0005-0000-0000-000039C00000}"/>
    <cellStyle name="Percentuale 38 6 2" xfId="5942" xr:uid="{00000000-0005-0000-0000-00003AC00000}"/>
    <cellStyle name="Percentuale 38 6 3" xfId="25034" xr:uid="{00000000-0005-0000-0000-00003BC00000}"/>
    <cellStyle name="Percentuale 38 7" xfId="25035" xr:uid="{00000000-0005-0000-0000-00003CC00000}"/>
    <cellStyle name="Percentuale 38 7 2" xfId="45540" xr:uid="{00000000-0005-0000-0000-00003DC00000}"/>
    <cellStyle name="Percentuale 38 8" xfId="25002" xr:uid="{00000000-0005-0000-0000-00003EC00000}"/>
    <cellStyle name="Percentuale 39" xfId="1317" xr:uid="{00000000-0005-0000-0000-00003FC00000}"/>
    <cellStyle name="Percentuale 39 2" xfId="1318" xr:uid="{00000000-0005-0000-0000-000040C00000}"/>
    <cellStyle name="Percentuale 39 2 2" xfId="3091" xr:uid="{00000000-0005-0000-0000-000041C00000}"/>
    <cellStyle name="Percentuale 39 2 2 2" xfId="9898" xr:uid="{00000000-0005-0000-0000-000042C00000}"/>
    <cellStyle name="Percentuale 39 2 2 3" xfId="25038" xr:uid="{00000000-0005-0000-0000-000043C00000}"/>
    <cellStyle name="Percentuale 39 2 3" xfId="9636" xr:uid="{00000000-0005-0000-0000-000044C00000}"/>
    <cellStyle name="Percentuale 39 2 3 2" xfId="25039" xr:uid="{00000000-0005-0000-0000-000045C00000}"/>
    <cellStyle name="Percentuale 39 2 4" xfId="25040" xr:uid="{00000000-0005-0000-0000-000046C00000}"/>
    <cellStyle name="Percentuale 39 2 4 2" xfId="45541" xr:uid="{00000000-0005-0000-0000-000047C00000}"/>
    <cellStyle name="Percentuale 39 2 5" xfId="25041" xr:uid="{00000000-0005-0000-0000-000048C00000}"/>
    <cellStyle name="Percentuale 39 2 6" xfId="25037" xr:uid="{00000000-0005-0000-0000-000049C00000}"/>
    <cellStyle name="Percentuale 39 3" xfId="1319" xr:uid="{00000000-0005-0000-0000-00004AC00000}"/>
    <cellStyle name="Percentuale 39 3 2" xfId="1320" xr:uid="{00000000-0005-0000-0000-00004BC00000}"/>
    <cellStyle name="Percentuale 39 3 2 2" xfId="4743" xr:uid="{00000000-0005-0000-0000-00004CC00000}"/>
    <cellStyle name="Percentuale 39 3 2 2 2" xfId="25045" xr:uid="{00000000-0005-0000-0000-00004DC00000}"/>
    <cellStyle name="Percentuale 39 3 2 2 3" xfId="25044" xr:uid="{00000000-0005-0000-0000-00004EC00000}"/>
    <cellStyle name="Percentuale 39 3 2 3" xfId="3916" xr:uid="{00000000-0005-0000-0000-00004FC00000}"/>
    <cellStyle name="Percentuale 39 3 2 3 2" xfId="10452" xr:uid="{00000000-0005-0000-0000-000050C00000}"/>
    <cellStyle name="Percentuale 39 3 2 3 3" xfId="25046" xr:uid="{00000000-0005-0000-0000-000051C00000}"/>
    <cellStyle name="Percentuale 39 3 2 3 4" xfId="45542" xr:uid="{00000000-0005-0000-0000-000052C00000}"/>
    <cellStyle name="Percentuale 39 3 2 4" xfId="25047" xr:uid="{00000000-0005-0000-0000-000053C00000}"/>
    <cellStyle name="Percentuale 39 3 2 5" xfId="25043" xr:uid="{00000000-0005-0000-0000-000054C00000}"/>
    <cellStyle name="Percentuale 39 3 3" xfId="3092" xr:uid="{00000000-0005-0000-0000-000055C00000}"/>
    <cellStyle name="Percentuale 39 3 3 2" xfId="5557" xr:uid="{00000000-0005-0000-0000-000056C00000}"/>
    <cellStyle name="Percentuale 39 3 3 2 2" xfId="25049" xr:uid="{00000000-0005-0000-0000-000057C00000}"/>
    <cellStyle name="Percentuale 39 3 3 3" xfId="25050" xr:uid="{00000000-0005-0000-0000-000058C00000}"/>
    <cellStyle name="Percentuale 39 3 3 4" xfId="25051" xr:uid="{00000000-0005-0000-0000-000059C00000}"/>
    <cellStyle name="Percentuale 39 3 3 4 2" xfId="45543" xr:uid="{00000000-0005-0000-0000-00005AC00000}"/>
    <cellStyle name="Percentuale 39 3 3 5" xfId="25048" xr:uid="{00000000-0005-0000-0000-00005BC00000}"/>
    <cellStyle name="Percentuale 39 3 4" xfId="3406" xr:uid="{00000000-0005-0000-0000-00005CC00000}"/>
    <cellStyle name="Percentuale 39 3 4 2" xfId="10113" xr:uid="{00000000-0005-0000-0000-00005DC00000}"/>
    <cellStyle name="Percentuale 39 3 4 3" xfId="25052" xr:uid="{00000000-0005-0000-0000-00005EC00000}"/>
    <cellStyle name="Percentuale 39 3 5" xfId="8737" xr:uid="{00000000-0005-0000-0000-00005FC00000}"/>
    <cellStyle name="Percentuale 39 3 5 2" xfId="25053" xr:uid="{00000000-0005-0000-0000-000060C00000}"/>
    <cellStyle name="Percentuale 39 3 6" xfId="25054" xr:uid="{00000000-0005-0000-0000-000061C00000}"/>
    <cellStyle name="Percentuale 39 3 6 2" xfId="45544" xr:uid="{00000000-0005-0000-0000-000062C00000}"/>
    <cellStyle name="Percentuale 39 3 7" xfId="25055" xr:uid="{00000000-0005-0000-0000-000063C00000}"/>
    <cellStyle name="Percentuale 39 3 8" xfId="25042" xr:uid="{00000000-0005-0000-0000-000064C00000}"/>
    <cellStyle name="Percentuale 39 3 9" xfId="2041" xr:uid="{00000000-0005-0000-0000-000065C00000}"/>
    <cellStyle name="Percentuale 39 4" xfId="1321" xr:uid="{00000000-0005-0000-0000-000066C00000}"/>
    <cellStyle name="Percentuale 39 4 2" xfId="5558" xr:uid="{00000000-0005-0000-0000-000067C00000}"/>
    <cellStyle name="Percentuale 39 4 2 2" xfId="5559" xr:uid="{00000000-0005-0000-0000-000068C00000}"/>
    <cellStyle name="Percentuale 39 4 2 2 2" xfId="25058" xr:uid="{00000000-0005-0000-0000-000069C00000}"/>
    <cellStyle name="Percentuale 39 4 2 3" xfId="14241" xr:uid="{00000000-0005-0000-0000-00006AC00000}"/>
    <cellStyle name="Percentuale 39 4 2 3 2" xfId="25059" xr:uid="{00000000-0005-0000-0000-00006BC00000}"/>
    <cellStyle name="Percentuale 39 4 2 4" xfId="25057" xr:uid="{00000000-0005-0000-0000-00006CC00000}"/>
    <cellStyle name="Percentuale 39 4 2 5" xfId="13850" xr:uid="{00000000-0005-0000-0000-00006DC00000}"/>
    <cellStyle name="Percentuale 39 4 3" xfId="5560" xr:uid="{00000000-0005-0000-0000-00006EC00000}"/>
    <cellStyle name="Percentuale 39 4 3 2" xfId="25060" xr:uid="{00000000-0005-0000-0000-00006FC00000}"/>
    <cellStyle name="Percentuale 39 4 4" xfId="25061" xr:uid="{00000000-0005-0000-0000-000070C00000}"/>
    <cellStyle name="Percentuale 39 4 5" xfId="25062" xr:uid="{00000000-0005-0000-0000-000071C00000}"/>
    <cellStyle name="Percentuale 39 4 5 2" xfId="45545" xr:uid="{00000000-0005-0000-0000-000072C00000}"/>
    <cellStyle name="Percentuale 39 4 6" xfId="25063" xr:uid="{00000000-0005-0000-0000-000073C00000}"/>
    <cellStyle name="Percentuale 39 4 7" xfId="25056" xr:uid="{00000000-0005-0000-0000-000074C00000}"/>
    <cellStyle name="Percentuale 39 4 8" xfId="3093" xr:uid="{00000000-0005-0000-0000-000075C00000}"/>
    <cellStyle name="Percentuale 39 5" xfId="1322" xr:uid="{00000000-0005-0000-0000-000076C00000}"/>
    <cellStyle name="Percentuale 39 5 2" xfId="25065" xr:uid="{00000000-0005-0000-0000-000077C00000}"/>
    <cellStyle name="Percentuale 39 5 3" xfId="25066" xr:uid="{00000000-0005-0000-0000-000078C00000}"/>
    <cellStyle name="Percentuale 39 5 3 2" xfId="45546" xr:uid="{00000000-0005-0000-0000-000079C00000}"/>
    <cellStyle name="Percentuale 39 5 4" xfId="25067" xr:uid="{00000000-0005-0000-0000-00007AC00000}"/>
    <cellStyle name="Percentuale 39 5 5" xfId="25064" xr:uid="{00000000-0005-0000-0000-00007BC00000}"/>
    <cellStyle name="Percentuale 39 6" xfId="3090" xr:uid="{00000000-0005-0000-0000-00007CC00000}"/>
    <cellStyle name="Percentuale 39 6 2" xfId="5943" xr:uid="{00000000-0005-0000-0000-00007DC00000}"/>
    <cellStyle name="Percentuale 39 6 3" xfId="25068" xr:uid="{00000000-0005-0000-0000-00007EC00000}"/>
    <cellStyle name="Percentuale 39 7" xfId="25069" xr:uid="{00000000-0005-0000-0000-00007FC00000}"/>
    <cellStyle name="Percentuale 39 7 2" xfId="45547" xr:uid="{00000000-0005-0000-0000-000080C00000}"/>
    <cellStyle name="Percentuale 39 8" xfId="25036" xr:uid="{00000000-0005-0000-0000-000081C00000}"/>
    <cellStyle name="Percentuale 4" xfId="1323" xr:uid="{00000000-0005-0000-0000-000082C00000}"/>
    <cellStyle name="Percentuale 4 2" xfId="1324" xr:uid="{00000000-0005-0000-0000-000083C00000}"/>
    <cellStyle name="Percentuale 4 2 2" xfId="3095" xr:uid="{00000000-0005-0000-0000-000084C00000}"/>
    <cellStyle name="Percentuale 4 2 2 2" xfId="9899" xr:uid="{00000000-0005-0000-0000-000085C00000}"/>
    <cellStyle name="Percentuale 4 2 2 3" xfId="25072" xr:uid="{00000000-0005-0000-0000-000086C00000}"/>
    <cellStyle name="Percentuale 4 2 3" xfId="9637" xr:uid="{00000000-0005-0000-0000-000087C00000}"/>
    <cellStyle name="Percentuale 4 2 3 2" xfId="25073" xr:uid="{00000000-0005-0000-0000-000088C00000}"/>
    <cellStyle name="Percentuale 4 2 4" xfId="25074" xr:uid="{00000000-0005-0000-0000-000089C00000}"/>
    <cellStyle name="Percentuale 4 2 4 2" xfId="45548" xr:uid="{00000000-0005-0000-0000-00008AC00000}"/>
    <cellStyle name="Percentuale 4 2 5" xfId="25075" xr:uid="{00000000-0005-0000-0000-00008BC00000}"/>
    <cellStyle name="Percentuale 4 2 6" xfId="25071" xr:uid="{00000000-0005-0000-0000-00008CC00000}"/>
    <cellStyle name="Percentuale 4 3" xfId="1325" xr:uid="{00000000-0005-0000-0000-00008DC00000}"/>
    <cellStyle name="Percentuale 4 3 2" xfId="1326" xr:uid="{00000000-0005-0000-0000-00008EC00000}"/>
    <cellStyle name="Percentuale 4 3 2 2" xfId="4744" xr:uid="{00000000-0005-0000-0000-00008FC00000}"/>
    <cellStyle name="Percentuale 4 3 2 2 2" xfId="25079" xr:uid="{00000000-0005-0000-0000-000090C00000}"/>
    <cellStyle name="Percentuale 4 3 2 2 3" xfId="25078" xr:uid="{00000000-0005-0000-0000-000091C00000}"/>
    <cellStyle name="Percentuale 4 3 2 3" xfId="3917" xr:uid="{00000000-0005-0000-0000-000092C00000}"/>
    <cellStyle name="Percentuale 4 3 2 3 2" xfId="10453" xr:uid="{00000000-0005-0000-0000-000093C00000}"/>
    <cellStyle name="Percentuale 4 3 2 3 3" xfId="25080" xr:uid="{00000000-0005-0000-0000-000094C00000}"/>
    <cellStyle name="Percentuale 4 3 2 3 4" xfId="45549" xr:uid="{00000000-0005-0000-0000-000095C00000}"/>
    <cellStyle name="Percentuale 4 3 2 4" xfId="25081" xr:uid="{00000000-0005-0000-0000-000096C00000}"/>
    <cellStyle name="Percentuale 4 3 2 5" xfId="25077" xr:uid="{00000000-0005-0000-0000-000097C00000}"/>
    <cellStyle name="Percentuale 4 3 3" xfId="3096" xr:uid="{00000000-0005-0000-0000-000098C00000}"/>
    <cellStyle name="Percentuale 4 3 3 2" xfId="5561" xr:uid="{00000000-0005-0000-0000-000099C00000}"/>
    <cellStyle name="Percentuale 4 3 3 2 2" xfId="25083" xr:uid="{00000000-0005-0000-0000-00009AC00000}"/>
    <cellStyle name="Percentuale 4 3 3 3" xfId="25084" xr:uid="{00000000-0005-0000-0000-00009BC00000}"/>
    <cellStyle name="Percentuale 4 3 3 4" xfId="25085" xr:uid="{00000000-0005-0000-0000-00009CC00000}"/>
    <cellStyle name="Percentuale 4 3 3 4 2" xfId="45550" xr:uid="{00000000-0005-0000-0000-00009DC00000}"/>
    <cellStyle name="Percentuale 4 3 3 5" xfId="25082" xr:uid="{00000000-0005-0000-0000-00009EC00000}"/>
    <cellStyle name="Percentuale 4 3 4" xfId="3407" xr:uid="{00000000-0005-0000-0000-00009FC00000}"/>
    <cellStyle name="Percentuale 4 3 4 2" xfId="10114" xr:uid="{00000000-0005-0000-0000-0000A0C00000}"/>
    <cellStyle name="Percentuale 4 3 4 3" xfId="25086" xr:uid="{00000000-0005-0000-0000-0000A1C00000}"/>
    <cellStyle name="Percentuale 4 3 5" xfId="8006" xr:uid="{00000000-0005-0000-0000-0000A2C00000}"/>
    <cellStyle name="Percentuale 4 3 5 2" xfId="25087" xr:uid="{00000000-0005-0000-0000-0000A3C00000}"/>
    <cellStyle name="Percentuale 4 3 6" xfId="25088" xr:uid="{00000000-0005-0000-0000-0000A4C00000}"/>
    <cellStyle name="Percentuale 4 3 6 2" xfId="45551" xr:uid="{00000000-0005-0000-0000-0000A5C00000}"/>
    <cellStyle name="Percentuale 4 3 7" xfId="25089" xr:uid="{00000000-0005-0000-0000-0000A6C00000}"/>
    <cellStyle name="Percentuale 4 3 8" xfId="25076" xr:uid="{00000000-0005-0000-0000-0000A7C00000}"/>
    <cellStyle name="Percentuale 4 3 9" xfId="2042" xr:uid="{00000000-0005-0000-0000-0000A8C00000}"/>
    <cellStyle name="Percentuale 4 4" xfId="1327" xr:uid="{00000000-0005-0000-0000-0000A9C00000}"/>
    <cellStyle name="Percentuale 4 4 2" xfId="5562" xr:uid="{00000000-0005-0000-0000-0000AAC00000}"/>
    <cellStyle name="Percentuale 4 4 2 2" xfId="5563" xr:uid="{00000000-0005-0000-0000-0000ABC00000}"/>
    <cellStyle name="Percentuale 4 4 2 2 2" xfId="25092" xr:uid="{00000000-0005-0000-0000-0000ACC00000}"/>
    <cellStyle name="Percentuale 4 4 2 3" xfId="14242" xr:uid="{00000000-0005-0000-0000-0000ADC00000}"/>
    <cellStyle name="Percentuale 4 4 2 3 2" xfId="25093" xr:uid="{00000000-0005-0000-0000-0000AEC00000}"/>
    <cellStyle name="Percentuale 4 4 2 4" xfId="25091" xr:uid="{00000000-0005-0000-0000-0000AFC00000}"/>
    <cellStyle name="Percentuale 4 4 2 5" xfId="13851" xr:uid="{00000000-0005-0000-0000-0000B0C00000}"/>
    <cellStyle name="Percentuale 4 4 3" xfId="5564" xr:uid="{00000000-0005-0000-0000-0000B1C00000}"/>
    <cellStyle name="Percentuale 4 4 3 2" xfId="25094" xr:uid="{00000000-0005-0000-0000-0000B2C00000}"/>
    <cellStyle name="Percentuale 4 4 4" xfId="25095" xr:uid="{00000000-0005-0000-0000-0000B3C00000}"/>
    <cellStyle name="Percentuale 4 4 5" xfId="25096" xr:uid="{00000000-0005-0000-0000-0000B4C00000}"/>
    <cellStyle name="Percentuale 4 4 5 2" xfId="45552" xr:uid="{00000000-0005-0000-0000-0000B5C00000}"/>
    <cellStyle name="Percentuale 4 4 6" xfId="25097" xr:uid="{00000000-0005-0000-0000-0000B6C00000}"/>
    <cellStyle name="Percentuale 4 4 7" xfId="25090" xr:uid="{00000000-0005-0000-0000-0000B7C00000}"/>
    <cellStyle name="Percentuale 4 4 8" xfId="3097" xr:uid="{00000000-0005-0000-0000-0000B8C00000}"/>
    <cellStyle name="Percentuale 4 5" xfId="1328" xr:uid="{00000000-0005-0000-0000-0000B9C00000}"/>
    <cellStyle name="Percentuale 4 5 2" xfId="25099" xr:uid="{00000000-0005-0000-0000-0000BAC00000}"/>
    <cellStyle name="Percentuale 4 5 3" xfId="25100" xr:uid="{00000000-0005-0000-0000-0000BBC00000}"/>
    <cellStyle name="Percentuale 4 5 3 2" xfId="45553" xr:uid="{00000000-0005-0000-0000-0000BCC00000}"/>
    <cellStyle name="Percentuale 4 5 4" xfId="25101" xr:uid="{00000000-0005-0000-0000-0000BDC00000}"/>
    <cellStyle name="Percentuale 4 5 5" xfId="25098" xr:uid="{00000000-0005-0000-0000-0000BEC00000}"/>
    <cellStyle name="Percentuale 4 6" xfId="3094" xr:uid="{00000000-0005-0000-0000-0000BFC00000}"/>
    <cellStyle name="Percentuale 4 6 2" xfId="5944" xr:uid="{00000000-0005-0000-0000-0000C0C00000}"/>
    <cellStyle name="Percentuale 4 6 3" xfId="25102" xr:uid="{00000000-0005-0000-0000-0000C1C00000}"/>
    <cellStyle name="Percentuale 4 7" xfId="25103" xr:uid="{00000000-0005-0000-0000-0000C2C00000}"/>
    <cellStyle name="Percentuale 4 7 2" xfId="45554" xr:uid="{00000000-0005-0000-0000-0000C3C00000}"/>
    <cellStyle name="Percentuale 4 8" xfId="25070" xr:uid="{00000000-0005-0000-0000-0000C4C00000}"/>
    <cellStyle name="Percentuale 40" xfId="1329" xr:uid="{00000000-0005-0000-0000-0000C5C00000}"/>
    <cellStyle name="Percentuale 40 2" xfId="1330" xr:uid="{00000000-0005-0000-0000-0000C6C00000}"/>
    <cellStyle name="Percentuale 40 2 2" xfId="3099" xr:uid="{00000000-0005-0000-0000-0000C7C00000}"/>
    <cellStyle name="Percentuale 40 2 2 2" xfId="9900" xr:uid="{00000000-0005-0000-0000-0000C8C00000}"/>
    <cellStyle name="Percentuale 40 2 2 3" xfId="25106" xr:uid="{00000000-0005-0000-0000-0000C9C00000}"/>
    <cellStyle name="Percentuale 40 2 3" xfId="9638" xr:uid="{00000000-0005-0000-0000-0000CAC00000}"/>
    <cellStyle name="Percentuale 40 2 3 2" xfId="25107" xr:uid="{00000000-0005-0000-0000-0000CBC00000}"/>
    <cellStyle name="Percentuale 40 2 4" xfId="25108" xr:uid="{00000000-0005-0000-0000-0000CCC00000}"/>
    <cellStyle name="Percentuale 40 2 4 2" xfId="45555" xr:uid="{00000000-0005-0000-0000-0000CDC00000}"/>
    <cellStyle name="Percentuale 40 2 5" xfId="25109" xr:uid="{00000000-0005-0000-0000-0000CEC00000}"/>
    <cellStyle name="Percentuale 40 2 6" xfId="25105" xr:uid="{00000000-0005-0000-0000-0000CFC00000}"/>
    <cellStyle name="Percentuale 40 3" xfId="1331" xr:uid="{00000000-0005-0000-0000-0000D0C00000}"/>
    <cellStyle name="Percentuale 40 3 2" xfId="1332" xr:uid="{00000000-0005-0000-0000-0000D1C00000}"/>
    <cellStyle name="Percentuale 40 3 2 2" xfId="4745" xr:uid="{00000000-0005-0000-0000-0000D2C00000}"/>
    <cellStyle name="Percentuale 40 3 2 2 2" xfId="25113" xr:uid="{00000000-0005-0000-0000-0000D3C00000}"/>
    <cellStyle name="Percentuale 40 3 2 2 3" xfId="25112" xr:uid="{00000000-0005-0000-0000-0000D4C00000}"/>
    <cellStyle name="Percentuale 40 3 2 3" xfId="3918" xr:uid="{00000000-0005-0000-0000-0000D5C00000}"/>
    <cellStyle name="Percentuale 40 3 2 3 2" xfId="10454" xr:uid="{00000000-0005-0000-0000-0000D6C00000}"/>
    <cellStyle name="Percentuale 40 3 2 3 3" xfId="25114" xr:uid="{00000000-0005-0000-0000-0000D7C00000}"/>
    <cellStyle name="Percentuale 40 3 2 3 4" xfId="45556" xr:uid="{00000000-0005-0000-0000-0000D8C00000}"/>
    <cellStyle name="Percentuale 40 3 2 4" xfId="25115" xr:uid="{00000000-0005-0000-0000-0000D9C00000}"/>
    <cellStyle name="Percentuale 40 3 2 5" xfId="25111" xr:uid="{00000000-0005-0000-0000-0000DAC00000}"/>
    <cellStyle name="Percentuale 40 3 3" xfId="3100" xr:uid="{00000000-0005-0000-0000-0000DBC00000}"/>
    <cellStyle name="Percentuale 40 3 3 2" xfId="5565" xr:uid="{00000000-0005-0000-0000-0000DCC00000}"/>
    <cellStyle name="Percentuale 40 3 3 2 2" xfId="25117" xr:uid="{00000000-0005-0000-0000-0000DDC00000}"/>
    <cellStyle name="Percentuale 40 3 3 3" xfId="25118" xr:uid="{00000000-0005-0000-0000-0000DEC00000}"/>
    <cellStyle name="Percentuale 40 3 3 4" xfId="25119" xr:uid="{00000000-0005-0000-0000-0000DFC00000}"/>
    <cellStyle name="Percentuale 40 3 3 4 2" xfId="45557" xr:uid="{00000000-0005-0000-0000-0000E0C00000}"/>
    <cellStyle name="Percentuale 40 3 3 5" xfId="25116" xr:uid="{00000000-0005-0000-0000-0000E1C00000}"/>
    <cellStyle name="Percentuale 40 3 4" xfId="3408" xr:uid="{00000000-0005-0000-0000-0000E2C00000}"/>
    <cellStyle name="Percentuale 40 3 4 2" xfId="10115" xr:uid="{00000000-0005-0000-0000-0000E3C00000}"/>
    <cellStyle name="Percentuale 40 3 4 3" xfId="25120" xr:uid="{00000000-0005-0000-0000-0000E4C00000}"/>
    <cellStyle name="Percentuale 40 3 5" xfId="8738" xr:uid="{00000000-0005-0000-0000-0000E5C00000}"/>
    <cellStyle name="Percentuale 40 3 5 2" xfId="25121" xr:uid="{00000000-0005-0000-0000-0000E6C00000}"/>
    <cellStyle name="Percentuale 40 3 6" xfId="25122" xr:uid="{00000000-0005-0000-0000-0000E7C00000}"/>
    <cellStyle name="Percentuale 40 3 6 2" xfId="45558" xr:uid="{00000000-0005-0000-0000-0000E8C00000}"/>
    <cellStyle name="Percentuale 40 3 7" xfId="25123" xr:uid="{00000000-0005-0000-0000-0000E9C00000}"/>
    <cellStyle name="Percentuale 40 3 8" xfId="25110" xr:uid="{00000000-0005-0000-0000-0000EAC00000}"/>
    <cellStyle name="Percentuale 40 3 9" xfId="2043" xr:uid="{00000000-0005-0000-0000-0000EBC00000}"/>
    <cellStyle name="Percentuale 40 4" xfId="1333" xr:uid="{00000000-0005-0000-0000-0000ECC00000}"/>
    <cellStyle name="Percentuale 40 4 2" xfId="5566" xr:uid="{00000000-0005-0000-0000-0000EDC00000}"/>
    <cellStyle name="Percentuale 40 4 2 2" xfId="5567" xr:uid="{00000000-0005-0000-0000-0000EEC00000}"/>
    <cellStyle name="Percentuale 40 4 2 2 2" xfId="25126" xr:uid="{00000000-0005-0000-0000-0000EFC00000}"/>
    <cellStyle name="Percentuale 40 4 2 3" xfId="14243" xr:uid="{00000000-0005-0000-0000-0000F0C00000}"/>
    <cellStyle name="Percentuale 40 4 2 3 2" xfId="25127" xr:uid="{00000000-0005-0000-0000-0000F1C00000}"/>
    <cellStyle name="Percentuale 40 4 2 4" xfId="25125" xr:uid="{00000000-0005-0000-0000-0000F2C00000}"/>
    <cellStyle name="Percentuale 40 4 2 5" xfId="13852" xr:uid="{00000000-0005-0000-0000-0000F3C00000}"/>
    <cellStyle name="Percentuale 40 4 3" xfId="5568" xr:uid="{00000000-0005-0000-0000-0000F4C00000}"/>
    <cellStyle name="Percentuale 40 4 3 2" xfId="25128" xr:uid="{00000000-0005-0000-0000-0000F5C00000}"/>
    <cellStyle name="Percentuale 40 4 4" xfId="25129" xr:uid="{00000000-0005-0000-0000-0000F6C00000}"/>
    <cellStyle name="Percentuale 40 4 5" xfId="25130" xr:uid="{00000000-0005-0000-0000-0000F7C00000}"/>
    <cellStyle name="Percentuale 40 4 5 2" xfId="45559" xr:uid="{00000000-0005-0000-0000-0000F8C00000}"/>
    <cellStyle name="Percentuale 40 4 6" xfId="25131" xr:uid="{00000000-0005-0000-0000-0000F9C00000}"/>
    <cellStyle name="Percentuale 40 4 7" xfId="25124" xr:uid="{00000000-0005-0000-0000-0000FAC00000}"/>
    <cellStyle name="Percentuale 40 4 8" xfId="3101" xr:uid="{00000000-0005-0000-0000-0000FBC00000}"/>
    <cellStyle name="Percentuale 40 5" xfId="1334" xr:uid="{00000000-0005-0000-0000-0000FCC00000}"/>
    <cellStyle name="Percentuale 40 5 2" xfId="25133" xr:uid="{00000000-0005-0000-0000-0000FDC00000}"/>
    <cellStyle name="Percentuale 40 5 3" xfId="25134" xr:uid="{00000000-0005-0000-0000-0000FEC00000}"/>
    <cellStyle name="Percentuale 40 5 3 2" xfId="45560" xr:uid="{00000000-0005-0000-0000-0000FFC00000}"/>
    <cellStyle name="Percentuale 40 5 4" xfId="25135" xr:uid="{00000000-0005-0000-0000-000000C10000}"/>
    <cellStyle name="Percentuale 40 5 5" xfId="25132" xr:uid="{00000000-0005-0000-0000-000001C10000}"/>
    <cellStyle name="Percentuale 40 6" xfId="3098" xr:uid="{00000000-0005-0000-0000-000002C10000}"/>
    <cellStyle name="Percentuale 40 6 2" xfId="5945" xr:uid="{00000000-0005-0000-0000-000003C10000}"/>
    <cellStyle name="Percentuale 40 6 3" xfId="25136" xr:uid="{00000000-0005-0000-0000-000004C10000}"/>
    <cellStyle name="Percentuale 40 7" xfId="25137" xr:uid="{00000000-0005-0000-0000-000005C10000}"/>
    <cellStyle name="Percentuale 40 7 2" xfId="45561" xr:uid="{00000000-0005-0000-0000-000006C10000}"/>
    <cellStyle name="Percentuale 40 8" xfId="25104" xr:uid="{00000000-0005-0000-0000-000007C10000}"/>
    <cellStyle name="Percentuale 41" xfId="1335" xr:uid="{00000000-0005-0000-0000-000008C10000}"/>
    <cellStyle name="Percentuale 41 2" xfId="1336" xr:uid="{00000000-0005-0000-0000-000009C10000}"/>
    <cellStyle name="Percentuale 41 2 2" xfId="3103" xr:uid="{00000000-0005-0000-0000-00000AC10000}"/>
    <cellStyle name="Percentuale 41 2 2 2" xfId="9901" xr:uid="{00000000-0005-0000-0000-00000BC10000}"/>
    <cellStyle name="Percentuale 41 2 2 3" xfId="25140" xr:uid="{00000000-0005-0000-0000-00000CC10000}"/>
    <cellStyle name="Percentuale 41 2 3" xfId="9639" xr:uid="{00000000-0005-0000-0000-00000DC10000}"/>
    <cellStyle name="Percentuale 41 2 3 2" xfId="25141" xr:uid="{00000000-0005-0000-0000-00000EC10000}"/>
    <cellStyle name="Percentuale 41 2 4" xfId="25142" xr:uid="{00000000-0005-0000-0000-00000FC10000}"/>
    <cellStyle name="Percentuale 41 2 4 2" xfId="45562" xr:uid="{00000000-0005-0000-0000-000010C10000}"/>
    <cellStyle name="Percentuale 41 2 5" xfId="25143" xr:uid="{00000000-0005-0000-0000-000011C10000}"/>
    <cellStyle name="Percentuale 41 2 6" xfId="25139" xr:uid="{00000000-0005-0000-0000-000012C10000}"/>
    <cellStyle name="Percentuale 41 3" xfId="1337" xr:uid="{00000000-0005-0000-0000-000013C10000}"/>
    <cellStyle name="Percentuale 41 3 2" xfId="1338" xr:uid="{00000000-0005-0000-0000-000014C10000}"/>
    <cellStyle name="Percentuale 41 3 2 2" xfId="4746" xr:uid="{00000000-0005-0000-0000-000015C10000}"/>
    <cellStyle name="Percentuale 41 3 2 2 2" xfId="25147" xr:uid="{00000000-0005-0000-0000-000016C10000}"/>
    <cellStyle name="Percentuale 41 3 2 2 3" xfId="25146" xr:uid="{00000000-0005-0000-0000-000017C10000}"/>
    <cellStyle name="Percentuale 41 3 2 3" xfId="3919" xr:uid="{00000000-0005-0000-0000-000018C10000}"/>
    <cellStyle name="Percentuale 41 3 2 3 2" xfId="10455" xr:uid="{00000000-0005-0000-0000-000019C10000}"/>
    <cellStyle name="Percentuale 41 3 2 3 3" xfId="25148" xr:uid="{00000000-0005-0000-0000-00001AC10000}"/>
    <cellStyle name="Percentuale 41 3 2 3 4" xfId="45563" xr:uid="{00000000-0005-0000-0000-00001BC10000}"/>
    <cellStyle name="Percentuale 41 3 2 4" xfId="25149" xr:uid="{00000000-0005-0000-0000-00001CC10000}"/>
    <cellStyle name="Percentuale 41 3 2 5" xfId="25145" xr:uid="{00000000-0005-0000-0000-00001DC10000}"/>
    <cellStyle name="Percentuale 41 3 3" xfId="3104" xr:uid="{00000000-0005-0000-0000-00001EC10000}"/>
    <cellStyle name="Percentuale 41 3 3 2" xfId="5569" xr:uid="{00000000-0005-0000-0000-00001FC10000}"/>
    <cellStyle name="Percentuale 41 3 3 2 2" xfId="25151" xr:uid="{00000000-0005-0000-0000-000020C10000}"/>
    <cellStyle name="Percentuale 41 3 3 3" xfId="25152" xr:uid="{00000000-0005-0000-0000-000021C10000}"/>
    <cellStyle name="Percentuale 41 3 3 4" xfId="25153" xr:uid="{00000000-0005-0000-0000-000022C10000}"/>
    <cellStyle name="Percentuale 41 3 3 4 2" xfId="45564" xr:uid="{00000000-0005-0000-0000-000023C10000}"/>
    <cellStyle name="Percentuale 41 3 3 5" xfId="25150" xr:uid="{00000000-0005-0000-0000-000024C10000}"/>
    <cellStyle name="Percentuale 41 3 4" xfId="3409" xr:uid="{00000000-0005-0000-0000-000025C10000}"/>
    <cellStyle name="Percentuale 41 3 4 2" xfId="10116" xr:uid="{00000000-0005-0000-0000-000026C10000}"/>
    <cellStyle name="Percentuale 41 3 4 3" xfId="25154" xr:uid="{00000000-0005-0000-0000-000027C10000}"/>
    <cellStyle name="Percentuale 41 3 5" xfId="8608" xr:uid="{00000000-0005-0000-0000-000028C10000}"/>
    <cellStyle name="Percentuale 41 3 5 2" xfId="25155" xr:uid="{00000000-0005-0000-0000-000029C10000}"/>
    <cellStyle name="Percentuale 41 3 6" xfId="25156" xr:uid="{00000000-0005-0000-0000-00002AC10000}"/>
    <cellStyle name="Percentuale 41 3 6 2" xfId="45565" xr:uid="{00000000-0005-0000-0000-00002BC10000}"/>
    <cellStyle name="Percentuale 41 3 7" xfId="25157" xr:uid="{00000000-0005-0000-0000-00002CC10000}"/>
    <cellStyle name="Percentuale 41 3 8" xfId="25144" xr:uid="{00000000-0005-0000-0000-00002DC10000}"/>
    <cellStyle name="Percentuale 41 3 9" xfId="2044" xr:uid="{00000000-0005-0000-0000-00002EC10000}"/>
    <cellStyle name="Percentuale 41 4" xfId="1339" xr:uid="{00000000-0005-0000-0000-00002FC10000}"/>
    <cellStyle name="Percentuale 41 4 2" xfId="5570" xr:uid="{00000000-0005-0000-0000-000030C10000}"/>
    <cellStyle name="Percentuale 41 4 2 2" xfId="5571" xr:uid="{00000000-0005-0000-0000-000031C10000}"/>
    <cellStyle name="Percentuale 41 4 2 2 2" xfId="25160" xr:uid="{00000000-0005-0000-0000-000032C10000}"/>
    <cellStyle name="Percentuale 41 4 2 3" xfId="14244" xr:uid="{00000000-0005-0000-0000-000033C10000}"/>
    <cellStyle name="Percentuale 41 4 2 3 2" xfId="25161" xr:uid="{00000000-0005-0000-0000-000034C10000}"/>
    <cellStyle name="Percentuale 41 4 2 4" xfId="25159" xr:uid="{00000000-0005-0000-0000-000035C10000}"/>
    <cellStyle name="Percentuale 41 4 2 5" xfId="13853" xr:uid="{00000000-0005-0000-0000-000036C10000}"/>
    <cellStyle name="Percentuale 41 4 3" xfId="5572" xr:uid="{00000000-0005-0000-0000-000037C10000}"/>
    <cellStyle name="Percentuale 41 4 3 2" xfId="25162" xr:uid="{00000000-0005-0000-0000-000038C10000}"/>
    <cellStyle name="Percentuale 41 4 4" xfId="25163" xr:uid="{00000000-0005-0000-0000-000039C10000}"/>
    <cellStyle name="Percentuale 41 4 5" xfId="25164" xr:uid="{00000000-0005-0000-0000-00003AC10000}"/>
    <cellStyle name="Percentuale 41 4 5 2" xfId="45566" xr:uid="{00000000-0005-0000-0000-00003BC10000}"/>
    <cellStyle name="Percentuale 41 4 6" xfId="25165" xr:uid="{00000000-0005-0000-0000-00003CC10000}"/>
    <cellStyle name="Percentuale 41 4 7" xfId="25158" xr:uid="{00000000-0005-0000-0000-00003DC10000}"/>
    <cellStyle name="Percentuale 41 4 8" xfId="3105" xr:uid="{00000000-0005-0000-0000-00003EC10000}"/>
    <cellStyle name="Percentuale 41 5" xfId="1340" xr:uid="{00000000-0005-0000-0000-00003FC10000}"/>
    <cellStyle name="Percentuale 41 5 2" xfId="25167" xr:uid="{00000000-0005-0000-0000-000040C10000}"/>
    <cellStyle name="Percentuale 41 5 3" xfId="25168" xr:uid="{00000000-0005-0000-0000-000041C10000}"/>
    <cellStyle name="Percentuale 41 5 3 2" xfId="45567" xr:uid="{00000000-0005-0000-0000-000042C10000}"/>
    <cellStyle name="Percentuale 41 5 4" xfId="25169" xr:uid="{00000000-0005-0000-0000-000043C10000}"/>
    <cellStyle name="Percentuale 41 5 5" xfId="25166" xr:uid="{00000000-0005-0000-0000-000044C10000}"/>
    <cellStyle name="Percentuale 41 6" xfId="3102" xr:uid="{00000000-0005-0000-0000-000045C10000}"/>
    <cellStyle name="Percentuale 41 6 2" xfId="5946" xr:uid="{00000000-0005-0000-0000-000046C10000}"/>
    <cellStyle name="Percentuale 41 6 3" xfId="25170" xr:uid="{00000000-0005-0000-0000-000047C10000}"/>
    <cellStyle name="Percentuale 41 7" xfId="25171" xr:uid="{00000000-0005-0000-0000-000048C10000}"/>
    <cellStyle name="Percentuale 41 7 2" xfId="45568" xr:uid="{00000000-0005-0000-0000-000049C10000}"/>
    <cellStyle name="Percentuale 41 8" xfId="25138" xr:uid="{00000000-0005-0000-0000-00004AC10000}"/>
    <cellStyle name="Percentuale 42" xfId="1341" xr:uid="{00000000-0005-0000-0000-00004BC10000}"/>
    <cellStyle name="Percentuale 42 2" xfId="1342" xr:uid="{00000000-0005-0000-0000-00004CC10000}"/>
    <cellStyle name="Percentuale 42 2 2" xfId="3107" xr:uid="{00000000-0005-0000-0000-00004DC10000}"/>
    <cellStyle name="Percentuale 42 2 2 2" xfId="9902" xr:uid="{00000000-0005-0000-0000-00004EC10000}"/>
    <cellStyle name="Percentuale 42 2 2 3" xfId="25174" xr:uid="{00000000-0005-0000-0000-00004FC10000}"/>
    <cellStyle name="Percentuale 42 2 3" xfId="9640" xr:uid="{00000000-0005-0000-0000-000050C10000}"/>
    <cellStyle name="Percentuale 42 2 3 2" xfId="25175" xr:uid="{00000000-0005-0000-0000-000051C10000}"/>
    <cellStyle name="Percentuale 42 2 4" xfId="25176" xr:uid="{00000000-0005-0000-0000-000052C10000}"/>
    <cellStyle name="Percentuale 42 2 4 2" xfId="45569" xr:uid="{00000000-0005-0000-0000-000053C10000}"/>
    <cellStyle name="Percentuale 42 2 5" xfId="25177" xr:uid="{00000000-0005-0000-0000-000054C10000}"/>
    <cellStyle name="Percentuale 42 2 6" xfId="25173" xr:uid="{00000000-0005-0000-0000-000055C10000}"/>
    <cellStyle name="Percentuale 42 3" xfId="1343" xr:uid="{00000000-0005-0000-0000-000056C10000}"/>
    <cellStyle name="Percentuale 42 3 2" xfId="1344" xr:uid="{00000000-0005-0000-0000-000057C10000}"/>
    <cellStyle name="Percentuale 42 3 2 2" xfId="4747" xr:uid="{00000000-0005-0000-0000-000058C10000}"/>
    <cellStyle name="Percentuale 42 3 2 2 2" xfId="25181" xr:uid="{00000000-0005-0000-0000-000059C10000}"/>
    <cellStyle name="Percentuale 42 3 2 2 3" xfId="25180" xr:uid="{00000000-0005-0000-0000-00005AC10000}"/>
    <cellStyle name="Percentuale 42 3 2 3" xfId="3920" xr:uid="{00000000-0005-0000-0000-00005BC10000}"/>
    <cellStyle name="Percentuale 42 3 2 3 2" xfId="10456" xr:uid="{00000000-0005-0000-0000-00005CC10000}"/>
    <cellStyle name="Percentuale 42 3 2 3 3" xfId="25182" xr:uid="{00000000-0005-0000-0000-00005DC10000}"/>
    <cellStyle name="Percentuale 42 3 2 3 4" xfId="45570" xr:uid="{00000000-0005-0000-0000-00005EC10000}"/>
    <cellStyle name="Percentuale 42 3 2 4" xfId="25183" xr:uid="{00000000-0005-0000-0000-00005FC10000}"/>
    <cellStyle name="Percentuale 42 3 2 5" xfId="25179" xr:uid="{00000000-0005-0000-0000-000060C10000}"/>
    <cellStyle name="Percentuale 42 3 3" xfId="3108" xr:uid="{00000000-0005-0000-0000-000061C10000}"/>
    <cellStyle name="Percentuale 42 3 3 2" xfId="5573" xr:uid="{00000000-0005-0000-0000-000062C10000}"/>
    <cellStyle name="Percentuale 42 3 3 2 2" xfId="25185" xr:uid="{00000000-0005-0000-0000-000063C10000}"/>
    <cellStyle name="Percentuale 42 3 3 3" xfId="25186" xr:uid="{00000000-0005-0000-0000-000064C10000}"/>
    <cellStyle name="Percentuale 42 3 3 4" xfId="25187" xr:uid="{00000000-0005-0000-0000-000065C10000}"/>
    <cellStyle name="Percentuale 42 3 3 4 2" xfId="45571" xr:uid="{00000000-0005-0000-0000-000066C10000}"/>
    <cellStyle name="Percentuale 42 3 3 5" xfId="25184" xr:uid="{00000000-0005-0000-0000-000067C10000}"/>
    <cellStyle name="Percentuale 42 3 4" xfId="3410" xr:uid="{00000000-0005-0000-0000-000068C10000}"/>
    <cellStyle name="Percentuale 42 3 4 2" xfId="10117" xr:uid="{00000000-0005-0000-0000-000069C10000}"/>
    <cellStyle name="Percentuale 42 3 4 3" xfId="25188" xr:uid="{00000000-0005-0000-0000-00006AC10000}"/>
    <cellStyle name="Percentuale 42 3 5" xfId="8607" xr:uid="{00000000-0005-0000-0000-00006BC10000}"/>
    <cellStyle name="Percentuale 42 3 5 2" xfId="25189" xr:uid="{00000000-0005-0000-0000-00006CC10000}"/>
    <cellStyle name="Percentuale 42 3 6" xfId="25190" xr:uid="{00000000-0005-0000-0000-00006DC10000}"/>
    <cellStyle name="Percentuale 42 3 6 2" xfId="45572" xr:uid="{00000000-0005-0000-0000-00006EC10000}"/>
    <cellStyle name="Percentuale 42 3 7" xfId="25191" xr:uid="{00000000-0005-0000-0000-00006FC10000}"/>
    <cellStyle name="Percentuale 42 3 8" xfId="25178" xr:uid="{00000000-0005-0000-0000-000070C10000}"/>
    <cellStyle name="Percentuale 42 3 9" xfId="2045" xr:uid="{00000000-0005-0000-0000-000071C10000}"/>
    <cellStyle name="Percentuale 42 4" xfId="1345" xr:uid="{00000000-0005-0000-0000-000072C10000}"/>
    <cellStyle name="Percentuale 42 4 2" xfId="5574" xr:uid="{00000000-0005-0000-0000-000073C10000}"/>
    <cellStyle name="Percentuale 42 4 2 2" xfId="5575" xr:uid="{00000000-0005-0000-0000-000074C10000}"/>
    <cellStyle name="Percentuale 42 4 2 2 2" xfId="25194" xr:uid="{00000000-0005-0000-0000-000075C10000}"/>
    <cellStyle name="Percentuale 42 4 2 3" xfId="14245" xr:uid="{00000000-0005-0000-0000-000076C10000}"/>
    <cellStyle name="Percentuale 42 4 2 3 2" xfId="25195" xr:uid="{00000000-0005-0000-0000-000077C10000}"/>
    <cellStyle name="Percentuale 42 4 2 4" xfId="25193" xr:uid="{00000000-0005-0000-0000-000078C10000}"/>
    <cellStyle name="Percentuale 42 4 2 5" xfId="13854" xr:uid="{00000000-0005-0000-0000-000079C10000}"/>
    <cellStyle name="Percentuale 42 4 3" xfId="5576" xr:uid="{00000000-0005-0000-0000-00007AC10000}"/>
    <cellStyle name="Percentuale 42 4 3 2" xfId="25196" xr:uid="{00000000-0005-0000-0000-00007BC10000}"/>
    <cellStyle name="Percentuale 42 4 4" xfId="25197" xr:uid="{00000000-0005-0000-0000-00007CC10000}"/>
    <cellStyle name="Percentuale 42 4 5" xfId="25198" xr:uid="{00000000-0005-0000-0000-00007DC10000}"/>
    <cellStyle name="Percentuale 42 4 5 2" xfId="45573" xr:uid="{00000000-0005-0000-0000-00007EC10000}"/>
    <cellStyle name="Percentuale 42 4 6" xfId="25199" xr:uid="{00000000-0005-0000-0000-00007FC10000}"/>
    <cellStyle name="Percentuale 42 4 7" xfId="25192" xr:uid="{00000000-0005-0000-0000-000080C10000}"/>
    <cellStyle name="Percentuale 42 4 8" xfId="3109" xr:uid="{00000000-0005-0000-0000-000081C10000}"/>
    <cellStyle name="Percentuale 42 5" xfId="1346" xr:uid="{00000000-0005-0000-0000-000082C10000}"/>
    <cellStyle name="Percentuale 42 5 2" xfId="25201" xr:uid="{00000000-0005-0000-0000-000083C10000}"/>
    <cellStyle name="Percentuale 42 5 3" xfId="25202" xr:uid="{00000000-0005-0000-0000-000084C10000}"/>
    <cellStyle name="Percentuale 42 5 3 2" xfId="45574" xr:uid="{00000000-0005-0000-0000-000085C10000}"/>
    <cellStyle name="Percentuale 42 5 4" xfId="25203" xr:uid="{00000000-0005-0000-0000-000086C10000}"/>
    <cellStyle name="Percentuale 42 5 5" xfId="25200" xr:uid="{00000000-0005-0000-0000-000087C10000}"/>
    <cellStyle name="Percentuale 42 6" xfId="3106" xr:uid="{00000000-0005-0000-0000-000088C10000}"/>
    <cellStyle name="Percentuale 42 6 2" xfId="5947" xr:uid="{00000000-0005-0000-0000-000089C10000}"/>
    <cellStyle name="Percentuale 42 6 3" xfId="25204" xr:uid="{00000000-0005-0000-0000-00008AC10000}"/>
    <cellStyle name="Percentuale 42 7" xfId="25205" xr:uid="{00000000-0005-0000-0000-00008BC10000}"/>
    <cellStyle name="Percentuale 42 7 2" xfId="45575" xr:uid="{00000000-0005-0000-0000-00008CC10000}"/>
    <cellStyle name="Percentuale 42 8" xfId="25172" xr:uid="{00000000-0005-0000-0000-00008DC10000}"/>
    <cellStyle name="Percentuale 43" xfId="1347" xr:uid="{00000000-0005-0000-0000-00008EC10000}"/>
    <cellStyle name="Percentuale 43 2" xfId="1348" xr:uid="{00000000-0005-0000-0000-00008FC10000}"/>
    <cellStyle name="Percentuale 43 2 2" xfId="3111" xr:uid="{00000000-0005-0000-0000-000090C10000}"/>
    <cellStyle name="Percentuale 43 2 2 2" xfId="9903" xr:uid="{00000000-0005-0000-0000-000091C10000}"/>
    <cellStyle name="Percentuale 43 2 2 3" xfId="25208" xr:uid="{00000000-0005-0000-0000-000092C10000}"/>
    <cellStyle name="Percentuale 43 2 3" xfId="9641" xr:uid="{00000000-0005-0000-0000-000093C10000}"/>
    <cellStyle name="Percentuale 43 2 3 2" xfId="25209" xr:uid="{00000000-0005-0000-0000-000094C10000}"/>
    <cellStyle name="Percentuale 43 2 4" xfId="25210" xr:uid="{00000000-0005-0000-0000-000095C10000}"/>
    <cellStyle name="Percentuale 43 2 4 2" xfId="45576" xr:uid="{00000000-0005-0000-0000-000096C10000}"/>
    <cellStyle name="Percentuale 43 2 5" xfId="25211" xr:uid="{00000000-0005-0000-0000-000097C10000}"/>
    <cellStyle name="Percentuale 43 2 6" xfId="25207" xr:uid="{00000000-0005-0000-0000-000098C10000}"/>
    <cellStyle name="Percentuale 43 3" xfId="1349" xr:uid="{00000000-0005-0000-0000-000099C10000}"/>
    <cellStyle name="Percentuale 43 3 2" xfId="1350" xr:uid="{00000000-0005-0000-0000-00009AC10000}"/>
    <cellStyle name="Percentuale 43 3 2 2" xfId="4748" xr:uid="{00000000-0005-0000-0000-00009BC10000}"/>
    <cellStyle name="Percentuale 43 3 2 2 2" xfId="25215" xr:uid="{00000000-0005-0000-0000-00009CC10000}"/>
    <cellStyle name="Percentuale 43 3 2 2 3" xfId="25214" xr:uid="{00000000-0005-0000-0000-00009DC10000}"/>
    <cellStyle name="Percentuale 43 3 2 3" xfId="3921" xr:uid="{00000000-0005-0000-0000-00009EC10000}"/>
    <cellStyle name="Percentuale 43 3 2 3 2" xfId="10457" xr:uid="{00000000-0005-0000-0000-00009FC10000}"/>
    <cellStyle name="Percentuale 43 3 2 3 3" xfId="25216" xr:uid="{00000000-0005-0000-0000-0000A0C10000}"/>
    <cellStyle name="Percentuale 43 3 2 3 4" xfId="45577" xr:uid="{00000000-0005-0000-0000-0000A1C10000}"/>
    <cellStyle name="Percentuale 43 3 2 4" xfId="25217" xr:uid="{00000000-0005-0000-0000-0000A2C10000}"/>
    <cellStyle name="Percentuale 43 3 2 5" xfId="25213" xr:uid="{00000000-0005-0000-0000-0000A3C10000}"/>
    <cellStyle name="Percentuale 43 3 3" xfId="3112" xr:uid="{00000000-0005-0000-0000-0000A4C10000}"/>
    <cellStyle name="Percentuale 43 3 3 2" xfId="5577" xr:uid="{00000000-0005-0000-0000-0000A5C10000}"/>
    <cellStyle name="Percentuale 43 3 3 2 2" xfId="25219" xr:uid="{00000000-0005-0000-0000-0000A6C10000}"/>
    <cellStyle name="Percentuale 43 3 3 3" xfId="25220" xr:uid="{00000000-0005-0000-0000-0000A7C10000}"/>
    <cellStyle name="Percentuale 43 3 3 4" xfId="25221" xr:uid="{00000000-0005-0000-0000-0000A8C10000}"/>
    <cellStyle name="Percentuale 43 3 3 4 2" xfId="45578" xr:uid="{00000000-0005-0000-0000-0000A9C10000}"/>
    <cellStyle name="Percentuale 43 3 3 5" xfId="25218" xr:uid="{00000000-0005-0000-0000-0000AAC10000}"/>
    <cellStyle name="Percentuale 43 3 4" xfId="3411" xr:uid="{00000000-0005-0000-0000-0000ABC10000}"/>
    <cellStyle name="Percentuale 43 3 4 2" xfId="10118" xr:uid="{00000000-0005-0000-0000-0000ACC10000}"/>
    <cellStyle name="Percentuale 43 3 4 3" xfId="25222" xr:uid="{00000000-0005-0000-0000-0000ADC10000}"/>
    <cellStyle name="Percentuale 43 3 5" xfId="7813" xr:uid="{00000000-0005-0000-0000-0000AEC10000}"/>
    <cellStyle name="Percentuale 43 3 5 2" xfId="25223" xr:uid="{00000000-0005-0000-0000-0000AFC10000}"/>
    <cellStyle name="Percentuale 43 3 6" xfId="25224" xr:uid="{00000000-0005-0000-0000-0000B0C10000}"/>
    <cellStyle name="Percentuale 43 3 6 2" xfId="45579" xr:uid="{00000000-0005-0000-0000-0000B1C10000}"/>
    <cellStyle name="Percentuale 43 3 7" xfId="25225" xr:uid="{00000000-0005-0000-0000-0000B2C10000}"/>
    <cellStyle name="Percentuale 43 3 8" xfId="25212" xr:uid="{00000000-0005-0000-0000-0000B3C10000}"/>
    <cellStyle name="Percentuale 43 3 9" xfId="2046" xr:uid="{00000000-0005-0000-0000-0000B4C10000}"/>
    <cellStyle name="Percentuale 43 4" xfId="1351" xr:uid="{00000000-0005-0000-0000-0000B5C10000}"/>
    <cellStyle name="Percentuale 43 4 2" xfId="5578" xr:uid="{00000000-0005-0000-0000-0000B6C10000}"/>
    <cellStyle name="Percentuale 43 4 2 2" xfId="5579" xr:uid="{00000000-0005-0000-0000-0000B7C10000}"/>
    <cellStyle name="Percentuale 43 4 2 2 2" xfId="25228" xr:uid="{00000000-0005-0000-0000-0000B8C10000}"/>
    <cellStyle name="Percentuale 43 4 2 3" xfId="14246" xr:uid="{00000000-0005-0000-0000-0000B9C10000}"/>
    <cellStyle name="Percentuale 43 4 2 3 2" xfId="25229" xr:uid="{00000000-0005-0000-0000-0000BAC10000}"/>
    <cellStyle name="Percentuale 43 4 2 4" xfId="25227" xr:uid="{00000000-0005-0000-0000-0000BBC10000}"/>
    <cellStyle name="Percentuale 43 4 2 5" xfId="13855" xr:uid="{00000000-0005-0000-0000-0000BCC10000}"/>
    <cellStyle name="Percentuale 43 4 3" xfId="5580" xr:uid="{00000000-0005-0000-0000-0000BDC10000}"/>
    <cellStyle name="Percentuale 43 4 3 2" xfId="25230" xr:uid="{00000000-0005-0000-0000-0000BEC10000}"/>
    <cellStyle name="Percentuale 43 4 4" xfId="25231" xr:uid="{00000000-0005-0000-0000-0000BFC10000}"/>
    <cellStyle name="Percentuale 43 4 5" xfId="25232" xr:uid="{00000000-0005-0000-0000-0000C0C10000}"/>
    <cellStyle name="Percentuale 43 4 5 2" xfId="45580" xr:uid="{00000000-0005-0000-0000-0000C1C10000}"/>
    <cellStyle name="Percentuale 43 4 6" xfId="25233" xr:uid="{00000000-0005-0000-0000-0000C2C10000}"/>
    <cellStyle name="Percentuale 43 4 7" xfId="25226" xr:uid="{00000000-0005-0000-0000-0000C3C10000}"/>
    <cellStyle name="Percentuale 43 4 8" xfId="3113" xr:uid="{00000000-0005-0000-0000-0000C4C10000}"/>
    <cellStyle name="Percentuale 43 5" xfId="1352" xr:uid="{00000000-0005-0000-0000-0000C5C10000}"/>
    <cellStyle name="Percentuale 43 5 2" xfId="25235" xr:uid="{00000000-0005-0000-0000-0000C6C10000}"/>
    <cellStyle name="Percentuale 43 5 3" xfId="25236" xr:uid="{00000000-0005-0000-0000-0000C7C10000}"/>
    <cellStyle name="Percentuale 43 5 3 2" xfId="45581" xr:uid="{00000000-0005-0000-0000-0000C8C10000}"/>
    <cellStyle name="Percentuale 43 5 4" xfId="25237" xr:uid="{00000000-0005-0000-0000-0000C9C10000}"/>
    <cellStyle name="Percentuale 43 5 5" xfId="25234" xr:uid="{00000000-0005-0000-0000-0000CAC10000}"/>
    <cellStyle name="Percentuale 43 6" xfId="3110" xr:uid="{00000000-0005-0000-0000-0000CBC10000}"/>
    <cellStyle name="Percentuale 43 6 2" xfId="5948" xr:uid="{00000000-0005-0000-0000-0000CCC10000}"/>
    <cellStyle name="Percentuale 43 6 3" xfId="25238" xr:uid="{00000000-0005-0000-0000-0000CDC10000}"/>
    <cellStyle name="Percentuale 43 7" xfId="25239" xr:uid="{00000000-0005-0000-0000-0000CEC10000}"/>
    <cellStyle name="Percentuale 43 7 2" xfId="45582" xr:uid="{00000000-0005-0000-0000-0000CFC10000}"/>
    <cellStyle name="Percentuale 43 8" xfId="25206" xr:uid="{00000000-0005-0000-0000-0000D0C10000}"/>
    <cellStyle name="Percentuale 44" xfId="1353" xr:uid="{00000000-0005-0000-0000-0000D1C10000}"/>
    <cellStyle name="Percentuale 44 2" xfId="1354" xr:uid="{00000000-0005-0000-0000-0000D2C10000}"/>
    <cellStyle name="Percentuale 44 2 2" xfId="3115" xr:uid="{00000000-0005-0000-0000-0000D3C10000}"/>
    <cellStyle name="Percentuale 44 2 2 2" xfId="9904" xr:uid="{00000000-0005-0000-0000-0000D4C10000}"/>
    <cellStyle name="Percentuale 44 2 2 3" xfId="25242" xr:uid="{00000000-0005-0000-0000-0000D5C10000}"/>
    <cellStyle name="Percentuale 44 2 3" xfId="9642" xr:uid="{00000000-0005-0000-0000-0000D6C10000}"/>
    <cellStyle name="Percentuale 44 2 3 2" xfId="25243" xr:uid="{00000000-0005-0000-0000-0000D7C10000}"/>
    <cellStyle name="Percentuale 44 2 4" xfId="25244" xr:uid="{00000000-0005-0000-0000-0000D8C10000}"/>
    <cellStyle name="Percentuale 44 2 4 2" xfId="45583" xr:uid="{00000000-0005-0000-0000-0000D9C10000}"/>
    <cellStyle name="Percentuale 44 2 5" xfId="25245" xr:uid="{00000000-0005-0000-0000-0000DAC10000}"/>
    <cellStyle name="Percentuale 44 2 6" xfId="25241" xr:uid="{00000000-0005-0000-0000-0000DBC10000}"/>
    <cellStyle name="Percentuale 44 3" xfId="1355" xr:uid="{00000000-0005-0000-0000-0000DCC10000}"/>
    <cellStyle name="Percentuale 44 3 2" xfId="1356" xr:uid="{00000000-0005-0000-0000-0000DDC10000}"/>
    <cellStyle name="Percentuale 44 3 2 2" xfId="4749" xr:uid="{00000000-0005-0000-0000-0000DEC10000}"/>
    <cellStyle name="Percentuale 44 3 2 2 2" xfId="25249" xr:uid="{00000000-0005-0000-0000-0000DFC10000}"/>
    <cellStyle name="Percentuale 44 3 2 2 3" xfId="25248" xr:uid="{00000000-0005-0000-0000-0000E0C10000}"/>
    <cellStyle name="Percentuale 44 3 2 3" xfId="3922" xr:uid="{00000000-0005-0000-0000-0000E1C10000}"/>
    <cellStyle name="Percentuale 44 3 2 3 2" xfId="10458" xr:uid="{00000000-0005-0000-0000-0000E2C10000}"/>
    <cellStyle name="Percentuale 44 3 2 3 3" xfId="25250" xr:uid="{00000000-0005-0000-0000-0000E3C10000}"/>
    <cellStyle name="Percentuale 44 3 2 3 4" xfId="45584" xr:uid="{00000000-0005-0000-0000-0000E4C10000}"/>
    <cellStyle name="Percentuale 44 3 2 4" xfId="25251" xr:uid="{00000000-0005-0000-0000-0000E5C10000}"/>
    <cellStyle name="Percentuale 44 3 2 5" xfId="25247" xr:uid="{00000000-0005-0000-0000-0000E6C10000}"/>
    <cellStyle name="Percentuale 44 3 3" xfId="3116" xr:uid="{00000000-0005-0000-0000-0000E7C10000}"/>
    <cellStyle name="Percentuale 44 3 3 2" xfId="5581" xr:uid="{00000000-0005-0000-0000-0000E8C10000}"/>
    <cellStyle name="Percentuale 44 3 3 2 2" xfId="25253" xr:uid="{00000000-0005-0000-0000-0000E9C10000}"/>
    <cellStyle name="Percentuale 44 3 3 3" xfId="25254" xr:uid="{00000000-0005-0000-0000-0000EAC10000}"/>
    <cellStyle name="Percentuale 44 3 3 4" xfId="25255" xr:uid="{00000000-0005-0000-0000-0000EBC10000}"/>
    <cellStyle name="Percentuale 44 3 3 4 2" xfId="45585" xr:uid="{00000000-0005-0000-0000-0000ECC10000}"/>
    <cellStyle name="Percentuale 44 3 3 5" xfId="25252" xr:uid="{00000000-0005-0000-0000-0000EDC10000}"/>
    <cellStyle name="Percentuale 44 3 4" xfId="3412" xr:uid="{00000000-0005-0000-0000-0000EEC10000}"/>
    <cellStyle name="Percentuale 44 3 4 2" xfId="10119" xr:uid="{00000000-0005-0000-0000-0000EFC10000}"/>
    <cellStyle name="Percentuale 44 3 4 3" xfId="25256" xr:uid="{00000000-0005-0000-0000-0000F0C10000}"/>
    <cellStyle name="Percentuale 44 3 5" xfId="7823" xr:uid="{00000000-0005-0000-0000-0000F1C10000}"/>
    <cellStyle name="Percentuale 44 3 5 2" xfId="25257" xr:uid="{00000000-0005-0000-0000-0000F2C10000}"/>
    <cellStyle name="Percentuale 44 3 6" xfId="25258" xr:uid="{00000000-0005-0000-0000-0000F3C10000}"/>
    <cellStyle name="Percentuale 44 3 6 2" xfId="45586" xr:uid="{00000000-0005-0000-0000-0000F4C10000}"/>
    <cellStyle name="Percentuale 44 3 7" xfId="25259" xr:uid="{00000000-0005-0000-0000-0000F5C10000}"/>
    <cellStyle name="Percentuale 44 3 8" xfId="25246" xr:uid="{00000000-0005-0000-0000-0000F6C10000}"/>
    <cellStyle name="Percentuale 44 3 9" xfId="2047" xr:uid="{00000000-0005-0000-0000-0000F7C10000}"/>
    <cellStyle name="Percentuale 44 4" xfId="1357" xr:uid="{00000000-0005-0000-0000-0000F8C10000}"/>
    <cellStyle name="Percentuale 44 4 2" xfId="5582" xr:uid="{00000000-0005-0000-0000-0000F9C10000}"/>
    <cellStyle name="Percentuale 44 4 2 2" xfId="5583" xr:uid="{00000000-0005-0000-0000-0000FAC10000}"/>
    <cellStyle name="Percentuale 44 4 2 2 2" xfId="25262" xr:uid="{00000000-0005-0000-0000-0000FBC10000}"/>
    <cellStyle name="Percentuale 44 4 2 3" xfId="14247" xr:uid="{00000000-0005-0000-0000-0000FCC10000}"/>
    <cellStyle name="Percentuale 44 4 2 3 2" xfId="25263" xr:uid="{00000000-0005-0000-0000-0000FDC10000}"/>
    <cellStyle name="Percentuale 44 4 2 4" xfId="25261" xr:uid="{00000000-0005-0000-0000-0000FEC10000}"/>
    <cellStyle name="Percentuale 44 4 2 5" xfId="13856" xr:uid="{00000000-0005-0000-0000-0000FFC10000}"/>
    <cellStyle name="Percentuale 44 4 3" xfId="5584" xr:uid="{00000000-0005-0000-0000-000000C20000}"/>
    <cellStyle name="Percentuale 44 4 3 2" xfId="25264" xr:uid="{00000000-0005-0000-0000-000001C20000}"/>
    <cellStyle name="Percentuale 44 4 4" xfId="25265" xr:uid="{00000000-0005-0000-0000-000002C20000}"/>
    <cellStyle name="Percentuale 44 4 5" xfId="25266" xr:uid="{00000000-0005-0000-0000-000003C20000}"/>
    <cellStyle name="Percentuale 44 4 5 2" xfId="45587" xr:uid="{00000000-0005-0000-0000-000004C20000}"/>
    <cellStyle name="Percentuale 44 4 6" xfId="25267" xr:uid="{00000000-0005-0000-0000-000005C20000}"/>
    <cellStyle name="Percentuale 44 4 7" xfId="25260" xr:uid="{00000000-0005-0000-0000-000006C20000}"/>
    <cellStyle name="Percentuale 44 4 8" xfId="3117" xr:uid="{00000000-0005-0000-0000-000007C20000}"/>
    <cellStyle name="Percentuale 44 5" xfId="1358" xr:uid="{00000000-0005-0000-0000-000008C20000}"/>
    <cellStyle name="Percentuale 44 5 2" xfId="25269" xr:uid="{00000000-0005-0000-0000-000009C20000}"/>
    <cellStyle name="Percentuale 44 5 3" xfId="25270" xr:uid="{00000000-0005-0000-0000-00000AC20000}"/>
    <cellStyle name="Percentuale 44 5 3 2" xfId="45588" xr:uid="{00000000-0005-0000-0000-00000BC20000}"/>
    <cellStyle name="Percentuale 44 5 4" xfId="25271" xr:uid="{00000000-0005-0000-0000-00000CC20000}"/>
    <cellStyle name="Percentuale 44 5 5" xfId="25268" xr:uid="{00000000-0005-0000-0000-00000DC20000}"/>
    <cellStyle name="Percentuale 44 6" xfId="3114" xr:uid="{00000000-0005-0000-0000-00000EC20000}"/>
    <cellStyle name="Percentuale 44 6 2" xfId="5949" xr:uid="{00000000-0005-0000-0000-00000FC20000}"/>
    <cellStyle name="Percentuale 44 6 3" xfId="25272" xr:uid="{00000000-0005-0000-0000-000010C20000}"/>
    <cellStyle name="Percentuale 44 7" xfId="25273" xr:uid="{00000000-0005-0000-0000-000011C20000}"/>
    <cellStyle name="Percentuale 44 7 2" xfId="45589" xr:uid="{00000000-0005-0000-0000-000012C20000}"/>
    <cellStyle name="Percentuale 44 8" xfId="25240" xr:uid="{00000000-0005-0000-0000-000013C20000}"/>
    <cellStyle name="Percentuale 45" xfId="1359" xr:uid="{00000000-0005-0000-0000-000014C20000}"/>
    <cellStyle name="Percentuale 45 2" xfId="1360" xr:uid="{00000000-0005-0000-0000-000015C20000}"/>
    <cellStyle name="Percentuale 45 2 2" xfId="3119" xr:uid="{00000000-0005-0000-0000-000016C20000}"/>
    <cellStyle name="Percentuale 45 2 2 2" xfId="9905" xr:uid="{00000000-0005-0000-0000-000017C20000}"/>
    <cellStyle name="Percentuale 45 2 2 3" xfId="25276" xr:uid="{00000000-0005-0000-0000-000018C20000}"/>
    <cellStyle name="Percentuale 45 2 3" xfId="9643" xr:uid="{00000000-0005-0000-0000-000019C20000}"/>
    <cellStyle name="Percentuale 45 2 3 2" xfId="25277" xr:uid="{00000000-0005-0000-0000-00001AC20000}"/>
    <cellStyle name="Percentuale 45 2 4" xfId="25278" xr:uid="{00000000-0005-0000-0000-00001BC20000}"/>
    <cellStyle name="Percentuale 45 2 4 2" xfId="45590" xr:uid="{00000000-0005-0000-0000-00001CC20000}"/>
    <cellStyle name="Percentuale 45 2 5" xfId="25279" xr:uid="{00000000-0005-0000-0000-00001DC20000}"/>
    <cellStyle name="Percentuale 45 2 6" xfId="25275" xr:uid="{00000000-0005-0000-0000-00001EC20000}"/>
    <cellStyle name="Percentuale 45 3" xfId="1361" xr:uid="{00000000-0005-0000-0000-00001FC20000}"/>
    <cellStyle name="Percentuale 45 3 2" xfId="1362" xr:uid="{00000000-0005-0000-0000-000020C20000}"/>
    <cellStyle name="Percentuale 45 3 2 2" xfId="4750" xr:uid="{00000000-0005-0000-0000-000021C20000}"/>
    <cellStyle name="Percentuale 45 3 2 2 2" xfId="25283" xr:uid="{00000000-0005-0000-0000-000022C20000}"/>
    <cellStyle name="Percentuale 45 3 2 2 3" xfId="25282" xr:uid="{00000000-0005-0000-0000-000023C20000}"/>
    <cellStyle name="Percentuale 45 3 2 3" xfId="3923" xr:uid="{00000000-0005-0000-0000-000024C20000}"/>
    <cellStyle name="Percentuale 45 3 2 3 2" xfId="10459" xr:uid="{00000000-0005-0000-0000-000025C20000}"/>
    <cellStyle name="Percentuale 45 3 2 3 3" xfId="25284" xr:uid="{00000000-0005-0000-0000-000026C20000}"/>
    <cellStyle name="Percentuale 45 3 2 3 4" xfId="45591" xr:uid="{00000000-0005-0000-0000-000027C20000}"/>
    <cellStyle name="Percentuale 45 3 2 4" xfId="25285" xr:uid="{00000000-0005-0000-0000-000028C20000}"/>
    <cellStyle name="Percentuale 45 3 2 5" xfId="25281" xr:uid="{00000000-0005-0000-0000-000029C20000}"/>
    <cellStyle name="Percentuale 45 3 3" xfId="3120" xr:uid="{00000000-0005-0000-0000-00002AC20000}"/>
    <cellStyle name="Percentuale 45 3 3 2" xfId="5585" xr:uid="{00000000-0005-0000-0000-00002BC20000}"/>
    <cellStyle name="Percentuale 45 3 3 2 2" xfId="25287" xr:uid="{00000000-0005-0000-0000-00002CC20000}"/>
    <cellStyle name="Percentuale 45 3 3 3" xfId="25288" xr:uid="{00000000-0005-0000-0000-00002DC20000}"/>
    <cellStyle name="Percentuale 45 3 3 4" xfId="25289" xr:uid="{00000000-0005-0000-0000-00002EC20000}"/>
    <cellStyle name="Percentuale 45 3 3 4 2" xfId="45592" xr:uid="{00000000-0005-0000-0000-00002FC20000}"/>
    <cellStyle name="Percentuale 45 3 3 5" xfId="25286" xr:uid="{00000000-0005-0000-0000-000030C20000}"/>
    <cellStyle name="Percentuale 45 3 4" xfId="3413" xr:uid="{00000000-0005-0000-0000-000031C20000}"/>
    <cellStyle name="Percentuale 45 3 4 2" xfId="10120" xr:uid="{00000000-0005-0000-0000-000032C20000}"/>
    <cellStyle name="Percentuale 45 3 4 3" xfId="25290" xr:uid="{00000000-0005-0000-0000-000033C20000}"/>
    <cellStyle name="Percentuale 45 3 5" xfId="7504" xr:uid="{00000000-0005-0000-0000-000034C20000}"/>
    <cellStyle name="Percentuale 45 3 5 2" xfId="25291" xr:uid="{00000000-0005-0000-0000-000035C20000}"/>
    <cellStyle name="Percentuale 45 3 6" xfId="25292" xr:uid="{00000000-0005-0000-0000-000036C20000}"/>
    <cellStyle name="Percentuale 45 3 6 2" xfId="45593" xr:uid="{00000000-0005-0000-0000-000037C20000}"/>
    <cellStyle name="Percentuale 45 3 7" xfId="25293" xr:uid="{00000000-0005-0000-0000-000038C20000}"/>
    <cellStyle name="Percentuale 45 3 8" xfId="25280" xr:uid="{00000000-0005-0000-0000-000039C20000}"/>
    <cellStyle name="Percentuale 45 3 9" xfId="2048" xr:uid="{00000000-0005-0000-0000-00003AC20000}"/>
    <cellStyle name="Percentuale 45 4" xfId="1363" xr:uid="{00000000-0005-0000-0000-00003BC20000}"/>
    <cellStyle name="Percentuale 45 4 2" xfId="5586" xr:uid="{00000000-0005-0000-0000-00003CC20000}"/>
    <cellStyle name="Percentuale 45 4 2 2" xfId="5587" xr:uid="{00000000-0005-0000-0000-00003DC20000}"/>
    <cellStyle name="Percentuale 45 4 2 2 2" xfId="25296" xr:uid="{00000000-0005-0000-0000-00003EC20000}"/>
    <cellStyle name="Percentuale 45 4 2 3" xfId="14248" xr:uid="{00000000-0005-0000-0000-00003FC20000}"/>
    <cellStyle name="Percentuale 45 4 2 3 2" xfId="25297" xr:uid="{00000000-0005-0000-0000-000040C20000}"/>
    <cellStyle name="Percentuale 45 4 2 4" xfId="25295" xr:uid="{00000000-0005-0000-0000-000041C20000}"/>
    <cellStyle name="Percentuale 45 4 2 5" xfId="13857" xr:uid="{00000000-0005-0000-0000-000042C20000}"/>
    <cellStyle name="Percentuale 45 4 3" xfId="5588" xr:uid="{00000000-0005-0000-0000-000043C20000}"/>
    <cellStyle name="Percentuale 45 4 3 2" xfId="25298" xr:uid="{00000000-0005-0000-0000-000044C20000}"/>
    <cellStyle name="Percentuale 45 4 4" xfId="25299" xr:uid="{00000000-0005-0000-0000-000045C20000}"/>
    <cellStyle name="Percentuale 45 4 5" xfId="25300" xr:uid="{00000000-0005-0000-0000-000046C20000}"/>
    <cellStyle name="Percentuale 45 4 5 2" xfId="45594" xr:uid="{00000000-0005-0000-0000-000047C20000}"/>
    <cellStyle name="Percentuale 45 4 6" xfId="25301" xr:uid="{00000000-0005-0000-0000-000048C20000}"/>
    <cellStyle name="Percentuale 45 4 7" xfId="25294" xr:uid="{00000000-0005-0000-0000-000049C20000}"/>
    <cellStyle name="Percentuale 45 4 8" xfId="3121" xr:uid="{00000000-0005-0000-0000-00004AC20000}"/>
    <cellStyle name="Percentuale 45 5" xfId="1364" xr:uid="{00000000-0005-0000-0000-00004BC20000}"/>
    <cellStyle name="Percentuale 45 5 2" xfId="25303" xr:uid="{00000000-0005-0000-0000-00004CC20000}"/>
    <cellStyle name="Percentuale 45 5 3" xfId="25304" xr:uid="{00000000-0005-0000-0000-00004DC20000}"/>
    <cellStyle name="Percentuale 45 5 3 2" xfId="45595" xr:uid="{00000000-0005-0000-0000-00004EC20000}"/>
    <cellStyle name="Percentuale 45 5 4" xfId="25305" xr:uid="{00000000-0005-0000-0000-00004FC20000}"/>
    <cellStyle name="Percentuale 45 5 5" xfId="25302" xr:uid="{00000000-0005-0000-0000-000050C20000}"/>
    <cellStyle name="Percentuale 45 6" xfId="3118" xr:uid="{00000000-0005-0000-0000-000051C20000}"/>
    <cellStyle name="Percentuale 45 6 2" xfId="5950" xr:uid="{00000000-0005-0000-0000-000052C20000}"/>
    <cellStyle name="Percentuale 45 6 3" xfId="25306" xr:uid="{00000000-0005-0000-0000-000053C20000}"/>
    <cellStyle name="Percentuale 45 7" xfId="25307" xr:uid="{00000000-0005-0000-0000-000054C20000}"/>
    <cellStyle name="Percentuale 45 7 2" xfId="45596" xr:uid="{00000000-0005-0000-0000-000055C20000}"/>
    <cellStyle name="Percentuale 45 8" xfId="25274" xr:uid="{00000000-0005-0000-0000-000056C20000}"/>
    <cellStyle name="Percentuale 46" xfId="1365" xr:uid="{00000000-0005-0000-0000-000057C20000}"/>
    <cellStyle name="Percentuale 46 2" xfId="1366" xr:uid="{00000000-0005-0000-0000-000058C20000}"/>
    <cellStyle name="Percentuale 46 2 2" xfId="3123" xr:uid="{00000000-0005-0000-0000-000059C20000}"/>
    <cellStyle name="Percentuale 46 2 2 2" xfId="9906" xr:uid="{00000000-0005-0000-0000-00005AC20000}"/>
    <cellStyle name="Percentuale 46 2 2 3" xfId="25310" xr:uid="{00000000-0005-0000-0000-00005BC20000}"/>
    <cellStyle name="Percentuale 46 2 3" xfId="9644" xr:uid="{00000000-0005-0000-0000-00005CC20000}"/>
    <cellStyle name="Percentuale 46 2 3 2" xfId="25311" xr:uid="{00000000-0005-0000-0000-00005DC20000}"/>
    <cellStyle name="Percentuale 46 2 4" xfId="25312" xr:uid="{00000000-0005-0000-0000-00005EC20000}"/>
    <cellStyle name="Percentuale 46 2 4 2" xfId="45597" xr:uid="{00000000-0005-0000-0000-00005FC20000}"/>
    <cellStyle name="Percentuale 46 2 5" xfId="25313" xr:uid="{00000000-0005-0000-0000-000060C20000}"/>
    <cellStyle name="Percentuale 46 2 6" xfId="25309" xr:uid="{00000000-0005-0000-0000-000061C20000}"/>
    <cellStyle name="Percentuale 46 3" xfId="1367" xr:uid="{00000000-0005-0000-0000-000062C20000}"/>
    <cellStyle name="Percentuale 46 3 2" xfId="1368" xr:uid="{00000000-0005-0000-0000-000063C20000}"/>
    <cellStyle name="Percentuale 46 3 2 2" xfId="4751" xr:uid="{00000000-0005-0000-0000-000064C20000}"/>
    <cellStyle name="Percentuale 46 3 2 2 2" xfId="25317" xr:uid="{00000000-0005-0000-0000-000065C20000}"/>
    <cellStyle name="Percentuale 46 3 2 2 3" xfId="25316" xr:uid="{00000000-0005-0000-0000-000066C20000}"/>
    <cellStyle name="Percentuale 46 3 2 3" xfId="3924" xr:uid="{00000000-0005-0000-0000-000067C20000}"/>
    <cellStyle name="Percentuale 46 3 2 3 2" xfId="10460" xr:uid="{00000000-0005-0000-0000-000068C20000}"/>
    <cellStyle name="Percentuale 46 3 2 3 3" xfId="25318" xr:uid="{00000000-0005-0000-0000-000069C20000}"/>
    <cellStyle name="Percentuale 46 3 2 3 4" xfId="45598" xr:uid="{00000000-0005-0000-0000-00006AC20000}"/>
    <cellStyle name="Percentuale 46 3 2 4" xfId="25319" xr:uid="{00000000-0005-0000-0000-00006BC20000}"/>
    <cellStyle name="Percentuale 46 3 2 5" xfId="25315" xr:uid="{00000000-0005-0000-0000-00006CC20000}"/>
    <cellStyle name="Percentuale 46 3 3" xfId="3124" xr:uid="{00000000-0005-0000-0000-00006DC20000}"/>
    <cellStyle name="Percentuale 46 3 3 2" xfId="5589" xr:uid="{00000000-0005-0000-0000-00006EC20000}"/>
    <cellStyle name="Percentuale 46 3 3 2 2" xfId="25321" xr:uid="{00000000-0005-0000-0000-00006FC20000}"/>
    <cellStyle name="Percentuale 46 3 3 3" xfId="25322" xr:uid="{00000000-0005-0000-0000-000070C20000}"/>
    <cellStyle name="Percentuale 46 3 3 4" xfId="25323" xr:uid="{00000000-0005-0000-0000-000071C20000}"/>
    <cellStyle name="Percentuale 46 3 3 4 2" xfId="45599" xr:uid="{00000000-0005-0000-0000-000072C20000}"/>
    <cellStyle name="Percentuale 46 3 3 5" xfId="25320" xr:uid="{00000000-0005-0000-0000-000073C20000}"/>
    <cellStyle name="Percentuale 46 3 4" xfId="3414" xr:uid="{00000000-0005-0000-0000-000074C20000}"/>
    <cellStyle name="Percentuale 46 3 4 2" xfId="10121" xr:uid="{00000000-0005-0000-0000-000075C20000}"/>
    <cellStyle name="Percentuale 46 3 4 3" xfId="25324" xr:uid="{00000000-0005-0000-0000-000076C20000}"/>
    <cellStyle name="Percentuale 46 3 5" xfId="7822" xr:uid="{00000000-0005-0000-0000-000077C20000}"/>
    <cellStyle name="Percentuale 46 3 5 2" xfId="25325" xr:uid="{00000000-0005-0000-0000-000078C20000}"/>
    <cellStyle name="Percentuale 46 3 6" xfId="25326" xr:uid="{00000000-0005-0000-0000-000079C20000}"/>
    <cellStyle name="Percentuale 46 3 6 2" xfId="45600" xr:uid="{00000000-0005-0000-0000-00007AC20000}"/>
    <cellStyle name="Percentuale 46 3 7" xfId="25327" xr:uid="{00000000-0005-0000-0000-00007BC20000}"/>
    <cellStyle name="Percentuale 46 3 8" xfId="25314" xr:uid="{00000000-0005-0000-0000-00007CC20000}"/>
    <cellStyle name="Percentuale 46 3 9" xfId="2049" xr:uid="{00000000-0005-0000-0000-00007DC20000}"/>
    <cellStyle name="Percentuale 46 4" xfId="1369" xr:uid="{00000000-0005-0000-0000-00007EC20000}"/>
    <cellStyle name="Percentuale 46 4 2" xfId="5590" xr:uid="{00000000-0005-0000-0000-00007FC20000}"/>
    <cellStyle name="Percentuale 46 4 2 2" xfId="5591" xr:uid="{00000000-0005-0000-0000-000080C20000}"/>
    <cellStyle name="Percentuale 46 4 2 2 2" xfId="25330" xr:uid="{00000000-0005-0000-0000-000081C20000}"/>
    <cellStyle name="Percentuale 46 4 2 3" xfId="14249" xr:uid="{00000000-0005-0000-0000-000082C20000}"/>
    <cellStyle name="Percentuale 46 4 2 3 2" xfId="25331" xr:uid="{00000000-0005-0000-0000-000083C20000}"/>
    <cellStyle name="Percentuale 46 4 2 4" xfId="25329" xr:uid="{00000000-0005-0000-0000-000084C20000}"/>
    <cellStyle name="Percentuale 46 4 2 5" xfId="13858" xr:uid="{00000000-0005-0000-0000-000085C20000}"/>
    <cellStyle name="Percentuale 46 4 3" xfId="5592" xr:uid="{00000000-0005-0000-0000-000086C20000}"/>
    <cellStyle name="Percentuale 46 4 3 2" xfId="25332" xr:uid="{00000000-0005-0000-0000-000087C20000}"/>
    <cellStyle name="Percentuale 46 4 4" xfId="25333" xr:uid="{00000000-0005-0000-0000-000088C20000}"/>
    <cellStyle name="Percentuale 46 4 5" xfId="25334" xr:uid="{00000000-0005-0000-0000-000089C20000}"/>
    <cellStyle name="Percentuale 46 4 5 2" xfId="45601" xr:uid="{00000000-0005-0000-0000-00008AC20000}"/>
    <cellStyle name="Percentuale 46 4 6" xfId="25335" xr:uid="{00000000-0005-0000-0000-00008BC20000}"/>
    <cellStyle name="Percentuale 46 4 7" xfId="25328" xr:uid="{00000000-0005-0000-0000-00008CC20000}"/>
    <cellStyle name="Percentuale 46 4 8" xfId="3125" xr:uid="{00000000-0005-0000-0000-00008DC20000}"/>
    <cellStyle name="Percentuale 46 5" xfId="1370" xr:uid="{00000000-0005-0000-0000-00008EC20000}"/>
    <cellStyle name="Percentuale 46 5 2" xfId="25337" xr:uid="{00000000-0005-0000-0000-00008FC20000}"/>
    <cellStyle name="Percentuale 46 5 3" xfId="25338" xr:uid="{00000000-0005-0000-0000-000090C20000}"/>
    <cellStyle name="Percentuale 46 5 3 2" xfId="45602" xr:uid="{00000000-0005-0000-0000-000091C20000}"/>
    <cellStyle name="Percentuale 46 5 4" xfId="25339" xr:uid="{00000000-0005-0000-0000-000092C20000}"/>
    <cellStyle name="Percentuale 46 5 5" xfId="25336" xr:uid="{00000000-0005-0000-0000-000093C20000}"/>
    <cellStyle name="Percentuale 46 6" xfId="3122" xr:uid="{00000000-0005-0000-0000-000094C20000}"/>
    <cellStyle name="Percentuale 46 6 2" xfId="5951" xr:uid="{00000000-0005-0000-0000-000095C20000}"/>
    <cellStyle name="Percentuale 46 6 3" xfId="25340" xr:uid="{00000000-0005-0000-0000-000096C20000}"/>
    <cellStyle name="Percentuale 46 7" xfId="25341" xr:uid="{00000000-0005-0000-0000-000097C20000}"/>
    <cellStyle name="Percentuale 46 7 2" xfId="45603" xr:uid="{00000000-0005-0000-0000-000098C20000}"/>
    <cellStyle name="Percentuale 46 8" xfId="25308" xr:uid="{00000000-0005-0000-0000-000099C20000}"/>
    <cellStyle name="Percentuale 47" xfId="1371" xr:uid="{00000000-0005-0000-0000-00009AC20000}"/>
    <cellStyle name="Percentuale 47 2" xfId="1372" xr:uid="{00000000-0005-0000-0000-00009BC20000}"/>
    <cellStyle name="Percentuale 47 2 2" xfId="3127" xr:uid="{00000000-0005-0000-0000-00009CC20000}"/>
    <cellStyle name="Percentuale 47 2 2 2" xfId="9907" xr:uid="{00000000-0005-0000-0000-00009DC20000}"/>
    <cellStyle name="Percentuale 47 2 2 3" xfId="25344" xr:uid="{00000000-0005-0000-0000-00009EC20000}"/>
    <cellStyle name="Percentuale 47 2 3" xfId="9645" xr:uid="{00000000-0005-0000-0000-00009FC20000}"/>
    <cellStyle name="Percentuale 47 2 3 2" xfId="25345" xr:uid="{00000000-0005-0000-0000-0000A0C20000}"/>
    <cellStyle name="Percentuale 47 2 4" xfId="25346" xr:uid="{00000000-0005-0000-0000-0000A1C20000}"/>
    <cellStyle name="Percentuale 47 2 4 2" xfId="45604" xr:uid="{00000000-0005-0000-0000-0000A2C20000}"/>
    <cellStyle name="Percentuale 47 2 5" xfId="25347" xr:uid="{00000000-0005-0000-0000-0000A3C20000}"/>
    <cellStyle name="Percentuale 47 2 6" xfId="25343" xr:uid="{00000000-0005-0000-0000-0000A4C20000}"/>
    <cellStyle name="Percentuale 47 3" xfId="1373" xr:uid="{00000000-0005-0000-0000-0000A5C20000}"/>
    <cellStyle name="Percentuale 47 3 2" xfId="1374" xr:uid="{00000000-0005-0000-0000-0000A6C20000}"/>
    <cellStyle name="Percentuale 47 3 2 2" xfId="4752" xr:uid="{00000000-0005-0000-0000-0000A7C20000}"/>
    <cellStyle name="Percentuale 47 3 2 2 2" xfId="25351" xr:uid="{00000000-0005-0000-0000-0000A8C20000}"/>
    <cellStyle name="Percentuale 47 3 2 2 3" xfId="25350" xr:uid="{00000000-0005-0000-0000-0000A9C20000}"/>
    <cellStyle name="Percentuale 47 3 2 3" xfId="3925" xr:uid="{00000000-0005-0000-0000-0000AAC20000}"/>
    <cellStyle name="Percentuale 47 3 2 3 2" xfId="10461" xr:uid="{00000000-0005-0000-0000-0000ABC20000}"/>
    <cellStyle name="Percentuale 47 3 2 3 3" xfId="25352" xr:uid="{00000000-0005-0000-0000-0000ACC20000}"/>
    <cellStyle name="Percentuale 47 3 2 3 4" xfId="45605" xr:uid="{00000000-0005-0000-0000-0000ADC20000}"/>
    <cellStyle name="Percentuale 47 3 2 4" xfId="25353" xr:uid="{00000000-0005-0000-0000-0000AEC20000}"/>
    <cellStyle name="Percentuale 47 3 2 5" xfId="25349" xr:uid="{00000000-0005-0000-0000-0000AFC20000}"/>
    <cellStyle name="Percentuale 47 3 3" xfId="3128" xr:uid="{00000000-0005-0000-0000-0000B0C20000}"/>
    <cellStyle name="Percentuale 47 3 3 2" xfId="5593" xr:uid="{00000000-0005-0000-0000-0000B1C20000}"/>
    <cellStyle name="Percentuale 47 3 3 2 2" xfId="25355" xr:uid="{00000000-0005-0000-0000-0000B2C20000}"/>
    <cellStyle name="Percentuale 47 3 3 3" xfId="25356" xr:uid="{00000000-0005-0000-0000-0000B3C20000}"/>
    <cellStyle name="Percentuale 47 3 3 4" xfId="25357" xr:uid="{00000000-0005-0000-0000-0000B4C20000}"/>
    <cellStyle name="Percentuale 47 3 3 4 2" xfId="45606" xr:uid="{00000000-0005-0000-0000-0000B5C20000}"/>
    <cellStyle name="Percentuale 47 3 3 5" xfId="25354" xr:uid="{00000000-0005-0000-0000-0000B6C20000}"/>
    <cellStyle name="Percentuale 47 3 4" xfId="3415" xr:uid="{00000000-0005-0000-0000-0000B7C20000}"/>
    <cellStyle name="Percentuale 47 3 4 2" xfId="10122" xr:uid="{00000000-0005-0000-0000-0000B8C20000}"/>
    <cellStyle name="Percentuale 47 3 4 3" xfId="25358" xr:uid="{00000000-0005-0000-0000-0000B9C20000}"/>
    <cellStyle name="Percentuale 47 3 5" xfId="7467" xr:uid="{00000000-0005-0000-0000-0000BAC20000}"/>
    <cellStyle name="Percentuale 47 3 5 2" xfId="25359" xr:uid="{00000000-0005-0000-0000-0000BBC20000}"/>
    <cellStyle name="Percentuale 47 3 6" xfId="25360" xr:uid="{00000000-0005-0000-0000-0000BCC20000}"/>
    <cellStyle name="Percentuale 47 3 6 2" xfId="45607" xr:uid="{00000000-0005-0000-0000-0000BDC20000}"/>
    <cellStyle name="Percentuale 47 3 7" xfId="25361" xr:uid="{00000000-0005-0000-0000-0000BEC20000}"/>
    <cellStyle name="Percentuale 47 3 8" xfId="25348" xr:uid="{00000000-0005-0000-0000-0000BFC20000}"/>
    <cellStyle name="Percentuale 47 3 9" xfId="2050" xr:uid="{00000000-0005-0000-0000-0000C0C20000}"/>
    <cellStyle name="Percentuale 47 4" xfId="1375" xr:uid="{00000000-0005-0000-0000-0000C1C20000}"/>
    <cellStyle name="Percentuale 47 4 2" xfId="5594" xr:uid="{00000000-0005-0000-0000-0000C2C20000}"/>
    <cellStyle name="Percentuale 47 4 2 2" xfId="5595" xr:uid="{00000000-0005-0000-0000-0000C3C20000}"/>
    <cellStyle name="Percentuale 47 4 2 2 2" xfId="25364" xr:uid="{00000000-0005-0000-0000-0000C4C20000}"/>
    <cellStyle name="Percentuale 47 4 2 3" xfId="14250" xr:uid="{00000000-0005-0000-0000-0000C5C20000}"/>
    <cellStyle name="Percentuale 47 4 2 3 2" xfId="25365" xr:uid="{00000000-0005-0000-0000-0000C6C20000}"/>
    <cellStyle name="Percentuale 47 4 2 4" xfId="25363" xr:uid="{00000000-0005-0000-0000-0000C7C20000}"/>
    <cellStyle name="Percentuale 47 4 2 5" xfId="13859" xr:uid="{00000000-0005-0000-0000-0000C8C20000}"/>
    <cellStyle name="Percentuale 47 4 3" xfId="5596" xr:uid="{00000000-0005-0000-0000-0000C9C20000}"/>
    <cellStyle name="Percentuale 47 4 3 2" xfId="25366" xr:uid="{00000000-0005-0000-0000-0000CAC20000}"/>
    <cellStyle name="Percentuale 47 4 4" xfId="25367" xr:uid="{00000000-0005-0000-0000-0000CBC20000}"/>
    <cellStyle name="Percentuale 47 4 5" xfId="25368" xr:uid="{00000000-0005-0000-0000-0000CCC20000}"/>
    <cellStyle name="Percentuale 47 4 5 2" xfId="45608" xr:uid="{00000000-0005-0000-0000-0000CDC20000}"/>
    <cellStyle name="Percentuale 47 4 6" xfId="25369" xr:uid="{00000000-0005-0000-0000-0000CEC20000}"/>
    <cellStyle name="Percentuale 47 4 7" xfId="25362" xr:uid="{00000000-0005-0000-0000-0000CFC20000}"/>
    <cellStyle name="Percentuale 47 4 8" xfId="3129" xr:uid="{00000000-0005-0000-0000-0000D0C20000}"/>
    <cellStyle name="Percentuale 47 5" xfId="1376" xr:uid="{00000000-0005-0000-0000-0000D1C20000}"/>
    <cellStyle name="Percentuale 47 5 2" xfId="25371" xr:uid="{00000000-0005-0000-0000-0000D2C20000}"/>
    <cellStyle name="Percentuale 47 5 3" xfId="25372" xr:uid="{00000000-0005-0000-0000-0000D3C20000}"/>
    <cellStyle name="Percentuale 47 5 3 2" xfId="45609" xr:uid="{00000000-0005-0000-0000-0000D4C20000}"/>
    <cellStyle name="Percentuale 47 5 4" xfId="25373" xr:uid="{00000000-0005-0000-0000-0000D5C20000}"/>
    <cellStyle name="Percentuale 47 5 5" xfId="25370" xr:uid="{00000000-0005-0000-0000-0000D6C20000}"/>
    <cellStyle name="Percentuale 47 6" xfId="3126" xr:uid="{00000000-0005-0000-0000-0000D7C20000}"/>
    <cellStyle name="Percentuale 47 6 2" xfId="5952" xr:uid="{00000000-0005-0000-0000-0000D8C20000}"/>
    <cellStyle name="Percentuale 47 6 3" xfId="25374" xr:uid="{00000000-0005-0000-0000-0000D9C20000}"/>
    <cellStyle name="Percentuale 47 7" xfId="25375" xr:uid="{00000000-0005-0000-0000-0000DAC20000}"/>
    <cellStyle name="Percentuale 47 7 2" xfId="45610" xr:uid="{00000000-0005-0000-0000-0000DBC20000}"/>
    <cellStyle name="Percentuale 47 8" xfId="25342" xr:uid="{00000000-0005-0000-0000-0000DCC20000}"/>
    <cellStyle name="Percentuale 48" xfId="1377" xr:uid="{00000000-0005-0000-0000-0000DDC20000}"/>
    <cellStyle name="Percentuale 48 2" xfId="1378" xr:uid="{00000000-0005-0000-0000-0000DEC20000}"/>
    <cellStyle name="Percentuale 48 2 2" xfId="3131" xr:uid="{00000000-0005-0000-0000-0000DFC20000}"/>
    <cellStyle name="Percentuale 48 2 2 2" xfId="9908" xr:uid="{00000000-0005-0000-0000-0000E0C20000}"/>
    <cellStyle name="Percentuale 48 2 2 3" xfId="25378" xr:uid="{00000000-0005-0000-0000-0000E1C20000}"/>
    <cellStyle name="Percentuale 48 2 3" xfId="9646" xr:uid="{00000000-0005-0000-0000-0000E2C20000}"/>
    <cellStyle name="Percentuale 48 2 3 2" xfId="25379" xr:uid="{00000000-0005-0000-0000-0000E3C20000}"/>
    <cellStyle name="Percentuale 48 2 4" xfId="25380" xr:uid="{00000000-0005-0000-0000-0000E4C20000}"/>
    <cellStyle name="Percentuale 48 2 4 2" xfId="45611" xr:uid="{00000000-0005-0000-0000-0000E5C20000}"/>
    <cellStyle name="Percentuale 48 2 5" xfId="25381" xr:uid="{00000000-0005-0000-0000-0000E6C20000}"/>
    <cellStyle name="Percentuale 48 2 6" xfId="25377" xr:uid="{00000000-0005-0000-0000-0000E7C20000}"/>
    <cellStyle name="Percentuale 48 3" xfId="1379" xr:uid="{00000000-0005-0000-0000-0000E8C20000}"/>
    <cellStyle name="Percentuale 48 3 2" xfId="1380" xr:uid="{00000000-0005-0000-0000-0000E9C20000}"/>
    <cellStyle name="Percentuale 48 3 2 2" xfId="4753" xr:uid="{00000000-0005-0000-0000-0000EAC20000}"/>
    <cellStyle name="Percentuale 48 3 2 2 2" xfId="25385" xr:uid="{00000000-0005-0000-0000-0000EBC20000}"/>
    <cellStyle name="Percentuale 48 3 2 2 3" xfId="25384" xr:uid="{00000000-0005-0000-0000-0000ECC20000}"/>
    <cellStyle name="Percentuale 48 3 2 3" xfId="3926" xr:uid="{00000000-0005-0000-0000-0000EDC20000}"/>
    <cellStyle name="Percentuale 48 3 2 3 2" xfId="10462" xr:uid="{00000000-0005-0000-0000-0000EEC20000}"/>
    <cellStyle name="Percentuale 48 3 2 3 3" xfId="25386" xr:uid="{00000000-0005-0000-0000-0000EFC20000}"/>
    <cellStyle name="Percentuale 48 3 2 3 4" xfId="45612" xr:uid="{00000000-0005-0000-0000-0000F0C20000}"/>
    <cellStyle name="Percentuale 48 3 2 4" xfId="25387" xr:uid="{00000000-0005-0000-0000-0000F1C20000}"/>
    <cellStyle name="Percentuale 48 3 2 5" xfId="25383" xr:uid="{00000000-0005-0000-0000-0000F2C20000}"/>
    <cellStyle name="Percentuale 48 3 3" xfId="3132" xr:uid="{00000000-0005-0000-0000-0000F3C20000}"/>
    <cellStyle name="Percentuale 48 3 3 2" xfId="5597" xr:uid="{00000000-0005-0000-0000-0000F4C20000}"/>
    <cellStyle name="Percentuale 48 3 3 2 2" xfId="25389" xr:uid="{00000000-0005-0000-0000-0000F5C20000}"/>
    <cellStyle name="Percentuale 48 3 3 3" xfId="25390" xr:uid="{00000000-0005-0000-0000-0000F6C20000}"/>
    <cellStyle name="Percentuale 48 3 3 4" xfId="25391" xr:uid="{00000000-0005-0000-0000-0000F7C20000}"/>
    <cellStyle name="Percentuale 48 3 3 4 2" xfId="45613" xr:uid="{00000000-0005-0000-0000-0000F8C20000}"/>
    <cellStyle name="Percentuale 48 3 3 5" xfId="25388" xr:uid="{00000000-0005-0000-0000-0000F9C20000}"/>
    <cellStyle name="Percentuale 48 3 4" xfId="3416" xr:uid="{00000000-0005-0000-0000-0000FAC20000}"/>
    <cellStyle name="Percentuale 48 3 4 2" xfId="10123" xr:uid="{00000000-0005-0000-0000-0000FBC20000}"/>
    <cellStyle name="Percentuale 48 3 4 3" xfId="25392" xr:uid="{00000000-0005-0000-0000-0000FCC20000}"/>
    <cellStyle name="Percentuale 48 3 5" xfId="7805" xr:uid="{00000000-0005-0000-0000-0000FDC20000}"/>
    <cellStyle name="Percentuale 48 3 5 2" xfId="25393" xr:uid="{00000000-0005-0000-0000-0000FEC20000}"/>
    <cellStyle name="Percentuale 48 3 6" xfId="25394" xr:uid="{00000000-0005-0000-0000-0000FFC20000}"/>
    <cellStyle name="Percentuale 48 3 6 2" xfId="45614" xr:uid="{00000000-0005-0000-0000-000000C30000}"/>
    <cellStyle name="Percentuale 48 3 7" xfId="25395" xr:uid="{00000000-0005-0000-0000-000001C30000}"/>
    <cellStyle name="Percentuale 48 3 8" xfId="25382" xr:uid="{00000000-0005-0000-0000-000002C30000}"/>
    <cellStyle name="Percentuale 48 3 9" xfId="2051" xr:uid="{00000000-0005-0000-0000-000003C30000}"/>
    <cellStyle name="Percentuale 48 4" xfId="1381" xr:uid="{00000000-0005-0000-0000-000004C30000}"/>
    <cellStyle name="Percentuale 48 4 2" xfId="5598" xr:uid="{00000000-0005-0000-0000-000005C30000}"/>
    <cellStyle name="Percentuale 48 4 2 2" xfId="5599" xr:uid="{00000000-0005-0000-0000-000006C30000}"/>
    <cellStyle name="Percentuale 48 4 2 2 2" xfId="25398" xr:uid="{00000000-0005-0000-0000-000007C30000}"/>
    <cellStyle name="Percentuale 48 4 2 3" xfId="14251" xr:uid="{00000000-0005-0000-0000-000008C30000}"/>
    <cellStyle name="Percentuale 48 4 2 3 2" xfId="25399" xr:uid="{00000000-0005-0000-0000-000009C30000}"/>
    <cellStyle name="Percentuale 48 4 2 4" xfId="25397" xr:uid="{00000000-0005-0000-0000-00000AC30000}"/>
    <cellStyle name="Percentuale 48 4 2 5" xfId="13860" xr:uid="{00000000-0005-0000-0000-00000BC30000}"/>
    <cellStyle name="Percentuale 48 4 3" xfId="5600" xr:uid="{00000000-0005-0000-0000-00000CC30000}"/>
    <cellStyle name="Percentuale 48 4 3 2" xfId="25400" xr:uid="{00000000-0005-0000-0000-00000DC30000}"/>
    <cellStyle name="Percentuale 48 4 4" xfId="25401" xr:uid="{00000000-0005-0000-0000-00000EC30000}"/>
    <cellStyle name="Percentuale 48 4 5" xfId="25402" xr:uid="{00000000-0005-0000-0000-00000FC30000}"/>
    <cellStyle name="Percentuale 48 4 5 2" xfId="45615" xr:uid="{00000000-0005-0000-0000-000010C30000}"/>
    <cellStyle name="Percentuale 48 4 6" xfId="25403" xr:uid="{00000000-0005-0000-0000-000011C30000}"/>
    <cellStyle name="Percentuale 48 4 7" xfId="25396" xr:uid="{00000000-0005-0000-0000-000012C30000}"/>
    <cellStyle name="Percentuale 48 4 8" xfId="3133" xr:uid="{00000000-0005-0000-0000-000013C30000}"/>
    <cellStyle name="Percentuale 48 5" xfId="1382" xr:uid="{00000000-0005-0000-0000-000014C30000}"/>
    <cellStyle name="Percentuale 48 5 2" xfId="25405" xr:uid="{00000000-0005-0000-0000-000015C30000}"/>
    <cellStyle name="Percentuale 48 5 3" xfId="25406" xr:uid="{00000000-0005-0000-0000-000016C30000}"/>
    <cellStyle name="Percentuale 48 5 3 2" xfId="45616" xr:uid="{00000000-0005-0000-0000-000017C30000}"/>
    <cellStyle name="Percentuale 48 5 4" xfId="25407" xr:uid="{00000000-0005-0000-0000-000018C30000}"/>
    <cellStyle name="Percentuale 48 5 5" xfId="25404" xr:uid="{00000000-0005-0000-0000-000019C30000}"/>
    <cellStyle name="Percentuale 48 6" xfId="3130" xr:uid="{00000000-0005-0000-0000-00001AC30000}"/>
    <cellStyle name="Percentuale 48 6 2" xfId="5953" xr:uid="{00000000-0005-0000-0000-00001BC30000}"/>
    <cellStyle name="Percentuale 48 6 3" xfId="25408" xr:uid="{00000000-0005-0000-0000-00001CC30000}"/>
    <cellStyle name="Percentuale 48 7" xfId="25409" xr:uid="{00000000-0005-0000-0000-00001DC30000}"/>
    <cellStyle name="Percentuale 48 7 2" xfId="45617" xr:uid="{00000000-0005-0000-0000-00001EC30000}"/>
    <cellStyle name="Percentuale 48 8" xfId="25376" xr:uid="{00000000-0005-0000-0000-00001FC30000}"/>
    <cellStyle name="Percentuale 49" xfId="1383" xr:uid="{00000000-0005-0000-0000-000020C30000}"/>
    <cellStyle name="Percentuale 49 2" xfId="1384" xr:uid="{00000000-0005-0000-0000-000021C30000}"/>
    <cellStyle name="Percentuale 49 2 2" xfId="3135" xr:uid="{00000000-0005-0000-0000-000022C30000}"/>
    <cellStyle name="Percentuale 49 2 2 2" xfId="9909" xr:uid="{00000000-0005-0000-0000-000023C30000}"/>
    <cellStyle name="Percentuale 49 2 2 3" xfId="25412" xr:uid="{00000000-0005-0000-0000-000024C30000}"/>
    <cellStyle name="Percentuale 49 2 3" xfId="9647" xr:uid="{00000000-0005-0000-0000-000025C30000}"/>
    <cellStyle name="Percentuale 49 2 3 2" xfId="25413" xr:uid="{00000000-0005-0000-0000-000026C30000}"/>
    <cellStyle name="Percentuale 49 2 4" xfId="25414" xr:uid="{00000000-0005-0000-0000-000027C30000}"/>
    <cellStyle name="Percentuale 49 2 4 2" xfId="45618" xr:uid="{00000000-0005-0000-0000-000028C30000}"/>
    <cellStyle name="Percentuale 49 2 5" xfId="25415" xr:uid="{00000000-0005-0000-0000-000029C30000}"/>
    <cellStyle name="Percentuale 49 2 6" xfId="25411" xr:uid="{00000000-0005-0000-0000-00002AC30000}"/>
    <cellStyle name="Percentuale 49 3" xfId="1385" xr:uid="{00000000-0005-0000-0000-00002BC30000}"/>
    <cellStyle name="Percentuale 49 3 2" xfId="1386" xr:uid="{00000000-0005-0000-0000-00002CC30000}"/>
    <cellStyle name="Percentuale 49 3 2 2" xfId="4754" xr:uid="{00000000-0005-0000-0000-00002DC30000}"/>
    <cellStyle name="Percentuale 49 3 2 2 2" xfId="25419" xr:uid="{00000000-0005-0000-0000-00002EC30000}"/>
    <cellStyle name="Percentuale 49 3 2 2 3" xfId="25418" xr:uid="{00000000-0005-0000-0000-00002FC30000}"/>
    <cellStyle name="Percentuale 49 3 2 3" xfId="3927" xr:uid="{00000000-0005-0000-0000-000030C30000}"/>
    <cellStyle name="Percentuale 49 3 2 3 2" xfId="10463" xr:uid="{00000000-0005-0000-0000-000031C30000}"/>
    <cellStyle name="Percentuale 49 3 2 3 3" xfId="25420" xr:uid="{00000000-0005-0000-0000-000032C30000}"/>
    <cellStyle name="Percentuale 49 3 2 3 4" xfId="45619" xr:uid="{00000000-0005-0000-0000-000033C30000}"/>
    <cellStyle name="Percentuale 49 3 2 4" xfId="25421" xr:uid="{00000000-0005-0000-0000-000034C30000}"/>
    <cellStyle name="Percentuale 49 3 2 5" xfId="25417" xr:uid="{00000000-0005-0000-0000-000035C30000}"/>
    <cellStyle name="Percentuale 49 3 3" xfId="3136" xr:uid="{00000000-0005-0000-0000-000036C30000}"/>
    <cellStyle name="Percentuale 49 3 3 2" xfId="5601" xr:uid="{00000000-0005-0000-0000-000037C30000}"/>
    <cellStyle name="Percentuale 49 3 3 2 2" xfId="25423" xr:uid="{00000000-0005-0000-0000-000038C30000}"/>
    <cellStyle name="Percentuale 49 3 3 3" xfId="25424" xr:uid="{00000000-0005-0000-0000-000039C30000}"/>
    <cellStyle name="Percentuale 49 3 3 4" xfId="25425" xr:uid="{00000000-0005-0000-0000-00003AC30000}"/>
    <cellStyle name="Percentuale 49 3 3 4 2" xfId="45620" xr:uid="{00000000-0005-0000-0000-00003BC30000}"/>
    <cellStyle name="Percentuale 49 3 3 5" xfId="25422" xr:uid="{00000000-0005-0000-0000-00003CC30000}"/>
    <cellStyle name="Percentuale 49 3 4" xfId="3417" xr:uid="{00000000-0005-0000-0000-00003DC30000}"/>
    <cellStyle name="Percentuale 49 3 4 2" xfId="10124" xr:uid="{00000000-0005-0000-0000-00003EC30000}"/>
    <cellStyle name="Percentuale 49 3 4 3" xfId="25426" xr:uid="{00000000-0005-0000-0000-00003FC30000}"/>
    <cellStyle name="Percentuale 49 3 5" xfId="8609" xr:uid="{00000000-0005-0000-0000-000040C30000}"/>
    <cellStyle name="Percentuale 49 3 5 2" xfId="25427" xr:uid="{00000000-0005-0000-0000-000041C30000}"/>
    <cellStyle name="Percentuale 49 3 6" xfId="25428" xr:uid="{00000000-0005-0000-0000-000042C30000}"/>
    <cellStyle name="Percentuale 49 3 6 2" xfId="45621" xr:uid="{00000000-0005-0000-0000-000043C30000}"/>
    <cellStyle name="Percentuale 49 3 7" xfId="25429" xr:uid="{00000000-0005-0000-0000-000044C30000}"/>
    <cellStyle name="Percentuale 49 3 8" xfId="25416" xr:uid="{00000000-0005-0000-0000-000045C30000}"/>
    <cellStyle name="Percentuale 49 3 9" xfId="2052" xr:uid="{00000000-0005-0000-0000-000046C30000}"/>
    <cellStyle name="Percentuale 49 4" xfId="1387" xr:uid="{00000000-0005-0000-0000-000047C30000}"/>
    <cellStyle name="Percentuale 49 4 2" xfId="5602" xr:uid="{00000000-0005-0000-0000-000048C30000}"/>
    <cellStyle name="Percentuale 49 4 2 2" xfId="5603" xr:uid="{00000000-0005-0000-0000-000049C30000}"/>
    <cellStyle name="Percentuale 49 4 2 2 2" xfId="25432" xr:uid="{00000000-0005-0000-0000-00004AC30000}"/>
    <cellStyle name="Percentuale 49 4 2 3" xfId="14252" xr:uid="{00000000-0005-0000-0000-00004BC30000}"/>
    <cellStyle name="Percentuale 49 4 2 3 2" xfId="25433" xr:uid="{00000000-0005-0000-0000-00004CC30000}"/>
    <cellStyle name="Percentuale 49 4 2 4" xfId="25431" xr:uid="{00000000-0005-0000-0000-00004DC30000}"/>
    <cellStyle name="Percentuale 49 4 2 5" xfId="13861" xr:uid="{00000000-0005-0000-0000-00004EC30000}"/>
    <cellStyle name="Percentuale 49 4 3" xfId="5604" xr:uid="{00000000-0005-0000-0000-00004FC30000}"/>
    <cellStyle name="Percentuale 49 4 3 2" xfId="25434" xr:uid="{00000000-0005-0000-0000-000050C30000}"/>
    <cellStyle name="Percentuale 49 4 4" xfId="25435" xr:uid="{00000000-0005-0000-0000-000051C30000}"/>
    <cellStyle name="Percentuale 49 4 5" xfId="25436" xr:uid="{00000000-0005-0000-0000-000052C30000}"/>
    <cellStyle name="Percentuale 49 4 5 2" xfId="45622" xr:uid="{00000000-0005-0000-0000-000053C30000}"/>
    <cellStyle name="Percentuale 49 4 6" xfId="25437" xr:uid="{00000000-0005-0000-0000-000054C30000}"/>
    <cellStyle name="Percentuale 49 4 7" xfId="25430" xr:uid="{00000000-0005-0000-0000-000055C30000}"/>
    <cellStyle name="Percentuale 49 4 8" xfId="3137" xr:uid="{00000000-0005-0000-0000-000056C30000}"/>
    <cellStyle name="Percentuale 49 5" xfId="1388" xr:uid="{00000000-0005-0000-0000-000057C30000}"/>
    <cellStyle name="Percentuale 49 5 2" xfId="25439" xr:uid="{00000000-0005-0000-0000-000058C30000}"/>
    <cellStyle name="Percentuale 49 5 3" xfId="25440" xr:uid="{00000000-0005-0000-0000-000059C30000}"/>
    <cellStyle name="Percentuale 49 5 3 2" xfId="45623" xr:uid="{00000000-0005-0000-0000-00005AC30000}"/>
    <cellStyle name="Percentuale 49 5 4" xfId="25441" xr:uid="{00000000-0005-0000-0000-00005BC30000}"/>
    <cellStyle name="Percentuale 49 5 5" xfId="25438" xr:uid="{00000000-0005-0000-0000-00005CC30000}"/>
    <cellStyle name="Percentuale 49 6" xfId="3134" xr:uid="{00000000-0005-0000-0000-00005DC30000}"/>
    <cellStyle name="Percentuale 49 6 2" xfId="5954" xr:uid="{00000000-0005-0000-0000-00005EC30000}"/>
    <cellStyle name="Percentuale 49 6 3" xfId="25442" xr:uid="{00000000-0005-0000-0000-00005FC30000}"/>
    <cellStyle name="Percentuale 49 7" xfId="25443" xr:uid="{00000000-0005-0000-0000-000060C30000}"/>
    <cellStyle name="Percentuale 49 7 2" xfId="45624" xr:uid="{00000000-0005-0000-0000-000061C30000}"/>
    <cellStyle name="Percentuale 49 8" xfId="25410" xr:uid="{00000000-0005-0000-0000-000062C30000}"/>
    <cellStyle name="Percentuale 5" xfId="1389" xr:uid="{00000000-0005-0000-0000-000063C30000}"/>
    <cellStyle name="Percentuale 5 2" xfId="1390" xr:uid="{00000000-0005-0000-0000-000064C30000}"/>
    <cellStyle name="Percentuale 5 2 2" xfId="3139" xr:uid="{00000000-0005-0000-0000-000065C30000}"/>
    <cellStyle name="Percentuale 5 2 2 2" xfId="9910" xr:uid="{00000000-0005-0000-0000-000066C30000}"/>
    <cellStyle name="Percentuale 5 2 2 3" xfId="25446" xr:uid="{00000000-0005-0000-0000-000067C30000}"/>
    <cellStyle name="Percentuale 5 2 3" xfId="9648" xr:uid="{00000000-0005-0000-0000-000068C30000}"/>
    <cellStyle name="Percentuale 5 2 3 2" xfId="25447" xr:uid="{00000000-0005-0000-0000-000069C30000}"/>
    <cellStyle name="Percentuale 5 2 4" xfId="25448" xr:uid="{00000000-0005-0000-0000-00006AC30000}"/>
    <cellStyle name="Percentuale 5 2 4 2" xfId="45625" xr:uid="{00000000-0005-0000-0000-00006BC30000}"/>
    <cellStyle name="Percentuale 5 2 5" xfId="25449" xr:uid="{00000000-0005-0000-0000-00006CC30000}"/>
    <cellStyle name="Percentuale 5 2 6" xfId="25445" xr:uid="{00000000-0005-0000-0000-00006DC30000}"/>
    <cellStyle name="Percentuale 5 3" xfId="1391" xr:uid="{00000000-0005-0000-0000-00006EC30000}"/>
    <cellStyle name="Percentuale 5 3 2" xfId="1392" xr:uid="{00000000-0005-0000-0000-00006FC30000}"/>
    <cellStyle name="Percentuale 5 3 2 2" xfId="4755" xr:uid="{00000000-0005-0000-0000-000070C30000}"/>
    <cellStyle name="Percentuale 5 3 2 2 2" xfId="25453" xr:uid="{00000000-0005-0000-0000-000071C30000}"/>
    <cellStyle name="Percentuale 5 3 2 2 3" xfId="25452" xr:uid="{00000000-0005-0000-0000-000072C30000}"/>
    <cellStyle name="Percentuale 5 3 2 3" xfId="3928" xr:uid="{00000000-0005-0000-0000-000073C30000}"/>
    <cellStyle name="Percentuale 5 3 2 3 2" xfId="10464" xr:uid="{00000000-0005-0000-0000-000074C30000}"/>
    <cellStyle name="Percentuale 5 3 2 3 3" xfId="25454" xr:uid="{00000000-0005-0000-0000-000075C30000}"/>
    <cellStyle name="Percentuale 5 3 2 3 4" xfId="45626" xr:uid="{00000000-0005-0000-0000-000076C30000}"/>
    <cellStyle name="Percentuale 5 3 2 4" xfId="25455" xr:uid="{00000000-0005-0000-0000-000077C30000}"/>
    <cellStyle name="Percentuale 5 3 2 5" xfId="25451" xr:uid="{00000000-0005-0000-0000-000078C30000}"/>
    <cellStyle name="Percentuale 5 3 3" xfId="3140" xr:uid="{00000000-0005-0000-0000-000079C30000}"/>
    <cellStyle name="Percentuale 5 3 3 2" xfId="5605" xr:uid="{00000000-0005-0000-0000-00007AC30000}"/>
    <cellStyle name="Percentuale 5 3 3 2 2" xfId="25457" xr:uid="{00000000-0005-0000-0000-00007BC30000}"/>
    <cellStyle name="Percentuale 5 3 3 3" xfId="25458" xr:uid="{00000000-0005-0000-0000-00007CC30000}"/>
    <cellStyle name="Percentuale 5 3 3 4" xfId="25459" xr:uid="{00000000-0005-0000-0000-00007DC30000}"/>
    <cellStyle name="Percentuale 5 3 3 4 2" xfId="45627" xr:uid="{00000000-0005-0000-0000-00007EC30000}"/>
    <cellStyle name="Percentuale 5 3 3 5" xfId="25456" xr:uid="{00000000-0005-0000-0000-00007FC30000}"/>
    <cellStyle name="Percentuale 5 3 4" xfId="3418" xr:uid="{00000000-0005-0000-0000-000080C30000}"/>
    <cellStyle name="Percentuale 5 3 4 2" xfId="10125" xr:uid="{00000000-0005-0000-0000-000081C30000}"/>
    <cellStyle name="Percentuale 5 3 4 3" xfId="25460" xr:uid="{00000000-0005-0000-0000-000082C30000}"/>
    <cellStyle name="Percentuale 5 3 5" xfId="7722" xr:uid="{00000000-0005-0000-0000-000083C30000}"/>
    <cellStyle name="Percentuale 5 3 5 2" xfId="25461" xr:uid="{00000000-0005-0000-0000-000084C30000}"/>
    <cellStyle name="Percentuale 5 3 6" xfId="25462" xr:uid="{00000000-0005-0000-0000-000085C30000}"/>
    <cellStyle name="Percentuale 5 3 6 2" xfId="45628" xr:uid="{00000000-0005-0000-0000-000086C30000}"/>
    <cellStyle name="Percentuale 5 3 7" xfId="25463" xr:uid="{00000000-0005-0000-0000-000087C30000}"/>
    <cellStyle name="Percentuale 5 3 8" xfId="25450" xr:uid="{00000000-0005-0000-0000-000088C30000}"/>
    <cellStyle name="Percentuale 5 3 9" xfId="2053" xr:uid="{00000000-0005-0000-0000-000089C30000}"/>
    <cellStyle name="Percentuale 5 4" xfId="1393" xr:uid="{00000000-0005-0000-0000-00008AC30000}"/>
    <cellStyle name="Percentuale 5 4 2" xfId="5606" xr:uid="{00000000-0005-0000-0000-00008BC30000}"/>
    <cellStyle name="Percentuale 5 4 2 2" xfId="5607" xr:uid="{00000000-0005-0000-0000-00008CC30000}"/>
    <cellStyle name="Percentuale 5 4 2 2 2" xfId="25466" xr:uid="{00000000-0005-0000-0000-00008DC30000}"/>
    <cellStyle name="Percentuale 5 4 2 3" xfId="14253" xr:uid="{00000000-0005-0000-0000-00008EC30000}"/>
    <cellStyle name="Percentuale 5 4 2 3 2" xfId="25467" xr:uid="{00000000-0005-0000-0000-00008FC30000}"/>
    <cellStyle name="Percentuale 5 4 2 4" xfId="25465" xr:uid="{00000000-0005-0000-0000-000090C30000}"/>
    <cellStyle name="Percentuale 5 4 2 5" xfId="13862" xr:uid="{00000000-0005-0000-0000-000091C30000}"/>
    <cellStyle name="Percentuale 5 4 3" xfId="5608" xr:uid="{00000000-0005-0000-0000-000092C30000}"/>
    <cellStyle name="Percentuale 5 4 3 2" xfId="25468" xr:uid="{00000000-0005-0000-0000-000093C30000}"/>
    <cellStyle name="Percentuale 5 4 4" xfId="25469" xr:uid="{00000000-0005-0000-0000-000094C30000}"/>
    <cellStyle name="Percentuale 5 4 5" xfId="25470" xr:uid="{00000000-0005-0000-0000-000095C30000}"/>
    <cellStyle name="Percentuale 5 4 5 2" xfId="45629" xr:uid="{00000000-0005-0000-0000-000096C30000}"/>
    <cellStyle name="Percentuale 5 4 6" xfId="25471" xr:uid="{00000000-0005-0000-0000-000097C30000}"/>
    <cellStyle name="Percentuale 5 4 7" xfId="25464" xr:uid="{00000000-0005-0000-0000-000098C30000}"/>
    <cellStyle name="Percentuale 5 4 8" xfId="3141" xr:uid="{00000000-0005-0000-0000-000099C30000}"/>
    <cellStyle name="Percentuale 5 5" xfId="1394" xr:uid="{00000000-0005-0000-0000-00009AC30000}"/>
    <cellStyle name="Percentuale 5 5 2" xfId="25473" xr:uid="{00000000-0005-0000-0000-00009BC30000}"/>
    <cellStyle name="Percentuale 5 5 3" xfId="25474" xr:uid="{00000000-0005-0000-0000-00009CC30000}"/>
    <cellStyle name="Percentuale 5 5 3 2" xfId="45630" xr:uid="{00000000-0005-0000-0000-00009DC30000}"/>
    <cellStyle name="Percentuale 5 5 4" xfId="25475" xr:uid="{00000000-0005-0000-0000-00009EC30000}"/>
    <cellStyle name="Percentuale 5 5 5" xfId="25472" xr:uid="{00000000-0005-0000-0000-00009FC30000}"/>
    <cellStyle name="Percentuale 5 6" xfId="3138" xr:uid="{00000000-0005-0000-0000-0000A0C30000}"/>
    <cellStyle name="Percentuale 5 6 2" xfId="5955" xr:uid="{00000000-0005-0000-0000-0000A1C30000}"/>
    <cellStyle name="Percentuale 5 6 3" xfId="25476" xr:uid="{00000000-0005-0000-0000-0000A2C30000}"/>
    <cellStyle name="Percentuale 5 7" xfId="25477" xr:uid="{00000000-0005-0000-0000-0000A3C30000}"/>
    <cellStyle name="Percentuale 5 7 2" xfId="45631" xr:uid="{00000000-0005-0000-0000-0000A4C30000}"/>
    <cellStyle name="Percentuale 5 8" xfId="25444" xr:uid="{00000000-0005-0000-0000-0000A5C30000}"/>
    <cellStyle name="Percentuale 50" xfId="1395" xr:uid="{00000000-0005-0000-0000-0000A6C30000}"/>
    <cellStyle name="Percentuale 50 2" xfId="1396" xr:uid="{00000000-0005-0000-0000-0000A7C30000}"/>
    <cellStyle name="Percentuale 50 2 2" xfId="3143" xr:uid="{00000000-0005-0000-0000-0000A8C30000}"/>
    <cellStyle name="Percentuale 50 2 2 2" xfId="9911" xr:uid="{00000000-0005-0000-0000-0000A9C30000}"/>
    <cellStyle name="Percentuale 50 2 2 3" xfId="25480" xr:uid="{00000000-0005-0000-0000-0000AAC30000}"/>
    <cellStyle name="Percentuale 50 2 3" xfId="9649" xr:uid="{00000000-0005-0000-0000-0000ABC30000}"/>
    <cellStyle name="Percentuale 50 2 3 2" xfId="25481" xr:uid="{00000000-0005-0000-0000-0000ACC30000}"/>
    <cellStyle name="Percentuale 50 2 4" xfId="25482" xr:uid="{00000000-0005-0000-0000-0000ADC30000}"/>
    <cellStyle name="Percentuale 50 2 4 2" xfId="45632" xr:uid="{00000000-0005-0000-0000-0000AEC30000}"/>
    <cellStyle name="Percentuale 50 2 5" xfId="25483" xr:uid="{00000000-0005-0000-0000-0000AFC30000}"/>
    <cellStyle name="Percentuale 50 2 6" xfId="25479" xr:uid="{00000000-0005-0000-0000-0000B0C30000}"/>
    <cellStyle name="Percentuale 50 3" xfId="1397" xr:uid="{00000000-0005-0000-0000-0000B1C30000}"/>
    <cellStyle name="Percentuale 50 3 2" xfId="1398" xr:uid="{00000000-0005-0000-0000-0000B2C30000}"/>
    <cellStyle name="Percentuale 50 3 2 2" xfId="4756" xr:uid="{00000000-0005-0000-0000-0000B3C30000}"/>
    <cellStyle name="Percentuale 50 3 2 2 2" xfId="25487" xr:uid="{00000000-0005-0000-0000-0000B4C30000}"/>
    <cellStyle name="Percentuale 50 3 2 2 3" xfId="25486" xr:uid="{00000000-0005-0000-0000-0000B5C30000}"/>
    <cellStyle name="Percentuale 50 3 2 3" xfId="3929" xr:uid="{00000000-0005-0000-0000-0000B6C30000}"/>
    <cellStyle name="Percentuale 50 3 2 3 2" xfId="10465" xr:uid="{00000000-0005-0000-0000-0000B7C30000}"/>
    <cellStyle name="Percentuale 50 3 2 3 3" xfId="25488" xr:uid="{00000000-0005-0000-0000-0000B8C30000}"/>
    <cellStyle name="Percentuale 50 3 2 3 4" xfId="45633" xr:uid="{00000000-0005-0000-0000-0000B9C30000}"/>
    <cellStyle name="Percentuale 50 3 2 4" xfId="25489" xr:uid="{00000000-0005-0000-0000-0000BAC30000}"/>
    <cellStyle name="Percentuale 50 3 2 5" xfId="25485" xr:uid="{00000000-0005-0000-0000-0000BBC30000}"/>
    <cellStyle name="Percentuale 50 3 3" xfId="3144" xr:uid="{00000000-0005-0000-0000-0000BCC30000}"/>
    <cellStyle name="Percentuale 50 3 3 2" xfId="5609" xr:uid="{00000000-0005-0000-0000-0000BDC30000}"/>
    <cellStyle name="Percentuale 50 3 3 2 2" xfId="25491" xr:uid="{00000000-0005-0000-0000-0000BEC30000}"/>
    <cellStyle name="Percentuale 50 3 3 3" xfId="25492" xr:uid="{00000000-0005-0000-0000-0000BFC30000}"/>
    <cellStyle name="Percentuale 50 3 3 4" xfId="25493" xr:uid="{00000000-0005-0000-0000-0000C0C30000}"/>
    <cellStyle name="Percentuale 50 3 3 4 2" xfId="45634" xr:uid="{00000000-0005-0000-0000-0000C1C30000}"/>
    <cellStyle name="Percentuale 50 3 3 5" xfId="25490" xr:uid="{00000000-0005-0000-0000-0000C2C30000}"/>
    <cellStyle name="Percentuale 50 3 4" xfId="3419" xr:uid="{00000000-0005-0000-0000-0000C3C30000}"/>
    <cellStyle name="Percentuale 50 3 4 2" xfId="10126" xr:uid="{00000000-0005-0000-0000-0000C4C30000}"/>
    <cellStyle name="Percentuale 50 3 4 3" xfId="25494" xr:uid="{00000000-0005-0000-0000-0000C5C30000}"/>
    <cellStyle name="Percentuale 50 3 5" xfId="8568" xr:uid="{00000000-0005-0000-0000-0000C6C30000}"/>
    <cellStyle name="Percentuale 50 3 5 2" xfId="25495" xr:uid="{00000000-0005-0000-0000-0000C7C30000}"/>
    <cellStyle name="Percentuale 50 3 6" xfId="25496" xr:uid="{00000000-0005-0000-0000-0000C8C30000}"/>
    <cellStyle name="Percentuale 50 3 6 2" xfId="45635" xr:uid="{00000000-0005-0000-0000-0000C9C30000}"/>
    <cellStyle name="Percentuale 50 3 7" xfId="25497" xr:uid="{00000000-0005-0000-0000-0000CAC30000}"/>
    <cellStyle name="Percentuale 50 3 8" xfId="25484" xr:uid="{00000000-0005-0000-0000-0000CBC30000}"/>
    <cellStyle name="Percentuale 50 3 9" xfId="2054" xr:uid="{00000000-0005-0000-0000-0000CCC30000}"/>
    <cellStyle name="Percentuale 50 4" xfId="1399" xr:uid="{00000000-0005-0000-0000-0000CDC30000}"/>
    <cellStyle name="Percentuale 50 4 2" xfId="5610" xr:uid="{00000000-0005-0000-0000-0000CEC30000}"/>
    <cellStyle name="Percentuale 50 4 2 2" xfId="5611" xr:uid="{00000000-0005-0000-0000-0000CFC30000}"/>
    <cellStyle name="Percentuale 50 4 2 2 2" xfId="25500" xr:uid="{00000000-0005-0000-0000-0000D0C30000}"/>
    <cellStyle name="Percentuale 50 4 2 3" xfId="14254" xr:uid="{00000000-0005-0000-0000-0000D1C30000}"/>
    <cellStyle name="Percentuale 50 4 2 3 2" xfId="25501" xr:uid="{00000000-0005-0000-0000-0000D2C30000}"/>
    <cellStyle name="Percentuale 50 4 2 4" xfId="25499" xr:uid="{00000000-0005-0000-0000-0000D3C30000}"/>
    <cellStyle name="Percentuale 50 4 2 5" xfId="13863" xr:uid="{00000000-0005-0000-0000-0000D4C30000}"/>
    <cellStyle name="Percentuale 50 4 3" xfId="5612" xr:uid="{00000000-0005-0000-0000-0000D5C30000}"/>
    <cellStyle name="Percentuale 50 4 3 2" xfId="25502" xr:uid="{00000000-0005-0000-0000-0000D6C30000}"/>
    <cellStyle name="Percentuale 50 4 4" xfId="25503" xr:uid="{00000000-0005-0000-0000-0000D7C30000}"/>
    <cellStyle name="Percentuale 50 4 5" xfId="25504" xr:uid="{00000000-0005-0000-0000-0000D8C30000}"/>
    <cellStyle name="Percentuale 50 4 5 2" xfId="45636" xr:uid="{00000000-0005-0000-0000-0000D9C30000}"/>
    <cellStyle name="Percentuale 50 4 6" xfId="25505" xr:uid="{00000000-0005-0000-0000-0000DAC30000}"/>
    <cellStyle name="Percentuale 50 4 7" xfId="25498" xr:uid="{00000000-0005-0000-0000-0000DBC30000}"/>
    <cellStyle name="Percentuale 50 4 8" xfId="3145" xr:uid="{00000000-0005-0000-0000-0000DCC30000}"/>
    <cellStyle name="Percentuale 50 5" xfId="1400" xr:uid="{00000000-0005-0000-0000-0000DDC30000}"/>
    <cellStyle name="Percentuale 50 5 2" xfId="25507" xr:uid="{00000000-0005-0000-0000-0000DEC30000}"/>
    <cellStyle name="Percentuale 50 5 3" xfId="25508" xr:uid="{00000000-0005-0000-0000-0000DFC30000}"/>
    <cellStyle name="Percentuale 50 5 3 2" xfId="45637" xr:uid="{00000000-0005-0000-0000-0000E0C30000}"/>
    <cellStyle name="Percentuale 50 5 4" xfId="25509" xr:uid="{00000000-0005-0000-0000-0000E1C30000}"/>
    <cellStyle name="Percentuale 50 5 5" xfId="25506" xr:uid="{00000000-0005-0000-0000-0000E2C30000}"/>
    <cellStyle name="Percentuale 50 6" xfId="3142" xr:uid="{00000000-0005-0000-0000-0000E3C30000}"/>
    <cellStyle name="Percentuale 50 6 2" xfId="5956" xr:uid="{00000000-0005-0000-0000-0000E4C30000}"/>
    <cellStyle name="Percentuale 50 6 3" xfId="25510" xr:uid="{00000000-0005-0000-0000-0000E5C30000}"/>
    <cellStyle name="Percentuale 50 7" xfId="25511" xr:uid="{00000000-0005-0000-0000-0000E6C30000}"/>
    <cellStyle name="Percentuale 50 7 2" xfId="45638" xr:uid="{00000000-0005-0000-0000-0000E7C30000}"/>
    <cellStyle name="Percentuale 50 8" xfId="25478" xr:uid="{00000000-0005-0000-0000-0000E8C30000}"/>
    <cellStyle name="Percentuale 51" xfId="1401" xr:uid="{00000000-0005-0000-0000-0000E9C30000}"/>
    <cellStyle name="Percentuale 51 2" xfId="1402" xr:uid="{00000000-0005-0000-0000-0000EAC30000}"/>
    <cellStyle name="Percentuale 51 2 2" xfId="3147" xr:uid="{00000000-0005-0000-0000-0000EBC30000}"/>
    <cellStyle name="Percentuale 51 2 2 2" xfId="9912" xr:uid="{00000000-0005-0000-0000-0000ECC30000}"/>
    <cellStyle name="Percentuale 51 2 2 3" xfId="25514" xr:uid="{00000000-0005-0000-0000-0000EDC30000}"/>
    <cellStyle name="Percentuale 51 2 3" xfId="9650" xr:uid="{00000000-0005-0000-0000-0000EEC30000}"/>
    <cellStyle name="Percentuale 51 2 3 2" xfId="25515" xr:uid="{00000000-0005-0000-0000-0000EFC30000}"/>
    <cellStyle name="Percentuale 51 2 4" xfId="25516" xr:uid="{00000000-0005-0000-0000-0000F0C30000}"/>
    <cellStyle name="Percentuale 51 2 4 2" xfId="45639" xr:uid="{00000000-0005-0000-0000-0000F1C30000}"/>
    <cellStyle name="Percentuale 51 2 5" xfId="25517" xr:uid="{00000000-0005-0000-0000-0000F2C30000}"/>
    <cellStyle name="Percentuale 51 2 6" xfId="25513" xr:uid="{00000000-0005-0000-0000-0000F3C30000}"/>
    <cellStyle name="Percentuale 51 3" xfId="1403" xr:uid="{00000000-0005-0000-0000-0000F4C30000}"/>
    <cellStyle name="Percentuale 51 3 2" xfId="1404" xr:uid="{00000000-0005-0000-0000-0000F5C30000}"/>
    <cellStyle name="Percentuale 51 3 2 2" xfId="4757" xr:uid="{00000000-0005-0000-0000-0000F6C30000}"/>
    <cellStyle name="Percentuale 51 3 2 2 2" xfId="25521" xr:uid="{00000000-0005-0000-0000-0000F7C30000}"/>
    <cellStyle name="Percentuale 51 3 2 2 3" xfId="25520" xr:uid="{00000000-0005-0000-0000-0000F8C30000}"/>
    <cellStyle name="Percentuale 51 3 2 3" xfId="3930" xr:uid="{00000000-0005-0000-0000-0000F9C30000}"/>
    <cellStyle name="Percentuale 51 3 2 3 2" xfId="10466" xr:uid="{00000000-0005-0000-0000-0000FAC30000}"/>
    <cellStyle name="Percentuale 51 3 2 3 3" xfId="25522" xr:uid="{00000000-0005-0000-0000-0000FBC30000}"/>
    <cellStyle name="Percentuale 51 3 2 3 4" xfId="45640" xr:uid="{00000000-0005-0000-0000-0000FCC30000}"/>
    <cellStyle name="Percentuale 51 3 2 4" xfId="25523" xr:uid="{00000000-0005-0000-0000-0000FDC30000}"/>
    <cellStyle name="Percentuale 51 3 2 5" xfId="25519" xr:uid="{00000000-0005-0000-0000-0000FEC30000}"/>
    <cellStyle name="Percentuale 51 3 3" xfId="3148" xr:uid="{00000000-0005-0000-0000-0000FFC30000}"/>
    <cellStyle name="Percentuale 51 3 3 2" xfId="5613" xr:uid="{00000000-0005-0000-0000-000000C40000}"/>
    <cellStyle name="Percentuale 51 3 3 2 2" xfId="25525" xr:uid="{00000000-0005-0000-0000-000001C40000}"/>
    <cellStyle name="Percentuale 51 3 3 3" xfId="25526" xr:uid="{00000000-0005-0000-0000-000002C40000}"/>
    <cellStyle name="Percentuale 51 3 3 4" xfId="25527" xr:uid="{00000000-0005-0000-0000-000003C40000}"/>
    <cellStyle name="Percentuale 51 3 3 4 2" xfId="45641" xr:uid="{00000000-0005-0000-0000-000004C40000}"/>
    <cellStyle name="Percentuale 51 3 3 5" xfId="25524" xr:uid="{00000000-0005-0000-0000-000005C40000}"/>
    <cellStyle name="Percentuale 51 3 4" xfId="3420" xr:uid="{00000000-0005-0000-0000-000006C40000}"/>
    <cellStyle name="Percentuale 51 3 4 2" xfId="10127" xr:uid="{00000000-0005-0000-0000-000007C40000}"/>
    <cellStyle name="Percentuale 51 3 4 3" xfId="25528" xr:uid="{00000000-0005-0000-0000-000008C40000}"/>
    <cellStyle name="Percentuale 51 3 5" xfId="7503" xr:uid="{00000000-0005-0000-0000-000009C40000}"/>
    <cellStyle name="Percentuale 51 3 5 2" xfId="25529" xr:uid="{00000000-0005-0000-0000-00000AC40000}"/>
    <cellStyle name="Percentuale 51 3 6" xfId="25530" xr:uid="{00000000-0005-0000-0000-00000BC40000}"/>
    <cellStyle name="Percentuale 51 3 6 2" xfId="45642" xr:uid="{00000000-0005-0000-0000-00000CC40000}"/>
    <cellStyle name="Percentuale 51 3 7" xfId="25531" xr:uid="{00000000-0005-0000-0000-00000DC40000}"/>
    <cellStyle name="Percentuale 51 3 8" xfId="25518" xr:uid="{00000000-0005-0000-0000-00000EC40000}"/>
    <cellStyle name="Percentuale 51 3 9" xfId="2055" xr:uid="{00000000-0005-0000-0000-00000FC40000}"/>
    <cellStyle name="Percentuale 51 4" xfId="1405" xr:uid="{00000000-0005-0000-0000-000010C40000}"/>
    <cellStyle name="Percentuale 51 4 2" xfId="5614" xr:uid="{00000000-0005-0000-0000-000011C40000}"/>
    <cellStyle name="Percentuale 51 4 2 2" xfId="5615" xr:uid="{00000000-0005-0000-0000-000012C40000}"/>
    <cellStyle name="Percentuale 51 4 2 2 2" xfId="25534" xr:uid="{00000000-0005-0000-0000-000013C40000}"/>
    <cellStyle name="Percentuale 51 4 2 3" xfId="14255" xr:uid="{00000000-0005-0000-0000-000014C40000}"/>
    <cellStyle name="Percentuale 51 4 2 3 2" xfId="25535" xr:uid="{00000000-0005-0000-0000-000015C40000}"/>
    <cellStyle name="Percentuale 51 4 2 4" xfId="25533" xr:uid="{00000000-0005-0000-0000-000016C40000}"/>
    <cellStyle name="Percentuale 51 4 2 5" xfId="13864" xr:uid="{00000000-0005-0000-0000-000017C40000}"/>
    <cellStyle name="Percentuale 51 4 3" xfId="5616" xr:uid="{00000000-0005-0000-0000-000018C40000}"/>
    <cellStyle name="Percentuale 51 4 3 2" xfId="25536" xr:uid="{00000000-0005-0000-0000-000019C40000}"/>
    <cellStyle name="Percentuale 51 4 4" xfId="25537" xr:uid="{00000000-0005-0000-0000-00001AC40000}"/>
    <cellStyle name="Percentuale 51 4 5" xfId="25538" xr:uid="{00000000-0005-0000-0000-00001BC40000}"/>
    <cellStyle name="Percentuale 51 4 5 2" xfId="45643" xr:uid="{00000000-0005-0000-0000-00001CC40000}"/>
    <cellStyle name="Percentuale 51 4 6" xfId="25539" xr:uid="{00000000-0005-0000-0000-00001DC40000}"/>
    <cellStyle name="Percentuale 51 4 7" xfId="25532" xr:uid="{00000000-0005-0000-0000-00001EC40000}"/>
    <cellStyle name="Percentuale 51 4 8" xfId="3149" xr:uid="{00000000-0005-0000-0000-00001FC40000}"/>
    <cellStyle name="Percentuale 51 5" xfId="1406" xr:uid="{00000000-0005-0000-0000-000020C40000}"/>
    <cellStyle name="Percentuale 51 5 2" xfId="25541" xr:uid="{00000000-0005-0000-0000-000021C40000}"/>
    <cellStyle name="Percentuale 51 5 3" xfId="25542" xr:uid="{00000000-0005-0000-0000-000022C40000}"/>
    <cellStyle name="Percentuale 51 5 3 2" xfId="45644" xr:uid="{00000000-0005-0000-0000-000023C40000}"/>
    <cellStyle name="Percentuale 51 5 4" xfId="25543" xr:uid="{00000000-0005-0000-0000-000024C40000}"/>
    <cellStyle name="Percentuale 51 5 5" xfId="25540" xr:uid="{00000000-0005-0000-0000-000025C40000}"/>
    <cellStyle name="Percentuale 51 6" xfId="3146" xr:uid="{00000000-0005-0000-0000-000026C40000}"/>
    <cellStyle name="Percentuale 51 6 2" xfId="5957" xr:uid="{00000000-0005-0000-0000-000027C40000}"/>
    <cellStyle name="Percentuale 51 6 3" xfId="25544" xr:uid="{00000000-0005-0000-0000-000028C40000}"/>
    <cellStyle name="Percentuale 51 7" xfId="25545" xr:uid="{00000000-0005-0000-0000-000029C40000}"/>
    <cellStyle name="Percentuale 51 7 2" xfId="45645" xr:uid="{00000000-0005-0000-0000-00002AC40000}"/>
    <cellStyle name="Percentuale 51 8" xfId="25512" xr:uid="{00000000-0005-0000-0000-00002BC40000}"/>
    <cellStyle name="Percentuale 52" xfId="1407" xr:uid="{00000000-0005-0000-0000-00002CC40000}"/>
    <cellStyle name="Percentuale 52 2" xfId="1408" xr:uid="{00000000-0005-0000-0000-00002DC40000}"/>
    <cellStyle name="Percentuale 52 2 2" xfId="3151" xr:uid="{00000000-0005-0000-0000-00002EC40000}"/>
    <cellStyle name="Percentuale 52 2 2 2" xfId="9913" xr:uid="{00000000-0005-0000-0000-00002FC40000}"/>
    <cellStyle name="Percentuale 52 2 2 3" xfId="25548" xr:uid="{00000000-0005-0000-0000-000030C40000}"/>
    <cellStyle name="Percentuale 52 2 3" xfId="9651" xr:uid="{00000000-0005-0000-0000-000031C40000}"/>
    <cellStyle name="Percentuale 52 2 3 2" xfId="25549" xr:uid="{00000000-0005-0000-0000-000032C40000}"/>
    <cellStyle name="Percentuale 52 2 4" xfId="25550" xr:uid="{00000000-0005-0000-0000-000033C40000}"/>
    <cellStyle name="Percentuale 52 2 4 2" xfId="45646" xr:uid="{00000000-0005-0000-0000-000034C40000}"/>
    <cellStyle name="Percentuale 52 2 5" xfId="25551" xr:uid="{00000000-0005-0000-0000-000035C40000}"/>
    <cellStyle name="Percentuale 52 2 6" xfId="25547" xr:uid="{00000000-0005-0000-0000-000036C40000}"/>
    <cellStyle name="Percentuale 52 3" xfId="1409" xr:uid="{00000000-0005-0000-0000-000037C40000}"/>
    <cellStyle name="Percentuale 52 3 2" xfId="1410" xr:uid="{00000000-0005-0000-0000-000038C40000}"/>
    <cellStyle name="Percentuale 52 3 2 2" xfId="4758" xr:uid="{00000000-0005-0000-0000-000039C40000}"/>
    <cellStyle name="Percentuale 52 3 2 2 2" xfId="25555" xr:uid="{00000000-0005-0000-0000-00003AC40000}"/>
    <cellStyle name="Percentuale 52 3 2 2 3" xfId="25554" xr:uid="{00000000-0005-0000-0000-00003BC40000}"/>
    <cellStyle name="Percentuale 52 3 2 3" xfId="3931" xr:uid="{00000000-0005-0000-0000-00003CC40000}"/>
    <cellStyle name="Percentuale 52 3 2 3 2" xfId="10467" xr:uid="{00000000-0005-0000-0000-00003DC40000}"/>
    <cellStyle name="Percentuale 52 3 2 3 3" xfId="25556" xr:uid="{00000000-0005-0000-0000-00003EC40000}"/>
    <cellStyle name="Percentuale 52 3 2 3 4" xfId="45647" xr:uid="{00000000-0005-0000-0000-00003FC40000}"/>
    <cellStyle name="Percentuale 52 3 2 4" xfId="25557" xr:uid="{00000000-0005-0000-0000-000040C40000}"/>
    <cellStyle name="Percentuale 52 3 2 5" xfId="25553" xr:uid="{00000000-0005-0000-0000-000041C40000}"/>
    <cellStyle name="Percentuale 52 3 3" xfId="3152" xr:uid="{00000000-0005-0000-0000-000042C40000}"/>
    <cellStyle name="Percentuale 52 3 3 2" xfId="5617" xr:uid="{00000000-0005-0000-0000-000043C40000}"/>
    <cellStyle name="Percentuale 52 3 3 2 2" xfId="25559" xr:uid="{00000000-0005-0000-0000-000044C40000}"/>
    <cellStyle name="Percentuale 52 3 3 3" xfId="25560" xr:uid="{00000000-0005-0000-0000-000045C40000}"/>
    <cellStyle name="Percentuale 52 3 3 4" xfId="25561" xr:uid="{00000000-0005-0000-0000-000046C40000}"/>
    <cellStyle name="Percentuale 52 3 3 4 2" xfId="45648" xr:uid="{00000000-0005-0000-0000-000047C40000}"/>
    <cellStyle name="Percentuale 52 3 3 5" xfId="25558" xr:uid="{00000000-0005-0000-0000-000048C40000}"/>
    <cellStyle name="Percentuale 52 3 4" xfId="3421" xr:uid="{00000000-0005-0000-0000-000049C40000}"/>
    <cellStyle name="Percentuale 52 3 4 2" xfId="10128" xr:uid="{00000000-0005-0000-0000-00004AC40000}"/>
    <cellStyle name="Percentuale 52 3 4 3" xfId="25562" xr:uid="{00000000-0005-0000-0000-00004BC40000}"/>
    <cellStyle name="Percentuale 52 3 5" xfId="7400" xr:uid="{00000000-0005-0000-0000-00004CC40000}"/>
    <cellStyle name="Percentuale 52 3 5 2" xfId="25563" xr:uid="{00000000-0005-0000-0000-00004DC40000}"/>
    <cellStyle name="Percentuale 52 3 6" xfId="25564" xr:uid="{00000000-0005-0000-0000-00004EC40000}"/>
    <cellStyle name="Percentuale 52 3 6 2" xfId="45649" xr:uid="{00000000-0005-0000-0000-00004FC40000}"/>
    <cellStyle name="Percentuale 52 3 7" xfId="25565" xr:uid="{00000000-0005-0000-0000-000050C40000}"/>
    <cellStyle name="Percentuale 52 3 8" xfId="25552" xr:uid="{00000000-0005-0000-0000-000051C40000}"/>
    <cellStyle name="Percentuale 52 3 9" xfId="2056" xr:uid="{00000000-0005-0000-0000-000052C40000}"/>
    <cellStyle name="Percentuale 52 4" xfId="1411" xr:uid="{00000000-0005-0000-0000-000053C40000}"/>
    <cellStyle name="Percentuale 52 4 2" xfId="5618" xr:uid="{00000000-0005-0000-0000-000054C40000}"/>
    <cellStyle name="Percentuale 52 4 2 2" xfId="5619" xr:uid="{00000000-0005-0000-0000-000055C40000}"/>
    <cellStyle name="Percentuale 52 4 2 2 2" xfId="25568" xr:uid="{00000000-0005-0000-0000-000056C40000}"/>
    <cellStyle name="Percentuale 52 4 2 3" xfId="14256" xr:uid="{00000000-0005-0000-0000-000057C40000}"/>
    <cellStyle name="Percentuale 52 4 2 3 2" xfId="25569" xr:uid="{00000000-0005-0000-0000-000058C40000}"/>
    <cellStyle name="Percentuale 52 4 2 4" xfId="25567" xr:uid="{00000000-0005-0000-0000-000059C40000}"/>
    <cellStyle name="Percentuale 52 4 2 5" xfId="13865" xr:uid="{00000000-0005-0000-0000-00005AC40000}"/>
    <cellStyle name="Percentuale 52 4 3" xfId="5620" xr:uid="{00000000-0005-0000-0000-00005BC40000}"/>
    <cellStyle name="Percentuale 52 4 3 2" xfId="25570" xr:uid="{00000000-0005-0000-0000-00005CC40000}"/>
    <cellStyle name="Percentuale 52 4 4" xfId="25571" xr:uid="{00000000-0005-0000-0000-00005DC40000}"/>
    <cellStyle name="Percentuale 52 4 5" xfId="25572" xr:uid="{00000000-0005-0000-0000-00005EC40000}"/>
    <cellStyle name="Percentuale 52 4 5 2" xfId="45650" xr:uid="{00000000-0005-0000-0000-00005FC40000}"/>
    <cellStyle name="Percentuale 52 4 6" xfId="25573" xr:uid="{00000000-0005-0000-0000-000060C40000}"/>
    <cellStyle name="Percentuale 52 4 7" xfId="25566" xr:uid="{00000000-0005-0000-0000-000061C40000}"/>
    <cellStyle name="Percentuale 52 4 8" xfId="3153" xr:uid="{00000000-0005-0000-0000-000062C40000}"/>
    <cellStyle name="Percentuale 52 5" xfId="1412" xr:uid="{00000000-0005-0000-0000-000063C40000}"/>
    <cellStyle name="Percentuale 52 5 2" xfId="25575" xr:uid="{00000000-0005-0000-0000-000064C40000}"/>
    <cellStyle name="Percentuale 52 5 3" xfId="25576" xr:uid="{00000000-0005-0000-0000-000065C40000}"/>
    <cellStyle name="Percentuale 52 5 3 2" xfId="45651" xr:uid="{00000000-0005-0000-0000-000066C40000}"/>
    <cellStyle name="Percentuale 52 5 4" xfId="25577" xr:uid="{00000000-0005-0000-0000-000067C40000}"/>
    <cellStyle name="Percentuale 52 5 5" xfId="25574" xr:uid="{00000000-0005-0000-0000-000068C40000}"/>
    <cellStyle name="Percentuale 52 6" xfId="3150" xr:uid="{00000000-0005-0000-0000-000069C40000}"/>
    <cellStyle name="Percentuale 52 6 2" xfId="5958" xr:uid="{00000000-0005-0000-0000-00006AC40000}"/>
    <cellStyle name="Percentuale 52 6 3" xfId="25578" xr:uid="{00000000-0005-0000-0000-00006BC40000}"/>
    <cellStyle name="Percentuale 52 7" xfId="25579" xr:uid="{00000000-0005-0000-0000-00006CC40000}"/>
    <cellStyle name="Percentuale 52 7 2" xfId="45652" xr:uid="{00000000-0005-0000-0000-00006DC40000}"/>
    <cellStyle name="Percentuale 52 8" xfId="25546" xr:uid="{00000000-0005-0000-0000-00006EC40000}"/>
    <cellStyle name="Percentuale 53" xfId="1413" xr:uid="{00000000-0005-0000-0000-00006FC40000}"/>
    <cellStyle name="Percentuale 53 2" xfId="1414" xr:uid="{00000000-0005-0000-0000-000070C40000}"/>
    <cellStyle name="Percentuale 53 2 2" xfId="3155" xr:uid="{00000000-0005-0000-0000-000071C40000}"/>
    <cellStyle name="Percentuale 53 2 2 2" xfId="9914" xr:uid="{00000000-0005-0000-0000-000072C40000}"/>
    <cellStyle name="Percentuale 53 2 2 3" xfId="25582" xr:uid="{00000000-0005-0000-0000-000073C40000}"/>
    <cellStyle name="Percentuale 53 2 3" xfId="9652" xr:uid="{00000000-0005-0000-0000-000074C40000}"/>
    <cellStyle name="Percentuale 53 2 3 2" xfId="25583" xr:uid="{00000000-0005-0000-0000-000075C40000}"/>
    <cellStyle name="Percentuale 53 2 4" xfId="25584" xr:uid="{00000000-0005-0000-0000-000076C40000}"/>
    <cellStyle name="Percentuale 53 2 4 2" xfId="45653" xr:uid="{00000000-0005-0000-0000-000077C40000}"/>
    <cellStyle name="Percentuale 53 2 5" xfId="25585" xr:uid="{00000000-0005-0000-0000-000078C40000}"/>
    <cellStyle name="Percentuale 53 2 6" xfId="25581" xr:uid="{00000000-0005-0000-0000-000079C40000}"/>
    <cellStyle name="Percentuale 53 3" xfId="1415" xr:uid="{00000000-0005-0000-0000-00007AC40000}"/>
    <cellStyle name="Percentuale 53 3 2" xfId="1416" xr:uid="{00000000-0005-0000-0000-00007BC40000}"/>
    <cellStyle name="Percentuale 53 3 2 2" xfId="4759" xr:uid="{00000000-0005-0000-0000-00007CC40000}"/>
    <cellStyle name="Percentuale 53 3 2 2 2" xfId="25589" xr:uid="{00000000-0005-0000-0000-00007DC40000}"/>
    <cellStyle name="Percentuale 53 3 2 2 3" xfId="25588" xr:uid="{00000000-0005-0000-0000-00007EC40000}"/>
    <cellStyle name="Percentuale 53 3 2 3" xfId="3932" xr:uid="{00000000-0005-0000-0000-00007FC40000}"/>
    <cellStyle name="Percentuale 53 3 2 3 2" xfId="10468" xr:uid="{00000000-0005-0000-0000-000080C40000}"/>
    <cellStyle name="Percentuale 53 3 2 3 3" xfId="25590" xr:uid="{00000000-0005-0000-0000-000081C40000}"/>
    <cellStyle name="Percentuale 53 3 2 3 4" xfId="45654" xr:uid="{00000000-0005-0000-0000-000082C40000}"/>
    <cellStyle name="Percentuale 53 3 2 4" xfId="25591" xr:uid="{00000000-0005-0000-0000-000083C40000}"/>
    <cellStyle name="Percentuale 53 3 2 5" xfId="25587" xr:uid="{00000000-0005-0000-0000-000084C40000}"/>
    <cellStyle name="Percentuale 53 3 3" xfId="3156" xr:uid="{00000000-0005-0000-0000-000085C40000}"/>
    <cellStyle name="Percentuale 53 3 3 2" xfId="5621" xr:uid="{00000000-0005-0000-0000-000086C40000}"/>
    <cellStyle name="Percentuale 53 3 3 2 2" xfId="25593" xr:uid="{00000000-0005-0000-0000-000087C40000}"/>
    <cellStyle name="Percentuale 53 3 3 3" xfId="25594" xr:uid="{00000000-0005-0000-0000-000088C40000}"/>
    <cellStyle name="Percentuale 53 3 3 4" xfId="25595" xr:uid="{00000000-0005-0000-0000-000089C40000}"/>
    <cellStyle name="Percentuale 53 3 3 4 2" xfId="45655" xr:uid="{00000000-0005-0000-0000-00008AC40000}"/>
    <cellStyle name="Percentuale 53 3 3 5" xfId="25592" xr:uid="{00000000-0005-0000-0000-00008BC40000}"/>
    <cellStyle name="Percentuale 53 3 4" xfId="3422" xr:uid="{00000000-0005-0000-0000-00008CC40000}"/>
    <cellStyle name="Percentuale 53 3 4 2" xfId="10129" xr:uid="{00000000-0005-0000-0000-00008DC40000}"/>
    <cellStyle name="Percentuale 53 3 4 3" xfId="25596" xr:uid="{00000000-0005-0000-0000-00008EC40000}"/>
    <cellStyle name="Percentuale 53 3 5" xfId="7450" xr:uid="{00000000-0005-0000-0000-00008FC40000}"/>
    <cellStyle name="Percentuale 53 3 5 2" xfId="25597" xr:uid="{00000000-0005-0000-0000-000090C40000}"/>
    <cellStyle name="Percentuale 53 3 6" xfId="25598" xr:uid="{00000000-0005-0000-0000-000091C40000}"/>
    <cellStyle name="Percentuale 53 3 6 2" xfId="45656" xr:uid="{00000000-0005-0000-0000-000092C40000}"/>
    <cellStyle name="Percentuale 53 3 7" xfId="25599" xr:uid="{00000000-0005-0000-0000-000093C40000}"/>
    <cellStyle name="Percentuale 53 3 8" xfId="25586" xr:uid="{00000000-0005-0000-0000-000094C40000}"/>
    <cellStyle name="Percentuale 53 3 9" xfId="2057" xr:uid="{00000000-0005-0000-0000-000095C40000}"/>
    <cellStyle name="Percentuale 53 4" xfId="1417" xr:uid="{00000000-0005-0000-0000-000096C40000}"/>
    <cellStyle name="Percentuale 53 4 2" xfId="5622" xr:uid="{00000000-0005-0000-0000-000097C40000}"/>
    <cellStyle name="Percentuale 53 4 2 2" xfId="5623" xr:uid="{00000000-0005-0000-0000-000098C40000}"/>
    <cellStyle name="Percentuale 53 4 2 2 2" xfId="25602" xr:uid="{00000000-0005-0000-0000-000099C40000}"/>
    <cellStyle name="Percentuale 53 4 2 3" xfId="14257" xr:uid="{00000000-0005-0000-0000-00009AC40000}"/>
    <cellStyle name="Percentuale 53 4 2 3 2" xfId="25603" xr:uid="{00000000-0005-0000-0000-00009BC40000}"/>
    <cellStyle name="Percentuale 53 4 2 4" xfId="25601" xr:uid="{00000000-0005-0000-0000-00009CC40000}"/>
    <cellStyle name="Percentuale 53 4 2 5" xfId="13866" xr:uid="{00000000-0005-0000-0000-00009DC40000}"/>
    <cellStyle name="Percentuale 53 4 3" xfId="5624" xr:uid="{00000000-0005-0000-0000-00009EC40000}"/>
    <cellStyle name="Percentuale 53 4 3 2" xfId="25604" xr:uid="{00000000-0005-0000-0000-00009FC40000}"/>
    <cellStyle name="Percentuale 53 4 4" xfId="25605" xr:uid="{00000000-0005-0000-0000-0000A0C40000}"/>
    <cellStyle name="Percentuale 53 4 5" xfId="25606" xr:uid="{00000000-0005-0000-0000-0000A1C40000}"/>
    <cellStyle name="Percentuale 53 4 5 2" xfId="45657" xr:uid="{00000000-0005-0000-0000-0000A2C40000}"/>
    <cellStyle name="Percentuale 53 4 6" xfId="25607" xr:uid="{00000000-0005-0000-0000-0000A3C40000}"/>
    <cellStyle name="Percentuale 53 4 7" xfId="25600" xr:uid="{00000000-0005-0000-0000-0000A4C40000}"/>
    <cellStyle name="Percentuale 53 4 8" xfId="3157" xr:uid="{00000000-0005-0000-0000-0000A5C40000}"/>
    <cellStyle name="Percentuale 53 5" xfId="1418" xr:uid="{00000000-0005-0000-0000-0000A6C40000}"/>
    <cellStyle name="Percentuale 53 5 2" xfId="25609" xr:uid="{00000000-0005-0000-0000-0000A7C40000}"/>
    <cellStyle name="Percentuale 53 5 3" xfId="25610" xr:uid="{00000000-0005-0000-0000-0000A8C40000}"/>
    <cellStyle name="Percentuale 53 5 3 2" xfId="45658" xr:uid="{00000000-0005-0000-0000-0000A9C40000}"/>
    <cellStyle name="Percentuale 53 5 4" xfId="25611" xr:uid="{00000000-0005-0000-0000-0000AAC40000}"/>
    <cellStyle name="Percentuale 53 5 5" xfId="25608" xr:uid="{00000000-0005-0000-0000-0000ABC40000}"/>
    <cellStyle name="Percentuale 53 6" xfId="3154" xr:uid="{00000000-0005-0000-0000-0000ACC40000}"/>
    <cellStyle name="Percentuale 53 6 2" xfId="5959" xr:uid="{00000000-0005-0000-0000-0000ADC40000}"/>
    <cellStyle name="Percentuale 53 6 3" xfId="25612" xr:uid="{00000000-0005-0000-0000-0000AEC40000}"/>
    <cellStyle name="Percentuale 53 7" xfId="25613" xr:uid="{00000000-0005-0000-0000-0000AFC40000}"/>
    <cellStyle name="Percentuale 53 7 2" xfId="45659" xr:uid="{00000000-0005-0000-0000-0000B0C40000}"/>
    <cellStyle name="Percentuale 53 8" xfId="25580" xr:uid="{00000000-0005-0000-0000-0000B1C40000}"/>
    <cellStyle name="Percentuale 54" xfId="1419" xr:uid="{00000000-0005-0000-0000-0000B2C40000}"/>
    <cellStyle name="Percentuale 54 2" xfId="1420" xr:uid="{00000000-0005-0000-0000-0000B3C40000}"/>
    <cellStyle name="Percentuale 54 2 2" xfId="3159" xr:uid="{00000000-0005-0000-0000-0000B4C40000}"/>
    <cellStyle name="Percentuale 54 2 2 2" xfId="9915" xr:uid="{00000000-0005-0000-0000-0000B5C40000}"/>
    <cellStyle name="Percentuale 54 2 2 3" xfId="25616" xr:uid="{00000000-0005-0000-0000-0000B6C40000}"/>
    <cellStyle name="Percentuale 54 2 3" xfId="9653" xr:uid="{00000000-0005-0000-0000-0000B7C40000}"/>
    <cellStyle name="Percentuale 54 2 3 2" xfId="25617" xr:uid="{00000000-0005-0000-0000-0000B8C40000}"/>
    <cellStyle name="Percentuale 54 2 4" xfId="25618" xr:uid="{00000000-0005-0000-0000-0000B9C40000}"/>
    <cellStyle name="Percentuale 54 2 4 2" xfId="45660" xr:uid="{00000000-0005-0000-0000-0000BAC40000}"/>
    <cellStyle name="Percentuale 54 2 5" xfId="25619" xr:uid="{00000000-0005-0000-0000-0000BBC40000}"/>
    <cellStyle name="Percentuale 54 2 6" xfId="25615" xr:uid="{00000000-0005-0000-0000-0000BCC40000}"/>
    <cellStyle name="Percentuale 54 3" xfId="1421" xr:uid="{00000000-0005-0000-0000-0000BDC40000}"/>
    <cellStyle name="Percentuale 54 3 2" xfId="1422" xr:uid="{00000000-0005-0000-0000-0000BEC40000}"/>
    <cellStyle name="Percentuale 54 3 2 2" xfId="4760" xr:uid="{00000000-0005-0000-0000-0000BFC40000}"/>
    <cellStyle name="Percentuale 54 3 2 2 2" xfId="25623" xr:uid="{00000000-0005-0000-0000-0000C0C40000}"/>
    <cellStyle name="Percentuale 54 3 2 2 3" xfId="25622" xr:uid="{00000000-0005-0000-0000-0000C1C40000}"/>
    <cellStyle name="Percentuale 54 3 2 3" xfId="3933" xr:uid="{00000000-0005-0000-0000-0000C2C40000}"/>
    <cellStyle name="Percentuale 54 3 2 3 2" xfId="10469" xr:uid="{00000000-0005-0000-0000-0000C3C40000}"/>
    <cellStyle name="Percentuale 54 3 2 3 3" xfId="25624" xr:uid="{00000000-0005-0000-0000-0000C4C40000}"/>
    <cellStyle name="Percentuale 54 3 2 3 4" xfId="45661" xr:uid="{00000000-0005-0000-0000-0000C5C40000}"/>
    <cellStyle name="Percentuale 54 3 2 4" xfId="25625" xr:uid="{00000000-0005-0000-0000-0000C6C40000}"/>
    <cellStyle name="Percentuale 54 3 2 5" xfId="25621" xr:uid="{00000000-0005-0000-0000-0000C7C40000}"/>
    <cellStyle name="Percentuale 54 3 3" xfId="3160" xr:uid="{00000000-0005-0000-0000-0000C8C40000}"/>
    <cellStyle name="Percentuale 54 3 3 2" xfId="5625" xr:uid="{00000000-0005-0000-0000-0000C9C40000}"/>
    <cellStyle name="Percentuale 54 3 3 2 2" xfId="25627" xr:uid="{00000000-0005-0000-0000-0000CAC40000}"/>
    <cellStyle name="Percentuale 54 3 3 3" xfId="25628" xr:uid="{00000000-0005-0000-0000-0000CBC40000}"/>
    <cellStyle name="Percentuale 54 3 3 4" xfId="25629" xr:uid="{00000000-0005-0000-0000-0000CCC40000}"/>
    <cellStyle name="Percentuale 54 3 3 4 2" xfId="45662" xr:uid="{00000000-0005-0000-0000-0000CDC40000}"/>
    <cellStyle name="Percentuale 54 3 3 5" xfId="25626" xr:uid="{00000000-0005-0000-0000-0000CEC40000}"/>
    <cellStyle name="Percentuale 54 3 4" xfId="3423" xr:uid="{00000000-0005-0000-0000-0000CFC40000}"/>
    <cellStyle name="Percentuale 54 3 4 2" xfId="10130" xr:uid="{00000000-0005-0000-0000-0000D0C40000}"/>
    <cellStyle name="Percentuale 54 3 4 3" xfId="25630" xr:uid="{00000000-0005-0000-0000-0000D1C40000}"/>
    <cellStyle name="Percentuale 54 3 5" xfId="8748" xr:uid="{00000000-0005-0000-0000-0000D2C40000}"/>
    <cellStyle name="Percentuale 54 3 5 2" xfId="25631" xr:uid="{00000000-0005-0000-0000-0000D3C40000}"/>
    <cellStyle name="Percentuale 54 3 6" xfId="25632" xr:uid="{00000000-0005-0000-0000-0000D4C40000}"/>
    <cellStyle name="Percentuale 54 3 6 2" xfId="45663" xr:uid="{00000000-0005-0000-0000-0000D5C40000}"/>
    <cellStyle name="Percentuale 54 3 7" xfId="25633" xr:uid="{00000000-0005-0000-0000-0000D6C40000}"/>
    <cellStyle name="Percentuale 54 3 8" xfId="25620" xr:uid="{00000000-0005-0000-0000-0000D7C40000}"/>
    <cellStyle name="Percentuale 54 3 9" xfId="2058" xr:uid="{00000000-0005-0000-0000-0000D8C40000}"/>
    <cellStyle name="Percentuale 54 4" xfId="1423" xr:uid="{00000000-0005-0000-0000-0000D9C40000}"/>
    <cellStyle name="Percentuale 54 4 2" xfId="5626" xr:uid="{00000000-0005-0000-0000-0000DAC40000}"/>
    <cellStyle name="Percentuale 54 4 2 2" xfId="5627" xr:uid="{00000000-0005-0000-0000-0000DBC40000}"/>
    <cellStyle name="Percentuale 54 4 2 2 2" xfId="25636" xr:uid="{00000000-0005-0000-0000-0000DCC40000}"/>
    <cellStyle name="Percentuale 54 4 2 3" xfId="14258" xr:uid="{00000000-0005-0000-0000-0000DDC40000}"/>
    <cellStyle name="Percentuale 54 4 2 3 2" xfId="25637" xr:uid="{00000000-0005-0000-0000-0000DEC40000}"/>
    <cellStyle name="Percentuale 54 4 2 4" xfId="25635" xr:uid="{00000000-0005-0000-0000-0000DFC40000}"/>
    <cellStyle name="Percentuale 54 4 2 5" xfId="13867" xr:uid="{00000000-0005-0000-0000-0000E0C40000}"/>
    <cellStyle name="Percentuale 54 4 3" xfId="5628" xr:uid="{00000000-0005-0000-0000-0000E1C40000}"/>
    <cellStyle name="Percentuale 54 4 3 2" xfId="25638" xr:uid="{00000000-0005-0000-0000-0000E2C40000}"/>
    <cellStyle name="Percentuale 54 4 4" xfId="25639" xr:uid="{00000000-0005-0000-0000-0000E3C40000}"/>
    <cellStyle name="Percentuale 54 4 5" xfId="25640" xr:uid="{00000000-0005-0000-0000-0000E4C40000}"/>
    <cellStyle name="Percentuale 54 4 5 2" xfId="45664" xr:uid="{00000000-0005-0000-0000-0000E5C40000}"/>
    <cellStyle name="Percentuale 54 4 6" xfId="25641" xr:uid="{00000000-0005-0000-0000-0000E6C40000}"/>
    <cellStyle name="Percentuale 54 4 7" xfId="25634" xr:uid="{00000000-0005-0000-0000-0000E7C40000}"/>
    <cellStyle name="Percentuale 54 4 8" xfId="3161" xr:uid="{00000000-0005-0000-0000-0000E8C40000}"/>
    <cellStyle name="Percentuale 54 5" xfId="1424" xr:uid="{00000000-0005-0000-0000-0000E9C40000}"/>
    <cellStyle name="Percentuale 54 5 2" xfId="25643" xr:uid="{00000000-0005-0000-0000-0000EAC40000}"/>
    <cellStyle name="Percentuale 54 5 3" xfId="25644" xr:uid="{00000000-0005-0000-0000-0000EBC40000}"/>
    <cellStyle name="Percentuale 54 5 3 2" xfId="45665" xr:uid="{00000000-0005-0000-0000-0000ECC40000}"/>
    <cellStyle name="Percentuale 54 5 4" xfId="25645" xr:uid="{00000000-0005-0000-0000-0000EDC40000}"/>
    <cellStyle name="Percentuale 54 5 5" xfId="25642" xr:uid="{00000000-0005-0000-0000-0000EEC40000}"/>
    <cellStyle name="Percentuale 54 6" xfId="3158" xr:uid="{00000000-0005-0000-0000-0000EFC40000}"/>
    <cellStyle name="Percentuale 54 6 2" xfId="5960" xr:uid="{00000000-0005-0000-0000-0000F0C40000}"/>
    <cellStyle name="Percentuale 54 6 3" xfId="25646" xr:uid="{00000000-0005-0000-0000-0000F1C40000}"/>
    <cellStyle name="Percentuale 54 7" xfId="25647" xr:uid="{00000000-0005-0000-0000-0000F2C40000}"/>
    <cellStyle name="Percentuale 54 7 2" xfId="45666" xr:uid="{00000000-0005-0000-0000-0000F3C40000}"/>
    <cellStyle name="Percentuale 54 8" xfId="25614" xr:uid="{00000000-0005-0000-0000-0000F4C40000}"/>
    <cellStyle name="Percentuale 55" xfId="1425" xr:uid="{00000000-0005-0000-0000-0000F5C40000}"/>
    <cellStyle name="Percentuale 55 2" xfId="1426" xr:uid="{00000000-0005-0000-0000-0000F6C40000}"/>
    <cellStyle name="Percentuale 55 2 2" xfId="3163" xr:uid="{00000000-0005-0000-0000-0000F7C40000}"/>
    <cellStyle name="Percentuale 55 2 2 2" xfId="9916" xr:uid="{00000000-0005-0000-0000-0000F8C40000}"/>
    <cellStyle name="Percentuale 55 2 2 3" xfId="25650" xr:uid="{00000000-0005-0000-0000-0000F9C40000}"/>
    <cellStyle name="Percentuale 55 2 3" xfId="9654" xr:uid="{00000000-0005-0000-0000-0000FAC40000}"/>
    <cellStyle name="Percentuale 55 2 3 2" xfId="25651" xr:uid="{00000000-0005-0000-0000-0000FBC40000}"/>
    <cellStyle name="Percentuale 55 2 4" xfId="25652" xr:uid="{00000000-0005-0000-0000-0000FCC40000}"/>
    <cellStyle name="Percentuale 55 2 4 2" xfId="45667" xr:uid="{00000000-0005-0000-0000-0000FDC40000}"/>
    <cellStyle name="Percentuale 55 2 5" xfId="25653" xr:uid="{00000000-0005-0000-0000-0000FEC40000}"/>
    <cellStyle name="Percentuale 55 2 6" xfId="25649" xr:uid="{00000000-0005-0000-0000-0000FFC40000}"/>
    <cellStyle name="Percentuale 55 3" xfId="1427" xr:uid="{00000000-0005-0000-0000-000000C50000}"/>
    <cellStyle name="Percentuale 55 3 2" xfId="1428" xr:uid="{00000000-0005-0000-0000-000001C50000}"/>
    <cellStyle name="Percentuale 55 3 2 2" xfId="4761" xr:uid="{00000000-0005-0000-0000-000002C50000}"/>
    <cellStyle name="Percentuale 55 3 2 2 2" xfId="25657" xr:uid="{00000000-0005-0000-0000-000003C50000}"/>
    <cellStyle name="Percentuale 55 3 2 2 3" xfId="25656" xr:uid="{00000000-0005-0000-0000-000004C50000}"/>
    <cellStyle name="Percentuale 55 3 2 3" xfId="3934" xr:uid="{00000000-0005-0000-0000-000005C50000}"/>
    <cellStyle name="Percentuale 55 3 2 3 2" xfId="10470" xr:uid="{00000000-0005-0000-0000-000006C50000}"/>
    <cellStyle name="Percentuale 55 3 2 3 3" xfId="25658" xr:uid="{00000000-0005-0000-0000-000007C50000}"/>
    <cellStyle name="Percentuale 55 3 2 3 4" xfId="45668" xr:uid="{00000000-0005-0000-0000-000008C50000}"/>
    <cellStyle name="Percentuale 55 3 2 4" xfId="25659" xr:uid="{00000000-0005-0000-0000-000009C50000}"/>
    <cellStyle name="Percentuale 55 3 2 5" xfId="25655" xr:uid="{00000000-0005-0000-0000-00000AC50000}"/>
    <cellStyle name="Percentuale 55 3 3" xfId="3164" xr:uid="{00000000-0005-0000-0000-00000BC50000}"/>
    <cellStyle name="Percentuale 55 3 3 2" xfId="5629" xr:uid="{00000000-0005-0000-0000-00000CC50000}"/>
    <cellStyle name="Percentuale 55 3 3 2 2" xfId="25661" xr:uid="{00000000-0005-0000-0000-00000DC50000}"/>
    <cellStyle name="Percentuale 55 3 3 3" xfId="25662" xr:uid="{00000000-0005-0000-0000-00000EC50000}"/>
    <cellStyle name="Percentuale 55 3 3 4" xfId="25663" xr:uid="{00000000-0005-0000-0000-00000FC50000}"/>
    <cellStyle name="Percentuale 55 3 3 4 2" xfId="45669" xr:uid="{00000000-0005-0000-0000-000010C50000}"/>
    <cellStyle name="Percentuale 55 3 3 5" xfId="25660" xr:uid="{00000000-0005-0000-0000-000011C50000}"/>
    <cellStyle name="Percentuale 55 3 4" xfId="3424" xr:uid="{00000000-0005-0000-0000-000012C50000}"/>
    <cellStyle name="Percentuale 55 3 4 2" xfId="10131" xr:uid="{00000000-0005-0000-0000-000013C50000}"/>
    <cellStyle name="Percentuale 55 3 4 3" xfId="25664" xr:uid="{00000000-0005-0000-0000-000014C50000}"/>
    <cellStyle name="Percentuale 55 3 5" xfId="7391" xr:uid="{00000000-0005-0000-0000-000015C50000}"/>
    <cellStyle name="Percentuale 55 3 5 2" xfId="25665" xr:uid="{00000000-0005-0000-0000-000016C50000}"/>
    <cellStyle name="Percentuale 55 3 6" xfId="25666" xr:uid="{00000000-0005-0000-0000-000017C50000}"/>
    <cellStyle name="Percentuale 55 3 6 2" xfId="45670" xr:uid="{00000000-0005-0000-0000-000018C50000}"/>
    <cellStyle name="Percentuale 55 3 7" xfId="25667" xr:uid="{00000000-0005-0000-0000-000019C50000}"/>
    <cellStyle name="Percentuale 55 3 8" xfId="25654" xr:uid="{00000000-0005-0000-0000-00001AC50000}"/>
    <cellStyle name="Percentuale 55 3 9" xfId="2059" xr:uid="{00000000-0005-0000-0000-00001BC50000}"/>
    <cellStyle name="Percentuale 55 4" xfId="1429" xr:uid="{00000000-0005-0000-0000-00001CC50000}"/>
    <cellStyle name="Percentuale 55 4 2" xfId="5630" xr:uid="{00000000-0005-0000-0000-00001DC50000}"/>
    <cellStyle name="Percentuale 55 4 2 2" xfId="5631" xr:uid="{00000000-0005-0000-0000-00001EC50000}"/>
    <cellStyle name="Percentuale 55 4 2 2 2" xfId="25670" xr:uid="{00000000-0005-0000-0000-00001FC50000}"/>
    <cellStyle name="Percentuale 55 4 2 3" xfId="14259" xr:uid="{00000000-0005-0000-0000-000020C50000}"/>
    <cellStyle name="Percentuale 55 4 2 3 2" xfId="25671" xr:uid="{00000000-0005-0000-0000-000021C50000}"/>
    <cellStyle name="Percentuale 55 4 2 4" xfId="25669" xr:uid="{00000000-0005-0000-0000-000022C50000}"/>
    <cellStyle name="Percentuale 55 4 2 5" xfId="13868" xr:uid="{00000000-0005-0000-0000-000023C50000}"/>
    <cellStyle name="Percentuale 55 4 3" xfId="5632" xr:uid="{00000000-0005-0000-0000-000024C50000}"/>
    <cellStyle name="Percentuale 55 4 3 2" xfId="25672" xr:uid="{00000000-0005-0000-0000-000025C50000}"/>
    <cellStyle name="Percentuale 55 4 4" xfId="25673" xr:uid="{00000000-0005-0000-0000-000026C50000}"/>
    <cellStyle name="Percentuale 55 4 5" xfId="25674" xr:uid="{00000000-0005-0000-0000-000027C50000}"/>
    <cellStyle name="Percentuale 55 4 5 2" xfId="45671" xr:uid="{00000000-0005-0000-0000-000028C50000}"/>
    <cellStyle name="Percentuale 55 4 6" xfId="25675" xr:uid="{00000000-0005-0000-0000-000029C50000}"/>
    <cellStyle name="Percentuale 55 4 7" xfId="25668" xr:uid="{00000000-0005-0000-0000-00002AC50000}"/>
    <cellStyle name="Percentuale 55 4 8" xfId="3165" xr:uid="{00000000-0005-0000-0000-00002BC50000}"/>
    <cellStyle name="Percentuale 55 5" xfId="1430" xr:uid="{00000000-0005-0000-0000-00002CC50000}"/>
    <cellStyle name="Percentuale 55 5 2" xfId="25677" xr:uid="{00000000-0005-0000-0000-00002DC50000}"/>
    <cellStyle name="Percentuale 55 5 3" xfId="25678" xr:uid="{00000000-0005-0000-0000-00002EC50000}"/>
    <cellStyle name="Percentuale 55 5 3 2" xfId="45672" xr:uid="{00000000-0005-0000-0000-00002FC50000}"/>
    <cellStyle name="Percentuale 55 5 4" xfId="25679" xr:uid="{00000000-0005-0000-0000-000030C50000}"/>
    <cellStyle name="Percentuale 55 5 5" xfId="25676" xr:uid="{00000000-0005-0000-0000-000031C50000}"/>
    <cellStyle name="Percentuale 55 6" xfId="3162" xr:uid="{00000000-0005-0000-0000-000032C50000}"/>
    <cellStyle name="Percentuale 55 6 2" xfId="5961" xr:uid="{00000000-0005-0000-0000-000033C50000}"/>
    <cellStyle name="Percentuale 55 6 3" xfId="25680" xr:uid="{00000000-0005-0000-0000-000034C50000}"/>
    <cellStyle name="Percentuale 55 7" xfId="25681" xr:uid="{00000000-0005-0000-0000-000035C50000}"/>
    <cellStyle name="Percentuale 55 7 2" xfId="45673" xr:uid="{00000000-0005-0000-0000-000036C50000}"/>
    <cellStyle name="Percentuale 55 8" xfId="25648" xr:uid="{00000000-0005-0000-0000-000037C50000}"/>
    <cellStyle name="Percentuale 56" xfId="1431" xr:uid="{00000000-0005-0000-0000-000038C50000}"/>
    <cellStyle name="Percentuale 56 2" xfId="1432" xr:uid="{00000000-0005-0000-0000-000039C50000}"/>
    <cellStyle name="Percentuale 56 2 2" xfId="3167" xr:uid="{00000000-0005-0000-0000-00003AC50000}"/>
    <cellStyle name="Percentuale 56 2 2 2" xfId="9917" xr:uid="{00000000-0005-0000-0000-00003BC50000}"/>
    <cellStyle name="Percentuale 56 2 2 3" xfId="25684" xr:uid="{00000000-0005-0000-0000-00003CC50000}"/>
    <cellStyle name="Percentuale 56 2 3" xfId="9655" xr:uid="{00000000-0005-0000-0000-00003DC50000}"/>
    <cellStyle name="Percentuale 56 2 3 2" xfId="25685" xr:uid="{00000000-0005-0000-0000-00003EC50000}"/>
    <cellStyle name="Percentuale 56 2 4" xfId="25686" xr:uid="{00000000-0005-0000-0000-00003FC50000}"/>
    <cellStyle name="Percentuale 56 2 4 2" xfId="45674" xr:uid="{00000000-0005-0000-0000-000040C50000}"/>
    <cellStyle name="Percentuale 56 2 5" xfId="25687" xr:uid="{00000000-0005-0000-0000-000041C50000}"/>
    <cellStyle name="Percentuale 56 2 6" xfId="25683" xr:uid="{00000000-0005-0000-0000-000042C50000}"/>
    <cellStyle name="Percentuale 56 3" xfId="1433" xr:uid="{00000000-0005-0000-0000-000043C50000}"/>
    <cellStyle name="Percentuale 56 3 2" xfId="1434" xr:uid="{00000000-0005-0000-0000-000044C50000}"/>
    <cellStyle name="Percentuale 56 3 2 2" xfId="4762" xr:uid="{00000000-0005-0000-0000-000045C50000}"/>
    <cellStyle name="Percentuale 56 3 2 2 2" xfId="25691" xr:uid="{00000000-0005-0000-0000-000046C50000}"/>
    <cellStyle name="Percentuale 56 3 2 2 3" xfId="25690" xr:uid="{00000000-0005-0000-0000-000047C50000}"/>
    <cellStyle name="Percentuale 56 3 2 3" xfId="3935" xr:uid="{00000000-0005-0000-0000-000048C50000}"/>
    <cellStyle name="Percentuale 56 3 2 3 2" xfId="10471" xr:uid="{00000000-0005-0000-0000-000049C50000}"/>
    <cellStyle name="Percentuale 56 3 2 3 3" xfId="25692" xr:uid="{00000000-0005-0000-0000-00004AC50000}"/>
    <cellStyle name="Percentuale 56 3 2 3 4" xfId="45675" xr:uid="{00000000-0005-0000-0000-00004BC50000}"/>
    <cellStyle name="Percentuale 56 3 2 4" xfId="25693" xr:uid="{00000000-0005-0000-0000-00004CC50000}"/>
    <cellStyle name="Percentuale 56 3 2 5" xfId="25689" xr:uid="{00000000-0005-0000-0000-00004DC50000}"/>
    <cellStyle name="Percentuale 56 3 3" xfId="3168" xr:uid="{00000000-0005-0000-0000-00004EC50000}"/>
    <cellStyle name="Percentuale 56 3 3 2" xfId="5633" xr:uid="{00000000-0005-0000-0000-00004FC50000}"/>
    <cellStyle name="Percentuale 56 3 3 2 2" xfId="25695" xr:uid="{00000000-0005-0000-0000-000050C50000}"/>
    <cellStyle name="Percentuale 56 3 3 3" xfId="25696" xr:uid="{00000000-0005-0000-0000-000051C50000}"/>
    <cellStyle name="Percentuale 56 3 3 4" xfId="25697" xr:uid="{00000000-0005-0000-0000-000052C50000}"/>
    <cellStyle name="Percentuale 56 3 3 4 2" xfId="45676" xr:uid="{00000000-0005-0000-0000-000053C50000}"/>
    <cellStyle name="Percentuale 56 3 3 5" xfId="25694" xr:uid="{00000000-0005-0000-0000-000054C50000}"/>
    <cellStyle name="Percentuale 56 3 4" xfId="3425" xr:uid="{00000000-0005-0000-0000-000055C50000}"/>
    <cellStyle name="Percentuale 56 3 4 2" xfId="10132" xr:uid="{00000000-0005-0000-0000-000056C50000}"/>
    <cellStyle name="Percentuale 56 3 4 3" xfId="25698" xr:uid="{00000000-0005-0000-0000-000057C50000}"/>
    <cellStyle name="Percentuale 56 3 5" xfId="8570" xr:uid="{00000000-0005-0000-0000-000058C50000}"/>
    <cellStyle name="Percentuale 56 3 5 2" xfId="25699" xr:uid="{00000000-0005-0000-0000-000059C50000}"/>
    <cellStyle name="Percentuale 56 3 6" xfId="25700" xr:uid="{00000000-0005-0000-0000-00005AC50000}"/>
    <cellStyle name="Percentuale 56 3 6 2" xfId="45677" xr:uid="{00000000-0005-0000-0000-00005BC50000}"/>
    <cellStyle name="Percentuale 56 3 7" xfId="25701" xr:uid="{00000000-0005-0000-0000-00005CC50000}"/>
    <cellStyle name="Percentuale 56 3 8" xfId="25688" xr:uid="{00000000-0005-0000-0000-00005DC50000}"/>
    <cellStyle name="Percentuale 56 3 9" xfId="2060" xr:uid="{00000000-0005-0000-0000-00005EC50000}"/>
    <cellStyle name="Percentuale 56 4" xfId="1435" xr:uid="{00000000-0005-0000-0000-00005FC50000}"/>
    <cellStyle name="Percentuale 56 4 2" xfId="5634" xr:uid="{00000000-0005-0000-0000-000060C50000}"/>
    <cellStyle name="Percentuale 56 4 2 2" xfId="5635" xr:uid="{00000000-0005-0000-0000-000061C50000}"/>
    <cellStyle name="Percentuale 56 4 2 2 2" xfId="25704" xr:uid="{00000000-0005-0000-0000-000062C50000}"/>
    <cellStyle name="Percentuale 56 4 2 3" xfId="14260" xr:uid="{00000000-0005-0000-0000-000063C50000}"/>
    <cellStyle name="Percentuale 56 4 2 3 2" xfId="25705" xr:uid="{00000000-0005-0000-0000-000064C50000}"/>
    <cellStyle name="Percentuale 56 4 2 4" xfId="25703" xr:uid="{00000000-0005-0000-0000-000065C50000}"/>
    <cellStyle name="Percentuale 56 4 2 5" xfId="13869" xr:uid="{00000000-0005-0000-0000-000066C50000}"/>
    <cellStyle name="Percentuale 56 4 3" xfId="5636" xr:uid="{00000000-0005-0000-0000-000067C50000}"/>
    <cellStyle name="Percentuale 56 4 3 2" xfId="25706" xr:uid="{00000000-0005-0000-0000-000068C50000}"/>
    <cellStyle name="Percentuale 56 4 4" xfId="25707" xr:uid="{00000000-0005-0000-0000-000069C50000}"/>
    <cellStyle name="Percentuale 56 4 5" xfId="25708" xr:uid="{00000000-0005-0000-0000-00006AC50000}"/>
    <cellStyle name="Percentuale 56 4 5 2" xfId="45678" xr:uid="{00000000-0005-0000-0000-00006BC50000}"/>
    <cellStyle name="Percentuale 56 4 6" xfId="25709" xr:uid="{00000000-0005-0000-0000-00006CC50000}"/>
    <cellStyle name="Percentuale 56 4 7" xfId="25702" xr:uid="{00000000-0005-0000-0000-00006DC50000}"/>
    <cellStyle name="Percentuale 56 4 8" xfId="3169" xr:uid="{00000000-0005-0000-0000-00006EC50000}"/>
    <cellStyle name="Percentuale 56 5" xfId="1436" xr:uid="{00000000-0005-0000-0000-00006FC50000}"/>
    <cellStyle name="Percentuale 56 5 2" xfId="25711" xr:uid="{00000000-0005-0000-0000-000070C50000}"/>
    <cellStyle name="Percentuale 56 5 3" xfId="25712" xr:uid="{00000000-0005-0000-0000-000071C50000}"/>
    <cellStyle name="Percentuale 56 5 3 2" xfId="45679" xr:uid="{00000000-0005-0000-0000-000072C50000}"/>
    <cellStyle name="Percentuale 56 5 4" xfId="25713" xr:uid="{00000000-0005-0000-0000-000073C50000}"/>
    <cellStyle name="Percentuale 56 5 5" xfId="25710" xr:uid="{00000000-0005-0000-0000-000074C50000}"/>
    <cellStyle name="Percentuale 56 6" xfId="3166" xr:uid="{00000000-0005-0000-0000-000075C50000}"/>
    <cellStyle name="Percentuale 56 6 2" xfId="5962" xr:uid="{00000000-0005-0000-0000-000076C50000}"/>
    <cellStyle name="Percentuale 56 6 3" xfId="25714" xr:uid="{00000000-0005-0000-0000-000077C50000}"/>
    <cellStyle name="Percentuale 56 7" xfId="25715" xr:uid="{00000000-0005-0000-0000-000078C50000}"/>
    <cellStyle name="Percentuale 56 7 2" xfId="45680" xr:uid="{00000000-0005-0000-0000-000079C50000}"/>
    <cellStyle name="Percentuale 56 8" xfId="25682" xr:uid="{00000000-0005-0000-0000-00007AC50000}"/>
    <cellStyle name="Percentuale 57" xfId="1437" xr:uid="{00000000-0005-0000-0000-00007BC50000}"/>
    <cellStyle name="Percentuale 57 2" xfId="1438" xr:uid="{00000000-0005-0000-0000-00007CC50000}"/>
    <cellStyle name="Percentuale 57 2 2" xfId="3171" xr:uid="{00000000-0005-0000-0000-00007DC50000}"/>
    <cellStyle name="Percentuale 57 2 2 2" xfId="9918" xr:uid="{00000000-0005-0000-0000-00007EC50000}"/>
    <cellStyle name="Percentuale 57 2 2 3" xfId="25718" xr:uid="{00000000-0005-0000-0000-00007FC50000}"/>
    <cellStyle name="Percentuale 57 2 3" xfId="9656" xr:uid="{00000000-0005-0000-0000-000080C50000}"/>
    <cellStyle name="Percentuale 57 2 3 2" xfId="25719" xr:uid="{00000000-0005-0000-0000-000081C50000}"/>
    <cellStyle name="Percentuale 57 2 4" xfId="25720" xr:uid="{00000000-0005-0000-0000-000082C50000}"/>
    <cellStyle name="Percentuale 57 2 4 2" xfId="45681" xr:uid="{00000000-0005-0000-0000-000083C50000}"/>
    <cellStyle name="Percentuale 57 2 5" xfId="25721" xr:uid="{00000000-0005-0000-0000-000084C50000}"/>
    <cellStyle name="Percentuale 57 2 6" xfId="25717" xr:uid="{00000000-0005-0000-0000-000085C50000}"/>
    <cellStyle name="Percentuale 57 3" xfId="1439" xr:uid="{00000000-0005-0000-0000-000086C50000}"/>
    <cellStyle name="Percentuale 57 3 2" xfId="1440" xr:uid="{00000000-0005-0000-0000-000087C50000}"/>
    <cellStyle name="Percentuale 57 3 2 2" xfId="4763" xr:uid="{00000000-0005-0000-0000-000088C50000}"/>
    <cellStyle name="Percentuale 57 3 2 2 2" xfId="25725" xr:uid="{00000000-0005-0000-0000-000089C50000}"/>
    <cellStyle name="Percentuale 57 3 2 2 3" xfId="25724" xr:uid="{00000000-0005-0000-0000-00008AC50000}"/>
    <cellStyle name="Percentuale 57 3 2 3" xfId="3936" xr:uid="{00000000-0005-0000-0000-00008BC50000}"/>
    <cellStyle name="Percentuale 57 3 2 3 2" xfId="10472" xr:uid="{00000000-0005-0000-0000-00008CC50000}"/>
    <cellStyle name="Percentuale 57 3 2 3 3" xfId="25726" xr:uid="{00000000-0005-0000-0000-00008DC50000}"/>
    <cellStyle name="Percentuale 57 3 2 3 4" xfId="45682" xr:uid="{00000000-0005-0000-0000-00008EC50000}"/>
    <cellStyle name="Percentuale 57 3 2 4" xfId="25727" xr:uid="{00000000-0005-0000-0000-00008FC50000}"/>
    <cellStyle name="Percentuale 57 3 2 5" xfId="25723" xr:uid="{00000000-0005-0000-0000-000090C50000}"/>
    <cellStyle name="Percentuale 57 3 3" xfId="3172" xr:uid="{00000000-0005-0000-0000-000091C50000}"/>
    <cellStyle name="Percentuale 57 3 3 2" xfId="5637" xr:uid="{00000000-0005-0000-0000-000092C50000}"/>
    <cellStyle name="Percentuale 57 3 3 2 2" xfId="25729" xr:uid="{00000000-0005-0000-0000-000093C50000}"/>
    <cellStyle name="Percentuale 57 3 3 3" xfId="25730" xr:uid="{00000000-0005-0000-0000-000094C50000}"/>
    <cellStyle name="Percentuale 57 3 3 4" xfId="25731" xr:uid="{00000000-0005-0000-0000-000095C50000}"/>
    <cellStyle name="Percentuale 57 3 3 4 2" xfId="45683" xr:uid="{00000000-0005-0000-0000-000096C50000}"/>
    <cellStyle name="Percentuale 57 3 3 5" xfId="25728" xr:uid="{00000000-0005-0000-0000-000097C50000}"/>
    <cellStyle name="Percentuale 57 3 4" xfId="3426" xr:uid="{00000000-0005-0000-0000-000098C50000}"/>
    <cellStyle name="Percentuale 57 3 4 2" xfId="10133" xr:uid="{00000000-0005-0000-0000-000099C50000}"/>
    <cellStyle name="Percentuale 57 3 4 3" xfId="25732" xr:uid="{00000000-0005-0000-0000-00009AC50000}"/>
    <cellStyle name="Percentuale 57 3 5" xfId="8739" xr:uid="{00000000-0005-0000-0000-00009BC50000}"/>
    <cellStyle name="Percentuale 57 3 5 2" xfId="25733" xr:uid="{00000000-0005-0000-0000-00009CC50000}"/>
    <cellStyle name="Percentuale 57 3 6" xfId="25734" xr:uid="{00000000-0005-0000-0000-00009DC50000}"/>
    <cellStyle name="Percentuale 57 3 6 2" xfId="45684" xr:uid="{00000000-0005-0000-0000-00009EC50000}"/>
    <cellStyle name="Percentuale 57 3 7" xfId="25735" xr:uid="{00000000-0005-0000-0000-00009FC50000}"/>
    <cellStyle name="Percentuale 57 3 8" xfId="25722" xr:uid="{00000000-0005-0000-0000-0000A0C50000}"/>
    <cellStyle name="Percentuale 57 3 9" xfId="2061" xr:uid="{00000000-0005-0000-0000-0000A1C50000}"/>
    <cellStyle name="Percentuale 57 4" xfId="1441" xr:uid="{00000000-0005-0000-0000-0000A2C50000}"/>
    <cellStyle name="Percentuale 57 4 2" xfId="5638" xr:uid="{00000000-0005-0000-0000-0000A3C50000}"/>
    <cellStyle name="Percentuale 57 4 2 2" xfId="5639" xr:uid="{00000000-0005-0000-0000-0000A4C50000}"/>
    <cellStyle name="Percentuale 57 4 2 2 2" xfId="25738" xr:uid="{00000000-0005-0000-0000-0000A5C50000}"/>
    <cellStyle name="Percentuale 57 4 2 3" xfId="14261" xr:uid="{00000000-0005-0000-0000-0000A6C50000}"/>
    <cellStyle name="Percentuale 57 4 2 3 2" xfId="25739" xr:uid="{00000000-0005-0000-0000-0000A7C50000}"/>
    <cellStyle name="Percentuale 57 4 2 4" xfId="25737" xr:uid="{00000000-0005-0000-0000-0000A8C50000}"/>
    <cellStyle name="Percentuale 57 4 2 5" xfId="13871" xr:uid="{00000000-0005-0000-0000-0000A9C50000}"/>
    <cellStyle name="Percentuale 57 4 3" xfId="5640" xr:uid="{00000000-0005-0000-0000-0000AAC50000}"/>
    <cellStyle name="Percentuale 57 4 3 2" xfId="25740" xr:uid="{00000000-0005-0000-0000-0000ABC50000}"/>
    <cellStyle name="Percentuale 57 4 4" xfId="25741" xr:uid="{00000000-0005-0000-0000-0000ACC50000}"/>
    <cellStyle name="Percentuale 57 4 5" xfId="25742" xr:uid="{00000000-0005-0000-0000-0000ADC50000}"/>
    <cellStyle name="Percentuale 57 4 5 2" xfId="45685" xr:uid="{00000000-0005-0000-0000-0000AEC50000}"/>
    <cellStyle name="Percentuale 57 4 6" xfId="25743" xr:uid="{00000000-0005-0000-0000-0000AFC50000}"/>
    <cellStyle name="Percentuale 57 4 7" xfId="25736" xr:uid="{00000000-0005-0000-0000-0000B0C50000}"/>
    <cellStyle name="Percentuale 57 4 8" xfId="3173" xr:uid="{00000000-0005-0000-0000-0000B1C50000}"/>
    <cellStyle name="Percentuale 57 5" xfId="1442" xr:uid="{00000000-0005-0000-0000-0000B2C50000}"/>
    <cellStyle name="Percentuale 57 5 2" xfId="25745" xr:uid="{00000000-0005-0000-0000-0000B3C50000}"/>
    <cellStyle name="Percentuale 57 5 3" xfId="25746" xr:uid="{00000000-0005-0000-0000-0000B4C50000}"/>
    <cellStyle name="Percentuale 57 5 3 2" xfId="45686" xr:uid="{00000000-0005-0000-0000-0000B5C50000}"/>
    <cellStyle name="Percentuale 57 5 4" xfId="25747" xr:uid="{00000000-0005-0000-0000-0000B6C50000}"/>
    <cellStyle name="Percentuale 57 5 5" xfId="25744" xr:uid="{00000000-0005-0000-0000-0000B7C50000}"/>
    <cellStyle name="Percentuale 57 6" xfId="3170" xr:uid="{00000000-0005-0000-0000-0000B8C50000}"/>
    <cellStyle name="Percentuale 57 6 2" xfId="5963" xr:uid="{00000000-0005-0000-0000-0000B9C50000}"/>
    <cellStyle name="Percentuale 57 6 3" xfId="25748" xr:uid="{00000000-0005-0000-0000-0000BAC50000}"/>
    <cellStyle name="Percentuale 57 7" xfId="25749" xr:uid="{00000000-0005-0000-0000-0000BBC50000}"/>
    <cellStyle name="Percentuale 57 7 2" xfId="45687" xr:uid="{00000000-0005-0000-0000-0000BCC50000}"/>
    <cellStyle name="Percentuale 57 8" xfId="25716" xr:uid="{00000000-0005-0000-0000-0000BDC50000}"/>
    <cellStyle name="Percentuale 58" xfId="1443" xr:uid="{00000000-0005-0000-0000-0000BEC50000}"/>
    <cellStyle name="Percentuale 58 2" xfId="1444" xr:uid="{00000000-0005-0000-0000-0000BFC50000}"/>
    <cellStyle name="Percentuale 58 2 2" xfId="3175" xr:uid="{00000000-0005-0000-0000-0000C0C50000}"/>
    <cellStyle name="Percentuale 58 2 2 2" xfId="9919" xr:uid="{00000000-0005-0000-0000-0000C1C50000}"/>
    <cellStyle name="Percentuale 58 2 2 3" xfId="25752" xr:uid="{00000000-0005-0000-0000-0000C2C50000}"/>
    <cellStyle name="Percentuale 58 2 3" xfId="9657" xr:uid="{00000000-0005-0000-0000-0000C3C50000}"/>
    <cellStyle name="Percentuale 58 2 3 2" xfId="25753" xr:uid="{00000000-0005-0000-0000-0000C4C50000}"/>
    <cellStyle name="Percentuale 58 2 4" xfId="25754" xr:uid="{00000000-0005-0000-0000-0000C5C50000}"/>
    <cellStyle name="Percentuale 58 2 4 2" xfId="45688" xr:uid="{00000000-0005-0000-0000-0000C6C50000}"/>
    <cellStyle name="Percentuale 58 2 5" xfId="25755" xr:uid="{00000000-0005-0000-0000-0000C7C50000}"/>
    <cellStyle name="Percentuale 58 2 6" xfId="25751" xr:uid="{00000000-0005-0000-0000-0000C8C50000}"/>
    <cellStyle name="Percentuale 58 3" xfId="1445" xr:uid="{00000000-0005-0000-0000-0000C9C50000}"/>
    <cellStyle name="Percentuale 58 3 2" xfId="1446" xr:uid="{00000000-0005-0000-0000-0000CAC50000}"/>
    <cellStyle name="Percentuale 58 3 2 2" xfId="4764" xr:uid="{00000000-0005-0000-0000-0000CBC50000}"/>
    <cellStyle name="Percentuale 58 3 2 2 2" xfId="25759" xr:uid="{00000000-0005-0000-0000-0000CCC50000}"/>
    <cellStyle name="Percentuale 58 3 2 2 3" xfId="25758" xr:uid="{00000000-0005-0000-0000-0000CDC50000}"/>
    <cellStyle name="Percentuale 58 3 2 3" xfId="3937" xr:uid="{00000000-0005-0000-0000-0000CEC50000}"/>
    <cellStyle name="Percentuale 58 3 2 3 2" xfId="10473" xr:uid="{00000000-0005-0000-0000-0000CFC50000}"/>
    <cellStyle name="Percentuale 58 3 2 3 3" xfId="25760" xr:uid="{00000000-0005-0000-0000-0000D0C50000}"/>
    <cellStyle name="Percentuale 58 3 2 3 4" xfId="45689" xr:uid="{00000000-0005-0000-0000-0000D1C50000}"/>
    <cellStyle name="Percentuale 58 3 2 4" xfId="25761" xr:uid="{00000000-0005-0000-0000-0000D2C50000}"/>
    <cellStyle name="Percentuale 58 3 2 5" xfId="25757" xr:uid="{00000000-0005-0000-0000-0000D3C50000}"/>
    <cellStyle name="Percentuale 58 3 3" xfId="3176" xr:uid="{00000000-0005-0000-0000-0000D4C50000}"/>
    <cellStyle name="Percentuale 58 3 3 2" xfId="5641" xr:uid="{00000000-0005-0000-0000-0000D5C50000}"/>
    <cellStyle name="Percentuale 58 3 3 2 2" xfId="25763" xr:uid="{00000000-0005-0000-0000-0000D6C50000}"/>
    <cellStyle name="Percentuale 58 3 3 3" xfId="25764" xr:uid="{00000000-0005-0000-0000-0000D7C50000}"/>
    <cellStyle name="Percentuale 58 3 3 4" xfId="25765" xr:uid="{00000000-0005-0000-0000-0000D8C50000}"/>
    <cellStyle name="Percentuale 58 3 3 4 2" xfId="45690" xr:uid="{00000000-0005-0000-0000-0000D9C50000}"/>
    <cellStyle name="Percentuale 58 3 3 5" xfId="25762" xr:uid="{00000000-0005-0000-0000-0000DAC50000}"/>
    <cellStyle name="Percentuale 58 3 4" xfId="3427" xr:uid="{00000000-0005-0000-0000-0000DBC50000}"/>
    <cellStyle name="Percentuale 58 3 4 2" xfId="10134" xr:uid="{00000000-0005-0000-0000-0000DCC50000}"/>
    <cellStyle name="Percentuale 58 3 4 3" xfId="25766" xr:uid="{00000000-0005-0000-0000-0000DDC50000}"/>
    <cellStyle name="Percentuale 58 3 5" xfId="8611" xr:uid="{00000000-0005-0000-0000-0000DEC50000}"/>
    <cellStyle name="Percentuale 58 3 5 2" xfId="25767" xr:uid="{00000000-0005-0000-0000-0000DFC50000}"/>
    <cellStyle name="Percentuale 58 3 6" xfId="25768" xr:uid="{00000000-0005-0000-0000-0000E0C50000}"/>
    <cellStyle name="Percentuale 58 3 6 2" xfId="45691" xr:uid="{00000000-0005-0000-0000-0000E1C50000}"/>
    <cellStyle name="Percentuale 58 3 7" xfId="25769" xr:uid="{00000000-0005-0000-0000-0000E2C50000}"/>
    <cellStyle name="Percentuale 58 3 8" xfId="25756" xr:uid="{00000000-0005-0000-0000-0000E3C50000}"/>
    <cellStyle name="Percentuale 58 3 9" xfId="2062" xr:uid="{00000000-0005-0000-0000-0000E4C50000}"/>
    <cellStyle name="Percentuale 58 4" xfId="1447" xr:uid="{00000000-0005-0000-0000-0000E5C50000}"/>
    <cellStyle name="Percentuale 58 4 2" xfId="5642" xr:uid="{00000000-0005-0000-0000-0000E6C50000}"/>
    <cellStyle name="Percentuale 58 4 2 2" xfId="5643" xr:uid="{00000000-0005-0000-0000-0000E7C50000}"/>
    <cellStyle name="Percentuale 58 4 2 2 2" xfId="25772" xr:uid="{00000000-0005-0000-0000-0000E8C50000}"/>
    <cellStyle name="Percentuale 58 4 2 3" xfId="14262" xr:uid="{00000000-0005-0000-0000-0000E9C50000}"/>
    <cellStyle name="Percentuale 58 4 2 3 2" xfId="25773" xr:uid="{00000000-0005-0000-0000-0000EAC50000}"/>
    <cellStyle name="Percentuale 58 4 2 4" xfId="25771" xr:uid="{00000000-0005-0000-0000-0000EBC50000}"/>
    <cellStyle name="Percentuale 58 4 2 5" xfId="13872" xr:uid="{00000000-0005-0000-0000-0000ECC50000}"/>
    <cellStyle name="Percentuale 58 4 3" xfId="5644" xr:uid="{00000000-0005-0000-0000-0000EDC50000}"/>
    <cellStyle name="Percentuale 58 4 3 2" xfId="25774" xr:uid="{00000000-0005-0000-0000-0000EEC50000}"/>
    <cellStyle name="Percentuale 58 4 4" xfId="25775" xr:uid="{00000000-0005-0000-0000-0000EFC50000}"/>
    <cellStyle name="Percentuale 58 4 5" xfId="25776" xr:uid="{00000000-0005-0000-0000-0000F0C50000}"/>
    <cellStyle name="Percentuale 58 4 5 2" xfId="45692" xr:uid="{00000000-0005-0000-0000-0000F1C50000}"/>
    <cellStyle name="Percentuale 58 4 6" xfId="25777" xr:uid="{00000000-0005-0000-0000-0000F2C50000}"/>
    <cellStyle name="Percentuale 58 4 7" xfId="25770" xr:uid="{00000000-0005-0000-0000-0000F3C50000}"/>
    <cellStyle name="Percentuale 58 4 8" xfId="3177" xr:uid="{00000000-0005-0000-0000-0000F4C50000}"/>
    <cellStyle name="Percentuale 58 5" xfId="1448" xr:uid="{00000000-0005-0000-0000-0000F5C50000}"/>
    <cellStyle name="Percentuale 58 5 2" xfId="25779" xr:uid="{00000000-0005-0000-0000-0000F6C50000}"/>
    <cellStyle name="Percentuale 58 5 3" xfId="25780" xr:uid="{00000000-0005-0000-0000-0000F7C50000}"/>
    <cellStyle name="Percentuale 58 5 3 2" xfId="45693" xr:uid="{00000000-0005-0000-0000-0000F8C50000}"/>
    <cellStyle name="Percentuale 58 5 4" xfId="25781" xr:uid="{00000000-0005-0000-0000-0000F9C50000}"/>
    <cellStyle name="Percentuale 58 5 5" xfId="25778" xr:uid="{00000000-0005-0000-0000-0000FAC50000}"/>
    <cellStyle name="Percentuale 58 6" xfId="3174" xr:uid="{00000000-0005-0000-0000-0000FBC50000}"/>
    <cellStyle name="Percentuale 58 6 2" xfId="5964" xr:uid="{00000000-0005-0000-0000-0000FCC50000}"/>
    <cellStyle name="Percentuale 58 6 3" xfId="25782" xr:uid="{00000000-0005-0000-0000-0000FDC50000}"/>
    <cellStyle name="Percentuale 58 7" xfId="25783" xr:uid="{00000000-0005-0000-0000-0000FEC50000}"/>
    <cellStyle name="Percentuale 58 7 2" xfId="45694" xr:uid="{00000000-0005-0000-0000-0000FFC50000}"/>
    <cellStyle name="Percentuale 58 8" xfId="25750" xr:uid="{00000000-0005-0000-0000-000000C60000}"/>
    <cellStyle name="Percentuale 59" xfId="1449" xr:uid="{00000000-0005-0000-0000-000001C60000}"/>
    <cellStyle name="Percentuale 59 2" xfId="1450" xr:uid="{00000000-0005-0000-0000-000002C60000}"/>
    <cellStyle name="Percentuale 59 2 2" xfId="3179" xr:uid="{00000000-0005-0000-0000-000003C60000}"/>
    <cellStyle name="Percentuale 59 2 2 2" xfId="9920" xr:uid="{00000000-0005-0000-0000-000004C60000}"/>
    <cellStyle name="Percentuale 59 2 2 3" xfId="25786" xr:uid="{00000000-0005-0000-0000-000005C60000}"/>
    <cellStyle name="Percentuale 59 2 3" xfId="9658" xr:uid="{00000000-0005-0000-0000-000006C60000}"/>
    <cellStyle name="Percentuale 59 2 3 2" xfId="25787" xr:uid="{00000000-0005-0000-0000-000007C60000}"/>
    <cellStyle name="Percentuale 59 2 4" xfId="25788" xr:uid="{00000000-0005-0000-0000-000008C60000}"/>
    <cellStyle name="Percentuale 59 2 4 2" xfId="45695" xr:uid="{00000000-0005-0000-0000-000009C60000}"/>
    <cellStyle name="Percentuale 59 2 5" xfId="25789" xr:uid="{00000000-0005-0000-0000-00000AC60000}"/>
    <cellStyle name="Percentuale 59 2 6" xfId="25785" xr:uid="{00000000-0005-0000-0000-00000BC60000}"/>
    <cellStyle name="Percentuale 59 3" xfId="1451" xr:uid="{00000000-0005-0000-0000-00000CC60000}"/>
    <cellStyle name="Percentuale 59 3 2" xfId="1452" xr:uid="{00000000-0005-0000-0000-00000DC60000}"/>
    <cellStyle name="Percentuale 59 3 2 2" xfId="4765" xr:uid="{00000000-0005-0000-0000-00000EC60000}"/>
    <cellStyle name="Percentuale 59 3 2 2 2" xfId="25793" xr:uid="{00000000-0005-0000-0000-00000FC60000}"/>
    <cellStyle name="Percentuale 59 3 2 2 3" xfId="25792" xr:uid="{00000000-0005-0000-0000-000010C60000}"/>
    <cellStyle name="Percentuale 59 3 2 3" xfId="3938" xr:uid="{00000000-0005-0000-0000-000011C60000}"/>
    <cellStyle name="Percentuale 59 3 2 3 2" xfId="10474" xr:uid="{00000000-0005-0000-0000-000012C60000}"/>
    <cellStyle name="Percentuale 59 3 2 3 3" xfId="25794" xr:uid="{00000000-0005-0000-0000-000013C60000}"/>
    <cellStyle name="Percentuale 59 3 2 3 4" xfId="45696" xr:uid="{00000000-0005-0000-0000-000014C60000}"/>
    <cellStyle name="Percentuale 59 3 2 4" xfId="25795" xr:uid="{00000000-0005-0000-0000-000015C60000}"/>
    <cellStyle name="Percentuale 59 3 2 5" xfId="25791" xr:uid="{00000000-0005-0000-0000-000016C60000}"/>
    <cellStyle name="Percentuale 59 3 3" xfId="3180" xr:uid="{00000000-0005-0000-0000-000017C60000}"/>
    <cellStyle name="Percentuale 59 3 3 2" xfId="5645" xr:uid="{00000000-0005-0000-0000-000018C60000}"/>
    <cellStyle name="Percentuale 59 3 3 2 2" xfId="25797" xr:uid="{00000000-0005-0000-0000-000019C60000}"/>
    <cellStyle name="Percentuale 59 3 3 3" xfId="25798" xr:uid="{00000000-0005-0000-0000-00001AC60000}"/>
    <cellStyle name="Percentuale 59 3 3 4" xfId="25799" xr:uid="{00000000-0005-0000-0000-00001BC60000}"/>
    <cellStyle name="Percentuale 59 3 3 4 2" xfId="45697" xr:uid="{00000000-0005-0000-0000-00001CC60000}"/>
    <cellStyle name="Percentuale 59 3 3 5" xfId="25796" xr:uid="{00000000-0005-0000-0000-00001DC60000}"/>
    <cellStyle name="Percentuale 59 3 4" xfId="3428" xr:uid="{00000000-0005-0000-0000-00001EC60000}"/>
    <cellStyle name="Percentuale 59 3 4 2" xfId="10135" xr:uid="{00000000-0005-0000-0000-00001FC60000}"/>
    <cellStyle name="Percentuale 59 3 4 3" xfId="25800" xr:uid="{00000000-0005-0000-0000-000020C60000}"/>
    <cellStyle name="Percentuale 59 3 5" xfId="7457" xr:uid="{00000000-0005-0000-0000-000021C60000}"/>
    <cellStyle name="Percentuale 59 3 5 2" xfId="25801" xr:uid="{00000000-0005-0000-0000-000022C60000}"/>
    <cellStyle name="Percentuale 59 3 6" xfId="25802" xr:uid="{00000000-0005-0000-0000-000023C60000}"/>
    <cellStyle name="Percentuale 59 3 6 2" xfId="45698" xr:uid="{00000000-0005-0000-0000-000024C60000}"/>
    <cellStyle name="Percentuale 59 3 7" xfId="25803" xr:uid="{00000000-0005-0000-0000-000025C60000}"/>
    <cellStyle name="Percentuale 59 3 8" xfId="25790" xr:uid="{00000000-0005-0000-0000-000026C60000}"/>
    <cellStyle name="Percentuale 59 3 9" xfId="2063" xr:uid="{00000000-0005-0000-0000-000027C60000}"/>
    <cellStyle name="Percentuale 59 4" xfId="1453" xr:uid="{00000000-0005-0000-0000-000028C60000}"/>
    <cellStyle name="Percentuale 59 4 2" xfId="5646" xr:uid="{00000000-0005-0000-0000-000029C60000}"/>
    <cellStyle name="Percentuale 59 4 2 2" xfId="5647" xr:uid="{00000000-0005-0000-0000-00002AC60000}"/>
    <cellStyle name="Percentuale 59 4 2 2 2" xfId="25806" xr:uid="{00000000-0005-0000-0000-00002BC60000}"/>
    <cellStyle name="Percentuale 59 4 2 3" xfId="14263" xr:uid="{00000000-0005-0000-0000-00002CC60000}"/>
    <cellStyle name="Percentuale 59 4 2 3 2" xfId="25807" xr:uid="{00000000-0005-0000-0000-00002DC60000}"/>
    <cellStyle name="Percentuale 59 4 2 4" xfId="25805" xr:uid="{00000000-0005-0000-0000-00002EC60000}"/>
    <cellStyle name="Percentuale 59 4 2 5" xfId="13873" xr:uid="{00000000-0005-0000-0000-00002FC60000}"/>
    <cellStyle name="Percentuale 59 4 3" xfId="5648" xr:uid="{00000000-0005-0000-0000-000030C60000}"/>
    <cellStyle name="Percentuale 59 4 3 2" xfId="25808" xr:uid="{00000000-0005-0000-0000-000031C60000}"/>
    <cellStyle name="Percentuale 59 4 4" xfId="25809" xr:uid="{00000000-0005-0000-0000-000032C60000}"/>
    <cellStyle name="Percentuale 59 4 5" xfId="25810" xr:uid="{00000000-0005-0000-0000-000033C60000}"/>
    <cellStyle name="Percentuale 59 4 5 2" xfId="45699" xr:uid="{00000000-0005-0000-0000-000034C60000}"/>
    <cellStyle name="Percentuale 59 4 6" xfId="25811" xr:uid="{00000000-0005-0000-0000-000035C60000}"/>
    <cellStyle name="Percentuale 59 4 7" xfId="25804" xr:uid="{00000000-0005-0000-0000-000036C60000}"/>
    <cellStyle name="Percentuale 59 4 8" xfId="3181" xr:uid="{00000000-0005-0000-0000-000037C60000}"/>
    <cellStyle name="Percentuale 59 5" xfId="1454" xr:uid="{00000000-0005-0000-0000-000038C60000}"/>
    <cellStyle name="Percentuale 59 5 2" xfId="25813" xr:uid="{00000000-0005-0000-0000-000039C60000}"/>
    <cellStyle name="Percentuale 59 5 3" xfId="25814" xr:uid="{00000000-0005-0000-0000-00003AC60000}"/>
    <cellStyle name="Percentuale 59 5 3 2" xfId="45700" xr:uid="{00000000-0005-0000-0000-00003BC60000}"/>
    <cellStyle name="Percentuale 59 5 4" xfId="25815" xr:uid="{00000000-0005-0000-0000-00003CC60000}"/>
    <cellStyle name="Percentuale 59 5 5" xfId="25812" xr:uid="{00000000-0005-0000-0000-00003DC60000}"/>
    <cellStyle name="Percentuale 59 6" xfId="3178" xr:uid="{00000000-0005-0000-0000-00003EC60000}"/>
    <cellStyle name="Percentuale 59 6 2" xfId="5965" xr:uid="{00000000-0005-0000-0000-00003FC60000}"/>
    <cellStyle name="Percentuale 59 6 3" xfId="25816" xr:uid="{00000000-0005-0000-0000-000040C60000}"/>
    <cellStyle name="Percentuale 59 7" xfId="25817" xr:uid="{00000000-0005-0000-0000-000041C60000}"/>
    <cellStyle name="Percentuale 59 7 2" xfId="45701" xr:uid="{00000000-0005-0000-0000-000042C60000}"/>
    <cellStyle name="Percentuale 59 8" xfId="25784" xr:uid="{00000000-0005-0000-0000-000043C60000}"/>
    <cellStyle name="Percentuale 6" xfId="1455" xr:uid="{00000000-0005-0000-0000-000044C60000}"/>
    <cellStyle name="Percentuale 6 2" xfId="1456" xr:uid="{00000000-0005-0000-0000-000045C60000}"/>
    <cellStyle name="Percentuale 6 2 2" xfId="3183" xr:uid="{00000000-0005-0000-0000-000046C60000}"/>
    <cellStyle name="Percentuale 6 2 2 2" xfId="9921" xr:uid="{00000000-0005-0000-0000-000047C60000}"/>
    <cellStyle name="Percentuale 6 2 2 3" xfId="25820" xr:uid="{00000000-0005-0000-0000-000048C60000}"/>
    <cellStyle name="Percentuale 6 2 3" xfId="9659" xr:uid="{00000000-0005-0000-0000-000049C60000}"/>
    <cellStyle name="Percentuale 6 2 3 2" xfId="25821" xr:uid="{00000000-0005-0000-0000-00004AC60000}"/>
    <cellStyle name="Percentuale 6 2 4" xfId="25822" xr:uid="{00000000-0005-0000-0000-00004BC60000}"/>
    <cellStyle name="Percentuale 6 2 4 2" xfId="45702" xr:uid="{00000000-0005-0000-0000-00004CC60000}"/>
    <cellStyle name="Percentuale 6 2 5" xfId="25823" xr:uid="{00000000-0005-0000-0000-00004DC60000}"/>
    <cellStyle name="Percentuale 6 2 6" xfId="25819" xr:uid="{00000000-0005-0000-0000-00004EC60000}"/>
    <cellStyle name="Percentuale 6 3" xfId="1457" xr:uid="{00000000-0005-0000-0000-00004FC60000}"/>
    <cellStyle name="Percentuale 6 3 2" xfId="1458" xr:uid="{00000000-0005-0000-0000-000050C60000}"/>
    <cellStyle name="Percentuale 6 3 2 2" xfId="4766" xr:uid="{00000000-0005-0000-0000-000051C60000}"/>
    <cellStyle name="Percentuale 6 3 2 2 2" xfId="25827" xr:uid="{00000000-0005-0000-0000-000052C60000}"/>
    <cellStyle name="Percentuale 6 3 2 2 3" xfId="25826" xr:uid="{00000000-0005-0000-0000-000053C60000}"/>
    <cellStyle name="Percentuale 6 3 2 3" xfId="3939" xr:uid="{00000000-0005-0000-0000-000054C60000}"/>
    <cellStyle name="Percentuale 6 3 2 3 2" xfId="10475" xr:uid="{00000000-0005-0000-0000-000055C60000}"/>
    <cellStyle name="Percentuale 6 3 2 3 3" xfId="25828" xr:uid="{00000000-0005-0000-0000-000056C60000}"/>
    <cellStyle name="Percentuale 6 3 2 3 4" xfId="45703" xr:uid="{00000000-0005-0000-0000-000057C60000}"/>
    <cellStyle name="Percentuale 6 3 2 4" xfId="25829" xr:uid="{00000000-0005-0000-0000-000058C60000}"/>
    <cellStyle name="Percentuale 6 3 2 5" xfId="25825" xr:uid="{00000000-0005-0000-0000-000059C60000}"/>
    <cellStyle name="Percentuale 6 3 3" xfId="3184" xr:uid="{00000000-0005-0000-0000-00005AC60000}"/>
    <cellStyle name="Percentuale 6 3 3 2" xfId="5649" xr:uid="{00000000-0005-0000-0000-00005BC60000}"/>
    <cellStyle name="Percentuale 6 3 3 2 2" xfId="25831" xr:uid="{00000000-0005-0000-0000-00005CC60000}"/>
    <cellStyle name="Percentuale 6 3 3 3" xfId="25832" xr:uid="{00000000-0005-0000-0000-00005DC60000}"/>
    <cellStyle name="Percentuale 6 3 3 4" xfId="25833" xr:uid="{00000000-0005-0000-0000-00005EC60000}"/>
    <cellStyle name="Percentuale 6 3 3 4 2" xfId="45704" xr:uid="{00000000-0005-0000-0000-00005FC60000}"/>
    <cellStyle name="Percentuale 6 3 3 5" xfId="25830" xr:uid="{00000000-0005-0000-0000-000060C60000}"/>
    <cellStyle name="Percentuale 6 3 4" xfId="3429" xr:uid="{00000000-0005-0000-0000-000061C60000}"/>
    <cellStyle name="Percentuale 6 3 4 2" xfId="10136" xr:uid="{00000000-0005-0000-0000-000062C60000}"/>
    <cellStyle name="Percentuale 6 3 4 3" xfId="25834" xr:uid="{00000000-0005-0000-0000-000063C60000}"/>
    <cellStyle name="Percentuale 6 3 5" xfId="8610" xr:uid="{00000000-0005-0000-0000-000064C60000}"/>
    <cellStyle name="Percentuale 6 3 5 2" xfId="25835" xr:uid="{00000000-0005-0000-0000-000065C60000}"/>
    <cellStyle name="Percentuale 6 3 6" xfId="25836" xr:uid="{00000000-0005-0000-0000-000066C60000}"/>
    <cellStyle name="Percentuale 6 3 6 2" xfId="45705" xr:uid="{00000000-0005-0000-0000-000067C60000}"/>
    <cellStyle name="Percentuale 6 3 7" xfId="25837" xr:uid="{00000000-0005-0000-0000-000068C60000}"/>
    <cellStyle name="Percentuale 6 3 8" xfId="25824" xr:uid="{00000000-0005-0000-0000-000069C60000}"/>
    <cellStyle name="Percentuale 6 3 9" xfId="2064" xr:uid="{00000000-0005-0000-0000-00006AC60000}"/>
    <cellStyle name="Percentuale 6 4" xfId="1459" xr:uid="{00000000-0005-0000-0000-00006BC60000}"/>
    <cellStyle name="Percentuale 6 4 2" xfId="5650" xr:uid="{00000000-0005-0000-0000-00006CC60000}"/>
    <cellStyle name="Percentuale 6 4 2 2" xfId="5651" xr:uid="{00000000-0005-0000-0000-00006DC60000}"/>
    <cellStyle name="Percentuale 6 4 2 2 2" xfId="25840" xr:uid="{00000000-0005-0000-0000-00006EC60000}"/>
    <cellStyle name="Percentuale 6 4 2 3" xfId="14264" xr:uid="{00000000-0005-0000-0000-00006FC60000}"/>
    <cellStyle name="Percentuale 6 4 2 3 2" xfId="25841" xr:uid="{00000000-0005-0000-0000-000070C60000}"/>
    <cellStyle name="Percentuale 6 4 2 4" xfId="25839" xr:uid="{00000000-0005-0000-0000-000071C60000}"/>
    <cellStyle name="Percentuale 6 4 2 5" xfId="13874" xr:uid="{00000000-0005-0000-0000-000072C60000}"/>
    <cellStyle name="Percentuale 6 4 3" xfId="5652" xr:uid="{00000000-0005-0000-0000-000073C60000}"/>
    <cellStyle name="Percentuale 6 4 3 2" xfId="25842" xr:uid="{00000000-0005-0000-0000-000074C60000}"/>
    <cellStyle name="Percentuale 6 4 4" xfId="25843" xr:uid="{00000000-0005-0000-0000-000075C60000}"/>
    <cellStyle name="Percentuale 6 4 5" xfId="25844" xr:uid="{00000000-0005-0000-0000-000076C60000}"/>
    <cellStyle name="Percentuale 6 4 5 2" xfId="45706" xr:uid="{00000000-0005-0000-0000-000077C60000}"/>
    <cellStyle name="Percentuale 6 4 6" xfId="25845" xr:uid="{00000000-0005-0000-0000-000078C60000}"/>
    <cellStyle name="Percentuale 6 4 7" xfId="25838" xr:uid="{00000000-0005-0000-0000-000079C60000}"/>
    <cellStyle name="Percentuale 6 4 8" xfId="3185" xr:uid="{00000000-0005-0000-0000-00007AC60000}"/>
    <cellStyle name="Percentuale 6 5" xfId="1460" xr:uid="{00000000-0005-0000-0000-00007BC60000}"/>
    <cellStyle name="Percentuale 6 5 2" xfId="25847" xr:uid="{00000000-0005-0000-0000-00007CC60000}"/>
    <cellStyle name="Percentuale 6 5 3" xfId="25848" xr:uid="{00000000-0005-0000-0000-00007DC60000}"/>
    <cellStyle name="Percentuale 6 5 3 2" xfId="45707" xr:uid="{00000000-0005-0000-0000-00007EC60000}"/>
    <cellStyle name="Percentuale 6 5 4" xfId="25849" xr:uid="{00000000-0005-0000-0000-00007FC60000}"/>
    <cellStyle name="Percentuale 6 5 5" xfId="25846" xr:uid="{00000000-0005-0000-0000-000080C60000}"/>
    <cellStyle name="Percentuale 6 6" xfId="3182" xr:uid="{00000000-0005-0000-0000-000081C60000}"/>
    <cellStyle name="Percentuale 6 6 2" xfId="5966" xr:uid="{00000000-0005-0000-0000-000082C60000}"/>
    <cellStyle name="Percentuale 6 6 3" xfId="25850" xr:uid="{00000000-0005-0000-0000-000083C60000}"/>
    <cellStyle name="Percentuale 6 7" xfId="25851" xr:uid="{00000000-0005-0000-0000-000084C60000}"/>
    <cellStyle name="Percentuale 6 7 2" xfId="45708" xr:uid="{00000000-0005-0000-0000-000085C60000}"/>
    <cellStyle name="Percentuale 6 8" xfId="25818" xr:uid="{00000000-0005-0000-0000-000086C60000}"/>
    <cellStyle name="Percentuale 60" xfId="1461" xr:uid="{00000000-0005-0000-0000-000087C60000}"/>
    <cellStyle name="Percentuale 60 2" xfId="1462" xr:uid="{00000000-0005-0000-0000-000088C60000}"/>
    <cellStyle name="Percentuale 60 2 2" xfId="3187" xr:uid="{00000000-0005-0000-0000-000089C60000}"/>
    <cellStyle name="Percentuale 60 2 2 2" xfId="9922" xr:uid="{00000000-0005-0000-0000-00008AC60000}"/>
    <cellStyle name="Percentuale 60 2 2 3" xfId="25854" xr:uid="{00000000-0005-0000-0000-00008BC60000}"/>
    <cellStyle name="Percentuale 60 2 3" xfId="9660" xr:uid="{00000000-0005-0000-0000-00008CC60000}"/>
    <cellStyle name="Percentuale 60 2 3 2" xfId="25855" xr:uid="{00000000-0005-0000-0000-00008DC60000}"/>
    <cellStyle name="Percentuale 60 2 4" xfId="25856" xr:uid="{00000000-0005-0000-0000-00008EC60000}"/>
    <cellStyle name="Percentuale 60 2 4 2" xfId="45709" xr:uid="{00000000-0005-0000-0000-00008FC60000}"/>
    <cellStyle name="Percentuale 60 2 5" xfId="25857" xr:uid="{00000000-0005-0000-0000-000090C60000}"/>
    <cellStyle name="Percentuale 60 2 6" xfId="25853" xr:uid="{00000000-0005-0000-0000-000091C60000}"/>
    <cellStyle name="Percentuale 60 3" xfId="1463" xr:uid="{00000000-0005-0000-0000-000092C60000}"/>
    <cellStyle name="Percentuale 60 3 2" xfId="1464" xr:uid="{00000000-0005-0000-0000-000093C60000}"/>
    <cellStyle name="Percentuale 60 3 2 2" xfId="4767" xr:uid="{00000000-0005-0000-0000-000094C60000}"/>
    <cellStyle name="Percentuale 60 3 2 2 2" xfId="25861" xr:uid="{00000000-0005-0000-0000-000095C60000}"/>
    <cellStyle name="Percentuale 60 3 2 2 3" xfId="25860" xr:uid="{00000000-0005-0000-0000-000096C60000}"/>
    <cellStyle name="Percentuale 60 3 2 3" xfId="3940" xr:uid="{00000000-0005-0000-0000-000097C60000}"/>
    <cellStyle name="Percentuale 60 3 2 3 2" xfId="10476" xr:uid="{00000000-0005-0000-0000-000098C60000}"/>
    <cellStyle name="Percentuale 60 3 2 3 3" xfId="25862" xr:uid="{00000000-0005-0000-0000-000099C60000}"/>
    <cellStyle name="Percentuale 60 3 2 3 4" xfId="45710" xr:uid="{00000000-0005-0000-0000-00009AC60000}"/>
    <cellStyle name="Percentuale 60 3 2 4" xfId="25863" xr:uid="{00000000-0005-0000-0000-00009BC60000}"/>
    <cellStyle name="Percentuale 60 3 2 5" xfId="25859" xr:uid="{00000000-0005-0000-0000-00009CC60000}"/>
    <cellStyle name="Percentuale 60 3 3" xfId="3188" xr:uid="{00000000-0005-0000-0000-00009DC60000}"/>
    <cellStyle name="Percentuale 60 3 3 2" xfId="5653" xr:uid="{00000000-0005-0000-0000-00009EC60000}"/>
    <cellStyle name="Percentuale 60 3 3 2 2" xfId="25865" xr:uid="{00000000-0005-0000-0000-00009FC60000}"/>
    <cellStyle name="Percentuale 60 3 3 3" xfId="25866" xr:uid="{00000000-0005-0000-0000-0000A0C60000}"/>
    <cellStyle name="Percentuale 60 3 3 4" xfId="25867" xr:uid="{00000000-0005-0000-0000-0000A1C60000}"/>
    <cellStyle name="Percentuale 60 3 3 4 2" xfId="45711" xr:uid="{00000000-0005-0000-0000-0000A2C60000}"/>
    <cellStyle name="Percentuale 60 3 3 5" xfId="25864" xr:uid="{00000000-0005-0000-0000-0000A3C60000}"/>
    <cellStyle name="Percentuale 60 3 4" xfId="3430" xr:uid="{00000000-0005-0000-0000-0000A4C60000}"/>
    <cellStyle name="Percentuale 60 3 4 2" xfId="10137" xr:uid="{00000000-0005-0000-0000-0000A5C60000}"/>
    <cellStyle name="Percentuale 60 3 4 3" xfId="25868" xr:uid="{00000000-0005-0000-0000-0000A6C60000}"/>
    <cellStyle name="Percentuale 60 3 5" xfId="7502" xr:uid="{00000000-0005-0000-0000-0000A7C60000}"/>
    <cellStyle name="Percentuale 60 3 5 2" xfId="25869" xr:uid="{00000000-0005-0000-0000-0000A8C60000}"/>
    <cellStyle name="Percentuale 60 3 6" xfId="25870" xr:uid="{00000000-0005-0000-0000-0000A9C60000}"/>
    <cellStyle name="Percentuale 60 3 6 2" xfId="45712" xr:uid="{00000000-0005-0000-0000-0000AAC60000}"/>
    <cellStyle name="Percentuale 60 3 7" xfId="25871" xr:uid="{00000000-0005-0000-0000-0000ABC60000}"/>
    <cellStyle name="Percentuale 60 3 8" xfId="25858" xr:uid="{00000000-0005-0000-0000-0000ACC60000}"/>
    <cellStyle name="Percentuale 60 3 9" xfId="2065" xr:uid="{00000000-0005-0000-0000-0000ADC60000}"/>
    <cellStyle name="Percentuale 60 4" xfId="1465" xr:uid="{00000000-0005-0000-0000-0000AEC60000}"/>
    <cellStyle name="Percentuale 60 4 2" xfId="5654" xr:uid="{00000000-0005-0000-0000-0000AFC60000}"/>
    <cellStyle name="Percentuale 60 4 2 2" xfId="5655" xr:uid="{00000000-0005-0000-0000-0000B0C60000}"/>
    <cellStyle name="Percentuale 60 4 2 2 2" xfId="25874" xr:uid="{00000000-0005-0000-0000-0000B1C60000}"/>
    <cellStyle name="Percentuale 60 4 2 3" xfId="14265" xr:uid="{00000000-0005-0000-0000-0000B2C60000}"/>
    <cellStyle name="Percentuale 60 4 2 3 2" xfId="25875" xr:uid="{00000000-0005-0000-0000-0000B3C60000}"/>
    <cellStyle name="Percentuale 60 4 2 4" xfId="25873" xr:uid="{00000000-0005-0000-0000-0000B4C60000}"/>
    <cellStyle name="Percentuale 60 4 2 5" xfId="13875" xr:uid="{00000000-0005-0000-0000-0000B5C60000}"/>
    <cellStyle name="Percentuale 60 4 3" xfId="5656" xr:uid="{00000000-0005-0000-0000-0000B6C60000}"/>
    <cellStyle name="Percentuale 60 4 3 2" xfId="25876" xr:uid="{00000000-0005-0000-0000-0000B7C60000}"/>
    <cellStyle name="Percentuale 60 4 4" xfId="25877" xr:uid="{00000000-0005-0000-0000-0000B8C60000}"/>
    <cellStyle name="Percentuale 60 4 5" xfId="25878" xr:uid="{00000000-0005-0000-0000-0000B9C60000}"/>
    <cellStyle name="Percentuale 60 4 5 2" xfId="45713" xr:uid="{00000000-0005-0000-0000-0000BAC60000}"/>
    <cellStyle name="Percentuale 60 4 6" xfId="25879" xr:uid="{00000000-0005-0000-0000-0000BBC60000}"/>
    <cellStyle name="Percentuale 60 4 7" xfId="25872" xr:uid="{00000000-0005-0000-0000-0000BCC60000}"/>
    <cellStyle name="Percentuale 60 4 8" xfId="3189" xr:uid="{00000000-0005-0000-0000-0000BDC60000}"/>
    <cellStyle name="Percentuale 60 5" xfId="1466" xr:uid="{00000000-0005-0000-0000-0000BEC60000}"/>
    <cellStyle name="Percentuale 60 5 2" xfId="25881" xr:uid="{00000000-0005-0000-0000-0000BFC60000}"/>
    <cellStyle name="Percentuale 60 5 3" xfId="25882" xr:uid="{00000000-0005-0000-0000-0000C0C60000}"/>
    <cellStyle name="Percentuale 60 5 3 2" xfId="45714" xr:uid="{00000000-0005-0000-0000-0000C1C60000}"/>
    <cellStyle name="Percentuale 60 5 4" xfId="25883" xr:uid="{00000000-0005-0000-0000-0000C2C60000}"/>
    <cellStyle name="Percentuale 60 5 5" xfId="25880" xr:uid="{00000000-0005-0000-0000-0000C3C60000}"/>
    <cellStyle name="Percentuale 60 6" xfId="3186" xr:uid="{00000000-0005-0000-0000-0000C4C60000}"/>
    <cellStyle name="Percentuale 60 6 2" xfId="5967" xr:uid="{00000000-0005-0000-0000-0000C5C60000}"/>
    <cellStyle name="Percentuale 60 6 3" xfId="25884" xr:uid="{00000000-0005-0000-0000-0000C6C60000}"/>
    <cellStyle name="Percentuale 60 7" xfId="25885" xr:uid="{00000000-0005-0000-0000-0000C7C60000}"/>
    <cellStyle name="Percentuale 60 7 2" xfId="45715" xr:uid="{00000000-0005-0000-0000-0000C8C60000}"/>
    <cellStyle name="Percentuale 60 8" xfId="25852" xr:uid="{00000000-0005-0000-0000-0000C9C60000}"/>
    <cellStyle name="Percentuale 61" xfId="1467" xr:uid="{00000000-0005-0000-0000-0000CAC60000}"/>
    <cellStyle name="Percentuale 61 2" xfId="1468" xr:uid="{00000000-0005-0000-0000-0000CBC60000}"/>
    <cellStyle name="Percentuale 61 2 2" xfId="3191" xr:uid="{00000000-0005-0000-0000-0000CCC60000}"/>
    <cellStyle name="Percentuale 61 2 2 2" xfId="9923" xr:uid="{00000000-0005-0000-0000-0000CDC60000}"/>
    <cellStyle name="Percentuale 61 2 2 3" xfId="25888" xr:uid="{00000000-0005-0000-0000-0000CEC60000}"/>
    <cellStyle name="Percentuale 61 2 3" xfId="9661" xr:uid="{00000000-0005-0000-0000-0000CFC60000}"/>
    <cellStyle name="Percentuale 61 2 3 2" xfId="25889" xr:uid="{00000000-0005-0000-0000-0000D0C60000}"/>
    <cellStyle name="Percentuale 61 2 4" xfId="25890" xr:uid="{00000000-0005-0000-0000-0000D1C60000}"/>
    <cellStyle name="Percentuale 61 2 4 2" xfId="45716" xr:uid="{00000000-0005-0000-0000-0000D2C60000}"/>
    <cellStyle name="Percentuale 61 2 5" xfId="25891" xr:uid="{00000000-0005-0000-0000-0000D3C60000}"/>
    <cellStyle name="Percentuale 61 2 6" xfId="25887" xr:uid="{00000000-0005-0000-0000-0000D4C60000}"/>
    <cellStyle name="Percentuale 61 3" xfId="1469" xr:uid="{00000000-0005-0000-0000-0000D5C60000}"/>
    <cellStyle name="Percentuale 61 3 2" xfId="1470" xr:uid="{00000000-0005-0000-0000-0000D6C60000}"/>
    <cellStyle name="Percentuale 61 3 2 2" xfId="4768" xr:uid="{00000000-0005-0000-0000-0000D7C60000}"/>
    <cellStyle name="Percentuale 61 3 2 2 2" xfId="25895" xr:uid="{00000000-0005-0000-0000-0000D8C60000}"/>
    <cellStyle name="Percentuale 61 3 2 2 3" xfId="25894" xr:uid="{00000000-0005-0000-0000-0000D9C60000}"/>
    <cellStyle name="Percentuale 61 3 2 3" xfId="3941" xr:uid="{00000000-0005-0000-0000-0000DAC60000}"/>
    <cellStyle name="Percentuale 61 3 2 3 2" xfId="10477" xr:uid="{00000000-0005-0000-0000-0000DBC60000}"/>
    <cellStyle name="Percentuale 61 3 2 3 3" xfId="25896" xr:uid="{00000000-0005-0000-0000-0000DCC60000}"/>
    <cellStyle name="Percentuale 61 3 2 3 4" xfId="45717" xr:uid="{00000000-0005-0000-0000-0000DDC60000}"/>
    <cellStyle name="Percentuale 61 3 2 4" xfId="25897" xr:uid="{00000000-0005-0000-0000-0000DEC60000}"/>
    <cellStyle name="Percentuale 61 3 2 5" xfId="25893" xr:uid="{00000000-0005-0000-0000-0000DFC60000}"/>
    <cellStyle name="Percentuale 61 3 3" xfId="3192" xr:uid="{00000000-0005-0000-0000-0000E0C60000}"/>
    <cellStyle name="Percentuale 61 3 3 2" xfId="5657" xr:uid="{00000000-0005-0000-0000-0000E1C60000}"/>
    <cellStyle name="Percentuale 61 3 3 2 2" xfId="25899" xr:uid="{00000000-0005-0000-0000-0000E2C60000}"/>
    <cellStyle name="Percentuale 61 3 3 3" xfId="25900" xr:uid="{00000000-0005-0000-0000-0000E3C60000}"/>
    <cellStyle name="Percentuale 61 3 3 4" xfId="25901" xr:uid="{00000000-0005-0000-0000-0000E4C60000}"/>
    <cellStyle name="Percentuale 61 3 3 4 2" xfId="45718" xr:uid="{00000000-0005-0000-0000-0000E5C60000}"/>
    <cellStyle name="Percentuale 61 3 3 5" xfId="25898" xr:uid="{00000000-0005-0000-0000-0000E6C60000}"/>
    <cellStyle name="Percentuale 61 3 4" xfId="3431" xr:uid="{00000000-0005-0000-0000-0000E7C60000}"/>
    <cellStyle name="Percentuale 61 3 4 2" xfId="10138" xr:uid="{00000000-0005-0000-0000-0000E8C60000}"/>
    <cellStyle name="Percentuale 61 3 4 3" xfId="25902" xr:uid="{00000000-0005-0000-0000-0000E9C60000}"/>
    <cellStyle name="Percentuale 61 3 5" xfId="7501" xr:uid="{00000000-0005-0000-0000-0000EAC60000}"/>
    <cellStyle name="Percentuale 61 3 5 2" xfId="25903" xr:uid="{00000000-0005-0000-0000-0000EBC60000}"/>
    <cellStyle name="Percentuale 61 3 6" xfId="25904" xr:uid="{00000000-0005-0000-0000-0000ECC60000}"/>
    <cellStyle name="Percentuale 61 3 6 2" xfId="45719" xr:uid="{00000000-0005-0000-0000-0000EDC60000}"/>
    <cellStyle name="Percentuale 61 3 7" xfId="25905" xr:uid="{00000000-0005-0000-0000-0000EEC60000}"/>
    <cellStyle name="Percentuale 61 3 8" xfId="25892" xr:uid="{00000000-0005-0000-0000-0000EFC60000}"/>
    <cellStyle name="Percentuale 61 3 9" xfId="2066" xr:uid="{00000000-0005-0000-0000-0000F0C60000}"/>
    <cellStyle name="Percentuale 61 4" xfId="1471" xr:uid="{00000000-0005-0000-0000-0000F1C60000}"/>
    <cellStyle name="Percentuale 61 4 2" xfId="5658" xr:uid="{00000000-0005-0000-0000-0000F2C60000}"/>
    <cellStyle name="Percentuale 61 4 2 2" xfId="5659" xr:uid="{00000000-0005-0000-0000-0000F3C60000}"/>
    <cellStyle name="Percentuale 61 4 2 2 2" xfId="25908" xr:uid="{00000000-0005-0000-0000-0000F4C60000}"/>
    <cellStyle name="Percentuale 61 4 2 3" xfId="14266" xr:uid="{00000000-0005-0000-0000-0000F5C60000}"/>
    <cellStyle name="Percentuale 61 4 2 3 2" xfId="25909" xr:uid="{00000000-0005-0000-0000-0000F6C60000}"/>
    <cellStyle name="Percentuale 61 4 2 4" xfId="25907" xr:uid="{00000000-0005-0000-0000-0000F7C60000}"/>
    <cellStyle name="Percentuale 61 4 2 5" xfId="13876" xr:uid="{00000000-0005-0000-0000-0000F8C60000}"/>
    <cellStyle name="Percentuale 61 4 3" xfId="5660" xr:uid="{00000000-0005-0000-0000-0000F9C60000}"/>
    <cellStyle name="Percentuale 61 4 3 2" xfId="25910" xr:uid="{00000000-0005-0000-0000-0000FAC60000}"/>
    <cellStyle name="Percentuale 61 4 4" xfId="25911" xr:uid="{00000000-0005-0000-0000-0000FBC60000}"/>
    <cellStyle name="Percentuale 61 4 5" xfId="25912" xr:uid="{00000000-0005-0000-0000-0000FCC60000}"/>
    <cellStyle name="Percentuale 61 4 5 2" xfId="45720" xr:uid="{00000000-0005-0000-0000-0000FDC60000}"/>
    <cellStyle name="Percentuale 61 4 6" xfId="25913" xr:uid="{00000000-0005-0000-0000-0000FEC60000}"/>
    <cellStyle name="Percentuale 61 4 7" xfId="25906" xr:uid="{00000000-0005-0000-0000-0000FFC60000}"/>
    <cellStyle name="Percentuale 61 4 8" xfId="3193" xr:uid="{00000000-0005-0000-0000-000000C70000}"/>
    <cellStyle name="Percentuale 61 5" xfId="1472" xr:uid="{00000000-0005-0000-0000-000001C70000}"/>
    <cellStyle name="Percentuale 61 5 2" xfId="25915" xr:uid="{00000000-0005-0000-0000-000002C70000}"/>
    <cellStyle name="Percentuale 61 5 3" xfId="25916" xr:uid="{00000000-0005-0000-0000-000003C70000}"/>
    <cellStyle name="Percentuale 61 5 3 2" xfId="45721" xr:uid="{00000000-0005-0000-0000-000004C70000}"/>
    <cellStyle name="Percentuale 61 5 4" xfId="25917" xr:uid="{00000000-0005-0000-0000-000005C70000}"/>
    <cellStyle name="Percentuale 61 5 5" xfId="25914" xr:uid="{00000000-0005-0000-0000-000006C70000}"/>
    <cellStyle name="Percentuale 61 6" xfId="3190" xr:uid="{00000000-0005-0000-0000-000007C70000}"/>
    <cellStyle name="Percentuale 61 6 2" xfId="5968" xr:uid="{00000000-0005-0000-0000-000008C70000}"/>
    <cellStyle name="Percentuale 61 6 3" xfId="25918" xr:uid="{00000000-0005-0000-0000-000009C70000}"/>
    <cellStyle name="Percentuale 61 7" xfId="25919" xr:uid="{00000000-0005-0000-0000-00000AC70000}"/>
    <cellStyle name="Percentuale 61 7 2" xfId="45722" xr:uid="{00000000-0005-0000-0000-00000BC70000}"/>
    <cellStyle name="Percentuale 61 8" xfId="25886" xr:uid="{00000000-0005-0000-0000-00000CC70000}"/>
    <cellStyle name="Percentuale 62" xfId="1473" xr:uid="{00000000-0005-0000-0000-00000DC70000}"/>
    <cellStyle name="Percentuale 62 2" xfId="3194" xr:uid="{00000000-0005-0000-0000-00000EC70000}"/>
    <cellStyle name="Percentuale 62 2 2" xfId="9924" xr:uid="{00000000-0005-0000-0000-00000FC70000}"/>
    <cellStyle name="Percentuale 62 2 2 2" xfId="25922" xr:uid="{00000000-0005-0000-0000-000010C70000}"/>
    <cellStyle name="Percentuale 62 2 3" xfId="25921" xr:uid="{00000000-0005-0000-0000-000011C70000}"/>
    <cellStyle name="Percentuale 62 3" xfId="9662" xr:uid="{00000000-0005-0000-0000-000012C70000}"/>
    <cellStyle name="Percentuale 62 3 2" xfId="25923" xr:uid="{00000000-0005-0000-0000-000013C70000}"/>
    <cellStyle name="Percentuale 62 4" xfId="25924" xr:uid="{00000000-0005-0000-0000-000014C70000}"/>
    <cellStyle name="Percentuale 62 4 2" xfId="45723" xr:uid="{00000000-0005-0000-0000-000015C70000}"/>
    <cellStyle name="Percentuale 62 5" xfId="25920" xr:uid="{00000000-0005-0000-0000-000016C70000}"/>
    <cellStyle name="Percentuale 63" xfId="1474" xr:uid="{00000000-0005-0000-0000-000017C70000}"/>
    <cellStyle name="Percentuale 63 2" xfId="3195" xr:uid="{00000000-0005-0000-0000-000018C70000}"/>
    <cellStyle name="Percentuale 63 2 2" xfId="9925" xr:uid="{00000000-0005-0000-0000-000019C70000}"/>
    <cellStyle name="Percentuale 63 2 2 2" xfId="25927" xr:uid="{00000000-0005-0000-0000-00001AC70000}"/>
    <cellStyle name="Percentuale 63 2 3" xfId="25926" xr:uid="{00000000-0005-0000-0000-00001BC70000}"/>
    <cellStyle name="Percentuale 63 3" xfId="9663" xr:uid="{00000000-0005-0000-0000-00001CC70000}"/>
    <cellStyle name="Percentuale 63 3 2" xfId="25928" xr:uid="{00000000-0005-0000-0000-00001DC70000}"/>
    <cellStyle name="Percentuale 63 4" xfId="25929" xr:uid="{00000000-0005-0000-0000-00001EC70000}"/>
    <cellStyle name="Percentuale 63 4 2" xfId="45724" xr:uid="{00000000-0005-0000-0000-00001FC70000}"/>
    <cellStyle name="Percentuale 63 5" xfId="25925" xr:uid="{00000000-0005-0000-0000-000020C70000}"/>
    <cellStyle name="Percentuale 64" xfId="1475" xr:uid="{00000000-0005-0000-0000-000021C70000}"/>
    <cellStyle name="Percentuale 64 2" xfId="3196" xr:uid="{00000000-0005-0000-0000-000022C70000}"/>
    <cellStyle name="Percentuale 64 2 2" xfId="9926" xr:uid="{00000000-0005-0000-0000-000023C70000}"/>
    <cellStyle name="Percentuale 64 2 2 2" xfId="25932" xr:uid="{00000000-0005-0000-0000-000024C70000}"/>
    <cellStyle name="Percentuale 64 2 3" xfId="25931" xr:uid="{00000000-0005-0000-0000-000025C70000}"/>
    <cellStyle name="Percentuale 64 3" xfId="9664" xr:uid="{00000000-0005-0000-0000-000026C70000}"/>
    <cellStyle name="Percentuale 64 3 2" xfId="25933" xr:uid="{00000000-0005-0000-0000-000027C70000}"/>
    <cellStyle name="Percentuale 64 4" xfId="25934" xr:uid="{00000000-0005-0000-0000-000028C70000}"/>
    <cellStyle name="Percentuale 64 4 2" xfId="45725" xr:uid="{00000000-0005-0000-0000-000029C70000}"/>
    <cellStyle name="Percentuale 64 5" xfId="25930" xr:uid="{00000000-0005-0000-0000-00002AC70000}"/>
    <cellStyle name="Percentuale 65" xfId="1476" xr:uid="{00000000-0005-0000-0000-00002BC70000}"/>
    <cellStyle name="Percentuale 65 2" xfId="3197" xr:uid="{00000000-0005-0000-0000-00002CC70000}"/>
    <cellStyle name="Percentuale 65 2 2" xfId="9927" xr:uid="{00000000-0005-0000-0000-00002DC70000}"/>
    <cellStyle name="Percentuale 65 2 2 2" xfId="25937" xr:uid="{00000000-0005-0000-0000-00002EC70000}"/>
    <cellStyle name="Percentuale 65 2 3" xfId="25936" xr:uid="{00000000-0005-0000-0000-00002FC70000}"/>
    <cellStyle name="Percentuale 65 3" xfId="9665" xr:uid="{00000000-0005-0000-0000-000030C70000}"/>
    <cellStyle name="Percentuale 65 3 2" xfId="25938" xr:uid="{00000000-0005-0000-0000-000031C70000}"/>
    <cellStyle name="Percentuale 65 4" xfId="25939" xr:uid="{00000000-0005-0000-0000-000032C70000}"/>
    <cellStyle name="Percentuale 65 4 2" xfId="45726" xr:uid="{00000000-0005-0000-0000-000033C70000}"/>
    <cellStyle name="Percentuale 65 5" xfId="25935" xr:uid="{00000000-0005-0000-0000-000034C70000}"/>
    <cellStyle name="Percentuale 66" xfId="1477" xr:uid="{00000000-0005-0000-0000-000035C70000}"/>
    <cellStyle name="Percentuale 66 2" xfId="3198" xr:uid="{00000000-0005-0000-0000-000036C70000}"/>
    <cellStyle name="Percentuale 66 2 2" xfId="9928" xr:uid="{00000000-0005-0000-0000-000037C70000}"/>
    <cellStyle name="Percentuale 66 2 2 2" xfId="25942" xr:uid="{00000000-0005-0000-0000-000038C70000}"/>
    <cellStyle name="Percentuale 66 2 3" xfId="25941" xr:uid="{00000000-0005-0000-0000-000039C70000}"/>
    <cellStyle name="Percentuale 66 3" xfId="9666" xr:uid="{00000000-0005-0000-0000-00003AC70000}"/>
    <cellStyle name="Percentuale 66 3 2" xfId="25943" xr:uid="{00000000-0005-0000-0000-00003BC70000}"/>
    <cellStyle name="Percentuale 66 4" xfId="25944" xr:uid="{00000000-0005-0000-0000-00003CC70000}"/>
    <cellStyle name="Percentuale 66 4 2" xfId="45727" xr:uid="{00000000-0005-0000-0000-00003DC70000}"/>
    <cellStyle name="Percentuale 66 5" xfId="25940" xr:uid="{00000000-0005-0000-0000-00003EC70000}"/>
    <cellStyle name="Percentuale 67" xfId="1478" xr:uid="{00000000-0005-0000-0000-00003FC70000}"/>
    <cellStyle name="Percentuale 67 2" xfId="3199" xr:uid="{00000000-0005-0000-0000-000040C70000}"/>
    <cellStyle name="Percentuale 67 2 2" xfId="9929" xr:uid="{00000000-0005-0000-0000-000041C70000}"/>
    <cellStyle name="Percentuale 67 2 2 2" xfId="25947" xr:uid="{00000000-0005-0000-0000-000042C70000}"/>
    <cellStyle name="Percentuale 67 2 3" xfId="25946" xr:uid="{00000000-0005-0000-0000-000043C70000}"/>
    <cellStyle name="Percentuale 67 3" xfId="9667" xr:uid="{00000000-0005-0000-0000-000044C70000}"/>
    <cellStyle name="Percentuale 67 3 2" xfId="25948" xr:uid="{00000000-0005-0000-0000-000045C70000}"/>
    <cellStyle name="Percentuale 67 4" xfId="25949" xr:uid="{00000000-0005-0000-0000-000046C70000}"/>
    <cellStyle name="Percentuale 67 4 2" xfId="45728" xr:uid="{00000000-0005-0000-0000-000047C70000}"/>
    <cellStyle name="Percentuale 67 5" xfId="25945" xr:uid="{00000000-0005-0000-0000-000048C70000}"/>
    <cellStyle name="Percentuale 68" xfId="1479" xr:uid="{00000000-0005-0000-0000-000049C70000}"/>
    <cellStyle name="Percentuale 68 2" xfId="1480" xr:uid="{00000000-0005-0000-0000-00004AC70000}"/>
    <cellStyle name="Percentuale 68 2 2" xfId="3201" xr:uid="{00000000-0005-0000-0000-00004BC70000}"/>
    <cellStyle name="Percentuale 68 2 2 2" xfId="9930" xr:uid="{00000000-0005-0000-0000-00004CC70000}"/>
    <cellStyle name="Percentuale 68 2 2 3" xfId="25952" xr:uid="{00000000-0005-0000-0000-00004DC70000}"/>
    <cellStyle name="Percentuale 68 2 3" xfId="9668" xr:uid="{00000000-0005-0000-0000-00004EC70000}"/>
    <cellStyle name="Percentuale 68 2 3 2" xfId="25953" xr:uid="{00000000-0005-0000-0000-00004FC70000}"/>
    <cellStyle name="Percentuale 68 2 4" xfId="25954" xr:uid="{00000000-0005-0000-0000-000050C70000}"/>
    <cellStyle name="Percentuale 68 2 4 2" xfId="45729" xr:uid="{00000000-0005-0000-0000-000051C70000}"/>
    <cellStyle name="Percentuale 68 2 5" xfId="25955" xr:uid="{00000000-0005-0000-0000-000052C70000}"/>
    <cellStyle name="Percentuale 68 2 6" xfId="25951" xr:uid="{00000000-0005-0000-0000-000053C70000}"/>
    <cellStyle name="Percentuale 68 3" xfId="1481" xr:uid="{00000000-0005-0000-0000-000054C70000}"/>
    <cellStyle name="Percentuale 68 3 2" xfId="1482" xr:uid="{00000000-0005-0000-0000-000055C70000}"/>
    <cellStyle name="Percentuale 68 3 2 2" xfId="4769" xr:uid="{00000000-0005-0000-0000-000056C70000}"/>
    <cellStyle name="Percentuale 68 3 2 2 2" xfId="25959" xr:uid="{00000000-0005-0000-0000-000057C70000}"/>
    <cellStyle name="Percentuale 68 3 2 2 3" xfId="25958" xr:uid="{00000000-0005-0000-0000-000058C70000}"/>
    <cellStyle name="Percentuale 68 3 2 3" xfId="3942" xr:uid="{00000000-0005-0000-0000-000059C70000}"/>
    <cellStyle name="Percentuale 68 3 2 3 2" xfId="10478" xr:uid="{00000000-0005-0000-0000-00005AC70000}"/>
    <cellStyle name="Percentuale 68 3 2 3 3" xfId="25960" xr:uid="{00000000-0005-0000-0000-00005BC70000}"/>
    <cellStyle name="Percentuale 68 3 2 3 4" xfId="45730" xr:uid="{00000000-0005-0000-0000-00005CC70000}"/>
    <cellStyle name="Percentuale 68 3 2 4" xfId="25961" xr:uid="{00000000-0005-0000-0000-00005DC70000}"/>
    <cellStyle name="Percentuale 68 3 2 5" xfId="25957" xr:uid="{00000000-0005-0000-0000-00005EC70000}"/>
    <cellStyle name="Percentuale 68 3 3" xfId="3202" xr:uid="{00000000-0005-0000-0000-00005FC70000}"/>
    <cellStyle name="Percentuale 68 3 3 2" xfId="5661" xr:uid="{00000000-0005-0000-0000-000060C70000}"/>
    <cellStyle name="Percentuale 68 3 3 2 2" xfId="25963" xr:uid="{00000000-0005-0000-0000-000061C70000}"/>
    <cellStyle name="Percentuale 68 3 3 3" xfId="25964" xr:uid="{00000000-0005-0000-0000-000062C70000}"/>
    <cellStyle name="Percentuale 68 3 3 4" xfId="25965" xr:uid="{00000000-0005-0000-0000-000063C70000}"/>
    <cellStyle name="Percentuale 68 3 3 4 2" xfId="45731" xr:uid="{00000000-0005-0000-0000-000064C70000}"/>
    <cellStyle name="Percentuale 68 3 3 5" xfId="25962" xr:uid="{00000000-0005-0000-0000-000065C70000}"/>
    <cellStyle name="Percentuale 68 3 4" xfId="3432" xr:uid="{00000000-0005-0000-0000-000066C70000}"/>
    <cellStyle name="Percentuale 68 3 4 2" xfId="10139" xr:uid="{00000000-0005-0000-0000-000067C70000}"/>
    <cellStyle name="Percentuale 68 3 4 3" xfId="25966" xr:uid="{00000000-0005-0000-0000-000068C70000}"/>
    <cellStyle name="Percentuale 68 3 5" xfId="7717" xr:uid="{00000000-0005-0000-0000-000069C70000}"/>
    <cellStyle name="Percentuale 68 3 5 2" xfId="25967" xr:uid="{00000000-0005-0000-0000-00006AC70000}"/>
    <cellStyle name="Percentuale 68 3 6" xfId="25968" xr:uid="{00000000-0005-0000-0000-00006BC70000}"/>
    <cellStyle name="Percentuale 68 3 6 2" xfId="45732" xr:uid="{00000000-0005-0000-0000-00006CC70000}"/>
    <cellStyle name="Percentuale 68 3 7" xfId="25969" xr:uid="{00000000-0005-0000-0000-00006DC70000}"/>
    <cellStyle name="Percentuale 68 3 8" xfId="25956" xr:uid="{00000000-0005-0000-0000-00006EC70000}"/>
    <cellStyle name="Percentuale 68 3 9" xfId="2067" xr:uid="{00000000-0005-0000-0000-00006FC70000}"/>
    <cellStyle name="Percentuale 68 4" xfId="1483" xr:uid="{00000000-0005-0000-0000-000070C70000}"/>
    <cellStyle name="Percentuale 68 4 2" xfId="5662" xr:uid="{00000000-0005-0000-0000-000071C70000}"/>
    <cellStyle name="Percentuale 68 4 2 2" xfId="5663" xr:uid="{00000000-0005-0000-0000-000072C70000}"/>
    <cellStyle name="Percentuale 68 4 2 2 2" xfId="25972" xr:uid="{00000000-0005-0000-0000-000073C70000}"/>
    <cellStyle name="Percentuale 68 4 2 3" xfId="14267" xr:uid="{00000000-0005-0000-0000-000074C70000}"/>
    <cellStyle name="Percentuale 68 4 2 3 2" xfId="25973" xr:uid="{00000000-0005-0000-0000-000075C70000}"/>
    <cellStyle name="Percentuale 68 4 2 4" xfId="25971" xr:uid="{00000000-0005-0000-0000-000076C70000}"/>
    <cellStyle name="Percentuale 68 4 2 5" xfId="13877" xr:uid="{00000000-0005-0000-0000-000077C70000}"/>
    <cellStyle name="Percentuale 68 4 3" xfId="5664" xr:uid="{00000000-0005-0000-0000-000078C70000}"/>
    <cellStyle name="Percentuale 68 4 3 2" xfId="25974" xr:uid="{00000000-0005-0000-0000-000079C70000}"/>
    <cellStyle name="Percentuale 68 4 4" xfId="25975" xr:uid="{00000000-0005-0000-0000-00007AC70000}"/>
    <cellStyle name="Percentuale 68 4 5" xfId="25976" xr:uid="{00000000-0005-0000-0000-00007BC70000}"/>
    <cellStyle name="Percentuale 68 4 5 2" xfId="45733" xr:uid="{00000000-0005-0000-0000-00007CC70000}"/>
    <cellStyle name="Percentuale 68 4 6" xfId="25977" xr:uid="{00000000-0005-0000-0000-00007DC70000}"/>
    <cellStyle name="Percentuale 68 4 7" xfId="25970" xr:uid="{00000000-0005-0000-0000-00007EC70000}"/>
    <cellStyle name="Percentuale 68 4 8" xfId="3203" xr:uid="{00000000-0005-0000-0000-00007FC70000}"/>
    <cellStyle name="Percentuale 68 5" xfId="1484" xr:uid="{00000000-0005-0000-0000-000080C70000}"/>
    <cellStyle name="Percentuale 68 5 2" xfId="25979" xr:uid="{00000000-0005-0000-0000-000081C70000}"/>
    <cellStyle name="Percentuale 68 5 3" xfId="25980" xr:uid="{00000000-0005-0000-0000-000082C70000}"/>
    <cellStyle name="Percentuale 68 5 3 2" xfId="45734" xr:uid="{00000000-0005-0000-0000-000083C70000}"/>
    <cellStyle name="Percentuale 68 5 4" xfId="25981" xr:uid="{00000000-0005-0000-0000-000084C70000}"/>
    <cellStyle name="Percentuale 68 5 5" xfId="25978" xr:uid="{00000000-0005-0000-0000-000085C70000}"/>
    <cellStyle name="Percentuale 68 6" xfId="3200" xr:uid="{00000000-0005-0000-0000-000086C70000}"/>
    <cellStyle name="Percentuale 68 6 2" xfId="5969" xr:uid="{00000000-0005-0000-0000-000087C70000}"/>
    <cellStyle name="Percentuale 68 6 3" xfId="25982" xr:uid="{00000000-0005-0000-0000-000088C70000}"/>
    <cellStyle name="Percentuale 68 7" xfId="25983" xr:uid="{00000000-0005-0000-0000-000089C70000}"/>
    <cellStyle name="Percentuale 68 7 2" xfId="45735" xr:uid="{00000000-0005-0000-0000-00008AC70000}"/>
    <cellStyle name="Percentuale 68 8" xfId="25950" xr:uid="{00000000-0005-0000-0000-00008BC70000}"/>
    <cellStyle name="Percentuale 69" xfId="1485" xr:uid="{00000000-0005-0000-0000-00008CC70000}"/>
    <cellStyle name="Percentuale 69 2" xfId="1486" xr:uid="{00000000-0005-0000-0000-00008DC70000}"/>
    <cellStyle name="Percentuale 69 2 2" xfId="3205" xr:uid="{00000000-0005-0000-0000-00008EC70000}"/>
    <cellStyle name="Percentuale 69 2 2 2" xfId="9931" xr:uid="{00000000-0005-0000-0000-00008FC70000}"/>
    <cellStyle name="Percentuale 69 2 2 3" xfId="25986" xr:uid="{00000000-0005-0000-0000-000090C70000}"/>
    <cellStyle name="Percentuale 69 2 3" xfId="9669" xr:uid="{00000000-0005-0000-0000-000091C70000}"/>
    <cellStyle name="Percentuale 69 2 3 2" xfId="25987" xr:uid="{00000000-0005-0000-0000-000092C70000}"/>
    <cellStyle name="Percentuale 69 2 4" xfId="25988" xr:uid="{00000000-0005-0000-0000-000093C70000}"/>
    <cellStyle name="Percentuale 69 2 4 2" xfId="45736" xr:uid="{00000000-0005-0000-0000-000094C70000}"/>
    <cellStyle name="Percentuale 69 2 5" xfId="25989" xr:uid="{00000000-0005-0000-0000-000095C70000}"/>
    <cellStyle name="Percentuale 69 2 6" xfId="25985" xr:uid="{00000000-0005-0000-0000-000096C70000}"/>
    <cellStyle name="Percentuale 69 3" xfId="1487" xr:uid="{00000000-0005-0000-0000-000097C70000}"/>
    <cellStyle name="Percentuale 69 3 2" xfId="1488" xr:uid="{00000000-0005-0000-0000-000098C70000}"/>
    <cellStyle name="Percentuale 69 3 2 2" xfId="4770" xr:uid="{00000000-0005-0000-0000-000099C70000}"/>
    <cellStyle name="Percentuale 69 3 2 2 2" xfId="25993" xr:uid="{00000000-0005-0000-0000-00009AC70000}"/>
    <cellStyle name="Percentuale 69 3 2 2 3" xfId="25992" xr:uid="{00000000-0005-0000-0000-00009BC70000}"/>
    <cellStyle name="Percentuale 69 3 2 3" xfId="3943" xr:uid="{00000000-0005-0000-0000-00009CC70000}"/>
    <cellStyle name="Percentuale 69 3 2 3 2" xfId="10479" xr:uid="{00000000-0005-0000-0000-00009DC70000}"/>
    <cellStyle name="Percentuale 69 3 2 3 3" xfId="25994" xr:uid="{00000000-0005-0000-0000-00009EC70000}"/>
    <cellStyle name="Percentuale 69 3 2 3 4" xfId="45737" xr:uid="{00000000-0005-0000-0000-00009FC70000}"/>
    <cellStyle name="Percentuale 69 3 2 4" xfId="25995" xr:uid="{00000000-0005-0000-0000-0000A0C70000}"/>
    <cellStyle name="Percentuale 69 3 2 5" xfId="25991" xr:uid="{00000000-0005-0000-0000-0000A1C70000}"/>
    <cellStyle name="Percentuale 69 3 3" xfId="3206" xr:uid="{00000000-0005-0000-0000-0000A2C70000}"/>
    <cellStyle name="Percentuale 69 3 3 2" xfId="5665" xr:uid="{00000000-0005-0000-0000-0000A3C70000}"/>
    <cellStyle name="Percentuale 69 3 3 2 2" xfId="25997" xr:uid="{00000000-0005-0000-0000-0000A4C70000}"/>
    <cellStyle name="Percentuale 69 3 3 3" xfId="25998" xr:uid="{00000000-0005-0000-0000-0000A5C70000}"/>
    <cellStyle name="Percentuale 69 3 3 4" xfId="25999" xr:uid="{00000000-0005-0000-0000-0000A6C70000}"/>
    <cellStyle name="Percentuale 69 3 3 4 2" xfId="45738" xr:uid="{00000000-0005-0000-0000-0000A7C70000}"/>
    <cellStyle name="Percentuale 69 3 3 5" xfId="25996" xr:uid="{00000000-0005-0000-0000-0000A8C70000}"/>
    <cellStyle name="Percentuale 69 3 4" xfId="3433" xr:uid="{00000000-0005-0000-0000-0000A9C70000}"/>
    <cellStyle name="Percentuale 69 3 4 2" xfId="10140" xr:uid="{00000000-0005-0000-0000-0000AAC70000}"/>
    <cellStyle name="Percentuale 69 3 4 3" xfId="26000" xr:uid="{00000000-0005-0000-0000-0000ABC70000}"/>
    <cellStyle name="Percentuale 69 3 5" xfId="8569" xr:uid="{00000000-0005-0000-0000-0000ACC70000}"/>
    <cellStyle name="Percentuale 69 3 5 2" xfId="26001" xr:uid="{00000000-0005-0000-0000-0000ADC70000}"/>
    <cellStyle name="Percentuale 69 3 6" xfId="26002" xr:uid="{00000000-0005-0000-0000-0000AEC70000}"/>
    <cellStyle name="Percentuale 69 3 6 2" xfId="45739" xr:uid="{00000000-0005-0000-0000-0000AFC70000}"/>
    <cellStyle name="Percentuale 69 3 7" xfId="26003" xr:uid="{00000000-0005-0000-0000-0000B0C70000}"/>
    <cellStyle name="Percentuale 69 3 8" xfId="25990" xr:uid="{00000000-0005-0000-0000-0000B1C70000}"/>
    <cellStyle name="Percentuale 69 3 9" xfId="2068" xr:uid="{00000000-0005-0000-0000-0000B2C70000}"/>
    <cellStyle name="Percentuale 69 4" xfId="1489" xr:uid="{00000000-0005-0000-0000-0000B3C70000}"/>
    <cellStyle name="Percentuale 69 4 2" xfId="5666" xr:uid="{00000000-0005-0000-0000-0000B4C70000}"/>
    <cellStyle name="Percentuale 69 4 2 2" xfId="5667" xr:uid="{00000000-0005-0000-0000-0000B5C70000}"/>
    <cellStyle name="Percentuale 69 4 2 2 2" xfId="26006" xr:uid="{00000000-0005-0000-0000-0000B6C70000}"/>
    <cellStyle name="Percentuale 69 4 2 3" xfId="14268" xr:uid="{00000000-0005-0000-0000-0000B7C70000}"/>
    <cellStyle name="Percentuale 69 4 2 3 2" xfId="26007" xr:uid="{00000000-0005-0000-0000-0000B8C70000}"/>
    <cellStyle name="Percentuale 69 4 2 4" xfId="26005" xr:uid="{00000000-0005-0000-0000-0000B9C70000}"/>
    <cellStyle name="Percentuale 69 4 2 5" xfId="13878" xr:uid="{00000000-0005-0000-0000-0000BAC70000}"/>
    <cellStyle name="Percentuale 69 4 3" xfId="5668" xr:uid="{00000000-0005-0000-0000-0000BBC70000}"/>
    <cellStyle name="Percentuale 69 4 3 2" xfId="26008" xr:uid="{00000000-0005-0000-0000-0000BCC70000}"/>
    <cellStyle name="Percentuale 69 4 4" xfId="26009" xr:uid="{00000000-0005-0000-0000-0000BDC70000}"/>
    <cellStyle name="Percentuale 69 4 5" xfId="26010" xr:uid="{00000000-0005-0000-0000-0000BEC70000}"/>
    <cellStyle name="Percentuale 69 4 5 2" xfId="45740" xr:uid="{00000000-0005-0000-0000-0000BFC70000}"/>
    <cellStyle name="Percentuale 69 4 6" xfId="26011" xr:uid="{00000000-0005-0000-0000-0000C0C70000}"/>
    <cellStyle name="Percentuale 69 4 7" xfId="26004" xr:uid="{00000000-0005-0000-0000-0000C1C70000}"/>
    <cellStyle name="Percentuale 69 4 8" xfId="3207" xr:uid="{00000000-0005-0000-0000-0000C2C70000}"/>
    <cellStyle name="Percentuale 69 5" xfId="1490" xr:uid="{00000000-0005-0000-0000-0000C3C70000}"/>
    <cellStyle name="Percentuale 69 5 2" xfId="26013" xr:uid="{00000000-0005-0000-0000-0000C4C70000}"/>
    <cellStyle name="Percentuale 69 5 3" xfId="26014" xr:uid="{00000000-0005-0000-0000-0000C5C70000}"/>
    <cellStyle name="Percentuale 69 5 3 2" xfId="45741" xr:uid="{00000000-0005-0000-0000-0000C6C70000}"/>
    <cellStyle name="Percentuale 69 5 4" xfId="26015" xr:uid="{00000000-0005-0000-0000-0000C7C70000}"/>
    <cellStyle name="Percentuale 69 5 5" xfId="26012" xr:uid="{00000000-0005-0000-0000-0000C8C70000}"/>
    <cellStyle name="Percentuale 69 6" xfId="3204" xr:uid="{00000000-0005-0000-0000-0000C9C70000}"/>
    <cellStyle name="Percentuale 69 6 2" xfId="5970" xr:uid="{00000000-0005-0000-0000-0000CAC70000}"/>
    <cellStyle name="Percentuale 69 6 3" xfId="26016" xr:uid="{00000000-0005-0000-0000-0000CBC70000}"/>
    <cellStyle name="Percentuale 69 7" xfId="26017" xr:uid="{00000000-0005-0000-0000-0000CCC70000}"/>
    <cellStyle name="Percentuale 69 7 2" xfId="45742" xr:uid="{00000000-0005-0000-0000-0000CDC70000}"/>
    <cellStyle name="Percentuale 69 8" xfId="25984" xr:uid="{00000000-0005-0000-0000-0000CEC70000}"/>
    <cellStyle name="Percentuale 7" xfId="1491" xr:uid="{00000000-0005-0000-0000-0000CFC70000}"/>
    <cellStyle name="Percentuale 7 2" xfId="1492" xr:uid="{00000000-0005-0000-0000-0000D0C70000}"/>
    <cellStyle name="Percentuale 7 2 2" xfId="3209" xr:uid="{00000000-0005-0000-0000-0000D1C70000}"/>
    <cellStyle name="Percentuale 7 2 2 2" xfId="9932" xr:uid="{00000000-0005-0000-0000-0000D2C70000}"/>
    <cellStyle name="Percentuale 7 2 2 3" xfId="26020" xr:uid="{00000000-0005-0000-0000-0000D3C70000}"/>
    <cellStyle name="Percentuale 7 2 3" xfId="9670" xr:uid="{00000000-0005-0000-0000-0000D4C70000}"/>
    <cellStyle name="Percentuale 7 2 3 2" xfId="26021" xr:uid="{00000000-0005-0000-0000-0000D5C70000}"/>
    <cellStyle name="Percentuale 7 2 4" xfId="26022" xr:uid="{00000000-0005-0000-0000-0000D6C70000}"/>
    <cellStyle name="Percentuale 7 2 4 2" xfId="45743" xr:uid="{00000000-0005-0000-0000-0000D7C70000}"/>
    <cellStyle name="Percentuale 7 2 5" xfId="26023" xr:uid="{00000000-0005-0000-0000-0000D8C70000}"/>
    <cellStyle name="Percentuale 7 2 6" xfId="26019" xr:uid="{00000000-0005-0000-0000-0000D9C70000}"/>
    <cellStyle name="Percentuale 7 3" xfId="1493" xr:uid="{00000000-0005-0000-0000-0000DAC70000}"/>
    <cellStyle name="Percentuale 7 3 2" xfId="1494" xr:uid="{00000000-0005-0000-0000-0000DBC70000}"/>
    <cellStyle name="Percentuale 7 3 2 2" xfId="4771" xr:uid="{00000000-0005-0000-0000-0000DCC70000}"/>
    <cellStyle name="Percentuale 7 3 2 2 2" xfId="26027" xr:uid="{00000000-0005-0000-0000-0000DDC70000}"/>
    <cellStyle name="Percentuale 7 3 2 2 3" xfId="26026" xr:uid="{00000000-0005-0000-0000-0000DEC70000}"/>
    <cellStyle name="Percentuale 7 3 2 3" xfId="3944" xr:uid="{00000000-0005-0000-0000-0000DFC70000}"/>
    <cellStyle name="Percentuale 7 3 2 3 2" xfId="10480" xr:uid="{00000000-0005-0000-0000-0000E0C70000}"/>
    <cellStyle name="Percentuale 7 3 2 3 3" xfId="26028" xr:uid="{00000000-0005-0000-0000-0000E1C70000}"/>
    <cellStyle name="Percentuale 7 3 2 3 4" xfId="45744" xr:uid="{00000000-0005-0000-0000-0000E2C70000}"/>
    <cellStyle name="Percentuale 7 3 2 4" xfId="26029" xr:uid="{00000000-0005-0000-0000-0000E3C70000}"/>
    <cellStyle name="Percentuale 7 3 2 5" xfId="26025" xr:uid="{00000000-0005-0000-0000-0000E4C70000}"/>
    <cellStyle name="Percentuale 7 3 3" xfId="3210" xr:uid="{00000000-0005-0000-0000-0000E5C70000}"/>
    <cellStyle name="Percentuale 7 3 3 2" xfId="5669" xr:uid="{00000000-0005-0000-0000-0000E6C70000}"/>
    <cellStyle name="Percentuale 7 3 3 2 2" xfId="26031" xr:uid="{00000000-0005-0000-0000-0000E7C70000}"/>
    <cellStyle name="Percentuale 7 3 3 3" xfId="26032" xr:uid="{00000000-0005-0000-0000-0000E8C70000}"/>
    <cellStyle name="Percentuale 7 3 3 4" xfId="26033" xr:uid="{00000000-0005-0000-0000-0000E9C70000}"/>
    <cellStyle name="Percentuale 7 3 3 4 2" xfId="45745" xr:uid="{00000000-0005-0000-0000-0000EAC70000}"/>
    <cellStyle name="Percentuale 7 3 3 5" xfId="26030" xr:uid="{00000000-0005-0000-0000-0000EBC70000}"/>
    <cellStyle name="Percentuale 7 3 4" xfId="3434" xr:uid="{00000000-0005-0000-0000-0000ECC70000}"/>
    <cellStyle name="Percentuale 7 3 4 2" xfId="10141" xr:uid="{00000000-0005-0000-0000-0000EDC70000}"/>
    <cellStyle name="Percentuale 7 3 4 3" xfId="26034" xr:uid="{00000000-0005-0000-0000-0000EEC70000}"/>
    <cellStyle name="Percentuale 7 3 5" xfId="8613" xr:uid="{00000000-0005-0000-0000-0000EFC70000}"/>
    <cellStyle name="Percentuale 7 3 5 2" xfId="26035" xr:uid="{00000000-0005-0000-0000-0000F0C70000}"/>
    <cellStyle name="Percentuale 7 3 6" xfId="26036" xr:uid="{00000000-0005-0000-0000-0000F1C70000}"/>
    <cellStyle name="Percentuale 7 3 6 2" xfId="45746" xr:uid="{00000000-0005-0000-0000-0000F2C70000}"/>
    <cellStyle name="Percentuale 7 3 7" xfId="26037" xr:uid="{00000000-0005-0000-0000-0000F3C70000}"/>
    <cellStyle name="Percentuale 7 3 8" xfId="26024" xr:uid="{00000000-0005-0000-0000-0000F4C70000}"/>
    <cellStyle name="Percentuale 7 3 9" xfId="2069" xr:uid="{00000000-0005-0000-0000-0000F5C70000}"/>
    <cellStyle name="Percentuale 7 4" xfId="1495" xr:uid="{00000000-0005-0000-0000-0000F6C70000}"/>
    <cellStyle name="Percentuale 7 4 2" xfId="5670" xr:uid="{00000000-0005-0000-0000-0000F7C70000}"/>
    <cellStyle name="Percentuale 7 4 2 2" xfId="5671" xr:uid="{00000000-0005-0000-0000-0000F8C70000}"/>
    <cellStyle name="Percentuale 7 4 2 2 2" xfId="26040" xr:uid="{00000000-0005-0000-0000-0000F9C70000}"/>
    <cellStyle name="Percentuale 7 4 2 3" xfId="14269" xr:uid="{00000000-0005-0000-0000-0000FAC70000}"/>
    <cellStyle name="Percentuale 7 4 2 3 2" xfId="26041" xr:uid="{00000000-0005-0000-0000-0000FBC70000}"/>
    <cellStyle name="Percentuale 7 4 2 4" xfId="26039" xr:uid="{00000000-0005-0000-0000-0000FCC70000}"/>
    <cellStyle name="Percentuale 7 4 2 5" xfId="13879" xr:uid="{00000000-0005-0000-0000-0000FDC70000}"/>
    <cellStyle name="Percentuale 7 4 3" xfId="5672" xr:uid="{00000000-0005-0000-0000-0000FEC70000}"/>
    <cellStyle name="Percentuale 7 4 3 2" xfId="26042" xr:uid="{00000000-0005-0000-0000-0000FFC70000}"/>
    <cellStyle name="Percentuale 7 4 4" xfId="26043" xr:uid="{00000000-0005-0000-0000-000000C80000}"/>
    <cellStyle name="Percentuale 7 4 5" xfId="26044" xr:uid="{00000000-0005-0000-0000-000001C80000}"/>
    <cellStyle name="Percentuale 7 4 5 2" xfId="45747" xr:uid="{00000000-0005-0000-0000-000002C80000}"/>
    <cellStyle name="Percentuale 7 4 6" xfId="26045" xr:uid="{00000000-0005-0000-0000-000003C80000}"/>
    <cellStyle name="Percentuale 7 4 7" xfId="26038" xr:uid="{00000000-0005-0000-0000-000004C80000}"/>
    <cellStyle name="Percentuale 7 4 8" xfId="3211" xr:uid="{00000000-0005-0000-0000-000005C80000}"/>
    <cellStyle name="Percentuale 7 5" xfId="1496" xr:uid="{00000000-0005-0000-0000-000006C80000}"/>
    <cellStyle name="Percentuale 7 5 2" xfId="26047" xr:uid="{00000000-0005-0000-0000-000007C80000}"/>
    <cellStyle name="Percentuale 7 5 3" xfId="26048" xr:uid="{00000000-0005-0000-0000-000008C80000}"/>
    <cellStyle name="Percentuale 7 5 3 2" xfId="45748" xr:uid="{00000000-0005-0000-0000-000009C80000}"/>
    <cellStyle name="Percentuale 7 5 4" xfId="26049" xr:uid="{00000000-0005-0000-0000-00000AC80000}"/>
    <cellStyle name="Percentuale 7 5 5" xfId="26046" xr:uid="{00000000-0005-0000-0000-00000BC80000}"/>
    <cellStyle name="Percentuale 7 6" xfId="3208" xr:uid="{00000000-0005-0000-0000-00000CC80000}"/>
    <cellStyle name="Percentuale 7 6 2" xfId="5971" xr:uid="{00000000-0005-0000-0000-00000DC80000}"/>
    <cellStyle name="Percentuale 7 6 3" xfId="26050" xr:uid="{00000000-0005-0000-0000-00000EC80000}"/>
    <cellStyle name="Percentuale 7 7" xfId="26051" xr:uid="{00000000-0005-0000-0000-00000FC80000}"/>
    <cellStyle name="Percentuale 7 7 2" xfId="45749" xr:uid="{00000000-0005-0000-0000-000010C80000}"/>
    <cellStyle name="Percentuale 7 8" xfId="26018" xr:uid="{00000000-0005-0000-0000-000011C80000}"/>
    <cellStyle name="Percentuale 8" xfId="1497" xr:uid="{00000000-0005-0000-0000-000012C80000}"/>
    <cellStyle name="Percentuale 8 2" xfId="1498" xr:uid="{00000000-0005-0000-0000-000013C80000}"/>
    <cellStyle name="Percentuale 8 2 2" xfId="3213" xr:uid="{00000000-0005-0000-0000-000014C80000}"/>
    <cellStyle name="Percentuale 8 2 2 2" xfId="9933" xr:uid="{00000000-0005-0000-0000-000015C80000}"/>
    <cellStyle name="Percentuale 8 2 2 3" xfId="26054" xr:uid="{00000000-0005-0000-0000-000016C80000}"/>
    <cellStyle name="Percentuale 8 2 3" xfId="9671" xr:uid="{00000000-0005-0000-0000-000017C80000}"/>
    <cellStyle name="Percentuale 8 2 3 2" xfId="26055" xr:uid="{00000000-0005-0000-0000-000018C80000}"/>
    <cellStyle name="Percentuale 8 2 4" xfId="26056" xr:uid="{00000000-0005-0000-0000-000019C80000}"/>
    <cellStyle name="Percentuale 8 2 4 2" xfId="45750" xr:uid="{00000000-0005-0000-0000-00001AC80000}"/>
    <cellStyle name="Percentuale 8 2 5" xfId="26057" xr:uid="{00000000-0005-0000-0000-00001BC80000}"/>
    <cellStyle name="Percentuale 8 2 6" xfId="26053" xr:uid="{00000000-0005-0000-0000-00001CC80000}"/>
    <cellStyle name="Percentuale 8 3" xfId="1499" xr:uid="{00000000-0005-0000-0000-00001DC80000}"/>
    <cellStyle name="Percentuale 8 3 2" xfId="1500" xr:uid="{00000000-0005-0000-0000-00001EC80000}"/>
    <cellStyle name="Percentuale 8 3 2 2" xfId="4772" xr:uid="{00000000-0005-0000-0000-00001FC80000}"/>
    <cellStyle name="Percentuale 8 3 2 2 2" xfId="26061" xr:uid="{00000000-0005-0000-0000-000020C80000}"/>
    <cellStyle name="Percentuale 8 3 2 2 3" xfId="26060" xr:uid="{00000000-0005-0000-0000-000021C80000}"/>
    <cellStyle name="Percentuale 8 3 2 3" xfId="3945" xr:uid="{00000000-0005-0000-0000-000022C80000}"/>
    <cellStyle name="Percentuale 8 3 2 3 2" xfId="10481" xr:uid="{00000000-0005-0000-0000-000023C80000}"/>
    <cellStyle name="Percentuale 8 3 2 3 3" xfId="26062" xr:uid="{00000000-0005-0000-0000-000024C80000}"/>
    <cellStyle name="Percentuale 8 3 2 3 4" xfId="45751" xr:uid="{00000000-0005-0000-0000-000025C80000}"/>
    <cellStyle name="Percentuale 8 3 2 4" xfId="26063" xr:uid="{00000000-0005-0000-0000-000026C80000}"/>
    <cellStyle name="Percentuale 8 3 2 5" xfId="26059" xr:uid="{00000000-0005-0000-0000-000027C80000}"/>
    <cellStyle name="Percentuale 8 3 3" xfId="3214" xr:uid="{00000000-0005-0000-0000-000028C80000}"/>
    <cellStyle name="Percentuale 8 3 3 2" xfId="5673" xr:uid="{00000000-0005-0000-0000-000029C80000}"/>
    <cellStyle name="Percentuale 8 3 3 2 2" xfId="26065" xr:uid="{00000000-0005-0000-0000-00002AC80000}"/>
    <cellStyle name="Percentuale 8 3 3 3" xfId="26066" xr:uid="{00000000-0005-0000-0000-00002BC80000}"/>
    <cellStyle name="Percentuale 8 3 3 4" xfId="26067" xr:uid="{00000000-0005-0000-0000-00002CC80000}"/>
    <cellStyle name="Percentuale 8 3 3 4 2" xfId="45752" xr:uid="{00000000-0005-0000-0000-00002DC80000}"/>
    <cellStyle name="Percentuale 8 3 3 5" xfId="26064" xr:uid="{00000000-0005-0000-0000-00002EC80000}"/>
    <cellStyle name="Percentuale 8 3 4" xfId="3435" xr:uid="{00000000-0005-0000-0000-00002FC80000}"/>
    <cellStyle name="Percentuale 8 3 4 2" xfId="10142" xr:uid="{00000000-0005-0000-0000-000030C80000}"/>
    <cellStyle name="Percentuale 8 3 4 3" xfId="26068" xr:uid="{00000000-0005-0000-0000-000031C80000}"/>
    <cellStyle name="Percentuale 8 3 5" xfId="7399" xr:uid="{00000000-0005-0000-0000-000032C80000}"/>
    <cellStyle name="Percentuale 8 3 5 2" xfId="26069" xr:uid="{00000000-0005-0000-0000-000033C80000}"/>
    <cellStyle name="Percentuale 8 3 6" xfId="26070" xr:uid="{00000000-0005-0000-0000-000034C80000}"/>
    <cellStyle name="Percentuale 8 3 6 2" xfId="45753" xr:uid="{00000000-0005-0000-0000-000035C80000}"/>
    <cellStyle name="Percentuale 8 3 7" xfId="26071" xr:uid="{00000000-0005-0000-0000-000036C80000}"/>
    <cellStyle name="Percentuale 8 3 8" xfId="26058" xr:uid="{00000000-0005-0000-0000-000037C80000}"/>
    <cellStyle name="Percentuale 8 3 9" xfId="2070" xr:uid="{00000000-0005-0000-0000-000038C80000}"/>
    <cellStyle name="Percentuale 8 4" xfId="1501" xr:uid="{00000000-0005-0000-0000-000039C80000}"/>
    <cellStyle name="Percentuale 8 4 2" xfId="5674" xr:uid="{00000000-0005-0000-0000-00003AC80000}"/>
    <cellStyle name="Percentuale 8 4 2 2" xfId="5675" xr:uid="{00000000-0005-0000-0000-00003BC80000}"/>
    <cellStyle name="Percentuale 8 4 2 2 2" xfId="26074" xr:uid="{00000000-0005-0000-0000-00003CC80000}"/>
    <cellStyle name="Percentuale 8 4 2 3" xfId="14270" xr:uid="{00000000-0005-0000-0000-00003DC80000}"/>
    <cellStyle name="Percentuale 8 4 2 3 2" xfId="26075" xr:uid="{00000000-0005-0000-0000-00003EC80000}"/>
    <cellStyle name="Percentuale 8 4 2 4" xfId="26073" xr:uid="{00000000-0005-0000-0000-00003FC80000}"/>
    <cellStyle name="Percentuale 8 4 2 5" xfId="13880" xr:uid="{00000000-0005-0000-0000-000040C80000}"/>
    <cellStyle name="Percentuale 8 4 3" xfId="5676" xr:uid="{00000000-0005-0000-0000-000041C80000}"/>
    <cellStyle name="Percentuale 8 4 3 2" xfId="26076" xr:uid="{00000000-0005-0000-0000-000042C80000}"/>
    <cellStyle name="Percentuale 8 4 4" xfId="26077" xr:uid="{00000000-0005-0000-0000-000043C80000}"/>
    <cellStyle name="Percentuale 8 4 5" xfId="26078" xr:uid="{00000000-0005-0000-0000-000044C80000}"/>
    <cellStyle name="Percentuale 8 4 5 2" xfId="45754" xr:uid="{00000000-0005-0000-0000-000045C80000}"/>
    <cellStyle name="Percentuale 8 4 6" xfId="26079" xr:uid="{00000000-0005-0000-0000-000046C80000}"/>
    <cellStyle name="Percentuale 8 4 7" xfId="26072" xr:uid="{00000000-0005-0000-0000-000047C80000}"/>
    <cellStyle name="Percentuale 8 4 8" xfId="3215" xr:uid="{00000000-0005-0000-0000-000048C80000}"/>
    <cellStyle name="Percentuale 8 5" xfId="1502" xr:uid="{00000000-0005-0000-0000-000049C80000}"/>
    <cellStyle name="Percentuale 8 5 2" xfId="26081" xr:uid="{00000000-0005-0000-0000-00004AC80000}"/>
    <cellStyle name="Percentuale 8 5 3" xfId="26082" xr:uid="{00000000-0005-0000-0000-00004BC80000}"/>
    <cellStyle name="Percentuale 8 5 3 2" xfId="45755" xr:uid="{00000000-0005-0000-0000-00004CC80000}"/>
    <cellStyle name="Percentuale 8 5 4" xfId="26083" xr:uid="{00000000-0005-0000-0000-00004DC80000}"/>
    <cellStyle name="Percentuale 8 5 5" xfId="26080" xr:uid="{00000000-0005-0000-0000-00004EC80000}"/>
    <cellStyle name="Percentuale 8 6" xfId="3212" xr:uid="{00000000-0005-0000-0000-00004FC80000}"/>
    <cellStyle name="Percentuale 8 6 2" xfId="5972" xr:uid="{00000000-0005-0000-0000-000050C80000}"/>
    <cellStyle name="Percentuale 8 6 3" xfId="26084" xr:uid="{00000000-0005-0000-0000-000051C80000}"/>
    <cellStyle name="Percentuale 8 7" xfId="26085" xr:uid="{00000000-0005-0000-0000-000052C80000}"/>
    <cellStyle name="Percentuale 8 7 2" xfId="45756" xr:uid="{00000000-0005-0000-0000-000053C80000}"/>
    <cellStyle name="Percentuale 8 8" xfId="26052" xr:uid="{00000000-0005-0000-0000-000054C80000}"/>
    <cellStyle name="Percentuale 9" xfId="1503" xr:uid="{00000000-0005-0000-0000-000055C80000}"/>
    <cellStyle name="Percentuale 9 2" xfId="1504" xr:uid="{00000000-0005-0000-0000-000056C80000}"/>
    <cellStyle name="Percentuale 9 2 2" xfId="3217" xr:uid="{00000000-0005-0000-0000-000057C80000}"/>
    <cellStyle name="Percentuale 9 2 2 2" xfId="9934" xr:uid="{00000000-0005-0000-0000-000058C80000}"/>
    <cellStyle name="Percentuale 9 2 2 3" xfId="26088" xr:uid="{00000000-0005-0000-0000-000059C80000}"/>
    <cellStyle name="Percentuale 9 2 3" xfId="9672" xr:uid="{00000000-0005-0000-0000-00005AC80000}"/>
    <cellStyle name="Percentuale 9 2 3 2" xfId="26089" xr:uid="{00000000-0005-0000-0000-00005BC80000}"/>
    <cellStyle name="Percentuale 9 2 4" xfId="26090" xr:uid="{00000000-0005-0000-0000-00005CC80000}"/>
    <cellStyle name="Percentuale 9 2 4 2" xfId="45757" xr:uid="{00000000-0005-0000-0000-00005DC80000}"/>
    <cellStyle name="Percentuale 9 2 5" xfId="26091" xr:uid="{00000000-0005-0000-0000-00005EC80000}"/>
    <cellStyle name="Percentuale 9 2 6" xfId="26087" xr:uid="{00000000-0005-0000-0000-00005FC80000}"/>
    <cellStyle name="Percentuale 9 3" xfId="1505" xr:uid="{00000000-0005-0000-0000-000060C80000}"/>
    <cellStyle name="Percentuale 9 3 2" xfId="1506" xr:uid="{00000000-0005-0000-0000-000061C80000}"/>
    <cellStyle name="Percentuale 9 3 2 2" xfId="4773" xr:uid="{00000000-0005-0000-0000-000062C80000}"/>
    <cellStyle name="Percentuale 9 3 2 2 2" xfId="26095" xr:uid="{00000000-0005-0000-0000-000063C80000}"/>
    <cellStyle name="Percentuale 9 3 2 2 3" xfId="26094" xr:uid="{00000000-0005-0000-0000-000064C80000}"/>
    <cellStyle name="Percentuale 9 3 2 3" xfId="3946" xr:uid="{00000000-0005-0000-0000-000065C80000}"/>
    <cellStyle name="Percentuale 9 3 2 3 2" xfId="10482" xr:uid="{00000000-0005-0000-0000-000066C80000}"/>
    <cellStyle name="Percentuale 9 3 2 3 3" xfId="26096" xr:uid="{00000000-0005-0000-0000-000067C80000}"/>
    <cellStyle name="Percentuale 9 3 2 3 4" xfId="45758" xr:uid="{00000000-0005-0000-0000-000068C80000}"/>
    <cellStyle name="Percentuale 9 3 2 4" xfId="26097" xr:uid="{00000000-0005-0000-0000-000069C80000}"/>
    <cellStyle name="Percentuale 9 3 2 5" xfId="26093" xr:uid="{00000000-0005-0000-0000-00006AC80000}"/>
    <cellStyle name="Percentuale 9 3 3" xfId="3218" xr:uid="{00000000-0005-0000-0000-00006BC80000}"/>
    <cellStyle name="Percentuale 9 3 3 2" xfId="5677" xr:uid="{00000000-0005-0000-0000-00006CC80000}"/>
    <cellStyle name="Percentuale 9 3 3 2 2" xfId="26099" xr:uid="{00000000-0005-0000-0000-00006DC80000}"/>
    <cellStyle name="Percentuale 9 3 3 3" xfId="26100" xr:uid="{00000000-0005-0000-0000-00006EC80000}"/>
    <cellStyle name="Percentuale 9 3 3 4" xfId="26101" xr:uid="{00000000-0005-0000-0000-00006FC80000}"/>
    <cellStyle name="Percentuale 9 3 3 4 2" xfId="45759" xr:uid="{00000000-0005-0000-0000-000070C80000}"/>
    <cellStyle name="Percentuale 9 3 3 5" xfId="26098" xr:uid="{00000000-0005-0000-0000-000071C80000}"/>
    <cellStyle name="Percentuale 9 3 4" xfId="3436" xr:uid="{00000000-0005-0000-0000-000072C80000}"/>
    <cellStyle name="Percentuale 9 3 4 2" xfId="10143" xr:uid="{00000000-0005-0000-0000-000073C80000}"/>
    <cellStyle name="Percentuale 9 3 4 3" xfId="26102" xr:uid="{00000000-0005-0000-0000-000074C80000}"/>
    <cellStyle name="Percentuale 9 3 5" xfId="8612" xr:uid="{00000000-0005-0000-0000-000075C80000}"/>
    <cellStyle name="Percentuale 9 3 5 2" xfId="26103" xr:uid="{00000000-0005-0000-0000-000076C80000}"/>
    <cellStyle name="Percentuale 9 3 6" xfId="26104" xr:uid="{00000000-0005-0000-0000-000077C80000}"/>
    <cellStyle name="Percentuale 9 3 6 2" xfId="45760" xr:uid="{00000000-0005-0000-0000-000078C80000}"/>
    <cellStyle name="Percentuale 9 3 7" xfId="26105" xr:uid="{00000000-0005-0000-0000-000079C80000}"/>
    <cellStyle name="Percentuale 9 3 8" xfId="26092" xr:uid="{00000000-0005-0000-0000-00007AC80000}"/>
    <cellStyle name="Percentuale 9 3 9" xfId="2071" xr:uid="{00000000-0005-0000-0000-00007BC80000}"/>
    <cellStyle name="Percentuale 9 4" xfId="1507" xr:uid="{00000000-0005-0000-0000-00007CC80000}"/>
    <cellStyle name="Percentuale 9 4 2" xfId="5678" xr:uid="{00000000-0005-0000-0000-00007DC80000}"/>
    <cellStyle name="Percentuale 9 4 2 2" xfId="5679" xr:uid="{00000000-0005-0000-0000-00007EC80000}"/>
    <cellStyle name="Percentuale 9 4 2 2 2" xfId="26108" xr:uid="{00000000-0005-0000-0000-00007FC80000}"/>
    <cellStyle name="Percentuale 9 4 2 3" xfId="14271" xr:uid="{00000000-0005-0000-0000-000080C80000}"/>
    <cellStyle name="Percentuale 9 4 2 3 2" xfId="26109" xr:uid="{00000000-0005-0000-0000-000081C80000}"/>
    <cellStyle name="Percentuale 9 4 2 4" xfId="26107" xr:uid="{00000000-0005-0000-0000-000082C80000}"/>
    <cellStyle name="Percentuale 9 4 2 5" xfId="13881" xr:uid="{00000000-0005-0000-0000-000083C80000}"/>
    <cellStyle name="Percentuale 9 4 3" xfId="5680" xr:uid="{00000000-0005-0000-0000-000084C80000}"/>
    <cellStyle name="Percentuale 9 4 3 2" xfId="26110" xr:uid="{00000000-0005-0000-0000-000085C80000}"/>
    <cellStyle name="Percentuale 9 4 4" xfId="26111" xr:uid="{00000000-0005-0000-0000-000086C80000}"/>
    <cellStyle name="Percentuale 9 4 5" xfId="26112" xr:uid="{00000000-0005-0000-0000-000087C80000}"/>
    <cellStyle name="Percentuale 9 4 5 2" xfId="45761" xr:uid="{00000000-0005-0000-0000-000088C80000}"/>
    <cellStyle name="Percentuale 9 4 6" xfId="26113" xr:uid="{00000000-0005-0000-0000-000089C80000}"/>
    <cellStyle name="Percentuale 9 4 7" xfId="26106" xr:uid="{00000000-0005-0000-0000-00008AC80000}"/>
    <cellStyle name="Percentuale 9 4 8" xfId="3219" xr:uid="{00000000-0005-0000-0000-00008BC80000}"/>
    <cellStyle name="Percentuale 9 5" xfId="1508" xr:uid="{00000000-0005-0000-0000-00008CC80000}"/>
    <cellStyle name="Percentuale 9 5 2" xfId="26115" xr:uid="{00000000-0005-0000-0000-00008DC80000}"/>
    <cellStyle name="Percentuale 9 5 3" xfId="26116" xr:uid="{00000000-0005-0000-0000-00008EC80000}"/>
    <cellStyle name="Percentuale 9 5 3 2" xfId="45762" xr:uid="{00000000-0005-0000-0000-00008FC80000}"/>
    <cellStyle name="Percentuale 9 5 4" xfId="26117" xr:uid="{00000000-0005-0000-0000-000090C80000}"/>
    <cellStyle name="Percentuale 9 5 5" xfId="26114" xr:uid="{00000000-0005-0000-0000-000091C80000}"/>
    <cellStyle name="Percentuale 9 6" xfId="3216" xr:uid="{00000000-0005-0000-0000-000092C80000}"/>
    <cellStyle name="Percentuale 9 6 2" xfId="5973" xr:uid="{00000000-0005-0000-0000-000093C80000}"/>
    <cellStyle name="Percentuale 9 6 3" xfId="26118" xr:uid="{00000000-0005-0000-0000-000094C80000}"/>
    <cellStyle name="Percentuale 9 7" xfId="26119" xr:uid="{00000000-0005-0000-0000-000095C80000}"/>
    <cellStyle name="Percentuale 9 7 2" xfId="45763" xr:uid="{00000000-0005-0000-0000-000096C80000}"/>
    <cellStyle name="Percentuale 9 8" xfId="26086" xr:uid="{00000000-0005-0000-0000-000097C80000}"/>
    <cellStyle name="Procent 10" xfId="26120" xr:uid="{00000000-0005-0000-0000-000098C80000}"/>
    <cellStyle name="Procent 10 2" xfId="26121" xr:uid="{00000000-0005-0000-0000-000099C80000}"/>
    <cellStyle name="Procent 10 2 2" xfId="26122" xr:uid="{00000000-0005-0000-0000-00009AC80000}"/>
    <cellStyle name="Procent 10 3" xfId="26123" xr:uid="{00000000-0005-0000-0000-00009BC80000}"/>
    <cellStyle name="Procent 10 3 2" xfId="26124" xr:uid="{00000000-0005-0000-0000-00009CC80000}"/>
    <cellStyle name="Procent 10 4" xfId="26125" xr:uid="{00000000-0005-0000-0000-00009DC80000}"/>
    <cellStyle name="Procent 10 4 2" xfId="26126" xr:uid="{00000000-0005-0000-0000-00009EC80000}"/>
    <cellStyle name="Procent 10 5" xfId="26127" xr:uid="{00000000-0005-0000-0000-00009FC80000}"/>
    <cellStyle name="Procent 11" xfId="26128" xr:uid="{00000000-0005-0000-0000-0000A0C80000}"/>
    <cellStyle name="Procent 11 2" xfId="26129" xr:uid="{00000000-0005-0000-0000-0000A1C80000}"/>
    <cellStyle name="Procent 12" xfId="26130" xr:uid="{00000000-0005-0000-0000-0000A2C80000}"/>
    <cellStyle name="Procent 12 2" xfId="26131" xr:uid="{00000000-0005-0000-0000-0000A3C80000}"/>
    <cellStyle name="Procent 13" xfId="26132" xr:uid="{00000000-0005-0000-0000-0000A4C80000}"/>
    <cellStyle name="Procent 2" xfId="1642" xr:uid="{00000000-0005-0000-0000-0000A5C80000}"/>
    <cellStyle name="Procent 2 10" xfId="26134" xr:uid="{00000000-0005-0000-0000-0000A6C80000}"/>
    <cellStyle name="Procent 2 10 2" xfId="26135" xr:uid="{00000000-0005-0000-0000-0000A7C80000}"/>
    <cellStyle name="Procent 2 10 2 2" xfId="26136" xr:uid="{00000000-0005-0000-0000-0000A8C80000}"/>
    <cellStyle name="Procent 2 10 3" xfId="26137" xr:uid="{00000000-0005-0000-0000-0000A9C80000}"/>
    <cellStyle name="Procent 2 11" xfId="26138" xr:uid="{00000000-0005-0000-0000-0000AAC80000}"/>
    <cellStyle name="Procent 2 11 2" xfId="26139" xr:uid="{00000000-0005-0000-0000-0000ABC80000}"/>
    <cellStyle name="Procent 2 12" xfId="26140" xr:uid="{00000000-0005-0000-0000-0000ACC80000}"/>
    <cellStyle name="Procent 2 12 2" xfId="26141" xr:uid="{00000000-0005-0000-0000-0000ADC80000}"/>
    <cellStyle name="Procent 2 13" xfId="26142" xr:uid="{00000000-0005-0000-0000-0000AEC80000}"/>
    <cellStyle name="Procent 2 13 2" xfId="26143" xr:uid="{00000000-0005-0000-0000-0000AFC80000}"/>
    <cellStyle name="Procent 2 14" xfId="26144" xr:uid="{00000000-0005-0000-0000-0000B0C80000}"/>
    <cellStyle name="Procent 2 14 2" xfId="26145" xr:uid="{00000000-0005-0000-0000-0000B1C80000}"/>
    <cellStyle name="Procent 2 15" xfId="26146" xr:uid="{00000000-0005-0000-0000-0000B2C80000}"/>
    <cellStyle name="Procent 2 16" xfId="26147" xr:uid="{00000000-0005-0000-0000-0000B3C80000}"/>
    <cellStyle name="Procent 2 17" xfId="26148" xr:uid="{00000000-0005-0000-0000-0000B4C80000}"/>
    <cellStyle name="Procent 2 18" xfId="26149" xr:uid="{00000000-0005-0000-0000-0000B5C80000}"/>
    <cellStyle name="Procent 2 18 2" xfId="45764" xr:uid="{00000000-0005-0000-0000-0000B6C80000}"/>
    <cellStyle name="Procent 2 19" xfId="26150" xr:uid="{00000000-0005-0000-0000-0000B7C80000}"/>
    <cellStyle name="Procent 2 2" xfId="1643" xr:uid="{00000000-0005-0000-0000-0000B8C80000}"/>
    <cellStyle name="Procent 2 2 10" xfId="26152" xr:uid="{00000000-0005-0000-0000-0000B9C80000}"/>
    <cellStyle name="Procent 2 2 11" xfId="26153" xr:uid="{00000000-0005-0000-0000-0000BAC80000}"/>
    <cellStyle name="Procent 2 2 12" xfId="26154" xr:uid="{00000000-0005-0000-0000-0000BBC80000}"/>
    <cellStyle name="Procent 2 2 12 2" xfId="45765" xr:uid="{00000000-0005-0000-0000-0000BCC80000}"/>
    <cellStyle name="Procent 2 2 13" xfId="26155" xr:uid="{00000000-0005-0000-0000-0000BDC80000}"/>
    <cellStyle name="Procent 2 2 14" xfId="26151" xr:uid="{00000000-0005-0000-0000-0000BEC80000}"/>
    <cellStyle name="Procent 2 2 15" xfId="14272" xr:uid="{00000000-0005-0000-0000-0000BFC80000}"/>
    <cellStyle name="Procent 2 2 16" xfId="5681" xr:uid="{00000000-0005-0000-0000-0000C0C80000}"/>
    <cellStyle name="Procent 2 2 2" xfId="7332" xr:uid="{00000000-0005-0000-0000-0000C1C80000}"/>
    <cellStyle name="Procent 2 2 2 2" xfId="26157" xr:uid="{00000000-0005-0000-0000-0000C2C80000}"/>
    <cellStyle name="Procent 2 2 2 2 2" xfId="26158" xr:uid="{00000000-0005-0000-0000-0000C3C80000}"/>
    <cellStyle name="Procent 2 2 2 3" xfId="26159" xr:uid="{00000000-0005-0000-0000-0000C4C80000}"/>
    <cellStyle name="Procent 2 2 2 3 2" xfId="26160" xr:uid="{00000000-0005-0000-0000-0000C5C80000}"/>
    <cellStyle name="Procent 2 2 2 4" xfId="26161" xr:uid="{00000000-0005-0000-0000-0000C6C80000}"/>
    <cellStyle name="Procent 2 2 2 4 2" xfId="26162" xr:uid="{00000000-0005-0000-0000-0000C7C80000}"/>
    <cellStyle name="Procent 2 2 2 5" xfId="26163" xr:uid="{00000000-0005-0000-0000-0000C8C80000}"/>
    <cellStyle name="Procent 2 2 2 5 2" xfId="26164" xr:uid="{00000000-0005-0000-0000-0000C9C80000}"/>
    <cellStyle name="Procent 2 2 2 6" xfId="26165" xr:uid="{00000000-0005-0000-0000-0000CAC80000}"/>
    <cellStyle name="Procent 2 2 2 7" xfId="26166" xr:uid="{00000000-0005-0000-0000-0000CBC80000}"/>
    <cellStyle name="Procent 2 2 2 8" xfId="26156" xr:uid="{00000000-0005-0000-0000-0000CCC80000}"/>
    <cellStyle name="Procent 2 2 2 9" xfId="14273" xr:uid="{00000000-0005-0000-0000-0000CDC80000}"/>
    <cellStyle name="Procent 2 2 3" xfId="8478" xr:uid="{00000000-0005-0000-0000-0000CEC80000}"/>
    <cellStyle name="Procent 2 2 3 2" xfId="26168" xr:uid="{00000000-0005-0000-0000-0000CFC80000}"/>
    <cellStyle name="Procent 2 2 3 2 2" xfId="26169" xr:uid="{00000000-0005-0000-0000-0000D0C80000}"/>
    <cellStyle name="Procent 2 2 3 3" xfId="26170" xr:uid="{00000000-0005-0000-0000-0000D1C80000}"/>
    <cellStyle name="Procent 2 2 3 4" xfId="26167" xr:uid="{00000000-0005-0000-0000-0000D2C80000}"/>
    <cellStyle name="Procent 2 2 4" xfId="7976" xr:uid="{00000000-0005-0000-0000-0000D3C80000}"/>
    <cellStyle name="Procent 2 2 4 2" xfId="26172" xr:uid="{00000000-0005-0000-0000-0000D4C80000}"/>
    <cellStyle name="Procent 2 2 4 3" xfId="26171" xr:uid="{00000000-0005-0000-0000-0000D5C80000}"/>
    <cellStyle name="Procent 2 2 5" xfId="7331" xr:uid="{00000000-0005-0000-0000-0000D6C80000}"/>
    <cellStyle name="Procent 2 2 5 2" xfId="26174" xr:uid="{00000000-0005-0000-0000-0000D7C80000}"/>
    <cellStyle name="Procent 2 2 5 3" xfId="43006" xr:uid="{00000000-0005-0000-0000-0000D8C80000}"/>
    <cellStyle name="Procent 2 2 5 4" xfId="26173" xr:uid="{00000000-0005-0000-0000-0000D9C80000}"/>
    <cellStyle name="Procent 2 2 6" xfId="26175" xr:uid="{00000000-0005-0000-0000-0000DAC80000}"/>
    <cellStyle name="Procent 2 2 6 2" xfId="26176" xr:uid="{00000000-0005-0000-0000-0000DBC80000}"/>
    <cellStyle name="Procent 2 2 7" xfId="26177" xr:uid="{00000000-0005-0000-0000-0000DCC80000}"/>
    <cellStyle name="Procent 2 2 7 2" xfId="26178" xr:uid="{00000000-0005-0000-0000-0000DDC80000}"/>
    <cellStyle name="Procent 2 2 8" xfId="26179" xr:uid="{00000000-0005-0000-0000-0000DEC80000}"/>
    <cellStyle name="Procent 2 2 9" xfId="26180" xr:uid="{00000000-0005-0000-0000-0000DFC80000}"/>
    <cellStyle name="Procent 2 20" xfId="26133" xr:uid="{00000000-0005-0000-0000-0000E0C80000}"/>
    <cellStyle name="Procent 2 21" xfId="3220" xr:uid="{00000000-0005-0000-0000-0000E1C80000}"/>
    <cellStyle name="Procent 2 3" xfId="26181" xr:uid="{00000000-0005-0000-0000-0000E2C80000}"/>
    <cellStyle name="Procent 2 3 2" xfId="26182" xr:uid="{00000000-0005-0000-0000-0000E3C80000}"/>
    <cellStyle name="Procent 2 3 2 2" xfId="26183" xr:uid="{00000000-0005-0000-0000-0000E4C80000}"/>
    <cellStyle name="Procent 2 3 2 2 2" xfId="26184" xr:uid="{00000000-0005-0000-0000-0000E5C80000}"/>
    <cellStyle name="Procent 2 3 2 3" xfId="26185" xr:uid="{00000000-0005-0000-0000-0000E6C80000}"/>
    <cellStyle name="Procent 2 3 2 3 2" xfId="26186" xr:uid="{00000000-0005-0000-0000-0000E7C80000}"/>
    <cellStyle name="Procent 2 3 2 4" xfId="26187" xr:uid="{00000000-0005-0000-0000-0000E8C80000}"/>
    <cellStyle name="Procent 2 3 3" xfId="26188" xr:uid="{00000000-0005-0000-0000-0000E9C80000}"/>
    <cellStyle name="Procent 2 3 3 2" xfId="26189" xr:uid="{00000000-0005-0000-0000-0000EAC80000}"/>
    <cellStyle name="Procent 2 3 4" xfId="26190" xr:uid="{00000000-0005-0000-0000-0000EBC80000}"/>
    <cellStyle name="Procent 2 3 4 2" xfId="26191" xr:uid="{00000000-0005-0000-0000-0000ECC80000}"/>
    <cellStyle name="Procent 2 3 5" xfId="26192" xr:uid="{00000000-0005-0000-0000-0000EDC80000}"/>
    <cellStyle name="Procent 2 3 5 2" xfId="26193" xr:uid="{00000000-0005-0000-0000-0000EEC80000}"/>
    <cellStyle name="Procent 2 3 6" xfId="26194" xr:uid="{00000000-0005-0000-0000-0000EFC80000}"/>
    <cellStyle name="Procent 2 3 6 2" xfId="26195" xr:uid="{00000000-0005-0000-0000-0000F0C80000}"/>
    <cellStyle name="Procent 2 3 7" xfId="26196" xr:uid="{00000000-0005-0000-0000-0000F1C80000}"/>
    <cellStyle name="Procent 2 3 7 2" xfId="26197" xr:uid="{00000000-0005-0000-0000-0000F2C80000}"/>
    <cellStyle name="Procent 2 3 8" xfId="26198" xr:uid="{00000000-0005-0000-0000-0000F3C80000}"/>
    <cellStyle name="Procent 2 4" xfId="26199" xr:uid="{00000000-0005-0000-0000-0000F4C80000}"/>
    <cellStyle name="Procent 2 4 2" xfId="26200" xr:uid="{00000000-0005-0000-0000-0000F5C80000}"/>
    <cellStyle name="Procent 2 4 2 2" xfId="26201" xr:uid="{00000000-0005-0000-0000-0000F6C80000}"/>
    <cellStyle name="Procent 2 4 2 2 2" xfId="26202" xr:uid="{00000000-0005-0000-0000-0000F7C80000}"/>
    <cellStyle name="Procent 2 4 2 3" xfId="26203" xr:uid="{00000000-0005-0000-0000-0000F8C80000}"/>
    <cellStyle name="Procent 2 4 2 3 2" xfId="26204" xr:uid="{00000000-0005-0000-0000-0000F9C80000}"/>
    <cellStyle name="Procent 2 4 2 4" xfId="26205" xr:uid="{00000000-0005-0000-0000-0000FAC80000}"/>
    <cellStyle name="Procent 2 4 3" xfId="26206" xr:uid="{00000000-0005-0000-0000-0000FBC80000}"/>
    <cellStyle name="Procent 2 4 3 2" xfId="26207" xr:uid="{00000000-0005-0000-0000-0000FCC80000}"/>
    <cellStyle name="Procent 2 4 4" xfId="26208" xr:uid="{00000000-0005-0000-0000-0000FDC80000}"/>
    <cellStyle name="Procent 2 4 4 2" xfId="26209" xr:uid="{00000000-0005-0000-0000-0000FEC80000}"/>
    <cellStyle name="Procent 2 4 5" xfId="26210" xr:uid="{00000000-0005-0000-0000-0000FFC80000}"/>
    <cellStyle name="Procent 2 4 5 2" xfId="26211" xr:uid="{00000000-0005-0000-0000-000000C90000}"/>
    <cellStyle name="Procent 2 4 6" xfId="26212" xr:uid="{00000000-0005-0000-0000-000001C90000}"/>
    <cellStyle name="Procent 2 4 6 2" xfId="26213" xr:uid="{00000000-0005-0000-0000-000002C90000}"/>
    <cellStyle name="Procent 2 4 7" xfId="26214" xr:uid="{00000000-0005-0000-0000-000003C90000}"/>
    <cellStyle name="Procent 2 4 7 2" xfId="26215" xr:uid="{00000000-0005-0000-0000-000004C90000}"/>
    <cellStyle name="Procent 2 4 8" xfId="26216" xr:uid="{00000000-0005-0000-0000-000005C90000}"/>
    <cellStyle name="Procent 2 5" xfId="26217" xr:uid="{00000000-0005-0000-0000-000006C90000}"/>
    <cellStyle name="Procent 2 5 2" xfId="26218" xr:uid="{00000000-0005-0000-0000-000007C90000}"/>
    <cellStyle name="Procent 2 5 2 2" xfId="26219" xr:uid="{00000000-0005-0000-0000-000008C90000}"/>
    <cellStyle name="Procent 2 5 2 2 2" xfId="26220" xr:uid="{00000000-0005-0000-0000-000009C90000}"/>
    <cellStyle name="Procent 2 5 2 3" xfId="26221" xr:uid="{00000000-0005-0000-0000-00000AC90000}"/>
    <cellStyle name="Procent 2 5 2 3 2" xfId="26222" xr:uid="{00000000-0005-0000-0000-00000BC90000}"/>
    <cellStyle name="Procent 2 5 2 4" xfId="26223" xr:uid="{00000000-0005-0000-0000-00000CC90000}"/>
    <cellStyle name="Procent 2 5 3" xfId="26224" xr:uid="{00000000-0005-0000-0000-00000DC90000}"/>
    <cellStyle name="Procent 2 5 3 2" xfId="26225" xr:uid="{00000000-0005-0000-0000-00000EC90000}"/>
    <cellStyle name="Procent 2 5 4" xfId="26226" xr:uid="{00000000-0005-0000-0000-00000FC90000}"/>
    <cellStyle name="Procent 2 5 4 2" xfId="26227" xr:uid="{00000000-0005-0000-0000-000010C90000}"/>
    <cellStyle name="Procent 2 5 5" xfId="26228" xr:uid="{00000000-0005-0000-0000-000011C90000}"/>
    <cellStyle name="Procent 2 5 5 2" xfId="26229" xr:uid="{00000000-0005-0000-0000-000012C90000}"/>
    <cellStyle name="Procent 2 5 6" xfId="26230" xr:uid="{00000000-0005-0000-0000-000013C90000}"/>
    <cellStyle name="Procent 2 5 6 2" xfId="26231" xr:uid="{00000000-0005-0000-0000-000014C90000}"/>
    <cellStyle name="Procent 2 6" xfId="26232" xr:uid="{00000000-0005-0000-0000-000015C90000}"/>
    <cellStyle name="Procent 2 6 2" xfId="26233" xr:uid="{00000000-0005-0000-0000-000016C90000}"/>
    <cellStyle name="Procent 2 6 2 2" xfId="26234" xr:uid="{00000000-0005-0000-0000-000017C90000}"/>
    <cellStyle name="Procent 2 6 2 2 2" xfId="26235" xr:uid="{00000000-0005-0000-0000-000018C90000}"/>
    <cellStyle name="Procent 2 6 2 3" xfId="26236" xr:uid="{00000000-0005-0000-0000-000019C90000}"/>
    <cellStyle name="Procent 2 6 2 3 2" xfId="26237" xr:uid="{00000000-0005-0000-0000-00001AC90000}"/>
    <cellStyle name="Procent 2 6 2 4" xfId="26238" xr:uid="{00000000-0005-0000-0000-00001BC90000}"/>
    <cellStyle name="Procent 2 6 3" xfId="26239" xr:uid="{00000000-0005-0000-0000-00001CC90000}"/>
    <cellStyle name="Procent 2 6 3 2" xfId="26240" xr:uid="{00000000-0005-0000-0000-00001DC90000}"/>
    <cellStyle name="Procent 2 6 4" xfId="26241" xr:uid="{00000000-0005-0000-0000-00001EC90000}"/>
    <cellStyle name="Procent 2 6 4 2" xfId="26242" xr:uid="{00000000-0005-0000-0000-00001FC90000}"/>
    <cellStyle name="Procent 2 6 5" xfId="26243" xr:uid="{00000000-0005-0000-0000-000020C90000}"/>
    <cellStyle name="Procent 2 6 5 2" xfId="26244" xr:uid="{00000000-0005-0000-0000-000021C90000}"/>
    <cellStyle name="Procent 2 6 6" xfId="26245" xr:uid="{00000000-0005-0000-0000-000022C90000}"/>
    <cellStyle name="Procent 2 7" xfId="26246" xr:uid="{00000000-0005-0000-0000-000023C90000}"/>
    <cellStyle name="Procent 2 7 2" xfId="26247" xr:uid="{00000000-0005-0000-0000-000024C90000}"/>
    <cellStyle name="Procent 2 7 2 2" xfId="26248" xr:uid="{00000000-0005-0000-0000-000025C90000}"/>
    <cellStyle name="Procent 2 7 2 2 2" xfId="26249" xr:uid="{00000000-0005-0000-0000-000026C90000}"/>
    <cellStyle name="Procent 2 7 2 3" xfId="26250" xr:uid="{00000000-0005-0000-0000-000027C90000}"/>
    <cellStyle name="Procent 2 7 2 3 2" xfId="26251" xr:uid="{00000000-0005-0000-0000-000028C90000}"/>
    <cellStyle name="Procent 2 7 2 4" xfId="26252" xr:uid="{00000000-0005-0000-0000-000029C90000}"/>
    <cellStyle name="Procent 2 7 3" xfId="26253" xr:uid="{00000000-0005-0000-0000-00002AC90000}"/>
    <cellStyle name="Procent 2 7 3 2" xfId="26254" xr:uid="{00000000-0005-0000-0000-00002BC90000}"/>
    <cellStyle name="Procent 2 7 4" xfId="26255" xr:uid="{00000000-0005-0000-0000-00002CC90000}"/>
    <cellStyle name="Procent 2 7 4 2" xfId="26256" xr:uid="{00000000-0005-0000-0000-00002DC90000}"/>
    <cellStyle name="Procent 2 7 5" xfId="26257" xr:uid="{00000000-0005-0000-0000-00002EC90000}"/>
    <cellStyle name="Procent 2 7 5 2" xfId="26258" xr:uid="{00000000-0005-0000-0000-00002FC90000}"/>
    <cellStyle name="Procent 2 7 6" xfId="26259" xr:uid="{00000000-0005-0000-0000-000030C90000}"/>
    <cellStyle name="Procent 2 8" xfId="26260" xr:uid="{00000000-0005-0000-0000-000031C90000}"/>
    <cellStyle name="Procent 2 8 2" xfId="26261" xr:uid="{00000000-0005-0000-0000-000032C90000}"/>
    <cellStyle name="Procent 2 8 2 2" xfId="26262" xr:uid="{00000000-0005-0000-0000-000033C90000}"/>
    <cellStyle name="Procent 2 8 2 2 2" xfId="26263" xr:uid="{00000000-0005-0000-0000-000034C90000}"/>
    <cellStyle name="Procent 2 8 2 3" xfId="26264" xr:uid="{00000000-0005-0000-0000-000035C90000}"/>
    <cellStyle name="Procent 2 8 2 3 2" xfId="26265" xr:uid="{00000000-0005-0000-0000-000036C90000}"/>
    <cellStyle name="Procent 2 8 2 4" xfId="26266" xr:uid="{00000000-0005-0000-0000-000037C90000}"/>
    <cellStyle name="Procent 2 8 3" xfId="26267" xr:uid="{00000000-0005-0000-0000-000038C90000}"/>
    <cellStyle name="Procent 2 8 3 2" xfId="26268" xr:uid="{00000000-0005-0000-0000-000039C90000}"/>
    <cellStyle name="Procent 2 8 4" xfId="26269" xr:uid="{00000000-0005-0000-0000-00003AC90000}"/>
    <cellStyle name="Procent 2 8 4 2" xfId="26270" xr:uid="{00000000-0005-0000-0000-00003BC90000}"/>
    <cellStyle name="Procent 2 8 5" xfId="26271" xr:uid="{00000000-0005-0000-0000-00003CC90000}"/>
    <cellStyle name="Procent 2 8 5 2" xfId="26272" xr:uid="{00000000-0005-0000-0000-00003DC90000}"/>
    <cellStyle name="Procent 2 8 6" xfId="26273" xr:uid="{00000000-0005-0000-0000-00003EC90000}"/>
    <cellStyle name="Procent 2 9" xfId="26274" xr:uid="{00000000-0005-0000-0000-00003FC90000}"/>
    <cellStyle name="Procent 2 9 2" xfId="26275" xr:uid="{00000000-0005-0000-0000-000040C90000}"/>
    <cellStyle name="Procent 2 9 2 2" xfId="26276" xr:uid="{00000000-0005-0000-0000-000041C90000}"/>
    <cellStyle name="Procent 2 9 3" xfId="26277" xr:uid="{00000000-0005-0000-0000-000042C90000}"/>
    <cellStyle name="Procent 2 9 3 2" xfId="26278" xr:uid="{00000000-0005-0000-0000-000043C90000}"/>
    <cellStyle name="Procent 2 9 4" xfId="26279" xr:uid="{00000000-0005-0000-0000-000044C90000}"/>
    <cellStyle name="Procent 3" xfId="1644" xr:uid="{00000000-0005-0000-0000-000045C90000}"/>
    <cellStyle name="Procent 3 10" xfId="3437" xr:uid="{00000000-0005-0000-0000-000046C90000}"/>
    <cellStyle name="Procent 3 2" xfId="5682" xr:uid="{00000000-0005-0000-0000-000047C90000}"/>
    <cellStyle name="Procent 3 2 2" xfId="8479" xr:uid="{00000000-0005-0000-0000-000048C90000}"/>
    <cellStyle name="Procent 3 2 2 2" xfId="26283" xr:uid="{00000000-0005-0000-0000-000049C90000}"/>
    <cellStyle name="Procent 3 2 2 3" xfId="26282" xr:uid="{00000000-0005-0000-0000-00004AC90000}"/>
    <cellStyle name="Procent 3 2 3" xfId="7878" xr:uid="{00000000-0005-0000-0000-00004BC90000}"/>
    <cellStyle name="Procent 3 2 3 2" xfId="26285" xr:uid="{00000000-0005-0000-0000-00004CC90000}"/>
    <cellStyle name="Procent 3 2 3 3" xfId="26284" xr:uid="{00000000-0005-0000-0000-00004DC90000}"/>
    <cellStyle name="Procent 3 2 4" xfId="7334" xr:uid="{00000000-0005-0000-0000-00004EC90000}"/>
    <cellStyle name="Procent 3 2 4 2" xfId="42551" xr:uid="{00000000-0005-0000-0000-00004FC90000}"/>
    <cellStyle name="Procent 3 2 4 3" xfId="26286" xr:uid="{00000000-0005-0000-0000-000050C90000}"/>
    <cellStyle name="Procent 3 2 5" xfId="26287" xr:uid="{00000000-0005-0000-0000-000051C90000}"/>
    <cellStyle name="Procent 3 2 6" xfId="26288" xr:uid="{00000000-0005-0000-0000-000052C90000}"/>
    <cellStyle name="Procent 3 2 7" xfId="26281" xr:uid="{00000000-0005-0000-0000-000053C90000}"/>
    <cellStyle name="Procent 3 2 8" xfId="14275" xr:uid="{00000000-0005-0000-0000-000054C90000}"/>
    <cellStyle name="Procent 3 3" xfId="8480" xr:uid="{00000000-0005-0000-0000-000055C90000}"/>
    <cellStyle name="Procent 3 3 2" xfId="26290" xr:uid="{00000000-0005-0000-0000-000056C90000}"/>
    <cellStyle name="Procent 3 3 3" xfId="26289" xr:uid="{00000000-0005-0000-0000-000057C90000}"/>
    <cellStyle name="Procent 3 4" xfId="7877" xr:uid="{00000000-0005-0000-0000-000058C90000}"/>
    <cellStyle name="Procent 3 4 2" xfId="26292" xr:uid="{00000000-0005-0000-0000-000059C90000}"/>
    <cellStyle name="Procent 3 4 3" xfId="26291" xr:uid="{00000000-0005-0000-0000-00005AC90000}"/>
    <cellStyle name="Procent 3 5" xfId="7333" xr:uid="{00000000-0005-0000-0000-00005BC90000}"/>
    <cellStyle name="Procent 3 5 2" xfId="26293" xr:uid="{00000000-0005-0000-0000-00005CC90000}"/>
    <cellStyle name="Procent 3 5 3" xfId="14274" xr:uid="{00000000-0005-0000-0000-00005DC90000}"/>
    <cellStyle name="Procent 3 6" xfId="26294" xr:uid="{00000000-0005-0000-0000-00005EC90000}"/>
    <cellStyle name="Procent 3 7" xfId="26295" xr:uid="{00000000-0005-0000-0000-00005FC90000}"/>
    <cellStyle name="Procent 3 8" xfId="26296" xr:uid="{00000000-0005-0000-0000-000060C90000}"/>
    <cellStyle name="Procent 3 9" xfId="26280" xr:uid="{00000000-0005-0000-0000-000061C90000}"/>
    <cellStyle name="Procent 4" xfId="5683" xr:uid="{00000000-0005-0000-0000-000062C90000}"/>
    <cellStyle name="Procent 4 10" xfId="14463" xr:uid="{00000000-0005-0000-0000-000063C90000}"/>
    <cellStyle name="Procent 4 2" xfId="5684" xr:uid="{00000000-0005-0000-0000-000064C90000}"/>
    <cellStyle name="Procent 4 2 2" xfId="6164" xr:uid="{00000000-0005-0000-0000-000065C90000}"/>
    <cellStyle name="Procent 4 2 2 2" xfId="6484" xr:uid="{00000000-0005-0000-0000-000066C90000}"/>
    <cellStyle name="Procent 4 2 2 2 2" xfId="9117" xr:uid="{00000000-0005-0000-0000-000067C90000}"/>
    <cellStyle name="Procent 4 2 2 2 2 2" xfId="43456" xr:uid="{00000000-0005-0000-0000-000068C90000}"/>
    <cellStyle name="Procent 4 2 2 2 2 3" xfId="26300" xr:uid="{00000000-0005-0000-0000-000069C90000}"/>
    <cellStyle name="Procent 4 2 2 2 3" xfId="15217" xr:uid="{00000000-0005-0000-0000-00006AC90000}"/>
    <cellStyle name="Procent 4 2 2 3" xfId="8816" xr:uid="{00000000-0005-0000-0000-00006BC90000}"/>
    <cellStyle name="Procent 4 2 2 3 2" xfId="21366" xr:uid="{00000000-0005-0000-0000-00006CC90000}"/>
    <cellStyle name="Procent 4 2 2 3 3" xfId="26301" xr:uid="{00000000-0005-0000-0000-00006DC90000}"/>
    <cellStyle name="Procent 4 2 2 4" xfId="26299" xr:uid="{00000000-0005-0000-0000-00006EC90000}"/>
    <cellStyle name="Procent 4 2 2 5" xfId="15068" xr:uid="{00000000-0005-0000-0000-00006FC90000}"/>
    <cellStyle name="Procent 4 2 3" xfId="6244" xr:uid="{00000000-0005-0000-0000-000070C90000}"/>
    <cellStyle name="Procent 4 2 3 2" xfId="6564" xr:uid="{00000000-0005-0000-0000-000071C90000}"/>
    <cellStyle name="Procent 4 2 3 2 2" xfId="9197" xr:uid="{00000000-0005-0000-0000-000072C90000}"/>
    <cellStyle name="Procent 4 2 3 2 2 2" xfId="44340" xr:uid="{00000000-0005-0000-0000-000073C90000}"/>
    <cellStyle name="Procent 4 2 3 2 2 3" xfId="26303" xr:uid="{00000000-0005-0000-0000-000074C90000}"/>
    <cellStyle name="Procent 4 2 3 2 3" xfId="15259" xr:uid="{00000000-0005-0000-0000-000075C90000}"/>
    <cellStyle name="Procent 4 2 3 3" xfId="8887" xr:uid="{00000000-0005-0000-0000-000076C90000}"/>
    <cellStyle name="Procent 4 2 3 3 2" xfId="43450" xr:uid="{00000000-0005-0000-0000-000077C90000}"/>
    <cellStyle name="Procent 4 2 3 3 3" xfId="26302" xr:uid="{00000000-0005-0000-0000-000078C90000}"/>
    <cellStyle name="Procent 4 2 3 4" xfId="15101" xr:uid="{00000000-0005-0000-0000-000079C90000}"/>
    <cellStyle name="Procent 4 2 4" xfId="6324" xr:uid="{00000000-0005-0000-0000-00007AC90000}"/>
    <cellStyle name="Procent 4 2 4 2" xfId="6644" xr:uid="{00000000-0005-0000-0000-00007BC90000}"/>
    <cellStyle name="Procent 4 2 4 2 2" xfId="9277" xr:uid="{00000000-0005-0000-0000-00007CC90000}"/>
    <cellStyle name="Procent 4 2 4 2 2 2" xfId="43388" xr:uid="{00000000-0005-0000-0000-00007DC90000}"/>
    <cellStyle name="Procent 4 2 4 2 3" xfId="15301" xr:uid="{00000000-0005-0000-0000-00007EC90000}"/>
    <cellStyle name="Procent 4 2 4 3" xfId="8963" xr:uid="{00000000-0005-0000-0000-00007FC90000}"/>
    <cellStyle name="Procent 4 2 4 3 2" xfId="20975" xr:uid="{00000000-0005-0000-0000-000080C90000}"/>
    <cellStyle name="Procent 4 2 4 3 3" xfId="26304" xr:uid="{00000000-0005-0000-0000-000081C90000}"/>
    <cellStyle name="Procent 4 2 4 4" xfId="15139" xr:uid="{00000000-0005-0000-0000-000082C90000}"/>
    <cellStyle name="Procent 4 2 5" xfId="6404" xr:uid="{00000000-0005-0000-0000-000083C90000}"/>
    <cellStyle name="Procent 4 2 5 2" xfId="9043" xr:uid="{00000000-0005-0000-0000-000084C90000}"/>
    <cellStyle name="Procent 4 2 5 2 2" xfId="44624" xr:uid="{00000000-0005-0000-0000-000085C90000}"/>
    <cellStyle name="Procent 4 2 5 2 3" xfId="26305" xr:uid="{00000000-0005-0000-0000-000086C90000}"/>
    <cellStyle name="Procent 4 2 5 3" xfId="15181" xr:uid="{00000000-0005-0000-0000-000087C90000}"/>
    <cellStyle name="Procent 4 2 6" xfId="6724" xr:uid="{00000000-0005-0000-0000-000088C90000}"/>
    <cellStyle name="Procent 4 2 6 2" xfId="9357" xr:uid="{00000000-0005-0000-0000-000089C90000}"/>
    <cellStyle name="Procent 4 2 6 2 2" xfId="42673" xr:uid="{00000000-0005-0000-0000-00008AC90000}"/>
    <cellStyle name="Procent 4 2 6 3" xfId="15343" xr:uid="{00000000-0005-0000-0000-00008BC90000}"/>
    <cellStyle name="Procent 4 2 7" xfId="7977" xr:uid="{00000000-0005-0000-0000-00008CC90000}"/>
    <cellStyle name="Procent 4 2 7 2" xfId="43016" xr:uid="{00000000-0005-0000-0000-00008DC90000}"/>
    <cellStyle name="Procent 4 2 7 3" xfId="26298" xr:uid="{00000000-0005-0000-0000-00008EC90000}"/>
    <cellStyle name="Procent 4 2 8" xfId="14604" xr:uid="{00000000-0005-0000-0000-00008FC90000}"/>
    <cellStyle name="Procent 4 3" xfId="6163" xr:uid="{00000000-0005-0000-0000-000090C90000}"/>
    <cellStyle name="Procent 4 3 2" xfId="6483" xr:uid="{00000000-0005-0000-0000-000091C90000}"/>
    <cellStyle name="Procent 4 3 2 2" xfId="9116" xr:uid="{00000000-0005-0000-0000-000092C90000}"/>
    <cellStyle name="Procent 4 3 2 2 2" xfId="43083" xr:uid="{00000000-0005-0000-0000-000093C90000}"/>
    <cellStyle name="Procent 4 3 2 2 3" xfId="26307" xr:uid="{00000000-0005-0000-0000-000094C90000}"/>
    <cellStyle name="Procent 4 3 2 3" xfId="15216" xr:uid="{00000000-0005-0000-0000-000095C90000}"/>
    <cellStyle name="Procent 4 3 3" xfId="8815" xr:uid="{00000000-0005-0000-0000-000096C90000}"/>
    <cellStyle name="Procent 4 3 3 2" xfId="43374" xr:uid="{00000000-0005-0000-0000-000097C90000}"/>
    <cellStyle name="Procent 4 3 3 3" xfId="26308" xr:uid="{00000000-0005-0000-0000-000098C90000}"/>
    <cellStyle name="Procent 4 3 4" xfId="26306" xr:uid="{00000000-0005-0000-0000-000099C90000}"/>
    <cellStyle name="Procent 4 3 5" xfId="15067" xr:uid="{00000000-0005-0000-0000-00009AC90000}"/>
    <cellStyle name="Procent 4 4" xfId="6243" xr:uid="{00000000-0005-0000-0000-00009BC90000}"/>
    <cellStyle name="Procent 4 4 2" xfId="6563" xr:uid="{00000000-0005-0000-0000-00009CC90000}"/>
    <cellStyle name="Procent 4 4 2 2" xfId="9196" xr:uid="{00000000-0005-0000-0000-00009DC90000}"/>
    <cellStyle name="Procent 4 4 2 2 2" xfId="43091" xr:uid="{00000000-0005-0000-0000-00009EC90000}"/>
    <cellStyle name="Procent 4 4 2 2 3" xfId="26310" xr:uid="{00000000-0005-0000-0000-00009FC90000}"/>
    <cellStyle name="Procent 4 4 2 3" xfId="15258" xr:uid="{00000000-0005-0000-0000-0000A0C90000}"/>
    <cellStyle name="Procent 4 4 3" xfId="8886" xr:uid="{00000000-0005-0000-0000-0000A1C90000}"/>
    <cellStyle name="Procent 4 4 3 2" xfId="43055" xr:uid="{00000000-0005-0000-0000-0000A2C90000}"/>
    <cellStyle name="Procent 4 4 3 3" xfId="26309" xr:uid="{00000000-0005-0000-0000-0000A3C90000}"/>
    <cellStyle name="Procent 4 4 4" xfId="15100" xr:uid="{00000000-0005-0000-0000-0000A4C90000}"/>
    <cellStyle name="Procent 4 5" xfId="6323" xr:uid="{00000000-0005-0000-0000-0000A5C90000}"/>
    <cellStyle name="Procent 4 5 2" xfId="6643" xr:uid="{00000000-0005-0000-0000-0000A6C90000}"/>
    <cellStyle name="Procent 4 5 2 2" xfId="9276" xr:uid="{00000000-0005-0000-0000-0000A7C90000}"/>
    <cellStyle name="Procent 4 5 2 2 2" xfId="43387" xr:uid="{00000000-0005-0000-0000-0000A8C90000}"/>
    <cellStyle name="Procent 4 5 2 2 3" xfId="26312" xr:uid="{00000000-0005-0000-0000-0000A9C90000}"/>
    <cellStyle name="Procent 4 5 2 3" xfId="15300" xr:uid="{00000000-0005-0000-0000-0000AAC90000}"/>
    <cellStyle name="Procent 4 5 3" xfId="8962" xr:uid="{00000000-0005-0000-0000-0000ABC90000}"/>
    <cellStyle name="Procent 4 5 3 2" xfId="43066" xr:uid="{00000000-0005-0000-0000-0000ACC90000}"/>
    <cellStyle name="Procent 4 5 3 3" xfId="26311" xr:uid="{00000000-0005-0000-0000-0000ADC90000}"/>
    <cellStyle name="Procent 4 5 4" xfId="15138" xr:uid="{00000000-0005-0000-0000-0000AEC90000}"/>
    <cellStyle name="Procent 4 6" xfId="6403" xr:uid="{00000000-0005-0000-0000-0000AFC90000}"/>
    <cellStyle name="Procent 4 6 2" xfId="9042" xr:uid="{00000000-0005-0000-0000-0000B0C90000}"/>
    <cellStyle name="Procent 4 6 2 2" xfId="43072" xr:uid="{00000000-0005-0000-0000-0000B1C90000}"/>
    <cellStyle name="Procent 4 6 2 3" xfId="26313" xr:uid="{00000000-0005-0000-0000-0000B2C90000}"/>
    <cellStyle name="Procent 4 6 3" xfId="15180" xr:uid="{00000000-0005-0000-0000-0000B3C90000}"/>
    <cellStyle name="Procent 4 7" xfId="6723" xr:uid="{00000000-0005-0000-0000-0000B4C90000}"/>
    <cellStyle name="Procent 4 7 2" xfId="9356" xr:uid="{00000000-0005-0000-0000-0000B5C90000}"/>
    <cellStyle name="Procent 4 7 2 2" xfId="42672" xr:uid="{00000000-0005-0000-0000-0000B6C90000}"/>
    <cellStyle name="Procent 4 7 2 3" xfId="26314" xr:uid="{00000000-0005-0000-0000-0000B7C90000}"/>
    <cellStyle name="Procent 4 7 3" xfId="15342" xr:uid="{00000000-0005-0000-0000-0000B8C90000}"/>
    <cellStyle name="Procent 4 8" xfId="9603" xr:uid="{00000000-0005-0000-0000-0000B9C90000}"/>
    <cellStyle name="Procent 4 9" xfId="7879" xr:uid="{00000000-0005-0000-0000-0000BAC90000}"/>
    <cellStyle name="Procent 4 9 2" xfId="44614" xr:uid="{00000000-0005-0000-0000-0000BBC90000}"/>
    <cellStyle name="Procent 4 9 3" xfId="26297" xr:uid="{00000000-0005-0000-0000-0000BCC90000}"/>
    <cellStyle name="Procent 5" xfId="26315" xr:uid="{00000000-0005-0000-0000-0000BDC90000}"/>
    <cellStyle name="Procent 5 2" xfId="26316" xr:uid="{00000000-0005-0000-0000-0000BEC90000}"/>
    <cellStyle name="Procent 5 2 2" xfId="26317" xr:uid="{00000000-0005-0000-0000-0000BFC90000}"/>
    <cellStyle name="Procent 5 2 2 2" xfId="26318" xr:uid="{00000000-0005-0000-0000-0000C0C90000}"/>
    <cellStyle name="Procent 5 2 3" xfId="26319" xr:uid="{00000000-0005-0000-0000-0000C1C90000}"/>
    <cellStyle name="Procent 5 2 3 2" xfId="26320" xr:uid="{00000000-0005-0000-0000-0000C2C90000}"/>
    <cellStyle name="Procent 5 2 4" xfId="26321" xr:uid="{00000000-0005-0000-0000-0000C3C90000}"/>
    <cellStyle name="Procent 5 3" xfId="26322" xr:uid="{00000000-0005-0000-0000-0000C4C90000}"/>
    <cellStyle name="Procent 5 3 2" xfId="26323" xr:uid="{00000000-0005-0000-0000-0000C5C90000}"/>
    <cellStyle name="Procent 5 4" xfId="26324" xr:uid="{00000000-0005-0000-0000-0000C6C90000}"/>
    <cellStyle name="Procent 5 4 2" xfId="26325" xr:uid="{00000000-0005-0000-0000-0000C7C90000}"/>
    <cellStyle name="Procent 5 5" xfId="26326" xr:uid="{00000000-0005-0000-0000-0000C8C90000}"/>
    <cellStyle name="Procent 5 5 2" xfId="26327" xr:uid="{00000000-0005-0000-0000-0000C9C90000}"/>
    <cellStyle name="Procent 5 6" xfId="26328" xr:uid="{00000000-0005-0000-0000-0000CAC90000}"/>
    <cellStyle name="Procent 5 7" xfId="26329" xr:uid="{00000000-0005-0000-0000-0000CBC90000}"/>
    <cellStyle name="Procent 6" xfId="26330" xr:uid="{00000000-0005-0000-0000-0000CCC90000}"/>
    <cellStyle name="Procent 6 2" xfId="26331" xr:uid="{00000000-0005-0000-0000-0000CDC90000}"/>
    <cellStyle name="Procent 6 2 2" xfId="26332" xr:uid="{00000000-0005-0000-0000-0000CEC90000}"/>
    <cellStyle name="Procent 6 2 2 2" xfId="26333" xr:uid="{00000000-0005-0000-0000-0000CFC90000}"/>
    <cellStyle name="Procent 6 2 3" xfId="26334" xr:uid="{00000000-0005-0000-0000-0000D0C90000}"/>
    <cellStyle name="Procent 6 2 3 2" xfId="26335" xr:uid="{00000000-0005-0000-0000-0000D1C90000}"/>
    <cellStyle name="Procent 6 2 4" xfId="26336" xr:uid="{00000000-0005-0000-0000-0000D2C90000}"/>
    <cellStyle name="Procent 6 3" xfId="26337" xr:uid="{00000000-0005-0000-0000-0000D3C90000}"/>
    <cellStyle name="Procent 6 3 2" xfId="26338" xr:uid="{00000000-0005-0000-0000-0000D4C90000}"/>
    <cellStyle name="Procent 6 4" xfId="26339" xr:uid="{00000000-0005-0000-0000-0000D5C90000}"/>
    <cellStyle name="Procent 6 4 2" xfId="26340" xr:uid="{00000000-0005-0000-0000-0000D6C90000}"/>
    <cellStyle name="Procent 6 5" xfId="26341" xr:uid="{00000000-0005-0000-0000-0000D7C90000}"/>
    <cellStyle name="Procent 6 5 2" xfId="26342" xr:uid="{00000000-0005-0000-0000-0000D8C90000}"/>
    <cellStyle name="Procent 6 6" xfId="26343" xr:uid="{00000000-0005-0000-0000-0000D9C90000}"/>
    <cellStyle name="Procent 7" xfId="26344" xr:uid="{00000000-0005-0000-0000-0000DAC90000}"/>
    <cellStyle name="Procent 7 2" xfId="26345" xr:uid="{00000000-0005-0000-0000-0000DBC90000}"/>
    <cellStyle name="Procent 7 2 2" xfId="26346" xr:uid="{00000000-0005-0000-0000-0000DCC90000}"/>
    <cellStyle name="Procent 7 2 2 2" xfId="26347" xr:uid="{00000000-0005-0000-0000-0000DDC90000}"/>
    <cellStyle name="Procent 7 2 3" xfId="26348" xr:uid="{00000000-0005-0000-0000-0000DEC90000}"/>
    <cellStyle name="Procent 7 2 3 2" xfId="26349" xr:uid="{00000000-0005-0000-0000-0000DFC90000}"/>
    <cellStyle name="Procent 7 2 4" xfId="26350" xr:uid="{00000000-0005-0000-0000-0000E0C90000}"/>
    <cellStyle name="Procent 7 3" xfId="26351" xr:uid="{00000000-0005-0000-0000-0000E1C90000}"/>
    <cellStyle name="Procent 7 3 2" xfId="26352" xr:uid="{00000000-0005-0000-0000-0000E2C90000}"/>
    <cellStyle name="Procent 7 4" xfId="26353" xr:uid="{00000000-0005-0000-0000-0000E3C90000}"/>
    <cellStyle name="Procent 7 4 2" xfId="26354" xr:uid="{00000000-0005-0000-0000-0000E4C90000}"/>
    <cellStyle name="Procent 7 5" xfId="26355" xr:uid="{00000000-0005-0000-0000-0000E5C90000}"/>
    <cellStyle name="Procent 7 5 2" xfId="26356" xr:uid="{00000000-0005-0000-0000-0000E6C90000}"/>
    <cellStyle name="Procent 7 6" xfId="26357" xr:uid="{00000000-0005-0000-0000-0000E7C90000}"/>
    <cellStyle name="Procent 8" xfId="26358" xr:uid="{00000000-0005-0000-0000-0000E8C90000}"/>
    <cellStyle name="Procent 8 2" xfId="26359" xr:uid="{00000000-0005-0000-0000-0000E9C90000}"/>
    <cellStyle name="Procent 8 2 2" xfId="26360" xr:uid="{00000000-0005-0000-0000-0000EAC90000}"/>
    <cellStyle name="Procent 8 2 2 2" xfId="26361" xr:uid="{00000000-0005-0000-0000-0000EBC90000}"/>
    <cellStyle name="Procent 8 2 3" xfId="26362" xr:uid="{00000000-0005-0000-0000-0000ECC90000}"/>
    <cellStyle name="Procent 8 2 3 2" xfId="26363" xr:uid="{00000000-0005-0000-0000-0000EDC90000}"/>
    <cellStyle name="Procent 8 2 4" xfId="26364" xr:uid="{00000000-0005-0000-0000-0000EEC90000}"/>
    <cellStyle name="Procent 8 3" xfId="26365" xr:uid="{00000000-0005-0000-0000-0000EFC90000}"/>
    <cellStyle name="Procent 8 3 2" xfId="26366" xr:uid="{00000000-0005-0000-0000-0000F0C90000}"/>
    <cellStyle name="Procent 8 4" xfId="26367" xr:uid="{00000000-0005-0000-0000-0000F1C90000}"/>
    <cellStyle name="Procent 8 4 2" xfId="26368" xr:uid="{00000000-0005-0000-0000-0000F2C90000}"/>
    <cellStyle name="Procent 8 5" xfId="26369" xr:uid="{00000000-0005-0000-0000-0000F3C90000}"/>
    <cellStyle name="Procent 9" xfId="26370" xr:uid="{00000000-0005-0000-0000-0000F4C90000}"/>
    <cellStyle name="Procent 9 2" xfId="26371" xr:uid="{00000000-0005-0000-0000-0000F5C90000}"/>
    <cellStyle name="Procent 9 2 2" xfId="26372" xr:uid="{00000000-0005-0000-0000-0000F6C90000}"/>
    <cellStyle name="Procent 9 3" xfId="26373" xr:uid="{00000000-0005-0000-0000-0000F7C90000}"/>
    <cellStyle name="Procent 9 3 2" xfId="26374" xr:uid="{00000000-0005-0000-0000-0000F8C90000}"/>
    <cellStyle name="Procent 9 4" xfId="26375" xr:uid="{00000000-0005-0000-0000-0000F9C90000}"/>
    <cellStyle name="SAPBEXaggData" xfId="28840" xr:uid="{00000000-0005-0000-0000-0000FAC90000}"/>
    <cellStyle name="SAPBEXaggDataEmph" xfId="28841" xr:uid="{00000000-0005-0000-0000-0000FBC90000}"/>
    <cellStyle name="SAPBEXaggItem" xfId="28842" xr:uid="{00000000-0005-0000-0000-0000FCC90000}"/>
    <cellStyle name="SAPBEXaggItemX" xfId="28843" xr:uid="{00000000-0005-0000-0000-0000FDC90000}"/>
    <cellStyle name="SAPBEXchaText" xfId="28844" xr:uid="{00000000-0005-0000-0000-0000FEC90000}"/>
    <cellStyle name="SAPBEXexcBad" xfId="28845" xr:uid="{00000000-0005-0000-0000-0000FFC90000}"/>
    <cellStyle name="SAPBEXexcBad7" xfId="28846" xr:uid="{00000000-0005-0000-0000-000000CA0000}"/>
    <cellStyle name="SAPBEXexcBad8" xfId="28847" xr:uid="{00000000-0005-0000-0000-000001CA0000}"/>
    <cellStyle name="SAPBEXexcBad9" xfId="28848" xr:uid="{00000000-0005-0000-0000-000002CA0000}"/>
    <cellStyle name="SAPBEXexcCritical" xfId="28849" xr:uid="{00000000-0005-0000-0000-000003CA0000}"/>
    <cellStyle name="SAPBEXexcCritical4" xfId="28850" xr:uid="{00000000-0005-0000-0000-000004CA0000}"/>
    <cellStyle name="SAPBEXexcCritical5" xfId="28851" xr:uid="{00000000-0005-0000-0000-000005CA0000}"/>
    <cellStyle name="SAPBEXexcCritical6" xfId="28852" xr:uid="{00000000-0005-0000-0000-000006CA0000}"/>
    <cellStyle name="SAPBEXexcGood" xfId="28853" xr:uid="{00000000-0005-0000-0000-000007CA0000}"/>
    <cellStyle name="SAPBEXexcGood1" xfId="28854" xr:uid="{00000000-0005-0000-0000-000008CA0000}"/>
    <cellStyle name="SAPBEXexcGood2" xfId="28855" xr:uid="{00000000-0005-0000-0000-000009CA0000}"/>
    <cellStyle name="SAPBEXexcGood3" xfId="28856" xr:uid="{00000000-0005-0000-0000-00000ACA0000}"/>
    <cellStyle name="SAPBEXexcVeryBad" xfId="28857" xr:uid="{00000000-0005-0000-0000-00000BCA0000}"/>
    <cellStyle name="SAPBEXfilterDrill" xfId="28858" xr:uid="{00000000-0005-0000-0000-00000CCA0000}"/>
    <cellStyle name="SAPBEXfilterItem" xfId="28859" xr:uid="{00000000-0005-0000-0000-00000DCA0000}"/>
    <cellStyle name="SAPBEXfilterText" xfId="28860" xr:uid="{00000000-0005-0000-0000-00000ECA0000}"/>
    <cellStyle name="SAPBEXformats" xfId="28861" xr:uid="{00000000-0005-0000-0000-00000FCA0000}"/>
    <cellStyle name="SAPBEXheaderData" xfId="28862" xr:uid="{00000000-0005-0000-0000-000010CA0000}"/>
    <cellStyle name="SAPBEXheaderItem" xfId="28863" xr:uid="{00000000-0005-0000-0000-000011CA0000}"/>
    <cellStyle name="SAPBEXheaderText" xfId="28864" xr:uid="{00000000-0005-0000-0000-000012CA0000}"/>
    <cellStyle name="SAPBEXHLevel0" xfId="28865" xr:uid="{00000000-0005-0000-0000-000013CA0000}"/>
    <cellStyle name="SAPBEXHLevel0X" xfId="28866" xr:uid="{00000000-0005-0000-0000-000014CA0000}"/>
    <cellStyle name="SAPBEXHLevel1" xfId="28867" xr:uid="{00000000-0005-0000-0000-000015CA0000}"/>
    <cellStyle name="SAPBEXHLevel1X" xfId="28868" xr:uid="{00000000-0005-0000-0000-000016CA0000}"/>
    <cellStyle name="SAPBEXHLevel2" xfId="28869" xr:uid="{00000000-0005-0000-0000-000017CA0000}"/>
    <cellStyle name="SAPBEXHLevel2X" xfId="28870" xr:uid="{00000000-0005-0000-0000-000018CA0000}"/>
    <cellStyle name="SAPBEXHLevel3" xfId="28871" xr:uid="{00000000-0005-0000-0000-000019CA0000}"/>
    <cellStyle name="SAPBEXHLevel3X" xfId="28872" xr:uid="{00000000-0005-0000-0000-00001ACA0000}"/>
    <cellStyle name="SAPBEXinputData" xfId="28873" xr:uid="{00000000-0005-0000-0000-00001BCA0000}"/>
    <cellStyle name="SAPBEXresData" xfId="28874" xr:uid="{00000000-0005-0000-0000-00001CCA0000}"/>
    <cellStyle name="SAPBEXresDataEmph" xfId="28875" xr:uid="{00000000-0005-0000-0000-00001DCA0000}"/>
    <cellStyle name="SAPBEXresItem" xfId="28876" xr:uid="{00000000-0005-0000-0000-00001ECA0000}"/>
    <cellStyle name="SAPBEXresItemX" xfId="28877" xr:uid="{00000000-0005-0000-0000-00001FCA0000}"/>
    <cellStyle name="SAPBEXstdData" xfId="28878" xr:uid="{00000000-0005-0000-0000-000020CA0000}"/>
    <cellStyle name="SAPBEXstdDataEmph" xfId="28879" xr:uid="{00000000-0005-0000-0000-000021CA0000}"/>
    <cellStyle name="SAPBEXstdItem" xfId="28880" xr:uid="{00000000-0005-0000-0000-000022CA0000}"/>
    <cellStyle name="SAPBEXstdItemX" xfId="28881" xr:uid="{00000000-0005-0000-0000-000023CA0000}"/>
    <cellStyle name="SAPBEXsubData" xfId="28882" xr:uid="{00000000-0005-0000-0000-000024CA0000}"/>
    <cellStyle name="SAPBEXsubDataEmph" xfId="28883" xr:uid="{00000000-0005-0000-0000-000025CA0000}"/>
    <cellStyle name="SAPBEXsubItem" xfId="28884" xr:uid="{00000000-0005-0000-0000-000026CA0000}"/>
    <cellStyle name="SAPBEXtitle" xfId="28885" xr:uid="{00000000-0005-0000-0000-000027CA0000}"/>
    <cellStyle name="SAPBEXundefined" xfId="28886" xr:uid="{00000000-0005-0000-0000-000028CA0000}"/>
    <cellStyle name="Schlecht" xfId="1645" xr:uid="{00000000-0005-0000-0000-000029CA0000}"/>
    <cellStyle name="Shade" xfId="26519" xr:uid="{00000000-0005-0000-0000-00002ACA0000}"/>
    <cellStyle name="Shade 2" xfId="31337" xr:uid="{00000000-0005-0000-0000-00002BCA0000}"/>
    <cellStyle name="Sheet Title" xfId="1646" xr:uid="{00000000-0005-0000-0000-00002CCA0000}"/>
    <cellStyle name="Standard 2" xfId="1647" xr:uid="{00000000-0005-0000-0000-00002DCA0000}"/>
    <cellStyle name="Standard 3" xfId="1648" xr:uid="{00000000-0005-0000-0000-00002ECA0000}"/>
    <cellStyle name="Standard 3 2" xfId="1649" xr:uid="{00000000-0005-0000-0000-00002FCA0000}"/>
    <cellStyle name="Standard 4" xfId="1650" xr:uid="{00000000-0005-0000-0000-000030CA0000}"/>
    <cellStyle name="Standard 5" xfId="1651" xr:uid="{00000000-0005-0000-0000-000031CA0000}"/>
    <cellStyle name="Standard_Sce_D_Extraction" xfId="1509" xr:uid="{00000000-0005-0000-0000-000032CA0000}"/>
    <cellStyle name="Style 134 2" xfId="26531" xr:uid="{00000000-0005-0000-0000-000033CA0000}"/>
    <cellStyle name="Style 134 2 2" xfId="31345" xr:uid="{00000000-0005-0000-0000-000034CA0000}"/>
    <cellStyle name="Style 140" xfId="26532" xr:uid="{00000000-0005-0000-0000-000035CA0000}"/>
    <cellStyle name="Style 140 2" xfId="31346" xr:uid="{00000000-0005-0000-0000-000036CA0000}"/>
    <cellStyle name="Style 142 2" xfId="26533" xr:uid="{00000000-0005-0000-0000-000037CA0000}"/>
    <cellStyle name="Style 142 2 2" xfId="31347" xr:uid="{00000000-0005-0000-0000-000038CA0000}"/>
    <cellStyle name="Style 155" xfId="7335" xr:uid="{00000000-0005-0000-0000-000039CA0000}"/>
    <cellStyle name="Style 155 2" xfId="26376" xr:uid="{00000000-0005-0000-0000-00003ACA0000}"/>
    <cellStyle name="Style 155 3" xfId="21449" xr:uid="{00000000-0005-0000-0000-00003BCA0000}"/>
    <cellStyle name="Style 155 4" xfId="14276" xr:uid="{00000000-0005-0000-0000-00003CCA0000}"/>
    <cellStyle name="Style 156" xfId="7336" xr:uid="{00000000-0005-0000-0000-00003DCA0000}"/>
    <cellStyle name="Style 156 2" xfId="26377" xr:uid="{00000000-0005-0000-0000-00003ECA0000}"/>
    <cellStyle name="Style 157" xfId="7337" xr:uid="{00000000-0005-0000-0000-00003FCA0000}"/>
    <cellStyle name="Style 157 2" xfId="26378" xr:uid="{00000000-0005-0000-0000-000040CA0000}"/>
    <cellStyle name="Style 157 3" xfId="43007" xr:uid="{00000000-0005-0000-0000-000041CA0000}"/>
    <cellStyle name="Style 157 4" xfId="14277" xr:uid="{00000000-0005-0000-0000-000042CA0000}"/>
    <cellStyle name="Style 158" xfId="7338" xr:uid="{00000000-0005-0000-0000-000043CA0000}"/>
    <cellStyle name="Style 158 2" xfId="26379" xr:uid="{00000000-0005-0000-0000-000044CA0000}"/>
    <cellStyle name="Style 158 3" xfId="30005" xr:uid="{00000000-0005-0000-0000-000045CA0000}"/>
    <cellStyle name="Style 158 4" xfId="14278" xr:uid="{00000000-0005-0000-0000-000046CA0000}"/>
    <cellStyle name="Style 159" xfId="7339" xr:uid="{00000000-0005-0000-0000-000047CA0000}"/>
    <cellStyle name="Style 159 2" xfId="26380" xr:uid="{00000000-0005-0000-0000-000048CA0000}"/>
    <cellStyle name="Style 161" xfId="7340" xr:uid="{00000000-0005-0000-0000-000049CA0000}"/>
    <cellStyle name="Style 161 2" xfId="26381" xr:uid="{00000000-0005-0000-0000-00004ACA0000}"/>
    <cellStyle name="Style 161 3" xfId="30827" xr:uid="{00000000-0005-0000-0000-00004BCA0000}"/>
    <cellStyle name="Style 161 4" xfId="14279" xr:uid="{00000000-0005-0000-0000-00004CCA0000}"/>
    <cellStyle name="Style 162" xfId="7341" xr:uid="{00000000-0005-0000-0000-00004DCA0000}"/>
    <cellStyle name="Style 162 2" xfId="26382" xr:uid="{00000000-0005-0000-0000-00004ECA0000}"/>
    <cellStyle name="Style 162 3" xfId="29756" xr:uid="{00000000-0005-0000-0000-00004FCA0000}"/>
    <cellStyle name="Style 162 4" xfId="14280" xr:uid="{00000000-0005-0000-0000-000050CA0000}"/>
    <cellStyle name="Style 163" xfId="7342" xr:uid="{00000000-0005-0000-0000-000051CA0000}"/>
    <cellStyle name="Style 163 2" xfId="26383" xr:uid="{00000000-0005-0000-0000-000052CA0000}"/>
    <cellStyle name="Style 163 3" xfId="42936" xr:uid="{00000000-0005-0000-0000-000053CA0000}"/>
    <cellStyle name="Style 163 4" xfId="14281" xr:uid="{00000000-0005-0000-0000-000054CA0000}"/>
    <cellStyle name="Style 223" xfId="7343" xr:uid="{00000000-0005-0000-0000-000055CA0000}"/>
    <cellStyle name="Style 223 2" xfId="26384" xr:uid="{00000000-0005-0000-0000-000056CA0000}"/>
    <cellStyle name="Style 223 3" xfId="43430" xr:uid="{00000000-0005-0000-0000-000057CA0000}"/>
    <cellStyle name="Style 223 4" xfId="14282" xr:uid="{00000000-0005-0000-0000-000058CA0000}"/>
    <cellStyle name="Style 224" xfId="7344" xr:uid="{00000000-0005-0000-0000-000059CA0000}"/>
    <cellStyle name="Style 224 2" xfId="26385" xr:uid="{00000000-0005-0000-0000-00005ACA0000}"/>
    <cellStyle name="Style 225" xfId="7345" xr:uid="{00000000-0005-0000-0000-00005BCA0000}"/>
    <cellStyle name="Style 225 2" xfId="26386" xr:uid="{00000000-0005-0000-0000-00005CCA0000}"/>
    <cellStyle name="Style 225 3" xfId="43945" xr:uid="{00000000-0005-0000-0000-00005DCA0000}"/>
    <cellStyle name="Style 225 4" xfId="14283" xr:uid="{00000000-0005-0000-0000-00005ECA0000}"/>
    <cellStyle name="Style 226" xfId="7346" xr:uid="{00000000-0005-0000-0000-00005FCA0000}"/>
    <cellStyle name="Style 226 2" xfId="26387" xr:uid="{00000000-0005-0000-0000-000060CA0000}"/>
    <cellStyle name="Style 226 3" xfId="42552" xr:uid="{00000000-0005-0000-0000-000061CA0000}"/>
    <cellStyle name="Style 226 4" xfId="14284" xr:uid="{00000000-0005-0000-0000-000062CA0000}"/>
    <cellStyle name="Style 227" xfId="7347" xr:uid="{00000000-0005-0000-0000-000063CA0000}"/>
    <cellStyle name="Style 227 2" xfId="26388" xr:uid="{00000000-0005-0000-0000-000064CA0000}"/>
    <cellStyle name="Style 229" xfId="7348" xr:uid="{00000000-0005-0000-0000-000065CA0000}"/>
    <cellStyle name="Style 229 2" xfId="26389" xr:uid="{00000000-0005-0000-0000-000066CA0000}"/>
    <cellStyle name="Style 229 3" xfId="43495" xr:uid="{00000000-0005-0000-0000-000067CA0000}"/>
    <cellStyle name="Style 229 4" xfId="14285" xr:uid="{00000000-0005-0000-0000-000068CA0000}"/>
    <cellStyle name="Style 230" xfId="7349" xr:uid="{00000000-0005-0000-0000-000069CA0000}"/>
    <cellStyle name="Style 230 2" xfId="26390" xr:uid="{00000000-0005-0000-0000-00006ACA0000}"/>
    <cellStyle name="Style 230 3" xfId="42937" xr:uid="{00000000-0005-0000-0000-00006BCA0000}"/>
    <cellStyle name="Style 230 4" xfId="14286" xr:uid="{00000000-0005-0000-0000-00006CCA0000}"/>
    <cellStyle name="Style 231" xfId="7350" xr:uid="{00000000-0005-0000-0000-00006DCA0000}"/>
    <cellStyle name="Style 231 2" xfId="26391" xr:uid="{00000000-0005-0000-0000-00006ECA0000}"/>
    <cellStyle name="Style 231 3" xfId="44023" xr:uid="{00000000-0005-0000-0000-00006FCA0000}"/>
    <cellStyle name="Style 231 4" xfId="14287" xr:uid="{00000000-0005-0000-0000-000070CA0000}"/>
    <cellStyle name="Style 257" xfId="7351" xr:uid="{00000000-0005-0000-0000-000071CA0000}"/>
    <cellStyle name="Style 257 2" xfId="26392" xr:uid="{00000000-0005-0000-0000-000072CA0000}"/>
    <cellStyle name="Style 257 3" xfId="44718" xr:uid="{00000000-0005-0000-0000-000073CA0000}"/>
    <cellStyle name="Style 257 4" xfId="14288" xr:uid="{00000000-0005-0000-0000-000074CA0000}"/>
    <cellStyle name="Style 258" xfId="7352" xr:uid="{00000000-0005-0000-0000-000075CA0000}"/>
    <cellStyle name="Style 258 2" xfId="26393" xr:uid="{00000000-0005-0000-0000-000076CA0000}"/>
    <cellStyle name="Style 259" xfId="7353" xr:uid="{00000000-0005-0000-0000-000077CA0000}"/>
    <cellStyle name="Style 259 2" xfId="26394" xr:uid="{00000000-0005-0000-0000-000078CA0000}"/>
    <cellStyle name="Style 259 3" xfId="28729" xr:uid="{00000000-0005-0000-0000-000079CA0000}"/>
    <cellStyle name="Style 259 4" xfId="14289" xr:uid="{00000000-0005-0000-0000-00007ACA0000}"/>
    <cellStyle name="Style 260" xfId="7354" xr:uid="{00000000-0005-0000-0000-00007BCA0000}"/>
    <cellStyle name="Style 260 2" xfId="26395" xr:uid="{00000000-0005-0000-0000-00007CCA0000}"/>
    <cellStyle name="Style 260 3" xfId="20786" xr:uid="{00000000-0005-0000-0000-00007DCA0000}"/>
    <cellStyle name="Style 260 4" xfId="14290" xr:uid="{00000000-0005-0000-0000-00007ECA0000}"/>
    <cellStyle name="Style 261" xfId="7355" xr:uid="{00000000-0005-0000-0000-00007FCA0000}"/>
    <cellStyle name="Style 261 2" xfId="26396" xr:uid="{00000000-0005-0000-0000-000080CA0000}"/>
    <cellStyle name="Style 263" xfId="7356" xr:uid="{00000000-0005-0000-0000-000081CA0000}"/>
    <cellStyle name="Style 263 2" xfId="26397" xr:uid="{00000000-0005-0000-0000-000082CA0000}"/>
    <cellStyle name="Style 263 3" xfId="20997" xr:uid="{00000000-0005-0000-0000-000083CA0000}"/>
    <cellStyle name="Style 263 4" xfId="14291" xr:uid="{00000000-0005-0000-0000-000084CA0000}"/>
    <cellStyle name="Style 264" xfId="7357" xr:uid="{00000000-0005-0000-0000-000085CA0000}"/>
    <cellStyle name="Style 264 2" xfId="26398" xr:uid="{00000000-0005-0000-0000-000086CA0000}"/>
    <cellStyle name="Style 264 3" xfId="29362" xr:uid="{00000000-0005-0000-0000-000087CA0000}"/>
    <cellStyle name="Style 264 4" xfId="14292" xr:uid="{00000000-0005-0000-0000-000088CA0000}"/>
    <cellStyle name="Style 265" xfId="7358" xr:uid="{00000000-0005-0000-0000-000089CA0000}"/>
    <cellStyle name="Style 265 2" xfId="26399" xr:uid="{00000000-0005-0000-0000-00008ACA0000}"/>
    <cellStyle name="Style 265 3" xfId="42553" xr:uid="{00000000-0005-0000-0000-00008BCA0000}"/>
    <cellStyle name="Style 265 4" xfId="14293" xr:uid="{00000000-0005-0000-0000-00008CCA0000}"/>
    <cellStyle name="Style 461" xfId="7359" xr:uid="{00000000-0005-0000-0000-00008DCA0000}"/>
    <cellStyle name="Style 461 2" xfId="26400" xr:uid="{00000000-0005-0000-0000-00008ECA0000}"/>
    <cellStyle name="Style 461 3" xfId="42554" xr:uid="{00000000-0005-0000-0000-00008FCA0000}"/>
    <cellStyle name="Style 461 4" xfId="14294" xr:uid="{00000000-0005-0000-0000-000090CA0000}"/>
    <cellStyle name="Style 467" xfId="7360" xr:uid="{00000000-0005-0000-0000-000091CA0000}"/>
    <cellStyle name="Style 467 2" xfId="26401" xr:uid="{00000000-0005-0000-0000-000092CA0000}"/>
    <cellStyle name="Style 467 3" xfId="42555" xr:uid="{00000000-0005-0000-0000-000093CA0000}"/>
    <cellStyle name="Style 467 4" xfId="14295" xr:uid="{00000000-0005-0000-0000-000094CA0000}"/>
    <cellStyle name="Style 468" xfId="7361" xr:uid="{00000000-0005-0000-0000-000095CA0000}"/>
    <cellStyle name="Style 468 2" xfId="26402" xr:uid="{00000000-0005-0000-0000-000096CA0000}"/>
    <cellStyle name="Style 468 3" xfId="21448" xr:uid="{00000000-0005-0000-0000-000097CA0000}"/>
    <cellStyle name="Style 468 4" xfId="14296" xr:uid="{00000000-0005-0000-0000-000098CA0000}"/>
    <cellStyle name="Style 469" xfId="7362" xr:uid="{00000000-0005-0000-0000-000099CA0000}"/>
    <cellStyle name="Style 469 2" xfId="26403" xr:uid="{00000000-0005-0000-0000-00009ACA0000}"/>
    <cellStyle name="Style 469 3" xfId="43507" xr:uid="{00000000-0005-0000-0000-00009BCA0000}"/>
    <cellStyle name="Style 469 4" xfId="14297" xr:uid="{00000000-0005-0000-0000-00009CCA0000}"/>
    <cellStyle name="Style 478" xfId="7363" xr:uid="{00000000-0005-0000-0000-00009DCA0000}"/>
    <cellStyle name="Style 478 2" xfId="26404" xr:uid="{00000000-0005-0000-0000-00009ECA0000}"/>
    <cellStyle name="Style 478 3" xfId="43008" xr:uid="{00000000-0005-0000-0000-00009FCA0000}"/>
    <cellStyle name="Style 478 4" xfId="14298" xr:uid="{00000000-0005-0000-0000-0000A0CA0000}"/>
    <cellStyle name="Style 479" xfId="7364" xr:uid="{00000000-0005-0000-0000-0000A1CA0000}"/>
    <cellStyle name="Style 479 2" xfId="26405" xr:uid="{00000000-0005-0000-0000-0000A2CA0000}"/>
    <cellStyle name="Style 480" xfId="7365" xr:uid="{00000000-0005-0000-0000-0000A3CA0000}"/>
    <cellStyle name="Style 480 2" xfId="26406" xr:uid="{00000000-0005-0000-0000-0000A4CA0000}"/>
    <cellStyle name="Style 480 3" xfId="43359" xr:uid="{00000000-0005-0000-0000-0000A5CA0000}"/>
    <cellStyle name="Style 480 4" xfId="14299" xr:uid="{00000000-0005-0000-0000-0000A6CA0000}"/>
    <cellStyle name="Style 481" xfId="7366" xr:uid="{00000000-0005-0000-0000-0000A7CA0000}"/>
    <cellStyle name="Style 481 2" xfId="26407" xr:uid="{00000000-0005-0000-0000-0000A8CA0000}"/>
    <cellStyle name="Style 481 3" xfId="42556" xr:uid="{00000000-0005-0000-0000-0000A9CA0000}"/>
    <cellStyle name="Style 481 4" xfId="14300" xr:uid="{00000000-0005-0000-0000-0000AACA0000}"/>
    <cellStyle name="Style 482" xfId="7367" xr:uid="{00000000-0005-0000-0000-0000ABCA0000}"/>
    <cellStyle name="Style 482 2" xfId="26408" xr:uid="{00000000-0005-0000-0000-0000ACCA0000}"/>
    <cellStyle name="Style 484" xfId="7368" xr:uid="{00000000-0005-0000-0000-0000ADCA0000}"/>
    <cellStyle name="Style 484 2" xfId="26409" xr:uid="{00000000-0005-0000-0000-0000AECA0000}"/>
    <cellStyle name="Style 484 3" xfId="44096" xr:uid="{00000000-0005-0000-0000-0000AFCA0000}"/>
    <cellStyle name="Style 484 4" xfId="14301" xr:uid="{00000000-0005-0000-0000-0000B0CA0000}"/>
    <cellStyle name="Style 485" xfId="7369" xr:uid="{00000000-0005-0000-0000-0000B1CA0000}"/>
    <cellStyle name="Style 485 2" xfId="26410" xr:uid="{00000000-0005-0000-0000-0000B2CA0000}"/>
    <cellStyle name="Style 485 3" xfId="43009" xr:uid="{00000000-0005-0000-0000-0000B3CA0000}"/>
    <cellStyle name="Style 485 4" xfId="14302" xr:uid="{00000000-0005-0000-0000-0000B4CA0000}"/>
    <cellStyle name="Style 486" xfId="7370" xr:uid="{00000000-0005-0000-0000-0000B5CA0000}"/>
    <cellStyle name="Style 486 2" xfId="26411" xr:uid="{00000000-0005-0000-0000-0000B6CA0000}"/>
    <cellStyle name="Style 486 3" xfId="44035" xr:uid="{00000000-0005-0000-0000-0000B7CA0000}"/>
    <cellStyle name="Style 486 4" xfId="14303" xr:uid="{00000000-0005-0000-0000-0000B8CA0000}"/>
    <cellStyle name="Style 495" xfId="7371" xr:uid="{00000000-0005-0000-0000-0000B9CA0000}"/>
    <cellStyle name="Style 495 2" xfId="26412" xr:uid="{00000000-0005-0000-0000-0000BACA0000}"/>
    <cellStyle name="Style 495 3" xfId="43699" xr:uid="{00000000-0005-0000-0000-0000BBCA0000}"/>
    <cellStyle name="Style 495 4" xfId="14304" xr:uid="{00000000-0005-0000-0000-0000BCCA0000}"/>
    <cellStyle name="Style 496" xfId="7372" xr:uid="{00000000-0005-0000-0000-0000BDCA0000}"/>
    <cellStyle name="Style 496 2" xfId="26413" xr:uid="{00000000-0005-0000-0000-0000BECA0000}"/>
    <cellStyle name="Style 497" xfId="7373" xr:uid="{00000000-0005-0000-0000-0000BFCA0000}"/>
    <cellStyle name="Style 497 2" xfId="26414" xr:uid="{00000000-0005-0000-0000-0000C0CA0000}"/>
    <cellStyle name="Style 497 3" xfId="33539" xr:uid="{00000000-0005-0000-0000-0000C1CA0000}"/>
    <cellStyle name="Style 497 4" xfId="14305" xr:uid="{00000000-0005-0000-0000-0000C2CA0000}"/>
    <cellStyle name="Style 498" xfId="7374" xr:uid="{00000000-0005-0000-0000-0000C3CA0000}"/>
    <cellStyle name="Style 498 2" xfId="26415" xr:uid="{00000000-0005-0000-0000-0000C4CA0000}"/>
    <cellStyle name="Style 498 3" xfId="44673" xr:uid="{00000000-0005-0000-0000-0000C5CA0000}"/>
    <cellStyle name="Style 498 4" xfId="14306" xr:uid="{00000000-0005-0000-0000-0000C6CA0000}"/>
    <cellStyle name="Style 499" xfId="7375" xr:uid="{00000000-0005-0000-0000-0000C7CA0000}"/>
    <cellStyle name="Style 499 2" xfId="26416" xr:uid="{00000000-0005-0000-0000-0000C8CA0000}"/>
    <cellStyle name="Style 501" xfId="7376" xr:uid="{00000000-0005-0000-0000-0000C9CA0000}"/>
    <cellStyle name="Style 501 2" xfId="26417" xr:uid="{00000000-0005-0000-0000-0000CACA0000}"/>
    <cellStyle name="Style 501 3" xfId="44613" xr:uid="{00000000-0005-0000-0000-0000CBCA0000}"/>
    <cellStyle name="Style 501 4" xfId="14307" xr:uid="{00000000-0005-0000-0000-0000CCCA0000}"/>
    <cellStyle name="Style 502" xfId="7377" xr:uid="{00000000-0005-0000-0000-0000CDCA0000}"/>
    <cellStyle name="Style 502 2" xfId="26418" xr:uid="{00000000-0005-0000-0000-0000CECA0000}"/>
    <cellStyle name="Style 502 3" xfId="44290" xr:uid="{00000000-0005-0000-0000-0000CFCA0000}"/>
    <cellStyle name="Style 502 4" xfId="14308" xr:uid="{00000000-0005-0000-0000-0000D0CA0000}"/>
    <cellStyle name="Style 503" xfId="7378" xr:uid="{00000000-0005-0000-0000-0000D1CA0000}"/>
    <cellStyle name="Style 503 2" xfId="26419" xr:uid="{00000000-0005-0000-0000-0000D2CA0000}"/>
    <cellStyle name="Style 503 3" xfId="21626" xr:uid="{00000000-0005-0000-0000-0000D3CA0000}"/>
    <cellStyle name="Style 503 4" xfId="14309" xr:uid="{00000000-0005-0000-0000-0000D4CA0000}"/>
    <cellStyle name="Style 580" xfId="7379" xr:uid="{00000000-0005-0000-0000-0000D5CA0000}"/>
    <cellStyle name="Style 580 2" xfId="26420" xr:uid="{00000000-0005-0000-0000-0000D6CA0000}"/>
    <cellStyle name="Style 580 3" xfId="44087" xr:uid="{00000000-0005-0000-0000-0000D7CA0000}"/>
    <cellStyle name="Style 580 4" xfId="14310" xr:uid="{00000000-0005-0000-0000-0000D8CA0000}"/>
    <cellStyle name="Style 581" xfId="7380" xr:uid="{00000000-0005-0000-0000-0000D9CA0000}"/>
    <cellStyle name="Style 581 2" xfId="26421" xr:uid="{00000000-0005-0000-0000-0000DACA0000}"/>
    <cellStyle name="Style 582" xfId="7381" xr:uid="{00000000-0005-0000-0000-0000DBCA0000}"/>
    <cellStyle name="Style 582 2" xfId="26422" xr:uid="{00000000-0005-0000-0000-0000DCCA0000}"/>
    <cellStyle name="Style 582 3" xfId="44602" xr:uid="{00000000-0005-0000-0000-0000DDCA0000}"/>
    <cellStyle name="Style 582 4" xfId="14311" xr:uid="{00000000-0005-0000-0000-0000DECA0000}"/>
    <cellStyle name="Style 583" xfId="7382" xr:uid="{00000000-0005-0000-0000-0000DFCA0000}"/>
    <cellStyle name="Style 583 2" xfId="26423" xr:uid="{00000000-0005-0000-0000-0000E0CA0000}"/>
    <cellStyle name="Style 583 3" xfId="43847" xr:uid="{00000000-0005-0000-0000-0000E1CA0000}"/>
    <cellStyle name="Style 583 4" xfId="14312" xr:uid="{00000000-0005-0000-0000-0000E2CA0000}"/>
    <cellStyle name="Style 584" xfId="7383" xr:uid="{00000000-0005-0000-0000-0000E3CA0000}"/>
    <cellStyle name="Style 584 2" xfId="26424" xr:uid="{00000000-0005-0000-0000-0000E4CA0000}"/>
    <cellStyle name="Style 586" xfId="7384" xr:uid="{00000000-0005-0000-0000-0000E5CA0000}"/>
    <cellStyle name="Style 586 2" xfId="26425" xr:uid="{00000000-0005-0000-0000-0000E6CA0000}"/>
    <cellStyle name="Style 586 3" xfId="42557" xr:uid="{00000000-0005-0000-0000-0000E7CA0000}"/>
    <cellStyle name="Style 586 4" xfId="14313" xr:uid="{00000000-0005-0000-0000-0000E8CA0000}"/>
    <cellStyle name="Style 587" xfId="7385" xr:uid="{00000000-0005-0000-0000-0000E9CA0000}"/>
    <cellStyle name="Style 587 2" xfId="26426" xr:uid="{00000000-0005-0000-0000-0000EACA0000}"/>
    <cellStyle name="Style 587 3" xfId="43293" xr:uid="{00000000-0005-0000-0000-0000EBCA0000}"/>
    <cellStyle name="Style 587 4" xfId="14314" xr:uid="{00000000-0005-0000-0000-0000ECCA0000}"/>
    <cellStyle name="Style 588" xfId="7386" xr:uid="{00000000-0005-0000-0000-0000EDCA0000}"/>
    <cellStyle name="Style 588 2" xfId="26427" xr:uid="{00000000-0005-0000-0000-0000EECA0000}"/>
    <cellStyle name="Style 588 3" xfId="43802" xr:uid="{00000000-0005-0000-0000-0000EFCA0000}"/>
    <cellStyle name="Style 588 4" xfId="14315" xr:uid="{00000000-0005-0000-0000-0000F0CA0000}"/>
    <cellStyle name="Testo avviso" xfId="1510" xr:uid="{00000000-0005-0000-0000-0000F1CA0000}"/>
    <cellStyle name="Testo avviso 2" xfId="26429" xr:uid="{00000000-0005-0000-0000-0000F2CA0000}"/>
    <cellStyle name="Testo avviso 3" xfId="26430" xr:uid="{00000000-0005-0000-0000-0000F3CA0000}"/>
    <cellStyle name="Testo avviso 3 2" xfId="45766" xr:uid="{00000000-0005-0000-0000-0000F4CA0000}"/>
    <cellStyle name="Testo avviso 4" xfId="26428" xr:uid="{00000000-0005-0000-0000-0000F5CA0000}"/>
    <cellStyle name="Testo descrittivo" xfId="1511" xr:uid="{00000000-0005-0000-0000-0000F6CA0000}"/>
    <cellStyle name="Testo descrittivo 2" xfId="26432" xr:uid="{00000000-0005-0000-0000-0000F7CA0000}"/>
    <cellStyle name="Testo descrittivo 3" xfId="26433" xr:uid="{00000000-0005-0000-0000-0000F8CA0000}"/>
    <cellStyle name="Testo descrittivo 3 2" xfId="45767" xr:uid="{00000000-0005-0000-0000-0000F9CA0000}"/>
    <cellStyle name="Testo descrittivo 4" xfId="26431" xr:uid="{00000000-0005-0000-0000-0000FACA0000}"/>
    <cellStyle name="Titel 2" xfId="26434" xr:uid="{00000000-0005-0000-0000-0000FBCA0000}"/>
    <cellStyle name="Titel 2 2" xfId="26435" xr:uid="{00000000-0005-0000-0000-0000FCCA0000}"/>
    <cellStyle name="Titel 2 3" xfId="26436" xr:uid="{00000000-0005-0000-0000-0000FDCA0000}"/>
    <cellStyle name="Titel 2 3 2" xfId="45768" xr:uid="{00000000-0005-0000-0000-0000FECA0000}"/>
    <cellStyle name="Title 2" xfId="1652" xr:uid="{00000000-0005-0000-0000-0000FFCA0000}"/>
    <cellStyle name="Title 2 2" xfId="26438" xr:uid="{00000000-0005-0000-0000-000000CB0000}"/>
    <cellStyle name="Title 2 3" xfId="26439" xr:uid="{00000000-0005-0000-0000-000001CB0000}"/>
    <cellStyle name="Title 2 3 2" xfId="45769" xr:uid="{00000000-0005-0000-0000-000002CB0000}"/>
    <cellStyle name="Title 2 4" xfId="26437" xr:uid="{00000000-0005-0000-0000-000003CB0000}"/>
    <cellStyle name="Title 3" xfId="26534" xr:uid="{00000000-0005-0000-0000-000004CB0000}"/>
    <cellStyle name="Titolo" xfId="1512" xr:uid="{00000000-0005-0000-0000-000005CB0000}"/>
    <cellStyle name="Titolo 1" xfId="1513" xr:uid="{00000000-0005-0000-0000-000006CB0000}"/>
    <cellStyle name="Titolo 1 2" xfId="3947" xr:uid="{00000000-0005-0000-0000-000007CB0000}"/>
    <cellStyle name="Titolo 1 2 2" xfId="26443" xr:uid="{00000000-0005-0000-0000-000008CB0000}"/>
    <cellStyle name="Titolo 1 2 3" xfId="26442" xr:uid="{00000000-0005-0000-0000-000009CB0000}"/>
    <cellStyle name="Titolo 1 3" xfId="26444" xr:uid="{00000000-0005-0000-0000-00000ACB0000}"/>
    <cellStyle name="Titolo 1 3 2" xfId="45770" xr:uid="{00000000-0005-0000-0000-00000BCB0000}"/>
    <cellStyle name="Titolo 1 4" xfId="26441" xr:uid="{00000000-0005-0000-0000-00000CCB0000}"/>
    <cellStyle name="Titolo 2" xfId="1514" xr:uid="{00000000-0005-0000-0000-00000DCB0000}"/>
    <cellStyle name="Titolo 2 2" xfId="3948" xr:uid="{00000000-0005-0000-0000-00000ECB0000}"/>
    <cellStyle name="Titolo 2 2 2" xfId="26447" xr:uid="{00000000-0005-0000-0000-00000FCB0000}"/>
    <cellStyle name="Titolo 2 2 3" xfId="26446" xr:uid="{00000000-0005-0000-0000-000010CB0000}"/>
    <cellStyle name="Titolo 2 3" xfId="26448" xr:uid="{00000000-0005-0000-0000-000011CB0000}"/>
    <cellStyle name="Titolo 2 3 2" xfId="45771" xr:uid="{00000000-0005-0000-0000-000012CB0000}"/>
    <cellStyle name="Titolo 2 4" xfId="26445" xr:uid="{00000000-0005-0000-0000-000013CB0000}"/>
    <cellStyle name="Titolo 3" xfId="1515" xr:uid="{00000000-0005-0000-0000-000014CB0000}"/>
    <cellStyle name="Titolo 3 2" xfId="3949" xr:uid="{00000000-0005-0000-0000-000015CB0000}"/>
    <cellStyle name="Titolo 3 2 2" xfId="13730" xr:uid="{00000000-0005-0000-0000-000016CB0000}"/>
    <cellStyle name="Titolo 3 2 2 2" xfId="17547" xr:uid="{00000000-0005-0000-0000-000017CB0000}"/>
    <cellStyle name="Titolo 3 2 2 3" xfId="26451" xr:uid="{00000000-0005-0000-0000-000018CB0000}"/>
    <cellStyle name="Titolo 3 2 3" xfId="13883" xr:uid="{00000000-0005-0000-0000-000019CB0000}"/>
    <cellStyle name="Titolo 3 2 3 2" xfId="26452" xr:uid="{00000000-0005-0000-0000-00001ACB0000}"/>
    <cellStyle name="Titolo 3 2 4" xfId="26453" xr:uid="{00000000-0005-0000-0000-00001BCB0000}"/>
    <cellStyle name="Titolo 3 2 5" xfId="26450" xr:uid="{00000000-0005-0000-0000-00001CCB0000}"/>
    <cellStyle name="Titolo 3 3" xfId="13884" xr:uid="{00000000-0005-0000-0000-00001DCB0000}"/>
    <cellStyle name="Titolo 3 3 2" xfId="13731" xr:uid="{00000000-0005-0000-0000-00001ECB0000}"/>
    <cellStyle name="Titolo 3 3 2 2" xfId="17548" xr:uid="{00000000-0005-0000-0000-00001FCB0000}"/>
    <cellStyle name="Titolo 3 3 3" xfId="14012" xr:uid="{00000000-0005-0000-0000-000020CB0000}"/>
    <cellStyle name="Titolo 3 3 4" xfId="26454" xr:uid="{00000000-0005-0000-0000-000021CB0000}"/>
    <cellStyle name="Titolo 3 4" xfId="26455" xr:uid="{00000000-0005-0000-0000-000022CB0000}"/>
    <cellStyle name="Titolo 3 4 2" xfId="45772" xr:uid="{00000000-0005-0000-0000-000023CB0000}"/>
    <cellStyle name="Titolo 3 5" xfId="26449" xr:uid="{00000000-0005-0000-0000-000024CB0000}"/>
    <cellStyle name="Titolo 4" xfId="1516" xr:uid="{00000000-0005-0000-0000-000025CB0000}"/>
    <cellStyle name="Titolo 4 2" xfId="26457" xr:uid="{00000000-0005-0000-0000-000026CB0000}"/>
    <cellStyle name="Titolo 4 3" xfId="26458" xr:uid="{00000000-0005-0000-0000-000027CB0000}"/>
    <cellStyle name="Titolo 4 3 2" xfId="45773" xr:uid="{00000000-0005-0000-0000-000028CB0000}"/>
    <cellStyle name="Titolo 4 4" xfId="26456" xr:uid="{00000000-0005-0000-0000-000029CB0000}"/>
    <cellStyle name="Titolo 5" xfId="26459" xr:uid="{00000000-0005-0000-0000-00002ACB0000}"/>
    <cellStyle name="Titolo 6" xfId="26460" xr:uid="{00000000-0005-0000-0000-00002BCB0000}"/>
    <cellStyle name="Titolo 6 2" xfId="45774" xr:uid="{00000000-0005-0000-0000-00002CCB0000}"/>
    <cellStyle name="Titolo 7" xfId="26440" xr:uid="{00000000-0005-0000-0000-00002DCB0000}"/>
    <cellStyle name="Total 2" xfId="1653" xr:uid="{00000000-0005-0000-0000-00002ECB0000}"/>
    <cellStyle name="Total 2 2" xfId="7387" xr:uid="{00000000-0005-0000-0000-00002FCB0000}"/>
    <cellStyle name="Total 2 2 2" xfId="26463" xr:uid="{00000000-0005-0000-0000-000030CB0000}"/>
    <cellStyle name="Total 2 2 3" xfId="26462" xr:uid="{00000000-0005-0000-0000-000031CB0000}"/>
    <cellStyle name="Total 2 3" xfId="26464" xr:uid="{00000000-0005-0000-0000-000032CB0000}"/>
    <cellStyle name="Total 2 4" xfId="26465" xr:uid="{00000000-0005-0000-0000-000033CB0000}"/>
    <cellStyle name="Total 2 4 2" xfId="28941" xr:uid="{00000000-0005-0000-0000-000034CB0000}"/>
    <cellStyle name="Total 2 4 3" xfId="28942" xr:uid="{00000000-0005-0000-0000-000035CB0000}"/>
    <cellStyle name="Total 2 5" xfId="26466" xr:uid="{00000000-0005-0000-0000-000036CB0000}"/>
    <cellStyle name="Total 2 6" xfId="26461" xr:uid="{00000000-0005-0000-0000-000037CB0000}"/>
    <cellStyle name="Total 3" xfId="26467" xr:uid="{00000000-0005-0000-0000-000038CB0000}"/>
    <cellStyle name="Total 4" xfId="26468" xr:uid="{00000000-0005-0000-0000-000039CB0000}"/>
    <cellStyle name="Total 4 2" xfId="45775" xr:uid="{00000000-0005-0000-0000-00003ACB0000}"/>
    <cellStyle name="Totale" xfId="1517" xr:uid="{00000000-0005-0000-0000-00003BCB0000}"/>
    <cellStyle name="Totale 2" xfId="3950" xr:uid="{00000000-0005-0000-0000-00003CCB0000}"/>
    <cellStyle name="Totale 2 2" xfId="7388" xr:uid="{00000000-0005-0000-0000-00003DCB0000}"/>
    <cellStyle name="Totale 2 2 2" xfId="14316" xr:uid="{00000000-0005-0000-0000-00003ECB0000}"/>
    <cellStyle name="Totale 2 2 2 2" xfId="26472" xr:uid="{00000000-0005-0000-0000-00003FCB0000}"/>
    <cellStyle name="Totale 2 2 3" xfId="26471" xr:uid="{00000000-0005-0000-0000-000040CB0000}"/>
    <cellStyle name="Totale 2 3" xfId="13848" xr:uid="{00000000-0005-0000-0000-000041CB0000}"/>
    <cellStyle name="Totale 2 3 2" xfId="28943" xr:uid="{00000000-0005-0000-0000-000042CB0000}"/>
    <cellStyle name="Totale 2 3 3" xfId="28944" xr:uid="{00000000-0005-0000-0000-000043CB0000}"/>
    <cellStyle name="Totale 2 3 4" xfId="26473" xr:uid="{00000000-0005-0000-0000-000044CB0000}"/>
    <cellStyle name="Totale 2 4" xfId="26474" xr:uid="{00000000-0005-0000-0000-000045CB0000}"/>
    <cellStyle name="Totale 2 5" xfId="26535" xr:uid="{00000000-0005-0000-0000-000046CB0000}"/>
    <cellStyle name="Totale 2 6" xfId="26470" xr:uid="{00000000-0005-0000-0000-000047CB0000}"/>
    <cellStyle name="Totale 3" xfId="3951" xr:uid="{00000000-0005-0000-0000-000048CB0000}"/>
    <cellStyle name="Totale 3 2" xfId="7389" xr:uid="{00000000-0005-0000-0000-000049CB0000}"/>
    <cellStyle name="Totale 3 2 2" xfId="14317" xr:uid="{00000000-0005-0000-0000-00004ACB0000}"/>
    <cellStyle name="Totale 3 2 2 2" xfId="26477" xr:uid="{00000000-0005-0000-0000-00004BCB0000}"/>
    <cellStyle name="Totale 3 2 3" xfId="26476" xr:uid="{00000000-0005-0000-0000-00004CCB0000}"/>
    <cellStyle name="Totale 3 3" xfId="13978" xr:uid="{00000000-0005-0000-0000-00004DCB0000}"/>
    <cellStyle name="Totale 3 3 2" xfId="28945" xr:uid="{00000000-0005-0000-0000-00004ECB0000}"/>
    <cellStyle name="Totale 3 3 3" xfId="28946" xr:uid="{00000000-0005-0000-0000-00004FCB0000}"/>
    <cellStyle name="Totale 3 3 4" xfId="26478" xr:uid="{00000000-0005-0000-0000-000050CB0000}"/>
    <cellStyle name="Totale 3 4" xfId="26479" xr:uid="{00000000-0005-0000-0000-000051CB0000}"/>
    <cellStyle name="Totale 3 5" xfId="26475" xr:uid="{00000000-0005-0000-0000-000052CB0000}"/>
    <cellStyle name="Totale 4" xfId="5685" xr:uid="{00000000-0005-0000-0000-000053CB0000}"/>
    <cellStyle name="Totale 4 2" xfId="13729" xr:uid="{00000000-0005-0000-0000-000054CB0000}"/>
    <cellStyle name="Totale 4 2 2" xfId="26481" xr:uid="{00000000-0005-0000-0000-000055CB0000}"/>
    <cellStyle name="Totale 4 3" xfId="26482" xr:uid="{00000000-0005-0000-0000-000056CB0000}"/>
    <cellStyle name="Totale 4 3 2" xfId="28947" xr:uid="{00000000-0005-0000-0000-000057CB0000}"/>
    <cellStyle name="Totale 4 3 3" xfId="28948" xr:uid="{00000000-0005-0000-0000-000058CB0000}"/>
    <cellStyle name="Totale 4 4" xfId="26483" xr:uid="{00000000-0005-0000-0000-000059CB0000}"/>
    <cellStyle name="Totale 4 5" xfId="26480" xr:uid="{00000000-0005-0000-0000-00005ACB0000}"/>
    <cellStyle name="Totale 5" xfId="5686" xr:uid="{00000000-0005-0000-0000-00005BCB0000}"/>
    <cellStyle name="Totale 5 2" xfId="26485" xr:uid="{00000000-0005-0000-0000-00005CCB0000}"/>
    <cellStyle name="Totale 5 3" xfId="26486" xr:uid="{00000000-0005-0000-0000-00005DCB0000}"/>
    <cellStyle name="Totale 5 3 2" xfId="28949" xr:uid="{00000000-0005-0000-0000-00005ECB0000}"/>
    <cellStyle name="Totale 5 3 3" xfId="28950" xr:uid="{00000000-0005-0000-0000-00005FCB0000}"/>
    <cellStyle name="Totale 5 4" xfId="26484" xr:uid="{00000000-0005-0000-0000-000060CB0000}"/>
    <cellStyle name="Totale 6" xfId="5687" xr:uid="{00000000-0005-0000-0000-000061CB0000}"/>
    <cellStyle name="Totale 6 2" xfId="26488" xr:uid="{00000000-0005-0000-0000-000062CB0000}"/>
    <cellStyle name="Totale 6 3" xfId="26489" xr:uid="{00000000-0005-0000-0000-000063CB0000}"/>
    <cellStyle name="Totale 6 3 2" xfId="28951" xr:uid="{00000000-0005-0000-0000-000064CB0000}"/>
    <cellStyle name="Totale 6 3 3" xfId="28952" xr:uid="{00000000-0005-0000-0000-000065CB0000}"/>
    <cellStyle name="Totale 6 4" xfId="26487" xr:uid="{00000000-0005-0000-0000-000066CB0000}"/>
    <cellStyle name="Totale 7" xfId="26490" xr:uid="{00000000-0005-0000-0000-000067CB0000}"/>
    <cellStyle name="Totale 8" xfId="26491" xr:uid="{00000000-0005-0000-0000-000068CB0000}"/>
    <cellStyle name="Totale 8 2" xfId="28953" xr:uid="{00000000-0005-0000-0000-000069CB0000}"/>
    <cellStyle name="Totale 8 3" xfId="28954" xr:uid="{00000000-0005-0000-0000-00006ACB0000}"/>
    <cellStyle name="Totale 9" xfId="26469" xr:uid="{00000000-0005-0000-0000-00006BCB0000}"/>
    <cellStyle name="Tusental (0)_SNI 23" xfId="1654" xr:uid="{00000000-0005-0000-0000-00006CCB0000}"/>
    <cellStyle name="Tusental 2" xfId="1655" xr:uid="{00000000-0005-0000-0000-00006DCB0000}"/>
    <cellStyle name="Tusental 3" xfId="1656" xr:uid="{00000000-0005-0000-0000-00006ECB0000}"/>
    <cellStyle name="Ugyldig 2" xfId="26492" xr:uid="{00000000-0005-0000-0000-00006FCB0000}"/>
    <cellStyle name="Uncertain" xfId="5688" xr:uid="{00000000-0005-0000-0000-000070CB0000}"/>
    <cellStyle name="Uncertain 2" xfId="26493" xr:uid="{00000000-0005-0000-0000-000071CB0000}"/>
    <cellStyle name="Usikre tal" xfId="6743" xr:uid="{00000000-0005-0000-0000-000072CB0000}"/>
    <cellStyle name="Valore non valido" xfId="1518" xr:uid="{00000000-0005-0000-0000-000073CB0000}"/>
    <cellStyle name="Valore non valido 2" xfId="26495" xr:uid="{00000000-0005-0000-0000-000074CB0000}"/>
    <cellStyle name="Valore non valido 3" xfId="26496" xr:uid="{00000000-0005-0000-0000-000075CB0000}"/>
    <cellStyle name="Valore non valido 3 2" xfId="45776" xr:uid="{00000000-0005-0000-0000-000076CB0000}"/>
    <cellStyle name="Valore non valido 4" xfId="26494" xr:uid="{00000000-0005-0000-0000-000077CB0000}"/>
    <cellStyle name="Valore valido" xfId="1519" xr:uid="{00000000-0005-0000-0000-000078CB0000}"/>
    <cellStyle name="Valore valido 2" xfId="26498" xr:uid="{00000000-0005-0000-0000-000079CB0000}"/>
    <cellStyle name="Valore valido 3" xfId="26499" xr:uid="{00000000-0005-0000-0000-00007ACB0000}"/>
    <cellStyle name="Valore valido 3 2" xfId="45777" xr:uid="{00000000-0005-0000-0000-00007BCB0000}"/>
    <cellStyle name="Valore valido 4" xfId="26497" xr:uid="{00000000-0005-0000-0000-00007CCB0000}"/>
    <cellStyle name="Valuta (0)_SNI 23" xfId="1657" xr:uid="{00000000-0005-0000-0000-00007DCB0000}"/>
    <cellStyle name="Verknüpfte Zelle" xfId="1660" xr:uid="{00000000-0005-0000-0000-00007ECB0000}"/>
    <cellStyle name="Warnender Text" xfId="1658" xr:uid="{00000000-0005-0000-0000-00007FCB0000}"/>
    <cellStyle name="Warning Text 2" xfId="1659" xr:uid="{00000000-0005-0000-0000-000080CB0000}"/>
    <cellStyle name="Warning Text 2 2" xfId="26501" xr:uid="{00000000-0005-0000-0000-000081CB0000}"/>
    <cellStyle name="Warning Text 2 3" xfId="26502" xr:uid="{00000000-0005-0000-0000-000082CB0000}"/>
    <cellStyle name="Warning Text 2 3 2" xfId="45778" xr:uid="{00000000-0005-0000-0000-000083CB0000}"/>
    <cellStyle name="Warning Text 2 4" xfId="26500" xr:uid="{00000000-0005-0000-0000-000084CB0000}"/>
    <cellStyle name="Warning Text 3" xfId="26503" xr:uid="{00000000-0005-0000-0000-000085CB0000}"/>
    <cellStyle name="Warning Text 4" xfId="26504" xr:uid="{00000000-0005-0000-0000-000086CB0000}"/>
    <cellStyle name="Warning Text 4 2" xfId="45779" xr:uid="{00000000-0005-0000-0000-000087CB0000}"/>
    <cellStyle name="X08_Total Oil" xfId="26505" xr:uid="{00000000-0005-0000-0000-000088CB0000}"/>
    <cellStyle name="X12_Total Figs 1 dec" xfId="26506" xr:uid="{00000000-0005-0000-0000-000089CB0000}"/>
    <cellStyle name="Überschrift" xfId="1661" xr:uid="{00000000-0005-0000-0000-00008ACB0000}"/>
    <cellStyle name="Überschrift 1" xfId="1662" xr:uid="{00000000-0005-0000-0000-00008BCB0000}"/>
    <cellStyle name="Überschrift 2" xfId="1663" xr:uid="{00000000-0005-0000-0000-00008CCB0000}"/>
    <cellStyle name="Überschrift 3" xfId="1664" xr:uid="{00000000-0005-0000-0000-00008DCB0000}"/>
    <cellStyle name="Überschrift 4" xfId="1665" xr:uid="{00000000-0005-0000-0000-00008ECB0000}"/>
    <cellStyle name="Years" xfId="5689" xr:uid="{00000000-0005-0000-0000-00008FCB0000}"/>
    <cellStyle name="Years 2" xfId="26507" xr:uid="{00000000-0005-0000-0000-000090CB0000}"/>
    <cellStyle name="Zelle überprüfen" xfId="1666" xr:uid="{00000000-0005-0000-0000-000091CB0000}"/>
    <cellStyle name="Обычный_2++" xfId="26520" xr:uid="{00000000-0005-0000-0000-000092CB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ustomXml" Target="../customXml/item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38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37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externalLink" Target="externalLinks/externalLink1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externalLink" Target="externalLinks/externalLink3.xml"/><Relationship Id="rId35" Type="http://schemas.openxmlformats.org/officeDocument/2006/relationships/sheetMetadata" Target="metadata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158751</xdr:colOff>
      <xdr:row>7</xdr:row>
      <xdr:rowOff>71082</xdr:rowOff>
    </xdr:from>
    <xdr:to>
      <xdr:col>45</xdr:col>
      <xdr:colOff>274096</xdr:colOff>
      <xdr:row>29</xdr:row>
      <xdr:rowOff>156576</xdr:rowOff>
    </xdr:to>
    <xdr:pic>
      <xdr:nvPicPr>
        <xdr:cNvPr id="3" name="Billede 2">
          <a:extLst>
            <a:ext uri="{FF2B5EF4-FFF2-40B4-BE49-F238E27FC236}">
              <a16:creationId xmlns:a16="http://schemas.microsoft.com/office/drawing/2014/main" id="{D0F5CC04-D7D7-4315-949E-19690FAFB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601334" y="1605665"/>
          <a:ext cx="6253679" cy="297474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esLab\Modelling\VEDA\VEDA_Models\TIMES-DK_TRA\SubRES_TMPL\ad_beregningsmodel_version_2_1_maj_2013_(4)(1)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olfgang\c\temphold\TMPL_R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Lame12\f$\Documents%20and%20Settings\labriet\Local%20Settings\Temp\TMPL_RES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TIMES%20Modeller\TIMES-AZ\VT_AZ_COM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32">
          <cell r="C32">
            <v>0.05</v>
          </cell>
        </row>
        <row r="34">
          <cell r="C34">
            <v>7.45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  <sheetName val="O&amp;M waste 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/>
      <sheetData sheetId="1"/>
      <sheetData sheetId="2" refreshError="1">
        <row r="2">
          <cell r="A2" t="str">
            <v>^FI_ST: TCH, PRC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Appliances&amp;Cooking"/>
      <sheetName val="Cooling"/>
      <sheetName val="Boilers_DR"/>
      <sheetName val="Buildings_DR"/>
      <sheetName val="Dem"/>
      <sheetName val="COM_Fuel"/>
      <sheetName val="Emis"/>
      <sheetName val="Regional split"/>
      <sheetName val="Data manipulation"/>
      <sheetName val="Sources"/>
      <sheetName val="Energy balance"/>
      <sheetName val="Workflow"/>
      <sheetName val="Legend"/>
      <sheetName val="RES"/>
    </sheetNames>
    <sheetDataSet>
      <sheetData sheetId="0"/>
      <sheetData sheetId="1"/>
      <sheetData sheetId="2">
        <row r="15">
          <cell r="C15" t="str">
            <v>CWDEM</v>
          </cell>
        </row>
        <row r="16">
          <cell r="C16" t="str">
            <v>CADEM</v>
          </cell>
        </row>
        <row r="17">
          <cell r="C17" t="str">
            <v>CFDEM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tntcat.iiasa.ac.at/SspDb/dsd?Action=htmlpage&amp;page=citation" TargetMode="External"/><Relationship Id="rId1" Type="http://schemas.openxmlformats.org/officeDocument/2006/relationships/hyperlink" Target="https://tntcat.iiasa.ac.at/SspDb/dsd?Action=htmlpage&amp;page=citation" TargetMode="Externa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1.xml"/><Relationship Id="rId1" Type="http://schemas.openxmlformats.org/officeDocument/2006/relationships/vmlDrawing" Target="../drawings/vmlDrawing11.v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2.xml"/><Relationship Id="rId1" Type="http://schemas.openxmlformats.org/officeDocument/2006/relationships/vmlDrawing" Target="../drawings/vmlDrawing12.v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3.xml"/><Relationship Id="rId1" Type="http://schemas.openxmlformats.org/officeDocument/2006/relationships/vmlDrawing" Target="../drawings/vmlDrawing13.v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4.xml"/><Relationship Id="rId1" Type="http://schemas.openxmlformats.org/officeDocument/2006/relationships/vmlDrawing" Target="../drawings/vmlDrawing14.vml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5.xml"/><Relationship Id="rId1" Type="http://schemas.openxmlformats.org/officeDocument/2006/relationships/vmlDrawing" Target="../drawings/vmlDrawing15.vml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omments" Target="../comments16.xml"/><Relationship Id="rId1" Type="http://schemas.openxmlformats.org/officeDocument/2006/relationships/vmlDrawing" Target="../drawings/vmlDrawing16.v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omments" Target="../comments17.xml"/><Relationship Id="rId1" Type="http://schemas.openxmlformats.org/officeDocument/2006/relationships/vmlDrawing" Target="../drawings/vmlDrawing17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/>
  </sheetPr>
  <dimension ref="A3:E27"/>
  <sheetViews>
    <sheetView topLeftCell="A3" zoomScale="85" zoomScaleNormal="85" workbookViewId="0">
      <selection activeCell="E5" sqref="E5"/>
    </sheetView>
  </sheetViews>
  <sheetFormatPr defaultColWidth="8.81640625" defaultRowHeight="14.5"/>
  <cols>
    <col min="1" max="1" width="11.453125" customWidth="1"/>
    <col min="2" max="2" width="15.81640625" customWidth="1"/>
    <col min="3" max="3" width="23.453125" bestFit="1" customWidth="1"/>
    <col min="4" max="4" width="19.81640625" customWidth="1"/>
    <col min="5" max="5" width="60.1796875" customWidth="1"/>
  </cols>
  <sheetData>
    <row r="3" spans="1:5">
      <c r="A3" s="9" t="s">
        <v>14</v>
      </c>
      <c r="B3" s="9" t="s">
        <v>15</v>
      </c>
      <c r="C3" s="9" t="s">
        <v>16</v>
      </c>
      <c r="D3" s="9" t="s">
        <v>17</v>
      </c>
      <c r="E3" s="9" t="s">
        <v>18</v>
      </c>
    </row>
    <row r="4" spans="1:5" s="16" customFormat="1">
      <c r="A4" s="21">
        <v>44385</v>
      </c>
      <c r="B4" s="20" t="s">
        <v>21</v>
      </c>
      <c r="C4" s="20" t="s">
        <v>22</v>
      </c>
      <c r="D4" s="20"/>
      <c r="E4" s="20" t="s">
        <v>23</v>
      </c>
    </row>
    <row r="5" spans="1:5" s="16" customFormat="1">
      <c r="A5" s="20"/>
      <c r="B5" s="20"/>
      <c r="C5" s="20"/>
      <c r="D5" s="20"/>
      <c r="E5" s="20"/>
    </row>
    <row r="6" spans="1:5" s="14" customFormat="1">
      <c r="A6" s="15"/>
    </row>
    <row r="7" spans="1:5" s="14" customFormat="1">
      <c r="A7" s="15"/>
    </row>
    <row r="8" spans="1:5" s="14" customFormat="1">
      <c r="A8" s="15"/>
    </row>
    <row r="9" spans="1:5" s="14" customFormat="1">
      <c r="A9" s="15"/>
    </row>
    <row r="10" spans="1:5" s="14" customFormat="1">
      <c r="A10" s="15"/>
    </row>
    <row r="11" spans="1:5" s="14" customFormat="1">
      <c r="A11" s="15"/>
    </row>
    <row r="12" spans="1:5" s="14" customFormat="1">
      <c r="A12" s="15"/>
    </row>
    <row r="13" spans="1:5" s="14" customFormat="1">
      <c r="A13" s="15"/>
    </row>
    <row r="14" spans="1:5" s="14" customFormat="1">
      <c r="A14" s="15"/>
    </row>
    <row r="15" spans="1:5" s="14" customFormat="1">
      <c r="A15" s="15"/>
    </row>
    <row r="16" spans="1:5" s="14" customFormat="1">
      <c r="A16" s="15"/>
    </row>
    <row r="17" spans="1:1" s="14" customFormat="1">
      <c r="A17" s="15"/>
    </row>
    <row r="18" spans="1:1" s="14" customFormat="1">
      <c r="A18" s="15"/>
    </row>
    <row r="19" spans="1:1" s="14" customFormat="1">
      <c r="A19" s="15"/>
    </row>
    <row r="20" spans="1:1" s="14" customFormat="1">
      <c r="A20" s="15"/>
    </row>
    <row r="21" spans="1:1" s="14" customFormat="1">
      <c r="A21" s="15"/>
    </row>
    <row r="22" spans="1:1" s="14" customFormat="1">
      <c r="A22" s="15"/>
    </row>
    <row r="23" spans="1:1" s="14" customFormat="1">
      <c r="A23" s="15"/>
    </row>
    <row r="24" spans="1:1" s="14" customFormat="1">
      <c r="A24" s="15"/>
    </row>
    <row r="25" spans="1:1" s="14" customFormat="1">
      <c r="A25" s="15"/>
    </row>
    <row r="26" spans="1:1" s="14" customFormat="1">
      <c r="A26" s="15"/>
    </row>
    <row r="27" spans="1:1" s="14" customFormat="1">
      <c r="A27" s="15"/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B1:CD93"/>
  <sheetViews>
    <sheetView tabSelected="1" topLeftCell="O1" zoomScale="60" zoomScaleNormal="60" workbookViewId="0">
      <selection activeCell="Z4" sqref="Z4"/>
    </sheetView>
  </sheetViews>
  <sheetFormatPr defaultColWidth="8.81640625" defaultRowHeight="14.5"/>
  <cols>
    <col min="2" max="2" width="8.81640625" style="16"/>
    <col min="3" max="3" width="9.81640625" style="16" bestFit="1" customWidth="1"/>
    <col min="4" max="4" width="14.453125" style="16" bestFit="1" customWidth="1"/>
    <col min="5" max="5" width="9.81640625" style="16" bestFit="1" customWidth="1"/>
    <col min="6" max="6" width="11.453125" style="16" bestFit="1" customWidth="1"/>
    <col min="7" max="7" width="6.6328125" style="16" bestFit="1" customWidth="1"/>
    <col min="8" max="8" width="17.6328125" style="16" bestFit="1" customWidth="1"/>
    <col min="9" max="9" width="6.453125" style="16" bestFit="1" customWidth="1"/>
    <col min="10" max="10" width="9.1796875" style="16" bestFit="1" customWidth="1"/>
    <col min="11" max="11" width="8" style="16" bestFit="1" customWidth="1"/>
    <col min="12" max="12" width="14.453125" style="16" bestFit="1" customWidth="1"/>
    <col min="13" max="13" width="11.81640625" style="16" customWidth="1"/>
    <col min="14" max="14" width="6.1796875" style="16" customWidth="1"/>
    <col min="15" max="15" width="5.81640625" style="16" customWidth="1"/>
    <col min="16" max="16" width="7.1796875" style="16" bestFit="1" customWidth="1"/>
    <col min="17" max="17" width="10.36328125" style="16" customWidth="1"/>
    <col min="18" max="18" width="14.36328125" style="16" bestFit="1" customWidth="1"/>
    <col min="19" max="19" width="8.1796875" style="16" customWidth="1"/>
    <col min="20" max="20" width="14.1796875" style="16" bestFit="1" customWidth="1"/>
    <col min="21" max="22" width="6.6328125" style="16" customWidth="1"/>
    <col min="23" max="23" width="8.81640625" style="16"/>
    <col min="24" max="24" width="15.90625" customWidth="1"/>
    <col min="25" max="26" width="9.6328125" bestFit="1" customWidth="1"/>
    <col min="31" max="31" width="17.81640625" customWidth="1"/>
  </cols>
  <sheetData>
    <row r="1" spans="2:82">
      <c r="B1" s="16">
        <v>1</v>
      </c>
      <c r="C1" s="16">
        <v>2</v>
      </c>
      <c r="D1" s="16">
        <v>3</v>
      </c>
      <c r="E1" s="16">
        <v>4</v>
      </c>
      <c r="F1" s="16">
        <v>5</v>
      </c>
      <c r="G1" s="16">
        <v>6</v>
      </c>
      <c r="H1" s="16">
        <v>7</v>
      </c>
      <c r="I1" s="16">
        <v>8</v>
      </c>
      <c r="J1" s="16">
        <v>9</v>
      </c>
      <c r="K1" s="16">
        <v>10</v>
      </c>
      <c r="L1" s="16">
        <v>11</v>
      </c>
      <c r="M1" s="16">
        <v>12</v>
      </c>
      <c r="N1" s="16">
        <v>13</v>
      </c>
      <c r="O1" s="16">
        <v>14</v>
      </c>
      <c r="P1" s="16">
        <v>15</v>
      </c>
      <c r="Q1" s="16">
        <v>16</v>
      </c>
      <c r="R1" s="16">
        <v>17</v>
      </c>
      <c r="S1" s="16">
        <v>18</v>
      </c>
      <c r="T1" s="16">
        <v>19</v>
      </c>
      <c r="X1" t="s">
        <v>44</v>
      </c>
    </row>
    <row r="2" spans="2:82" ht="15" thickBot="1">
      <c r="C2" s="38" t="s">
        <v>40</v>
      </c>
      <c r="D2" s="38" t="s">
        <v>45</v>
      </c>
      <c r="E2" s="30" t="s">
        <v>5</v>
      </c>
      <c r="F2" s="30" t="s">
        <v>13</v>
      </c>
      <c r="G2" s="30" t="s">
        <v>19</v>
      </c>
      <c r="H2" s="30" t="s">
        <v>41</v>
      </c>
      <c r="I2" s="33" t="s">
        <v>28</v>
      </c>
      <c r="J2" s="33" t="s">
        <v>29</v>
      </c>
      <c r="K2" s="31" t="s">
        <v>42</v>
      </c>
      <c r="L2" s="31" t="s">
        <v>43</v>
      </c>
      <c r="M2" s="32" t="s">
        <v>30</v>
      </c>
      <c r="N2" s="32" t="s">
        <v>31</v>
      </c>
      <c r="O2" s="32" t="s">
        <v>32</v>
      </c>
      <c r="P2" s="32" t="s">
        <v>33</v>
      </c>
      <c r="Q2" s="32" t="s">
        <v>34</v>
      </c>
      <c r="R2" s="32" t="s">
        <v>35</v>
      </c>
      <c r="S2" s="32" t="s">
        <v>36</v>
      </c>
      <c r="T2" s="31" t="s">
        <v>2966</v>
      </c>
      <c r="AB2" s="34"/>
      <c r="AH2" s="48"/>
      <c r="AI2" s="48"/>
      <c r="AJ2" s="48"/>
      <c r="AK2" s="48"/>
      <c r="AL2" s="48"/>
      <c r="AM2" s="48"/>
      <c r="AN2" s="48"/>
      <c r="AO2" s="48"/>
      <c r="AP2" s="48"/>
      <c r="AQ2" s="48"/>
      <c r="AR2" s="48"/>
      <c r="AS2" s="48"/>
      <c r="AT2" s="48"/>
      <c r="AU2" s="48"/>
      <c r="AV2" s="48"/>
      <c r="AW2" s="48"/>
      <c r="AX2" s="48"/>
    </row>
    <row r="3" spans="2:82" ht="23.5" thickBot="1">
      <c r="B3" s="16">
        <v>2010</v>
      </c>
      <c r="C3" s="19">
        <f>AC17/$AC$19</f>
        <v>0.99909508749622955</v>
      </c>
      <c r="D3" s="19">
        <f>AH14/$AH$14</f>
        <v>1</v>
      </c>
      <c r="E3" s="19">
        <f>C3</f>
        <v>0.99909508749622955</v>
      </c>
      <c r="F3" s="19">
        <f t="shared" ref="F3:F9" si="0">$Y$5*D3/($D$12*$Y$5)</f>
        <v>0.8645425007528571</v>
      </c>
      <c r="G3" s="19">
        <f>$Y$6*$D3/($D$12*$Y$6)</f>
        <v>0.86454250075285699</v>
      </c>
      <c r="H3" s="19">
        <f>$Y$7*$D3/($D$12*$Y$7)</f>
        <v>0.86454250075285699</v>
      </c>
      <c r="I3" s="19">
        <f t="shared" ref="I3:I10" si="1">$Y$12*$H3/($H$12*$Y$12)</f>
        <v>0.86454250075285699</v>
      </c>
      <c r="J3" s="19">
        <f t="shared" ref="J3:J10" si="2">$Y$13*$H3/($H$12*$Y$13)</f>
        <v>0.86454250075285699</v>
      </c>
      <c r="K3" s="19">
        <f t="shared" ref="K3:K10" si="3">$Y$25*$J3/($J$12*$Y$25)</f>
        <v>0.86454250075285699</v>
      </c>
      <c r="L3" s="19">
        <f t="shared" ref="L3:L10" si="4">$Y$26*$J3/($J$12*$Y$26)</f>
        <v>0.86454250075285699</v>
      </c>
      <c r="M3" s="19">
        <f t="shared" ref="M3:M10" si="5">$Y$14*$H3/($H$12*$Y$14)</f>
        <v>0.8645425007528571</v>
      </c>
      <c r="N3" s="19">
        <f t="shared" ref="N3:N10" si="6">$Y$15*$H3/($H$12*$Y$15)</f>
        <v>0.86454250075285699</v>
      </c>
      <c r="O3" s="19">
        <f t="shared" ref="O3:O10" si="7">$Y$16*$H3/($H$12*$Y$16)</f>
        <v>0.86454250075285699</v>
      </c>
      <c r="P3" s="19">
        <f t="shared" ref="P3:P10" si="8">$Y$17*$H3/($H$12*$Y$17)</f>
        <v>0.86454250075285699</v>
      </c>
      <c r="Q3" s="19">
        <f t="shared" ref="Q3:Q10" si="9">$Y$18*$H3/($H$12*$Y$18)</f>
        <v>0.86454250075285699</v>
      </c>
      <c r="R3" s="19">
        <f t="shared" ref="R3:R10" si="10">$Y$19*$H3/($H$12*$Y$19)</f>
        <v>0.86454250075285699</v>
      </c>
      <c r="S3" s="19">
        <f t="shared" ref="S3:S7" si="11">$Y$20*$H3/($H$12*$Y$20)</f>
        <v>0.86454250075285699</v>
      </c>
      <c r="T3" s="19">
        <f>SUM($Y$12:$Y$19)*$H3/($H$12*SUM($Y$12:$Y$19))</f>
        <v>0.86454250075285699</v>
      </c>
      <c r="X3" s="22" t="s">
        <v>24</v>
      </c>
      <c r="Y3" s="23">
        <v>2021</v>
      </c>
      <c r="Z3" s="23">
        <v>2050</v>
      </c>
      <c r="AC3" s="61" t="s">
        <v>3113</v>
      </c>
    </row>
    <row r="4" spans="2:82" ht="15" thickBot="1">
      <c r="B4" s="16">
        <v>2011</v>
      </c>
      <c r="C4" s="19">
        <f>(C8-C3)/5*1+C3</f>
        <v>0.99903583427732401</v>
      </c>
      <c r="D4" s="19">
        <f>(D8-D3)/5*1+D3</f>
        <v>1.019298075149716</v>
      </c>
      <c r="E4" s="19">
        <f t="shared" ref="E4:E67" si="12">C4</f>
        <v>0.99903583427732401</v>
      </c>
      <c r="F4" s="19">
        <f t="shared" si="0"/>
        <v>0.88122650690250914</v>
      </c>
      <c r="G4" s="19">
        <f t="shared" ref="G4:G11" si="13">$Y$6*$D4/($D$12*$Y$6)</f>
        <v>0.88122650690250914</v>
      </c>
      <c r="H4" s="19">
        <f t="shared" ref="H4:Q12" si="14">$Y$7*$D4/($D$12*$Y$7)</f>
        <v>0.88122650690250903</v>
      </c>
      <c r="I4" s="19">
        <f t="shared" si="1"/>
        <v>0.88122650690250903</v>
      </c>
      <c r="J4" s="19">
        <f t="shared" si="2"/>
        <v>0.88122650690250903</v>
      </c>
      <c r="K4" s="19">
        <f t="shared" si="3"/>
        <v>0.88122650690250903</v>
      </c>
      <c r="L4" s="19">
        <f t="shared" si="4"/>
        <v>0.88122650690250903</v>
      </c>
      <c r="M4" s="19">
        <f t="shared" si="5"/>
        <v>0.88122650690250914</v>
      </c>
      <c r="N4" s="19">
        <f t="shared" si="6"/>
        <v>0.88122650690250903</v>
      </c>
      <c r="O4" s="19">
        <f t="shared" si="7"/>
        <v>0.88122650690250892</v>
      </c>
      <c r="P4" s="19">
        <f t="shared" si="8"/>
        <v>0.88122650690250903</v>
      </c>
      <c r="Q4" s="19">
        <f t="shared" si="9"/>
        <v>0.88122650690250914</v>
      </c>
      <c r="R4" s="19">
        <f t="shared" si="10"/>
        <v>0.88122650690250903</v>
      </c>
      <c r="S4" s="19">
        <f t="shared" si="11"/>
        <v>0.88122650690250903</v>
      </c>
      <c r="T4" s="19">
        <f t="shared" ref="T4:T12" si="15">SUM($Y$12:$Y$19)*$H4/($H$12*SUM($Y$12:$Y$19))</f>
        <v>0.88122650690250903</v>
      </c>
      <c r="X4" s="24" t="s">
        <v>5</v>
      </c>
      <c r="Y4" s="25">
        <v>8.9999999999999993E-3</v>
      </c>
      <c r="Z4" s="25">
        <f>Y4/2</f>
        <v>4.4999999999999997E-3</v>
      </c>
      <c r="AB4" t="s">
        <v>0</v>
      </c>
      <c r="AC4" s="53" t="s">
        <v>3103</v>
      </c>
      <c r="AD4" s="41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</row>
    <row r="5" spans="2:82" ht="15" thickBot="1">
      <c r="B5" s="16">
        <v>2012</v>
      </c>
      <c r="C5" s="19">
        <f>(C8-C3)/5*2+C3</f>
        <v>0.99897658105841858</v>
      </c>
      <c r="D5" s="19">
        <f>(D8-D3)/5*2+D3</f>
        <v>1.0385961502994321</v>
      </c>
      <c r="E5" s="19">
        <f t="shared" si="12"/>
        <v>0.99897658105841858</v>
      </c>
      <c r="F5" s="19">
        <f t="shared" si="0"/>
        <v>0.8979105130521613</v>
      </c>
      <c r="G5" s="19">
        <f t="shared" si="13"/>
        <v>0.89791051305216107</v>
      </c>
      <c r="H5" s="19">
        <f t="shared" si="14"/>
        <v>0.89791051305216107</v>
      </c>
      <c r="I5" s="19">
        <f t="shared" si="1"/>
        <v>0.89791051305216119</v>
      </c>
      <c r="J5" s="19">
        <f t="shared" si="2"/>
        <v>0.89791051305216119</v>
      </c>
      <c r="K5" s="19">
        <f t="shared" si="3"/>
        <v>0.89791051305216119</v>
      </c>
      <c r="L5" s="19">
        <f t="shared" si="4"/>
        <v>0.89791051305216107</v>
      </c>
      <c r="M5" s="19">
        <f t="shared" si="5"/>
        <v>0.89791051305216107</v>
      </c>
      <c r="N5" s="19">
        <f t="shared" si="6"/>
        <v>0.89791051305216107</v>
      </c>
      <c r="O5" s="19">
        <f t="shared" si="7"/>
        <v>0.89791051305216119</v>
      </c>
      <c r="P5" s="19">
        <f t="shared" si="8"/>
        <v>0.89791051305216107</v>
      </c>
      <c r="Q5" s="19">
        <f t="shared" si="9"/>
        <v>0.89791051305216107</v>
      </c>
      <c r="R5" s="19">
        <f t="shared" si="10"/>
        <v>0.89791051305216107</v>
      </c>
      <c r="S5" s="19">
        <f t="shared" si="11"/>
        <v>0.89791051305216107</v>
      </c>
      <c r="T5" s="19">
        <f t="shared" si="15"/>
        <v>0.89791051305216107</v>
      </c>
      <c r="X5" s="24" t="s">
        <v>13</v>
      </c>
      <c r="Y5" s="25">
        <v>5.8999999999999997E-2</v>
      </c>
      <c r="Z5" s="25">
        <f>Y5/2</f>
        <v>2.9499999999999998E-2</v>
      </c>
      <c r="AC5" s="53"/>
      <c r="AD5" s="36"/>
      <c r="AE5" s="18"/>
      <c r="AF5" s="36"/>
      <c r="AG5" s="3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</row>
    <row r="6" spans="2:82" ht="15" thickBot="1">
      <c r="B6" s="16">
        <v>2013</v>
      </c>
      <c r="C6" s="19">
        <f>(C8-C3)/5*3+C3</f>
        <v>0.99891732783951304</v>
      </c>
      <c r="D6" s="19">
        <f>(D8-D3)/5*3+D3</f>
        <v>1.0578942254491481</v>
      </c>
      <c r="E6" s="19">
        <f t="shared" si="12"/>
        <v>0.99891732783951304</v>
      </c>
      <c r="F6" s="19">
        <f t="shared" si="0"/>
        <v>0.91459451920181334</v>
      </c>
      <c r="G6" s="19">
        <f t="shared" si="13"/>
        <v>0.91459451920181323</v>
      </c>
      <c r="H6" s="19">
        <f t="shared" si="14"/>
        <v>0.91459451920181323</v>
      </c>
      <c r="I6" s="19">
        <f t="shared" si="1"/>
        <v>0.91459451920181312</v>
      </c>
      <c r="J6" s="19">
        <f t="shared" si="2"/>
        <v>0.91459451920181312</v>
      </c>
      <c r="K6" s="19">
        <f t="shared" si="3"/>
        <v>0.91459451920181312</v>
      </c>
      <c r="L6" s="19">
        <f t="shared" si="4"/>
        <v>0.91459451920181323</v>
      </c>
      <c r="M6" s="19">
        <f t="shared" si="5"/>
        <v>0.91459451920181312</v>
      </c>
      <c r="N6" s="19">
        <f t="shared" si="6"/>
        <v>0.91459451920181323</v>
      </c>
      <c r="O6" s="19">
        <f t="shared" si="7"/>
        <v>0.91459451920181334</v>
      </c>
      <c r="P6" s="19">
        <f t="shared" si="8"/>
        <v>0.91459451920181323</v>
      </c>
      <c r="Q6" s="19">
        <f t="shared" si="9"/>
        <v>0.91459451920181323</v>
      </c>
      <c r="R6" s="19">
        <f t="shared" si="10"/>
        <v>0.91459451920181323</v>
      </c>
      <c r="S6" s="19">
        <f t="shared" si="11"/>
        <v>0.91459451920181312</v>
      </c>
      <c r="T6" s="19">
        <f t="shared" si="15"/>
        <v>0.91459451920181323</v>
      </c>
      <c r="W6" s="16">
        <v>0.15050000000000008</v>
      </c>
      <c r="X6" s="26" t="s">
        <v>25</v>
      </c>
      <c r="Y6" s="25">
        <v>0.69799999999999995</v>
      </c>
      <c r="Z6" s="25">
        <f>Y6+W6</f>
        <v>0.84850000000000003</v>
      </c>
      <c r="AC6" s="53"/>
      <c r="AD6" s="36"/>
      <c r="AE6" s="18"/>
      <c r="AF6" s="36"/>
      <c r="AG6" s="16"/>
      <c r="AH6" s="61" t="s">
        <v>3114</v>
      </c>
      <c r="AI6" s="36"/>
      <c r="AJ6" s="36"/>
      <c r="AK6" s="36"/>
      <c r="AL6" s="36"/>
      <c r="AM6" s="36"/>
      <c r="AN6" s="36"/>
      <c r="AO6" s="36"/>
      <c r="AP6" s="36"/>
      <c r="AQ6" s="36"/>
      <c r="AR6" s="36"/>
      <c r="AS6" s="36"/>
      <c r="AT6" s="36"/>
      <c r="AU6" s="36"/>
      <c r="AV6" s="36"/>
      <c r="AW6" s="36"/>
      <c r="AX6" s="36"/>
      <c r="AY6" s="36"/>
      <c r="AZ6" s="36"/>
      <c r="BA6" s="36"/>
      <c r="BB6" s="36"/>
    </row>
    <row r="7" spans="2:82" ht="23.5" thickBot="1">
      <c r="B7" s="16">
        <v>2014</v>
      </c>
      <c r="C7" s="19">
        <f>(C8-C3)/5*4+C3</f>
        <v>0.99885807462060761</v>
      </c>
      <c r="D7" s="19">
        <f>(D8-D3)/5*4+D3</f>
        <v>1.0771923005988642</v>
      </c>
      <c r="E7" s="19">
        <f t="shared" si="12"/>
        <v>0.99885807462060761</v>
      </c>
      <c r="F7" s="19">
        <f t="shared" si="0"/>
        <v>0.93127852535146549</v>
      </c>
      <c r="G7" s="19">
        <f t="shared" si="13"/>
        <v>0.93127852535146538</v>
      </c>
      <c r="H7" s="19">
        <f t="shared" si="14"/>
        <v>0.93127852535146527</v>
      </c>
      <c r="I7" s="19">
        <f t="shared" si="1"/>
        <v>0.93127852535146527</v>
      </c>
      <c r="J7" s="19">
        <f t="shared" si="2"/>
        <v>0.93127852535146527</v>
      </c>
      <c r="K7" s="19">
        <f t="shared" si="3"/>
        <v>0.93127852535146527</v>
      </c>
      <c r="L7" s="19">
        <f t="shared" si="4"/>
        <v>0.93127852535146527</v>
      </c>
      <c r="M7" s="19">
        <f t="shared" si="5"/>
        <v>0.93127852535146538</v>
      </c>
      <c r="N7" s="19">
        <f t="shared" si="6"/>
        <v>0.93127852535146527</v>
      </c>
      <c r="O7" s="19">
        <f t="shared" si="7"/>
        <v>0.93127852535146527</v>
      </c>
      <c r="P7" s="19">
        <f t="shared" si="8"/>
        <v>0.93127852535146527</v>
      </c>
      <c r="Q7" s="19">
        <f t="shared" si="9"/>
        <v>0.93127852535146527</v>
      </c>
      <c r="R7" s="19">
        <f t="shared" si="10"/>
        <v>0.93127852535146527</v>
      </c>
      <c r="S7" s="19">
        <f t="shared" si="11"/>
        <v>0.93127852535146527</v>
      </c>
      <c r="T7" s="19">
        <f t="shared" si="15"/>
        <v>0.93127852535146527</v>
      </c>
      <c r="X7" s="24" t="s">
        <v>26</v>
      </c>
      <c r="Y7" s="25">
        <v>0.23499999999999999</v>
      </c>
      <c r="Z7" s="25">
        <f>Y7/2</f>
        <v>0.11749999999999999</v>
      </c>
      <c r="AB7">
        <v>1960</v>
      </c>
      <c r="AC7" s="54">
        <v>72814.899000000005</v>
      </c>
      <c r="AD7" s="36"/>
      <c r="AE7" s="18"/>
      <c r="AF7" s="36"/>
      <c r="AG7" s="16" t="s">
        <v>0</v>
      </c>
      <c r="AH7" s="53" t="s">
        <v>3103</v>
      </c>
      <c r="AI7" s="36"/>
      <c r="AJ7" s="36"/>
      <c r="AK7" s="36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</row>
    <row r="8" spans="2:82" ht="15" thickBot="1">
      <c r="B8" s="16">
        <v>2015</v>
      </c>
      <c r="C8" s="19">
        <f>AC18/$AC$19</f>
        <v>0.99879882140170206</v>
      </c>
      <c r="D8" s="19">
        <f>AH15/$AH$14</f>
        <v>1.0964903757485802</v>
      </c>
      <c r="E8" s="19">
        <f t="shared" si="12"/>
        <v>0.99879882140170206</v>
      </c>
      <c r="F8" s="19">
        <f t="shared" si="0"/>
        <v>0.94796253150111753</v>
      </c>
      <c r="G8" s="19">
        <f t="shared" si="13"/>
        <v>0.94796253150111731</v>
      </c>
      <c r="H8" s="19">
        <f t="shared" si="14"/>
        <v>0.94796253150111731</v>
      </c>
      <c r="I8" s="19">
        <f t="shared" si="1"/>
        <v>0.94796253150111731</v>
      </c>
      <c r="J8" s="19">
        <f t="shared" si="2"/>
        <v>0.94796253150111731</v>
      </c>
      <c r="K8" s="19">
        <f t="shared" si="3"/>
        <v>0.94796253150111731</v>
      </c>
      <c r="L8" s="19">
        <f t="shared" si="4"/>
        <v>0.94796253150111731</v>
      </c>
      <c r="M8" s="19">
        <f t="shared" si="5"/>
        <v>0.94796253150111742</v>
      </c>
      <c r="N8" s="19">
        <f t="shared" si="6"/>
        <v>0.94796253150111731</v>
      </c>
      <c r="O8" s="19">
        <f t="shared" si="7"/>
        <v>0.94796253150111731</v>
      </c>
      <c r="P8" s="19">
        <f t="shared" si="8"/>
        <v>0.94796253150111731</v>
      </c>
      <c r="Q8" s="19">
        <f t="shared" si="9"/>
        <v>0.94796253150111731</v>
      </c>
      <c r="R8" s="19">
        <f t="shared" si="10"/>
        <v>0.94796253150111731</v>
      </c>
      <c r="S8" s="19">
        <f>$Y$20*$H8/($H$12*$Y$20)</f>
        <v>0.94796253150111731</v>
      </c>
      <c r="T8" s="19">
        <f t="shared" si="15"/>
        <v>0.94796253150111731</v>
      </c>
      <c r="X8" s="27" t="s">
        <v>20</v>
      </c>
      <c r="Y8" s="28">
        <v>1</v>
      </c>
      <c r="Z8" s="28">
        <f>SUM(Z4:Z7)</f>
        <v>1</v>
      </c>
      <c r="AB8">
        <v>1965</v>
      </c>
      <c r="AC8" s="54">
        <v>75963.7</v>
      </c>
      <c r="AD8" s="36"/>
      <c r="AE8" s="18"/>
      <c r="AF8" s="36"/>
      <c r="AG8" s="36">
        <v>1980</v>
      </c>
      <c r="AH8" s="56" cm="1">
        <f t="array" ref="AH8:AH13">TRANSPOSE(data_GDP!J6:O6)</f>
        <v>1633.1525713613885</v>
      </c>
      <c r="AI8" s="36"/>
      <c r="AJ8" s="36"/>
      <c r="AK8" s="36"/>
      <c r="AL8" s="36"/>
      <c r="AM8" s="36"/>
      <c r="AN8" s="36"/>
      <c r="AO8" s="36"/>
      <c r="AP8" s="36"/>
      <c r="AQ8" s="36"/>
      <c r="AR8" s="36"/>
      <c r="AS8" s="36"/>
      <c r="AT8" s="36"/>
      <c r="AU8" s="36"/>
      <c r="AV8" s="36"/>
      <c r="AW8" s="36"/>
      <c r="AX8" s="36"/>
      <c r="AY8" s="36"/>
      <c r="AZ8" s="36"/>
      <c r="BA8" s="36"/>
      <c r="BB8" s="36"/>
    </row>
    <row r="9" spans="2:82" ht="14.5" customHeight="1" thickTop="1">
      <c r="B9" s="16">
        <v>2016</v>
      </c>
      <c r="C9" s="19">
        <f>(C13-C8)/5*1+C8</f>
        <v>0.99903905712136165</v>
      </c>
      <c r="D9" s="19">
        <f>(D13-D8)/5*1+D8</f>
        <v>1.1115380652645865</v>
      </c>
      <c r="E9" s="19">
        <f t="shared" si="12"/>
        <v>0.99903905712136165</v>
      </c>
      <c r="F9" s="19">
        <f t="shared" si="0"/>
        <v>0.96097189862583821</v>
      </c>
      <c r="G9" s="19">
        <f t="shared" si="13"/>
        <v>0.96097189862583798</v>
      </c>
      <c r="H9" s="19">
        <f t="shared" si="14"/>
        <v>0.96097189862583798</v>
      </c>
      <c r="I9" s="19">
        <f t="shared" si="1"/>
        <v>0.96097189862583798</v>
      </c>
      <c r="J9" s="19">
        <f t="shared" si="2"/>
        <v>0.96097189862583798</v>
      </c>
      <c r="K9" s="19">
        <f t="shared" si="3"/>
        <v>0.96097189862583798</v>
      </c>
      <c r="L9" s="19">
        <f t="shared" si="4"/>
        <v>0.96097189862583798</v>
      </c>
      <c r="M9" s="19">
        <f t="shared" si="5"/>
        <v>0.96097189862583787</v>
      </c>
      <c r="N9" s="19">
        <f t="shared" si="6"/>
        <v>0.96097189862583798</v>
      </c>
      <c r="O9" s="19">
        <f t="shared" si="7"/>
        <v>0.96097189862583787</v>
      </c>
      <c r="P9" s="19">
        <f t="shared" si="8"/>
        <v>0.96097189862583798</v>
      </c>
      <c r="Q9" s="19">
        <f t="shared" si="9"/>
        <v>0.96097189862583798</v>
      </c>
      <c r="R9" s="19">
        <f t="shared" si="10"/>
        <v>0.96097189862583798</v>
      </c>
      <c r="S9" s="19">
        <f>$Y$20*$H9/($H$12*$Y$20)</f>
        <v>0.96097189862583798</v>
      </c>
      <c r="T9" s="19">
        <f t="shared" si="15"/>
        <v>0.96097189862583798</v>
      </c>
      <c r="Y9" s="62">
        <f>Y8-Z8</f>
        <v>0</v>
      </c>
      <c r="Z9" s="62"/>
      <c r="AB9">
        <v>1970</v>
      </c>
      <c r="AC9" s="54">
        <v>78169.286999999997</v>
      </c>
      <c r="AD9" s="36"/>
      <c r="AE9" s="18"/>
      <c r="AF9" s="37"/>
      <c r="AG9" s="36">
        <v>1985</v>
      </c>
      <c r="AH9" s="57">
        <v>1747.6763690355797</v>
      </c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7"/>
      <c r="AU9" s="37" t="s">
        <v>3111</v>
      </c>
      <c r="AV9" s="37"/>
      <c r="AW9" s="37"/>
      <c r="AX9" s="37"/>
      <c r="AY9" s="37"/>
      <c r="AZ9" s="37"/>
      <c r="BA9" s="37"/>
      <c r="BB9" s="37"/>
    </row>
    <row r="10" spans="2:82" ht="15" thickBot="1">
      <c r="B10" s="16">
        <v>2017</v>
      </c>
      <c r="C10" s="19">
        <f>(C13-C8)/5*2+C8</f>
        <v>0.99927929284102124</v>
      </c>
      <c r="D10" s="19">
        <f>(D13-D8)/5*2+D8</f>
        <v>1.1265857547805929</v>
      </c>
      <c r="E10" s="19">
        <f t="shared" si="12"/>
        <v>0.99927929284102124</v>
      </c>
      <c r="F10" s="19">
        <f>$Y$5*D10/($D$12*$Y$5)</f>
        <v>0.97398126575055888</v>
      </c>
      <c r="G10" s="19">
        <f t="shared" si="13"/>
        <v>0.97398126575055866</v>
      </c>
      <c r="H10" s="19">
        <f t="shared" si="14"/>
        <v>0.97398126575055877</v>
      </c>
      <c r="I10" s="19">
        <f t="shared" si="1"/>
        <v>0.97398126575055877</v>
      </c>
      <c r="J10" s="19">
        <f t="shared" si="2"/>
        <v>0.97398126575055877</v>
      </c>
      <c r="K10" s="19">
        <f t="shared" si="3"/>
        <v>0.97398126575055877</v>
      </c>
      <c r="L10" s="19">
        <f t="shared" si="4"/>
        <v>0.97398126575055877</v>
      </c>
      <c r="M10" s="19">
        <f t="shared" si="5"/>
        <v>0.97398126575055877</v>
      </c>
      <c r="N10" s="19">
        <f t="shared" si="6"/>
        <v>0.97398126575055877</v>
      </c>
      <c r="O10" s="19">
        <f t="shared" si="7"/>
        <v>0.97398126575055888</v>
      </c>
      <c r="P10" s="19">
        <f t="shared" si="8"/>
        <v>0.97398126575055877</v>
      </c>
      <c r="Q10" s="19">
        <f t="shared" si="9"/>
        <v>0.97398126575055877</v>
      </c>
      <c r="R10" s="19">
        <f t="shared" si="10"/>
        <v>0.97398126575055877</v>
      </c>
      <c r="S10" s="19">
        <f>$Y$20*$H10/($H$12*$Y$20)</f>
        <v>0.97398126575055877</v>
      </c>
      <c r="T10" s="19">
        <f t="shared" si="15"/>
        <v>0.97398126575055877</v>
      </c>
      <c r="AB10">
        <v>1975</v>
      </c>
      <c r="AC10" s="54">
        <v>78673.558999999994</v>
      </c>
      <c r="AD10" s="36"/>
      <c r="AE10" s="18"/>
      <c r="AG10" s="36">
        <v>1990</v>
      </c>
      <c r="AH10" s="53">
        <v>2055.8102095702898</v>
      </c>
    </row>
    <row r="11" spans="2:82" ht="23.5" thickBot="1">
      <c r="B11" s="16">
        <v>2018</v>
      </c>
      <c r="C11" s="19">
        <f>(C13-C8)/5*3+C8</f>
        <v>0.99951952856068083</v>
      </c>
      <c r="D11" s="19">
        <f>(D13-D8)/5*3+D8</f>
        <v>1.1416334442965992</v>
      </c>
      <c r="E11" s="19">
        <f t="shared" si="12"/>
        <v>0.99951952856068083</v>
      </c>
      <c r="F11" s="19">
        <f t="shared" ref="F11" si="16">$Y$5*D11/($D$12*$Y$5)</f>
        <v>0.98699063287527955</v>
      </c>
      <c r="G11" s="19">
        <f t="shared" si="13"/>
        <v>0.98699063287527933</v>
      </c>
      <c r="H11" s="19">
        <f t="shared" si="14"/>
        <v>0.98699063287527922</v>
      </c>
      <c r="I11" s="19">
        <f>$Y$12*$H11/($H$12*$Y$12)</f>
        <v>0.98699063287527922</v>
      </c>
      <c r="J11" s="19">
        <f>$Y$13*$H11/($H$12*$Y$13)</f>
        <v>0.98699063287527922</v>
      </c>
      <c r="K11" s="19">
        <f>$Y$25*$J11/($J$12*$Y$25)</f>
        <v>0.98699063287527922</v>
      </c>
      <c r="L11" s="19">
        <f>$Y$26*$J11/($J$12*$Y$26)</f>
        <v>0.98699063287527911</v>
      </c>
      <c r="M11" s="19">
        <f>$Y$14*$H11/($H$12*$Y$14)</f>
        <v>0.98699063287527933</v>
      </c>
      <c r="N11" s="19">
        <f>$Y$15*$H11/($H$12*$Y$15)</f>
        <v>0.98699063287527922</v>
      </c>
      <c r="O11" s="19">
        <f>$Y$16*$H11/($H$12*$Y$16)</f>
        <v>0.98699063287527922</v>
      </c>
      <c r="P11" s="19">
        <f>$Y$17*$H11/($H$12*$Y$17)</f>
        <v>0.98699063287527922</v>
      </c>
      <c r="Q11" s="19">
        <f>$Y$18*$H11/($H$12*$Y$18)</f>
        <v>0.98699063287527922</v>
      </c>
      <c r="R11" s="19">
        <f>$Y$19*$H11/($H$12*$Y$19)</f>
        <v>0.98699063287527922</v>
      </c>
      <c r="S11" s="19">
        <f>$Y$20*$H11/($H$12*$Y$20)</f>
        <v>0.98699063287527922</v>
      </c>
      <c r="T11" s="19">
        <f>SUM($Y$12:$Y$19)*$H11/($H$12*SUM($Y$12:$Y$19))</f>
        <v>0.98699063287527922</v>
      </c>
      <c r="W11" s="16" t="s">
        <v>3112</v>
      </c>
      <c r="X11" s="22" t="s">
        <v>27</v>
      </c>
      <c r="Y11" s="23">
        <v>2015</v>
      </c>
      <c r="Z11" s="23">
        <v>2050</v>
      </c>
      <c r="AB11">
        <v>1980</v>
      </c>
      <c r="AC11" s="54">
        <v>78288.577000000005</v>
      </c>
      <c r="AD11" s="36"/>
      <c r="AE11" s="18"/>
      <c r="AG11" s="36">
        <v>1995</v>
      </c>
      <c r="AH11" s="53">
        <v>2271.4208571382392</v>
      </c>
    </row>
    <row r="12" spans="2:82" ht="15" thickBot="1">
      <c r="B12" s="16">
        <v>2019</v>
      </c>
      <c r="C12" s="19">
        <f>(C13-C8)/5*4+C8</f>
        <v>0.99975976428034041</v>
      </c>
      <c r="D12" s="19">
        <f>(D13-D8)/5*4+D8</f>
        <v>1.1566811338126055</v>
      </c>
      <c r="E12" s="19">
        <f t="shared" si="12"/>
        <v>0.99975976428034041</v>
      </c>
      <c r="F12" s="19">
        <f>$Y$5*D12/($D$12*$Y$5)</f>
        <v>1</v>
      </c>
      <c r="G12" s="19">
        <f>$Y$6*$D12/($D$12*$Y$6)</f>
        <v>1</v>
      </c>
      <c r="H12" s="19">
        <f>$Y$7*$D12/($D$12*$Y$7)</f>
        <v>1</v>
      </c>
      <c r="I12" s="19">
        <f>$Y$7*$D12/($D$12*$Y$7)</f>
        <v>1</v>
      </c>
      <c r="J12" s="19">
        <f>$Y$7*$D12/($D$12*$Y$7)</f>
        <v>1</v>
      </c>
      <c r="K12" s="19">
        <f t="shared" si="14"/>
        <v>1</v>
      </c>
      <c r="L12" s="19">
        <f>$Y$7*$D12/($D$12*$Y$7)</f>
        <v>1</v>
      </c>
      <c r="M12" s="19">
        <f t="shared" si="14"/>
        <v>1</v>
      </c>
      <c r="N12" s="19">
        <f t="shared" si="14"/>
        <v>1</v>
      </c>
      <c r="O12" s="19">
        <f t="shared" si="14"/>
        <v>1</v>
      </c>
      <c r="P12" s="19">
        <f t="shared" si="14"/>
        <v>1</v>
      </c>
      <c r="Q12" s="19">
        <f t="shared" si="14"/>
        <v>1</v>
      </c>
      <c r="R12" s="19">
        <f>$Y$7*$D12/($D$12*$Y$7)</f>
        <v>1</v>
      </c>
      <c r="S12" s="19">
        <f>$Y$7*$D12/($D$12*$Y$7)</f>
        <v>1</v>
      </c>
      <c r="T12" s="19">
        <f t="shared" si="15"/>
        <v>1</v>
      </c>
      <c r="W12" s="16">
        <v>1.5430794565664886E-2</v>
      </c>
      <c r="X12" s="24" t="s">
        <v>28</v>
      </c>
      <c r="Y12" s="25">
        <v>9.9000000000000008E-3</v>
      </c>
      <c r="Z12" s="25">
        <f>Y12</f>
        <v>9.9000000000000008E-3</v>
      </c>
      <c r="AA12" s="62"/>
      <c r="AB12">
        <v>1985</v>
      </c>
      <c r="AC12" s="54">
        <v>77684.875</v>
      </c>
      <c r="AD12" s="36"/>
      <c r="AE12" s="18"/>
      <c r="AG12" s="36">
        <v>2000</v>
      </c>
      <c r="AH12" s="53">
        <v>2490.8136308451076</v>
      </c>
    </row>
    <row r="13" spans="2:82" ht="15" thickBot="1">
      <c r="B13" s="16">
        <v>2020</v>
      </c>
      <c r="C13" s="19">
        <f>$AC$19/$AC$19</f>
        <v>1</v>
      </c>
      <c r="D13" s="19">
        <f>AH16/$AH$14</f>
        <v>1.1717288233286118</v>
      </c>
      <c r="E13" s="19">
        <f t="shared" si="12"/>
        <v>1</v>
      </c>
      <c r="F13" s="19">
        <f>(F$43-F$12)/($B$43-$B$12)*($B13-$B$12)+F$12</f>
        <v>0.9921595616915736</v>
      </c>
      <c r="G13" s="19">
        <f>(G$43-G$12)/($B$43-$B$12)*($B13-$B$12)+G$12</f>
        <v>1.0271068519229416</v>
      </c>
      <c r="H13" s="19">
        <f>(H$43-H$12)/($B$43-$B$12)*($B13-$B$12)+H$12</f>
        <v>0.9921595616915736</v>
      </c>
      <c r="I13" s="19">
        <f>(I$43-I$12)/($B$43-$B$12)*($B13-$B$12)+I$12</f>
        <v>0.9921595616915736</v>
      </c>
      <c r="J13" s="19">
        <f t="shared" ref="J13:Q13" si="17">(J$43-J$12)/($B$43-$B$12)*($B13-$B$12)+J$12</f>
        <v>0.9921595616915736</v>
      </c>
      <c r="K13" s="19">
        <f t="shared" si="17"/>
        <v>0.9921595616915736</v>
      </c>
      <c r="L13" s="19">
        <f t="shared" si="17"/>
        <v>0.9921595616915736</v>
      </c>
      <c r="M13" s="19">
        <f t="shared" si="17"/>
        <v>0.9921595616915736</v>
      </c>
      <c r="N13" s="19">
        <f t="shared" si="17"/>
        <v>0.9921595616915736</v>
      </c>
      <c r="O13" s="19">
        <f t="shared" si="17"/>
        <v>0.9921595616915736</v>
      </c>
      <c r="P13" s="19">
        <f t="shared" si="17"/>
        <v>0.9921595616915736</v>
      </c>
      <c r="Q13" s="19">
        <f t="shared" si="17"/>
        <v>0.9921595616915736</v>
      </c>
      <c r="R13" s="19">
        <f>(R$43-R$12)/($B$43-$B$12)*($B13-$B$12)+R$12</f>
        <v>0.9921595616915736</v>
      </c>
      <c r="S13" s="19">
        <f>(S$43-S$12)/($B$43-$B$12)*($B13-$B$12)+S$12</f>
        <v>0.9921595616915736</v>
      </c>
      <c r="T13" s="19">
        <f>(T$43-T$12)/($B$43-$B$12)*($B13-$B$12)+T$12</f>
        <v>0.9921595616915736</v>
      </c>
      <c r="W13" s="16">
        <v>3.0861589131329772E-2</v>
      </c>
      <c r="X13" s="29" t="s">
        <v>29</v>
      </c>
      <c r="Y13" s="25">
        <v>1.9800000000000002E-2</v>
      </c>
      <c r="Z13" s="25">
        <f t="shared" ref="Z13:Z20" si="18">Y13</f>
        <v>1.9800000000000002E-2</v>
      </c>
      <c r="AA13" s="62"/>
      <c r="AB13">
        <v>1990</v>
      </c>
      <c r="AC13" s="54">
        <v>79098.093999999997</v>
      </c>
      <c r="AD13" s="36"/>
      <c r="AE13" s="18"/>
      <c r="AG13" s="36">
        <v>2005</v>
      </c>
      <c r="AH13" s="53">
        <v>2565.9973532967006</v>
      </c>
    </row>
    <row r="14" spans="2:82" ht="23.5" thickBot="1">
      <c r="B14" s="16">
        <v>2021</v>
      </c>
      <c r="C14" s="19">
        <f>(C18-C13)/5*1+C13</f>
        <v>1.0003220885137516</v>
      </c>
      <c r="D14" s="19">
        <f>(D18-D13)/5*1+D13</f>
        <v>1.1863374752367608</v>
      </c>
      <c r="E14" s="19">
        <f t="shared" si="12"/>
        <v>1.0003220885137516</v>
      </c>
      <c r="F14" s="19">
        <f t="shared" ref="F14:T41" si="19">(F$43-F$12)/($B$43-$B$12)*($B14-$B$12)+F$12</f>
        <v>0.9843191233831472</v>
      </c>
      <c r="G14" s="19">
        <f>(G$43-G$12)/($B$43-$B$12)*($B14-$B$12)+G$12</f>
        <v>1.0542137038458832</v>
      </c>
      <c r="H14" s="19">
        <f t="shared" ref="H14:H26" si="20">(H$43-H$12)/($B$43-$B$12)*($B14-$B$12)+H$12</f>
        <v>0.9843191233831472</v>
      </c>
      <c r="I14" s="19">
        <f t="shared" si="19"/>
        <v>0.9843191233831472</v>
      </c>
      <c r="J14" s="19">
        <f t="shared" si="19"/>
        <v>0.9843191233831472</v>
      </c>
      <c r="K14" s="19">
        <f t="shared" si="19"/>
        <v>0.9843191233831472</v>
      </c>
      <c r="L14" s="19">
        <f t="shared" si="19"/>
        <v>0.9843191233831472</v>
      </c>
      <c r="M14" s="19">
        <f t="shared" si="19"/>
        <v>0.9843191233831472</v>
      </c>
      <c r="N14" s="19">
        <f t="shared" si="19"/>
        <v>0.9843191233831472</v>
      </c>
      <c r="O14" s="19">
        <f t="shared" si="19"/>
        <v>0.9843191233831472</v>
      </c>
      <c r="P14" s="19">
        <f t="shared" si="19"/>
        <v>0.9843191233831472</v>
      </c>
      <c r="Q14" s="19">
        <f t="shared" si="19"/>
        <v>0.9843191233831472</v>
      </c>
      <c r="R14" s="19">
        <f t="shared" si="19"/>
        <v>0.9843191233831472</v>
      </c>
      <c r="S14" s="19">
        <f t="shared" si="19"/>
        <v>0.9843191233831472</v>
      </c>
      <c r="T14" s="19">
        <f t="shared" si="19"/>
        <v>0.9843191233831472</v>
      </c>
      <c r="W14" s="16">
        <v>3.0705722519555372E-2</v>
      </c>
      <c r="X14" s="24" t="s">
        <v>30</v>
      </c>
      <c r="Y14" s="25">
        <v>1.9699999999999999E-2</v>
      </c>
      <c r="Z14" s="25">
        <f t="shared" si="18"/>
        <v>1.9699999999999999E-2</v>
      </c>
      <c r="AA14" s="62"/>
      <c r="AB14">
        <v>1995</v>
      </c>
      <c r="AC14" s="54">
        <v>81929.441000000006</v>
      </c>
      <c r="AD14" s="36"/>
      <c r="AE14" s="18"/>
      <c r="AG14" s="36">
        <v>2010</v>
      </c>
      <c r="AH14" s="53" cm="1">
        <f t="array" ref="AH14:AH32">TRANSPOSE(data_GDP!F2:X2)</f>
        <v>2727.3290000000002</v>
      </c>
    </row>
    <row r="15" spans="2:82" ht="23.5" thickBot="1">
      <c r="B15" s="16">
        <v>2022</v>
      </c>
      <c r="C15" s="19">
        <f>(C18-C13)/5*2+C13</f>
        <v>1.000644177027503</v>
      </c>
      <c r="D15" s="19">
        <f>(D18-D13)/5*2+D13</f>
        <v>1.2009461271449098</v>
      </c>
      <c r="E15" s="19">
        <f t="shared" si="12"/>
        <v>1.000644177027503</v>
      </c>
      <c r="F15" s="19">
        <f t="shared" si="19"/>
        <v>0.97647868507472069</v>
      </c>
      <c r="G15" s="19">
        <f>(G$43-G$12)/($B$43-$B$12)*($B15-$B$12)+G$12</f>
        <v>1.081320555768825</v>
      </c>
      <c r="H15" s="19">
        <f t="shared" si="20"/>
        <v>0.97647868507472069</v>
      </c>
      <c r="I15" s="19">
        <f>(I$43-I$12)/($B$43-$B$12)*($B15-$B$12)+I$12</f>
        <v>0.97647868507472069</v>
      </c>
      <c r="J15" s="19">
        <f t="shared" si="19"/>
        <v>0.97647868507472069</v>
      </c>
      <c r="K15" s="19">
        <f t="shared" si="19"/>
        <v>0.97647868507472069</v>
      </c>
      <c r="L15" s="19">
        <f t="shared" si="19"/>
        <v>0.97647868507472069</v>
      </c>
      <c r="M15" s="19">
        <f t="shared" si="19"/>
        <v>0.97647868507472069</v>
      </c>
      <c r="N15" s="19">
        <f t="shared" si="19"/>
        <v>0.97647868507472069</v>
      </c>
      <c r="O15" s="19">
        <f t="shared" si="19"/>
        <v>0.97647868507472069</v>
      </c>
      <c r="P15" s="19">
        <f t="shared" si="19"/>
        <v>0.97647868507472069</v>
      </c>
      <c r="Q15" s="19">
        <f t="shared" si="19"/>
        <v>0.97647868507472069</v>
      </c>
      <c r="R15" s="19">
        <f t="shared" si="19"/>
        <v>0.97647868507472069</v>
      </c>
      <c r="S15" s="19">
        <f t="shared" si="19"/>
        <v>0.97647868507472069</v>
      </c>
      <c r="T15" s="19">
        <f t="shared" si="19"/>
        <v>0.97647868507472069</v>
      </c>
      <c r="W15" s="16">
        <v>5.1435981885549617E-3</v>
      </c>
      <c r="X15" s="24" t="s">
        <v>31</v>
      </c>
      <c r="Y15" s="25">
        <v>3.3E-3</v>
      </c>
      <c r="Z15" s="25">
        <f t="shared" si="18"/>
        <v>3.3E-3</v>
      </c>
      <c r="AA15" s="62"/>
      <c r="AB15">
        <v>2000</v>
      </c>
      <c r="AC15" s="54">
        <v>82349.027000000002</v>
      </c>
      <c r="AD15" s="36"/>
      <c r="AE15" s="18"/>
      <c r="AG15" s="36">
        <v>2015</v>
      </c>
      <c r="AH15" s="53">
        <v>2990.49</v>
      </c>
    </row>
    <row r="16" spans="2:82" ht="23.5" thickBot="1">
      <c r="B16" s="16">
        <v>2023</v>
      </c>
      <c r="C16" s="19">
        <f>(C18-C13)/5*3+C13</f>
        <v>1.0009662655412546</v>
      </c>
      <c r="D16" s="19">
        <f>(D18-D13)/5*3+D13</f>
        <v>1.2155547790530588</v>
      </c>
      <c r="E16" s="19">
        <f t="shared" si="12"/>
        <v>1.0009662655412546</v>
      </c>
      <c r="F16" s="19">
        <f t="shared" si="19"/>
        <v>0.96863824676629429</v>
      </c>
      <c r="G16" s="19">
        <f>(G$43-G$12)/($B$43-$B$12)*($B16-$B$12)+G$12</f>
        <v>1.1084274076917666</v>
      </c>
      <c r="H16" s="19">
        <f t="shared" si="20"/>
        <v>0.96863824676629429</v>
      </c>
      <c r="I16" s="19">
        <f t="shared" si="19"/>
        <v>0.96863824676629429</v>
      </c>
      <c r="J16" s="19">
        <f t="shared" si="19"/>
        <v>0.96863824676629429</v>
      </c>
      <c r="K16" s="19">
        <f t="shared" si="19"/>
        <v>0.96863824676629429</v>
      </c>
      <c r="L16" s="19">
        <f t="shared" si="19"/>
        <v>0.96863824676629429</v>
      </c>
      <c r="M16" s="19">
        <f t="shared" si="19"/>
        <v>0.96863824676629429</v>
      </c>
      <c r="N16" s="19">
        <f t="shared" si="19"/>
        <v>0.96863824676629429</v>
      </c>
      <c r="O16" s="19">
        <f t="shared" si="19"/>
        <v>0.96863824676629429</v>
      </c>
      <c r="P16" s="19">
        <f t="shared" si="19"/>
        <v>0.96863824676629429</v>
      </c>
      <c r="Q16" s="19">
        <f t="shared" si="19"/>
        <v>0.96863824676629429</v>
      </c>
      <c r="R16" s="19">
        <f t="shared" si="19"/>
        <v>0.96863824676629429</v>
      </c>
      <c r="S16" s="19">
        <f t="shared" si="19"/>
        <v>0.96863824676629429</v>
      </c>
      <c r="T16" s="19">
        <f t="shared" si="19"/>
        <v>0.96863824676629429</v>
      </c>
      <c r="W16" s="16">
        <v>5.7982379580074107E-2</v>
      </c>
      <c r="X16" s="24" t="s">
        <v>32</v>
      </c>
      <c r="Y16" s="25">
        <v>3.7199999999999997E-2</v>
      </c>
      <c r="Z16" s="25">
        <f t="shared" si="18"/>
        <v>3.7199999999999997E-2</v>
      </c>
      <c r="AA16" s="62"/>
      <c r="AB16">
        <v>2005</v>
      </c>
      <c r="AC16" s="54">
        <v>82540.739000000001</v>
      </c>
      <c r="AG16" s="36">
        <v>2020</v>
      </c>
      <c r="AH16" s="53">
        <v>3195.69</v>
      </c>
    </row>
    <row r="17" spans="2:38" ht="15" thickBot="1">
      <c r="B17" s="16">
        <v>2024</v>
      </c>
      <c r="C17" s="19">
        <f>(C18-C13)/5*4+C13</f>
        <v>1.0012883540550059</v>
      </c>
      <c r="D17" s="19">
        <f>(D18-D13)/5*4+D13</f>
        <v>1.2301634309612077</v>
      </c>
      <c r="E17" s="19">
        <f t="shared" si="12"/>
        <v>1.0012883540550059</v>
      </c>
      <c r="F17" s="19">
        <f t="shared" ref="F17:F26" si="21">(F$43-F$12)/($B$43-$B$12)*($B17-$B$12)+F$12</f>
        <v>0.96079780845786789</v>
      </c>
      <c r="G17" s="19">
        <f>(G$43-G$12)/($B$43-$B$12)*($B17-$B$12)+G$12</f>
        <v>1.1355342596147082</v>
      </c>
      <c r="H17" s="19">
        <f t="shared" si="20"/>
        <v>0.96079780845786789</v>
      </c>
      <c r="I17" s="19">
        <f t="shared" si="19"/>
        <v>0.96079780845786789</v>
      </c>
      <c r="J17" s="19">
        <f t="shared" si="19"/>
        <v>0.96079780845786789</v>
      </c>
      <c r="K17" s="19">
        <f t="shared" si="19"/>
        <v>0.96079780845786789</v>
      </c>
      <c r="L17" s="19">
        <f t="shared" si="19"/>
        <v>0.96079780845786789</v>
      </c>
      <c r="M17" s="19">
        <f t="shared" si="19"/>
        <v>0.96079780845786789</v>
      </c>
      <c r="N17" s="19">
        <f t="shared" si="19"/>
        <v>0.96079780845786789</v>
      </c>
      <c r="O17" s="19">
        <f t="shared" si="19"/>
        <v>0.96079780845786789</v>
      </c>
      <c r="P17" s="19">
        <f t="shared" si="19"/>
        <v>0.96079780845786789</v>
      </c>
      <c r="Q17" s="19">
        <f t="shared" si="19"/>
        <v>0.96079780845786789</v>
      </c>
      <c r="R17" s="19">
        <f t="shared" si="19"/>
        <v>0.96079780845786789</v>
      </c>
      <c r="S17" s="19">
        <f t="shared" si="19"/>
        <v>0.96079780845786789</v>
      </c>
      <c r="T17" s="19">
        <f t="shared" si="19"/>
        <v>0.96079780845786789</v>
      </c>
      <c r="W17" s="16">
        <v>5.1435981885549617E-3</v>
      </c>
      <c r="X17" s="24" t="s">
        <v>33</v>
      </c>
      <c r="Y17" s="25">
        <v>3.3E-3</v>
      </c>
      <c r="Z17" s="25">
        <f t="shared" si="18"/>
        <v>3.3E-3</v>
      </c>
      <c r="AA17" s="62"/>
      <c r="AB17">
        <v>2010</v>
      </c>
      <c r="AC17" s="55" cm="1">
        <f t="array" ref="AC17:AC35">TRANSPOSE(data_Pop!F2:X2)*1000</f>
        <v>82302.463161787222</v>
      </c>
      <c r="AG17" s="36">
        <v>2025</v>
      </c>
      <c r="AH17" s="53">
        <v>3394.9029999999998</v>
      </c>
    </row>
    <row r="18" spans="2:38" ht="15" thickBot="1">
      <c r="B18" s="16">
        <v>2025</v>
      </c>
      <c r="C18" s="19">
        <f>$AC$20/$AC$19</f>
        <v>1.0016104425687575</v>
      </c>
      <c r="D18" s="19">
        <f>AH17/$AH$14</f>
        <v>1.2447720828693567</v>
      </c>
      <c r="E18" s="19">
        <f t="shared" si="12"/>
        <v>1.0016104425687575</v>
      </c>
      <c r="F18" s="19">
        <f t="shared" si="21"/>
        <v>0.95295737014944149</v>
      </c>
      <c r="G18" s="19">
        <f>(G$43-G$12)/($B$43-$B$12)*($B18-$B$12)+G$12</f>
        <v>1.1626411115376498</v>
      </c>
      <c r="H18" s="19">
        <f t="shared" si="20"/>
        <v>0.95295737014944149</v>
      </c>
      <c r="I18" s="19">
        <f t="shared" si="19"/>
        <v>0.95295737014944149</v>
      </c>
      <c r="J18" s="19">
        <f t="shared" si="19"/>
        <v>0.95295737014944149</v>
      </c>
      <c r="K18" s="19">
        <f t="shared" si="19"/>
        <v>0.95295737014944149</v>
      </c>
      <c r="L18" s="19">
        <f t="shared" si="19"/>
        <v>0.95295737014944149</v>
      </c>
      <c r="M18" s="19">
        <f t="shared" si="19"/>
        <v>0.95295737014944149</v>
      </c>
      <c r="N18" s="19">
        <f t="shared" si="19"/>
        <v>0.95295737014944149</v>
      </c>
      <c r="O18" s="19">
        <f t="shared" si="19"/>
        <v>0.95295737014944149</v>
      </c>
      <c r="P18" s="19">
        <f t="shared" si="19"/>
        <v>0.95295737014944149</v>
      </c>
      <c r="Q18" s="19">
        <f t="shared" si="19"/>
        <v>0.95295737014944149</v>
      </c>
      <c r="R18" s="19">
        <f t="shared" si="19"/>
        <v>0.95295737014944149</v>
      </c>
      <c r="S18" s="19">
        <f t="shared" si="19"/>
        <v>0.95295737014944149</v>
      </c>
      <c r="T18" s="19">
        <f t="shared" si="19"/>
        <v>0.95295737014944149</v>
      </c>
      <c r="W18" s="16">
        <v>4.3486784685055589E-2</v>
      </c>
      <c r="X18" s="24" t="s">
        <v>34</v>
      </c>
      <c r="Y18" s="25">
        <v>2.7900000000000001E-2</v>
      </c>
      <c r="Z18" s="25">
        <f t="shared" si="18"/>
        <v>2.7900000000000001E-2</v>
      </c>
      <c r="AA18" s="62"/>
      <c r="AB18">
        <v>2015</v>
      </c>
      <c r="AC18" s="55">
        <v>82278.057647601338</v>
      </c>
      <c r="AD18" s="50"/>
      <c r="AE18" s="50"/>
      <c r="AF18" s="50"/>
      <c r="AG18" s="36">
        <v>2030</v>
      </c>
      <c r="AH18" s="58">
        <v>3608.1950000000002</v>
      </c>
      <c r="AI18" s="50"/>
      <c r="AJ18" s="50"/>
      <c r="AK18" s="50"/>
      <c r="AL18" s="50"/>
    </row>
    <row r="19" spans="2:38" ht="15" thickBot="1">
      <c r="B19" s="16">
        <v>2026</v>
      </c>
      <c r="C19" s="19">
        <f>(C23-C18)/5*1+C18</f>
        <v>1.0017767286894772</v>
      </c>
      <c r="D19" s="19">
        <f>(D23-D18)/5*1+D18</f>
        <v>1.2604131734748538</v>
      </c>
      <c r="E19" s="19">
        <f t="shared" si="12"/>
        <v>1.0017767286894772</v>
      </c>
      <c r="F19" s="19">
        <f t="shared" si="21"/>
        <v>0.94511693184101508</v>
      </c>
      <c r="G19" s="19">
        <f t="shared" si="19"/>
        <v>1.1897479634605914</v>
      </c>
      <c r="H19" s="19">
        <f t="shared" si="20"/>
        <v>0.94511693184101508</v>
      </c>
      <c r="I19" s="19">
        <f t="shared" si="19"/>
        <v>0.94511693184101508</v>
      </c>
      <c r="J19" s="19">
        <f t="shared" si="19"/>
        <v>0.94511693184101508</v>
      </c>
      <c r="K19" s="19">
        <f t="shared" si="19"/>
        <v>0.94511693184101508</v>
      </c>
      <c r="L19" s="19">
        <f t="shared" si="19"/>
        <v>0.94511693184101508</v>
      </c>
      <c r="M19" s="19">
        <f t="shared" si="19"/>
        <v>0.94511693184101508</v>
      </c>
      <c r="N19" s="19">
        <f t="shared" si="19"/>
        <v>0.94511693184101508</v>
      </c>
      <c r="O19" s="19">
        <f t="shared" si="19"/>
        <v>0.94511693184101508</v>
      </c>
      <c r="P19" s="19">
        <f t="shared" si="19"/>
        <v>0.94511693184101508</v>
      </c>
      <c r="Q19" s="19">
        <f t="shared" si="19"/>
        <v>0.94511693184101508</v>
      </c>
      <c r="R19" s="19">
        <f t="shared" si="19"/>
        <v>0.94511693184101508</v>
      </c>
      <c r="S19" s="19">
        <f t="shared" si="19"/>
        <v>0.94511693184101508</v>
      </c>
      <c r="T19" s="19">
        <f t="shared" si="19"/>
        <v>0.94511693184101508</v>
      </c>
      <c r="W19" s="16">
        <v>0.18984553314121042</v>
      </c>
      <c r="X19" s="24" t="s">
        <v>35</v>
      </c>
      <c r="Y19" s="25">
        <v>0.12180000000000001</v>
      </c>
      <c r="Z19" s="25">
        <f t="shared" si="18"/>
        <v>0.12180000000000001</v>
      </c>
      <c r="AA19" s="62"/>
      <c r="AB19">
        <v>2020</v>
      </c>
      <c r="AC19" s="55">
        <v>82377.007145576441</v>
      </c>
      <c r="AG19" s="36">
        <v>2035</v>
      </c>
      <c r="AH19" s="53">
        <v>3869.5740000000001</v>
      </c>
    </row>
    <row r="20" spans="2:38" ht="23.5" thickBot="1">
      <c r="B20" s="16">
        <v>2027</v>
      </c>
      <c r="C20" s="19">
        <f>(C23-C18)/5*2+C18</f>
        <v>1.0019430148101967</v>
      </c>
      <c r="D20" s="19">
        <f>(D23-D18)/5*2+D18</f>
        <v>1.2760542640803509</v>
      </c>
      <c r="E20" s="19">
        <f t="shared" si="12"/>
        <v>1.0019430148101967</v>
      </c>
      <c r="F20" s="19">
        <f t="shared" si="21"/>
        <v>0.93727649353258857</v>
      </c>
      <c r="G20" s="19">
        <f t="shared" si="19"/>
        <v>1.2168548153835332</v>
      </c>
      <c r="H20" s="19">
        <f t="shared" si="20"/>
        <v>0.93727649353258857</v>
      </c>
      <c r="I20" s="19">
        <f t="shared" si="19"/>
        <v>0.93727649353258857</v>
      </c>
      <c r="J20" s="19">
        <f t="shared" si="19"/>
        <v>0.93727649353258857</v>
      </c>
      <c r="K20" s="19">
        <f t="shared" si="19"/>
        <v>0.93727649353258857</v>
      </c>
      <c r="L20" s="19">
        <f t="shared" si="19"/>
        <v>0.93727649353258857</v>
      </c>
      <c r="M20" s="19">
        <f t="shared" si="19"/>
        <v>0.93727649353258857</v>
      </c>
      <c r="N20" s="19">
        <f t="shared" si="19"/>
        <v>0.93727649353258857</v>
      </c>
      <c r="O20" s="19">
        <f t="shared" si="19"/>
        <v>0.93727649353258857</v>
      </c>
      <c r="P20" s="19">
        <f t="shared" si="19"/>
        <v>0.93727649353258857</v>
      </c>
      <c r="Q20" s="19">
        <f t="shared" si="19"/>
        <v>0.93727649353258857</v>
      </c>
      <c r="R20" s="19">
        <f t="shared" si="19"/>
        <v>0.93727649353258857</v>
      </c>
      <c r="S20" s="19">
        <f t="shared" si="19"/>
        <v>0.93727649353258857</v>
      </c>
      <c r="T20" s="19">
        <f t="shared" si="19"/>
        <v>0.93727649353258857</v>
      </c>
      <c r="X20" s="24" t="s">
        <v>36</v>
      </c>
      <c r="Y20" s="25">
        <v>0.75700000000000001</v>
      </c>
      <c r="Z20" s="25">
        <f t="shared" si="18"/>
        <v>0.75700000000000001</v>
      </c>
      <c r="AB20">
        <v>2025</v>
      </c>
      <c r="AC20" s="55">
        <v>82509.670584570529</v>
      </c>
      <c r="AG20" s="36">
        <v>2040</v>
      </c>
      <c r="AH20" s="53">
        <v>4183.7299999999996</v>
      </c>
    </row>
    <row r="21" spans="2:38" ht="15" thickBot="1">
      <c r="B21" s="16">
        <v>2028</v>
      </c>
      <c r="C21" s="19">
        <f>(C23-C18)/5*3+C18</f>
        <v>1.0021093009309163</v>
      </c>
      <c r="D21" s="19">
        <f>(D23-D18)/5*3+D18</f>
        <v>1.2916953546858483</v>
      </c>
      <c r="E21" s="19">
        <f t="shared" si="12"/>
        <v>1.0021093009309163</v>
      </c>
      <c r="F21" s="19">
        <f t="shared" si="21"/>
        <v>0.92943605522416217</v>
      </c>
      <c r="G21" s="19">
        <f t="shared" si="19"/>
        <v>1.2439616673064748</v>
      </c>
      <c r="H21" s="19">
        <f t="shared" si="20"/>
        <v>0.92943605522416217</v>
      </c>
      <c r="I21" s="19">
        <f t="shared" si="19"/>
        <v>0.92943605522416217</v>
      </c>
      <c r="J21" s="19">
        <f t="shared" si="19"/>
        <v>0.92943605522416217</v>
      </c>
      <c r="K21" s="19">
        <f t="shared" si="19"/>
        <v>0.92943605522416217</v>
      </c>
      <c r="L21" s="19">
        <f t="shared" si="19"/>
        <v>0.92943605522416217</v>
      </c>
      <c r="M21" s="19">
        <f t="shared" si="19"/>
        <v>0.92943605522416217</v>
      </c>
      <c r="N21" s="19">
        <f t="shared" si="19"/>
        <v>0.92943605522416217</v>
      </c>
      <c r="O21" s="19">
        <f t="shared" si="19"/>
        <v>0.92943605522416217</v>
      </c>
      <c r="P21" s="19">
        <f t="shared" si="19"/>
        <v>0.92943605522416217</v>
      </c>
      <c r="Q21" s="19">
        <f t="shared" si="19"/>
        <v>0.92943605522416217</v>
      </c>
      <c r="R21" s="19">
        <f t="shared" si="19"/>
        <v>0.92943605522416217</v>
      </c>
      <c r="S21" s="19">
        <f t="shared" si="19"/>
        <v>0.92943605522416217</v>
      </c>
      <c r="T21" s="19">
        <f t="shared" si="19"/>
        <v>0.92943605522416217</v>
      </c>
      <c r="X21" s="27" t="s">
        <v>20</v>
      </c>
      <c r="Y21" s="28">
        <v>1</v>
      </c>
      <c r="Z21" s="28">
        <f>SUM(Z12:Z20)</f>
        <v>0.99990000000000001</v>
      </c>
      <c r="AB21">
        <v>2030</v>
      </c>
      <c r="AC21" s="55">
        <v>82578.161349344155</v>
      </c>
      <c r="AG21" s="36">
        <v>2045</v>
      </c>
      <c r="AH21" s="53">
        <v>4492.942</v>
      </c>
    </row>
    <row r="22" spans="2:38" ht="15" thickTop="1">
      <c r="B22" s="16">
        <v>2029</v>
      </c>
      <c r="C22" s="19">
        <f>(C23-C18)/5*4+C18</f>
        <v>1.0022755870516358</v>
      </c>
      <c r="D22" s="19">
        <f>(D23-D18)/5*4+D18</f>
        <v>1.3073364452913454</v>
      </c>
      <c r="E22" s="19">
        <f t="shared" si="12"/>
        <v>1.0022755870516358</v>
      </c>
      <c r="F22" s="19">
        <f t="shared" si="21"/>
        <v>0.92159561691573577</v>
      </c>
      <c r="G22" s="19">
        <f t="shared" si="19"/>
        <v>1.2710685192294164</v>
      </c>
      <c r="H22" s="19">
        <f t="shared" si="20"/>
        <v>0.92159561691573577</v>
      </c>
      <c r="I22" s="19">
        <f t="shared" si="19"/>
        <v>0.92159561691573577</v>
      </c>
      <c r="J22" s="19">
        <f t="shared" si="19"/>
        <v>0.92159561691573577</v>
      </c>
      <c r="K22" s="19">
        <f t="shared" si="19"/>
        <v>0.92159561691573577</v>
      </c>
      <c r="L22" s="19">
        <f t="shared" si="19"/>
        <v>0.92159561691573577</v>
      </c>
      <c r="M22" s="19">
        <f t="shared" si="19"/>
        <v>0.92159561691573577</v>
      </c>
      <c r="N22" s="19">
        <f t="shared" si="19"/>
        <v>0.92159561691573577</v>
      </c>
      <c r="O22" s="19">
        <f t="shared" si="19"/>
        <v>0.92159561691573577</v>
      </c>
      <c r="P22" s="19">
        <f t="shared" si="19"/>
        <v>0.92159561691573577</v>
      </c>
      <c r="Q22" s="19">
        <f t="shared" si="19"/>
        <v>0.92159561691573577</v>
      </c>
      <c r="R22" s="19">
        <f t="shared" si="19"/>
        <v>0.92159561691573577</v>
      </c>
      <c r="S22" s="19">
        <f t="shared" si="19"/>
        <v>0.92159561691573577</v>
      </c>
      <c r="T22" s="19">
        <f t="shared" si="19"/>
        <v>0.92159561691573577</v>
      </c>
      <c r="Z22" s="62"/>
      <c r="AB22">
        <v>2035</v>
      </c>
      <c r="AC22" s="55">
        <v>82576.713250698158</v>
      </c>
      <c r="AG22" s="36">
        <v>2050</v>
      </c>
      <c r="AH22" s="53">
        <v>4775.8019999999997</v>
      </c>
    </row>
    <row r="23" spans="2:38" ht="15" thickBot="1">
      <c r="B23" s="16">
        <v>2030</v>
      </c>
      <c r="C23" s="19">
        <f>$AC$21/$AC$19</f>
        <v>1.0024418731723554</v>
      </c>
      <c r="D23" s="19">
        <f>AH18/$AH$14</f>
        <v>1.3229775358968425</v>
      </c>
      <c r="E23" s="19">
        <f t="shared" si="12"/>
        <v>1.0024418731723554</v>
      </c>
      <c r="F23" s="19">
        <f t="shared" si="21"/>
        <v>0.91375517860730937</v>
      </c>
      <c r="G23" s="19">
        <f t="shared" si="19"/>
        <v>1.2981753711523583</v>
      </c>
      <c r="H23" s="19">
        <f t="shared" si="20"/>
        <v>0.91375517860730937</v>
      </c>
      <c r="I23" s="19">
        <f t="shared" si="19"/>
        <v>0.91375517860730937</v>
      </c>
      <c r="J23" s="19">
        <f t="shared" si="19"/>
        <v>0.91375517860730937</v>
      </c>
      <c r="K23" s="19">
        <f t="shared" si="19"/>
        <v>0.91375517860730937</v>
      </c>
      <c r="L23" s="19">
        <f t="shared" si="19"/>
        <v>0.91375517860730937</v>
      </c>
      <c r="M23" s="19">
        <f t="shared" si="19"/>
        <v>0.91375517860730937</v>
      </c>
      <c r="N23" s="19">
        <f t="shared" si="19"/>
        <v>0.91375517860730937</v>
      </c>
      <c r="O23" s="19">
        <f t="shared" si="19"/>
        <v>0.91375517860730937</v>
      </c>
      <c r="P23" s="19">
        <f t="shared" si="19"/>
        <v>0.91375517860730937</v>
      </c>
      <c r="Q23" s="19">
        <f t="shared" si="19"/>
        <v>0.91375517860730937</v>
      </c>
      <c r="R23" s="19">
        <f t="shared" si="19"/>
        <v>0.91375517860730937</v>
      </c>
      <c r="S23" s="19">
        <f t="shared" si="19"/>
        <v>0.91375517860730937</v>
      </c>
      <c r="T23" s="19">
        <f t="shared" si="19"/>
        <v>0.91375517860730937</v>
      </c>
      <c r="AB23">
        <v>2040</v>
      </c>
      <c r="AC23" s="55">
        <v>82543.677741556196</v>
      </c>
      <c r="AG23" s="36">
        <v>2055</v>
      </c>
      <c r="AH23" s="53">
        <v>5044.2700000000004</v>
      </c>
    </row>
    <row r="24" spans="2:38" ht="15" thickBot="1">
      <c r="B24" s="16">
        <v>2031</v>
      </c>
      <c r="C24" s="19">
        <f>(C28-C23)/5*1+C23</f>
        <v>1.0024383573887741</v>
      </c>
      <c r="D24" s="19">
        <f>(D28-D23)/5*1+D23</f>
        <v>1.342144933742867</v>
      </c>
      <c r="E24" s="19">
        <f t="shared" si="12"/>
        <v>1.0024383573887741</v>
      </c>
      <c r="F24" s="19">
        <f t="shared" si="21"/>
        <v>0.90591474029888297</v>
      </c>
      <c r="G24" s="19">
        <f t="shared" si="19"/>
        <v>1.3252822230752996</v>
      </c>
      <c r="H24" s="19">
        <f t="shared" si="20"/>
        <v>0.90591474029888286</v>
      </c>
      <c r="I24" s="19">
        <f t="shared" si="19"/>
        <v>0.90591474029888286</v>
      </c>
      <c r="J24" s="19">
        <f t="shared" si="19"/>
        <v>0.90591474029888286</v>
      </c>
      <c r="K24" s="19">
        <f t="shared" si="19"/>
        <v>0.90591474029888286</v>
      </c>
      <c r="L24" s="19">
        <f t="shared" si="19"/>
        <v>0.90591474029888286</v>
      </c>
      <c r="M24" s="19">
        <f t="shared" si="19"/>
        <v>0.90591474029888286</v>
      </c>
      <c r="N24" s="19">
        <f t="shared" si="19"/>
        <v>0.90591474029888286</v>
      </c>
      <c r="O24" s="19">
        <f t="shared" si="19"/>
        <v>0.90591474029888286</v>
      </c>
      <c r="P24" s="19">
        <f t="shared" si="19"/>
        <v>0.90591474029888286</v>
      </c>
      <c r="Q24" s="19">
        <f t="shared" si="19"/>
        <v>0.90591474029888286</v>
      </c>
      <c r="R24" s="19">
        <f t="shared" si="19"/>
        <v>0.90591474029888286</v>
      </c>
      <c r="S24" s="19">
        <f t="shared" si="19"/>
        <v>0.90591474029888286</v>
      </c>
      <c r="T24" s="19">
        <f>(T$43-T$12)/($B$43-$B$12)*($B24-$B$12)+T$12</f>
        <v>0.90591474029888286</v>
      </c>
      <c r="X24" s="22" t="s">
        <v>37</v>
      </c>
      <c r="Y24" s="23">
        <v>2015</v>
      </c>
      <c r="Z24" s="23">
        <v>2050</v>
      </c>
      <c r="AB24">
        <v>2045</v>
      </c>
      <c r="AC24" s="54">
        <v>82457.917348443618</v>
      </c>
      <c r="AG24" s="36">
        <v>2060</v>
      </c>
      <c r="AH24" s="53">
        <v>5331.66</v>
      </c>
    </row>
    <row r="25" spans="2:38" ht="23.5" thickBot="1">
      <c r="B25" s="16">
        <v>2032</v>
      </c>
      <c r="C25" s="19">
        <f>(C28-C23)/5*2+C23</f>
        <v>1.0024348416051929</v>
      </c>
      <c r="D25" s="19">
        <f>(D28-D23)/5*2+D23</f>
        <v>1.3613123315888915</v>
      </c>
      <c r="E25" s="19">
        <f t="shared" si="12"/>
        <v>1.0024348416051929</v>
      </c>
      <c r="F25" s="19">
        <f t="shared" si="21"/>
        <v>0.89807430199045646</v>
      </c>
      <c r="G25" s="19">
        <f t="shared" si="19"/>
        <v>1.3523890749982415</v>
      </c>
      <c r="H25" s="19">
        <f t="shared" si="20"/>
        <v>0.89807430199045646</v>
      </c>
      <c r="I25" s="19">
        <f t="shared" si="19"/>
        <v>0.89807430199045646</v>
      </c>
      <c r="J25" s="19">
        <f t="shared" si="19"/>
        <v>0.89807430199045646</v>
      </c>
      <c r="K25" s="19">
        <f t="shared" si="19"/>
        <v>0.89807430199045646</v>
      </c>
      <c r="L25" s="19">
        <f t="shared" si="19"/>
        <v>0.89807430199045646</v>
      </c>
      <c r="M25" s="19">
        <f t="shared" si="19"/>
        <v>0.89807430199045646</v>
      </c>
      <c r="N25" s="19">
        <f t="shared" si="19"/>
        <v>0.89807430199045646</v>
      </c>
      <c r="O25" s="19">
        <f t="shared" si="19"/>
        <v>0.89807430199045646</v>
      </c>
      <c r="P25" s="19">
        <f t="shared" si="19"/>
        <v>0.89807430199045646</v>
      </c>
      <c r="Q25" s="19">
        <f t="shared" si="19"/>
        <v>0.89807430199045646</v>
      </c>
      <c r="R25" s="19">
        <f t="shared" si="19"/>
        <v>0.89807430199045646</v>
      </c>
      <c r="S25" s="19">
        <f t="shared" si="19"/>
        <v>0.89807430199045646</v>
      </c>
      <c r="T25" s="19">
        <f t="shared" si="19"/>
        <v>0.89807430199045646</v>
      </c>
      <c r="X25" s="24" t="s">
        <v>38</v>
      </c>
      <c r="Y25" s="25">
        <v>0.99450000000000005</v>
      </c>
      <c r="Z25" s="25">
        <f>Y25</f>
        <v>0.99450000000000005</v>
      </c>
      <c r="AB25">
        <v>2050</v>
      </c>
      <c r="AC25" s="54">
        <v>82254.598931862041</v>
      </c>
      <c r="AG25" s="36">
        <v>2065</v>
      </c>
      <c r="AH25" s="53">
        <v>5617.2070000000003</v>
      </c>
    </row>
    <row r="26" spans="2:38" ht="23.5" thickBot="1">
      <c r="B26" s="16">
        <v>2033</v>
      </c>
      <c r="C26" s="19">
        <f>(C28-C23)/5*3+C23</f>
        <v>1.0024313258216115</v>
      </c>
      <c r="D26" s="19">
        <f>(D28-D23)/5*3+D23</f>
        <v>1.3804797294349158</v>
      </c>
      <c r="E26" s="19">
        <f t="shared" si="12"/>
        <v>1.0024313258216115</v>
      </c>
      <c r="F26" s="19">
        <f t="shared" si="21"/>
        <v>0.89023386368203006</v>
      </c>
      <c r="G26" s="19">
        <f t="shared" si="19"/>
        <v>1.3794959269211831</v>
      </c>
      <c r="H26" s="19">
        <f t="shared" si="20"/>
        <v>0.89023386368203006</v>
      </c>
      <c r="I26" s="19">
        <f t="shared" si="19"/>
        <v>0.89023386368203006</v>
      </c>
      <c r="J26" s="19">
        <f t="shared" si="19"/>
        <v>0.89023386368203006</v>
      </c>
      <c r="K26" s="19">
        <f t="shared" si="19"/>
        <v>0.89023386368203006</v>
      </c>
      <c r="L26" s="19">
        <f t="shared" si="19"/>
        <v>0.89023386368203006</v>
      </c>
      <c r="M26" s="19">
        <f t="shared" si="19"/>
        <v>0.89023386368203006</v>
      </c>
      <c r="N26" s="19">
        <f t="shared" si="19"/>
        <v>0.89023386368203006</v>
      </c>
      <c r="O26" s="19">
        <f t="shared" si="19"/>
        <v>0.89023386368203006</v>
      </c>
      <c r="P26" s="19">
        <f t="shared" ref="H26:T41" si="22">(P$43-P$12)/($B$43-$B$12)*($B26-$B$12)+P$12</f>
        <v>0.89023386368203006</v>
      </c>
      <c r="Q26" s="19">
        <f t="shared" si="22"/>
        <v>0.89023386368203006</v>
      </c>
      <c r="R26" s="19">
        <f t="shared" si="22"/>
        <v>0.89023386368203006</v>
      </c>
      <c r="S26" s="19">
        <f t="shared" si="22"/>
        <v>0.89023386368203006</v>
      </c>
      <c r="T26" s="19">
        <f t="shared" si="22"/>
        <v>0.89023386368203006</v>
      </c>
      <c r="X26" s="24" t="s">
        <v>39</v>
      </c>
      <c r="Y26" s="25">
        <v>5.4999999999999997E-3</v>
      </c>
      <c r="Z26" s="25">
        <f>Y26</f>
        <v>5.4999999999999997E-3</v>
      </c>
      <c r="AB26">
        <v>2055</v>
      </c>
      <c r="AC26" s="54">
        <v>81877.986727069132</v>
      </c>
      <c r="AG26" s="36">
        <v>2070</v>
      </c>
      <c r="AH26" s="53">
        <v>5899.7749999999996</v>
      </c>
    </row>
    <row r="27" spans="2:38" ht="15" thickBot="1">
      <c r="B27" s="16">
        <v>2034</v>
      </c>
      <c r="C27" s="19">
        <f>(C28-C23)/5*4+C23</f>
        <v>1.0024278100380304</v>
      </c>
      <c r="D27" s="19">
        <f>(D28-D23)/5*4+D23</f>
        <v>1.3996471272809403</v>
      </c>
      <c r="E27" s="19">
        <f t="shared" si="12"/>
        <v>1.0024278100380304</v>
      </c>
      <c r="F27" s="19">
        <f t="shared" si="19"/>
        <v>0.88239342537360366</v>
      </c>
      <c r="G27" s="19">
        <f t="shared" si="19"/>
        <v>1.4066027788441247</v>
      </c>
      <c r="H27" s="19">
        <f t="shared" si="22"/>
        <v>0.88239342537360366</v>
      </c>
      <c r="I27" s="19">
        <f t="shared" si="22"/>
        <v>0.88239342537360366</v>
      </c>
      <c r="J27" s="19">
        <f t="shared" si="22"/>
        <v>0.88239342537360366</v>
      </c>
      <c r="K27" s="19">
        <f t="shared" si="22"/>
        <v>0.88239342537360366</v>
      </c>
      <c r="L27" s="19">
        <f t="shared" si="22"/>
        <v>0.88239342537360366</v>
      </c>
      <c r="M27" s="19">
        <f t="shared" si="22"/>
        <v>0.88239342537360366</v>
      </c>
      <c r="N27" s="19">
        <f t="shared" si="22"/>
        <v>0.88239342537360366</v>
      </c>
      <c r="O27" s="19">
        <f t="shared" si="22"/>
        <v>0.88239342537360366</v>
      </c>
      <c r="P27" s="19">
        <f t="shared" si="22"/>
        <v>0.88239342537360366</v>
      </c>
      <c r="Q27" s="19">
        <f t="shared" si="22"/>
        <v>0.88239342537360366</v>
      </c>
      <c r="R27" s="19">
        <f t="shared" si="22"/>
        <v>0.88239342537360366</v>
      </c>
      <c r="S27" s="19">
        <f t="shared" si="22"/>
        <v>0.88239342537360366</v>
      </c>
      <c r="T27" s="19">
        <f t="shared" si="22"/>
        <v>0.88239342537360366</v>
      </c>
      <c r="X27" s="27" t="s">
        <v>20</v>
      </c>
      <c r="Y27" s="28">
        <v>1</v>
      </c>
      <c r="Z27" s="28">
        <v>1</v>
      </c>
      <c r="AB27">
        <v>2060</v>
      </c>
      <c r="AC27" s="54">
        <v>81350.955383860055</v>
      </c>
      <c r="AG27" s="36">
        <v>2075</v>
      </c>
      <c r="AH27" s="53">
        <v>6167.3959999999997</v>
      </c>
    </row>
    <row r="28" spans="2:38" ht="15" thickTop="1">
      <c r="B28" s="16">
        <v>2035</v>
      </c>
      <c r="C28" s="19">
        <f>$AC$22/$AC$19</f>
        <v>1.002424294254449</v>
      </c>
      <c r="D28" s="19">
        <f>AH19/$AH$14</f>
        <v>1.4188145251269648</v>
      </c>
      <c r="E28" s="19">
        <f t="shared" si="12"/>
        <v>1.002424294254449</v>
      </c>
      <c r="F28" s="19">
        <f t="shared" si="19"/>
        <v>0.87455298706517726</v>
      </c>
      <c r="G28" s="19">
        <f t="shared" si="19"/>
        <v>1.4337096307670665</v>
      </c>
      <c r="H28" s="19">
        <f t="shared" si="22"/>
        <v>0.87455298706517715</v>
      </c>
      <c r="I28" s="19">
        <f t="shared" si="22"/>
        <v>0.87455298706517715</v>
      </c>
      <c r="J28" s="19">
        <f t="shared" si="22"/>
        <v>0.87455298706517715</v>
      </c>
      <c r="K28" s="19">
        <f t="shared" si="22"/>
        <v>0.87455298706517715</v>
      </c>
      <c r="L28" s="19">
        <f t="shared" si="22"/>
        <v>0.87455298706517715</v>
      </c>
      <c r="M28" s="19">
        <f t="shared" si="22"/>
        <v>0.87455298706517715</v>
      </c>
      <c r="N28" s="19">
        <f t="shared" si="22"/>
        <v>0.87455298706517715</v>
      </c>
      <c r="O28" s="19">
        <f t="shared" si="22"/>
        <v>0.87455298706517715</v>
      </c>
      <c r="P28" s="19">
        <f t="shared" si="22"/>
        <v>0.87455298706517715</v>
      </c>
      <c r="Q28" s="19">
        <f t="shared" si="22"/>
        <v>0.87455298706517715</v>
      </c>
      <c r="R28" s="19">
        <f t="shared" si="22"/>
        <v>0.87455298706517715</v>
      </c>
      <c r="S28" s="19">
        <f t="shared" si="22"/>
        <v>0.87455298706517715</v>
      </c>
      <c r="T28" s="19">
        <f t="shared" si="22"/>
        <v>0.87455298706517715</v>
      </c>
      <c r="AB28">
        <v>2065</v>
      </c>
      <c r="AC28" s="54">
        <v>80599.937937997573</v>
      </c>
      <c r="AG28" s="36">
        <v>2080</v>
      </c>
      <c r="AH28" s="53">
        <v>6418.6980000000003</v>
      </c>
    </row>
    <row r="29" spans="2:38">
      <c r="B29" s="16">
        <v>2036</v>
      </c>
      <c r="C29" s="19">
        <f>(C33-C28)/5*1+C28</f>
        <v>1.0023440885992869</v>
      </c>
      <c r="D29" s="19">
        <f>(D33-D28)/5*1+D28</f>
        <v>1.4418521564505051</v>
      </c>
      <c r="E29" s="19">
        <f t="shared" si="12"/>
        <v>1.0023440885992869</v>
      </c>
      <c r="F29" s="19">
        <f t="shared" si="19"/>
        <v>0.86671254875675086</v>
      </c>
      <c r="G29" s="19">
        <f t="shared" si="19"/>
        <v>1.4608164826900081</v>
      </c>
      <c r="H29" s="19">
        <f t="shared" si="22"/>
        <v>0.86671254875675074</v>
      </c>
      <c r="I29" s="19">
        <f t="shared" si="22"/>
        <v>0.86671254875675074</v>
      </c>
      <c r="J29" s="19">
        <f t="shared" si="22"/>
        <v>0.86671254875675074</v>
      </c>
      <c r="K29" s="19">
        <f t="shared" si="22"/>
        <v>0.86671254875675074</v>
      </c>
      <c r="L29" s="19">
        <f t="shared" si="22"/>
        <v>0.86671254875675074</v>
      </c>
      <c r="M29" s="19">
        <f t="shared" si="22"/>
        <v>0.86671254875675074</v>
      </c>
      <c r="N29" s="19">
        <f t="shared" si="22"/>
        <v>0.86671254875675074</v>
      </c>
      <c r="O29" s="19">
        <f t="shared" si="22"/>
        <v>0.86671254875675074</v>
      </c>
      <c r="P29" s="19">
        <f t="shared" si="22"/>
        <v>0.86671254875675074</v>
      </c>
      <c r="Q29" s="19">
        <f t="shared" si="22"/>
        <v>0.86671254875675074</v>
      </c>
      <c r="R29" s="19">
        <f t="shared" si="22"/>
        <v>0.86671254875675074</v>
      </c>
      <c r="S29" s="19">
        <f t="shared" si="22"/>
        <v>0.86671254875675074</v>
      </c>
      <c r="T29" s="19">
        <f t="shared" si="22"/>
        <v>0.86671254875675074</v>
      </c>
      <c r="AB29">
        <v>2070</v>
      </c>
      <c r="AC29" s="54">
        <v>79586.297230693657</v>
      </c>
      <c r="AG29" s="36">
        <v>2085</v>
      </c>
      <c r="AH29" s="53">
        <v>6639.4459999999999</v>
      </c>
    </row>
    <row r="30" spans="2:38">
      <c r="B30" s="16">
        <v>2037</v>
      </c>
      <c r="C30" s="19">
        <f>(C33-C28)/5*2+C28</f>
        <v>1.0022638829441251</v>
      </c>
      <c r="D30" s="19">
        <f>(D33-D28)/5*2+D28</f>
        <v>1.4648897877740454</v>
      </c>
      <c r="E30" s="19">
        <f t="shared" si="12"/>
        <v>1.0022638829441251</v>
      </c>
      <c r="F30" s="19">
        <f t="shared" si="19"/>
        <v>0.85887211044832434</v>
      </c>
      <c r="G30" s="19">
        <f t="shared" si="19"/>
        <v>1.4879233346129497</v>
      </c>
      <c r="H30" s="19">
        <f t="shared" si="22"/>
        <v>0.85887211044832434</v>
      </c>
      <c r="I30" s="19">
        <f t="shared" si="22"/>
        <v>0.85887211044832434</v>
      </c>
      <c r="J30" s="19">
        <f t="shared" si="22"/>
        <v>0.85887211044832434</v>
      </c>
      <c r="K30" s="19">
        <f t="shared" si="22"/>
        <v>0.85887211044832434</v>
      </c>
      <c r="L30" s="19">
        <f t="shared" si="22"/>
        <v>0.85887211044832434</v>
      </c>
      <c r="M30" s="19">
        <f t="shared" si="22"/>
        <v>0.85887211044832434</v>
      </c>
      <c r="N30" s="19">
        <f t="shared" si="22"/>
        <v>0.85887211044832434</v>
      </c>
      <c r="O30" s="19">
        <f t="shared" si="22"/>
        <v>0.85887211044832434</v>
      </c>
      <c r="P30" s="19">
        <f t="shared" si="22"/>
        <v>0.85887211044832434</v>
      </c>
      <c r="Q30" s="19">
        <f t="shared" si="22"/>
        <v>0.85887211044832434</v>
      </c>
      <c r="R30" s="19">
        <f t="shared" si="22"/>
        <v>0.85887211044832434</v>
      </c>
      <c r="S30" s="19">
        <f t="shared" si="22"/>
        <v>0.85887211044832434</v>
      </c>
      <c r="T30" s="19">
        <f t="shared" si="22"/>
        <v>0.85887211044832434</v>
      </c>
      <c r="AB30">
        <v>2075</v>
      </c>
      <c r="AC30" s="54">
        <v>78287.215927501165</v>
      </c>
      <c r="AG30" s="36">
        <v>2090</v>
      </c>
      <c r="AH30" s="53">
        <v>6833.4040000000005</v>
      </c>
    </row>
    <row r="31" spans="2:38">
      <c r="B31" s="16">
        <v>2038</v>
      </c>
      <c r="C31" s="19">
        <f>(C33-C28)/5*3+C28</f>
        <v>1.002183677288963</v>
      </c>
      <c r="D31" s="19">
        <f>(D33-D28)/5*3+D28</f>
        <v>1.4879274190975857</v>
      </c>
      <c r="E31" s="19">
        <f t="shared" si="12"/>
        <v>1.002183677288963</v>
      </c>
      <c r="F31" s="19">
        <f t="shared" si="19"/>
        <v>0.85103167213989805</v>
      </c>
      <c r="G31" s="19">
        <f t="shared" si="19"/>
        <v>1.5150301865358913</v>
      </c>
      <c r="H31" s="19">
        <f t="shared" si="22"/>
        <v>0.85103167213989794</v>
      </c>
      <c r="I31" s="19">
        <f t="shared" si="22"/>
        <v>0.85103167213989794</v>
      </c>
      <c r="J31" s="19">
        <f t="shared" si="22"/>
        <v>0.85103167213989794</v>
      </c>
      <c r="K31" s="19">
        <f t="shared" si="22"/>
        <v>0.85103167213989794</v>
      </c>
      <c r="L31" s="19">
        <f t="shared" si="22"/>
        <v>0.85103167213989794</v>
      </c>
      <c r="M31" s="19">
        <f t="shared" si="22"/>
        <v>0.85103167213989794</v>
      </c>
      <c r="N31" s="19">
        <f t="shared" si="22"/>
        <v>0.85103167213989794</v>
      </c>
      <c r="O31" s="19">
        <f t="shared" si="22"/>
        <v>0.85103167213989794</v>
      </c>
      <c r="P31" s="19">
        <f t="shared" si="22"/>
        <v>0.85103167213989794</v>
      </c>
      <c r="Q31" s="19">
        <f t="shared" si="22"/>
        <v>0.85103167213989794</v>
      </c>
      <c r="R31" s="19">
        <f t="shared" si="22"/>
        <v>0.85103167213989794</v>
      </c>
      <c r="S31" s="19">
        <f t="shared" si="22"/>
        <v>0.85103167213989794</v>
      </c>
      <c r="T31" s="19">
        <f t="shared" si="22"/>
        <v>0.85103167213989794</v>
      </c>
      <c r="AB31">
        <v>2080</v>
      </c>
      <c r="AC31" s="54">
        <v>76777.701507311591</v>
      </c>
      <c r="AG31" s="36">
        <v>2095</v>
      </c>
      <c r="AH31" s="53">
        <v>7008.2209999999995</v>
      </c>
    </row>
    <row r="32" spans="2:38">
      <c r="B32" s="16">
        <v>2039</v>
      </c>
      <c r="C32" s="19">
        <f>(C33-C28)/5*4+C28</f>
        <v>1.0021034716338011</v>
      </c>
      <c r="D32" s="19">
        <f>(D33-D28)/5*4+D28</f>
        <v>1.5109650504211261</v>
      </c>
      <c r="E32" s="19">
        <f t="shared" si="12"/>
        <v>1.0021034716338011</v>
      </c>
      <c r="F32" s="19">
        <f t="shared" si="19"/>
        <v>0.84319123383147154</v>
      </c>
      <c r="G32" s="19">
        <f t="shared" si="19"/>
        <v>1.5421370384588329</v>
      </c>
      <c r="H32" s="19">
        <f t="shared" si="22"/>
        <v>0.84319123383147154</v>
      </c>
      <c r="I32" s="19">
        <f t="shared" si="22"/>
        <v>0.84319123383147154</v>
      </c>
      <c r="J32" s="19">
        <f t="shared" si="22"/>
        <v>0.84319123383147154</v>
      </c>
      <c r="K32" s="19">
        <f t="shared" si="22"/>
        <v>0.84319123383147154</v>
      </c>
      <c r="L32" s="19">
        <f t="shared" si="22"/>
        <v>0.84319123383147154</v>
      </c>
      <c r="M32" s="19">
        <f t="shared" si="22"/>
        <v>0.84319123383147154</v>
      </c>
      <c r="N32" s="19">
        <f t="shared" si="22"/>
        <v>0.84319123383147154</v>
      </c>
      <c r="O32" s="19">
        <f t="shared" si="22"/>
        <v>0.84319123383147154</v>
      </c>
      <c r="P32" s="19">
        <f t="shared" si="22"/>
        <v>0.84319123383147154</v>
      </c>
      <c r="Q32" s="19">
        <f t="shared" si="22"/>
        <v>0.84319123383147154</v>
      </c>
      <c r="R32" s="19">
        <f t="shared" si="22"/>
        <v>0.84319123383147154</v>
      </c>
      <c r="S32" s="19">
        <f t="shared" si="22"/>
        <v>0.84319123383147154</v>
      </c>
      <c r="T32" s="19">
        <f t="shared" si="22"/>
        <v>0.84319123383147154</v>
      </c>
      <c r="AB32">
        <v>2085</v>
      </c>
      <c r="AC32" s="54">
        <v>74862.752502825024</v>
      </c>
      <c r="AG32" s="36">
        <v>2100</v>
      </c>
      <c r="AH32" s="53">
        <v>7167.723</v>
      </c>
    </row>
    <row r="33" spans="2:29">
      <c r="B33" s="16">
        <v>2040</v>
      </c>
      <c r="C33" s="19">
        <f>$AC$23/$AC$19</f>
        <v>1.002023265978639</v>
      </c>
      <c r="D33" s="19">
        <f>AH20/$AH$14</f>
        <v>1.5340026817446664</v>
      </c>
      <c r="E33" s="19">
        <f t="shared" si="12"/>
        <v>1.002023265978639</v>
      </c>
      <c r="F33" s="19">
        <f t="shared" si="19"/>
        <v>0.83535079552304514</v>
      </c>
      <c r="G33" s="19">
        <f t="shared" si="19"/>
        <v>1.5692438903817747</v>
      </c>
      <c r="H33" s="19">
        <f t="shared" si="22"/>
        <v>0.83535079552304503</v>
      </c>
      <c r="I33" s="19">
        <f t="shared" si="22"/>
        <v>0.83535079552304503</v>
      </c>
      <c r="J33" s="19">
        <f t="shared" si="22"/>
        <v>0.83535079552304503</v>
      </c>
      <c r="K33" s="19">
        <f t="shared" si="22"/>
        <v>0.83535079552304503</v>
      </c>
      <c r="L33" s="19">
        <f t="shared" si="22"/>
        <v>0.83535079552304503</v>
      </c>
      <c r="M33" s="19">
        <f t="shared" si="22"/>
        <v>0.83535079552304503</v>
      </c>
      <c r="N33" s="19">
        <f t="shared" si="22"/>
        <v>0.83535079552304503</v>
      </c>
      <c r="O33" s="19">
        <f t="shared" si="22"/>
        <v>0.83535079552304503</v>
      </c>
      <c r="P33" s="19">
        <f t="shared" si="22"/>
        <v>0.83535079552304503</v>
      </c>
      <c r="Q33" s="19">
        <f t="shared" si="22"/>
        <v>0.83535079552304503</v>
      </c>
      <c r="R33" s="19">
        <f t="shared" si="22"/>
        <v>0.83535079552304503</v>
      </c>
      <c r="S33" s="19">
        <f t="shared" si="22"/>
        <v>0.83535079552304503</v>
      </c>
      <c r="T33" s="19">
        <f t="shared" si="22"/>
        <v>0.83535079552304503</v>
      </c>
      <c r="AB33">
        <v>2090</v>
      </c>
      <c r="AC33" s="54">
        <v>72572.437644215926</v>
      </c>
    </row>
    <row r="34" spans="2:29">
      <c r="B34" s="16">
        <v>2041</v>
      </c>
      <c r="C34" s="19">
        <f>(C38-C33)/5*1+C33</f>
        <v>1.0018150515846369</v>
      </c>
      <c r="D34" s="19">
        <f>(D38-D33)/5*1+D33</f>
        <v>1.5566777605488737</v>
      </c>
      <c r="E34" s="19">
        <f t="shared" si="12"/>
        <v>1.0018150515846369</v>
      </c>
      <c r="F34" s="19">
        <f t="shared" si="19"/>
        <v>0.82751035721461874</v>
      </c>
      <c r="G34" s="19">
        <f t="shared" si="19"/>
        <v>1.5963507423047163</v>
      </c>
      <c r="H34" s="19">
        <f t="shared" si="22"/>
        <v>0.82751035721461863</v>
      </c>
      <c r="I34" s="19">
        <f t="shared" si="22"/>
        <v>0.82751035721461863</v>
      </c>
      <c r="J34" s="19">
        <f t="shared" si="22"/>
        <v>0.82751035721461863</v>
      </c>
      <c r="K34" s="19">
        <f t="shared" si="22"/>
        <v>0.82751035721461863</v>
      </c>
      <c r="L34" s="19">
        <f t="shared" si="22"/>
        <v>0.82751035721461863</v>
      </c>
      <c r="M34" s="19">
        <f t="shared" si="22"/>
        <v>0.82751035721461863</v>
      </c>
      <c r="N34" s="19">
        <f t="shared" si="22"/>
        <v>0.82751035721461863</v>
      </c>
      <c r="O34" s="19">
        <f t="shared" si="22"/>
        <v>0.82751035721461863</v>
      </c>
      <c r="P34" s="19">
        <f t="shared" si="22"/>
        <v>0.82751035721461863</v>
      </c>
      <c r="Q34" s="19">
        <f t="shared" si="22"/>
        <v>0.82751035721461863</v>
      </c>
      <c r="R34" s="19">
        <f t="shared" si="22"/>
        <v>0.82751035721461863</v>
      </c>
      <c r="S34" s="19">
        <f t="shared" si="22"/>
        <v>0.82751035721461863</v>
      </c>
      <c r="T34" s="19">
        <f t="shared" si="22"/>
        <v>0.82751035721461863</v>
      </c>
      <c r="AB34">
        <v>2095</v>
      </c>
      <c r="AC34" s="54">
        <v>70048.446280399599</v>
      </c>
    </row>
    <row r="35" spans="2:29">
      <c r="B35" s="16">
        <v>2042</v>
      </c>
      <c r="C35" s="19">
        <f>(C38-C33)/5*2+C33</f>
        <v>1.001606837190635</v>
      </c>
      <c r="D35" s="19">
        <f>(D38-D33)/5*2+D33</f>
        <v>1.5793528393530811</v>
      </c>
      <c r="E35" s="19">
        <f t="shared" si="12"/>
        <v>1.001606837190635</v>
      </c>
      <c r="F35" s="19">
        <f t="shared" si="19"/>
        <v>0.81966991890619234</v>
      </c>
      <c r="G35" s="19">
        <f t="shared" si="19"/>
        <v>1.6234575942276579</v>
      </c>
      <c r="H35" s="19">
        <f t="shared" si="22"/>
        <v>0.81966991890619223</v>
      </c>
      <c r="I35" s="19">
        <f t="shared" si="22"/>
        <v>0.81966991890619223</v>
      </c>
      <c r="J35" s="19">
        <f t="shared" si="22"/>
        <v>0.81966991890619223</v>
      </c>
      <c r="K35" s="19">
        <f t="shared" si="22"/>
        <v>0.81966991890619223</v>
      </c>
      <c r="L35" s="19">
        <f t="shared" si="22"/>
        <v>0.81966991890619223</v>
      </c>
      <c r="M35" s="19">
        <f t="shared" si="22"/>
        <v>0.81966991890619223</v>
      </c>
      <c r="N35" s="19">
        <f t="shared" si="22"/>
        <v>0.81966991890619223</v>
      </c>
      <c r="O35" s="19">
        <f t="shared" si="22"/>
        <v>0.81966991890619223</v>
      </c>
      <c r="P35" s="19">
        <f t="shared" si="22"/>
        <v>0.81966991890619223</v>
      </c>
      <c r="Q35" s="19">
        <f t="shared" si="22"/>
        <v>0.81966991890619223</v>
      </c>
      <c r="R35" s="19">
        <f t="shared" si="22"/>
        <v>0.81966991890619223</v>
      </c>
      <c r="S35" s="19">
        <f t="shared" si="22"/>
        <v>0.81966991890619223</v>
      </c>
      <c r="T35" s="19">
        <f t="shared" si="22"/>
        <v>0.81966991890619223</v>
      </c>
      <c r="AB35">
        <v>2100</v>
      </c>
      <c r="AC35" s="54">
        <v>67404.945445959922</v>
      </c>
    </row>
    <row r="36" spans="2:29">
      <c r="B36" s="16">
        <v>2043</v>
      </c>
      <c r="C36" s="19">
        <f>(C38-C33)/5*3+C33</f>
        <v>1.0013986227966329</v>
      </c>
      <c r="D36" s="19">
        <f>(D38-D33)/5*3+D33</f>
        <v>1.6020279181572885</v>
      </c>
      <c r="E36" s="19">
        <f t="shared" si="12"/>
        <v>1.0013986227966329</v>
      </c>
      <c r="F36" s="19">
        <f t="shared" si="19"/>
        <v>0.81182948059776594</v>
      </c>
      <c r="G36" s="19">
        <f t="shared" si="19"/>
        <v>1.6505644461505995</v>
      </c>
      <c r="H36" s="19">
        <f t="shared" si="22"/>
        <v>0.81182948059776583</v>
      </c>
      <c r="I36" s="19">
        <f t="shared" si="22"/>
        <v>0.81182948059776583</v>
      </c>
      <c r="J36" s="19">
        <f t="shared" si="22"/>
        <v>0.81182948059776583</v>
      </c>
      <c r="K36" s="19">
        <f t="shared" si="22"/>
        <v>0.81182948059776583</v>
      </c>
      <c r="L36" s="19">
        <f t="shared" si="22"/>
        <v>0.81182948059776583</v>
      </c>
      <c r="M36" s="19">
        <f t="shared" si="22"/>
        <v>0.81182948059776583</v>
      </c>
      <c r="N36" s="19">
        <f t="shared" si="22"/>
        <v>0.81182948059776583</v>
      </c>
      <c r="O36" s="19">
        <f t="shared" si="22"/>
        <v>0.81182948059776583</v>
      </c>
      <c r="P36" s="19">
        <f t="shared" si="22"/>
        <v>0.81182948059776583</v>
      </c>
      <c r="Q36" s="19">
        <f t="shared" si="22"/>
        <v>0.81182948059776583</v>
      </c>
      <c r="R36" s="19">
        <f t="shared" si="22"/>
        <v>0.81182948059776583</v>
      </c>
      <c r="S36" s="19">
        <f t="shared" si="22"/>
        <v>0.81182948059776583</v>
      </c>
      <c r="T36" s="19">
        <f t="shared" si="22"/>
        <v>0.81182948059776583</v>
      </c>
    </row>
    <row r="37" spans="2:29">
      <c r="B37" s="16">
        <v>2044</v>
      </c>
      <c r="C37" s="19">
        <f>(C38-C33)/5*4+C33</f>
        <v>1.0011904084026311</v>
      </c>
      <c r="D37" s="19">
        <f>(D38-D33)/5*4+D33</f>
        <v>1.6247029969614959</v>
      </c>
      <c r="E37" s="19">
        <f t="shared" si="12"/>
        <v>1.0011904084026311</v>
      </c>
      <c r="F37" s="19">
        <f t="shared" si="19"/>
        <v>0.80398904228933943</v>
      </c>
      <c r="G37" s="19">
        <f t="shared" si="19"/>
        <v>1.6776712980735411</v>
      </c>
      <c r="H37" s="19">
        <f t="shared" si="22"/>
        <v>0.80398904228933943</v>
      </c>
      <c r="I37" s="19">
        <f t="shared" si="22"/>
        <v>0.80398904228933943</v>
      </c>
      <c r="J37" s="19">
        <f t="shared" si="22"/>
        <v>0.80398904228933943</v>
      </c>
      <c r="K37" s="19">
        <f t="shared" si="22"/>
        <v>0.80398904228933943</v>
      </c>
      <c r="L37" s="19">
        <f t="shared" si="22"/>
        <v>0.80398904228933943</v>
      </c>
      <c r="M37" s="19">
        <f t="shared" si="22"/>
        <v>0.80398904228933943</v>
      </c>
      <c r="N37" s="19">
        <f t="shared" si="22"/>
        <v>0.80398904228933943</v>
      </c>
      <c r="O37" s="19">
        <f t="shared" si="22"/>
        <v>0.80398904228933943</v>
      </c>
      <c r="P37" s="19">
        <f t="shared" si="22"/>
        <v>0.80398904228933943</v>
      </c>
      <c r="Q37" s="19">
        <f t="shared" si="22"/>
        <v>0.80398904228933943</v>
      </c>
      <c r="R37" s="19">
        <f t="shared" si="22"/>
        <v>0.80398904228933943</v>
      </c>
      <c r="S37" s="19">
        <f t="shared" si="22"/>
        <v>0.80398904228933943</v>
      </c>
      <c r="T37" s="19">
        <f t="shared" si="22"/>
        <v>0.80398904228933943</v>
      </c>
    </row>
    <row r="38" spans="2:29">
      <c r="B38" s="16">
        <v>2045</v>
      </c>
      <c r="C38" s="19">
        <f>$AC$24/$AC$19</f>
        <v>1.000982194008629</v>
      </c>
      <c r="D38" s="19">
        <f>AH21/$AH$14</f>
        <v>1.6473780757657033</v>
      </c>
      <c r="E38" s="19">
        <f t="shared" si="12"/>
        <v>1.000982194008629</v>
      </c>
      <c r="F38" s="19">
        <f t="shared" si="19"/>
        <v>0.79614860398091303</v>
      </c>
      <c r="G38" s="19">
        <f t="shared" si="19"/>
        <v>1.7047781499964829</v>
      </c>
      <c r="H38" s="19">
        <f t="shared" si="22"/>
        <v>0.79614860398091292</v>
      </c>
      <c r="I38" s="19">
        <f t="shared" si="22"/>
        <v>0.79614860398091292</v>
      </c>
      <c r="J38" s="19">
        <f t="shared" si="22"/>
        <v>0.79614860398091292</v>
      </c>
      <c r="K38" s="19">
        <f t="shared" si="22"/>
        <v>0.79614860398091292</v>
      </c>
      <c r="L38" s="19">
        <f t="shared" si="22"/>
        <v>0.79614860398091292</v>
      </c>
      <c r="M38" s="19">
        <f t="shared" si="22"/>
        <v>0.79614860398091292</v>
      </c>
      <c r="N38" s="19">
        <f t="shared" si="22"/>
        <v>0.79614860398091292</v>
      </c>
      <c r="O38" s="19">
        <f t="shared" si="22"/>
        <v>0.79614860398091292</v>
      </c>
      <c r="P38" s="19">
        <f t="shared" si="22"/>
        <v>0.79614860398091292</v>
      </c>
      <c r="Q38" s="19">
        <f t="shared" si="22"/>
        <v>0.79614860398091292</v>
      </c>
      <c r="R38" s="19">
        <f t="shared" si="22"/>
        <v>0.79614860398091292</v>
      </c>
      <c r="S38" s="19">
        <f t="shared" si="22"/>
        <v>0.79614860398091292</v>
      </c>
      <c r="T38" s="19">
        <f t="shared" si="22"/>
        <v>0.79614860398091292</v>
      </c>
    </row>
    <row r="39" spans="2:29">
      <c r="B39" s="16">
        <v>2046</v>
      </c>
      <c r="C39" s="19">
        <f>(C43-C38)/5*1+C38</f>
        <v>1.000488564964247</v>
      </c>
      <c r="D39" s="19">
        <f>(D43-D38)/5*1+D38</f>
        <v>1.6681207144425918</v>
      </c>
      <c r="E39" s="19">
        <f t="shared" si="12"/>
        <v>1.000488564964247</v>
      </c>
      <c r="F39" s="19">
        <f t="shared" si="19"/>
        <v>0.78830816567248663</v>
      </c>
      <c r="G39" s="19">
        <f t="shared" si="19"/>
        <v>1.7318850019194245</v>
      </c>
      <c r="H39" s="19">
        <f t="shared" si="22"/>
        <v>0.78830816567248652</v>
      </c>
      <c r="I39" s="19">
        <f t="shared" si="22"/>
        <v>0.78830816567248652</v>
      </c>
      <c r="J39" s="19">
        <f t="shared" si="22"/>
        <v>0.78830816567248652</v>
      </c>
      <c r="K39" s="19">
        <f t="shared" si="22"/>
        <v>0.78830816567248652</v>
      </c>
      <c r="L39" s="19">
        <f t="shared" si="22"/>
        <v>0.78830816567248652</v>
      </c>
      <c r="M39" s="19">
        <f t="shared" si="22"/>
        <v>0.78830816567248652</v>
      </c>
      <c r="N39" s="19">
        <f t="shared" si="22"/>
        <v>0.78830816567248652</v>
      </c>
      <c r="O39" s="19">
        <f t="shared" si="22"/>
        <v>0.78830816567248652</v>
      </c>
      <c r="P39" s="19">
        <f t="shared" si="22"/>
        <v>0.78830816567248652</v>
      </c>
      <c r="Q39" s="19">
        <f t="shared" si="22"/>
        <v>0.78830816567248652</v>
      </c>
      <c r="R39" s="19">
        <f t="shared" si="22"/>
        <v>0.78830816567248652</v>
      </c>
      <c r="S39" s="19">
        <f t="shared" si="22"/>
        <v>0.78830816567248652</v>
      </c>
      <c r="T39" s="19">
        <f t="shared" si="22"/>
        <v>0.78830816567248652</v>
      </c>
    </row>
    <row r="40" spans="2:29">
      <c r="B40" s="16">
        <v>2047</v>
      </c>
      <c r="C40" s="19">
        <f>(C43-C38)/5*2+C38</f>
        <v>0.9999949359198651</v>
      </c>
      <c r="D40" s="19">
        <f>(D43-D38)/5*2+D38</f>
        <v>1.6888633531194805</v>
      </c>
      <c r="E40" s="19">
        <f t="shared" si="12"/>
        <v>0.9999949359198651</v>
      </c>
      <c r="F40" s="19">
        <f t="shared" si="19"/>
        <v>0.78046772736406023</v>
      </c>
      <c r="G40" s="19">
        <f t="shared" si="19"/>
        <v>1.7589918538423661</v>
      </c>
      <c r="H40" s="19">
        <f t="shared" si="22"/>
        <v>0.78046772736406012</v>
      </c>
      <c r="I40" s="19">
        <f t="shared" si="22"/>
        <v>0.78046772736406012</v>
      </c>
      <c r="J40" s="19">
        <f t="shared" si="22"/>
        <v>0.78046772736406012</v>
      </c>
      <c r="K40" s="19">
        <f t="shared" si="22"/>
        <v>0.78046772736406012</v>
      </c>
      <c r="L40" s="19">
        <f t="shared" si="22"/>
        <v>0.78046772736406012</v>
      </c>
      <c r="M40" s="19">
        <f t="shared" si="22"/>
        <v>0.78046772736406012</v>
      </c>
      <c r="N40" s="19">
        <f t="shared" si="22"/>
        <v>0.78046772736406012</v>
      </c>
      <c r="O40" s="19">
        <f t="shared" si="22"/>
        <v>0.78046772736406012</v>
      </c>
      <c r="P40" s="19">
        <f t="shared" si="22"/>
        <v>0.78046772736406012</v>
      </c>
      <c r="Q40" s="19">
        <f t="shared" si="22"/>
        <v>0.78046772736406012</v>
      </c>
      <c r="R40" s="19">
        <f t="shared" si="22"/>
        <v>0.78046772736406012</v>
      </c>
      <c r="S40" s="19">
        <f t="shared" si="22"/>
        <v>0.78046772736406012</v>
      </c>
      <c r="T40" s="19">
        <f t="shared" si="22"/>
        <v>0.78046772736406012</v>
      </c>
    </row>
    <row r="41" spans="2:29">
      <c r="B41" s="16">
        <v>2048</v>
      </c>
      <c r="C41" s="19">
        <f>(C43-C38)/5*3+C38</f>
        <v>0.99950130687548322</v>
      </c>
      <c r="D41" s="19">
        <f>(D43-D38)/5*3+D38</f>
        <v>1.7096059917963691</v>
      </c>
      <c r="E41" s="19">
        <f t="shared" si="12"/>
        <v>0.99950130687548322</v>
      </c>
      <c r="F41" s="19">
        <f t="shared" si="19"/>
        <v>0.77262728905563383</v>
      </c>
      <c r="G41" s="19">
        <f t="shared" si="19"/>
        <v>1.7860987057653079</v>
      </c>
      <c r="H41" s="19">
        <f t="shared" si="22"/>
        <v>0.77262728905563371</v>
      </c>
      <c r="I41" s="19">
        <f t="shared" si="22"/>
        <v>0.77262728905563371</v>
      </c>
      <c r="J41" s="19">
        <f t="shared" si="22"/>
        <v>0.77262728905563371</v>
      </c>
      <c r="K41" s="19">
        <f t="shared" si="22"/>
        <v>0.77262728905563371</v>
      </c>
      <c r="L41" s="19">
        <f t="shared" si="22"/>
        <v>0.77262728905563371</v>
      </c>
      <c r="M41" s="19">
        <f t="shared" si="22"/>
        <v>0.77262728905563371</v>
      </c>
      <c r="N41" s="19">
        <f t="shared" si="22"/>
        <v>0.77262728905563371</v>
      </c>
      <c r="O41" s="19">
        <f t="shared" si="22"/>
        <v>0.77262728905563371</v>
      </c>
      <c r="P41" s="19">
        <f t="shared" si="22"/>
        <v>0.77262728905563371</v>
      </c>
      <c r="Q41" s="19">
        <f t="shared" si="22"/>
        <v>0.77262728905563371</v>
      </c>
      <c r="R41" s="19">
        <f t="shared" si="22"/>
        <v>0.77262728905563371</v>
      </c>
      <c r="S41" s="19">
        <f t="shared" si="22"/>
        <v>0.77262728905563371</v>
      </c>
      <c r="T41" s="19">
        <f t="shared" si="22"/>
        <v>0.77262728905563371</v>
      </c>
    </row>
    <row r="42" spans="2:29">
      <c r="B42" s="16">
        <v>2049</v>
      </c>
      <c r="C42" s="19">
        <f>(C43-C38)/5*4+C38</f>
        <v>0.99900767783110123</v>
      </c>
      <c r="D42" s="19">
        <f>(D43-D38)/5*4+D38</f>
        <v>1.7303486304732578</v>
      </c>
      <c r="E42" s="19">
        <f t="shared" si="12"/>
        <v>0.99900767783110123</v>
      </c>
      <c r="F42" s="19">
        <f>(F$43-F$12)/($B$43-$B$12)*($B42-$B$12)+F$12</f>
        <v>0.76478685074720731</v>
      </c>
      <c r="G42" s="19">
        <f>(G$43-G$12)/($B$43-$B$12)*($B42-$B$12)+G$12</f>
        <v>1.8132055576882493</v>
      </c>
      <c r="H42" s="19">
        <f>(H$43-H$12)/($B$43-$B$12)*($B42-$B$12)+H$12</f>
        <v>0.76478685074720731</v>
      </c>
      <c r="I42" s="19">
        <f>(I$43-I$12)/($B$43-$B$12)*($B42-$B$12)+I$12</f>
        <v>0.76478685074720731</v>
      </c>
      <c r="J42" s="19">
        <f t="shared" ref="J42:T42" si="23">(J$43-J$12)/($B$43-$B$12)*($B42-$B$12)+J$12</f>
        <v>0.76478685074720731</v>
      </c>
      <c r="K42" s="19">
        <f t="shared" si="23"/>
        <v>0.76478685074720731</v>
      </c>
      <c r="L42" s="19">
        <f t="shared" si="23"/>
        <v>0.76478685074720731</v>
      </c>
      <c r="M42" s="19">
        <f t="shared" si="23"/>
        <v>0.76478685074720731</v>
      </c>
      <c r="N42" s="19">
        <f t="shared" si="23"/>
        <v>0.76478685074720731</v>
      </c>
      <c r="O42" s="19">
        <f t="shared" si="23"/>
        <v>0.76478685074720731</v>
      </c>
      <c r="P42" s="19">
        <f t="shared" si="23"/>
        <v>0.76478685074720731</v>
      </c>
      <c r="Q42" s="19">
        <f t="shared" si="23"/>
        <v>0.76478685074720731</v>
      </c>
      <c r="R42" s="19">
        <f t="shared" si="23"/>
        <v>0.76478685074720731</v>
      </c>
      <c r="S42" s="19">
        <f t="shared" si="23"/>
        <v>0.76478685074720731</v>
      </c>
      <c r="T42" s="19">
        <f t="shared" si="23"/>
        <v>0.76478685074720731</v>
      </c>
    </row>
    <row r="43" spans="2:29">
      <c r="B43" s="16">
        <v>2050</v>
      </c>
      <c r="C43" s="19">
        <f>$AC$25/$AC$19</f>
        <v>0.99851404878671934</v>
      </c>
      <c r="D43" s="19">
        <f>AH22/$AH$14</f>
        <v>1.7510912691501463</v>
      </c>
      <c r="E43" s="19">
        <f t="shared" si="12"/>
        <v>0.99851404878671934</v>
      </c>
      <c r="F43" s="19">
        <f>$Z$5*D43/($D$12*$Y$5)</f>
        <v>0.75694641243878091</v>
      </c>
      <c r="G43" s="19">
        <f>$Z$6*$D43/($D$12*$Y$6)</f>
        <v>1.8403124096111911</v>
      </c>
      <c r="H43" s="19">
        <f>$Z$7*$D43/($D$12*$Y$7)</f>
        <v>0.7569464124387808</v>
      </c>
      <c r="I43" s="19">
        <f>$Z$12*$H43/($H$12*$Y$12)</f>
        <v>0.7569464124387808</v>
      </c>
      <c r="J43" s="19">
        <f>$Z$13*$H43/($H$12*$Y$13)</f>
        <v>0.7569464124387808</v>
      </c>
      <c r="K43" s="19">
        <f>$Z$25*$J43/($J$12*$Y$25)</f>
        <v>0.7569464124387808</v>
      </c>
      <c r="L43" s="19">
        <f>$Z$26*$J43/($J$12*$Y$26)</f>
        <v>0.7569464124387808</v>
      </c>
      <c r="M43" s="19">
        <f>$Z$14*$H43/($H$12*$Y$14)</f>
        <v>0.7569464124387808</v>
      </c>
      <c r="N43" s="19">
        <f>$Z$15*$H43/($H$12*$Y$15)</f>
        <v>0.7569464124387808</v>
      </c>
      <c r="O43" s="19">
        <f>$Z$16*$H43/($H$12*$Y$16)</f>
        <v>0.7569464124387808</v>
      </c>
      <c r="P43" s="19">
        <f>$Z$17*$H43/($H$12*$Y$17)</f>
        <v>0.7569464124387808</v>
      </c>
      <c r="Q43" s="19">
        <f>$Z$18*$H43/($H$12*$Y$18)</f>
        <v>0.7569464124387808</v>
      </c>
      <c r="R43" s="19">
        <f>$Z$19*$H43/($H$12*$Y$19)</f>
        <v>0.7569464124387808</v>
      </c>
      <c r="S43" s="19">
        <f>$Z$20*$H43/($H$12*$Y$20)</f>
        <v>0.7569464124387808</v>
      </c>
      <c r="T43" s="19">
        <f>SUM($Z$12:$Z$19)*$H43/($H$12*SUM($Y$12:$Y$19))</f>
        <v>0.7569464124387808</v>
      </c>
    </row>
    <row r="44" spans="2:29">
      <c r="B44" s="16">
        <v>2051</v>
      </c>
      <c r="C44" s="19">
        <f>(C48-C43)/5*1+C43</f>
        <v>0.99759968635029972</v>
      </c>
      <c r="D44" s="19">
        <f>(D48-D43)/5*1+D43</f>
        <v>1.7707785162699474</v>
      </c>
      <c r="E44" s="19">
        <f t="shared" si="12"/>
        <v>0.99759968635029972</v>
      </c>
      <c r="F44" s="19">
        <f t="shared" ref="F44:F93" si="24">$Z$5*D44/($D$12*$Y$5)</f>
        <v>0.76545664336772712</v>
      </c>
      <c r="G44" s="19">
        <f t="shared" ref="G44:G93" si="25">$Z$6*$D44/($D$12*$Y$6)</f>
        <v>1.8610027561533422</v>
      </c>
      <c r="H44" s="19">
        <f t="shared" ref="H44:H93" si="26">$Z$7*$D44/($D$12*$Y$7)</f>
        <v>0.76545664336772701</v>
      </c>
      <c r="I44" s="19">
        <f t="shared" ref="I44:I75" si="27">$Z$12*$H44/($H$12*$Y$12)</f>
        <v>0.76545664336772701</v>
      </c>
      <c r="J44" s="19">
        <f t="shared" ref="J44:J93" si="28">$Z$13*$H44/($H$12*$Y$13)</f>
        <v>0.76545664336772701</v>
      </c>
      <c r="K44" s="19">
        <f t="shared" ref="K44:K93" si="29">$Z$25*$J44/($J$12*$Y$25)</f>
        <v>0.76545664336772701</v>
      </c>
      <c r="L44" s="19">
        <f t="shared" ref="L44:L93" si="30">$Z$26*$J44/($J$12*$Y$26)</f>
        <v>0.7654566433677269</v>
      </c>
      <c r="M44" s="19">
        <f t="shared" ref="M44:M93" si="31">$Z$14*$H44/($H$12*$Y$14)</f>
        <v>0.76545664336772701</v>
      </c>
      <c r="N44" s="19">
        <f t="shared" ref="N44:N93" si="32">$Z$15*$H44/($H$12*$Y$15)</f>
        <v>0.76545664336772701</v>
      </c>
      <c r="O44" s="19">
        <f t="shared" ref="O44:O93" si="33">$Z$16*$H44/($H$12*$Y$16)</f>
        <v>0.76545664336772701</v>
      </c>
      <c r="P44" s="19">
        <f t="shared" ref="P44:P93" si="34">$Z$17*$H44/($H$12*$Y$17)</f>
        <v>0.76545664336772701</v>
      </c>
      <c r="Q44" s="19">
        <f t="shared" ref="Q44:Q93" si="35">$Z$18*$H44/($H$12*$Y$18)</f>
        <v>0.76545664336772701</v>
      </c>
      <c r="R44" s="19">
        <f t="shared" ref="R44:R93" si="36">$Z$19*$H44/($H$12*$Y$19)</f>
        <v>0.76545664336772701</v>
      </c>
      <c r="S44" s="19">
        <f t="shared" ref="S44:S93" si="37">$Z$20*$H44/($H$12*$Y$20)</f>
        <v>0.76545664336772701</v>
      </c>
      <c r="T44" s="19">
        <f t="shared" ref="T44:T93" si="38">SUM($Z$12:$Z$19)*$H44/($H$12*SUM($Y$12:$Y$19))</f>
        <v>0.76545664336772712</v>
      </c>
    </row>
    <row r="45" spans="2:29">
      <c r="B45" s="16">
        <v>2052</v>
      </c>
      <c r="C45" s="19">
        <f>(C48-C43)/5*2+C43</f>
        <v>0.99668532391388021</v>
      </c>
      <c r="D45" s="19">
        <f>(D48-D43)/5*2+D43</f>
        <v>1.7904657633897485</v>
      </c>
      <c r="E45" s="19">
        <f t="shared" si="12"/>
        <v>0.99668532391388021</v>
      </c>
      <c r="F45" s="19">
        <f t="shared" si="24"/>
        <v>0.77396687429667321</v>
      </c>
      <c r="G45" s="19">
        <f t="shared" si="25"/>
        <v>1.8816931026954935</v>
      </c>
      <c r="H45" s="19">
        <f t="shared" si="26"/>
        <v>0.7739668742966731</v>
      </c>
      <c r="I45" s="19">
        <f t="shared" si="27"/>
        <v>0.7739668742966731</v>
      </c>
      <c r="J45" s="19">
        <f t="shared" si="28"/>
        <v>0.7739668742966731</v>
      </c>
      <c r="K45" s="19">
        <f t="shared" si="29"/>
        <v>0.7739668742966731</v>
      </c>
      <c r="L45" s="19">
        <f t="shared" si="30"/>
        <v>0.7739668742966731</v>
      </c>
      <c r="M45" s="19">
        <f t="shared" si="31"/>
        <v>0.7739668742966731</v>
      </c>
      <c r="N45" s="19">
        <f t="shared" si="32"/>
        <v>0.7739668742966731</v>
      </c>
      <c r="O45" s="19">
        <f t="shared" si="33"/>
        <v>0.7739668742966731</v>
      </c>
      <c r="P45" s="19">
        <f t="shared" si="34"/>
        <v>0.7739668742966731</v>
      </c>
      <c r="Q45" s="19">
        <f t="shared" si="35"/>
        <v>0.7739668742966731</v>
      </c>
      <c r="R45" s="19">
        <f t="shared" si="36"/>
        <v>0.7739668742966731</v>
      </c>
      <c r="S45" s="19">
        <f t="shared" si="37"/>
        <v>0.7739668742966731</v>
      </c>
      <c r="T45" s="19">
        <f t="shared" si="38"/>
        <v>0.7739668742966731</v>
      </c>
    </row>
    <row r="46" spans="2:29">
      <c r="B46" s="16">
        <v>2053</v>
      </c>
      <c r="C46" s="19">
        <f>(C48-C43)/5*3+C43</f>
        <v>0.99577096147746058</v>
      </c>
      <c r="D46" s="19">
        <f>(D48-D43)/5*3+D43</f>
        <v>1.8101530105095498</v>
      </c>
      <c r="E46" s="19">
        <f t="shared" si="12"/>
        <v>0.99577096147746058</v>
      </c>
      <c r="F46" s="19">
        <f t="shared" si="24"/>
        <v>0.78247710522561953</v>
      </c>
      <c r="G46" s="19">
        <f t="shared" si="25"/>
        <v>1.902383449237645</v>
      </c>
      <c r="H46" s="19">
        <f t="shared" si="26"/>
        <v>0.78247710522561931</v>
      </c>
      <c r="I46" s="19">
        <f t="shared" si="27"/>
        <v>0.78247710522561931</v>
      </c>
      <c r="J46" s="19">
        <f t="shared" si="28"/>
        <v>0.78247710522561931</v>
      </c>
      <c r="K46" s="19">
        <f t="shared" si="29"/>
        <v>0.78247710522561931</v>
      </c>
      <c r="L46" s="19">
        <f t="shared" si="30"/>
        <v>0.78247710522561931</v>
      </c>
      <c r="M46" s="19">
        <f t="shared" si="31"/>
        <v>0.78247710522561931</v>
      </c>
      <c r="N46" s="19">
        <f t="shared" si="32"/>
        <v>0.7824771052256192</v>
      </c>
      <c r="O46" s="19">
        <f t="shared" si="33"/>
        <v>0.78247710522561931</v>
      </c>
      <c r="P46" s="19">
        <f t="shared" si="34"/>
        <v>0.7824771052256192</v>
      </c>
      <c r="Q46" s="19">
        <f t="shared" si="35"/>
        <v>0.78247710522561931</v>
      </c>
      <c r="R46" s="19">
        <f t="shared" si="36"/>
        <v>0.78247710522561931</v>
      </c>
      <c r="S46" s="19">
        <f t="shared" si="37"/>
        <v>0.78247710522561931</v>
      </c>
      <c r="T46" s="19">
        <f t="shared" si="38"/>
        <v>0.78247710522561931</v>
      </c>
    </row>
    <row r="47" spans="2:29">
      <c r="B47" s="16">
        <v>2054</v>
      </c>
      <c r="C47" s="19">
        <f>(C48-C43)/5*4+C43</f>
        <v>0.99485659904104107</v>
      </c>
      <c r="D47" s="19">
        <f>(D48-D43)/5*4+D43</f>
        <v>1.8298402576293509</v>
      </c>
      <c r="E47" s="19">
        <f t="shared" si="12"/>
        <v>0.99485659904104107</v>
      </c>
      <c r="F47" s="19">
        <f t="shared" si="24"/>
        <v>0.79098733615456562</v>
      </c>
      <c r="G47" s="19">
        <f t="shared" si="25"/>
        <v>1.9230737957797963</v>
      </c>
      <c r="H47" s="19">
        <f t="shared" si="26"/>
        <v>0.79098733615456551</v>
      </c>
      <c r="I47" s="19">
        <f t="shared" si="27"/>
        <v>0.79098733615456551</v>
      </c>
      <c r="J47" s="19">
        <f t="shared" si="28"/>
        <v>0.79098733615456551</v>
      </c>
      <c r="K47" s="19">
        <f t="shared" si="29"/>
        <v>0.79098733615456551</v>
      </c>
      <c r="L47" s="19">
        <f t="shared" si="30"/>
        <v>0.79098733615456551</v>
      </c>
      <c r="M47" s="19">
        <f t="shared" si="31"/>
        <v>0.79098733615456551</v>
      </c>
      <c r="N47" s="19">
        <f t="shared" si="32"/>
        <v>0.79098733615456551</v>
      </c>
      <c r="O47" s="19">
        <f t="shared" si="33"/>
        <v>0.79098733615456551</v>
      </c>
      <c r="P47" s="19">
        <f t="shared" si="34"/>
        <v>0.79098733615456551</v>
      </c>
      <c r="Q47" s="19">
        <f t="shared" si="35"/>
        <v>0.79098733615456551</v>
      </c>
      <c r="R47" s="19">
        <f t="shared" si="36"/>
        <v>0.79098733615456551</v>
      </c>
      <c r="S47" s="19">
        <f t="shared" si="37"/>
        <v>0.79098733615456562</v>
      </c>
      <c r="T47" s="19">
        <f t="shared" si="38"/>
        <v>0.79098733615456551</v>
      </c>
    </row>
    <row r="48" spans="2:29">
      <c r="B48" s="16">
        <v>2055</v>
      </c>
      <c r="C48" s="19">
        <f>$AC$26/$AC$19</f>
        <v>0.99394223660462144</v>
      </c>
      <c r="D48" s="19">
        <f>AH23/$AH$14</f>
        <v>1.849527504749152</v>
      </c>
      <c r="E48" s="19">
        <f t="shared" si="12"/>
        <v>0.99394223660462144</v>
      </c>
      <c r="F48" s="19">
        <f t="shared" si="24"/>
        <v>0.79949756708351183</v>
      </c>
      <c r="G48" s="19">
        <f t="shared" si="25"/>
        <v>1.9437641423219478</v>
      </c>
      <c r="H48" s="19">
        <f t="shared" si="26"/>
        <v>0.79949756708351172</v>
      </c>
      <c r="I48" s="19">
        <f t="shared" si="27"/>
        <v>0.79949756708351172</v>
      </c>
      <c r="J48" s="19">
        <f t="shared" si="28"/>
        <v>0.79949756708351172</v>
      </c>
      <c r="K48" s="19">
        <f t="shared" si="29"/>
        <v>0.79949756708351172</v>
      </c>
      <c r="L48" s="19">
        <f t="shared" si="30"/>
        <v>0.79949756708351172</v>
      </c>
      <c r="M48" s="19">
        <f t="shared" si="31"/>
        <v>0.79949756708351183</v>
      </c>
      <c r="N48" s="19">
        <f t="shared" si="32"/>
        <v>0.79949756708351172</v>
      </c>
      <c r="O48" s="19">
        <f t="shared" si="33"/>
        <v>0.79949756708351172</v>
      </c>
      <c r="P48" s="19">
        <f t="shared" si="34"/>
        <v>0.79949756708351172</v>
      </c>
      <c r="Q48" s="19">
        <f t="shared" si="35"/>
        <v>0.79949756708351172</v>
      </c>
      <c r="R48" s="19">
        <f t="shared" si="36"/>
        <v>0.79949756708351172</v>
      </c>
      <c r="S48" s="19">
        <f t="shared" si="37"/>
        <v>0.79949756708351172</v>
      </c>
      <c r="T48" s="19">
        <f t="shared" si="38"/>
        <v>0.79949756708351172</v>
      </c>
    </row>
    <row r="49" spans="2:20">
      <c r="B49" s="16">
        <v>2056</v>
      </c>
      <c r="C49" s="19">
        <f>(C53-C48)/5*1+C48</f>
        <v>0.99266267726768731</v>
      </c>
      <c r="D49" s="19">
        <f>(D53-D48)/5*1+D48</f>
        <v>1.8706023365717888</v>
      </c>
      <c r="E49" s="19">
        <f t="shared" si="12"/>
        <v>0.99266267726768731</v>
      </c>
      <c r="F49" s="19">
        <f t="shared" si="24"/>
        <v>0.80860761098695599</v>
      </c>
      <c r="G49" s="19">
        <f t="shared" si="25"/>
        <v>1.965912773416711</v>
      </c>
      <c r="H49" s="19">
        <f t="shared" si="26"/>
        <v>0.80860761098695577</v>
      </c>
      <c r="I49" s="19">
        <f t="shared" si="27"/>
        <v>0.80860761098695577</v>
      </c>
      <c r="J49" s="19">
        <f t="shared" si="28"/>
        <v>0.80860761098695577</v>
      </c>
      <c r="K49" s="19">
        <f t="shared" si="29"/>
        <v>0.80860761098695577</v>
      </c>
      <c r="L49" s="19">
        <f t="shared" si="30"/>
        <v>0.80860761098695588</v>
      </c>
      <c r="M49" s="19">
        <f t="shared" si="31"/>
        <v>0.80860761098695577</v>
      </c>
      <c r="N49" s="19">
        <f t="shared" si="32"/>
        <v>0.80860761098695577</v>
      </c>
      <c r="O49" s="19">
        <f t="shared" si="33"/>
        <v>0.80860761098695577</v>
      </c>
      <c r="P49" s="19">
        <f t="shared" si="34"/>
        <v>0.80860761098695577</v>
      </c>
      <c r="Q49" s="19">
        <f t="shared" si="35"/>
        <v>0.80860761098695577</v>
      </c>
      <c r="R49" s="19">
        <f t="shared" si="36"/>
        <v>0.80860761098695588</v>
      </c>
      <c r="S49" s="19">
        <f t="shared" si="37"/>
        <v>0.80860761098695577</v>
      </c>
      <c r="T49" s="19">
        <f t="shared" si="38"/>
        <v>0.80860761098695577</v>
      </c>
    </row>
    <row r="50" spans="2:20">
      <c r="B50" s="16">
        <v>2057</v>
      </c>
      <c r="C50" s="19">
        <f>(C53-C48)/5*2+C48</f>
        <v>0.99138311793075307</v>
      </c>
      <c r="D50" s="19">
        <f>(D53-D48)/5*2+D48</f>
        <v>1.8916771683944253</v>
      </c>
      <c r="E50" s="19">
        <f t="shared" si="12"/>
        <v>0.99138311793075307</v>
      </c>
      <c r="F50" s="19">
        <f t="shared" si="24"/>
        <v>0.81771765489040005</v>
      </c>
      <c r="G50" s="19">
        <f t="shared" si="25"/>
        <v>1.988061404511474</v>
      </c>
      <c r="H50" s="19">
        <f t="shared" si="26"/>
        <v>0.81771765489039994</v>
      </c>
      <c r="I50" s="19">
        <f t="shared" si="27"/>
        <v>0.81771765489039994</v>
      </c>
      <c r="J50" s="19">
        <f t="shared" si="28"/>
        <v>0.81771765489039994</v>
      </c>
      <c r="K50" s="19">
        <f t="shared" si="29"/>
        <v>0.81771765489039994</v>
      </c>
      <c r="L50" s="19">
        <f t="shared" si="30"/>
        <v>0.81771765489040005</v>
      </c>
      <c r="M50" s="19">
        <f t="shared" si="31"/>
        <v>0.81771765489039994</v>
      </c>
      <c r="N50" s="19">
        <f t="shared" si="32"/>
        <v>0.81771765489039994</v>
      </c>
      <c r="O50" s="19">
        <f t="shared" si="33"/>
        <v>0.81771765489039994</v>
      </c>
      <c r="P50" s="19">
        <f t="shared" si="34"/>
        <v>0.81771765489039994</v>
      </c>
      <c r="Q50" s="19">
        <f t="shared" si="35"/>
        <v>0.81771765489039994</v>
      </c>
      <c r="R50" s="19">
        <f t="shared" si="36"/>
        <v>0.81771765489039994</v>
      </c>
      <c r="S50" s="19">
        <f t="shared" si="37"/>
        <v>0.81771765489039994</v>
      </c>
      <c r="T50" s="19">
        <f t="shared" si="38"/>
        <v>0.81771765489039994</v>
      </c>
    </row>
    <row r="51" spans="2:20">
      <c r="B51" s="16">
        <v>2058</v>
      </c>
      <c r="C51" s="19">
        <f>(C53-C48)/5*3+C48</f>
        <v>0.99010355859381893</v>
      </c>
      <c r="D51" s="19">
        <f>(D53-D48)/5*3+D48</f>
        <v>1.9127520002170622</v>
      </c>
      <c r="E51" s="19">
        <f t="shared" si="12"/>
        <v>0.99010355859381893</v>
      </c>
      <c r="F51" s="19">
        <f t="shared" si="24"/>
        <v>0.82682769879384421</v>
      </c>
      <c r="G51" s="19">
        <f t="shared" si="25"/>
        <v>2.0102100356062373</v>
      </c>
      <c r="H51" s="19">
        <f t="shared" si="26"/>
        <v>0.8268276987938441</v>
      </c>
      <c r="I51" s="19">
        <f t="shared" si="27"/>
        <v>0.8268276987938441</v>
      </c>
      <c r="J51" s="19">
        <f t="shared" si="28"/>
        <v>0.8268276987938441</v>
      </c>
      <c r="K51" s="19">
        <f t="shared" si="29"/>
        <v>0.8268276987938441</v>
      </c>
      <c r="L51" s="19">
        <f t="shared" si="30"/>
        <v>0.82682769879384421</v>
      </c>
      <c r="M51" s="19">
        <f t="shared" si="31"/>
        <v>0.82682769879384421</v>
      </c>
      <c r="N51" s="19">
        <f t="shared" si="32"/>
        <v>0.8268276987938441</v>
      </c>
      <c r="O51" s="19">
        <f t="shared" si="33"/>
        <v>0.8268276987938441</v>
      </c>
      <c r="P51" s="19">
        <f t="shared" si="34"/>
        <v>0.8268276987938441</v>
      </c>
      <c r="Q51" s="19">
        <f t="shared" si="35"/>
        <v>0.8268276987938441</v>
      </c>
      <c r="R51" s="19">
        <f t="shared" si="36"/>
        <v>0.8268276987938441</v>
      </c>
      <c r="S51" s="19">
        <f t="shared" si="37"/>
        <v>0.82682769879384399</v>
      </c>
      <c r="T51" s="19">
        <f t="shared" si="38"/>
        <v>0.8268276987938441</v>
      </c>
    </row>
    <row r="52" spans="2:20">
      <c r="B52" s="16">
        <v>2059</v>
      </c>
      <c r="C52" s="19">
        <f>(C53-C48)/5*4+C48</f>
        <v>0.98882399925688469</v>
      </c>
      <c r="D52" s="19">
        <f>(D53-D48)/5*4+D48</f>
        <v>1.9338268320396987</v>
      </c>
      <c r="E52" s="19">
        <f t="shared" si="12"/>
        <v>0.98882399925688469</v>
      </c>
      <c r="F52" s="19">
        <f t="shared" si="24"/>
        <v>0.83593774269728827</v>
      </c>
      <c r="G52" s="19">
        <f t="shared" si="25"/>
        <v>2.0323586667010005</v>
      </c>
      <c r="H52" s="19">
        <f t="shared" si="26"/>
        <v>0.83593774269728804</v>
      </c>
      <c r="I52" s="19">
        <f t="shared" si="27"/>
        <v>0.83593774269728804</v>
      </c>
      <c r="J52" s="19">
        <f t="shared" si="28"/>
        <v>0.83593774269728804</v>
      </c>
      <c r="K52" s="19">
        <f t="shared" si="29"/>
        <v>0.83593774269728804</v>
      </c>
      <c r="L52" s="19">
        <f t="shared" si="30"/>
        <v>0.83593774269728804</v>
      </c>
      <c r="M52" s="19">
        <f t="shared" si="31"/>
        <v>0.83593774269728804</v>
      </c>
      <c r="N52" s="19">
        <f t="shared" si="32"/>
        <v>0.83593774269728804</v>
      </c>
      <c r="O52" s="19">
        <f t="shared" si="33"/>
        <v>0.83593774269728804</v>
      </c>
      <c r="P52" s="19">
        <f t="shared" si="34"/>
        <v>0.83593774269728804</v>
      </c>
      <c r="Q52" s="19">
        <f t="shared" si="35"/>
        <v>0.83593774269728816</v>
      </c>
      <c r="R52" s="19">
        <f t="shared" si="36"/>
        <v>0.83593774269728804</v>
      </c>
      <c r="S52" s="19">
        <f t="shared" si="37"/>
        <v>0.83593774269728804</v>
      </c>
      <c r="T52" s="19">
        <f t="shared" si="38"/>
        <v>0.83593774269728804</v>
      </c>
    </row>
    <row r="53" spans="2:20">
      <c r="B53" s="16">
        <v>2060</v>
      </c>
      <c r="C53" s="19">
        <f>$AC$27/$AC$19</f>
        <v>0.98754443991995056</v>
      </c>
      <c r="D53" s="19">
        <f>AH24/$AH$14</f>
        <v>1.9549016638623355</v>
      </c>
      <c r="E53" s="19">
        <f t="shared" si="12"/>
        <v>0.98754443991995056</v>
      </c>
      <c r="F53" s="19">
        <f t="shared" si="24"/>
        <v>0.84504778660073232</v>
      </c>
      <c r="G53" s="19">
        <f t="shared" si="25"/>
        <v>2.0545072977957632</v>
      </c>
      <c r="H53" s="19">
        <f t="shared" si="26"/>
        <v>0.84504778660073232</v>
      </c>
      <c r="I53" s="19">
        <f t="shared" si="27"/>
        <v>0.84504778660073243</v>
      </c>
      <c r="J53" s="19">
        <f t="shared" si="28"/>
        <v>0.84504778660073243</v>
      </c>
      <c r="K53" s="19">
        <f t="shared" si="29"/>
        <v>0.84504778660073243</v>
      </c>
      <c r="L53" s="19">
        <f t="shared" si="30"/>
        <v>0.84504778660073243</v>
      </c>
      <c r="M53" s="19">
        <f t="shared" si="31"/>
        <v>0.84504778660073232</v>
      </c>
      <c r="N53" s="19">
        <f t="shared" si="32"/>
        <v>0.84504778660073221</v>
      </c>
      <c r="O53" s="19">
        <f t="shared" si="33"/>
        <v>0.84504778660073232</v>
      </c>
      <c r="P53" s="19">
        <f t="shared" si="34"/>
        <v>0.84504778660073221</v>
      </c>
      <c r="Q53" s="19">
        <f t="shared" si="35"/>
        <v>0.84504778660073232</v>
      </c>
      <c r="R53" s="19">
        <f t="shared" si="36"/>
        <v>0.84504778660073232</v>
      </c>
      <c r="S53" s="19">
        <f t="shared" si="37"/>
        <v>0.84504778660073232</v>
      </c>
      <c r="T53" s="19">
        <f t="shared" si="38"/>
        <v>0.84504778660073232</v>
      </c>
    </row>
    <row r="54" spans="2:20">
      <c r="B54" s="16">
        <v>2061</v>
      </c>
      <c r="C54" s="19">
        <f>(C58-C53)/5*1+C53</f>
        <v>0.98572107325032809</v>
      </c>
      <c r="D54" s="19">
        <f>(D58-D53)/5*1+D53</f>
        <v>1.9758413451402452</v>
      </c>
      <c r="E54" s="19">
        <f t="shared" si="12"/>
        <v>0.98572107325032809</v>
      </c>
      <c r="F54" s="19">
        <f t="shared" si="24"/>
        <v>0.85409940880921831</v>
      </c>
      <c r="G54" s="19">
        <f t="shared" si="25"/>
        <v>2.0765138921908934</v>
      </c>
      <c r="H54" s="19">
        <f t="shared" si="26"/>
        <v>0.8540994088092182</v>
      </c>
      <c r="I54" s="19">
        <f t="shared" si="27"/>
        <v>0.8540994088092182</v>
      </c>
      <c r="J54" s="19">
        <f t="shared" si="28"/>
        <v>0.8540994088092182</v>
      </c>
      <c r="K54" s="19">
        <f t="shared" si="29"/>
        <v>0.8540994088092182</v>
      </c>
      <c r="L54" s="19">
        <f t="shared" si="30"/>
        <v>0.85409940880921831</v>
      </c>
      <c r="M54" s="19">
        <f t="shared" si="31"/>
        <v>0.8540994088092182</v>
      </c>
      <c r="N54" s="19">
        <f t="shared" si="32"/>
        <v>0.8540994088092182</v>
      </c>
      <c r="O54" s="19">
        <f t="shared" si="33"/>
        <v>0.85409940880921809</v>
      </c>
      <c r="P54" s="19">
        <f t="shared" si="34"/>
        <v>0.8540994088092182</v>
      </c>
      <c r="Q54" s="19">
        <f t="shared" si="35"/>
        <v>0.8540994088092182</v>
      </c>
      <c r="R54" s="19">
        <f t="shared" si="36"/>
        <v>0.8540994088092182</v>
      </c>
      <c r="S54" s="19">
        <f t="shared" si="37"/>
        <v>0.8540994088092182</v>
      </c>
      <c r="T54" s="19">
        <f t="shared" si="38"/>
        <v>0.8540994088092182</v>
      </c>
    </row>
    <row r="55" spans="2:20">
      <c r="B55" s="16">
        <v>2062</v>
      </c>
      <c r="C55" s="19">
        <f>(C58-C53)/5*2+C53</f>
        <v>0.98389770658070563</v>
      </c>
      <c r="D55" s="19">
        <f>(D58-D53)/5*2+D53</f>
        <v>1.9967810264181549</v>
      </c>
      <c r="E55" s="19">
        <f t="shared" si="12"/>
        <v>0.98389770658070563</v>
      </c>
      <c r="F55" s="19">
        <f t="shared" si="24"/>
        <v>0.86315103101770418</v>
      </c>
      <c r="G55" s="19">
        <f t="shared" si="25"/>
        <v>2.0985204865860232</v>
      </c>
      <c r="H55" s="19">
        <f t="shared" si="26"/>
        <v>0.86315103101770407</v>
      </c>
      <c r="I55" s="19">
        <f t="shared" si="27"/>
        <v>0.86315103101770396</v>
      </c>
      <c r="J55" s="19">
        <f t="shared" si="28"/>
        <v>0.86315103101770396</v>
      </c>
      <c r="K55" s="19">
        <f t="shared" si="29"/>
        <v>0.86315103101770396</v>
      </c>
      <c r="L55" s="19">
        <f t="shared" si="30"/>
        <v>0.86315103101770385</v>
      </c>
      <c r="M55" s="19">
        <f t="shared" si="31"/>
        <v>0.86315103101770418</v>
      </c>
      <c r="N55" s="19">
        <f t="shared" si="32"/>
        <v>0.86315103101770407</v>
      </c>
      <c r="O55" s="19">
        <f t="shared" si="33"/>
        <v>0.86315103101770407</v>
      </c>
      <c r="P55" s="19">
        <f t="shared" si="34"/>
        <v>0.86315103101770407</v>
      </c>
      <c r="Q55" s="19">
        <f t="shared" si="35"/>
        <v>0.86315103101770407</v>
      </c>
      <c r="R55" s="19">
        <f t="shared" si="36"/>
        <v>0.86315103101770407</v>
      </c>
      <c r="S55" s="19">
        <f t="shared" si="37"/>
        <v>0.86315103101770396</v>
      </c>
      <c r="T55" s="19">
        <f t="shared" si="38"/>
        <v>0.86315103101770407</v>
      </c>
    </row>
    <row r="56" spans="2:20">
      <c r="B56" s="16">
        <v>2063</v>
      </c>
      <c r="C56" s="19">
        <f>(C58-C53)/5*3+C53</f>
        <v>0.98207433991108317</v>
      </c>
      <c r="D56" s="19">
        <f>(D58-D53)/5*3+D53</f>
        <v>2.0177207076960646</v>
      </c>
      <c r="E56" s="19">
        <f t="shared" si="12"/>
        <v>0.98207433991108317</v>
      </c>
      <c r="F56" s="19">
        <f t="shared" si="24"/>
        <v>0.87220265322619017</v>
      </c>
      <c r="G56" s="19">
        <f t="shared" si="25"/>
        <v>2.1205270809811529</v>
      </c>
      <c r="H56" s="19">
        <f t="shared" si="26"/>
        <v>0.87220265322619006</v>
      </c>
      <c r="I56" s="19">
        <f t="shared" si="27"/>
        <v>0.87220265322618995</v>
      </c>
      <c r="J56" s="19">
        <f t="shared" si="28"/>
        <v>0.87220265322618995</v>
      </c>
      <c r="K56" s="19">
        <f t="shared" si="29"/>
        <v>0.87220265322618995</v>
      </c>
      <c r="L56" s="19">
        <f t="shared" si="30"/>
        <v>0.87220265322618995</v>
      </c>
      <c r="M56" s="19">
        <f t="shared" si="31"/>
        <v>0.87220265322619006</v>
      </c>
      <c r="N56" s="19">
        <f t="shared" si="32"/>
        <v>0.87220265322619006</v>
      </c>
      <c r="O56" s="19">
        <f t="shared" si="33"/>
        <v>0.87220265322619006</v>
      </c>
      <c r="P56" s="19">
        <f t="shared" si="34"/>
        <v>0.87220265322619006</v>
      </c>
      <c r="Q56" s="19">
        <f t="shared" si="35"/>
        <v>0.87220265322619006</v>
      </c>
      <c r="R56" s="19">
        <f t="shared" si="36"/>
        <v>0.87220265322619006</v>
      </c>
      <c r="S56" s="19">
        <f t="shared" si="37"/>
        <v>0.87220265322619006</v>
      </c>
      <c r="T56" s="19">
        <f t="shared" si="38"/>
        <v>0.87220265322619006</v>
      </c>
    </row>
    <row r="57" spans="2:20">
      <c r="B57" s="16">
        <v>2064</v>
      </c>
      <c r="C57" s="19">
        <f>(C58-C53)/5*4+C53</f>
        <v>0.98025097324146071</v>
      </c>
      <c r="D57" s="19">
        <f>(D58-D53)/5*4+D53</f>
        <v>2.0386603889739741</v>
      </c>
      <c r="E57" s="19">
        <f t="shared" si="12"/>
        <v>0.98025097324146071</v>
      </c>
      <c r="F57" s="19">
        <f t="shared" si="24"/>
        <v>0.88125427543467594</v>
      </c>
      <c r="G57" s="19">
        <f t="shared" si="25"/>
        <v>2.1425336753762823</v>
      </c>
      <c r="H57" s="19">
        <f t="shared" si="26"/>
        <v>0.88125427543467583</v>
      </c>
      <c r="I57" s="19">
        <f t="shared" si="27"/>
        <v>0.88125427543467583</v>
      </c>
      <c r="J57" s="19">
        <f t="shared" si="28"/>
        <v>0.88125427543467583</v>
      </c>
      <c r="K57" s="19">
        <f t="shared" si="29"/>
        <v>0.88125427543467583</v>
      </c>
      <c r="L57" s="19">
        <f t="shared" si="30"/>
        <v>0.88125427543467583</v>
      </c>
      <c r="M57" s="19">
        <f t="shared" si="31"/>
        <v>0.88125427543467572</v>
      </c>
      <c r="N57" s="19">
        <f t="shared" si="32"/>
        <v>0.88125427543467583</v>
      </c>
      <c r="O57" s="19">
        <f t="shared" si="33"/>
        <v>0.88125427543467572</v>
      </c>
      <c r="P57" s="19">
        <f t="shared" si="34"/>
        <v>0.88125427543467583</v>
      </c>
      <c r="Q57" s="19">
        <f t="shared" si="35"/>
        <v>0.88125427543467583</v>
      </c>
      <c r="R57" s="19">
        <f t="shared" si="36"/>
        <v>0.88125427543467583</v>
      </c>
      <c r="S57" s="19">
        <f t="shared" si="37"/>
        <v>0.88125427543467572</v>
      </c>
      <c r="T57" s="19">
        <f t="shared" si="38"/>
        <v>0.88125427543467583</v>
      </c>
    </row>
    <row r="58" spans="2:20">
      <c r="B58" s="16">
        <v>2065</v>
      </c>
      <c r="C58" s="19">
        <f>$AC$28/$AC$19</f>
        <v>0.97842760657183825</v>
      </c>
      <c r="D58" s="19">
        <f>AH25/$AH$14</f>
        <v>2.059600070251884</v>
      </c>
      <c r="E58" s="19">
        <f t="shared" si="12"/>
        <v>0.97842760657183825</v>
      </c>
      <c r="F58" s="19">
        <f t="shared" si="24"/>
        <v>0.89030589764316193</v>
      </c>
      <c r="G58" s="19">
        <f t="shared" si="25"/>
        <v>2.1645402697714125</v>
      </c>
      <c r="H58" s="19">
        <f t="shared" si="26"/>
        <v>0.89030589764316181</v>
      </c>
      <c r="I58" s="19">
        <f t="shared" si="27"/>
        <v>0.89030589764316181</v>
      </c>
      <c r="J58" s="19">
        <f t="shared" si="28"/>
        <v>0.89030589764316181</v>
      </c>
      <c r="K58" s="19">
        <f t="shared" si="29"/>
        <v>0.89030589764316181</v>
      </c>
      <c r="L58" s="19">
        <f t="shared" si="30"/>
        <v>0.89030589764316193</v>
      </c>
      <c r="M58" s="19">
        <f t="shared" si="31"/>
        <v>0.89030589764316181</v>
      </c>
      <c r="N58" s="19">
        <f t="shared" si="32"/>
        <v>0.89030589764316181</v>
      </c>
      <c r="O58" s="19">
        <f t="shared" si="33"/>
        <v>0.8903058976431617</v>
      </c>
      <c r="P58" s="19">
        <f t="shared" si="34"/>
        <v>0.89030589764316181</v>
      </c>
      <c r="Q58" s="19">
        <f t="shared" si="35"/>
        <v>0.89030589764316181</v>
      </c>
      <c r="R58" s="19">
        <f t="shared" si="36"/>
        <v>0.89030589764316181</v>
      </c>
      <c r="S58" s="19">
        <f t="shared" si="37"/>
        <v>0.89030589764316181</v>
      </c>
      <c r="T58" s="19">
        <f t="shared" si="38"/>
        <v>0.89030589764316181</v>
      </c>
    </row>
    <row r="59" spans="2:20">
      <c r="B59" s="16">
        <v>2066</v>
      </c>
      <c r="C59" s="19">
        <f>(C63-C58)/5*1+C58</f>
        <v>0.97596662688241442</v>
      </c>
      <c r="D59" s="19">
        <f>(D63-D58)/5*1+D58</f>
        <v>2.0803212960372583</v>
      </c>
      <c r="E59" s="19">
        <f t="shared" si="12"/>
        <v>0.97596662688241442</v>
      </c>
      <c r="F59" s="19">
        <f t="shared" si="24"/>
        <v>0.89926308782273812</v>
      </c>
      <c r="G59" s="19">
        <f t="shared" si="25"/>
        <v>2.186317277987373</v>
      </c>
      <c r="H59" s="19">
        <f t="shared" si="26"/>
        <v>0.89926308782273789</v>
      </c>
      <c r="I59" s="19">
        <f t="shared" si="27"/>
        <v>0.89926308782273801</v>
      </c>
      <c r="J59" s="19">
        <f t="shared" si="28"/>
        <v>0.89926308782273801</v>
      </c>
      <c r="K59" s="19">
        <f t="shared" si="29"/>
        <v>0.89926308782273801</v>
      </c>
      <c r="L59" s="19">
        <f t="shared" si="30"/>
        <v>0.89926308782273801</v>
      </c>
      <c r="M59" s="19">
        <f t="shared" si="31"/>
        <v>0.89926308782273789</v>
      </c>
      <c r="N59" s="19">
        <f t="shared" si="32"/>
        <v>0.89926308782273789</v>
      </c>
      <c r="O59" s="19">
        <f t="shared" si="33"/>
        <v>0.89926308782273789</v>
      </c>
      <c r="P59" s="19">
        <f t="shared" si="34"/>
        <v>0.89926308782273789</v>
      </c>
      <c r="Q59" s="19">
        <f t="shared" si="35"/>
        <v>0.89926308782273789</v>
      </c>
      <c r="R59" s="19">
        <f t="shared" si="36"/>
        <v>0.89926308782273789</v>
      </c>
      <c r="S59" s="19">
        <f t="shared" si="37"/>
        <v>0.89926308782273778</v>
      </c>
      <c r="T59" s="19">
        <f t="shared" si="38"/>
        <v>0.89926308782273789</v>
      </c>
    </row>
    <row r="60" spans="2:20">
      <c r="B60" s="16">
        <v>2067</v>
      </c>
      <c r="C60" s="19">
        <f>(C63-C58)/5*2+C58</f>
        <v>0.9735056471929906</v>
      </c>
      <c r="D60" s="19">
        <f>(D63-D58)/5*2+D58</f>
        <v>2.1010425218226332</v>
      </c>
      <c r="E60" s="19">
        <f t="shared" si="12"/>
        <v>0.9735056471929906</v>
      </c>
      <c r="F60" s="19">
        <f t="shared" si="24"/>
        <v>0.90822027800231431</v>
      </c>
      <c r="G60" s="19">
        <f t="shared" si="25"/>
        <v>2.2080942862033344</v>
      </c>
      <c r="H60" s="19">
        <f t="shared" si="26"/>
        <v>0.9082202780023142</v>
      </c>
      <c r="I60" s="19">
        <f t="shared" si="27"/>
        <v>0.9082202780023142</v>
      </c>
      <c r="J60" s="19">
        <f t="shared" si="28"/>
        <v>0.9082202780023142</v>
      </c>
      <c r="K60" s="19">
        <f t="shared" si="29"/>
        <v>0.9082202780023142</v>
      </c>
      <c r="L60" s="19">
        <f t="shared" si="30"/>
        <v>0.9082202780023142</v>
      </c>
      <c r="M60" s="19">
        <f t="shared" si="31"/>
        <v>0.90822027800231431</v>
      </c>
      <c r="N60" s="19">
        <f t="shared" si="32"/>
        <v>0.9082202780023142</v>
      </c>
      <c r="O60" s="19">
        <f t="shared" si="33"/>
        <v>0.90822027800231409</v>
      </c>
      <c r="P60" s="19">
        <f t="shared" si="34"/>
        <v>0.9082202780023142</v>
      </c>
      <c r="Q60" s="19">
        <f t="shared" si="35"/>
        <v>0.9082202780023142</v>
      </c>
      <c r="R60" s="19">
        <f t="shared" si="36"/>
        <v>0.9082202780023142</v>
      </c>
      <c r="S60" s="19">
        <f t="shared" si="37"/>
        <v>0.90822027800231431</v>
      </c>
      <c r="T60" s="19">
        <f t="shared" si="38"/>
        <v>0.9082202780023142</v>
      </c>
    </row>
    <row r="61" spans="2:20">
      <c r="B61" s="16">
        <v>2068</v>
      </c>
      <c r="C61" s="19">
        <f>(C63-C58)/5*3+C58</f>
        <v>0.97104466750356688</v>
      </c>
      <c r="D61" s="19">
        <f>(D63-D58)/5*3+D58</f>
        <v>2.1217637476080076</v>
      </c>
      <c r="E61" s="19">
        <f t="shared" si="12"/>
        <v>0.97104466750356688</v>
      </c>
      <c r="F61" s="19">
        <f t="shared" si="24"/>
        <v>0.9171774681818905</v>
      </c>
      <c r="G61" s="19">
        <f t="shared" si="25"/>
        <v>2.2298712944192949</v>
      </c>
      <c r="H61" s="19">
        <f t="shared" si="26"/>
        <v>0.91717746818189017</v>
      </c>
      <c r="I61" s="19">
        <f t="shared" si="27"/>
        <v>0.91717746818189017</v>
      </c>
      <c r="J61" s="19">
        <f t="shared" si="28"/>
        <v>0.91717746818189017</v>
      </c>
      <c r="K61" s="19">
        <f t="shared" si="29"/>
        <v>0.91717746818189017</v>
      </c>
      <c r="L61" s="19">
        <f t="shared" si="30"/>
        <v>0.91717746818189017</v>
      </c>
      <c r="M61" s="19">
        <f t="shared" si="31"/>
        <v>0.91717746818189017</v>
      </c>
      <c r="N61" s="19">
        <f t="shared" si="32"/>
        <v>0.91717746818189017</v>
      </c>
      <c r="O61" s="19">
        <f t="shared" si="33"/>
        <v>0.91717746818189017</v>
      </c>
      <c r="P61" s="19">
        <f t="shared" si="34"/>
        <v>0.91717746818189017</v>
      </c>
      <c r="Q61" s="19">
        <f t="shared" si="35"/>
        <v>0.91717746818189028</v>
      </c>
      <c r="R61" s="19">
        <f t="shared" si="36"/>
        <v>0.91717746818189017</v>
      </c>
      <c r="S61" s="19">
        <f t="shared" si="37"/>
        <v>0.91717746818189017</v>
      </c>
      <c r="T61" s="19">
        <f t="shared" si="38"/>
        <v>0.91717746818189017</v>
      </c>
    </row>
    <row r="62" spans="2:20">
      <c r="B62" s="16">
        <v>2069</v>
      </c>
      <c r="C62" s="19">
        <f>(C63-C58)/5*4+C58</f>
        <v>0.96858368781414306</v>
      </c>
      <c r="D62" s="19">
        <f>(D63-D58)/5*4+D58</f>
        <v>2.1424849733933824</v>
      </c>
      <c r="E62" s="19">
        <f t="shared" si="12"/>
        <v>0.96858368781414306</v>
      </c>
      <c r="F62" s="19">
        <f t="shared" si="24"/>
        <v>0.92613465836146669</v>
      </c>
      <c r="G62" s="19">
        <f t="shared" si="25"/>
        <v>2.2516483026352563</v>
      </c>
      <c r="H62" s="19">
        <f t="shared" si="26"/>
        <v>0.92613465836146647</v>
      </c>
      <c r="I62" s="19">
        <f t="shared" si="27"/>
        <v>0.92613465836146636</v>
      </c>
      <c r="J62" s="19">
        <f t="shared" si="28"/>
        <v>0.92613465836146636</v>
      </c>
      <c r="K62" s="19">
        <f t="shared" si="29"/>
        <v>0.92613465836146636</v>
      </c>
      <c r="L62" s="19">
        <f t="shared" si="30"/>
        <v>0.92613465836146647</v>
      </c>
      <c r="M62" s="19">
        <f t="shared" si="31"/>
        <v>0.92613465836146636</v>
      </c>
      <c r="N62" s="19">
        <f t="shared" si="32"/>
        <v>0.92613465836146647</v>
      </c>
      <c r="O62" s="19">
        <f t="shared" si="33"/>
        <v>0.92613465836146658</v>
      </c>
      <c r="P62" s="19">
        <f t="shared" si="34"/>
        <v>0.92613465836146647</v>
      </c>
      <c r="Q62" s="19">
        <f t="shared" si="35"/>
        <v>0.92613465836146647</v>
      </c>
      <c r="R62" s="19">
        <f t="shared" si="36"/>
        <v>0.92613465836146647</v>
      </c>
      <c r="S62" s="19">
        <f t="shared" si="37"/>
        <v>0.92613465836146636</v>
      </c>
      <c r="T62" s="19">
        <f t="shared" si="38"/>
        <v>0.92613465836146647</v>
      </c>
    </row>
    <row r="63" spans="2:20">
      <c r="B63" s="16">
        <v>2070</v>
      </c>
      <c r="C63" s="19">
        <f>$AC$29/$AC$19</f>
        <v>0.96612270812471923</v>
      </c>
      <c r="D63" s="19">
        <f>AH26/$AH$14</f>
        <v>2.1632061991787568</v>
      </c>
      <c r="E63" s="19">
        <f t="shared" si="12"/>
        <v>0.96612270812471923</v>
      </c>
      <c r="F63" s="19">
        <f t="shared" si="24"/>
        <v>0.93509184854104277</v>
      </c>
      <c r="G63" s="19">
        <f t="shared" si="25"/>
        <v>2.2734253108512168</v>
      </c>
      <c r="H63" s="19">
        <f t="shared" si="26"/>
        <v>0.93509184854104266</v>
      </c>
      <c r="I63" s="19">
        <f t="shared" si="27"/>
        <v>0.93509184854104255</v>
      </c>
      <c r="J63" s="19">
        <f t="shared" si="28"/>
        <v>0.93509184854104255</v>
      </c>
      <c r="K63" s="19">
        <f t="shared" si="29"/>
        <v>0.93509184854104255</v>
      </c>
      <c r="L63" s="19">
        <f t="shared" si="30"/>
        <v>0.93509184854104255</v>
      </c>
      <c r="M63" s="19">
        <f t="shared" si="31"/>
        <v>0.93509184854104266</v>
      </c>
      <c r="N63" s="19">
        <f t="shared" si="32"/>
        <v>0.93509184854104266</v>
      </c>
      <c r="O63" s="19">
        <f t="shared" si="33"/>
        <v>0.93509184854104277</v>
      </c>
      <c r="P63" s="19">
        <f t="shared" si="34"/>
        <v>0.93509184854104266</v>
      </c>
      <c r="Q63" s="19">
        <f t="shared" si="35"/>
        <v>0.93509184854104266</v>
      </c>
      <c r="R63" s="19">
        <f t="shared" si="36"/>
        <v>0.93509184854104266</v>
      </c>
      <c r="S63" s="19">
        <f t="shared" si="37"/>
        <v>0.93509184854104266</v>
      </c>
      <c r="T63" s="19">
        <f t="shared" si="38"/>
        <v>0.93509184854104266</v>
      </c>
    </row>
    <row r="64" spans="2:20">
      <c r="B64" s="16">
        <v>2071</v>
      </c>
      <c r="C64" s="19">
        <f>(C68-C63)/5*1+C63</f>
        <v>0.96296871807772288</v>
      </c>
      <c r="D64" s="19">
        <f>(D68-D63)/5*1+D63</f>
        <v>2.1828313342468033</v>
      </c>
      <c r="E64" s="19">
        <f t="shared" si="12"/>
        <v>0.96296871807772288</v>
      </c>
      <c r="F64" s="19">
        <f t="shared" si="24"/>
        <v>0.94357523021571343</v>
      </c>
      <c r="G64" s="19">
        <f t="shared" si="25"/>
        <v>2.2940503806247361</v>
      </c>
      <c r="H64" s="19">
        <f t="shared" si="26"/>
        <v>0.94357523021571332</v>
      </c>
      <c r="I64" s="19">
        <f t="shared" si="27"/>
        <v>0.94357523021571332</v>
      </c>
      <c r="J64" s="19">
        <f t="shared" si="28"/>
        <v>0.94357523021571332</v>
      </c>
      <c r="K64" s="19">
        <f t="shared" si="29"/>
        <v>0.94357523021571332</v>
      </c>
      <c r="L64" s="19">
        <f t="shared" si="30"/>
        <v>0.94357523021571332</v>
      </c>
      <c r="M64" s="19">
        <f t="shared" si="31"/>
        <v>0.94357523021571332</v>
      </c>
      <c r="N64" s="19">
        <f t="shared" si="32"/>
        <v>0.94357523021571332</v>
      </c>
      <c r="O64" s="19">
        <f t="shared" si="33"/>
        <v>0.94357523021571321</v>
      </c>
      <c r="P64" s="19">
        <f t="shared" si="34"/>
        <v>0.94357523021571332</v>
      </c>
      <c r="Q64" s="19">
        <f t="shared" si="35"/>
        <v>0.94357523021571332</v>
      </c>
      <c r="R64" s="19">
        <f t="shared" si="36"/>
        <v>0.94357523021571332</v>
      </c>
      <c r="S64" s="19">
        <f t="shared" si="37"/>
        <v>0.94357523021571332</v>
      </c>
      <c r="T64" s="19">
        <f t="shared" si="38"/>
        <v>0.94357523021571332</v>
      </c>
    </row>
    <row r="65" spans="2:20">
      <c r="B65" s="16">
        <v>2072</v>
      </c>
      <c r="C65" s="19">
        <f>(C68-C63)/5*2+C63</f>
        <v>0.95981472803072643</v>
      </c>
      <c r="D65" s="19">
        <f>(D68-D63)/5*2+D63</f>
        <v>2.2024564693148498</v>
      </c>
      <c r="E65" s="19">
        <f t="shared" si="12"/>
        <v>0.95981472803072643</v>
      </c>
      <c r="F65" s="19">
        <f t="shared" si="24"/>
        <v>0.95205861189038421</v>
      </c>
      <c r="G65" s="19">
        <f t="shared" si="25"/>
        <v>2.3146754503982554</v>
      </c>
      <c r="H65" s="19">
        <f t="shared" si="26"/>
        <v>0.95205861189038421</v>
      </c>
      <c r="I65" s="19">
        <f t="shared" si="27"/>
        <v>0.95205861189038421</v>
      </c>
      <c r="J65" s="19">
        <f t="shared" si="28"/>
        <v>0.95205861189038421</v>
      </c>
      <c r="K65" s="19">
        <f t="shared" si="29"/>
        <v>0.95205861189038421</v>
      </c>
      <c r="L65" s="19">
        <f t="shared" si="30"/>
        <v>0.95205861189038421</v>
      </c>
      <c r="M65" s="19">
        <f t="shared" si="31"/>
        <v>0.95205861189038421</v>
      </c>
      <c r="N65" s="19">
        <f t="shared" si="32"/>
        <v>0.95205861189038421</v>
      </c>
      <c r="O65" s="19">
        <f t="shared" si="33"/>
        <v>0.9520586118903841</v>
      </c>
      <c r="P65" s="19">
        <f t="shared" si="34"/>
        <v>0.95205861189038421</v>
      </c>
      <c r="Q65" s="19">
        <f t="shared" si="35"/>
        <v>0.95205861189038421</v>
      </c>
      <c r="R65" s="19">
        <f t="shared" si="36"/>
        <v>0.95205861189038421</v>
      </c>
      <c r="S65" s="19">
        <f t="shared" si="37"/>
        <v>0.95205861189038421</v>
      </c>
      <c r="T65" s="19">
        <f t="shared" si="38"/>
        <v>0.95205861189038421</v>
      </c>
    </row>
    <row r="66" spans="2:20">
      <c r="B66" s="16">
        <v>2073</v>
      </c>
      <c r="C66" s="19">
        <f>(C68-C63)/5*3+C63</f>
        <v>0.95666073798373008</v>
      </c>
      <c r="D66" s="19">
        <f>(D68-D63)/5*3+D63</f>
        <v>2.2220816043828959</v>
      </c>
      <c r="E66" s="19">
        <f t="shared" si="12"/>
        <v>0.95666073798373008</v>
      </c>
      <c r="F66" s="19">
        <f t="shared" si="24"/>
        <v>0.96054199356505487</v>
      </c>
      <c r="G66" s="19">
        <f t="shared" si="25"/>
        <v>2.3353005201717738</v>
      </c>
      <c r="H66" s="19">
        <f t="shared" si="26"/>
        <v>0.96054199356505465</v>
      </c>
      <c r="I66" s="19">
        <f t="shared" si="27"/>
        <v>0.96054199356505465</v>
      </c>
      <c r="J66" s="19">
        <f t="shared" si="28"/>
        <v>0.96054199356505465</v>
      </c>
      <c r="K66" s="19">
        <f t="shared" si="29"/>
        <v>0.96054199356505465</v>
      </c>
      <c r="L66" s="19">
        <f t="shared" si="30"/>
        <v>0.96054199356505465</v>
      </c>
      <c r="M66" s="19">
        <f t="shared" si="31"/>
        <v>0.96054199356505465</v>
      </c>
      <c r="N66" s="19">
        <f t="shared" si="32"/>
        <v>0.96054199356505465</v>
      </c>
      <c r="O66" s="19">
        <f t="shared" si="33"/>
        <v>0.96054199356505465</v>
      </c>
      <c r="P66" s="19">
        <f t="shared" si="34"/>
        <v>0.96054199356505465</v>
      </c>
      <c r="Q66" s="19">
        <f t="shared" si="35"/>
        <v>0.96054199356505465</v>
      </c>
      <c r="R66" s="19">
        <f t="shared" si="36"/>
        <v>0.96054199356505465</v>
      </c>
      <c r="S66" s="19">
        <f t="shared" si="37"/>
        <v>0.96054199356505454</v>
      </c>
      <c r="T66" s="19">
        <f t="shared" si="38"/>
        <v>0.96054199356505465</v>
      </c>
    </row>
    <row r="67" spans="2:20">
      <c r="B67" s="16">
        <v>2074</v>
      </c>
      <c r="C67" s="19">
        <f>(C68-C63)/5*4+C63</f>
        <v>0.95350674793673362</v>
      </c>
      <c r="D67" s="19">
        <f>(D68-D63)/5*4+D63</f>
        <v>2.2417067394509425</v>
      </c>
      <c r="E67" s="19">
        <f t="shared" si="12"/>
        <v>0.95350674793673362</v>
      </c>
      <c r="F67" s="19">
        <f t="shared" si="24"/>
        <v>0.96902537523972554</v>
      </c>
      <c r="G67" s="19">
        <f t="shared" si="25"/>
        <v>2.3559255899452927</v>
      </c>
      <c r="H67" s="19">
        <f t="shared" si="26"/>
        <v>0.96902537523972554</v>
      </c>
      <c r="I67" s="19">
        <f t="shared" si="27"/>
        <v>0.96902537523972554</v>
      </c>
      <c r="J67" s="19">
        <f t="shared" si="28"/>
        <v>0.96902537523972554</v>
      </c>
      <c r="K67" s="19">
        <f t="shared" si="29"/>
        <v>0.96902537523972554</v>
      </c>
      <c r="L67" s="19">
        <f t="shared" si="30"/>
        <v>0.96902537523972554</v>
      </c>
      <c r="M67" s="19">
        <f t="shared" si="31"/>
        <v>0.96902537523972554</v>
      </c>
      <c r="N67" s="19">
        <f t="shared" si="32"/>
        <v>0.96902537523972554</v>
      </c>
      <c r="O67" s="19">
        <f t="shared" si="33"/>
        <v>0.96902537523972554</v>
      </c>
      <c r="P67" s="19">
        <f t="shared" si="34"/>
        <v>0.96902537523972554</v>
      </c>
      <c r="Q67" s="19">
        <f t="shared" si="35"/>
        <v>0.96902537523972554</v>
      </c>
      <c r="R67" s="19">
        <f t="shared" si="36"/>
        <v>0.96902537523972554</v>
      </c>
      <c r="S67" s="19">
        <f t="shared" si="37"/>
        <v>0.96902537523972554</v>
      </c>
      <c r="T67" s="19">
        <f t="shared" si="38"/>
        <v>0.96902537523972554</v>
      </c>
    </row>
    <row r="68" spans="2:20">
      <c r="B68" s="16">
        <v>2075</v>
      </c>
      <c r="C68" s="19">
        <f>$AC$30/$AC$19</f>
        <v>0.95035275788973728</v>
      </c>
      <c r="D68" s="19">
        <f>AH27/$AH$14</f>
        <v>2.261331874518989</v>
      </c>
      <c r="E68" s="19">
        <f t="shared" ref="E68:E93" si="39">C68</f>
        <v>0.95035275788973728</v>
      </c>
      <c r="F68" s="19">
        <f t="shared" si="24"/>
        <v>0.97750875691439643</v>
      </c>
      <c r="G68" s="19">
        <f t="shared" si="25"/>
        <v>2.376550659718812</v>
      </c>
      <c r="H68" s="19">
        <f t="shared" si="26"/>
        <v>0.9775087569143962</v>
      </c>
      <c r="I68" s="19">
        <f t="shared" si="27"/>
        <v>0.9775087569143962</v>
      </c>
      <c r="J68" s="19">
        <f t="shared" si="28"/>
        <v>0.9775087569143962</v>
      </c>
      <c r="K68" s="19">
        <f t="shared" si="29"/>
        <v>0.9775087569143962</v>
      </c>
      <c r="L68" s="19">
        <f t="shared" si="30"/>
        <v>0.9775087569143962</v>
      </c>
      <c r="M68" s="19">
        <f t="shared" si="31"/>
        <v>0.97750875691439632</v>
      </c>
      <c r="N68" s="19">
        <f t="shared" si="32"/>
        <v>0.9775087569143962</v>
      </c>
      <c r="O68" s="19">
        <f t="shared" si="33"/>
        <v>0.9775087569143962</v>
      </c>
      <c r="P68" s="19">
        <f t="shared" si="34"/>
        <v>0.9775087569143962</v>
      </c>
      <c r="Q68" s="19">
        <f t="shared" si="35"/>
        <v>0.9775087569143962</v>
      </c>
      <c r="R68" s="19">
        <f t="shared" si="36"/>
        <v>0.9775087569143962</v>
      </c>
      <c r="S68" s="19">
        <f t="shared" si="37"/>
        <v>0.9775087569143962</v>
      </c>
      <c r="T68" s="19">
        <f t="shared" si="38"/>
        <v>0.9775087569143962</v>
      </c>
    </row>
    <row r="69" spans="2:20">
      <c r="B69" s="16">
        <v>2076</v>
      </c>
      <c r="C69" s="19">
        <f>(C73-C68)/5*1+C68</f>
        <v>0.9466878652880385</v>
      </c>
      <c r="D69" s="19">
        <f>(D73-D68)/5*1+D68</f>
        <v>2.2797603076123196</v>
      </c>
      <c r="E69" s="19">
        <f t="shared" si="39"/>
        <v>0.9466878652880385</v>
      </c>
      <c r="F69" s="19">
        <f t="shared" si="24"/>
        <v>0.98547483873012887</v>
      </c>
      <c r="G69" s="19">
        <f t="shared" si="25"/>
        <v>2.395918053474253</v>
      </c>
      <c r="H69" s="19">
        <f t="shared" si="26"/>
        <v>0.98547483873012864</v>
      </c>
      <c r="I69" s="19">
        <f t="shared" si="27"/>
        <v>0.98547483873012864</v>
      </c>
      <c r="J69" s="19">
        <f t="shared" si="28"/>
        <v>0.98547483873012864</v>
      </c>
      <c r="K69" s="19">
        <f t="shared" si="29"/>
        <v>0.98547483873012864</v>
      </c>
      <c r="L69" s="19">
        <f t="shared" si="30"/>
        <v>0.98547483873012853</v>
      </c>
      <c r="M69" s="19">
        <f t="shared" si="31"/>
        <v>0.98547483873012864</v>
      </c>
      <c r="N69" s="19">
        <f t="shared" si="32"/>
        <v>0.98547483873012864</v>
      </c>
      <c r="O69" s="19">
        <f t="shared" si="33"/>
        <v>0.98547483873012864</v>
      </c>
      <c r="P69" s="19">
        <f t="shared" si="34"/>
        <v>0.98547483873012864</v>
      </c>
      <c r="Q69" s="19">
        <f t="shared" si="35"/>
        <v>0.98547483873012864</v>
      </c>
      <c r="R69" s="19">
        <f t="shared" si="36"/>
        <v>0.98547483873012864</v>
      </c>
      <c r="S69" s="19">
        <f t="shared" si="37"/>
        <v>0.98547483873012864</v>
      </c>
      <c r="T69" s="19">
        <f t="shared" si="38"/>
        <v>0.98547483873012864</v>
      </c>
    </row>
    <row r="70" spans="2:20">
      <c r="B70" s="16">
        <v>2077</v>
      </c>
      <c r="C70" s="19">
        <f>(C73-C68)/5*2+C68</f>
        <v>0.94302297268633961</v>
      </c>
      <c r="D70" s="19">
        <f>(D73-D68)/5*2+D68</f>
        <v>2.2981887407056503</v>
      </c>
      <c r="E70" s="19">
        <f t="shared" si="39"/>
        <v>0.94302297268633961</v>
      </c>
      <c r="F70" s="19">
        <f t="shared" si="24"/>
        <v>0.99344092054586119</v>
      </c>
      <c r="G70" s="19">
        <f t="shared" si="25"/>
        <v>2.4152854472296941</v>
      </c>
      <c r="H70" s="19">
        <f t="shared" si="26"/>
        <v>0.99344092054586108</v>
      </c>
      <c r="I70" s="19">
        <f t="shared" si="27"/>
        <v>0.99344092054586119</v>
      </c>
      <c r="J70" s="19">
        <f t="shared" si="28"/>
        <v>0.99344092054586119</v>
      </c>
      <c r="K70" s="19">
        <f t="shared" si="29"/>
        <v>0.99344092054586119</v>
      </c>
      <c r="L70" s="19">
        <f t="shared" si="30"/>
        <v>0.99344092054586108</v>
      </c>
      <c r="M70" s="19">
        <f t="shared" si="31"/>
        <v>0.99344092054586108</v>
      </c>
      <c r="N70" s="19">
        <f t="shared" si="32"/>
        <v>0.99344092054586108</v>
      </c>
      <c r="O70" s="19">
        <f t="shared" si="33"/>
        <v>0.99344092054586108</v>
      </c>
      <c r="P70" s="19">
        <f t="shared" si="34"/>
        <v>0.99344092054586108</v>
      </c>
      <c r="Q70" s="19">
        <f t="shared" si="35"/>
        <v>0.99344092054586108</v>
      </c>
      <c r="R70" s="19">
        <f t="shared" si="36"/>
        <v>0.99344092054586108</v>
      </c>
      <c r="S70" s="19">
        <f t="shared" si="37"/>
        <v>0.99344092054586108</v>
      </c>
      <c r="T70" s="19">
        <f t="shared" si="38"/>
        <v>0.99344092054586108</v>
      </c>
    </row>
    <row r="71" spans="2:20">
      <c r="B71" s="16">
        <v>2078</v>
      </c>
      <c r="C71" s="19">
        <f>(C73-C68)/5*3+C68</f>
        <v>0.93935808008464083</v>
      </c>
      <c r="D71" s="19">
        <f>(D73-D68)/5*3+D68</f>
        <v>2.3166171737989805</v>
      </c>
      <c r="E71" s="19">
        <f t="shared" si="39"/>
        <v>0.93935808008464083</v>
      </c>
      <c r="F71" s="19">
        <f t="shared" si="24"/>
        <v>1.0014070023615935</v>
      </c>
      <c r="G71" s="19">
        <f t="shared" si="25"/>
        <v>2.4346528409851347</v>
      </c>
      <c r="H71" s="19">
        <f t="shared" si="26"/>
        <v>1.0014070023615931</v>
      </c>
      <c r="I71" s="19">
        <f t="shared" si="27"/>
        <v>1.0014070023615931</v>
      </c>
      <c r="J71" s="19">
        <f t="shared" si="28"/>
        <v>1.0014070023615931</v>
      </c>
      <c r="K71" s="19">
        <f t="shared" si="29"/>
        <v>1.0014070023615931</v>
      </c>
      <c r="L71" s="19">
        <f t="shared" si="30"/>
        <v>1.0014070023615931</v>
      </c>
      <c r="M71" s="19">
        <f t="shared" si="31"/>
        <v>1.0014070023615931</v>
      </c>
      <c r="N71" s="19">
        <f t="shared" si="32"/>
        <v>1.0014070023615931</v>
      </c>
      <c r="O71" s="19">
        <f t="shared" si="33"/>
        <v>1.0014070023615931</v>
      </c>
      <c r="P71" s="19">
        <f t="shared" si="34"/>
        <v>1.0014070023615931</v>
      </c>
      <c r="Q71" s="19">
        <f t="shared" si="35"/>
        <v>1.0014070023615931</v>
      </c>
      <c r="R71" s="19">
        <f t="shared" si="36"/>
        <v>1.0014070023615931</v>
      </c>
      <c r="S71" s="19">
        <f t="shared" si="37"/>
        <v>1.0014070023615931</v>
      </c>
      <c r="T71" s="19">
        <f t="shared" si="38"/>
        <v>1.0014070023615931</v>
      </c>
    </row>
    <row r="72" spans="2:20">
      <c r="B72" s="16">
        <v>2079</v>
      </c>
      <c r="C72" s="19">
        <f>(C73-C68)/5*4+C68</f>
        <v>0.93569318748294195</v>
      </c>
      <c r="D72" s="19">
        <f>(D73-D68)/5*4+D68</f>
        <v>2.3350456068923111</v>
      </c>
      <c r="E72" s="19">
        <f t="shared" si="39"/>
        <v>0.93569318748294195</v>
      </c>
      <c r="F72" s="19">
        <f t="shared" si="24"/>
        <v>1.0093730841773259</v>
      </c>
      <c r="G72" s="19">
        <f t="shared" si="25"/>
        <v>2.4540202347405757</v>
      </c>
      <c r="H72" s="19">
        <f t="shared" si="26"/>
        <v>1.0093730841773256</v>
      </c>
      <c r="I72" s="19">
        <f t="shared" si="27"/>
        <v>1.0093730841773256</v>
      </c>
      <c r="J72" s="19">
        <f t="shared" si="28"/>
        <v>1.0093730841773256</v>
      </c>
      <c r="K72" s="19">
        <f t="shared" si="29"/>
        <v>1.0093730841773256</v>
      </c>
      <c r="L72" s="19">
        <f t="shared" si="30"/>
        <v>1.0093730841773256</v>
      </c>
      <c r="M72" s="19">
        <f t="shared" si="31"/>
        <v>1.0093730841773256</v>
      </c>
      <c r="N72" s="19">
        <f t="shared" si="32"/>
        <v>1.0093730841773256</v>
      </c>
      <c r="O72" s="19">
        <f t="shared" si="33"/>
        <v>1.0093730841773256</v>
      </c>
      <c r="P72" s="19">
        <f t="shared" si="34"/>
        <v>1.0093730841773256</v>
      </c>
      <c r="Q72" s="19">
        <f t="shared" si="35"/>
        <v>1.0093730841773256</v>
      </c>
      <c r="R72" s="19">
        <f t="shared" si="36"/>
        <v>1.0093730841773256</v>
      </c>
      <c r="S72" s="19">
        <f t="shared" si="37"/>
        <v>1.0093730841773256</v>
      </c>
      <c r="T72" s="19">
        <f t="shared" si="38"/>
        <v>1.0093730841773256</v>
      </c>
    </row>
    <row r="73" spans="2:20">
      <c r="B73" s="16">
        <v>2080</v>
      </c>
      <c r="C73" s="19">
        <f>$AC$31/$AC$19</f>
        <v>0.93202829488124317</v>
      </c>
      <c r="D73" s="19">
        <f>AH28/$AH$14</f>
        <v>2.3534740399856418</v>
      </c>
      <c r="E73" s="19">
        <f t="shared" si="39"/>
        <v>0.93202829488124317</v>
      </c>
      <c r="F73" s="19">
        <f t="shared" si="24"/>
        <v>1.0173391659930582</v>
      </c>
      <c r="G73" s="19">
        <f t="shared" si="25"/>
        <v>2.4733876284960168</v>
      </c>
      <c r="H73" s="19">
        <f t="shared" si="26"/>
        <v>1.0173391659930582</v>
      </c>
      <c r="I73" s="19">
        <f t="shared" si="27"/>
        <v>1.0173391659930582</v>
      </c>
      <c r="J73" s="19">
        <f t="shared" si="28"/>
        <v>1.0173391659930582</v>
      </c>
      <c r="K73" s="19">
        <f t="shared" si="29"/>
        <v>1.0173391659930582</v>
      </c>
      <c r="L73" s="19">
        <f t="shared" si="30"/>
        <v>1.0173391659930582</v>
      </c>
      <c r="M73" s="19">
        <f t="shared" si="31"/>
        <v>1.0173391659930582</v>
      </c>
      <c r="N73" s="19">
        <f t="shared" si="32"/>
        <v>1.0173391659930582</v>
      </c>
      <c r="O73" s="19">
        <f t="shared" si="33"/>
        <v>1.0173391659930582</v>
      </c>
      <c r="P73" s="19">
        <f t="shared" si="34"/>
        <v>1.0173391659930582</v>
      </c>
      <c r="Q73" s="19">
        <f t="shared" si="35"/>
        <v>1.0173391659930582</v>
      </c>
      <c r="R73" s="19">
        <f t="shared" si="36"/>
        <v>1.0173391659930582</v>
      </c>
      <c r="S73" s="19">
        <f t="shared" si="37"/>
        <v>1.0173391659930582</v>
      </c>
      <c r="T73" s="19">
        <f t="shared" si="38"/>
        <v>1.0173391659930582</v>
      </c>
    </row>
    <row r="74" spans="2:20">
      <c r="B74" s="16">
        <v>2081</v>
      </c>
      <c r="C74" s="19">
        <f>(C78-C73)/5*1+C73</f>
        <v>0.92737906308503948</v>
      </c>
      <c r="D74" s="19">
        <f>(D78-D73)/5*1+D73</f>
        <v>2.3696618926429487</v>
      </c>
      <c r="E74" s="19">
        <f t="shared" si="39"/>
        <v>0.92737906308503948</v>
      </c>
      <c r="F74" s="19">
        <f t="shared" si="24"/>
        <v>1.0243367093021416</v>
      </c>
      <c r="G74" s="19">
        <f t="shared" si="25"/>
        <v>2.4904002803520551</v>
      </c>
      <c r="H74" s="19">
        <f t="shared" si="26"/>
        <v>1.0243367093021414</v>
      </c>
      <c r="I74" s="19">
        <f t="shared" si="27"/>
        <v>1.0243367093021414</v>
      </c>
      <c r="J74" s="19">
        <f t="shared" si="28"/>
        <v>1.0243367093021414</v>
      </c>
      <c r="K74" s="19">
        <f t="shared" si="29"/>
        <v>1.0243367093021414</v>
      </c>
      <c r="L74" s="19">
        <f t="shared" si="30"/>
        <v>1.0243367093021414</v>
      </c>
      <c r="M74" s="19">
        <f t="shared" si="31"/>
        <v>1.0243367093021414</v>
      </c>
      <c r="N74" s="19">
        <f t="shared" si="32"/>
        <v>1.0243367093021414</v>
      </c>
      <c r="O74" s="19">
        <f t="shared" si="33"/>
        <v>1.0243367093021414</v>
      </c>
      <c r="P74" s="19">
        <f t="shared" si="34"/>
        <v>1.0243367093021414</v>
      </c>
      <c r="Q74" s="19">
        <f t="shared" si="35"/>
        <v>1.0243367093021414</v>
      </c>
      <c r="R74" s="19">
        <f t="shared" si="36"/>
        <v>1.0243367093021414</v>
      </c>
      <c r="S74" s="19">
        <f>$Z$20*$H74/($H$12*$Y$20)</f>
        <v>1.0243367093021414</v>
      </c>
      <c r="T74" s="19">
        <f t="shared" si="38"/>
        <v>1.0243367093021414</v>
      </c>
    </row>
    <row r="75" spans="2:20">
      <c r="B75" s="16">
        <v>2082</v>
      </c>
      <c r="C75" s="19">
        <f>(C78-C73)/5*2+C73</f>
        <v>0.92272983128883579</v>
      </c>
      <c r="D75" s="19">
        <f>(D78-D73)/5*2+D73</f>
        <v>2.3858497453002552</v>
      </c>
      <c r="E75" s="19">
        <f t="shared" si="39"/>
        <v>0.92272983128883579</v>
      </c>
      <c r="F75" s="19">
        <f t="shared" si="24"/>
        <v>1.031334252611225</v>
      </c>
      <c r="G75" s="19">
        <f t="shared" si="25"/>
        <v>2.5074129322080925</v>
      </c>
      <c r="H75" s="19">
        <f t="shared" si="26"/>
        <v>1.0313342526112248</v>
      </c>
      <c r="I75" s="19">
        <f t="shared" si="27"/>
        <v>1.0313342526112248</v>
      </c>
      <c r="J75" s="19">
        <f t="shared" si="28"/>
        <v>1.0313342526112248</v>
      </c>
      <c r="K75" s="19">
        <f t="shared" si="29"/>
        <v>1.0313342526112248</v>
      </c>
      <c r="L75" s="19">
        <f t="shared" si="30"/>
        <v>1.0313342526112248</v>
      </c>
      <c r="M75" s="19">
        <f t="shared" si="31"/>
        <v>1.0313342526112248</v>
      </c>
      <c r="N75" s="19">
        <f t="shared" si="32"/>
        <v>1.0313342526112248</v>
      </c>
      <c r="O75" s="19">
        <f t="shared" si="33"/>
        <v>1.0313342526112248</v>
      </c>
      <c r="P75" s="19">
        <f t="shared" si="34"/>
        <v>1.0313342526112248</v>
      </c>
      <c r="Q75" s="19">
        <f t="shared" si="35"/>
        <v>1.0313342526112248</v>
      </c>
      <c r="R75" s="19">
        <f t="shared" si="36"/>
        <v>1.0313342526112248</v>
      </c>
      <c r="S75" s="19">
        <f t="shared" si="37"/>
        <v>1.0313342526112248</v>
      </c>
      <c r="T75" s="19">
        <f t="shared" si="38"/>
        <v>1.0313342526112248</v>
      </c>
    </row>
    <row r="76" spans="2:20">
      <c r="B76" s="16">
        <v>2083</v>
      </c>
      <c r="C76" s="19">
        <f>(C78-C73)/5*3+C73</f>
        <v>0.91808059949263199</v>
      </c>
      <c r="D76" s="19">
        <f>(D78-D73)/5*3+D73</f>
        <v>2.4020375979575621</v>
      </c>
      <c r="E76" s="19">
        <f t="shared" si="39"/>
        <v>0.91808059949263199</v>
      </c>
      <c r="F76" s="19">
        <f t="shared" si="24"/>
        <v>1.0383317959203084</v>
      </c>
      <c r="G76" s="19">
        <f t="shared" si="25"/>
        <v>2.5244255840641308</v>
      </c>
      <c r="H76" s="19">
        <f t="shared" si="26"/>
        <v>1.0383317959203082</v>
      </c>
      <c r="I76" s="19">
        <f t="shared" ref="I76:I93" si="40">$Z$12*$H76/($H$12*$Y$12)</f>
        <v>1.0383317959203082</v>
      </c>
      <c r="J76" s="19">
        <f t="shared" si="28"/>
        <v>1.0383317959203082</v>
      </c>
      <c r="K76" s="19">
        <f t="shared" si="29"/>
        <v>1.0383317959203082</v>
      </c>
      <c r="L76" s="19">
        <f t="shared" si="30"/>
        <v>1.0383317959203082</v>
      </c>
      <c r="M76" s="19">
        <f t="shared" si="31"/>
        <v>1.0383317959203082</v>
      </c>
      <c r="N76" s="19">
        <f t="shared" si="32"/>
        <v>1.0383317959203082</v>
      </c>
      <c r="O76" s="19">
        <f t="shared" si="33"/>
        <v>1.0383317959203082</v>
      </c>
      <c r="P76" s="19">
        <f t="shared" si="34"/>
        <v>1.0383317959203082</v>
      </c>
      <c r="Q76" s="19">
        <f t="shared" si="35"/>
        <v>1.0383317959203082</v>
      </c>
      <c r="R76" s="19">
        <f t="shared" si="36"/>
        <v>1.0383317959203082</v>
      </c>
      <c r="S76" s="19">
        <f t="shared" si="37"/>
        <v>1.0383317959203082</v>
      </c>
      <c r="T76" s="19">
        <f t="shared" si="38"/>
        <v>1.0383317959203082</v>
      </c>
    </row>
    <row r="77" spans="2:20">
      <c r="B77" s="16">
        <v>2084</v>
      </c>
      <c r="C77" s="19">
        <f>(C78-C73)/5*4+C73</f>
        <v>0.9134313676964283</v>
      </c>
      <c r="D77" s="19">
        <f>(D78-D73)/5*4+D73</f>
        <v>2.4182254506148686</v>
      </c>
      <c r="E77" s="19">
        <f t="shared" si="39"/>
        <v>0.9134313676964283</v>
      </c>
      <c r="F77" s="19">
        <f t="shared" si="24"/>
        <v>1.0453293392293916</v>
      </c>
      <c r="G77" s="19">
        <f t="shared" si="25"/>
        <v>2.5414382359201686</v>
      </c>
      <c r="H77" s="19">
        <f t="shared" si="26"/>
        <v>1.0453293392293916</v>
      </c>
      <c r="I77" s="19">
        <f t="shared" si="40"/>
        <v>1.0453293392293916</v>
      </c>
      <c r="J77" s="19">
        <f t="shared" si="28"/>
        <v>1.0453293392293916</v>
      </c>
      <c r="K77" s="19">
        <f t="shared" si="29"/>
        <v>1.0453293392293916</v>
      </c>
      <c r="L77" s="19">
        <f t="shared" si="30"/>
        <v>1.0453293392293916</v>
      </c>
      <c r="M77" s="19">
        <f t="shared" si="31"/>
        <v>1.0453293392293916</v>
      </c>
      <c r="N77" s="19">
        <f t="shared" si="32"/>
        <v>1.0453293392293916</v>
      </c>
      <c r="O77" s="19">
        <f t="shared" si="33"/>
        <v>1.0453293392293916</v>
      </c>
      <c r="P77" s="19">
        <f t="shared" si="34"/>
        <v>1.0453293392293916</v>
      </c>
      <c r="Q77" s="19">
        <f t="shared" si="35"/>
        <v>1.0453293392293916</v>
      </c>
      <c r="R77" s="19">
        <f t="shared" si="36"/>
        <v>1.0453293392293916</v>
      </c>
      <c r="S77" s="19">
        <f t="shared" si="37"/>
        <v>1.0453293392293916</v>
      </c>
      <c r="T77" s="19">
        <f t="shared" si="38"/>
        <v>1.0453293392293916</v>
      </c>
    </row>
    <row r="78" spans="2:20">
      <c r="B78" s="16">
        <v>2085</v>
      </c>
      <c r="C78" s="19">
        <f>$AC$32/$AC$19</f>
        <v>0.90878213590022461</v>
      </c>
      <c r="D78" s="19">
        <f>AH29/$AH$14</f>
        <v>2.4344133032721755</v>
      </c>
      <c r="E78" s="19">
        <f t="shared" si="39"/>
        <v>0.90878213590022461</v>
      </c>
      <c r="F78" s="19">
        <f t="shared" si="24"/>
        <v>1.0523268825384751</v>
      </c>
      <c r="G78" s="19">
        <f t="shared" si="25"/>
        <v>2.5584508877762064</v>
      </c>
      <c r="H78" s="19">
        <f t="shared" si="26"/>
        <v>1.0523268825384748</v>
      </c>
      <c r="I78" s="19">
        <f t="shared" si="40"/>
        <v>1.0523268825384748</v>
      </c>
      <c r="J78" s="19">
        <f t="shared" si="28"/>
        <v>1.0523268825384748</v>
      </c>
      <c r="K78" s="19">
        <f t="shared" si="29"/>
        <v>1.0523268825384748</v>
      </c>
      <c r="L78" s="19">
        <f t="shared" si="30"/>
        <v>1.0523268825384748</v>
      </c>
      <c r="M78" s="19">
        <f t="shared" si="31"/>
        <v>1.0523268825384748</v>
      </c>
      <c r="N78" s="19">
        <f t="shared" si="32"/>
        <v>1.0523268825384748</v>
      </c>
      <c r="O78" s="19">
        <f t="shared" si="33"/>
        <v>1.0523268825384748</v>
      </c>
      <c r="P78" s="19">
        <f t="shared" si="34"/>
        <v>1.0523268825384748</v>
      </c>
      <c r="Q78" s="19">
        <f t="shared" si="35"/>
        <v>1.0523268825384748</v>
      </c>
      <c r="R78" s="19">
        <f t="shared" si="36"/>
        <v>1.0523268825384748</v>
      </c>
      <c r="S78" s="19">
        <f t="shared" si="37"/>
        <v>1.0523268825384748</v>
      </c>
      <c r="T78" s="19">
        <f t="shared" si="38"/>
        <v>1.0523268825384748</v>
      </c>
    </row>
    <row r="79" spans="2:20">
      <c r="B79" s="16">
        <v>2086</v>
      </c>
      <c r="C79" s="19">
        <f>(C83-C78)/5*1+C78</f>
        <v>0.90322156763495209</v>
      </c>
      <c r="D79" s="19">
        <f>(D83-D78)/5*1+D78</f>
        <v>2.4486365964648926</v>
      </c>
      <c r="E79" s="19">
        <f t="shared" si="39"/>
        <v>0.90322156763495209</v>
      </c>
      <c r="F79" s="19">
        <f t="shared" si="24"/>
        <v>1.0584752032713614</v>
      </c>
      <c r="G79" s="19">
        <f t="shared" si="25"/>
        <v>2.5733988824520067</v>
      </c>
      <c r="H79" s="19">
        <f t="shared" si="26"/>
        <v>1.0584752032713611</v>
      </c>
      <c r="I79" s="19">
        <f t="shared" si="40"/>
        <v>1.0584752032713611</v>
      </c>
      <c r="J79" s="19">
        <f t="shared" si="28"/>
        <v>1.0584752032713611</v>
      </c>
      <c r="K79" s="19">
        <f t="shared" si="29"/>
        <v>1.0584752032713611</v>
      </c>
      <c r="L79" s="19">
        <f t="shared" si="30"/>
        <v>1.0584752032713611</v>
      </c>
      <c r="M79" s="19">
        <f t="shared" si="31"/>
        <v>1.0584752032713611</v>
      </c>
      <c r="N79" s="19">
        <f t="shared" si="32"/>
        <v>1.0584752032713611</v>
      </c>
      <c r="O79" s="19">
        <f t="shared" si="33"/>
        <v>1.0584752032713611</v>
      </c>
      <c r="P79" s="19">
        <f t="shared" si="34"/>
        <v>1.0584752032713611</v>
      </c>
      <c r="Q79" s="19">
        <f t="shared" si="35"/>
        <v>1.0584752032713611</v>
      </c>
      <c r="R79" s="19">
        <f t="shared" si="36"/>
        <v>1.0584752032713611</v>
      </c>
      <c r="S79" s="19">
        <f t="shared" si="37"/>
        <v>1.0584752032713611</v>
      </c>
      <c r="T79" s="19">
        <f t="shared" si="38"/>
        <v>1.0584752032713611</v>
      </c>
    </row>
    <row r="80" spans="2:20">
      <c r="B80" s="16">
        <v>2087</v>
      </c>
      <c r="C80" s="19">
        <f>(C83-C78)/5*2+C78</f>
        <v>0.89766099936967958</v>
      </c>
      <c r="D80" s="19">
        <f>(D83-D78)/5*2+D78</f>
        <v>2.4628598896576097</v>
      </c>
      <c r="E80" s="19">
        <f t="shared" si="39"/>
        <v>0.89766099936967958</v>
      </c>
      <c r="F80" s="19">
        <f t="shared" si="24"/>
        <v>1.0646235240042479</v>
      </c>
      <c r="G80" s="19">
        <f t="shared" si="25"/>
        <v>2.588346877127806</v>
      </c>
      <c r="H80" s="19">
        <f t="shared" si="26"/>
        <v>1.0646235240042476</v>
      </c>
      <c r="I80" s="19">
        <f t="shared" si="40"/>
        <v>1.0646235240042476</v>
      </c>
      <c r="J80" s="19">
        <f t="shared" si="28"/>
        <v>1.0646235240042476</v>
      </c>
      <c r="K80" s="19">
        <f t="shared" si="29"/>
        <v>1.0646235240042476</v>
      </c>
      <c r="L80" s="19">
        <f t="shared" si="30"/>
        <v>1.0646235240042476</v>
      </c>
      <c r="M80" s="19">
        <f t="shared" si="31"/>
        <v>1.0646235240042476</v>
      </c>
      <c r="N80" s="19">
        <f t="shared" si="32"/>
        <v>1.0646235240042476</v>
      </c>
      <c r="O80" s="19">
        <f t="shared" si="33"/>
        <v>1.0646235240042476</v>
      </c>
      <c r="P80" s="19">
        <f t="shared" si="34"/>
        <v>1.0646235240042476</v>
      </c>
      <c r="Q80" s="19">
        <f t="shared" si="35"/>
        <v>1.0646235240042476</v>
      </c>
      <c r="R80" s="19">
        <f t="shared" si="36"/>
        <v>1.0646235240042476</v>
      </c>
      <c r="S80" s="19">
        <f t="shared" si="37"/>
        <v>1.0646235240042476</v>
      </c>
      <c r="T80" s="19">
        <f t="shared" si="38"/>
        <v>1.0646235240042476</v>
      </c>
    </row>
    <row r="81" spans="2:20">
      <c r="B81" s="16">
        <v>2088</v>
      </c>
      <c r="C81" s="19">
        <f>(C83-C78)/5*3+C78</f>
        <v>0.89210043110440707</v>
      </c>
      <c r="D81" s="19">
        <f>(D83-D78)/5*3+D78</f>
        <v>2.4770831828503272</v>
      </c>
      <c r="E81" s="19">
        <f t="shared" si="39"/>
        <v>0.89210043110440707</v>
      </c>
      <c r="F81" s="19">
        <f t="shared" si="24"/>
        <v>1.0707718447371344</v>
      </c>
      <c r="G81" s="19">
        <f t="shared" si="25"/>
        <v>2.6032948718036057</v>
      </c>
      <c r="H81" s="19">
        <f t="shared" si="26"/>
        <v>1.0707718447371342</v>
      </c>
      <c r="I81" s="19">
        <f t="shared" si="40"/>
        <v>1.0707718447371342</v>
      </c>
      <c r="J81" s="19">
        <f t="shared" si="28"/>
        <v>1.0707718447371342</v>
      </c>
      <c r="K81" s="19">
        <f t="shared" si="29"/>
        <v>1.0707718447371342</v>
      </c>
      <c r="L81" s="19">
        <f t="shared" si="30"/>
        <v>1.0707718447371342</v>
      </c>
      <c r="M81" s="19">
        <f t="shared" si="31"/>
        <v>1.0707718447371342</v>
      </c>
      <c r="N81" s="19">
        <f t="shared" si="32"/>
        <v>1.0707718447371342</v>
      </c>
      <c r="O81" s="19">
        <f t="shared" si="33"/>
        <v>1.0707718447371342</v>
      </c>
      <c r="P81" s="19">
        <f t="shared" si="34"/>
        <v>1.0707718447371342</v>
      </c>
      <c r="Q81" s="19">
        <f t="shared" si="35"/>
        <v>1.0707718447371342</v>
      </c>
      <c r="R81" s="19">
        <f t="shared" si="36"/>
        <v>1.0707718447371342</v>
      </c>
      <c r="S81" s="19">
        <f t="shared" si="37"/>
        <v>1.0707718447371342</v>
      </c>
      <c r="T81" s="19">
        <f t="shared" si="38"/>
        <v>1.0707718447371342</v>
      </c>
    </row>
    <row r="82" spans="2:20">
      <c r="B82" s="16">
        <v>2089</v>
      </c>
      <c r="C82" s="19">
        <f>(C83-C78)/5*4+C78</f>
        <v>0.88653986283913455</v>
      </c>
      <c r="D82" s="19">
        <f>(D83-D78)/5*4+D78</f>
        <v>2.4913064760430443</v>
      </c>
      <c r="E82" s="19">
        <f t="shared" si="39"/>
        <v>0.88653986283913455</v>
      </c>
      <c r="F82" s="19">
        <f t="shared" si="24"/>
        <v>1.0769201654700207</v>
      </c>
      <c r="G82" s="19">
        <f t="shared" si="25"/>
        <v>2.6182428664794055</v>
      </c>
      <c r="H82" s="19">
        <f t="shared" si="26"/>
        <v>1.0769201654700205</v>
      </c>
      <c r="I82" s="19">
        <f t="shared" si="40"/>
        <v>1.0769201654700205</v>
      </c>
      <c r="J82" s="19">
        <f t="shared" si="28"/>
        <v>1.0769201654700205</v>
      </c>
      <c r="K82" s="19">
        <f t="shared" si="29"/>
        <v>1.0769201654700205</v>
      </c>
      <c r="L82" s="19">
        <f t="shared" si="30"/>
        <v>1.0769201654700205</v>
      </c>
      <c r="M82" s="19">
        <f t="shared" si="31"/>
        <v>1.0769201654700205</v>
      </c>
      <c r="N82" s="19">
        <f t="shared" si="32"/>
        <v>1.0769201654700205</v>
      </c>
      <c r="O82" s="19">
        <f t="shared" si="33"/>
        <v>1.0769201654700205</v>
      </c>
      <c r="P82" s="19">
        <f t="shared" si="34"/>
        <v>1.0769201654700205</v>
      </c>
      <c r="Q82" s="19">
        <f t="shared" si="35"/>
        <v>1.0769201654700205</v>
      </c>
      <c r="R82" s="19">
        <f t="shared" si="36"/>
        <v>1.0769201654700205</v>
      </c>
      <c r="S82" s="19">
        <f t="shared" si="37"/>
        <v>1.0769201654700205</v>
      </c>
      <c r="T82" s="19">
        <f t="shared" si="38"/>
        <v>1.0769201654700205</v>
      </c>
    </row>
    <row r="83" spans="2:20">
      <c r="B83" s="16">
        <v>2090</v>
      </c>
      <c r="C83" s="19">
        <f>$AC$33/$AC$19</f>
        <v>0.88097929457386204</v>
      </c>
      <c r="D83" s="19">
        <f>AH30/$AH$14</f>
        <v>2.5055297692357614</v>
      </c>
      <c r="E83" s="19">
        <f t="shared" si="39"/>
        <v>0.88097929457386204</v>
      </c>
      <c r="F83" s="19">
        <f t="shared" si="24"/>
        <v>1.0830684862029072</v>
      </c>
      <c r="G83" s="19">
        <f t="shared" si="25"/>
        <v>2.6331908611552053</v>
      </c>
      <c r="H83" s="19">
        <f t="shared" si="26"/>
        <v>1.083068486202907</v>
      </c>
      <c r="I83" s="19">
        <f t="shared" si="40"/>
        <v>1.083068486202907</v>
      </c>
      <c r="J83" s="19">
        <f t="shared" si="28"/>
        <v>1.083068486202907</v>
      </c>
      <c r="K83" s="19">
        <f t="shared" si="29"/>
        <v>1.083068486202907</v>
      </c>
      <c r="L83" s="19">
        <f t="shared" si="30"/>
        <v>1.083068486202907</v>
      </c>
      <c r="M83" s="19">
        <f t="shared" si="31"/>
        <v>1.083068486202907</v>
      </c>
      <c r="N83" s="19">
        <f t="shared" si="32"/>
        <v>1.083068486202907</v>
      </c>
      <c r="O83" s="19">
        <f t="shared" si="33"/>
        <v>1.083068486202907</v>
      </c>
      <c r="P83" s="19">
        <f t="shared" si="34"/>
        <v>1.083068486202907</v>
      </c>
      <c r="Q83" s="19">
        <f t="shared" si="35"/>
        <v>1.083068486202907</v>
      </c>
      <c r="R83" s="19">
        <f t="shared" si="36"/>
        <v>1.083068486202907</v>
      </c>
      <c r="S83" s="19">
        <f t="shared" si="37"/>
        <v>1.083068486202907</v>
      </c>
      <c r="T83" s="19">
        <f t="shared" si="38"/>
        <v>1.083068486202907</v>
      </c>
    </row>
    <row r="84" spans="2:20">
      <c r="B84" s="16">
        <v>2091</v>
      </c>
      <c r="C84" s="19">
        <f>(C88-C83)/5*1+C83</f>
        <v>0.87485139201640216</v>
      </c>
      <c r="D84" s="19">
        <f>(D88-D83)/5*1+D83</f>
        <v>2.5183494180570074</v>
      </c>
      <c r="E84" s="19">
        <f t="shared" si="39"/>
        <v>0.87485139201640216</v>
      </c>
      <c r="F84" s="19">
        <f t="shared" si="24"/>
        <v>1.0886100518282538</v>
      </c>
      <c r="G84" s="19">
        <f t="shared" si="25"/>
        <v>2.6466636933417571</v>
      </c>
      <c r="H84" s="19">
        <f t="shared" si="26"/>
        <v>1.0886100518282535</v>
      </c>
      <c r="I84" s="19">
        <f t="shared" si="40"/>
        <v>1.0886100518282535</v>
      </c>
      <c r="J84" s="19">
        <f t="shared" si="28"/>
        <v>1.0886100518282535</v>
      </c>
      <c r="K84" s="19">
        <f t="shared" si="29"/>
        <v>1.0886100518282535</v>
      </c>
      <c r="L84" s="19">
        <f t="shared" si="30"/>
        <v>1.0886100518282535</v>
      </c>
      <c r="M84" s="19">
        <f t="shared" si="31"/>
        <v>1.0886100518282535</v>
      </c>
      <c r="N84" s="19">
        <f t="shared" si="32"/>
        <v>1.0886100518282535</v>
      </c>
      <c r="O84" s="19">
        <f t="shared" si="33"/>
        <v>1.0886100518282535</v>
      </c>
      <c r="P84" s="19">
        <f t="shared" si="34"/>
        <v>1.0886100518282535</v>
      </c>
      <c r="Q84" s="19">
        <f t="shared" si="35"/>
        <v>1.0886100518282535</v>
      </c>
      <c r="R84" s="19">
        <f t="shared" si="36"/>
        <v>1.0886100518282535</v>
      </c>
      <c r="S84" s="19">
        <f t="shared" si="37"/>
        <v>1.0886100518282535</v>
      </c>
      <c r="T84" s="19">
        <f t="shared" si="38"/>
        <v>1.0886100518282535</v>
      </c>
    </row>
    <row r="85" spans="2:20">
      <c r="B85" s="16">
        <v>2092</v>
      </c>
      <c r="C85" s="19">
        <f>(C88-C83)/5*2+C83</f>
        <v>0.8687234894589424</v>
      </c>
      <c r="D85" s="19">
        <f>(D88-D83)/5*2+D83</f>
        <v>2.5311690668782534</v>
      </c>
      <c r="E85" s="19">
        <f t="shared" si="39"/>
        <v>0.8687234894589424</v>
      </c>
      <c r="F85" s="19">
        <f t="shared" si="24"/>
        <v>1.0941516174536006</v>
      </c>
      <c r="G85" s="19">
        <f t="shared" si="25"/>
        <v>2.6601365255283098</v>
      </c>
      <c r="H85" s="19">
        <f t="shared" si="26"/>
        <v>1.0941516174536003</v>
      </c>
      <c r="I85" s="19">
        <f t="shared" si="40"/>
        <v>1.0941516174536003</v>
      </c>
      <c r="J85" s="19">
        <f t="shared" si="28"/>
        <v>1.0941516174536003</v>
      </c>
      <c r="K85" s="19">
        <f t="shared" si="29"/>
        <v>1.0941516174536003</v>
      </c>
      <c r="L85" s="19">
        <f t="shared" si="30"/>
        <v>1.0941516174536003</v>
      </c>
      <c r="M85" s="19">
        <f t="shared" si="31"/>
        <v>1.0941516174536003</v>
      </c>
      <c r="N85" s="19">
        <f t="shared" si="32"/>
        <v>1.0941516174536003</v>
      </c>
      <c r="O85" s="19">
        <f t="shared" si="33"/>
        <v>1.0941516174536003</v>
      </c>
      <c r="P85" s="19">
        <f t="shared" si="34"/>
        <v>1.0941516174536003</v>
      </c>
      <c r="Q85" s="19">
        <f t="shared" si="35"/>
        <v>1.0941516174536003</v>
      </c>
      <c r="R85" s="19">
        <f t="shared" si="36"/>
        <v>1.0941516174536003</v>
      </c>
      <c r="S85" s="19">
        <f t="shared" si="37"/>
        <v>1.0941516174536003</v>
      </c>
      <c r="T85" s="19">
        <f t="shared" si="38"/>
        <v>1.0941516174536003</v>
      </c>
    </row>
    <row r="86" spans="2:20">
      <c r="B86" s="16">
        <v>2093</v>
      </c>
      <c r="C86" s="19">
        <f>(C88-C83)/5*3+C83</f>
        <v>0.86259558690148253</v>
      </c>
      <c r="D86" s="19">
        <f>(D88-D83)/5*3+D83</f>
        <v>2.5439887156994989</v>
      </c>
      <c r="E86" s="19">
        <f t="shared" si="39"/>
        <v>0.86259558690148253</v>
      </c>
      <c r="F86" s="19">
        <f t="shared" si="24"/>
        <v>1.0996931830789469</v>
      </c>
      <c r="G86" s="19">
        <f t="shared" si="25"/>
        <v>2.6736093577148612</v>
      </c>
      <c r="H86" s="19">
        <f t="shared" si="26"/>
        <v>1.0996931830789467</v>
      </c>
      <c r="I86" s="19">
        <f t="shared" si="40"/>
        <v>1.0996931830789467</v>
      </c>
      <c r="J86" s="19">
        <f t="shared" si="28"/>
        <v>1.0996931830789467</v>
      </c>
      <c r="K86" s="19">
        <f t="shared" si="29"/>
        <v>1.0996931830789467</v>
      </c>
      <c r="L86" s="19">
        <f t="shared" si="30"/>
        <v>1.0996931830789467</v>
      </c>
      <c r="M86" s="19">
        <f t="shared" si="31"/>
        <v>1.0996931830789467</v>
      </c>
      <c r="N86" s="19">
        <f t="shared" si="32"/>
        <v>1.0996931830789467</v>
      </c>
      <c r="O86" s="19">
        <f t="shared" si="33"/>
        <v>1.0996931830789467</v>
      </c>
      <c r="P86" s="19">
        <f t="shared" si="34"/>
        <v>1.0996931830789467</v>
      </c>
      <c r="Q86" s="19">
        <f t="shared" si="35"/>
        <v>1.0996931830789467</v>
      </c>
      <c r="R86" s="19">
        <f t="shared" si="36"/>
        <v>1.0996931830789467</v>
      </c>
      <c r="S86" s="19">
        <f t="shared" si="37"/>
        <v>1.0996931830789467</v>
      </c>
      <c r="T86" s="19">
        <f t="shared" si="38"/>
        <v>1.0996931830789467</v>
      </c>
    </row>
    <row r="87" spans="2:20">
      <c r="B87" s="16">
        <v>2094</v>
      </c>
      <c r="C87" s="19">
        <f>(C88-C83)/5*4+C83</f>
        <v>0.85646768434402276</v>
      </c>
      <c r="D87" s="19">
        <f>(D88-D83)/5*4+D83</f>
        <v>2.5568083645207449</v>
      </c>
      <c r="E87" s="19">
        <f t="shared" si="39"/>
        <v>0.85646768434402276</v>
      </c>
      <c r="F87" s="19">
        <f t="shared" si="24"/>
        <v>1.1052347487042937</v>
      </c>
      <c r="G87" s="19">
        <f t="shared" si="25"/>
        <v>2.6870821899014135</v>
      </c>
      <c r="H87" s="19">
        <f t="shared" si="26"/>
        <v>1.1052347487042935</v>
      </c>
      <c r="I87" s="19">
        <f t="shared" si="40"/>
        <v>1.1052347487042935</v>
      </c>
      <c r="J87" s="19">
        <f t="shared" si="28"/>
        <v>1.1052347487042935</v>
      </c>
      <c r="K87" s="19">
        <f t="shared" si="29"/>
        <v>1.1052347487042935</v>
      </c>
      <c r="L87" s="19">
        <f t="shared" si="30"/>
        <v>1.1052347487042935</v>
      </c>
      <c r="M87" s="19">
        <f t="shared" si="31"/>
        <v>1.1052347487042935</v>
      </c>
      <c r="N87" s="19">
        <f t="shared" si="32"/>
        <v>1.1052347487042935</v>
      </c>
      <c r="O87" s="19">
        <f t="shared" si="33"/>
        <v>1.1052347487042935</v>
      </c>
      <c r="P87" s="19">
        <f t="shared" si="34"/>
        <v>1.1052347487042935</v>
      </c>
      <c r="Q87" s="19">
        <f t="shared" si="35"/>
        <v>1.1052347487042935</v>
      </c>
      <c r="R87" s="19">
        <f t="shared" si="36"/>
        <v>1.1052347487042935</v>
      </c>
      <c r="S87" s="19">
        <f t="shared" si="37"/>
        <v>1.1052347487042935</v>
      </c>
      <c r="T87" s="19">
        <f t="shared" si="38"/>
        <v>1.1052347487042935</v>
      </c>
    </row>
    <row r="88" spans="2:20">
      <c r="B88" s="16">
        <v>2095</v>
      </c>
      <c r="C88" s="19">
        <f>$AC$34/$AC$19</f>
        <v>0.85033978178656289</v>
      </c>
      <c r="D88" s="19">
        <f>AH31/$AH$14</f>
        <v>2.5696280133419909</v>
      </c>
      <c r="E88" s="19">
        <f t="shared" si="39"/>
        <v>0.85033978178656289</v>
      </c>
      <c r="F88" s="19">
        <f t="shared" si="24"/>
        <v>1.1107763143296405</v>
      </c>
      <c r="G88" s="19">
        <f t="shared" si="25"/>
        <v>2.7005550220879653</v>
      </c>
      <c r="H88" s="19">
        <f t="shared" si="26"/>
        <v>1.1107763143296401</v>
      </c>
      <c r="I88" s="19">
        <f t="shared" si="40"/>
        <v>1.1107763143296401</v>
      </c>
      <c r="J88" s="19">
        <f t="shared" si="28"/>
        <v>1.1107763143296401</v>
      </c>
      <c r="K88" s="19">
        <f t="shared" si="29"/>
        <v>1.1107763143296401</v>
      </c>
      <c r="L88" s="19">
        <f t="shared" si="30"/>
        <v>1.1107763143296401</v>
      </c>
      <c r="M88" s="19">
        <f t="shared" si="31"/>
        <v>1.1107763143296401</v>
      </c>
      <c r="N88" s="19">
        <f t="shared" si="32"/>
        <v>1.1107763143296401</v>
      </c>
      <c r="O88" s="19">
        <f t="shared" si="33"/>
        <v>1.1107763143296401</v>
      </c>
      <c r="P88" s="19">
        <f t="shared" si="34"/>
        <v>1.1107763143296401</v>
      </c>
      <c r="Q88" s="19">
        <f t="shared" si="35"/>
        <v>1.1107763143296401</v>
      </c>
      <c r="R88" s="19">
        <f t="shared" si="36"/>
        <v>1.1107763143296401</v>
      </c>
      <c r="S88" s="19">
        <f t="shared" si="37"/>
        <v>1.1107763143296401</v>
      </c>
      <c r="T88" s="19">
        <f t="shared" si="38"/>
        <v>1.1107763143296401</v>
      </c>
    </row>
    <row r="89" spans="2:20">
      <c r="B89" s="16">
        <v>2096</v>
      </c>
      <c r="C89" s="19">
        <f>(C93-C88)/5*1+C88</f>
        <v>0.84392172673445809</v>
      </c>
      <c r="D89" s="19">
        <f>(D93-D88)/5*1+D88</f>
        <v>2.5813245853360556</v>
      </c>
      <c r="E89" s="19">
        <f t="shared" si="39"/>
        <v>0.84392172673445809</v>
      </c>
      <c r="F89" s="19">
        <f t="shared" si="24"/>
        <v>1.1158324061306326</v>
      </c>
      <c r="G89" s="19">
        <f t="shared" si="25"/>
        <v>2.712847554733071</v>
      </c>
      <c r="H89" s="19">
        <f t="shared" si="26"/>
        <v>1.1158324061306326</v>
      </c>
      <c r="I89" s="19">
        <f t="shared" si="40"/>
        <v>1.1158324061306326</v>
      </c>
      <c r="J89" s="19">
        <f t="shared" si="28"/>
        <v>1.1158324061306326</v>
      </c>
      <c r="K89" s="19">
        <f t="shared" si="29"/>
        <v>1.1158324061306326</v>
      </c>
      <c r="L89" s="19">
        <f t="shared" si="30"/>
        <v>1.1158324061306326</v>
      </c>
      <c r="M89" s="19">
        <f t="shared" si="31"/>
        <v>1.1158324061306326</v>
      </c>
      <c r="N89" s="19">
        <f t="shared" si="32"/>
        <v>1.1158324061306326</v>
      </c>
      <c r="O89" s="19">
        <f t="shared" si="33"/>
        <v>1.1158324061306326</v>
      </c>
      <c r="P89" s="19">
        <f t="shared" si="34"/>
        <v>1.1158324061306326</v>
      </c>
      <c r="Q89" s="19">
        <f t="shared" si="35"/>
        <v>1.1158324061306326</v>
      </c>
      <c r="R89" s="19">
        <f t="shared" si="36"/>
        <v>1.1158324061306324</v>
      </c>
      <c r="S89" s="19">
        <f t="shared" si="37"/>
        <v>1.1158324061306326</v>
      </c>
      <c r="T89" s="19">
        <f t="shared" si="38"/>
        <v>1.1158324061306326</v>
      </c>
    </row>
    <row r="90" spans="2:20">
      <c r="B90" s="16">
        <v>2097</v>
      </c>
      <c r="C90" s="19">
        <f>(C93-C88)/5*2+C88</f>
        <v>0.8375036716823534</v>
      </c>
      <c r="D90" s="19">
        <f>(D93-D88)/5*2+D88</f>
        <v>2.5930211573301203</v>
      </c>
      <c r="E90" s="19">
        <f t="shared" si="39"/>
        <v>0.8375036716823534</v>
      </c>
      <c r="F90" s="19">
        <f t="shared" si="24"/>
        <v>1.1208884979316249</v>
      </c>
      <c r="G90" s="19">
        <f t="shared" si="25"/>
        <v>2.7251400873781773</v>
      </c>
      <c r="H90" s="19">
        <f t="shared" si="26"/>
        <v>1.1208884979316247</v>
      </c>
      <c r="I90" s="19">
        <f t="shared" si="40"/>
        <v>1.1208884979316247</v>
      </c>
      <c r="J90" s="19">
        <f t="shared" si="28"/>
        <v>1.1208884979316247</v>
      </c>
      <c r="K90" s="19">
        <f t="shared" si="29"/>
        <v>1.1208884979316247</v>
      </c>
      <c r="L90" s="19">
        <f t="shared" si="30"/>
        <v>1.1208884979316247</v>
      </c>
      <c r="M90" s="19">
        <f t="shared" si="31"/>
        <v>1.1208884979316247</v>
      </c>
      <c r="N90" s="19">
        <f t="shared" si="32"/>
        <v>1.1208884979316247</v>
      </c>
      <c r="O90" s="19">
        <f t="shared" si="33"/>
        <v>1.1208884979316247</v>
      </c>
      <c r="P90" s="19">
        <f t="shared" si="34"/>
        <v>1.1208884979316247</v>
      </c>
      <c r="Q90" s="19">
        <f t="shared" si="35"/>
        <v>1.1208884979316247</v>
      </c>
      <c r="R90" s="19">
        <f t="shared" si="36"/>
        <v>1.1208884979316247</v>
      </c>
      <c r="S90" s="19">
        <f t="shared" si="37"/>
        <v>1.1208884979316247</v>
      </c>
      <c r="T90" s="19">
        <f t="shared" si="38"/>
        <v>1.1208884979316247</v>
      </c>
    </row>
    <row r="91" spans="2:20">
      <c r="B91" s="16">
        <v>2098</v>
      </c>
      <c r="C91" s="19">
        <f>(C93-C88)/5*3+C88</f>
        <v>0.8310856166302486</v>
      </c>
      <c r="D91" s="19">
        <f>(D93-D88)/5*3+D88</f>
        <v>2.6047177293241845</v>
      </c>
      <c r="E91" s="19">
        <f t="shared" si="39"/>
        <v>0.8310856166302486</v>
      </c>
      <c r="F91" s="19">
        <f t="shared" si="24"/>
        <v>1.125944589732617</v>
      </c>
      <c r="G91" s="19">
        <f t="shared" si="25"/>
        <v>2.7374326200232826</v>
      </c>
      <c r="H91" s="19">
        <f t="shared" si="26"/>
        <v>1.1259445897326168</v>
      </c>
      <c r="I91" s="19">
        <f t="shared" si="40"/>
        <v>1.1259445897326168</v>
      </c>
      <c r="J91" s="19">
        <f t="shared" si="28"/>
        <v>1.1259445897326168</v>
      </c>
      <c r="K91" s="19">
        <f t="shared" si="29"/>
        <v>1.1259445897326168</v>
      </c>
      <c r="L91" s="19">
        <f t="shared" si="30"/>
        <v>1.1259445897326168</v>
      </c>
      <c r="M91" s="19">
        <f t="shared" si="31"/>
        <v>1.1259445897326168</v>
      </c>
      <c r="N91" s="19">
        <f t="shared" si="32"/>
        <v>1.1259445897326168</v>
      </c>
      <c r="O91" s="19">
        <f t="shared" si="33"/>
        <v>1.1259445897326168</v>
      </c>
      <c r="P91" s="19">
        <f t="shared" si="34"/>
        <v>1.1259445897326168</v>
      </c>
      <c r="Q91" s="19">
        <f t="shared" si="35"/>
        <v>1.1259445897326168</v>
      </c>
      <c r="R91" s="19">
        <f t="shared" si="36"/>
        <v>1.1259445897326168</v>
      </c>
      <c r="S91" s="19">
        <f t="shared" si="37"/>
        <v>1.1259445897326168</v>
      </c>
      <c r="T91" s="19">
        <f t="shared" si="38"/>
        <v>1.1259445897326168</v>
      </c>
    </row>
    <row r="92" spans="2:20">
      <c r="B92" s="16">
        <v>2099</v>
      </c>
      <c r="C92" s="19">
        <f>(C93-C88)/5*4+C88</f>
        <v>0.82466756157814392</v>
      </c>
      <c r="D92" s="19">
        <f>(D93-D88)/5*4+D88</f>
        <v>2.6164143013182493</v>
      </c>
      <c r="E92" s="19">
        <f t="shared" si="39"/>
        <v>0.82466756157814392</v>
      </c>
      <c r="F92" s="19">
        <f t="shared" si="24"/>
        <v>1.1310006815336093</v>
      </c>
      <c r="G92" s="19">
        <f t="shared" si="25"/>
        <v>2.7497251526683884</v>
      </c>
      <c r="H92" s="19">
        <f t="shared" si="26"/>
        <v>1.1310006815336091</v>
      </c>
      <c r="I92" s="19">
        <f t="shared" si="40"/>
        <v>1.1310006815336091</v>
      </c>
      <c r="J92" s="19">
        <f t="shared" si="28"/>
        <v>1.1310006815336091</v>
      </c>
      <c r="K92" s="19">
        <f t="shared" si="29"/>
        <v>1.1310006815336091</v>
      </c>
      <c r="L92" s="19">
        <f t="shared" si="30"/>
        <v>1.1310006815336091</v>
      </c>
      <c r="M92" s="19">
        <f t="shared" si="31"/>
        <v>1.1310006815336091</v>
      </c>
      <c r="N92" s="19">
        <f t="shared" si="32"/>
        <v>1.1310006815336091</v>
      </c>
      <c r="O92" s="19">
        <f t="shared" si="33"/>
        <v>1.1310006815336091</v>
      </c>
      <c r="P92" s="19">
        <f t="shared" si="34"/>
        <v>1.1310006815336091</v>
      </c>
      <c r="Q92" s="19">
        <f t="shared" si="35"/>
        <v>1.1310006815336091</v>
      </c>
      <c r="R92" s="19">
        <f t="shared" si="36"/>
        <v>1.1310006815336091</v>
      </c>
      <c r="S92" s="19">
        <f t="shared" si="37"/>
        <v>1.1310006815336091</v>
      </c>
      <c r="T92" s="19">
        <f t="shared" si="38"/>
        <v>1.1310006815336091</v>
      </c>
    </row>
    <row r="93" spans="2:20">
      <c r="B93" s="16">
        <v>2100</v>
      </c>
      <c r="C93" s="19">
        <f>$AC$35/$AC$19</f>
        <v>0.81824950652603912</v>
      </c>
      <c r="D93" s="19">
        <f>AH32/$AH$14</f>
        <v>2.628110873312314</v>
      </c>
      <c r="E93" s="19">
        <f t="shared" si="39"/>
        <v>0.81824950652603912</v>
      </c>
      <c r="F93" s="19">
        <f t="shared" si="24"/>
        <v>1.1360567733346014</v>
      </c>
      <c r="G93" s="19">
        <f t="shared" si="25"/>
        <v>2.7620176853134937</v>
      </c>
      <c r="H93" s="19">
        <f t="shared" si="26"/>
        <v>1.1360567733346014</v>
      </c>
      <c r="I93" s="19">
        <f t="shared" si="40"/>
        <v>1.1360567733346014</v>
      </c>
      <c r="J93" s="19">
        <f t="shared" si="28"/>
        <v>1.1360567733346014</v>
      </c>
      <c r="K93" s="19">
        <f t="shared" si="29"/>
        <v>1.1360567733346014</v>
      </c>
      <c r="L93" s="19">
        <f t="shared" si="30"/>
        <v>1.1360567733346014</v>
      </c>
      <c r="M93" s="19">
        <f t="shared" si="31"/>
        <v>1.1360567733346014</v>
      </c>
      <c r="N93" s="19">
        <f t="shared" si="32"/>
        <v>1.1360567733346014</v>
      </c>
      <c r="O93" s="19">
        <f t="shared" si="33"/>
        <v>1.1360567733346014</v>
      </c>
      <c r="P93" s="19">
        <f t="shared" si="34"/>
        <v>1.1360567733346014</v>
      </c>
      <c r="Q93" s="19">
        <f t="shared" si="35"/>
        <v>1.1360567733346014</v>
      </c>
      <c r="R93" s="19">
        <f t="shared" si="36"/>
        <v>1.1360567733346014</v>
      </c>
      <c r="S93" s="19">
        <f t="shared" si="37"/>
        <v>1.1360567733346014</v>
      </c>
      <c r="T93" s="19">
        <f t="shared" si="38"/>
        <v>1.1360567733346014</v>
      </c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3:J15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2967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1488.91583872213</v>
      </c>
      <c r="H5" s="13">
        <v>0</v>
      </c>
      <c r="I5" s="13">
        <v>0</v>
      </c>
      <c r="J5" s="16" t="str">
        <f>A5</f>
        <v>RHUDB</v>
      </c>
    </row>
    <row r="6" spans="1:10">
      <c r="A6" s="16" t="s">
        <v>2968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1133.5920000000001</v>
      </c>
      <c r="H6" s="13">
        <v>0</v>
      </c>
      <c r="I6" s="13">
        <v>0</v>
      </c>
      <c r="J6" s="16" t="str">
        <f t="shared" ref="J6:J15" si="0">A6</f>
        <v>RHRDB</v>
      </c>
    </row>
    <row r="7" spans="1:10">
      <c r="A7" s="16" t="s">
        <v>2969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1044.08416127787</v>
      </c>
      <c r="H7" s="13">
        <v>0</v>
      </c>
      <c r="I7" s="13">
        <v>0</v>
      </c>
      <c r="J7" s="16" t="str">
        <f t="shared" si="0"/>
        <v>RHUMB</v>
      </c>
    </row>
    <row r="8" spans="1:10">
      <c r="A8" s="16" t="s">
        <v>2970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58.408000000000001</v>
      </c>
      <c r="H8" s="13">
        <v>0</v>
      </c>
      <c r="I8" s="13">
        <v>0</v>
      </c>
      <c r="J8" s="16" t="str">
        <f t="shared" si="0"/>
        <v>RHRMB</v>
      </c>
    </row>
    <row r="9" spans="1:10">
      <c r="A9" s="16" t="s">
        <v>2971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1488.91583872213</v>
      </c>
      <c r="H9" s="13">
        <v>0</v>
      </c>
      <c r="I9" s="13">
        <v>0</v>
      </c>
      <c r="J9" s="16" t="str">
        <f t="shared" si="0"/>
        <v>RCUDB</v>
      </c>
    </row>
    <row r="10" spans="1:10">
      <c r="A10" s="16" t="s">
        <v>2972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1133.5920000000001</v>
      </c>
      <c r="H10" s="13">
        <v>0</v>
      </c>
      <c r="I10" s="13">
        <v>0</v>
      </c>
      <c r="J10" s="16" t="str">
        <f t="shared" si="0"/>
        <v>RCRDB</v>
      </c>
    </row>
    <row r="11" spans="1:10">
      <c r="A11" s="16" t="s">
        <v>2973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1044.08416127787</v>
      </c>
      <c r="H11" s="13">
        <v>0</v>
      </c>
      <c r="I11" s="13">
        <v>0</v>
      </c>
      <c r="J11" s="16" t="str">
        <f t="shared" si="0"/>
        <v>RCUMB</v>
      </c>
    </row>
    <row r="12" spans="1:10">
      <c r="A12" s="16" t="s">
        <v>2974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58.408000000000001</v>
      </c>
      <c r="H12" s="13">
        <v>0</v>
      </c>
      <c r="I12" s="13">
        <v>0</v>
      </c>
      <c r="J12" s="16" t="str">
        <f t="shared" si="0"/>
        <v>RCRMB</v>
      </c>
    </row>
    <row r="13" spans="1:10">
      <c r="A13" s="16" t="s">
        <v>2975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309.47170951999999</v>
      </c>
      <c r="H13" s="13">
        <v>0</v>
      </c>
      <c r="I13" s="13">
        <v>0</v>
      </c>
      <c r="J13" s="16" t="str">
        <f t="shared" si="0"/>
        <v>RWDEM</v>
      </c>
    </row>
    <row r="14" spans="1:10">
      <c r="A14" s="16" t="s">
        <v>2976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235.50629954999999</v>
      </c>
      <c r="H14" s="13">
        <v>0</v>
      </c>
      <c r="I14" s="13">
        <v>0</v>
      </c>
      <c r="J14" s="16" t="str">
        <f t="shared" si="0"/>
        <v>RADEM</v>
      </c>
    </row>
    <row r="15" spans="1:10">
      <c r="A15" s="16" t="s">
        <v>2977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136.2387713</v>
      </c>
      <c r="H15" s="13">
        <v>0</v>
      </c>
      <c r="I15" s="13">
        <v>0</v>
      </c>
      <c r="J15" s="16" t="str">
        <f t="shared" si="0"/>
        <v>RFDEM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</sheetPr>
  <dimension ref="B2:H905"/>
  <sheetViews>
    <sheetView topLeftCell="A888" workbookViewId="0">
      <selection activeCell="K902" sqref="K902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BY_RES_Demand_Drivers!$J$5</f>
        <v>RHUDB</v>
      </c>
      <c r="F4" s="16">
        <f>VLOOKUP($C4,'Growth rate'!$B$3:$T$93,2,FALSE)*VLOOKUP($E4,BY_RES_Demand_Drivers!$A$5:$I$100,7,FALSE)</f>
        <v>1488.558147954102</v>
      </c>
      <c r="G4" s="16">
        <f>VLOOKUP($C4,'Growth rate'!$B$3:$T$93,3,FALSE)*VLOOKUP($E4,BY_RES_Demand_Drivers!$A$5:$I$100,8,FALSE)</f>
        <v>0</v>
      </c>
      <c r="H4" s="16">
        <f>VLOOKUP($C4,'Growth rate'!$B$3:$T$93,3,FALSE)*VLOOKUP($E4,BY_RES_Demand_Drivers!$A$5:$I$100,9,FALSE)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BY_RES_Demand_Drivers!$J$5</f>
        <v>RHUDB</v>
      </c>
      <c r="F5" s="16">
        <f>VLOOKUP($C5,'Growth rate'!$B$3:$T$93,2,FALSE)*VLOOKUP($E5,BY_RES_Demand_Drivers!$A$5:$I$100,7,FALSE)</f>
        <v>1488.91583872213</v>
      </c>
      <c r="G5" s="16">
        <f>VLOOKUP($C5,'Growth rate'!$B$3:$T$93,3,FALSE)*VLOOKUP($E5,BY_RES_Demand_Drivers!$A$5:$I$100,8,FALSE)</f>
        <v>0</v>
      </c>
      <c r="H5" s="16">
        <f>VLOOKUP($C5,'Growth rate'!$B$3:$T$93,3,FALSE)*VLOOKUP($E5,BY_RES_Demand_Drivers!$A$5:$I$100,9,FALSE)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BY_RES_Demand_Drivers!$J$5</f>
        <v>RHUDB</v>
      </c>
      <c r="F6" s="16">
        <f>VLOOKUP($C6,'Growth rate'!$B$3:$T$93,2,FALSE)*VLOOKUP($E6,BY_RES_Demand_Drivers!$A$5:$I$100,7,FALSE)</f>
        <v>1489.3954014117253</v>
      </c>
      <c r="G6" s="16">
        <f>VLOOKUP($C6,'Growth rate'!$B$3:$T$93,3,FALSE)*VLOOKUP($E6,BY_RES_Demand_Drivers!$A$5:$I$100,8,FALSE)</f>
        <v>0</v>
      </c>
      <c r="H6" s="16">
        <f>VLOOKUP($C6,'Growth rate'!$B$3:$T$93,3,FALSE)*VLOOKUP($E6,BY_RES_Demand_Drivers!$A$5:$I$100,9,FALSE)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BY_RES_Demand_Drivers!$J$5</f>
        <v>RHUDB</v>
      </c>
      <c r="F7" s="16">
        <f>VLOOKUP($C7,'Growth rate'!$B$3:$T$93,2,FALSE)*VLOOKUP($E7,BY_RES_Demand_Drivers!$A$5:$I$100,7,FALSE)</f>
        <v>1489.8749641013201</v>
      </c>
      <c r="G7" s="16">
        <f>VLOOKUP($C7,'Growth rate'!$B$3:$T$93,3,FALSE)*VLOOKUP($E7,BY_RES_Demand_Drivers!$A$5:$I$100,8,FALSE)</f>
        <v>0</v>
      </c>
      <c r="H7" s="16">
        <f>VLOOKUP($C7,'Growth rate'!$B$3:$T$93,3,FALSE)*VLOOKUP($E7,BY_RES_Demand_Drivers!$A$5:$I$100,9,FALSE)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BY_RES_Demand_Drivers!$J$5</f>
        <v>RHUDB</v>
      </c>
      <c r="F8" s="16">
        <f>VLOOKUP($C8,'Growth rate'!$B$3:$T$93,2,FALSE)*VLOOKUP($E8,BY_RES_Demand_Drivers!$A$5:$I$100,7,FALSE)</f>
        <v>1490.3545267909153</v>
      </c>
      <c r="G8" s="16">
        <f>VLOOKUP($C8,'Growth rate'!$B$3:$T$93,3,FALSE)*VLOOKUP($E8,BY_RES_Demand_Drivers!$A$5:$I$100,8,FALSE)</f>
        <v>0</v>
      </c>
      <c r="H8" s="16">
        <f>VLOOKUP($C8,'Growth rate'!$B$3:$T$93,3,FALSE)*VLOOKUP($E8,BY_RES_Demand_Drivers!$A$5:$I$100,9,FALSE)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BY_RES_Demand_Drivers!$J$5</f>
        <v>RHUDB</v>
      </c>
      <c r="F9" s="16">
        <f>VLOOKUP($C9,'Growth rate'!$B$3:$T$93,2,FALSE)*VLOOKUP($E9,BY_RES_Demand_Drivers!$A$5:$I$100,7,FALSE)</f>
        <v>1490.8340894805103</v>
      </c>
      <c r="G9" s="16">
        <f>VLOOKUP($C9,'Growth rate'!$B$3:$T$93,3,FALSE)*VLOOKUP($E9,BY_RES_Demand_Drivers!$A$5:$I$100,8,FALSE)</f>
        <v>0</v>
      </c>
      <c r="H9" s="16">
        <f>VLOOKUP($C9,'Growth rate'!$B$3:$T$93,3,FALSE)*VLOOKUP($E9,BY_RES_Demand_Drivers!$A$5:$I$100,9,FALSE)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BY_RES_Demand_Drivers!$J$5</f>
        <v>RHUDB</v>
      </c>
      <c r="F10" s="16">
        <f>VLOOKUP($C10,'Growth rate'!$B$3:$T$93,2,FALSE)*VLOOKUP($E10,BY_RES_Demand_Drivers!$A$5:$I$100,7,FALSE)</f>
        <v>1491.3136521701056</v>
      </c>
      <c r="G10" s="16">
        <f>VLOOKUP($C10,'Growth rate'!$B$3:$T$93,3,FALSE)*VLOOKUP($E10,BY_RES_Demand_Drivers!$A$5:$I$100,8,FALSE)</f>
        <v>0</v>
      </c>
      <c r="H10" s="16">
        <f>VLOOKUP($C10,'Growth rate'!$B$3:$T$93,3,FALSE)*VLOOKUP($E10,BY_RES_Demand_Drivers!$A$5:$I$100,9,FALSE)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BY_RES_Demand_Drivers!$J$5</f>
        <v>RHUDB</v>
      </c>
      <c r="F11" s="16">
        <f>VLOOKUP($C11,'Growth rate'!$B$3:$T$93,2,FALSE)*VLOOKUP($E11,BY_RES_Demand_Drivers!$A$5:$I$100,7,FALSE)</f>
        <v>1491.5612382090046</v>
      </c>
      <c r="G11" s="16">
        <f>VLOOKUP($C11,'Growth rate'!$B$3:$T$93,3,FALSE)*VLOOKUP($E11,BY_RES_Demand_Drivers!$A$5:$I$100,8,FALSE)</f>
        <v>0</v>
      </c>
      <c r="H11" s="16">
        <f>VLOOKUP($C11,'Growth rate'!$B$3:$T$93,3,FALSE)*VLOOKUP($E11,BY_RES_Demand_Drivers!$A$5:$I$100,9,FALSE)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BY_RES_Demand_Drivers!$J$5</f>
        <v>RHUDB</v>
      </c>
      <c r="F12" s="16">
        <f>VLOOKUP($C12,'Growth rate'!$B$3:$T$93,2,FALSE)*VLOOKUP($E12,BY_RES_Demand_Drivers!$A$5:$I$100,7,FALSE)</f>
        <v>1491.8088242479034</v>
      </c>
      <c r="G12" s="16">
        <f>VLOOKUP($C12,'Growth rate'!$B$3:$T$93,3,FALSE)*VLOOKUP($E12,BY_RES_Demand_Drivers!$A$5:$I$100,8,FALSE)</f>
        <v>0</v>
      </c>
      <c r="H12" s="16">
        <f>VLOOKUP($C12,'Growth rate'!$B$3:$T$93,3,FALSE)*VLOOKUP($E12,BY_RES_Demand_Drivers!$A$5:$I$100,9,FALSE)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BY_RES_Demand_Drivers!$J$5</f>
        <v>RHUDB</v>
      </c>
      <c r="F13" s="16">
        <f>VLOOKUP($C13,'Growth rate'!$B$3:$T$93,2,FALSE)*VLOOKUP($E13,BY_RES_Demand_Drivers!$A$5:$I$100,7,FALSE)</f>
        <v>1492.0564102868027</v>
      </c>
      <c r="G13" s="16">
        <f>VLOOKUP($C13,'Growth rate'!$B$3:$T$93,3,FALSE)*VLOOKUP($E13,BY_RES_Demand_Drivers!$A$5:$I$100,8,FALSE)</f>
        <v>0</v>
      </c>
      <c r="H13" s="16">
        <f>VLOOKUP($C13,'Growth rate'!$B$3:$T$93,3,FALSE)*VLOOKUP($E13,BY_RES_Demand_Drivers!$A$5:$I$100,9,FALSE)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BY_RES_Demand_Drivers!$J$5</f>
        <v>RHUDB</v>
      </c>
      <c r="F14" s="16">
        <f>VLOOKUP($C14,'Growth rate'!$B$3:$T$93,2,FALSE)*VLOOKUP($E14,BY_RES_Demand_Drivers!$A$5:$I$100,7,FALSE)</f>
        <v>1492.3039963257015</v>
      </c>
      <c r="G14" s="16">
        <f>VLOOKUP($C14,'Growth rate'!$B$3:$T$93,3,FALSE)*VLOOKUP($E14,BY_RES_Demand_Drivers!$A$5:$I$100,8,FALSE)</f>
        <v>0</v>
      </c>
      <c r="H14" s="16">
        <f>VLOOKUP($C14,'Growth rate'!$B$3:$T$93,3,FALSE)*VLOOKUP($E14,BY_RES_Demand_Drivers!$A$5:$I$100,9,FALSE)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BY_RES_Demand_Drivers!$J$5</f>
        <v>RHUDB</v>
      </c>
      <c r="F15" s="16">
        <f>VLOOKUP($C15,'Growth rate'!$B$3:$T$93,2,FALSE)*VLOOKUP($E15,BY_RES_Demand_Drivers!$A$5:$I$100,7,FALSE)</f>
        <v>1492.5515823646008</v>
      </c>
      <c r="G15" s="16">
        <f>VLOOKUP($C15,'Growth rate'!$B$3:$T$93,3,FALSE)*VLOOKUP($E15,BY_RES_Demand_Drivers!$A$5:$I$100,8,FALSE)</f>
        <v>0</v>
      </c>
      <c r="H15" s="16">
        <f>VLOOKUP($C15,'Growth rate'!$B$3:$T$93,3,FALSE)*VLOOKUP($E15,BY_RES_Demand_Drivers!$A$5:$I$100,9,FALSE)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BY_RES_Demand_Drivers!$J$5</f>
        <v>RHUDB</v>
      </c>
      <c r="F16" s="16">
        <f>VLOOKUP($C16,'Growth rate'!$B$3:$T$93,2,FALSE)*VLOOKUP($E16,BY_RES_Demand_Drivers!$A$5:$I$100,7,FALSE)</f>
        <v>1492.5463476587408</v>
      </c>
      <c r="G16" s="16">
        <f>VLOOKUP($C16,'Growth rate'!$B$3:$T$93,3,FALSE)*VLOOKUP($E16,BY_RES_Demand_Drivers!$A$5:$I$100,8,FALSE)</f>
        <v>0</v>
      </c>
      <c r="H16" s="16">
        <f>VLOOKUP($C16,'Growth rate'!$B$3:$T$93,3,FALSE)*VLOOKUP($E16,BY_RES_Demand_Drivers!$A$5:$I$100,9,FALSE)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BY_RES_Demand_Drivers!$J$5</f>
        <v>RHUDB</v>
      </c>
      <c r="F17" s="16">
        <f>VLOOKUP($C17,'Growth rate'!$B$3:$T$93,2,FALSE)*VLOOKUP($E17,BY_RES_Demand_Drivers!$A$5:$I$100,7,FALSE)</f>
        <v>1492.5411129528813</v>
      </c>
      <c r="G17" s="16">
        <f>VLOOKUP($C17,'Growth rate'!$B$3:$T$93,3,FALSE)*VLOOKUP($E17,BY_RES_Demand_Drivers!$A$5:$I$100,8,FALSE)</f>
        <v>0</v>
      </c>
      <c r="H17" s="16">
        <f>VLOOKUP($C17,'Growth rate'!$B$3:$T$93,3,FALSE)*VLOOKUP($E17,BY_RES_Demand_Drivers!$A$5:$I$100,9,FALSE)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BY_RES_Demand_Drivers!$J$5</f>
        <v>RHUDB</v>
      </c>
      <c r="F18" s="16">
        <f>VLOOKUP($C18,'Growth rate'!$B$3:$T$93,2,FALSE)*VLOOKUP($E18,BY_RES_Demand_Drivers!$A$5:$I$100,7,FALSE)</f>
        <v>1492.5358782470216</v>
      </c>
      <c r="G18" s="16">
        <f>VLOOKUP($C18,'Growth rate'!$B$3:$T$93,3,FALSE)*VLOOKUP($E18,BY_RES_Demand_Drivers!$A$5:$I$100,8,FALSE)</f>
        <v>0</v>
      </c>
      <c r="H18" s="16">
        <f>VLOOKUP($C18,'Growth rate'!$B$3:$T$93,3,FALSE)*VLOOKUP($E18,BY_RES_Demand_Drivers!$A$5:$I$100,9,FALSE)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BY_RES_Demand_Drivers!$J$5</f>
        <v>RHUDB</v>
      </c>
      <c r="F19" s="16">
        <f>VLOOKUP($C19,'Growth rate'!$B$3:$T$93,2,FALSE)*VLOOKUP($E19,BY_RES_Demand_Drivers!$A$5:$I$100,7,FALSE)</f>
        <v>1492.5306435411621</v>
      </c>
      <c r="G19" s="16">
        <f>VLOOKUP($C19,'Growth rate'!$B$3:$T$93,3,FALSE)*VLOOKUP($E19,BY_RES_Demand_Drivers!$A$5:$I$100,8,FALSE)</f>
        <v>0</v>
      </c>
      <c r="H19" s="16">
        <f>VLOOKUP($C19,'Growth rate'!$B$3:$T$93,3,FALSE)*VLOOKUP($E19,BY_RES_Demand_Drivers!$A$5:$I$100,9,FALSE)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BY_RES_Demand_Drivers!$J$5</f>
        <v>RHUDB</v>
      </c>
      <c r="F20" s="16">
        <f>VLOOKUP($C20,'Growth rate'!$B$3:$T$93,2,FALSE)*VLOOKUP($E20,BY_RES_Demand_Drivers!$A$5:$I$100,7,FALSE)</f>
        <v>1492.5254088353022</v>
      </c>
      <c r="G20" s="16">
        <f>VLOOKUP($C20,'Growth rate'!$B$3:$T$93,3,FALSE)*VLOOKUP($E20,BY_RES_Demand_Drivers!$A$5:$I$100,8,FALSE)</f>
        <v>0</v>
      </c>
      <c r="H20" s="16">
        <f>VLOOKUP($C20,'Growth rate'!$B$3:$T$93,3,FALSE)*VLOOKUP($E20,BY_RES_Demand_Drivers!$A$5:$I$100,9,FALSE)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BY_RES_Demand_Drivers!$J$5</f>
        <v>RHUDB</v>
      </c>
      <c r="F21" s="16">
        <f>VLOOKUP($C21,'Growth rate'!$B$3:$T$93,2,FALSE)*VLOOKUP($E21,BY_RES_Demand_Drivers!$A$5:$I$100,7,FALSE)</f>
        <v>1492.4059893649762</v>
      </c>
      <c r="G21" s="16">
        <f>VLOOKUP($C21,'Growth rate'!$B$3:$T$93,3,FALSE)*VLOOKUP($E21,BY_RES_Demand_Drivers!$A$5:$I$100,8,FALSE)</f>
        <v>0</v>
      </c>
      <c r="H21" s="16">
        <f>VLOOKUP($C21,'Growth rate'!$B$3:$T$93,3,FALSE)*VLOOKUP($E21,BY_RES_Demand_Drivers!$A$5:$I$100,9,FALSE)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BY_RES_Demand_Drivers!$J$5</f>
        <v>RHUDB</v>
      </c>
      <c r="F22" s="16">
        <f>VLOOKUP($C22,'Growth rate'!$B$3:$T$93,2,FALSE)*VLOOKUP($E22,BY_RES_Demand_Drivers!$A$5:$I$100,7,FALSE)</f>
        <v>1492.2865698946507</v>
      </c>
      <c r="G22" s="16">
        <f>VLOOKUP($C22,'Growth rate'!$B$3:$T$93,3,FALSE)*VLOOKUP($E22,BY_RES_Demand_Drivers!$A$5:$I$100,8,FALSE)</f>
        <v>0</v>
      </c>
      <c r="H22" s="16">
        <f>VLOOKUP($C22,'Growth rate'!$B$3:$T$93,3,FALSE)*VLOOKUP($E22,BY_RES_Demand_Drivers!$A$5:$I$100,9,FALSE)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BY_RES_Demand_Drivers!$J$5</f>
        <v>RHUDB</v>
      </c>
      <c r="F23" s="16">
        <f>VLOOKUP($C23,'Growth rate'!$B$3:$T$93,2,FALSE)*VLOOKUP($E23,BY_RES_Demand_Drivers!$A$5:$I$100,7,FALSE)</f>
        <v>1492.1671504243247</v>
      </c>
      <c r="G23" s="16">
        <f>VLOOKUP($C23,'Growth rate'!$B$3:$T$93,3,FALSE)*VLOOKUP($E23,BY_RES_Demand_Drivers!$A$5:$I$100,8,FALSE)</f>
        <v>0</v>
      </c>
      <c r="H23" s="16">
        <f>VLOOKUP($C23,'Growth rate'!$B$3:$T$93,3,FALSE)*VLOOKUP($E23,BY_RES_Demand_Drivers!$A$5:$I$100,9,FALSE)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BY_RES_Demand_Drivers!$J$5</f>
        <v>RHUDB</v>
      </c>
      <c r="F24" s="16">
        <f>VLOOKUP($C24,'Growth rate'!$B$3:$T$93,2,FALSE)*VLOOKUP($E24,BY_RES_Demand_Drivers!$A$5:$I$100,7,FALSE)</f>
        <v>1492.0477309539992</v>
      </c>
      <c r="G24" s="16">
        <f>VLOOKUP($C24,'Growth rate'!$B$3:$T$93,3,FALSE)*VLOOKUP($E24,BY_RES_Demand_Drivers!$A$5:$I$100,8,FALSE)</f>
        <v>0</v>
      </c>
      <c r="H24" s="16">
        <f>VLOOKUP($C24,'Growth rate'!$B$3:$T$93,3,FALSE)*VLOOKUP($E24,BY_RES_Demand_Drivers!$A$5:$I$100,9,FALSE)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BY_RES_Demand_Drivers!$J$5</f>
        <v>RHUDB</v>
      </c>
      <c r="F25" s="16">
        <f>VLOOKUP($C25,'Growth rate'!$B$3:$T$93,2,FALSE)*VLOOKUP($E25,BY_RES_Demand_Drivers!$A$5:$I$100,7,FALSE)</f>
        <v>1491.9283114836733</v>
      </c>
      <c r="G25" s="16">
        <f>VLOOKUP($C25,'Growth rate'!$B$3:$T$93,3,FALSE)*VLOOKUP($E25,BY_RES_Demand_Drivers!$A$5:$I$100,8,FALSE)</f>
        <v>0</v>
      </c>
      <c r="H25" s="16">
        <f>VLOOKUP($C25,'Growth rate'!$B$3:$T$93,3,FALSE)*VLOOKUP($E25,BY_RES_Demand_Drivers!$A$5:$I$100,9,FALSE)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BY_RES_Demand_Drivers!$J$5</f>
        <v>RHUDB</v>
      </c>
      <c r="F26" s="16">
        <f>VLOOKUP($C26,'Growth rate'!$B$3:$T$93,2,FALSE)*VLOOKUP($E26,BY_RES_Demand_Drivers!$A$5:$I$100,7,FALSE)</f>
        <v>1491.6182977745937</v>
      </c>
      <c r="G26" s="16">
        <f>VLOOKUP($C26,'Growth rate'!$B$3:$T$93,3,FALSE)*VLOOKUP($E26,BY_RES_Demand_Drivers!$A$5:$I$100,8,FALSE)</f>
        <v>0</v>
      </c>
      <c r="H26" s="16">
        <f>VLOOKUP($C26,'Growth rate'!$B$3:$T$93,3,FALSE)*VLOOKUP($E26,BY_RES_Demand_Drivers!$A$5:$I$100,9,FALSE)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BY_RES_Demand_Drivers!$J$5</f>
        <v>RHUDB</v>
      </c>
      <c r="F27" s="16">
        <f>VLOOKUP($C27,'Growth rate'!$B$3:$T$93,2,FALSE)*VLOOKUP($E27,BY_RES_Demand_Drivers!$A$5:$I$100,7,FALSE)</f>
        <v>1491.3082840655143</v>
      </c>
      <c r="G27" s="16">
        <f>VLOOKUP($C27,'Growth rate'!$B$3:$T$93,3,FALSE)*VLOOKUP($E27,BY_RES_Demand_Drivers!$A$5:$I$100,8,FALSE)</f>
        <v>0</v>
      </c>
      <c r="H27" s="16">
        <f>VLOOKUP($C27,'Growth rate'!$B$3:$T$93,3,FALSE)*VLOOKUP($E27,BY_RES_Demand_Drivers!$A$5:$I$100,9,FALSE)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BY_RES_Demand_Drivers!$J$5</f>
        <v>RHUDB</v>
      </c>
      <c r="F28" s="16">
        <f>VLOOKUP($C28,'Growth rate'!$B$3:$T$93,2,FALSE)*VLOOKUP($E28,BY_RES_Demand_Drivers!$A$5:$I$100,7,FALSE)</f>
        <v>1490.9982703564347</v>
      </c>
      <c r="G28" s="16">
        <f>VLOOKUP($C28,'Growth rate'!$B$3:$T$93,3,FALSE)*VLOOKUP($E28,BY_RES_Demand_Drivers!$A$5:$I$100,8,FALSE)</f>
        <v>0</v>
      </c>
      <c r="H28" s="16">
        <f>VLOOKUP($C28,'Growth rate'!$B$3:$T$93,3,FALSE)*VLOOKUP($E28,BY_RES_Demand_Drivers!$A$5:$I$100,9,FALSE)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BY_RES_Demand_Drivers!$J$5</f>
        <v>RHUDB</v>
      </c>
      <c r="F29" s="16">
        <f>VLOOKUP($C29,'Growth rate'!$B$3:$T$93,2,FALSE)*VLOOKUP($E29,BY_RES_Demand_Drivers!$A$5:$I$100,7,FALSE)</f>
        <v>1490.6882566473553</v>
      </c>
      <c r="G29" s="16">
        <f>VLOOKUP($C29,'Growth rate'!$B$3:$T$93,3,FALSE)*VLOOKUP($E29,BY_RES_Demand_Drivers!$A$5:$I$100,8,FALSE)</f>
        <v>0</v>
      </c>
      <c r="H29" s="16">
        <f>VLOOKUP($C29,'Growth rate'!$B$3:$T$93,3,FALSE)*VLOOKUP($E29,BY_RES_Demand_Drivers!$A$5:$I$100,9,FALSE)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BY_RES_Demand_Drivers!$J$5</f>
        <v>RHUDB</v>
      </c>
      <c r="F30" s="16">
        <f>VLOOKUP($C30,'Growth rate'!$B$3:$T$93,2,FALSE)*VLOOKUP($E30,BY_RES_Demand_Drivers!$A$5:$I$100,7,FALSE)</f>
        <v>1490.3782429382757</v>
      </c>
      <c r="G30" s="16">
        <f>VLOOKUP($C30,'Growth rate'!$B$3:$T$93,3,FALSE)*VLOOKUP($E30,BY_RES_Demand_Drivers!$A$5:$I$100,8,FALSE)</f>
        <v>0</v>
      </c>
      <c r="H30" s="16">
        <f>VLOOKUP($C30,'Growth rate'!$B$3:$T$93,3,FALSE)*VLOOKUP($E30,BY_RES_Demand_Drivers!$A$5:$I$100,9,FALSE)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BY_RES_Demand_Drivers!$J$5</f>
        <v>RHUDB</v>
      </c>
      <c r="F31" s="16">
        <f>VLOOKUP($C31,'Growth rate'!$B$3:$T$93,2,FALSE)*VLOOKUP($E31,BY_RES_Demand_Drivers!$A$5:$I$100,7,FALSE)</f>
        <v>1489.6432708356422</v>
      </c>
      <c r="G31" s="16">
        <f>VLOOKUP($C31,'Growth rate'!$B$3:$T$93,3,FALSE)*VLOOKUP($E31,BY_RES_Demand_Drivers!$A$5:$I$100,8,FALSE)</f>
        <v>0</v>
      </c>
      <c r="H31" s="16">
        <f>VLOOKUP($C31,'Growth rate'!$B$3:$T$93,3,FALSE)*VLOOKUP($E31,BY_RES_Demand_Drivers!$A$5:$I$100,9,FALSE)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BY_RES_Demand_Drivers!$J$5</f>
        <v>RHUDB</v>
      </c>
      <c r="F32" s="16">
        <f>VLOOKUP($C32,'Growth rate'!$B$3:$T$93,2,FALSE)*VLOOKUP($E32,BY_RES_Demand_Drivers!$A$5:$I$100,7,FALSE)</f>
        <v>1488.9082987330087</v>
      </c>
      <c r="G32" s="16">
        <f>VLOOKUP($C32,'Growth rate'!$B$3:$T$93,3,FALSE)*VLOOKUP($E32,BY_RES_Demand_Drivers!$A$5:$I$100,8,FALSE)</f>
        <v>0</v>
      </c>
      <c r="H32" s="16">
        <f>VLOOKUP($C32,'Growth rate'!$B$3:$T$93,3,FALSE)*VLOOKUP($E32,BY_RES_Demand_Drivers!$A$5:$I$100,9,FALSE)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BY_RES_Demand_Drivers!$J$5</f>
        <v>RHUDB</v>
      </c>
      <c r="F33" s="16">
        <f>VLOOKUP($C33,'Growth rate'!$B$3:$T$93,2,FALSE)*VLOOKUP($E33,BY_RES_Demand_Drivers!$A$5:$I$100,7,FALSE)</f>
        <v>1488.1733266303752</v>
      </c>
      <c r="G33" s="16">
        <f>VLOOKUP($C33,'Growth rate'!$B$3:$T$93,3,FALSE)*VLOOKUP($E33,BY_RES_Demand_Drivers!$A$5:$I$100,8,FALSE)</f>
        <v>0</v>
      </c>
      <c r="H33" s="16">
        <f>VLOOKUP($C33,'Growth rate'!$B$3:$T$93,3,FALSE)*VLOOKUP($E33,BY_RES_Demand_Drivers!$A$5:$I$100,9,FALSE)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BY_RES_Demand_Drivers!$J$5</f>
        <v>RHUDB</v>
      </c>
      <c r="F34" s="16">
        <f>VLOOKUP($C34,'Growth rate'!$B$3:$T$93,2,FALSE)*VLOOKUP($E34,BY_RES_Demand_Drivers!$A$5:$I$100,7,FALSE)</f>
        <v>1487.4383545277415</v>
      </c>
      <c r="G34" s="16">
        <f>VLOOKUP($C34,'Growth rate'!$B$3:$T$93,3,FALSE)*VLOOKUP($E34,BY_RES_Demand_Drivers!$A$5:$I$100,8,FALSE)</f>
        <v>0</v>
      </c>
      <c r="H34" s="16">
        <f>VLOOKUP($C34,'Growth rate'!$B$3:$T$93,3,FALSE)*VLOOKUP($E34,BY_RES_Demand_Drivers!$A$5:$I$100,9,FALSE)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BY_RES_Demand_Drivers!$J$5</f>
        <v>RHUDB</v>
      </c>
      <c r="F35" s="16">
        <f>VLOOKUP($C35,'Growth rate'!$B$3:$T$93,2,FALSE)*VLOOKUP($E35,BY_RES_Demand_Drivers!$A$5:$I$100,7,FALSE)</f>
        <v>1486.7033824251082</v>
      </c>
      <c r="G35" s="16">
        <f>VLOOKUP($C35,'Growth rate'!$B$3:$T$93,3,FALSE)*VLOOKUP($E35,BY_RES_Demand_Drivers!$A$5:$I$100,8,FALSE)</f>
        <v>0</v>
      </c>
      <c r="H35" s="16">
        <f>VLOOKUP($C35,'Growth rate'!$B$3:$T$93,3,FALSE)*VLOOKUP($E35,BY_RES_Demand_Drivers!$A$5:$I$100,9,FALSE)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BY_RES_Demand_Drivers!$J$5</f>
        <v>RHUDB</v>
      </c>
      <c r="F36" s="16">
        <f>VLOOKUP($C36,'Growth rate'!$B$3:$T$93,2,FALSE)*VLOOKUP($E36,BY_RES_Demand_Drivers!$A$5:$I$100,7,FALSE)</f>
        <v>1485.3419737111903</v>
      </c>
      <c r="G36" s="16">
        <f>VLOOKUP($C36,'Growth rate'!$B$3:$T$93,3,FALSE)*VLOOKUP($E36,BY_RES_Demand_Drivers!$A$5:$I$100,8,FALSE)</f>
        <v>0</v>
      </c>
      <c r="H36" s="16">
        <f>VLOOKUP($C36,'Growth rate'!$B$3:$T$93,3,FALSE)*VLOOKUP($E36,BY_RES_Demand_Drivers!$A$5:$I$100,9,FALSE)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BY_RES_Demand_Drivers!$J$5</f>
        <v>RHUDB</v>
      </c>
      <c r="F37" s="16">
        <f>VLOOKUP($C37,'Growth rate'!$B$3:$T$93,2,FALSE)*VLOOKUP($E37,BY_RES_Demand_Drivers!$A$5:$I$100,7,FALSE)</f>
        <v>1483.9805649972727</v>
      </c>
      <c r="G37" s="16">
        <f>VLOOKUP($C37,'Growth rate'!$B$3:$T$93,3,FALSE)*VLOOKUP($E37,BY_RES_Demand_Drivers!$A$5:$I$100,8,FALSE)</f>
        <v>0</v>
      </c>
      <c r="H37" s="16">
        <f>VLOOKUP($C37,'Growth rate'!$B$3:$T$93,3,FALSE)*VLOOKUP($E37,BY_RES_Demand_Drivers!$A$5:$I$100,9,FALSE)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BY_RES_Demand_Drivers!$J$5</f>
        <v>RHUDB</v>
      </c>
      <c r="F38" s="16">
        <f>VLOOKUP($C38,'Growth rate'!$B$3:$T$93,2,FALSE)*VLOOKUP($E38,BY_RES_Demand_Drivers!$A$5:$I$100,7,FALSE)</f>
        <v>1482.6191562833551</v>
      </c>
      <c r="G38" s="16">
        <f>VLOOKUP($C38,'Growth rate'!$B$3:$T$93,3,FALSE)*VLOOKUP($E38,BY_RES_Demand_Drivers!$A$5:$I$100,8,FALSE)</f>
        <v>0</v>
      </c>
      <c r="H38" s="16">
        <f>VLOOKUP($C38,'Growth rate'!$B$3:$T$93,3,FALSE)*VLOOKUP($E38,BY_RES_Demand_Drivers!$A$5:$I$100,9,FALSE)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BY_RES_Demand_Drivers!$J$5</f>
        <v>RHUDB</v>
      </c>
      <c r="F39" s="16">
        <f>VLOOKUP($C39,'Growth rate'!$B$3:$T$93,2,FALSE)*VLOOKUP($E39,BY_RES_Demand_Drivers!$A$5:$I$100,7,FALSE)</f>
        <v>1481.2577475694375</v>
      </c>
      <c r="G39" s="16">
        <f>VLOOKUP($C39,'Growth rate'!$B$3:$T$93,3,FALSE)*VLOOKUP($E39,BY_RES_Demand_Drivers!$A$5:$I$100,8,FALSE)</f>
        <v>0</v>
      </c>
      <c r="H39" s="16">
        <f>VLOOKUP($C39,'Growth rate'!$B$3:$T$93,3,FALSE)*VLOOKUP($E39,BY_RES_Demand_Drivers!$A$5:$I$100,9,FALSE)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BY_RES_Demand_Drivers!$J$5</f>
        <v>RHUDB</v>
      </c>
      <c r="F40" s="16">
        <f>VLOOKUP($C40,'Growth rate'!$B$3:$T$93,2,FALSE)*VLOOKUP($E40,BY_RES_Demand_Drivers!$A$5:$I$100,7,FALSE)</f>
        <v>1479.8963388555198</v>
      </c>
      <c r="G40" s="16">
        <f>VLOOKUP($C40,'Growth rate'!$B$3:$T$93,3,FALSE)*VLOOKUP($E40,BY_RES_Demand_Drivers!$A$5:$I$100,8,FALSE)</f>
        <v>0</v>
      </c>
      <c r="H40" s="16">
        <f>VLOOKUP($C40,'Growth rate'!$B$3:$T$93,3,FALSE)*VLOOKUP($E40,BY_RES_Demand_Drivers!$A$5:$I$100,9,FALSE)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BY_RES_Demand_Drivers!$J$5</f>
        <v>RHUDB</v>
      </c>
      <c r="F41" s="16">
        <f>VLOOKUP($C41,'Growth rate'!$B$3:$T$93,2,FALSE)*VLOOKUP($E41,BY_RES_Demand_Drivers!$A$5:$I$100,7,FALSE)</f>
        <v>1477.9911826921737</v>
      </c>
      <c r="G41" s="16">
        <f>VLOOKUP($C41,'Growth rate'!$B$3:$T$93,3,FALSE)*VLOOKUP($E41,BY_RES_Demand_Drivers!$A$5:$I$100,8,FALSE)</f>
        <v>0</v>
      </c>
      <c r="H41" s="16">
        <f>VLOOKUP($C41,'Growth rate'!$B$3:$T$93,3,FALSE)*VLOOKUP($E41,BY_RES_Demand_Drivers!$A$5:$I$100,9,FALSE)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BY_RES_Demand_Drivers!$J$5</f>
        <v>RHUDB</v>
      </c>
      <c r="F42" s="16">
        <f>VLOOKUP($C42,'Growth rate'!$B$3:$T$93,2,FALSE)*VLOOKUP($E42,BY_RES_Demand_Drivers!$A$5:$I$100,7,FALSE)</f>
        <v>1476.0860265288275</v>
      </c>
      <c r="G42" s="16">
        <f>VLOOKUP($C42,'Growth rate'!$B$3:$T$93,3,FALSE)*VLOOKUP($E42,BY_RES_Demand_Drivers!$A$5:$I$100,8,FALSE)</f>
        <v>0</v>
      </c>
      <c r="H42" s="16">
        <f>VLOOKUP($C42,'Growth rate'!$B$3:$T$93,3,FALSE)*VLOOKUP($E42,BY_RES_Demand_Drivers!$A$5:$I$100,9,FALSE)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BY_RES_Demand_Drivers!$J$5</f>
        <v>RHUDB</v>
      </c>
      <c r="F43" s="16">
        <f>VLOOKUP($C43,'Growth rate'!$B$3:$T$93,2,FALSE)*VLOOKUP($E43,BY_RES_Demand_Drivers!$A$5:$I$100,7,FALSE)</f>
        <v>1474.1808703654815</v>
      </c>
      <c r="G43" s="16">
        <f>VLOOKUP($C43,'Growth rate'!$B$3:$T$93,3,FALSE)*VLOOKUP($E43,BY_RES_Demand_Drivers!$A$5:$I$100,8,FALSE)</f>
        <v>0</v>
      </c>
      <c r="H43" s="16">
        <f>VLOOKUP($C43,'Growth rate'!$B$3:$T$93,3,FALSE)*VLOOKUP($E43,BY_RES_Demand_Drivers!$A$5:$I$100,9,FALSE)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BY_RES_Demand_Drivers!$J$5</f>
        <v>RHUDB</v>
      </c>
      <c r="F44" s="16">
        <f>VLOOKUP($C44,'Growth rate'!$B$3:$T$93,2,FALSE)*VLOOKUP($E44,BY_RES_Demand_Drivers!$A$5:$I$100,7,FALSE)</f>
        <v>1472.2757142021353</v>
      </c>
      <c r="G44" s="16">
        <f>VLOOKUP($C44,'Growth rate'!$B$3:$T$93,3,FALSE)*VLOOKUP($E44,BY_RES_Demand_Drivers!$A$5:$I$100,8,FALSE)</f>
        <v>0</v>
      </c>
      <c r="H44" s="16">
        <f>VLOOKUP($C44,'Growth rate'!$B$3:$T$93,3,FALSE)*VLOOKUP($E44,BY_RES_Demand_Drivers!$A$5:$I$100,9,FALSE)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BY_RES_Demand_Drivers!$J$5</f>
        <v>RHUDB</v>
      </c>
      <c r="F45" s="16">
        <f>VLOOKUP($C45,'Growth rate'!$B$3:$T$93,2,FALSE)*VLOOKUP($E45,BY_RES_Demand_Drivers!$A$5:$I$100,7,FALSE)</f>
        <v>1470.3705580387893</v>
      </c>
      <c r="G45" s="16">
        <f>VLOOKUP($C45,'Growth rate'!$B$3:$T$93,3,FALSE)*VLOOKUP($E45,BY_RES_Demand_Drivers!$A$5:$I$100,8,FALSE)</f>
        <v>0</v>
      </c>
      <c r="H45" s="16">
        <f>VLOOKUP($C45,'Growth rate'!$B$3:$T$93,3,FALSE)*VLOOKUP($E45,BY_RES_Demand_Drivers!$A$5:$I$100,9,FALSE)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BY_RES_Demand_Drivers!$J$5</f>
        <v>RHUDB</v>
      </c>
      <c r="F46" s="16">
        <f>VLOOKUP($C46,'Growth rate'!$B$3:$T$93,2,FALSE)*VLOOKUP($E46,BY_RES_Demand_Drivers!$A$5:$I$100,7,FALSE)</f>
        <v>1467.6557185245904</v>
      </c>
      <c r="G46" s="16">
        <f>VLOOKUP($C46,'Growth rate'!$B$3:$T$93,3,FALSE)*VLOOKUP($E46,BY_RES_Demand_Drivers!$A$5:$I$100,8,FALSE)</f>
        <v>0</v>
      </c>
      <c r="H46" s="16">
        <f>VLOOKUP($C46,'Growth rate'!$B$3:$T$93,3,FALSE)*VLOOKUP($E46,BY_RES_Demand_Drivers!$A$5:$I$100,9,FALSE)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BY_RES_Demand_Drivers!$J$5</f>
        <v>RHUDB</v>
      </c>
      <c r="F47" s="16">
        <f>VLOOKUP($C47,'Growth rate'!$B$3:$T$93,2,FALSE)*VLOOKUP($E47,BY_RES_Demand_Drivers!$A$5:$I$100,7,FALSE)</f>
        <v>1464.9408790103914</v>
      </c>
      <c r="G47" s="16">
        <f>VLOOKUP($C47,'Growth rate'!$B$3:$T$93,3,FALSE)*VLOOKUP($E47,BY_RES_Demand_Drivers!$A$5:$I$100,8,FALSE)</f>
        <v>0</v>
      </c>
      <c r="H47" s="16">
        <f>VLOOKUP($C47,'Growth rate'!$B$3:$T$93,3,FALSE)*VLOOKUP($E47,BY_RES_Demand_Drivers!$A$5:$I$100,9,FALSE)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BY_RES_Demand_Drivers!$J$5</f>
        <v>RHUDB</v>
      </c>
      <c r="F48" s="16">
        <f>VLOOKUP($C48,'Growth rate'!$B$3:$T$93,2,FALSE)*VLOOKUP($E48,BY_RES_Demand_Drivers!$A$5:$I$100,7,FALSE)</f>
        <v>1462.2260394961927</v>
      </c>
      <c r="G48" s="16">
        <f>VLOOKUP($C48,'Growth rate'!$B$3:$T$93,3,FALSE)*VLOOKUP($E48,BY_RES_Demand_Drivers!$A$5:$I$100,8,FALSE)</f>
        <v>0</v>
      </c>
      <c r="H48" s="16">
        <f>VLOOKUP($C48,'Growth rate'!$B$3:$T$93,3,FALSE)*VLOOKUP($E48,BY_RES_Demand_Drivers!$A$5:$I$100,9,FALSE)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BY_RES_Demand_Drivers!$J$5</f>
        <v>RHUDB</v>
      </c>
      <c r="F49" s="16">
        <f>VLOOKUP($C49,'Growth rate'!$B$3:$T$93,2,FALSE)*VLOOKUP($E49,BY_RES_Demand_Drivers!$A$5:$I$100,7,FALSE)</f>
        <v>1459.5111999819937</v>
      </c>
      <c r="G49" s="16">
        <f>VLOOKUP($C49,'Growth rate'!$B$3:$T$93,3,FALSE)*VLOOKUP($E49,BY_RES_Demand_Drivers!$A$5:$I$100,8,FALSE)</f>
        <v>0</v>
      </c>
      <c r="H49" s="16">
        <f>VLOOKUP($C49,'Growth rate'!$B$3:$T$93,3,FALSE)*VLOOKUP($E49,BY_RES_Demand_Drivers!$A$5:$I$100,9,FALSE)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BY_RES_Demand_Drivers!$J$5</f>
        <v>RHUDB</v>
      </c>
      <c r="F50" s="16">
        <f>VLOOKUP($C50,'Growth rate'!$B$3:$T$93,2,FALSE)*VLOOKUP($E50,BY_RES_Demand_Drivers!$A$5:$I$100,7,FALSE)</f>
        <v>1456.7963604677948</v>
      </c>
      <c r="G50" s="16">
        <f>VLOOKUP($C50,'Growth rate'!$B$3:$T$93,3,FALSE)*VLOOKUP($E50,BY_RES_Demand_Drivers!$A$5:$I$100,8,FALSE)</f>
        <v>0</v>
      </c>
      <c r="H50" s="16">
        <f>VLOOKUP($C50,'Growth rate'!$B$3:$T$93,3,FALSE)*VLOOKUP($E50,BY_RES_Demand_Drivers!$A$5:$I$100,9,FALSE)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BY_RES_Demand_Drivers!$J$5</f>
        <v>RHUDB</v>
      </c>
      <c r="F51" s="16">
        <f>VLOOKUP($C51,'Growth rate'!$B$3:$T$93,2,FALSE)*VLOOKUP($E51,BY_RES_Demand_Drivers!$A$5:$I$100,7,FALSE)</f>
        <v>1453.1321688294381</v>
      </c>
      <c r="G51" s="16">
        <f>VLOOKUP($C51,'Growth rate'!$B$3:$T$93,3,FALSE)*VLOOKUP($E51,BY_RES_Demand_Drivers!$A$5:$I$100,8,FALSE)</f>
        <v>0</v>
      </c>
      <c r="H51" s="16">
        <f>VLOOKUP($C51,'Growth rate'!$B$3:$T$93,3,FALSE)*VLOOKUP($E51,BY_RES_Demand_Drivers!$A$5:$I$100,9,FALSE)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BY_RES_Demand_Drivers!$J$5</f>
        <v>RHUDB</v>
      </c>
      <c r="F52" s="16">
        <f>VLOOKUP($C52,'Growth rate'!$B$3:$T$93,2,FALSE)*VLOOKUP($E52,BY_RES_Demand_Drivers!$A$5:$I$100,7,FALSE)</f>
        <v>1449.4679771910817</v>
      </c>
      <c r="G52" s="16">
        <f>VLOOKUP($C52,'Growth rate'!$B$3:$T$93,3,FALSE)*VLOOKUP($E52,BY_RES_Demand_Drivers!$A$5:$I$100,8,FALSE)</f>
        <v>0</v>
      </c>
      <c r="H52" s="16">
        <f>VLOOKUP($C52,'Growth rate'!$B$3:$T$93,3,FALSE)*VLOOKUP($E52,BY_RES_Demand_Drivers!$A$5:$I$100,9,FALSE)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BY_RES_Demand_Drivers!$J$5</f>
        <v>RHUDB</v>
      </c>
      <c r="F53" s="16">
        <f>VLOOKUP($C53,'Growth rate'!$B$3:$T$93,2,FALSE)*VLOOKUP($E53,BY_RES_Demand_Drivers!$A$5:$I$100,7,FALSE)</f>
        <v>1445.8037855527252</v>
      </c>
      <c r="G53" s="16">
        <f>VLOOKUP($C53,'Growth rate'!$B$3:$T$93,3,FALSE)*VLOOKUP($E53,BY_RES_Demand_Drivers!$A$5:$I$100,8,FALSE)</f>
        <v>0</v>
      </c>
      <c r="H53" s="16">
        <f>VLOOKUP($C53,'Growth rate'!$B$3:$T$93,3,FALSE)*VLOOKUP($E53,BY_RES_Demand_Drivers!$A$5:$I$100,9,FALSE)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BY_RES_Demand_Drivers!$J$5</f>
        <v>RHUDB</v>
      </c>
      <c r="F54" s="16">
        <f>VLOOKUP($C54,'Growth rate'!$B$3:$T$93,2,FALSE)*VLOOKUP($E54,BY_RES_Demand_Drivers!$A$5:$I$100,7,FALSE)</f>
        <v>1442.1395939143686</v>
      </c>
      <c r="G54" s="16">
        <f>VLOOKUP($C54,'Growth rate'!$B$3:$T$93,3,FALSE)*VLOOKUP($E54,BY_RES_Demand_Drivers!$A$5:$I$100,8,FALSE)</f>
        <v>0</v>
      </c>
      <c r="H54" s="16">
        <f>VLOOKUP($C54,'Growth rate'!$B$3:$T$93,3,FALSE)*VLOOKUP($E54,BY_RES_Demand_Drivers!$A$5:$I$100,9,FALSE)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BY_RES_Demand_Drivers!$J$5</f>
        <v>RHUDB</v>
      </c>
      <c r="F55" s="16">
        <f>VLOOKUP($C55,'Growth rate'!$B$3:$T$93,2,FALSE)*VLOOKUP($E55,BY_RES_Demand_Drivers!$A$5:$I$100,7,FALSE)</f>
        <v>1438.4754022760119</v>
      </c>
      <c r="G55" s="16">
        <f>VLOOKUP($C55,'Growth rate'!$B$3:$T$93,3,FALSE)*VLOOKUP($E55,BY_RES_Demand_Drivers!$A$5:$I$100,8,FALSE)</f>
        <v>0</v>
      </c>
      <c r="H55" s="16">
        <f>VLOOKUP($C55,'Growth rate'!$B$3:$T$93,3,FALSE)*VLOOKUP($E55,BY_RES_Demand_Drivers!$A$5:$I$100,9,FALSE)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BY_RES_Demand_Drivers!$J$5</f>
        <v>RHUDB</v>
      </c>
      <c r="F56" s="16">
        <f>VLOOKUP($C56,'Growth rate'!$B$3:$T$93,2,FALSE)*VLOOKUP($E56,BY_RES_Demand_Drivers!$A$5:$I$100,7,FALSE)</f>
        <v>1433.7793765398671</v>
      </c>
      <c r="G56" s="16">
        <f>VLOOKUP($C56,'Growth rate'!$B$3:$T$93,3,FALSE)*VLOOKUP($E56,BY_RES_Demand_Drivers!$A$5:$I$100,8,FALSE)</f>
        <v>0</v>
      </c>
      <c r="H56" s="16">
        <f>VLOOKUP($C56,'Growth rate'!$B$3:$T$93,3,FALSE)*VLOOKUP($E56,BY_RES_Demand_Drivers!$A$5:$I$100,9,FALSE)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BY_RES_Demand_Drivers!$J$5</f>
        <v>RHUDB</v>
      </c>
      <c r="F57" s="16">
        <f>VLOOKUP($C57,'Growth rate'!$B$3:$T$93,2,FALSE)*VLOOKUP($E57,BY_RES_Demand_Drivers!$A$5:$I$100,7,FALSE)</f>
        <v>1429.0833508037222</v>
      </c>
      <c r="G57" s="16">
        <f>VLOOKUP($C57,'Growth rate'!$B$3:$T$93,3,FALSE)*VLOOKUP($E57,BY_RES_Demand_Drivers!$A$5:$I$100,8,FALSE)</f>
        <v>0</v>
      </c>
      <c r="H57" s="16">
        <f>VLOOKUP($C57,'Growth rate'!$B$3:$T$93,3,FALSE)*VLOOKUP($E57,BY_RES_Demand_Drivers!$A$5:$I$100,9,FALSE)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BY_RES_Demand_Drivers!$J$5</f>
        <v>RHUDB</v>
      </c>
      <c r="F58" s="16">
        <f>VLOOKUP($C58,'Growth rate'!$B$3:$T$93,2,FALSE)*VLOOKUP($E58,BY_RES_Demand_Drivers!$A$5:$I$100,7,FALSE)</f>
        <v>1424.3873250675774</v>
      </c>
      <c r="G58" s="16">
        <f>VLOOKUP($C58,'Growth rate'!$B$3:$T$93,3,FALSE)*VLOOKUP($E58,BY_RES_Demand_Drivers!$A$5:$I$100,8,FALSE)</f>
        <v>0</v>
      </c>
      <c r="H58" s="16">
        <f>VLOOKUP($C58,'Growth rate'!$B$3:$T$93,3,FALSE)*VLOOKUP($E58,BY_RES_Demand_Drivers!$A$5:$I$100,9,FALSE)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BY_RES_Demand_Drivers!$J$5</f>
        <v>RHUDB</v>
      </c>
      <c r="F59" s="16">
        <f>VLOOKUP($C59,'Growth rate'!$B$3:$T$93,2,FALSE)*VLOOKUP($E59,BY_RES_Demand_Drivers!$A$5:$I$100,7,FALSE)</f>
        <v>1419.6912993314324</v>
      </c>
      <c r="G59" s="16">
        <f>VLOOKUP($C59,'Growth rate'!$B$3:$T$93,3,FALSE)*VLOOKUP($E59,BY_RES_Demand_Drivers!$A$5:$I$100,8,FALSE)</f>
        <v>0</v>
      </c>
      <c r="H59" s="16">
        <f>VLOOKUP($C59,'Growth rate'!$B$3:$T$93,3,FALSE)*VLOOKUP($E59,BY_RES_Demand_Drivers!$A$5:$I$100,9,FALSE)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BY_RES_Demand_Drivers!$J$5</f>
        <v>RHUDB</v>
      </c>
      <c r="F60" s="16">
        <f>VLOOKUP($C60,'Growth rate'!$B$3:$T$93,2,FALSE)*VLOOKUP($E60,BY_RES_Demand_Drivers!$A$5:$I$100,7,FALSE)</f>
        <v>1414.9952735952875</v>
      </c>
      <c r="G60" s="16">
        <f>VLOOKUP($C60,'Growth rate'!$B$3:$T$93,3,FALSE)*VLOOKUP($E60,BY_RES_Demand_Drivers!$A$5:$I$100,8,FALSE)</f>
        <v>0</v>
      </c>
      <c r="H60" s="16">
        <f>VLOOKUP($C60,'Growth rate'!$B$3:$T$93,3,FALSE)*VLOOKUP($E60,BY_RES_Demand_Drivers!$A$5:$I$100,9,FALSE)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BY_RES_Demand_Drivers!$J$5</f>
        <v>RHUDB</v>
      </c>
      <c r="F61" s="16">
        <f>VLOOKUP($C61,'Growth rate'!$B$3:$T$93,2,FALSE)*VLOOKUP($E61,BY_RES_Demand_Drivers!$A$5:$I$100,7,FALSE)</f>
        <v>1409.5385569534028</v>
      </c>
      <c r="G61" s="16">
        <f>VLOOKUP($C61,'Growth rate'!$B$3:$T$93,3,FALSE)*VLOOKUP($E61,BY_RES_Demand_Drivers!$A$5:$I$100,8,FALSE)</f>
        <v>0</v>
      </c>
      <c r="H61" s="16">
        <f>VLOOKUP($C61,'Growth rate'!$B$3:$T$93,3,FALSE)*VLOOKUP($E61,BY_RES_Demand_Drivers!$A$5:$I$100,9,FALSE)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BY_RES_Demand_Drivers!$J$5</f>
        <v>RHUDB</v>
      </c>
      <c r="F62" s="16">
        <f>VLOOKUP($C62,'Growth rate'!$B$3:$T$93,2,FALSE)*VLOOKUP($E62,BY_RES_Demand_Drivers!$A$5:$I$100,7,FALSE)</f>
        <v>1404.0818403115177</v>
      </c>
      <c r="G62" s="16">
        <f>VLOOKUP($C62,'Growth rate'!$B$3:$T$93,3,FALSE)*VLOOKUP($E62,BY_RES_Demand_Drivers!$A$5:$I$100,8,FALSE)</f>
        <v>0</v>
      </c>
      <c r="H62" s="16">
        <f>VLOOKUP($C62,'Growth rate'!$B$3:$T$93,3,FALSE)*VLOOKUP($E62,BY_RES_Demand_Drivers!$A$5:$I$100,9,FALSE)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BY_RES_Demand_Drivers!$J$5</f>
        <v>RHUDB</v>
      </c>
      <c r="F63" s="16">
        <f>VLOOKUP($C63,'Growth rate'!$B$3:$T$93,2,FALSE)*VLOOKUP($E63,BY_RES_Demand_Drivers!$A$5:$I$100,7,FALSE)</f>
        <v>1398.6251236696328</v>
      </c>
      <c r="G63" s="16">
        <f>VLOOKUP($C63,'Growth rate'!$B$3:$T$93,3,FALSE)*VLOOKUP($E63,BY_RES_Demand_Drivers!$A$5:$I$100,8,FALSE)</f>
        <v>0</v>
      </c>
      <c r="H63" s="16">
        <f>VLOOKUP($C63,'Growth rate'!$B$3:$T$93,3,FALSE)*VLOOKUP($E63,BY_RES_Demand_Drivers!$A$5:$I$100,9,FALSE)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BY_RES_Demand_Drivers!$J$5</f>
        <v>RHUDB</v>
      </c>
      <c r="F64" s="16">
        <f>VLOOKUP($C64,'Growth rate'!$B$3:$T$93,2,FALSE)*VLOOKUP($E64,BY_RES_Demand_Drivers!$A$5:$I$100,7,FALSE)</f>
        <v>1393.1684070277479</v>
      </c>
      <c r="G64" s="16">
        <f>VLOOKUP($C64,'Growth rate'!$B$3:$T$93,3,FALSE)*VLOOKUP($E64,BY_RES_Demand_Drivers!$A$5:$I$100,8,FALSE)</f>
        <v>0</v>
      </c>
      <c r="H64" s="16">
        <f>VLOOKUP($C64,'Growth rate'!$B$3:$T$93,3,FALSE)*VLOOKUP($E64,BY_RES_Demand_Drivers!$A$5:$I$100,9,FALSE)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BY_RES_Demand_Drivers!$J$5</f>
        <v>RHUDB</v>
      </c>
      <c r="F65" s="16">
        <f>VLOOKUP($C65,'Growth rate'!$B$3:$T$93,2,FALSE)*VLOOKUP($E65,BY_RES_Demand_Drivers!$A$5:$I$100,7,FALSE)</f>
        <v>1387.711690385863</v>
      </c>
      <c r="G65" s="16">
        <f>VLOOKUP($C65,'Growth rate'!$B$3:$T$93,3,FALSE)*VLOOKUP($E65,BY_RES_Demand_Drivers!$A$5:$I$100,8,FALSE)</f>
        <v>0</v>
      </c>
      <c r="H65" s="16">
        <f>VLOOKUP($C65,'Growth rate'!$B$3:$T$93,3,FALSE)*VLOOKUP($E65,BY_RES_Demand_Drivers!$A$5:$I$100,9,FALSE)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BY_RES_Demand_Drivers!$J$5</f>
        <v>RHUDB</v>
      </c>
      <c r="F66" s="16">
        <f>VLOOKUP($C66,'Growth rate'!$B$3:$T$93,2,FALSE)*VLOOKUP($E66,BY_RES_Demand_Drivers!$A$5:$I$100,7,FALSE)</f>
        <v>1380.7893755266048</v>
      </c>
      <c r="G66" s="16">
        <f>VLOOKUP($C66,'Growth rate'!$B$3:$T$93,3,FALSE)*VLOOKUP($E66,BY_RES_Demand_Drivers!$A$5:$I$100,8,FALSE)</f>
        <v>0</v>
      </c>
      <c r="H66" s="16">
        <f>VLOOKUP($C66,'Growth rate'!$B$3:$T$93,3,FALSE)*VLOOKUP($E66,BY_RES_Demand_Drivers!$A$5:$I$100,9,FALSE)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BY_RES_Demand_Drivers!$J$5</f>
        <v>RHUDB</v>
      </c>
      <c r="F67" s="16">
        <f>VLOOKUP($C67,'Growth rate'!$B$3:$T$93,2,FALSE)*VLOOKUP($E67,BY_RES_Demand_Drivers!$A$5:$I$100,7,FALSE)</f>
        <v>1373.8670606673465</v>
      </c>
      <c r="G67" s="16">
        <f>VLOOKUP($C67,'Growth rate'!$B$3:$T$93,3,FALSE)*VLOOKUP($E67,BY_RES_Demand_Drivers!$A$5:$I$100,8,FALSE)</f>
        <v>0</v>
      </c>
      <c r="H67" s="16">
        <f>VLOOKUP($C67,'Growth rate'!$B$3:$T$93,3,FALSE)*VLOOKUP($E67,BY_RES_Demand_Drivers!$A$5:$I$100,9,FALSE)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BY_RES_Demand_Drivers!$J$5</f>
        <v>RHUDB</v>
      </c>
      <c r="F68" s="16">
        <f>VLOOKUP($C68,'Growth rate'!$B$3:$T$93,2,FALSE)*VLOOKUP($E68,BY_RES_Demand_Drivers!$A$5:$I$100,7,FALSE)</f>
        <v>1366.9447458080881</v>
      </c>
      <c r="G68" s="16">
        <f>VLOOKUP($C68,'Growth rate'!$B$3:$T$93,3,FALSE)*VLOOKUP($E68,BY_RES_Demand_Drivers!$A$5:$I$100,8,FALSE)</f>
        <v>0</v>
      </c>
      <c r="H68" s="16">
        <f>VLOOKUP($C68,'Growth rate'!$B$3:$T$93,3,FALSE)*VLOOKUP($E68,BY_RES_Demand_Drivers!$A$5:$I$100,9,FALSE)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BY_RES_Demand_Drivers!$J$5</f>
        <v>RHUDB</v>
      </c>
      <c r="F69" s="16">
        <f>VLOOKUP($C69,'Growth rate'!$B$3:$T$93,2,FALSE)*VLOOKUP($E69,BY_RES_Demand_Drivers!$A$5:$I$100,7,FALSE)</f>
        <v>1360.0224309488299</v>
      </c>
      <c r="G69" s="16">
        <f>VLOOKUP($C69,'Growth rate'!$B$3:$T$93,3,FALSE)*VLOOKUP($E69,BY_RES_Demand_Drivers!$A$5:$I$100,8,FALSE)</f>
        <v>0</v>
      </c>
      <c r="H69" s="16">
        <f>VLOOKUP($C69,'Growth rate'!$B$3:$T$93,3,FALSE)*VLOOKUP($E69,BY_RES_Demand_Drivers!$A$5:$I$100,9,FALSE)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BY_RES_Demand_Drivers!$J$5</f>
        <v>RHUDB</v>
      </c>
      <c r="F70" s="16">
        <f>VLOOKUP($C70,'Growth rate'!$B$3:$T$93,2,FALSE)*VLOOKUP($E70,BY_RES_Demand_Drivers!$A$5:$I$100,7,FALSE)</f>
        <v>1353.1001160895717</v>
      </c>
      <c r="G70" s="16">
        <f>VLOOKUP($C70,'Growth rate'!$B$3:$T$93,3,FALSE)*VLOOKUP($E70,BY_RES_Demand_Drivers!$A$5:$I$100,8,FALSE)</f>
        <v>0</v>
      </c>
      <c r="H70" s="16">
        <f>VLOOKUP($C70,'Growth rate'!$B$3:$T$93,3,FALSE)*VLOOKUP($E70,BY_RES_Demand_Drivers!$A$5:$I$100,9,FALSE)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BY_RES_Demand_Drivers!$J$5</f>
        <v>RHUDB</v>
      </c>
      <c r="F71" s="16">
        <f>VLOOKUP($C71,'Growth rate'!$B$3:$T$93,2,FALSE)*VLOOKUP($E71,BY_RES_Demand_Drivers!$A$5:$I$100,7,FALSE)</f>
        <v>1344.8208979271119</v>
      </c>
      <c r="G71" s="16">
        <f>VLOOKUP($C71,'Growth rate'!$B$3:$T$93,3,FALSE)*VLOOKUP($E71,BY_RES_Demand_Drivers!$A$5:$I$100,8,FALSE)</f>
        <v>0</v>
      </c>
      <c r="H71" s="16">
        <f>VLOOKUP($C71,'Growth rate'!$B$3:$T$93,3,FALSE)*VLOOKUP($E71,BY_RES_Demand_Drivers!$A$5:$I$100,9,FALSE)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BY_RES_Demand_Drivers!$J$5</f>
        <v>RHUDB</v>
      </c>
      <c r="F72" s="16">
        <f>VLOOKUP($C72,'Growth rate'!$B$3:$T$93,2,FALSE)*VLOOKUP($E72,BY_RES_Demand_Drivers!$A$5:$I$100,7,FALSE)</f>
        <v>1336.5416797646519</v>
      </c>
      <c r="G72" s="16">
        <f>VLOOKUP($C72,'Growth rate'!$B$3:$T$93,3,FALSE)*VLOOKUP($E72,BY_RES_Demand_Drivers!$A$5:$I$100,8,FALSE)</f>
        <v>0</v>
      </c>
      <c r="H72" s="16">
        <f>VLOOKUP($C72,'Growth rate'!$B$3:$T$93,3,FALSE)*VLOOKUP($E72,BY_RES_Demand_Drivers!$A$5:$I$100,9,FALSE)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BY_RES_Demand_Drivers!$J$5</f>
        <v>RHUDB</v>
      </c>
      <c r="F73" s="16">
        <f>VLOOKUP($C73,'Growth rate'!$B$3:$T$93,2,FALSE)*VLOOKUP($E73,BY_RES_Demand_Drivers!$A$5:$I$100,7,FALSE)</f>
        <v>1328.2624616021919</v>
      </c>
      <c r="G73" s="16">
        <f>VLOOKUP($C73,'Growth rate'!$B$3:$T$93,3,FALSE)*VLOOKUP($E73,BY_RES_Demand_Drivers!$A$5:$I$100,8,FALSE)</f>
        <v>0</v>
      </c>
      <c r="H73" s="16">
        <f>VLOOKUP($C73,'Growth rate'!$B$3:$T$93,3,FALSE)*VLOOKUP($E73,BY_RES_Demand_Drivers!$A$5:$I$100,9,FALSE)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BY_RES_Demand_Drivers!$J$5</f>
        <v>RHUDB</v>
      </c>
      <c r="F74" s="16">
        <f>VLOOKUP($C74,'Growth rate'!$B$3:$T$93,2,FALSE)*VLOOKUP($E74,BY_RES_Demand_Drivers!$A$5:$I$100,7,FALSE)</f>
        <v>1319.9832434397322</v>
      </c>
      <c r="G74" s="16">
        <f>VLOOKUP($C74,'Growth rate'!$B$3:$T$93,3,FALSE)*VLOOKUP($E74,BY_RES_Demand_Drivers!$A$5:$I$100,8,FALSE)</f>
        <v>0</v>
      </c>
      <c r="H74" s="16">
        <f>VLOOKUP($C74,'Growth rate'!$B$3:$T$93,3,FALSE)*VLOOKUP($E74,BY_RES_Demand_Drivers!$A$5:$I$100,9,FALSE)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BY_RES_Demand_Drivers!$J$5</f>
        <v>RHUDB</v>
      </c>
      <c r="F75" s="16">
        <f>VLOOKUP($C75,'Growth rate'!$B$3:$T$93,2,FALSE)*VLOOKUP($E75,BY_RES_Demand_Drivers!$A$5:$I$100,7,FALSE)</f>
        <v>1311.7040252772722</v>
      </c>
      <c r="G75" s="16">
        <f>VLOOKUP($C75,'Growth rate'!$B$3:$T$93,3,FALSE)*VLOOKUP($E75,BY_RES_Demand_Drivers!$A$5:$I$100,8,FALSE)</f>
        <v>0</v>
      </c>
      <c r="H75" s="16">
        <f>VLOOKUP($C75,'Growth rate'!$B$3:$T$93,3,FALSE)*VLOOKUP($E75,BY_RES_Demand_Drivers!$A$5:$I$100,9,FALSE)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BY_RES_Demand_Drivers!$J$5</f>
        <v>RHUDB</v>
      </c>
      <c r="F76" s="16">
        <f>VLOOKUP($C76,'Growth rate'!$B$3:$T$93,2,FALSE)*VLOOKUP($E76,BY_RES_Demand_Drivers!$A$5:$I$100,7,FALSE)</f>
        <v>1302.5800941013244</v>
      </c>
      <c r="G76" s="16">
        <f>VLOOKUP($C76,'Growth rate'!$B$3:$T$93,3,FALSE)*VLOOKUP($E76,BY_RES_Demand_Drivers!$A$5:$I$100,8,FALSE)</f>
        <v>0</v>
      </c>
      <c r="H76" s="16">
        <f>VLOOKUP($C76,'Growth rate'!$B$3:$T$93,3,FALSE)*VLOOKUP($E76,BY_RES_Demand_Drivers!$A$5:$I$100,9,FALSE)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BY_RES_Demand_Drivers!$J$5</f>
        <v>RHUDB</v>
      </c>
      <c r="F77" s="16">
        <f>VLOOKUP($C77,'Growth rate'!$B$3:$T$93,2,FALSE)*VLOOKUP($E77,BY_RES_Demand_Drivers!$A$5:$I$100,7,FALSE)</f>
        <v>1293.4561629253767</v>
      </c>
      <c r="G77" s="16">
        <f>VLOOKUP($C77,'Growth rate'!$B$3:$T$93,3,FALSE)*VLOOKUP($E77,BY_RES_Demand_Drivers!$A$5:$I$100,8,FALSE)</f>
        <v>0</v>
      </c>
      <c r="H77" s="16">
        <f>VLOOKUP($C77,'Growth rate'!$B$3:$T$93,3,FALSE)*VLOOKUP($E77,BY_RES_Demand_Drivers!$A$5:$I$100,9,FALSE)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BY_RES_Demand_Drivers!$J$5</f>
        <v>RHUDB</v>
      </c>
      <c r="F78" s="16">
        <f>VLOOKUP($C78,'Growth rate'!$B$3:$T$93,2,FALSE)*VLOOKUP($E78,BY_RES_Demand_Drivers!$A$5:$I$100,7,FALSE)</f>
        <v>1284.332231749429</v>
      </c>
      <c r="G78" s="16">
        <f>VLOOKUP($C78,'Growth rate'!$B$3:$T$93,3,FALSE)*VLOOKUP($E78,BY_RES_Demand_Drivers!$A$5:$I$100,8,FALSE)</f>
        <v>0</v>
      </c>
      <c r="H78" s="16">
        <f>VLOOKUP($C78,'Growth rate'!$B$3:$T$93,3,FALSE)*VLOOKUP($E78,BY_RES_Demand_Drivers!$A$5:$I$100,9,FALSE)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BY_RES_Demand_Drivers!$J$5</f>
        <v>RHUDB</v>
      </c>
      <c r="F79" s="16">
        <f>VLOOKUP($C79,'Growth rate'!$B$3:$T$93,2,FALSE)*VLOOKUP($E79,BY_RES_Demand_Drivers!$A$5:$I$100,7,FALSE)</f>
        <v>1275.2083005734812</v>
      </c>
      <c r="G79" s="16">
        <f>VLOOKUP($C79,'Growth rate'!$B$3:$T$93,3,FALSE)*VLOOKUP($E79,BY_RES_Demand_Drivers!$A$5:$I$100,8,FALSE)</f>
        <v>0</v>
      </c>
      <c r="H79" s="16">
        <f>VLOOKUP($C79,'Growth rate'!$B$3:$T$93,3,FALSE)*VLOOKUP($E79,BY_RES_Demand_Drivers!$A$5:$I$100,9,FALSE)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BY_RES_Demand_Drivers!$J$5</f>
        <v>RHUDB</v>
      </c>
      <c r="F80" s="16">
        <f>VLOOKUP($C80,'Growth rate'!$B$3:$T$93,2,FALSE)*VLOOKUP($E80,BY_RES_Demand_Drivers!$A$5:$I$100,7,FALSE)</f>
        <v>1266.0843693975332</v>
      </c>
      <c r="G80" s="16">
        <f>VLOOKUP($C80,'Growth rate'!$B$3:$T$93,3,FALSE)*VLOOKUP($E80,BY_RES_Demand_Drivers!$A$5:$I$100,8,FALSE)</f>
        <v>0</v>
      </c>
      <c r="H80" s="16">
        <f>VLOOKUP($C80,'Growth rate'!$B$3:$T$93,3,FALSE)*VLOOKUP($E80,BY_RES_Demand_Drivers!$A$5:$I$100,9,FALSE)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BY_RES_Demand_Drivers!$J$5</f>
        <v>RHUDB</v>
      </c>
      <c r="F81" s="16">
        <f>VLOOKUP($C81,'Growth rate'!$B$3:$T$93,2,FALSE)*VLOOKUP($E81,BY_RES_Demand_Drivers!$A$5:$I$100,7,FALSE)</f>
        <v>1256.5284255766639</v>
      </c>
      <c r="G81" s="16">
        <f>VLOOKUP($C81,'Growth rate'!$B$3:$T$93,3,FALSE)*VLOOKUP($E81,BY_RES_Demand_Drivers!$A$5:$I$100,8,FALSE)</f>
        <v>0</v>
      </c>
      <c r="H81" s="16">
        <f>VLOOKUP($C81,'Growth rate'!$B$3:$T$93,3,FALSE)*VLOOKUP($E81,BY_RES_Demand_Drivers!$A$5:$I$100,9,FALSE)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BY_RES_Demand_Drivers!$J$5</f>
        <v>RHUDB</v>
      </c>
      <c r="F82" s="16">
        <f>VLOOKUP($C82,'Growth rate'!$B$3:$T$93,2,FALSE)*VLOOKUP($E82,BY_RES_Demand_Drivers!$A$5:$I$100,7,FALSE)</f>
        <v>1246.9724817557947</v>
      </c>
      <c r="G82" s="16">
        <f>VLOOKUP($C82,'Growth rate'!$B$3:$T$93,3,FALSE)*VLOOKUP($E82,BY_RES_Demand_Drivers!$A$5:$I$100,8,FALSE)</f>
        <v>0</v>
      </c>
      <c r="H82" s="16">
        <f>VLOOKUP($C82,'Growth rate'!$B$3:$T$93,3,FALSE)*VLOOKUP($E82,BY_RES_Demand_Drivers!$A$5:$I$100,9,FALSE)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BY_RES_Demand_Drivers!$J$5</f>
        <v>RHUDB</v>
      </c>
      <c r="F83" s="16">
        <f>VLOOKUP($C83,'Growth rate'!$B$3:$T$93,2,FALSE)*VLOOKUP($E83,BY_RES_Demand_Drivers!$A$5:$I$100,7,FALSE)</f>
        <v>1237.4165379349251</v>
      </c>
      <c r="G83" s="16">
        <f>VLOOKUP($C83,'Growth rate'!$B$3:$T$93,3,FALSE)*VLOOKUP($E83,BY_RES_Demand_Drivers!$A$5:$I$100,8,FALSE)</f>
        <v>0</v>
      </c>
      <c r="H83" s="16">
        <f>VLOOKUP($C83,'Growth rate'!$B$3:$T$93,3,FALSE)*VLOOKUP($E83,BY_RES_Demand_Drivers!$A$5:$I$100,9,FALSE)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BY_RES_Demand_Drivers!$J$5</f>
        <v>RHUDB</v>
      </c>
      <c r="F84" s="16">
        <f>VLOOKUP($C84,'Growth rate'!$B$3:$T$93,2,FALSE)*VLOOKUP($E84,BY_RES_Demand_Drivers!$A$5:$I$100,7,FALSE)</f>
        <v>1227.8605941140561</v>
      </c>
      <c r="G84" s="16">
        <f>VLOOKUP($C84,'Growth rate'!$B$3:$T$93,3,FALSE)*VLOOKUP($E84,BY_RES_Demand_Drivers!$A$5:$I$100,8,FALSE)</f>
        <v>0</v>
      </c>
      <c r="H84" s="16">
        <f>VLOOKUP($C84,'Growth rate'!$B$3:$T$93,3,FALSE)*VLOOKUP($E84,BY_RES_Demand_Drivers!$A$5:$I$100,9,FALSE)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BY_RES_Demand_Drivers!$J$5</f>
        <v>RHUDB</v>
      </c>
      <c r="F85" s="16">
        <f>VLOOKUP($C85,'Growth rate'!$B$3:$T$93,2,FALSE)*VLOOKUP($E85,BY_RES_Demand_Drivers!$A$5:$I$100,7,FALSE)</f>
        <v>1218.3046502931866</v>
      </c>
      <c r="G85" s="16">
        <f>VLOOKUP($C85,'Growth rate'!$B$3:$T$93,3,FALSE)*VLOOKUP($E85,BY_RES_Demand_Drivers!$A$5:$I$100,8,FALSE)</f>
        <v>0</v>
      </c>
      <c r="H85" s="16">
        <f>VLOOKUP($C85,'Growth rate'!$B$3:$T$93,3,FALSE)*VLOOKUP($E85,BY_RES_Demand_Drivers!$A$5:$I$100,9,FALSE)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BY_RES_Demand_Drivers!$J$6</f>
        <v>RHRDB</v>
      </c>
      <c r="F86" s="16">
        <f>VLOOKUP($C86,'Growth rate'!$B$3:$T$93,2,FALSE)*VLOOKUP($E86,BY_RES_Demand_Drivers!$A$5:$I$100,7,FALSE)</f>
        <v>1133.3196707100797</v>
      </c>
      <c r="G86" s="16">
        <f>VLOOKUP($C86,'Growth rate'!$B$3:$T$93,3,FALSE)*VLOOKUP($E86,BY_RES_Demand_Drivers!$A$5:$I$100,8,FALSE)</f>
        <v>0</v>
      </c>
      <c r="H86" s="16">
        <f>VLOOKUP($C86,'Growth rate'!$B$3:$T$93,3,FALSE)*VLOOKUP($E86,BY_RES_Demand_Drivers!$A$5:$I$100,9,FALSE)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BY_RES_Demand_Drivers!$J$6</f>
        <v>RHRDB</v>
      </c>
      <c r="F87" s="16">
        <f>VLOOKUP($C87,'Growth rate'!$B$3:$T$93,2,FALSE)*VLOOKUP($E87,BY_RES_Demand_Drivers!$A$5:$I$100,7,FALSE)</f>
        <v>1133.5920000000001</v>
      </c>
      <c r="G87" s="16">
        <f>VLOOKUP($C87,'Growth rate'!$B$3:$T$93,3,FALSE)*VLOOKUP($E87,BY_RES_Demand_Drivers!$A$5:$I$100,8,FALSE)</f>
        <v>0</v>
      </c>
      <c r="H87" s="16">
        <f>VLOOKUP($C87,'Growth rate'!$B$3:$T$93,3,FALSE)*VLOOKUP($E87,BY_RES_Demand_Drivers!$A$5:$I$100,9,FALSE)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BY_RES_Demand_Drivers!$J$6</f>
        <v>RHRDB</v>
      </c>
      <c r="F88" s="16">
        <f>VLOOKUP($C88,'Growth rate'!$B$3:$T$93,2,FALSE)*VLOOKUP($E88,BY_RES_Demand_Drivers!$A$5:$I$100,7,FALSE)</f>
        <v>1133.9571169624808</v>
      </c>
      <c r="G88" s="16">
        <f>VLOOKUP($C88,'Growth rate'!$B$3:$T$93,3,FALSE)*VLOOKUP($E88,BY_RES_Demand_Drivers!$A$5:$I$100,8,FALSE)</f>
        <v>0</v>
      </c>
      <c r="H88" s="16">
        <f>VLOOKUP($C88,'Growth rate'!$B$3:$T$93,3,FALSE)*VLOOKUP($E88,BY_RES_Demand_Drivers!$A$5:$I$100,9,FALSE)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BY_RES_Demand_Drivers!$J$6</f>
        <v>RHRDB</v>
      </c>
      <c r="F89" s="16">
        <f>VLOOKUP($C89,'Growth rate'!$B$3:$T$93,2,FALSE)*VLOOKUP($E89,BY_RES_Demand_Drivers!$A$5:$I$100,7,FALSE)</f>
        <v>1134.3222339249612</v>
      </c>
      <c r="G89" s="16">
        <f>VLOOKUP($C89,'Growth rate'!$B$3:$T$93,3,FALSE)*VLOOKUP($E89,BY_RES_Demand_Drivers!$A$5:$I$100,8,FALSE)</f>
        <v>0</v>
      </c>
      <c r="H89" s="16">
        <f>VLOOKUP($C89,'Growth rate'!$B$3:$T$93,3,FALSE)*VLOOKUP($E89,BY_RES_Demand_Drivers!$A$5:$I$100,9,FALSE)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BY_RES_Demand_Drivers!$J$6</f>
        <v>RHRDB</v>
      </c>
      <c r="F90" s="16">
        <f>VLOOKUP($C90,'Growth rate'!$B$3:$T$93,2,FALSE)*VLOOKUP($E90,BY_RES_Demand_Drivers!$A$5:$I$100,7,FALSE)</f>
        <v>1134.6873508874419</v>
      </c>
      <c r="G90" s="16">
        <f>VLOOKUP($C90,'Growth rate'!$B$3:$T$93,3,FALSE)*VLOOKUP($E90,BY_RES_Demand_Drivers!$A$5:$I$100,8,FALSE)</f>
        <v>0</v>
      </c>
      <c r="H90" s="16">
        <f>VLOOKUP($C90,'Growth rate'!$B$3:$T$93,3,FALSE)*VLOOKUP($E90,BY_RES_Demand_Drivers!$A$5:$I$100,9,FALSE)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BY_RES_Demand_Drivers!$J$6</f>
        <v>RHRDB</v>
      </c>
      <c r="F91" s="16">
        <f>VLOOKUP($C91,'Growth rate'!$B$3:$T$93,2,FALSE)*VLOOKUP($E91,BY_RES_Demand_Drivers!$A$5:$I$100,7,FALSE)</f>
        <v>1135.0524678499223</v>
      </c>
      <c r="G91" s="16">
        <f>VLOOKUP($C91,'Growth rate'!$B$3:$T$93,3,FALSE)*VLOOKUP($E91,BY_RES_Demand_Drivers!$A$5:$I$100,8,FALSE)</f>
        <v>0</v>
      </c>
      <c r="H91" s="16">
        <f>VLOOKUP($C91,'Growth rate'!$B$3:$T$93,3,FALSE)*VLOOKUP($E91,BY_RES_Demand_Drivers!$A$5:$I$100,9,FALSE)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BY_RES_Demand_Drivers!$J$6</f>
        <v>RHRDB</v>
      </c>
      <c r="F92" s="16">
        <f>VLOOKUP($C92,'Growth rate'!$B$3:$T$93,2,FALSE)*VLOOKUP($E92,BY_RES_Demand_Drivers!$A$5:$I$100,7,FALSE)</f>
        <v>1135.417584812403</v>
      </c>
      <c r="G92" s="16">
        <f>VLOOKUP($C92,'Growth rate'!$B$3:$T$93,3,FALSE)*VLOOKUP($E92,BY_RES_Demand_Drivers!$A$5:$I$100,8,FALSE)</f>
        <v>0</v>
      </c>
      <c r="H92" s="16">
        <f>VLOOKUP($C92,'Growth rate'!$B$3:$T$93,3,FALSE)*VLOOKUP($E92,BY_RES_Demand_Drivers!$A$5:$I$100,9,FALSE)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BY_RES_Demand_Drivers!$J$6</f>
        <v>RHRDB</v>
      </c>
      <c r="F93" s="16">
        <f>VLOOKUP($C93,'Growth rate'!$B$3:$T$93,2,FALSE)*VLOOKUP($E93,BY_RES_Demand_Drivers!$A$5:$I$100,7,FALSE)</f>
        <v>1135.606085428562</v>
      </c>
      <c r="G93" s="16">
        <f>VLOOKUP($C93,'Growth rate'!$B$3:$T$93,3,FALSE)*VLOOKUP($E93,BY_RES_Demand_Drivers!$A$5:$I$100,8,FALSE)</f>
        <v>0</v>
      </c>
      <c r="H93" s="16">
        <f>VLOOKUP($C93,'Growth rate'!$B$3:$T$93,3,FALSE)*VLOOKUP($E93,BY_RES_Demand_Drivers!$A$5:$I$100,9,FALSE)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BY_RES_Demand_Drivers!$J$6</f>
        <v>RHRDB</v>
      </c>
      <c r="F94" s="16">
        <f>VLOOKUP($C94,'Growth rate'!$B$3:$T$93,2,FALSE)*VLOOKUP($E94,BY_RES_Demand_Drivers!$A$5:$I$100,7,FALSE)</f>
        <v>1135.7945860447205</v>
      </c>
      <c r="G94" s="16">
        <f>VLOOKUP($C94,'Growth rate'!$B$3:$T$93,3,FALSE)*VLOOKUP($E94,BY_RES_Demand_Drivers!$A$5:$I$100,8,FALSE)</f>
        <v>0</v>
      </c>
      <c r="H94" s="16">
        <f>VLOOKUP($C94,'Growth rate'!$B$3:$T$93,3,FALSE)*VLOOKUP($E94,BY_RES_Demand_Drivers!$A$5:$I$100,9,FALSE)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BY_RES_Demand_Drivers!$J$6</f>
        <v>RHRDB</v>
      </c>
      <c r="F95" s="16">
        <f>VLOOKUP($C95,'Growth rate'!$B$3:$T$93,2,FALSE)*VLOOKUP($E95,BY_RES_Demand_Drivers!$A$5:$I$100,7,FALSE)</f>
        <v>1135.9830866608795</v>
      </c>
      <c r="G95" s="16">
        <f>VLOOKUP($C95,'Growth rate'!$B$3:$T$93,3,FALSE)*VLOOKUP($E95,BY_RES_Demand_Drivers!$A$5:$I$100,8,FALSE)</f>
        <v>0</v>
      </c>
      <c r="H95" s="16">
        <f>VLOOKUP($C95,'Growth rate'!$B$3:$T$93,3,FALSE)*VLOOKUP($E95,BY_RES_Demand_Drivers!$A$5:$I$100,9,FALSE)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BY_RES_Demand_Drivers!$J$6</f>
        <v>RHRDB</v>
      </c>
      <c r="F96" s="16">
        <f>VLOOKUP($C96,'Growth rate'!$B$3:$T$93,2,FALSE)*VLOOKUP($E96,BY_RES_Demand_Drivers!$A$5:$I$100,7,FALSE)</f>
        <v>1136.171587277038</v>
      </c>
      <c r="G96" s="16">
        <f>VLOOKUP($C96,'Growth rate'!$B$3:$T$93,3,FALSE)*VLOOKUP($E96,BY_RES_Demand_Drivers!$A$5:$I$100,8,FALSE)</f>
        <v>0</v>
      </c>
      <c r="H96" s="16">
        <f>VLOOKUP($C96,'Growth rate'!$B$3:$T$93,3,FALSE)*VLOOKUP($E96,BY_RES_Demand_Drivers!$A$5:$I$100,9,FALSE)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BY_RES_Demand_Drivers!$J$6</f>
        <v>RHRDB</v>
      </c>
      <c r="F97" s="16">
        <f>VLOOKUP($C97,'Growth rate'!$B$3:$T$93,2,FALSE)*VLOOKUP($E97,BY_RES_Demand_Drivers!$A$5:$I$100,7,FALSE)</f>
        <v>1136.3600878931968</v>
      </c>
      <c r="G97" s="16">
        <f>VLOOKUP($C97,'Growth rate'!$B$3:$T$93,3,FALSE)*VLOOKUP($E97,BY_RES_Demand_Drivers!$A$5:$I$100,8,FALSE)</f>
        <v>0</v>
      </c>
      <c r="H97" s="16">
        <f>VLOOKUP($C97,'Growth rate'!$B$3:$T$93,3,FALSE)*VLOOKUP($E97,BY_RES_Demand_Drivers!$A$5:$I$100,9,FALSE)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BY_RES_Demand_Drivers!$J$6</f>
        <v>RHRDB</v>
      </c>
      <c r="F98" s="16">
        <f>VLOOKUP($C98,'Growth rate'!$B$3:$T$93,2,FALSE)*VLOOKUP($E98,BY_RES_Demand_Drivers!$A$5:$I$100,7,FALSE)</f>
        <v>1136.3561024290552</v>
      </c>
      <c r="G98" s="16">
        <f>VLOOKUP($C98,'Growth rate'!$B$3:$T$93,3,FALSE)*VLOOKUP($E98,BY_RES_Demand_Drivers!$A$5:$I$100,8,FALSE)</f>
        <v>0</v>
      </c>
      <c r="H98" s="16">
        <f>VLOOKUP($C98,'Growth rate'!$B$3:$T$93,3,FALSE)*VLOOKUP($E98,BY_RES_Demand_Drivers!$A$5:$I$100,9,FALSE)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BY_RES_Demand_Drivers!$J$6</f>
        <v>RHRDB</v>
      </c>
      <c r="F99" s="16">
        <f>VLOOKUP($C99,'Growth rate'!$B$3:$T$93,2,FALSE)*VLOOKUP($E99,BY_RES_Demand_Drivers!$A$5:$I$100,7,FALSE)</f>
        <v>1136.3521169649139</v>
      </c>
      <c r="G99" s="16">
        <f>VLOOKUP($C99,'Growth rate'!$B$3:$T$93,3,FALSE)*VLOOKUP($E99,BY_RES_Demand_Drivers!$A$5:$I$100,8,FALSE)</f>
        <v>0</v>
      </c>
      <c r="H99" s="16">
        <f>VLOOKUP($C99,'Growth rate'!$B$3:$T$93,3,FALSE)*VLOOKUP($E99,BY_RES_Demand_Drivers!$A$5:$I$100,9,FALSE)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BY_RES_Demand_Drivers!$J$6</f>
        <v>RHRDB</v>
      </c>
      <c r="F100" s="16">
        <f>VLOOKUP($C100,'Growth rate'!$B$3:$T$93,2,FALSE)*VLOOKUP($E100,BY_RES_Demand_Drivers!$A$5:$I$100,7,FALSE)</f>
        <v>1136.3481315007723</v>
      </c>
      <c r="G100" s="16">
        <f>VLOOKUP($C100,'Growth rate'!$B$3:$T$93,3,FALSE)*VLOOKUP($E100,BY_RES_Demand_Drivers!$A$5:$I$100,8,FALSE)</f>
        <v>0</v>
      </c>
      <c r="H100" s="16">
        <f>VLOOKUP($C100,'Growth rate'!$B$3:$T$93,3,FALSE)*VLOOKUP($E100,BY_RES_Demand_Drivers!$A$5:$I$100,9,FALSE)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BY_RES_Demand_Drivers!$J$6</f>
        <v>RHRDB</v>
      </c>
      <c r="F101" s="16">
        <f>VLOOKUP($C101,'Growth rate'!$B$3:$T$93,2,FALSE)*VLOOKUP($E101,BY_RES_Demand_Drivers!$A$5:$I$100,7,FALSE)</f>
        <v>1136.3441460366309</v>
      </c>
      <c r="G101" s="16">
        <f>VLOOKUP($C101,'Growth rate'!$B$3:$T$93,3,FALSE)*VLOOKUP($E101,BY_RES_Demand_Drivers!$A$5:$I$100,8,FALSE)</f>
        <v>0</v>
      </c>
      <c r="H101" s="16">
        <f>VLOOKUP($C101,'Growth rate'!$B$3:$T$93,3,FALSE)*VLOOKUP($E101,BY_RES_Demand_Drivers!$A$5:$I$100,9,FALSE)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BY_RES_Demand_Drivers!$J$6</f>
        <v>RHRDB</v>
      </c>
      <c r="F102" s="16">
        <f>VLOOKUP($C102,'Growth rate'!$B$3:$T$93,2,FALSE)*VLOOKUP($E102,BY_RES_Demand_Drivers!$A$5:$I$100,7,FALSE)</f>
        <v>1136.3401605724894</v>
      </c>
      <c r="G102" s="16">
        <f>VLOOKUP($C102,'Growth rate'!$B$3:$T$93,3,FALSE)*VLOOKUP($E102,BY_RES_Demand_Drivers!$A$5:$I$100,8,FALSE)</f>
        <v>0</v>
      </c>
      <c r="H102" s="16">
        <f>VLOOKUP($C102,'Growth rate'!$B$3:$T$93,3,FALSE)*VLOOKUP($E102,BY_RES_Demand_Drivers!$A$5:$I$100,9,FALSE)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BY_RES_Demand_Drivers!$J$6</f>
        <v>RHRDB</v>
      </c>
      <c r="F103" s="16">
        <f>VLOOKUP($C103,'Growth rate'!$B$3:$T$93,2,FALSE)*VLOOKUP($E103,BY_RES_Demand_Drivers!$A$5:$I$100,7,FALSE)</f>
        <v>1136.2492400834431</v>
      </c>
      <c r="G103" s="16">
        <f>VLOOKUP($C103,'Growth rate'!$B$3:$T$93,3,FALSE)*VLOOKUP($E103,BY_RES_Demand_Drivers!$A$5:$I$100,8,FALSE)</f>
        <v>0</v>
      </c>
      <c r="H103" s="16">
        <f>VLOOKUP($C103,'Growth rate'!$B$3:$T$93,3,FALSE)*VLOOKUP($E103,BY_RES_Demand_Drivers!$A$5:$I$100,9,FALSE)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BY_RES_Demand_Drivers!$J$6</f>
        <v>RHRDB</v>
      </c>
      <c r="F104" s="16">
        <f>VLOOKUP($C104,'Growth rate'!$B$3:$T$93,2,FALSE)*VLOOKUP($E104,BY_RES_Demand_Drivers!$A$5:$I$100,7,FALSE)</f>
        <v>1136.1583195943967</v>
      </c>
      <c r="G104" s="16">
        <f>VLOOKUP($C104,'Growth rate'!$B$3:$T$93,3,FALSE)*VLOOKUP($E104,BY_RES_Demand_Drivers!$A$5:$I$100,8,FALSE)</f>
        <v>0</v>
      </c>
      <c r="H104" s="16">
        <f>VLOOKUP($C104,'Growth rate'!$B$3:$T$93,3,FALSE)*VLOOKUP($E104,BY_RES_Demand_Drivers!$A$5:$I$100,9,FALSE)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BY_RES_Demand_Drivers!$J$6</f>
        <v>RHRDB</v>
      </c>
      <c r="F105" s="16">
        <f>VLOOKUP($C105,'Growth rate'!$B$3:$T$93,2,FALSE)*VLOOKUP($E105,BY_RES_Demand_Drivers!$A$5:$I$100,7,FALSE)</f>
        <v>1136.0673991053502</v>
      </c>
      <c r="G105" s="16">
        <f>VLOOKUP($C105,'Growth rate'!$B$3:$T$93,3,FALSE)*VLOOKUP($E105,BY_RES_Demand_Drivers!$A$5:$I$100,8,FALSE)</f>
        <v>0</v>
      </c>
      <c r="H105" s="16">
        <f>VLOOKUP($C105,'Growth rate'!$B$3:$T$93,3,FALSE)*VLOOKUP($E105,BY_RES_Demand_Drivers!$A$5:$I$100,9,FALSE)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BY_RES_Demand_Drivers!$J$6</f>
        <v>RHRDB</v>
      </c>
      <c r="F106" s="16">
        <f>VLOOKUP($C106,'Growth rate'!$B$3:$T$93,2,FALSE)*VLOOKUP($E106,BY_RES_Demand_Drivers!$A$5:$I$100,7,FALSE)</f>
        <v>1135.9764786163039</v>
      </c>
      <c r="G106" s="16">
        <f>VLOOKUP($C106,'Growth rate'!$B$3:$T$93,3,FALSE)*VLOOKUP($E106,BY_RES_Demand_Drivers!$A$5:$I$100,8,FALSE)</f>
        <v>0</v>
      </c>
      <c r="H106" s="16">
        <f>VLOOKUP($C106,'Growth rate'!$B$3:$T$93,3,FALSE)*VLOOKUP($E106,BY_RES_Demand_Drivers!$A$5:$I$100,9,FALSE)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BY_RES_Demand_Drivers!$J$6</f>
        <v>RHRDB</v>
      </c>
      <c r="F107" s="16">
        <f>VLOOKUP($C107,'Growth rate'!$B$3:$T$93,2,FALSE)*VLOOKUP($E107,BY_RES_Demand_Drivers!$A$5:$I$100,7,FALSE)</f>
        <v>1135.8855581272574</v>
      </c>
      <c r="G107" s="16">
        <f>VLOOKUP($C107,'Growth rate'!$B$3:$T$93,3,FALSE)*VLOOKUP($E107,BY_RES_Demand_Drivers!$A$5:$I$100,8,FALSE)</f>
        <v>0</v>
      </c>
      <c r="H107" s="16">
        <f>VLOOKUP($C107,'Growth rate'!$B$3:$T$93,3,FALSE)*VLOOKUP($E107,BY_RES_Demand_Drivers!$A$5:$I$100,9,FALSE)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BY_RES_Demand_Drivers!$J$6</f>
        <v>RHRDB</v>
      </c>
      <c r="F108" s="16">
        <f>VLOOKUP($C108,'Growth rate'!$B$3:$T$93,2,FALSE)*VLOOKUP($E108,BY_RES_Demand_Drivers!$A$5:$I$100,7,FALSE)</f>
        <v>1135.6495279559317</v>
      </c>
      <c r="G108" s="16">
        <f>VLOOKUP($C108,'Growth rate'!$B$3:$T$93,3,FALSE)*VLOOKUP($E108,BY_RES_Demand_Drivers!$A$5:$I$100,8,FALSE)</f>
        <v>0</v>
      </c>
      <c r="H108" s="16">
        <f>VLOOKUP($C108,'Growth rate'!$B$3:$T$93,3,FALSE)*VLOOKUP($E108,BY_RES_Demand_Drivers!$A$5:$I$100,9,FALSE)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BY_RES_Demand_Drivers!$J$6</f>
        <v>RHRDB</v>
      </c>
      <c r="F109" s="16">
        <f>VLOOKUP($C109,'Growth rate'!$B$3:$T$93,2,FALSE)*VLOOKUP($E109,BY_RES_Demand_Drivers!$A$5:$I$100,7,FALSE)</f>
        <v>1135.4134977846065</v>
      </c>
      <c r="G109" s="16">
        <f>VLOOKUP($C109,'Growth rate'!$B$3:$T$93,3,FALSE)*VLOOKUP($E109,BY_RES_Demand_Drivers!$A$5:$I$100,8,FALSE)</f>
        <v>0</v>
      </c>
      <c r="H109" s="16">
        <f>VLOOKUP($C109,'Growth rate'!$B$3:$T$93,3,FALSE)*VLOOKUP($E109,BY_RES_Demand_Drivers!$A$5:$I$100,9,FALSE)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BY_RES_Demand_Drivers!$J$6</f>
        <v>RHRDB</v>
      </c>
      <c r="F110" s="16">
        <f>VLOOKUP($C110,'Growth rate'!$B$3:$T$93,2,FALSE)*VLOOKUP($E110,BY_RES_Demand_Drivers!$A$5:$I$100,7,FALSE)</f>
        <v>1135.1774676132809</v>
      </c>
      <c r="G110" s="16">
        <f>VLOOKUP($C110,'Growth rate'!$B$3:$T$93,3,FALSE)*VLOOKUP($E110,BY_RES_Demand_Drivers!$A$5:$I$100,8,FALSE)</f>
        <v>0</v>
      </c>
      <c r="H110" s="16">
        <f>VLOOKUP($C110,'Growth rate'!$B$3:$T$93,3,FALSE)*VLOOKUP($E110,BY_RES_Demand_Drivers!$A$5:$I$100,9,FALSE)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BY_RES_Demand_Drivers!$J$6</f>
        <v>RHRDB</v>
      </c>
      <c r="F111" s="16">
        <f>VLOOKUP($C111,'Growth rate'!$B$3:$T$93,2,FALSE)*VLOOKUP($E111,BY_RES_Demand_Drivers!$A$5:$I$100,7,FALSE)</f>
        <v>1134.9414374419555</v>
      </c>
      <c r="G111" s="16">
        <f>VLOOKUP($C111,'Growth rate'!$B$3:$T$93,3,FALSE)*VLOOKUP($E111,BY_RES_Demand_Drivers!$A$5:$I$100,8,FALSE)</f>
        <v>0</v>
      </c>
      <c r="H111" s="16">
        <f>VLOOKUP($C111,'Growth rate'!$B$3:$T$93,3,FALSE)*VLOOKUP($E111,BY_RES_Demand_Drivers!$A$5:$I$100,9,FALSE)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BY_RES_Demand_Drivers!$J$6</f>
        <v>RHRDB</v>
      </c>
      <c r="F112" s="16">
        <f>VLOOKUP($C112,'Growth rate'!$B$3:$T$93,2,FALSE)*VLOOKUP($E112,BY_RES_Demand_Drivers!$A$5:$I$100,7,FALSE)</f>
        <v>1134.7054072706298</v>
      </c>
      <c r="G112" s="16">
        <f>VLOOKUP($C112,'Growth rate'!$B$3:$T$93,3,FALSE)*VLOOKUP($E112,BY_RES_Demand_Drivers!$A$5:$I$100,8,FALSE)</f>
        <v>0</v>
      </c>
      <c r="H112" s="16">
        <f>VLOOKUP($C112,'Growth rate'!$B$3:$T$93,3,FALSE)*VLOOKUP($E112,BY_RES_Demand_Drivers!$A$5:$I$100,9,FALSE)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BY_RES_Demand_Drivers!$J$6</f>
        <v>RHRDB</v>
      </c>
      <c r="F113" s="16">
        <f>VLOOKUP($C113,'Growth rate'!$B$3:$T$93,2,FALSE)*VLOOKUP($E113,BY_RES_Demand_Drivers!$A$5:$I$100,7,FALSE)</f>
        <v>1134.1458333349508</v>
      </c>
      <c r="G113" s="16">
        <f>VLOOKUP($C113,'Growth rate'!$B$3:$T$93,3,FALSE)*VLOOKUP($E113,BY_RES_Demand_Drivers!$A$5:$I$100,8,FALSE)</f>
        <v>0</v>
      </c>
      <c r="H113" s="16">
        <f>VLOOKUP($C113,'Growth rate'!$B$3:$T$93,3,FALSE)*VLOOKUP($E113,BY_RES_Demand_Drivers!$A$5:$I$100,9,FALSE)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BY_RES_Demand_Drivers!$J$6</f>
        <v>RHRDB</v>
      </c>
      <c r="F114" s="16">
        <f>VLOOKUP($C114,'Growth rate'!$B$3:$T$93,2,FALSE)*VLOOKUP($E114,BY_RES_Demand_Drivers!$A$5:$I$100,7,FALSE)</f>
        <v>1133.5862593992717</v>
      </c>
      <c r="G114" s="16">
        <f>VLOOKUP($C114,'Growth rate'!$B$3:$T$93,3,FALSE)*VLOOKUP($E114,BY_RES_Demand_Drivers!$A$5:$I$100,8,FALSE)</f>
        <v>0</v>
      </c>
      <c r="H114" s="16">
        <f>VLOOKUP($C114,'Growth rate'!$B$3:$T$93,3,FALSE)*VLOOKUP($E114,BY_RES_Demand_Drivers!$A$5:$I$100,9,FALSE)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BY_RES_Demand_Drivers!$J$6</f>
        <v>RHRDB</v>
      </c>
      <c r="F115" s="16">
        <f>VLOOKUP($C115,'Growth rate'!$B$3:$T$93,2,FALSE)*VLOOKUP($E115,BY_RES_Demand_Drivers!$A$5:$I$100,7,FALSE)</f>
        <v>1133.0266854635929</v>
      </c>
      <c r="G115" s="16">
        <f>VLOOKUP($C115,'Growth rate'!$B$3:$T$93,3,FALSE)*VLOOKUP($E115,BY_RES_Demand_Drivers!$A$5:$I$100,8,FALSE)</f>
        <v>0</v>
      </c>
      <c r="H115" s="16">
        <f>VLOOKUP($C115,'Growth rate'!$B$3:$T$93,3,FALSE)*VLOOKUP($E115,BY_RES_Demand_Drivers!$A$5:$I$100,9,FALSE)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BY_RES_Demand_Drivers!$J$6</f>
        <v>RHRDB</v>
      </c>
      <c r="F116" s="16">
        <f>VLOOKUP($C116,'Growth rate'!$B$3:$T$93,2,FALSE)*VLOOKUP($E116,BY_RES_Demand_Drivers!$A$5:$I$100,7,FALSE)</f>
        <v>1132.4671115279139</v>
      </c>
      <c r="G116" s="16">
        <f>VLOOKUP($C116,'Growth rate'!$B$3:$T$93,3,FALSE)*VLOOKUP($E116,BY_RES_Demand_Drivers!$A$5:$I$100,8,FALSE)</f>
        <v>0</v>
      </c>
      <c r="H116" s="16">
        <f>VLOOKUP($C116,'Growth rate'!$B$3:$T$93,3,FALSE)*VLOOKUP($E116,BY_RES_Demand_Drivers!$A$5:$I$100,9,FALSE)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BY_RES_Demand_Drivers!$J$6</f>
        <v>RHRDB</v>
      </c>
      <c r="F117" s="16">
        <f>VLOOKUP($C117,'Growth rate'!$B$3:$T$93,2,FALSE)*VLOOKUP($E117,BY_RES_Demand_Drivers!$A$5:$I$100,7,FALSE)</f>
        <v>1131.9075375922348</v>
      </c>
      <c r="G117" s="16">
        <f>VLOOKUP($C117,'Growth rate'!$B$3:$T$93,3,FALSE)*VLOOKUP($E117,BY_RES_Demand_Drivers!$A$5:$I$100,8,FALSE)</f>
        <v>0</v>
      </c>
      <c r="H117" s="16">
        <f>VLOOKUP($C117,'Growth rate'!$B$3:$T$93,3,FALSE)*VLOOKUP($E117,BY_RES_Demand_Drivers!$A$5:$I$100,9,FALSE)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BY_RES_Demand_Drivers!$J$6</f>
        <v>RHRDB</v>
      </c>
      <c r="F118" s="16">
        <f>VLOOKUP($C118,'Growth rate'!$B$3:$T$93,2,FALSE)*VLOOKUP($E118,BY_RES_Demand_Drivers!$A$5:$I$100,7,FALSE)</f>
        <v>1130.8710236492091</v>
      </c>
      <c r="G118" s="16">
        <f>VLOOKUP($C118,'Growth rate'!$B$3:$T$93,3,FALSE)*VLOOKUP($E118,BY_RES_Demand_Drivers!$A$5:$I$100,8,FALSE)</f>
        <v>0</v>
      </c>
      <c r="H118" s="16">
        <f>VLOOKUP($C118,'Growth rate'!$B$3:$T$93,3,FALSE)*VLOOKUP($E118,BY_RES_Demand_Drivers!$A$5:$I$100,9,FALSE)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BY_RES_Demand_Drivers!$J$6</f>
        <v>RHRDB</v>
      </c>
      <c r="F119" s="16">
        <f>VLOOKUP($C119,'Growth rate'!$B$3:$T$93,2,FALSE)*VLOOKUP($E119,BY_RES_Demand_Drivers!$A$5:$I$100,7,FALSE)</f>
        <v>1129.8345097061833</v>
      </c>
      <c r="G119" s="16">
        <f>VLOOKUP($C119,'Growth rate'!$B$3:$T$93,3,FALSE)*VLOOKUP($E119,BY_RES_Demand_Drivers!$A$5:$I$100,8,FALSE)</f>
        <v>0</v>
      </c>
      <c r="H119" s="16">
        <f>VLOOKUP($C119,'Growth rate'!$B$3:$T$93,3,FALSE)*VLOOKUP($E119,BY_RES_Demand_Drivers!$A$5:$I$100,9,FALSE)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BY_RES_Demand_Drivers!$J$6</f>
        <v>RHRDB</v>
      </c>
      <c r="F120" s="16">
        <f>VLOOKUP($C120,'Growth rate'!$B$3:$T$93,2,FALSE)*VLOOKUP($E120,BY_RES_Demand_Drivers!$A$5:$I$100,7,FALSE)</f>
        <v>1128.7979957631576</v>
      </c>
      <c r="G120" s="16">
        <f>VLOOKUP($C120,'Growth rate'!$B$3:$T$93,3,FALSE)*VLOOKUP($E120,BY_RES_Demand_Drivers!$A$5:$I$100,8,FALSE)</f>
        <v>0</v>
      </c>
      <c r="H120" s="16">
        <f>VLOOKUP($C120,'Growth rate'!$B$3:$T$93,3,FALSE)*VLOOKUP($E120,BY_RES_Demand_Drivers!$A$5:$I$100,9,FALSE)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BY_RES_Demand_Drivers!$J$6</f>
        <v>RHRDB</v>
      </c>
      <c r="F121" s="16">
        <f>VLOOKUP($C121,'Growth rate'!$B$3:$T$93,2,FALSE)*VLOOKUP($E121,BY_RES_Demand_Drivers!$A$5:$I$100,7,FALSE)</f>
        <v>1127.7614818201318</v>
      </c>
      <c r="G121" s="16">
        <f>VLOOKUP($C121,'Growth rate'!$B$3:$T$93,3,FALSE)*VLOOKUP($E121,BY_RES_Demand_Drivers!$A$5:$I$100,8,FALSE)</f>
        <v>0</v>
      </c>
      <c r="H121" s="16">
        <f>VLOOKUP($C121,'Growth rate'!$B$3:$T$93,3,FALSE)*VLOOKUP($E121,BY_RES_Demand_Drivers!$A$5:$I$100,9,FALSE)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BY_RES_Demand_Drivers!$J$6</f>
        <v>RHRDB</v>
      </c>
      <c r="F122" s="16">
        <f>VLOOKUP($C122,'Growth rate'!$B$3:$T$93,2,FALSE)*VLOOKUP($E122,BY_RES_Demand_Drivers!$A$5:$I$100,7,FALSE)</f>
        <v>1126.7249678771061</v>
      </c>
      <c r="G122" s="16">
        <f>VLOOKUP($C122,'Growth rate'!$B$3:$T$93,3,FALSE)*VLOOKUP($E122,BY_RES_Demand_Drivers!$A$5:$I$100,8,FALSE)</f>
        <v>0</v>
      </c>
      <c r="H122" s="16">
        <f>VLOOKUP($C122,'Growth rate'!$B$3:$T$93,3,FALSE)*VLOOKUP($E122,BY_RES_Demand_Drivers!$A$5:$I$100,9,FALSE)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BY_RES_Demand_Drivers!$J$6</f>
        <v>RHRDB</v>
      </c>
      <c r="F123" s="16">
        <f>VLOOKUP($C123,'Growth rate'!$B$3:$T$93,2,FALSE)*VLOOKUP($E123,BY_RES_Demand_Drivers!$A$5:$I$100,7,FALSE)</f>
        <v>1125.2744696492323</v>
      </c>
      <c r="G123" s="16">
        <f>VLOOKUP($C123,'Growth rate'!$B$3:$T$93,3,FALSE)*VLOOKUP($E123,BY_RES_Demand_Drivers!$A$5:$I$100,8,FALSE)</f>
        <v>0</v>
      </c>
      <c r="H123" s="16">
        <f>VLOOKUP($C123,'Growth rate'!$B$3:$T$93,3,FALSE)*VLOOKUP($E123,BY_RES_Demand_Drivers!$A$5:$I$100,9,FALSE)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BY_RES_Demand_Drivers!$J$6</f>
        <v>RHRDB</v>
      </c>
      <c r="F124" s="16">
        <f>VLOOKUP($C124,'Growth rate'!$B$3:$T$93,2,FALSE)*VLOOKUP($E124,BY_RES_Demand_Drivers!$A$5:$I$100,7,FALSE)</f>
        <v>1123.8239714213582</v>
      </c>
      <c r="G124" s="16">
        <f>VLOOKUP($C124,'Growth rate'!$B$3:$T$93,3,FALSE)*VLOOKUP($E124,BY_RES_Demand_Drivers!$A$5:$I$100,8,FALSE)</f>
        <v>0</v>
      </c>
      <c r="H124" s="16">
        <f>VLOOKUP($C124,'Growth rate'!$B$3:$T$93,3,FALSE)*VLOOKUP($E124,BY_RES_Demand_Drivers!$A$5:$I$100,9,FALSE)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BY_RES_Demand_Drivers!$J$6</f>
        <v>RHRDB</v>
      </c>
      <c r="F125" s="16">
        <f>VLOOKUP($C125,'Growth rate'!$B$3:$T$93,2,FALSE)*VLOOKUP($E125,BY_RES_Demand_Drivers!$A$5:$I$100,7,FALSE)</f>
        <v>1122.3734731934844</v>
      </c>
      <c r="G125" s="16">
        <f>VLOOKUP($C125,'Growth rate'!$B$3:$T$93,3,FALSE)*VLOOKUP($E125,BY_RES_Demand_Drivers!$A$5:$I$100,8,FALSE)</f>
        <v>0</v>
      </c>
      <c r="H125" s="16">
        <f>VLOOKUP($C125,'Growth rate'!$B$3:$T$93,3,FALSE)*VLOOKUP($E125,BY_RES_Demand_Drivers!$A$5:$I$100,9,FALSE)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BY_RES_Demand_Drivers!$J$6</f>
        <v>RHRDB</v>
      </c>
      <c r="F126" s="16">
        <f>VLOOKUP($C126,'Growth rate'!$B$3:$T$93,2,FALSE)*VLOOKUP($E126,BY_RES_Demand_Drivers!$A$5:$I$100,7,FALSE)</f>
        <v>1120.9229749656106</v>
      </c>
      <c r="G126" s="16">
        <f>VLOOKUP($C126,'Growth rate'!$B$3:$T$93,3,FALSE)*VLOOKUP($E126,BY_RES_Demand_Drivers!$A$5:$I$100,8,FALSE)</f>
        <v>0</v>
      </c>
      <c r="H126" s="16">
        <f>VLOOKUP($C126,'Growth rate'!$B$3:$T$93,3,FALSE)*VLOOKUP($E126,BY_RES_Demand_Drivers!$A$5:$I$100,9,FALSE)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BY_RES_Demand_Drivers!$J$6</f>
        <v>RHRDB</v>
      </c>
      <c r="F127" s="16">
        <f>VLOOKUP($C127,'Growth rate'!$B$3:$T$93,2,FALSE)*VLOOKUP($E127,BY_RES_Demand_Drivers!$A$5:$I$100,7,FALSE)</f>
        <v>1119.4724767377368</v>
      </c>
      <c r="G127" s="16">
        <f>VLOOKUP($C127,'Growth rate'!$B$3:$T$93,3,FALSE)*VLOOKUP($E127,BY_RES_Demand_Drivers!$A$5:$I$100,8,FALSE)</f>
        <v>0</v>
      </c>
      <c r="H127" s="16">
        <f>VLOOKUP($C127,'Growth rate'!$B$3:$T$93,3,FALSE)*VLOOKUP($E127,BY_RES_Demand_Drivers!$A$5:$I$100,9,FALSE)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BY_RES_Demand_Drivers!$J$6</f>
        <v>RHRDB</v>
      </c>
      <c r="F128" s="16">
        <f>VLOOKUP($C128,'Growth rate'!$B$3:$T$93,2,FALSE)*VLOOKUP($E128,BY_RES_Demand_Drivers!$A$5:$I$100,7,FALSE)</f>
        <v>1117.4055228679861</v>
      </c>
      <c r="G128" s="16">
        <f>VLOOKUP($C128,'Growth rate'!$B$3:$T$93,3,FALSE)*VLOOKUP($E128,BY_RES_Demand_Drivers!$A$5:$I$100,8,FALSE)</f>
        <v>0</v>
      </c>
      <c r="H128" s="16">
        <f>VLOOKUP($C128,'Growth rate'!$B$3:$T$93,3,FALSE)*VLOOKUP($E128,BY_RES_Demand_Drivers!$A$5:$I$100,9,FALSE)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BY_RES_Demand_Drivers!$J$6</f>
        <v>RHRDB</v>
      </c>
      <c r="F129" s="16">
        <f>VLOOKUP($C129,'Growth rate'!$B$3:$T$93,2,FALSE)*VLOOKUP($E129,BY_RES_Demand_Drivers!$A$5:$I$100,7,FALSE)</f>
        <v>1115.3385689982354</v>
      </c>
      <c r="G129" s="16">
        <f>VLOOKUP($C129,'Growth rate'!$B$3:$T$93,3,FALSE)*VLOOKUP($E129,BY_RES_Demand_Drivers!$A$5:$I$100,8,FALSE)</f>
        <v>0</v>
      </c>
      <c r="H129" s="16">
        <f>VLOOKUP($C129,'Growth rate'!$B$3:$T$93,3,FALSE)*VLOOKUP($E129,BY_RES_Demand_Drivers!$A$5:$I$100,9,FALSE)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BY_RES_Demand_Drivers!$J$6</f>
        <v>RHRDB</v>
      </c>
      <c r="F130" s="16">
        <f>VLOOKUP($C130,'Growth rate'!$B$3:$T$93,2,FALSE)*VLOOKUP($E130,BY_RES_Demand_Drivers!$A$5:$I$100,7,FALSE)</f>
        <v>1113.2716151284847</v>
      </c>
      <c r="G130" s="16">
        <f>VLOOKUP($C130,'Growth rate'!$B$3:$T$93,3,FALSE)*VLOOKUP($E130,BY_RES_Demand_Drivers!$A$5:$I$100,8,FALSE)</f>
        <v>0</v>
      </c>
      <c r="H130" s="16">
        <f>VLOOKUP($C130,'Growth rate'!$B$3:$T$93,3,FALSE)*VLOOKUP($E130,BY_RES_Demand_Drivers!$A$5:$I$100,9,FALSE)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BY_RES_Demand_Drivers!$J$6</f>
        <v>RHRDB</v>
      </c>
      <c r="F131" s="16">
        <f>VLOOKUP($C131,'Growth rate'!$B$3:$T$93,2,FALSE)*VLOOKUP($E131,BY_RES_Demand_Drivers!$A$5:$I$100,7,FALSE)</f>
        <v>1111.2046612587339</v>
      </c>
      <c r="G131" s="16">
        <f>VLOOKUP($C131,'Growth rate'!$B$3:$T$93,3,FALSE)*VLOOKUP($E131,BY_RES_Demand_Drivers!$A$5:$I$100,8,FALSE)</f>
        <v>0</v>
      </c>
      <c r="H131" s="16">
        <f>VLOOKUP($C131,'Growth rate'!$B$3:$T$93,3,FALSE)*VLOOKUP($E131,BY_RES_Demand_Drivers!$A$5:$I$100,9,FALSE)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BY_RES_Demand_Drivers!$J$6</f>
        <v>RHRDB</v>
      </c>
      <c r="F132" s="16">
        <f>VLOOKUP($C132,'Growth rate'!$B$3:$T$93,2,FALSE)*VLOOKUP($E132,BY_RES_Demand_Drivers!$A$5:$I$100,7,FALSE)</f>
        <v>1109.1377073889835</v>
      </c>
      <c r="G132" s="16">
        <f>VLOOKUP($C132,'Growth rate'!$B$3:$T$93,3,FALSE)*VLOOKUP($E132,BY_RES_Demand_Drivers!$A$5:$I$100,8,FALSE)</f>
        <v>0</v>
      </c>
      <c r="H132" s="16">
        <f>VLOOKUP($C132,'Growth rate'!$B$3:$T$93,3,FALSE)*VLOOKUP($E132,BY_RES_Demand_Drivers!$A$5:$I$100,9,FALSE)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BY_RES_Demand_Drivers!$J$6</f>
        <v>RHRDB</v>
      </c>
      <c r="F133" s="16">
        <f>VLOOKUP($C133,'Growth rate'!$B$3:$T$93,2,FALSE)*VLOOKUP($E133,BY_RES_Demand_Drivers!$A$5:$I$100,7,FALSE)</f>
        <v>1106.3479605008899</v>
      </c>
      <c r="G133" s="16">
        <f>VLOOKUP($C133,'Growth rate'!$B$3:$T$93,3,FALSE)*VLOOKUP($E133,BY_RES_Demand_Drivers!$A$5:$I$100,8,FALSE)</f>
        <v>0</v>
      </c>
      <c r="H133" s="16">
        <f>VLOOKUP($C133,'Growth rate'!$B$3:$T$93,3,FALSE)*VLOOKUP($E133,BY_RES_Demand_Drivers!$A$5:$I$100,9,FALSE)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BY_RES_Demand_Drivers!$J$6</f>
        <v>RHRDB</v>
      </c>
      <c r="F134" s="16">
        <f>VLOOKUP($C134,'Growth rate'!$B$3:$T$93,2,FALSE)*VLOOKUP($E134,BY_RES_Demand_Drivers!$A$5:$I$100,7,FALSE)</f>
        <v>1103.5582136127966</v>
      </c>
      <c r="G134" s="16">
        <f>VLOOKUP($C134,'Growth rate'!$B$3:$T$93,3,FALSE)*VLOOKUP($E134,BY_RES_Demand_Drivers!$A$5:$I$100,8,FALSE)</f>
        <v>0</v>
      </c>
      <c r="H134" s="16">
        <f>VLOOKUP($C134,'Growth rate'!$B$3:$T$93,3,FALSE)*VLOOKUP($E134,BY_RES_Demand_Drivers!$A$5:$I$100,9,FALSE)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BY_RES_Demand_Drivers!$J$6</f>
        <v>RHRDB</v>
      </c>
      <c r="F135" s="16">
        <f>VLOOKUP($C135,'Growth rate'!$B$3:$T$93,2,FALSE)*VLOOKUP($E135,BY_RES_Demand_Drivers!$A$5:$I$100,7,FALSE)</f>
        <v>1100.7684667247036</v>
      </c>
      <c r="G135" s="16">
        <f>VLOOKUP($C135,'Growth rate'!$B$3:$T$93,3,FALSE)*VLOOKUP($E135,BY_RES_Demand_Drivers!$A$5:$I$100,8,FALSE)</f>
        <v>0</v>
      </c>
      <c r="H135" s="16">
        <f>VLOOKUP($C135,'Growth rate'!$B$3:$T$93,3,FALSE)*VLOOKUP($E135,BY_RES_Demand_Drivers!$A$5:$I$100,9,FALSE)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BY_RES_Demand_Drivers!$J$6</f>
        <v>RHRDB</v>
      </c>
      <c r="F136" s="16">
        <f>VLOOKUP($C136,'Growth rate'!$B$3:$T$93,2,FALSE)*VLOOKUP($E136,BY_RES_Demand_Drivers!$A$5:$I$100,7,FALSE)</f>
        <v>1097.9787198366103</v>
      </c>
      <c r="G136" s="16">
        <f>VLOOKUP($C136,'Growth rate'!$B$3:$T$93,3,FALSE)*VLOOKUP($E136,BY_RES_Demand_Drivers!$A$5:$I$100,8,FALSE)</f>
        <v>0</v>
      </c>
      <c r="H136" s="16">
        <f>VLOOKUP($C136,'Growth rate'!$B$3:$T$93,3,FALSE)*VLOOKUP($E136,BY_RES_Demand_Drivers!$A$5:$I$100,9,FALSE)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BY_RES_Demand_Drivers!$J$6</f>
        <v>RHRDB</v>
      </c>
      <c r="F137" s="16">
        <f>VLOOKUP($C137,'Growth rate'!$B$3:$T$93,2,FALSE)*VLOOKUP($E137,BY_RES_Demand_Drivers!$A$5:$I$100,7,FALSE)</f>
        <v>1095.1889729485167</v>
      </c>
      <c r="G137" s="16">
        <f>VLOOKUP($C137,'Growth rate'!$B$3:$T$93,3,FALSE)*VLOOKUP($E137,BY_RES_Demand_Drivers!$A$5:$I$100,8,FALSE)</f>
        <v>0</v>
      </c>
      <c r="H137" s="16">
        <f>VLOOKUP($C137,'Growth rate'!$B$3:$T$93,3,FALSE)*VLOOKUP($E137,BY_RES_Demand_Drivers!$A$5:$I$100,9,FALSE)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BY_RES_Demand_Drivers!$J$6</f>
        <v>RHRDB</v>
      </c>
      <c r="F138" s="16">
        <f>VLOOKUP($C138,'Growth rate'!$B$3:$T$93,2,FALSE)*VLOOKUP($E138,BY_RES_Demand_Drivers!$A$5:$I$100,7,FALSE)</f>
        <v>1091.6136350631621</v>
      </c>
      <c r="G138" s="16">
        <f>VLOOKUP($C138,'Growth rate'!$B$3:$T$93,3,FALSE)*VLOOKUP($E138,BY_RES_Demand_Drivers!$A$5:$I$100,8,FALSE)</f>
        <v>0</v>
      </c>
      <c r="H138" s="16">
        <f>VLOOKUP($C138,'Growth rate'!$B$3:$T$93,3,FALSE)*VLOOKUP($E138,BY_RES_Demand_Drivers!$A$5:$I$100,9,FALSE)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BY_RES_Demand_Drivers!$J$6</f>
        <v>RHRDB</v>
      </c>
      <c r="F139" s="16">
        <f>VLOOKUP($C139,'Growth rate'!$B$3:$T$93,2,FALSE)*VLOOKUP($E139,BY_RES_Demand_Drivers!$A$5:$I$100,7,FALSE)</f>
        <v>1088.0382971778074</v>
      </c>
      <c r="G139" s="16">
        <f>VLOOKUP($C139,'Growth rate'!$B$3:$T$93,3,FALSE)*VLOOKUP($E139,BY_RES_Demand_Drivers!$A$5:$I$100,8,FALSE)</f>
        <v>0</v>
      </c>
      <c r="H139" s="16">
        <f>VLOOKUP($C139,'Growth rate'!$B$3:$T$93,3,FALSE)*VLOOKUP($E139,BY_RES_Demand_Drivers!$A$5:$I$100,9,FALSE)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BY_RES_Demand_Drivers!$J$6</f>
        <v>RHRDB</v>
      </c>
      <c r="F140" s="16">
        <f>VLOOKUP($C140,'Growth rate'!$B$3:$T$93,2,FALSE)*VLOOKUP($E140,BY_RES_Demand_Drivers!$A$5:$I$100,7,FALSE)</f>
        <v>1084.4629592924528</v>
      </c>
      <c r="G140" s="16">
        <f>VLOOKUP($C140,'Growth rate'!$B$3:$T$93,3,FALSE)*VLOOKUP($E140,BY_RES_Demand_Drivers!$A$5:$I$100,8,FALSE)</f>
        <v>0</v>
      </c>
      <c r="H140" s="16">
        <f>VLOOKUP($C140,'Growth rate'!$B$3:$T$93,3,FALSE)*VLOOKUP($E140,BY_RES_Demand_Drivers!$A$5:$I$100,9,FALSE)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BY_RES_Demand_Drivers!$J$6</f>
        <v>RHRDB</v>
      </c>
      <c r="F141" s="16">
        <f>VLOOKUP($C141,'Growth rate'!$B$3:$T$93,2,FALSE)*VLOOKUP($E141,BY_RES_Demand_Drivers!$A$5:$I$100,7,FALSE)</f>
        <v>1080.8876214070979</v>
      </c>
      <c r="G141" s="16">
        <f>VLOOKUP($C141,'Growth rate'!$B$3:$T$93,3,FALSE)*VLOOKUP($E141,BY_RES_Demand_Drivers!$A$5:$I$100,8,FALSE)</f>
        <v>0</v>
      </c>
      <c r="H141" s="16">
        <f>VLOOKUP($C141,'Growth rate'!$B$3:$T$93,3,FALSE)*VLOOKUP($E141,BY_RES_Demand_Drivers!$A$5:$I$100,9,FALSE)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BY_RES_Demand_Drivers!$J$6</f>
        <v>RHRDB</v>
      </c>
      <c r="F142" s="16">
        <f>VLOOKUP($C142,'Growth rate'!$B$3:$T$93,2,FALSE)*VLOOKUP($E142,BY_RES_Demand_Drivers!$A$5:$I$100,7,FALSE)</f>
        <v>1077.3122835217432</v>
      </c>
      <c r="G142" s="16">
        <f>VLOOKUP($C142,'Growth rate'!$B$3:$T$93,3,FALSE)*VLOOKUP($E142,BY_RES_Demand_Drivers!$A$5:$I$100,8,FALSE)</f>
        <v>0</v>
      </c>
      <c r="H142" s="16">
        <f>VLOOKUP($C142,'Growth rate'!$B$3:$T$93,3,FALSE)*VLOOKUP($E142,BY_RES_Demand_Drivers!$A$5:$I$100,9,FALSE)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BY_RES_Demand_Drivers!$J$6</f>
        <v>RHRDB</v>
      </c>
      <c r="F143" s="16">
        <f>VLOOKUP($C143,'Growth rate'!$B$3:$T$93,2,FALSE)*VLOOKUP($E143,BY_RES_Demand_Drivers!$A$5:$I$100,7,FALSE)</f>
        <v>1073.1577905875981</v>
      </c>
      <c r="G143" s="16">
        <f>VLOOKUP($C143,'Growth rate'!$B$3:$T$93,3,FALSE)*VLOOKUP($E143,BY_RES_Demand_Drivers!$A$5:$I$100,8,FALSE)</f>
        <v>0</v>
      </c>
      <c r="H143" s="16">
        <f>VLOOKUP($C143,'Growth rate'!$B$3:$T$93,3,FALSE)*VLOOKUP($E143,BY_RES_Demand_Drivers!$A$5:$I$100,9,FALSE)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BY_RES_Demand_Drivers!$J$6</f>
        <v>RHRDB</v>
      </c>
      <c r="F144" s="16">
        <f>VLOOKUP($C144,'Growth rate'!$B$3:$T$93,2,FALSE)*VLOOKUP($E144,BY_RES_Demand_Drivers!$A$5:$I$100,7,FALSE)</f>
        <v>1069.0032976534533</v>
      </c>
      <c r="G144" s="16">
        <f>VLOOKUP($C144,'Growth rate'!$B$3:$T$93,3,FALSE)*VLOOKUP($E144,BY_RES_Demand_Drivers!$A$5:$I$100,8,FALSE)</f>
        <v>0</v>
      </c>
      <c r="H144" s="16">
        <f>VLOOKUP($C144,'Growth rate'!$B$3:$T$93,3,FALSE)*VLOOKUP($E144,BY_RES_Demand_Drivers!$A$5:$I$100,9,FALSE)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BY_RES_Demand_Drivers!$J$6</f>
        <v>RHRDB</v>
      </c>
      <c r="F145" s="16">
        <f>VLOOKUP($C145,'Growth rate'!$B$3:$T$93,2,FALSE)*VLOOKUP($E145,BY_RES_Demand_Drivers!$A$5:$I$100,7,FALSE)</f>
        <v>1064.8488047193082</v>
      </c>
      <c r="G145" s="16">
        <f>VLOOKUP($C145,'Growth rate'!$B$3:$T$93,3,FALSE)*VLOOKUP($E145,BY_RES_Demand_Drivers!$A$5:$I$100,8,FALSE)</f>
        <v>0</v>
      </c>
      <c r="H145" s="16">
        <f>VLOOKUP($C145,'Growth rate'!$B$3:$T$93,3,FALSE)*VLOOKUP($E145,BY_RES_Demand_Drivers!$A$5:$I$100,9,FALSE)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BY_RES_Demand_Drivers!$J$6</f>
        <v>RHRDB</v>
      </c>
      <c r="F146" s="16">
        <f>VLOOKUP($C146,'Growth rate'!$B$3:$T$93,2,FALSE)*VLOOKUP($E146,BY_RES_Demand_Drivers!$A$5:$I$100,7,FALSE)</f>
        <v>1060.6943117851631</v>
      </c>
      <c r="G146" s="16">
        <f>VLOOKUP($C146,'Growth rate'!$B$3:$T$93,3,FALSE)*VLOOKUP($E146,BY_RES_Demand_Drivers!$A$5:$I$100,8,FALSE)</f>
        <v>0</v>
      </c>
      <c r="H146" s="16">
        <f>VLOOKUP($C146,'Growth rate'!$B$3:$T$93,3,FALSE)*VLOOKUP($E146,BY_RES_Demand_Drivers!$A$5:$I$100,9,FALSE)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BY_RES_Demand_Drivers!$J$6</f>
        <v>RHRDB</v>
      </c>
      <c r="F147" s="16">
        <f>VLOOKUP($C147,'Growth rate'!$B$3:$T$93,2,FALSE)*VLOOKUP($E147,BY_RES_Demand_Drivers!$A$5:$I$100,7,FALSE)</f>
        <v>1056.5398188510183</v>
      </c>
      <c r="G147" s="16">
        <f>VLOOKUP($C147,'Growth rate'!$B$3:$T$93,3,FALSE)*VLOOKUP($E147,BY_RES_Demand_Drivers!$A$5:$I$100,8,FALSE)</f>
        <v>0</v>
      </c>
      <c r="H147" s="16">
        <f>VLOOKUP($C147,'Growth rate'!$B$3:$T$93,3,FALSE)*VLOOKUP($E147,BY_RES_Demand_Drivers!$A$5:$I$100,9,FALSE)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BY_RES_Demand_Drivers!$J$6</f>
        <v>RHRDB</v>
      </c>
      <c r="F148" s="16">
        <f>VLOOKUP($C148,'Growth rate'!$B$3:$T$93,2,FALSE)*VLOOKUP($E148,BY_RES_Demand_Drivers!$A$5:$I$100,7,FALSE)</f>
        <v>1051.2694868806961</v>
      </c>
      <c r="G148" s="16">
        <f>VLOOKUP($C148,'Growth rate'!$B$3:$T$93,3,FALSE)*VLOOKUP($E148,BY_RES_Demand_Drivers!$A$5:$I$100,8,FALSE)</f>
        <v>0</v>
      </c>
      <c r="H148" s="16">
        <f>VLOOKUP($C148,'Growth rate'!$B$3:$T$93,3,FALSE)*VLOOKUP($E148,BY_RES_Demand_Drivers!$A$5:$I$100,9,FALSE)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BY_RES_Demand_Drivers!$J$6</f>
        <v>RHRDB</v>
      </c>
      <c r="F149" s="16">
        <f>VLOOKUP($C149,'Growth rate'!$B$3:$T$93,2,FALSE)*VLOOKUP($E149,BY_RES_Demand_Drivers!$A$5:$I$100,7,FALSE)</f>
        <v>1045.999154910374</v>
      </c>
      <c r="G149" s="16">
        <f>VLOOKUP($C149,'Growth rate'!$B$3:$T$93,3,FALSE)*VLOOKUP($E149,BY_RES_Demand_Drivers!$A$5:$I$100,8,FALSE)</f>
        <v>0</v>
      </c>
      <c r="H149" s="16">
        <f>VLOOKUP($C149,'Growth rate'!$B$3:$T$93,3,FALSE)*VLOOKUP($E149,BY_RES_Demand_Drivers!$A$5:$I$100,9,FALSE)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BY_RES_Demand_Drivers!$J$6</f>
        <v>RHRDB</v>
      </c>
      <c r="F150" s="16">
        <f>VLOOKUP($C150,'Growth rate'!$B$3:$T$93,2,FALSE)*VLOOKUP($E150,BY_RES_Demand_Drivers!$A$5:$I$100,7,FALSE)</f>
        <v>1040.7288229400517</v>
      </c>
      <c r="G150" s="16">
        <f>VLOOKUP($C150,'Growth rate'!$B$3:$T$93,3,FALSE)*VLOOKUP($E150,BY_RES_Demand_Drivers!$A$5:$I$100,8,FALSE)</f>
        <v>0</v>
      </c>
      <c r="H150" s="16">
        <f>VLOOKUP($C150,'Growth rate'!$B$3:$T$93,3,FALSE)*VLOOKUP($E150,BY_RES_Demand_Drivers!$A$5:$I$100,9,FALSE)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BY_RES_Demand_Drivers!$J$6</f>
        <v>RHRDB</v>
      </c>
      <c r="F151" s="16">
        <f>VLOOKUP($C151,'Growth rate'!$B$3:$T$93,2,FALSE)*VLOOKUP($E151,BY_RES_Demand_Drivers!$A$5:$I$100,7,FALSE)</f>
        <v>1035.4584909697296</v>
      </c>
      <c r="G151" s="16">
        <f>VLOOKUP($C151,'Growth rate'!$B$3:$T$93,3,FALSE)*VLOOKUP($E151,BY_RES_Demand_Drivers!$A$5:$I$100,8,FALSE)</f>
        <v>0</v>
      </c>
      <c r="H151" s="16">
        <f>VLOOKUP($C151,'Growth rate'!$B$3:$T$93,3,FALSE)*VLOOKUP($E151,BY_RES_Demand_Drivers!$A$5:$I$100,9,FALSE)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BY_RES_Demand_Drivers!$J$6</f>
        <v>RHRDB</v>
      </c>
      <c r="F152" s="16">
        <f>VLOOKUP($C152,'Growth rate'!$B$3:$T$93,2,FALSE)*VLOOKUP($E152,BY_RES_Demand_Drivers!$A$5:$I$100,7,FALSE)</f>
        <v>1030.1881589994075</v>
      </c>
      <c r="G152" s="16">
        <f>VLOOKUP($C152,'Growth rate'!$B$3:$T$93,3,FALSE)*VLOOKUP($E152,BY_RES_Demand_Drivers!$A$5:$I$100,8,FALSE)</f>
        <v>0</v>
      </c>
      <c r="H152" s="16">
        <f>VLOOKUP($C152,'Growth rate'!$B$3:$T$93,3,FALSE)*VLOOKUP($E152,BY_RES_Demand_Drivers!$A$5:$I$100,9,FALSE)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BY_RES_Demand_Drivers!$J$6</f>
        <v>RHRDB</v>
      </c>
      <c r="F153" s="16">
        <f>VLOOKUP($C153,'Growth rate'!$B$3:$T$93,2,FALSE)*VLOOKUP($E153,BY_RES_Demand_Drivers!$A$5:$I$100,7,FALSE)</f>
        <v>1023.8847432984408</v>
      </c>
      <c r="G153" s="16">
        <f>VLOOKUP($C153,'Growth rate'!$B$3:$T$93,3,FALSE)*VLOOKUP($E153,BY_RES_Demand_Drivers!$A$5:$I$100,8,FALSE)</f>
        <v>0</v>
      </c>
      <c r="H153" s="16">
        <f>VLOOKUP($C153,'Growth rate'!$B$3:$T$93,3,FALSE)*VLOOKUP($E153,BY_RES_Demand_Drivers!$A$5:$I$100,9,FALSE)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BY_RES_Demand_Drivers!$J$6</f>
        <v>RHRDB</v>
      </c>
      <c r="F154" s="16">
        <f>VLOOKUP($C154,'Growth rate'!$B$3:$T$93,2,FALSE)*VLOOKUP($E154,BY_RES_Demand_Drivers!$A$5:$I$100,7,FALSE)</f>
        <v>1017.5813275974739</v>
      </c>
      <c r="G154" s="16">
        <f>VLOOKUP($C154,'Growth rate'!$B$3:$T$93,3,FALSE)*VLOOKUP($E154,BY_RES_Demand_Drivers!$A$5:$I$100,8,FALSE)</f>
        <v>0</v>
      </c>
      <c r="H154" s="16">
        <f>VLOOKUP($C154,'Growth rate'!$B$3:$T$93,3,FALSE)*VLOOKUP($E154,BY_RES_Demand_Drivers!$A$5:$I$100,9,FALSE)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BY_RES_Demand_Drivers!$J$6</f>
        <v>RHRDB</v>
      </c>
      <c r="F155" s="16">
        <f>VLOOKUP($C155,'Growth rate'!$B$3:$T$93,2,FALSE)*VLOOKUP($E155,BY_RES_Demand_Drivers!$A$5:$I$100,7,FALSE)</f>
        <v>1011.2779118965071</v>
      </c>
      <c r="G155" s="16">
        <f>VLOOKUP($C155,'Growth rate'!$B$3:$T$93,3,FALSE)*VLOOKUP($E155,BY_RES_Demand_Drivers!$A$5:$I$100,8,FALSE)</f>
        <v>0</v>
      </c>
      <c r="H155" s="16">
        <f>VLOOKUP($C155,'Growth rate'!$B$3:$T$93,3,FALSE)*VLOOKUP($E155,BY_RES_Demand_Drivers!$A$5:$I$100,9,FALSE)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BY_RES_Demand_Drivers!$J$6</f>
        <v>RHRDB</v>
      </c>
      <c r="F156" s="16">
        <f>VLOOKUP($C156,'Growth rate'!$B$3:$T$93,2,FALSE)*VLOOKUP($E156,BY_RES_Demand_Drivers!$A$5:$I$100,7,FALSE)</f>
        <v>1004.9744961955403</v>
      </c>
      <c r="G156" s="16">
        <f>VLOOKUP($C156,'Growth rate'!$B$3:$T$93,3,FALSE)*VLOOKUP($E156,BY_RES_Demand_Drivers!$A$5:$I$100,8,FALSE)</f>
        <v>0</v>
      </c>
      <c r="H156" s="16">
        <f>VLOOKUP($C156,'Growth rate'!$B$3:$T$93,3,FALSE)*VLOOKUP($E156,BY_RES_Demand_Drivers!$A$5:$I$100,9,FALSE)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BY_RES_Demand_Drivers!$J$6</f>
        <v>RHRDB</v>
      </c>
      <c r="F157" s="16">
        <f>VLOOKUP($C157,'Growth rate'!$B$3:$T$93,2,FALSE)*VLOOKUP($E157,BY_RES_Demand_Drivers!$A$5:$I$100,7,FALSE)</f>
        <v>998.67108049457352</v>
      </c>
      <c r="G157" s="16">
        <f>VLOOKUP($C157,'Growth rate'!$B$3:$T$93,3,FALSE)*VLOOKUP($E157,BY_RES_Demand_Drivers!$A$5:$I$100,8,FALSE)</f>
        <v>0</v>
      </c>
      <c r="H157" s="16">
        <f>VLOOKUP($C157,'Growth rate'!$B$3:$T$93,3,FALSE)*VLOOKUP($E157,BY_RES_Demand_Drivers!$A$5:$I$100,9,FALSE)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BY_RES_Demand_Drivers!$J$6</f>
        <v>RHRDB</v>
      </c>
      <c r="F158" s="16">
        <f>VLOOKUP($C158,'Growth rate'!$B$3:$T$93,2,FALSE)*VLOOKUP($E158,BY_RES_Demand_Drivers!$A$5:$I$100,7,FALSE)</f>
        <v>991.72453917865744</v>
      </c>
      <c r="G158" s="16">
        <f>VLOOKUP($C158,'Growth rate'!$B$3:$T$93,3,FALSE)*VLOOKUP($E158,BY_RES_Demand_Drivers!$A$5:$I$100,8,FALSE)</f>
        <v>0</v>
      </c>
      <c r="H158" s="16">
        <f>VLOOKUP($C158,'Growth rate'!$B$3:$T$93,3,FALSE)*VLOOKUP($E158,BY_RES_Demand_Drivers!$A$5:$I$100,9,FALSE)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BY_RES_Demand_Drivers!$J$6</f>
        <v>RHRDB</v>
      </c>
      <c r="F159" s="16">
        <f>VLOOKUP($C159,'Growth rate'!$B$3:$T$93,2,FALSE)*VLOOKUP($E159,BY_RES_Demand_Drivers!$A$5:$I$100,7,FALSE)</f>
        <v>984.77799786274147</v>
      </c>
      <c r="G159" s="16">
        <f>VLOOKUP($C159,'Growth rate'!$B$3:$T$93,3,FALSE)*VLOOKUP($E159,BY_RES_Demand_Drivers!$A$5:$I$100,8,FALSE)</f>
        <v>0</v>
      </c>
      <c r="H159" s="16">
        <f>VLOOKUP($C159,'Growth rate'!$B$3:$T$93,3,FALSE)*VLOOKUP($E159,BY_RES_Demand_Drivers!$A$5:$I$100,9,FALSE)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BY_RES_Demand_Drivers!$J$6</f>
        <v>RHRDB</v>
      </c>
      <c r="F160" s="16">
        <f>VLOOKUP($C160,'Growth rate'!$B$3:$T$93,2,FALSE)*VLOOKUP($E160,BY_RES_Demand_Drivers!$A$5:$I$100,7,FALSE)</f>
        <v>977.83145654682551</v>
      </c>
      <c r="G160" s="16">
        <f>VLOOKUP($C160,'Growth rate'!$B$3:$T$93,3,FALSE)*VLOOKUP($E160,BY_RES_Demand_Drivers!$A$5:$I$100,8,FALSE)</f>
        <v>0</v>
      </c>
      <c r="H160" s="16">
        <f>VLOOKUP($C160,'Growth rate'!$B$3:$T$93,3,FALSE)*VLOOKUP($E160,BY_RES_Demand_Drivers!$A$5:$I$100,9,FALSE)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BY_RES_Demand_Drivers!$J$6</f>
        <v>RHRDB</v>
      </c>
      <c r="F161" s="16">
        <f>VLOOKUP($C161,'Growth rate'!$B$3:$T$93,2,FALSE)*VLOOKUP($E161,BY_RES_Demand_Drivers!$A$5:$I$100,7,FALSE)</f>
        <v>970.88491523090954</v>
      </c>
      <c r="G161" s="16">
        <f>VLOOKUP($C161,'Growth rate'!$B$3:$T$93,3,FALSE)*VLOOKUP($E161,BY_RES_Demand_Drivers!$A$5:$I$100,8,FALSE)</f>
        <v>0</v>
      </c>
      <c r="H161" s="16">
        <f>VLOOKUP($C161,'Growth rate'!$B$3:$T$93,3,FALSE)*VLOOKUP($E161,BY_RES_Demand_Drivers!$A$5:$I$100,9,FALSE)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BY_RES_Demand_Drivers!$J$6</f>
        <v>RHRDB</v>
      </c>
      <c r="F162" s="16">
        <f>VLOOKUP($C162,'Growth rate'!$B$3:$T$93,2,FALSE)*VLOOKUP($E162,BY_RES_Demand_Drivers!$A$5:$I$100,7,FALSE)</f>
        <v>963.93837391499346</v>
      </c>
      <c r="G162" s="16">
        <f>VLOOKUP($C162,'Growth rate'!$B$3:$T$93,3,FALSE)*VLOOKUP($E162,BY_RES_Demand_Drivers!$A$5:$I$100,8,FALSE)</f>
        <v>0</v>
      </c>
      <c r="H162" s="16">
        <f>VLOOKUP($C162,'Growth rate'!$B$3:$T$93,3,FALSE)*VLOOKUP($E162,BY_RES_Demand_Drivers!$A$5:$I$100,9,FALSE)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BY_RES_Demand_Drivers!$J$6</f>
        <v>RHRDB</v>
      </c>
      <c r="F163" s="16">
        <f>VLOOKUP($C163,'Growth rate'!$B$3:$T$93,2,FALSE)*VLOOKUP($E163,BY_RES_Demand_Drivers!$A$5:$I$100,7,FALSE)</f>
        <v>956.6629180523679</v>
      </c>
      <c r="G163" s="16">
        <f>VLOOKUP($C163,'Growth rate'!$B$3:$T$93,3,FALSE)*VLOOKUP($E163,BY_RES_Demand_Drivers!$A$5:$I$100,8,FALSE)</f>
        <v>0</v>
      </c>
      <c r="H163" s="16">
        <f>VLOOKUP($C163,'Growth rate'!$B$3:$T$93,3,FALSE)*VLOOKUP($E163,BY_RES_Demand_Drivers!$A$5:$I$100,9,FALSE)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BY_RES_Demand_Drivers!$J$6</f>
        <v>RHRDB</v>
      </c>
      <c r="F164" s="16">
        <f>VLOOKUP($C164,'Growth rate'!$B$3:$T$93,2,FALSE)*VLOOKUP($E164,BY_RES_Demand_Drivers!$A$5:$I$100,7,FALSE)</f>
        <v>949.38746218974245</v>
      </c>
      <c r="G164" s="16">
        <f>VLOOKUP($C164,'Growth rate'!$B$3:$T$93,3,FALSE)*VLOOKUP($E164,BY_RES_Demand_Drivers!$A$5:$I$100,8,FALSE)</f>
        <v>0</v>
      </c>
      <c r="H164" s="16">
        <f>VLOOKUP($C164,'Growth rate'!$B$3:$T$93,3,FALSE)*VLOOKUP($E164,BY_RES_Demand_Drivers!$A$5:$I$100,9,FALSE)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BY_RES_Demand_Drivers!$J$6</f>
        <v>RHRDB</v>
      </c>
      <c r="F165" s="16">
        <f>VLOOKUP($C165,'Growth rate'!$B$3:$T$93,2,FALSE)*VLOOKUP($E165,BY_RES_Demand_Drivers!$A$5:$I$100,7,FALSE)</f>
        <v>942.11200632711689</v>
      </c>
      <c r="G165" s="16">
        <f>VLOOKUP($C165,'Growth rate'!$B$3:$T$93,3,FALSE)*VLOOKUP($E165,BY_RES_Demand_Drivers!$A$5:$I$100,8,FALSE)</f>
        <v>0</v>
      </c>
      <c r="H165" s="16">
        <f>VLOOKUP($C165,'Growth rate'!$B$3:$T$93,3,FALSE)*VLOOKUP($E165,BY_RES_Demand_Drivers!$A$5:$I$100,9,FALSE)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BY_RES_Demand_Drivers!$J$6</f>
        <v>RHRDB</v>
      </c>
      <c r="F166" s="16">
        <f>VLOOKUP($C166,'Growth rate'!$B$3:$T$93,2,FALSE)*VLOOKUP($E166,BY_RES_Demand_Drivers!$A$5:$I$100,7,FALSE)</f>
        <v>934.83655046449144</v>
      </c>
      <c r="G166" s="16">
        <f>VLOOKUP($C166,'Growth rate'!$B$3:$T$93,3,FALSE)*VLOOKUP($E166,BY_RES_Demand_Drivers!$A$5:$I$100,8,FALSE)</f>
        <v>0</v>
      </c>
      <c r="H166" s="16">
        <f>VLOOKUP($C166,'Growth rate'!$B$3:$T$93,3,FALSE)*VLOOKUP($E166,BY_RES_Demand_Drivers!$A$5:$I$100,9,FALSE)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BY_RES_Demand_Drivers!$J$6</f>
        <v>RHRDB</v>
      </c>
      <c r="F167" s="16">
        <f>VLOOKUP($C167,'Growth rate'!$B$3:$T$93,2,FALSE)*VLOOKUP($E167,BY_RES_Demand_Drivers!$A$5:$I$100,7,FALSE)</f>
        <v>927.56109460186576</v>
      </c>
      <c r="G167" s="16">
        <f>VLOOKUP($C167,'Growth rate'!$B$3:$T$93,3,FALSE)*VLOOKUP($E167,BY_RES_Demand_Drivers!$A$5:$I$100,8,FALSE)</f>
        <v>0</v>
      </c>
      <c r="H167" s="16">
        <f>VLOOKUP($C167,'Growth rate'!$B$3:$T$93,3,FALSE)*VLOOKUP($E167,BY_RES_Demand_Drivers!$A$5:$I$100,9,FALSE)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BY_RES_Demand_Drivers!$J$7</f>
        <v>RHUMB</v>
      </c>
      <c r="F168" s="16">
        <f>VLOOKUP($C168,'Growth rate'!$B$3:$T$93,2,FALSE)*VLOOKUP($E168,BY_RES_Demand_Drivers!$A$5:$I$100,7,FALSE)</f>
        <v>1043.8333349680001</v>
      </c>
      <c r="G168" s="16">
        <f>VLOOKUP($C168,'Growth rate'!$B$3:$T$93,3,FALSE)*VLOOKUP($E168,BY_RES_Demand_Drivers!$A$5:$I$100,8,FALSE)</f>
        <v>0</v>
      </c>
      <c r="H168" s="16">
        <f>VLOOKUP($C168,'Growth rate'!$B$3:$T$93,3,FALSE)*VLOOKUP($E168,BY_RES_Demand_Drivers!$A$5:$I$100,9,FALSE)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BY_RES_Demand_Drivers!$J$7</f>
        <v>RHUMB</v>
      </c>
      <c r="F169" s="16">
        <f>VLOOKUP($C169,'Growth rate'!$B$3:$T$93,2,FALSE)*VLOOKUP($E169,BY_RES_Demand_Drivers!$A$5:$I$100,7,FALSE)</f>
        <v>1044.08416127787</v>
      </c>
      <c r="G169" s="16">
        <f>VLOOKUP($C169,'Growth rate'!$B$3:$T$93,3,FALSE)*VLOOKUP($E169,BY_RES_Demand_Drivers!$A$5:$I$100,8,FALSE)</f>
        <v>0</v>
      </c>
      <c r="H169" s="16">
        <f>VLOOKUP($C169,'Growth rate'!$B$3:$T$93,3,FALSE)*VLOOKUP($E169,BY_RES_Demand_Drivers!$A$5:$I$100,9,FALSE)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BY_RES_Demand_Drivers!$J$7</f>
        <v>RHUMB</v>
      </c>
      <c r="F170" s="16">
        <f>VLOOKUP($C170,'Growth rate'!$B$3:$T$93,2,FALSE)*VLOOKUP($E170,BY_RES_Demand_Drivers!$A$5:$I$100,7,FALSE)</f>
        <v>1044.4204487936074</v>
      </c>
      <c r="G170" s="16">
        <f>VLOOKUP($C170,'Growth rate'!$B$3:$T$93,3,FALSE)*VLOOKUP($E170,BY_RES_Demand_Drivers!$A$5:$I$100,8,FALSE)</f>
        <v>0</v>
      </c>
      <c r="H170" s="16">
        <f>VLOOKUP($C170,'Growth rate'!$B$3:$T$93,3,FALSE)*VLOOKUP($E170,BY_RES_Demand_Drivers!$A$5:$I$100,9,FALSE)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BY_RES_Demand_Drivers!$J$7</f>
        <v>RHUMB</v>
      </c>
      <c r="F171" s="16">
        <f>VLOOKUP($C171,'Growth rate'!$B$3:$T$93,2,FALSE)*VLOOKUP($E171,BY_RES_Demand_Drivers!$A$5:$I$100,7,FALSE)</f>
        <v>1044.7567363093449</v>
      </c>
      <c r="G171" s="16">
        <f>VLOOKUP($C171,'Growth rate'!$B$3:$T$93,3,FALSE)*VLOOKUP($E171,BY_RES_Demand_Drivers!$A$5:$I$100,8,FALSE)</f>
        <v>0</v>
      </c>
      <c r="H171" s="16">
        <f>VLOOKUP($C171,'Growth rate'!$B$3:$T$93,3,FALSE)*VLOOKUP($E171,BY_RES_Demand_Drivers!$A$5:$I$100,9,FALSE)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BY_RES_Demand_Drivers!$J$7</f>
        <v>RHUMB</v>
      </c>
      <c r="F172" s="16">
        <f>VLOOKUP($C172,'Growth rate'!$B$3:$T$93,2,FALSE)*VLOOKUP($E172,BY_RES_Demand_Drivers!$A$5:$I$100,7,FALSE)</f>
        <v>1045.0930238250824</v>
      </c>
      <c r="G172" s="16">
        <f>VLOOKUP($C172,'Growth rate'!$B$3:$T$93,3,FALSE)*VLOOKUP($E172,BY_RES_Demand_Drivers!$A$5:$I$100,8,FALSE)</f>
        <v>0</v>
      </c>
      <c r="H172" s="16">
        <f>VLOOKUP($C172,'Growth rate'!$B$3:$T$93,3,FALSE)*VLOOKUP($E172,BY_RES_Demand_Drivers!$A$5:$I$100,9,FALSE)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BY_RES_Demand_Drivers!$J$7</f>
        <v>RHUMB</v>
      </c>
      <c r="F173" s="16">
        <f>VLOOKUP($C173,'Growth rate'!$B$3:$T$93,2,FALSE)*VLOOKUP($E173,BY_RES_Demand_Drivers!$A$5:$I$100,7,FALSE)</f>
        <v>1045.4293113408198</v>
      </c>
      <c r="G173" s="16">
        <f>VLOOKUP($C173,'Growth rate'!$B$3:$T$93,3,FALSE)*VLOOKUP($E173,BY_RES_Demand_Drivers!$A$5:$I$100,8,FALSE)</f>
        <v>0</v>
      </c>
      <c r="H173" s="16">
        <f>VLOOKUP($C173,'Growth rate'!$B$3:$T$93,3,FALSE)*VLOOKUP($E173,BY_RES_Demand_Drivers!$A$5:$I$100,9,FALSE)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BY_RES_Demand_Drivers!$J$7</f>
        <v>RHUMB</v>
      </c>
      <c r="F174" s="16">
        <f>VLOOKUP($C174,'Growth rate'!$B$3:$T$93,2,FALSE)*VLOOKUP($E174,BY_RES_Demand_Drivers!$A$5:$I$100,7,FALSE)</f>
        <v>1045.7655988565573</v>
      </c>
      <c r="G174" s="16">
        <f>VLOOKUP($C174,'Growth rate'!$B$3:$T$93,3,FALSE)*VLOOKUP($E174,BY_RES_Demand_Drivers!$A$5:$I$100,8,FALSE)</f>
        <v>0</v>
      </c>
      <c r="H174" s="16">
        <f>VLOOKUP($C174,'Growth rate'!$B$3:$T$93,3,FALSE)*VLOOKUP($E174,BY_RES_Demand_Drivers!$A$5:$I$100,9,FALSE)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BY_RES_Demand_Drivers!$J$7</f>
        <v>RHUMB</v>
      </c>
      <c r="F175" s="16">
        <f>VLOOKUP($C175,'Growth rate'!$B$3:$T$93,2,FALSE)*VLOOKUP($E175,BY_RES_Demand_Drivers!$A$5:$I$100,7,FALSE)</f>
        <v>1045.9392155614412</v>
      </c>
      <c r="G175" s="16">
        <f>VLOOKUP($C175,'Growth rate'!$B$3:$T$93,3,FALSE)*VLOOKUP($E175,BY_RES_Demand_Drivers!$A$5:$I$100,8,FALSE)</f>
        <v>0</v>
      </c>
      <c r="H175" s="16">
        <f>VLOOKUP($C175,'Growth rate'!$B$3:$T$93,3,FALSE)*VLOOKUP($E175,BY_RES_Demand_Drivers!$A$5:$I$100,9,FALSE)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BY_RES_Demand_Drivers!$J$7</f>
        <v>RHUMB</v>
      </c>
      <c r="F176" s="16">
        <f>VLOOKUP($C176,'Growth rate'!$B$3:$T$93,2,FALSE)*VLOOKUP($E176,BY_RES_Demand_Drivers!$A$5:$I$100,7,FALSE)</f>
        <v>1046.1128322663246</v>
      </c>
      <c r="G176" s="16">
        <f>VLOOKUP($C176,'Growth rate'!$B$3:$T$93,3,FALSE)*VLOOKUP($E176,BY_RES_Demand_Drivers!$A$5:$I$100,8,FALSE)</f>
        <v>0</v>
      </c>
      <c r="H176" s="16">
        <f>VLOOKUP($C176,'Growth rate'!$B$3:$T$93,3,FALSE)*VLOOKUP($E176,BY_RES_Demand_Drivers!$A$5:$I$100,9,FALSE)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BY_RES_Demand_Drivers!$J$7</f>
        <v>RHUMB</v>
      </c>
      <c r="F177" s="16">
        <f>VLOOKUP($C177,'Growth rate'!$B$3:$T$93,2,FALSE)*VLOOKUP($E177,BY_RES_Demand_Drivers!$A$5:$I$100,7,FALSE)</f>
        <v>1046.2864489712083</v>
      </c>
      <c r="G177" s="16">
        <f>VLOOKUP($C177,'Growth rate'!$B$3:$T$93,3,FALSE)*VLOOKUP($E177,BY_RES_Demand_Drivers!$A$5:$I$100,8,FALSE)</f>
        <v>0</v>
      </c>
      <c r="H177" s="16">
        <f>VLOOKUP($C177,'Growth rate'!$B$3:$T$93,3,FALSE)*VLOOKUP($E177,BY_RES_Demand_Drivers!$A$5:$I$100,9,FALSE)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BY_RES_Demand_Drivers!$J$7</f>
        <v>RHUMB</v>
      </c>
      <c r="F178" s="16">
        <f>VLOOKUP($C178,'Growth rate'!$B$3:$T$93,2,FALSE)*VLOOKUP($E178,BY_RES_Demand_Drivers!$A$5:$I$100,7,FALSE)</f>
        <v>1046.460065676092</v>
      </c>
      <c r="G178" s="16">
        <f>VLOOKUP($C178,'Growth rate'!$B$3:$T$93,3,FALSE)*VLOOKUP($E178,BY_RES_Demand_Drivers!$A$5:$I$100,8,FALSE)</f>
        <v>0</v>
      </c>
      <c r="H178" s="16">
        <f>VLOOKUP($C178,'Growth rate'!$B$3:$T$93,3,FALSE)*VLOOKUP($E178,BY_RES_Demand_Drivers!$A$5:$I$100,9,FALSE)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BY_RES_Demand_Drivers!$J$7</f>
        <v>RHUMB</v>
      </c>
      <c r="F179" s="16">
        <f>VLOOKUP($C179,'Growth rate'!$B$3:$T$93,2,FALSE)*VLOOKUP($E179,BY_RES_Demand_Drivers!$A$5:$I$100,7,FALSE)</f>
        <v>1046.6336823809756</v>
      </c>
      <c r="G179" s="16">
        <f>VLOOKUP($C179,'Growth rate'!$B$3:$T$93,3,FALSE)*VLOOKUP($E179,BY_RES_Demand_Drivers!$A$5:$I$100,8,FALSE)</f>
        <v>0</v>
      </c>
      <c r="H179" s="16">
        <f>VLOOKUP($C179,'Growth rate'!$B$3:$T$93,3,FALSE)*VLOOKUP($E179,BY_RES_Demand_Drivers!$A$5:$I$100,9,FALSE)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BY_RES_Demand_Drivers!$J$7</f>
        <v>RHUMB</v>
      </c>
      <c r="F180" s="16">
        <f>VLOOKUP($C180,'Growth rate'!$B$3:$T$93,2,FALSE)*VLOOKUP($E180,BY_RES_Demand_Drivers!$A$5:$I$100,7,FALSE)</f>
        <v>1046.6300116070238</v>
      </c>
      <c r="G180" s="16">
        <f>VLOOKUP($C180,'Growth rate'!$B$3:$T$93,3,FALSE)*VLOOKUP($E180,BY_RES_Demand_Drivers!$A$5:$I$100,8,FALSE)</f>
        <v>0</v>
      </c>
      <c r="H180" s="16">
        <f>VLOOKUP($C180,'Growth rate'!$B$3:$T$93,3,FALSE)*VLOOKUP($E180,BY_RES_Demand_Drivers!$A$5:$I$100,9,FALSE)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BY_RES_Demand_Drivers!$J$7</f>
        <v>RHUMB</v>
      </c>
      <c r="F181" s="16">
        <f>VLOOKUP($C181,'Growth rate'!$B$3:$T$93,2,FALSE)*VLOOKUP($E181,BY_RES_Demand_Drivers!$A$5:$I$100,7,FALSE)</f>
        <v>1046.6263408330722</v>
      </c>
      <c r="G181" s="16">
        <f>VLOOKUP($C181,'Growth rate'!$B$3:$T$93,3,FALSE)*VLOOKUP($E181,BY_RES_Demand_Drivers!$A$5:$I$100,8,FALSE)</f>
        <v>0</v>
      </c>
      <c r="H181" s="16">
        <f>VLOOKUP($C181,'Growth rate'!$B$3:$T$93,3,FALSE)*VLOOKUP($E181,BY_RES_Demand_Drivers!$A$5:$I$100,9,FALSE)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BY_RES_Demand_Drivers!$J$7</f>
        <v>RHUMB</v>
      </c>
      <c r="F182" s="16">
        <f>VLOOKUP($C182,'Growth rate'!$B$3:$T$93,2,FALSE)*VLOOKUP($E182,BY_RES_Demand_Drivers!$A$5:$I$100,7,FALSE)</f>
        <v>1046.6226700591205</v>
      </c>
      <c r="G182" s="16">
        <f>VLOOKUP($C182,'Growth rate'!$B$3:$T$93,3,FALSE)*VLOOKUP($E182,BY_RES_Demand_Drivers!$A$5:$I$100,8,FALSE)</f>
        <v>0</v>
      </c>
      <c r="H182" s="16">
        <f>VLOOKUP($C182,'Growth rate'!$B$3:$T$93,3,FALSE)*VLOOKUP($E182,BY_RES_Demand_Drivers!$A$5:$I$100,9,FALSE)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BY_RES_Demand_Drivers!$J$7</f>
        <v>RHUMB</v>
      </c>
      <c r="F183" s="16">
        <f>VLOOKUP($C183,'Growth rate'!$B$3:$T$93,2,FALSE)*VLOOKUP($E183,BY_RES_Demand_Drivers!$A$5:$I$100,7,FALSE)</f>
        <v>1046.6189992851689</v>
      </c>
      <c r="G183" s="16">
        <f>VLOOKUP($C183,'Growth rate'!$B$3:$T$93,3,FALSE)*VLOOKUP($E183,BY_RES_Demand_Drivers!$A$5:$I$100,8,FALSE)</f>
        <v>0</v>
      </c>
      <c r="H183" s="16">
        <f>VLOOKUP($C183,'Growth rate'!$B$3:$T$93,3,FALSE)*VLOOKUP($E183,BY_RES_Demand_Drivers!$A$5:$I$100,9,FALSE)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BY_RES_Demand_Drivers!$J$7</f>
        <v>RHUMB</v>
      </c>
      <c r="F184" s="16">
        <f>VLOOKUP($C184,'Growth rate'!$B$3:$T$93,2,FALSE)*VLOOKUP($E184,BY_RES_Demand_Drivers!$A$5:$I$100,7,FALSE)</f>
        <v>1046.6153285112171</v>
      </c>
      <c r="G184" s="16">
        <f>VLOOKUP($C184,'Growth rate'!$B$3:$T$93,3,FALSE)*VLOOKUP($E184,BY_RES_Demand_Drivers!$A$5:$I$100,8,FALSE)</f>
        <v>0</v>
      </c>
      <c r="H184" s="16">
        <f>VLOOKUP($C184,'Growth rate'!$B$3:$T$93,3,FALSE)*VLOOKUP($E184,BY_RES_Demand_Drivers!$A$5:$I$100,9,FALSE)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BY_RES_Demand_Drivers!$J$7</f>
        <v>RHUMB</v>
      </c>
      <c r="F185" s="16">
        <f>VLOOKUP($C185,'Growth rate'!$B$3:$T$93,2,FALSE)*VLOOKUP($E185,BY_RES_Demand_Drivers!$A$5:$I$100,7,FALSE)</f>
        <v>1046.5315870570175</v>
      </c>
      <c r="G185" s="16">
        <f>VLOOKUP($C185,'Growth rate'!$B$3:$T$93,3,FALSE)*VLOOKUP($E185,BY_RES_Demand_Drivers!$A$5:$I$100,8,FALSE)</f>
        <v>0</v>
      </c>
      <c r="H185" s="16">
        <f>VLOOKUP($C185,'Growth rate'!$B$3:$T$93,3,FALSE)*VLOOKUP($E185,BY_RES_Demand_Drivers!$A$5:$I$100,9,FALSE)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BY_RES_Demand_Drivers!$J$7</f>
        <v>RHUMB</v>
      </c>
      <c r="F186" s="16">
        <f>VLOOKUP($C186,'Growth rate'!$B$3:$T$93,2,FALSE)*VLOOKUP($E186,BY_RES_Demand_Drivers!$A$5:$I$100,7,FALSE)</f>
        <v>1046.447845602818</v>
      </c>
      <c r="G186" s="16">
        <f>VLOOKUP($C186,'Growth rate'!$B$3:$T$93,3,FALSE)*VLOOKUP($E186,BY_RES_Demand_Drivers!$A$5:$I$100,8,FALSE)</f>
        <v>0</v>
      </c>
      <c r="H186" s="16">
        <f>VLOOKUP($C186,'Growth rate'!$B$3:$T$93,3,FALSE)*VLOOKUP($E186,BY_RES_Demand_Drivers!$A$5:$I$100,9,FALSE)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BY_RES_Demand_Drivers!$J$7</f>
        <v>RHUMB</v>
      </c>
      <c r="F187" s="16">
        <f>VLOOKUP($C187,'Growth rate'!$B$3:$T$93,2,FALSE)*VLOOKUP($E187,BY_RES_Demand_Drivers!$A$5:$I$100,7,FALSE)</f>
        <v>1046.3641041486185</v>
      </c>
      <c r="G187" s="16">
        <f>VLOOKUP($C187,'Growth rate'!$B$3:$T$93,3,FALSE)*VLOOKUP($E187,BY_RES_Demand_Drivers!$A$5:$I$100,8,FALSE)</f>
        <v>0</v>
      </c>
      <c r="H187" s="16">
        <f>VLOOKUP($C187,'Growth rate'!$B$3:$T$93,3,FALSE)*VLOOKUP($E187,BY_RES_Demand_Drivers!$A$5:$I$100,9,FALSE)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BY_RES_Demand_Drivers!$J$7</f>
        <v>RHUMB</v>
      </c>
      <c r="F188" s="16">
        <f>VLOOKUP($C188,'Growth rate'!$B$3:$T$93,2,FALSE)*VLOOKUP($E188,BY_RES_Demand_Drivers!$A$5:$I$100,7,FALSE)</f>
        <v>1046.280362694419</v>
      </c>
      <c r="G188" s="16">
        <f>VLOOKUP($C188,'Growth rate'!$B$3:$T$93,3,FALSE)*VLOOKUP($E188,BY_RES_Demand_Drivers!$A$5:$I$100,8,FALSE)</f>
        <v>0</v>
      </c>
      <c r="H188" s="16">
        <f>VLOOKUP($C188,'Growth rate'!$B$3:$T$93,3,FALSE)*VLOOKUP($E188,BY_RES_Demand_Drivers!$A$5:$I$100,9,FALSE)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BY_RES_Demand_Drivers!$J$7</f>
        <v>RHUMB</v>
      </c>
      <c r="F189" s="16">
        <f>VLOOKUP($C189,'Growth rate'!$B$3:$T$93,2,FALSE)*VLOOKUP($E189,BY_RES_Demand_Drivers!$A$5:$I$100,7,FALSE)</f>
        <v>1046.1966212402192</v>
      </c>
      <c r="G189" s="16">
        <f>VLOOKUP($C189,'Growth rate'!$B$3:$T$93,3,FALSE)*VLOOKUP($E189,BY_RES_Demand_Drivers!$A$5:$I$100,8,FALSE)</f>
        <v>0</v>
      </c>
      <c r="H189" s="16">
        <f>VLOOKUP($C189,'Growth rate'!$B$3:$T$93,3,FALSE)*VLOOKUP($E189,BY_RES_Demand_Drivers!$A$5:$I$100,9,FALSE)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BY_RES_Demand_Drivers!$J$7</f>
        <v>RHUMB</v>
      </c>
      <c r="F190" s="16">
        <f>VLOOKUP($C190,'Growth rate'!$B$3:$T$93,2,FALSE)*VLOOKUP($E190,BY_RES_Demand_Drivers!$A$5:$I$100,7,FALSE)</f>
        <v>1045.9792278892917</v>
      </c>
      <c r="G190" s="16">
        <f>VLOOKUP($C190,'Growth rate'!$B$3:$T$93,3,FALSE)*VLOOKUP($E190,BY_RES_Demand_Drivers!$A$5:$I$100,8,FALSE)</f>
        <v>0</v>
      </c>
      <c r="H190" s="16">
        <f>VLOOKUP($C190,'Growth rate'!$B$3:$T$93,3,FALSE)*VLOOKUP($E190,BY_RES_Demand_Drivers!$A$5:$I$100,9,FALSE)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BY_RES_Demand_Drivers!$J$7</f>
        <v>RHUMB</v>
      </c>
      <c r="F191" s="16">
        <f>VLOOKUP($C191,'Growth rate'!$B$3:$T$93,2,FALSE)*VLOOKUP($E191,BY_RES_Demand_Drivers!$A$5:$I$100,7,FALSE)</f>
        <v>1045.7618345383642</v>
      </c>
      <c r="G191" s="16">
        <f>VLOOKUP($C191,'Growth rate'!$B$3:$T$93,3,FALSE)*VLOOKUP($E191,BY_RES_Demand_Drivers!$A$5:$I$100,8,FALSE)</f>
        <v>0</v>
      </c>
      <c r="H191" s="16">
        <f>VLOOKUP($C191,'Growth rate'!$B$3:$T$93,3,FALSE)*VLOOKUP($E191,BY_RES_Demand_Drivers!$A$5:$I$100,9,FALSE)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BY_RES_Demand_Drivers!$J$7</f>
        <v>RHUMB</v>
      </c>
      <c r="F192" s="16">
        <f>VLOOKUP($C192,'Growth rate'!$B$3:$T$93,2,FALSE)*VLOOKUP($E192,BY_RES_Demand_Drivers!$A$5:$I$100,7,FALSE)</f>
        <v>1045.5444411874366</v>
      </c>
      <c r="G192" s="16">
        <f>VLOOKUP($C192,'Growth rate'!$B$3:$T$93,3,FALSE)*VLOOKUP($E192,BY_RES_Demand_Drivers!$A$5:$I$100,8,FALSE)</f>
        <v>0</v>
      </c>
      <c r="H192" s="16">
        <f>VLOOKUP($C192,'Growth rate'!$B$3:$T$93,3,FALSE)*VLOOKUP($E192,BY_RES_Demand_Drivers!$A$5:$I$100,9,FALSE)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BY_RES_Demand_Drivers!$J$7</f>
        <v>RHUMB</v>
      </c>
      <c r="F193" s="16">
        <f>VLOOKUP($C193,'Growth rate'!$B$3:$T$93,2,FALSE)*VLOOKUP($E193,BY_RES_Demand_Drivers!$A$5:$I$100,7,FALSE)</f>
        <v>1045.3270478365091</v>
      </c>
      <c r="G193" s="16">
        <f>VLOOKUP($C193,'Growth rate'!$B$3:$T$93,3,FALSE)*VLOOKUP($E193,BY_RES_Demand_Drivers!$A$5:$I$100,8,FALSE)</f>
        <v>0</v>
      </c>
      <c r="H193" s="16">
        <f>VLOOKUP($C193,'Growth rate'!$B$3:$T$93,3,FALSE)*VLOOKUP($E193,BY_RES_Demand_Drivers!$A$5:$I$100,9,FALSE)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BY_RES_Demand_Drivers!$J$7</f>
        <v>RHUMB</v>
      </c>
      <c r="F194" s="16">
        <f>VLOOKUP($C194,'Growth rate'!$B$3:$T$93,2,FALSE)*VLOOKUP($E194,BY_RES_Demand_Drivers!$A$5:$I$100,7,FALSE)</f>
        <v>1045.1096544855816</v>
      </c>
      <c r="G194" s="16">
        <f>VLOOKUP($C194,'Growth rate'!$B$3:$T$93,3,FALSE)*VLOOKUP($E194,BY_RES_Demand_Drivers!$A$5:$I$100,8,FALSE)</f>
        <v>0</v>
      </c>
      <c r="H194" s="16">
        <f>VLOOKUP($C194,'Growth rate'!$B$3:$T$93,3,FALSE)*VLOOKUP($E194,BY_RES_Demand_Drivers!$A$5:$I$100,9,FALSE)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BY_RES_Demand_Drivers!$J$7</f>
        <v>RHUMB</v>
      </c>
      <c r="F195" s="16">
        <f>VLOOKUP($C195,'Growth rate'!$B$3:$T$93,2,FALSE)*VLOOKUP($E195,BY_RES_Demand_Drivers!$A$5:$I$100,7,FALSE)</f>
        <v>1044.5942642187956</v>
      </c>
      <c r="G195" s="16">
        <f>VLOOKUP($C195,'Growth rate'!$B$3:$T$93,3,FALSE)*VLOOKUP($E195,BY_RES_Demand_Drivers!$A$5:$I$100,8,FALSE)</f>
        <v>0</v>
      </c>
      <c r="H195" s="16">
        <f>VLOOKUP($C195,'Growth rate'!$B$3:$T$93,3,FALSE)*VLOOKUP($E195,BY_RES_Demand_Drivers!$A$5:$I$100,9,FALSE)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BY_RES_Demand_Drivers!$J$7</f>
        <v>RHUMB</v>
      </c>
      <c r="F196" s="16">
        <f>VLOOKUP($C196,'Growth rate'!$B$3:$T$93,2,FALSE)*VLOOKUP($E196,BY_RES_Demand_Drivers!$A$5:$I$100,7,FALSE)</f>
        <v>1044.0788739520096</v>
      </c>
      <c r="G196" s="16">
        <f>VLOOKUP($C196,'Growth rate'!$B$3:$T$93,3,FALSE)*VLOOKUP($E196,BY_RES_Demand_Drivers!$A$5:$I$100,8,FALSE)</f>
        <v>0</v>
      </c>
      <c r="H196" s="16">
        <f>VLOOKUP($C196,'Growth rate'!$B$3:$T$93,3,FALSE)*VLOOKUP($E196,BY_RES_Demand_Drivers!$A$5:$I$100,9,FALSE)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BY_RES_Demand_Drivers!$J$7</f>
        <v>RHUMB</v>
      </c>
      <c r="F197" s="16">
        <f>VLOOKUP($C197,'Growth rate'!$B$3:$T$93,2,FALSE)*VLOOKUP($E197,BY_RES_Demand_Drivers!$A$5:$I$100,7,FALSE)</f>
        <v>1043.5634836852239</v>
      </c>
      <c r="G197" s="16">
        <f>VLOOKUP($C197,'Growth rate'!$B$3:$T$93,3,FALSE)*VLOOKUP($E197,BY_RES_Demand_Drivers!$A$5:$I$100,8,FALSE)</f>
        <v>0</v>
      </c>
      <c r="H197" s="16">
        <f>VLOOKUP($C197,'Growth rate'!$B$3:$T$93,3,FALSE)*VLOOKUP($E197,BY_RES_Demand_Drivers!$A$5:$I$100,9,FALSE)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BY_RES_Demand_Drivers!$J$7</f>
        <v>RHUMB</v>
      </c>
      <c r="F198" s="16">
        <f>VLOOKUP($C198,'Growth rate'!$B$3:$T$93,2,FALSE)*VLOOKUP($E198,BY_RES_Demand_Drivers!$A$5:$I$100,7,FALSE)</f>
        <v>1043.0480934184379</v>
      </c>
      <c r="G198" s="16">
        <f>VLOOKUP($C198,'Growth rate'!$B$3:$T$93,3,FALSE)*VLOOKUP($E198,BY_RES_Demand_Drivers!$A$5:$I$100,8,FALSE)</f>
        <v>0</v>
      </c>
      <c r="H198" s="16">
        <f>VLOOKUP($C198,'Growth rate'!$B$3:$T$93,3,FALSE)*VLOOKUP($E198,BY_RES_Demand_Drivers!$A$5:$I$100,9,FALSE)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BY_RES_Demand_Drivers!$J$7</f>
        <v>RHUMB</v>
      </c>
      <c r="F199" s="16">
        <f>VLOOKUP($C199,'Growth rate'!$B$3:$T$93,2,FALSE)*VLOOKUP($E199,BY_RES_Demand_Drivers!$A$5:$I$100,7,FALSE)</f>
        <v>1042.532703151652</v>
      </c>
      <c r="G199" s="16">
        <f>VLOOKUP($C199,'Growth rate'!$B$3:$T$93,3,FALSE)*VLOOKUP($E199,BY_RES_Demand_Drivers!$A$5:$I$100,8,FALSE)</f>
        <v>0</v>
      </c>
      <c r="H199" s="16">
        <f>VLOOKUP($C199,'Growth rate'!$B$3:$T$93,3,FALSE)*VLOOKUP($E199,BY_RES_Demand_Drivers!$A$5:$I$100,9,FALSE)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BY_RES_Demand_Drivers!$J$7</f>
        <v>RHUMB</v>
      </c>
      <c r="F200" s="16">
        <f>VLOOKUP($C200,'Growth rate'!$B$3:$T$93,2,FALSE)*VLOOKUP($E200,BY_RES_Demand_Drivers!$A$5:$I$100,7,FALSE)</f>
        <v>1041.5780318141187</v>
      </c>
      <c r="G200" s="16">
        <f>VLOOKUP($C200,'Growth rate'!$B$3:$T$93,3,FALSE)*VLOOKUP($E200,BY_RES_Demand_Drivers!$A$5:$I$100,8,FALSE)</f>
        <v>0</v>
      </c>
      <c r="H200" s="16">
        <f>VLOOKUP($C200,'Growth rate'!$B$3:$T$93,3,FALSE)*VLOOKUP($E200,BY_RES_Demand_Drivers!$A$5:$I$100,9,FALSE)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BY_RES_Demand_Drivers!$J$7</f>
        <v>RHUMB</v>
      </c>
      <c r="F201" s="16">
        <f>VLOOKUP($C201,'Growth rate'!$B$3:$T$93,2,FALSE)*VLOOKUP($E201,BY_RES_Demand_Drivers!$A$5:$I$100,7,FALSE)</f>
        <v>1040.6233604765857</v>
      </c>
      <c r="G201" s="16">
        <f>VLOOKUP($C201,'Growth rate'!$B$3:$T$93,3,FALSE)*VLOOKUP($E201,BY_RES_Demand_Drivers!$A$5:$I$100,8,FALSE)</f>
        <v>0</v>
      </c>
      <c r="H201" s="16">
        <f>VLOOKUP($C201,'Growth rate'!$B$3:$T$93,3,FALSE)*VLOOKUP($E201,BY_RES_Demand_Drivers!$A$5:$I$100,9,FALSE)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BY_RES_Demand_Drivers!$J$7</f>
        <v>RHUMB</v>
      </c>
      <c r="F202" s="16">
        <f>VLOOKUP($C202,'Growth rate'!$B$3:$T$93,2,FALSE)*VLOOKUP($E202,BY_RES_Demand_Drivers!$A$5:$I$100,7,FALSE)</f>
        <v>1039.6686891390525</v>
      </c>
      <c r="G202" s="16">
        <f>VLOOKUP($C202,'Growth rate'!$B$3:$T$93,3,FALSE)*VLOOKUP($E202,BY_RES_Demand_Drivers!$A$5:$I$100,8,FALSE)</f>
        <v>0</v>
      </c>
      <c r="H202" s="16">
        <f>VLOOKUP($C202,'Growth rate'!$B$3:$T$93,3,FALSE)*VLOOKUP($E202,BY_RES_Demand_Drivers!$A$5:$I$100,9,FALSE)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BY_RES_Demand_Drivers!$J$7</f>
        <v>RHUMB</v>
      </c>
      <c r="F203" s="16">
        <f>VLOOKUP($C203,'Growth rate'!$B$3:$T$93,2,FALSE)*VLOOKUP($E203,BY_RES_Demand_Drivers!$A$5:$I$100,7,FALSE)</f>
        <v>1038.7140178015195</v>
      </c>
      <c r="G203" s="16">
        <f>VLOOKUP($C203,'Growth rate'!$B$3:$T$93,3,FALSE)*VLOOKUP($E203,BY_RES_Demand_Drivers!$A$5:$I$100,8,FALSE)</f>
        <v>0</v>
      </c>
      <c r="H203" s="16">
        <f>VLOOKUP($C203,'Growth rate'!$B$3:$T$93,3,FALSE)*VLOOKUP($E203,BY_RES_Demand_Drivers!$A$5:$I$100,9,FALSE)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BY_RES_Demand_Drivers!$J$7</f>
        <v>RHUMB</v>
      </c>
      <c r="F204" s="16">
        <f>VLOOKUP($C204,'Growth rate'!$B$3:$T$93,2,FALSE)*VLOOKUP($E204,BY_RES_Demand_Drivers!$A$5:$I$100,7,FALSE)</f>
        <v>1037.7593464639863</v>
      </c>
      <c r="G204" s="16">
        <f>VLOOKUP($C204,'Growth rate'!$B$3:$T$93,3,FALSE)*VLOOKUP($E204,BY_RES_Demand_Drivers!$A$5:$I$100,8,FALSE)</f>
        <v>0</v>
      </c>
      <c r="H204" s="16">
        <f>VLOOKUP($C204,'Growth rate'!$B$3:$T$93,3,FALSE)*VLOOKUP($E204,BY_RES_Demand_Drivers!$A$5:$I$100,9,FALSE)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BY_RES_Demand_Drivers!$J$7</f>
        <v>RHUMB</v>
      </c>
      <c r="F205" s="16">
        <f>VLOOKUP($C205,'Growth rate'!$B$3:$T$93,2,FALSE)*VLOOKUP($E205,BY_RES_Demand_Drivers!$A$5:$I$100,7,FALSE)</f>
        <v>1036.4233788268782</v>
      </c>
      <c r="G205" s="16">
        <f>VLOOKUP($C205,'Growth rate'!$B$3:$T$93,3,FALSE)*VLOOKUP($E205,BY_RES_Demand_Drivers!$A$5:$I$100,8,FALSE)</f>
        <v>0</v>
      </c>
      <c r="H205" s="16">
        <f>VLOOKUP($C205,'Growth rate'!$B$3:$T$93,3,FALSE)*VLOOKUP($E205,BY_RES_Demand_Drivers!$A$5:$I$100,9,FALSE)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BY_RES_Demand_Drivers!$J$7</f>
        <v>RHUMB</v>
      </c>
      <c r="F206" s="16">
        <f>VLOOKUP($C206,'Growth rate'!$B$3:$T$93,2,FALSE)*VLOOKUP($E206,BY_RES_Demand_Drivers!$A$5:$I$100,7,FALSE)</f>
        <v>1035.0874111897699</v>
      </c>
      <c r="G206" s="16">
        <f>VLOOKUP($C206,'Growth rate'!$B$3:$T$93,3,FALSE)*VLOOKUP($E206,BY_RES_Demand_Drivers!$A$5:$I$100,8,FALSE)</f>
        <v>0</v>
      </c>
      <c r="H206" s="16">
        <f>VLOOKUP($C206,'Growth rate'!$B$3:$T$93,3,FALSE)*VLOOKUP($E206,BY_RES_Demand_Drivers!$A$5:$I$100,9,FALSE)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BY_RES_Demand_Drivers!$J$7</f>
        <v>RHUMB</v>
      </c>
      <c r="F207" s="16">
        <f>VLOOKUP($C207,'Growth rate'!$B$3:$T$93,2,FALSE)*VLOOKUP($E207,BY_RES_Demand_Drivers!$A$5:$I$100,7,FALSE)</f>
        <v>1033.7514435526618</v>
      </c>
      <c r="G207" s="16">
        <f>VLOOKUP($C207,'Growth rate'!$B$3:$T$93,3,FALSE)*VLOOKUP($E207,BY_RES_Demand_Drivers!$A$5:$I$100,8,FALSE)</f>
        <v>0</v>
      </c>
      <c r="H207" s="16">
        <f>VLOOKUP($C207,'Growth rate'!$B$3:$T$93,3,FALSE)*VLOOKUP($E207,BY_RES_Demand_Drivers!$A$5:$I$100,9,FALSE)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BY_RES_Demand_Drivers!$J$7</f>
        <v>RHUMB</v>
      </c>
      <c r="F208" s="16">
        <f>VLOOKUP($C208,'Growth rate'!$B$3:$T$93,2,FALSE)*VLOOKUP($E208,BY_RES_Demand_Drivers!$A$5:$I$100,7,FALSE)</f>
        <v>1032.4154759155535</v>
      </c>
      <c r="G208" s="16">
        <f>VLOOKUP($C208,'Growth rate'!$B$3:$T$93,3,FALSE)*VLOOKUP($E208,BY_RES_Demand_Drivers!$A$5:$I$100,8,FALSE)</f>
        <v>0</v>
      </c>
      <c r="H208" s="16">
        <f>VLOOKUP($C208,'Growth rate'!$B$3:$T$93,3,FALSE)*VLOOKUP($E208,BY_RES_Demand_Drivers!$A$5:$I$100,9,FALSE)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BY_RES_Demand_Drivers!$J$7</f>
        <v>RHUMB</v>
      </c>
      <c r="F209" s="16">
        <f>VLOOKUP($C209,'Growth rate'!$B$3:$T$93,2,FALSE)*VLOOKUP($E209,BY_RES_Demand_Drivers!$A$5:$I$100,7,FALSE)</f>
        <v>1031.0795082784455</v>
      </c>
      <c r="G209" s="16">
        <f>VLOOKUP($C209,'Growth rate'!$B$3:$T$93,3,FALSE)*VLOOKUP($E209,BY_RES_Demand_Drivers!$A$5:$I$100,8,FALSE)</f>
        <v>0</v>
      </c>
      <c r="H209" s="16">
        <f>VLOOKUP($C209,'Growth rate'!$B$3:$T$93,3,FALSE)*VLOOKUP($E209,BY_RES_Demand_Drivers!$A$5:$I$100,9,FALSE)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BY_RES_Demand_Drivers!$J$7</f>
        <v>RHUMB</v>
      </c>
      <c r="F210" s="16">
        <f>VLOOKUP($C210,'Growth rate'!$B$3:$T$93,2,FALSE)*VLOOKUP($E210,BY_RES_Demand_Drivers!$A$5:$I$100,7,FALSE)</f>
        <v>1029.1757600184906</v>
      </c>
      <c r="G210" s="16">
        <f>VLOOKUP($C210,'Growth rate'!$B$3:$T$93,3,FALSE)*VLOOKUP($E210,BY_RES_Demand_Drivers!$A$5:$I$100,8,FALSE)</f>
        <v>0</v>
      </c>
      <c r="H210" s="16">
        <f>VLOOKUP($C210,'Growth rate'!$B$3:$T$93,3,FALSE)*VLOOKUP($E210,BY_RES_Demand_Drivers!$A$5:$I$100,9,FALSE)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BY_RES_Demand_Drivers!$J$7</f>
        <v>RHUMB</v>
      </c>
      <c r="F211" s="16">
        <f>VLOOKUP($C211,'Growth rate'!$B$3:$T$93,2,FALSE)*VLOOKUP($E211,BY_RES_Demand_Drivers!$A$5:$I$100,7,FALSE)</f>
        <v>1027.2720117585359</v>
      </c>
      <c r="G211" s="16">
        <f>VLOOKUP($C211,'Growth rate'!$B$3:$T$93,3,FALSE)*VLOOKUP($E211,BY_RES_Demand_Drivers!$A$5:$I$100,8,FALSE)</f>
        <v>0</v>
      </c>
      <c r="H211" s="16">
        <f>VLOOKUP($C211,'Growth rate'!$B$3:$T$93,3,FALSE)*VLOOKUP($E211,BY_RES_Demand_Drivers!$A$5:$I$100,9,FALSE)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BY_RES_Demand_Drivers!$J$7</f>
        <v>RHUMB</v>
      </c>
      <c r="F212" s="16">
        <f>VLOOKUP($C212,'Growth rate'!$B$3:$T$93,2,FALSE)*VLOOKUP($E212,BY_RES_Demand_Drivers!$A$5:$I$100,7,FALSE)</f>
        <v>1025.368263498581</v>
      </c>
      <c r="G212" s="16">
        <f>VLOOKUP($C212,'Growth rate'!$B$3:$T$93,3,FALSE)*VLOOKUP($E212,BY_RES_Demand_Drivers!$A$5:$I$100,8,FALSE)</f>
        <v>0</v>
      </c>
      <c r="H212" s="16">
        <f>VLOOKUP($C212,'Growth rate'!$B$3:$T$93,3,FALSE)*VLOOKUP($E212,BY_RES_Demand_Drivers!$A$5:$I$100,9,FALSE)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BY_RES_Demand_Drivers!$J$7</f>
        <v>RHUMB</v>
      </c>
      <c r="F213" s="16">
        <f>VLOOKUP($C213,'Growth rate'!$B$3:$T$93,2,FALSE)*VLOOKUP($E213,BY_RES_Demand_Drivers!$A$5:$I$100,7,FALSE)</f>
        <v>1023.4645152386263</v>
      </c>
      <c r="G213" s="16">
        <f>VLOOKUP($C213,'Growth rate'!$B$3:$T$93,3,FALSE)*VLOOKUP($E213,BY_RES_Demand_Drivers!$A$5:$I$100,8,FALSE)</f>
        <v>0</v>
      </c>
      <c r="H213" s="16">
        <f>VLOOKUP($C213,'Growth rate'!$B$3:$T$93,3,FALSE)*VLOOKUP($E213,BY_RES_Demand_Drivers!$A$5:$I$100,9,FALSE)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BY_RES_Demand_Drivers!$J$7</f>
        <v>RHUMB</v>
      </c>
      <c r="F214" s="16">
        <f>VLOOKUP($C214,'Growth rate'!$B$3:$T$93,2,FALSE)*VLOOKUP($E214,BY_RES_Demand_Drivers!$A$5:$I$100,7,FALSE)</f>
        <v>1021.5607669786715</v>
      </c>
      <c r="G214" s="16">
        <f>VLOOKUP($C214,'Growth rate'!$B$3:$T$93,3,FALSE)*VLOOKUP($E214,BY_RES_Demand_Drivers!$A$5:$I$100,8,FALSE)</f>
        <v>0</v>
      </c>
      <c r="H214" s="16">
        <f>VLOOKUP($C214,'Growth rate'!$B$3:$T$93,3,FALSE)*VLOOKUP($E214,BY_RES_Demand_Drivers!$A$5:$I$100,9,FALSE)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BY_RES_Demand_Drivers!$J$7</f>
        <v>RHUMB</v>
      </c>
      <c r="F215" s="16">
        <f>VLOOKUP($C215,'Growth rate'!$B$3:$T$93,2,FALSE)*VLOOKUP($E215,BY_RES_Demand_Drivers!$A$5:$I$100,7,FALSE)</f>
        <v>1018.9912970637175</v>
      </c>
      <c r="G215" s="16">
        <f>VLOOKUP($C215,'Growth rate'!$B$3:$T$93,3,FALSE)*VLOOKUP($E215,BY_RES_Demand_Drivers!$A$5:$I$100,8,FALSE)</f>
        <v>0</v>
      </c>
      <c r="H215" s="16">
        <f>VLOOKUP($C215,'Growth rate'!$B$3:$T$93,3,FALSE)*VLOOKUP($E215,BY_RES_Demand_Drivers!$A$5:$I$100,9,FALSE)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BY_RES_Demand_Drivers!$J$7</f>
        <v>RHUMB</v>
      </c>
      <c r="F216" s="16">
        <f>VLOOKUP($C216,'Growth rate'!$B$3:$T$93,2,FALSE)*VLOOKUP($E216,BY_RES_Demand_Drivers!$A$5:$I$100,7,FALSE)</f>
        <v>1016.4218271487636</v>
      </c>
      <c r="G216" s="16">
        <f>VLOOKUP($C216,'Growth rate'!$B$3:$T$93,3,FALSE)*VLOOKUP($E216,BY_RES_Demand_Drivers!$A$5:$I$100,8,FALSE)</f>
        <v>0</v>
      </c>
      <c r="H216" s="16">
        <f>VLOOKUP($C216,'Growth rate'!$B$3:$T$93,3,FALSE)*VLOOKUP($E216,BY_RES_Demand_Drivers!$A$5:$I$100,9,FALSE)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BY_RES_Demand_Drivers!$J$7</f>
        <v>RHUMB</v>
      </c>
      <c r="F217" s="16">
        <f>VLOOKUP($C217,'Growth rate'!$B$3:$T$93,2,FALSE)*VLOOKUP($E217,BY_RES_Demand_Drivers!$A$5:$I$100,7,FALSE)</f>
        <v>1013.8523572338097</v>
      </c>
      <c r="G217" s="16">
        <f>VLOOKUP($C217,'Growth rate'!$B$3:$T$93,3,FALSE)*VLOOKUP($E217,BY_RES_Demand_Drivers!$A$5:$I$100,8,FALSE)</f>
        <v>0</v>
      </c>
      <c r="H217" s="16">
        <f>VLOOKUP($C217,'Growth rate'!$B$3:$T$93,3,FALSE)*VLOOKUP($E217,BY_RES_Demand_Drivers!$A$5:$I$100,9,FALSE)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BY_RES_Demand_Drivers!$J$7</f>
        <v>RHUMB</v>
      </c>
      <c r="F218" s="16">
        <f>VLOOKUP($C218,'Growth rate'!$B$3:$T$93,2,FALSE)*VLOOKUP($E218,BY_RES_Demand_Drivers!$A$5:$I$100,7,FALSE)</f>
        <v>1011.2828873188557</v>
      </c>
      <c r="G218" s="16">
        <f>VLOOKUP($C218,'Growth rate'!$B$3:$T$93,3,FALSE)*VLOOKUP($E218,BY_RES_Demand_Drivers!$A$5:$I$100,8,FALSE)</f>
        <v>0</v>
      </c>
      <c r="H218" s="16">
        <f>VLOOKUP($C218,'Growth rate'!$B$3:$T$93,3,FALSE)*VLOOKUP($E218,BY_RES_Demand_Drivers!$A$5:$I$100,9,FALSE)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BY_RES_Demand_Drivers!$J$7</f>
        <v>RHUMB</v>
      </c>
      <c r="F219" s="16">
        <f>VLOOKUP($C219,'Growth rate'!$B$3:$T$93,2,FALSE)*VLOOKUP($E219,BY_RES_Demand_Drivers!$A$5:$I$100,7,FALSE)</f>
        <v>1008.7134174039019</v>
      </c>
      <c r="G219" s="16">
        <f>VLOOKUP($C219,'Growth rate'!$B$3:$T$93,3,FALSE)*VLOOKUP($E219,BY_RES_Demand_Drivers!$A$5:$I$100,8,FALSE)</f>
        <v>0</v>
      </c>
      <c r="H219" s="16">
        <f>VLOOKUP($C219,'Growth rate'!$B$3:$T$93,3,FALSE)*VLOOKUP($E219,BY_RES_Demand_Drivers!$A$5:$I$100,9,FALSE)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BY_RES_Demand_Drivers!$J$7</f>
        <v>RHUMB</v>
      </c>
      <c r="F220" s="16">
        <f>VLOOKUP($C220,'Growth rate'!$B$3:$T$93,2,FALSE)*VLOOKUP($E220,BY_RES_Demand_Drivers!$A$5:$I$100,7,FALSE)</f>
        <v>1005.4203863510049</v>
      </c>
      <c r="G220" s="16">
        <f>VLOOKUP($C220,'Growth rate'!$B$3:$T$93,3,FALSE)*VLOOKUP($E220,BY_RES_Demand_Drivers!$A$5:$I$100,8,FALSE)</f>
        <v>0</v>
      </c>
      <c r="H220" s="16">
        <f>VLOOKUP($C220,'Growth rate'!$B$3:$T$93,3,FALSE)*VLOOKUP($E220,BY_RES_Demand_Drivers!$A$5:$I$100,9,FALSE)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BY_RES_Demand_Drivers!$J$7</f>
        <v>RHUMB</v>
      </c>
      <c r="F221" s="16">
        <f>VLOOKUP($C221,'Growth rate'!$B$3:$T$93,2,FALSE)*VLOOKUP($E221,BY_RES_Demand_Drivers!$A$5:$I$100,7,FALSE)</f>
        <v>1002.1273552981079</v>
      </c>
      <c r="G221" s="16">
        <f>VLOOKUP($C221,'Growth rate'!$B$3:$T$93,3,FALSE)*VLOOKUP($E221,BY_RES_Demand_Drivers!$A$5:$I$100,8,FALSE)</f>
        <v>0</v>
      </c>
      <c r="H221" s="16">
        <f>VLOOKUP($C221,'Growth rate'!$B$3:$T$93,3,FALSE)*VLOOKUP($E221,BY_RES_Demand_Drivers!$A$5:$I$100,9,FALSE)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BY_RES_Demand_Drivers!$J$7</f>
        <v>RHUMB</v>
      </c>
      <c r="F222" s="16">
        <f>VLOOKUP($C222,'Growth rate'!$B$3:$T$93,2,FALSE)*VLOOKUP($E222,BY_RES_Demand_Drivers!$A$5:$I$100,7,FALSE)</f>
        <v>998.83432424521095</v>
      </c>
      <c r="G222" s="16">
        <f>VLOOKUP($C222,'Growth rate'!$B$3:$T$93,3,FALSE)*VLOOKUP($E222,BY_RES_Demand_Drivers!$A$5:$I$100,8,FALSE)</f>
        <v>0</v>
      </c>
      <c r="H222" s="16">
        <f>VLOOKUP($C222,'Growth rate'!$B$3:$T$93,3,FALSE)*VLOOKUP($E222,BY_RES_Demand_Drivers!$A$5:$I$100,9,FALSE)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BY_RES_Demand_Drivers!$J$7</f>
        <v>RHUMB</v>
      </c>
      <c r="F223" s="16">
        <f>VLOOKUP($C223,'Growth rate'!$B$3:$T$93,2,FALSE)*VLOOKUP($E223,BY_RES_Demand_Drivers!$A$5:$I$100,7,FALSE)</f>
        <v>995.5412931923139</v>
      </c>
      <c r="G223" s="16">
        <f>VLOOKUP($C223,'Growth rate'!$B$3:$T$93,3,FALSE)*VLOOKUP($E223,BY_RES_Demand_Drivers!$A$5:$I$100,8,FALSE)</f>
        <v>0</v>
      </c>
      <c r="H223" s="16">
        <f>VLOOKUP($C223,'Growth rate'!$B$3:$T$93,3,FALSE)*VLOOKUP($E223,BY_RES_Demand_Drivers!$A$5:$I$100,9,FALSE)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BY_RES_Demand_Drivers!$J$7</f>
        <v>RHUMB</v>
      </c>
      <c r="F224" s="16">
        <f>VLOOKUP($C224,'Growth rate'!$B$3:$T$93,2,FALSE)*VLOOKUP($E224,BY_RES_Demand_Drivers!$A$5:$I$100,7,FALSE)</f>
        <v>992.24826213941697</v>
      </c>
      <c r="G224" s="16">
        <f>VLOOKUP($C224,'Growth rate'!$B$3:$T$93,3,FALSE)*VLOOKUP($E224,BY_RES_Demand_Drivers!$A$5:$I$100,8,FALSE)</f>
        <v>0</v>
      </c>
      <c r="H224" s="16">
        <f>VLOOKUP($C224,'Growth rate'!$B$3:$T$93,3,FALSE)*VLOOKUP($E224,BY_RES_Demand_Drivers!$A$5:$I$100,9,FALSE)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BY_RES_Demand_Drivers!$J$7</f>
        <v>RHUMB</v>
      </c>
      <c r="F225" s="16">
        <f>VLOOKUP($C225,'Growth rate'!$B$3:$T$93,2,FALSE)*VLOOKUP($E225,BY_RES_Demand_Drivers!$A$5:$I$100,7,FALSE)</f>
        <v>988.42180582119886</v>
      </c>
      <c r="G225" s="16">
        <f>VLOOKUP($C225,'Growth rate'!$B$3:$T$93,3,FALSE)*VLOOKUP($E225,BY_RES_Demand_Drivers!$A$5:$I$100,8,FALSE)</f>
        <v>0</v>
      </c>
      <c r="H225" s="16">
        <f>VLOOKUP($C225,'Growth rate'!$B$3:$T$93,3,FALSE)*VLOOKUP($E225,BY_RES_Demand_Drivers!$A$5:$I$100,9,FALSE)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BY_RES_Demand_Drivers!$J$7</f>
        <v>RHUMB</v>
      </c>
      <c r="F226" s="16">
        <f>VLOOKUP($C226,'Growth rate'!$B$3:$T$93,2,FALSE)*VLOOKUP($E226,BY_RES_Demand_Drivers!$A$5:$I$100,7,FALSE)</f>
        <v>984.59534950298053</v>
      </c>
      <c r="G226" s="16">
        <f>VLOOKUP($C226,'Growth rate'!$B$3:$T$93,3,FALSE)*VLOOKUP($E226,BY_RES_Demand_Drivers!$A$5:$I$100,8,FALSE)</f>
        <v>0</v>
      </c>
      <c r="H226" s="16">
        <f>VLOOKUP($C226,'Growth rate'!$B$3:$T$93,3,FALSE)*VLOOKUP($E226,BY_RES_Demand_Drivers!$A$5:$I$100,9,FALSE)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BY_RES_Demand_Drivers!$J$7</f>
        <v>RHUMB</v>
      </c>
      <c r="F227" s="16">
        <f>VLOOKUP($C227,'Growth rate'!$B$3:$T$93,2,FALSE)*VLOOKUP($E227,BY_RES_Demand_Drivers!$A$5:$I$100,7,FALSE)</f>
        <v>980.76889318476242</v>
      </c>
      <c r="G227" s="16">
        <f>VLOOKUP($C227,'Growth rate'!$B$3:$T$93,3,FALSE)*VLOOKUP($E227,BY_RES_Demand_Drivers!$A$5:$I$100,8,FALSE)</f>
        <v>0</v>
      </c>
      <c r="H227" s="16">
        <f>VLOOKUP($C227,'Growth rate'!$B$3:$T$93,3,FALSE)*VLOOKUP($E227,BY_RES_Demand_Drivers!$A$5:$I$100,9,FALSE)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BY_RES_Demand_Drivers!$J$7</f>
        <v>RHUMB</v>
      </c>
      <c r="F228" s="16">
        <f>VLOOKUP($C228,'Growth rate'!$B$3:$T$93,2,FALSE)*VLOOKUP($E228,BY_RES_Demand_Drivers!$A$5:$I$100,7,FALSE)</f>
        <v>976.9424368665442</v>
      </c>
      <c r="G228" s="16">
        <f>VLOOKUP($C228,'Growth rate'!$B$3:$T$93,3,FALSE)*VLOOKUP($E228,BY_RES_Demand_Drivers!$A$5:$I$100,8,FALSE)</f>
        <v>0</v>
      </c>
      <c r="H228" s="16">
        <f>VLOOKUP($C228,'Growth rate'!$B$3:$T$93,3,FALSE)*VLOOKUP($E228,BY_RES_Demand_Drivers!$A$5:$I$100,9,FALSE)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BY_RES_Demand_Drivers!$J$7</f>
        <v>RHUMB</v>
      </c>
      <c r="F229" s="16">
        <f>VLOOKUP($C229,'Growth rate'!$B$3:$T$93,2,FALSE)*VLOOKUP($E229,BY_RES_Demand_Drivers!$A$5:$I$100,7,FALSE)</f>
        <v>973.11598054832598</v>
      </c>
      <c r="G229" s="16">
        <f>VLOOKUP($C229,'Growth rate'!$B$3:$T$93,3,FALSE)*VLOOKUP($E229,BY_RES_Demand_Drivers!$A$5:$I$100,8,FALSE)</f>
        <v>0</v>
      </c>
      <c r="H229" s="16">
        <f>VLOOKUP($C229,'Growth rate'!$B$3:$T$93,3,FALSE)*VLOOKUP($E229,BY_RES_Demand_Drivers!$A$5:$I$100,9,FALSE)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BY_RES_Demand_Drivers!$J$7</f>
        <v>RHUMB</v>
      </c>
      <c r="F230" s="16">
        <f>VLOOKUP($C230,'Growth rate'!$B$3:$T$93,2,FALSE)*VLOOKUP($E230,BY_RES_Demand_Drivers!$A$5:$I$100,7,FALSE)</f>
        <v>968.26179126780028</v>
      </c>
      <c r="G230" s="16">
        <f>VLOOKUP($C230,'Growth rate'!$B$3:$T$93,3,FALSE)*VLOOKUP($E230,BY_RES_Demand_Drivers!$A$5:$I$100,8,FALSE)</f>
        <v>0</v>
      </c>
      <c r="H230" s="16">
        <f>VLOOKUP($C230,'Growth rate'!$B$3:$T$93,3,FALSE)*VLOOKUP($E230,BY_RES_Demand_Drivers!$A$5:$I$100,9,FALSE)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BY_RES_Demand_Drivers!$J$7</f>
        <v>RHUMB</v>
      </c>
      <c r="F231" s="16">
        <f>VLOOKUP($C231,'Growth rate'!$B$3:$T$93,2,FALSE)*VLOOKUP($E231,BY_RES_Demand_Drivers!$A$5:$I$100,7,FALSE)</f>
        <v>963.40760198727457</v>
      </c>
      <c r="G231" s="16">
        <f>VLOOKUP($C231,'Growth rate'!$B$3:$T$93,3,FALSE)*VLOOKUP($E231,BY_RES_Demand_Drivers!$A$5:$I$100,8,FALSE)</f>
        <v>0</v>
      </c>
      <c r="H231" s="16">
        <f>VLOOKUP($C231,'Growth rate'!$B$3:$T$93,3,FALSE)*VLOOKUP($E231,BY_RES_Demand_Drivers!$A$5:$I$100,9,FALSE)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BY_RES_Demand_Drivers!$J$7</f>
        <v>RHUMB</v>
      </c>
      <c r="F232" s="16">
        <f>VLOOKUP($C232,'Growth rate'!$B$3:$T$93,2,FALSE)*VLOOKUP($E232,BY_RES_Demand_Drivers!$A$5:$I$100,7,FALSE)</f>
        <v>958.55341270674876</v>
      </c>
      <c r="G232" s="16">
        <f>VLOOKUP($C232,'Growth rate'!$B$3:$T$93,3,FALSE)*VLOOKUP($E232,BY_RES_Demand_Drivers!$A$5:$I$100,8,FALSE)</f>
        <v>0</v>
      </c>
      <c r="H232" s="16">
        <f>VLOOKUP($C232,'Growth rate'!$B$3:$T$93,3,FALSE)*VLOOKUP($E232,BY_RES_Demand_Drivers!$A$5:$I$100,9,FALSE)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BY_RES_Demand_Drivers!$J$7</f>
        <v>RHUMB</v>
      </c>
      <c r="F233" s="16">
        <f>VLOOKUP($C233,'Growth rate'!$B$3:$T$93,2,FALSE)*VLOOKUP($E233,BY_RES_Demand_Drivers!$A$5:$I$100,7,FALSE)</f>
        <v>953.69922342622294</v>
      </c>
      <c r="G233" s="16">
        <f>VLOOKUP($C233,'Growth rate'!$B$3:$T$93,3,FALSE)*VLOOKUP($E233,BY_RES_Demand_Drivers!$A$5:$I$100,8,FALSE)</f>
        <v>0</v>
      </c>
      <c r="H233" s="16">
        <f>VLOOKUP($C233,'Growth rate'!$B$3:$T$93,3,FALSE)*VLOOKUP($E233,BY_RES_Demand_Drivers!$A$5:$I$100,9,FALSE)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BY_RES_Demand_Drivers!$J$7</f>
        <v>RHUMB</v>
      </c>
      <c r="F234" s="16">
        <f>VLOOKUP($C234,'Growth rate'!$B$3:$T$93,2,FALSE)*VLOOKUP($E234,BY_RES_Demand_Drivers!$A$5:$I$100,7,FALSE)</f>
        <v>948.84503414569724</v>
      </c>
      <c r="G234" s="16">
        <f>VLOOKUP($C234,'Growth rate'!$B$3:$T$93,3,FALSE)*VLOOKUP($E234,BY_RES_Demand_Drivers!$A$5:$I$100,8,FALSE)</f>
        <v>0</v>
      </c>
      <c r="H234" s="16">
        <f>VLOOKUP($C234,'Growth rate'!$B$3:$T$93,3,FALSE)*VLOOKUP($E234,BY_RES_Demand_Drivers!$A$5:$I$100,9,FALSE)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BY_RES_Demand_Drivers!$J$7</f>
        <v>RHUMB</v>
      </c>
      <c r="F235" s="16">
        <f>VLOOKUP($C235,'Growth rate'!$B$3:$T$93,2,FALSE)*VLOOKUP($E235,BY_RES_Demand_Drivers!$A$5:$I$100,7,FALSE)</f>
        <v>943.03933289222186</v>
      </c>
      <c r="G235" s="16">
        <f>VLOOKUP($C235,'Growth rate'!$B$3:$T$93,3,FALSE)*VLOOKUP($E235,BY_RES_Demand_Drivers!$A$5:$I$100,8,FALSE)</f>
        <v>0</v>
      </c>
      <c r="H235" s="16">
        <f>VLOOKUP($C235,'Growth rate'!$B$3:$T$93,3,FALSE)*VLOOKUP($E235,BY_RES_Demand_Drivers!$A$5:$I$100,9,FALSE)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BY_RES_Demand_Drivers!$J$7</f>
        <v>RHUMB</v>
      </c>
      <c r="F236" s="16">
        <f>VLOOKUP($C236,'Growth rate'!$B$3:$T$93,2,FALSE)*VLOOKUP($E236,BY_RES_Demand_Drivers!$A$5:$I$100,7,FALSE)</f>
        <v>937.23363163874649</v>
      </c>
      <c r="G236" s="16">
        <f>VLOOKUP($C236,'Growth rate'!$B$3:$T$93,3,FALSE)*VLOOKUP($E236,BY_RES_Demand_Drivers!$A$5:$I$100,8,FALSE)</f>
        <v>0</v>
      </c>
      <c r="H236" s="16">
        <f>VLOOKUP($C236,'Growth rate'!$B$3:$T$93,3,FALSE)*VLOOKUP($E236,BY_RES_Demand_Drivers!$A$5:$I$100,9,FALSE)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BY_RES_Demand_Drivers!$J$7</f>
        <v>RHUMB</v>
      </c>
      <c r="F237" s="16">
        <f>VLOOKUP($C237,'Growth rate'!$B$3:$T$93,2,FALSE)*VLOOKUP($E237,BY_RES_Demand_Drivers!$A$5:$I$100,7,FALSE)</f>
        <v>931.42793038527111</v>
      </c>
      <c r="G237" s="16">
        <f>VLOOKUP($C237,'Growth rate'!$B$3:$T$93,3,FALSE)*VLOOKUP($E237,BY_RES_Demand_Drivers!$A$5:$I$100,8,FALSE)</f>
        <v>0</v>
      </c>
      <c r="H237" s="16">
        <f>VLOOKUP($C237,'Growth rate'!$B$3:$T$93,3,FALSE)*VLOOKUP($E237,BY_RES_Demand_Drivers!$A$5:$I$100,9,FALSE)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BY_RES_Demand_Drivers!$J$7</f>
        <v>RHUMB</v>
      </c>
      <c r="F238" s="16">
        <f>VLOOKUP($C238,'Growth rate'!$B$3:$T$93,2,FALSE)*VLOOKUP($E238,BY_RES_Demand_Drivers!$A$5:$I$100,7,FALSE)</f>
        <v>925.62222913179562</v>
      </c>
      <c r="G238" s="16">
        <f>VLOOKUP($C238,'Growth rate'!$B$3:$T$93,3,FALSE)*VLOOKUP($E238,BY_RES_Demand_Drivers!$A$5:$I$100,8,FALSE)</f>
        <v>0</v>
      </c>
      <c r="H238" s="16">
        <f>VLOOKUP($C238,'Growth rate'!$B$3:$T$93,3,FALSE)*VLOOKUP($E238,BY_RES_Demand_Drivers!$A$5:$I$100,9,FALSE)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BY_RES_Demand_Drivers!$J$7</f>
        <v>RHUMB</v>
      </c>
      <c r="F239" s="16">
        <f>VLOOKUP($C239,'Growth rate'!$B$3:$T$93,2,FALSE)*VLOOKUP($E239,BY_RES_Demand_Drivers!$A$5:$I$100,7,FALSE)</f>
        <v>919.81652787832024</v>
      </c>
      <c r="G239" s="16">
        <f>VLOOKUP($C239,'Growth rate'!$B$3:$T$93,3,FALSE)*VLOOKUP($E239,BY_RES_Demand_Drivers!$A$5:$I$100,8,FALSE)</f>
        <v>0</v>
      </c>
      <c r="H239" s="16">
        <f>VLOOKUP($C239,'Growth rate'!$B$3:$T$93,3,FALSE)*VLOOKUP($E239,BY_RES_Demand_Drivers!$A$5:$I$100,9,FALSE)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BY_RES_Demand_Drivers!$J$7</f>
        <v>RHUMB</v>
      </c>
      <c r="F240" s="16">
        <f>VLOOKUP($C240,'Growth rate'!$B$3:$T$93,2,FALSE)*VLOOKUP($E240,BY_RES_Demand_Drivers!$A$5:$I$100,7,FALSE)</f>
        <v>913.41848187622224</v>
      </c>
      <c r="G240" s="16">
        <f>VLOOKUP($C240,'Growth rate'!$B$3:$T$93,3,FALSE)*VLOOKUP($E240,BY_RES_Demand_Drivers!$A$5:$I$100,8,FALSE)</f>
        <v>0</v>
      </c>
      <c r="H240" s="16">
        <f>VLOOKUP($C240,'Growth rate'!$B$3:$T$93,3,FALSE)*VLOOKUP($E240,BY_RES_Demand_Drivers!$A$5:$I$100,9,FALSE)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BY_RES_Demand_Drivers!$J$7</f>
        <v>RHUMB</v>
      </c>
      <c r="F241" s="16">
        <f>VLOOKUP($C241,'Growth rate'!$B$3:$T$93,2,FALSE)*VLOOKUP($E241,BY_RES_Demand_Drivers!$A$5:$I$100,7,FALSE)</f>
        <v>907.02043587412436</v>
      </c>
      <c r="G241" s="16">
        <f>VLOOKUP($C241,'Growth rate'!$B$3:$T$93,3,FALSE)*VLOOKUP($E241,BY_RES_Demand_Drivers!$A$5:$I$100,8,FALSE)</f>
        <v>0</v>
      </c>
      <c r="H241" s="16">
        <f>VLOOKUP($C241,'Growth rate'!$B$3:$T$93,3,FALSE)*VLOOKUP($E241,BY_RES_Demand_Drivers!$A$5:$I$100,9,FALSE)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BY_RES_Demand_Drivers!$J$7</f>
        <v>RHUMB</v>
      </c>
      <c r="F242" s="16">
        <f>VLOOKUP($C242,'Growth rate'!$B$3:$T$93,2,FALSE)*VLOOKUP($E242,BY_RES_Demand_Drivers!$A$5:$I$100,7,FALSE)</f>
        <v>900.62238987202636</v>
      </c>
      <c r="G242" s="16">
        <f>VLOOKUP($C242,'Growth rate'!$B$3:$T$93,3,FALSE)*VLOOKUP($E242,BY_RES_Demand_Drivers!$A$5:$I$100,8,FALSE)</f>
        <v>0</v>
      </c>
      <c r="H242" s="16">
        <f>VLOOKUP($C242,'Growth rate'!$B$3:$T$93,3,FALSE)*VLOOKUP($E242,BY_RES_Demand_Drivers!$A$5:$I$100,9,FALSE)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BY_RES_Demand_Drivers!$J$7</f>
        <v>RHUMB</v>
      </c>
      <c r="F243" s="16">
        <f>VLOOKUP($C243,'Growth rate'!$B$3:$T$93,2,FALSE)*VLOOKUP($E243,BY_RES_Demand_Drivers!$A$5:$I$100,7,FALSE)</f>
        <v>894.22434386992848</v>
      </c>
      <c r="G243" s="16">
        <f>VLOOKUP($C243,'Growth rate'!$B$3:$T$93,3,FALSE)*VLOOKUP($E243,BY_RES_Demand_Drivers!$A$5:$I$100,8,FALSE)</f>
        <v>0</v>
      </c>
      <c r="H243" s="16">
        <f>VLOOKUP($C243,'Growth rate'!$B$3:$T$93,3,FALSE)*VLOOKUP($E243,BY_RES_Demand_Drivers!$A$5:$I$100,9,FALSE)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BY_RES_Demand_Drivers!$J$7</f>
        <v>RHUMB</v>
      </c>
      <c r="F244" s="16">
        <f>VLOOKUP($C244,'Growth rate'!$B$3:$T$93,2,FALSE)*VLOOKUP($E244,BY_RES_Demand_Drivers!$A$5:$I$100,7,FALSE)</f>
        <v>887.82629786783048</v>
      </c>
      <c r="G244" s="16">
        <f>VLOOKUP($C244,'Growth rate'!$B$3:$T$93,3,FALSE)*VLOOKUP($E244,BY_RES_Demand_Drivers!$A$5:$I$100,8,FALSE)</f>
        <v>0</v>
      </c>
      <c r="H244" s="16">
        <f>VLOOKUP($C244,'Growth rate'!$B$3:$T$93,3,FALSE)*VLOOKUP($E244,BY_RES_Demand_Drivers!$A$5:$I$100,9,FALSE)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BY_RES_Demand_Drivers!$J$7</f>
        <v>RHUMB</v>
      </c>
      <c r="F245" s="16">
        <f>VLOOKUP($C245,'Growth rate'!$B$3:$T$93,2,FALSE)*VLOOKUP($E245,BY_RES_Demand_Drivers!$A$5:$I$100,7,FALSE)</f>
        <v>881.12530824171847</v>
      </c>
      <c r="G245" s="16">
        <f>VLOOKUP($C245,'Growth rate'!$B$3:$T$93,3,FALSE)*VLOOKUP($E245,BY_RES_Demand_Drivers!$A$5:$I$100,8,FALSE)</f>
        <v>0</v>
      </c>
      <c r="H245" s="16">
        <f>VLOOKUP($C245,'Growth rate'!$B$3:$T$93,3,FALSE)*VLOOKUP($E245,BY_RES_Demand_Drivers!$A$5:$I$100,9,FALSE)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BY_RES_Demand_Drivers!$J$7</f>
        <v>RHUMB</v>
      </c>
      <c r="F246" s="16">
        <f>VLOOKUP($C246,'Growth rate'!$B$3:$T$93,2,FALSE)*VLOOKUP($E246,BY_RES_Demand_Drivers!$A$5:$I$100,7,FALSE)</f>
        <v>874.42431861560647</v>
      </c>
      <c r="G246" s="16">
        <f>VLOOKUP($C246,'Growth rate'!$B$3:$T$93,3,FALSE)*VLOOKUP($E246,BY_RES_Demand_Drivers!$A$5:$I$100,8,FALSE)</f>
        <v>0</v>
      </c>
      <c r="H246" s="16">
        <f>VLOOKUP($C246,'Growth rate'!$B$3:$T$93,3,FALSE)*VLOOKUP($E246,BY_RES_Demand_Drivers!$A$5:$I$100,9,FALSE)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BY_RES_Demand_Drivers!$J$7</f>
        <v>RHUMB</v>
      </c>
      <c r="F247" s="16">
        <f>VLOOKUP($C247,'Growth rate'!$B$3:$T$93,2,FALSE)*VLOOKUP($E247,BY_RES_Demand_Drivers!$A$5:$I$100,7,FALSE)</f>
        <v>867.72332898949446</v>
      </c>
      <c r="G247" s="16">
        <f>VLOOKUP($C247,'Growth rate'!$B$3:$T$93,3,FALSE)*VLOOKUP($E247,BY_RES_Demand_Drivers!$A$5:$I$100,8,FALSE)</f>
        <v>0</v>
      </c>
      <c r="H247" s="16">
        <f>VLOOKUP($C247,'Growth rate'!$B$3:$T$93,3,FALSE)*VLOOKUP($E247,BY_RES_Demand_Drivers!$A$5:$I$100,9,FALSE)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BY_RES_Demand_Drivers!$J$7</f>
        <v>RHUMB</v>
      </c>
      <c r="F248" s="16">
        <f>VLOOKUP($C248,'Growth rate'!$B$3:$T$93,2,FALSE)*VLOOKUP($E248,BY_RES_Demand_Drivers!$A$5:$I$100,7,FALSE)</f>
        <v>861.02233936338257</v>
      </c>
      <c r="G248" s="16">
        <f>VLOOKUP($C248,'Growth rate'!$B$3:$T$93,3,FALSE)*VLOOKUP($E248,BY_RES_Demand_Drivers!$A$5:$I$100,8,FALSE)</f>
        <v>0</v>
      </c>
      <c r="H248" s="16">
        <f>VLOOKUP($C248,'Growth rate'!$B$3:$T$93,3,FALSE)*VLOOKUP($E248,BY_RES_Demand_Drivers!$A$5:$I$100,9,FALSE)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BY_RES_Demand_Drivers!$J$7</f>
        <v>RHUMB</v>
      </c>
      <c r="F249" s="16">
        <f>VLOOKUP($C249,'Growth rate'!$B$3:$T$93,2,FALSE)*VLOOKUP($E249,BY_RES_Demand_Drivers!$A$5:$I$100,7,FALSE)</f>
        <v>854.32134973727057</v>
      </c>
      <c r="G249" s="16">
        <f>VLOOKUP($C249,'Growth rate'!$B$3:$T$93,3,FALSE)*VLOOKUP($E249,BY_RES_Demand_Drivers!$A$5:$I$100,8,FALSE)</f>
        <v>0</v>
      </c>
      <c r="H249" s="16">
        <f>VLOOKUP($C249,'Growth rate'!$B$3:$T$93,3,FALSE)*VLOOKUP($E249,BY_RES_Demand_Drivers!$A$5:$I$100,9,FALSE)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BY_RES_Demand_Drivers!$J$8</f>
        <v>RHRMB</v>
      </c>
      <c r="F250" s="16">
        <f>VLOOKUP($C250,'Growth rate'!$B$3:$T$93,2,FALSE)*VLOOKUP($E250,BY_RES_Demand_Drivers!$A$5:$I$100,7,FALSE)</f>
        <v>58.393968312086123</v>
      </c>
      <c r="G250" s="16">
        <f>VLOOKUP($C250,'Growth rate'!$B$3:$T$93,3,FALSE)*VLOOKUP($E250,BY_RES_Demand_Drivers!$A$5:$I$100,8,FALSE)</f>
        <v>0</v>
      </c>
      <c r="H250" s="16">
        <f>VLOOKUP($C250,'Growth rate'!$B$3:$T$93,3,FALSE)*VLOOKUP($E250,BY_RES_Demand_Drivers!$A$5:$I$100,9,FALSE)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BY_RES_Demand_Drivers!$J$8</f>
        <v>RHRMB</v>
      </c>
      <c r="F251" s="16">
        <f>VLOOKUP($C251,'Growth rate'!$B$3:$T$93,2,FALSE)*VLOOKUP($E251,BY_RES_Demand_Drivers!$A$5:$I$100,7,FALSE)</f>
        <v>58.408000000000001</v>
      </c>
      <c r="G251" s="16">
        <f>VLOOKUP($C251,'Growth rate'!$B$3:$T$93,3,FALSE)*VLOOKUP($E251,BY_RES_Demand_Drivers!$A$5:$I$100,8,FALSE)</f>
        <v>0</v>
      </c>
      <c r="H251" s="16">
        <f>VLOOKUP($C251,'Growth rate'!$B$3:$T$93,3,FALSE)*VLOOKUP($E251,BY_RES_Demand_Drivers!$A$5:$I$100,9,FALSE)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BY_RES_Demand_Drivers!$J$8</f>
        <v>RHRMB</v>
      </c>
      <c r="F252" s="16">
        <f>VLOOKUP($C252,'Growth rate'!$B$3:$T$93,2,FALSE)*VLOOKUP($E252,BY_RES_Demand_Drivers!$A$5:$I$100,7,FALSE)</f>
        <v>58.426812545911204</v>
      </c>
      <c r="G252" s="16">
        <f>VLOOKUP($C252,'Growth rate'!$B$3:$T$93,3,FALSE)*VLOOKUP($E252,BY_RES_Demand_Drivers!$A$5:$I$100,8,FALSE)</f>
        <v>0</v>
      </c>
      <c r="H252" s="16">
        <f>VLOOKUP($C252,'Growth rate'!$B$3:$T$93,3,FALSE)*VLOOKUP($E252,BY_RES_Demand_Drivers!$A$5:$I$100,9,FALSE)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BY_RES_Demand_Drivers!$J$8</f>
        <v>RHRMB</v>
      </c>
      <c r="F253" s="16">
        <f>VLOOKUP($C253,'Growth rate'!$B$3:$T$93,2,FALSE)*VLOOKUP($E253,BY_RES_Demand_Drivers!$A$5:$I$100,7,FALSE)</f>
        <v>58.445625091822393</v>
      </c>
      <c r="G253" s="16">
        <f>VLOOKUP($C253,'Growth rate'!$B$3:$T$93,3,FALSE)*VLOOKUP($E253,BY_RES_Demand_Drivers!$A$5:$I$100,8,FALSE)</f>
        <v>0</v>
      </c>
      <c r="H253" s="16">
        <f>VLOOKUP($C253,'Growth rate'!$B$3:$T$93,3,FALSE)*VLOOKUP($E253,BY_RES_Demand_Drivers!$A$5:$I$100,9,FALSE)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BY_RES_Demand_Drivers!$J$8</f>
        <v>RHRMB</v>
      </c>
      <c r="F254" s="16">
        <f>VLOOKUP($C254,'Growth rate'!$B$3:$T$93,2,FALSE)*VLOOKUP($E254,BY_RES_Demand_Drivers!$A$5:$I$100,7,FALSE)</f>
        <v>58.464437637733596</v>
      </c>
      <c r="G254" s="16">
        <f>VLOOKUP($C254,'Growth rate'!$B$3:$T$93,3,FALSE)*VLOOKUP($E254,BY_RES_Demand_Drivers!$A$5:$I$100,8,FALSE)</f>
        <v>0</v>
      </c>
      <c r="H254" s="16">
        <f>VLOOKUP($C254,'Growth rate'!$B$3:$T$93,3,FALSE)*VLOOKUP($E254,BY_RES_Demand_Drivers!$A$5:$I$100,9,FALSE)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BY_RES_Demand_Drivers!$J$8</f>
        <v>RHRMB</v>
      </c>
      <c r="F255" s="16">
        <f>VLOOKUP($C255,'Growth rate'!$B$3:$T$93,2,FALSE)*VLOOKUP($E255,BY_RES_Demand_Drivers!$A$5:$I$100,7,FALSE)</f>
        <v>58.483250183644785</v>
      </c>
      <c r="G255" s="16">
        <f>VLOOKUP($C255,'Growth rate'!$B$3:$T$93,3,FALSE)*VLOOKUP($E255,BY_RES_Demand_Drivers!$A$5:$I$100,8,FALSE)</f>
        <v>0</v>
      </c>
      <c r="H255" s="16">
        <f>VLOOKUP($C255,'Growth rate'!$B$3:$T$93,3,FALSE)*VLOOKUP($E255,BY_RES_Demand_Drivers!$A$5:$I$100,9,FALSE)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BY_RES_Demand_Drivers!$J$8</f>
        <v>RHRMB</v>
      </c>
      <c r="F256" s="16">
        <f>VLOOKUP($C256,'Growth rate'!$B$3:$T$93,2,FALSE)*VLOOKUP($E256,BY_RES_Demand_Drivers!$A$5:$I$100,7,FALSE)</f>
        <v>58.502062729555988</v>
      </c>
      <c r="G256" s="16">
        <f>VLOOKUP($C256,'Growth rate'!$B$3:$T$93,3,FALSE)*VLOOKUP($E256,BY_RES_Demand_Drivers!$A$5:$I$100,8,FALSE)</f>
        <v>0</v>
      </c>
      <c r="H256" s="16">
        <f>VLOOKUP($C256,'Growth rate'!$B$3:$T$93,3,FALSE)*VLOOKUP($E256,BY_RES_Demand_Drivers!$A$5:$I$100,9,FALSE)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BY_RES_Demand_Drivers!$J$8</f>
        <v>RHRMB</v>
      </c>
      <c r="F257" s="16">
        <f>VLOOKUP($C257,'Growth rate'!$B$3:$T$93,2,FALSE)*VLOOKUP($E257,BY_RES_Demand_Drivers!$A$5:$I$100,7,FALSE)</f>
        <v>58.511775169294985</v>
      </c>
      <c r="G257" s="16">
        <f>VLOOKUP($C257,'Growth rate'!$B$3:$T$93,3,FALSE)*VLOOKUP($E257,BY_RES_Demand_Drivers!$A$5:$I$100,8,FALSE)</f>
        <v>0</v>
      </c>
      <c r="H257" s="16">
        <f>VLOOKUP($C257,'Growth rate'!$B$3:$T$93,3,FALSE)*VLOOKUP($E257,BY_RES_Demand_Drivers!$A$5:$I$100,9,FALSE)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BY_RES_Demand_Drivers!$J$8</f>
        <v>RHRMB</v>
      </c>
      <c r="F258" s="16">
        <f>VLOOKUP($C258,'Growth rate'!$B$3:$T$93,2,FALSE)*VLOOKUP($E258,BY_RES_Demand_Drivers!$A$5:$I$100,7,FALSE)</f>
        <v>58.521487609033969</v>
      </c>
      <c r="G258" s="16">
        <f>VLOOKUP($C258,'Growth rate'!$B$3:$T$93,3,FALSE)*VLOOKUP($E258,BY_RES_Demand_Drivers!$A$5:$I$100,8,FALSE)</f>
        <v>0</v>
      </c>
      <c r="H258" s="16">
        <f>VLOOKUP($C258,'Growth rate'!$B$3:$T$93,3,FALSE)*VLOOKUP($E258,BY_RES_Demand_Drivers!$A$5:$I$100,9,FALSE)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BY_RES_Demand_Drivers!$J$8</f>
        <v>RHRMB</v>
      </c>
      <c r="F259" s="16">
        <f>VLOOKUP($C259,'Growth rate'!$B$3:$T$93,2,FALSE)*VLOOKUP($E259,BY_RES_Demand_Drivers!$A$5:$I$100,7,FALSE)</f>
        <v>58.531200048772959</v>
      </c>
      <c r="G259" s="16">
        <f>VLOOKUP($C259,'Growth rate'!$B$3:$T$93,3,FALSE)*VLOOKUP($E259,BY_RES_Demand_Drivers!$A$5:$I$100,8,FALSE)</f>
        <v>0</v>
      </c>
      <c r="H259" s="16">
        <f>VLOOKUP($C259,'Growth rate'!$B$3:$T$93,3,FALSE)*VLOOKUP($E259,BY_RES_Demand_Drivers!$A$5:$I$100,9,FALSE)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BY_RES_Demand_Drivers!$J$8</f>
        <v>RHRMB</v>
      </c>
      <c r="F260" s="16">
        <f>VLOOKUP($C260,'Growth rate'!$B$3:$T$93,2,FALSE)*VLOOKUP($E260,BY_RES_Demand_Drivers!$A$5:$I$100,7,FALSE)</f>
        <v>58.540912488511943</v>
      </c>
      <c r="G260" s="16">
        <f>VLOOKUP($C260,'Growth rate'!$B$3:$T$93,3,FALSE)*VLOOKUP($E260,BY_RES_Demand_Drivers!$A$5:$I$100,8,FALSE)</f>
        <v>0</v>
      </c>
      <c r="H260" s="16">
        <f>VLOOKUP($C260,'Growth rate'!$B$3:$T$93,3,FALSE)*VLOOKUP($E260,BY_RES_Demand_Drivers!$A$5:$I$100,9,FALSE)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BY_RES_Demand_Drivers!$J$8</f>
        <v>RHRMB</v>
      </c>
      <c r="F261" s="16">
        <f>VLOOKUP($C261,'Growth rate'!$B$3:$T$93,2,FALSE)*VLOOKUP($E261,BY_RES_Demand_Drivers!$A$5:$I$100,7,FALSE)</f>
        <v>58.55062492825094</v>
      </c>
      <c r="G261" s="16">
        <f>VLOOKUP($C261,'Growth rate'!$B$3:$T$93,3,FALSE)*VLOOKUP($E261,BY_RES_Demand_Drivers!$A$5:$I$100,8,FALSE)</f>
        <v>0</v>
      </c>
      <c r="H261" s="16">
        <f>VLOOKUP($C261,'Growth rate'!$B$3:$T$93,3,FALSE)*VLOOKUP($E261,BY_RES_Demand_Drivers!$A$5:$I$100,9,FALSE)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BY_RES_Demand_Drivers!$J$8</f>
        <v>RHRMB</v>
      </c>
      <c r="F262" s="16">
        <f>VLOOKUP($C262,'Growth rate'!$B$3:$T$93,2,FALSE)*VLOOKUP($E262,BY_RES_Demand_Drivers!$A$5:$I$100,7,FALSE)</f>
        <v>58.550419578363517</v>
      </c>
      <c r="G262" s="16">
        <f>VLOOKUP($C262,'Growth rate'!$B$3:$T$93,3,FALSE)*VLOOKUP($E262,BY_RES_Demand_Drivers!$A$5:$I$100,8,FALSE)</f>
        <v>0</v>
      </c>
      <c r="H262" s="16">
        <f>VLOOKUP($C262,'Growth rate'!$B$3:$T$93,3,FALSE)*VLOOKUP($E262,BY_RES_Demand_Drivers!$A$5:$I$100,9,FALSE)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BY_RES_Demand_Drivers!$J$8</f>
        <v>RHRMB</v>
      </c>
      <c r="F263" s="16">
        <f>VLOOKUP($C263,'Growth rate'!$B$3:$T$93,2,FALSE)*VLOOKUP($E263,BY_RES_Demand_Drivers!$A$5:$I$100,7,FALSE)</f>
        <v>58.550214228476108</v>
      </c>
      <c r="G263" s="16">
        <f>VLOOKUP($C263,'Growth rate'!$B$3:$T$93,3,FALSE)*VLOOKUP($E263,BY_RES_Demand_Drivers!$A$5:$I$100,8,FALSE)</f>
        <v>0</v>
      </c>
      <c r="H263" s="16">
        <f>VLOOKUP($C263,'Growth rate'!$B$3:$T$93,3,FALSE)*VLOOKUP($E263,BY_RES_Demand_Drivers!$A$5:$I$100,9,FALSE)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BY_RES_Demand_Drivers!$J$8</f>
        <v>RHRMB</v>
      </c>
      <c r="F264" s="16">
        <f>VLOOKUP($C264,'Growth rate'!$B$3:$T$93,2,FALSE)*VLOOKUP($E264,BY_RES_Demand_Drivers!$A$5:$I$100,7,FALSE)</f>
        <v>58.550008878588692</v>
      </c>
      <c r="G264" s="16">
        <f>VLOOKUP($C264,'Growth rate'!$B$3:$T$93,3,FALSE)*VLOOKUP($E264,BY_RES_Demand_Drivers!$A$5:$I$100,8,FALSE)</f>
        <v>0</v>
      </c>
      <c r="H264" s="16">
        <f>VLOOKUP($C264,'Growth rate'!$B$3:$T$93,3,FALSE)*VLOOKUP($E264,BY_RES_Demand_Drivers!$A$5:$I$100,9,FALSE)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BY_RES_Demand_Drivers!$J$8</f>
        <v>RHRMB</v>
      </c>
      <c r="F265" s="16">
        <f>VLOOKUP($C265,'Growth rate'!$B$3:$T$93,2,FALSE)*VLOOKUP($E265,BY_RES_Demand_Drivers!$A$5:$I$100,7,FALSE)</f>
        <v>58.549803528701283</v>
      </c>
      <c r="G265" s="16">
        <f>VLOOKUP($C265,'Growth rate'!$B$3:$T$93,3,FALSE)*VLOOKUP($E265,BY_RES_Demand_Drivers!$A$5:$I$100,8,FALSE)</f>
        <v>0</v>
      </c>
      <c r="H265" s="16">
        <f>VLOOKUP($C265,'Growth rate'!$B$3:$T$93,3,FALSE)*VLOOKUP($E265,BY_RES_Demand_Drivers!$A$5:$I$100,9,FALSE)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BY_RES_Demand_Drivers!$J$8</f>
        <v>RHRMB</v>
      </c>
      <c r="F266" s="16">
        <f>VLOOKUP($C266,'Growth rate'!$B$3:$T$93,2,FALSE)*VLOOKUP($E266,BY_RES_Demand_Drivers!$A$5:$I$100,7,FALSE)</f>
        <v>58.549598178813859</v>
      </c>
      <c r="G266" s="16">
        <f>VLOOKUP($C266,'Growth rate'!$B$3:$T$93,3,FALSE)*VLOOKUP($E266,BY_RES_Demand_Drivers!$A$5:$I$100,8,FALSE)</f>
        <v>0</v>
      </c>
      <c r="H266" s="16">
        <f>VLOOKUP($C266,'Growth rate'!$B$3:$T$93,3,FALSE)*VLOOKUP($E266,BY_RES_Demand_Drivers!$A$5:$I$100,9,FALSE)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BY_RES_Demand_Drivers!$J$8</f>
        <v>RHRMB</v>
      </c>
      <c r="F267" s="16">
        <f>VLOOKUP($C267,'Growth rate'!$B$3:$T$93,2,FALSE)*VLOOKUP($E267,BY_RES_Demand_Drivers!$A$5:$I$100,7,FALSE)</f>
        <v>58.544913526907152</v>
      </c>
      <c r="G267" s="16">
        <f>VLOOKUP($C267,'Growth rate'!$B$3:$T$93,3,FALSE)*VLOOKUP($E267,BY_RES_Demand_Drivers!$A$5:$I$100,8,FALSE)</f>
        <v>0</v>
      </c>
      <c r="H267" s="16">
        <f>VLOOKUP($C267,'Growth rate'!$B$3:$T$93,3,FALSE)*VLOOKUP($E267,BY_RES_Demand_Drivers!$A$5:$I$100,9,FALSE)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BY_RES_Demand_Drivers!$J$8</f>
        <v>RHRMB</v>
      </c>
      <c r="F268" s="16">
        <f>VLOOKUP($C268,'Growth rate'!$B$3:$T$93,2,FALSE)*VLOOKUP($E268,BY_RES_Demand_Drivers!$A$5:$I$100,7,FALSE)</f>
        <v>58.540228875000459</v>
      </c>
      <c r="G268" s="16">
        <f>VLOOKUP($C268,'Growth rate'!$B$3:$T$93,3,FALSE)*VLOOKUP($E268,BY_RES_Demand_Drivers!$A$5:$I$100,8,FALSE)</f>
        <v>0</v>
      </c>
      <c r="H268" s="16">
        <f>VLOOKUP($C268,'Growth rate'!$B$3:$T$93,3,FALSE)*VLOOKUP($E268,BY_RES_Demand_Drivers!$A$5:$I$100,9,FALSE)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BY_RES_Demand_Drivers!$J$8</f>
        <v>RHRMB</v>
      </c>
      <c r="F269" s="16">
        <f>VLOOKUP($C269,'Growth rate'!$B$3:$T$93,2,FALSE)*VLOOKUP($E269,BY_RES_Demand_Drivers!$A$5:$I$100,7,FALSE)</f>
        <v>58.535544223093751</v>
      </c>
      <c r="G269" s="16">
        <f>VLOOKUP($C269,'Growth rate'!$B$3:$T$93,3,FALSE)*VLOOKUP($E269,BY_RES_Demand_Drivers!$A$5:$I$100,8,FALSE)</f>
        <v>0</v>
      </c>
      <c r="H269" s="16">
        <f>VLOOKUP($C269,'Growth rate'!$B$3:$T$93,3,FALSE)*VLOOKUP($E269,BY_RES_Demand_Drivers!$A$5:$I$100,9,FALSE)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BY_RES_Demand_Drivers!$J$8</f>
        <v>RHRMB</v>
      </c>
      <c r="F270" s="16">
        <f>VLOOKUP($C270,'Growth rate'!$B$3:$T$93,2,FALSE)*VLOOKUP($E270,BY_RES_Demand_Drivers!$A$5:$I$100,7,FALSE)</f>
        <v>58.530859571187058</v>
      </c>
      <c r="G270" s="16">
        <f>VLOOKUP($C270,'Growth rate'!$B$3:$T$93,3,FALSE)*VLOOKUP($E270,BY_RES_Demand_Drivers!$A$5:$I$100,8,FALSE)</f>
        <v>0</v>
      </c>
      <c r="H270" s="16">
        <f>VLOOKUP($C270,'Growth rate'!$B$3:$T$93,3,FALSE)*VLOOKUP($E270,BY_RES_Demand_Drivers!$A$5:$I$100,9,FALSE)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BY_RES_Demand_Drivers!$J$8</f>
        <v>RHRMB</v>
      </c>
      <c r="F271" s="16">
        <f>VLOOKUP($C271,'Growth rate'!$B$3:$T$93,2,FALSE)*VLOOKUP($E271,BY_RES_Demand_Drivers!$A$5:$I$100,7,FALSE)</f>
        <v>58.526174919280351</v>
      </c>
      <c r="G271" s="16">
        <f>VLOOKUP($C271,'Growth rate'!$B$3:$T$93,3,FALSE)*VLOOKUP($E271,BY_RES_Demand_Drivers!$A$5:$I$100,8,FALSE)</f>
        <v>0</v>
      </c>
      <c r="H271" s="16">
        <f>VLOOKUP($C271,'Growth rate'!$B$3:$T$93,3,FALSE)*VLOOKUP($E271,BY_RES_Demand_Drivers!$A$5:$I$100,9,FALSE)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BY_RES_Demand_Drivers!$J$8</f>
        <v>RHRMB</v>
      </c>
      <c r="F272" s="16">
        <f>VLOOKUP($C272,'Growth rate'!$B$3:$T$93,2,FALSE)*VLOOKUP($E272,BY_RES_Demand_Drivers!$A$5:$I$100,7,FALSE)</f>
        <v>58.514013532955474</v>
      </c>
      <c r="G272" s="16">
        <f>VLOOKUP($C272,'Growth rate'!$B$3:$T$93,3,FALSE)*VLOOKUP($E272,BY_RES_Demand_Drivers!$A$5:$I$100,8,FALSE)</f>
        <v>0</v>
      </c>
      <c r="H272" s="16">
        <f>VLOOKUP($C272,'Growth rate'!$B$3:$T$93,3,FALSE)*VLOOKUP($E272,BY_RES_Demand_Drivers!$A$5:$I$100,9,FALSE)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BY_RES_Demand_Drivers!$J$8</f>
        <v>RHRMB</v>
      </c>
      <c r="F273" s="16">
        <f>VLOOKUP($C273,'Growth rate'!$B$3:$T$93,2,FALSE)*VLOOKUP($E273,BY_RES_Demand_Drivers!$A$5:$I$100,7,FALSE)</f>
        <v>58.501852146630611</v>
      </c>
      <c r="G273" s="16">
        <f>VLOOKUP($C273,'Growth rate'!$B$3:$T$93,3,FALSE)*VLOOKUP($E273,BY_RES_Demand_Drivers!$A$5:$I$100,8,FALSE)</f>
        <v>0</v>
      </c>
      <c r="H273" s="16">
        <f>VLOOKUP($C273,'Growth rate'!$B$3:$T$93,3,FALSE)*VLOOKUP($E273,BY_RES_Demand_Drivers!$A$5:$I$100,9,FALSE)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BY_RES_Demand_Drivers!$J$8</f>
        <v>RHRMB</v>
      </c>
      <c r="F274" s="16">
        <f>VLOOKUP($C274,'Growth rate'!$B$3:$T$93,2,FALSE)*VLOOKUP($E274,BY_RES_Demand_Drivers!$A$5:$I$100,7,FALSE)</f>
        <v>58.489690760305741</v>
      </c>
      <c r="G274" s="16">
        <f>VLOOKUP($C274,'Growth rate'!$B$3:$T$93,3,FALSE)*VLOOKUP($E274,BY_RES_Demand_Drivers!$A$5:$I$100,8,FALSE)</f>
        <v>0</v>
      </c>
      <c r="H274" s="16">
        <f>VLOOKUP($C274,'Growth rate'!$B$3:$T$93,3,FALSE)*VLOOKUP($E274,BY_RES_Demand_Drivers!$A$5:$I$100,9,FALSE)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BY_RES_Demand_Drivers!$J$8</f>
        <v>RHRMB</v>
      </c>
      <c r="F275" s="16">
        <f>VLOOKUP($C275,'Growth rate'!$B$3:$T$93,2,FALSE)*VLOOKUP($E275,BY_RES_Demand_Drivers!$A$5:$I$100,7,FALSE)</f>
        <v>58.477529373980879</v>
      </c>
      <c r="G275" s="16">
        <f>VLOOKUP($C275,'Growth rate'!$B$3:$T$93,3,FALSE)*VLOOKUP($E275,BY_RES_Demand_Drivers!$A$5:$I$100,8,FALSE)</f>
        <v>0</v>
      </c>
      <c r="H275" s="16">
        <f>VLOOKUP($C275,'Growth rate'!$B$3:$T$93,3,FALSE)*VLOOKUP($E275,BY_RES_Demand_Drivers!$A$5:$I$100,9,FALSE)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BY_RES_Demand_Drivers!$J$8</f>
        <v>RHRMB</v>
      </c>
      <c r="F276" s="16">
        <f>VLOOKUP($C276,'Growth rate'!$B$3:$T$93,2,FALSE)*VLOOKUP($E276,BY_RES_Demand_Drivers!$A$5:$I$100,7,FALSE)</f>
        <v>58.465367987656002</v>
      </c>
      <c r="G276" s="16">
        <f>VLOOKUP($C276,'Growth rate'!$B$3:$T$93,3,FALSE)*VLOOKUP($E276,BY_RES_Demand_Drivers!$A$5:$I$100,8,FALSE)</f>
        <v>0</v>
      </c>
      <c r="H276" s="16">
        <f>VLOOKUP($C276,'Growth rate'!$B$3:$T$93,3,FALSE)*VLOOKUP($E276,BY_RES_Demand_Drivers!$A$5:$I$100,9,FALSE)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BY_RES_Demand_Drivers!$J$8</f>
        <v>RHRMB</v>
      </c>
      <c r="F277" s="16">
        <f>VLOOKUP($C277,'Growth rate'!$B$3:$T$93,2,FALSE)*VLOOKUP($E277,BY_RES_Demand_Drivers!$A$5:$I$100,7,FALSE)</f>
        <v>58.436536102431738</v>
      </c>
      <c r="G277" s="16">
        <f>VLOOKUP($C277,'Growth rate'!$B$3:$T$93,3,FALSE)*VLOOKUP($E277,BY_RES_Demand_Drivers!$A$5:$I$100,8,FALSE)</f>
        <v>0</v>
      </c>
      <c r="H277" s="16">
        <f>VLOOKUP($C277,'Growth rate'!$B$3:$T$93,3,FALSE)*VLOOKUP($E277,BY_RES_Demand_Drivers!$A$5:$I$100,9,FALSE)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BY_RES_Demand_Drivers!$J$8</f>
        <v>RHRMB</v>
      </c>
      <c r="F278" s="16">
        <f>VLOOKUP($C278,'Growth rate'!$B$3:$T$93,2,FALSE)*VLOOKUP($E278,BY_RES_Demand_Drivers!$A$5:$I$100,7,FALSE)</f>
        <v>58.407704217207481</v>
      </c>
      <c r="G278" s="16">
        <f>VLOOKUP($C278,'Growth rate'!$B$3:$T$93,3,FALSE)*VLOOKUP($E278,BY_RES_Demand_Drivers!$A$5:$I$100,8,FALSE)</f>
        <v>0</v>
      </c>
      <c r="H278" s="16">
        <f>VLOOKUP($C278,'Growth rate'!$B$3:$T$93,3,FALSE)*VLOOKUP($E278,BY_RES_Demand_Drivers!$A$5:$I$100,9,FALSE)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BY_RES_Demand_Drivers!$J$8</f>
        <v>RHRMB</v>
      </c>
      <c r="F279" s="16">
        <f>VLOOKUP($C279,'Growth rate'!$B$3:$T$93,2,FALSE)*VLOOKUP($E279,BY_RES_Demand_Drivers!$A$5:$I$100,7,FALSE)</f>
        <v>58.378872331983224</v>
      </c>
      <c r="G279" s="16">
        <f>VLOOKUP($C279,'Growth rate'!$B$3:$T$93,3,FALSE)*VLOOKUP($E279,BY_RES_Demand_Drivers!$A$5:$I$100,8,FALSE)</f>
        <v>0</v>
      </c>
      <c r="H279" s="16">
        <f>VLOOKUP($C279,'Growth rate'!$B$3:$T$93,3,FALSE)*VLOOKUP($E279,BY_RES_Demand_Drivers!$A$5:$I$100,9,FALSE)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BY_RES_Demand_Drivers!$J$8</f>
        <v>RHRMB</v>
      </c>
      <c r="F280" s="16">
        <f>VLOOKUP($C280,'Growth rate'!$B$3:$T$93,2,FALSE)*VLOOKUP($E280,BY_RES_Demand_Drivers!$A$5:$I$100,7,FALSE)</f>
        <v>58.35004044675896</v>
      </c>
      <c r="G280" s="16">
        <f>VLOOKUP($C280,'Growth rate'!$B$3:$T$93,3,FALSE)*VLOOKUP($E280,BY_RES_Demand_Drivers!$A$5:$I$100,8,FALSE)</f>
        <v>0</v>
      </c>
      <c r="H280" s="16">
        <f>VLOOKUP($C280,'Growth rate'!$B$3:$T$93,3,FALSE)*VLOOKUP($E280,BY_RES_Demand_Drivers!$A$5:$I$100,9,FALSE)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BY_RES_Demand_Drivers!$J$8</f>
        <v>RHRMB</v>
      </c>
      <c r="F281" s="16">
        <f>VLOOKUP($C281,'Growth rate'!$B$3:$T$93,2,FALSE)*VLOOKUP($E281,BY_RES_Demand_Drivers!$A$5:$I$100,7,FALSE)</f>
        <v>58.321208561534704</v>
      </c>
      <c r="G281" s="16">
        <f>VLOOKUP($C281,'Growth rate'!$B$3:$T$93,3,FALSE)*VLOOKUP($E281,BY_RES_Demand_Drivers!$A$5:$I$100,8,FALSE)</f>
        <v>0</v>
      </c>
      <c r="H281" s="16">
        <f>VLOOKUP($C281,'Growth rate'!$B$3:$T$93,3,FALSE)*VLOOKUP($E281,BY_RES_Demand_Drivers!$A$5:$I$100,9,FALSE)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BY_RES_Demand_Drivers!$J$8</f>
        <v>RHRMB</v>
      </c>
      <c r="F282" s="16">
        <f>VLOOKUP($C282,'Growth rate'!$B$3:$T$93,2,FALSE)*VLOOKUP($E282,BY_RES_Demand_Drivers!$A$5:$I$100,7,FALSE)</f>
        <v>58.267802480348308</v>
      </c>
      <c r="G282" s="16">
        <f>VLOOKUP($C282,'Growth rate'!$B$3:$T$93,3,FALSE)*VLOOKUP($E282,BY_RES_Demand_Drivers!$A$5:$I$100,8,FALSE)</f>
        <v>0</v>
      </c>
      <c r="H282" s="16">
        <f>VLOOKUP($C282,'Growth rate'!$B$3:$T$93,3,FALSE)*VLOOKUP($E282,BY_RES_Demand_Drivers!$A$5:$I$100,9,FALSE)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BY_RES_Demand_Drivers!$J$8</f>
        <v>RHRMB</v>
      </c>
      <c r="F283" s="16">
        <f>VLOOKUP($C283,'Growth rate'!$B$3:$T$93,2,FALSE)*VLOOKUP($E283,BY_RES_Demand_Drivers!$A$5:$I$100,7,FALSE)</f>
        <v>58.214396399161913</v>
      </c>
      <c r="G283" s="16">
        <f>VLOOKUP($C283,'Growth rate'!$B$3:$T$93,3,FALSE)*VLOOKUP($E283,BY_RES_Demand_Drivers!$A$5:$I$100,8,FALSE)</f>
        <v>0</v>
      </c>
      <c r="H283" s="16">
        <f>VLOOKUP($C283,'Growth rate'!$B$3:$T$93,3,FALSE)*VLOOKUP($E283,BY_RES_Demand_Drivers!$A$5:$I$100,9,FALSE)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BY_RES_Demand_Drivers!$J$8</f>
        <v>RHRMB</v>
      </c>
      <c r="F284" s="16">
        <f>VLOOKUP($C284,'Growth rate'!$B$3:$T$93,2,FALSE)*VLOOKUP($E284,BY_RES_Demand_Drivers!$A$5:$I$100,7,FALSE)</f>
        <v>58.160990317975518</v>
      </c>
      <c r="G284" s="16">
        <f>VLOOKUP($C284,'Growth rate'!$B$3:$T$93,3,FALSE)*VLOOKUP($E284,BY_RES_Demand_Drivers!$A$5:$I$100,8,FALSE)</f>
        <v>0</v>
      </c>
      <c r="H284" s="16">
        <f>VLOOKUP($C284,'Growth rate'!$B$3:$T$93,3,FALSE)*VLOOKUP($E284,BY_RES_Demand_Drivers!$A$5:$I$100,9,FALSE)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BY_RES_Demand_Drivers!$J$8</f>
        <v>RHRMB</v>
      </c>
      <c r="F285" s="16">
        <f>VLOOKUP($C285,'Growth rate'!$B$3:$T$93,2,FALSE)*VLOOKUP($E285,BY_RES_Demand_Drivers!$A$5:$I$100,7,FALSE)</f>
        <v>58.10758423678913</v>
      </c>
      <c r="G285" s="16">
        <f>VLOOKUP($C285,'Growth rate'!$B$3:$T$93,3,FALSE)*VLOOKUP($E285,BY_RES_Demand_Drivers!$A$5:$I$100,8,FALSE)</f>
        <v>0</v>
      </c>
      <c r="H285" s="16">
        <f>VLOOKUP($C285,'Growth rate'!$B$3:$T$93,3,FALSE)*VLOOKUP($E285,BY_RES_Demand_Drivers!$A$5:$I$100,9,FALSE)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BY_RES_Demand_Drivers!$J$8</f>
        <v>RHRMB</v>
      </c>
      <c r="F286" s="16">
        <f>VLOOKUP($C286,'Growth rate'!$B$3:$T$93,2,FALSE)*VLOOKUP($E286,BY_RES_Demand_Drivers!$A$5:$I$100,7,FALSE)</f>
        <v>58.054178155602727</v>
      </c>
      <c r="G286" s="16">
        <f>VLOOKUP($C286,'Growth rate'!$B$3:$T$93,3,FALSE)*VLOOKUP($E286,BY_RES_Demand_Drivers!$A$5:$I$100,8,FALSE)</f>
        <v>0</v>
      </c>
      <c r="H286" s="16">
        <f>VLOOKUP($C286,'Growth rate'!$B$3:$T$93,3,FALSE)*VLOOKUP($E286,BY_RES_Demand_Drivers!$A$5:$I$100,9,FALSE)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BY_RES_Demand_Drivers!$J$8</f>
        <v>RHRMB</v>
      </c>
      <c r="F287" s="16">
        <f>VLOOKUP($C287,'Growth rate'!$B$3:$T$93,2,FALSE)*VLOOKUP($E287,BY_RES_Demand_Drivers!$A$5:$I$100,7,FALSE)</f>
        <v>57.979441653851083</v>
      </c>
      <c r="G287" s="16">
        <f>VLOOKUP($C287,'Growth rate'!$B$3:$T$93,3,FALSE)*VLOOKUP($E287,BY_RES_Demand_Drivers!$A$5:$I$100,8,FALSE)</f>
        <v>0</v>
      </c>
      <c r="H287" s="16">
        <f>VLOOKUP($C287,'Growth rate'!$B$3:$T$93,3,FALSE)*VLOOKUP($E287,BY_RES_Demand_Drivers!$A$5:$I$100,9,FALSE)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BY_RES_Demand_Drivers!$J$8</f>
        <v>RHRMB</v>
      </c>
      <c r="F288" s="16">
        <f>VLOOKUP($C288,'Growth rate'!$B$3:$T$93,2,FALSE)*VLOOKUP($E288,BY_RES_Demand_Drivers!$A$5:$I$100,7,FALSE)</f>
        <v>57.904705152099424</v>
      </c>
      <c r="G288" s="16">
        <f>VLOOKUP($C288,'Growth rate'!$B$3:$T$93,3,FALSE)*VLOOKUP($E288,BY_RES_Demand_Drivers!$A$5:$I$100,8,FALSE)</f>
        <v>0</v>
      </c>
      <c r="H288" s="16">
        <f>VLOOKUP($C288,'Growth rate'!$B$3:$T$93,3,FALSE)*VLOOKUP($E288,BY_RES_Demand_Drivers!$A$5:$I$100,9,FALSE)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BY_RES_Demand_Drivers!$J$8</f>
        <v>RHRMB</v>
      </c>
      <c r="F289" s="16">
        <f>VLOOKUP($C289,'Growth rate'!$B$3:$T$93,2,FALSE)*VLOOKUP($E289,BY_RES_Demand_Drivers!$A$5:$I$100,7,FALSE)</f>
        <v>57.82996865034778</v>
      </c>
      <c r="G289" s="16">
        <f>VLOOKUP($C289,'Growth rate'!$B$3:$T$93,3,FALSE)*VLOOKUP($E289,BY_RES_Demand_Drivers!$A$5:$I$100,8,FALSE)</f>
        <v>0</v>
      </c>
      <c r="H289" s="16">
        <f>VLOOKUP($C289,'Growth rate'!$B$3:$T$93,3,FALSE)*VLOOKUP($E289,BY_RES_Demand_Drivers!$A$5:$I$100,9,FALSE)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BY_RES_Demand_Drivers!$J$8</f>
        <v>RHRMB</v>
      </c>
      <c r="F290" s="16">
        <f>VLOOKUP($C290,'Growth rate'!$B$3:$T$93,2,FALSE)*VLOOKUP($E290,BY_RES_Demand_Drivers!$A$5:$I$100,7,FALSE)</f>
        <v>57.755232148596122</v>
      </c>
      <c r="G290" s="16">
        <f>VLOOKUP($C290,'Growth rate'!$B$3:$T$93,3,FALSE)*VLOOKUP($E290,BY_RES_Demand_Drivers!$A$5:$I$100,8,FALSE)</f>
        <v>0</v>
      </c>
      <c r="H290" s="16">
        <f>VLOOKUP($C290,'Growth rate'!$B$3:$T$93,3,FALSE)*VLOOKUP($E290,BY_RES_Demand_Drivers!$A$5:$I$100,9,FALSE)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BY_RES_Demand_Drivers!$J$8</f>
        <v>RHRMB</v>
      </c>
      <c r="F291" s="16">
        <f>VLOOKUP($C291,'Growth rate'!$B$3:$T$93,2,FALSE)*VLOOKUP($E291,BY_RES_Demand_Drivers!$A$5:$I$100,7,FALSE)</f>
        <v>57.68049564684447</v>
      </c>
      <c r="G291" s="16">
        <f>VLOOKUP($C291,'Growth rate'!$B$3:$T$93,3,FALSE)*VLOOKUP($E291,BY_RES_Demand_Drivers!$A$5:$I$100,8,FALSE)</f>
        <v>0</v>
      </c>
      <c r="H291" s="16">
        <f>VLOOKUP($C291,'Growth rate'!$B$3:$T$93,3,FALSE)*VLOOKUP($E291,BY_RES_Demand_Drivers!$A$5:$I$100,9,FALSE)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BY_RES_Demand_Drivers!$J$8</f>
        <v>RHRMB</v>
      </c>
      <c r="F292" s="16">
        <f>VLOOKUP($C292,'Growth rate'!$B$3:$T$93,2,FALSE)*VLOOKUP($E292,BY_RES_Demand_Drivers!$A$5:$I$100,7,FALSE)</f>
        <v>57.573996446405168</v>
      </c>
      <c r="G292" s="16">
        <f>VLOOKUP($C292,'Growth rate'!$B$3:$T$93,3,FALSE)*VLOOKUP($E292,BY_RES_Demand_Drivers!$A$5:$I$100,8,FALSE)</f>
        <v>0</v>
      </c>
      <c r="H292" s="16">
        <f>VLOOKUP($C292,'Growth rate'!$B$3:$T$93,3,FALSE)*VLOOKUP($E292,BY_RES_Demand_Drivers!$A$5:$I$100,9,FALSE)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BY_RES_Demand_Drivers!$J$8</f>
        <v>RHRMB</v>
      </c>
      <c r="F293" s="16">
        <f>VLOOKUP($C293,'Growth rate'!$B$3:$T$93,2,FALSE)*VLOOKUP($E293,BY_RES_Demand_Drivers!$A$5:$I$100,7,FALSE)</f>
        <v>57.467497245965859</v>
      </c>
      <c r="G293" s="16">
        <f>VLOOKUP($C293,'Growth rate'!$B$3:$T$93,3,FALSE)*VLOOKUP($E293,BY_RES_Demand_Drivers!$A$5:$I$100,8,FALSE)</f>
        <v>0</v>
      </c>
      <c r="H293" s="16">
        <f>VLOOKUP($C293,'Growth rate'!$B$3:$T$93,3,FALSE)*VLOOKUP($E293,BY_RES_Demand_Drivers!$A$5:$I$100,9,FALSE)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BY_RES_Demand_Drivers!$J$8</f>
        <v>RHRMB</v>
      </c>
      <c r="F294" s="16">
        <f>VLOOKUP($C294,'Growth rate'!$B$3:$T$93,2,FALSE)*VLOOKUP($E294,BY_RES_Demand_Drivers!$A$5:$I$100,7,FALSE)</f>
        <v>57.36099804552655</v>
      </c>
      <c r="G294" s="16">
        <f>VLOOKUP($C294,'Growth rate'!$B$3:$T$93,3,FALSE)*VLOOKUP($E294,BY_RES_Demand_Drivers!$A$5:$I$100,8,FALSE)</f>
        <v>0</v>
      </c>
      <c r="H294" s="16">
        <f>VLOOKUP($C294,'Growth rate'!$B$3:$T$93,3,FALSE)*VLOOKUP($E294,BY_RES_Demand_Drivers!$A$5:$I$100,9,FALSE)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BY_RES_Demand_Drivers!$J$8</f>
        <v>RHRMB</v>
      </c>
      <c r="F295" s="16">
        <f>VLOOKUP($C295,'Growth rate'!$B$3:$T$93,2,FALSE)*VLOOKUP($E295,BY_RES_Demand_Drivers!$A$5:$I$100,7,FALSE)</f>
        <v>57.254498845087241</v>
      </c>
      <c r="G295" s="16">
        <f>VLOOKUP($C295,'Growth rate'!$B$3:$T$93,3,FALSE)*VLOOKUP($E295,BY_RES_Demand_Drivers!$A$5:$I$100,8,FALSE)</f>
        <v>0</v>
      </c>
      <c r="H295" s="16">
        <f>VLOOKUP($C295,'Growth rate'!$B$3:$T$93,3,FALSE)*VLOOKUP($E295,BY_RES_Demand_Drivers!$A$5:$I$100,9,FALSE)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BY_RES_Demand_Drivers!$J$8</f>
        <v>RHRMB</v>
      </c>
      <c r="F296" s="16">
        <f>VLOOKUP($C296,'Growth rate'!$B$3:$T$93,2,FALSE)*VLOOKUP($E296,BY_RES_Demand_Drivers!$A$5:$I$100,7,FALSE)</f>
        <v>57.147999644647932</v>
      </c>
      <c r="G296" s="16">
        <f>VLOOKUP($C296,'Growth rate'!$B$3:$T$93,3,FALSE)*VLOOKUP($E296,BY_RES_Demand_Drivers!$A$5:$I$100,8,FALSE)</f>
        <v>0</v>
      </c>
      <c r="H296" s="16">
        <f>VLOOKUP($C296,'Growth rate'!$B$3:$T$93,3,FALSE)*VLOOKUP($E296,BY_RES_Demand_Drivers!$A$5:$I$100,9,FALSE)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BY_RES_Demand_Drivers!$J$8</f>
        <v>RHRMB</v>
      </c>
      <c r="F297" s="16">
        <f>VLOOKUP($C297,'Growth rate'!$B$3:$T$93,2,FALSE)*VLOOKUP($E297,BY_RES_Demand_Drivers!$A$5:$I$100,7,FALSE)</f>
        <v>57.004258742948061</v>
      </c>
      <c r="G297" s="16">
        <f>VLOOKUP($C297,'Growth rate'!$B$3:$T$93,3,FALSE)*VLOOKUP($E297,BY_RES_Demand_Drivers!$A$5:$I$100,8,FALSE)</f>
        <v>0</v>
      </c>
      <c r="H297" s="16">
        <f>VLOOKUP($C297,'Growth rate'!$B$3:$T$93,3,FALSE)*VLOOKUP($E297,BY_RES_Demand_Drivers!$A$5:$I$100,9,FALSE)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BY_RES_Demand_Drivers!$J$8</f>
        <v>RHRMB</v>
      </c>
      <c r="F298" s="16">
        <f>VLOOKUP($C298,'Growth rate'!$B$3:$T$93,2,FALSE)*VLOOKUP($E298,BY_RES_Demand_Drivers!$A$5:$I$100,7,FALSE)</f>
        <v>56.860517841248196</v>
      </c>
      <c r="G298" s="16">
        <f>VLOOKUP($C298,'Growth rate'!$B$3:$T$93,3,FALSE)*VLOOKUP($E298,BY_RES_Demand_Drivers!$A$5:$I$100,8,FALSE)</f>
        <v>0</v>
      </c>
      <c r="H298" s="16">
        <f>VLOOKUP($C298,'Growth rate'!$B$3:$T$93,3,FALSE)*VLOOKUP($E298,BY_RES_Demand_Drivers!$A$5:$I$100,9,FALSE)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BY_RES_Demand_Drivers!$J$8</f>
        <v>RHRMB</v>
      </c>
      <c r="F299" s="16">
        <f>VLOOKUP($C299,'Growth rate'!$B$3:$T$93,2,FALSE)*VLOOKUP($E299,BY_RES_Demand_Drivers!$A$5:$I$100,7,FALSE)</f>
        <v>56.716776939548339</v>
      </c>
      <c r="G299" s="16">
        <f>VLOOKUP($C299,'Growth rate'!$B$3:$T$93,3,FALSE)*VLOOKUP($E299,BY_RES_Demand_Drivers!$A$5:$I$100,8,FALSE)</f>
        <v>0</v>
      </c>
      <c r="H299" s="16">
        <f>VLOOKUP($C299,'Growth rate'!$B$3:$T$93,3,FALSE)*VLOOKUP($E299,BY_RES_Demand_Drivers!$A$5:$I$100,9,FALSE)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BY_RES_Demand_Drivers!$J$8</f>
        <v>RHRMB</v>
      </c>
      <c r="F300" s="16">
        <f>VLOOKUP($C300,'Growth rate'!$B$3:$T$93,2,FALSE)*VLOOKUP($E300,BY_RES_Demand_Drivers!$A$5:$I$100,7,FALSE)</f>
        <v>56.573036037848468</v>
      </c>
      <c r="G300" s="16">
        <f>VLOOKUP($C300,'Growth rate'!$B$3:$T$93,3,FALSE)*VLOOKUP($E300,BY_RES_Demand_Drivers!$A$5:$I$100,8,FALSE)</f>
        <v>0</v>
      </c>
      <c r="H300" s="16">
        <f>VLOOKUP($C300,'Growth rate'!$B$3:$T$93,3,FALSE)*VLOOKUP($E300,BY_RES_Demand_Drivers!$A$5:$I$100,9,FALSE)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BY_RES_Demand_Drivers!$J$8</f>
        <v>RHRMB</v>
      </c>
      <c r="F301" s="16">
        <f>VLOOKUP($C301,'Growth rate'!$B$3:$T$93,2,FALSE)*VLOOKUP($E301,BY_RES_Demand_Drivers!$A$5:$I$100,7,FALSE)</f>
        <v>56.429295136148603</v>
      </c>
      <c r="G301" s="16">
        <f>VLOOKUP($C301,'Growth rate'!$B$3:$T$93,3,FALSE)*VLOOKUP($E301,BY_RES_Demand_Drivers!$A$5:$I$100,8,FALSE)</f>
        <v>0</v>
      </c>
      <c r="H301" s="16">
        <f>VLOOKUP($C301,'Growth rate'!$B$3:$T$93,3,FALSE)*VLOOKUP($E301,BY_RES_Demand_Drivers!$A$5:$I$100,9,FALSE)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BY_RES_Demand_Drivers!$J$8</f>
        <v>RHRMB</v>
      </c>
      <c r="F302" s="16">
        <f>VLOOKUP($C302,'Growth rate'!$B$3:$T$93,2,FALSE)*VLOOKUP($E302,BY_RES_Demand_Drivers!$A$5:$I$100,7,FALSE)</f>
        <v>56.245076885483641</v>
      </c>
      <c r="G302" s="16">
        <f>VLOOKUP($C302,'Growth rate'!$B$3:$T$93,3,FALSE)*VLOOKUP($E302,BY_RES_Demand_Drivers!$A$5:$I$100,8,FALSE)</f>
        <v>0</v>
      </c>
      <c r="H302" s="16">
        <f>VLOOKUP($C302,'Growth rate'!$B$3:$T$93,3,FALSE)*VLOOKUP($E302,BY_RES_Demand_Drivers!$A$5:$I$100,9,FALSE)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BY_RES_Demand_Drivers!$J$8</f>
        <v>RHRMB</v>
      </c>
      <c r="F303" s="16">
        <f>VLOOKUP($C303,'Growth rate'!$B$3:$T$93,2,FALSE)*VLOOKUP($E303,BY_RES_Demand_Drivers!$A$5:$I$100,7,FALSE)</f>
        <v>56.060858634818672</v>
      </c>
      <c r="G303" s="16">
        <f>VLOOKUP($C303,'Growth rate'!$B$3:$T$93,3,FALSE)*VLOOKUP($E303,BY_RES_Demand_Drivers!$A$5:$I$100,8,FALSE)</f>
        <v>0</v>
      </c>
      <c r="H303" s="16">
        <f>VLOOKUP($C303,'Growth rate'!$B$3:$T$93,3,FALSE)*VLOOKUP($E303,BY_RES_Demand_Drivers!$A$5:$I$100,9,FALSE)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BY_RES_Demand_Drivers!$J$8</f>
        <v>RHRMB</v>
      </c>
      <c r="F304" s="16">
        <f>VLOOKUP($C304,'Growth rate'!$B$3:$T$93,2,FALSE)*VLOOKUP($E304,BY_RES_Demand_Drivers!$A$5:$I$100,7,FALSE)</f>
        <v>55.87664038415371</v>
      </c>
      <c r="G304" s="16">
        <f>VLOOKUP($C304,'Growth rate'!$B$3:$T$93,3,FALSE)*VLOOKUP($E304,BY_RES_Demand_Drivers!$A$5:$I$100,8,FALSE)</f>
        <v>0</v>
      </c>
      <c r="H304" s="16">
        <f>VLOOKUP($C304,'Growth rate'!$B$3:$T$93,3,FALSE)*VLOOKUP($E304,BY_RES_Demand_Drivers!$A$5:$I$100,9,FALSE)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BY_RES_Demand_Drivers!$J$8</f>
        <v>RHRMB</v>
      </c>
      <c r="F305" s="16">
        <f>VLOOKUP($C305,'Growth rate'!$B$3:$T$93,2,FALSE)*VLOOKUP($E305,BY_RES_Demand_Drivers!$A$5:$I$100,7,FALSE)</f>
        <v>55.692422133488741</v>
      </c>
      <c r="G305" s="16">
        <f>VLOOKUP($C305,'Growth rate'!$B$3:$T$93,3,FALSE)*VLOOKUP($E305,BY_RES_Demand_Drivers!$A$5:$I$100,8,FALSE)</f>
        <v>0</v>
      </c>
      <c r="H305" s="16">
        <f>VLOOKUP($C305,'Growth rate'!$B$3:$T$93,3,FALSE)*VLOOKUP($E305,BY_RES_Demand_Drivers!$A$5:$I$100,9,FALSE)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BY_RES_Demand_Drivers!$J$8</f>
        <v>RHRMB</v>
      </c>
      <c r="F306" s="16">
        <f>VLOOKUP($C306,'Growth rate'!$B$3:$T$93,2,FALSE)*VLOOKUP($E306,BY_RES_Demand_Drivers!$A$5:$I$100,7,FALSE)</f>
        <v>55.508203882823778</v>
      </c>
      <c r="G306" s="16">
        <f>VLOOKUP($C306,'Growth rate'!$B$3:$T$93,3,FALSE)*VLOOKUP($E306,BY_RES_Demand_Drivers!$A$5:$I$100,8,FALSE)</f>
        <v>0</v>
      </c>
      <c r="H306" s="16">
        <f>VLOOKUP($C306,'Growth rate'!$B$3:$T$93,3,FALSE)*VLOOKUP($E306,BY_RES_Demand_Drivers!$A$5:$I$100,9,FALSE)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BY_RES_Demand_Drivers!$J$8</f>
        <v>RHRMB</v>
      </c>
      <c r="F307" s="16">
        <f>VLOOKUP($C307,'Growth rate'!$B$3:$T$93,2,FALSE)*VLOOKUP($E307,BY_RES_Demand_Drivers!$A$5:$I$100,7,FALSE)</f>
        <v>55.294144835743751</v>
      </c>
      <c r="G307" s="16">
        <f>VLOOKUP($C307,'Growth rate'!$B$3:$T$93,3,FALSE)*VLOOKUP($E307,BY_RES_Demand_Drivers!$A$5:$I$100,8,FALSE)</f>
        <v>0</v>
      </c>
      <c r="H307" s="16">
        <f>VLOOKUP($C307,'Growth rate'!$B$3:$T$93,3,FALSE)*VLOOKUP($E307,BY_RES_Demand_Drivers!$A$5:$I$100,9,FALSE)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BY_RES_Demand_Drivers!$J$8</f>
        <v>RHRMB</v>
      </c>
      <c r="F308" s="16">
        <f>VLOOKUP($C308,'Growth rate'!$B$3:$T$93,2,FALSE)*VLOOKUP($E308,BY_RES_Demand_Drivers!$A$5:$I$100,7,FALSE)</f>
        <v>55.080085788663723</v>
      </c>
      <c r="G308" s="16">
        <f>VLOOKUP($C308,'Growth rate'!$B$3:$T$93,3,FALSE)*VLOOKUP($E308,BY_RES_Demand_Drivers!$A$5:$I$100,8,FALSE)</f>
        <v>0</v>
      </c>
      <c r="H308" s="16">
        <f>VLOOKUP($C308,'Growth rate'!$B$3:$T$93,3,FALSE)*VLOOKUP($E308,BY_RES_Demand_Drivers!$A$5:$I$100,9,FALSE)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BY_RES_Demand_Drivers!$J$8</f>
        <v>RHRMB</v>
      </c>
      <c r="F309" s="16">
        <f>VLOOKUP($C309,'Growth rate'!$B$3:$T$93,2,FALSE)*VLOOKUP($E309,BY_RES_Demand_Drivers!$A$5:$I$100,7,FALSE)</f>
        <v>54.866026741583703</v>
      </c>
      <c r="G309" s="16">
        <f>VLOOKUP($C309,'Growth rate'!$B$3:$T$93,3,FALSE)*VLOOKUP($E309,BY_RES_Demand_Drivers!$A$5:$I$100,8,FALSE)</f>
        <v>0</v>
      </c>
      <c r="H309" s="16">
        <f>VLOOKUP($C309,'Growth rate'!$B$3:$T$93,3,FALSE)*VLOOKUP($E309,BY_RES_Demand_Drivers!$A$5:$I$100,9,FALSE)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BY_RES_Demand_Drivers!$J$8</f>
        <v>RHRMB</v>
      </c>
      <c r="F310" s="16">
        <f>VLOOKUP($C310,'Growth rate'!$B$3:$T$93,2,FALSE)*VLOOKUP($E310,BY_RES_Demand_Drivers!$A$5:$I$100,7,FALSE)</f>
        <v>54.651967694503675</v>
      </c>
      <c r="G310" s="16">
        <f>VLOOKUP($C310,'Growth rate'!$B$3:$T$93,3,FALSE)*VLOOKUP($E310,BY_RES_Demand_Drivers!$A$5:$I$100,8,FALSE)</f>
        <v>0</v>
      </c>
      <c r="H310" s="16">
        <f>VLOOKUP($C310,'Growth rate'!$B$3:$T$93,3,FALSE)*VLOOKUP($E310,BY_RES_Demand_Drivers!$A$5:$I$100,9,FALSE)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BY_RES_Demand_Drivers!$J$8</f>
        <v>RHRMB</v>
      </c>
      <c r="F311" s="16">
        <f>VLOOKUP($C311,'Growth rate'!$B$3:$T$93,2,FALSE)*VLOOKUP($E311,BY_RES_Demand_Drivers!$A$5:$I$100,7,FALSE)</f>
        <v>54.437908647423654</v>
      </c>
      <c r="G311" s="16">
        <f>VLOOKUP($C311,'Growth rate'!$B$3:$T$93,3,FALSE)*VLOOKUP($E311,BY_RES_Demand_Drivers!$A$5:$I$100,8,FALSE)</f>
        <v>0</v>
      </c>
      <c r="H311" s="16">
        <f>VLOOKUP($C311,'Growth rate'!$B$3:$T$93,3,FALSE)*VLOOKUP($E311,BY_RES_Demand_Drivers!$A$5:$I$100,9,FALSE)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BY_RES_Demand_Drivers!$J$8</f>
        <v>RHRMB</v>
      </c>
      <c r="F312" s="16">
        <f>VLOOKUP($C312,'Growth rate'!$B$3:$T$93,2,FALSE)*VLOOKUP($E312,BY_RES_Demand_Drivers!$A$5:$I$100,7,FALSE)</f>
        <v>54.166356316670985</v>
      </c>
      <c r="G312" s="16">
        <f>VLOOKUP($C312,'Growth rate'!$B$3:$T$93,3,FALSE)*VLOOKUP($E312,BY_RES_Demand_Drivers!$A$5:$I$100,8,FALSE)</f>
        <v>0</v>
      </c>
      <c r="H312" s="16">
        <f>VLOOKUP($C312,'Growth rate'!$B$3:$T$93,3,FALSE)*VLOOKUP($E312,BY_RES_Demand_Drivers!$A$5:$I$100,9,FALSE)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BY_RES_Demand_Drivers!$J$8</f>
        <v>RHRMB</v>
      </c>
      <c r="F313" s="16">
        <f>VLOOKUP($C313,'Growth rate'!$B$3:$T$93,2,FALSE)*VLOOKUP($E313,BY_RES_Demand_Drivers!$A$5:$I$100,7,FALSE)</f>
        <v>53.894803985918323</v>
      </c>
      <c r="G313" s="16">
        <f>VLOOKUP($C313,'Growth rate'!$B$3:$T$93,3,FALSE)*VLOOKUP($E313,BY_RES_Demand_Drivers!$A$5:$I$100,8,FALSE)</f>
        <v>0</v>
      </c>
      <c r="H313" s="16">
        <f>VLOOKUP($C313,'Growth rate'!$B$3:$T$93,3,FALSE)*VLOOKUP($E313,BY_RES_Demand_Drivers!$A$5:$I$100,9,FALSE)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BY_RES_Demand_Drivers!$J$8</f>
        <v>RHRMB</v>
      </c>
      <c r="F314" s="16">
        <f>VLOOKUP($C314,'Growth rate'!$B$3:$T$93,2,FALSE)*VLOOKUP($E314,BY_RES_Demand_Drivers!$A$5:$I$100,7,FALSE)</f>
        <v>53.623251655165653</v>
      </c>
      <c r="G314" s="16">
        <f>VLOOKUP($C314,'Growth rate'!$B$3:$T$93,3,FALSE)*VLOOKUP($E314,BY_RES_Demand_Drivers!$A$5:$I$100,8,FALSE)</f>
        <v>0</v>
      </c>
      <c r="H314" s="16">
        <f>VLOOKUP($C314,'Growth rate'!$B$3:$T$93,3,FALSE)*VLOOKUP($E314,BY_RES_Demand_Drivers!$A$5:$I$100,9,FALSE)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BY_RES_Demand_Drivers!$J$8</f>
        <v>RHRMB</v>
      </c>
      <c r="F315" s="16">
        <f>VLOOKUP($C315,'Growth rate'!$B$3:$T$93,2,FALSE)*VLOOKUP($E315,BY_RES_Demand_Drivers!$A$5:$I$100,7,FALSE)</f>
        <v>53.351699324412984</v>
      </c>
      <c r="G315" s="16">
        <f>VLOOKUP($C315,'Growth rate'!$B$3:$T$93,3,FALSE)*VLOOKUP($E315,BY_RES_Demand_Drivers!$A$5:$I$100,8,FALSE)</f>
        <v>0</v>
      </c>
      <c r="H315" s="16">
        <f>VLOOKUP($C315,'Growth rate'!$B$3:$T$93,3,FALSE)*VLOOKUP($E315,BY_RES_Demand_Drivers!$A$5:$I$100,9,FALSE)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BY_RES_Demand_Drivers!$J$8</f>
        <v>RHRMB</v>
      </c>
      <c r="F316" s="16">
        <f>VLOOKUP($C316,'Growth rate'!$B$3:$T$93,2,FALSE)*VLOOKUP($E316,BY_RES_Demand_Drivers!$A$5:$I$100,7,FALSE)</f>
        <v>53.080146993660321</v>
      </c>
      <c r="G316" s="16">
        <f>VLOOKUP($C316,'Growth rate'!$B$3:$T$93,3,FALSE)*VLOOKUP($E316,BY_RES_Demand_Drivers!$A$5:$I$100,8,FALSE)</f>
        <v>0</v>
      </c>
      <c r="H316" s="16">
        <f>VLOOKUP($C316,'Growth rate'!$B$3:$T$93,3,FALSE)*VLOOKUP($E316,BY_RES_Demand_Drivers!$A$5:$I$100,9,FALSE)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BY_RES_Demand_Drivers!$J$8</f>
        <v>RHRMB</v>
      </c>
      <c r="F317" s="16">
        <f>VLOOKUP($C317,'Growth rate'!$B$3:$T$93,2,FALSE)*VLOOKUP($E317,BY_RES_Demand_Drivers!$A$5:$I$100,7,FALSE)</f>
        <v>52.755365322422286</v>
      </c>
      <c r="G317" s="16">
        <f>VLOOKUP($C317,'Growth rate'!$B$3:$T$93,3,FALSE)*VLOOKUP($E317,BY_RES_Demand_Drivers!$A$5:$I$100,8,FALSE)</f>
        <v>0</v>
      </c>
      <c r="H317" s="16">
        <f>VLOOKUP($C317,'Growth rate'!$B$3:$T$93,3,FALSE)*VLOOKUP($E317,BY_RES_Demand_Drivers!$A$5:$I$100,9,FALSE)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BY_RES_Demand_Drivers!$J$8</f>
        <v>RHRMB</v>
      </c>
      <c r="F318" s="16">
        <f>VLOOKUP($C318,'Growth rate'!$B$3:$T$93,2,FALSE)*VLOOKUP($E318,BY_RES_Demand_Drivers!$A$5:$I$100,7,FALSE)</f>
        <v>52.430583651184243</v>
      </c>
      <c r="G318" s="16">
        <f>VLOOKUP($C318,'Growth rate'!$B$3:$T$93,3,FALSE)*VLOOKUP($E318,BY_RES_Demand_Drivers!$A$5:$I$100,8,FALSE)</f>
        <v>0</v>
      </c>
      <c r="H318" s="16">
        <f>VLOOKUP($C318,'Growth rate'!$B$3:$T$93,3,FALSE)*VLOOKUP($E318,BY_RES_Demand_Drivers!$A$5:$I$100,9,FALSE)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BY_RES_Demand_Drivers!$J$8</f>
        <v>RHRMB</v>
      </c>
      <c r="F319" s="16">
        <f>VLOOKUP($C319,'Growth rate'!$B$3:$T$93,2,FALSE)*VLOOKUP($E319,BY_RES_Demand_Drivers!$A$5:$I$100,7,FALSE)</f>
        <v>52.105801979946207</v>
      </c>
      <c r="G319" s="16">
        <f>VLOOKUP($C319,'Growth rate'!$B$3:$T$93,3,FALSE)*VLOOKUP($E319,BY_RES_Demand_Drivers!$A$5:$I$100,8,FALSE)</f>
        <v>0</v>
      </c>
      <c r="H319" s="16">
        <f>VLOOKUP($C319,'Growth rate'!$B$3:$T$93,3,FALSE)*VLOOKUP($E319,BY_RES_Demand_Drivers!$A$5:$I$100,9,FALSE)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BY_RES_Demand_Drivers!$J$8</f>
        <v>RHRMB</v>
      </c>
      <c r="F320" s="16">
        <f>VLOOKUP($C320,'Growth rate'!$B$3:$T$93,2,FALSE)*VLOOKUP($E320,BY_RES_Demand_Drivers!$A$5:$I$100,7,FALSE)</f>
        <v>51.781020308708172</v>
      </c>
      <c r="G320" s="16">
        <f>VLOOKUP($C320,'Growth rate'!$B$3:$T$93,3,FALSE)*VLOOKUP($E320,BY_RES_Demand_Drivers!$A$5:$I$100,8,FALSE)</f>
        <v>0</v>
      </c>
      <c r="H320" s="16">
        <f>VLOOKUP($C320,'Growth rate'!$B$3:$T$93,3,FALSE)*VLOOKUP($E320,BY_RES_Demand_Drivers!$A$5:$I$100,9,FALSE)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BY_RES_Demand_Drivers!$J$8</f>
        <v>RHRMB</v>
      </c>
      <c r="F321" s="16">
        <f>VLOOKUP($C321,'Growth rate'!$B$3:$T$93,2,FALSE)*VLOOKUP($E321,BY_RES_Demand_Drivers!$A$5:$I$100,7,FALSE)</f>
        <v>51.456238637470136</v>
      </c>
      <c r="G321" s="16">
        <f>VLOOKUP($C321,'Growth rate'!$B$3:$T$93,3,FALSE)*VLOOKUP($E321,BY_RES_Demand_Drivers!$A$5:$I$100,8,FALSE)</f>
        <v>0</v>
      </c>
      <c r="H321" s="16">
        <f>VLOOKUP($C321,'Growth rate'!$B$3:$T$93,3,FALSE)*VLOOKUP($E321,BY_RES_Demand_Drivers!$A$5:$I$100,9,FALSE)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BY_RES_Demand_Drivers!$J$8</f>
        <v>RHRMB</v>
      </c>
      <c r="F322" s="16">
        <f>VLOOKUP($C322,'Growth rate'!$B$3:$T$93,2,FALSE)*VLOOKUP($E322,BY_RES_Demand_Drivers!$A$5:$I$100,7,FALSE)</f>
        <v>51.098320104894022</v>
      </c>
      <c r="G322" s="16">
        <f>VLOOKUP($C322,'Growth rate'!$B$3:$T$93,3,FALSE)*VLOOKUP($E322,BY_RES_Demand_Drivers!$A$5:$I$100,8,FALSE)</f>
        <v>0</v>
      </c>
      <c r="H322" s="16">
        <f>VLOOKUP($C322,'Growth rate'!$B$3:$T$93,3,FALSE)*VLOOKUP($E322,BY_RES_Demand_Drivers!$A$5:$I$100,9,FALSE)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BY_RES_Demand_Drivers!$J$8</f>
        <v>RHRMB</v>
      </c>
      <c r="F323" s="16">
        <f>VLOOKUP($C323,'Growth rate'!$B$3:$T$93,2,FALSE)*VLOOKUP($E323,BY_RES_Demand_Drivers!$A$5:$I$100,7,FALSE)</f>
        <v>50.740401572317907</v>
      </c>
      <c r="G323" s="16">
        <f>VLOOKUP($C323,'Growth rate'!$B$3:$T$93,3,FALSE)*VLOOKUP($E323,BY_RES_Demand_Drivers!$A$5:$I$100,8,FALSE)</f>
        <v>0</v>
      </c>
      <c r="H323" s="16">
        <f>VLOOKUP($C323,'Growth rate'!$B$3:$T$93,3,FALSE)*VLOOKUP($E323,BY_RES_Demand_Drivers!$A$5:$I$100,9,FALSE)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BY_RES_Demand_Drivers!$J$8</f>
        <v>RHRMB</v>
      </c>
      <c r="F324" s="16">
        <f>VLOOKUP($C324,'Growth rate'!$B$3:$T$93,2,FALSE)*VLOOKUP($E324,BY_RES_Demand_Drivers!$A$5:$I$100,7,FALSE)</f>
        <v>50.382483039741793</v>
      </c>
      <c r="G324" s="16">
        <f>VLOOKUP($C324,'Growth rate'!$B$3:$T$93,3,FALSE)*VLOOKUP($E324,BY_RES_Demand_Drivers!$A$5:$I$100,8,FALSE)</f>
        <v>0</v>
      </c>
      <c r="H324" s="16">
        <f>VLOOKUP($C324,'Growth rate'!$B$3:$T$93,3,FALSE)*VLOOKUP($E324,BY_RES_Demand_Drivers!$A$5:$I$100,9,FALSE)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BY_RES_Demand_Drivers!$J$8</f>
        <v>RHRMB</v>
      </c>
      <c r="F325" s="16">
        <f>VLOOKUP($C325,'Growth rate'!$B$3:$T$93,2,FALSE)*VLOOKUP($E325,BY_RES_Demand_Drivers!$A$5:$I$100,7,FALSE)</f>
        <v>50.024564507165685</v>
      </c>
      <c r="G325" s="16">
        <f>VLOOKUP($C325,'Growth rate'!$B$3:$T$93,3,FALSE)*VLOOKUP($E325,BY_RES_Demand_Drivers!$A$5:$I$100,8,FALSE)</f>
        <v>0</v>
      </c>
      <c r="H325" s="16">
        <f>VLOOKUP($C325,'Growth rate'!$B$3:$T$93,3,FALSE)*VLOOKUP($E325,BY_RES_Demand_Drivers!$A$5:$I$100,9,FALSE)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BY_RES_Demand_Drivers!$J$8</f>
        <v>RHRMB</v>
      </c>
      <c r="F326" s="16">
        <f>VLOOKUP($C326,'Growth rate'!$B$3:$T$93,2,FALSE)*VLOOKUP($E326,BY_RES_Demand_Drivers!$A$5:$I$100,7,FALSE)</f>
        <v>49.666645974589564</v>
      </c>
      <c r="G326" s="16">
        <f>VLOOKUP($C326,'Growth rate'!$B$3:$T$93,3,FALSE)*VLOOKUP($E326,BY_RES_Demand_Drivers!$A$5:$I$100,8,FALSE)</f>
        <v>0</v>
      </c>
      <c r="H326" s="16">
        <f>VLOOKUP($C326,'Growth rate'!$B$3:$T$93,3,FALSE)*VLOOKUP($E326,BY_RES_Demand_Drivers!$A$5:$I$100,9,FALSE)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BY_RES_Demand_Drivers!$J$8</f>
        <v>RHRMB</v>
      </c>
      <c r="F327" s="16">
        <f>VLOOKUP($C327,'Growth rate'!$B$3:$T$93,2,FALSE)*VLOOKUP($E327,BY_RES_Demand_Drivers!$A$5:$I$100,7,FALSE)</f>
        <v>49.291780215106229</v>
      </c>
      <c r="G327" s="16">
        <f>VLOOKUP($C327,'Growth rate'!$B$3:$T$93,3,FALSE)*VLOOKUP($E327,BY_RES_Demand_Drivers!$A$5:$I$100,8,FALSE)</f>
        <v>0</v>
      </c>
      <c r="H327" s="16">
        <f>VLOOKUP($C327,'Growth rate'!$B$3:$T$93,3,FALSE)*VLOOKUP($E327,BY_RES_Demand_Drivers!$A$5:$I$100,9,FALSE)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BY_RES_Demand_Drivers!$J$8</f>
        <v>RHRMB</v>
      </c>
      <c r="F328" s="16">
        <f>VLOOKUP($C328,'Growth rate'!$B$3:$T$93,2,FALSE)*VLOOKUP($E328,BY_RES_Demand_Drivers!$A$5:$I$100,7,FALSE)</f>
        <v>48.916914455622901</v>
      </c>
      <c r="G328" s="16">
        <f>VLOOKUP($C328,'Growth rate'!$B$3:$T$93,3,FALSE)*VLOOKUP($E328,BY_RES_Demand_Drivers!$A$5:$I$100,8,FALSE)</f>
        <v>0</v>
      </c>
      <c r="H328" s="16">
        <f>VLOOKUP($C328,'Growth rate'!$B$3:$T$93,3,FALSE)*VLOOKUP($E328,BY_RES_Demand_Drivers!$A$5:$I$100,9,FALSE)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BY_RES_Demand_Drivers!$J$8</f>
        <v>RHRMB</v>
      </c>
      <c r="F329" s="16">
        <f>VLOOKUP($C329,'Growth rate'!$B$3:$T$93,2,FALSE)*VLOOKUP($E329,BY_RES_Demand_Drivers!$A$5:$I$100,7,FALSE)</f>
        <v>48.54204869613956</v>
      </c>
      <c r="G329" s="16">
        <f>VLOOKUP($C329,'Growth rate'!$B$3:$T$93,3,FALSE)*VLOOKUP($E329,BY_RES_Demand_Drivers!$A$5:$I$100,8,FALSE)</f>
        <v>0</v>
      </c>
      <c r="H329" s="16">
        <f>VLOOKUP($C329,'Growth rate'!$B$3:$T$93,3,FALSE)*VLOOKUP($E329,BY_RES_Demand_Drivers!$A$5:$I$100,9,FALSE)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BY_RES_Demand_Drivers!$J$8</f>
        <v>RHRMB</v>
      </c>
      <c r="F330" s="16">
        <f>VLOOKUP($C330,'Growth rate'!$B$3:$T$93,2,FALSE)*VLOOKUP($E330,BY_RES_Demand_Drivers!$A$5:$I$100,7,FALSE)</f>
        <v>48.167182936656232</v>
      </c>
      <c r="G330" s="16">
        <f>VLOOKUP($C330,'Growth rate'!$B$3:$T$93,3,FALSE)*VLOOKUP($E330,BY_RES_Demand_Drivers!$A$5:$I$100,8,FALSE)</f>
        <v>0</v>
      </c>
      <c r="H330" s="16">
        <f>VLOOKUP($C330,'Growth rate'!$B$3:$T$93,3,FALSE)*VLOOKUP($E330,BY_RES_Demand_Drivers!$A$5:$I$100,9,FALSE)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BY_RES_Demand_Drivers!$J$8</f>
        <v>RHRMB</v>
      </c>
      <c r="F331" s="16">
        <f>VLOOKUP($C331,'Growth rate'!$B$3:$T$93,2,FALSE)*VLOOKUP($E331,BY_RES_Demand_Drivers!$A$5:$I$100,7,FALSE)</f>
        <v>47.79231717717289</v>
      </c>
      <c r="G331" s="16">
        <f>VLOOKUP($C331,'Growth rate'!$B$3:$T$93,3,FALSE)*VLOOKUP($E331,BY_RES_Demand_Drivers!$A$5:$I$100,8,FALSE)</f>
        <v>0</v>
      </c>
      <c r="H331" s="16">
        <f>VLOOKUP($C331,'Growth rate'!$B$3:$T$93,3,FALSE)*VLOOKUP($E331,BY_RES_Demand_Drivers!$A$5:$I$100,9,FALSE)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BY_RES_Demand_Drivers!$J$9</f>
        <v>RCUDB</v>
      </c>
      <c r="F332" s="16">
        <f>VLOOKUP($C332,'Growth rate'!$B$3:$T$93,3,FALSE)*VLOOKUP($E332,BY_RES_Demand_Drivers!$A$5:$I$100,7,FALSE)</f>
        <v>1722.2008604846599</v>
      </c>
      <c r="G332" s="16">
        <f>VLOOKUP($C332,'Growth rate'!$B$3:$T$93,3,FALSE)*VLOOKUP($E332,BY_RES_Demand_Drivers!$A$5:$I$100,8,FALSE)</f>
        <v>0</v>
      </c>
      <c r="H332" s="16">
        <f>VLOOKUP($C332,'Growth rate'!$B$3:$T$93,3,FALSE)*VLOOKUP($E332,BY_RES_Demand_Drivers!$A$5:$I$100,9,FALSE)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BY_RES_Demand_Drivers!$J$9</f>
        <v>RCUDB</v>
      </c>
      <c r="F333" s="16">
        <f>VLOOKUP($C333,'Growth rate'!$B$3:$T$93,3,FALSE)*VLOOKUP($E333,BY_RES_Demand_Drivers!$A$5:$I$100,7,FALSE)</f>
        <v>1744.6056037412147</v>
      </c>
      <c r="G333" s="16">
        <f>VLOOKUP($C333,'Growth rate'!$B$3:$T$93,3,FALSE)*VLOOKUP($E333,BY_RES_Demand_Drivers!$A$5:$I$100,8,FALSE)</f>
        <v>0</v>
      </c>
      <c r="H333" s="16">
        <f>VLOOKUP($C333,'Growth rate'!$B$3:$T$93,3,FALSE)*VLOOKUP($E333,BY_RES_Demand_Drivers!$A$5:$I$100,9,FALSE)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BY_RES_Demand_Drivers!$J$9</f>
        <v>RCUDB</v>
      </c>
      <c r="F334" s="16">
        <f>VLOOKUP($C334,'Growth rate'!$B$3:$T$93,3,FALSE)*VLOOKUP($E334,BY_RES_Demand_Drivers!$A$5:$I$100,7,FALSE)</f>
        <v>1766.3566569496359</v>
      </c>
      <c r="G334" s="16">
        <f>VLOOKUP($C334,'Growth rate'!$B$3:$T$93,3,FALSE)*VLOOKUP($E334,BY_RES_Demand_Drivers!$A$5:$I$100,8,FALSE)</f>
        <v>0</v>
      </c>
      <c r="H334" s="16">
        <f>VLOOKUP($C334,'Growth rate'!$B$3:$T$93,3,FALSE)*VLOOKUP($E334,BY_RES_Demand_Drivers!$A$5:$I$100,9,FALSE)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BY_RES_Demand_Drivers!$J$9</f>
        <v>RCUDB</v>
      </c>
      <c r="F335" s="16">
        <f>VLOOKUP($C335,'Growth rate'!$B$3:$T$93,3,FALSE)*VLOOKUP($E335,BY_RES_Demand_Drivers!$A$5:$I$100,7,FALSE)</f>
        <v>1788.1077101580572</v>
      </c>
      <c r="G335" s="16">
        <f>VLOOKUP($C335,'Growth rate'!$B$3:$T$93,3,FALSE)*VLOOKUP($E335,BY_RES_Demand_Drivers!$A$5:$I$100,8,FALSE)</f>
        <v>0</v>
      </c>
      <c r="H335" s="16">
        <f>VLOOKUP($C335,'Growth rate'!$B$3:$T$93,3,FALSE)*VLOOKUP($E335,BY_RES_Demand_Drivers!$A$5:$I$100,9,FALSE)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BY_RES_Demand_Drivers!$J$9</f>
        <v>RCUDB</v>
      </c>
      <c r="F336" s="16">
        <f>VLOOKUP($C336,'Growth rate'!$B$3:$T$93,3,FALSE)*VLOOKUP($E336,BY_RES_Demand_Drivers!$A$5:$I$100,7,FALSE)</f>
        <v>1809.8587633664783</v>
      </c>
      <c r="G336" s="16">
        <f>VLOOKUP($C336,'Growth rate'!$B$3:$T$93,3,FALSE)*VLOOKUP($E336,BY_RES_Demand_Drivers!$A$5:$I$100,8,FALSE)</f>
        <v>0</v>
      </c>
      <c r="H336" s="16">
        <f>VLOOKUP($C336,'Growth rate'!$B$3:$T$93,3,FALSE)*VLOOKUP($E336,BY_RES_Demand_Drivers!$A$5:$I$100,9,FALSE)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BY_RES_Demand_Drivers!$J$9</f>
        <v>RCUDB</v>
      </c>
      <c r="F337" s="16">
        <f>VLOOKUP($C337,'Growth rate'!$B$3:$T$93,3,FALSE)*VLOOKUP($E337,BY_RES_Demand_Drivers!$A$5:$I$100,7,FALSE)</f>
        <v>1831.6098165748997</v>
      </c>
      <c r="G337" s="16">
        <f>VLOOKUP($C337,'Growth rate'!$B$3:$T$93,3,FALSE)*VLOOKUP($E337,BY_RES_Demand_Drivers!$A$5:$I$100,8,FALSE)</f>
        <v>0</v>
      </c>
      <c r="H337" s="16">
        <f>VLOOKUP($C337,'Growth rate'!$B$3:$T$93,3,FALSE)*VLOOKUP($E337,BY_RES_Demand_Drivers!$A$5:$I$100,9,FALSE)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BY_RES_Demand_Drivers!$J$9</f>
        <v>RCUDB</v>
      </c>
      <c r="F338" s="16">
        <f>VLOOKUP($C338,'Growth rate'!$B$3:$T$93,3,FALSE)*VLOOKUP($E338,BY_RES_Demand_Drivers!$A$5:$I$100,7,FALSE)</f>
        <v>1853.360869783321</v>
      </c>
      <c r="G338" s="16">
        <f>VLOOKUP($C338,'Growth rate'!$B$3:$T$93,3,FALSE)*VLOOKUP($E338,BY_RES_Demand_Drivers!$A$5:$I$100,8,FALSE)</f>
        <v>0</v>
      </c>
      <c r="H338" s="16">
        <f>VLOOKUP($C338,'Growth rate'!$B$3:$T$93,3,FALSE)*VLOOKUP($E338,BY_RES_Demand_Drivers!$A$5:$I$100,9,FALSE)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BY_RES_Demand_Drivers!$J$9</f>
        <v>RCUDB</v>
      </c>
      <c r="F339" s="16">
        <f>VLOOKUP($C339,'Growth rate'!$B$3:$T$93,3,FALSE)*VLOOKUP($E339,BY_RES_Demand_Drivers!$A$5:$I$100,7,FALSE)</f>
        <v>1876.6491373207336</v>
      </c>
      <c r="G339" s="16">
        <f>VLOOKUP($C339,'Growth rate'!$B$3:$T$93,3,FALSE)*VLOOKUP($E339,BY_RES_Demand_Drivers!$A$5:$I$100,8,FALSE)</f>
        <v>0</v>
      </c>
      <c r="H339" s="16">
        <f>VLOOKUP($C339,'Growth rate'!$B$3:$T$93,3,FALSE)*VLOOKUP($E339,BY_RES_Demand_Drivers!$A$5:$I$100,9,FALSE)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BY_RES_Demand_Drivers!$J$9</f>
        <v>RCUDB</v>
      </c>
      <c r="F340" s="16">
        <f>VLOOKUP($C340,'Growth rate'!$B$3:$T$93,3,FALSE)*VLOOKUP($E340,BY_RES_Demand_Drivers!$A$5:$I$100,7,FALSE)</f>
        <v>1899.9374048581462</v>
      </c>
      <c r="G340" s="16">
        <f>VLOOKUP($C340,'Growth rate'!$B$3:$T$93,3,FALSE)*VLOOKUP($E340,BY_RES_Demand_Drivers!$A$5:$I$100,8,FALSE)</f>
        <v>0</v>
      </c>
      <c r="H340" s="16">
        <f>VLOOKUP($C340,'Growth rate'!$B$3:$T$93,3,FALSE)*VLOOKUP($E340,BY_RES_Demand_Drivers!$A$5:$I$100,9,FALSE)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BY_RES_Demand_Drivers!$J$9</f>
        <v>RCUDB</v>
      </c>
      <c r="F341" s="16">
        <f>VLOOKUP($C341,'Growth rate'!$B$3:$T$93,3,FALSE)*VLOOKUP($E341,BY_RES_Demand_Drivers!$A$5:$I$100,7,FALSE)</f>
        <v>1923.2256723955591</v>
      </c>
      <c r="G341" s="16">
        <f>VLOOKUP($C341,'Growth rate'!$B$3:$T$93,3,FALSE)*VLOOKUP($E341,BY_RES_Demand_Drivers!$A$5:$I$100,8,FALSE)</f>
        <v>0</v>
      </c>
      <c r="H341" s="16">
        <f>VLOOKUP($C341,'Growth rate'!$B$3:$T$93,3,FALSE)*VLOOKUP($E341,BY_RES_Demand_Drivers!$A$5:$I$100,9,FALSE)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BY_RES_Demand_Drivers!$J$9</f>
        <v>RCUDB</v>
      </c>
      <c r="F342" s="16">
        <f>VLOOKUP($C342,'Growth rate'!$B$3:$T$93,3,FALSE)*VLOOKUP($E342,BY_RES_Demand_Drivers!$A$5:$I$100,7,FALSE)</f>
        <v>1946.5139399329717</v>
      </c>
      <c r="G342" s="16">
        <f>VLOOKUP($C342,'Growth rate'!$B$3:$T$93,3,FALSE)*VLOOKUP($E342,BY_RES_Demand_Drivers!$A$5:$I$100,8,FALSE)</f>
        <v>0</v>
      </c>
      <c r="H342" s="16">
        <f>VLOOKUP($C342,'Growth rate'!$B$3:$T$93,3,FALSE)*VLOOKUP($E342,BY_RES_Demand_Drivers!$A$5:$I$100,9,FALSE)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BY_RES_Demand_Drivers!$J$9</f>
        <v>RCUDB</v>
      </c>
      <c r="F343" s="16">
        <f>VLOOKUP($C343,'Growth rate'!$B$3:$T$93,3,FALSE)*VLOOKUP($E343,BY_RES_Demand_Drivers!$A$5:$I$100,7,FALSE)</f>
        <v>1969.8022074703842</v>
      </c>
      <c r="G343" s="16">
        <f>VLOOKUP($C343,'Growth rate'!$B$3:$T$93,3,FALSE)*VLOOKUP($E343,BY_RES_Demand_Drivers!$A$5:$I$100,8,FALSE)</f>
        <v>0</v>
      </c>
      <c r="H343" s="16">
        <f>VLOOKUP($C343,'Growth rate'!$B$3:$T$93,3,FALSE)*VLOOKUP($E343,BY_RES_Demand_Drivers!$A$5:$I$100,9,FALSE)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BY_RES_Demand_Drivers!$J$9</f>
        <v>RCUDB</v>
      </c>
      <c r="F344" s="16">
        <f>VLOOKUP($C344,'Growth rate'!$B$3:$T$93,3,FALSE)*VLOOKUP($E344,BY_RES_Demand_Drivers!$A$5:$I$100,7,FALSE)</f>
        <v>1998.3408497104185</v>
      </c>
      <c r="G344" s="16">
        <f>VLOOKUP($C344,'Growth rate'!$B$3:$T$93,3,FALSE)*VLOOKUP($E344,BY_RES_Demand_Drivers!$A$5:$I$100,8,FALSE)</f>
        <v>0</v>
      </c>
      <c r="H344" s="16">
        <f>VLOOKUP($C344,'Growth rate'!$B$3:$T$93,3,FALSE)*VLOOKUP($E344,BY_RES_Demand_Drivers!$A$5:$I$100,9,FALSE)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BY_RES_Demand_Drivers!$J$9</f>
        <v>RCUDB</v>
      </c>
      <c r="F345" s="16">
        <f>VLOOKUP($C345,'Growth rate'!$B$3:$T$93,3,FALSE)*VLOOKUP($E345,BY_RES_Demand_Drivers!$A$5:$I$100,7,FALSE)</f>
        <v>2026.8794919504528</v>
      </c>
      <c r="G345" s="16">
        <f>VLOOKUP($C345,'Growth rate'!$B$3:$T$93,3,FALSE)*VLOOKUP($E345,BY_RES_Demand_Drivers!$A$5:$I$100,8,FALSE)</f>
        <v>0</v>
      </c>
      <c r="H345" s="16">
        <f>VLOOKUP($C345,'Growth rate'!$B$3:$T$93,3,FALSE)*VLOOKUP($E345,BY_RES_Demand_Drivers!$A$5:$I$100,9,FALSE)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BY_RES_Demand_Drivers!$J$9</f>
        <v>RCUDB</v>
      </c>
      <c r="F346" s="16">
        <f>VLOOKUP($C346,'Growth rate'!$B$3:$T$93,3,FALSE)*VLOOKUP($E346,BY_RES_Demand_Drivers!$A$5:$I$100,7,FALSE)</f>
        <v>2055.4181341904869</v>
      </c>
      <c r="G346" s="16">
        <f>VLOOKUP($C346,'Growth rate'!$B$3:$T$93,3,FALSE)*VLOOKUP($E346,BY_RES_Demand_Drivers!$A$5:$I$100,8,FALSE)</f>
        <v>0</v>
      </c>
      <c r="H346" s="16">
        <f>VLOOKUP($C346,'Growth rate'!$B$3:$T$93,3,FALSE)*VLOOKUP($E346,BY_RES_Demand_Drivers!$A$5:$I$100,9,FALSE)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BY_RES_Demand_Drivers!$J$9</f>
        <v>RCUDB</v>
      </c>
      <c r="F347" s="16">
        <f>VLOOKUP($C347,'Growth rate'!$B$3:$T$93,3,FALSE)*VLOOKUP($E347,BY_RES_Demand_Drivers!$A$5:$I$100,7,FALSE)</f>
        <v>2083.9567764305211</v>
      </c>
      <c r="G347" s="16">
        <f>VLOOKUP($C347,'Growth rate'!$B$3:$T$93,3,FALSE)*VLOOKUP($E347,BY_RES_Demand_Drivers!$A$5:$I$100,8,FALSE)</f>
        <v>0</v>
      </c>
      <c r="H347" s="16">
        <f>VLOOKUP($C347,'Growth rate'!$B$3:$T$93,3,FALSE)*VLOOKUP($E347,BY_RES_Demand_Drivers!$A$5:$I$100,9,FALSE)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BY_RES_Demand_Drivers!$J$9</f>
        <v>RCUDB</v>
      </c>
      <c r="F348" s="16">
        <f>VLOOKUP($C348,'Growth rate'!$B$3:$T$93,3,FALSE)*VLOOKUP($E348,BY_RES_Demand_Drivers!$A$5:$I$100,7,FALSE)</f>
        <v>2112.4954186705554</v>
      </c>
      <c r="G348" s="16">
        <f>VLOOKUP($C348,'Growth rate'!$B$3:$T$93,3,FALSE)*VLOOKUP($E348,BY_RES_Demand_Drivers!$A$5:$I$100,8,FALSE)</f>
        <v>0</v>
      </c>
      <c r="H348" s="16">
        <f>VLOOKUP($C348,'Growth rate'!$B$3:$T$93,3,FALSE)*VLOOKUP($E348,BY_RES_Demand_Drivers!$A$5:$I$100,9,FALSE)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BY_RES_Demand_Drivers!$J$9</f>
        <v>RCUDB</v>
      </c>
      <c r="F349" s="16">
        <f>VLOOKUP($C349,'Growth rate'!$B$3:$T$93,3,FALSE)*VLOOKUP($E349,BY_RES_Demand_Drivers!$A$5:$I$100,7,FALSE)</f>
        <v>2146.7965128348155</v>
      </c>
      <c r="G349" s="16">
        <f>VLOOKUP($C349,'Growth rate'!$B$3:$T$93,3,FALSE)*VLOOKUP($E349,BY_RES_Demand_Drivers!$A$5:$I$100,8,FALSE)</f>
        <v>0</v>
      </c>
      <c r="H349" s="16">
        <f>VLOOKUP($C349,'Growth rate'!$B$3:$T$93,3,FALSE)*VLOOKUP($E349,BY_RES_Demand_Drivers!$A$5:$I$100,9,FALSE)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BY_RES_Demand_Drivers!$J$9</f>
        <v>RCUDB</v>
      </c>
      <c r="F350" s="16">
        <f>VLOOKUP($C350,'Growth rate'!$B$3:$T$93,3,FALSE)*VLOOKUP($E350,BY_RES_Demand_Drivers!$A$5:$I$100,7,FALSE)</f>
        <v>2181.0976069990761</v>
      </c>
      <c r="G350" s="16">
        <f>VLOOKUP($C350,'Growth rate'!$B$3:$T$93,3,FALSE)*VLOOKUP($E350,BY_RES_Demand_Drivers!$A$5:$I$100,8,FALSE)</f>
        <v>0</v>
      </c>
      <c r="H350" s="16">
        <f>VLOOKUP($C350,'Growth rate'!$B$3:$T$93,3,FALSE)*VLOOKUP($E350,BY_RES_Demand_Drivers!$A$5:$I$100,9,FALSE)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BY_RES_Demand_Drivers!$J$9</f>
        <v>RCUDB</v>
      </c>
      <c r="F351" s="16">
        <f>VLOOKUP($C351,'Growth rate'!$B$3:$T$93,3,FALSE)*VLOOKUP($E351,BY_RES_Demand_Drivers!$A$5:$I$100,7,FALSE)</f>
        <v>2215.3987011633362</v>
      </c>
      <c r="G351" s="16">
        <f>VLOOKUP($C351,'Growth rate'!$B$3:$T$93,3,FALSE)*VLOOKUP($E351,BY_RES_Demand_Drivers!$A$5:$I$100,8,FALSE)</f>
        <v>0</v>
      </c>
      <c r="H351" s="16">
        <f>VLOOKUP($C351,'Growth rate'!$B$3:$T$93,3,FALSE)*VLOOKUP($E351,BY_RES_Demand_Drivers!$A$5:$I$100,9,FALSE)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BY_RES_Demand_Drivers!$J$9</f>
        <v>RCUDB</v>
      </c>
      <c r="F352" s="16">
        <f>VLOOKUP($C352,'Growth rate'!$B$3:$T$93,3,FALSE)*VLOOKUP($E352,BY_RES_Demand_Drivers!$A$5:$I$100,7,FALSE)</f>
        <v>2249.6997953275963</v>
      </c>
      <c r="G352" s="16">
        <f>VLOOKUP($C352,'Growth rate'!$B$3:$T$93,3,FALSE)*VLOOKUP($E352,BY_RES_Demand_Drivers!$A$5:$I$100,8,FALSE)</f>
        <v>0</v>
      </c>
      <c r="H352" s="16">
        <f>VLOOKUP($C352,'Growth rate'!$B$3:$T$93,3,FALSE)*VLOOKUP($E352,BY_RES_Demand_Drivers!$A$5:$I$100,9,FALSE)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BY_RES_Demand_Drivers!$J$9</f>
        <v>RCUDB</v>
      </c>
      <c r="F353" s="16">
        <f>VLOOKUP($C353,'Growth rate'!$B$3:$T$93,3,FALSE)*VLOOKUP($E353,BY_RES_Demand_Drivers!$A$5:$I$100,7,FALSE)</f>
        <v>2284.0008894918565</v>
      </c>
      <c r="G353" s="16">
        <f>VLOOKUP($C353,'Growth rate'!$B$3:$T$93,3,FALSE)*VLOOKUP($E353,BY_RES_Demand_Drivers!$A$5:$I$100,8,FALSE)</f>
        <v>0</v>
      </c>
      <c r="H353" s="16">
        <f>VLOOKUP($C353,'Growth rate'!$B$3:$T$93,3,FALSE)*VLOOKUP($E353,BY_RES_Demand_Drivers!$A$5:$I$100,9,FALSE)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BY_RES_Demand_Drivers!$J$9</f>
        <v>RCUDB</v>
      </c>
      <c r="F354" s="16">
        <f>VLOOKUP($C354,'Growth rate'!$B$3:$T$93,3,FALSE)*VLOOKUP($E354,BY_RES_Demand_Drivers!$A$5:$I$100,7,FALSE)</f>
        <v>2317.7621734677136</v>
      </c>
      <c r="G354" s="16">
        <f>VLOOKUP($C354,'Growth rate'!$B$3:$T$93,3,FALSE)*VLOOKUP($E354,BY_RES_Demand_Drivers!$A$5:$I$100,8,FALSE)</f>
        <v>0</v>
      </c>
      <c r="H354" s="16">
        <f>VLOOKUP($C354,'Growth rate'!$B$3:$T$93,3,FALSE)*VLOOKUP($E354,BY_RES_Demand_Drivers!$A$5:$I$100,9,FALSE)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BY_RES_Demand_Drivers!$J$9</f>
        <v>RCUDB</v>
      </c>
      <c r="F355" s="16">
        <f>VLOOKUP($C355,'Growth rate'!$B$3:$T$93,3,FALSE)*VLOOKUP($E355,BY_RES_Demand_Drivers!$A$5:$I$100,7,FALSE)</f>
        <v>2351.5234574435704</v>
      </c>
      <c r="G355" s="16">
        <f>VLOOKUP($C355,'Growth rate'!$B$3:$T$93,3,FALSE)*VLOOKUP($E355,BY_RES_Demand_Drivers!$A$5:$I$100,8,FALSE)</f>
        <v>0</v>
      </c>
      <c r="H355" s="16">
        <f>VLOOKUP($C355,'Growth rate'!$B$3:$T$93,3,FALSE)*VLOOKUP($E355,BY_RES_Demand_Drivers!$A$5:$I$100,9,FALSE)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BY_RES_Demand_Drivers!$J$9</f>
        <v>RCUDB</v>
      </c>
      <c r="F356" s="16">
        <f>VLOOKUP($C356,'Growth rate'!$B$3:$T$93,3,FALSE)*VLOOKUP($E356,BY_RES_Demand_Drivers!$A$5:$I$100,7,FALSE)</f>
        <v>2385.2847414194271</v>
      </c>
      <c r="G356" s="16">
        <f>VLOOKUP($C356,'Growth rate'!$B$3:$T$93,3,FALSE)*VLOOKUP($E356,BY_RES_Demand_Drivers!$A$5:$I$100,8,FALSE)</f>
        <v>0</v>
      </c>
      <c r="H356" s="16">
        <f>VLOOKUP($C356,'Growth rate'!$B$3:$T$93,3,FALSE)*VLOOKUP($E356,BY_RES_Demand_Drivers!$A$5:$I$100,9,FALSE)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BY_RES_Demand_Drivers!$J$9</f>
        <v>RCUDB</v>
      </c>
      <c r="F357" s="16">
        <f>VLOOKUP($C357,'Growth rate'!$B$3:$T$93,3,FALSE)*VLOOKUP($E357,BY_RES_Demand_Drivers!$A$5:$I$100,7,FALSE)</f>
        <v>2419.0460253952838</v>
      </c>
      <c r="G357" s="16">
        <f>VLOOKUP($C357,'Growth rate'!$B$3:$T$93,3,FALSE)*VLOOKUP($E357,BY_RES_Demand_Drivers!$A$5:$I$100,8,FALSE)</f>
        <v>0</v>
      </c>
      <c r="H357" s="16">
        <f>VLOOKUP($C357,'Growth rate'!$B$3:$T$93,3,FALSE)*VLOOKUP($E357,BY_RES_Demand_Drivers!$A$5:$I$100,9,FALSE)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BY_RES_Demand_Drivers!$J$9</f>
        <v>RCUDB</v>
      </c>
      <c r="F358" s="16">
        <f>VLOOKUP($C358,'Growth rate'!$B$3:$T$93,3,FALSE)*VLOOKUP($E358,BY_RES_Demand_Drivers!$A$5:$I$100,7,FALSE)</f>
        <v>2452.8073093711409</v>
      </c>
      <c r="G358" s="16">
        <f>VLOOKUP($C358,'Growth rate'!$B$3:$T$93,3,FALSE)*VLOOKUP($E358,BY_RES_Demand_Drivers!$A$5:$I$100,8,FALSE)</f>
        <v>0</v>
      </c>
      <c r="H358" s="16">
        <f>VLOOKUP($C358,'Growth rate'!$B$3:$T$93,3,FALSE)*VLOOKUP($E358,BY_RES_Demand_Drivers!$A$5:$I$100,9,FALSE)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BY_RES_Demand_Drivers!$J$9</f>
        <v>RCUDB</v>
      </c>
      <c r="F359" s="16">
        <f>VLOOKUP($C359,'Growth rate'!$B$3:$T$93,3,FALSE)*VLOOKUP($E359,BY_RES_Demand_Drivers!$A$5:$I$100,7,FALSE)</f>
        <v>2483.6913526340504</v>
      </c>
      <c r="G359" s="16">
        <f>VLOOKUP($C359,'Growth rate'!$B$3:$T$93,3,FALSE)*VLOOKUP($E359,BY_RES_Demand_Drivers!$A$5:$I$100,8,FALSE)</f>
        <v>0</v>
      </c>
      <c r="H359" s="16">
        <f>VLOOKUP($C359,'Growth rate'!$B$3:$T$93,3,FALSE)*VLOOKUP($E359,BY_RES_Demand_Drivers!$A$5:$I$100,9,FALSE)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BY_RES_Demand_Drivers!$J$9</f>
        <v>RCUDB</v>
      </c>
      <c r="F360" s="16">
        <f>VLOOKUP($C360,'Growth rate'!$B$3:$T$93,3,FALSE)*VLOOKUP($E360,BY_RES_Demand_Drivers!$A$5:$I$100,7,FALSE)</f>
        <v>2514.5753958969603</v>
      </c>
      <c r="G360" s="16">
        <f>VLOOKUP($C360,'Growth rate'!$B$3:$T$93,3,FALSE)*VLOOKUP($E360,BY_RES_Demand_Drivers!$A$5:$I$100,8,FALSE)</f>
        <v>0</v>
      </c>
      <c r="H360" s="16">
        <f>VLOOKUP($C360,'Growth rate'!$B$3:$T$93,3,FALSE)*VLOOKUP($E360,BY_RES_Demand_Drivers!$A$5:$I$100,9,FALSE)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BY_RES_Demand_Drivers!$J$9</f>
        <v>RCUDB</v>
      </c>
      <c r="F361" s="16">
        <f>VLOOKUP($C361,'Growth rate'!$B$3:$T$93,3,FALSE)*VLOOKUP($E361,BY_RES_Demand_Drivers!$A$5:$I$100,7,FALSE)</f>
        <v>2545.4594391598698</v>
      </c>
      <c r="G361" s="16">
        <f>VLOOKUP($C361,'Growth rate'!$B$3:$T$93,3,FALSE)*VLOOKUP($E361,BY_RES_Demand_Drivers!$A$5:$I$100,8,FALSE)</f>
        <v>0</v>
      </c>
      <c r="H361" s="16">
        <f>VLOOKUP($C361,'Growth rate'!$B$3:$T$93,3,FALSE)*VLOOKUP($E361,BY_RES_Demand_Drivers!$A$5:$I$100,9,FALSE)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BY_RES_Demand_Drivers!$J$9</f>
        <v>RCUDB</v>
      </c>
      <c r="F362" s="16">
        <f>VLOOKUP($C362,'Growth rate'!$B$3:$T$93,3,FALSE)*VLOOKUP($E362,BY_RES_Demand_Drivers!$A$5:$I$100,7,FALSE)</f>
        <v>2576.3434824227797</v>
      </c>
      <c r="G362" s="16">
        <f>VLOOKUP($C362,'Growth rate'!$B$3:$T$93,3,FALSE)*VLOOKUP($E362,BY_RES_Demand_Drivers!$A$5:$I$100,8,FALSE)</f>
        <v>0</v>
      </c>
      <c r="H362" s="16">
        <f>VLOOKUP($C362,'Growth rate'!$B$3:$T$93,3,FALSE)*VLOOKUP($E362,BY_RES_Demand_Drivers!$A$5:$I$100,9,FALSE)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BY_RES_Demand_Drivers!$J$9</f>
        <v>RCUDB</v>
      </c>
      <c r="F363" s="16">
        <f>VLOOKUP($C363,'Growth rate'!$B$3:$T$93,3,FALSE)*VLOOKUP($E363,BY_RES_Demand_Drivers!$A$5:$I$100,7,FALSE)</f>
        <v>2607.2275256856892</v>
      </c>
      <c r="G363" s="16">
        <f>VLOOKUP($C363,'Growth rate'!$B$3:$T$93,3,FALSE)*VLOOKUP($E363,BY_RES_Demand_Drivers!$A$5:$I$100,8,FALSE)</f>
        <v>0</v>
      </c>
      <c r="H363" s="16">
        <f>VLOOKUP($C363,'Growth rate'!$B$3:$T$93,3,FALSE)*VLOOKUP($E363,BY_RES_Demand_Drivers!$A$5:$I$100,9,FALSE)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BY_RES_Demand_Drivers!$J$9</f>
        <v>RCUDB</v>
      </c>
      <c r="F364" s="16">
        <f>VLOOKUP($C364,'Growth rate'!$B$3:$T$93,3,FALSE)*VLOOKUP($E364,BY_RES_Demand_Drivers!$A$5:$I$100,7,FALSE)</f>
        <v>2636.5401797431978</v>
      </c>
      <c r="G364" s="16">
        <f>VLOOKUP($C364,'Growth rate'!$B$3:$T$93,3,FALSE)*VLOOKUP($E364,BY_RES_Demand_Drivers!$A$5:$I$100,8,FALSE)</f>
        <v>0</v>
      </c>
      <c r="H364" s="16">
        <f>VLOOKUP($C364,'Growth rate'!$B$3:$T$93,3,FALSE)*VLOOKUP($E364,BY_RES_Demand_Drivers!$A$5:$I$100,9,FALSE)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BY_RES_Demand_Drivers!$J$9</f>
        <v>RCUDB</v>
      </c>
      <c r="F365" s="16">
        <f>VLOOKUP($C365,'Growth rate'!$B$3:$T$93,3,FALSE)*VLOOKUP($E365,BY_RES_Demand_Drivers!$A$5:$I$100,7,FALSE)</f>
        <v>2665.8528338007063</v>
      </c>
      <c r="G365" s="16">
        <f>VLOOKUP($C365,'Growth rate'!$B$3:$T$93,3,FALSE)*VLOOKUP($E365,BY_RES_Demand_Drivers!$A$5:$I$100,8,FALSE)</f>
        <v>0</v>
      </c>
      <c r="H365" s="16">
        <f>VLOOKUP($C365,'Growth rate'!$B$3:$T$93,3,FALSE)*VLOOKUP($E365,BY_RES_Demand_Drivers!$A$5:$I$100,9,FALSE)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BY_RES_Demand_Drivers!$J$9</f>
        <v>RCUDB</v>
      </c>
      <c r="F366" s="16">
        <f>VLOOKUP($C366,'Growth rate'!$B$3:$T$93,3,FALSE)*VLOOKUP($E366,BY_RES_Demand_Drivers!$A$5:$I$100,7,FALSE)</f>
        <v>2695.1654878582149</v>
      </c>
      <c r="G366" s="16">
        <f>VLOOKUP($C366,'Growth rate'!$B$3:$T$93,3,FALSE)*VLOOKUP($E366,BY_RES_Demand_Drivers!$A$5:$I$100,8,FALSE)</f>
        <v>0</v>
      </c>
      <c r="H366" s="16">
        <f>VLOOKUP($C366,'Growth rate'!$B$3:$T$93,3,FALSE)*VLOOKUP($E366,BY_RES_Demand_Drivers!$A$5:$I$100,9,FALSE)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BY_RES_Demand_Drivers!$J$9</f>
        <v>RCUDB</v>
      </c>
      <c r="F367" s="16">
        <f>VLOOKUP($C367,'Growth rate'!$B$3:$T$93,3,FALSE)*VLOOKUP($E367,BY_RES_Demand_Drivers!$A$5:$I$100,7,FALSE)</f>
        <v>2724.4781419157234</v>
      </c>
      <c r="G367" s="16">
        <f>VLOOKUP($C367,'Growth rate'!$B$3:$T$93,3,FALSE)*VLOOKUP($E367,BY_RES_Demand_Drivers!$A$5:$I$100,8,FALSE)</f>
        <v>0</v>
      </c>
      <c r="H367" s="16">
        <f>VLOOKUP($C367,'Growth rate'!$B$3:$T$93,3,FALSE)*VLOOKUP($E367,BY_RES_Demand_Drivers!$A$5:$I$100,9,FALSE)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BY_RES_Demand_Drivers!$J$9</f>
        <v>RCUDB</v>
      </c>
      <c r="F368" s="16">
        <f>VLOOKUP($C368,'Growth rate'!$B$3:$T$93,3,FALSE)*VLOOKUP($E368,BY_RES_Demand_Drivers!$A$5:$I$100,7,FALSE)</f>
        <v>2753.790795973232</v>
      </c>
      <c r="G368" s="16">
        <f>VLOOKUP($C368,'Growth rate'!$B$3:$T$93,3,FALSE)*VLOOKUP($E368,BY_RES_Demand_Drivers!$A$5:$I$100,8,FALSE)</f>
        <v>0</v>
      </c>
      <c r="H368" s="16">
        <f>VLOOKUP($C368,'Growth rate'!$B$3:$T$93,3,FALSE)*VLOOKUP($E368,BY_RES_Demand_Drivers!$A$5:$I$100,9,FALSE)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BY_RES_Demand_Drivers!$J$9</f>
        <v>RCUDB</v>
      </c>
      <c r="F369" s="16">
        <f>VLOOKUP($C369,'Growth rate'!$B$3:$T$93,3,FALSE)*VLOOKUP($E369,BY_RES_Demand_Drivers!$A$5:$I$100,7,FALSE)</f>
        <v>2785.1694468723613</v>
      </c>
      <c r="G369" s="16">
        <f>VLOOKUP($C369,'Growth rate'!$B$3:$T$93,3,FALSE)*VLOOKUP($E369,BY_RES_Demand_Drivers!$A$5:$I$100,8,FALSE)</f>
        <v>0</v>
      </c>
      <c r="H369" s="16">
        <f>VLOOKUP($C369,'Growth rate'!$B$3:$T$93,3,FALSE)*VLOOKUP($E369,BY_RES_Demand_Drivers!$A$5:$I$100,9,FALSE)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BY_RES_Demand_Drivers!$J$9</f>
        <v>RCUDB</v>
      </c>
      <c r="F370" s="16">
        <f>VLOOKUP($C370,'Growth rate'!$B$3:$T$93,3,FALSE)*VLOOKUP($E370,BY_RES_Demand_Drivers!$A$5:$I$100,7,FALSE)</f>
        <v>2816.5480977714897</v>
      </c>
      <c r="G370" s="16">
        <f>VLOOKUP($C370,'Growth rate'!$B$3:$T$93,3,FALSE)*VLOOKUP($E370,BY_RES_Demand_Drivers!$A$5:$I$100,8,FALSE)</f>
        <v>0</v>
      </c>
      <c r="H370" s="16">
        <f>VLOOKUP($C370,'Growth rate'!$B$3:$T$93,3,FALSE)*VLOOKUP($E370,BY_RES_Demand_Drivers!$A$5:$I$100,9,FALSE)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BY_RES_Demand_Drivers!$J$9</f>
        <v>RCUDB</v>
      </c>
      <c r="F371" s="16">
        <f>VLOOKUP($C371,'Growth rate'!$B$3:$T$93,3,FALSE)*VLOOKUP($E371,BY_RES_Demand_Drivers!$A$5:$I$100,7,FALSE)</f>
        <v>2847.926748670619</v>
      </c>
      <c r="G371" s="16">
        <f>VLOOKUP($C371,'Growth rate'!$B$3:$T$93,3,FALSE)*VLOOKUP($E371,BY_RES_Demand_Drivers!$A$5:$I$100,8,FALSE)</f>
        <v>0</v>
      </c>
      <c r="H371" s="16">
        <f>VLOOKUP($C371,'Growth rate'!$B$3:$T$93,3,FALSE)*VLOOKUP($E371,BY_RES_Demand_Drivers!$A$5:$I$100,9,FALSE)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BY_RES_Demand_Drivers!$J$9</f>
        <v>RCUDB</v>
      </c>
      <c r="F372" s="16">
        <f>VLOOKUP($C372,'Growth rate'!$B$3:$T$93,3,FALSE)*VLOOKUP($E372,BY_RES_Demand_Drivers!$A$5:$I$100,7,FALSE)</f>
        <v>2879.3053995697478</v>
      </c>
      <c r="G372" s="16">
        <f>VLOOKUP($C372,'Growth rate'!$B$3:$T$93,3,FALSE)*VLOOKUP($E372,BY_RES_Demand_Drivers!$A$5:$I$100,8,FALSE)</f>
        <v>0</v>
      </c>
      <c r="H372" s="16">
        <f>VLOOKUP($C372,'Growth rate'!$B$3:$T$93,3,FALSE)*VLOOKUP($E372,BY_RES_Demand_Drivers!$A$5:$I$100,9,FALSE)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BY_RES_Demand_Drivers!$J$9</f>
        <v>RCUDB</v>
      </c>
      <c r="F373" s="16">
        <f>VLOOKUP($C373,'Growth rate'!$B$3:$T$93,3,FALSE)*VLOOKUP($E373,BY_RES_Demand_Drivers!$A$5:$I$100,7,FALSE)</f>
        <v>2910.6840504688771</v>
      </c>
      <c r="G373" s="16">
        <f>VLOOKUP($C373,'Growth rate'!$B$3:$T$93,3,FALSE)*VLOOKUP($E373,BY_RES_Demand_Drivers!$A$5:$I$100,8,FALSE)</f>
        <v>0</v>
      </c>
      <c r="H373" s="16">
        <f>VLOOKUP($C373,'Growth rate'!$B$3:$T$93,3,FALSE)*VLOOKUP($E373,BY_RES_Demand_Drivers!$A$5:$I$100,9,FALSE)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BY_RES_Demand_Drivers!$J$9</f>
        <v>RCUDB</v>
      </c>
      <c r="F374" s="16">
        <f>VLOOKUP($C374,'Growth rate'!$B$3:$T$93,3,FALSE)*VLOOKUP($E374,BY_RES_Demand_Drivers!$A$5:$I$100,7,FALSE)</f>
        <v>2941.8614735813499</v>
      </c>
      <c r="G374" s="16">
        <f>VLOOKUP($C374,'Growth rate'!$B$3:$T$93,3,FALSE)*VLOOKUP($E374,BY_RES_Demand_Drivers!$A$5:$I$100,8,FALSE)</f>
        <v>0</v>
      </c>
      <c r="H374" s="16">
        <f>VLOOKUP($C374,'Growth rate'!$B$3:$T$93,3,FALSE)*VLOOKUP($E374,BY_RES_Demand_Drivers!$A$5:$I$100,9,FALSE)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BY_RES_Demand_Drivers!$J$9</f>
        <v>RCUDB</v>
      </c>
      <c r="F375" s="16">
        <f>VLOOKUP($C375,'Growth rate'!$B$3:$T$93,3,FALSE)*VLOOKUP($E375,BY_RES_Demand_Drivers!$A$5:$I$100,7,FALSE)</f>
        <v>2973.0388966938231</v>
      </c>
      <c r="G375" s="16">
        <f>VLOOKUP($C375,'Growth rate'!$B$3:$T$93,3,FALSE)*VLOOKUP($E375,BY_RES_Demand_Drivers!$A$5:$I$100,8,FALSE)</f>
        <v>0</v>
      </c>
      <c r="H375" s="16">
        <f>VLOOKUP($C375,'Growth rate'!$B$3:$T$93,3,FALSE)*VLOOKUP($E375,BY_RES_Demand_Drivers!$A$5:$I$100,9,FALSE)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BY_RES_Demand_Drivers!$J$9</f>
        <v>RCUDB</v>
      </c>
      <c r="F376" s="16">
        <f>VLOOKUP($C376,'Growth rate'!$B$3:$T$93,3,FALSE)*VLOOKUP($E376,BY_RES_Demand_Drivers!$A$5:$I$100,7,FALSE)</f>
        <v>3004.2163198062958</v>
      </c>
      <c r="G376" s="16">
        <f>VLOOKUP($C376,'Growth rate'!$B$3:$T$93,3,FALSE)*VLOOKUP($E376,BY_RES_Demand_Drivers!$A$5:$I$100,8,FALSE)</f>
        <v>0</v>
      </c>
      <c r="H376" s="16">
        <f>VLOOKUP($C376,'Growth rate'!$B$3:$T$93,3,FALSE)*VLOOKUP($E376,BY_RES_Demand_Drivers!$A$5:$I$100,9,FALSE)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BY_RES_Demand_Drivers!$J$9</f>
        <v>RCUDB</v>
      </c>
      <c r="F377" s="16">
        <f>VLOOKUP($C377,'Growth rate'!$B$3:$T$93,3,FALSE)*VLOOKUP($E377,BY_RES_Demand_Drivers!$A$5:$I$100,7,FALSE)</f>
        <v>3035.3937429187686</v>
      </c>
      <c r="G377" s="16">
        <f>VLOOKUP($C377,'Growth rate'!$B$3:$T$93,3,FALSE)*VLOOKUP($E377,BY_RES_Demand_Drivers!$A$5:$I$100,8,FALSE)</f>
        <v>0</v>
      </c>
      <c r="H377" s="16">
        <f>VLOOKUP($C377,'Growth rate'!$B$3:$T$93,3,FALSE)*VLOOKUP($E377,BY_RES_Demand_Drivers!$A$5:$I$100,9,FALSE)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BY_RES_Demand_Drivers!$J$9</f>
        <v>RCUDB</v>
      </c>
      <c r="F378" s="16">
        <f>VLOOKUP($C378,'Growth rate'!$B$3:$T$93,3,FALSE)*VLOOKUP($E378,BY_RES_Demand_Drivers!$A$5:$I$100,7,FALSE)</f>
        <v>3066.5711660312418</v>
      </c>
      <c r="G378" s="16">
        <f>VLOOKUP($C378,'Growth rate'!$B$3:$T$93,3,FALSE)*VLOOKUP($E378,BY_RES_Demand_Drivers!$A$5:$I$100,8,FALSE)</f>
        <v>0</v>
      </c>
      <c r="H378" s="16">
        <f>VLOOKUP($C378,'Growth rate'!$B$3:$T$93,3,FALSE)*VLOOKUP($E378,BY_RES_Demand_Drivers!$A$5:$I$100,9,FALSE)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BY_RES_Demand_Drivers!$J$9</f>
        <v>RCUDB</v>
      </c>
      <c r="F379" s="16">
        <f>VLOOKUP($C379,'Growth rate'!$B$3:$T$93,3,FALSE)*VLOOKUP($E379,BY_RES_Demand_Drivers!$A$5:$I$100,7,FALSE)</f>
        <v>3097.4233273008231</v>
      </c>
      <c r="G379" s="16">
        <f>VLOOKUP($C379,'Growth rate'!$B$3:$T$93,3,FALSE)*VLOOKUP($E379,BY_RES_Demand_Drivers!$A$5:$I$100,8,FALSE)</f>
        <v>0</v>
      </c>
      <c r="H379" s="16">
        <f>VLOOKUP($C379,'Growth rate'!$B$3:$T$93,3,FALSE)*VLOOKUP($E379,BY_RES_Demand_Drivers!$A$5:$I$100,9,FALSE)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BY_RES_Demand_Drivers!$J$9</f>
        <v>RCUDB</v>
      </c>
      <c r="F380" s="16">
        <f>VLOOKUP($C380,'Growth rate'!$B$3:$T$93,3,FALSE)*VLOOKUP($E380,BY_RES_Demand_Drivers!$A$5:$I$100,7,FALSE)</f>
        <v>3128.2754885704053</v>
      </c>
      <c r="G380" s="16">
        <f>VLOOKUP($C380,'Growth rate'!$B$3:$T$93,3,FALSE)*VLOOKUP($E380,BY_RES_Demand_Drivers!$A$5:$I$100,8,FALSE)</f>
        <v>0</v>
      </c>
      <c r="H380" s="16">
        <f>VLOOKUP($C380,'Growth rate'!$B$3:$T$93,3,FALSE)*VLOOKUP($E380,BY_RES_Demand_Drivers!$A$5:$I$100,9,FALSE)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BY_RES_Demand_Drivers!$J$9</f>
        <v>RCUDB</v>
      </c>
      <c r="F381" s="16">
        <f>VLOOKUP($C381,'Growth rate'!$B$3:$T$93,3,FALSE)*VLOOKUP($E381,BY_RES_Demand_Drivers!$A$5:$I$100,7,FALSE)</f>
        <v>3159.1276498399866</v>
      </c>
      <c r="G381" s="16">
        <f>VLOOKUP($C381,'Growth rate'!$B$3:$T$93,3,FALSE)*VLOOKUP($E381,BY_RES_Demand_Drivers!$A$5:$I$100,8,FALSE)</f>
        <v>0</v>
      </c>
      <c r="H381" s="16">
        <f>VLOOKUP($C381,'Growth rate'!$B$3:$T$93,3,FALSE)*VLOOKUP($E381,BY_RES_Demand_Drivers!$A$5:$I$100,9,FALSE)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BY_RES_Demand_Drivers!$J$9</f>
        <v>RCUDB</v>
      </c>
      <c r="F382" s="16">
        <f>VLOOKUP($C382,'Growth rate'!$B$3:$T$93,3,FALSE)*VLOOKUP($E382,BY_RES_Demand_Drivers!$A$5:$I$100,7,FALSE)</f>
        <v>3189.9798111095683</v>
      </c>
      <c r="G382" s="16">
        <f>VLOOKUP($C382,'Growth rate'!$B$3:$T$93,3,FALSE)*VLOOKUP($E382,BY_RES_Demand_Drivers!$A$5:$I$100,8,FALSE)</f>
        <v>0</v>
      </c>
      <c r="H382" s="16">
        <f>VLOOKUP($C382,'Growth rate'!$B$3:$T$93,3,FALSE)*VLOOKUP($E382,BY_RES_Demand_Drivers!$A$5:$I$100,9,FALSE)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BY_RES_Demand_Drivers!$J$9</f>
        <v>RCUDB</v>
      </c>
      <c r="F383" s="16">
        <f>VLOOKUP($C383,'Growth rate'!$B$3:$T$93,3,FALSE)*VLOOKUP($E383,BY_RES_Demand_Drivers!$A$5:$I$100,7,FALSE)</f>
        <v>3220.8319723791496</v>
      </c>
      <c r="G383" s="16">
        <f>VLOOKUP($C383,'Growth rate'!$B$3:$T$93,3,FALSE)*VLOOKUP($E383,BY_RES_Demand_Drivers!$A$5:$I$100,8,FALSE)</f>
        <v>0</v>
      </c>
      <c r="H383" s="16">
        <f>VLOOKUP($C383,'Growth rate'!$B$3:$T$93,3,FALSE)*VLOOKUP($E383,BY_RES_Demand_Drivers!$A$5:$I$100,9,FALSE)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BY_RES_Demand_Drivers!$J$9</f>
        <v>RCUDB</v>
      </c>
      <c r="F384" s="16">
        <f>VLOOKUP($C384,'Growth rate'!$B$3:$T$93,3,FALSE)*VLOOKUP($E384,BY_RES_Demand_Drivers!$A$5:$I$100,7,FALSE)</f>
        <v>3250.0521468190254</v>
      </c>
      <c r="G384" s="16">
        <f>VLOOKUP($C384,'Growth rate'!$B$3:$T$93,3,FALSE)*VLOOKUP($E384,BY_RES_Demand_Drivers!$A$5:$I$100,8,FALSE)</f>
        <v>0</v>
      </c>
      <c r="H384" s="16">
        <f>VLOOKUP($C384,'Growth rate'!$B$3:$T$93,3,FALSE)*VLOOKUP($E384,BY_RES_Demand_Drivers!$A$5:$I$100,9,FALSE)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BY_RES_Demand_Drivers!$J$9</f>
        <v>RCUDB</v>
      </c>
      <c r="F385" s="16">
        <f>VLOOKUP($C385,'Growth rate'!$B$3:$T$93,3,FALSE)*VLOOKUP($E385,BY_RES_Demand_Drivers!$A$5:$I$100,7,FALSE)</f>
        <v>3279.2723212589008</v>
      </c>
      <c r="G385" s="16">
        <f>VLOOKUP($C385,'Growth rate'!$B$3:$T$93,3,FALSE)*VLOOKUP($E385,BY_RES_Demand_Drivers!$A$5:$I$100,8,FALSE)</f>
        <v>0</v>
      </c>
      <c r="H385" s="16">
        <f>VLOOKUP($C385,'Growth rate'!$B$3:$T$93,3,FALSE)*VLOOKUP($E385,BY_RES_Demand_Drivers!$A$5:$I$100,9,FALSE)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BY_RES_Demand_Drivers!$J$9</f>
        <v>RCUDB</v>
      </c>
      <c r="F386" s="16">
        <f>VLOOKUP($C386,'Growth rate'!$B$3:$T$93,3,FALSE)*VLOOKUP($E386,BY_RES_Demand_Drivers!$A$5:$I$100,7,FALSE)</f>
        <v>3308.4924956987757</v>
      </c>
      <c r="G386" s="16">
        <f>VLOOKUP($C386,'Growth rate'!$B$3:$T$93,3,FALSE)*VLOOKUP($E386,BY_RES_Demand_Drivers!$A$5:$I$100,8,FALSE)</f>
        <v>0</v>
      </c>
      <c r="H386" s="16">
        <f>VLOOKUP($C386,'Growth rate'!$B$3:$T$93,3,FALSE)*VLOOKUP($E386,BY_RES_Demand_Drivers!$A$5:$I$100,9,FALSE)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BY_RES_Demand_Drivers!$J$9</f>
        <v>RCUDB</v>
      </c>
      <c r="F387" s="16">
        <f>VLOOKUP($C387,'Growth rate'!$B$3:$T$93,3,FALSE)*VLOOKUP($E387,BY_RES_Demand_Drivers!$A$5:$I$100,7,FALSE)</f>
        <v>3337.7126701386514</v>
      </c>
      <c r="G387" s="16">
        <f>VLOOKUP($C387,'Growth rate'!$B$3:$T$93,3,FALSE)*VLOOKUP($E387,BY_RES_Demand_Drivers!$A$5:$I$100,8,FALSE)</f>
        <v>0</v>
      </c>
      <c r="H387" s="16">
        <f>VLOOKUP($C387,'Growth rate'!$B$3:$T$93,3,FALSE)*VLOOKUP($E387,BY_RES_Demand_Drivers!$A$5:$I$100,9,FALSE)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BY_RES_Demand_Drivers!$J$9</f>
        <v>RCUDB</v>
      </c>
      <c r="F388" s="16">
        <f>VLOOKUP($C388,'Growth rate'!$B$3:$T$93,3,FALSE)*VLOOKUP($E388,BY_RES_Demand_Drivers!$A$5:$I$100,7,FALSE)</f>
        <v>3366.9328445785272</v>
      </c>
      <c r="G388" s="16">
        <f>VLOOKUP($C388,'Growth rate'!$B$3:$T$93,3,FALSE)*VLOOKUP($E388,BY_RES_Demand_Drivers!$A$5:$I$100,8,FALSE)</f>
        <v>0</v>
      </c>
      <c r="H388" s="16">
        <f>VLOOKUP($C388,'Growth rate'!$B$3:$T$93,3,FALSE)*VLOOKUP($E388,BY_RES_Demand_Drivers!$A$5:$I$100,9,FALSE)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BY_RES_Demand_Drivers!$J$9</f>
        <v>RCUDB</v>
      </c>
      <c r="F389" s="16">
        <f>VLOOKUP($C389,'Growth rate'!$B$3:$T$93,3,FALSE)*VLOOKUP($E389,BY_RES_Demand_Drivers!$A$5:$I$100,7,FALSE)</f>
        <v>3394.3712304940182</v>
      </c>
      <c r="G389" s="16">
        <f>VLOOKUP($C389,'Growth rate'!$B$3:$T$93,3,FALSE)*VLOOKUP($E389,BY_RES_Demand_Drivers!$A$5:$I$100,8,FALSE)</f>
        <v>0</v>
      </c>
      <c r="H389" s="16">
        <f>VLOOKUP($C389,'Growth rate'!$B$3:$T$93,3,FALSE)*VLOOKUP($E389,BY_RES_Demand_Drivers!$A$5:$I$100,9,FALSE)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BY_RES_Demand_Drivers!$J$9</f>
        <v>RCUDB</v>
      </c>
      <c r="F390" s="16">
        <f>VLOOKUP($C390,'Growth rate'!$B$3:$T$93,3,FALSE)*VLOOKUP($E390,BY_RES_Demand_Drivers!$A$5:$I$100,7,FALSE)</f>
        <v>3421.8096164095091</v>
      </c>
      <c r="G390" s="16">
        <f>VLOOKUP($C390,'Growth rate'!$B$3:$T$93,3,FALSE)*VLOOKUP($E390,BY_RES_Demand_Drivers!$A$5:$I$100,8,FALSE)</f>
        <v>0</v>
      </c>
      <c r="H390" s="16">
        <f>VLOOKUP($C390,'Growth rate'!$B$3:$T$93,3,FALSE)*VLOOKUP($E390,BY_RES_Demand_Drivers!$A$5:$I$100,9,FALSE)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BY_RES_Demand_Drivers!$J$9</f>
        <v>RCUDB</v>
      </c>
      <c r="F391" s="16">
        <f>VLOOKUP($C391,'Growth rate'!$B$3:$T$93,3,FALSE)*VLOOKUP($E391,BY_RES_Demand_Drivers!$A$5:$I$100,7,FALSE)</f>
        <v>3449.2480023249996</v>
      </c>
      <c r="G391" s="16">
        <f>VLOOKUP($C391,'Growth rate'!$B$3:$T$93,3,FALSE)*VLOOKUP($E391,BY_RES_Demand_Drivers!$A$5:$I$100,8,FALSE)</f>
        <v>0</v>
      </c>
      <c r="H391" s="16">
        <f>VLOOKUP($C391,'Growth rate'!$B$3:$T$93,3,FALSE)*VLOOKUP($E391,BY_RES_Demand_Drivers!$A$5:$I$100,9,FALSE)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BY_RES_Demand_Drivers!$J$9</f>
        <v>RCUDB</v>
      </c>
      <c r="F392" s="16">
        <f>VLOOKUP($C392,'Growth rate'!$B$3:$T$93,3,FALSE)*VLOOKUP($E392,BY_RES_Demand_Drivers!$A$5:$I$100,7,FALSE)</f>
        <v>3476.6863882404905</v>
      </c>
      <c r="G392" s="16">
        <f>VLOOKUP($C392,'Growth rate'!$B$3:$T$93,3,FALSE)*VLOOKUP($E392,BY_RES_Demand_Drivers!$A$5:$I$100,8,FALSE)</f>
        <v>0</v>
      </c>
      <c r="H392" s="16">
        <f>VLOOKUP($C392,'Growth rate'!$B$3:$T$93,3,FALSE)*VLOOKUP($E392,BY_RES_Demand_Drivers!$A$5:$I$100,9,FALSE)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BY_RES_Demand_Drivers!$J$9</f>
        <v>RCUDB</v>
      </c>
      <c r="F393" s="16">
        <f>VLOOKUP($C393,'Growth rate'!$B$3:$T$93,3,FALSE)*VLOOKUP($E393,BY_RES_Demand_Drivers!$A$5:$I$100,7,FALSE)</f>
        <v>3504.1247741559814</v>
      </c>
      <c r="G393" s="16">
        <f>VLOOKUP($C393,'Growth rate'!$B$3:$T$93,3,FALSE)*VLOOKUP($E393,BY_RES_Demand_Drivers!$A$5:$I$100,8,FALSE)</f>
        <v>0</v>
      </c>
      <c r="H393" s="16">
        <f>VLOOKUP($C393,'Growth rate'!$B$3:$T$93,3,FALSE)*VLOOKUP($E393,BY_RES_Demand_Drivers!$A$5:$I$100,9,FALSE)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BY_RES_Demand_Drivers!$J$9</f>
        <v>RCUDB</v>
      </c>
      <c r="F394" s="16">
        <f>VLOOKUP($C394,'Growth rate'!$B$3:$T$93,3,FALSE)*VLOOKUP($E394,BY_RES_Demand_Drivers!$A$5:$I$100,7,FALSE)</f>
        <v>3528.2271243723462</v>
      </c>
      <c r="G394" s="16">
        <f>VLOOKUP($C394,'Growth rate'!$B$3:$T$93,3,FALSE)*VLOOKUP($E394,BY_RES_Demand_Drivers!$A$5:$I$100,8,FALSE)</f>
        <v>0</v>
      </c>
      <c r="H394" s="16">
        <f>VLOOKUP($C394,'Growth rate'!$B$3:$T$93,3,FALSE)*VLOOKUP($E394,BY_RES_Demand_Drivers!$A$5:$I$100,9,FALSE)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BY_RES_Demand_Drivers!$J$9</f>
        <v>RCUDB</v>
      </c>
      <c r="F395" s="16">
        <f>VLOOKUP($C395,'Growth rate'!$B$3:$T$93,3,FALSE)*VLOOKUP($E395,BY_RES_Demand_Drivers!$A$5:$I$100,7,FALSE)</f>
        <v>3552.3294745887097</v>
      </c>
      <c r="G395" s="16">
        <f>VLOOKUP($C395,'Growth rate'!$B$3:$T$93,3,FALSE)*VLOOKUP($E395,BY_RES_Demand_Drivers!$A$5:$I$100,8,FALSE)</f>
        <v>0</v>
      </c>
      <c r="H395" s="16">
        <f>VLOOKUP($C395,'Growth rate'!$B$3:$T$93,3,FALSE)*VLOOKUP($E395,BY_RES_Demand_Drivers!$A$5:$I$100,9,FALSE)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BY_RES_Demand_Drivers!$J$9</f>
        <v>RCUDB</v>
      </c>
      <c r="F396" s="16">
        <f>VLOOKUP($C396,'Growth rate'!$B$3:$T$93,3,FALSE)*VLOOKUP($E396,BY_RES_Demand_Drivers!$A$5:$I$100,7,FALSE)</f>
        <v>3576.431824805074</v>
      </c>
      <c r="G396" s="16">
        <f>VLOOKUP($C396,'Growth rate'!$B$3:$T$93,3,FALSE)*VLOOKUP($E396,BY_RES_Demand_Drivers!$A$5:$I$100,8,FALSE)</f>
        <v>0</v>
      </c>
      <c r="H396" s="16">
        <f>VLOOKUP($C396,'Growth rate'!$B$3:$T$93,3,FALSE)*VLOOKUP($E396,BY_RES_Demand_Drivers!$A$5:$I$100,9,FALSE)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BY_RES_Demand_Drivers!$J$9</f>
        <v>RCUDB</v>
      </c>
      <c r="F397" s="16">
        <f>VLOOKUP($C397,'Growth rate'!$B$3:$T$93,3,FALSE)*VLOOKUP($E397,BY_RES_Demand_Drivers!$A$5:$I$100,7,FALSE)</f>
        <v>3600.5341750214379</v>
      </c>
      <c r="G397" s="16">
        <f>VLOOKUP($C397,'Growth rate'!$B$3:$T$93,3,FALSE)*VLOOKUP($E397,BY_RES_Demand_Drivers!$A$5:$I$100,8,FALSE)</f>
        <v>0</v>
      </c>
      <c r="H397" s="16">
        <f>VLOOKUP($C397,'Growth rate'!$B$3:$T$93,3,FALSE)*VLOOKUP($E397,BY_RES_Demand_Drivers!$A$5:$I$100,9,FALSE)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BY_RES_Demand_Drivers!$J$9</f>
        <v>RCUDB</v>
      </c>
      <c r="F398" s="16">
        <f>VLOOKUP($C398,'Growth rate'!$B$3:$T$93,3,FALSE)*VLOOKUP($E398,BY_RES_Demand_Drivers!$A$5:$I$100,7,FALSE)</f>
        <v>3624.6365252378023</v>
      </c>
      <c r="G398" s="16">
        <f>VLOOKUP($C398,'Growth rate'!$B$3:$T$93,3,FALSE)*VLOOKUP($E398,BY_RES_Demand_Drivers!$A$5:$I$100,8,FALSE)</f>
        <v>0</v>
      </c>
      <c r="H398" s="16">
        <f>VLOOKUP($C398,'Growth rate'!$B$3:$T$93,3,FALSE)*VLOOKUP($E398,BY_RES_Demand_Drivers!$A$5:$I$100,9,FALSE)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BY_RES_Demand_Drivers!$J$9</f>
        <v>RCUDB</v>
      </c>
      <c r="F399" s="16">
        <f>VLOOKUP($C399,'Growth rate'!$B$3:$T$93,3,FALSE)*VLOOKUP($E399,BY_RES_Demand_Drivers!$A$5:$I$100,7,FALSE)</f>
        <v>3645.8138117512276</v>
      </c>
      <c r="G399" s="16">
        <f>VLOOKUP($C399,'Growth rate'!$B$3:$T$93,3,FALSE)*VLOOKUP($E399,BY_RES_Demand_Drivers!$A$5:$I$100,8,FALSE)</f>
        <v>0</v>
      </c>
      <c r="H399" s="16">
        <f>VLOOKUP($C399,'Growth rate'!$B$3:$T$93,3,FALSE)*VLOOKUP($E399,BY_RES_Demand_Drivers!$A$5:$I$100,9,FALSE)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BY_RES_Demand_Drivers!$J$9</f>
        <v>RCUDB</v>
      </c>
      <c r="F400" s="16">
        <f>VLOOKUP($C400,'Growth rate'!$B$3:$T$93,3,FALSE)*VLOOKUP($E400,BY_RES_Demand_Drivers!$A$5:$I$100,7,FALSE)</f>
        <v>3666.9910982646525</v>
      </c>
      <c r="G400" s="16">
        <f>VLOOKUP($C400,'Growth rate'!$B$3:$T$93,3,FALSE)*VLOOKUP($E400,BY_RES_Demand_Drivers!$A$5:$I$100,8,FALSE)</f>
        <v>0</v>
      </c>
      <c r="H400" s="16">
        <f>VLOOKUP($C400,'Growth rate'!$B$3:$T$93,3,FALSE)*VLOOKUP($E400,BY_RES_Demand_Drivers!$A$5:$I$100,9,FALSE)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BY_RES_Demand_Drivers!$J$9</f>
        <v>RCUDB</v>
      </c>
      <c r="F401" s="16">
        <f>VLOOKUP($C401,'Growth rate'!$B$3:$T$93,3,FALSE)*VLOOKUP($E401,BY_RES_Demand_Drivers!$A$5:$I$100,7,FALSE)</f>
        <v>3688.1683847780782</v>
      </c>
      <c r="G401" s="16">
        <f>VLOOKUP($C401,'Growth rate'!$B$3:$T$93,3,FALSE)*VLOOKUP($E401,BY_RES_Demand_Drivers!$A$5:$I$100,8,FALSE)</f>
        <v>0</v>
      </c>
      <c r="H401" s="16">
        <f>VLOOKUP($C401,'Growth rate'!$B$3:$T$93,3,FALSE)*VLOOKUP($E401,BY_RES_Demand_Drivers!$A$5:$I$100,9,FALSE)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BY_RES_Demand_Drivers!$J$9</f>
        <v>RCUDB</v>
      </c>
      <c r="F402" s="16">
        <f>VLOOKUP($C402,'Growth rate'!$B$3:$T$93,3,FALSE)*VLOOKUP($E402,BY_RES_Demand_Drivers!$A$5:$I$100,7,FALSE)</f>
        <v>3709.3456712915035</v>
      </c>
      <c r="G402" s="16">
        <f>VLOOKUP($C402,'Growth rate'!$B$3:$T$93,3,FALSE)*VLOOKUP($E402,BY_RES_Demand_Drivers!$A$5:$I$100,8,FALSE)</f>
        <v>0</v>
      </c>
      <c r="H402" s="16">
        <f>VLOOKUP($C402,'Growth rate'!$B$3:$T$93,3,FALSE)*VLOOKUP($E402,BY_RES_Demand_Drivers!$A$5:$I$100,9,FALSE)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BY_RES_Demand_Drivers!$J$9</f>
        <v>RCUDB</v>
      </c>
      <c r="F403" s="16">
        <f>VLOOKUP($C403,'Growth rate'!$B$3:$T$93,3,FALSE)*VLOOKUP($E403,BY_RES_Demand_Drivers!$A$5:$I$100,7,FALSE)</f>
        <v>3730.5229578049289</v>
      </c>
      <c r="G403" s="16">
        <f>VLOOKUP($C403,'Growth rate'!$B$3:$T$93,3,FALSE)*VLOOKUP($E403,BY_RES_Demand_Drivers!$A$5:$I$100,8,FALSE)</f>
        <v>0</v>
      </c>
      <c r="H403" s="16">
        <f>VLOOKUP($C403,'Growth rate'!$B$3:$T$93,3,FALSE)*VLOOKUP($E403,BY_RES_Demand_Drivers!$A$5:$I$100,9,FALSE)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BY_RES_Demand_Drivers!$J$9</f>
        <v>RCUDB</v>
      </c>
      <c r="F404" s="16">
        <f>VLOOKUP($C404,'Growth rate'!$B$3:$T$93,3,FALSE)*VLOOKUP($E404,BY_RES_Demand_Drivers!$A$5:$I$100,7,FALSE)</f>
        <v>3749.6103359817371</v>
      </c>
      <c r="G404" s="16">
        <f>VLOOKUP($C404,'Growth rate'!$B$3:$T$93,3,FALSE)*VLOOKUP($E404,BY_RES_Demand_Drivers!$A$5:$I$100,8,FALSE)</f>
        <v>0</v>
      </c>
      <c r="H404" s="16">
        <f>VLOOKUP($C404,'Growth rate'!$B$3:$T$93,3,FALSE)*VLOOKUP($E404,BY_RES_Demand_Drivers!$A$5:$I$100,9,FALSE)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BY_RES_Demand_Drivers!$J$9</f>
        <v>RCUDB</v>
      </c>
      <c r="F405" s="16">
        <f>VLOOKUP($C405,'Growth rate'!$B$3:$T$93,3,FALSE)*VLOOKUP($E405,BY_RES_Demand_Drivers!$A$5:$I$100,7,FALSE)</f>
        <v>3768.6977141585458</v>
      </c>
      <c r="G405" s="16">
        <f>VLOOKUP($C405,'Growth rate'!$B$3:$T$93,3,FALSE)*VLOOKUP($E405,BY_RES_Demand_Drivers!$A$5:$I$100,8,FALSE)</f>
        <v>0</v>
      </c>
      <c r="H405" s="16">
        <f>VLOOKUP($C405,'Growth rate'!$B$3:$T$93,3,FALSE)*VLOOKUP($E405,BY_RES_Demand_Drivers!$A$5:$I$100,9,FALSE)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BY_RES_Demand_Drivers!$J$9</f>
        <v>RCUDB</v>
      </c>
      <c r="F406" s="16">
        <f>VLOOKUP($C406,'Growth rate'!$B$3:$T$93,3,FALSE)*VLOOKUP($E406,BY_RES_Demand_Drivers!$A$5:$I$100,7,FALSE)</f>
        <v>3787.785092335354</v>
      </c>
      <c r="G406" s="16">
        <f>VLOOKUP($C406,'Growth rate'!$B$3:$T$93,3,FALSE)*VLOOKUP($E406,BY_RES_Demand_Drivers!$A$5:$I$100,8,FALSE)</f>
        <v>0</v>
      </c>
      <c r="H406" s="16">
        <f>VLOOKUP($C406,'Growth rate'!$B$3:$T$93,3,FALSE)*VLOOKUP($E406,BY_RES_Demand_Drivers!$A$5:$I$100,9,FALSE)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BY_RES_Demand_Drivers!$J$9</f>
        <v>RCUDB</v>
      </c>
      <c r="F407" s="16">
        <f>VLOOKUP($C407,'Growth rate'!$B$3:$T$93,3,FALSE)*VLOOKUP($E407,BY_RES_Demand_Drivers!$A$5:$I$100,7,FALSE)</f>
        <v>3806.8724705121626</v>
      </c>
      <c r="G407" s="16">
        <f>VLOOKUP($C407,'Growth rate'!$B$3:$T$93,3,FALSE)*VLOOKUP($E407,BY_RES_Demand_Drivers!$A$5:$I$100,8,FALSE)</f>
        <v>0</v>
      </c>
      <c r="H407" s="16">
        <f>VLOOKUP($C407,'Growth rate'!$B$3:$T$93,3,FALSE)*VLOOKUP($E407,BY_RES_Demand_Drivers!$A$5:$I$100,9,FALSE)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BY_RES_Demand_Drivers!$J$9</f>
        <v>RCUDB</v>
      </c>
      <c r="F408" s="16">
        <f>VLOOKUP($C408,'Growth rate'!$B$3:$T$93,3,FALSE)*VLOOKUP($E408,BY_RES_Demand_Drivers!$A$5:$I$100,7,FALSE)</f>
        <v>3825.9598486889713</v>
      </c>
      <c r="G408" s="16">
        <f>VLOOKUP($C408,'Growth rate'!$B$3:$T$93,3,FALSE)*VLOOKUP($E408,BY_RES_Demand_Drivers!$A$5:$I$100,8,FALSE)</f>
        <v>0</v>
      </c>
      <c r="H408" s="16">
        <f>VLOOKUP($C408,'Growth rate'!$B$3:$T$93,3,FALSE)*VLOOKUP($E408,BY_RES_Demand_Drivers!$A$5:$I$100,9,FALSE)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BY_RES_Demand_Drivers!$J$9</f>
        <v>RCUDB</v>
      </c>
      <c r="F409" s="16">
        <f>VLOOKUP($C409,'Growth rate'!$B$3:$T$93,3,FALSE)*VLOOKUP($E409,BY_RES_Demand_Drivers!$A$5:$I$100,7,FALSE)</f>
        <v>3843.3750599896875</v>
      </c>
      <c r="G409" s="16">
        <f>VLOOKUP($C409,'Growth rate'!$B$3:$T$93,3,FALSE)*VLOOKUP($E409,BY_RES_Demand_Drivers!$A$5:$I$100,8,FALSE)</f>
        <v>0</v>
      </c>
      <c r="H409" s="16">
        <f>VLOOKUP($C409,'Growth rate'!$B$3:$T$93,3,FALSE)*VLOOKUP($E409,BY_RES_Demand_Drivers!$A$5:$I$100,9,FALSE)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BY_RES_Demand_Drivers!$J$9</f>
        <v>RCUDB</v>
      </c>
      <c r="F410" s="16">
        <f>VLOOKUP($C410,'Growth rate'!$B$3:$T$93,3,FALSE)*VLOOKUP($E410,BY_RES_Demand_Drivers!$A$5:$I$100,7,FALSE)</f>
        <v>3860.7902712904042</v>
      </c>
      <c r="G410" s="16">
        <f>VLOOKUP($C410,'Growth rate'!$B$3:$T$93,3,FALSE)*VLOOKUP($E410,BY_RES_Demand_Drivers!$A$5:$I$100,8,FALSE)</f>
        <v>0</v>
      </c>
      <c r="H410" s="16">
        <f>VLOOKUP($C410,'Growth rate'!$B$3:$T$93,3,FALSE)*VLOOKUP($E410,BY_RES_Demand_Drivers!$A$5:$I$100,9,FALSE)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BY_RES_Demand_Drivers!$J$9</f>
        <v>RCUDB</v>
      </c>
      <c r="F411" s="16">
        <f>VLOOKUP($C411,'Growth rate'!$B$3:$T$93,3,FALSE)*VLOOKUP($E411,BY_RES_Demand_Drivers!$A$5:$I$100,7,FALSE)</f>
        <v>3878.2054825911205</v>
      </c>
      <c r="G411" s="16">
        <f>VLOOKUP($C411,'Growth rate'!$B$3:$T$93,3,FALSE)*VLOOKUP($E411,BY_RES_Demand_Drivers!$A$5:$I$100,8,FALSE)</f>
        <v>0</v>
      </c>
      <c r="H411" s="16">
        <f>VLOOKUP($C411,'Growth rate'!$B$3:$T$93,3,FALSE)*VLOOKUP($E411,BY_RES_Demand_Drivers!$A$5:$I$100,9,FALSE)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BY_RES_Demand_Drivers!$J$9</f>
        <v>RCUDB</v>
      </c>
      <c r="F412" s="16">
        <f>VLOOKUP($C412,'Growth rate'!$B$3:$T$93,3,FALSE)*VLOOKUP($E412,BY_RES_Demand_Drivers!$A$5:$I$100,7,FALSE)</f>
        <v>3895.6206938918372</v>
      </c>
      <c r="G412" s="16">
        <f>VLOOKUP($C412,'Growth rate'!$B$3:$T$93,3,FALSE)*VLOOKUP($E412,BY_RES_Demand_Drivers!$A$5:$I$100,8,FALSE)</f>
        <v>0</v>
      </c>
      <c r="H412" s="16">
        <f>VLOOKUP($C412,'Growth rate'!$B$3:$T$93,3,FALSE)*VLOOKUP($E412,BY_RES_Demand_Drivers!$A$5:$I$100,9,FALSE)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BY_RES_Demand_Drivers!$J$9</f>
        <v>RCUDB</v>
      </c>
      <c r="F413" s="16">
        <f>VLOOKUP($C413,'Growth rate'!$B$3:$T$93,3,FALSE)*VLOOKUP($E413,BY_RES_Demand_Drivers!$A$5:$I$100,7,FALSE)</f>
        <v>3913.0359051925534</v>
      </c>
      <c r="G413" s="16">
        <f>VLOOKUP($C413,'Growth rate'!$B$3:$T$93,3,FALSE)*VLOOKUP($E413,BY_RES_Demand_Drivers!$A$5:$I$100,8,FALSE)</f>
        <v>0</v>
      </c>
      <c r="H413" s="16">
        <f>VLOOKUP($C413,'Growth rate'!$B$3:$T$93,3,FALSE)*VLOOKUP($E413,BY_RES_Demand_Drivers!$A$5:$I$100,9,FALSE)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BY_RES_Demand_Drivers!$J$10</f>
        <v>RCRDB</v>
      </c>
      <c r="F414" s="16">
        <f>VLOOKUP($C414,'Growth rate'!$B$3:$T$93,3,FALSE)*VLOOKUP($E414,BY_RES_Demand_Drivers!$A$5:$I$100,7,FALSE)</f>
        <v>1311.2044798408992</v>
      </c>
      <c r="G414" s="16">
        <f>VLOOKUP($C414,'Growth rate'!$B$3:$T$93,3,FALSE)*VLOOKUP($E414,BY_RES_Demand_Drivers!$A$5:$I$100,8,FALSE)</f>
        <v>0</v>
      </c>
      <c r="H414" s="16">
        <f>VLOOKUP($C414,'Growth rate'!$B$3:$T$93,3,FALSE)*VLOOKUP($E414,BY_RES_Demand_Drivers!$A$5:$I$100,9,FALSE)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BY_RES_Demand_Drivers!$J$10</f>
        <v>RCRDB</v>
      </c>
      <c r="F415" s="16">
        <f>VLOOKUP($C415,'Growth rate'!$B$3:$T$93,3,FALSE)*VLOOKUP($E415,BY_RES_Demand_Drivers!$A$5:$I$100,7,FALSE)</f>
        <v>1328.2624202947279</v>
      </c>
      <c r="G415" s="16">
        <f>VLOOKUP($C415,'Growth rate'!$B$3:$T$93,3,FALSE)*VLOOKUP($E415,BY_RES_Demand_Drivers!$A$5:$I$100,8,FALSE)</f>
        <v>0</v>
      </c>
      <c r="H415" s="16">
        <f>VLOOKUP($C415,'Growth rate'!$B$3:$T$93,3,FALSE)*VLOOKUP($E415,BY_RES_Demand_Drivers!$A$5:$I$100,9,FALSE)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BY_RES_Demand_Drivers!$J$10</f>
        <v>RCRDB</v>
      </c>
      <c r="F416" s="16">
        <f>VLOOKUP($C416,'Growth rate'!$B$3:$T$93,3,FALSE)*VLOOKUP($E416,BY_RES_Demand_Drivers!$A$5:$I$100,7,FALSE)</f>
        <v>1344.8226712285903</v>
      </c>
      <c r="G416" s="16">
        <f>VLOOKUP($C416,'Growth rate'!$B$3:$T$93,3,FALSE)*VLOOKUP($E416,BY_RES_Demand_Drivers!$A$5:$I$100,8,FALSE)</f>
        <v>0</v>
      </c>
      <c r="H416" s="16">
        <f>VLOOKUP($C416,'Growth rate'!$B$3:$T$93,3,FALSE)*VLOOKUP($E416,BY_RES_Demand_Drivers!$A$5:$I$100,9,FALSE)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BY_RES_Demand_Drivers!$J$10</f>
        <v>RCRDB</v>
      </c>
      <c r="F417" s="16">
        <f>VLOOKUP($C417,'Growth rate'!$B$3:$T$93,3,FALSE)*VLOOKUP($E417,BY_RES_Demand_Drivers!$A$5:$I$100,7,FALSE)</f>
        <v>1361.3829221624526</v>
      </c>
      <c r="G417" s="16">
        <f>VLOOKUP($C417,'Growth rate'!$B$3:$T$93,3,FALSE)*VLOOKUP($E417,BY_RES_Demand_Drivers!$A$5:$I$100,8,FALSE)</f>
        <v>0</v>
      </c>
      <c r="H417" s="16">
        <f>VLOOKUP($C417,'Growth rate'!$B$3:$T$93,3,FALSE)*VLOOKUP($E417,BY_RES_Demand_Drivers!$A$5:$I$100,9,FALSE)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BY_RES_Demand_Drivers!$J$10</f>
        <v>RCRDB</v>
      </c>
      <c r="F418" s="16">
        <f>VLOOKUP($C418,'Growth rate'!$B$3:$T$93,3,FALSE)*VLOOKUP($E418,BY_RES_Demand_Drivers!$A$5:$I$100,7,FALSE)</f>
        <v>1377.9431730963151</v>
      </c>
      <c r="G418" s="16">
        <f>VLOOKUP($C418,'Growth rate'!$B$3:$T$93,3,FALSE)*VLOOKUP($E418,BY_RES_Demand_Drivers!$A$5:$I$100,8,FALSE)</f>
        <v>0</v>
      </c>
      <c r="H418" s="16">
        <f>VLOOKUP($C418,'Growth rate'!$B$3:$T$93,3,FALSE)*VLOOKUP($E418,BY_RES_Demand_Drivers!$A$5:$I$100,9,FALSE)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BY_RES_Demand_Drivers!$J$10</f>
        <v>RCRDB</v>
      </c>
      <c r="F419" s="16">
        <f>VLOOKUP($C419,'Growth rate'!$B$3:$T$93,3,FALSE)*VLOOKUP($E419,BY_RES_Demand_Drivers!$A$5:$I$100,7,FALSE)</f>
        <v>1394.5034240301775</v>
      </c>
      <c r="G419" s="16">
        <f>VLOOKUP($C419,'Growth rate'!$B$3:$T$93,3,FALSE)*VLOOKUP($E419,BY_RES_Demand_Drivers!$A$5:$I$100,8,FALSE)</f>
        <v>0</v>
      </c>
      <c r="H419" s="16">
        <f>VLOOKUP($C419,'Growth rate'!$B$3:$T$93,3,FALSE)*VLOOKUP($E419,BY_RES_Demand_Drivers!$A$5:$I$100,9,FALSE)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BY_RES_Demand_Drivers!$J$10</f>
        <v>RCRDB</v>
      </c>
      <c r="F420" s="16">
        <f>VLOOKUP($C420,'Growth rate'!$B$3:$T$93,3,FALSE)*VLOOKUP($E420,BY_RES_Demand_Drivers!$A$5:$I$100,7,FALSE)</f>
        <v>1411.0636749640398</v>
      </c>
      <c r="G420" s="16">
        <f>VLOOKUP($C420,'Growth rate'!$B$3:$T$93,3,FALSE)*VLOOKUP($E420,BY_RES_Demand_Drivers!$A$5:$I$100,8,FALSE)</f>
        <v>0</v>
      </c>
      <c r="H420" s="16">
        <f>VLOOKUP($C420,'Growth rate'!$B$3:$T$93,3,FALSE)*VLOOKUP($E420,BY_RES_Demand_Drivers!$A$5:$I$100,9,FALSE)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BY_RES_Demand_Drivers!$J$10</f>
        <v>RCRDB</v>
      </c>
      <c r="F421" s="16">
        <f>VLOOKUP($C421,'Growth rate'!$B$3:$T$93,3,FALSE)*VLOOKUP($E421,BY_RES_Demand_Drivers!$A$5:$I$100,7,FALSE)</f>
        <v>1428.7942901457066</v>
      </c>
      <c r="G421" s="16">
        <f>VLOOKUP($C421,'Growth rate'!$B$3:$T$93,3,FALSE)*VLOOKUP($E421,BY_RES_Demand_Drivers!$A$5:$I$100,8,FALSE)</f>
        <v>0</v>
      </c>
      <c r="H421" s="16">
        <f>VLOOKUP($C421,'Growth rate'!$B$3:$T$93,3,FALSE)*VLOOKUP($E421,BY_RES_Demand_Drivers!$A$5:$I$100,9,FALSE)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BY_RES_Demand_Drivers!$J$10</f>
        <v>RCRDB</v>
      </c>
      <c r="F422" s="16">
        <f>VLOOKUP($C422,'Growth rate'!$B$3:$T$93,3,FALSE)*VLOOKUP($E422,BY_RES_Demand_Drivers!$A$5:$I$100,7,FALSE)</f>
        <v>1446.5249053273733</v>
      </c>
      <c r="G422" s="16">
        <f>VLOOKUP($C422,'Growth rate'!$B$3:$T$93,3,FALSE)*VLOOKUP($E422,BY_RES_Demand_Drivers!$A$5:$I$100,8,FALSE)</f>
        <v>0</v>
      </c>
      <c r="H422" s="16">
        <f>VLOOKUP($C422,'Growth rate'!$B$3:$T$93,3,FALSE)*VLOOKUP($E422,BY_RES_Demand_Drivers!$A$5:$I$100,9,FALSE)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BY_RES_Demand_Drivers!$J$10</f>
        <v>RCRDB</v>
      </c>
      <c r="F423" s="16">
        <f>VLOOKUP($C423,'Growth rate'!$B$3:$T$93,3,FALSE)*VLOOKUP($E423,BY_RES_Demand_Drivers!$A$5:$I$100,7,FALSE)</f>
        <v>1464.2555205090403</v>
      </c>
      <c r="G423" s="16">
        <f>VLOOKUP($C423,'Growth rate'!$B$3:$T$93,3,FALSE)*VLOOKUP($E423,BY_RES_Demand_Drivers!$A$5:$I$100,8,FALSE)</f>
        <v>0</v>
      </c>
      <c r="H423" s="16">
        <f>VLOOKUP($C423,'Growth rate'!$B$3:$T$93,3,FALSE)*VLOOKUP($E423,BY_RES_Demand_Drivers!$A$5:$I$100,9,FALSE)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BY_RES_Demand_Drivers!$J$10</f>
        <v>RCRDB</v>
      </c>
      <c r="F424" s="16">
        <f>VLOOKUP($C424,'Growth rate'!$B$3:$T$93,3,FALSE)*VLOOKUP($E424,BY_RES_Demand_Drivers!$A$5:$I$100,7,FALSE)</f>
        <v>1481.986135690707</v>
      </c>
      <c r="G424" s="16">
        <f>VLOOKUP($C424,'Growth rate'!$B$3:$T$93,3,FALSE)*VLOOKUP($E424,BY_RES_Demand_Drivers!$A$5:$I$100,8,FALSE)</f>
        <v>0</v>
      </c>
      <c r="H424" s="16">
        <f>VLOOKUP($C424,'Growth rate'!$B$3:$T$93,3,FALSE)*VLOOKUP($E424,BY_RES_Demand_Drivers!$A$5:$I$100,9,FALSE)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BY_RES_Demand_Drivers!$J$10</f>
        <v>RCRDB</v>
      </c>
      <c r="F425" s="16">
        <f>VLOOKUP($C425,'Growth rate'!$B$3:$T$93,3,FALSE)*VLOOKUP($E425,BY_RES_Demand_Drivers!$A$5:$I$100,7,FALSE)</f>
        <v>1499.7167508723737</v>
      </c>
      <c r="G425" s="16">
        <f>VLOOKUP($C425,'Growth rate'!$B$3:$T$93,3,FALSE)*VLOOKUP($E425,BY_RES_Demand_Drivers!$A$5:$I$100,8,FALSE)</f>
        <v>0</v>
      </c>
      <c r="H425" s="16">
        <f>VLOOKUP($C425,'Growth rate'!$B$3:$T$93,3,FALSE)*VLOOKUP($E425,BY_RES_Demand_Drivers!$A$5:$I$100,9,FALSE)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BY_RES_Demand_Drivers!$J$10</f>
        <v>RCRDB</v>
      </c>
      <c r="F426" s="16">
        <f>VLOOKUP($C426,'Growth rate'!$B$3:$T$93,3,FALSE)*VLOOKUP($E426,BY_RES_Demand_Drivers!$A$5:$I$100,7,FALSE)</f>
        <v>1521.4447597314443</v>
      </c>
      <c r="G426" s="16">
        <f>VLOOKUP($C426,'Growth rate'!$B$3:$T$93,3,FALSE)*VLOOKUP($E426,BY_RES_Demand_Drivers!$A$5:$I$100,8,FALSE)</f>
        <v>0</v>
      </c>
      <c r="H426" s="16">
        <f>VLOOKUP($C426,'Growth rate'!$B$3:$T$93,3,FALSE)*VLOOKUP($E426,BY_RES_Demand_Drivers!$A$5:$I$100,9,FALSE)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BY_RES_Demand_Drivers!$J$10</f>
        <v>RCRDB</v>
      </c>
      <c r="F427" s="16">
        <f>VLOOKUP($C427,'Growth rate'!$B$3:$T$93,3,FALSE)*VLOOKUP($E427,BY_RES_Demand_Drivers!$A$5:$I$100,7,FALSE)</f>
        <v>1543.1727685905148</v>
      </c>
      <c r="G427" s="16">
        <f>VLOOKUP($C427,'Growth rate'!$B$3:$T$93,3,FALSE)*VLOOKUP($E427,BY_RES_Demand_Drivers!$A$5:$I$100,8,FALSE)</f>
        <v>0</v>
      </c>
      <c r="H427" s="16">
        <f>VLOOKUP($C427,'Growth rate'!$B$3:$T$93,3,FALSE)*VLOOKUP($E427,BY_RES_Demand_Drivers!$A$5:$I$100,9,FALSE)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BY_RES_Demand_Drivers!$J$10</f>
        <v>RCRDB</v>
      </c>
      <c r="F428" s="16">
        <f>VLOOKUP($C428,'Growth rate'!$B$3:$T$93,3,FALSE)*VLOOKUP($E428,BY_RES_Demand_Drivers!$A$5:$I$100,7,FALSE)</f>
        <v>1564.9007774495851</v>
      </c>
      <c r="G428" s="16">
        <f>VLOOKUP($C428,'Growth rate'!$B$3:$T$93,3,FALSE)*VLOOKUP($E428,BY_RES_Demand_Drivers!$A$5:$I$100,8,FALSE)</f>
        <v>0</v>
      </c>
      <c r="H428" s="16">
        <f>VLOOKUP($C428,'Growth rate'!$B$3:$T$93,3,FALSE)*VLOOKUP($E428,BY_RES_Demand_Drivers!$A$5:$I$100,9,FALSE)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BY_RES_Demand_Drivers!$J$10</f>
        <v>RCRDB</v>
      </c>
      <c r="F429" s="16">
        <f>VLOOKUP($C429,'Growth rate'!$B$3:$T$93,3,FALSE)*VLOOKUP($E429,BY_RES_Demand_Drivers!$A$5:$I$100,7,FALSE)</f>
        <v>1586.6287863086559</v>
      </c>
      <c r="G429" s="16">
        <f>VLOOKUP($C429,'Growth rate'!$B$3:$T$93,3,FALSE)*VLOOKUP($E429,BY_RES_Demand_Drivers!$A$5:$I$100,8,FALSE)</f>
        <v>0</v>
      </c>
      <c r="H429" s="16">
        <f>VLOOKUP($C429,'Growth rate'!$B$3:$T$93,3,FALSE)*VLOOKUP($E429,BY_RES_Demand_Drivers!$A$5:$I$100,9,FALSE)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BY_RES_Demand_Drivers!$J$10</f>
        <v>RCRDB</v>
      </c>
      <c r="F430" s="16">
        <f>VLOOKUP($C430,'Growth rate'!$B$3:$T$93,3,FALSE)*VLOOKUP($E430,BY_RES_Demand_Drivers!$A$5:$I$100,7,FALSE)</f>
        <v>1608.3567951677264</v>
      </c>
      <c r="G430" s="16">
        <f>VLOOKUP($C430,'Growth rate'!$B$3:$T$93,3,FALSE)*VLOOKUP($E430,BY_RES_Demand_Drivers!$A$5:$I$100,8,FALSE)</f>
        <v>0</v>
      </c>
      <c r="H430" s="16">
        <f>VLOOKUP($C430,'Growth rate'!$B$3:$T$93,3,FALSE)*VLOOKUP($E430,BY_RES_Demand_Drivers!$A$5:$I$100,9,FALSE)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BY_RES_Demand_Drivers!$J$10</f>
        <v>RCRDB</v>
      </c>
      <c r="F431" s="16">
        <f>VLOOKUP($C431,'Growth rate'!$B$3:$T$93,3,FALSE)*VLOOKUP($E431,BY_RES_Demand_Drivers!$A$5:$I$100,7,FALSE)</f>
        <v>1634.4720697350413</v>
      </c>
      <c r="G431" s="16">
        <f>VLOOKUP($C431,'Growth rate'!$B$3:$T$93,3,FALSE)*VLOOKUP($E431,BY_RES_Demand_Drivers!$A$5:$I$100,8,FALSE)</f>
        <v>0</v>
      </c>
      <c r="H431" s="16">
        <f>VLOOKUP($C431,'Growth rate'!$B$3:$T$93,3,FALSE)*VLOOKUP($E431,BY_RES_Demand_Drivers!$A$5:$I$100,9,FALSE)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BY_RES_Demand_Drivers!$J$10</f>
        <v>RCRDB</v>
      </c>
      <c r="F432" s="16">
        <f>VLOOKUP($C432,'Growth rate'!$B$3:$T$93,3,FALSE)*VLOOKUP($E432,BY_RES_Demand_Drivers!$A$5:$I$100,7,FALSE)</f>
        <v>1660.5873443023559</v>
      </c>
      <c r="G432" s="16">
        <f>VLOOKUP($C432,'Growth rate'!$B$3:$T$93,3,FALSE)*VLOOKUP($E432,BY_RES_Demand_Drivers!$A$5:$I$100,8,FALSE)</f>
        <v>0</v>
      </c>
      <c r="H432" s="16">
        <f>VLOOKUP($C432,'Growth rate'!$B$3:$T$93,3,FALSE)*VLOOKUP($E432,BY_RES_Demand_Drivers!$A$5:$I$100,9,FALSE)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BY_RES_Demand_Drivers!$J$10</f>
        <v>RCRDB</v>
      </c>
      <c r="F433" s="16">
        <f>VLOOKUP($C433,'Growth rate'!$B$3:$T$93,3,FALSE)*VLOOKUP($E433,BY_RES_Demand_Drivers!$A$5:$I$100,7,FALSE)</f>
        <v>1686.7026188696705</v>
      </c>
      <c r="G433" s="16">
        <f>VLOOKUP($C433,'Growth rate'!$B$3:$T$93,3,FALSE)*VLOOKUP($E433,BY_RES_Demand_Drivers!$A$5:$I$100,8,FALSE)</f>
        <v>0</v>
      </c>
      <c r="H433" s="16">
        <f>VLOOKUP($C433,'Growth rate'!$B$3:$T$93,3,FALSE)*VLOOKUP($E433,BY_RES_Demand_Drivers!$A$5:$I$100,9,FALSE)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BY_RES_Demand_Drivers!$J$10</f>
        <v>RCRDB</v>
      </c>
      <c r="F434" s="16">
        <f>VLOOKUP($C434,'Growth rate'!$B$3:$T$93,3,FALSE)*VLOOKUP($E434,BY_RES_Demand_Drivers!$A$5:$I$100,7,FALSE)</f>
        <v>1712.8178934369853</v>
      </c>
      <c r="G434" s="16">
        <f>VLOOKUP($C434,'Growth rate'!$B$3:$T$93,3,FALSE)*VLOOKUP($E434,BY_RES_Demand_Drivers!$A$5:$I$100,8,FALSE)</f>
        <v>0</v>
      </c>
      <c r="H434" s="16">
        <f>VLOOKUP($C434,'Growth rate'!$B$3:$T$93,3,FALSE)*VLOOKUP($E434,BY_RES_Demand_Drivers!$A$5:$I$100,9,FALSE)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BY_RES_Demand_Drivers!$J$10</f>
        <v>RCRDB</v>
      </c>
      <c r="F435" s="16">
        <f>VLOOKUP($C435,'Growth rate'!$B$3:$T$93,3,FALSE)*VLOOKUP($E435,BY_RES_Demand_Drivers!$A$5:$I$100,7,FALSE)</f>
        <v>1738.9331680042999</v>
      </c>
      <c r="G435" s="16">
        <f>VLOOKUP($C435,'Growth rate'!$B$3:$T$93,3,FALSE)*VLOOKUP($E435,BY_RES_Demand_Drivers!$A$5:$I$100,8,FALSE)</f>
        <v>0</v>
      </c>
      <c r="H435" s="16">
        <f>VLOOKUP($C435,'Growth rate'!$B$3:$T$93,3,FALSE)*VLOOKUP($E435,BY_RES_Demand_Drivers!$A$5:$I$100,9,FALSE)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BY_RES_Demand_Drivers!$J$10</f>
        <v>RCRDB</v>
      </c>
      <c r="F436" s="16">
        <f>VLOOKUP($C436,'Growth rate'!$B$3:$T$93,3,FALSE)*VLOOKUP($E436,BY_RES_Demand_Drivers!$A$5:$I$100,7,FALSE)</f>
        <v>1764.6374559361191</v>
      </c>
      <c r="G436" s="16">
        <f>VLOOKUP($C436,'Growth rate'!$B$3:$T$93,3,FALSE)*VLOOKUP($E436,BY_RES_Demand_Drivers!$A$5:$I$100,8,FALSE)</f>
        <v>0</v>
      </c>
      <c r="H436" s="16">
        <f>VLOOKUP($C436,'Growth rate'!$B$3:$T$93,3,FALSE)*VLOOKUP($E436,BY_RES_Demand_Drivers!$A$5:$I$100,9,FALSE)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BY_RES_Demand_Drivers!$J$10</f>
        <v>RCRDB</v>
      </c>
      <c r="F437" s="16">
        <f>VLOOKUP($C437,'Growth rate'!$B$3:$T$93,3,FALSE)*VLOOKUP($E437,BY_RES_Demand_Drivers!$A$5:$I$100,7,FALSE)</f>
        <v>1790.341743867938</v>
      </c>
      <c r="G437" s="16">
        <f>VLOOKUP($C437,'Growth rate'!$B$3:$T$93,3,FALSE)*VLOOKUP($E437,BY_RES_Demand_Drivers!$A$5:$I$100,8,FALSE)</f>
        <v>0</v>
      </c>
      <c r="H437" s="16">
        <f>VLOOKUP($C437,'Growth rate'!$B$3:$T$93,3,FALSE)*VLOOKUP($E437,BY_RES_Demand_Drivers!$A$5:$I$100,9,FALSE)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BY_RES_Demand_Drivers!$J$10</f>
        <v>RCRDB</v>
      </c>
      <c r="F438" s="16">
        <f>VLOOKUP($C438,'Growth rate'!$B$3:$T$93,3,FALSE)*VLOOKUP($E438,BY_RES_Demand_Drivers!$A$5:$I$100,7,FALSE)</f>
        <v>1816.0460317997572</v>
      </c>
      <c r="G438" s="16">
        <f>VLOOKUP($C438,'Growth rate'!$B$3:$T$93,3,FALSE)*VLOOKUP($E438,BY_RES_Demand_Drivers!$A$5:$I$100,8,FALSE)</f>
        <v>0</v>
      </c>
      <c r="H438" s="16">
        <f>VLOOKUP($C438,'Growth rate'!$B$3:$T$93,3,FALSE)*VLOOKUP($E438,BY_RES_Demand_Drivers!$A$5:$I$100,9,FALSE)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BY_RES_Demand_Drivers!$J$10</f>
        <v>RCRDB</v>
      </c>
      <c r="F439" s="16">
        <f>VLOOKUP($C439,'Growth rate'!$B$3:$T$93,3,FALSE)*VLOOKUP($E439,BY_RES_Demand_Drivers!$A$5:$I$100,7,FALSE)</f>
        <v>1841.7503197315762</v>
      </c>
      <c r="G439" s="16">
        <f>VLOOKUP($C439,'Growth rate'!$B$3:$T$93,3,FALSE)*VLOOKUP($E439,BY_RES_Demand_Drivers!$A$5:$I$100,8,FALSE)</f>
        <v>0</v>
      </c>
      <c r="H439" s="16">
        <f>VLOOKUP($C439,'Growth rate'!$B$3:$T$93,3,FALSE)*VLOOKUP($E439,BY_RES_Demand_Drivers!$A$5:$I$100,9,FALSE)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BY_RES_Demand_Drivers!$J$10</f>
        <v>RCRDB</v>
      </c>
      <c r="F440" s="16">
        <f>VLOOKUP($C440,'Growth rate'!$B$3:$T$93,3,FALSE)*VLOOKUP($E440,BY_RES_Demand_Drivers!$A$5:$I$100,7,FALSE)</f>
        <v>1867.4546076633953</v>
      </c>
      <c r="G440" s="16">
        <f>VLOOKUP($C440,'Growth rate'!$B$3:$T$93,3,FALSE)*VLOOKUP($E440,BY_RES_Demand_Drivers!$A$5:$I$100,8,FALSE)</f>
        <v>0</v>
      </c>
      <c r="H440" s="16">
        <f>VLOOKUP($C440,'Growth rate'!$B$3:$T$93,3,FALSE)*VLOOKUP($E440,BY_RES_Demand_Drivers!$A$5:$I$100,9,FALSE)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BY_RES_Demand_Drivers!$J$10</f>
        <v>RCRDB</v>
      </c>
      <c r="F441" s="16">
        <f>VLOOKUP($C441,'Growth rate'!$B$3:$T$93,3,FALSE)*VLOOKUP($E441,BY_RES_Demand_Drivers!$A$5:$I$100,7,FALSE)</f>
        <v>1890.9682969264068</v>
      </c>
      <c r="G441" s="16">
        <f>VLOOKUP($C441,'Growth rate'!$B$3:$T$93,3,FALSE)*VLOOKUP($E441,BY_RES_Demand_Drivers!$A$5:$I$100,8,FALSE)</f>
        <v>0</v>
      </c>
      <c r="H441" s="16">
        <f>VLOOKUP($C441,'Growth rate'!$B$3:$T$93,3,FALSE)*VLOOKUP($E441,BY_RES_Demand_Drivers!$A$5:$I$100,9,FALSE)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BY_RES_Demand_Drivers!$J$10</f>
        <v>RCRDB</v>
      </c>
      <c r="F442" s="16">
        <f>VLOOKUP($C442,'Growth rate'!$B$3:$T$93,3,FALSE)*VLOOKUP($E442,BY_RES_Demand_Drivers!$A$5:$I$100,7,FALSE)</f>
        <v>1914.4819861894184</v>
      </c>
      <c r="G442" s="16">
        <f>VLOOKUP($C442,'Growth rate'!$B$3:$T$93,3,FALSE)*VLOOKUP($E442,BY_RES_Demand_Drivers!$A$5:$I$100,8,FALSE)</f>
        <v>0</v>
      </c>
      <c r="H442" s="16">
        <f>VLOOKUP($C442,'Growth rate'!$B$3:$T$93,3,FALSE)*VLOOKUP($E442,BY_RES_Demand_Drivers!$A$5:$I$100,9,FALSE)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BY_RES_Demand_Drivers!$J$10</f>
        <v>RCRDB</v>
      </c>
      <c r="F443" s="16">
        <f>VLOOKUP($C443,'Growth rate'!$B$3:$T$93,3,FALSE)*VLOOKUP($E443,BY_RES_Demand_Drivers!$A$5:$I$100,7,FALSE)</f>
        <v>1937.9956754524299</v>
      </c>
      <c r="G443" s="16">
        <f>VLOOKUP($C443,'Growth rate'!$B$3:$T$93,3,FALSE)*VLOOKUP($E443,BY_RES_Demand_Drivers!$A$5:$I$100,8,FALSE)</f>
        <v>0</v>
      </c>
      <c r="H443" s="16">
        <f>VLOOKUP($C443,'Growth rate'!$B$3:$T$93,3,FALSE)*VLOOKUP($E443,BY_RES_Demand_Drivers!$A$5:$I$100,9,FALSE)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BY_RES_Demand_Drivers!$J$10</f>
        <v>RCRDB</v>
      </c>
      <c r="F444" s="16">
        <f>VLOOKUP($C444,'Growth rate'!$B$3:$T$93,3,FALSE)*VLOOKUP($E444,BY_RES_Demand_Drivers!$A$5:$I$100,7,FALSE)</f>
        <v>1961.5093647154415</v>
      </c>
      <c r="G444" s="16">
        <f>VLOOKUP($C444,'Growth rate'!$B$3:$T$93,3,FALSE)*VLOOKUP($E444,BY_RES_Demand_Drivers!$A$5:$I$100,8,FALSE)</f>
        <v>0</v>
      </c>
      <c r="H444" s="16">
        <f>VLOOKUP($C444,'Growth rate'!$B$3:$T$93,3,FALSE)*VLOOKUP($E444,BY_RES_Demand_Drivers!$A$5:$I$100,9,FALSE)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BY_RES_Demand_Drivers!$J$10</f>
        <v>RCRDB</v>
      </c>
      <c r="F445" s="16">
        <f>VLOOKUP($C445,'Growth rate'!$B$3:$T$93,3,FALSE)*VLOOKUP($E445,BY_RES_Demand_Drivers!$A$5:$I$100,7,FALSE)</f>
        <v>1985.0230539784529</v>
      </c>
      <c r="G445" s="16">
        <f>VLOOKUP($C445,'Growth rate'!$B$3:$T$93,3,FALSE)*VLOOKUP($E445,BY_RES_Demand_Drivers!$A$5:$I$100,8,FALSE)</f>
        <v>0</v>
      </c>
      <c r="H445" s="16">
        <f>VLOOKUP($C445,'Growth rate'!$B$3:$T$93,3,FALSE)*VLOOKUP($E445,BY_RES_Demand_Drivers!$A$5:$I$100,9,FALSE)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BY_RES_Demand_Drivers!$J$10</f>
        <v>RCRDB</v>
      </c>
      <c r="F446" s="16">
        <f>VLOOKUP($C446,'Growth rate'!$B$3:$T$93,3,FALSE)*VLOOKUP($E446,BY_RES_Demand_Drivers!$A$5:$I$100,7,FALSE)</f>
        <v>2007.3403598154823</v>
      </c>
      <c r="G446" s="16">
        <f>VLOOKUP($C446,'Growth rate'!$B$3:$T$93,3,FALSE)*VLOOKUP($E446,BY_RES_Demand_Drivers!$A$5:$I$100,8,FALSE)</f>
        <v>0</v>
      </c>
      <c r="H446" s="16">
        <f>VLOOKUP($C446,'Growth rate'!$B$3:$T$93,3,FALSE)*VLOOKUP($E446,BY_RES_Demand_Drivers!$A$5:$I$100,9,FALSE)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BY_RES_Demand_Drivers!$J$10</f>
        <v>RCRDB</v>
      </c>
      <c r="F447" s="16">
        <f>VLOOKUP($C447,'Growth rate'!$B$3:$T$93,3,FALSE)*VLOOKUP($E447,BY_RES_Demand_Drivers!$A$5:$I$100,7,FALSE)</f>
        <v>2029.6576656525119</v>
      </c>
      <c r="G447" s="16">
        <f>VLOOKUP($C447,'Growth rate'!$B$3:$T$93,3,FALSE)*VLOOKUP($E447,BY_RES_Demand_Drivers!$A$5:$I$100,8,FALSE)</f>
        <v>0</v>
      </c>
      <c r="H447" s="16">
        <f>VLOOKUP($C447,'Growth rate'!$B$3:$T$93,3,FALSE)*VLOOKUP($E447,BY_RES_Demand_Drivers!$A$5:$I$100,9,FALSE)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BY_RES_Demand_Drivers!$J$10</f>
        <v>RCRDB</v>
      </c>
      <c r="F448" s="16">
        <f>VLOOKUP($C448,'Growth rate'!$B$3:$T$93,3,FALSE)*VLOOKUP($E448,BY_RES_Demand_Drivers!$A$5:$I$100,7,FALSE)</f>
        <v>2051.9749714895415</v>
      </c>
      <c r="G448" s="16">
        <f>VLOOKUP($C448,'Growth rate'!$B$3:$T$93,3,FALSE)*VLOOKUP($E448,BY_RES_Demand_Drivers!$A$5:$I$100,8,FALSE)</f>
        <v>0</v>
      </c>
      <c r="H448" s="16">
        <f>VLOOKUP($C448,'Growth rate'!$B$3:$T$93,3,FALSE)*VLOOKUP($E448,BY_RES_Demand_Drivers!$A$5:$I$100,9,FALSE)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BY_RES_Demand_Drivers!$J$10</f>
        <v>RCRDB</v>
      </c>
      <c r="F449" s="16">
        <f>VLOOKUP($C449,'Growth rate'!$B$3:$T$93,3,FALSE)*VLOOKUP($E449,BY_RES_Demand_Drivers!$A$5:$I$100,7,FALSE)</f>
        <v>2074.2922773265714</v>
      </c>
      <c r="G449" s="16">
        <f>VLOOKUP($C449,'Growth rate'!$B$3:$T$93,3,FALSE)*VLOOKUP($E449,BY_RES_Demand_Drivers!$A$5:$I$100,8,FALSE)</f>
        <v>0</v>
      </c>
      <c r="H449" s="16">
        <f>VLOOKUP($C449,'Growth rate'!$B$3:$T$93,3,FALSE)*VLOOKUP($E449,BY_RES_Demand_Drivers!$A$5:$I$100,9,FALSE)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BY_RES_Demand_Drivers!$J$10</f>
        <v>RCRDB</v>
      </c>
      <c r="F450" s="16">
        <f>VLOOKUP($C450,'Growth rate'!$B$3:$T$93,3,FALSE)*VLOOKUP($E450,BY_RES_Demand_Drivers!$A$5:$I$100,7,FALSE)</f>
        <v>2096.6095831636007</v>
      </c>
      <c r="G450" s="16">
        <f>VLOOKUP($C450,'Growth rate'!$B$3:$T$93,3,FALSE)*VLOOKUP($E450,BY_RES_Demand_Drivers!$A$5:$I$100,8,FALSE)</f>
        <v>0</v>
      </c>
      <c r="H450" s="16">
        <f>VLOOKUP($C450,'Growth rate'!$B$3:$T$93,3,FALSE)*VLOOKUP($E450,BY_RES_Demand_Drivers!$A$5:$I$100,9,FALSE)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BY_RES_Demand_Drivers!$J$10</f>
        <v>RCRDB</v>
      </c>
      <c r="F451" s="16">
        <f>VLOOKUP($C451,'Growth rate'!$B$3:$T$93,3,FALSE)*VLOOKUP($E451,BY_RES_Demand_Drivers!$A$5:$I$100,7,FALSE)</f>
        <v>2120.4998439190872</v>
      </c>
      <c r="G451" s="16">
        <f>VLOOKUP($C451,'Growth rate'!$B$3:$T$93,3,FALSE)*VLOOKUP($E451,BY_RES_Demand_Drivers!$A$5:$I$100,8,FALSE)</f>
        <v>0</v>
      </c>
      <c r="H451" s="16">
        <f>VLOOKUP($C451,'Growth rate'!$B$3:$T$93,3,FALSE)*VLOOKUP($E451,BY_RES_Demand_Drivers!$A$5:$I$100,9,FALSE)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BY_RES_Demand_Drivers!$J$10</f>
        <v>RCRDB</v>
      </c>
      <c r="F452" s="16">
        <f>VLOOKUP($C452,'Growth rate'!$B$3:$T$93,3,FALSE)*VLOOKUP($E452,BY_RES_Demand_Drivers!$A$5:$I$100,7,FALSE)</f>
        <v>2144.3901046745736</v>
      </c>
      <c r="G452" s="16">
        <f>VLOOKUP($C452,'Growth rate'!$B$3:$T$93,3,FALSE)*VLOOKUP($E452,BY_RES_Demand_Drivers!$A$5:$I$100,8,FALSE)</f>
        <v>0</v>
      </c>
      <c r="H452" s="16">
        <f>VLOOKUP($C452,'Growth rate'!$B$3:$T$93,3,FALSE)*VLOOKUP($E452,BY_RES_Demand_Drivers!$A$5:$I$100,9,FALSE)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BY_RES_Demand_Drivers!$J$10</f>
        <v>RCRDB</v>
      </c>
      <c r="F453" s="16">
        <f>VLOOKUP($C453,'Growth rate'!$B$3:$T$93,3,FALSE)*VLOOKUP($E453,BY_RES_Demand_Drivers!$A$5:$I$100,7,FALSE)</f>
        <v>2168.2803654300601</v>
      </c>
      <c r="G453" s="16">
        <f>VLOOKUP($C453,'Growth rate'!$B$3:$T$93,3,FALSE)*VLOOKUP($E453,BY_RES_Demand_Drivers!$A$5:$I$100,8,FALSE)</f>
        <v>0</v>
      </c>
      <c r="H453" s="16">
        <f>VLOOKUP($C453,'Growth rate'!$B$3:$T$93,3,FALSE)*VLOOKUP($E453,BY_RES_Demand_Drivers!$A$5:$I$100,9,FALSE)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BY_RES_Demand_Drivers!$J$10</f>
        <v>RCRDB</v>
      </c>
      <c r="F454" s="16">
        <f>VLOOKUP($C454,'Growth rate'!$B$3:$T$93,3,FALSE)*VLOOKUP($E454,BY_RES_Demand_Drivers!$A$5:$I$100,7,FALSE)</f>
        <v>2192.1706261855466</v>
      </c>
      <c r="G454" s="16">
        <f>VLOOKUP($C454,'Growth rate'!$B$3:$T$93,3,FALSE)*VLOOKUP($E454,BY_RES_Demand_Drivers!$A$5:$I$100,8,FALSE)</f>
        <v>0</v>
      </c>
      <c r="H454" s="16">
        <f>VLOOKUP($C454,'Growth rate'!$B$3:$T$93,3,FALSE)*VLOOKUP($E454,BY_RES_Demand_Drivers!$A$5:$I$100,9,FALSE)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BY_RES_Demand_Drivers!$J$10</f>
        <v>RCRDB</v>
      </c>
      <c r="F455" s="16">
        <f>VLOOKUP($C455,'Growth rate'!$B$3:$T$93,3,FALSE)*VLOOKUP($E455,BY_RES_Demand_Drivers!$A$5:$I$100,7,FALSE)</f>
        <v>2216.060886941033</v>
      </c>
      <c r="G455" s="16">
        <f>VLOOKUP($C455,'Growth rate'!$B$3:$T$93,3,FALSE)*VLOOKUP($E455,BY_RES_Demand_Drivers!$A$5:$I$100,8,FALSE)</f>
        <v>0</v>
      </c>
      <c r="H455" s="16">
        <f>VLOOKUP($C455,'Growth rate'!$B$3:$T$93,3,FALSE)*VLOOKUP($E455,BY_RES_Demand_Drivers!$A$5:$I$100,9,FALSE)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BY_RES_Demand_Drivers!$J$10</f>
        <v>RCRDB</v>
      </c>
      <c r="F456" s="16">
        <f>VLOOKUP($C456,'Growth rate'!$B$3:$T$93,3,FALSE)*VLOOKUP($E456,BY_RES_Demand_Drivers!$A$5:$I$100,7,FALSE)</f>
        <v>2239.7979421202213</v>
      </c>
      <c r="G456" s="16">
        <f>VLOOKUP($C456,'Growth rate'!$B$3:$T$93,3,FALSE)*VLOOKUP($E456,BY_RES_Demand_Drivers!$A$5:$I$100,8,FALSE)</f>
        <v>0</v>
      </c>
      <c r="H456" s="16">
        <f>VLOOKUP($C456,'Growth rate'!$B$3:$T$93,3,FALSE)*VLOOKUP($E456,BY_RES_Demand_Drivers!$A$5:$I$100,9,FALSE)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BY_RES_Demand_Drivers!$J$10</f>
        <v>RCRDB</v>
      </c>
      <c r="F457" s="16">
        <f>VLOOKUP($C457,'Growth rate'!$B$3:$T$93,3,FALSE)*VLOOKUP($E457,BY_RES_Demand_Drivers!$A$5:$I$100,7,FALSE)</f>
        <v>2263.534997299409</v>
      </c>
      <c r="G457" s="16">
        <f>VLOOKUP($C457,'Growth rate'!$B$3:$T$93,3,FALSE)*VLOOKUP($E457,BY_RES_Demand_Drivers!$A$5:$I$100,8,FALSE)</f>
        <v>0</v>
      </c>
      <c r="H457" s="16">
        <f>VLOOKUP($C457,'Growth rate'!$B$3:$T$93,3,FALSE)*VLOOKUP($E457,BY_RES_Demand_Drivers!$A$5:$I$100,9,FALSE)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BY_RES_Demand_Drivers!$J$10</f>
        <v>RCRDB</v>
      </c>
      <c r="F458" s="16">
        <f>VLOOKUP($C458,'Growth rate'!$B$3:$T$93,3,FALSE)*VLOOKUP($E458,BY_RES_Demand_Drivers!$A$5:$I$100,7,FALSE)</f>
        <v>2287.2720524785973</v>
      </c>
      <c r="G458" s="16">
        <f>VLOOKUP($C458,'Growth rate'!$B$3:$T$93,3,FALSE)*VLOOKUP($E458,BY_RES_Demand_Drivers!$A$5:$I$100,8,FALSE)</f>
        <v>0</v>
      </c>
      <c r="H458" s="16">
        <f>VLOOKUP($C458,'Growth rate'!$B$3:$T$93,3,FALSE)*VLOOKUP($E458,BY_RES_Demand_Drivers!$A$5:$I$100,9,FALSE)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BY_RES_Demand_Drivers!$J$10</f>
        <v>RCRDB</v>
      </c>
      <c r="F459" s="16">
        <f>VLOOKUP($C459,'Growth rate'!$B$3:$T$93,3,FALSE)*VLOOKUP($E459,BY_RES_Demand_Drivers!$A$5:$I$100,7,FALSE)</f>
        <v>2311.0091076577855</v>
      </c>
      <c r="G459" s="16">
        <f>VLOOKUP($C459,'Growth rate'!$B$3:$T$93,3,FALSE)*VLOOKUP($E459,BY_RES_Demand_Drivers!$A$5:$I$100,8,FALSE)</f>
        <v>0</v>
      </c>
      <c r="H459" s="16">
        <f>VLOOKUP($C459,'Growth rate'!$B$3:$T$93,3,FALSE)*VLOOKUP($E459,BY_RES_Demand_Drivers!$A$5:$I$100,9,FALSE)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BY_RES_Demand_Drivers!$J$10</f>
        <v>RCRDB</v>
      </c>
      <c r="F460" s="16">
        <f>VLOOKUP($C460,'Growth rate'!$B$3:$T$93,3,FALSE)*VLOOKUP($E460,BY_RES_Demand_Drivers!$A$5:$I$100,7,FALSE)</f>
        <v>2334.7461628369738</v>
      </c>
      <c r="G460" s="16">
        <f>VLOOKUP($C460,'Growth rate'!$B$3:$T$93,3,FALSE)*VLOOKUP($E460,BY_RES_Demand_Drivers!$A$5:$I$100,8,FALSE)</f>
        <v>0</v>
      </c>
      <c r="H460" s="16">
        <f>VLOOKUP($C460,'Growth rate'!$B$3:$T$93,3,FALSE)*VLOOKUP($E460,BY_RES_Demand_Drivers!$A$5:$I$100,9,FALSE)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BY_RES_Demand_Drivers!$J$10</f>
        <v>RCRDB</v>
      </c>
      <c r="F461" s="16">
        <f>VLOOKUP($C461,'Growth rate'!$B$3:$T$93,3,FALSE)*VLOOKUP($E461,BY_RES_Demand_Drivers!$A$5:$I$100,7,FALSE)</f>
        <v>2358.235578617468</v>
      </c>
      <c r="G461" s="16">
        <f>VLOOKUP($C461,'Growth rate'!$B$3:$T$93,3,FALSE)*VLOOKUP($E461,BY_RES_Demand_Drivers!$A$5:$I$100,8,FALSE)</f>
        <v>0</v>
      </c>
      <c r="H461" s="16">
        <f>VLOOKUP($C461,'Growth rate'!$B$3:$T$93,3,FALSE)*VLOOKUP($E461,BY_RES_Demand_Drivers!$A$5:$I$100,9,FALSE)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BY_RES_Demand_Drivers!$J$10</f>
        <v>RCRDB</v>
      </c>
      <c r="F462" s="16">
        <f>VLOOKUP($C462,'Growth rate'!$B$3:$T$93,3,FALSE)*VLOOKUP($E462,BY_RES_Demand_Drivers!$A$5:$I$100,7,FALSE)</f>
        <v>2381.7249943979627</v>
      </c>
      <c r="G462" s="16">
        <f>VLOOKUP($C462,'Growth rate'!$B$3:$T$93,3,FALSE)*VLOOKUP($E462,BY_RES_Demand_Drivers!$A$5:$I$100,8,FALSE)</f>
        <v>0</v>
      </c>
      <c r="H462" s="16">
        <f>VLOOKUP($C462,'Growth rate'!$B$3:$T$93,3,FALSE)*VLOOKUP($E462,BY_RES_Demand_Drivers!$A$5:$I$100,9,FALSE)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BY_RES_Demand_Drivers!$J$10</f>
        <v>RCRDB</v>
      </c>
      <c r="F463" s="16">
        <f>VLOOKUP($C463,'Growth rate'!$B$3:$T$93,3,FALSE)*VLOOKUP($E463,BY_RES_Demand_Drivers!$A$5:$I$100,7,FALSE)</f>
        <v>2405.2144101784565</v>
      </c>
      <c r="G463" s="16">
        <f>VLOOKUP($C463,'Growth rate'!$B$3:$T$93,3,FALSE)*VLOOKUP($E463,BY_RES_Demand_Drivers!$A$5:$I$100,8,FALSE)</f>
        <v>0</v>
      </c>
      <c r="H463" s="16">
        <f>VLOOKUP($C463,'Growth rate'!$B$3:$T$93,3,FALSE)*VLOOKUP($E463,BY_RES_Demand_Drivers!$A$5:$I$100,9,FALSE)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BY_RES_Demand_Drivers!$J$10</f>
        <v>RCRDB</v>
      </c>
      <c r="F464" s="16">
        <f>VLOOKUP($C464,'Growth rate'!$B$3:$T$93,3,FALSE)*VLOOKUP($E464,BY_RES_Demand_Drivers!$A$5:$I$100,7,FALSE)</f>
        <v>2428.7038259589513</v>
      </c>
      <c r="G464" s="16">
        <f>VLOOKUP($C464,'Growth rate'!$B$3:$T$93,3,FALSE)*VLOOKUP($E464,BY_RES_Demand_Drivers!$A$5:$I$100,8,FALSE)</f>
        <v>0</v>
      </c>
      <c r="H464" s="16">
        <f>VLOOKUP($C464,'Growth rate'!$B$3:$T$93,3,FALSE)*VLOOKUP($E464,BY_RES_Demand_Drivers!$A$5:$I$100,9,FALSE)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BY_RES_Demand_Drivers!$J$10</f>
        <v>RCRDB</v>
      </c>
      <c r="F465" s="16">
        <f>VLOOKUP($C465,'Growth rate'!$B$3:$T$93,3,FALSE)*VLOOKUP($E465,BY_RES_Demand_Drivers!$A$5:$I$100,7,FALSE)</f>
        <v>2452.1932417394455</v>
      </c>
      <c r="G465" s="16">
        <f>VLOOKUP($C465,'Growth rate'!$B$3:$T$93,3,FALSE)*VLOOKUP($E465,BY_RES_Demand_Drivers!$A$5:$I$100,8,FALSE)</f>
        <v>0</v>
      </c>
      <c r="H465" s="16">
        <f>VLOOKUP($C465,'Growth rate'!$B$3:$T$93,3,FALSE)*VLOOKUP($E465,BY_RES_Demand_Drivers!$A$5:$I$100,9,FALSE)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BY_RES_Demand_Drivers!$J$10</f>
        <v>RCRDB</v>
      </c>
      <c r="F466" s="16">
        <f>VLOOKUP($C466,'Growth rate'!$B$3:$T$93,3,FALSE)*VLOOKUP($E466,BY_RES_Demand_Drivers!$A$5:$I$100,7,FALSE)</f>
        <v>2474.4401378515026</v>
      </c>
      <c r="G466" s="16">
        <f>VLOOKUP($C466,'Growth rate'!$B$3:$T$93,3,FALSE)*VLOOKUP($E466,BY_RES_Demand_Drivers!$A$5:$I$100,8,FALSE)</f>
        <v>0</v>
      </c>
      <c r="H466" s="16">
        <f>VLOOKUP($C466,'Growth rate'!$B$3:$T$93,3,FALSE)*VLOOKUP($E466,BY_RES_Demand_Drivers!$A$5:$I$100,9,FALSE)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BY_RES_Demand_Drivers!$J$10</f>
        <v>RCRDB</v>
      </c>
      <c r="F467" s="16">
        <f>VLOOKUP($C467,'Growth rate'!$B$3:$T$93,3,FALSE)*VLOOKUP($E467,BY_RES_Demand_Drivers!$A$5:$I$100,7,FALSE)</f>
        <v>2496.6870339635593</v>
      </c>
      <c r="G467" s="16">
        <f>VLOOKUP($C467,'Growth rate'!$B$3:$T$93,3,FALSE)*VLOOKUP($E467,BY_RES_Demand_Drivers!$A$5:$I$100,8,FALSE)</f>
        <v>0</v>
      </c>
      <c r="H467" s="16">
        <f>VLOOKUP($C467,'Growth rate'!$B$3:$T$93,3,FALSE)*VLOOKUP($E467,BY_RES_Demand_Drivers!$A$5:$I$100,9,FALSE)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BY_RES_Demand_Drivers!$J$10</f>
        <v>RCRDB</v>
      </c>
      <c r="F468" s="16">
        <f>VLOOKUP($C468,'Growth rate'!$B$3:$T$93,3,FALSE)*VLOOKUP($E468,BY_RES_Demand_Drivers!$A$5:$I$100,7,FALSE)</f>
        <v>2518.933930075616</v>
      </c>
      <c r="G468" s="16">
        <f>VLOOKUP($C468,'Growth rate'!$B$3:$T$93,3,FALSE)*VLOOKUP($E468,BY_RES_Demand_Drivers!$A$5:$I$100,8,FALSE)</f>
        <v>0</v>
      </c>
      <c r="H468" s="16">
        <f>VLOOKUP($C468,'Growth rate'!$B$3:$T$93,3,FALSE)*VLOOKUP($E468,BY_RES_Demand_Drivers!$A$5:$I$100,9,FALSE)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BY_RES_Demand_Drivers!$J$10</f>
        <v>RCRDB</v>
      </c>
      <c r="F469" s="16">
        <f>VLOOKUP($C469,'Growth rate'!$B$3:$T$93,3,FALSE)*VLOOKUP($E469,BY_RES_Demand_Drivers!$A$5:$I$100,7,FALSE)</f>
        <v>2541.1808261876731</v>
      </c>
      <c r="G469" s="16">
        <f>VLOOKUP($C469,'Growth rate'!$B$3:$T$93,3,FALSE)*VLOOKUP($E469,BY_RES_Demand_Drivers!$A$5:$I$100,8,FALSE)</f>
        <v>0</v>
      </c>
      <c r="H469" s="16">
        <f>VLOOKUP($C469,'Growth rate'!$B$3:$T$93,3,FALSE)*VLOOKUP($E469,BY_RES_Demand_Drivers!$A$5:$I$100,9,FALSE)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BY_RES_Demand_Drivers!$J$10</f>
        <v>RCRDB</v>
      </c>
      <c r="F470" s="16">
        <f>VLOOKUP($C470,'Growth rate'!$B$3:$T$93,3,FALSE)*VLOOKUP($E470,BY_RES_Demand_Drivers!$A$5:$I$100,7,FALSE)</f>
        <v>2563.4277222997298</v>
      </c>
      <c r="G470" s="16">
        <f>VLOOKUP($C470,'Growth rate'!$B$3:$T$93,3,FALSE)*VLOOKUP($E470,BY_RES_Demand_Drivers!$A$5:$I$100,8,FALSE)</f>
        <v>0</v>
      </c>
      <c r="H470" s="16">
        <f>VLOOKUP($C470,'Growth rate'!$B$3:$T$93,3,FALSE)*VLOOKUP($E470,BY_RES_Demand_Drivers!$A$5:$I$100,9,FALSE)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BY_RES_Demand_Drivers!$J$10</f>
        <v>RCRDB</v>
      </c>
      <c r="F471" s="16">
        <f>VLOOKUP($C471,'Growth rate'!$B$3:$T$93,3,FALSE)*VLOOKUP($E471,BY_RES_Demand_Drivers!$A$5:$I$100,7,FALSE)</f>
        <v>2584.318046626865</v>
      </c>
      <c r="G471" s="16">
        <f>VLOOKUP($C471,'Growth rate'!$B$3:$T$93,3,FALSE)*VLOOKUP($E471,BY_RES_Demand_Drivers!$A$5:$I$100,8,FALSE)</f>
        <v>0</v>
      </c>
      <c r="H471" s="16">
        <f>VLOOKUP($C471,'Growth rate'!$B$3:$T$93,3,FALSE)*VLOOKUP($E471,BY_RES_Demand_Drivers!$A$5:$I$100,9,FALSE)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BY_RES_Demand_Drivers!$J$10</f>
        <v>RCRDB</v>
      </c>
      <c r="F472" s="16">
        <f>VLOOKUP($C472,'Growth rate'!$B$3:$T$93,3,FALSE)*VLOOKUP($E472,BY_RES_Demand_Drivers!$A$5:$I$100,7,FALSE)</f>
        <v>2605.2083709539997</v>
      </c>
      <c r="G472" s="16">
        <f>VLOOKUP($C472,'Growth rate'!$B$3:$T$93,3,FALSE)*VLOOKUP($E472,BY_RES_Demand_Drivers!$A$5:$I$100,8,FALSE)</f>
        <v>0</v>
      </c>
      <c r="H472" s="16">
        <f>VLOOKUP($C472,'Growth rate'!$B$3:$T$93,3,FALSE)*VLOOKUP($E472,BY_RES_Demand_Drivers!$A$5:$I$100,9,FALSE)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BY_RES_Demand_Drivers!$J$10</f>
        <v>RCRDB</v>
      </c>
      <c r="F473" s="16">
        <f>VLOOKUP($C473,'Growth rate'!$B$3:$T$93,3,FALSE)*VLOOKUP($E473,BY_RES_Demand_Drivers!$A$5:$I$100,7,FALSE)</f>
        <v>2626.098695281134</v>
      </c>
      <c r="G473" s="16">
        <f>VLOOKUP($C473,'Growth rate'!$B$3:$T$93,3,FALSE)*VLOOKUP($E473,BY_RES_Demand_Drivers!$A$5:$I$100,8,FALSE)</f>
        <v>0</v>
      </c>
      <c r="H473" s="16">
        <f>VLOOKUP($C473,'Growth rate'!$B$3:$T$93,3,FALSE)*VLOOKUP($E473,BY_RES_Demand_Drivers!$A$5:$I$100,9,FALSE)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BY_RES_Demand_Drivers!$J$10</f>
        <v>RCRDB</v>
      </c>
      <c r="F474" s="16">
        <f>VLOOKUP($C474,'Growth rate'!$B$3:$T$93,3,FALSE)*VLOOKUP($E474,BY_RES_Demand_Drivers!$A$5:$I$100,7,FALSE)</f>
        <v>2646.9890196082688</v>
      </c>
      <c r="G474" s="16">
        <f>VLOOKUP($C474,'Growth rate'!$B$3:$T$93,3,FALSE)*VLOOKUP($E474,BY_RES_Demand_Drivers!$A$5:$I$100,8,FALSE)</f>
        <v>0</v>
      </c>
      <c r="H474" s="16">
        <f>VLOOKUP($C474,'Growth rate'!$B$3:$T$93,3,FALSE)*VLOOKUP($E474,BY_RES_Demand_Drivers!$A$5:$I$100,9,FALSE)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BY_RES_Demand_Drivers!$J$10</f>
        <v>RCRDB</v>
      </c>
      <c r="F475" s="16">
        <f>VLOOKUP($C475,'Growth rate'!$B$3:$T$93,3,FALSE)*VLOOKUP($E475,BY_RES_Demand_Drivers!$A$5:$I$100,7,FALSE)</f>
        <v>2667.879343935404</v>
      </c>
      <c r="G475" s="16">
        <f>VLOOKUP($C475,'Growth rate'!$B$3:$T$93,3,FALSE)*VLOOKUP($E475,BY_RES_Demand_Drivers!$A$5:$I$100,8,FALSE)</f>
        <v>0</v>
      </c>
      <c r="H475" s="16">
        <f>VLOOKUP($C475,'Growth rate'!$B$3:$T$93,3,FALSE)*VLOOKUP($E475,BY_RES_Demand_Drivers!$A$5:$I$100,9,FALSE)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BY_RES_Demand_Drivers!$J$10</f>
        <v>RCRDB</v>
      </c>
      <c r="F476" s="16">
        <f>VLOOKUP($C476,'Growth rate'!$B$3:$T$93,3,FALSE)*VLOOKUP($E476,BY_RES_Demand_Drivers!$A$5:$I$100,7,FALSE)</f>
        <v>2686.2297642049057</v>
      </c>
      <c r="G476" s="16">
        <f>VLOOKUP($C476,'Growth rate'!$B$3:$T$93,3,FALSE)*VLOOKUP($E476,BY_RES_Demand_Drivers!$A$5:$I$100,8,FALSE)</f>
        <v>0</v>
      </c>
      <c r="H476" s="16">
        <f>VLOOKUP($C476,'Growth rate'!$B$3:$T$93,3,FALSE)*VLOOKUP($E476,BY_RES_Demand_Drivers!$A$5:$I$100,9,FALSE)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BY_RES_Demand_Drivers!$J$10</f>
        <v>RCRDB</v>
      </c>
      <c r="F477" s="16">
        <f>VLOOKUP($C477,'Growth rate'!$B$3:$T$93,3,FALSE)*VLOOKUP($E477,BY_RES_Demand_Drivers!$A$5:$I$100,7,FALSE)</f>
        <v>2704.5801844744069</v>
      </c>
      <c r="G477" s="16">
        <f>VLOOKUP($C477,'Growth rate'!$B$3:$T$93,3,FALSE)*VLOOKUP($E477,BY_RES_Demand_Drivers!$A$5:$I$100,8,FALSE)</f>
        <v>0</v>
      </c>
      <c r="H477" s="16">
        <f>VLOOKUP($C477,'Growth rate'!$B$3:$T$93,3,FALSE)*VLOOKUP($E477,BY_RES_Demand_Drivers!$A$5:$I$100,9,FALSE)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BY_RES_Demand_Drivers!$J$10</f>
        <v>RCRDB</v>
      </c>
      <c r="F478" s="16">
        <f>VLOOKUP($C478,'Growth rate'!$B$3:$T$93,3,FALSE)*VLOOKUP($E478,BY_RES_Demand_Drivers!$A$5:$I$100,7,FALSE)</f>
        <v>2722.930604743909</v>
      </c>
      <c r="G478" s="16">
        <f>VLOOKUP($C478,'Growth rate'!$B$3:$T$93,3,FALSE)*VLOOKUP($E478,BY_RES_Demand_Drivers!$A$5:$I$100,8,FALSE)</f>
        <v>0</v>
      </c>
      <c r="H478" s="16">
        <f>VLOOKUP($C478,'Growth rate'!$B$3:$T$93,3,FALSE)*VLOOKUP($E478,BY_RES_Demand_Drivers!$A$5:$I$100,9,FALSE)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BY_RES_Demand_Drivers!$J$10</f>
        <v>RCRDB</v>
      </c>
      <c r="F479" s="16">
        <f>VLOOKUP($C479,'Growth rate'!$B$3:$T$93,3,FALSE)*VLOOKUP($E479,BY_RES_Demand_Drivers!$A$5:$I$100,7,FALSE)</f>
        <v>2741.2810250134103</v>
      </c>
      <c r="G479" s="16">
        <f>VLOOKUP($C479,'Growth rate'!$B$3:$T$93,3,FALSE)*VLOOKUP($E479,BY_RES_Demand_Drivers!$A$5:$I$100,8,FALSE)</f>
        <v>0</v>
      </c>
      <c r="H479" s="16">
        <f>VLOOKUP($C479,'Growth rate'!$B$3:$T$93,3,FALSE)*VLOOKUP($E479,BY_RES_Demand_Drivers!$A$5:$I$100,9,FALSE)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BY_RES_Demand_Drivers!$J$10</f>
        <v>RCRDB</v>
      </c>
      <c r="F480" s="16">
        <f>VLOOKUP($C480,'Growth rate'!$B$3:$T$93,3,FALSE)*VLOOKUP($E480,BY_RES_Demand_Drivers!$A$5:$I$100,7,FALSE)</f>
        <v>2759.6314452829124</v>
      </c>
      <c r="G480" s="16">
        <f>VLOOKUP($C480,'Growth rate'!$B$3:$T$93,3,FALSE)*VLOOKUP($E480,BY_RES_Demand_Drivers!$A$5:$I$100,8,FALSE)</f>
        <v>0</v>
      </c>
      <c r="H480" s="16">
        <f>VLOOKUP($C480,'Growth rate'!$B$3:$T$93,3,FALSE)*VLOOKUP($E480,BY_RES_Demand_Drivers!$A$5:$I$100,9,FALSE)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BY_RES_Demand_Drivers!$J$10</f>
        <v>RCRDB</v>
      </c>
      <c r="F481" s="16">
        <f>VLOOKUP($C481,'Growth rate'!$B$3:$T$93,3,FALSE)*VLOOKUP($E481,BY_RES_Demand_Drivers!$A$5:$I$100,7,FALSE)</f>
        <v>2775.7548566598307</v>
      </c>
      <c r="G481" s="16">
        <f>VLOOKUP($C481,'Growth rate'!$B$3:$T$93,3,FALSE)*VLOOKUP($E481,BY_RES_Demand_Drivers!$A$5:$I$100,8,FALSE)</f>
        <v>0</v>
      </c>
      <c r="H481" s="16">
        <f>VLOOKUP($C481,'Growth rate'!$B$3:$T$93,3,FALSE)*VLOOKUP($E481,BY_RES_Demand_Drivers!$A$5:$I$100,9,FALSE)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BY_RES_Demand_Drivers!$J$10</f>
        <v>RCRDB</v>
      </c>
      <c r="F482" s="16">
        <f>VLOOKUP($C482,'Growth rate'!$B$3:$T$93,3,FALSE)*VLOOKUP($E482,BY_RES_Demand_Drivers!$A$5:$I$100,7,FALSE)</f>
        <v>2791.8782680367494</v>
      </c>
      <c r="G482" s="16">
        <f>VLOOKUP($C482,'Growth rate'!$B$3:$T$93,3,FALSE)*VLOOKUP($E482,BY_RES_Demand_Drivers!$A$5:$I$100,8,FALSE)</f>
        <v>0</v>
      </c>
      <c r="H482" s="16">
        <f>VLOOKUP($C482,'Growth rate'!$B$3:$T$93,3,FALSE)*VLOOKUP($E482,BY_RES_Demand_Drivers!$A$5:$I$100,9,FALSE)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BY_RES_Demand_Drivers!$J$10</f>
        <v>RCRDB</v>
      </c>
      <c r="F483" s="16">
        <f>VLOOKUP($C483,'Growth rate'!$B$3:$T$93,3,FALSE)*VLOOKUP($E483,BY_RES_Demand_Drivers!$A$5:$I$100,7,FALSE)</f>
        <v>2808.0016794136686</v>
      </c>
      <c r="G483" s="16">
        <f>VLOOKUP($C483,'Growth rate'!$B$3:$T$93,3,FALSE)*VLOOKUP($E483,BY_RES_Demand_Drivers!$A$5:$I$100,8,FALSE)</f>
        <v>0</v>
      </c>
      <c r="H483" s="16">
        <f>VLOOKUP($C483,'Growth rate'!$B$3:$T$93,3,FALSE)*VLOOKUP($E483,BY_RES_Demand_Drivers!$A$5:$I$100,9,FALSE)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BY_RES_Demand_Drivers!$J$10</f>
        <v>RCRDB</v>
      </c>
      <c r="F484" s="16">
        <f>VLOOKUP($C484,'Growth rate'!$B$3:$T$93,3,FALSE)*VLOOKUP($E484,BY_RES_Demand_Drivers!$A$5:$I$100,7,FALSE)</f>
        <v>2824.1250907905869</v>
      </c>
      <c r="G484" s="16">
        <f>VLOOKUP($C484,'Growth rate'!$B$3:$T$93,3,FALSE)*VLOOKUP($E484,BY_RES_Demand_Drivers!$A$5:$I$100,8,FALSE)</f>
        <v>0</v>
      </c>
      <c r="H484" s="16">
        <f>VLOOKUP($C484,'Growth rate'!$B$3:$T$93,3,FALSE)*VLOOKUP($E484,BY_RES_Demand_Drivers!$A$5:$I$100,9,FALSE)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BY_RES_Demand_Drivers!$J$10</f>
        <v>RCRDB</v>
      </c>
      <c r="F485" s="16">
        <f>VLOOKUP($C485,'Growth rate'!$B$3:$T$93,3,FALSE)*VLOOKUP($E485,BY_RES_Demand_Drivers!$A$5:$I$100,7,FALSE)</f>
        <v>2840.2485021675056</v>
      </c>
      <c r="G485" s="16">
        <f>VLOOKUP($C485,'Growth rate'!$B$3:$T$93,3,FALSE)*VLOOKUP($E485,BY_RES_Demand_Drivers!$A$5:$I$100,8,FALSE)</f>
        <v>0</v>
      </c>
      <c r="H485" s="16">
        <f>VLOOKUP($C485,'Growth rate'!$B$3:$T$93,3,FALSE)*VLOOKUP($E485,BY_RES_Demand_Drivers!$A$5:$I$100,9,FALSE)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BY_RES_Demand_Drivers!$J$10</f>
        <v>RCRDB</v>
      </c>
      <c r="F486" s="16">
        <f>VLOOKUP($C486,'Growth rate'!$B$3:$T$93,3,FALSE)*VLOOKUP($E486,BY_RES_Demand_Drivers!$A$5:$I$100,7,FALSE)</f>
        <v>2854.7807535140796</v>
      </c>
      <c r="G486" s="16">
        <f>VLOOKUP($C486,'Growth rate'!$B$3:$T$93,3,FALSE)*VLOOKUP($E486,BY_RES_Demand_Drivers!$A$5:$I$100,8,FALSE)</f>
        <v>0</v>
      </c>
      <c r="H486" s="16">
        <f>VLOOKUP($C486,'Growth rate'!$B$3:$T$93,3,FALSE)*VLOOKUP($E486,BY_RES_Demand_Drivers!$A$5:$I$100,9,FALSE)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BY_RES_Demand_Drivers!$J$10</f>
        <v>RCRDB</v>
      </c>
      <c r="F487" s="16">
        <f>VLOOKUP($C487,'Growth rate'!$B$3:$T$93,3,FALSE)*VLOOKUP($E487,BY_RES_Demand_Drivers!$A$5:$I$100,7,FALSE)</f>
        <v>2869.3130048606531</v>
      </c>
      <c r="G487" s="16">
        <f>VLOOKUP($C487,'Growth rate'!$B$3:$T$93,3,FALSE)*VLOOKUP($E487,BY_RES_Demand_Drivers!$A$5:$I$100,8,FALSE)</f>
        <v>0</v>
      </c>
      <c r="H487" s="16">
        <f>VLOOKUP($C487,'Growth rate'!$B$3:$T$93,3,FALSE)*VLOOKUP($E487,BY_RES_Demand_Drivers!$A$5:$I$100,9,FALSE)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BY_RES_Demand_Drivers!$J$10</f>
        <v>RCRDB</v>
      </c>
      <c r="F488" s="16">
        <f>VLOOKUP($C488,'Growth rate'!$B$3:$T$93,3,FALSE)*VLOOKUP($E488,BY_RES_Demand_Drivers!$A$5:$I$100,7,FALSE)</f>
        <v>2883.8452562072266</v>
      </c>
      <c r="G488" s="16">
        <f>VLOOKUP($C488,'Growth rate'!$B$3:$T$93,3,FALSE)*VLOOKUP($E488,BY_RES_Demand_Drivers!$A$5:$I$100,8,FALSE)</f>
        <v>0</v>
      </c>
      <c r="H488" s="16">
        <f>VLOOKUP($C488,'Growth rate'!$B$3:$T$93,3,FALSE)*VLOOKUP($E488,BY_RES_Demand_Drivers!$A$5:$I$100,9,FALSE)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BY_RES_Demand_Drivers!$J$10</f>
        <v>RCRDB</v>
      </c>
      <c r="F489" s="16">
        <f>VLOOKUP($C489,'Growth rate'!$B$3:$T$93,3,FALSE)*VLOOKUP($E489,BY_RES_Demand_Drivers!$A$5:$I$100,7,FALSE)</f>
        <v>2898.3775075538006</v>
      </c>
      <c r="G489" s="16">
        <f>VLOOKUP($C489,'Growth rate'!$B$3:$T$93,3,FALSE)*VLOOKUP($E489,BY_RES_Demand_Drivers!$A$5:$I$100,8,FALSE)</f>
        <v>0</v>
      </c>
      <c r="H489" s="16">
        <f>VLOOKUP($C489,'Growth rate'!$B$3:$T$93,3,FALSE)*VLOOKUP($E489,BY_RES_Demand_Drivers!$A$5:$I$100,9,FALSE)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BY_RES_Demand_Drivers!$J$10</f>
        <v>RCRDB</v>
      </c>
      <c r="F490" s="16">
        <f>VLOOKUP($C490,'Growth rate'!$B$3:$T$93,3,FALSE)*VLOOKUP($E490,BY_RES_Demand_Drivers!$A$5:$I$100,7,FALSE)</f>
        <v>2912.9097589003745</v>
      </c>
      <c r="G490" s="16">
        <f>VLOOKUP($C490,'Growth rate'!$B$3:$T$93,3,FALSE)*VLOOKUP($E490,BY_RES_Demand_Drivers!$A$5:$I$100,8,FALSE)</f>
        <v>0</v>
      </c>
      <c r="H490" s="16">
        <f>VLOOKUP($C490,'Growth rate'!$B$3:$T$93,3,FALSE)*VLOOKUP($E490,BY_RES_Demand_Drivers!$A$5:$I$100,9,FALSE)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BY_RES_Demand_Drivers!$J$10</f>
        <v>RCRDB</v>
      </c>
      <c r="F491" s="16">
        <f>VLOOKUP($C491,'Growth rate'!$B$3:$T$93,3,FALSE)*VLOOKUP($E491,BY_RES_Demand_Drivers!$A$5:$I$100,7,FALSE)</f>
        <v>2926.1688993402699</v>
      </c>
      <c r="G491" s="16">
        <f>VLOOKUP($C491,'Growth rate'!$B$3:$T$93,3,FALSE)*VLOOKUP($E491,BY_RES_Demand_Drivers!$A$5:$I$100,8,FALSE)</f>
        <v>0</v>
      </c>
      <c r="H491" s="16">
        <f>VLOOKUP($C491,'Growth rate'!$B$3:$T$93,3,FALSE)*VLOOKUP($E491,BY_RES_Demand_Drivers!$A$5:$I$100,9,FALSE)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BY_RES_Demand_Drivers!$J$10</f>
        <v>RCRDB</v>
      </c>
      <c r="F492" s="16">
        <f>VLOOKUP($C492,'Growth rate'!$B$3:$T$93,3,FALSE)*VLOOKUP($E492,BY_RES_Demand_Drivers!$A$5:$I$100,7,FALSE)</f>
        <v>2939.4280397801658</v>
      </c>
      <c r="G492" s="16">
        <f>VLOOKUP($C492,'Growth rate'!$B$3:$T$93,3,FALSE)*VLOOKUP($E492,BY_RES_Demand_Drivers!$A$5:$I$100,8,FALSE)</f>
        <v>0</v>
      </c>
      <c r="H492" s="16">
        <f>VLOOKUP($C492,'Growth rate'!$B$3:$T$93,3,FALSE)*VLOOKUP($E492,BY_RES_Demand_Drivers!$A$5:$I$100,9,FALSE)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BY_RES_Demand_Drivers!$J$10</f>
        <v>RCRDB</v>
      </c>
      <c r="F493" s="16">
        <f>VLOOKUP($C493,'Growth rate'!$B$3:$T$93,3,FALSE)*VLOOKUP($E493,BY_RES_Demand_Drivers!$A$5:$I$100,7,FALSE)</f>
        <v>2952.6871802200612</v>
      </c>
      <c r="G493" s="16">
        <f>VLOOKUP($C493,'Growth rate'!$B$3:$T$93,3,FALSE)*VLOOKUP($E493,BY_RES_Demand_Drivers!$A$5:$I$100,8,FALSE)</f>
        <v>0</v>
      </c>
      <c r="H493" s="16">
        <f>VLOOKUP($C493,'Growth rate'!$B$3:$T$93,3,FALSE)*VLOOKUP($E493,BY_RES_Demand_Drivers!$A$5:$I$100,9,FALSE)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BY_RES_Demand_Drivers!$J$10</f>
        <v>RCRDB</v>
      </c>
      <c r="F494" s="16">
        <f>VLOOKUP($C494,'Growth rate'!$B$3:$T$93,3,FALSE)*VLOOKUP($E494,BY_RES_Demand_Drivers!$A$5:$I$100,7,FALSE)</f>
        <v>2965.9463206599571</v>
      </c>
      <c r="G494" s="16">
        <f>VLOOKUP($C494,'Growth rate'!$B$3:$T$93,3,FALSE)*VLOOKUP($E494,BY_RES_Demand_Drivers!$A$5:$I$100,8,FALSE)</f>
        <v>0</v>
      </c>
      <c r="H494" s="16">
        <f>VLOOKUP($C494,'Growth rate'!$B$3:$T$93,3,FALSE)*VLOOKUP($E494,BY_RES_Demand_Drivers!$A$5:$I$100,9,FALSE)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BY_RES_Demand_Drivers!$J$10</f>
        <v>RCRDB</v>
      </c>
      <c r="F495" s="16">
        <f>VLOOKUP($C495,'Growth rate'!$B$3:$T$93,3,FALSE)*VLOOKUP($E495,BY_RES_Demand_Drivers!$A$5:$I$100,7,FALSE)</f>
        <v>2979.205461099853</v>
      </c>
      <c r="G495" s="16">
        <f>VLOOKUP($C495,'Growth rate'!$B$3:$T$93,3,FALSE)*VLOOKUP($E495,BY_RES_Demand_Drivers!$A$5:$I$100,8,FALSE)</f>
        <v>0</v>
      </c>
      <c r="H495" s="16">
        <f>VLOOKUP($C495,'Growth rate'!$B$3:$T$93,3,FALSE)*VLOOKUP($E495,BY_RES_Demand_Drivers!$A$5:$I$100,9,FALSE)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BY_RES_Demand_Drivers!$J$11</f>
        <v>RCUMB</v>
      </c>
      <c r="F496" s="16">
        <f>VLOOKUP($C496,'Growth rate'!$B$3:$T$93,3,FALSE)*VLOOKUP($E496,BY_RES_Demand_Drivers!$A$5:$I$100,7,FALSE)</f>
        <v>1207.6724514626699</v>
      </c>
      <c r="G496" s="16">
        <f>VLOOKUP($C496,'Growth rate'!$B$3:$T$93,3,FALSE)*VLOOKUP($E496,BY_RES_Demand_Drivers!$A$5:$I$100,8,FALSE)</f>
        <v>0</v>
      </c>
      <c r="H496" s="16">
        <f>VLOOKUP($C496,'Growth rate'!$B$3:$T$93,3,FALSE)*VLOOKUP($E496,BY_RES_Demand_Drivers!$A$5:$I$100,9,FALSE)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BY_RES_Demand_Drivers!$J$11</f>
        <v>RCUMB</v>
      </c>
      <c r="F497" s="16">
        <f>VLOOKUP($C497,'Growth rate'!$B$3:$T$93,3,FALSE)*VLOOKUP($E497,BY_RES_Demand_Drivers!$A$5:$I$100,7,FALSE)</f>
        <v>1223.3835057501592</v>
      </c>
      <c r="G497" s="16">
        <f>VLOOKUP($C497,'Growth rate'!$B$3:$T$93,3,FALSE)*VLOOKUP($E497,BY_RES_Demand_Drivers!$A$5:$I$100,8,FALSE)</f>
        <v>0</v>
      </c>
      <c r="H497" s="16">
        <f>VLOOKUP($C497,'Growth rate'!$B$3:$T$93,3,FALSE)*VLOOKUP($E497,BY_RES_Demand_Drivers!$A$5:$I$100,9,FALSE)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BY_RES_Demand_Drivers!$J$11</f>
        <v>RCUMB</v>
      </c>
      <c r="F498" s="16">
        <f>VLOOKUP($C498,'Growth rate'!$B$3:$T$93,3,FALSE)*VLOOKUP($E498,BY_RES_Demand_Drivers!$A$5:$I$100,7,FALSE)</f>
        <v>1238.6361678250792</v>
      </c>
      <c r="G498" s="16">
        <f>VLOOKUP($C498,'Growth rate'!$B$3:$T$93,3,FALSE)*VLOOKUP($E498,BY_RES_Demand_Drivers!$A$5:$I$100,8,FALSE)</f>
        <v>0</v>
      </c>
      <c r="H498" s="16">
        <f>VLOOKUP($C498,'Growth rate'!$B$3:$T$93,3,FALSE)*VLOOKUP($E498,BY_RES_Demand_Drivers!$A$5:$I$100,9,FALSE)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BY_RES_Demand_Drivers!$J$11</f>
        <v>RCUMB</v>
      </c>
      <c r="F499" s="16">
        <f>VLOOKUP($C499,'Growth rate'!$B$3:$T$93,3,FALSE)*VLOOKUP($E499,BY_RES_Demand_Drivers!$A$5:$I$100,7,FALSE)</f>
        <v>1253.8888298999993</v>
      </c>
      <c r="G499" s="16">
        <f>VLOOKUP($C499,'Growth rate'!$B$3:$T$93,3,FALSE)*VLOOKUP($E499,BY_RES_Demand_Drivers!$A$5:$I$100,8,FALSE)</f>
        <v>0</v>
      </c>
      <c r="H499" s="16">
        <f>VLOOKUP($C499,'Growth rate'!$B$3:$T$93,3,FALSE)*VLOOKUP($E499,BY_RES_Demand_Drivers!$A$5:$I$100,9,FALSE)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BY_RES_Demand_Drivers!$J$11</f>
        <v>RCUMB</v>
      </c>
      <c r="F500" s="16">
        <f>VLOOKUP($C500,'Growth rate'!$B$3:$T$93,3,FALSE)*VLOOKUP($E500,BY_RES_Demand_Drivers!$A$5:$I$100,7,FALSE)</f>
        <v>1269.1414919749193</v>
      </c>
      <c r="G500" s="16">
        <f>VLOOKUP($C500,'Growth rate'!$B$3:$T$93,3,FALSE)*VLOOKUP($E500,BY_RES_Demand_Drivers!$A$5:$I$100,8,FALSE)</f>
        <v>0</v>
      </c>
      <c r="H500" s="16">
        <f>VLOOKUP($C500,'Growth rate'!$B$3:$T$93,3,FALSE)*VLOOKUP($E500,BY_RES_Demand_Drivers!$A$5:$I$100,9,FALSE)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BY_RES_Demand_Drivers!$J$11</f>
        <v>RCUMB</v>
      </c>
      <c r="F501" s="16">
        <f>VLOOKUP($C501,'Growth rate'!$B$3:$T$93,3,FALSE)*VLOOKUP($E501,BY_RES_Demand_Drivers!$A$5:$I$100,7,FALSE)</f>
        <v>1284.3941540498395</v>
      </c>
      <c r="G501" s="16">
        <f>VLOOKUP($C501,'Growth rate'!$B$3:$T$93,3,FALSE)*VLOOKUP($E501,BY_RES_Demand_Drivers!$A$5:$I$100,8,FALSE)</f>
        <v>0</v>
      </c>
      <c r="H501" s="16">
        <f>VLOOKUP($C501,'Growth rate'!$B$3:$T$93,3,FALSE)*VLOOKUP($E501,BY_RES_Demand_Drivers!$A$5:$I$100,9,FALSE)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BY_RES_Demand_Drivers!$J$11</f>
        <v>RCUMB</v>
      </c>
      <c r="F502" s="16">
        <f>VLOOKUP($C502,'Growth rate'!$B$3:$T$93,3,FALSE)*VLOOKUP($E502,BY_RES_Demand_Drivers!$A$5:$I$100,7,FALSE)</f>
        <v>1299.6468161247594</v>
      </c>
      <c r="G502" s="16">
        <f>VLOOKUP($C502,'Growth rate'!$B$3:$T$93,3,FALSE)*VLOOKUP($E502,BY_RES_Demand_Drivers!$A$5:$I$100,8,FALSE)</f>
        <v>0</v>
      </c>
      <c r="H502" s="16">
        <f>VLOOKUP($C502,'Growth rate'!$B$3:$T$93,3,FALSE)*VLOOKUP($E502,BY_RES_Demand_Drivers!$A$5:$I$100,9,FALSE)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BY_RES_Demand_Drivers!$J$11</f>
        <v>RCUMB</v>
      </c>
      <c r="F503" s="16">
        <f>VLOOKUP($C503,'Growth rate'!$B$3:$T$93,3,FALSE)*VLOOKUP($E503,BY_RES_Demand_Drivers!$A$5:$I$100,7,FALSE)</f>
        <v>1315.9774310910711</v>
      </c>
      <c r="G503" s="16">
        <f>VLOOKUP($C503,'Growth rate'!$B$3:$T$93,3,FALSE)*VLOOKUP($E503,BY_RES_Demand_Drivers!$A$5:$I$100,8,FALSE)</f>
        <v>0</v>
      </c>
      <c r="H503" s="16">
        <f>VLOOKUP($C503,'Growth rate'!$B$3:$T$93,3,FALSE)*VLOOKUP($E503,BY_RES_Demand_Drivers!$A$5:$I$100,9,FALSE)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BY_RES_Demand_Drivers!$J$11</f>
        <v>RCUMB</v>
      </c>
      <c r="F504" s="16">
        <f>VLOOKUP($C504,'Growth rate'!$B$3:$T$93,3,FALSE)*VLOOKUP($E504,BY_RES_Demand_Drivers!$A$5:$I$100,7,FALSE)</f>
        <v>1332.3080460573829</v>
      </c>
      <c r="G504" s="16">
        <f>VLOOKUP($C504,'Growth rate'!$B$3:$T$93,3,FALSE)*VLOOKUP($E504,BY_RES_Demand_Drivers!$A$5:$I$100,8,FALSE)</f>
        <v>0</v>
      </c>
      <c r="H504" s="16">
        <f>VLOOKUP($C504,'Growth rate'!$B$3:$T$93,3,FALSE)*VLOOKUP($E504,BY_RES_Demand_Drivers!$A$5:$I$100,9,FALSE)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BY_RES_Demand_Drivers!$J$11</f>
        <v>RCUMB</v>
      </c>
      <c r="F505" s="16">
        <f>VLOOKUP($C505,'Growth rate'!$B$3:$T$93,3,FALSE)*VLOOKUP($E505,BY_RES_Demand_Drivers!$A$5:$I$100,7,FALSE)</f>
        <v>1348.6386610236946</v>
      </c>
      <c r="G505" s="16">
        <f>VLOOKUP($C505,'Growth rate'!$B$3:$T$93,3,FALSE)*VLOOKUP($E505,BY_RES_Demand_Drivers!$A$5:$I$100,8,FALSE)</f>
        <v>0</v>
      </c>
      <c r="H505" s="16">
        <f>VLOOKUP($C505,'Growth rate'!$B$3:$T$93,3,FALSE)*VLOOKUP($E505,BY_RES_Demand_Drivers!$A$5:$I$100,9,FALSE)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BY_RES_Demand_Drivers!$J$11</f>
        <v>RCUMB</v>
      </c>
      <c r="F506" s="16">
        <f>VLOOKUP($C506,'Growth rate'!$B$3:$T$93,3,FALSE)*VLOOKUP($E506,BY_RES_Demand_Drivers!$A$5:$I$100,7,FALSE)</f>
        <v>1364.9692759900063</v>
      </c>
      <c r="G506" s="16">
        <f>VLOOKUP($C506,'Growth rate'!$B$3:$T$93,3,FALSE)*VLOOKUP($E506,BY_RES_Demand_Drivers!$A$5:$I$100,8,FALSE)</f>
        <v>0</v>
      </c>
      <c r="H506" s="16">
        <f>VLOOKUP($C506,'Growth rate'!$B$3:$T$93,3,FALSE)*VLOOKUP($E506,BY_RES_Demand_Drivers!$A$5:$I$100,9,FALSE)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BY_RES_Demand_Drivers!$J$11</f>
        <v>RCUMB</v>
      </c>
      <c r="F507" s="16">
        <f>VLOOKUP($C507,'Growth rate'!$B$3:$T$93,3,FALSE)*VLOOKUP($E507,BY_RES_Demand_Drivers!$A$5:$I$100,7,FALSE)</f>
        <v>1381.299890956318</v>
      </c>
      <c r="G507" s="16">
        <f>VLOOKUP($C507,'Growth rate'!$B$3:$T$93,3,FALSE)*VLOOKUP($E507,BY_RES_Demand_Drivers!$A$5:$I$100,8,FALSE)</f>
        <v>0</v>
      </c>
      <c r="H507" s="16">
        <f>VLOOKUP($C507,'Growth rate'!$B$3:$T$93,3,FALSE)*VLOOKUP($E507,BY_RES_Demand_Drivers!$A$5:$I$100,9,FALSE)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BY_RES_Demand_Drivers!$J$11</f>
        <v>RCUMB</v>
      </c>
      <c r="F508" s="16">
        <f>VLOOKUP($C508,'Growth rate'!$B$3:$T$93,3,FALSE)*VLOOKUP($E508,BY_RES_Demand_Drivers!$A$5:$I$100,7,FALSE)</f>
        <v>1401.3122674602637</v>
      </c>
      <c r="G508" s="16">
        <f>VLOOKUP($C508,'Growth rate'!$B$3:$T$93,3,FALSE)*VLOOKUP($E508,BY_RES_Demand_Drivers!$A$5:$I$100,8,FALSE)</f>
        <v>0</v>
      </c>
      <c r="H508" s="16">
        <f>VLOOKUP($C508,'Growth rate'!$B$3:$T$93,3,FALSE)*VLOOKUP($E508,BY_RES_Demand_Drivers!$A$5:$I$100,9,FALSE)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BY_RES_Demand_Drivers!$J$11</f>
        <v>RCUMB</v>
      </c>
      <c r="F509" s="16">
        <f>VLOOKUP($C509,'Growth rate'!$B$3:$T$93,3,FALSE)*VLOOKUP($E509,BY_RES_Demand_Drivers!$A$5:$I$100,7,FALSE)</f>
        <v>1421.3246439642094</v>
      </c>
      <c r="G509" s="16">
        <f>VLOOKUP($C509,'Growth rate'!$B$3:$T$93,3,FALSE)*VLOOKUP($E509,BY_RES_Demand_Drivers!$A$5:$I$100,8,FALSE)</f>
        <v>0</v>
      </c>
      <c r="H509" s="16">
        <f>VLOOKUP($C509,'Growth rate'!$B$3:$T$93,3,FALSE)*VLOOKUP($E509,BY_RES_Demand_Drivers!$A$5:$I$100,9,FALSE)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BY_RES_Demand_Drivers!$J$11</f>
        <v>RCUMB</v>
      </c>
      <c r="F510" s="16">
        <f>VLOOKUP($C510,'Growth rate'!$B$3:$T$93,3,FALSE)*VLOOKUP($E510,BY_RES_Demand_Drivers!$A$5:$I$100,7,FALSE)</f>
        <v>1441.3370204681548</v>
      </c>
      <c r="G510" s="16">
        <f>VLOOKUP($C510,'Growth rate'!$B$3:$T$93,3,FALSE)*VLOOKUP($E510,BY_RES_Demand_Drivers!$A$5:$I$100,8,FALSE)</f>
        <v>0</v>
      </c>
      <c r="H510" s="16">
        <f>VLOOKUP($C510,'Growth rate'!$B$3:$T$93,3,FALSE)*VLOOKUP($E510,BY_RES_Demand_Drivers!$A$5:$I$100,9,FALSE)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BY_RES_Demand_Drivers!$J$11</f>
        <v>RCUMB</v>
      </c>
      <c r="F511" s="16">
        <f>VLOOKUP($C511,'Growth rate'!$B$3:$T$93,3,FALSE)*VLOOKUP($E511,BY_RES_Demand_Drivers!$A$5:$I$100,7,FALSE)</f>
        <v>1461.3493969721007</v>
      </c>
      <c r="G511" s="16">
        <f>VLOOKUP($C511,'Growth rate'!$B$3:$T$93,3,FALSE)*VLOOKUP($E511,BY_RES_Demand_Drivers!$A$5:$I$100,8,FALSE)</f>
        <v>0</v>
      </c>
      <c r="H511" s="16">
        <f>VLOOKUP($C511,'Growth rate'!$B$3:$T$93,3,FALSE)*VLOOKUP($E511,BY_RES_Demand_Drivers!$A$5:$I$100,9,FALSE)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BY_RES_Demand_Drivers!$J$11</f>
        <v>RCUMB</v>
      </c>
      <c r="F512" s="16">
        <f>VLOOKUP($C512,'Growth rate'!$B$3:$T$93,3,FALSE)*VLOOKUP($E512,BY_RES_Demand_Drivers!$A$5:$I$100,7,FALSE)</f>
        <v>1481.3617734760464</v>
      </c>
      <c r="G512" s="16">
        <f>VLOOKUP($C512,'Growth rate'!$B$3:$T$93,3,FALSE)*VLOOKUP($E512,BY_RES_Demand_Drivers!$A$5:$I$100,8,FALSE)</f>
        <v>0</v>
      </c>
      <c r="H512" s="16">
        <f>VLOOKUP($C512,'Growth rate'!$B$3:$T$93,3,FALSE)*VLOOKUP($E512,BY_RES_Demand_Drivers!$A$5:$I$100,9,FALSE)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BY_RES_Demand_Drivers!$J$11</f>
        <v>RCUMB</v>
      </c>
      <c r="F513" s="16">
        <f>VLOOKUP($C513,'Growth rate'!$B$3:$T$93,3,FALSE)*VLOOKUP($E513,BY_RES_Demand_Drivers!$A$5:$I$100,7,FALSE)</f>
        <v>1505.4149994543138</v>
      </c>
      <c r="G513" s="16">
        <f>VLOOKUP($C513,'Growth rate'!$B$3:$T$93,3,FALSE)*VLOOKUP($E513,BY_RES_Demand_Drivers!$A$5:$I$100,8,FALSE)</f>
        <v>0</v>
      </c>
      <c r="H513" s="16">
        <f>VLOOKUP($C513,'Growth rate'!$B$3:$T$93,3,FALSE)*VLOOKUP($E513,BY_RES_Demand_Drivers!$A$5:$I$100,9,FALSE)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BY_RES_Demand_Drivers!$J$11</f>
        <v>RCUMB</v>
      </c>
      <c r="F514" s="16">
        <f>VLOOKUP($C514,'Growth rate'!$B$3:$T$93,3,FALSE)*VLOOKUP($E514,BY_RES_Demand_Drivers!$A$5:$I$100,7,FALSE)</f>
        <v>1529.4682254325812</v>
      </c>
      <c r="G514" s="16">
        <f>VLOOKUP($C514,'Growth rate'!$B$3:$T$93,3,FALSE)*VLOOKUP($E514,BY_RES_Demand_Drivers!$A$5:$I$100,8,FALSE)</f>
        <v>0</v>
      </c>
      <c r="H514" s="16">
        <f>VLOOKUP($C514,'Growth rate'!$B$3:$T$93,3,FALSE)*VLOOKUP($E514,BY_RES_Demand_Drivers!$A$5:$I$100,9,FALSE)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BY_RES_Demand_Drivers!$J$11</f>
        <v>RCUMB</v>
      </c>
      <c r="F515" s="16">
        <f>VLOOKUP($C515,'Growth rate'!$B$3:$T$93,3,FALSE)*VLOOKUP($E515,BY_RES_Demand_Drivers!$A$5:$I$100,7,FALSE)</f>
        <v>1553.5214514108486</v>
      </c>
      <c r="G515" s="16">
        <f>VLOOKUP($C515,'Growth rate'!$B$3:$T$93,3,FALSE)*VLOOKUP($E515,BY_RES_Demand_Drivers!$A$5:$I$100,8,FALSE)</f>
        <v>0</v>
      </c>
      <c r="H515" s="16">
        <f>VLOOKUP($C515,'Growth rate'!$B$3:$T$93,3,FALSE)*VLOOKUP($E515,BY_RES_Demand_Drivers!$A$5:$I$100,9,FALSE)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BY_RES_Demand_Drivers!$J$11</f>
        <v>RCUMB</v>
      </c>
      <c r="F516" s="16">
        <f>VLOOKUP($C516,'Growth rate'!$B$3:$T$93,3,FALSE)*VLOOKUP($E516,BY_RES_Demand_Drivers!$A$5:$I$100,7,FALSE)</f>
        <v>1577.5746773891158</v>
      </c>
      <c r="G516" s="16">
        <f>VLOOKUP($C516,'Growth rate'!$B$3:$T$93,3,FALSE)*VLOOKUP($E516,BY_RES_Demand_Drivers!$A$5:$I$100,8,FALSE)</f>
        <v>0</v>
      </c>
      <c r="H516" s="16">
        <f>VLOOKUP($C516,'Growth rate'!$B$3:$T$93,3,FALSE)*VLOOKUP($E516,BY_RES_Demand_Drivers!$A$5:$I$100,9,FALSE)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BY_RES_Demand_Drivers!$J$11</f>
        <v>RCUMB</v>
      </c>
      <c r="F517" s="16">
        <f>VLOOKUP($C517,'Growth rate'!$B$3:$T$93,3,FALSE)*VLOOKUP($E517,BY_RES_Demand_Drivers!$A$5:$I$100,7,FALSE)</f>
        <v>1601.6279033673832</v>
      </c>
      <c r="G517" s="16">
        <f>VLOOKUP($C517,'Growth rate'!$B$3:$T$93,3,FALSE)*VLOOKUP($E517,BY_RES_Demand_Drivers!$A$5:$I$100,8,FALSE)</f>
        <v>0</v>
      </c>
      <c r="H517" s="16">
        <f>VLOOKUP($C517,'Growth rate'!$B$3:$T$93,3,FALSE)*VLOOKUP($E517,BY_RES_Demand_Drivers!$A$5:$I$100,9,FALSE)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BY_RES_Demand_Drivers!$J$11</f>
        <v>RCUMB</v>
      </c>
      <c r="F518" s="16">
        <f>VLOOKUP($C518,'Growth rate'!$B$3:$T$93,3,FALSE)*VLOOKUP($E518,BY_RES_Demand_Drivers!$A$5:$I$100,7,FALSE)</f>
        <v>1625.3025940025836</v>
      </c>
      <c r="G518" s="16">
        <f>VLOOKUP($C518,'Growth rate'!$B$3:$T$93,3,FALSE)*VLOOKUP($E518,BY_RES_Demand_Drivers!$A$5:$I$100,8,FALSE)</f>
        <v>0</v>
      </c>
      <c r="H518" s="16">
        <f>VLOOKUP($C518,'Growth rate'!$B$3:$T$93,3,FALSE)*VLOOKUP($E518,BY_RES_Demand_Drivers!$A$5:$I$100,9,FALSE)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BY_RES_Demand_Drivers!$J$11</f>
        <v>RCUMB</v>
      </c>
      <c r="F519" s="16">
        <f>VLOOKUP($C519,'Growth rate'!$B$3:$T$93,3,FALSE)*VLOOKUP($E519,BY_RES_Demand_Drivers!$A$5:$I$100,7,FALSE)</f>
        <v>1648.9772846377841</v>
      </c>
      <c r="G519" s="16">
        <f>VLOOKUP($C519,'Growth rate'!$B$3:$T$93,3,FALSE)*VLOOKUP($E519,BY_RES_Demand_Drivers!$A$5:$I$100,8,FALSE)</f>
        <v>0</v>
      </c>
      <c r="H519" s="16">
        <f>VLOOKUP($C519,'Growth rate'!$B$3:$T$93,3,FALSE)*VLOOKUP($E519,BY_RES_Demand_Drivers!$A$5:$I$100,9,FALSE)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BY_RES_Demand_Drivers!$J$11</f>
        <v>RCUMB</v>
      </c>
      <c r="F520" s="16">
        <f>VLOOKUP($C520,'Growth rate'!$B$3:$T$93,3,FALSE)*VLOOKUP($E520,BY_RES_Demand_Drivers!$A$5:$I$100,7,FALSE)</f>
        <v>1672.6519752729846</v>
      </c>
      <c r="G520" s="16">
        <f>VLOOKUP($C520,'Growth rate'!$B$3:$T$93,3,FALSE)*VLOOKUP($E520,BY_RES_Demand_Drivers!$A$5:$I$100,8,FALSE)</f>
        <v>0</v>
      </c>
      <c r="H520" s="16">
        <f>VLOOKUP($C520,'Growth rate'!$B$3:$T$93,3,FALSE)*VLOOKUP($E520,BY_RES_Demand_Drivers!$A$5:$I$100,9,FALSE)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BY_RES_Demand_Drivers!$J$11</f>
        <v>RCUMB</v>
      </c>
      <c r="F521" s="16">
        <f>VLOOKUP($C521,'Growth rate'!$B$3:$T$93,3,FALSE)*VLOOKUP($E521,BY_RES_Demand_Drivers!$A$5:$I$100,7,FALSE)</f>
        <v>1696.3266659081851</v>
      </c>
      <c r="G521" s="16">
        <f>VLOOKUP($C521,'Growth rate'!$B$3:$T$93,3,FALSE)*VLOOKUP($E521,BY_RES_Demand_Drivers!$A$5:$I$100,8,FALSE)</f>
        <v>0</v>
      </c>
      <c r="H521" s="16">
        <f>VLOOKUP($C521,'Growth rate'!$B$3:$T$93,3,FALSE)*VLOOKUP($E521,BY_RES_Demand_Drivers!$A$5:$I$100,9,FALSE)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BY_RES_Demand_Drivers!$J$11</f>
        <v>RCUMB</v>
      </c>
      <c r="F522" s="16">
        <f>VLOOKUP($C522,'Growth rate'!$B$3:$T$93,3,FALSE)*VLOOKUP($E522,BY_RES_Demand_Drivers!$A$5:$I$100,7,FALSE)</f>
        <v>1720.0013565433856</v>
      </c>
      <c r="G522" s="16">
        <f>VLOOKUP($C522,'Growth rate'!$B$3:$T$93,3,FALSE)*VLOOKUP($E522,BY_RES_Demand_Drivers!$A$5:$I$100,8,FALSE)</f>
        <v>0</v>
      </c>
      <c r="H522" s="16">
        <f>VLOOKUP($C522,'Growth rate'!$B$3:$T$93,3,FALSE)*VLOOKUP($E522,BY_RES_Demand_Drivers!$A$5:$I$100,9,FALSE)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BY_RES_Demand_Drivers!$J$11</f>
        <v>RCUMB</v>
      </c>
      <c r="F523" s="16">
        <f>VLOOKUP($C523,'Growth rate'!$B$3:$T$93,3,FALSE)*VLOOKUP($E523,BY_RES_Demand_Drivers!$A$5:$I$100,7,FALSE)</f>
        <v>1741.6584170490346</v>
      </c>
      <c r="G523" s="16">
        <f>VLOOKUP($C523,'Growth rate'!$B$3:$T$93,3,FALSE)*VLOOKUP($E523,BY_RES_Demand_Drivers!$A$5:$I$100,8,FALSE)</f>
        <v>0</v>
      </c>
      <c r="H523" s="16">
        <f>VLOOKUP($C523,'Growth rate'!$B$3:$T$93,3,FALSE)*VLOOKUP($E523,BY_RES_Demand_Drivers!$A$5:$I$100,9,FALSE)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BY_RES_Demand_Drivers!$J$11</f>
        <v>RCUMB</v>
      </c>
      <c r="F524" s="16">
        <f>VLOOKUP($C524,'Growth rate'!$B$3:$T$93,3,FALSE)*VLOOKUP($E524,BY_RES_Demand_Drivers!$A$5:$I$100,7,FALSE)</f>
        <v>1763.3154775546839</v>
      </c>
      <c r="G524" s="16">
        <f>VLOOKUP($C524,'Growth rate'!$B$3:$T$93,3,FALSE)*VLOOKUP($E524,BY_RES_Demand_Drivers!$A$5:$I$100,8,FALSE)</f>
        <v>0</v>
      </c>
      <c r="H524" s="16">
        <f>VLOOKUP($C524,'Growth rate'!$B$3:$T$93,3,FALSE)*VLOOKUP($E524,BY_RES_Demand_Drivers!$A$5:$I$100,9,FALSE)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BY_RES_Demand_Drivers!$J$11</f>
        <v>RCUMB</v>
      </c>
      <c r="F525" s="16">
        <f>VLOOKUP($C525,'Growth rate'!$B$3:$T$93,3,FALSE)*VLOOKUP($E525,BY_RES_Demand_Drivers!$A$5:$I$100,7,FALSE)</f>
        <v>1784.9725380603331</v>
      </c>
      <c r="G525" s="16">
        <f>VLOOKUP($C525,'Growth rate'!$B$3:$T$93,3,FALSE)*VLOOKUP($E525,BY_RES_Demand_Drivers!$A$5:$I$100,8,FALSE)</f>
        <v>0</v>
      </c>
      <c r="H525" s="16">
        <f>VLOOKUP($C525,'Growth rate'!$B$3:$T$93,3,FALSE)*VLOOKUP($E525,BY_RES_Demand_Drivers!$A$5:$I$100,9,FALSE)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BY_RES_Demand_Drivers!$J$11</f>
        <v>RCUMB</v>
      </c>
      <c r="F526" s="16">
        <f>VLOOKUP($C526,'Growth rate'!$B$3:$T$93,3,FALSE)*VLOOKUP($E526,BY_RES_Demand_Drivers!$A$5:$I$100,7,FALSE)</f>
        <v>1806.6295985659824</v>
      </c>
      <c r="G526" s="16">
        <f>VLOOKUP($C526,'Growth rate'!$B$3:$T$93,3,FALSE)*VLOOKUP($E526,BY_RES_Demand_Drivers!$A$5:$I$100,8,FALSE)</f>
        <v>0</v>
      </c>
      <c r="H526" s="16">
        <f>VLOOKUP($C526,'Growth rate'!$B$3:$T$93,3,FALSE)*VLOOKUP($E526,BY_RES_Demand_Drivers!$A$5:$I$100,9,FALSE)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BY_RES_Demand_Drivers!$J$11</f>
        <v>RCUMB</v>
      </c>
      <c r="F527" s="16">
        <f>VLOOKUP($C527,'Growth rate'!$B$3:$T$93,3,FALSE)*VLOOKUP($E527,BY_RES_Demand_Drivers!$A$5:$I$100,7,FALSE)</f>
        <v>1828.2866590716314</v>
      </c>
      <c r="G527" s="16">
        <f>VLOOKUP($C527,'Growth rate'!$B$3:$T$93,3,FALSE)*VLOOKUP($E527,BY_RES_Demand_Drivers!$A$5:$I$100,8,FALSE)</f>
        <v>0</v>
      </c>
      <c r="H527" s="16">
        <f>VLOOKUP($C527,'Growth rate'!$B$3:$T$93,3,FALSE)*VLOOKUP($E527,BY_RES_Demand_Drivers!$A$5:$I$100,9,FALSE)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BY_RES_Demand_Drivers!$J$11</f>
        <v>RCUMB</v>
      </c>
      <c r="F528" s="16">
        <f>VLOOKUP($C528,'Growth rate'!$B$3:$T$93,3,FALSE)*VLOOKUP($E528,BY_RES_Demand_Drivers!$A$5:$I$100,7,FALSE)</f>
        <v>1848.8418019685791</v>
      </c>
      <c r="G528" s="16">
        <f>VLOOKUP($C528,'Growth rate'!$B$3:$T$93,3,FALSE)*VLOOKUP($E528,BY_RES_Demand_Drivers!$A$5:$I$100,8,FALSE)</f>
        <v>0</v>
      </c>
      <c r="H528" s="16">
        <f>VLOOKUP($C528,'Growth rate'!$B$3:$T$93,3,FALSE)*VLOOKUP($E528,BY_RES_Demand_Drivers!$A$5:$I$100,9,FALSE)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BY_RES_Demand_Drivers!$J$11</f>
        <v>RCUMB</v>
      </c>
      <c r="F529" s="16">
        <f>VLOOKUP($C529,'Growth rate'!$B$3:$T$93,3,FALSE)*VLOOKUP($E529,BY_RES_Demand_Drivers!$A$5:$I$100,7,FALSE)</f>
        <v>1869.3969448655266</v>
      </c>
      <c r="G529" s="16">
        <f>VLOOKUP($C529,'Growth rate'!$B$3:$T$93,3,FALSE)*VLOOKUP($E529,BY_RES_Demand_Drivers!$A$5:$I$100,8,FALSE)</f>
        <v>0</v>
      </c>
      <c r="H529" s="16">
        <f>VLOOKUP($C529,'Growth rate'!$B$3:$T$93,3,FALSE)*VLOOKUP($E529,BY_RES_Demand_Drivers!$A$5:$I$100,9,FALSE)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BY_RES_Demand_Drivers!$J$11</f>
        <v>RCUMB</v>
      </c>
      <c r="F530" s="16">
        <f>VLOOKUP($C530,'Growth rate'!$B$3:$T$93,3,FALSE)*VLOOKUP($E530,BY_RES_Demand_Drivers!$A$5:$I$100,7,FALSE)</f>
        <v>1889.9520877624745</v>
      </c>
      <c r="G530" s="16">
        <f>VLOOKUP($C530,'Growth rate'!$B$3:$T$93,3,FALSE)*VLOOKUP($E530,BY_RES_Demand_Drivers!$A$5:$I$100,8,FALSE)</f>
        <v>0</v>
      </c>
      <c r="H530" s="16">
        <f>VLOOKUP($C530,'Growth rate'!$B$3:$T$93,3,FALSE)*VLOOKUP($E530,BY_RES_Demand_Drivers!$A$5:$I$100,9,FALSE)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BY_RES_Demand_Drivers!$J$11</f>
        <v>RCUMB</v>
      </c>
      <c r="F531" s="16">
        <f>VLOOKUP($C531,'Growth rate'!$B$3:$T$93,3,FALSE)*VLOOKUP($E531,BY_RES_Demand_Drivers!$A$5:$I$100,7,FALSE)</f>
        <v>1910.5072306594222</v>
      </c>
      <c r="G531" s="16">
        <f>VLOOKUP($C531,'Growth rate'!$B$3:$T$93,3,FALSE)*VLOOKUP($E531,BY_RES_Demand_Drivers!$A$5:$I$100,8,FALSE)</f>
        <v>0</v>
      </c>
      <c r="H531" s="16">
        <f>VLOOKUP($C531,'Growth rate'!$B$3:$T$93,3,FALSE)*VLOOKUP($E531,BY_RES_Demand_Drivers!$A$5:$I$100,9,FALSE)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BY_RES_Demand_Drivers!$J$11</f>
        <v>RCUMB</v>
      </c>
      <c r="F532" s="16">
        <f>VLOOKUP($C532,'Growth rate'!$B$3:$T$93,3,FALSE)*VLOOKUP($E532,BY_RES_Demand_Drivers!$A$5:$I$100,7,FALSE)</f>
        <v>1931.0623735563699</v>
      </c>
      <c r="G532" s="16">
        <f>VLOOKUP($C532,'Growth rate'!$B$3:$T$93,3,FALSE)*VLOOKUP($E532,BY_RES_Demand_Drivers!$A$5:$I$100,8,FALSE)</f>
        <v>0</v>
      </c>
      <c r="H532" s="16">
        <f>VLOOKUP($C532,'Growth rate'!$B$3:$T$93,3,FALSE)*VLOOKUP($E532,BY_RES_Demand_Drivers!$A$5:$I$100,9,FALSE)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BY_RES_Demand_Drivers!$J$11</f>
        <v>RCUMB</v>
      </c>
      <c r="F533" s="16">
        <f>VLOOKUP($C533,'Growth rate'!$B$3:$T$93,3,FALSE)*VLOOKUP($E533,BY_RES_Demand_Drivers!$A$5:$I$100,7,FALSE)</f>
        <v>1953.0662716639799</v>
      </c>
      <c r="G533" s="16">
        <f>VLOOKUP($C533,'Growth rate'!$B$3:$T$93,3,FALSE)*VLOOKUP($E533,BY_RES_Demand_Drivers!$A$5:$I$100,8,FALSE)</f>
        <v>0</v>
      </c>
      <c r="H533" s="16">
        <f>VLOOKUP($C533,'Growth rate'!$B$3:$T$93,3,FALSE)*VLOOKUP($E533,BY_RES_Demand_Drivers!$A$5:$I$100,9,FALSE)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BY_RES_Demand_Drivers!$J$11</f>
        <v>RCUMB</v>
      </c>
      <c r="F534" s="16">
        <f>VLOOKUP($C534,'Growth rate'!$B$3:$T$93,3,FALSE)*VLOOKUP($E534,BY_RES_Demand_Drivers!$A$5:$I$100,7,FALSE)</f>
        <v>1975.0701697715895</v>
      </c>
      <c r="G534" s="16">
        <f>VLOOKUP($C534,'Growth rate'!$B$3:$T$93,3,FALSE)*VLOOKUP($E534,BY_RES_Demand_Drivers!$A$5:$I$100,8,FALSE)</f>
        <v>0</v>
      </c>
      <c r="H534" s="16">
        <f>VLOOKUP($C534,'Growth rate'!$B$3:$T$93,3,FALSE)*VLOOKUP($E534,BY_RES_Demand_Drivers!$A$5:$I$100,9,FALSE)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BY_RES_Demand_Drivers!$J$11</f>
        <v>RCUMB</v>
      </c>
      <c r="F535" s="16">
        <f>VLOOKUP($C535,'Growth rate'!$B$3:$T$93,3,FALSE)*VLOOKUP($E535,BY_RES_Demand_Drivers!$A$5:$I$100,7,FALSE)</f>
        <v>1997.0740678791994</v>
      </c>
      <c r="G535" s="16">
        <f>VLOOKUP($C535,'Growth rate'!$B$3:$T$93,3,FALSE)*VLOOKUP($E535,BY_RES_Demand_Drivers!$A$5:$I$100,8,FALSE)</f>
        <v>0</v>
      </c>
      <c r="H535" s="16">
        <f>VLOOKUP($C535,'Growth rate'!$B$3:$T$93,3,FALSE)*VLOOKUP($E535,BY_RES_Demand_Drivers!$A$5:$I$100,9,FALSE)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BY_RES_Demand_Drivers!$J$11</f>
        <v>RCUMB</v>
      </c>
      <c r="F536" s="16">
        <f>VLOOKUP($C536,'Growth rate'!$B$3:$T$93,3,FALSE)*VLOOKUP($E536,BY_RES_Demand_Drivers!$A$5:$I$100,7,FALSE)</f>
        <v>2019.0779659868092</v>
      </c>
      <c r="G536" s="16">
        <f>VLOOKUP($C536,'Growth rate'!$B$3:$T$93,3,FALSE)*VLOOKUP($E536,BY_RES_Demand_Drivers!$A$5:$I$100,8,FALSE)</f>
        <v>0</v>
      </c>
      <c r="H536" s="16">
        <f>VLOOKUP($C536,'Growth rate'!$B$3:$T$93,3,FALSE)*VLOOKUP($E536,BY_RES_Demand_Drivers!$A$5:$I$100,9,FALSE)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BY_RES_Demand_Drivers!$J$11</f>
        <v>RCUMB</v>
      </c>
      <c r="F537" s="16">
        <f>VLOOKUP($C537,'Growth rate'!$B$3:$T$93,3,FALSE)*VLOOKUP($E537,BY_RES_Demand_Drivers!$A$5:$I$100,7,FALSE)</f>
        <v>2041.081864094419</v>
      </c>
      <c r="G537" s="16">
        <f>VLOOKUP($C537,'Growth rate'!$B$3:$T$93,3,FALSE)*VLOOKUP($E537,BY_RES_Demand_Drivers!$A$5:$I$100,8,FALSE)</f>
        <v>0</v>
      </c>
      <c r="H537" s="16">
        <f>VLOOKUP($C537,'Growth rate'!$B$3:$T$93,3,FALSE)*VLOOKUP($E537,BY_RES_Demand_Drivers!$A$5:$I$100,9,FALSE)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BY_RES_Demand_Drivers!$J$11</f>
        <v>RCUMB</v>
      </c>
      <c r="F538" s="16">
        <f>VLOOKUP($C538,'Growth rate'!$B$3:$T$93,3,FALSE)*VLOOKUP($E538,BY_RES_Demand_Drivers!$A$5:$I$100,7,FALSE)</f>
        <v>2062.9446536588912</v>
      </c>
      <c r="G538" s="16">
        <f>VLOOKUP($C538,'Growth rate'!$B$3:$T$93,3,FALSE)*VLOOKUP($E538,BY_RES_Demand_Drivers!$A$5:$I$100,8,FALSE)</f>
        <v>0</v>
      </c>
      <c r="H538" s="16">
        <f>VLOOKUP($C538,'Growth rate'!$B$3:$T$93,3,FALSE)*VLOOKUP($E538,BY_RES_Demand_Drivers!$A$5:$I$100,9,FALSE)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BY_RES_Demand_Drivers!$J$11</f>
        <v>RCUMB</v>
      </c>
      <c r="F539" s="16">
        <f>VLOOKUP($C539,'Growth rate'!$B$3:$T$93,3,FALSE)*VLOOKUP($E539,BY_RES_Demand_Drivers!$A$5:$I$100,7,FALSE)</f>
        <v>2084.8074432233634</v>
      </c>
      <c r="G539" s="16">
        <f>VLOOKUP($C539,'Growth rate'!$B$3:$T$93,3,FALSE)*VLOOKUP($E539,BY_RES_Demand_Drivers!$A$5:$I$100,8,FALSE)</f>
        <v>0</v>
      </c>
      <c r="H539" s="16">
        <f>VLOOKUP($C539,'Growth rate'!$B$3:$T$93,3,FALSE)*VLOOKUP($E539,BY_RES_Demand_Drivers!$A$5:$I$100,9,FALSE)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BY_RES_Demand_Drivers!$J$11</f>
        <v>RCUMB</v>
      </c>
      <c r="F540" s="16">
        <f>VLOOKUP($C540,'Growth rate'!$B$3:$T$93,3,FALSE)*VLOOKUP($E540,BY_RES_Demand_Drivers!$A$5:$I$100,7,FALSE)</f>
        <v>2106.6702327878356</v>
      </c>
      <c r="G540" s="16">
        <f>VLOOKUP($C540,'Growth rate'!$B$3:$T$93,3,FALSE)*VLOOKUP($E540,BY_RES_Demand_Drivers!$A$5:$I$100,8,FALSE)</f>
        <v>0</v>
      </c>
      <c r="H540" s="16">
        <f>VLOOKUP($C540,'Growth rate'!$B$3:$T$93,3,FALSE)*VLOOKUP($E540,BY_RES_Demand_Drivers!$A$5:$I$100,9,FALSE)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BY_RES_Demand_Drivers!$J$11</f>
        <v>RCUMB</v>
      </c>
      <c r="F541" s="16">
        <f>VLOOKUP($C541,'Growth rate'!$B$3:$T$93,3,FALSE)*VLOOKUP($E541,BY_RES_Demand_Drivers!$A$5:$I$100,7,FALSE)</f>
        <v>2128.5330223523079</v>
      </c>
      <c r="G541" s="16">
        <f>VLOOKUP($C541,'Growth rate'!$B$3:$T$93,3,FALSE)*VLOOKUP($E541,BY_RES_Demand_Drivers!$A$5:$I$100,8,FALSE)</f>
        <v>0</v>
      </c>
      <c r="H541" s="16">
        <f>VLOOKUP($C541,'Growth rate'!$B$3:$T$93,3,FALSE)*VLOOKUP($E541,BY_RES_Demand_Drivers!$A$5:$I$100,9,FALSE)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BY_RES_Demand_Drivers!$J$11</f>
        <v>RCUMB</v>
      </c>
      <c r="F542" s="16">
        <f>VLOOKUP($C542,'Growth rate'!$B$3:$T$93,3,FALSE)*VLOOKUP($E542,BY_RES_Demand_Drivers!$A$5:$I$100,7,FALSE)</f>
        <v>2150.3958119167801</v>
      </c>
      <c r="G542" s="16">
        <f>VLOOKUP($C542,'Growth rate'!$B$3:$T$93,3,FALSE)*VLOOKUP($E542,BY_RES_Demand_Drivers!$A$5:$I$100,8,FALSE)</f>
        <v>0</v>
      </c>
      <c r="H542" s="16">
        <f>VLOOKUP($C542,'Growth rate'!$B$3:$T$93,3,FALSE)*VLOOKUP($E542,BY_RES_Demand_Drivers!$A$5:$I$100,9,FALSE)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BY_RES_Demand_Drivers!$J$11</f>
        <v>RCUMB</v>
      </c>
      <c r="F543" s="16">
        <f>VLOOKUP($C543,'Growth rate'!$B$3:$T$93,3,FALSE)*VLOOKUP($E543,BY_RES_Demand_Drivers!$A$5:$I$100,7,FALSE)</f>
        <v>2172.0305155615524</v>
      </c>
      <c r="G543" s="16">
        <f>VLOOKUP($C543,'Growth rate'!$B$3:$T$93,3,FALSE)*VLOOKUP($E543,BY_RES_Demand_Drivers!$A$5:$I$100,8,FALSE)</f>
        <v>0</v>
      </c>
      <c r="H543" s="16">
        <f>VLOOKUP($C543,'Growth rate'!$B$3:$T$93,3,FALSE)*VLOOKUP($E543,BY_RES_Demand_Drivers!$A$5:$I$100,9,FALSE)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BY_RES_Demand_Drivers!$J$11</f>
        <v>RCUMB</v>
      </c>
      <c r="F544" s="16">
        <f>VLOOKUP($C544,'Growth rate'!$B$3:$T$93,3,FALSE)*VLOOKUP($E544,BY_RES_Demand_Drivers!$A$5:$I$100,7,FALSE)</f>
        <v>2193.6652192063248</v>
      </c>
      <c r="G544" s="16">
        <f>VLOOKUP($C544,'Growth rate'!$B$3:$T$93,3,FALSE)*VLOOKUP($E544,BY_RES_Demand_Drivers!$A$5:$I$100,8,FALSE)</f>
        <v>0</v>
      </c>
      <c r="H544" s="16">
        <f>VLOOKUP($C544,'Growth rate'!$B$3:$T$93,3,FALSE)*VLOOKUP($E544,BY_RES_Demand_Drivers!$A$5:$I$100,9,FALSE)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BY_RES_Demand_Drivers!$J$11</f>
        <v>RCUMB</v>
      </c>
      <c r="F545" s="16">
        <f>VLOOKUP($C545,'Growth rate'!$B$3:$T$93,3,FALSE)*VLOOKUP($E545,BY_RES_Demand_Drivers!$A$5:$I$100,7,FALSE)</f>
        <v>2215.2999228510967</v>
      </c>
      <c r="G545" s="16">
        <f>VLOOKUP($C545,'Growth rate'!$B$3:$T$93,3,FALSE)*VLOOKUP($E545,BY_RES_Demand_Drivers!$A$5:$I$100,8,FALSE)</f>
        <v>0</v>
      </c>
      <c r="H545" s="16">
        <f>VLOOKUP($C545,'Growth rate'!$B$3:$T$93,3,FALSE)*VLOOKUP($E545,BY_RES_Demand_Drivers!$A$5:$I$100,9,FALSE)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BY_RES_Demand_Drivers!$J$11</f>
        <v>RCUMB</v>
      </c>
      <c r="F546" s="16">
        <f>VLOOKUP($C546,'Growth rate'!$B$3:$T$93,3,FALSE)*VLOOKUP($E546,BY_RES_Demand_Drivers!$A$5:$I$100,7,FALSE)</f>
        <v>2236.934626495869</v>
      </c>
      <c r="G546" s="16">
        <f>VLOOKUP($C546,'Growth rate'!$B$3:$T$93,3,FALSE)*VLOOKUP($E546,BY_RES_Demand_Drivers!$A$5:$I$100,8,FALSE)</f>
        <v>0</v>
      </c>
      <c r="H546" s="16">
        <f>VLOOKUP($C546,'Growth rate'!$B$3:$T$93,3,FALSE)*VLOOKUP($E546,BY_RES_Demand_Drivers!$A$5:$I$100,9,FALSE)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BY_RES_Demand_Drivers!$J$11</f>
        <v>RCUMB</v>
      </c>
      <c r="F547" s="16">
        <f>VLOOKUP($C547,'Growth rate'!$B$3:$T$93,3,FALSE)*VLOOKUP($E547,BY_RES_Demand_Drivers!$A$5:$I$100,7,FALSE)</f>
        <v>2258.5693301406413</v>
      </c>
      <c r="G547" s="16">
        <f>VLOOKUP($C547,'Growth rate'!$B$3:$T$93,3,FALSE)*VLOOKUP($E547,BY_RES_Demand_Drivers!$A$5:$I$100,8,FALSE)</f>
        <v>0</v>
      </c>
      <c r="H547" s="16">
        <f>VLOOKUP($C547,'Growth rate'!$B$3:$T$93,3,FALSE)*VLOOKUP($E547,BY_RES_Demand_Drivers!$A$5:$I$100,9,FALSE)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BY_RES_Demand_Drivers!$J$11</f>
        <v>RCUMB</v>
      </c>
      <c r="F548" s="16">
        <f>VLOOKUP($C548,'Growth rate'!$B$3:$T$93,3,FALSE)*VLOOKUP($E548,BY_RES_Demand_Drivers!$A$5:$I$100,7,FALSE)</f>
        <v>2279.0596228281274</v>
      </c>
      <c r="G548" s="16">
        <f>VLOOKUP($C548,'Growth rate'!$B$3:$T$93,3,FALSE)*VLOOKUP($E548,BY_RES_Demand_Drivers!$A$5:$I$100,8,FALSE)</f>
        <v>0</v>
      </c>
      <c r="H548" s="16">
        <f>VLOOKUP($C548,'Growth rate'!$B$3:$T$93,3,FALSE)*VLOOKUP($E548,BY_RES_Demand_Drivers!$A$5:$I$100,9,FALSE)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BY_RES_Demand_Drivers!$J$11</f>
        <v>RCUMB</v>
      </c>
      <c r="F549" s="16">
        <f>VLOOKUP($C549,'Growth rate'!$B$3:$T$93,3,FALSE)*VLOOKUP($E549,BY_RES_Demand_Drivers!$A$5:$I$100,7,FALSE)</f>
        <v>2299.5499155156135</v>
      </c>
      <c r="G549" s="16">
        <f>VLOOKUP($C549,'Growth rate'!$B$3:$T$93,3,FALSE)*VLOOKUP($E549,BY_RES_Demand_Drivers!$A$5:$I$100,8,FALSE)</f>
        <v>0</v>
      </c>
      <c r="H549" s="16">
        <f>VLOOKUP($C549,'Growth rate'!$B$3:$T$93,3,FALSE)*VLOOKUP($E549,BY_RES_Demand_Drivers!$A$5:$I$100,9,FALSE)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BY_RES_Demand_Drivers!$J$11</f>
        <v>RCUMB</v>
      </c>
      <c r="F550" s="16">
        <f>VLOOKUP($C550,'Growth rate'!$B$3:$T$93,3,FALSE)*VLOOKUP($E550,BY_RES_Demand_Drivers!$A$5:$I$100,7,FALSE)</f>
        <v>2320.0402082030996</v>
      </c>
      <c r="G550" s="16">
        <f>VLOOKUP($C550,'Growth rate'!$B$3:$T$93,3,FALSE)*VLOOKUP($E550,BY_RES_Demand_Drivers!$A$5:$I$100,8,FALSE)</f>
        <v>0</v>
      </c>
      <c r="H550" s="16">
        <f>VLOOKUP($C550,'Growth rate'!$B$3:$T$93,3,FALSE)*VLOOKUP($E550,BY_RES_Demand_Drivers!$A$5:$I$100,9,FALSE)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BY_RES_Demand_Drivers!$J$11</f>
        <v>RCUMB</v>
      </c>
      <c r="F551" s="16">
        <f>VLOOKUP($C551,'Growth rate'!$B$3:$T$93,3,FALSE)*VLOOKUP($E551,BY_RES_Demand_Drivers!$A$5:$I$100,7,FALSE)</f>
        <v>2340.5305008905857</v>
      </c>
      <c r="G551" s="16">
        <f>VLOOKUP($C551,'Growth rate'!$B$3:$T$93,3,FALSE)*VLOOKUP($E551,BY_RES_Demand_Drivers!$A$5:$I$100,8,FALSE)</f>
        <v>0</v>
      </c>
      <c r="H551" s="16">
        <f>VLOOKUP($C551,'Growth rate'!$B$3:$T$93,3,FALSE)*VLOOKUP($E551,BY_RES_Demand_Drivers!$A$5:$I$100,9,FALSE)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BY_RES_Demand_Drivers!$J$11</f>
        <v>RCUMB</v>
      </c>
      <c r="F552" s="16">
        <f>VLOOKUP($C552,'Growth rate'!$B$3:$T$93,3,FALSE)*VLOOKUP($E552,BY_RES_Demand_Drivers!$A$5:$I$100,7,FALSE)</f>
        <v>2361.0207935780722</v>
      </c>
      <c r="G552" s="16">
        <f>VLOOKUP($C552,'Growth rate'!$B$3:$T$93,3,FALSE)*VLOOKUP($E552,BY_RES_Demand_Drivers!$A$5:$I$100,8,FALSE)</f>
        <v>0</v>
      </c>
      <c r="H552" s="16">
        <f>VLOOKUP($C552,'Growth rate'!$B$3:$T$93,3,FALSE)*VLOOKUP($E552,BY_RES_Demand_Drivers!$A$5:$I$100,9,FALSE)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BY_RES_Demand_Drivers!$J$11</f>
        <v>RCUMB</v>
      </c>
      <c r="F553" s="16">
        <f>VLOOKUP($C553,'Growth rate'!$B$3:$T$93,3,FALSE)*VLOOKUP($E553,BY_RES_Demand_Drivers!$A$5:$I$100,7,FALSE)</f>
        <v>2380.2616286879875</v>
      </c>
      <c r="G553" s="16">
        <f>VLOOKUP($C553,'Growth rate'!$B$3:$T$93,3,FALSE)*VLOOKUP($E553,BY_RES_Demand_Drivers!$A$5:$I$100,8,FALSE)</f>
        <v>0</v>
      </c>
      <c r="H553" s="16">
        <f>VLOOKUP($C553,'Growth rate'!$B$3:$T$93,3,FALSE)*VLOOKUP($E553,BY_RES_Demand_Drivers!$A$5:$I$100,9,FALSE)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BY_RES_Demand_Drivers!$J$11</f>
        <v>RCUMB</v>
      </c>
      <c r="F554" s="16">
        <f>VLOOKUP($C554,'Growth rate'!$B$3:$T$93,3,FALSE)*VLOOKUP($E554,BY_RES_Demand_Drivers!$A$5:$I$100,7,FALSE)</f>
        <v>2399.5024637979031</v>
      </c>
      <c r="G554" s="16">
        <f>VLOOKUP($C554,'Growth rate'!$B$3:$T$93,3,FALSE)*VLOOKUP($E554,BY_RES_Demand_Drivers!$A$5:$I$100,8,FALSE)</f>
        <v>0</v>
      </c>
      <c r="H554" s="16">
        <f>VLOOKUP($C554,'Growth rate'!$B$3:$T$93,3,FALSE)*VLOOKUP($E554,BY_RES_Demand_Drivers!$A$5:$I$100,9,FALSE)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BY_RES_Demand_Drivers!$J$11</f>
        <v>RCUMB</v>
      </c>
      <c r="F555" s="16">
        <f>VLOOKUP($C555,'Growth rate'!$B$3:$T$93,3,FALSE)*VLOOKUP($E555,BY_RES_Demand_Drivers!$A$5:$I$100,7,FALSE)</f>
        <v>2418.7432989078179</v>
      </c>
      <c r="G555" s="16">
        <f>VLOOKUP($C555,'Growth rate'!$B$3:$T$93,3,FALSE)*VLOOKUP($E555,BY_RES_Demand_Drivers!$A$5:$I$100,8,FALSE)</f>
        <v>0</v>
      </c>
      <c r="H555" s="16">
        <f>VLOOKUP($C555,'Growth rate'!$B$3:$T$93,3,FALSE)*VLOOKUP($E555,BY_RES_Demand_Drivers!$A$5:$I$100,9,FALSE)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BY_RES_Demand_Drivers!$J$11</f>
        <v>RCUMB</v>
      </c>
      <c r="F556" s="16">
        <f>VLOOKUP($C556,'Growth rate'!$B$3:$T$93,3,FALSE)*VLOOKUP($E556,BY_RES_Demand_Drivers!$A$5:$I$100,7,FALSE)</f>
        <v>2437.9841340177336</v>
      </c>
      <c r="G556" s="16">
        <f>VLOOKUP($C556,'Growth rate'!$B$3:$T$93,3,FALSE)*VLOOKUP($E556,BY_RES_Demand_Drivers!$A$5:$I$100,8,FALSE)</f>
        <v>0</v>
      </c>
      <c r="H556" s="16">
        <f>VLOOKUP($C556,'Growth rate'!$B$3:$T$93,3,FALSE)*VLOOKUP($E556,BY_RES_Demand_Drivers!$A$5:$I$100,9,FALSE)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BY_RES_Demand_Drivers!$J$11</f>
        <v>RCUMB</v>
      </c>
      <c r="F557" s="16">
        <f>VLOOKUP($C557,'Growth rate'!$B$3:$T$93,3,FALSE)*VLOOKUP($E557,BY_RES_Demand_Drivers!$A$5:$I$100,7,FALSE)</f>
        <v>2457.2249691276488</v>
      </c>
      <c r="G557" s="16">
        <f>VLOOKUP($C557,'Growth rate'!$B$3:$T$93,3,FALSE)*VLOOKUP($E557,BY_RES_Demand_Drivers!$A$5:$I$100,8,FALSE)</f>
        <v>0</v>
      </c>
      <c r="H557" s="16">
        <f>VLOOKUP($C557,'Growth rate'!$B$3:$T$93,3,FALSE)*VLOOKUP($E557,BY_RES_Demand_Drivers!$A$5:$I$100,9,FALSE)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BY_RES_Demand_Drivers!$J$11</f>
        <v>RCUMB</v>
      </c>
      <c r="F558" s="16">
        <f>VLOOKUP($C558,'Growth rate'!$B$3:$T$93,3,FALSE)*VLOOKUP($E558,BY_RES_Demand_Drivers!$A$5:$I$100,7,FALSE)</f>
        <v>2474.1264496922431</v>
      </c>
      <c r="G558" s="16">
        <f>VLOOKUP($C558,'Growth rate'!$B$3:$T$93,3,FALSE)*VLOOKUP($E558,BY_RES_Demand_Drivers!$A$5:$I$100,8,FALSE)</f>
        <v>0</v>
      </c>
      <c r="H558" s="16">
        <f>VLOOKUP($C558,'Growth rate'!$B$3:$T$93,3,FALSE)*VLOOKUP($E558,BY_RES_Demand_Drivers!$A$5:$I$100,9,FALSE)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BY_RES_Demand_Drivers!$J$11</f>
        <v>RCUMB</v>
      </c>
      <c r="F559" s="16">
        <f>VLOOKUP($C559,'Growth rate'!$B$3:$T$93,3,FALSE)*VLOOKUP($E559,BY_RES_Demand_Drivers!$A$5:$I$100,7,FALSE)</f>
        <v>2491.0279302568365</v>
      </c>
      <c r="G559" s="16">
        <f>VLOOKUP($C559,'Growth rate'!$B$3:$T$93,3,FALSE)*VLOOKUP($E559,BY_RES_Demand_Drivers!$A$5:$I$100,8,FALSE)</f>
        <v>0</v>
      </c>
      <c r="H559" s="16">
        <f>VLOOKUP($C559,'Growth rate'!$B$3:$T$93,3,FALSE)*VLOOKUP($E559,BY_RES_Demand_Drivers!$A$5:$I$100,9,FALSE)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BY_RES_Demand_Drivers!$J$11</f>
        <v>RCUMB</v>
      </c>
      <c r="F560" s="16">
        <f>VLOOKUP($C560,'Growth rate'!$B$3:$T$93,3,FALSE)*VLOOKUP($E560,BY_RES_Demand_Drivers!$A$5:$I$100,7,FALSE)</f>
        <v>2507.9294108214308</v>
      </c>
      <c r="G560" s="16">
        <f>VLOOKUP($C560,'Growth rate'!$B$3:$T$93,3,FALSE)*VLOOKUP($E560,BY_RES_Demand_Drivers!$A$5:$I$100,8,FALSE)</f>
        <v>0</v>
      </c>
      <c r="H560" s="16">
        <f>VLOOKUP($C560,'Growth rate'!$B$3:$T$93,3,FALSE)*VLOOKUP($E560,BY_RES_Demand_Drivers!$A$5:$I$100,9,FALSE)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BY_RES_Demand_Drivers!$J$11</f>
        <v>RCUMB</v>
      </c>
      <c r="F561" s="16">
        <f>VLOOKUP($C561,'Growth rate'!$B$3:$T$93,3,FALSE)*VLOOKUP($E561,BY_RES_Demand_Drivers!$A$5:$I$100,7,FALSE)</f>
        <v>2524.8308913860242</v>
      </c>
      <c r="G561" s="16">
        <f>VLOOKUP($C561,'Growth rate'!$B$3:$T$93,3,FALSE)*VLOOKUP($E561,BY_RES_Demand_Drivers!$A$5:$I$100,8,FALSE)</f>
        <v>0</v>
      </c>
      <c r="H561" s="16">
        <f>VLOOKUP($C561,'Growth rate'!$B$3:$T$93,3,FALSE)*VLOOKUP($E561,BY_RES_Demand_Drivers!$A$5:$I$100,9,FALSE)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BY_RES_Demand_Drivers!$J$11</f>
        <v>RCUMB</v>
      </c>
      <c r="F562" s="16">
        <f>VLOOKUP($C562,'Growth rate'!$B$3:$T$93,3,FALSE)*VLOOKUP($E562,BY_RES_Demand_Drivers!$A$5:$I$100,7,FALSE)</f>
        <v>2541.7323719506185</v>
      </c>
      <c r="G562" s="16">
        <f>VLOOKUP($C562,'Growth rate'!$B$3:$T$93,3,FALSE)*VLOOKUP($E562,BY_RES_Demand_Drivers!$A$5:$I$100,8,FALSE)</f>
        <v>0</v>
      </c>
      <c r="H562" s="16">
        <f>VLOOKUP($C562,'Growth rate'!$B$3:$T$93,3,FALSE)*VLOOKUP($E562,BY_RES_Demand_Drivers!$A$5:$I$100,9,FALSE)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BY_RES_Demand_Drivers!$J$11</f>
        <v>RCUMB</v>
      </c>
      <c r="F563" s="16">
        <f>VLOOKUP($C563,'Growth rate'!$B$3:$T$93,3,FALSE)*VLOOKUP($E563,BY_RES_Demand_Drivers!$A$5:$I$100,7,FALSE)</f>
        <v>2556.5826870943456</v>
      </c>
      <c r="G563" s="16">
        <f>VLOOKUP($C563,'Growth rate'!$B$3:$T$93,3,FALSE)*VLOOKUP($E563,BY_RES_Demand_Drivers!$A$5:$I$100,8,FALSE)</f>
        <v>0</v>
      </c>
      <c r="H563" s="16">
        <f>VLOOKUP($C563,'Growth rate'!$B$3:$T$93,3,FALSE)*VLOOKUP($E563,BY_RES_Demand_Drivers!$A$5:$I$100,9,FALSE)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BY_RES_Demand_Drivers!$J$11</f>
        <v>RCUMB</v>
      </c>
      <c r="F564" s="16">
        <f>VLOOKUP($C564,'Growth rate'!$B$3:$T$93,3,FALSE)*VLOOKUP($E564,BY_RES_Demand_Drivers!$A$5:$I$100,7,FALSE)</f>
        <v>2571.4330022380727</v>
      </c>
      <c r="G564" s="16">
        <f>VLOOKUP($C564,'Growth rate'!$B$3:$T$93,3,FALSE)*VLOOKUP($E564,BY_RES_Demand_Drivers!$A$5:$I$100,8,FALSE)</f>
        <v>0</v>
      </c>
      <c r="H564" s="16">
        <f>VLOOKUP($C564,'Growth rate'!$B$3:$T$93,3,FALSE)*VLOOKUP($E564,BY_RES_Demand_Drivers!$A$5:$I$100,9,FALSE)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BY_RES_Demand_Drivers!$J$11</f>
        <v>RCUMB</v>
      </c>
      <c r="F565" s="16">
        <f>VLOOKUP($C565,'Growth rate'!$B$3:$T$93,3,FALSE)*VLOOKUP($E565,BY_RES_Demand_Drivers!$A$5:$I$100,7,FALSE)</f>
        <v>2586.2833173818003</v>
      </c>
      <c r="G565" s="16">
        <f>VLOOKUP($C565,'Growth rate'!$B$3:$T$93,3,FALSE)*VLOOKUP($E565,BY_RES_Demand_Drivers!$A$5:$I$100,8,FALSE)</f>
        <v>0</v>
      </c>
      <c r="H565" s="16">
        <f>VLOOKUP($C565,'Growth rate'!$B$3:$T$93,3,FALSE)*VLOOKUP($E565,BY_RES_Demand_Drivers!$A$5:$I$100,9,FALSE)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BY_RES_Demand_Drivers!$J$11</f>
        <v>RCUMB</v>
      </c>
      <c r="F566" s="16">
        <f>VLOOKUP($C566,'Growth rate'!$B$3:$T$93,3,FALSE)*VLOOKUP($E566,BY_RES_Demand_Drivers!$A$5:$I$100,7,FALSE)</f>
        <v>2601.1336325255279</v>
      </c>
      <c r="G566" s="16">
        <f>VLOOKUP($C566,'Growth rate'!$B$3:$T$93,3,FALSE)*VLOOKUP($E566,BY_RES_Demand_Drivers!$A$5:$I$100,8,FALSE)</f>
        <v>0</v>
      </c>
      <c r="H566" s="16">
        <f>VLOOKUP($C566,'Growth rate'!$B$3:$T$93,3,FALSE)*VLOOKUP($E566,BY_RES_Demand_Drivers!$A$5:$I$100,9,FALSE)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BY_RES_Demand_Drivers!$J$11</f>
        <v>RCUMB</v>
      </c>
      <c r="F567" s="16">
        <f>VLOOKUP($C567,'Growth rate'!$B$3:$T$93,3,FALSE)*VLOOKUP($E567,BY_RES_Demand_Drivers!$A$5:$I$100,7,FALSE)</f>
        <v>2615.983947669255</v>
      </c>
      <c r="G567" s="16">
        <f>VLOOKUP($C567,'Growth rate'!$B$3:$T$93,3,FALSE)*VLOOKUP($E567,BY_RES_Demand_Drivers!$A$5:$I$100,8,FALSE)</f>
        <v>0</v>
      </c>
      <c r="H567" s="16">
        <f>VLOOKUP($C567,'Growth rate'!$B$3:$T$93,3,FALSE)*VLOOKUP($E567,BY_RES_Demand_Drivers!$A$5:$I$100,9,FALSE)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BY_RES_Demand_Drivers!$J$11</f>
        <v>RCUMB</v>
      </c>
      <c r="F568" s="16">
        <f>VLOOKUP($C568,'Growth rate'!$B$3:$T$93,3,FALSE)*VLOOKUP($E568,BY_RES_Demand_Drivers!$A$5:$I$100,7,FALSE)</f>
        <v>2629.3687399566625</v>
      </c>
      <c r="G568" s="16">
        <f>VLOOKUP($C568,'Growth rate'!$B$3:$T$93,3,FALSE)*VLOOKUP($E568,BY_RES_Demand_Drivers!$A$5:$I$100,8,FALSE)</f>
        <v>0</v>
      </c>
      <c r="H568" s="16">
        <f>VLOOKUP($C568,'Growth rate'!$B$3:$T$93,3,FALSE)*VLOOKUP($E568,BY_RES_Demand_Drivers!$A$5:$I$100,9,FALSE)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BY_RES_Demand_Drivers!$J$11</f>
        <v>RCUMB</v>
      </c>
      <c r="F569" s="16">
        <f>VLOOKUP($C569,'Growth rate'!$B$3:$T$93,3,FALSE)*VLOOKUP($E569,BY_RES_Demand_Drivers!$A$5:$I$100,7,FALSE)</f>
        <v>2642.7535322440699</v>
      </c>
      <c r="G569" s="16">
        <f>VLOOKUP($C569,'Growth rate'!$B$3:$T$93,3,FALSE)*VLOOKUP($E569,BY_RES_Demand_Drivers!$A$5:$I$100,8,FALSE)</f>
        <v>0</v>
      </c>
      <c r="H569" s="16">
        <f>VLOOKUP($C569,'Growth rate'!$B$3:$T$93,3,FALSE)*VLOOKUP($E569,BY_RES_Demand_Drivers!$A$5:$I$100,9,FALSE)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BY_RES_Demand_Drivers!$J$11</f>
        <v>RCUMB</v>
      </c>
      <c r="F570" s="16">
        <f>VLOOKUP($C570,'Growth rate'!$B$3:$T$93,3,FALSE)*VLOOKUP($E570,BY_RES_Demand_Drivers!$A$5:$I$100,7,FALSE)</f>
        <v>2656.1383245314769</v>
      </c>
      <c r="G570" s="16">
        <f>VLOOKUP($C570,'Growth rate'!$B$3:$T$93,3,FALSE)*VLOOKUP($E570,BY_RES_Demand_Drivers!$A$5:$I$100,8,FALSE)</f>
        <v>0</v>
      </c>
      <c r="H570" s="16">
        <f>VLOOKUP($C570,'Growth rate'!$B$3:$T$93,3,FALSE)*VLOOKUP($E570,BY_RES_Demand_Drivers!$A$5:$I$100,9,FALSE)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BY_RES_Demand_Drivers!$J$11</f>
        <v>RCUMB</v>
      </c>
      <c r="F571" s="16">
        <f>VLOOKUP($C571,'Growth rate'!$B$3:$T$93,3,FALSE)*VLOOKUP($E571,BY_RES_Demand_Drivers!$A$5:$I$100,7,FALSE)</f>
        <v>2669.5231168188843</v>
      </c>
      <c r="G571" s="16">
        <f>VLOOKUP($C571,'Growth rate'!$B$3:$T$93,3,FALSE)*VLOOKUP($E571,BY_RES_Demand_Drivers!$A$5:$I$100,8,FALSE)</f>
        <v>0</v>
      </c>
      <c r="H571" s="16">
        <f>VLOOKUP($C571,'Growth rate'!$B$3:$T$93,3,FALSE)*VLOOKUP($E571,BY_RES_Demand_Drivers!$A$5:$I$100,9,FALSE)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BY_RES_Demand_Drivers!$J$11</f>
        <v>RCUMB</v>
      </c>
      <c r="F572" s="16">
        <f>VLOOKUP($C572,'Growth rate'!$B$3:$T$93,3,FALSE)*VLOOKUP($E572,BY_RES_Demand_Drivers!$A$5:$I$100,7,FALSE)</f>
        <v>2682.9079091062918</v>
      </c>
      <c r="G572" s="16">
        <f>VLOOKUP($C572,'Growth rate'!$B$3:$T$93,3,FALSE)*VLOOKUP($E572,BY_RES_Demand_Drivers!$A$5:$I$100,8,FALSE)</f>
        <v>0</v>
      </c>
      <c r="H572" s="16">
        <f>VLOOKUP($C572,'Growth rate'!$B$3:$T$93,3,FALSE)*VLOOKUP($E572,BY_RES_Demand_Drivers!$A$5:$I$100,9,FALSE)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BY_RES_Demand_Drivers!$J$11</f>
        <v>RCUMB</v>
      </c>
      <c r="F573" s="16">
        <f>VLOOKUP($C573,'Growth rate'!$B$3:$T$93,3,FALSE)*VLOOKUP($E573,BY_RES_Demand_Drivers!$A$5:$I$100,7,FALSE)</f>
        <v>2695.1201146665412</v>
      </c>
      <c r="G573" s="16">
        <f>VLOOKUP($C573,'Growth rate'!$B$3:$T$93,3,FALSE)*VLOOKUP($E573,BY_RES_Demand_Drivers!$A$5:$I$100,8,FALSE)</f>
        <v>0</v>
      </c>
      <c r="H573" s="16">
        <f>VLOOKUP($C573,'Growth rate'!$B$3:$T$93,3,FALSE)*VLOOKUP($E573,BY_RES_Demand_Drivers!$A$5:$I$100,9,FALSE)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BY_RES_Demand_Drivers!$J$11</f>
        <v>RCUMB</v>
      </c>
      <c r="F574" s="16">
        <f>VLOOKUP($C574,'Growth rate'!$B$3:$T$93,3,FALSE)*VLOOKUP($E574,BY_RES_Demand_Drivers!$A$5:$I$100,7,FALSE)</f>
        <v>2707.3323202267902</v>
      </c>
      <c r="G574" s="16">
        <f>VLOOKUP($C574,'Growth rate'!$B$3:$T$93,3,FALSE)*VLOOKUP($E574,BY_RES_Demand_Drivers!$A$5:$I$100,8,FALSE)</f>
        <v>0</v>
      </c>
      <c r="H574" s="16">
        <f>VLOOKUP($C574,'Growth rate'!$B$3:$T$93,3,FALSE)*VLOOKUP($E574,BY_RES_Demand_Drivers!$A$5:$I$100,9,FALSE)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BY_RES_Demand_Drivers!$J$11</f>
        <v>RCUMB</v>
      </c>
      <c r="F575" s="16">
        <f>VLOOKUP($C575,'Growth rate'!$B$3:$T$93,3,FALSE)*VLOOKUP($E575,BY_RES_Demand_Drivers!$A$5:$I$100,7,FALSE)</f>
        <v>2719.5445257870392</v>
      </c>
      <c r="G575" s="16">
        <f>VLOOKUP($C575,'Growth rate'!$B$3:$T$93,3,FALSE)*VLOOKUP($E575,BY_RES_Demand_Drivers!$A$5:$I$100,8,FALSE)</f>
        <v>0</v>
      </c>
      <c r="H575" s="16">
        <f>VLOOKUP($C575,'Growth rate'!$B$3:$T$93,3,FALSE)*VLOOKUP($E575,BY_RES_Demand_Drivers!$A$5:$I$100,9,FALSE)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BY_RES_Demand_Drivers!$J$11</f>
        <v>RCUMB</v>
      </c>
      <c r="F576" s="16">
        <f>VLOOKUP($C576,'Growth rate'!$B$3:$T$93,3,FALSE)*VLOOKUP($E576,BY_RES_Demand_Drivers!$A$5:$I$100,7,FALSE)</f>
        <v>2731.7567313472882</v>
      </c>
      <c r="G576" s="16">
        <f>VLOOKUP($C576,'Growth rate'!$B$3:$T$93,3,FALSE)*VLOOKUP($E576,BY_RES_Demand_Drivers!$A$5:$I$100,8,FALSE)</f>
        <v>0</v>
      </c>
      <c r="H576" s="16">
        <f>VLOOKUP($C576,'Growth rate'!$B$3:$T$93,3,FALSE)*VLOOKUP($E576,BY_RES_Demand_Drivers!$A$5:$I$100,9,FALSE)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BY_RES_Demand_Drivers!$J$11</f>
        <v>RCUMB</v>
      </c>
      <c r="F577" s="16">
        <f>VLOOKUP($C577,'Growth rate'!$B$3:$T$93,3,FALSE)*VLOOKUP($E577,BY_RES_Demand_Drivers!$A$5:$I$100,7,FALSE)</f>
        <v>2743.9689369075377</v>
      </c>
      <c r="G577" s="16">
        <f>VLOOKUP($C577,'Growth rate'!$B$3:$T$93,3,FALSE)*VLOOKUP($E577,BY_RES_Demand_Drivers!$A$5:$I$100,8,FALSE)</f>
        <v>0</v>
      </c>
      <c r="H577" s="16">
        <f>VLOOKUP($C577,'Growth rate'!$B$3:$T$93,3,FALSE)*VLOOKUP($E577,BY_RES_Demand_Drivers!$A$5:$I$100,9,FALSE)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BY_RES_Demand_Drivers!$J$12</f>
        <v>RCRMB</v>
      </c>
      <c r="F578" s="16">
        <f>VLOOKUP($C578,'Growth rate'!$B$3:$T$93,3,FALSE)*VLOOKUP($E578,BY_RES_Demand_Drivers!$A$5:$I$100,7,FALSE)</f>
        <v>67.55943166372667</v>
      </c>
      <c r="G578" s="16">
        <f>VLOOKUP($C578,'Growth rate'!$B$3:$T$93,3,FALSE)*VLOOKUP($E578,BY_RES_Demand_Drivers!$A$5:$I$100,8,FALSE)</f>
        <v>0</v>
      </c>
      <c r="H578" s="16">
        <f>VLOOKUP($C578,'Growth rate'!$B$3:$T$93,3,FALSE)*VLOOKUP($E578,BY_RES_Demand_Drivers!$A$5:$I$100,9,FALSE)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BY_RES_Demand_Drivers!$J$12</f>
        <v>RCRMB</v>
      </c>
      <c r="F579" s="16">
        <f>VLOOKUP($C579,'Growth rate'!$B$3:$T$93,3,FALSE)*VLOOKUP($E579,BY_RES_Demand_Drivers!$A$5:$I$100,7,FALSE)</f>
        <v>68.438337112977564</v>
      </c>
      <c r="G579" s="16">
        <f>VLOOKUP($C579,'Growth rate'!$B$3:$T$93,3,FALSE)*VLOOKUP($E579,BY_RES_Demand_Drivers!$A$5:$I$100,8,FALSE)</f>
        <v>0</v>
      </c>
      <c r="H579" s="16">
        <f>VLOOKUP($C579,'Growth rate'!$B$3:$T$93,3,FALSE)*VLOOKUP($E579,BY_RES_Demand_Drivers!$A$5:$I$100,9,FALSE)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BY_RES_Demand_Drivers!$J$12</f>
        <v>RCRMB</v>
      </c>
      <c r="F580" s="16">
        <f>VLOOKUP($C580,'Growth rate'!$B$3:$T$93,3,FALSE)*VLOOKUP($E580,BY_RES_Demand_Drivers!$A$5:$I$100,7,FALSE)</f>
        <v>69.291599253628732</v>
      </c>
      <c r="G580" s="16">
        <f>VLOOKUP($C580,'Growth rate'!$B$3:$T$93,3,FALSE)*VLOOKUP($E580,BY_RES_Demand_Drivers!$A$5:$I$100,8,FALSE)</f>
        <v>0</v>
      </c>
      <c r="H580" s="16">
        <f>VLOOKUP($C580,'Growth rate'!$B$3:$T$93,3,FALSE)*VLOOKUP($E580,BY_RES_Demand_Drivers!$A$5:$I$100,9,FALSE)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BY_RES_Demand_Drivers!$J$12</f>
        <v>RCRMB</v>
      </c>
      <c r="F581" s="16">
        <f>VLOOKUP($C581,'Growth rate'!$B$3:$T$93,3,FALSE)*VLOOKUP($E581,BY_RES_Demand_Drivers!$A$5:$I$100,7,FALSE)</f>
        <v>70.144861394279886</v>
      </c>
      <c r="G581" s="16">
        <f>VLOOKUP($C581,'Growth rate'!$B$3:$T$93,3,FALSE)*VLOOKUP($E581,BY_RES_Demand_Drivers!$A$5:$I$100,8,FALSE)</f>
        <v>0</v>
      </c>
      <c r="H581" s="16">
        <f>VLOOKUP($C581,'Growth rate'!$B$3:$T$93,3,FALSE)*VLOOKUP($E581,BY_RES_Demand_Drivers!$A$5:$I$100,9,FALSE)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BY_RES_Demand_Drivers!$J$12</f>
        <v>RCRMB</v>
      </c>
      <c r="F582" s="16">
        <f>VLOOKUP($C582,'Growth rate'!$B$3:$T$93,3,FALSE)*VLOOKUP($E582,BY_RES_Demand_Drivers!$A$5:$I$100,7,FALSE)</f>
        <v>70.998123534931054</v>
      </c>
      <c r="G582" s="16">
        <f>VLOOKUP($C582,'Growth rate'!$B$3:$T$93,3,FALSE)*VLOOKUP($E582,BY_RES_Demand_Drivers!$A$5:$I$100,8,FALSE)</f>
        <v>0</v>
      </c>
      <c r="H582" s="16">
        <f>VLOOKUP($C582,'Growth rate'!$B$3:$T$93,3,FALSE)*VLOOKUP($E582,BY_RES_Demand_Drivers!$A$5:$I$100,9,FALSE)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BY_RES_Demand_Drivers!$J$12</f>
        <v>RCRMB</v>
      </c>
      <c r="F583" s="16">
        <f>VLOOKUP($C583,'Growth rate'!$B$3:$T$93,3,FALSE)*VLOOKUP($E583,BY_RES_Demand_Drivers!$A$5:$I$100,7,FALSE)</f>
        <v>71.851385675582222</v>
      </c>
      <c r="G583" s="16">
        <f>VLOOKUP($C583,'Growth rate'!$B$3:$T$93,3,FALSE)*VLOOKUP($E583,BY_RES_Demand_Drivers!$A$5:$I$100,8,FALSE)</f>
        <v>0</v>
      </c>
      <c r="H583" s="16">
        <f>VLOOKUP($C583,'Growth rate'!$B$3:$T$93,3,FALSE)*VLOOKUP($E583,BY_RES_Demand_Drivers!$A$5:$I$100,9,FALSE)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BY_RES_Demand_Drivers!$J$12</f>
        <v>RCRMB</v>
      </c>
      <c r="F584" s="16">
        <f>VLOOKUP($C584,'Growth rate'!$B$3:$T$93,3,FALSE)*VLOOKUP($E584,BY_RES_Demand_Drivers!$A$5:$I$100,7,FALSE)</f>
        <v>72.70464781623339</v>
      </c>
      <c r="G584" s="16">
        <f>VLOOKUP($C584,'Growth rate'!$B$3:$T$93,3,FALSE)*VLOOKUP($E584,BY_RES_Demand_Drivers!$A$5:$I$100,8,FALSE)</f>
        <v>0</v>
      </c>
      <c r="H584" s="16">
        <f>VLOOKUP($C584,'Growth rate'!$B$3:$T$93,3,FALSE)*VLOOKUP($E584,BY_RES_Demand_Drivers!$A$5:$I$100,9,FALSE)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BY_RES_Demand_Drivers!$J$12</f>
        <v>RCRMB</v>
      </c>
      <c r="F585" s="16">
        <f>VLOOKUP($C585,'Growth rate'!$B$3:$T$93,3,FALSE)*VLOOKUP($E585,BY_RES_Demand_Drivers!$A$5:$I$100,7,FALSE)</f>
        <v>73.618212636319257</v>
      </c>
      <c r="G585" s="16">
        <f>VLOOKUP($C585,'Growth rate'!$B$3:$T$93,3,FALSE)*VLOOKUP($E585,BY_RES_Demand_Drivers!$A$5:$I$100,8,FALSE)</f>
        <v>0</v>
      </c>
      <c r="H585" s="16">
        <f>VLOOKUP($C585,'Growth rate'!$B$3:$T$93,3,FALSE)*VLOOKUP($E585,BY_RES_Demand_Drivers!$A$5:$I$100,9,FALSE)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BY_RES_Demand_Drivers!$J$12</f>
        <v>RCRMB</v>
      </c>
      <c r="F586" s="16">
        <f>VLOOKUP($C586,'Growth rate'!$B$3:$T$93,3,FALSE)*VLOOKUP($E586,BY_RES_Demand_Drivers!$A$5:$I$100,7,FALSE)</f>
        <v>74.531777456405138</v>
      </c>
      <c r="G586" s="16">
        <f>VLOOKUP($C586,'Growth rate'!$B$3:$T$93,3,FALSE)*VLOOKUP($E586,BY_RES_Demand_Drivers!$A$5:$I$100,8,FALSE)</f>
        <v>0</v>
      </c>
      <c r="H586" s="16">
        <f>VLOOKUP($C586,'Growth rate'!$B$3:$T$93,3,FALSE)*VLOOKUP($E586,BY_RES_Demand_Drivers!$A$5:$I$100,9,FALSE)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BY_RES_Demand_Drivers!$J$12</f>
        <v>RCRMB</v>
      </c>
      <c r="F587" s="16">
        <f>VLOOKUP($C587,'Growth rate'!$B$3:$T$93,3,FALSE)*VLOOKUP($E587,BY_RES_Demand_Drivers!$A$5:$I$100,7,FALSE)</f>
        <v>75.445342276491033</v>
      </c>
      <c r="G587" s="16">
        <f>VLOOKUP($C587,'Growth rate'!$B$3:$T$93,3,FALSE)*VLOOKUP($E587,BY_RES_Demand_Drivers!$A$5:$I$100,8,FALSE)</f>
        <v>0</v>
      </c>
      <c r="H587" s="16">
        <f>VLOOKUP($C587,'Growth rate'!$B$3:$T$93,3,FALSE)*VLOOKUP($E587,BY_RES_Demand_Drivers!$A$5:$I$100,9,FALSE)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BY_RES_Demand_Drivers!$J$12</f>
        <v>RCRMB</v>
      </c>
      <c r="F588" s="16">
        <f>VLOOKUP($C588,'Growth rate'!$B$3:$T$93,3,FALSE)*VLOOKUP($E588,BY_RES_Demand_Drivers!$A$5:$I$100,7,FALSE)</f>
        <v>76.3589070965769</v>
      </c>
      <c r="G588" s="16">
        <f>VLOOKUP($C588,'Growth rate'!$B$3:$T$93,3,FALSE)*VLOOKUP($E588,BY_RES_Demand_Drivers!$A$5:$I$100,8,FALSE)</f>
        <v>0</v>
      </c>
      <c r="H588" s="16">
        <f>VLOOKUP($C588,'Growth rate'!$B$3:$T$93,3,FALSE)*VLOOKUP($E588,BY_RES_Demand_Drivers!$A$5:$I$100,9,FALSE)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BY_RES_Demand_Drivers!$J$12</f>
        <v>RCRMB</v>
      </c>
      <c r="F589" s="16">
        <f>VLOOKUP($C589,'Growth rate'!$B$3:$T$93,3,FALSE)*VLOOKUP($E589,BY_RES_Demand_Drivers!$A$5:$I$100,7,FALSE)</f>
        <v>77.272471916662781</v>
      </c>
      <c r="G589" s="16">
        <f>VLOOKUP($C589,'Growth rate'!$B$3:$T$93,3,FALSE)*VLOOKUP($E589,BY_RES_Demand_Drivers!$A$5:$I$100,8,FALSE)</f>
        <v>0</v>
      </c>
      <c r="H589" s="16">
        <f>VLOOKUP($C589,'Growth rate'!$B$3:$T$93,3,FALSE)*VLOOKUP($E589,BY_RES_Demand_Drivers!$A$5:$I$100,9,FALSE)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BY_RES_Demand_Drivers!$J$12</f>
        <v>RCRMB</v>
      </c>
      <c r="F590" s="16">
        <f>VLOOKUP($C590,'Growth rate'!$B$3:$T$93,3,FALSE)*VLOOKUP($E590,BY_RES_Demand_Drivers!$A$5:$I$100,7,FALSE)</f>
        <v>78.392001290053386</v>
      </c>
      <c r="G590" s="16">
        <f>VLOOKUP($C590,'Growth rate'!$B$3:$T$93,3,FALSE)*VLOOKUP($E590,BY_RES_Demand_Drivers!$A$5:$I$100,8,FALSE)</f>
        <v>0</v>
      </c>
      <c r="H590" s="16">
        <f>VLOOKUP($C590,'Growth rate'!$B$3:$T$93,3,FALSE)*VLOOKUP($E590,BY_RES_Demand_Drivers!$A$5:$I$100,9,FALSE)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BY_RES_Demand_Drivers!$J$12</f>
        <v>RCRMB</v>
      </c>
      <c r="F591" s="16">
        <f>VLOOKUP($C591,'Growth rate'!$B$3:$T$93,3,FALSE)*VLOOKUP($E591,BY_RES_Demand_Drivers!$A$5:$I$100,7,FALSE)</f>
        <v>79.511530663443978</v>
      </c>
      <c r="G591" s="16">
        <f>VLOOKUP($C591,'Growth rate'!$B$3:$T$93,3,FALSE)*VLOOKUP($E591,BY_RES_Demand_Drivers!$A$5:$I$100,8,FALSE)</f>
        <v>0</v>
      </c>
      <c r="H591" s="16">
        <f>VLOOKUP($C591,'Growth rate'!$B$3:$T$93,3,FALSE)*VLOOKUP($E591,BY_RES_Demand_Drivers!$A$5:$I$100,9,FALSE)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BY_RES_Demand_Drivers!$J$12</f>
        <v>RCRMB</v>
      </c>
      <c r="F592" s="16">
        <f>VLOOKUP($C592,'Growth rate'!$B$3:$T$93,3,FALSE)*VLOOKUP($E592,BY_RES_Demand_Drivers!$A$5:$I$100,7,FALSE)</f>
        <v>80.631060036834569</v>
      </c>
      <c r="G592" s="16">
        <f>VLOOKUP($C592,'Growth rate'!$B$3:$T$93,3,FALSE)*VLOOKUP($E592,BY_RES_Demand_Drivers!$A$5:$I$100,8,FALSE)</f>
        <v>0</v>
      </c>
      <c r="H592" s="16">
        <f>VLOOKUP($C592,'Growth rate'!$B$3:$T$93,3,FALSE)*VLOOKUP($E592,BY_RES_Demand_Drivers!$A$5:$I$100,9,FALSE)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BY_RES_Demand_Drivers!$J$12</f>
        <v>RCRMB</v>
      </c>
      <c r="F593" s="16">
        <f>VLOOKUP($C593,'Growth rate'!$B$3:$T$93,3,FALSE)*VLOOKUP($E593,BY_RES_Demand_Drivers!$A$5:$I$100,7,FALSE)</f>
        <v>81.75058941022516</v>
      </c>
      <c r="G593" s="16">
        <f>VLOOKUP($C593,'Growth rate'!$B$3:$T$93,3,FALSE)*VLOOKUP($E593,BY_RES_Demand_Drivers!$A$5:$I$100,8,FALSE)</f>
        <v>0</v>
      </c>
      <c r="H593" s="16">
        <f>VLOOKUP($C593,'Growth rate'!$B$3:$T$93,3,FALSE)*VLOOKUP($E593,BY_RES_Demand_Drivers!$A$5:$I$100,9,FALSE)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BY_RES_Demand_Drivers!$J$12</f>
        <v>RCRMB</v>
      </c>
      <c r="F594" s="16">
        <f>VLOOKUP($C594,'Growth rate'!$B$3:$T$93,3,FALSE)*VLOOKUP($E594,BY_RES_Demand_Drivers!$A$5:$I$100,7,FALSE)</f>
        <v>82.870118783615766</v>
      </c>
      <c r="G594" s="16">
        <f>VLOOKUP($C594,'Growth rate'!$B$3:$T$93,3,FALSE)*VLOOKUP($E594,BY_RES_Demand_Drivers!$A$5:$I$100,8,FALSE)</f>
        <v>0</v>
      </c>
      <c r="H594" s="16">
        <f>VLOOKUP($C594,'Growth rate'!$B$3:$T$93,3,FALSE)*VLOOKUP($E594,BY_RES_Demand_Drivers!$A$5:$I$100,9,FALSE)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BY_RES_Demand_Drivers!$J$12</f>
        <v>RCRMB</v>
      </c>
      <c r="F595" s="16">
        <f>VLOOKUP($C595,'Growth rate'!$B$3:$T$93,3,FALSE)*VLOOKUP($E595,BY_RES_Demand_Drivers!$A$5:$I$100,7,FALSE)</f>
        <v>84.215700753961102</v>
      </c>
      <c r="G595" s="16">
        <f>VLOOKUP($C595,'Growth rate'!$B$3:$T$93,3,FALSE)*VLOOKUP($E595,BY_RES_Demand_Drivers!$A$5:$I$100,8,FALSE)</f>
        <v>0</v>
      </c>
      <c r="H595" s="16">
        <f>VLOOKUP($C595,'Growth rate'!$B$3:$T$93,3,FALSE)*VLOOKUP($E595,BY_RES_Demand_Drivers!$A$5:$I$100,9,FALSE)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BY_RES_Demand_Drivers!$J$12</f>
        <v>RCRMB</v>
      </c>
      <c r="F596" s="16">
        <f>VLOOKUP($C596,'Growth rate'!$B$3:$T$93,3,FALSE)*VLOOKUP($E596,BY_RES_Demand_Drivers!$A$5:$I$100,7,FALSE)</f>
        <v>85.561282724306452</v>
      </c>
      <c r="G596" s="16">
        <f>VLOOKUP($C596,'Growth rate'!$B$3:$T$93,3,FALSE)*VLOOKUP($E596,BY_RES_Demand_Drivers!$A$5:$I$100,8,FALSE)</f>
        <v>0</v>
      </c>
      <c r="H596" s="16">
        <f>VLOOKUP($C596,'Growth rate'!$B$3:$T$93,3,FALSE)*VLOOKUP($E596,BY_RES_Demand_Drivers!$A$5:$I$100,9,FALSE)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BY_RES_Demand_Drivers!$J$12</f>
        <v>RCRMB</v>
      </c>
      <c r="F597" s="16">
        <f>VLOOKUP($C597,'Growth rate'!$B$3:$T$93,3,FALSE)*VLOOKUP($E597,BY_RES_Demand_Drivers!$A$5:$I$100,7,FALSE)</f>
        <v>86.906864694651787</v>
      </c>
      <c r="G597" s="16">
        <f>VLOOKUP($C597,'Growth rate'!$B$3:$T$93,3,FALSE)*VLOOKUP($E597,BY_RES_Demand_Drivers!$A$5:$I$100,8,FALSE)</f>
        <v>0</v>
      </c>
      <c r="H597" s="16">
        <f>VLOOKUP($C597,'Growth rate'!$B$3:$T$93,3,FALSE)*VLOOKUP($E597,BY_RES_Demand_Drivers!$A$5:$I$100,9,FALSE)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BY_RES_Demand_Drivers!$J$12</f>
        <v>RCRMB</v>
      </c>
      <c r="F598" s="16">
        <f>VLOOKUP($C598,'Growth rate'!$B$3:$T$93,3,FALSE)*VLOOKUP($E598,BY_RES_Demand_Drivers!$A$5:$I$100,7,FALSE)</f>
        <v>88.252446664997137</v>
      </c>
      <c r="G598" s="16">
        <f>VLOOKUP($C598,'Growth rate'!$B$3:$T$93,3,FALSE)*VLOOKUP($E598,BY_RES_Demand_Drivers!$A$5:$I$100,8,FALSE)</f>
        <v>0</v>
      </c>
      <c r="H598" s="16">
        <f>VLOOKUP($C598,'Growth rate'!$B$3:$T$93,3,FALSE)*VLOOKUP($E598,BY_RES_Demand_Drivers!$A$5:$I$100,9,FALSE)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BY_RES_Demand_Drivers!$J$12</f>
        <v>RCRMB</v>
      </c>
      <c r="F599" s="16">
        <f>VLOOKUP($C599,'Growth rate'!$B$3:$T$93,3,FALSE)*VLOOKUP($E599,BY_RES_Demand_Drivers!$A$5:$I$100,7,FALSE)</f>
        <v>89.598028635342473</v>
      </c>
      <c r="G599" s="16">
        <f>VLOOKUP($C599,'Growth rate'!$B$3:$T$93,3,FALSE)*VLOOKUP($E599,BY_RES_Demand_Drivers!$A$5:$I$100,8,FALSE)</f>
        <v>0</v>
      </c>
      <c r="H599" s="16">
        <f>VLOOKUP($C599,'Growth rate'!$B$3:$T$93,3,FALSE)*VLOOKUP($E599,BY_RES_Demand_Drivers!$A$5:$I$100,9,FALSE)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BY_RES_Demand_Drivers!$J$12</f>
        <v>RCRMB</v>
      </c>
      <c r="F600" s="16">
        <f>VLOOKUP($C600,'Growth rate'!$B$3:$T$93,3,FALSE)*VLOOKUP($E600,BY_RES_Demand_Drivers!$A$5:$I$100,7,FALSE)</f>
        <v>90.922434638138625</v>
      </c>
      <c r="G600" s="16">
        <f>VLOOKUP($C600,'Growth rate'!$B$3:$T$93,3,FALSE)*VLOOKUP($E600,BY_RES_Demand_Drivers!$A$5:$I$100,8,FALSE)</f>
        <v>0</v>
      </c>
      <c r="H600" s="16">
        <f>VLOOKUP($C600,'Growth rate'!$B$3:$T$93,3,FALSE)*VLOOKUP($E600,BY_RES_Demand_Drivers!$A$5:$I$100,9,FALSE)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BY_RES_Demand_Drivers!$J$12</f>
        <v>RCRMB</v>
      </c>
      <c r="F601" s="16">
        <f>VLOOKUP($C601,'Growth rate'!$B$3:$T$93,3,FALSE)*VLOOKUP($E601,BY_RES_Demand_Drivers!$A$5:$I$100,7,FALSE)</f>
        <v>92.246840640934764</v>
      </c>
      <c r="G601" s="16">
        <f>VLOOKUP($C601,'Growth rate'!$B$3:$T$93,3,FALSE)*VLOOKUP($E601,BY_RES_Demand_Drivers!$A$5:$I$100,8,FALSE)</f>
        <v>0</v>
      </c>
      <c r="H601" s="16">
        <f>VLOOKUP($C601,'Growth rate'!$B$3:$T$93,3,FALSE)*VLOOKUP($E601,BY_RES_Demand_Drivers!$A$5:$I$100,9,FALSE)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BY_RES_Demand_Drivers!$J$12</f>
        <v>RCRMB</v>
      </c>
      <c r="F602" s="16">
        <f>VLOOKUP($C602,'Growth rate'!$B$3:$T$93,3,FALSE)*VLOOKUP($E602,BY_RES_Demand_Drivers!$A$5:$I$100,7,FALSE)</f>
        <v>93.571246643730916</v>
      </c>
      <c r="G602" s="16">
        <f>VLOOKUP($C602,'Growth rate'!$B$3:$T$93,3,FALSE)*VLOOKUP($E602,BY_RES_Demand_Drivers!$A$5:$I$100,8,FALSE)</f>
        <v>0</v>
      </c>
      <c r="H602" s="16">
        <f>VLOOKUP($C602,'Growth rate'!$B$3:$T$93,3,FALSE)*VLOOKUP($E602,BY_RES_Demand_Drivers!$A$5:$I$100,9,FALSE)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BY_RES_Demand_Drivers!$J$12</f>
        <v>RCRMB</v>
      </c>
      <c r="F603" s="16">
        <f>VLOOKUP($C603,'Growth rate'!$B$3:$T$93,3,FALSE)*VLOOKUP($E603,BY_RES_Demand_Drivers!$A$5:$I$100,7,FALSE)</f>
        <v>94.895652646527054</v>
      </c>
      <c r="G603" s="16">
        <f>VLOOKUP($C603,'Growth rate'!$B$3:$T$93,3,FALSE)*VLOOKUP($E603,BY_RES_Demand_Drivers!$A$5:$I$100,8,FALSE)</f>
        <v>0</v>
      </c>
      <c r="H603" s="16">
        <f>VLOOKUP($C603,'Growth rate'!$B$3:$T$93,3,FALSE)*VLOOKUP($E603,BY_RES_Demand_Drivers!$A$5:$I$100,9,FALSE)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BY_RES_Demand_Drivers!$J$12</f>
        <v>RCRMB</v>
      </c>
      <c r="F604" s="16">
        <f>VLOOKUP($C604,'Growth rate'!$B$3:$T$93,3,FALSE)*VLOOKUP($E604,BY_RES_Demand_Drivers!$A$5:$I$100,7,FALSE)</f>
        <v>96.220058649323192</v>
      </c>
      <c r="G604" s="16">
        <f>VLOOKUP($C604,'Growth rate'!$B$3:$T$93,3,FALSE)*VLOOKUP($E604,BY_RES_Demand_Drivers!$A$5:$I$100,8,FALSE)</f>
        <v>0</v>
      </c>
      <c r="H604" s="16">
        <f>VLOOKUP($C604,'Growth rate'!$B$3:$T$93,3,FALSE)*VLOOKUP($E604,BY_RES_Demand_Drivers!$A$5:$I$100,9,FALSE)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BY_RES_Demand_Drivers!$J$12</f>
        <v>RCRMB</v>
      </c>
      <c r="F605" s="16">
        <f>VLOOKUP($C605,'Growth rate'!$B$3:$T$93,3,FALSE)*VLOOKUP($E605,BY_RES_Demand_Drivers!$A$5:$I$100,7,FALSE)</f>
        <v>97.431594689162907</v>
      </c>
      <c r="G605" s="16">
        <f>VLOOKUP($C605,'Growth rate'!$B$3:$T$93,3,FALSE)*VLOOKUP($E605,BY_RES_Demand_Drivers!$A$5:$I$100,8,FALSE)</f>
        <v>0</v>
      </c>
      <c r="H605" s="16">
        <f>VLOOKUP($C605,'Growth rate'!$B$3:$T$93,3,FALSE)*VLOOKUP($E605,BY_RES_Demand_Drivers!$A$5:$I$100,9,FALSE)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BY_RES_Demand_Drivers!$J$12</f>
        <v>RCRMB</v>
      </c>
      <c r="F606" s="16">
        <f>VLOOKUP($C606,'Growth rate'!$B$3:$T$93,3,FALSE)*VLOOKUP($E606,BY_RES_Demand_Drivers!$A$5:$I$100,7,FALSE)</f>
        <v>98.643130729002621</v>
      </c>
      <c r="G606" s="16">
        <f>VLOOKUP($C606,'Growth rate'!$B$3:$T$93,3,FALSE)*VLOOKUP($E606,BY_RES_Demand_Drivers!$A$5:$I$100,8,FALSE)</f>
        <v>0</v>
      </c>
      <c r="H606" s="16">
        <f>VLOOKUP($C606,'Growth rate'!$B$3:$T$93,3,FALSE)*VLOOKUP($E606,BY_RES_Demand_Drivers!$A$5:$I$100,9,FALSE)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BY_RES_Demand_Drivers!$J$12</f>
        <v>RCRMB</v>
      </c>
      <c r="F607" s="16">
        <f>VLOOKUP($C607,'Growth rate'!$B$3:$T$93,3,FALSE)*VLOOKUP($E607,BY_RES_Demand_Drivers!$A$5:$I$100,7,FALSE)</f>
        <v>99.854666768842321</v>
      </c>
      <c r="G607" s="16">
        <f>VLOOKUP($C607,'Growth rate'!$B$3:$T$93,3,FALSE)*VLOOKUP($E607,BY_RES_Demand_Drivers!$A$5:$I$100,8,FALSE)</f>
        <v>0</v>
      </c>
      <c r="H607" s="16">
        <f>VLOOKUP($C607,'Growth rate'!$B$3:$T$93,3,FALSE)*VLOOKUP($E607,BY_RES_Demand_Drivers!$A$5:$I$100,9,FALSE)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BY_RES_Demand_Drivers!$J$12</f>
        <v>RCRMB</v>
      </c>
      <c r="F608" s="16">
        <f>VLOOKUP($C608,'Growth rate'!$B$3:$T$93,3,FALSE)*VLOOKUP($E608,BY_RES_Demand_Drivers!$A$5:$I$100,7,FALSE)</f>
        <v>101.06620280868205</v>
      </c>
      <c r="G608" s="16">
        <f>VLOOKUP($C608,'Growth rate'!$B$3:$T$93,3,FALSE)*VLOOKUP($E608,BY_RES_Demand_Drivers!$A$5:$I$100,8,FALSE)</f>
        <v>0</v>
      </c>
      <c r="H608" s="16">
        <f>VLOOKUP($C608,'Growth rate'!$B$3:$T$93,3,FALSE)*VLOOKUP($E608,BY_RES_Demand_Drivers!$A$5:$I$100,9,FALSE)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BY_RES_Demand_Drivers!$J$12</f>
        <v>RCRMB</v>
      </c>
      <c r="F609" s="16">
        <f>VLOOKUP($C609,'Growth rate'!$B$3:$T$93,3,FALSE)*VLOOKUP($E609,BY_RES_Demand_Drivers!$A$5:$I$100,7,FALSE)</f>
        <v>102.27773884852175</v>
      </c>
      <c r="G609" s="16">
        <f>VLOOKUP($C609,'Growth rate'!$B$3:$T$93,3,FALSE)*VLOOKUP($E609,BY_RES_Demand_Drivers!$A$5:$I$100,8,FALSE)</f>
        <v>0</v>
      </c>
      <c r="H609" s="16">
        <f>VLOOKUP($C609,'Growth rate'!$B$3:$T$93,3,FALSE)*VLOOKUP($E609,BY_RES_Demand_Drivers!$A$5:$I$100,9,FALSE)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BY_RES_Demand_Drivers!$J$12</f>
        <v>RCRMB</v>
      </c>
      <c r="F610" s="16">
        <f>VLOOKUP($C610,'Growth rate'!$B$3:$T$93,3,FALSE)*VLOOKUP($E610,BY_RES_Demand_Drivers!$A$5:$I$100,7,FALSE)</f>
        <v>103.42763157829509</v>
      </c>
      <c r="G610" s="16">
        <f>VLOOKUP($C610,'Growth rate'!$B$3:$T$93,3,FALSE)*VLOOKUP($E610,BY_RES_Demand_Drivers!$A$5:$I$100,8,FALSE)</f>
        <v>0</v>
      </c>
      <c r="H610" s="16">
        <f>VLOOKUP($C610,'Growth rate'!$B$3:$T$93,3,FALSE)*VLOOKUP($E610,BY_RES_Demand_Drivers!$A$5:$I$100,9,FALSE)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BY_RES_Demand_Drivers!$J$12</f>
        <v>RCRMB</v>
      </c>
      <c r="F611" s="16">
        <f>VLOOKUP($C611,'Growth rate'!$B$3:$T$93,3,FALSE)*VLOOKUP($E611,BY_RES_Demand_Drivers!$A$5:$I$100,7,FALSE)</f>
        <v>104.57752430806843</v>
      </c>
      <c r="G611" s="16">
        <f>VLOOKUP($C611,'Growth rate'!$B$3:$T$93,3,FALSE)*VLOOKUP($E611,BY_RES_Demand_Drivers!$A$5:$I$100,8,FALSE)</f>
        <v>0</v>
      </c>
      <c r="H611" s="16">
        <f>VLOOKUP($C611,'Growth rate'!$B$3:$T$93,3,FALSE)*VLOOKUP($E611,BY_RES_Demand_Drivers!$A$5:$I$100,9,FALSE)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BY_RES_Demand_Drivers!$J$12</f>
        <v>RCRMB</v>
      </c>
      <c r="F612" s="16">
        <f>VLOOKUP($C612,'Growth rate'!$B$3:$T$93,3,FALSE)*VLOOKUP($E612,BY_RES_Demand_Drivers!$A$5:$I$100,7,FALSE)</f>
        <v>105.72741703784179</v>
      </c>
      <c r="G612" s="16">
        <f>VLOOKUP($C612,'Growth rate'!$B$3:$T$93,3,FALSE)*VLOOKUP($E612,BY_RES_Demand_Drivers!$A$5:$I$100,8,FALSE)</f>
        <v>0</v>
      </c>
      <c r="H612" s="16">
        <f>VLOOKUP($C612,'Growth rate'!$B$3:$T$93,3,FALSE)*VLOOKUP($E612,BY_RES_Demand_Drivers!$A$5:$I$100,9,FALSE)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BY_RES_Demand_Drivers!$J$12</f>
        <v>RCRMB</v>
      </c>
      <c r="F613" s="16">
        <f>VLOOKUP($C613,'Growth rate'!$B$3:$T$93,3,FALSE)*VLOOKUP($E613,BY_RES_Demand_Drivers!$A$5:$I$100,7,FALSE)</f>
        <v>106.87730976761513</v>
      </c>
      <c r="G613" s="16">
        <f>VLOOKUP($C613,'Growth rate'!$B$3:$T$93,3,FALSE)*VLOOKUP($E613,BY_RES_Demand_Drivers!$A$5:$I$100,8,FALSE)</f>
        <v>0</v>
      </c>
      <c r="H613" s="16">
        <f>VLOOKUP($C613,'Growth rate'!$B$3:$T$93,3,FALSE)*VLOOKUP($E613,BY_RES_Demand_Drivers!$A$5:$I$100,9,FALSE)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BY_RES_Demand_Drivers!$J$12</f>
        <v>RCRMB</v>
      </c>
      <c r="F614" s="16">
        <f>VLOOKUP($C614,'Growth rate'!$B$3:$T$93,3,FALSE)*VLOOKUP($E614,BY_RES_Demand_Drivers!$A$5:$I$100,7,FALSE)</f>
        <v>108.02720249738847</v>
      </c>
      <c r="G614" s="16">
        <f>VLOOKUP($C614,'Growth rate'!$B$3:$T$93,3,FALSE)*VLOOKUP($E614,BY_RES_Demand_Drivers!$A$5:$I$100,8,FALSE)</f>
        <v>0</v>
      </c>
      <c r="H614" s="16">
        <f>VLOOKUP($C614,'Growth rate'!$B$3:$T$93,3,FALSE)*VLOOKUP($E614,BY_RES_Demand_Drivers!$A$5:$I$100,9,FALSE)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BY_RES_Demand_Drivers!$J$12</f>
        <v>RCRMB</v>
      </c>
      <c r="F615" s="16">
        <f>VLOOKUP($C615,'Growth rate'!$B$3:$T$93,3,FALSE)*VLOOKUP($E615,BY_RES_Demand_Drivers!$A$5:$I$100,7,FALSE)</f>
        <v>109.25814127448504</v>
      </c>
      <c r="G615" s="16">
        <f>VLOOKUP($C615,'Growth rate'!$B$3:$T$93,3,FALSE)*VLOOKUP($E615,BY_RES_Demand_Drivers!$A$5:$I$100,8,FALSE)</f>
        <v>0</v>
      </c>
      <c r="H615" s="16">
        <f>VLOOKUP($C615,'Growth rate'!$B$3:$T$93,3,FALSE)*VLOOKUP($E615,BY_RES_Demand_Drivers!$A$5:$I$100,9,FALSE)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BY_RES_Demand_Drivers!$J$12</f>
        <v>RCRMB</v>
      </c>
      <c r="F616" s="16">
        <f>VLOOKUP($C616,'Growth rate'!$B$3:$T$93,3,FALSE)*VLOOKUP($E616,BY_RES_Demand_Drivers!$A$5:$I$100,7,FALSE)</f>
        <v>110.4890800515816</v>
      </c>
      <c r="G616" s="16">
        <f>VLOOKUP($C616,'Growth rate'!$B$3:$T$93,3,FALSE)*VLOOKUP($E616,BY_RES_Demand_Drivers!$A$5:$I$100,8,FALSE)</f>
        <v>0</v>
      </c>
      <c r="H616" s="16">
        <f>VLOOKUP($C616,'Growth rate'!$B$3:$T$93,3,FALSE)*VLOOKUP($E616,BY_RES_Demand_Drivers!$A$5:$I$100,9,FALSE)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BY_RES_Demand_Drivers!$J$12</f>
        <v>RCRMB</v>
      </c>
      <c r="F617" s="16">
        <f>VLOOKUP($C617,'Growth rate'!$B$3:$T$93,3,FALSE)*VLOOKUP($E617,BY_RES_Demand_Drivers!$A$5:$I$100,7,FALSE)</f>
        <v>111.72001882867816</v>
      </c>
      <c r="G617" s="16">
        <f>VLOOKUP($C617,'Growth rate'!$B$3:$T$93,3,FALSE)*VLOOKUP($E617,BY_RES_Demand_Drivers!$A$5:$I$100,8,FALSE)</f>
        <v>0</v>
      </c>
      <c r="H617" s="16">
        <f>VLOOKUP($C617,'Growth rate'!$B$3:$T$93,3,FALSE)*VLOOKUP($E617,BY_RES_Demand_Drivers!$A$5:$I$100,9,FALSE)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BY_RES_Demand_Drivers!$J$12</f>
        <v>RCRMB</v>
      </c>
      <c r="F618" s="16">
        <f>VLOOKUP($C618,'Growth rate'!$B$3:$T$93,3,FALSE)*VLOOKUP($E618,BY_RES_Demand_Drivers!$A$5:$I$100,7,FALSE)</f>
        <v>112.95095760577473</v>
      </c>
      <c r="G618" s="16">
        <f>VLOOKUP($C618,'Growth rate'!$B$3:$T$93,3,FALSE)*VLOOKUP($E618,BY_RES_Demand_Drivers!$A$5:$I$100,8,FALSE)</f>
        <v>0</v>
      </c>
      <c r="H618" s="16">
        <f>VLOOKUP($C618,'Growth rate'!$B$3:$T$93,3,FALSE)*VLOOKUP($E618,BY_RES_Demand_Drivers!$A$5:$I$100,9,FALSE)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BY_RES_Demand_Drivers!$J$12</f>
        <v>RCRMB</v>
      </c>
      <c r="F619" s="16">
        <f>VLOOKUP($C619,'Growth rate'!$B$3:$T$93,3,FALSE)*VLOOKUP($E619,BY_RES_Demand_Drivers!$A$5:$I$100,7,FALSE)</f>
        <v>114.1818963828713</v>
      </c>
      <c r="G619" s="16">
        <f>VLOOKUP($C619,'Growth rate'!$B$3:$T$93,3,FALSE)*VLOOKUP($E619,BY_RES_Demand_Drivers!$A$5:$I$100,8,FALSE)</f>
        <v>0</v>
      </c>
      <c r="H619" s="16">
        <f>VLOOKUP($C619,'Growth rate'!$B$3:$T$93,3,FALSE)*VLOOKUP($E619,BY_RES_Demand_Drivers!$A$5:$I$100,9,FALSE)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BY_RES_Demand_Drivers!$J$12</f>
        <v>RCRMB</v>
      </c>
      <c r="F620" s="16">
        <f>VLOOKUP($C620,'Growth rate'!$B$3:$T$93,3,FALSE)*VLOOKUP($E620,BY_RES_Demand_Drivers!$A$5:$I$100,7,FALSE)</f>
        <v>115.40494128695144</v>
      </c>
      <c r="G620" s="16">
        <f>VLOOKUP($C620,'Growth rate'!$B$3:$T$93,3,FALSE)*VLOOKUP($E620,BY_RES_Demand_Drivers!$A$5:$I$100,8,FALSE)</f>
        <v>0</v>
      </c>
      <c r="H620" s="16">
        <f>VLOOKUP($C620,'Growth rate'!$B$3:$T$93,3,FALSE)*VLOOKUP($E620,BY_RES_Demand_Drivers!$A$5:$I$100,9,FALSE)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BY_RES_Demand_Drivers!$J$12</f>
        <v>RCRMB</v>
      </c>
      <c r="F621" s="16">
        <f>VLOOKUP($C621,'Growth rate'!$B$3:$T$93,3,FALSE)*VLOOKUP($E621,BY_RES_Demand_Drivers!$A$5:$I$100,7,FALSE)</f>
        <v>116.6279861910316</v>
      </c>
      <c r="G621" s="16">
        <f>VLOOKUP($C621,'Growth rate'!$B$3:$T$93,3,FALSE)*VLOOKUP($E621,BY_RES_Demand_Drivers!$A$5:$I$100,8,FALSE)</f>
        <v>0</v>
      </c>
      <c r="H621" s="16">
        <f>VLOOKUP($C621,'Growth rate'!$B$3:$T$93,3,FALSE)*VLOOKUP($E621,BY_RES_Demand_Drivers!$A$5:$I$100,9,FALSE)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BY_RES_Demand_Drivers!$J$12</f>
        <v>RCRMB</v>
      </c>
      <c r="F622" s="16">
        <f>VLOOKUP($C622,'Growth rate'!$B$3:$T$93,3,FALSE)*VLOOKUP($E622,BY_RES_Demand_Drivers!$A$5:$I$100,7,FALSE)</f>
        <v>117.85103109511175</v>
      </c>
      <c r="G622" s="16">
        <f>VLOOKUP($C622,'Growth rate'!$B$3:$T$93,3,FALSE)*VLOOKUP($E622,BY_RES_Demand_Drivers!$A$5:$I$100,8,FALSE)</f>
        <v>0</v>
      </c>
      <c r="H622" s="16">
        <f>VLOOKUP($C622,'Growth rate'!$B$3:$T$93,3,FALSE)*VLOOKUP($E622,BY_RES_Demand_Drivers!$A$5:$I$100,9,FALSE)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BY_RES_Demand_Drivers!$J$12</f>
        <v>RCRMB</v>
      </c>
      <c r="F623" s="16">
        <f>VLOOKUP($C623,'Growth rate'!$B$3:$T$93,3,FALSE)*VLOOKUP($E623,BY_RES_Demand_Drivers!$A$5:$I$100,7,FALSE)</f>
        <v>119.07407599919188</v>
      </c>
      <c r="G623" s="16">
        <f>VLOOKUP($C623,'Growth rate'!$B$3:$T$93,3,FALSE)*VLOOKUP($E623,BY_RES_Demand_Drivers!$A$5:$I$100,8,FALSE)</f>
        <v>0</v>
      </c>
      <c r="H623" s="16">
        <f>VLOOKUP($C623,'Growth rate'!$B$3:$T$93,3,FALSE)*VLOOKUP($E623,BY_RES_Demand_Drivers!$A$5:$I$100,9,FALSE)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BY_RES_Demand_Drivers!$J$12</f>
        <v>RCRMB</v>
      </c>
      <c r="F624" s="16">
        <f>VLOOKUP($C624,'Growth rate'!$B$3:$T$93,3,FALSE)*VLOOKUP($E624,BY_RES_Demand_Drivers!$A$5:$I$100,7,FALSE)</f>
        <v>120.29712090327205</v>
      </c>
      <c r="G624" s="16">
        <f>VLOOKUP($C624,'Growth rate'!$B$3:$T$93,3,FALSE)*VLOOKUP($E624,BY_RES_Demand_Drivers!$A$5:$I$100,8,FALSE)</f>
        <v>0</v>
      </c>
      <c r="H624" s="16">
        <f>VLOOKUP($C624,'Growth rate'!$B$3:$T$93,3,FALSE)*VLOOKUP($E624,BY_RES_Demand_Drivers!$A$5:$I$100,9,FALSE)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BY_RES_Demand_Drivers!$J$12</f>
        <v>RCRMB</v>
      </c>
      <c r="F625" s="16">
        <f>VLOOKUP($C625,'Growth rate'!$B$3:$T$93,3,FALSE)*VLOOKUP($E625,BY_RES_Demand_Drivers!$A$5:$I$100,7,FALSE)</f>
        <v>121.50740625894419</v>
      </c>
      <c r="G625" s="16">
        <f>VLOOKUP($C625,'Growth rate'!$B$3:$T$93,3,FALSE)*VLOOKUP($E625,BY_RES_Demand_Drivers!$A$5:$I$100,8,FALSE)</f>
        <v>0</v>
      </c>
      <c r="H625" s="16">
        <f>VLOOKUP($C625,'Growth rate'!$B$3:$T$93,3,FALSE)*VLOOKUP($E625,BY_RES_Demand_Drivers!$A$5:$I$100,9,FALSE)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BY_RES_Demand_Drivers!$J$12</f>
        <v>RCRMB</v>
      </c>
      <c r="F626" s="16">
        <f>VLOOKUP($C626,'Growth rate'!$B$3:$T$93,3,FALSE)*VLOOKUP($E626,BY_RES_Demand_Drivers!$A$5:$I$100,7,FALSE)</f>
        <v>122.71769161461636</v>
      </c>
      <c r="G626" s="16">
        <f>VLOOKUP($C626,'Growth rate'!$B$3:$T$93,3,FALSE)*VLOOKUP($E626,BY_RES_Demand_Drivers!$A$5:$I$100,8,FALSE)</f>
        <v>0</v>
      </c>
      <c r="H626" s="16">
        <f>VLOOKUP($C626,'Growth rate'!$B$3:$T$93,3,FALSE)*VLOOKUP($E626,BY_RES_Demand_Drivers!$A$5:$I$100,9,FALSE)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BY_RES_Demand_Drivers!$J$12</f>
        <v>RCRMB</v>
      </c>
      <c r="F627" s="16">
        <f>VLOOKUP($C627,'Growth rate'!$B$3:$T$93,3,FALSE)*VLOOKUP($E627,BY_RES_Demand_Drivers!$A$5:$I$100,7,FALSE)</f>
        <v>123.92797697028851</v>
      </c>
      <c r="G627" s="16">
        <f>VLOOKUP($C627,'Growth rate'!$B$3:$T$93,3,FALSE)*VLOOKUP($E627,BY_RES_Demand_Drivers!$A$5:$I$100,8,FALSE)</f>
        <v>0</v>
      </c>
      <c r="H627" s="16">
        <f>VLOOKUP($C627,'Growth rate'!$B$3:$T$93,3,FALSE)*VLOOKUP($E627,BY_RES_Demand_Drivers!$A$5:$I$100,9,FALSE)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BY_RES_Demand_Drivers!$J$12</f>
        <v>RCRMB</v>
      </c>
      <c r="F628" s="16">
        <f>VLOOKUP($C628,'Growth rate'!$B$3:$T$93,3,FALSE)*VLOOKUP($E628,BY_RES_Demand_Drivers!$A$5:$I$100,7,FALSE)</f>
        <v>125.13826232596068</v>
      </c>
      <c r="G628" s="16">
        <f>VLOOKUP($C628,'Growth rate'!$B$3:$T$93,3,FALSE)*VLOOKUP($E628,BY_RES_Demand_Drivers!$A$5:$I$100,8,FALSE)</f>
        <v>0</v>
      </c>
      <c r="H628" s="16">
        <f>VLOOKUP($C628,'Growth rate'!$B$3:$T$93,3,FALSE)*VLOOKUP($E628,BY_RES_Demand_Drivers!$A$5:$I$100,9,FALSE)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BY_RES_Demand_Drivers!$J$12</f>
        <v>RCRMB</v>
      </c>
      <c r="F629" s="16">
        <f>VLOOKUP($C629,'Growth rate'!$B$3:$T$93,3,FALSE)*VLOOKUP($E629,BY_RES_Demand_Drivers!$A$5:$I$100,7,FALSE)</f>
        <v>126.34854768163282</v>
      </c>
      <c r="G629" s="16">
        <f>VLOOKUP($C629,'Growth rate'!$B$3:$T$93,3,FALSE)*VLOOKUP($E629,BY_RES_Demand_Drivers!$A$5:$I$100,8,FALSE)</f>
        <v>0</v>
      </c>
      <c r="H629" s="16">
        <f>VLOOKUP($C629,'Growth rate'!$B$3:$T$93,3,FALSE)*VLOOKUP($E629,BY_RES_Demand_Drivers!$A$5:$I$100,9,FALSE)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BY_RES_Demand_Drivers!$J$12</f>
        <v>RCRMB</v>
      </c>
      <c r="F630" s="16">
        <f>VLOOKUP($C630,'Growth rate'!$B$3:$T$93,3,FALSE)*VLOOKUP($E630,BY_RES_Demand_Drivers!$A$5:$I$100,7,FALSE)</f>
        <v>127.49481257068729</v>
      </c>
      <c r="G630" s="16">
        <f>VLOOKUP($C630,'Growth rate'!$B$3:$T$93,3,FALSE)*VLOOKUP($E630,BY_RES_Demand_Drivers!$A$5:$I$100,8,FALSE)</f>
        <v>0</v>
      </c>
      <c r="H630" s="16">
        <f>VLOOKUP($C630,'Growth rate'!$B$3:$T$93,3,FALSE)*VLOOKUP($E630,BY_RES_Demand_Drivers!$A$5:$I$100,9,FALSE)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BY_RES_Demand_Drivers!$J$12</f>
        <v>RCRMB</v>
      </c>
      <c r="F631" s="16">
        <f>VLOOKUP($C631,'Growth rate'!$B$3:$T$93,3,FALSE)*VLOOKUP($E631,BY_RES_Demand_Drivers!$A$5:$I$100,7,FALSE)</f>
        <v>128.64107745974175</v>
      </c>
      <c r="G631" s="16">
        <f>VLOOKUP($C631,'Growth rate'!$B$3:$T$93,3,FALSE)*VLOOKUP($E631,BY_RES_Demand_Drivers!$A$5:$I$100,8,FALSE)</f>
        <v>0</v>
      </c>
      <c r="H631" s="16">
        <f>VLOOKUP($C631,'Growth rate'!$B$3:$T$93,3,FALSE)*VLOOKUP($E631,BY_RES_Demand_Drivers!$A$5:$I$100,9,FALSE)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BY_RES_Demand_Drivers!$J$12</f>
        <v>RCRMB</v>
      </c>
      <c r="F632" s="16">
        <f>VLOOKUP($C632,'Growth rate'!$B$3:$T$93,3,FALSE)*VLOOKUP($E632,BY_RES_Demand_Drivers!$A$5:$I$100,7,FALSE)</f>
        <v>129.78734234879619</v>
      </c>
      <c r="G632" s="16">
        <f>VLOOKUP($C632,'Growth rate'!$B$3:$T$93,3,FALSE)*VLOOKUP($E632,BY_RES_Demand_Drivers!$A$5:$I$100,8,FALSE)</f>
        <v>0</v>
      </c>
      <c r="H632" s="16">
        <f>VLOOKUP($C632,'Growth rate'!$B$3:$T$93,3,FALSE)*VLOOKUP($E632,BY_RES_Demand_Drivers!$A$5:$I$100,9,FALSE)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BY_RES_Demand_Drivers!$J$12</f>
        <v>RCRMB</v>
      </c>
      <c r="F633" s="16">
        <f>VLOOKUP($C633,'Growth rate'!$B$3:$T$93,3,FALSE)*VLOOKUP($E633,BY_RES_Demand_Drivers!$A$5:$I$100,7,FALSE)</f>
        <v>130.93360723785065</v>
      </c>
      <c r="G633" s="16">
        <f>VLOOKUP($C633,'Growth rate'!$B$3:$T$93,3,FALSE)*VLOOKUP($E633,BY_RES_Demand_Drivers!$A$5:$I$100,8,FALSE)</f>
        <v>0</v>
      </c>
      <c r="H633" s="16">
        <f>VLOOKUP($C633,'Growth rate'!$B$3:$T$93,3,FALSE)*VLOOKUP($E633,BY_RES_Demand_Drivers!$A$5:$I$100,9,FALSE)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BY_RES_Demand_Drivers!$J$12</f>
        <v>RCRMB</v>
      </c>
      <c r="F634" s="16">
        <f>VLOOKUP($C634,'Growth rate'!$B$3:$T$93,3,FALSE)*VLOOKUP($E634,BY_RES_Demand_Drivers!$A$5:$I$100,7,FALSE)</f>
        <v>132.07987212690512</v>
      </c>
      <c r="G634" s="16">
        <f>VLOOKUP($C634,'Growth rate'!$B$3:$T$93,3,FALSE)*VLOOKUP($E634,BY_RES_Demand_Drivers!$A$5:$I$100,8,FALSE)</f>
        <v>0</v>
      </c>
      <c r="H634" s="16">
        <f>VLOOKUP($C634,'Growth rate'!$B$3:$T$93,3,FALSE)*VLOOKUP($E634,BY_RES_Demand_Drivers!$A$5:$I$100,9,FALSE)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BY_RES_Demand_Drivers!$J$12</f>
        <v>RCRMB</v>
      </c>
      <c r="F635" s="16">
        <f>VLOOKUP($C635,'Growth rate'!$B$3:$T$93,3,FALSE)*VLOOKUP($E635,BY_RES_Demand_Drivers!$A$5:$I$100,7,FALSE)</f>
        <v>133.15624004702036</v>
      </c>
      <c r="G635" s="16">
        <f>VLOOKUP($C635,'Growth rate'!$B$3:$T$93,3,FALSE)*VLOOKUP($E635,BY_RES_Demand_Drivers!$A$5:$I$100,8,FALSE)</f>
        <v>0</v>
      </c>
      <c r="H635" s="16">
        <f>VLOOKUP($C635,'Growth rate'!$B$3:$T$93,3,FALSE)*VLOOKUP($E635,BY_RES_Demand_Drivers!$A$5:$I$100,9,FALSE)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BY_RES_Demand_Drivers!$J$12</f>
        <v>RCRMB</v>
      </c>
      <c r="F636" s="16">
        <f>VLOOKUP($C636,'Growth rate'!$B$3:$T$93,3,FALSE)*VLOOKUP($E636,BY_RES_Demand_Drivers!$A$5:$I$100,7,FALSE)</f>
        <v>134.23260796713564</v>
      </c>
      <c r="G636" s="16">
        <f>VLOOKUP($C636,'Growth rate'!$B$3:$T$93,3,FALSE)*VLOOKUP($E636,BY_RES_Demand_Drivers!$A$5:$I$100,8,FALSE)</f>
        <v>0</v>
      </c>
      <c r="H636" s="16">
        <f>VLOOKUP($C636,'Growth rate'!$B$3:$T$93,3,FALSE)*VLOOKUP($E636,BY_RES_Demand_Drivers!$A$5:$I$100,9,FALSE)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BY_RES_Demand_Drivers!$J$12</f>
        <v>RCRMB</v>
      </c>
      <c r="F637" s="16">
        <f>VLOOKUP($C637,'Growth rate'!$B$3:$T$93,3,FALSE)*VLOOKUP($E637,BY_RES_Demand_Drivers!$A$5:$I$100,7,FALSE)</f>
        <v>135.30897588725085</v>
      </c>
      <c r="G637" s="16">
        <f>VLOOKUP($C637,'Growth rate'!$B$3:$T$93,3,FALSE)*VLOOKUP($E637,BY_RES_Demand_Drivers!$A$5:$I$100,8,FALSE)</f>
        <v>0</v>
      </c>
      <c r="H637" s="16">
        <f>VLOOKUP($C637,'Growth rate'!$B$3:$T$93,3,FALSE)*VLOOKUP($E637,BY_RES_Demand_Drivers!$A$5:$I$100,9,FALSE)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BY_RES_Demand_Drivers!$J$12</f>
        <v>RCRMB</v>
      </c>
      <c r="F638" s="16">
        <f>VLOOKUP($C638,'Growth rate'!$B$3:$T$93,3,FALSE)*VLOOKUP($E638,BY_RES_Demand_Drivers!$A$5:$I$100,7,FALSE)</f>
        <v>136.3853438073661</v>
      </c>
      <c r="G638" s="16">
        <f>VLOOKUP($C638,'Growth rate'!$B$3:$T$93,3,FALSE)*VLOOKUP($E638,BY_RES_Demand_Drivers!$A$5:$I$100,8,FALSE)</f>
        <v>0</v>
      </c>
      <c r="H638" s="16">
        <f>VLOOKUP($C638,'Growth rate'!$B$3:$T$93,3,FALSE)*VLOOKUP($E638,BY_RES_Demand_Drivers!$A$5:$I$100,9,FALSE)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BY_RES_Demand_Drivers!$J$12</f>
        <v>RCRMB</v>
      </c>
      <c r="F639" s="16">
        <f>VLOOKUP($C639,'Growth rate'!$B$3:$T$93,3,FALSE)*VLOOKUP($E639,BY_RES_Demand_Drivers!$A$5:$I$100,7,FALSE)</f>
        <v>137.46171172748137</v>
      </c>
      <c r="G639" s="16">
        <f>VLOOKUP($C639,'Growth rate'!$B$3:$T$93,3,FALSE)*VLOOKUP($E639,BY_RES_Demand_Drivers!$A$5:$I$100,8,FALSE)</f>
        <v>0</v>
      </c>
      <c r="H639" s="16">
        <f>VLOOKUP($C639,'Growth rate'!$B$3:$T$93,3,FALSE)*VLOOKUP($E639,BY_RES_Demand_Drivers!$A$5:$I$100,9,FALSE)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BY_RES_Demand_Drivers!$J$12</f>
        <v>RCRMB</v>
      </c>
      <c r="F640" s="16">
        <f>VLOOKUP($C640,'Growth rate'!$B$3:$T$93,3,FALSE)*VLOOKUP($E640,BY_RES_Demand_Drivers!$A$5:$I$100,7,FALSE)</f>
        <v>138.40721182548936</v>
      </c>
      <c r="G640" s="16">
        <f>VLOOKUP($C640,'Growth rate'!$B$3:$T$93,3,FALSE)*VLOOKUP($E640,BY_RES_Demand_Drivers!$A$5:$I$100,8,FALSE)</f>
        <v>0</v>
      </c>
      <c r="H640" s="16">
        <f>VLOOKUP($C640,'Growth rate'!$B$3:$T$93,3,FALSE)*VLOOKUP($E640,BY_RES_Demand_Drivers!$A$5:$I$100,9,FALSE)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BY_RES_Demand_Drivers!$J$12</f>
        <v>RCRMB</v>
      </c>
      <c r="F641" s="16">
        <f>VLOOKUP($C641,'Growth rate'!$B$3:$T$93,3,FALSE)*VLOOKUP($E641,BY_RES_Demand_Drivers!$A$5:$I$100,7,FALSE)</f>
        <v>139.35271192349731</v>
      </c>
      <c r="G641" s="16">
        <f>VLOOKUP($C641,'Growth rate'!$B$3:$T$93,3,FALSE)*VLOOKUP($E641,BY_RES_Demand_Drivers!$A$5:$I$100,8,FALSE)</f>
        <v>0</v>
      </c>
      <c r="H641" s="16">
        <f>VLOOKUP($C641,'Growth rate'!$B$3:$T$93,3,FALSE)*VLOOKUP($E641,BY_RES_Demand_Drivers!$A$5:$I$100,9,FALSE)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BY_RES_Demand_Drivers!$J$12</f>
        <v>RCRMB</v>
      </c>
      <c r="F642" s="16">
        <f>VLOOKUP($C642,'Growth rate'!$B$3:$T$93,3,FALSE)*VLOOKUP($E642,BY_RES_Demand_Drivers!$A$5:$I$100,7,FALSE)</f>
        <v>140.29821202150529</v>
      </c>
      <c r="G642" s="16">
        <f>VLOOKUP($C642,'Growth rate'!$B$3:$T$93,3,FALSE)*VLOOKUP($E642,BY_RES_Demand_Drivers!$A$5:$I$100,8,FALSE)</f>
        <v>0</v>
      </c>
      <c r="H642" s="16">
        <f>VLOOKUP($C642,'Growth rate'!$B$3:$T$93,3,FALSE)*VLOOKUP($E642,BY_RES_Demand_Drivers!$A$5:$I$100,9,FALSE)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BY_RES_Demand_Drivers!$J$12</f>
        <v>RCRMB</v>
      </c>
      <c r="F643" s="16">
        <f>VLOOKUP($C643,'Growth rate'!$B$3:$T$93,3,FALSE)*VLOOKUP($E643,BY_RES_Demand_Drivers!$A$5:$I$100,7,FALSE)</f>
        <v>141.24371211951325</v>
      </c>
      <c r="G643" s="16">
        <f>VLOOKUP($C643,'Growth rate'!$B$3:$T$93,3,FALSE)*VLOOKUP($E643,BY_RES_Demand_Drivers!$A$5:$I$100,8,FALSE)</f>
        <v>0</v>
      </c>
      <c r="H643" s="16">
        <f>VLOOKUP($C643,'Growth rate'!$B$3:$T$93,3,FALSE)*VLOOKUP($E643,BY_RES_Demand_Drivers!$A$5:$I$100,9,FALSE)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BY_RES_Demand_Drivers!$J$12</f>
        <v>RCRMB</v>
      </c>
      <c r="F644" s="16">
        <f>VLOOKUP($C644,'Growth rate'!$B$3:$T$93,3,FALSE)*VLOOKUP($E644,BY_RES_Demand_Drivers!$A$5:$I$100,7,FALSE)</f>
        <v>142.18921221752123</v>
      </c>
      <c r="G644" s="16">
        <f>VLOOKUP($C644,'Growth rate'!$B$3:$T$93,3,FALSE)*VLOOKUP($E644,BY_RES_Demand_Drivers!$A$5:$I$100,8,FALSE)</f>
        <v>0</v>
      </c>
      <c r="H644" s="16">
        <f>VLOOKUP($C644,'Growth rate'!$B$3:$T$93,3,FALSE)*VLOOKUP($E644,BY_RES_Demand_Drivers!$A$5:$I$100,9,FALSE)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BY_RES_Demand_Drivers!$J$12</f>
        <v>RCRMB</v>
      </c>
      <c r="F645" s="16">
        <f>VLOOKUP($C645,'Growth rate'!$B$3:$T$93,3,FALSE)*VLOOKUP($E645,BY_RES_Demand_Drivers!$A$5:$I$100,7,FALSE)</f>
        <v>143.01996632632145</v>
      </c>
      <c r="G645" s="16">
        <f>VLOOKUP($C645,'Growth rate'!$B$3:$T$93,3,FALSE)*VLOOKUP($E645,BY_RES_Demand_Drivers!$A$5:$I$100,8,FALSE)</f>
        <v>0</v>
      </c>
      <c r="H645" s="16">
        <f>VLOOKUP($C645,'Growth rate'!$B$3:$T$93,3,FALSE)*VLOOKUP($E645,BY_RES_Demand_Drivers!$A$5:$I$100,9,FALSE)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BY_RES_Demand_Drivers!$J$12</f>
        <v>RCRMB</v>
      </c>
      <c r="F646" s="16">
        <f>VLOOKUP($C646,'Growth rate'!$B$3:$T$93,3,FALSE)*VLOOKUP($E646,BY_RES_Demand_Drivers!$A$5:$I$100,7,FALSE)</f>
        <v>143.85072043512167</v>
      </c>
      <c r="G646" s="16">
        <f>VLOOKUP($C646,'Growth rate'!$B$3:$T$93,3,FALSE)*VLOOKUP($E646,BY_RES_Demand_Drivers!$A$5:$I$100,8,FALSE)</f>
        <v>0</v>
      </c>
      <c r="H646" s="16">
        <f>VLOOKUP($C646,'Growth rate'!$B$3:$T$93,3,FALSE)*VLOOKUP($E646,BY_RES_Demand_Drivers!$A$5:$I$100,9,FALSE)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BY_RES_Demand_Drivers!$J$12</f>
        <v>RCRMB</v>
      </c>
      <c r="F647" s="16">
        <f>VLOOKUP($C647,'Growth rate'!$B$3:$T$93,3,FALSE)*VLOOKUP($E647,BY_RES_Demand_Drivers!$A$5:$I$100,7,FALSE)</f>
        <v>144.68147454392192</v>
      </c>
      <c r="G647" s="16">
        <f>VLOOKUP($C647,'Growth rate'!$B$3:$T$93,3,FALSE)*VLOOKUP($E647,BY_RES_Demand_Drivers!$A$5:$I$100,8,FALSE)</f>
        <v>0</v>
      </c>
      <c r="H647" s="16">
        <f>VLOOKUP($C647,'Growth rate'!$B$3:$T$93,3,FALSE)*VLOOKUP($E647,BY_RES_Demand_Drivers!$A$5:$I$100,9,FALSE)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BY_RES_Demand_Drivers!$J$12</f>
        <v>RCRMB</v>
      </c>
      <c r="F648" s="16">
        <f>VLOOKUP($C648,'Growth rate'!$B$3:$T$93,3,FALSE)*VLOOKUP($E648,BY_RES_Demand_Drivers!$A$5:$I$100,7,FALSE)</f>
        <v>145.51222865272214</v>
      </c>
      <c r="G648" s="16">
        <f>VLOOKUP($C648,'Growth rate'!$B$3:$T$93,3,FALSE)*VLOOKUP($E648,BY_RES_Demand_Drivers!$A$5:$I$100,8,FALSE)</f>
        <v>0</v>
      </c>
      <c r="H648" s="16">
        <f>VLOOKUP($C648,'Growth rate'!$B$3:$T$93,3,FALSE)*VLOOKUP($E648,BY_RES_Demand_Drivers!$A$5:$I$100,9,FALSE)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BY_RES_Demand_Drivers!$J$12</f>
        <v>RCRMB</v>
      </c>
      <c r="F649" s="16">
        <f>VLOOKUP($C649,'Growth rate'!$B$3:$T$93,3,FALSE)*VLOOKUP($E649,BY_RES_Demand_Drivers!$A$5:$I$100,7,FALSE)</f>
        <v>146.34298276152236</v>
      </c>
      <c r="G649" s="16">
        <f>VLOOKUP($C649,'Growth rate'!$B$3:$T$93,3,FALSE)*VLOOKUP($E649,BY_RES_Demand_Drivers!$A$5:$I$100,8,FALSE)</f>
        <v>0</v>
      </c>
      <c r="H649" s="16">
        <f>VLOOKUP($C649,'Growth rate'!$B$3:$T$93,3,FALSE)*VLOOKUP($E649,BY_RES_Demand_Drivers!$A$5:$I$100,9,FALSE)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BY_RES_Demand_Drivers!$J$12</f>
        <v>RCRMB</v>
      </c>
      <c r="F650" s="16">
        <f>VLOOKUP($C650,'Growth rate'!$B$3:$T$93,3,FALSE)*VLOOKUP($E650,BY_RES_Demand_Drivers!$A$5:$I$100,7,FALSE)</f>
        <v>147.0917528098737</v>
      </c>
      <c r="G650" s="16">
        <f>VLOOKUP($C650,'Growth rate'!$B$3:$T$93,3,FALSE)*VLOOKUP($E650,BY_RES_Demand_Drivers!$A$5:$I$100,8,FALSE)</f>
        <v>0</v>
      </c>
      <c r="H650" s="16">
        <f>VLOOKUP($C650,'Growth rate'!$B$3:$T$93,3,FALSE)*VLOOKUP($E650,BY_RES_Demand_Drivers!$A$5:$I$100,9,FALSE)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BY_RES_Demand_Drivers!$J$12</f>
        <v>RCRMB</v>
      </c>
      <c r="F651" s="16">
        <f>VLOOKUP($C651,'Growth rate'!$B$3:$T$93,3,FALSE)*VLOOKUP($E651,BY_RES_Demand_Drivers!$A$5:$I$100,7,FALSE)</f>
        <v>147.84052285822503</v>
      </c>
      <c r="G651" s="16">
        <f>VLOOKUP($C651,'Growth rate'!$B$3:$T$93,3,FALSE)*VLOOKUP($E651,BY_RES_Demand_Drivers!$A$5:$I$100,8,FALSE)</f>
        <v>0</v>
      </c>
      <c r="H651" s="16">
        <f>VLOOKUP($C651,'Growth rate'!$B$3:$T$93,3,FALSE)*VLOOKUP($E651,BY_RES_Demand_Drivers!$A$5:$I$100,9,FALSE)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BY_RES_Demand_Drivers!$J$12</f>
        <v>RCRMB</v>
      </c>
      <c r="F652" s="16">
        <f>VLOOKUP($C652,'Growth rate'!$B$3:$T$93,3,FALSE)*VLOOKUP($E652,BY_RES_Demand_Drivers!$A$5:$I$100,7,FALSE)</f>
        <v>148.58929290657633</v>
      </c>
      <c r="G652" s="16">
        <f>VLOOKUP($C652,'Growth rate'!$B$3:$T$93,3,FALSE)*VLOOKUP($E652,BY_RES_Demand_Drivers!$A$5:$I$100,8,FALSE)</f>
        <v>0</v>
      </c>
      <c r="H652" s="16">
        <f>VLOOKUP($C652,'Growth rate'!$B$3:$T$93,3,FALSE)*VLOOKUP($E652,BY_RES_Demand_Drivers!$A$5:$I$100,9,FALSE)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BY_RES_Demand_Drivers!$J$12</f>
        <v>RCRMB</v>
      </c>
      <c r="F653" s="16">
        <f>VLOOKUP($C653,'Growth rate'!$B$3:$T$93,3,FALSE)*VLOOKUP($E653,BY_RES_Demand_Drivers!$A$5:$I$100,7,FALSE)</f>
        <v>149.33806295492766</v>
      </c>
      <c r="G653" s="16">
        <f>VLOOKUP($C653,'Growth rate'!$B$3:$T$93,3,FALSE)*VLOOKUP($E653,BY_RES_Demand_Drivers!$A$5:$I$100,8,FALSE)</f>
        <v>0</v>
      </c>
      <c r="H653" s="16">
        <f>VLOOKUP($C653,'Growth rate'!$B$3:$T$93,3,FALSE)*VLOOKUP($E653,BY_RES_Demand_Drivers!$A$5:$I$100,9,FALSE)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BY_RES_Demand_Drivers!$J$12</f>
        <v>RCRMB</v>
      </c>
      <c r="F654" s="16">
        <f>VLOOKUP($C654,'Growth rate'!$B$3:$T$93,3,FALSE)*VLOOKUP($E654,BY_RES_Demand_Drivers!$A$5:$I$100,7,FALSE)</f>
        <v>150.086833003279</v>
      </c>
      <c r="G654" s="16">
        <f>VLOOKUP($C654,'Growth rate'!$B$3:$T$93,3,FALSE)*VLOOKUP($E654,BY_RES_Demand_Drivers!$A$5:$I$100,8,FALSE)</f>
        <v>0</v>
      </c>
      <c r="H654" s="16">
        <f>VLOOKUP($C654,'Growth rate'!$B$3:$T$93,3,FALSE)*VLOOKUP($E654,BY_RES_Demand_Drivers!$A$5:$I$100,9,FALSE)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BY_RES_Demand_Drivers!$J$12</f>
        <v>RCRMB</v>
      </c>
      <c r="F655" s="16">
        <f>VLOOKUP($C655,'Growth rate'!$B$3:$T$93,3,FALSE)*VLOOKUP($E655,BY_RES_Demand_Drivers!$A$5:$I$100,7,FALSE)</f>
        <v>150.77000638030833</v>
      </c>
      <c r="G655" s="16">
        <f>VLOOKUP($C655,'Growth rate'!$B$3:$T$93,3,FALSE)*VLOOKUP($E655,BY_RES_Demand_Drivers!$A$5:$I$100,8,FALSE)</f>
        <v>0</v>
      </c>
      <c r="H655" s="16">
        <f>VLOOKUP($C655,'Growth rate'!$B$3:$T$93,3,FALSE)*VLOOKUP($E655,BY_RES_Demand_Drivers!$A$5:$I$100,9,FALSE)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BY_RES_Demand_Drivers!$J$12</f>
        <v>RCRMB</v>
      </c>
      <c r="F656" s="16">
        <f>VLOOKUP($C656,'Growth rate'!$B$3:$T$93,3,FALSE)*VLOOKUP($E656,BY_RES_Demand_Drivers!$A$5:$I$100,7,FALSE)</f>
        <v>151.45317975733767</v>
      </c>
      <c r="G656" s="16">
        <f>VLOOKUP($C656,'Growth rate'!$B$3:$T$93,3,FALSE)*VLOOKUP($E656,BY_RES_Demand_Drivers!$A$5:$I$100,8,FALSE)</f>
        <v>0</v>
      </c>
      <c r="H656" s="16">
        <f>VLOOKUP($C656,'Growth rate'!$B$3:$T$93,3,FALSE)*VLOOKUP($E656,BY_RES_Demand_Drivers!$A$5:$I$100,9,FALSE)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BY_RES_Demand_Drivers!$J$12</f>
        <v>RCRMB</v>
      </c>
      <c r="F657" s="16">
        <f>VLOOKUP($C657,'Growth rate'!$B$3:$T$93,3,FALSE)*VLOOKUP($E657,BY_RES_Demand_Drivers!$A$5:$I$100,7,FALSE)</f>
        <v>152.13635313436697</v>
      </c>
      <c r="G657" s="16">
        <f>VLOOKUP($C657,'Growth rate'!$B$3:$T$93,3,FALSE)*VLOOKUP($E657,BY_RES_Demand_Drivers!$A$5:$I$100,8,FALSE)</f>
        <v>0</v>
      </c>
      <c r="H657" s="16">
        <f>VLOOKUP($C657,'Growth rate'!$B$3:$T$93,3,FALSE)*VLOOKUP($E657,BY_RES_Demand_Drivers!$A$5:$I$100,9,FALSE)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BY_RES_Demand_Drivers!$J$12</f>
        <v>RCRMB</v>
      </c>
      <c r="F658" s="16">
        <f>VLOOKUP($C658,'Growth rate'!$B$3:$T$93,3,FALSE)*VLOOKUP($E658,BY_RES_Demand_Drivers!$A$5:$I$100,7,FALSE)</f>
        <v>152.8195265113963</v>
      </c>
      <c r="G658" s="16">
        <f>VLOOKUP($C658,'Growth rate'!$B$3:$T$93,3,FALSE)*VLOOKUP($E658,BY_RES_Demand_Drivers!$A$5:$I$100,8,FALSE)</f>
        <v>0</v>
      </c>
      <c r="H658" s="16">
        <f>VLOOKUP($C658,'Growth rate'!$B$3:$T$93,3,FALSE)*VLOOKUP($E658,BY_RES_Demand_Drivers!$A$5:$I$100,9,FALSE)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BY_RES_Demand_Drivers!$J$12</f>
        <v>RCRMB</v>
      </c>
      <c r="F659" s="16">
        <f>VLOOKUP($C659,'Growth rate'!$B$3:$T$93,3,FALSE)*VLOOKUP($E659,BY_RES_Demand_Drivers!$A$5:$I$100,7,FALSE)</f>
        <v>153.50269988842564</v>
      </c>
      <c r="G659" s="16">
        <f>VLOOKUP($C659,'Growth rate'!$B$3:$T$93,3,FALSE)*VLOOKUP($E659,BY_RES_Demand_Drivers!$A$5:$I$100,8,FALSE)</f>
        <v>0</v>
      </c>
      <c r="H659" s="16">
        <f>VLOOKUP($C659,'Growth rate'!$B$3:$T$93,3,FALSE)*VLOOKUP($E659,BY_RES_Demand_Drivers!$A$5:$I$100,9,FALSE)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BY_RES_Demand_Drivers!$J$13</f>
        <v>RWDEM</v>
      </c>
      <c r="F660" s="16">
        <f>VLOOKUP($C660,'Growth rate'!$B$3:$T$93,2,FALSE)*VLOOKUP($E660,BY_RES_Demand_Drivers!$A$5:$I$100,7,FALSE)</f>
        <v>309.39736336114919</v>
      </c>
      <c r="G660" s="16">
        <f>VLOOKUP($C660,'Growth rate'!$B$3:$T$93,3,FALSE)*VLOOKUP($E660,BY_RES_Demand_Drivers!$A$5:$I$100,8,FALSE)</f>
        <v>0</v>
      </c>
      <c r="H660" s="16">
        <f>VLOOKUP($C660,'Growth rate'!$B$3:$T$93,3,FALSE)*VLOOKUP($E660,BY_RES_Demand_Drivers!$A$5:$I$100,9,FALSE)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BY_RES_Demand_Drivers!$J$13</f>
        <v>RWDEM</v>
      </c>
      <c r="F661" s="16">
        <f>VLOOKUP($C661,'Growth rate'!$B$3:$T$93,2,FALSE)*VLOOKUP($E661,BY_RES_Demand_Drivers!$A$5:$I$100,7,FALSE)</f>
        <v>309.47170951999999</v>
      </c>
      <c r="G661" s="16">
        <f>VLOOKUP($C661,'Growth rate'!$B$3:$T$93,3,FALSE)*VLOOKUP($E661,BY_RES_Demand_Drivers!$A$5:$I$100,8,FALSE)</f>
        <v>0</v>
      </c>
      <c r="H661" s="16">
        <f>VLOOKUP($C661,'Growth rate'!$B$3:$T$93,3,FALSE)*VLOOKUP($E661,BY_RES_Demand_Drivers!$A$5:$I$100,9,FALSE)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BY_RES_Demand_Drivers!$J$13</f>
        <v>RWDEM</v>
      </c>
      <c r="F662" s="16">
        <f>VLOOKUP($C662,'Growth rate'!$B$3:$T$93,2,FALSE)*VLOOKUP($E662,BY_RES_Demand_Drivers!$A$5:$I$100,7,FALSE)</f>
        <v>309.57138680296742</v>
      </c>
      <c r="G662" s="16">
        <f>VLOOKUP($C662,'Growth rate'!$B$3:$T$93,3,FALSE)*VLOOKUP($E662,BY_RES_Demand_Drivers!$A$5:$I$100,8,FALSE)</f>
        <v>0</v>
      </c>
      <c r="H662" s="16">
        <f>VLOOKUP($C662,'Growth rate'!$B$3:$T$93,3,FALSE)*VLOOKUP($E662,BY_RES_Demand_Drivers!$A$5:$I$100,9,FALSE)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BY_RES_Demand_Drivers!$J$13</f>
        <v>RWDEM</v>
      </c>
      <c r="F663" s="16">
        <f>VLOOKUP($C663,'Growth rate'!$B$3:$T$93,2,FALSE)*VLOOKUP($E663,BY_RES_Demand_Drivers!$A$5:$I$100,7,FALSE)</f>
        <v>309.67106408593486</v>
      </c>
      <c r="G663" s="16">
        <f>VLOOKUP($C663,'Growth rate'!$B$3:$T$93,3,FALSE)*VLOOKUP($E663,BY_RES_Demand_Drivers!$A$5:$I$100,8,FALSE)</f>
        <v>0</v>
      </c>
      <c r="H663" s="16">
        <f>VLOOKUP($C663,'Growth rate'!$B$3:$T$93,3,FALSE)*VLOOKUP($E663,BY_RES_Demand_Drivers!$A$5:$I$100,9,FALSE)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BY_RES_Demand_Drivers!$J$13</f>
        <v>RWDEM</v>
      </c>
      <c r="F664" s="16">
        <f>VLOOKUP($C664,'Growth rate'!$B$3:$T$93,2,FALSE)*VLOOKUP($E664,BY_RES_Demand_Drivers!$A$5:$I$100,7,FALSE)</f>
        <v>309.77074136890229</v>
      </c>
      <c r="G664" s="16">
        <f>VLOOKUP($C664,'Growth rate'!$B$3:$T$93,3,FALSE)*VLOOKUP($E664,BY_RES_Demand_Drivers!$A$5:$I$100,8,FALSE)</f>
        <v>0</v>
      </c>
      <c r="H664" s="16">
        <f>VLOOKUP($C664,'Growth rate'!$B$3:$T$93,3,FALSE)*VLOOKUP($E664,BY_RES_Demand_Drivers!$A$5:$I$100,9,FALSE)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BY_RES_Demand_Drivers!$J$13</f>
        <v>RWDEM</v>
      </c>
      <c r="F665" s="16">
        <f>VLOOKUP($C665,'Growth rate'!$B$3:$T$93,2,FALSE)*VLOOKUP($E665,BY_RES_Demand_Drivers!$A$5:$I$100,7,FALSE)</f>
        <v>309.87041865186973</v>
      </c>
      <c r="G665" s="16">
        <f>VLOOKUP($C665,'Growth rate'!$B$3:$T$93,3,FALSE)*VLOOKUP($E665,BY_RES_Demand_Drivers!$A$5:$I$100,8,FALSE)</f>
        <v>0</v>
      </c>
      <c r="H665" s="16">
        <f>VLOOKUP($C665,'Growth rate'!$B$3:$T$93,3,FALSE)*VLOOKUP($E665,BY_RES_Demand_Drivers!$A$5:$I$100,9,FALSE)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BY_RES_Demand_Drivers!$J$13</f>
        <v>RWDEM</v>
      </c>
      <c r="F666" s="16">
        <f>VLOOKUP($C666,'Growth rate'!$B$3:$T$93,2,FALSE)*VLOOKUP($E666,BY_RES_Demand_Drivers!$A$5:$I$100,7,FALSE)</f>
        <v>309.97009593483716</v>
      </c>
      <c r="G666" s="16">
        <f>VLOOKUP($C666,'Growth rate'!$B$3:$T$93,3,FALSE)*VLOOKUP($E666,BY_RES_Demand_Drivers!$A$5:$I$100,8,FALSE)</f>
        <v>0</v>
      </c>
      <c r="H666" s="16">
        <f>VLOOKUP($C666,'Growth rate'!$B$3:$T$93,3,FALSE)*VLOOKUP($E666,BY_RES_Demand_Drivers!$A$5:$I$100,9,FALSE)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BY_RES_Demand_Drivers!$J$13</f>
        <v>RWDEM</v>
      </c>
      <c r="F667" s="16">
        <f>VLOOKUP($C667,'Growth rate'!$B$3:$T$93,2,FALSE)*VLOOKUP($E667,BY_RES_Demand_Drivers!$A$5:$I$100,7,FALSE)</f>
        <v>310.02155678488572</v>
      </c>
      <c r="G667" s="16">
        <f>VLOOKUP($C667,'Growth rate'!$B$3:$T$93,3,FALSE)*VLOOKUP($E667,BY_RES_Demand_Drivers!$A$5:$I$100,8,FALSE)</f>
        <v>0</v>
      </c>
      <c r="H667" s="16">
        <f>VLOOKUP($C667,'Growth rate'!$B$3:$T$93,3,FALSE)*VLOOKUP($E667,BY_RES_Demand_Drivers!$A$5:$I$100,9,FALSE)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BY_RES_Demand_Drivers!$J$13</f>
        <v>RWDEM</v>
      </c>
      <c r="F668" s="16">
        <f>VLOOKUP($C668,'Growth rate'!$B$3:$T$93,2,FALSE)*VLOOKUP($E668,BY_RES_Demand_Drivers!$A$5:$I$100,7,FALSE)</f>
        <v>310.07301763493422</v>
      </c>
      <c r="G668" s="16">
        <f>VLOOKUP($C668,'Growth rate'!$B$3:$T$93,3,FALSE)*VLOOKUP($E668,BY_RES_Demand_Drivers!$A$5:$I$100,8,FALSE)</f>
        <v>0</v>
      </c>
      <c r="H668" s="16">
        <f>VLOOKUP($C668,'Growth rate'!$B$3:$T$93,3,FALSE)*VLOOKUP($E668,BY_RES_Demand_Drivers!$A$5:$I$100,9,FALSE)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BY_RES_Demand_Drivers!$J$13</f>
        <v>RWDEM</v>
      </c>
      <c r="F669" s="16">
        <f>VLOOKUP($C669,'Growth rate'!$B$3:$T$93,2,FALSE)*VLOOKUP($E669,BY_RES_Demand_Drivers!$A$5:$I$100,7,FALSE)</f>
        <v>310.12447848498277</v>
      </c>
      <c r="G669" s="16">
        <f>VLOOKUP($C669,'Growth rate'!$B$3:$T$93,3,FALSE)*VLOOKUP($E669,BY_RES_Demand_Drivers!$A$5:$I$100,8,FALSE)</f>
        <v>0</v>
      </c>
      <c r="H669" s="16">
        <f>VLOOKUP($C669,'Growth rate'!$B$3:$T$93,3,FALSE)*VLOOKUP($E669,BY_RES_Demand_Drivers!$A$5:$I$100,9,FALSE)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BY_RES_Demand_Drivers!$J$13</f>
        <v>RWDEM</v>
      </c>
      <c r="F670" s="16">
        <f>VLOOKUP($C670,'Growth rate'!$B$3:$T$93,2,FALSE)*VLOOKUP($E670,BY_RES_Demand_Drivers!$A$5:$I$100,7,FALSE)</f>
        <v>310.17593933503127</v>
      </c>
      <c r="G670" s="16">
        <f>VLOOKUP($C670,'Growth rate'!$B$3:$T$93,3,FALSE)*VLOOKUP($E670,BY_RES_Demand_Drivers!$A$5:$I$100,8,FALSE)</f>
        <v>0</v>
      </c>
      <c r="H670" s="16">
        <f>VLOOKUP($C670,'Growth rate'!$B$3:$T$93,3,FALSE)*VLOOKUP($E670,BY_RES_Demand_Drivers!$A$5:$I$100,9,FALSE)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BY_RES_Demand_Drivers!$J$13</f>
        <v>RWDEM</v>
      </c>
      <c r="F671" s="16">
        <f>VLOOKUP($C671,'Growth rate'!$B$3:$T$93,2,FALSE)*VLOOKUP($E671,BY_RES_Demand_Drivers!$A$5:$I$100,7,FALSE)</f>
        <v>310.22740018507983</v>
      </c>
      <c r="G671" s="16">
        <f>VLOOKUP($C671,'Growth rate'!$B$3:$T$93,3,FALSE)*VLOOKUP($E671,BY_RES_Demand_Drivers!$A$5:$I$100,8,FALSE)</f>
        <v>0</v>
      </c>
      <c r="H671" s="16">
        <f>VLOOKUP($C671,'Growth rate'!$B$3:$T$93,3,FALSE)*VLOOKUP($E671,BY_RES_Demand_Drivers!$A$5:$I$100,9,FALSE)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BY_RES_Demand_Drivers!$J$13</f>
        <v>RWDEM</v>
      </c>
      <c r="F672" s="16">
        <f>VLOOKUP($C672,'Growth rate'!$B$3:$T$93,2,FALSE)*VLOOKUP($E672,BY_RES_Demand_Drivers!$A$5:$I$100,7,FALSE)</f>
        <v>310.22631214952463</v>
      </c>
      <c r="G672" s="16">
        <f>VLOOKUP($C672,'Growth rate'!$B$3:$T$93,3,FALSE)*VLOOKUP($E672,BY_RES_Demand_Drivers!$A$5:$I$100,8,FALSE)</f>
        <v>0</v>
      </c>
      <c r="H672" s="16">
        <f>VLOOKUP($C672,'Growth rate'!$B$3:$T$93,3,FALSE)*VLOOKUP($E672,BY_RES_Demand_Drivers!$A$5:$I$100,9,FALSE)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BY_RES_Demand_Drivers!$J$13</f>
        <v>RWDEM</v>
      </c>
      <c r="F673" s="16">
        <f>VLOOKUP($C673,'Growth rate'!$B$3:$T$93,2,FALSE)*VLOOKUP($E673,BY_RES_Demand_Drivers!$A$5:$I$100,7,FALSE)</f>
        <v>310.22522411396949</v>
      </c>
      <c r="G673" s="16">
        <f>VLOOKUP($C673,'Growth rate'!$B$3:$T$93,3,FALSE)*VLOOKUP($E673,BY_RES_Demand_Drivers!$A$5:$I$100,8,FALSE)</f>
        <v>0</v>
      </c>
      <c r="H673" s="16">
        <f>VLOOKUP($C673,'Growth rate'!$B$3:$T$93,3,FALSE)*VLOOKUP($E673,BY_RES_Demand_Drivers!$A$5:$I$100,9,FALSE)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BY_RES_Demand_Drivers!$J$13</f>
        <v>RWDEM</v>
      </c>
      <c r="F674" s="16">
        <f>VLOOKUP($C674,'Growth rate'!$B$3:$T$93,2,FALSE)*VLOOKUP($E674,BY_RES_Demand_Drivers!$A$5:$I$100,7,FALSE)</f>
        <v>310.22413607841423</v>
      </c>
      <c r="G674" s="16">
        <f>VLOOKUP($C674,'Growth rate'!$B$3:$T$93,3,FALSE)*VLOOKUP($E674,BY_RES_Demand_Drivers!$A$5:$I$100,8,FALSE)</f>
        <v>0</v>
      </c>
      <c r="H674" s="16">
        <f>VLOOKUP($C674,'Growth rate'!$B$3:$T$93,3,FALSE)*VLOOKUP($E674,BY_RES_Demand_Drivers!$A$5:$I$100,9,FALSE)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BY_RES_Demand_Drivers!$J$13</f>
        <v>RWDEM</v>
      </c>
      <c r="F675" s="16">
        <f>VLOOKUP($C675,'Growth rate'!$B$3:$T$93,2,FALSE)*VLOOKUP($E675,BY_RES_Demand_Drivers!$A$5:$I$100,7,FALSE)</f>
        <v>310.22304804285909</v>
      </c>
      <c r="G675" s="16">
        <f>VLOOKUP($C675,'Growth rate'!$B$3:$T$93,3,FALSE)*VLOOKUP($E675,BY_RES_Demand_Drivers!$A$5:$I$100,8,FALSE)</f>
        <v>0</v>
      </c>
      <c r="H675" s="16">
        <f>VLOOKUP($C675,'Growth rate'!$B$3:$T$93,3,FALSE)*VLOOKUP($E675,BY_RES_Demand_Drivers!$A$5:$I$100,9,FALSE)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BY_RES_Demand_Drivers!$J$13</f>
        <v>RWDEM</v>
      </c>
      <c r="F676" s="16">
        <f>VLOOKUP($C676,'Growth rate'!$B$3:$T$93,2,FALSE)*VLOOKUP($E676,BY_RES_Demand_Drivers!$A$5:$I$100,7,FALSE)</f>
        <v>310.22196000730384</v>
      </c>
      <c r="G676" s="16">
        <f>VLOOKUP($C676,'Growth rate'!$B$3:$T$93,3,FALSE)*VLOOKUP($E676,BY_RES_Demand_Drivers!$A$5:$I$100,8,FALSE)</f>
        <v>0</v>
      </c>
      <c r="H676" s="16">
        <f>VLOOKUP($C676,'Growth rate'!$B$3:$T$93,3,FALSE)*VLOOKUP($E676,BY_RES_Demand_Drivers!$A$5:$I$100,9,FALSE)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BY_RES_Demand_Drivers!$J$13</f>
        <v>RWDEM</v>
      </c>
      <c r="F677" s="16">
        <f>VLOOKUP($C677,'Growth rate'!$B$3:$T$93,2,FALSE)*VLOOKUP($E677,BY_RES_Demand_Drivers!$A$5:$I$100,7,FALSE)</f>
        <v>310.19713862608768</v>
      </c>
      <c r="G677" s="16">
        <f>VLOOKUP($C677,'Growth rate'!$B$3:$T$93,3,FALSE)*VLOOKUP($E677,BY_RES_Demand_Drivers!$A$5:$I$100,8,FALSE)</f>
        <v>0</v>
      </c>
      <c r="H677" s="16">
        <f>VLOOKUP($C677,'Growth rate'!$B$3:$T$93,3,FALSE)*VLOOKUP($E677,BY_RES_Demand_Drivers!$A$5:$I$100,9,FALSE)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BY_RES_Demand_Drivers!$J$13</f>
        <v>RWDEM</v>
      </c>
      <c r="F678" s="16">
        <f>VLOOKUP($C678,'Growth rate'!$B$3:$T$93,2,FALSE)*VLOOKUP($E678,BY_RES_Demand_Drivers!$A$5:$I$100,7,FALSE)</f>
        <v>310.17231724487152</v>
      </c>
      <c r="G678" s="16">
        <f>VLOOKUP($C678,'Growth rate'!$B$3:$T$93,3,FALSE)*VLOOKUP($E678,BY_RES_Demand_Drivers!$A$5:$I$100,8,FALSE)</f>
        <v>0</v>
      </c>
      <c r="H678" s="16">
        <f>VLOOKUP($C678,'Growth rate'!$B$3:$T$93,3,FALSE)*VLOOKUP($E678,BY_RES_Demand_Drivers!$A$5:$I$100,9,FALSE)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BY_RES_Demand_Drivers!$J$13</f>
        <v>RWDEM</v>
      </c>
      <c r="F679" s="16">
        <f>VLOOKUP($C679,'Growth rate'!$B$3:$T$93,2,FALSE)*VLOOKUP($E679,BY_RES_Demand_Drivers!$A$5:$I$100,7,FALSE)</f>
        <v>310.14749586365537</v>
      </c>
      <c r="G679" s="16">
        <f>VLOOKUP($C679,'Growth rate'!$B$3:$T$93,3,FALSE)*VLOOKUP($E679,BY_RES_Demand_Drivers!$A$5:$I$100,8,FALSE)</f>
        <v>0</v>
      </c>
      <c r="H679" s="16">
        <f>VLOOKUP($C679,'Growth rate'!$B$3:$T$93,3,FALSE)*VLOOKUP($E679,BY_RES_Demand_Drivers!$A$5:$I$100,9,FALSE)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BY_RES_Demand_Drivers!$J$13</f>
        <v>RWDEM</v>
      </c>
      <c r="F680" s="16">
        <f>VLOOKUP($C680,'Growth rate'!$B$3:$T$93,2,FALSE)*VLOOKUP($E680,BY_RES_Demand_Drivers!$A$5:$I$100,7,FALSE)</f>
        <v>310.12267448243927</v>
      </c>
      <c r="G680" s="16">
        <f>VLOOKUP($C680,'Growth rate'!$B$3:$T$93,3,FALSE)*VLOOKUP($E680,BY_RES_Demand_Drivers!$A$5:$I$100,8,FALSE)</f>
        <v>0</v>
      </c>
      <c r="H680" s="16">
        <f>VLOOKUP($C680,'Growth rate'!$B$3:$T$93,3,FALSE)*VLOOKUP($E680,BY_RES_Demand_Drivers!$A$5:$I$100,9,FALSE)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BY_RES_Demand_Drivers!$J$13</f>
        <v>RWDEM</v>
      </c>
      <c r="F681" s="16">
        <f>VLOOKUP($C681,'Growth rate'!$B$3:$T$93,2,FALSE)*VLOOKUP($E681,BY_RES_Demand_Drivers!$A$5:$I$100,7,FALSE)</f>
        <v>310.09785310122305</v>
      </c>
      <c r="G681" s="16">
        <f>VLOOKUP($C681,'Growth rate'!$B$3:$T$93,3,FALSE)*VLOOKUP($E681,BY_RES_Demand_Drivers!$A$5:$I$100,8,FALSE)</f>
        <v>0</v>
      </c>
      <c r="H681" s="16">
        <f>VLOOKUP($C681,'Growth rate'!$B$3:$T$93,3,FALSE)*VLOOKUP($E681,BY_RES_Demand_Drivers!$A$5:$I$100,9,FALSE)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BY_RES_Demand_Drivers!$J$13</f>
        <v>RWDEM</v>
      </c>
      <c r="F682" s="16">
        <f>VLOOKUP($C682,'Growth rate'!$B$3:$T$93,2,FALSE)*VLOOKUP($E682,BY_RES_Demand_Drivers!$A$5:$I$100,7,FALSE)</f>
        <v>310.03341663676457</v>
      </c>
      <c r="G682" s="16">
        <f>VLOOKUP($C682,'Growth rate'!$B$3:$T$93,3,FALSE)*VLOOKUP($E682,BY_RES_Demand_Drivers!$A$5:$I$100,8,FALSE)</f>
        <v>0</v>
      </c>
      <c r="H682" s="16">
        <f>VLOOKUP($C682,'Growth rate'!$B$3:$T$93,3,FALSE)*VLOOKUP($E682,BY_RES_Demand_Drivers!$A$5:$I$100,9,FALSE)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BY_RES_Demand_Drivers!$J$13</f>
        <v>RWDEM</v>
      </c>
      <c r="F683" s="16">
        <f>VLOOKUP($C683,'Growth rate'!$B$3:$T$93,2,FALSE)*VLOOKUP($E683,BY_RES_Demand_Drivers!$A$5:$I$100,7,FALSE)</f>
        <v>309.96898017230615</v>
      </c>
      <c r="G683" s="16">
        <f>VLOOKUP($C683,'Growth rate'!$B$3:$T$93,3,FALSE)*VLOOKUP($E683,BY_RES_Demand_Drivers!$A$5:$I$100,8,FALSE)</f>
        <v>0</v>
      </c>
      <c r="H683" s="16">
        <f>VLOOKUP($C683,'Growth rate'!$B$3:$T$93,3,FALSE)*VLOOKUP($E683,BY_RES_Demand_Drivers!$A$5:$I$100,9,FALSE)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BY_RES_Demand_Drivers!$J$13</f>
        <v>RWDEM</v>
      </c>
      <c r="F684" s="16">
        <f>VLOOKUP($C684,'Growth rate'!$B$3:$T$93,2,FALSE)*VLOOKUP($E684,BY_RES_Demand_Drivers!$A$5:$I$100,7,FALSE)</f>
        <v>309.90454370784761</v>
      </c>
      <c r="G684" s="16">
        <f>VLOOKUP($C684,'Growth rate'!$B$3:$T$93,3,FALSE)*VLOOKUP($E684,BY_RES_Demand_Drivers!$A$5:$I$100,8,FALSE)</f>
        <v>0</v>
      </c>
      <c r="H684" s="16">
        <f>VLOOKUP($C684,'Growth rate'!$B$3:$T$93,3,FALSE)*VLOOKUP($E684,BY_RES_Demand_Drivers!$A$5:$I$100,9,FALSE)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BY_RES_Demand_Drivers!$J$13</f>
        <v>RWDEM</v>
      </c>
      <c r="F685" s="16">
        <f>VLOOKUP($C685,'Growth rate'!$B$3:$T$93,2,FALSE)*VLOOKUP($E685,BY_RES_Demand_Drivers!$A$5:$I$100,7,FALSE)</f>
        <v>309.84010724338918</v>
      </c>
      <c r="G685" s="16">
        <f>VLOOKUP($C685,'Growth rate'!$B$3:$T$93,3,FALSE)*VLOOKUP($E685,BY_RES_Demand_Drivers!$A$5:$I$100,8,FALSE)</f>
        <v>0</v>
      </c>
      <c r="H685" s="16">
        <f>VLOOKUP($C685,'Growth rate'!$B$3:$T$93,3,FALSE)*VLOOKUP($E685,BY_RES_Demand_Drivers!$A$5:$I$100,9,FALSE)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BY_RES_Demand_Drivers!$J$13</f>
        <v>RWDEM</v>
      </c>
      <c r="F686" s="16">
        <f>VLOOKUP($C686,'Growth rate'!$B$3:$T$93,2,FALSE)*VLOOKUP($E686,BY_RES_Demand_Drivers!$A$5:$I$100,7,FALSE)</f>
        <v>309.7756707789307</v>
      </c>
      <c r="G686" s="16">
        <f>VLOOKUP($C686,'Growth rate'!$B$3:$T$93,3,FALSE)*VLOOKUP($E686,BY_RES_Demand_Drivers!$A$5:$I$100,8,FALSE)</f>
        <v>0</v>
      </c>
      <c r="H686" s="16">
        <f>VLOOKUP($C686,'Growth rate'!$B$3:$T$93,3,FALSE)*VLOOKUP($E686,BY_RES_Demand_Drivers!$A$5:$I$100,9,FALSE)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BY_RES_Demand_Drivers!$J$13</f>
        <v>RWDEM</v>
      </c>
      <c r="F687" s="16">
        <f>VLOOKUP($C687,'Growth rate'!$B$3:$T$93,2,FALSE)*VLOOKUP($E687,BY_RES_Demand_Drivers!$A$5:$I$100,7,FALSE)</f>
        <v>309.62290655469707</v>
      </c>
      <c r="G687" s="16">
        <f>VLOOKUP($C687,'Growth rate'!$B$3:$T$93,3,FALSE)*VLOOKUP($E687,BY_RES_Demand_Drivers!$A$5:$I$100,8,FALSE)</f>
        <v>0</v>
      </c>
      <c r="H687" s="16">
        <f>VLOOKUP($C687,'Growth rate'!$B$3:$T$93,3,FALSE)*VLOOKUP($E687,BY_RES_Demand_Drivers!$A$5:$I$100,9,FALSE)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BY_RES_Demand_Drivers!$J$13</f>
        <v>RWDEM</v>
      </c>
      <c r="F688" s="16">
        <f>VLOOKUP($C688,'Growth rate'!$B$3:$T$93,2,FALSE)*VLOOKUP($E688,BY_RES_Demand_Drivers!$A$5:$I$100,7,FALSE)</f>
        <v>309.47014233046349</v>
      </c>
      <c r="G688" s="16">
        <f>VLOOKUP($C688,'Growth rate'!$B$3:$T$93,3,FALSE)*VLOOKUP($E688,BY_RES_Demand_Drivers!$A$5:$I$100,8,FALSE)</f>
        <v>0</v>
      </c>
      <c r="H688" s="16">
        <f>VLOOKUP($C688,'Growth rate'!$B$3:$T$93,3,FALSE)*VLOOKUP($E688,BY_RES_Demand_Drivers!$A$5:$I$100,9,FALSE)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BY_RES_Demand_Drivers!$J$13</f>
        <v>RWDEM</v>
      </c>
      <c r="F689" s="16">
        <f>VLOOKUP($C689,'Growth rate'!$B$3:$T$93,2,FALSE)*VLOOKUP($E689,BY_RES_Demand_Drivers!$A$5:$I$100,7,FALSE)</f>
        <v>309.31737810622991</v>
      </c>
      <c r="G689" s="16">
        <f>VLOOKUP($C689,'Growth rate'!$B$3:$T$93,3,FALSE)*VLOOKUP($E689,BY_RES_Demand_Drivers!$A$5:$I$100,8,FALSE)</f>
        <v>0</v>
      </c>
      <c r="H689" s="16">
        <f>VLOOKUP($C689,'Growth rate'!$B$3:$T$93,3,FALSE)*VLOOKUP($E689,BY_RES_Demand_Drivers!$A$5:$I$100,9,FALSE)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BY_RES_Demand_Drivers!$J$13</f>
        <v>RWDEM</v>
      </c>
      <c r="F690" s="16">
        <f>VLOOKUP($C690,'Growth rate'!$B$3:$T$93,2,FALSE)*VLOOKUP($E690,BY_RES_Demand_Drivers!$A$5:$I$100,7,FALSE)</f>
        <v>309.16461388199627</v>
      </c>
      <c r="G690" s="16">
        <f>VLOOKUP($C690,'Growth rate'!$B$3:$T$93,3,FALSE)*VLOOKUP($E690,BY_RES_Demand_Drivers!$A$5:$I$100,8,FALSE)</f>
        <v>0</v>
      </c>
      <c r="H690" s="16">
        <f>VLOOKUP($C690,'Growth rate'!$B$3:$T$93,3,FALSE)*VLOOKUP($E690,BY_RES_Demand_Drivers!$A$5:$I$100,9,FALSE)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BY_RES_Demand_Drivers!$J$13</f>
        <v>RWDEM</v>
      </c>
      <c r="F691" s="16">
        <f>VLOOKUP($C691,'Growth rate'!$B$3:$T$93,2,FALSE)*VLOOKUP($E691,BY_RES_Demand_Drivers!$A$5:$I$100,7,FALSE)</f>
        <v>309.0118496577627</v>
      </c>
      <c r="G691" s="16">
        <f>VLOOKUP($C691,'Growth rate'!$B$3:$T$93,3,FALSE)*VLOOKUP($E691,BY_RES_Demand_Drivers!$A$5:$I$100,8,FALSE)</f>
        <v>0</v>
      </c>
      <c r="H691" s="16">
        <f>VLOOKUP($C691,'Growth rate'!$B$3:$T$93,3,FALSE)*VLOOKUP($E691,BY_RES_Demand_Drivers!$A$5:$I$100,9,FALSE)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BY_RES_Demand_Drivers!$J$13</f>
        <v>RWDEM</v>
      </c>
      <c r="F692" s="16">
        <f>VLOOKUP($C692,'Growth rate'!$B$3:$T$93,2,FALSE)*VLOOKUP($E692,BY_RES_Demand_Drivers!$A$5:$I$100,7,FALSE)</f>
        <v>308.72888035144308</v>
      </c>
      <c r="G692" s="16">
        <f>VLOOKUP($C692,'Growth rate'!$B$3:$T$93,3,FALSE)*VLOOKUP($E692,BY_RES_Demand_Drivers!$A$5:$I$100,8,FALSE)</f>
        <v>0</v>
      </c>
      <c r="H692" s="16">
        <f>VLOOKUP($C692,'Growth rate'!$B$3:$T$93,3,FALSE)*VLOOKUP($E692,BY_RES_Demand_Drivers!$A$5:$I$100,9,FALSE)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BY_RES_Demand_Drivers!$J$13</f>
        <v>RWDEM</v>
      </c>
      <c r="F693" s="16">
        <f>VLOOKUP($C693,'Growth rate'!$B$3:$T$93,2,FALSE)*VLOOKUP($E693,BY_RES_Demand_Drivers!$A$5:$I$100,7,FALSE)</f>
        <v>308.44591104512341</v>
      </c>
      <c r="G693" s="16">
        <f>VLOOKUP($C693,'Growth rate'!$B$3:$T$93,3,FALSE)*VLOOKUP($E693,BY_RES_Demand_Drivers!$A$5:$I$100,8,FALSE)</f>
        <v>0</v>
      </c>
      <c r="H693" s="16">
        <f>VLOOKUP($C693,'Growth rate'!$B$3:$T$93,3,FALSE)*VLOOKUP($E693,BY_RES_Demand_Drivers!$A$5:$I$100,9,FALSE)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BY_RES_Demand_Drivers!$J$13</f>
        <v>RWDEM</v>
      </c>
      <c r="F694" s="16">
        <f>VLOOKUP($C694,'Growth rate'!$B$3:$T$93,2,FALSE)*VLOOKUP($E694,BY_RES_Demand_Drivers!$A$5:$I$100,7,FALSE)</f>
        <v>308.1629417388038</v>
      </c>
      <c r="G694" s="16">
        <f>VLOOKUP($C694,'Growth rate'!$B$3:$T$93,3,FALSE)*VLOOKUP($E694,BY_RES_Demand_Drivers!$A$5:$I$100,8,FALSE)</f>
        <v>0</v>
      </c>
      <c r="H694" s="16">
        <f>VLOOKUP($C694,'Growth rate'!$B$3:$T$93,3,FALSE)*VLOOKUP($E694,BY_RES_Demand_Drivers!$A$5:$I$100,9,FALSE)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BY_RES_Demand_Drivers!$J$13</f>
        <v>RWDEM</v>
      </c>
      <c r="F695" s="16">
        <f>VLOOKUP($C695,'Growth rate'!$B$3:$T$93,2,FALSE)*VLOOKUP($E695,BY_RES_Demand_Drivers!$A$5:$I$100,7,FALSE)</f>
        <v>307.87997243248418</v>
      </c>
      <c r="G695" s="16">
        <f>VLOOKUP($C695,'Growth rate'!$B$3:$T$93,3,FALSE)*VLOOKUP($E695,BY_RES_Demand_Drivers!$A$5:$I$100,8,FALSE)</f>
        <v>0</v>
      </c>
      <c r="H695" s="16">
        <f>VLOOKUP($C695,'Growth rate'!$B$3:$T$93,3,FALSE)*VLOOKUP($E695,BY_RES_Demand_Drivers!$A$5:$I$100,9,FALSE)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BY_RES_Demand_Drivers!$J$13</f>
        <v>RWDEM</v>
      </c>
      <c r="F696" s="16">
        <f>VLOOKUP($C696,'Growth rate'!$B$3:$T$93,2,FALSE)*VLOOKUP($E696,BY_RES_Demand_Drivers!$A$5:$I$100,7,FALSE)</f>
        <v>307.59700312616451</v>
      </c>
      <c r="G696" s="16">
        <f>VLOOKUP($C696,'Growth rate'!$B$3:$T$93,3,FALSE)*VLOOKUP($E696,BY_RES_Demand_Drivers!$A$5:$I$100,8,FALSE)</f>
        <v>0</v>
      </c>
      <c r="H696" s="16">
        <f>VLOOKUP($C696,'Growth rate'!$B$3:$T$93,3,FALSE)*VLOOKUP($E696,BY_RES_Demand_Drivers!$A$5:$I$100,9,FALSE)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BY_RES_Demand_Drivers!$J$13</f>
        <v>RWDEM</v>
      </c>
      <c r="F697" s="16">
        <f>VLOOKUP($C697,'Growth rate'!$B$3:$T$93,2,FALSE)*VLOOKUP($E697,BY_RES_Demand_Drivers!$A$5:$I$100,7,FALSE)</f>
        <v>307.20101571073121</v>
      </c>
      <c r="G697" s="16">
        <f>VLOOKUP($C697,'Growth rate'!$B$3:$T$93,3,FALSE)*VLOOKUP($E697,BY_RES_Demand_Drivers!$A$5:$I$100,8,FALSE)</f>
        <v>0</v>
      </c>
      <c r="H697" s="16">
        <f>VLOOKUP($C697,'Growth rate'!$B$3:$T$93,3,FALSE)*VLOOKUP($E697,BY_RES_Demand_Drivers!$A$5:$I$100,9,FALSE)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BY_RES_Demand_Drivers!$J$13</f>
        <v>RWDEM</v>
      </c>
      <c r="F698" s="16">
        <f>VLOOKUP($C698,'Growth rate'!$B$3:$T$93,2,FALSE)*VLOOKUP($E698,BY_RES_Demand_Drivers!$A$5:$I$100,7,FALSE)</f>
        <v>306.80502829529792</v>
      </c>
      <c r="G698" s="16">
        <f>VLOOKUP($C698,'Growth rate'!$B$3:$T$93,3,FALSE)*VLOOKUP($E698,BY_RES_Demand_Drivers!$A$5:$I$100,8,FALSE)</f>
        <v>0</v>
      </c>
      <c r="H698" s="16">
        <f>VLOOKUP($C698,'Growth rate'!$B$3:$T$93,3,FALSE)*VLOOKUP($E698,BY_RES_Demand_Drivers!$A$5:$I$100,9,FALSE)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BY_RES_Demand_Drivers!$J$13</f>
        <v>RWDEM</v>
      </c>
      <c r="F699" s="16">
        <f>VLOOKUP($C699,'Growth rate'!$B$3:$T$93,2,FALSE)*VLOOKUP($E699,BY_RES_Demand_Drivers!$A$5:$I$100,7,FALSE)</f>
        <v>306.40904087986462</v>
      </c>
      <c r="G699" s="16">
        <f>VLOOKUP($C699,'Growth rate'!$B$3:$T$93,3,FALSE)*VLOOKUP($E699,BY_RES_Demand_Drivers!$A$5:$I$100,8,FALSE)</f>
        <v>0</v>
      </c>
      <c r="H699" s="16">
        <f>VLOOKUP($C699,'Growth rate'!$B$3:$T$93,3,FALSE)*VLOOKUP($E699,BY_RES_Demand_Drivers!$A$5:$I$100,9,FALSE)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BY_RES_Demand_Drivers!$J$13</f>
        <v>RWDEM</v>
      </c>
      <c r="F700" s="16">
        <f>VLOOKUP($C700,'Growth rate'!$B$3:$T$93,2,FALSE)*VLOOKUP($E700,BY_RES_Demand_Drivers!$A$5:$I$100,7,FALSE)</f>
        <v>306.01305346443132</v>
      </c>
      <c r="G700" s="16">
        <f>VLOOKUP($C700,'Growth rate'!$B$3:$T$93,3,FALSE)*VLOOKUP($E700,BY_RES_Demand_Drivers!$A$5:$I$100,8,FALSE)</f>
        <v>0</v>
      </c>
      <c r="H700" s="16">
        <f>VLOOKUP($C700,'Growth rate'!$B$3:$T$93,3,FALSE)*VLOOKUP($E700,BY_RES_Demand_Drivers!$A$5:$I$100,9,FALSE)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BY_RES_Demand_Drivers!$J$13</f>
        <v>RWDEM</v>
      </c>
      <c r="F701" s="16">
        <f>VLOOKUP($C701,'Growth rate'!$B$3:$T$93,2,FALSE)*VLOOKUP($E701,BY_RES_Demand_Drivers!$A$5:$I$100,7,FALSE)</f>
        <v>305.61706604899803</v>
      </c>
      <c r="G701" s="16">
        <f>VLOOKUP($C701,'Growth rate'!$B$3:$T$93,3,FALSE)*VLOOKUP($E701,BY_RES_Demand_Drivers!$A$5:$I$100,8,FALSE)</f>
        <v>0</v>
      </c>
      <c r="H701" s="16">
        <f>VLOOKUP($C701,'Growth rate'!$B$3:$T$93,3,FALSE)*VLOOKUP($E701,BY_RES_Demand_Drivers!$A$5:$I$100,9,FALSE)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BY_RES_Demand_Drivers!$J$13</f>
        <v>RWDEM</v>
      </c>
      <c r="F702" s="16">
        <f>VLOOKUP($C702,'Growth rate'!$B$3:$T$93,2,FALSE)*VLOOKUP($E702,BY_RES_Demand_Drivers!$A$5:$I$100,7,FALSE)</f>
        <v>305.05278564866819</v>
      </c>
      <c r="G702" s="16">
        <f>VLOOKUP($C702,'Growth rate'!$B$3:$T$93,3,FALSE)*VLOOKUP($E702,BY_RES_Demand_Drivers!$A$5:$I$100,8,FALSE)</f>
        <v>0</v>
      </c>
      <c r="H702" s="16">
        <f>VLOOKUP($C702,'Growth rate'!$B$3:$T$93,3,FALSE)*VLOOKUP($E702,BY_RES_Demand_Drivers!$A$5:$I$100,9,FALSE)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BY_RES_Demand_Drivers!$J$13</f>
        <v>RWDEM</v>
      </c>
      <c r="F703" s="16">
        <f>VLOOKUP($C703,'Growth rate'!$B$3:$T$93,2,FALSE)*VLOOKUP($E703,BY_RES_Demand_Drivers!$A$5:$I$100,7,FALSE)</f>
        <v>304.4885052483383</v>
      </c>
      <c r="G703" s="16">
        <f>VLOOKUP($C703,'Growth rate'!$B$3:$T$93,3,FALSE)*VLOOKUP($E703,BY_RES_Demand_Drivers!$A$5:$I$100,8,FALSE)</f>
        <v>0</v>
      </c>
      <c r="H703" s="16">
        <f>VLOOKUP($C703,'Growth rate'!$B$3:$T$93,3,FALSE)*VLOOKUP($E703,BY_RES_Demand_Drivers!$A$5:$I$100,9,FALSE)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BY_RES_Demand_Drivers!$J$13</f>
        <v>RWDEM</v>
      </c>
      <c r="F704" s="16">
        <f>VLOOKUP($C704,'Growth rate'!$B$3:$T$93,2,FALSE)*VLOOKUP($E704,BY_RES_Demand_Drivers!$A$5:$I$100,7,FALSE)</f>
        <v>303.92422484800846</v>
      </c>
      <c r="G704" s="16">
        <f>VLOOKUP($C704,'Growth rate'!$B$3:$T$93,3,FALSE)*VLOOKUP($E704,BY_RES_Demand_Drivers!$A$5:$I$100,8,FALSE)</f>
        <v>0</v>
      </c>
      <c r="H704" s="16">
        <f>VLOOKUP($C704,'Growth rate'!$B$3:$T$93,3,FALSE)*VLOOKUP($E704,BY_RES_Demand_Drivers!$A$5:$I$100,9,FALSE)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BY_RES_Demand_Drivers!$J$13</f>
        <v>RWDEM</v>
      </c>
      <c r="F705" s="16">
        <f>VLOOKUP($C705,'Growth rate'!$B$3:$T$93,2,FALSE)*VLOOKUP($E705,BY_RES_Demand_Drivers!$A$5:$I$100,7,FALSE)</f>
        <v>303.35994444767863</v>
      </c>
      <c r="G705" s="16">
        <f>VLOOKUP($C705,'Growth rate'!$B$3:$T$93,3,FALSE)*VLOOKUP($E705,BY_RES_Demand_Drivers!$A$5:$I$100,8,FALSE)</f>
        <v>0</v>
      </c>
      <c r="H705" s="16">
        <f>VLOOKUP($C705,'Growth rate'!$B$3:$T$93,3,FALSE)*VLOOKUP($E705,BY_RES_Demand_Drivers!$A$5:$I$100,9,FALSE)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BY_RES_Demand_Drivers!$J$13</f>
        <v>RWDEM</v>
      </c>
      <c r="F706" s="16">
        <f>VLOOKUP($C706,'Growth rate'!$B$3:$T$93,2,FALSE)*VLOOKUP($E706,BY_RES_Demand_Drivers!$A$5:$I$100,7,FALSE)</f>
        <v>302.79566404734874</v>
      </c>
      <c r="G706" s="16">
        <f>VLOOKUP($C706,'Growth rate'!$B$3:$T$93,3,FALSE)*VLOOKUP($E706,BY_RES_Demand_Drivers!$A$5:$I$100,8,FALSE)</f>
        <v>0</v>
      </c>
      <c r="H706" s="16">
        <f>VLOOKUP($C706,'Growth rate'!$B$3:$T$93,3,FALSE)*VLOOKUP($E706,BY_RES_Demand_Drivers!$A$5:$I$100,9,FALSE)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BY_RES_Demand_Drivers!$J$13</f>
        <v>RWDEM</v>
      </c>
      <c r="F707" s="16">
        <f>VLOOKUP($C707,'Growth rate'!$B$3:$T$93,2,FALSE)*VLOOKUP($E707,BY_RES_Demand_Drivers!$A$5:$I$100,7,FALSE)</f>
        <v>302.03406045576878</v>
      </c>
      <c r="G707" s="16">
        <f>VLOOKUP($C707,'Growth rate'!$B$3:$T$93,3,FALSE)*VLOOKUP($E707,BY_RES_Demand_Drivers!$A$5:$I$100,8,FALSE)</f>
        <v>0</v>
      </c>
      <c r="H707" s="16">
        <f>VLOOKUP($C707,'Growth rate'!$B$3:$T$93,3,FALSE)*VLOOKUP($E707,BY_RES_Demand_Drivers!$A$5:$I$100,9,FALSE)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BY_RES_Demand_Drivers!$J$13</f>
        <v>RWDEM</v>
      </c>
      <c r="F708" s="16">
        <f>VLOOKUP($C708,'Growth rate'!$B$3:$T$93,2,FALSE)*VLOOKUP($E708,BY_RES_Demand_Drivers!$A$5:$I$100,7,FALSE)</f>
        <v>301.27245686418877</v>
      </c>
      <c r="G708" s="16">
        <f>VLOOKUP($C708,'Growth rate'!$B$3:$T$93,3,FALSE)*VLOOKUP($E708,BY_RES_Demand_Drivers!$A$5:$I$100,8,FALSE)</f>
        <v>0</v>
      </c>
      <c r="H708" s="16">
        <f>VLOOKUP($C708,'Growth rate'!$B$3:$T$93,3,FALSE)*VLOOKUP($E708,BY_RES_Demand_Drivers!$A$5:$I$100,9,FALSE)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BY_RES_Demand_Drivers!$J$13</f>
        <v>RWDEM</v>
      </c>
      <c r="F709" s="16">
        <f>VLOOKUP($C709,'Growth rate'!$B$3:$T$93,2,FALSE)*VLOOKUP($E709,BY_RES_Demand_Drivers!$A$5:$I$100,7,FALSE)</f>
        <v>300.51085327260881</v>
      </c>
      <c r="G709" s="16">
        <f>VLOOKUP($C709,'Growth rate'!$B$3:$T$93,3,FALSE)*VLOOKUP($E709,BY_RES_Demand_Drivers!$A$5:$I$100,8,FALSE)</f>
        <v>0</v>
      </c>
      <c r="H709" s="16">
        <f>VLOOKUP($C709,'Growth rate'!$B$3:$T$93,3,FALSE)*VLOOKUP($E709,BY_RES_Demand_Drivers!$A$5:$I$100,9,FALSE)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BY_RES_Demand_Drivers!$J$13</f>
        <v>RWDEM</v>
      </c>
      <c r="F710" s="16">
        <f>VLOOKUP($C710,'Growth rate'!$B$3:$T$93,2,FALSE)*VLOOKUP($E710,BY_RES_Demand_Drivers!$A$5:$I$100,7,FALSE)</f>
        <v>299.74924968102886</v>
      </c>
      <c r="G710" s="16">
        <f>VLOOKUP($C710,'Growth rate'!$B$3:$T$93,3,FALSE)*VLOOKUP($E710,BY_RES_Demand_Drivers!$A$5:$I$100,8,FALSE)</f>
        <v>0</v>
      </c>
      <c r="H710" s="16">
        <f>VLOOKUP($C710,'Growth rate'!$B$3:$T$93,3,FALSE)*VLOOKUP($E710,BY_RES_Demand_Drivers!$A$5:$I$100,9,FALSE)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BY_RES_Demand_Drivers!$J$13</f>
        <v>RWDEM</v>
      </c>
      <c r="F711" s="16">
        <f>VLOOKUP($C711,'Growth rate'!$B$3:$T$93,2,FALSE)*VLOOKUP($E711,BY_RES_Demand_Drivers!$A$5:$I$100,7,FALSE)</f>
        <v>298.98764608944884</v>
      </c>
      <c r="G711" s="16">
        <f>VLOOKUP($C711,'Growth rate'!$B$3:$T$93,3,FALSE)*VLOOKUP($E711,BY_RES_Demand_Drivers!$A$5:$I$100,8,FALSE)</f>
        <v>0</v>
      </c>
      <c r="H711" s="16">
        <f>VLOOKUP($C711,'Growth rate'!$B$3:$T$93,3,FALSE)*VLOOKUP($E711,BY_RES_Demand_Drivers!$A$5:$I$100,9,FALSE)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BY_RES_Demand_Drivers!$J$13</f>
        <v>RWDEM</v>
      </c>
      <c r="F712" s="16">
        <f>VLOOKUP($C712,'Growth rate'!$B$3:$T$93,2,FALSE)*VLOOKUP($E712,BY_RES_Demand_Drivers!$A$5:$I$100,7,FALSE)</f>
        <v>298.01157539779581</v>
      </c>
      <c r="G712" s="16">
        <f>VLOOKUP($C712,'Growth rate'!$B$3:$T$93,3,FALSE)*VLOOKUP($E712,BY_RES_Demand_Drivers!$A$5:$I$100,8,FALSE)</f>
        <v>0</v>
      </c>
      <c r="H712" s="16">
        <f>VLOOKUP($C712,'Growth rate'!$B$3:$T$93,3,FALSE)*VLOOKUP($E712,BY_RES_Demand_Drivers!$A$5:$I$100,9,FALSE)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BY_RES_Demand_Drivers!$J$13</f>
        <v>RWDEM</v>
      </c>
      <c r="F713" s="16">
        <f>VLOOKUP($C713,'Growth rate'!$B$3:$T$93,2,FALSE)*VLOOKUP($E713,BY_RES_Demand_Drivers!$A$5:$I$100,7,FALSE)</f>
        <v>297.03550470614277</v>
      </c>
      <c r="G713" s="16">
        <f>VLOOKUP($C713,'Growth rate'!$B$3:$T$93,3,FALSE)*VLOOKUP($E713,BY_RES_Demand_Drivers!$A$5:$I$100,8,FALSE)</f>
        <v>0</v>
      </c>
      <c r="H713" s="16">
        <f>VLOOKUP($C713,'Growth rate'!$B$3:$T$93,3,FALSE)*VLOOKUP($E713,BY_RES_Demand_Drivers!$A$5:$I$100,9,FALSE)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BY_RES_Demand_Drivers!$J$13</f>
        <v>RWDEM</v>
      </c>
      <c r="F714" s="16">
        <f>VLOOKUP($C714,'Growth rate'!$B$3:$T$93,2,FALSE)*VLOOKUP($E714,BY_RES_Demand_Drivers!$A$5:$I$100,7,FALSE)</f>
        <v>296.05943401448974</v>
      </c>
      <c r="G714" s="16">
        <f>VLOOKUP($C714,'Growth rate'!$B$3:$T$93,3,FALSE)*VLOOKUP($E714,BY_RES_Demand_Drivers!$A$5:$I$100,8,FALSE)</f>
        <v>0</v>
      </c>
      <c r="H714" s="16">
        <f>VLOOKUP($C714,'Growth rate'!$B$3:$T$93,3,FALSE)*VLOOKUP($E714,BY_RES_Demand_Drivers!$A$5:$I$100,9,FALSE)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BY_RES_Demand_Drivers!$J$13</f>
        <v>RWDEM</v>
      </c>
      <c r="F715" s="16">
        <f>VLOOKUP($C715,'Growth rate'!$B$3:$T$93,2,FALSE)*VLOOKUP($E715,BY_RES_Demand_Drivers!$A$5:$I$100,7,FALSE)</f>
        <v>295.0833633228367</v>
      </c>
      <c r="G715" s="16">
        <f>VLOOKUP($C715,'Growth rate'!$B$3:$T$93,3,FALSE)*VLOOKUP($E715,BY_RES_Demand_Drivers!$A$5:$I$100,8,FALSE)</f>
        <v>0</v>
      </c>
      <c r="H715" s="16">
        <f>VLOOKUP($C715,'Growth rate'!$B$3:$T$93,3,FALSE)*VLOOKUP($E715,BY_RES_Demand_Drivers!$A$5:$I$100,9,FALSE)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BY_RES_Demand_Drivers!$J$13</f>
        <v>RWDEM</v>
      </c>
      <c r="F716" s="16">
        <f>VLOOKUP($C716,'Growth rate'!$B$3:$T$93,2,FALSE)*VLOOKUP($E716,BY_RES_Demand_Drivers!$A$5:$I$100,7,FALSE)</f>
        <v>294.10729263118367</v>
      </c>
      <c r="G716" s="16">
        <f>VLOOKUP($C716,'Growth rate'!$B$3:$T$93,3,FALSE)*VLOOKUP($E716,BY_RES_Demand_Drivers!$A$5:$I$100,8,FALSE)</f>
        <v>0</v>
      </c>
      <c r="H716" s="16">
        <f>VLOOKUP($C716,'Growth rate'!$B$3:$T$93,3,FALSE)*VLOOKUP($E716,BY_RES_Demand_Drivers!$A$5:$I$100,9,FALSE)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BY_RES_Demand_Drivers!$J$13</f>
        <v>RWDEM</v>
      </c>
      <c r="F717" s="16">
        <f>VLOOKUP($C717,'Growth rate'!$B$3:$T$93,2,FALSE)*VLOOKUP($E717,BY_RES_Demand_Drivers!$A$5:$I$100,7,FALSE)</f>
        <v>292.97311205252873</v>
      </c>
      <c r="G717" s="16">
        <f>VLOOKUP($C717,'Growth rate'!$B$3:$T$93,3,FALSE)*VLOOKUP($E717,BY_RES_Demand_Drivers!$A$5:$I$100,8,FALSE)</f>
        <v>0</v>
      </c>
      <c r="H717" s="16">
        <f>VLOOKUP($C717,'Growth rate'!$B$3:$T$93,3,FALSE)*VLOOKUP($E717,BY_RES_Demand_Drivers!$A$5:$I$100,9,FALSE)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BY_RES_Demand_Drivers!$J$13</f>
        <v>RWDEM</v>
      </c>
      <c r="F718" s="16">
        <f>VLOOKUP($C718,'Growth rate'!$B$3:$T$93,2,FALSE)*VLOOKUP($E718,BY_RES_Demand_Drivers!$A$5:$I$100,7,FALSE)</f>
        <v>291.8389314738738</v>
      </c>
      <c r="G718" s="16">
        <f>VLOOKUP($C718,'Growth rate'!$B$3:$T$93,3,FALSE)*VLOOKUP($E718,BY_RES_Demand_Drivers!$A$5:$I$100,8,FALSE)</f>
        <v>0</v>
      </c>
      <c r="H718" s="16">
        <f>VLOOKUP($C718,'Growth rate'!$B$3:$T$93,3,FALSE)*VLOOKUP($E718,BY_RES_Demand_Drivers!$A$5:$I$100,9,FALSE)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BY_RES_Demand_Drivers!$J$13</f>
        <v>RWDEM</v>
      </c>
      <c r="F719" s="16">
        <f>VLOOKUP($C719,'Growth rate'!$B$3:$T$93,2,FALSE)*VLOOKUP($E719,BY_RES_Demand_Drivers!$A$5:$I$100,7,FALSE)</f>
        <v>290.70475089521887</v>
      </c>
      <c r="G719" s="16">
        <f>VLOOKUP($C719,'Growth rate'!$B$3:$T$93,3,FALSE)*VLOOKUP($E719,BY_RES_Demand_Drivers!$A$5:$I$100,8,FALSE)</f>
        <v>0</v>
      </c>
      <c r="H719" s="16">
        <f>VLOOKUP($C719,'Growth rate'!$B$3:$T$93,3,FALSE)*VLOOKUP($E719,BY_RES_Demand_Drivers!$A$5:$I$100,9,FALSE)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BY_RES_Demand_Drivers!$J$13</f>
        <v>RWDEM</v>
      </c>
      <c r="F720" s="16">
        <f>VLOOKUP($C720,'Growth rate'!$B$3:$T$93,2,FALSE)*VLOOKUP($E720,BY_RES_Demand_Drivers!$A$5:$I$100,7,FALSE)</f>
        <v>289.57057031656387</v>
      </c>
      <c r="G720" s="16">
        <f>VLOOKUP($C720,'Growth rate'!$B$3:$T$93,3,FALSE)*VLOOKUP($E720,BY_RES_Demand_Drivers!$A$5:$I$100,8,FALSE)</f>
        <v>0</v>
      </c>
      <c r="H720" s="16">
        <f>VLOOKUP($C720,'Growth rate'!$B$3:$T$93,3,FALSE)*VLOOKUP($E720,BY_RES_Demand_Drivers!$A$5:$I$100,9,FALSE)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BY_RES_Demand_Drivers!$J$13</f>
        <v>RWDEM</v>
      </c>
      <c r="F721" s="16">
        <f>VLOOKUP($C721,'Growth rate'!$B$3:$T$93,2,FALSE)*VLOOKUP($E721,BY_RES_Demand_Drivers!$A$5:$I$100,7,FALSE)</f>
        <v>288.436389737909</v>
      </c>
      <c r="G721" s="16">
        <f>VLOOKUP($C721,'Growth rate'!$B$3:$T$93,3,FALSE)*VLOOKUP($E721,BY_RES_Demand_Drivers!$A$5:$I$100,8,FALSE)</f>
        <v>0</v>
      </c>
      <c r="H721" s="16">
        <f>VLOOKUP($C721,'Growth rate'!$B$3:$T$93,3,FALSE)*VLOOKUP($E721,BY_RES_Demand_Drivers!$A$5:$I$100,9,FALSE)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BY_RES_Demand_Drivers!$J$13</f>
        <v>RWDEM</v>
      </c>
      <c r="F722" s="16">
        <f>VLOOKUP($C722,'Growth rate'!$B$3:$T$93,2,FALSE)*VLOOKUP($E722,BY_RES_Demand_Drivers!$A$5:$I$100,7,FALSE)</f>
        <v>286.99758402598309</v>
      </c>
      <c r="G722" s="16">
        <f>VLOOKUP($C722,'Growth rate'!$B$3:$T$93,3,FALSE)*VLOOKUP($E722,BY_RES_Demand_Drivers!$A$5:$I$100,8,FALSE)</f>
        <v>0</v>
      </c>
      <c r="H722" s="16">
        <f>VLOOKUP($C722,'Growth rate'!$B$3:$T$93,3,FALSE)*VLOOKUP($E722,BY_RES_Demand_Drivers!$A$5:$I$100,9,FALSE)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BY_RES_Demand_Drivers!$J$13</f>
        <v>RWDEM</v>
      </c>
      <c r="F723" s="16">
        <f>VLOOKUP($C723,'Growth rate'!$B$3:$T$93,2,FALSE)*VLOOKUP($E723,BY_RES_Demand_Drivers!$A$5:$I$100,7,FALSE)</f>
        <v>285.55877831405718</v>
      </c>
      <c r="G723" s="16">
        <f>VLOOKUP($C723,'Growth rate'!$B$3:$T$93,3,FALSE)*VLOOKUP($E723,BY_RES_Demand_Drivers!$A$5:$I$100,8,FALSE)</f>
        <v>0</v>
      </c>
      <c r="H723" s="16">
        <f>VLOOKUP($C723,'Growth rate'!$B$3:$T$93,3,FALSE)*VLOOKUP($E723,BY_RES_Demand_Drivers!$A$5:$I$100,9,FALSE)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BY_RES_Demand_Drivers!$J$13</f>
        <v>RWDEM</v>
      </c>
      <c r="F724" s="16">
        <f>VLOOKUP($C724,'Growth rate'!$B$3:$T$93,2,FALSE)*VLOOKUP($E724,BY_RES_Demand_Drivers!$A$5:$I$100,7,FALSE)</f>
        <v>284.11997260213127</v>
      </c>
      <c r="G724" s="16">
        <f>VLOOKUP($C724,'Growth rate'!$B$3:$T$93,3,FALSE)*VLOOKUP($E724,BY_RES_Demand_Drivers!$A$5:$I$100,8,FALSE)</f>
        <v>0</v>
      </c>
      <c r="H724" s="16">
        <f>VLOOKUP($C724,'Growth rate'!$B$3:$T$93,3,FALSE)*VLOOKUP($E724,BY_RES_Demand_Drivers!$A$5:$I$100,9,FALSE)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BY_RES_Demand_Drivers!$J$13</f>
        <v>RWDEM</v>
      </c>
      <c r="F725" s="16">
        <f>VLOOKUP($C725,'Growth rate'!$B$3:$T$93,2,FALSE)*VLOOKUP($E725,BY_RES_Demand_Drivers!$A$5:$I$100,7,FALSE)</f>
        <v>282.68116689020536</v>
      </c>
      <c r="G725" s="16">
        <f>VLOOKUP($C725,'Growth rate'!$B$3:$T$93,3,FALSE)*VLOOKUP($E725,BY_RES_Demand_Drivers!$A$5:$I$100,8,FALSE)</f>
        <v>0</v>
      </c>
      <c r="H725" s="16">
        <f>VLOOKUP($C725,'Growth rate'!$B$3:$T$93,3,FALSE)*VLOOKUP($E725,BY_RES_Demand_Drivers!$A$5:$I$100,9,FALSE)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BY_RES_Demand_Drivers!$J$13</f>
        <v>RWDEM</v>
      </c>
      <c r="F726" s="16">
        <f>VLOOKUP($C726,'Growth rate'!$B$3:$T$93,2,FALSE)*VLOOKUP($E726,BY_RES_Demand_Drivers!$A$5:$I$100,7,FALSE)</f>
        <v>281.24236117827945</v>
      </c>
      <c r="G726" s="16">
        <f>VLOOKUP($C726,'Growth rate'!$B$3:$T$93,3,FALSE)*VLOOKUP($E726,BY_RES_Demand_Drivers!$A$5:$I$100,8,FALSE)</f>
        <v>0</v>
      </c>
      <c r="H726" s="16">
        <f>VLOOKUP($C726,'Growth rate'!$B$3:$T$93,3,FALSE)*VLOOKUP($E726,BY_RES_Demand_Drivers!$A$5:$I$100,9,FALSE)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BY_RES_Demand_Drivers!$J$13</f>
        <v>RWDEM</v>
      </c>
      <c r="F727" s="16">
        <f>VLOOKUP($C727,'Growth rate'!$B$3:$T$93,2,FALSE)*VLOOKUP($E727,BY_RES_Demand_Drivers!$A$5:$I$100,7,FALSE)</f>
        <v>279.52152261132289</v>
      </c>
      <c r="G727" s="16">
        <f>VLOOKUP($C727,'Growth rate'!$B$3:$T$93,3,FALSE)*VLOOKUP($E727,BY_RES_Demand_Drivers!$A$5:$I$100,8,FALSE)</f>
        <v>0</v>
      </c>
      <c r="H727" s="16">
        <f>VLOOKUP($C727,'Growth rate'!$B$3:$T$93,3,FALSE)*VLOOKUP($E727,BY_RES_Demand_Drivers!$A$5:$I$100,9,FALSE)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BY_RES_Demand_Drivers!$J$13</f>
        <v>RWDEM</v>
      </c>
      <c r="F728" s="16">
        <f>VLOOKUP($C728,'Growth rate'!$B$3:$T$93,2,FALSE)*VLOOKUP($E728,BY_RES_Demand_Drivers!$A$5:$I$100,7,FALSE)</f>
        <v>277.80068404436639</v>
      </c>
      <c r="G728" s="16">
        <f>VLOOKUP($C728,'Growth rate'!$B$3:$T$93,3,FALSE)*VLOOKUP($E728,BY_RES_Demand_Drivers!$A$5:$I$100,8,FALSE)</f>
        <v>0</v>
      </c>
      <c r="H728" s="16">
        <f>VLOOKUP($C728,'Growth rate'!$B$3:$T$93,3,FALSE)*VLOOKUP($E728,BY_RES_Demand_Drivers!$A$5:$I$100,9,FALSE)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BY_RES_Demand_Drivers!$J$13</f>
        <v>RWDEM</v>
      </c>
      <c r="F729" s="16">
        <f>VLOOKUP($C729,'Growth rate'!$B$3:$T$93,2,FALSE)*VLOOKUP($E729,BY_RES_Demand_Drivers!$A$5:$I$100,7,FALSE)</f>
        <v>276.07984547740983</v>
      </c>
      <c r="G729" s="16">
        <f>VLOOKUP($C729,'Growth rate'!$B$3:$T$93,3,FALSE)*VLOOKUP($E729,BY_RES_Demand_Drivers!$A$5:$I$100,8,FALSE)</f>
        <v>0</v>
      </c>
      <c r="H729" s="16">
        <f>VLOOKUP($C729,'Growth rate'!$B$3:$T$93,3,FALSE)*VLOOKUP($E729,BY_RES_Demand_Drivers!$A$5:$I$100,9,FALSE)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BY_RES_Demand_Drivers!$J$13</f>
        <v>RWDEM</v>
      </c>
      <c r="F730" s="16">
        <f>VLOOKUP($C730,'Growth rate'!$B$3:$T$93,2,FALSE)*VLOOKUP($E730,BY_RES_Demand_Drivers!$A$5:$I$100,7,FALSE)</f>
        <v>274.35900691045327</v>
      </c>
      <c r="G730" s="16">
        <f>VLOOKUP($C730,'Growth rate'!$B$3:$T$93,3,FALSE)*VLOOKUP($E730,BY_RES_Demand_Drivers!$A$5:$I$100,8,FALSE)</f>
        <v>0</v>
      </c>
      <c r="H730" s="16">
        <f>VLOOKUP($C730,'Growth rate'!$B$3:$T$93,3,FALSE)*VLOOKUP($E730,BY_RES_Demand_Drivers!$A$5:$I$100,9,FALSE)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BY_RES_Demand_Drivers!$J$13</f>
        <v>RWDEM</v>
      </c>
      <c r="F731" s="16">
        <f>VLOOKUP($C731,'Growth rate'!$B$3:$T$93,2,FALSE)*VLOOKUP($E731,BY_RES_Demand_Drivers!$A$5:$I$100,7,FALSE)</f>
        <v>272.63816834349672</v>
      </c>
      <c r="G731" s="16">
        <f>VLOOKUP($C731,'Growth rate'!$B$3:$T$93,3,FALSE)*VLOOKUP($E731,BY_RES_Demand_Drivers!$A$5:$I$100,8,FALSE)</f>
        <v>0</v>
      </c>
      <c r="H731" s="16">
        <f>VLOOKUP($C731,'Growth rate'!$B$3:$T$93,3,FALSE)*VLOOKUP($E731,BY_RES_Demand_Drivers!$A$5:$I$100,9,FALSE)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BY_RES_Demand_Drivers!$J$13</f>
        <v>RWDEM</v>
      </c>
      <c r="F732" s="16">
        <f>VLOOKUP($C732,'Growth rate'!$B$3:$T$93,2,FALSE)*VLOOKUP($E732,BY_RES_Demand_Drivers!$A$5:$I$100,7,FALSE)</f>
        <v>270.74175586326766</v>
      </c>
      <c r="G732" s="16">
        <f>VLOOKUP($C732,'Growth rate'!$B$3:$T$93,3,FALSE)*VLOOKUP($E732,BY_RES_Demand_Drivers!$A$5:$I$100,8,FALSE)</f>
        <v>0</v>
      </c>
      <c r="H732" s="16">
        <f>VLOOKUP($C732,'Growth rate'!$B$3:$T$93,3,FALSE)*VLOOKUP($E732,BY_RES_Demand_Drivers!$A$5:$I$100,9,FALSE)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BY_RES_Demand_Drivers!$J$13</f>
        <v>RWDEM</v>
      </c>
      <c r="F733" s="16">
        <f>VLOOKUP($C733,'Growth rate'!$B$3:$T$93,2,FALSE)*VLOOKUP($E733,BY_RES_Demand_Drivers!$A$5:$I$100,7,FALSE)</f>
        <v>268.8453433830386</v>
      </c>
      <c r="G733" s="16">
        <f>VLOOKUP($C733,'Growth rate'!$B$3:$T$93,3,FALSE)*VLOOKUP($E733,BY_RES_Demand_Drivers!$A$5:$I$100,8,FALSE)</f>
        <v>0</v>
      </c>
      <c r="H733" s="16">
        <f>VLOOKUP($C733,'Growth rate'!$B$3:$T$93,3,FALSE)*VLOOKUP($E733,BY_RES_Demand_Drivers!$A$5:$I$100,9,FALSE)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BY_RES_Demand_Drivers!$J$13</f>
        <v>RWDEM</v>
      </c>
      <c r="F734" s="16">
        <f>VLOOKUP($C734,'Growth rate'!$B$3:$T$93,2,FALSE)*VLOOKUP($E734,BY_RES_Demand_Drivers!$A$5:$I$100,7,FALSE)</f>
        <v>266.94893090280954</v>
      </c>
      <c r="G734" s="16">
        <f>VLOOKUP($C734,'Growth rate'!$B$3:$T$93,3,FALSE)*VLOOKUP($E734,BY_RES_Demand_Drivers!$A$5:$I$100,8,FALSE)</f>
        <v>0</v>
      </c>
      <c r="H734" s="16">
        <f>VLOOKUP($C734,'Growth rate'!$B$3:$T$93,3,FALSE)*VLOOKUP($E734,BY_RES_Demand_Drivers!$A$5:$I$100,9,FALSE)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BY_RES_Demand_Drivers!$J$13</f>
        <v>RWDEM</v>
      </c>
      <c r="F735" s="16">
        <f>VLOOKUP($C735,'Growth rate'!$B$3:$T$93,2,FALSE)*VLOOKUP($E735,BY_RES_Demand_Drivers!$A$5:$I$100,7,FALSE)</f>
        <v>265.05251842258048</v>
      </c>
      <c r="G735" s="16">
        <f>VLOOKUP($C735,'Growth rate'!$B$3:$T$93,3,FALSE)*VLOOKUP($E735,BY_RES_Demand_Drivers!$A$5:$I$100,8,FALSE)</f>
        <v>0</v>
      </c>
      <c r="H735" s="16">
        <f>VLOOKUP($C735,'Growth rate'!$B$3:$T$93,3,FALSE)*VLOOKUP($E735,BY_RES_Demand_Drivers!$A$5:$I$100,9,FALSE)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BY_RES_Demand_Drivers!$J$13</f>
        <v>RWDEM</v>
      </c>
      <c r="F736" s="16">
        <f>VLOOKUP($C736,'Growth rate'!$B$3:$T$93,2,FALSE)*VLOOKUP($E736,BY_RES_Demand_Drivers!$A$5:$I$100,7,FALSE)</f>
        <v>263.15610594235136</v>
      </c>
      <c r="G736" s="16">
        <f>VLOOKUP($C736,'Growth rate'!$B$3:$T$93,3,FALSE)*VLOOKUP($E736,BY_RES_Demand_Drivers!$A$5:$I$100,8,FALSE)</f>
        <v>0</v>
      </c>
      <c r="H736" s="16">
        <f>VLOOKUP($C736,'Growth rate'!$B$3:$T$93,3,FALSE)*VLOOKUP($E736,BY_RES_Demand_Drivers!$A$5:$I$100,9,FALSE)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BY_RES_Demand_Drivers!$J$13</f>
        <v>RWDEM</v>
      </c>
      <c r="F737" s="16">
        <f>VLOOKUP($C737,'Growth rate'!$B$3:$T$93,2,FALSE)*VLOOKUP($E737,BY_RES_Demand_Drivers!$A$5:$I$100,7,FALSE)</f>
        <v>261.16989947358303</v>
      </c>
      <c r="G737" s="16">
        <f>VLOOKUP($C737,'Growth rate'!$B$3:$T$93,3,FALSE)*VLOOKUP($E737,BY_RES_Demand_Drivers!$A$5:$I$100,8,FALSE)</f>
        <v>0</v>
      </c>
      <c r="H737" s="16">
        <f>VLOOKUP($C737,'Growth rate'!$B$3:$T$93,3,FALSE)*VLOOKUP($E737,BY_RES_Demand_Drivers!$A$5:$I$100,9,FALSE)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BY_RES_Demand_Drivers!$J$13</f>
        <v>RWDEM</v>
      </c>
      <c r="F738" s="16">
        <f>VLOOKUP($C738,'Growth rate'!$B$3:$T$93,2,FALSE)*VLOOKUP($E738,BY_RES_Demand_Drivers!$A$5:$I$100,7,FALSE)</f>
        <v>259.1836930048147</v>
      </c>
      <c r="G738" s="16">
        <f>VLOOKUP($C738,'Growth rate'!$B$3:$T$93,3,FALSE)*VLOOKUP($E738,BY_RES_Demand_Drivers!$A$5:$I$100,8,FALSE)</f>
        <v>0</v>
      </c>
      <c r="H738" s="16">
        <f>VLOOKUP($C738,'Growth rate'!$B$3:$T$93,3,FALSE)*VLOOKUP($E738,BY_RES_Demand_Drivers!$A$5:$I$100,9,FALSE)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BY_RES_Demand_Drivers!$J$13</f>
        <v>RWDEM</v>
      </c>
      <c r="F739" s="16">
        <f>VLOOKUP($C739,'Growth rate'!$B$3:$T$93,2,FALSE)*VLOOKUP($E739,BY_RES_Demand_Drivers!$A$5:$I$100,7,FALSE)</f>
        <v>257.19748653604637</v>
      </c>
      <c r="G739" s="16">
        <f>VLOOKUP($C739,'Growth rate'!$B$3:$T$93,3,FALSE)*VLOOKUP($E739,BY_RES_Demand_Drivers!$A$5:$I$100,8,FALSE)</f>
        <v>0</v>
      </c>
      <c r="H739" s="16">
        <f>VLOOKUP($C739,'Growth rate'!$B$3:$T$93,3,FALSE)*VLOOKUP($E739,BY_RES_Demand_Drivers!$A$5:$I$100,9,FALSE)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BY_RES_Demand_Drivers!$J$13</f>
        <v>RWDEM</v>
      </c>
      <c r="F740" s="16">
        <f>VLOOKUP($C740,'Growth rate'!$B$3:$T$93,2,FALSE)*VLOOKUP($E740,BY_RES_Demand_Drivers!$A$5:$I$100,7,FALSE)</f>
        <v>255.21128006727807</v>
      </c>
      <c r="G740" s="16">
        <f>VLOOKUP($C740,'Growth rate'!$B$3:$T$93,3,FALSE)*VLOOKUP($E740,BY_RES_Demand_Drivers!$A$5:$I$100,8,FALSE)</f>
        <v>0</v>
      </c>
      <c r="H740" s="16">
        <f>VLOOKUP($C740,'Growth rate'!$B$3:$T$93,3,FALSE)*VLOOKUP($E740,BY_RES_Demand_Drivers!$A$5:$I$100,9,FALSE)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BY_RES_Demand_Drivers!$J$13</f>
        <v>RWDEM</v>
      </c>
      <c r="F741" s="16">
        <f>VLOOKUP($C741,'Growth rate'!$B$3:$T$93,2,FALSE)*VLOOKUP($E741,BY_RES_Demand_Drivers!$A$5:$I$100,7,FALSE)</f>
        <v>253.22507359850971</v>
      </c>
      <c r="G741" s="16">
        <f>VLOOKUP($C741,'Growth rate'!$B$3:$T$93,3,FALSE)*VLOOKUP($E741,BY_RES_Demand_Drivers!$A$5:$I$100,8,FALSE)</f>
        <v>0</v>
      </c>
      <c r="H741" s="16">
        <f>VLOOKUP($C741,'Growth rate'!$B$3:$T$93,3,FALSE)*VLOOKUP($E741,BY_RES_Demand_Drivers!$A$5:$I$100,9,FALSE)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BY_RES_Demand_Drivers!$J$14</f>
        <v>RADEM</v>
      </c>
      <c r="F742" s="16">
        <f>VLOOKUP($C742,'Growth rate'!$B$3:$T$93,2,FALSE)*VLOOKUP($E742,BY_RES_Demand_Drivers!$A$5:$I$100,7,FALSE)</f>
        <v>235.44972252464322</v>
      </c>
      <c r="G742" s="16">
        <f>VLOOKUP($C742,'Growth rate'!$B$3:$T$93,3,FALSE)*VLOOKUP($E742,BY_RES_Demand_Drivers!$A$5:$I$100,8,FALSE)</f>
        <v>0</v>
      </c>
      <c r="H742" s="16">
        <f>VLOOKUP($C742,'Growth rate'!$B$3:$T$93,3,FALSE)*VLOOKUP($E742,BY_RES_Demand_Drivers!$A$5:$I$100,9,FALSE)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BY_RES_Demand_Drivers!$J$14</f>
        <v>RADEM</v>
      </c>
      <c r="F743" s="16">
        <f>VLOOKUP($C743,'Growth rate'!$B$3:$T$93,2,FALSE)*VLOOKUP($E743,BY_RES_Demand_Drivers!$A$5:$I$100,7,FALSE)</f>
        <v>235.50629954999999</v>
      </c>
      <c r="G743" s="16">
        <f>VLOOKUP($C743,'Growth rate'!$B$3:$T$93,3,FALSE)*VLOOKUP($E743,BY_RES_Demand_Drivers!$A$5:$I$100,8,FALSE)</f>
        <v>0</v>
      </c>
      <c r="H743" s="16">
        <f>VLOOKUP($C743,'Growth rate'!$B$3:$T$93,3,FALSE)*VLOOKUP($E743,BY_RES_Demand_Drivers!$A$5:$I$100,9,FALSE)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BY_RES_Demand_Drivers!$J$14</f>
        <v>RADEM</v>
      </c>
      <c r="F744" s="16">
        <f>VLOOKUP($C744,'Growth rate'!$B$3:$T$93,2,FALSE)*VLOOKUP($E744,BY_RES_Demand_Drivers!$A$5:$I$100,7,FALSE)</f>
        <v>235.58215342400121</v>
      </c>
      <c r="G744" s="16">
        <f>VLOOKUP($C744,'Growth rate'!$B$3:$T$93,3,FALSE)*VLOOKUP($E744,BY_RES_Demand_Drivers!$A$5:$I$100,8,FALSE)</f>
        <v>0</v>
      </c>
      <c r="H744" s="16">
        <f>VLOOKUP($C744,'Growth rate'!$B$3:$T$93,3,FALSE)*VLOOKUP($E744,BY_RES_Demand_Drivers!$A$5:$I$100,9,FALSE)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BY_RES_Demand_Drivers!$J$14</f>
        <v>RADEM</v>
      </c>
      <c r="F745" s="16">
        <f>VLOOKUP($C745,'Growth rate'!$B$3:$T$93,2,FALSE)*VLOOKUP($E745,BY_RES_Demand_Drivers!$A$5:$I$100,7,FALSE)</f>
        <v>235.65800729800233</v>
      </c>
      <c r="G745" s="16">
        <f>VLOOKUP($C745,'Growth rate'!$B$3:$T$93,3,FALSE)*VLOOKUP($E745,BY_RES_Demand_Drivers!$A$5:$I$100,8,FALSE)</f>
        <v>0</v>
      </c>
      <c r="H745" s="16">
        <f>VLOOKUP($C745,'Growth rate'!$B$3:$T$93,3,FALSE)*VLOOKUP($E745,BY_RES_Demand_Drivers!$A$5:$I$100,9,FALSE)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BY_RES_Demand_Drivers!$J$14</f>
        <v>RADEM</v>
      </c>
      <c r="F746" s="16">
        <f>VLOOKUP($C746,'Growth rate'!$B$3:$T$93,2,FALSE)*VLOOKUP($E746,BY_RES_Demand_Drivers!$A$5:$I$100,7,FALSE)</f>
        <v>235.73386117200354</v>
      </c>
      <c r="G746" s="16">
        <f>VLOOKUP($C746,'Growth rate'!$B$3:$T$93,3,FALSE)*VLOOKUP($E746,BY_RES_Demand_Drivers!$A$5:$I$100,8,FALSE)</f>
        <v>0</v>
      </c>
      <c r="H746" s="16">
        <f>VLOOKUP($C746,'Growth rate'!$B$3:$T$93,3,FALSE)*VLOOKUP($E746,BY_RES_Demand_Drivers!$A$5:$I$100,9,FALSE)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BY_RES_Demand_Drivers!$J$14</f>
        <v>RADEM</v>
      </c>
      <c r="F747" s="16">
        <f>VLOOKUP($C747,'Growth rate'!$B$3:$T$93,2,FALSE)*VLOOKUP($E747,BY_RES_Demand_Drivers!$A$5:$I$100,7,FALSE)</f>
        <v>235.80971504600467</v>
      </c>
      <c r="G747" s="16">
        <f>VLOOKUP($C747,'Growth rate'!$B$3:$T$93,3,FALSE)*VLOOKUP($E747,BY_RES_Demand_Drivers!$A$5:$I$100,8,FALSE)</f>
        <v>0</v>
      </c>
      <c r="H747" s="16">
        <f>VLOOKUP($C747,'Growth rate'!$B$3:$T$93,3,FALSE)*VLOOKUP($E747,BY_RES_Demand_Drivers!$A$5:$I$100,9,FALSE)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BY_RES_Demand_Drivers!$J$14</f>
        <v>RADEM</v>
      </c>
      <c r="F748" s="16">
        <f>VLOOKUP($C748,'Growth rate'!$B$3:$T$93,2,FALSE)*VLOOKUP($E748,BY_RES_Demand_Drivers!$A$5:$I$100,7,FALSE)</f>
        <v>235.88556892000588</v>
      </c>
      <c r="G748" s="16">
        <f>VLOOKUP($C748,'Growth rate'!$B$3:$T$93,3,FALSE)*VLOOKUP($E748,BY_RES_Demand_Drivers!$A$5:$I$100,8,FALSE)</f>
        <v>0</v>
      </c>
      <c r="H748" s="16">
        <f>VLOOKUP($C748,'Growth rate'!$B$3:$T$93,3,FALSE)*VLOOKUP($E748,BY_RES_Demand_Drivers!$A$5:$I$100,9,FALSE)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BY_RES_Demand_Drivers!$J$14</f>
        <v>RADEM</v>
      </c>
      <c r="F749" s="16">
        <f>VLOOKUP($C749,'Growth rate'!$B$3:$T$93,2,FALSE)*VLOOKUP($E749,BY_RES_Demand_Drivers!$A$5:$I$100,7,FALSE)</f>
        <v>235.9247303489631</v>
      </c>
      <c r="G749" s="16">
        <f>VLOOKUP($C749,'Growth rate'!$B$3:$T$93,3,FALSE)*VLOOKUP($E749,BY_RES_Demand_Drivers!$A$5:$I$100,8,FALSE)</f>
        <v>0</v>
      </c>
      <c r="H749" s="16">
        <f>VLOOKUP($C749,'Growth rate'!$B$3:$T$93,3,FALSE)*VLOOKUP($E749,BY_RES_Demand_Drivers!$A$5:$I$100,9,FALSE)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BY_RES_Demand_Drivers!$J$14</f>
        <v>RADEM</v>
      </c>
      <c r="F750" s="16">
        <f>VLOOKUP($C750,'Growth rate'!$B$3:$T$93,2,FALSE)*VLOOKUP($E750,BY_RES_Demand_Drivers!$A$5:$I$100,7,FALSE)</f>
        <v>235.96389177792025</v>
      </c>
      <c r="G750" s="16">
        <f>VLOOKUP($C750,'Growth rate'!$B$3:$T$93,3,FALSE)*VLOOKUP($E750,BY_RES_Demand_Drivers!$A$5:$I$100,8,FALSE)</f>
        <v>0</v>
      </c>
      <c r="H750" s="16">
        <f>VLOOKUP($C750,'Growth rate'!$B$3:$T$93,3,FALSE)*VLOOKUP($E750,BY_RES_Demand_Drivers!$A$5:$I$100,9,FALSE)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BY_RES_Demand_Drivers!$J$14</f>
        <v>RADEM</v>
      </c>
      <c r="F751" s="16">
        <f>VLOOKUP($C751,'Growth rate'!$B$3:$T$93,2,FALSE)*VLOOKUP($E751,BY_RES_Demand_Drivers!$A$5:$I$100,7,FALSE)</f>
        <v>236.00305320687747</v>
      </c>
      <c r="G751" s="16">
        <f>VLOOKUP($C751,'Growth rate'!$B$3:$T$93,3,FALSE)*VLOOKUP($E751,BY_RES_Demand_Drivers!$A$5:$I$100,8,FALSE)</f>
        <v>0</v>
      </c>
      <c r="H751" s="16">
        <f>VLOOKUP($C751,'Growth rate'!$B$3:$T$93,3,FALSE)*VLOOKUP($E751,BY_RES_Demand_Drivers!$A$5:$I$100,9,FALSE)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BY_RES_Demand_Drivers!$J$14</f>
        <v>RADEM</v>
      </c>
      <c r="F752" s="16">
        <f>VLOOKUP($C752,'Growth rate'!$B$3:$T$93,2,FALSE)*VLOOKUP($E752,BY_RES_Demand_Drivers!$A$5:$I$100,7,FALSE)</f>
        <v>236.04221463583463</v>
      </c>
      <c r="G752" s="16">
        <f>VLOOKUP($C752,'Growth rate'!$B$3:$T$93,3,FALSE)*VLOOKUP($E752,BY_RES_Demand_Drivers!$A$5:$I$100,8,FALSE)</f>
        <v>0</v>
      </c>
      <c r="H752" s="16">
        <f>VLOOKUP($C752,'Growth rate'!$B$3:$T$93,3,FALSE)*VLOOKUP($E752,BY_RES_Demand_Drivers!$A$5:$I$100,9,FALSE)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BY_RES_Demand_Drivers!$J$14</f>
        <v>RADEM</v>
      </c>
      <c r="F753" s="16">
        <f>VLOOKUP($C753,'Growth rate'!$B$3:$T$93,2,FALSE)*VLOOKUP($E753,BY_RES_Demand_Drivers!$A$5:$I$100,7,FALSE)</f>
        <v>236.08137606479184</v>
      </c>
      <c r="G753" s="16">
        <f>VLOOKUP($C753,'Growth rate'!$B$3:$T$93,3,FALSE)*VLOOKUP($E753,BY_RES_Demand_Drivers!$A$5:$I$100,8,FALSE)</f>
        <v>0</v>
      </c>
      <c r="H753" s="16">
        <f>VLOOKUP($C753,'Growth rate'!$B$3:$T$93,3,FALSE)*VLOOKUP($E753,BY_RES_Demand_Drivers!$A$5:$I$100,9,FALSE)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BY_RES_Demand_Drivers!$J$14</f>
        <v>RADEM</v>
      </c>
      <c r="F754" s="16">
        <f>VLOOKUP($C754,'Growth rate'!$B$3:$T$93,2,FALSE)*VLOOKUP($E754,BY_RES_Demand_Drivers!$A$5:$I$100,7,FALSE)</f>
        <v>236.08054807561058</v>
      </c>
      <c r="G754" s="16">
        <f>VLOOKUP($C754,'Growth rate'!$B$3:$T$93,3,FALSE)*VLOOKUP($E754,BY_RES_Demand_Drivers!$A$5:$I$100,8,FALSE)</f>
        <v>0</v>
      </c>
      <c r="H754" s="16">
        <f>VLOOKUP($C754,'Growth rate'!$B$3:$T$93,3,FALSE)*VLOOKUP($E754,BY_RES_Demand_Drivers!$A$5:$I$100,9,FALSE)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BY_RES_Demand_Drivers!$J$14</f>
        <v>RADEM</v>
      </c>
      <c r="F755" s="16">
        <f>VLOOKUP($C755,'Growth rate'!$B$3:$T$93,2,FALSE)*VLOOKUP($E755,BY_RES_Demand_Drivers!$A$5:$I$100,7,FALSE)</f>
        <v>236.07972008642935</v>
      </c>
      <c r="G755" s="16">
        <f>VLOOKUP($C755,'Growth rate'!$B$3:$T$93,3,FALSE)*VLOOKUP($E755,BY_RES_Demand_Drivers!$A$5:$I$100,8,FALSE)</f>
        <v>0</v>
      </c>
      <c r="H755" s="16">
        <f>VLOOKUP($C755,'Growth rate'!$B$3:$T$93,3,FALSE)*VLOOKUP($E755,BY_RES_Demand_Drivers!$A$5:$I$100,9,FALSE)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BY_RES_Demand_Drivers!$J$14</f>
        <v>RADEM</v>
      </c>
      <c r="F756" s="16">
        <f>VLOOKUP($C756,'Growth rate'!$B$3:$T$93,2,FALSE)*VLOOKUP($E756,BY_RES_Demand_Drivers!$A$5:$I$100,7,FALSE)</f>
        <v>236.07889209724809</v>
      </c>
      <c r="G756" s="16">
        <f>VLOOKUP($C756,'Growth rate'!$B$3:$T$93,3,FALSE)*VLOOKUP($E756,BY_RES_Demand_Drivers!$A$5:$I$100,8,FALSE)</f>
        <v>0</v>
      </c>
      <c r="H756" s="16">
        <f>VLOOKUP($C756,'Growth rate'!$B$3:$T$93,3,FALSE)*VLOOKUP($E756,BY_RES_Demand_Drivers!$A$5:$I$100,9,FALSE)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BY_RES_Demand_Drivers!$J$14</f>
        <v>RADEM</v>
      </c>
      <c r="F757" s="16">
        <f>VLOOKUP($C757,'Growth rate'!$B$3:$T$93,2,FALSE)*VLOOKUP($E757,BY_RES_Demand_Drivers!$A$5:$I$100,7,FALSE)</f>
        <v>236.07806410806688</v>
      </c>
      <c r="G757" s="16">
        <f>VLOOKUP($C757,'Growth rate'!$B$3:$T$93,3,FALSE)*VLOOKUP($E757,BY_RES_Demand_Drivers!$A$5:$I$100,8,FALSE)</f>
        <v>0</v>
      </c>
      <c r="H757" s="16">
        <f>VLOOKUP($C757,'Growth rate'!$B$3:$T$93,3,FALSE)*VLOOKUP($E757,BY_RES_Demand_Drivers!$A$5:$I$100,9,FALSE)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BY_RES_Demand_Drivers!$J$14</f>
        <v>RADEM</v>
      </c>
      <c r="F758" s="16">
        <f>VLOOKUP($C758,'Growth rate'!$B$3:$T$93,2,FALSE)*VLOOKUP($E758,BY_RES_Demand_Drivers!$A$5:$I$100,7,FALSE)</f>
        <v>236.07723611888559</v>
      </c>
      <c r="G758" s="16">
        <f>VLOOKUP($C758,'Growth rate'!$B$3:$T$93,3,FALSE)*VLOOKUP($E758,BY_RES_Demand_Drivers!$A$5:$I$100,8,FALSE)</f>
        <v>0</v>
      </c>
      <c r="H758" s="16">
        <f>VLOOKUP($C758,'Growth rate'!$B$3:$T$93,3,FALSE)*VLOOKUP($E758,BY_RES_Demand_Drivers!$A$5:$I$100,9,FALSE)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BY_RES_Demand_Drivers!$J$14</f>
        <v>RADEM</v>
      </c>
      <c r="F759" s="16">
        <f>VLOOKUP($C759,'Growth rate'!$B$3:$T$93,2,FALSE)*VLOOKUP($E759,BY_RES_Demand_Drivers!$A$5:$I$100,7,FALSE)</f>
        <v>236.05834718183539</v>
      </c>
      <c r="G759" s="16">
        <f>VLOOKUP($C759,'Growth rate'!$B$3:$T$93,3,FALSE)*VLOOKUP($E759,BY_RES_Demand_Drivers!$A$5:$I$100,8,FALSE)</f>
        <v>0</v>
      </c>
      <c r="H759" s="16">
        <f>VLOOKUP($C759,'Growth rate'!$B$3:$T$93,3,FALSE)*VLOOKUP($E759,BY_RES_Demand_Drivers!$A$5:$I$100,9,FALSE)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BY_RES_Demand_Drivers!$J$14</f>
        <v>RADEM</v>
      </c>
      <c r="F760" s="16">
        <f>VLOOKUP($C760,'Growth rate'!$B$3:$T$93,2,FALSE)*VLOOKUP($E760,BY_RES_Demand_Drivers!$A$5:$I$100,7,FALSE)</f>
        <v>236.03945824478524</v>
      </c>
      <c r="G760" s="16">
        <f>VLOOKUP($C760,'Growth rate'!$B$3:$T$93,3,FALSE)*VLOOKUP($E760,BY_RES_Demand_Drivers!$A$5:$I$100,8,FALSE)</f>
        <v>0</v>
      </c>
      <c r="H760" s="16">
        <f>VLOOKUP($C760,'Growth rate'!$B$3:$T$93,3,FALSE)*VLOOKUP($E760,BY_RES_Demand_Drivers!$A$5:$I$100,9,FALSE)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BY_RES_Demand_Drivers!$J$14</f>
        <v>RADEM</v>
      </c>
      <c r="F761" s="16">
        <f>VLOOKUP($C761,'Growth rate'!$B$3:$T$93,2,FALSE)*VLOOKUP($E761,BY_RES_Demand_Drivers!$A$5:$I$100,7,FALSE)</f>
        <v>236.02056930773503</v>
      </c>
      <c r="G761" s="16">
        <f>VLOOKUP($C761,'Growth rate'!$B$3:$T$93,3,FALSE)*VLOOKUP($E761,BY_RES_Demand_Drivers!$A$5:$I$100,8,FALSE)</f>
        <v>0</v>
      </c>
      <c r="H761" s="16">
        <f>VLOOKUP($C761,'Growth rate'!$B$3:$T$93,3,FALSE)*VLOOKUP($E761,BY_RES_Demand_Drivers!$A$5:$I$100,9,FALSE)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BY_RES_Demand_Drivers!$J$14</f>
        <v>RADEM</v>
      </c>
      <c r="F762" s="16">
        <f>VLOOKUP($C762,'Growth rate'!$B$3:$T$93,2,FALSE)*VLOOKUP($E762,BY_RES_Demand_Drivers!$A$5:$I$100,7,FALSE)</f>
        <v>236.00168037068488</v>
      </c>
      <c r="G762" s="16">
        <f>VLOOKUP($C762,'Growth rate'!$B$3:$T$93,3,FALSE)*VLOOKUP($E762,BY_RES_Demand_Drivers!$A$5:$I$100,8,FALSE)</f>
        <v>0</v>
      </c>
      <c r="H762" s="16">
        <f>VLOOKUP($C762,'Growth rate'!$B$3:$T$93,3,FALSE)*VLOOKUP($E762,BY_RES_Demand_Drivers!$A$5:$I$100,9,FALSE)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BY_RES_Demand_Drivers!$J$14</f>
        <v>RADEM</v>
      </c>
      <c r="F763" s="16">
        <f>VLOOKUP($C763,'Growth rate'!$B$3:$T$93,2,FALSE)*VLOOKUP($E763,BY_RES_Demand_Drivers!$A$5:$I$100,7,FALSE)</f>
        <v>235.98279143363467</v>
      </c>
      <c r="G763" s="16">
        <f>VLOOKUP($C763,'Growth rate'!$B$3:$T$93,3,FALSE)*VLOOKUP($E763,BY_RES_Demand_Drivers!$A$5:$I$100,8,FALSE)</f>
        <v>0</v>
      </c>
      <c r="H763" s="16">
        <f>VLOOKUP($C763,'Growth rate'!$B$3:$T$93,3,FALSE)*VLOOKUP($E763,BY_RES_Demand_Drivers!$A$5:$I$100,9,FALSE)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BY_RES_Demand_Drivers!$J$14</f>
        <v>RADEM</v>
      </c>
      <c r="F764" s="16">
        <f>VLOOKUP($C764,'Growth rate'!$B$3:$T$93,2,FALSE)*VLOOKUP($E764,BY_RES_Demand_Drivers!$A$5:$I$100,7,FALSE)</f>
        <v>235.93375563219018</v>
      </c>
      <c r="G764" s="16">
        <f>VLOOKUP($C764,'Growth rate'!$B$3:$T$93,3,FALSE)*VLOOKUP($E764,BY_RES_Demand_Drivers!$A$5:$I$100,8,FALSE)</f>
        <v>0</v>
      </c>
      <c r="H764" s="16">
        <f>VLOOKUP($C764,'Growth rate'!$B$3:$T$93,3,FALSE)*VLOOKUP($E764,BY_RES_Demand_Drivers!$A$5:$I$100,9,FALSE)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BY_RES_Demand_Drivers!$J$14</f>
        <v>RADEM</v>
      </c>
      <c r="F765" s="16">
        <f>VLOOKUP($C765,'Growth rate'!$B$3:$T$93,2,FALSE)*VLOOKUP($E765,BY_RES_Demand_Drivers!$A$5:$I$100,7,FALSE)</f>
        <v>235.88471983074578</v>
      </c>
      <c r="G765" s="16">
        <f>VLOOKUP($C765,'Growth rate'!$B$3:$T$93,3,FALSE)*VLOOKUP($E765,BY_RES_Demand_Drivers!$A$5:$I$100,8,FALSE)</f>
        <v>0</v>
      </c>
      <c r="H765" s="16">
        <f>VLOOKUP($C765,'Growth rate'!$B$3:$T$93,3,FALSE)*VLOOKUP($E765,BY_RES_Demand_Drivers!$A$5:$I$100,9,FALSE)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BY_RES_Demand_Drivers!$J$14</f>
        <v>RADEM</v>
      </c>
      <c r="F766" s="16">
        <f>VLOOKUP($C766,'Growth rate'!$B$3:$T$93,2,FALSE)*VLOOKUP($E766,BY_RES_Demand_Drivers!$A$5:$I$100,7,FALSE)</f>
        <v>235.83568402930129</v>
      </c>
      <c r="G766" s="16">
        <f>VLOOKUP($C766,'Growth rate'!$B$3:$T$93,3,FALSE)*VLOOKUP($E766,BY_RES_Demand_Drivers!$A$5:$I$100,8,FALSE)</f>
        <v>0</v>
      </c>
      <c r="H766" s="16">
        <f>VLOOKUP($C766,'Growth rate'!$B$3:$T$93,3,FALSE)*VLOOKUP($E766,BY_RES_Demand_Drivers!$A$5:$I$100,9,FALSE)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BY_RES_Demand_Drivers!$J$14</f>
        <v>RADEM</v>
      </c>
      <c r="F767" s="16">
        <f>VLOOKUP($C767,'Growth rate'!$B$3:$T$93,2,FALSE)*VLOOKUP($E767,BY_RES_Demand_Drivers!$A$5:$I$100,7,FALSE)</f>
        <v>235.78664822785686</v>
      </c>
      <c r="G767" s="16">
        <f>VLOOKUP($C767,'Growth rate'!$B$3:$T$93,3,FALSE)*VLOOKUP($E767,BY_RES_Demand_Drivers!$A$5:$I$100,8,FALSE)</f>
        <v>0</v>
      </c>
      <c r="H767" s="16">
        <f>VLOOKUP($C767,'Growth rate'!$B$3:$T$93,3,FALSE)*VLOOKUP($E767,BY_RES_Demand_Drivers!$A$5:$I$100,9,FALSE)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BY_RES_Demand_Drivers!$J$14</f>
        <v>RADEM</v>
      </c>
      <c r="F768" s="16">
        <f>VLOOKUP($C768,'Growth rate'!$B$3:$T$93,2,FALSE)*VLOOKUP($E768,BY_RES_Demand_Drivers!$A$5:$I$100,7,FALSE)</f>
        <v>235.7376124264124</v>
      </c>
      <c r="G768" s="16">
        <f>VLOOKUP($C768,'Growth rate'!$B$3:$T$93,3,FALSE)*VLOOKUP($E768,BY_RES_Demand_Drivers!$A$5:$I$100,8,FALSE)</f>
        <v>0</v>
      </c>
      <c r="H768" s="16">
        <f>VLOOKUP($C768,'Growth rate'!$B$3:$T$93,3,FALSE)*VLOOKUP($E768,BY_RES_Demand_Drivers!$A$5:$I$100,9,FALSE)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BY_RES_Demand_Drivers!$J$14</f>
        <v>RADEM</v>
      </c>
      <c r="F769" s="16">
        <f>VLOOKUP($C769,'Growth rate'!$B$3:$T$93,2,FALSE)*VLOOKUP($E769,BY_RES_Demand_Drivers!$A$5:$I$100,7,FALSE)</f>
        <v>235.62135967681957</v>
      </c>
      <c r="G769" s="16">
        <f>VLOOKUP($C769,'Growth rate'!$B$3:$T$93,3,FALSE)*VLOOKUP($E769,BY_RES_Demand_Drivers!$A$5:$I$100,8,FALSE)</f>
        <v>0</v>
      </c>
      <c r="H769" s="16">
        <f>VLOOKUP($C769,'Growth rate'!$B$3:$T$93,3,FALSE)*VLOOKUP($E769,BY_RES_Demand_Drivers!$A$5:$I$100,9,FALSE)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BY_RES_Demand_Drivers!$J$14</f>
        <v>RADEM</v>
      </c>
      <c r="F770" s="16">
        <f>VLOOKUP($C770,'Growth rate'!$B$3:$T$93,2,FALSE)*VLOOKUP($E770,BY_RES_Demand_Drivers!$A$5:$I$100,7,FALSE)</f>
        <v>235.50510692722679</v>
      </c>
      <c r="G770" s="16">
        <f>VLOOKUP($C770,'Growth rate'!$B$3:$T$93,3,FALSE)*VLOOKUP($E770,BY_RES_Demand_Drivers!$A$5:$I$100,8,FALSE)</f>
        <v>0</v>
      </c>
      <c r="H770" s="16">
        <f>VLOOKUP($C770,'Growth rate'!$B$3:$T$93,3,FALSE)*VLOOKUP($E770,BY_RES_Demand_Drivers!$A$5:$I$100,9,FALSE)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BY_RES_Demand_Drivers!$J$14</f>
        <v>RADEM</v>
      </c>
      <c r="F771" s="16">
        <f>VLOOKUP($C771,'Growth rate'!$B$3:$T$93,2,FALSE)*VLOOKUP($E771,BY_RES_Demand_Drivers!$A$5:$I$100,7,FALSE)</f>
        <v>235.38885417763402</v>
      </c>
      <c r="G771" s="16">
        <f>VLOOKUP($C771,'Growth rate'!$B$3:$T$93,3,FALSE)*VLOOKUP($E771,BY_RES_Demand_Drivers!$A$5:$I$100,8,FALSE)</f>
        <v>0</v>
      </c>
      <c r="H771" s="16">
        <f>VLOOKUP($C771,'Growth rate'!$B$3:$T$93,3,FALSE)*VLOOKUP($E771,BY_RES_Demand_Drivers!$A$5:$I$100,9,FALSE)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BY_RES_Demand_Drivers!$J$14</f>
        <v>RADEM</v>
      </c>
      <c r="F772" s="16">
        <f>VLOOKUP($C772,'Growth rate'!$B$3:$T$93,2,FALSE)*VLOOKUP($E772,BY_RES_Demand_Drivers!$A$5:$I$100,7,FALSE)</f>
        <v>235.27260142804121</v>
      </c>
      <c r="G772" s="16">
        <f>VLOOKUP($C772,'Growth rate'!$B$3:$T$93,3,FALSE)*VLOOKUP($E772,BY_RES_Demand_Drivers!$A$5:$I$100,8,FALSE)</f>
        <v>0</v>
      </c>
      <c r="H772" s="16">
        <f>VLOOKUP($C772,'Growth rate'!$B$3:$T$93,3,FALSE)*VLOOKUP($E772,BY_RES_Demand_Drivers!$A$5:$I$100,9,FALSE)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BY_RES_Demand_Drivers!$J$14</f>
        <v>RADEM</v>
      </c>
      <c r="F773" s="16">
        <f>VLOOKUP($C773,'Growth rate'!$B$3:$T$93,2,FALSE)*VLOOKUP($E773,BY_RES_Demand_Drivers!$A$5:$I$100,7,FALSE)</f>
        <v>235.15634867844844</v>
      </c>
      <c r="G773" s="16">
        <f>VLOOKUP($C773,'Growth rate'!$B$3:$T$93,3,FALSE)*VLOOKUP($E773,BY_RES_Demand_Drivers!$A$5:$I$100,8,FALSE)</f>
        <v>0</v>
      </c>
      <c r="H773" s="16">
        <f>VLOOKUP($C773,'Growth rate'!$B$3:$T$93,3,FALSE)*VLOOKUP($E773,BY_RES_Demand_Drivers!$A$5:$I$100,9,FALSE)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BY_RES_Demand_Drivers!$J$14</f>
        <v>RADEM</v>
      </c>
      <c r="F774" s="16">
        <f>VLOOKUP($C774,'Growth rate'!$B$3:$T$93,2,FALSE)*VLOOKUP($E774,BY_RES_Demand_Drivers!$A$5:$I$100,7,FALSE)</f>
        <v>234.94101056459974</v>
      </c>
      <c r="G774" s="16">
        <f>VLOOKUP($C774,'Growth rate'!$B$3:$T$93,3,FALSE)*VLOOKUP($E774,BY_RES_Demand_Drivers!$A$5:$I$100,8,FALSE)</f>
        <v>0</v>
      </c>
      <c r="H774" s="16">
        <f>VLOOKUP($C774,'Growth rate'!$B$3:$T$93,3,FALSE)*VLOOKUP($E774,BY_RES_Demand_Drivers!$A$5:$I$100,9,FALSE)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BY_RES_Demand_Drivers!$J$14</f>
        <v>RADEM</v>
      </c>
      <c r="F775" s="16">
        <f>VLOOKUP($C775,'Growth rate'!$B$3:$T$93,2,FALSE)*VLOOKUP($E775,BY_RES_Demand_Drivers!$A$5:$I$100,7,FALSE)</f>
        <v>234.72567245075103</v>
      </c>
      <c r="G775" s="16">
        <f>VLOOKUP($C775,'Growth rate'!$B$3:$T$93,3,FALSE)*VLOOKUP($E775,BY_RES_Demand_Drivers!$A$5:$I$100,8,FALSE)</f>
        <v>0</v>
      </c>
      <c r="H775" s="16">
        <f>VLOOKUP($C775,'Growth rate'!$B$3:$T$93,3,FALSE)*VLOOKUP($E775,BY_RES_Demand_Drivers!$A$5:$I$100,9,FALSE)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BY_RES_Demand_Drivers!$J$14</f>
        <v>RADEM</v>
      </c>
      <c r="F776" s="16">
        <f>VLOOKUP($C776,'Growth rate'!$B$3:$T$93,2,FALSE)*VLOOKUP($E776,BY_RES_Demand_Drivers!$A$5:$I$100,7,FALSE)</f>
        <v>234.51033433690233</v>
      </c>
      <c r="G776" s="16">
        <f>VLOOKUP($C776,'Growth rate'!$B$3:$T$93,3,FALSE)*VLOOKUP($E776,BY_RES_Demand_Drivers!$A$5:$I$100,8,FALSE)</f>
        <v>0</v>
      </c>
      <c r="H776" s="16">
        <f>VLOOKUP($C776,'Growth rate'!$B$3:$T$93,3,FALSE)*VLOOKUP($E776,BY_RES_Demand_Drivers!$A$5:$I$100,9,FALSE)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BY_RES_Demand_Drivers!$J$14</f>
        <v>RADEM</v>
      </c>
      <c r="F777" s="16">
        <f>VLOOKUP($C777,'Growth rate'!$B$3:$T$93,2,FALSE)*VLOOKUP($E777,BY_RES_Demand_Drivers!$A$5:$I$100,7,FALSE)</f>
        <v>234.29499622305366</v>
      </c>
      <c r="G777" s="16">
        <f>VLOOKUP($C777,'Growth rate'!$B$3:$T$93,3,FALSE)*VLOOKUP($E777,BY_RES_Demand_Drivers!$A$5:$I$100,8,FALSE)</f>
        <v>0</v>
      </c>
      <c r="H777" s="16">
        <f>VLOOKUP($C777,'Growth rate'!$B$3:$T$93,3,FALSE)*VLOOKUP($E777,BY_RES_Demand_Drivers!$A$5:$I$100,9,FALSE)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BY_RES_Demand_Drivers!$J$14</f>
        <v>RADEM</v>
      </c>
      <c r="F778" s="16">
        <f>VLOOKUP($C778,'Growth rate'!$B$3:$T$93,2,FALSE)*VLOOKUP($E778,BY_RES_Demand_Drivers!$A$5:$I$100,7,FALSE)</f>
        <v>234.07965810920496</v>
      </c>
      <c r="G778" s="16">
        <f>VLOOKUP($C778,'Growth rate'!$B$3:$T$93,3,FALSE)*VLOOKUP($E778,BY_RES_Demand_Drivers!$A$5:$I$100,8,FALSE)</f>
        <v>0</v>
      </c>
      <c r="H778" s="16">
        <f>VLOOKUP($C778,'Growth rate'!$B$3:$T$93,3,FALSE)*VLOOKUP($E778,BY_RES_Demand_Drivers!$A$5:$I$100,9,FALSE)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BY_RES_Demand_Drivers!$J$14</f>
        <v>RADEM</v>
      </c>
      <c r="F779" s="16">
        <f>VLOOKUP($C779,'Growth rate'!$B$3:$T$93,2,FALSE)*VLOOKUP($E779,BY_RES_Demand_Drivers!$A$5:$I$100,7,FALSE)</f>
        <v>233.77831382470893</v>
      </c>
      <c r="G779" s="16">
        <f>VLOOKUP($C779,'Growth rate'!$B$3:$T$93,3,FALSE)*VLOOKUP($E779,BY_RES_Demand_Drivers!$A$5:$I$100,8,FALSE)</f>
        <v>0</v>
      </c>
      <c r="H779" s="16">
        <f>VLOOKUP($C779,'Growth rate'!$B$3:$T$93,3,FALSE)*VLOOKUP($E779,BY_RES_Demand_Drivers!$A$5:$I$100,9,FALSE)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BY_RES_Demand_Drivers!$J$14</f>
        <v>RADEM</v>
      </c>
      <c r="F780" s="16">
        <f>VLOOKUP($C780,'Growth rate'!$B$3:$T$93,2,FALSE)*VLOOKUP($E780,BY_RES_Demand_Drivers!$A$5:$I$100,7,FALSE)</f>
        <v>233.47696954021291</v>
      </c>
      <c r="G780" s="16">
        <f>VLOOKUP($C780,'Growth rate'!$B$3:$T$93,3,FALSE)*VLOOKUP($E780,BY_RES_Demand_Drivers!$A$5:$I$100,8,FALSE)</f>
        <v>0</v>
      </c>
      <c r="H780" s="16">
        <f>VLOOKUP($C780,'Growth rate'!$B$3:$T$93,3,FALSE)*VLOOKUP($E780,BY_RES_Demand_Drivers!$A$5:$I$100,9,FALSE)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BY_RES_Demand_Drivers!$J$14</f>
        <v>RADEM</v>
      </c>
      <c r="F781" s="16">
        <f>VLOOKUP($C781,'Growth rate'!$B$3:$T$93,2,FALSE)*VLOOKUP($E781,BY_RES_Demand_Drivers!$A$5:$I$100,7,FALSE)</f>
        <v>233.17562525571688</v>
      </c>
      <c r="G781" s="16">
        <f>VLOOKUP($C781,'Growth rate'!$B$3:$T$93,3,FALSE)*VLOOKUP($E781,BY_RES_Demand_Drivers!$A$5:$I$100,8,FALSE)</f>
        <v>0</v>
      </c>
      <c r="H781" s="16">
        <f>VLOOKUP($C781,'Growth rate'!$B$3:$T$93,3,FALSE)*VLOOKUP($E781,BY_RES_Demand_Drivers!$A$5:$I$100,9,FALSE)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BY_RES_Demand_Drivers!$J$14</f>
        <v>RADEM</v>
      </c>
      <c r="F782" s="16">
        <f>VLOOKUP($C782,'Growth rate'!$B$3:$T$93,2,FALSE)*VLOOKUP($E782,BY_RES_Demand_Drivers!$A$5:$I$100,7,FALSE)</f>
        <v>232.87428097122086</v>
      </c>
      <c r="G782" s="16">
        <f>VLOOKUP($C782,'Growth rate'!$B$3:$T$93,3,FALSE)*VLOOKUP($E782,BY_RES_Demand_Drivers!$A$5:$I$100,8,FALSE)</f>
        <v>0</v>
      </c>
      <c r="H782" s="16">
        <f>VLOOKUP($C782,'Growth rate'!$B$3:$T$93,3,FALSE)*VLOOKUP($E782,BY_RES_Demand_Drivers!$A$5:$I$100,9,FALSE)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BY_RES_Demand_Drivers!$J$14</f>
        <v>RADEM</v>
      </c>
      <c r="F783" s="16">
        <f>VLOOKUP($C783,'Growth rate'!$B$3:$T$93,2,FALSE)*VLOOKUP($E783,BY_RES_Demand_Drivers!$A$5:$I$100,7,FALSE)</f>
        <v>232.57293668672486</v>
      </c>
      <c r="G783" s="16">
        <f>VLOOKUP($C783,'Growth rate'!$B$3:$T$93,3,FALSE)*VLOOKUP($E783,BY_RES_Demand_Drivers!$A$5:$I$100,8,FALSE)</f>
        <v>0</v>
      </c>
      <c r="H783" s="16">
        <f>VLOOKUP($C783,'Growth rate'!$B$3:$T$93,3,FALSE)*VLOOKUP($E783,BY_RES_Demand_Drivers!$A$5:$I$100,9,FALSE)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BY_RES_Demand_Drivers!$J$14</f>
        <v>RADEM</v>
      </c>
      <c r="F784" s="16">
        <f>VLOOKUP($C784,'Growth rate'!$B$3:$T$93,2,FALSE)*VLOOKUP($E784,BY_RES_Demand_Drivers!$A$5:$I$100,7,FALSE)</f>
        <v>232.14352234963926</v>
      </c>
      <c r="G784" s="16">
        <f>VLOOKUP($C784,'Growth rate'!$B$3:$T$93,3,FALSE)*VLOOKUP($E784,BY_RES_Demand_Drivers!$A$5:$I$100,8,FALSE)</f>
        <v>0</v>
      </c>
      <c r="H784" s="16">
        <f>VLOOKUP($C784,'Growth rate'!$B$3:$T$93,3,FALSE)*VLOOKUP($E784,BY_RES_Demand_Drivers!$A$5:$I$100,9,FALSE)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BY_RES_Demand_Drivers!$J$14</f>
        <v>RADEM</v>
      </c>
      <c r="F785" s="16">
        <f>VLOOKUP($C785,'Growth rate'!$B$3:$T$93,2,FALSE)*VLOOKUP($E785,BY_RES_Demand_Drivers!$A$5:$I$100,7,FALSE)</f>
        <v>231.71410801255365</v>
      </c>
      <c r="G785" s="16">
        <f>VLOOKUP($C785,'Growth rate'!$B$3:$T$93,3,FALSE)*VLOOKUP($E785,BY_RES_Demand_Drivers!$A$5:$I$100,8,FALSE)</f>
        <v>0</v>
      </c>
      <c r="H785" s="16">
        <f>VLOOKUP($C785,'Growth rate'!$B$3:$T$93,3,FALSE)*VLOOKUP($E785,BY_RES_Demand_Drivers!$A$5:$I$100,9,FALSE)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BY_RES_Demand_Drivers!$J$14</f>
        <v>RADEM</v>
      </c>
      <c r="F786" s="16">
        <f>VLOOKUP($C786,'Growth rate'!$B$3:$T$93,2,FALSE)*VLOOKUP($E786,BY_RES_Demand_Drivers!$A$5:$I$100,7,FALSE)</f>
        <v>231.28469367546808</v>
      </c>
      <c r="G786" s="16">
        <f>VLOOKUP($C786,'Growth rate'!$B$3:$T$93,3,FALSE)*VLOOKUP($E786,BY_RES_Demand_Drivers!$A$5:$I$100,8,FALSE)</f>
        <v>0</v>
      </c>
      <c r="H786" s="16">
        <f>VLOOKUP($C786,'Growth rate'!$B$3:$T$93,3,FALSE)*VLOOKUP($E786,BY_RES_Demand_Drivers!$A$5:$I$100,9,FALSE)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BY_RES_Demand_Drivers!$J$14</f>
        <v>RADEM</v>
      </c>
      <c r="F787" s="16">
        <f>VLOOKUP($C787,'Growth rate'!$B$3:$T$93,2,FALSE)*VLOOKUP($E787,BY_RES_Demand_Drivers!$A$5:$I$100,7,FALSE)</f>
        <v>230.85527933838247</v>
      </c>
      <c r="G787" s="16">
        <f>VLOOKUP($C787,'Growth rate'!$B$3:$T$93,3,FALSE)*VLOOKUP($E787,BY_RES_Demand_Drivers!$A$5:$I$100,8,FALSE)</f>
        <v>0</v>
      </c>
      <c r="H787" s="16">
        <f>VLOOKUP($C787,'Growth rate'!$B$3:$T$93,3,FALSE)*VLOOKUP($E787,BY_RES_Demand_Drivers!$A$5:$I$100,9,FALSE)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BY_RES_Demand_Drivers!$J$14</f>
        <v>RADEM</v>
      </c>
      <c r="F788" s="16">
        <f>VLOOKUP($C788,'Growth rate'!$B$3:$T$93,2,FALSE)*VLOOKUP($E788,BY_RES_Demand_Drivers!$A$5:$I$100,7,FALSE)</f>
        <v>230.42586500129687</v>
      </c>
      <c r="G788" s="16">
        <f>VLOOKUP($C788,'Growth rate'!$B$3:$T$93,3,FALSE)*VLOOKUP($E788,BY_RES_Demand_Drivers!$A$5:$I$100,8,FALSE)</f>
        <v>0</v>
      </c>
      <c r="H788" s="16">
        <f>VLOOKUP($C788,'Growth rate'!$B$3:$T$93,3,FALSE)*VLOOKUP($E788,BY_RES_Demand_Drivers!$A$5:$I$100,9,FALSE)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BY_RES_Demand_Drivers!$J$14</f>
        <v>RADEM</v>
      </c>
      <c r="F789" s="16">
        <f>VLOOKUP($C789,'Growth rate'!$B$3:$T$93,2,FALSE)*VLOOKUP($E789,BY_RES_Demand_Drivers!$A$5:$I$100,7,FALSE)</f>
        <v>229.84628878137298</v>
      </c>
      <c r="G789" s="16">
        <f>VLOOKUP($C789,'Growth rate'!$B$3:$T$93,3,FALSE)*VLOOKUP($E789,BY_RES_Demand_Drivers!$A$5:$I$100,8,FALSE)</f>
        <v>0</v>
      </c>
      <c r="H789" s="16">
        <f>VLOOKUP($C789,'Growth rate'!$B$3:$T$93,3,FALSE)*VLOOKUP($E789,BY_RES_Demand_Drivers!$A$5:$I$100,9,FALSE)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BY_RES_Demand_Drivers!$J$14</f>
        <v>RADEM</v>
      </c>
      <c r="F790" s="16">
        <f>VLOOKUP($C790,'Growth rate'!$B$3:$T$93,2,FALSE)*VLOOKUP($E790,BY_RES_Demand_Drivers!$A$5:$I$100,7,FALSE)</f>
        <v>229.26671256144905</v>
      </c>
      <c r="G790" s="16">
        <f>VLOOKUP($C790,'Growth rate'!$B$3:$T$93,3,FALSE)*VLOOKUP($E790,BY_RES_Demand_Drivers!$A$5:$I$100,8,FALSE)</f>
        <v>0</v>
      </c>
      <c r="H790" s="16">
        <f>VLOOKUP($C790,'Growth rate'!$B$3:$T$93,3,FALSE)*VLOOKUP($E790,BY_RES_Demand_Drivers!$A$5:$I$100,9,FALSE)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BY_RES_Demand_Drivers!$J$14</f>
        <v>RADEM</v>
      </c>
      <c r="F791" s="16">
        <f>VLOOKUP($C791,'Growth rate'!$B$3:$T$93,2,FALSE)*VLOOKUP($E791,BY_RES_Demand_Drivers!$A$5:$I$100,7,FALSE)</f>
        <v>228.68713634152516</v>
      </c>
      <c r="G791" s="16">
        <f>VLOOKUP($C791,'Growth rate'!$B$3:$T$93,3,FALSE)*VLOOKUP($E791,BY_RES_Demand_Drivers!$A$5:$I$100,8,FALSE)</f>
        <v>0</v>
      </c>
      <c r="H791" s="16">
        <f>VLOOKUP($C791,'Growth rate'!$B$3:$T$93,3,FALSE)*VLOOKUP($E791,BY_RES_Demand_Drivers!$A$5:$I$100,9,FALSE)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BY_RES_Demand_Drivers!$J$14</f>
        <v>RADEM</v>
      </c>
      <c r="F792" s="16">
        <f>VLOOKUP($C792,'Growth rate'!$B$3:$T$93,2,FALSE)*VLOOKUP($E792,BY_RES_Demand_Drivers!$A$5:$I$100,7,FALSE)</f>
        <v>228.10756012160127</v>
      </c>
      <c r="G792" s="16">
        <f>VLOOKUP($C792,'Growth rate'!$B$3:$T$93,3,FALSE)*VLOOKUP($E792,BY_RES_Demand_Drivers!$A$5:$I$100,8,FALSE)</f>
        <v>0</v>
      </c>
      <c r="H792" s="16">
        <f>VLOOKUP($C792,'Growth rate'!$B$3:$T$93,3,FALSE)*VLOOKUP($E792,BY_RES_Demand_Drivers!$A$5:$I$100,9,FALSE)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BY_RES_Demand_Drivers!$J$14</f>
        <v>RADEM</v>
      </c>
      <c r="F793" s="16">
        <f>VLOOKUP($C793,'Growth rate'!$B$3:$T$93,2,FALSE)*VLOOKUP($E793,BY_RES_Demand_Drivers!$A$5:$I$100,7,FALSE)</f>
        <v>227.52798390167735</v>
      </c>
      <c r="G793" s="16">
        <f>VLOOKUP($C793,'Growth rate'!$B$3:$T$93,3,FALSE)*VLOOKUP($E793,BY_RES_Demand_Drivers!$A$5:$I$100,8,FALSE)</f>
        <v>0</v>
      </c>
      <c r="H793" s="16">
        <f>VLOOKUP($C793,'Growth rate'!$B$3:$T$93,3,FALSE)*VLOOKUP($E793,BY_RES_Demand_Drivers!$A$5:$I$100,9,FALSE)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BY_RES_Demand_Drivers!$J$14</f>
        <v>RADEM</v>
      </c>
      <c r="F794" s="16">
        <f>VLOOKUP($C794,'Growth rate'!$B$3:$T$93,2,FALSE)*VLOOKUP($E794,BY_RES_Demand_Drivers!$A$5:$I$100,7,FALSE)</f>
        <v>226.78519937689171</v>
      </c>
      <c r="G794" s="16">
        <f>VLOOKUP($C794,'Growth rate'!$B$3:$T$93,3,FALSE)*VLOOKUP($E794,BY_RES_Demand_Drivers!$A$5:$I$100,8,FALSE)</f>
        <v>0</v>
      </c>
      <c r="H794" s="16">
        <f>VLOOKUP($C794,'Growth rate'!$B$3:$T$93,3,FALSE)*VLOOKUP($E794,BY_RES_Demand_Drivers!$A$5:$I$100,9,FALSE)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BY_RES_Demand_Drivers!$J$14</f>
        <v>RADEM</v>
      </c>
      <c r="F795" s="16">
        <f>VLOOKUP($C795,'Growth rate'!$B$3:$T$93,2,FALSE)*VLOOKUP($E795,BY_RES_Demand_Drivers!$A$5:$I$100,7,FALSE)</f>
        <v>226.04241485210602</v>
      </c>
      <c r="G795" s="16">
        <f>VLOOKUP($C795,'Growth rate'!$B$3:$T$93,3,FALSE)*VLOOKUP($E795,BY_RES_Demand_Drivers!$A$5:$I$100,8,FALSE)</f>
        <v>0</v>
      </c>
      <c r="H795" s="16">
        <f>VLOOKUP($C795,'Growth rate'!$B$3:$T$93,3,FALSE)*VLOOKUP($E795,BY_RES_Demand_Drivers!$A$5:$I$100,9,FALSE)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BY_RES_Demand_Drivers!$J$14</f>
        <v>RADEM</v>
      </c>
      <c r="F796" s="16">
        <f>VLOOKUP($C796,'Growth rate'!$B$3:$T$93,2,FALSE)*VLOOKUP($E796,BY_RES_Demand_Drivers!$A$5:$I$100,7,FALSE)</f>
        <v>225.29963032732039</v>
      </c>
      <c r="G796" s="16">
        <f>VLOOKUP($C796,'Growth rate'!$B$3:$T$93,3,FALSE)*VLOOKUP($E796,BY_RES_Demand_Drivers!$A$5:$I$100,8,FALSE)</f>
        <v>0</v>
      </c>
      <c r="H796" s="16">
        <f>VLOOKUP($C796,'Growth rate'!$B$3:$T$93,3,FALSE)*VLOOKUP($E796,BY_RES_Demand_Drivers!$A$5:$I$100,9,FALSE)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BY_RES_Demand_Drivers!$J$14</f>
        <v>RADEM</v>
      </c>
      <c r="F797" s="16">
        <f>VLOOKUP($C797,'Growth rate'!$B$3:$T$93,2,FALSE)*VLOOKUP($E797,BY_RES_Demand_Drivers!$A$5:$I$100,7,FALSE)</f>
        <v>224.55684580253472</v>
      </c>
      <c r="G797" s="16">
        <f>VLOOKUP($C797,'Growth rate'!$B$3:$T$93,3,FALSE)*VLOOKUP($E797,BY_RES_Demand_Drivers!$A$5:$I$100,8,FALSE)</f>
        <v>0</v>
      </c>
      <c r="H797" s="16">
        <f>VLOOKUP($C797,'Growth rate'!$B$3:$T$93,3,FALSE)*VLOOKUP($E797,BY_RES_Demand_Drivers!$A$5:$I$100,9,FALSE)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BY_RES_Demand_Drivers!$J$14</f>
        <v>RADEM</v>
      </c>
      <c r="F798" s="16">
        <f>VLOOKUP($C798,'Growth rate'!$B$3:$T$93,2,FALSE)*VLOOKUP($E798,BY_RES_Demand_Drivers!$A$5:$I$100,7,FALSE)</f>
        <v>223.81406127774909</v>
      </c>
      <c r="G798" s="16">
        <f>VLOOKUP($C798,'Growth rate'!$B$3:$T$93,3,FALSE)*VLOOKUP($E798,BY_RES_Demand_Drivers!$A$5:$I$100,8,FALSE)</f>
        <v>0</v>
      </c>
      <c r="H798" s="16">
        <f>VLOOKUP($C798,'Growth rate'!$B$3:$T$93,3,FALSE)*VLOOKUP($E798,BY_RES_Demand_Drivers!$A$5:$I$100,9,FALSE)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BY_RES_Demand_Drivers!$J$14</f>
        <v>RADEM</v>
      </c>
      <c r="F799" s="16">
        <f>VLOOKUP($C799,'Growth rate'!$B$3:$T$93,2,FALSE)*VLOOKUP($E799,BY_RES_Demand_Drivers!$A$5:$I$100,7,FALSE)</f>
        <v>222.95095598287483</v>
      </c>
      <c r="G799" s="16">
        <f>VLOOKUP($C799,'Growth rate'!$B$3:$T$93,3,FALSE)*VLOOKUP($E799,BY_RES_Demand_Drivers!$A$5:$I$100,8,FALSE)</f>
        <v>0</v>
      </c>
      <c r="H799" s="16">
        <f>VLOOKUP($C799,'Growth rate'!$B$3:$T$93,3,FALSE)*VLOOKUP($E799,BY_RES_Demand_Drivers!$A$5:$I$100,9,FALSE)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BY_RES_Demand_Drivers!$J$14</f>
        <v>RADEM</v>
      </c>
      <c r="F800" s="16">
        <f>VLOOKUP($C800,'Growth rate'!$B$3:$T$93,2,FALSE)*VLOOKUP($E800,BY_RES_Demand_Drivers!$A$5:$I$100,7,FALSE)</f>
        <v>222.08785068800057</v>
      </c>
      <c r="G800" s="16">
        <f>VLOOKUP($C800,'Growth rate'!$B$3:$T$93,3,FALSE)*VLOOKUP($E800,BY_RES_Demand_Drivers!$A$5:$I$100,8,FALSE)</f>
        <v>0</v>
      </c>
      <c r="H800" s="16">
        <f>VLOOKUP($C800,'Growth rate'!$B$3:$T$93,3,FALSE)*VLOOKUP($E800,BY_RES_Demand_Drivers!$A$5:$I$100,9,FALSE)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BY_RES_Demand_Drivers!$J$14</f>
        <v>RADEM</v>
      </c>
      <c r="F801" s="16">
        <f>VLOOKUP($C801,'Growth rate'!$B$3:$T$93,2,FALSE)*VLOOKUP($E801,BY_RES_Demand_Drivers!$A$5:$I$100,7,FALSE)</f>
        <v>221.22474539312631</v>
      </c>
      <c r="G801" s="16">
        <f>VLOOKUP($C801,'Growth rate'!$B$3:$T$93,3,FALSE)*VLOOKUP($E801,BY_RES_Demand_Drivers!$A$5:$I$100,8,FALSE)</f>
        <v>0</v>
      </c>
      <c r="H801" s="16">
        <f>VLOOKUP($C801,'Growth rate'!$B$3:$T$93,3,FALSE)*VLOOKUP($E801,BY_RES_Demand_Drivers!$A$5:$I$100,9,FALSE)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BY_RES_Demand_Drivers!$J$14</f>
        <v>RADEM</v>
      </c>
      <c r="F802" s="16">
        <f>VLOOKUP($C802,'Growth rate'!$B$3:$T$93,2,FALSE)*VLOOKUP($E802,BY_RES_Demand_Drivers!$A$5:$I$100,7,FALSE)</f>
        <v>220.36164009825202</v>
      </c>
      <c r="G802" s="16">
        <f>VLOOKUP($C802,'Growth rate'!$B$3:$T$93,3,FALSE)*VLOOKUP($E802,BY_RES_Demand_Drivers!$A$5:$I$100,8,FALSE)</f>
        <v>0</v>
      </c>
      <c r="H802" s="16">
        <f>VLOOKUP($C802,'Growth rate'!$B$3:$T$93,3,FALSE)*VLOOKUP($E802,BY_RES_Demand_Drivers!$A$5:$I$100,9,FALSE)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BY_RES_Demand_Drivers!$J$14</f>
        <v>RADEM</v>
      </c>
      <c r="F803" s="16">
        <f>VLOOKUP($C803,'Growth rate'!$B$3:$T$93,2,FALSE)*VLOOKUP($E803,BY_RES_Demand_Drivers!$A$5:$I$100,7,FALSE)</f>
        <v>219.49853480337779</v>
      </c>
      <c r="G803" s="16">
        <f>VLOOKUP($C803,'Growth rate'!$B$3:$T$93,3,FALSE)*VLOOKUP($E803,BY_RES_Demand_Drivers!$A$5:$I$100,8,FALSE)</f>
        <v>0</v>
      </c>
      <c r="H803" s="16">
        <f>VLOOKUP($C803,'Growth rate'!$B$3:$T$93,3,FALSE)*VLOOKUP($E803,BY_RES_Demand_Drivers!$A$5:$I$100,9,FALSE)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BY_RES_Demand_Drivers!$J$14</f>
        <v>RADEM</v>
      </c>
      <c r="F804" s="16">
        <f>VLOOKUP($C804,'Growth rate'!$B$3:$T$93,2,FALSE)*VLOOKUP($E804,BY_RES_Demand_Drivers!$A$5:$I$100,7,FALSE)</f>
        <v>218.40361142730364</v>
      </c>
      <c r="G804" s="16">
        <f>VLOOKUP($C804,'Growth rate'!$B$3:$T$93,3,FALSE)*VLOOKUP($E804,BY_RES_Demand_Drivers!$A$5:$I$100,8,FALSE)</f>
        <v>0</v>
      </c>
      <c r="H804" s="16">
        <f>VLOOKUP($C804,'Growth rate'!$B$3:$T$93,3,FALSE)*VLOOKUP($E804,BY_RES_Demand_Drivers!$A$5:$I$100,9,FALSE)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BY_RES_Demand_Drivers!$J$14</f>
        <v>RADEM</v>
      </c>
      <c r="F805" s="16">
        <f>VLOOKUP($C805,'Growth rate'!$B$3:$T$93,2,FALSE)*VLOOKUP($E805,BY_RES_Demand_Drivers!$A$5:$I$100,7,FALSE)</f>
        <v>217.30868805122952</v>
      </c>
      <c r="G805" s="16">
        <f>VLOOKUP($C805,'Growth rate'!$B$3:$T$93,3,FALSE)*VLOOKUP($E805,BY_RES_Demand_Drivers!$A$5:$I$100,8,FALSE)</f>
        <v>0</v>
      </c>
      <c r="H805" s="16">
        <f>VLOOKUP($C805,'Growth rate'!$B$3:$T$93,3,FALSE)*VLOOKUP($E805,BY_RES_Demand_Drivers!$A$5:$I$100,9,FALSE)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BY_RES_Demand_Drivers!$J$14</f>
        <v>RADEM</v>
      </c>
      <c r="F806" s="16">
        <f>VLOOKUP($C806,'Growth rate'!$B$3:$T$93,2,FALSE)*VLOOKUP($E806,BY_RES_Demand_Drivers!$A$5:$I$100,7,FALSE)</f>
        <v>216.21376467515537</v>
      </c>
      <c r="G806" s="16">
        <f>VLOOKUP($C806,'Growth rate'!$B$3:$T$93,3,FALSE)*VLOOKUP($E806,BY_RES_Demand_Drivers!$A$5:$I$100,8,FALSE)</f>
        <v>0</v>
      </c>
      <c r="H806" s="16">
        <f>VLOOKUP($C806,'Growth rate'!$B$3:$T$93,3,FALSE)*VLOOKUP($E806,BY_RES_Demand_Drivers!$A$5:$I$100,9,FALSE)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BY_RES_Demand_Drivers!$J$14</f>
        <v>RADEM</v>
      </c>
      <c r="F807" s="16">
        <f>VLOOKUP($C807,'Growth rate'!$B$3:$T$93,2,FALSE)*VLOOKUP($E807,BY_RES_Demand_Drivers!$A$5:$I$100,7,FALSE)</f>
        <v>215.11884129908123</v>
      </c>
      <c r="G807" s="16">
        <f>VLOOKUP($C807,'Growth rate'!$B$3:$T$93,3,FALSE)*VLOOKUP($E807,BY_RES_Demand_Drivers!$A$5:$I$100,8,FALSE)</f>
        <v>0</v>
      </c>
      <c r="H807" s="16">
        <f>VLOOKUP($C807,'Growth rate'!$B$3:$T$93,3,FALSE)*VLOOKUP($E807,BY_RES_Demand_Drivers!$A$5:$I$100,9,FALSE)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BY_RES_Demand_Drivers!$J$14</f>
        <v>RADEM</v>
      </c>
      <c r="F808" s="16">
        <f>VLOOKUP($C808,'Growth rate'!$B$3:$T$93,2,FALSE)*VLOOKUP($E808,BY_RES_Demand_Drivers!$A$5:$I$100,7,FALSE)</f>
        <v>214.0239179230071</v>
      </c>
      <c r="G808" s="16">
        <f>VLOOKUP($C808,'Growth rate'!$B$3:$T$93,3,FALSE)*VLOOKUP($E808,BY_RES_Demand_Drivers!$A$5:$I$100,8,FALSE)</f>
        <v>0</v>
      </c>
      <c r="H808" s="16">
        <f>VLOOKUP($C808,'Growth rate'!$B$3:$T$93,3,FALSE)*VLOOKUP($E808,BY_RES_Demand_Drivers!$A$5:$I$100,9,FALSE)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BY_RES_Demand_Drivers!$J$14</f>
        <v>RADEM</v>
      </c>
      <c r="F809" s="16">
        <f>VLOOKUP($C809,'Growth rate'!$B$3:$T$93,2,FALSE)*VLOOKUP($E809,BY_RES_Demand_Drivers!$A$5:$I$100,7,FALSE)</f>
        <v>212.7143690674576</v>
      </c>
      <c r="G809" s="16">
        <f>VLOOKUP($C809,'Growth rate'!$B$3:$T$93,3,FALSE)*VLOOKUP($E809,BY_RES_Demand_Drivers!$A$5:$I$100,8,FALSE)</f>
        <v>0</v>
      </c>
      <c r="H809" s="16">
        <f>VLOOKUP($C809,'Growth rate'!$B$3:$T$93,3,FALSE)*VLOOKUP($E809,BY_RES_Demand_Drivers!$A$5:$I$100,9,FALSE)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BY_RES_Demand_Drivers!$J$14</f>
        <v>RADEM</v>
      </c>
      <c r="F810" s="16">
        <f>VLOOKUP($C810,'Growth rate'!$B$3:$T$93,2,FALSE)*VLOOKUP($E810,BY_RES_Demand_Drivers!$A$5:$I$100,7,FALSE)</f>
        <v>211.40482021190812</v>
      </c>
      <c r="G810" s="16">
        <f>VLOOKUP($C810,'Growth rate'!$B$3:$T$93,3,FALSE)*VLOOKUP($E810,BY_RES_Demand_Drivers!$A$5:$I$100,8,FALSE)</f>
        <v>0</v>
      </c>
      <c r="H810" s="16">
        <f>VLOOKUP($C810,'Growth rate'!$B$3:$T$93,3,FALSE)*VLOOKUP($E810,BY_RES_Demand_Drivers!$A$5:$I$100,9,FALSE)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BY_RES_Demand_Drivers!$J$14</f>
        <v>RADEM</v>
      </c>
      <c r="F811" s="16">
        <f>VLOOKUP($C811,'Growth rate'!$B$3:$T$93,2,FALSE)*VLOOKUP($E811,BY_RES_Demand_Drivers!$A$5:$I$100,7,FALSE)</f>
        <v>210.09527135635861</v>
      </c>
      <c r="G811" s="16">
        <f>VLOOKUP($C811,'Growth rate'!$B$3:$T$93,3,FALSE)*VLOOKUP($E811,BY_RES_Demand_Drivers!$A$5:$I$100,8,FALSE)</f>
        <v>0</v>
      </c>
      <c r="H811" s="16">
        <f>VLOOKUP($C811,'Growth rate'!$B$3:$T$93,3,FALSE)*VLOOKUP($E811,BY_RES_Demand_Drivers!$A$5:$I$100,9,FALSE)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BY_RES_Demand_Drivers!$J$14</f>
        <v>RADEM</v>
      </c>
      <c r="F812" s="16">
        <f>VLOOKUP($C812,'Growth rate'!$B$3:$T$93,2,FALSE)*VLOOKUP($E812,BY_RES_Demand_Drivers!$A$5:$I$100,7,FALSE)</f>
        <v>208.78572250080913</v>
      </c>
      <c r="G812" s="16">
        <f>VLOOKUP($C812,'Growth rate'!$B$3:$T$93,3,FALSE)*VLOOKUP($E812,BY_RES_Demand_Drivers!$A$5:$I$100,8,FALSE)</f>
        <v>0</v>
      </c>
      <c r="H812" s="16">
        <f>VLOOKUP($C812,'Growth rate'!$B$3:$T$93,3,FALSE)*VLOOKUP($E812,BY_RES_Demand_Drivers!$A$5:$I$100,9,FALSE)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BY_RES_Demand_Drivers!$J$14</f>
        <v>RADEM</v>
      </c>
      <c r="F813" s="16">
        <f>VLOOKUP($C813,'Growth rate'!$B$3:$T$93,2,FALSE)*VLOOKUP($E813,BY_RES_Demand_Drivers!$A$5:$I$100,7,FALSE)</f>
        <v>207.47617364525965</v>
      </c>
      <c r="G813" s="16">
        <f>VLOOKUP($C813,'Growth rate'!$B$3:$T$93,3,FALSE)*VLOOKUP($E813,BY_RES_Demand_Drivers!$A$5:$I$100,8,FALSE)</f>
        <v>0</v>
      </c>
      <c r="H813" s="16">
        <f>VLOOKUP($C813,'Growth rate'!$B$3:$T$93,3,FALSE)*VLOOKUP($E813,BY_RES_Demand_Drivers!$A$5:$I$100,9,FALSE)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BY_RES_Demand_Drivers!$J$14</f>
        <v>RADEM</v>
      </c>
      <c r="F814" s="16">
        <f>VLOOKUP($C814,'Growth rate'!$B$3:$T$93,2,FALSE)*VLOOKUP($E814,BY_RES_Demand_Drivers!$A$5:$I$100,7,FALSE)</f>
        <v>206.03301398994927</v>
      </c>
      <c r="G814" s="16">
        <f>VLOOKUP($C814,'Growth rate'!$B$3:$T$93,3,FALSE)*VLOOKUP($E814,BY_RES_Demand_Drivers!$A$5:$I$100,8,FALSE)</f>
        <v>0</v>
      </c>
      <c r="H814" s="16">
        <f>VLOOKUP($C814,'Growth rate'!$B$3:$T$93,3,FALSE)*VLOOKUP($E814,BY_RES_Demand_Drivers!$A$5:$I$100,9,FALSE)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BY_RES_Demand_Drivers!$J$14</f>
        <v>RADEM</v>
      </c>
      <c r="F815" s="16">
        <f>VLOOKUP($C815,'Growth rate'!$B$3:$T$93,2,FALSE)*VLOOKUP($E815,BY_RES_Demand_Drivers!$A$5:$I$100,7,FALSE)</f>
        <v>204.58985433463894</v>
      </c>
      <c r="G815" s="16">
        <f>VLOOKUP($C815,'Growth rate'!$B$3:$T$93,3,FALSE)*VLOOKUP($E815,BY_RES_Demand_Drivers!$A$5:$I$100,8,FALSE)</f>
        <v>0</v>
      </c>
      <c r="H815" s="16">
        <f>VLOOKUP($C815,'Growth rate'!$B$3:$T$93,3,FALSE)*VLOOKUP($E815,BY_RES_Demand_Drivers!$A$5:$I$100,9,FALSE)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BY_RES_Demand_Drivers!$J$14</f>
        <v>RADEM</v>
      </c>
      <c r="F816" s="16">
        <f>VLOOKUP($C816,'Growth rate'!$B$3:$T$93,2,FALSE)*VLOOKUP($E816,BY_RES_Demand_Drivers!$A$5:$I$100,7,FALSE)</f>
        <v>203.14669467932859</v>
      </c>
      <c r="G816" s="16">
        <f>VLOOKUP($C816,'Growth rate'!$B$3:$T$93,3,FALSE)*VLOOKUP($E816,BY_RES_Demand_Drivers!$A$5:$I$100,8,FALSE)</f>
        <v>0</v>
      </c>
      <c r="H816" s="16">
        <f>VLOOKUP($C816,'Growth rate'!$B$3:$T$93,3,FALSE)*VLOOKUP($E816,BY_RES_Demand_Drivers!$A$5:$I$100,9,FALSE)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BY_RES_Demand_Drivers!$J$14</f>
        <v>RADEM</v>
      </c>
      <c r="F817" s="16">
        <f>VLOOKUP($C817,'Growth rate'!$B$3:$T$93,2,FALSE)*VLOOKUP($E817,BY_RES_Demand_Drivers!$A$5:$I$100,7,FALSE)</f>
        <v>201.70353502401827</v>
      </c>
      <c r="G817" s="16">
        <f>VLOOKUP($C817,'Growth rate'!$B$3:$T$93,3,FALSE)*VLOOKUP($E817,BY_RES_Demand_Drivers!$A$5:$I$100,8,FALSE)</f>
        <v>0</v>
      </c>
      <c r="H817" s="16">
        <f>VLOOKUP($C817,'Growth rate'!$B$3:$T$93,3,FALSE)*VLOOKUP($E817,BY_RES_Demand_Drivers!$A$5:$I$100,9,FALSE)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BY_RES_Demand_Drivers!$J$14</f>
        <v>RADEM</v>
      </c>
      <c r="F818" s="16">
        <f>VLOOKUP($C818,'Growth rate'!$B$3:$T$93,2,FALSE)*VLOOKUP($E818,BY_RES_Demand_Drivers!$A$5:$I$100,7,FALSE)</f>
        <v>200.26037536870791</v>
      </c>
      <c r="G818" s="16">
        <f>VLOOKUP($C818,'Growth rate'!$B$3:$T$93,3,FALSE)*VLOOKUP($E818,BY_RES_Demand_Drivers!$A$5:$I$100,8,FALSE)</f>
        <v>0</v>
      </c>
      <c r="H818" s="16">
        <f>VLOOKUP($C818,'Growth rate'!$B$3:$T$93,3,FALSE)*VLOOKUP($E818,BY_RES_Demand_Drivers!$A$5:$I$100,9,FALSE)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BY_RES_Demand_Drivers!$J$14</f>
        <v>RADEM</v>
      </c>
      <c r="F819" s="16">
        <f>VLOOKUP($C819,'Growth rate'!$B$3:$T$93,2,FALSE)*VLOOKUP($E819,BY_RES_Demand_Drivers!$A$5:$I$100,7,FALSE)</f>
        <v>198.74888297307854</v>
      </c>
      <c r="G819" s="16">
        <f>VLOOKUP($C819,'Growth rate'!$B$3:$T$93,3,FALSE)*VLOOKUP($E819,BY_RES_Demand_Drivers!$A$5:$I$100,8,FALSE)</f>
        <v>0</v>
      </c>
      <c r="H819" s="16">
        <f>VLOOKUP($C819,'Growth rate'!$B$3:$T$93,3,FALSE)*VLOOKUP($E819,BY_RES_Demand_Drivers!$A$5:$I$100,9,FALSE)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BY_RES_Demand_Drivers!$J$14</f>
        <v>RADEM</v>
      </c>
      <c r="F820" s="16">
        <f>VLOOKUP($C820,'Growth rate'!$B$3:$T$93,2,FALSE)*VLOOKUP($E820,BY_RES_Demand_Drivers!$A$5:$I$100,7,FALSE)</f>
        <v>197.23739057744916</v>
      </c>
      <c r="G820" s="16">
        <f>VLOOKUP($C820,'Growth rate'!$B$3:$T$93,3,FALSE)*VLOOKUP($E820,BY_RES_Demand_Drivers!$A$5:$I$100,8,FALSE)</f>
        <v>0</v>
      </c>
      <c r="H820" s="16">
        <f>VLOOKUP($C820,'Growth rate'!$B$3:$T$93,3,FALSE)*VLOOKUP($E820,BY_RES_Demand_Drivers!$A$5:$I$100,9,FALSE)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BY_RES_Demand_Drivers!$J$14</f>
        <v>RADEM</v>
      </c>
      <c r="F821" s="16">
        <f>VLOOKUP($C821,'Growth rate'!$B$3:$T$93,2,FALSE)*VLOOKUP($E821,BY_RES_Demand_Drivers!$A$5:$I$100,7,FALSE)</f>
        <v>195.72589818181979</v>
      </c>
      <c r="G821" s="16">
        <f>VLOOKUP($C821,'Growth rate'!$B$3:$T$93,3,FALSE)*VLOOKUP($E821,BY_RES_Demand_Drivers!$A$5:$I$100,8,FALSE)</f>
        <v>0</v>
      </c>
      <c r="H821" s="16">
        <f>VLOOKUP($C821,'Growth rate'!$B$3:$T$93,3,FALSE)*VLOOKUP($E821,BY_RES_Demand_Drivers!$A$5:$I$100,9,FALSE)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BY_RES_Demand_Drivers!$J$14</f>
        <v>RADEM</v>
      </c>
      <c r="F822" s="16">
        <f>VLOOKUP($C822,'Growth rate'!$B$3:$T$93,2,FALSE)*VLOOKUP($E822,BY_RES_Demand_Drivers!$A$5:$I$100,7,FALSE)</f>
        <v>194.21440578619044</v>
      </c>
      <c r="G822" s="16">
        <f>VLOOKUP($C822,'Growth rate'!$B$3:$T$93,3,FALSE)*VLOOKUP($E822,BY_RES_Demand_Drivers!$A$5:$I$100,8,FALSE)</f>
        <v>0</v>
      </c>
      <c r="H822" s="16">
        <f>VLOOKUP($C822,'Growth rate'!$B$3:$T$93,3,FALSE)*VLOOKUP($E822,BY_RES_Demand_Drivers!$A$5:$I$100,9,FALSE)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BY_RES_Demand_Drivers!$J$14</f>
        <v>RADEM</v>
      </c>
      <c r="F823" s="16">
        <f>VLOOKUP($C823,'Growth rate'!$B$3:$T$93,2,FALSE)*VLOOKUP($E823,BY_RES_Demand_Drivers!$A$5:$I$100,7,FALSE)</f>
        <v>192.70291339056104</v>
      </c>
      <c r="G823" s="16">
        <f>VLOOKUP($C823,'Growth rate'!$B$3:$T$93,3,FALSE)*VLOOKUP($E823,BY_RES_Demand_Drivers!$A$5:$I$100,8,FALSE)</f>
        <v>0</v>
      </c>
      <c r="H823" s="16">
        <f>VLOOKUP($C823,'Growth rate'!$B$3:$T$93,3,FALSE)*VLOOKUP($E823,BY_RES_Demand_Drivers!$A$5:$I$100,9,FALSE)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BY_RES_Demand_Drivers!$J$15</f>
        <v>RFDEM</v>
      </c>
      <c r="F824" s="16">
        <f>VLOOKUP($C824,'Growth rate'!$B$3:$T$93,2,FALSE)*VLOOKUP($E824,BY_RES_Demand_Drivers!$A$5:$I$100,7,FALSE)</f>
        <v>136.20604188073119</v>
      </c>
      <c r="G824" s="16">
        <f>VLOOKUP($C824,'Growth rate'!$B$3:$T$93,3,FALSE)*VLOOKUP($E824,BY_RES_Demand_Drivers!$A$5:$I$100,8,FALSE)</f>
        <v>0</v>
      </c>
      <c r="H824" s="16">
        <f>VLOOKUP($C824,'Growth rate'!$B$3:$T$93,3,FALSE)*VLOOKUP($E824,BY_RES_Demand_Drivers!$A$5:$I$100,9,FALSE)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BY_RES_Demand_Drivers!$J$15</f>
        <v>RFDEM</v>
      </c>
      <c r="F825" s="16">
        <f>VLOOKUP($C825,'Growth rate'!$B$3:$T$93,2,FALSE)*VLOOKUP($E825,BY_RES_Demand_Drivers!$A$5:$I$100,7,FALSE)</f>
        <v>136.2387713</v>
      </c>
      <c r="G825" s="16">
        <f>VLOOKUP($C825,'Growth rate'!$B$3:$T$93,3,FALSE)*VLOOKUP($E825,BY_RES_Demand_Drivers!$A$5:$I$100,8,FALSE)</f>
        <v>0</v>
      </c>
      <c r="H825" s="16">
        <f>VLOOKUP($C825,'Growth rate'!$B$3:$T$93,3,FALSE)*VLOOKUP($E825,BY_RES_Demand_Drivers!$A$5:$I$100,9,FALSE)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BY_RES_Demand_Drivers!$J$15</f>
        <v>RFDEM</v>
      </c>
      <c r="F826" s="16">
        <f>VLOOKUP($C826,'Growth rate'!$B$3:$T$93,2,FALSE)*VLOOKUP($E826,BY_RES_Demand_Drivers!$A$5:$I$100,7,FALSE)</f>
        <v>136.28265224336334</v>
      </c>
      <c r="G826" s="16">
        <f>VLOOKUP($C826,'Growth rate'!$B$3:$T$93,3,FALSE)*VLOOKUP($E826,BY_RES_Demand_Drivers!$A$5:$I$100,8,FALSE)</f>
        <v>0</v>
      </c>
      <c r="H826" s="16">
        <f>VLOOKUP($C826,'Growth rate'!$B$3:$T$93,3,FALSE)*VLOOKUP($E826,BY_RES_Demand_Drivers!$A$5:$I$100,9,FALSE)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BY_RES_Demand_Drivers!$J$15</f>
        <v>RFDEM</v>
      </c>
      <c r="F827" s="16">
        <f>VLOOKUP($C827,'Growth rate'!$B$3:$T$93,2,FALSE)*VLOOKUP($E827,BY_RES_Demand_Drivers!$A$5:$I$100,7,FALSE)</f>
        <v>136.32653318672669</v>
      </c>
      <c r="G827" s="16">
        <f>VLOOKUP($C827,'Growth rate'!$B$3:$T$93,3,FALSE)*VLOOKUP($E827,BY_RES_Demand_Drivers!$A$5:$I$100,8,FALSE)</f>
        <v>0</v>
      </c>
      <c r="H827" s="16">
        <f>VLOOKUP($C827,'Growth rate'!$B$3:$T$93,3,FALSE)*VLOOKUP($E827,BY_RES_Demand_Drivers!$A$5:$I$100,9,FALSE)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BY_RES_Demand_Drivers!$J$15</f>
        <v>RFDEM</v>
      </c>
      <c r="F828" s="16">
        <f>VLOOKUP($C828,'Growth rate'!$B$3:$T$93,2,FALSE)*VLOOKUP($E828,BY_RES_Demand_Drivers!$A$5:$I$100,7,FALSE)</f>
        <v>136.37041413009004</v>
      </c>
      <c r="G828" s="16">
        <f>VLOOKUP($C828,'Growth rate'!$B$3:$T$93,3,FALSE)*VLOOKUP($E828,BY_RES_Demand_Drivers!$A$5:$I$100,8,FALSE)</f>
        <v>0</v>
      </c>
      <c r="H828" s="16">
        <f>VLOOKUP($C828,'Growth rate'!$B$3:$T$93,3,FALSE)*VLOOKUP($E828,BY_RES_Demand_Drivers!$A$5:$I$100,9,FALSE)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BY_RES_Demand_Drivers!$J$15</f>
        <v>RFDEM</v>
      </c>
      <c r="F829" s="16">
        <f>VLOOKUP($C829,'Growth rate'!$B$3:$T$93,2,FALSE)*VLOOKUP($E829,BY_RES_Demand_Drivers!$A$5:$I$100,7,FALSE)</f>
        <v>136.41429507345339</v>
      </c>
      <c r="G829" s="16">
        <f>VLOOKUP($C829,'Growth rate'!$B$3:$T$93,3,FALSE)*VLOOKUP($E829,BY_RES_Demand_Drivers!$A$5:$I$100,8,FALSE)</f>
        <v>0</v>
      </c>
      <c r="H829" s="16">
        <f>VLOOKUP($C829,'Growth rate'!$B$3:$T$93,3,FALSE)*VLOOKUP($E829,BY_RES_Demand_Drivers!$A$5:$I$100,9,FALSE)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BY_RES_Demand_Drivers!$J$15</f>
        <v>RFDEM</v>
      </c>
      <c r="F830" s="16">
        <f>VLOOKUP($C830,'Growth rate'!$B$3:$T$93,2,FALSE)*VLOOKUP($E830,BY_RES_Demand_Drivers!$A$5:$I$100,7,FALSE)</f>
        <v>136.45817601681674</v>
      </c>
      <c r="G830" s="16">
        <f>VLOOKUP($C830,'Growth rate'!$B$3:$T$93,3,FALSE)*VLOOKUP($E830,BY_RES_Demand_Drivers!$A$5:$I$100,8,FALSE)</f>
        <v>0</v>
      </c>
      <c r="H830" s="16">
        <f>VLOOKUP($C830,'Growth rate'!$B$3:$T$93,3,FALSE)*VLOOKUP($E830,BY_RES_Demand_Drivers!$A$5:$I$100,9,FALSE)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BY_RES_Demand_Drivers!$J$15</f>
        <v>RFDEM</v>
      </c>
      <c r="F831" s="16">
        <f>VLOOKUP($C831,'Growth rate'!$B$3:$T$93,2,FALSE)*VLOOKUP($E831,BY_RES_Demand_Drivers!$A$5:$I$100,7,FALSE)</f>
        <v>136.48083063358783</v>
      </c>
      <c r="G831" s="16">
        <f>VLOOKUP($C831,'Growth rate'!$B$3:$T$93,3,FALSE)*VLOOKUP($E831,BY_RES_Demand_Drivers!$A$5:$I$100,8,FALSE)</f>
        <v>0</v>
      </c>
      <c r="H831" s="16">
        <f>VLOOKUP($C831,'Growth rate'!$B$3:$T$93,3,FALSE)*VLOOKUP($E831,BY_RES_Demand_Drivers!$A$5:$I$100,9,FALSE)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BY_RES_Demand_Drivers!$J$15</f>
        <v>RFDEM</v>
      </c>
      <c r="F832" s="16">
        <f>VLOOKUP($C832,'Growth rate'!$B$3:$T$93,2,FALSE)*VLOOKUP($E832,BY_RES_Demand_Drivers!$A$5:$I$100,7,FALSE)</f>
        <v>136.50348525035889</v>
      </c>
      <c r="G832" s="16">
        <f>VLOOKUP($C832,'Growth rate'!$B$3:$T$93,3,FALSE)*VLOOKUP($E832,BY_RES_Demand_Drivers!$A$5:$I$100,8,FALSE)</f>
        <v>0</v>
      </c>
      <c r="H832" s="16">
        <f>VLOOKUP($C832,'Growth rate'!$B$3:$T$93,3,FALSE)*VLOOKUP($E832,BY_RES_Demand_Drivers!$A$5:$I$100,9,FALSE)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BY_RES_Demand_Drivers!$J$15</f>
        <v>RFDEM</v>
      </c>
      <c r="F833" s="16">
        <f>VLOOKUP($C833,'Growth rate'!$B$3:$T$93,2,FALSE)*VLOOKUP($E833,BY_RES_Demand_Drivers!$A$5:$I$100,7,FALSE)</f>
        <v>136.52613986712998</v>
      </c>
      <c r="G833" s="16">
        <f>VLOOKUP($C833,'Growth rate'!$B$3:$T$93,3,FALSE)*VLOOKUP($E833,BY_RES_Demand_Drivers!$A$5:$I$100,8,FALSE)</f>
        <v>0</v>
      </c>
      <c r="H833" s="16">
        <f>VLOOKUP($C833,'Growth rate'!$B$3:$T$93,3,FALSE)*VLOOKUP($E833,BY_RES_Demand_Drivers!$A$5:$I$100,9,FALSE)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BY_RES_Demand_Drivers!$J$15</f>
        <v>RFDEM</v>
      </c>
      <c r="F834" s="16">
        <f>VLOOKUP($C834,'Growth rate'!$B$3:$T$93,2,FALSE)*VLOOKUP($E834,BY_RES_Demand_Drivers!$A$5:$I$100,7,FALSE)</f>
        <v>136.54879448390105</v>
      </c>
      <c r="G834" s="16">
        <f>VLOOKUP($C834,'Growth rate'!$B$3:$T$93,3,FALSE)*VLOOKUP($E834,BY_RES_Demand_Drivers!$A$5:$I$100,8,FALSE)</f>
        <v>0</v>
      </c>
      <c r="H834" s="16">
        <f>VLOOKUP($C834,'Growth rate'!$B$3:$T$93,3,FALSE)*VLOOKUP($E834,BY_RES_Demand_Drivers!$A$5:$I$100,9,FALSE)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BY_RES_Demand_Drivers!$J$15</f>
        <v>RFDEM</v>
      </c>
      <c r="F835" s="16">
        <f>VLOOKUP($C835,'Growth rate'!$B$3:$T$93,2,FALSE)*VLOOKUP($E835,BY_RES_Demand_Drivers!$A$5:$I$100,7,FALSE)</f>
        <v>136.57144910067214</v>
      </c>
      <c r="G835" s="16">
        <f>VLOOKUP($C835,'Growth rate'!$B$3:$T$93,3,FALSE)*VLOOKUP($E835,BY_RES_Demand_Drivers!$A$5:$I$100,8,FALSE)</f>
        <v>0</v>
      </c>
      <c r="H835" s="16">
        <f>VLOOKUP($C835,'Growth rate'!$B$3:$T$93,3,FALSE)*VLOOKUP($E835,BY_RES_Demand_Drivers!$A$5:$I$100,9,FALSE)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BY_RES_Demand_Drivers!$J$15</f>
        <v>RFDEM</v>
      </c>
      <c r="F836" s="16">
        <f>VLOOKUP($C836,'Growth rate'!$B$3:$T$93,2,FALSE)*VLOOKUP($E836,BY_RES_Demand_Drivers!$A$5:$I$100,7,FALSE)</f>
        <v>136.57097011463685</v>
      </c>
      <c r="G836" s="16">
        <f>VLOOKUP($C836,'Growth rate'!$B$3:$T$93,3,FALSE)*VLOOKUP($E836,BY_RES_Demand_Drivers!$A$5:$I$100,8,FALSE)</f>
        <v>0</v>
      </c>
      <c r="H836" s="16">
        <f>VLOOKUP($C836,'Growth rate'!$B$3:$T$93,3,FALSE)*VLOOKUP($E836,BY_RES_Demand_Drivers!$A$5:$I$100,9,FALSE)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BY_RES_Demand_Drivers!$J$15</f>
        <v>RFDEM</v>
      </c>
      <c r="F837" s="16">
        <f>VLOOKUP($C837,'Growth rate'!$B$3:$T$93,2,FALSE)*VLOOKUP($E837,BY_RES_Demand_Drivers!$A$5:$I$100,7,FALSE)</f>
        <v>136.57049112860159</v>
      </c>
      <c r="G837" s="16">
        <f>VLOOKUP($C837,'Growth rate'!$B$3:$T$93,3,FALSE)*VLOOKUP($E837,BY_RES_Demand_Drivers!$A$5:$I$100,8,FALSE)</f>
        <v>0</v>
      </c>
      <c r="H837" s="16">
        <f>VLOOKUP($C837,'Growth rate'!$B$3:$T$93,3,FALSE)*VLOOKUP($E837,BY_RES_Demand_Drivers!$A$5:$I$100,9,FALSE)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BY_RES_Demand_Drivers!$J$15</f>
        <v>RFDEM</v>
      </c>
      <c r="F838" s="16">
        <f>VLOOKUP($C838,'Growth rate'!$B$3:$T$93,2,FALSE)*VLOOKUP($E838,BY_RES_Demand_Drivers!$A$5:$I$100,7,FALSE)</f>
        <v>136.57001214256633</v>
      </c>
      <c r="G838" s="16">
        <f>VLOOKUP($C838,'Growth rate'!$B$3:$T$93,3,FALSE)*VLOOKUP($E838,BY_RES_Demand_Drivers!$A$5:$I$100,8,FALSE)</f>
        <v>0</v>
      </c>
      <c r="H838" s="16">
        <f>VLOOKUP($C838,'Growth rate'!$B$3:$T$93,3,FALSE)*VLOOKUP($E838,BY_RES_Demand_Drivers!$A$5:$I$100,9,FALSE)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BY_RES_Demand_Drivers!$J$15</f>
        <v>RFDEM</v>
      </c>
      <c r="F839" s="16">
        <f>VLOOKUP($C839,'Growth rate'!$B$3:$T$93,2,FALSE)*VLOOKUP($E839,BY_RES_Demand_Drivers!$A$5:$I$100,7,FALSE)</f>
        <v>136.56953315653107</v>
      </c>
      <c r="G839" s="16">
        <f>VLOOKUP($C839,'Growth rate'!$B$3:$T$93,3,FALSE)*VLOOKUP($E839,BY_RES_Demand_Drivers!$A$5:$I$100,8,FALSE)</f>
        <v>0</v>
      </c>
      <c r="H839" s="16">
        <f>VLOOKUP($C839,'Growth rate'!$B$3:$T$93,3,FALSE)*VLOOKUP($E839,BY_RES_Demand_Drivers!$A$5:$I$100,9,FALSE)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BY_RES_Demand_Drivers!$J$15</f>
        <v>RFDEM</v>
      </c>
      <c r="F840" s="16">
        <f>VLOOKUP($C840,'Growth rate'!$B$3:$T$93,2,FALSE)*VLOOKUP($E840,BY_RES_Demand_Drivers!$A$5:$I$100,7,FALSE)</f>
        <v>136.56905417049578</v>
      </c>
      <c r="G840" s="16">
        <f>VLOOKUP($C840,'Growth rate'!$B$3:$T$93,3,FALSE)*VLOOKUP($E840,BY_RES_Demand_Drivers!$A$5:$I$100,8,FALSE)</f>
        <v>0</v>
      </c>
      <c r="H840" s="16">
        <f>VLOOKUP($C840,'Growth rate'!$B$3:$T$93,3,FALSE)*VLOOKUP($E840,BY_RES_Demand_Drivers!$A$5:$I$100,9,FALSE)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BY_RES_Demand_Drivers!$J$15</f>
        <v>RFDEM</v>
      </c>
      <c r="F841" s="16">
        <f>VLOOKUP($C841,'Growth rate'!$B$3:$T$93,2,FALSE)*VLOOKUP($E841,BY_RES_Demand_Drivers!$A$5:$I$100,7,FALSE)</f>
        <v>136.55812705058517</v>
      </c>
      <c r="G841" s="16">
        <f>VLOOKUP($C841,'Growth rate'!$B$3:$T$93,3,FALSE)*VLOOKUP($E841,BY_RES_Demand_Drivers!$A$5:$I$100,8,FALSE)</f>
        <v>0</v>
      </c>
      <c r="H841" s="16">
        <f>VLOOKUP($C841,'Growth rate'!$B$3:$T$93,3,FALSE)*VLOOKUP($E841,BY_RES_Demand_Drivers!$A$5:$I$100,9,FALSE)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BY_RES_Demand_Drivers!$J$15</f>
        <v>RFDEM</v>
      </c>
      <c r="F842" s="16">
        <f>VLOOKUP($C842,'Growth rate'!$B$3:$T$93,2,FALSE)*VLOOKUP($E842,BY_RES_Demand_Drivers!$A$5:$I$100,7,FALSE)</f>
        <v>136.54719993067462</v>
      </c>
      <c r="G842" s="16">
        <f>VLOOKUP($C842,'Growth rate'!$B$3:$T$93,3,FALSE)*VLOOKUP($E842,BY_RES_Demand_Drivers!$A$5:$I$100,8,FALSE)</f>
        <v>0</v>
      </c>
      <c r="H842" s="16">
        <f>VLOOKUP($C842,'Growth rate'!$B$3:$T$93,3,FALSE)*VLOOKUP($E842,BY_RES_Demand_Drivers!$A$5:$I$100,9,FALSE)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BY_RES_Demand_Drivers!$J$15</f>
        <v>RFDEM</v>
      </c>
      <c r="F843" s="16">
        <f>VLOOKUP($C843,'Growth rate'!$B$3:$T$93,2,FALSE)*VLOOKUP($E843,BY_RES_Demand_Drivers!$A$5:$I$100,7,FALSE)</f>
        <v>136.53627281076402</v>
      </c>
      <c r="G843" s="16">
        <f>VLOOKUP($C843,'Growth rate'!$B$3:$T$93,3,FALSE)*VLOOKUP($E843,BY_RES_Demand_Drivers!$A$5:$I$100,8,FALSE)</f>
        <v>0</v>
      </c>
      <c r="H843" s="16">
        <f>VLOOKUP($C843,'Growth rate'!$B$3:$T$93,3,FALSE)*VLOOKUP($E843,BY_RES_Demand_Drivers!$A$5:$I$100,9,FALSE)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BY_RES_Demand_Drivers!$J$15</f>
        <v>RFDEM</v>
      </c>
      <c r="F844" s="16">
        <f>VLOOKUP($C844,'Growth rate'!$B$3:$T$93,2,FALSE)*VLOOKUP($E844,BY_RES_Demand_Drivers!$A$5:$I$100,7,FALSE)</f>
        <v>136.52534569085347</v>
      </c>
      <c r="G844" s="16">
        <f>VLOOKUP($C844,'Growth rate'!$B$3:$T$93,3,FALSE)*VLOOKUP($E844,BY_RES_Demand_Drivers!$A$5:$I$100,8,FALSE)</f>
        <v>0</v>
      </c>
      <c r="H844" s="16">
        <f>VLOOKUP($C844,'Growth rate'!$B$3:$T$93,3,FALSE)*VLOOKUP($E844,BY_RES_Demand_Drivers!$A$5:$I$100,9,FALSE)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BY_RES_Demand_Drivers!$J$15</f>
        <v>RFDEM</v>
      </c>
      <c r="F845" s="16">
        <f>VLOOKUP($C845,'Growth rate'!$B$3:$T$93,2,FALSE)*VLOOKUP($E845,BY_RES_Demand_Drivers!$A$5:$I$100,7,FALSE)</f>
        <v>136.51441857094287</v>
      </c>
      <c r="G845" s="16">
        <f>VLOOKUP($C845,'Growth rate'!$B$3:$T$93,3,FALSE)*VLOOKUP($E845,BY_RES_Demand_Drivers!$A$5:$I$100,8,FALSE)</f>
        <v>0</v>
      </c>
      <c r="H845" s="16">
        <f>VLOOKUP($C845,'Growth rate'!$B$3:$T$93,3,FALSE)*VLOOKUP($E845,BY_RES_Demand_Drivers!$A$5:$I$100,9,FALSE)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BY_RES_Demand_Drivers!$J$15</f>
        <v>RFDEM</v>
      </c>
      <c r="F846" s="16">
        <f>VLOOKUP($C846,'Growth rate'!$B$3:$T$93,2,FALSE)*VLOOKUP($E846,BY_RES_Demand_Drivers!$A$5:$I$100,7,FALSE)</f>
        <v>136.48605169773705</v>
      </c>
      <c r="G846" s="16">
        <f>VLOOKUP($C846,'Growth rate'!$B$3:$T$93,3,FALSE)*VLOOKUP($E846,BY_RES_Demand_Drivers!$A$5:$I$100,8,FALSE)</f>
        <v>0</v>
      </c>
      <c r="H846" s="16">
        <f>VLOOKUP($C846,'Growth rate'!$B$3:$T$93,3,FALSE)*VLOOKUP($E846,BY_RES_Demand_Drivers!$A$5:$I$100,9,FALSE)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BY_RES_Demand_Drivers!$J$15</f>
        <v>RFDEM</v>
      </c>
      <c r="F847" s="16">
        <f>VLOOKUP($C847,'Growth rate'!$B$3:$T$93,2,FALSE)*VLOOKUP($E847,BY_RES_Demand_Drivers!$A$5:$I$100,7,FALSE)</f>
        <v>136.45768482453127</v>
      </c>
      <c r="G847" s="16">
        <f>VLOOKUP($C847,'Growth rate'!$B$3:$T$93,3,FALSE)*VLOOKUP($E847,BY_RES_Demand_Drivers!$A$5:$I$100,8,FALSE)</f>
        <v>0</v>
      </c>
      <c r="H847" s="16">
        <f>VLOOKUP($C847,'Growth rate'!$B$3:$T$93,3,FALSE)*VLOOKUP($E847,BY_RES_Demand_Drivers!$A$5:$I$100,9,FALSE)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BY_RES_Demand_Drivers!$J$15</f>
        <v>RFDEM</v>
      </c>
      <c r="F848" s="16">
        <f>VLOOKUP($C848,'Growth rate'!$B$3:$T$93,2,FALSE)*VLOOKUP($E848,BY_RES_Demand_Drivers!$A$5:$I$100,7,FALSE)</f>
        <v>136.42931795132543</v>
      </c>
      <c r="G848" s="16">
        <f>VLOOKUP($C848,'Growth rate'!$B$3:$T$93,3,FALSE)*VLOOKUP($E848,BY_RES_Demand_Drivers!$A$5:$I$100,8,FALSE)</f>
        <v>0</v>
      </c>
      <c r="H848" s="16">
        <f>VLOOKUP($C848,'Growth rate'!$B$3:$T$93,3,FALSE)*VLOOKUP($E848,BY_RES_Demand_Drivers!$A$5:$I$100,9,FALSE)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BY_RES_Demand_Drivers!$J$15</f>
        <v>RFDEM</v>
      </c>
      <c r="F849" s="16">
        <f>VLOOKUP($C849,'Growth rate'!$B$3:$T$93,2,FALSE)*VLOOKUP($E849,BY_RES_Demand_Drivers!$A$5:$I$100,7,FALSE)</f>
        <v>136.40095107811965</v>
      </c>
      <c r="G849" s="16">
        <f>VLOOKUP($C849,'Growth rate'!$B$3:$T$93,3,FALSE)*VLOOKUP($E849,BY_RES_Demand_Drivers!$A$5:$I$100,8,FALSE)</f>
        <v>0</v>
      </c>
      <c r="H849" s="16">
        <f>VLOOKUP($C849,'Growth rate'!$B$3:$T$93,3,FALSE)*VLOOKUP($E849,BY_RES_Demand_Drivers!$A$5:$I$100,9,FALSE)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BY_RES_Demand_Drivers!$J$15</f>
        <v>RFDEM</v>
      </c>
      <c r="F850" s="16">
        <f>VLOOKUP($C850,'Growth rate'!$B$3:$T$93,2,FALSE)*VLOOKUP($E850,BY_RES_Demand_Drivers!$A$5:$I$100,7,FALSE)</f>
        <v>136.37258420491384</v>
      </c>
      <c r="G850" s="16">
        <f>VLOOKUP($C850,'Growth rate'!$B$3:$T$93,3,FALSE)*VLOOKUP($E850,BY_RES_Demand_Drivers!$A$5:$I$100,8,FALSE)</f>
        <v>0</v>
      </c>
      <c r="H850" s="16">
        <f>VLOOKUP($C850,'Growth rate'!$B$3:$T$93,3,FALSE)*VLOOKUP($E850,BY_RES_Demand_Drivers!$A$5:$I$100,9,FALSE)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BY_RES_Demand_Drivers!$J$15</f>
        <v>RFDEM</v>
      </c>
      <c r="F851" s="16">
        <f>VLOOKUP($C851,'Growth rate'!$B$3:$T$93,2,FALSE)*VLOOKUP($E851,BY_RES_Demand_Drivers!$A$5:$I$100,7,FALSE)</f>
        <v>136.30533279042925</v>
      </c>
      <c r="G851" s="16">
        <f>VLOOKUP($C851,'Growth rate'!$B$3:$T$93,3,FALSE)*VLOOKUP($E851,BY_RES_Demand_Drivers!$A$5:$I$100,8,FALSE)</f>
        <v>0</v>
      </c>
      <c r="H851" s="16">
        <f>VLOOKUP($C851,'Growth rate'!$B$3:$T$93,3,FALSE)*VLOOKUP($E851,BY_RES_Demand_Drivers!$A$5:$I$100,9,FALSE)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BY_RES_Demand_Drivers!$J$15</f>
        <v>RFDEM</v>
      </c>
      <c r="F852" s="16">
        <f>VLOOKUP($C852,'Growth rate'!$B$3:$T$93,2,FALSE)*VLOOKUP($E852,BY_RES_Demand_Drivers!$A$5:$I$100,7,FALSE)</f>
        <v>136.23808137594466</v>
      </c>
      <c r="G852" s="16">
        <f>VLOOKUP($C852,'Growth rate'!$B$3:$T$93,3,FALSE)*VLOOKUP($E852,BY_RES_Demand_Drivers!$A$5:$I$100,8,FALSE)</f>
        <v>0</v>
      </c>
      <c r="H852" s="16">
        <f>VLOOKUP($C852,'Growth rate'!$B$3:$T$93,3,FALSE)*VLOOKUP($E852,BY_RES_Demand_Drivers!$A$5:$I$100,9,FALSE)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BY_RES_Demand_Drivers!$J$15</f>
        <v>RFDEM</v>
      </c>
      <c r="F853" s="16">
        <f>VLOOKUP($C853,'Growth rate'!$B$3:$T$93,2,FALSE)*VLOOKUP($E853,BY_RES_Demand_Drivers!$A$5:$I$100,7,FALSE)</f>
        <v>136.17082996146007</v>
      </c>
      <c r="G853" s="16">
        <f>VLOOKUP($C853,'Growth rate'!$B$3:$T$93,3,FALSE)*VLOOKUP($E853,BY_RES_Demand_Drivers!$A$5:$I$100,8,FALSE)</f>
        <v>0</v>
      </c>
      <c r="H853" s="16">
        <f>VLOOKUP($C853,'Growth rate'!$B$3:$T$93,3,FALSE)*VLOOKUP($E853,BY_RES_Demand_Drivers!$A$5:$I$100,9,FALSE)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BY_RES_Demand_Drivers!$J$15</f>
        <v>RFDEM</v>
      </c>
      <c r="F854" s="16">
        <f>VLOOKUP($C854,'Growth rate'!$B$3:$T$93,2,FALSE)*VLOOKUP($E854,BY_RES_Demand_Drivers!$A$5:$I$100,7,FALSE)</f>
        <v>136.10357854697548</v>
      </c>
      <c r="G854" s="16">
        <f>VLOOKUP($C854,'Growth rate'!$B$3:$T$93,3,FALSE)*VLOOKUP($E854,BY_RES_Demand_Drivers!$A$5:$I$100,8,FALSE)</f>
        <v>0</v>
      </c>
      <c r="H854" s="16">
        <f>VLOOKUP($C854,'Growth rate'!$B$3:$T$93,3,FALSE)*VLOOKUP($E854,BY_RES_Demand_Drivers!$A$5:$I$100,9,FALSE)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BY_RES_Demand_Drivers!$J$15</f>
        <v>RFDEM</v>
      </c>
      <c r="F855" s="16">
        <f>VLOOKUP($C855,'Growth rate'!$B$3:$T$93,2,FALSE)*VLOOKUP($E855,BY_RES_Demand_Drivers!$A$5:$I$100,7,FALSE)</f>
        <v>136.0363271324909</v>
      </c>
      <c r="G855" s="16">
        <f>VLOOKUP($C855,'Growth rate'!$B$3:$T$93,3,FALSE)*VLOOKUP($E855,BY_RES_Demand_Drivers!$A$5:$I$100,8,FALSE)</f>
        <v>0</v>
      </c>
      <c r="H855" s="16">
        <f>VLOOKUP($C855,'Growth rate'!$B$3:$T$93,3,FALSE)*VLOOKUP($E855,BY_RES_Demand_Drivers!$A$5:$I$100,9,FALSE)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BY_RES_Demand_Drivers!$J$15</f>
        <v>RFDEM</v>
      </c>
      <c r="F856" s="16">
        <f>VLOOKUP($C856,'Growth rate'!$B$3:$T$93,2,FALSE)*VLOOKUP($E856,BY_RES_Demand_Drivers!$A$5:$I$100,7,FALSE)</f>
        <v>135.91175551763021</v>
      </c>
      <c r="G856" s="16">
        <f>VLOOKUP($C856,'Growth rate'!$B$3:$T$93,3,FALSE)*VLOOKUP($E856,BY_RES_Demand_Drivers!$A$5:$I$100,8,FALSE)</f>
        <v>0</v>
      </c>
      <c r="H856" s="16">
        <f>VLOOKUP($C856,'Growth rate'!$B$3:$T$93,3,FALSE)*VLOOKUP($E856,BY_RES_Demand_Drivers!$A$5:$I$100,9,FALSE)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BY_RES_Demand_Drivers!$J$15</f>
        <v>RFDEM</v>
      </c>
      <c r="F857" s="16">
        <f>VLOOKUP($C857,'Growth rate'!$B$3:$T$93,2,FALSE)*VLOOKUP($E857,BY_RES_Demand_Drivers!$A$5:$I$100,7,FALSE)</f>
        <v>135.78718390276956</v>
      </c>
      <c r="G857" s="16">
        <f>VLOOKUP($C857,'Growth rate'!$B$3:$T$93,3,FALSE)*VLOOKUP($E857,BY_RES_Demand_Drivers!$A$5:$I$100,8,FALSE)</f>
        <v>0</v>
      </c>
      <c r="H857" s="16">
        <f>VLOOKUP($C857,'Growth rate'!$B$3:$T$93,3,FALSE)*VLOOKUP($E857,BY_RES_Demand_Drivers!$A$5:$I$100,9,FALSE)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BY_RES_Demand_Drivers!$J$15</f>
        <v>RFDEM</v>
      </c>
      <c r="F858" s="16">
        <f>VLOOKUP($C858,'Growth rate'!$B$3:$T$93,2,FALSE)*VLOOKUP($E858,BY_RES_Demand_Drivers!$A$5:$I$100,7,FALSE)</f>
        <v>135.66261228790887</v>
      </c>
      <c r="G858" s="16">
        <f>VLOOKUP($C858,'Growth rate'!$B$3:$T$93,3,FALSE)*VLOOKUP($E858,BY_RES_Demand_Drivers!$A$5:$I$100,8,FALSE)</f>
        <v>0</v>
      </c>
      <c r="H858" s="16">
        <f>VLOOKUP($C858,'Growth rate'!$B$3:$T$93,3,FALSE)*VLOOKUP($E858,BY_RES_Demand_Drivers!$A$5:$I$100,9,FALSE)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BY_RES_Demand_Drivers!$J$15</f>
        <v>RFDEM</v>
      </c>
      <c r="F859" s="16">
        <f>VLOOKUP($C859,'Growth rate'!$B$3:$T$93,2,FALSE)*VLOOKUP($E859,BY_RES_Demand_Drivers!$A$5:$I$100,7,FALSE)</f>
        <v>135.53804067304819</v>
      </c>
      <c r="G859" s="16">
        <f>VLOOKUP($C859,'Growth rate'!$B$3:$T$93,3,FALSE)*VLOOKUP($E859,BY_RES_Demand_Drivers!$A$5:$I$100,8,FALSE)</f>
        <v>0</v>
      </c>
      <c r="H859" s="16">
        <f>VLOOKUP($C859,'Growth rate'!$B$3:$T$93,3,FALSE)*VLOOKUP($E859,BY_RES_Demand_Drivers!$A$5:$I$100,9,FALSE)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BY_RES_Demand_Drivers!$J$15</f>
        <v>RFDEM</v>
      </c>
      <c r="F860" s="16">
        <f>VLOOKUP($C860,'Growth rate'!$B$3:$T$93,2,FALSE)*VLOOKUP($E860,BY_RES_Demand_Drivers!$A$5:$I$100,7,FALSE)</f>
        <v>135.4134690581875</v>
      </c>
      <c r="G860" s="16">
        <f>VLOOKUP($C860,'Growth rate'!$B$3:$T$93,3,FALSE)*VLOOKUP($E860,BY_RES_Demand_Drivers!$A$5:$I$100,8,FALSE)</f>
        <v>0</v>
      </c>
      <c r="H860" s="16">
        <f>VLOOKUP($C860,'Growth rate'!$B$3:$T$93,3,FALSE)*VLOOKUP($E860,BY_RES_Demand_Drivers!$A$5:$I$100,9,FALSE)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BY_RES_Demand_Drivers!$J$15</f>
        <v>RFDEM</v>
      </c>
      <c r="F861" s="16">
        <f>VLOOKUP($C861,'Growth rate'!$B$3:$T$93,2,FALSE)*VLOOKUP($E861,BY_RES_Demand_Drivers!$A$5:$I$100,7,FALSE)</f>
        <v>135.23914346631815</v>
      </c>
      <c r="G861" s="16">
        <f>VLOOKUP($C861,'Growth rate'!$B$3:$T$93,3,FALSE)*VLOOKUP($E861,BY_RES_Demand_Drivers!$A$5:$I$100,8,FALSE)</f>
        <v>0</v>
      </c>
      <c r="H861" s="16">
        <f>VLOOKUP($C861,'Growth rate'!$B$3:$T$93,3,FALSE)*VLOOKUP($E861,BY_RES_Demand_Drivers!$A$5:$I$100,9,FALSE)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BY_RES_Demand_Drivers!$J$15</f>
        <v>RFDEM</v>
      </c>
      <c r="F862" s="16">
        <f>VLOOKUP($C862,'Growth rate'!$B$3:$T$93,2,FALSE)*VLOOKUP($E862,BY_RES_Demand_Drivers!$A$5:$I$100,7,FALSE)</f>
        <v>135.06481787444881</v>
      </c>
      <c r="G862" s="16">
        <f>VLOOKUP($C862,'Growth rate'!$B$3:$T$93,3,FALSE)*VLOOKUP($E862,BY_RES_Demand_Drivers!$A$5:$I$100,8,FALSE)</f>
        <v>0</v>
      </c>
      <c r="H862" s="16">
        <f>VLOOKUP($C862,'Growth rate'!$B$3:$T$93,3,FALSE)*VLOOKUP($E862,BY_RES_Demand_Drivers!$A$5:$I$100,9,FALSE)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BY_RES_Demand_Drivers!$J$15</f>
        <v>RFDEM</v>
      </c>
      <c r="F863" s="16">
        <f>VLOOKUP($C863,'Growth rate'!$B$3:$T$93,2,FALSE)*VLOOKUP($E863,BY_RES_Demand_Drivers!$A$5:$I$100,7,FALSE)</f>
        <v>134.89049228257943</v>
      </c>
      <c r="G863" s="16">
        <f>VLOOKUP($C863,'Growth rate'!$B$3:$T$93,3,FALSE)*VLOOKUP($E863,BY_RES_Demand_Drivers!$A$5:$I$100,8,FALSE)</f>
        <v>0</v>
      </c>
      <c r="H863" s="16">
        <f>VLOOKUP($C863,'Growth rate'!$B$3:$T$93,3,FALSE)*VLOOKUP($E863,BY_RES_Demand_Drivers!$A$5:$I$100,9,FALSE)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BY_RES_Demand_Drivers!$J$15</f>
        <v>RFDEM</v>
      </c>
      <c r="F864" s="16">
        <f>VLOOKUP($C864,'Growth rate'!$B$3:$T$93,2,FALSE)*VLOOKUP($E864,BY_RES_Demand_Drivers!$A$5:$I$100,7,FALSE)</f>
        <v>134.71616669071008</v>
      </c>
      <c r="G864" s="16">
        <f>VLOOKUP($C864,'Growth rate'!$B$3:$T$93,3,FALSE)*VLOOKUP($E864,BY_RES_Demand_Drivers!$A$5:$I$100,8,FALSE)</f>
        <v>0</v>
      </c>
      <c r="H864" s="16">
        <f>VLOOKUP($C864,'Growth rate'!$B$3:$T$93,3,FALSE)*VLOOKUP($E864,BY_RES_Demand_Drivers!$A$5:$I$100,9,FALSE)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BY_RES_Demand_Drivers!$J$15</f>
        <v>RFDEM</v>
      </c>
      <c r="F865" s="16">
        <f>VLOOKUP($C865,'Growth rate'!$B$3:$T$93,2,FALSE)*VLOOKUP($E865,BY_RES_Demand_Drivers!$A$5:$I$100,7,FALSE)</f>
        <v>134.54184109884073</v>
      </c>
      <c r="G865" s="16">
        <f>VLOOKUP($C865,'Growth rate'!$B$3:$T$93,3,FALSE)*VLOOKUP($E865,BY_RES_Demand_Drivers!$A$5:$I$100,8,FALSE)</f>
        <v>0</v>
      </c>
      <c r="H865" s="16">
        <f>VLOOKUP($C865,'Growth rate'!$B$3:$T$93,3,FALSE)*VLOOKUP($E865,BY_RES_Demand_Drivers!$A$5:$I$100,9,FALSE)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BY_RES_Demand_Drivers!$J$15</f>
        <v>RFDEM</v>
      </c>
      <c r="F866" s="16">
        <f>VLOOKUP($C866,'Growth rate'!$B$3:$T$93,2,FALSE)*VLOOKUP($E866,BY_RES_Demand_Drivers!$A$5:$I$100,7,FALSE)</f>
        <v>134.29342786414199</v>
      </c>
      <c r="G866" s="16">
        <f>VLOOKUP($C866,'Growth rate'!$B$3:$T$93,3,FALSE)*VLOOKUP($E866,BY_RES_Demand_Drivers!$A$5:$I$100,8,FALSE)</f>
        <v>0</v>
      </c>
      <c r="H866" s="16">
        <f>VLOOKUP($C866,'Growth rate'!$B$3:$T$93,3,FALSE)*VLOOKUP($E866,BY_RES_Demand_Drivers!$A$5:$I$100,9,FALSE)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BY_RES_Demand_Drivers!$J$15</f>
        <v>RFDEM</v>
      </c>
      <c r="F867" s="16">
        <f>VLOOKUP($C867,'Growth rate'!$B$3:$T$93,2,FALSE)*VLOOKUP($E867,BY_RES_Demand_Drivers!$A$5:$I$100,7,FALSE)</f>
        <v>134.04501462944324</v>
      </c>
      <c r="G867" s="16">
        <f>VLOOKUP($C867,'Growth rate'!$B$3:$T$93,3,FALSE)*VLOOKUP($E867,BY_RES_Demand_Drivers!$A$5:$I$100,8,FALSE)</f>
        <v>0</v>
      </c>
      <c r="H867" s="16">
        <f>VLOOKUP($C867,'Growth rate'!$B$3:$T$93,3,FALSE)*VLOOKUP($E867,BY_RES_Demand_Drivers!$A$5:$I$100,9,FALSE)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BY_RES_Demand_Drivers!$J$15</f>
        <v>RFDEM</v>
      </c>
      <c r="F868" s="16">
        <f>VLOOKUP($C868,'Growth rate'!$B$3:$T$93,2,FALSE)*VLOOKUP($E868,BY_RES_Demand_Drivers!$A$5:$I$100,7,FALSE)</f>
        <v>133.79660139474453</v>
      </c>
      <c r="G868" s="16">
        <f>VLOOKUP($C868,'Growth rate'!$B$3:$T$93,3,FALSE)*VLOOKUP($E868,BY_RES_Demand_Drivers!$A$5:$I$100,8,FALSE)</f>
        <v>0</v>
      </c>
      <c r="H868" s="16">
        <f>VLOOKUP($C868,'Growth rate'!$B$3:$T$93,3,FALSE)*VLOOKUP($E868,BY_RES_Demand_Drivers!$A$5:$I$100,9,FALSE)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BY_RES_Demand_Drivers!$J$15</f>
        <v>RFDEM</v>
      </c>
      <c r="F869" s="16">
        <f>VLOOKUP($C869,'Growth rate'!$B$3:$T$93,2,FALSE)*VLOOKUP($E869,BY_RES_Demand_Drivers!$A$5:$I$100,7,FALSE)</f>
        <v>133.54818816004578</v>
      </c>
      <c r="G869" s="16">
        <f>VLOOKUP($C869,'Growth rate'!$B$3:$T$93,3,FALSE)*VLOOKUP($E869,BY_RES_Demand_Drivers!$A$5:$I$100,8,FALSE)</f>
        <v>0</v>
      </c>
      <c r="H869" s="16">
        <f>VLOOKUP($C869,'Growth rate'!$B$3:$T$93,3,FALSE)*VLOOKUP($E869,BY_RES_Demand_Drivers!$A$5:$I$100,9,FALSE)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BY_RES_Demand_Drivers!$J$15</f>
        <v>RFDEM</v>
      </c>
      <c r="F870" s="16">
        <f>VLOOKUP($C870,'Growth rate'!$B$3:$T$93,2,FALSE)*VLOOKUP($E870,BY_RES_Demand_Drivers!$A$5:$I$100,7,FALSE)</f>
        <v>133.29977492534704</v>
      </c>
      <c r="G870" s="16">
        <f>VLOOKUP($C870,'Growth rate'!$B$3:$T$93,3,FALSE)*VLOOKUP($E870,BY_RES_Demand_Drivers!$A$5:$I$100,8,FALSE)</f>
        <v>0</v>
      </c>
      <c r="H870" s="16">
        <f>VLOOKUP($C870,'Growth rate'!$B$3:$T$93,3,FALSE)*VLOOKUP($E870,BY_RES_Demand_Drivers!$A$5:$I$100,9,FALSE)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BY_RES_Demand_Drivers!$J$15</f>
        <v>RFDEM</v>
      </c>
      <c r="F871" s="16">
        <f>VLOOKUP($C871,'Growth rate'!$B$3:$T$93,2,FALSE)*VLOOKUP($E871,BY_RES_Demand_Drivers!$A$5:$I$100,7,FALSE)</f>
        <v>132.96449407626568</v>
      </c>
      <c r="G871" s="16">
        <f>VLOOKUP($C871,'Growth rate'!$B$3:$T$93,3,FALSE)*VLOOKUP($E871,BY_RES_Demand_Drivers!$A$5:$I$100,8,FALSE)</f>
        <v>0</v>
      </c>
      <c r="H871" s="16">
        <f>VLOOKUP($C871,'Growth rate'!$B$3:$T$93,3,FALSE)*VLOOKUP($E871,BY_RES_Demand_Drivers!$A$5:$I$100,9,FALSE)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BY_RES_Demand_Drivers!$J$15</f>
        <v>RFDEM</v>
      </c>
      <c r="F872" s="16">
        <f>VLOOKUP($C872,'Growth rate'!$B$3:$T$93,2,FALSE)*VLOOKUP($E872,BY_RES_Demand_Drivers!$A$5:$I$100,7,FALSE)</f>
        <v>132.62921322718432</v>
      </c>
      <c r="G872" s="16">
        <f>VLOOKUP($C872,'Growth rate'!$B$3:$T$93,3,FALSE)*VLOOKUP($E872,BY_RES_Demand_Drivers!$A$5:$I$100,8,FALSE)</f>
        <v>0</v>
      </c>
      <c r="H872" s="16">
        <f>VLOOKUP($C872,'Growth rate'!$B$3:$T$93,3,FALSE)*VLOOKUP($E872,BY_RES_Demand_Drivers!$A$5:$I$100,9,FALSE)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BY_RES_Demand_Drivers!$J$15</f>
        <v>RFDEM</v>
      </c>
      <c r="F873" s="16">
        <f>VLOOKUP($C873,'Growth rate'!$B$3:$T$93,2,FALSE)*VLOOKUP($E873,BY_RES_Demand_Drivers!$A$5:$I$100,7,FALSE)</f>
        <v>132.29393237810299</v>
      </c>
      <c r="G873" s="16">
        <f>VLOOKUP($C873,'Growth rate'!$B$3:$T$93,3,FALSE)*VLOOKUP($E873,BY_RES_Demand_Drivers!$A$5:$I$100,8,FALSE)</f>
        <v>0</v>
      </c>
      <c r="H873" s="16">
        <f>VLOOKUP($C873,'Growth rate'!$B$3:$T$93,3,FALSE)*VLOOKUP($E873,BY_RES_Demand_Drivers!$A$5:$I$100,9,FALSE)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BY_RES_Demand_Drivers!$J$15</f>
        <v>RFDEM</v>
      </c>
      <c r="F874" s="16">
        <f>VLOOKUP($C874,'Growth rate'!$B$3:$T$93,2,FALSE)*VLOOKUP($E874,BY_RES_Demand_Drivers!$A$5:$I$100,7,FALSE)</f>
        <v>131.95865152902164</v>
      </c>
      <c r="G874" s="16">
        <f>VLOOKUP($C874,'Growth rate'!$B$3:$T$93,3,FALSE)*VLOOKUP($E874,BY_RES_Demand_Drivers!$A$5:$I$100,8,FALSE)</f>
        <v>0</v>
      </c>
      <c r="H874" s="16">
        <f>VLOOKUP($C874,'Growth rate'!$B$3:$T$93,3,FALSE)*VLOOKUP($E874,BY_RES_Demand_Drivers!$A$5:$I$100,9,FALSE)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BY_RES_Demand_Drivers!$J$15</f>
        <v>RFDEM</v>
      </c>
      <c r="F875" s="16">
        <f>VLOOKUP($C875,'Growth rate'!$B$3:$T$93,2,FALSE)*VLOOKUP($E875,BY_RES_Demand_Drivers!$A$5:$I$100,7,FALSE)</f>
        <v>131.62337067994028</v>
      </c>
      <c r="G875" s="16">
        <f>VLOOKUP($C875,'Growth rate'!$B$3:$T$93,3,FALSE)*VLOOKUP($E875,BY_RES_Demand_Drivers!$A$5:$I$100,8,FALSE)</f>
        <v>0</v>
      </c>
      <c r="H875" s="16">
        <f>VLOOKUP($C875,'Growth rate'!$B$3:$T$93,3,FALSE)*VLOOKUP($E875,BY_RES_Demand_Drivers!$A$5:$I$100,9,FALSE)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BY_RES_Demand_Drivers!$J$15</f>
        <v>RFDEM</v>
      </c>
      <c r="F876" s="16">
        <f>VLOOKUP($C876,'Growth rate'!$B$3:$T$93,2,FALSE)*VLOOKUP($E876,BY_RES_Demand_Drivers!$A$5:$I$100,7,FALSE)</f>
        <v>131.19367495124507</v>
      </c>
      <c r="G876" s="16">
        <f>VLOOKUP($C876,'Growth rate'!$B$3:$T$93,3,FALSE)*VLOOKUP($E876,BY_RES_Demand_Drivers!$A$5:$I$100,8,FALSE)</f>
        <v>0</v>
      </c>
      <c r="H876" s="16">
        <f>VLOOKUP($C876,'Growth rate'!$B$3:$T$93,3,FALSE)*VLOOKUP($E876,BY_RES_Demand_Drivers!$A$5:$I$100,9,FALSE)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BY_RES_Demand_Drivers!$J$15</f>
        <v>RFDEM</v>
      </c>
      <c r="F877" s="16">
        <f>VLOOKUP($C877,'Growth rate'!$B$3:$T$93,2,FALSE)*VLOOKUP($E877,BY_RES_Demand_Drivers!$A$5:$I$100,7,FALSE)</f>
        <v>130.76397922254984</v>
      </c>
      <c r="G877" s="16">
        <f>VLOOKUP($C877,'Growth rate'!$B$3:$T$93,3,FALSE)*VLOOKUP($E877,BY_RES_Demand_Drivers!$A$5:$I$100,8,FALSE)</f>
        <v>0</v>
      </c>
      <c r="H877" s="16">
        <f>VLOOKUP($C877,'Growth rate'!$B$3:$T$93,3,FALSE)*VLOOKUP($E877,BY_RES_Demand_Drivers!$A$5:$I$100,9,FALSE)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BY_RES_Demand_Drivers!$J$15</f>
        <v>RFDEM</v>
      </c>
      <c r="F878" s="16">
        <f>VLOOKUP($C878,'Growth rate'!$B$3:$T$93,2,FALSE)*VLOOKUP($E878,BY_RES_Demand_Drivers!$A$5:$I$100,7,FALSE)</f>
        <v>130.33428349385463</v>
      </c>
      <c r="G878" s="16">
        <f>VLOOKUP($C878,'Growth rate'!$B$3:$T$93,3,FALSE)*VLOOKUP($E878,BY_RES_Demand_Drivers!$A$5:$I$100,8,FALSE)</f>
        <v>0</v>
      </c>
      <c r="H878" s="16">
        <f>VLOOKUP($C878,'Growth rate'!$B$3:$T$93,3,FALSE)*VLOOKUP($E878,BY_RES_Demand_Drivers!$A$5:$I$100,9,FALSE)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BY_RES_Demand_Drivers!$J$15</f>
        <v>RFDEM</v>
      </c>
      <c r="F879" s="16">
        <f>VLOOKUP($C879,'Growth rate'!$B$3:$T$93,2,FALSE)*VLOOKUP($E879,BY_RES_Demand_Drivers!$A$5:$I$100,7,FALSE)</f>
        <v>129.90458776515939</v>
      </c>
      <c r="G879" s="16">
        <f>VLOOKUP($C879,'Growth rate'!$B$3:$T$93,3,FALSE)*VLOOKUP($E879,BY_RES_Demand_Drivers!$A$5:$I$100,8,FALSE)</f>
        <v>0</v>
      </c>
      <c r="H879" s="16">
        <f>VLOOKUP($C879,'Growth rate'!$B$3:$T$93,3,FALSE)*VLOOKUP($E879,BY_RES_Demand_Drivers!$A$5:$I$100,9,FALSE)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BY_RES_Demand_Drivers!$J$15</f>
        <v>RFDEM</v>
      </c>
      <c r="F880" s="16">
        <f>VLOOKUP($C880,'Growth rate'!$B$3:$T$93,2,FALSE)*VLOOKUP($E880,BY_RES_Demand_Drivers!$A$5:$I$100,7,FALSE)</f>
        <v>129.47489203646418</v>
      </c>
      <c r="G880" s="16">
        <f>VLOOKUP($C880,'Growth rate'!$B$3:$T$93,3,FALSE)*VLOOKUP($E880,BY_RES_Demand_Drivers!$A$5:$I$100,8,FALSE)</f>
        <v>0</v>
      </c>
      <c r="H880" s="16">
        <f>VLOOKUP($C880,'Growth rate'!$B$3:$T$93,3,FALSE)*VLOOKUP($E880,BY_RES_Demand_Drivers!$A$5:$I$100,9,FALSE)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BY_RES_Demand_Drivers!$J$15</f>
        <v>RFDEM</v>
      </c>
      <c r="F881" s="16">
        <f>VLOOKUP($C881,'Growth rate'!$B$3:$T$93,2,FALSE)*VLOOKUP($E881,BY_RES_Demand_Drivers!$A$5:$I$100,7,FALSE)</f>
        <v>128.97559157146227</v>
      </c>
      <c r="G881" s="16">
        <f>VLOOKUP($C881,'Growth rate'!$B$3:$T$93,3,FALSE)*VLOOKUP($E881,BY_RES_Demand_Drivers!$A$5:$I$100,8,FALSE)</f>
        <v>0</v>
      </c>
      <c r="H881" s="16">
        <f>VLOOKUP($C881,'Growth rate'!$B$3:$T$93,3,FALSE)*VLOOKUP($E881,BY_RES_Demand_Drivers!$A$5:$I$100,9,FALSE)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BY_RES_Demand_Drivers!$J$15</f>
        <v>RFDEM</v>
      </c>
      <c r="F882" s="16">
        <f>VLOOKUP($C882,'Growth rate'!$B$3:$T$93,2,FALSE)*VLOOKUP($E882,BY_RES_Demand_Drivers!$A$5:$I$100,7,FALSE)</f>
        <v>128.47629110646037</v>
      </c>
      <c r="G882" s="16">
        <f>VLOOKUP($C882,'Growth rate'!$B$3:$T$93,3,FALSE)*VLOOKUP($E882,BY_RES_Demand_Drivers!$A$5:$I$100,8,FALSE)</f>
        <v>0</v>
      </c>
      <c r="H882" s="16">
        <f>VLOOKUP($C882,'Growth rate'!$B$3:$T$93,3,FALSE)*VLOOKUP($E882,BY_RES_Demand_Drivers!$A$5:$I$100,9,FALSE)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BY_RES_Demand_Drivers!$J$15</f>
        <v>RFDEM</v>
      </c>
      <c r="F883" s="16">
        <f>VLOOKUP($C883,'Growth rate'!$B$3:$T$93,2,FALSE)*VLOOKUP($E883,BY_RES_Demand_Drivers!$A$5:$I$100,7,FALSE)</f>
        <v>127.97699064145846</v>
      </c>
      <c r="G883" s="16">
        <f>VLOOKUP($C883,'Growth rate'!$B$3:$T$93,3,FALSE)*VLOOKUP($E883,BY_RES_Demand_Drivers!$A$5:$I$100,8,FALSE)</f>
        <v>0</v>
      </c>
      <c r="H883" s="16">
        <f>VLOOKUP($C883,'Growth rate'!$B$3:$T$93,3,FALSE)*VLOOKUP($E883,BY_RES_Demand_Drivers!$A$5:$I$100,9,FALSE)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BY_RES_Demand_Drivers!$J$15</f>
        <v>RFDEM</v>
      </c>
      <c r="F884" s="16">
        <f>VLOOKUP($C884,'Growth rate'!$B$3:$T$93,2,FALSE)*VLOOKUP($E884,BY_RES_Demand_Drivers!$A$5:$I$100,7,FALSE)</f>
        <v>127.47769017645655</v>
      </c>
      <c r="G884" s="16">
        <f>VLOOKUP($C884,'Growth rate'!$B$3:$T$93,3,FALSE)*VLOOKUP($E884,BY_RES_Demand_Drivers!$A$5:$I$100,8,FALSE)</f>
        <v>0</v>
      </c>
      <c r="H884" s="16">
        <f>VLOOKUP($C884,'Growth rate'!$B$3:$T$93,3,FALSE)*VLOOKUP($E884,BY_RES_Demand_Drivers!$A$5:$I$100,9,FALSE)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BY_RES_Demand_Drivers!$J$15</f>
        <v>RFDEM</v>
      </c>
      <c r="F885" s="16">
        <f>VLOOKUP($C885,'Growth rate'!$B$3:$T$93,2,FALSE)*VLOOKUP($E885,BY_RES_Demand_Drivers!$A$5:$I$100,7,FALSE)</f>
        <v>126.97838971145464</v>
      </c>
      <c r="G885" s="16">
        <f>VLOOKUP($C885,'Growth rate'!$B$3:$T$93,3,FALSE)*VLOOKUP($E885,BY_RES_Demand_Drivers!$A$5:$I$100,8,FALSE)</f>
        <v>0</v>
      </c>
      <c r="H885" s="16">
        <f>VLOOKUP($C885,'Growth rate'!$B$3:$T$93,3,FALSE)*VLOOKUP($E885,BY_RES_Demand_Drivers!$A$5:$I$100,9,FALSE)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BY_RES_Demand_Drivers!$J$15</f>
        <v>RFDEM</v>
      </c>
      <c r="F886" s="16">
        <f>VLOOKUP($C886,'Growth rate'!$B$3:$T$93,2,FALSE)*VLOOKUP($E886,BY_RES_Demand_Drivers!$A$5:$I$100,7,FALSE)</f>
        <v>126.34498408405096</v>
      </c>
      <c r="G886" s="16">
        <f>VLOOKUP($C886,'Growth rate'!$B$3:$T$93,3,FALSE)*VLOOKUP($E886,BY_RES_Demand_Drivers!$A$5:$I$100,8,FALSE)</f>
        <v>0</v>
      </c>
      <c r="H886" s="16">
        <f>VLOOKUP($C886,'Growth rate'!$B$3:$T$93,3,FALSE)*VLOOKUP($E886,BY_RES_Demand_Drivers!$A$5:$I$100,9,FALSE)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BY_RES_Demand_Drivers!$J$15</f>
        <v>RFDEM</v>
      </c>
      <c r="F887" s="16">
        <f>VLOOKUP($C887,'Growth rate'!$B$3:$T$93,2,FALSE)*VLOOKUP($E887,BY_RES_Demand_Drivers!$A$5:$I$100,7,FALSE)</f>
        <v>125.71157845664727</v>
      </c>
      <c r="G887" s="16">
        <f>VLOOKUP($C887,'Growth rate'!$B$3:$T$93,3,FALSE)*VLOOKUP($E887,BY_RES_Demand_Drivers!$A$5:$I$100,8,FALSE)</f>
        <v>0</v>
      </c>
      <c r="H887" s="16">
        <f>VLOOKUP($C887,'Growth rate'!$B$3:$T$93,3,FALSE)*VLOOKUP($E887,BY_RES_Demand_Drivers!$A$5:$I$100,9,FALSE)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BY_RES_Demand_Drivers!$J$15</f>
        <v>RFDEM</v>
      </c>
      <c r="F888" s="16">
        <f>VLOOKUP($C888,'Growth rate'!$B$3:$T$93,2,FALSE)*VLOOKUP($E888,BY_RES_Demand_Drivers!$A$5:$I$100,7,FALSE)</f>
        <v>125.07817282924358</v>
      </c>
      <c r="G888" s="16">
        <f>VLOOKUP($C888,'Growth rate'!$B$3:$T$93,3,FALSE)*VLOOKUP($E888,BY_RES_Demand_Drivers!$A$5:$I$100,8,FALSE)</f>
        <v>0</v>
      </c>
      <c r="H888" s="16">
        <f>VLOOKUP($C888,'Growth rate'!$B$3:$T$93,3,FALSE)*VLOOKUP($E888,BY_RES_Demand_Drivers!$A$5:$I$100,9,FALSE)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BY_RES_Demand_Drivers!$J$15</f>
        <v>RFDEM</v>
      </c>
      <c r="F889" s="16">
        <f>VLOOKUP($C889,'Growth rate'!$B$3:$T$93,2,FALSE)*VLOOKUP($E889,BY_RES_Demand_Drivers!$A$5:$I$100,7,FALSE)</f>
        <v>124.44476720183989</v>
      </c>
      <c r="G889" s="16">
        <f>VLOOKUP($C889,'Growth rate'!$B$3:$T$93,3,FALSE)*VLOOKUP($E889,BY_RES_Demand_Drivers!$A$5:$I$100,8,FALSE)</f>
        <v>0</v>
      </c>
      <c r="H889" s="16">
        <f>VLOOKUP($C889,'Growth rate'!$B$3:$T$93,3,FALSE)*VLOOKUP($E889,BY_RES_Demand_Drivers!$A$5:$I$100,9,FALSE)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BY_RES_Demand_Drivers!$J$15</f>
        <v>RFDEM</v>
      </c>
      <c r="F890" s="16">
        <f>VLOOKUP($C890,'Growth rate'!$B$3:$T$93,2,FALSE)*VLOOKUP($E890,BY_RES_Demand_Drivers!$A$5:$I$100,7,FALSE)</f>
        <v>123.81136157443622</v>
      </c>
      <c r="G890" s="16">
        <f>VLOOKUP($C890,'Growth rate'!$B$3:$T$93,3,FALSE)*VLOOKUP($E890,BY_RES_Demand_Drivers!$A$5:$I$100,8,FALSE)</f>
        <v>0</v>
      </c>
      <c r="H890" s="16">
        <f>VLOOKUP($C890,'Growth rate'!$B$3:$T$93,3,FALSE)*VLOOKUP($E890,BY_RES_Demand_Drivers!$A$5:$I$100,9,FALSE)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BY_RES_Demand_Drivers!$J$15</f>
        <v>RFDEM</v>
      </c>
      <c r="F891" s="16">
        <f>VLOOKUP($C891,'Growth rate'!$B$3:$T$93,2,FALSE)*VLOOKUP($E891,BY_RES_Demand_Drivers!$A$5:$I$100,7,FALSE)</f>
        <v>123.05379658624571</v>
      </c>
      <c r="G891" s="16">
        <f>VLOOKUP($C891,'Growth rate'!$B$3:$T$93,3,FALSE)*VLOOKUP($E891,BY_RES_Demand_Drivers!$A$5:$I$100,8,FALSE)</f>
        <v>0</v>
      </c>
      <c r="H891" s="16">
        <f>VLOOKUP($C891,'Growth rate'!$B$3:$T$93,3,FALSE)*VLOOKUP($E891,BY_RES_Demand_Drivers!$A$5:$I$100,9,FALSE)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BY_RES_Demand_Drivers!$J$15</f>
        <v>RFDEM</v>
      </c>
      <c r="F892" s="16">
        <f>VLOOKUP($C892,'Growth rate'!$B$3:$T$93,2,FALSE)*VLOOKUP($E892,BY_RES_Demand_Drivers!$A$5:$I$100,7,FALSE)</f>
        <v>122.29623159805521</v>
      </c>
      <c r="G892" s="16">
        <f>VLOOKUP($C892,'Growth rate'!$B$3:$T$93,3,FALSE)*VLOOKUP($E892,BY_RES_Demand_Drivers!$A$5:$I$100,8,FALSE)</f>
        <v>0</v>
      </c>
      <c r="H892" s="16">
        <f>VLOOKUP($C892,'Growth rate'!$B$3:$T$93,3,FALSE)*VLOOKUP($E892,BY_RES_Demand_Drivers!$A$5:$I$100,9,FALSE)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BY_RES_Demand_Drivers!$J$15</f>
        <v>RFDEM</v>
      </c>
      <c r="F893" s="16">
        <f>VLOOKUP($C893,'Growth rate'!$B$3:$T$93,2,FALSE)*VLOOKUP($E893,BY_RES_Demand_Drivers!$A$5:$I$100,7,FALSE)</f>
        <v>121.53866660986472</v>
      </c>
      <c r="G893" s="16">
        <f>VLOOKUP($C893,'Growth rate'!$B$3:$T$93,3,FALSE)*VLOOKUP($E893,BY_RES_Demand_Drivers!$A$5:$I$100,8,FALSE)</f>
        <v>0</v>
      </c>
      <c r="H893" s="16">
        <f>VLOOKUP($C893,'Growth rate'!$B$3:$T$93,3,FALSE)*VLOOKUP($E893,BY_RES_Demand_Drivers!$A$5:$I$100,9,FALSE)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BY_RES_Demand_Drivers!$J$15</f>
        <v>RFDEM</v>
      </c>
      <c r="F894" s="16">
        <f>VLOOKUP($C894,'Growth rate'!$B$3:$T$93,2,FALSE)*VLOOKUP($E894,BY_RES_Demand_Drivers!$A$5:$I$100,7,FALSE)</f>
        <v>120.78110162167422</v>
      </c>
      <c r="G894" s="16">
        <f>VLOOKUP($C894,'Growth rate'!$B$3:$T$93,3,FALSE)*VLOOKUP($E894,BY_RES_Demand_Drivers!$A$5:$I$100,8,FALSE)</f>
        <v>0</v>
      </c>
      <c r="H894" s="16">
        <f>VLOOKUP($C894,'Growth rate'!$B$3:$T$93,3,FALSE)*VLOOKUP($E894,BY_RES_Demand_Drivers!$A$5:$I$100,9,FALSE)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BY_RES_Demand_Drivers!$J$15</f>
        <v>RFDEM</v>
      </c>
      <c r="F895" s="16">
        <f>VLOOKUP($C895,'Growth rate'!$B$3:$T$93,2,FALSE)*VLOOKUP($E895,BY_RES_Demand_Drivers!$A$5:$I$100,7,FALSE)</f>
        <v>120.02353663348372</v>
      </c>
      <c r="G895" s="16">
        <f>VLOOKUP($C895,'Growth rate'!$B$3:$T$93,3,FALSE)*VLOOKUP($E895,BY_RES_Demand_Drivers!$A$5:$I$100,8,FALSE)</f>
        <v>0</v>
      </c>
      <c r="H895" s="16">
        <f>VLOOKUP($C895,'Growth rate'!$B$3:$T$93,3,FALSE)*VLOOKUP($E895,BY_RES_Demand_Drivers!$A$5:$I$100,9,FALSE)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BY_RES_Demand_Drivers!$J$15</f>
        <v>RFDEM</v>
      </c>
      <c r="F896" s="16">
        <f>VLOOKUP($C896,'Growth rate'!$B$3:$T$93,2,FALSE)*VLOOKUP($E896,BY_RES_Demand_Drivers!$A$5:$I$100,7,FALSE)</f>
        <v>119.18867871840925</v>
      </c>
      <c r="G896" s="16">
        <f>VLOOKUP($C896,'Growth rate'!$B$3:$T$93,3,FALSE)*VLOOKUP($E896,BY_RES_Demand_Drivers!$A$5:$I$100,8,FALSE)</f>
        <v>0</v>
      </c>
      <c r="H896" s="16">
        <f>VLOOKUP($C896,'Growth rate'!$B$3:$T$93,3,FALSE)*VLOOKUP($E896,BY_RES_Demand_Drivers!$A$5:$I$100,9,FALSE)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BY_RES_Demand_Drivers!$J$15</f>
        <v>RFDEM</v>
      </c>
      <c r="F897" s="16">
        <f>VLOOKUP($C897,'Growth rate'!$B$3:$T$93,2,FALSE)*VLOOKUP($E897,BY_RES_Demand_Drivers!$A$5:$I$100,7,FALSE)</f>
        <v>118.35382080333481</v>
      </c>
      <c r="G897" s="16">
        <f>VLOOKUP($C897,'Growth rate'!$B$3:$T$93,3,FALSE)*VLOOKUP($E897,BY_RES_Demand_Drivers!$A$5:$I$100,8,FALSE)</f>
        <v>0</v>
      </c>
      <c r="H897" s="16">
        <f>VLOOKUP($C897,'Growth rate'!$B$3:$T$93,3,FALSE)*VLOOKUP($E897,BY_RES_Demand_Drivers!$A$5:$I$100,9,FALSE)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BY_RES_Demand_Drivers!$J$15</f>
        <v>RFDEM</v>
      </c>
      <c r="F898" s="16">
        <f>VLOOKUP($C898,'Growth rate'!$B$3:$T$93,2,FALSE)*VLOOKUP($E898,BY_RES_Demand_Drivers!$A$5:$I$100,7,FALSE)</f>
        <v>117.51896288826035</v>
      </c>
      <c r="G898" s="16">
        <f>VLOOKUP($C898,'Growth rate'!$B$3:$T$93,3,FALSE)*VLOOKUP($E898,BY_RES_Demand_Drivers!$A$5:$I$100,8,FALSE)</f>
        <v>0</v>
      </c>
      <c r="H898" s="16">
        <f>VLOOKUP($C898,'Growth rate'!$B$3:$T$93,3,FALSE)*VLOOKUP($E898,BY_RES_Demand_Drivers!$A$5:$I$100,9,FALSE)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BY_RES_Demand_Drivers!$J$15</f>
        <v>RFDEM</v>
      </c>
      <c r="F899" s="16">
        <f>VLOOKUP($C899,'Growth rate'!$B$3:$T$93,2,FALSE)*VLOOKUP($E899,BY_RES_Demand_Drivers!$A$5:$I$100,7,FALSE)</f>
        <v>116.68410497318591</v>
      </c>
      <c r="G899" s="16">
        <f>VLOOKUP($C899,'Growth rate'!$B$3:$T$93,3,FALSE)*VLOOKUP($E899,BY_RES_Demand_Drivers!$A$5:$I$100,8,FALSE)</f>
        <v>0</v>
      </c>
      <c r="H899" s="16">
        <f>VLOOKUP($C899,'Growth rate'!$B$3:$T$93,3,FALSE)*VLOOKUP($E899,BY_RES_Demand_Drivers!$A$5:$I$100,9,FALSE)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BY_RES_Demand_Drivers!$J$15</f>
        <v>RFDEM</v>
      </c>
      <c r="F900" s="16">
        <f>VLOOKUP($C900,'Growth rate'!$B$3:$T$93,2,FALSE)*VLOOKUP($E900,BY_RES_Demand_Drivers!$A$5:$I$100,7,FALSE)</f>
        <v>115.84924705811144</v>
      </c>
      <c r="G900" s="16">
        <f>VLOOKUP($C900,'Growth rate'!$B$3:$T$93,3,FALSE)*VLOOKUP($E900,BY_RES_Demand_Drivers!$A$5:$I$100,8,FALSE)</f>
        <v>0</v>
      </c>
      <c r="H900" s="16">
        <f>VLOOKUP($C900,'Growth rate'!$B$3:$T$93,3,FALSE)*VLOOKUP($E900,BY_RES_Demand_Drivers!$A$5:$I$100,9,FALSE)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BY_RES_Demand_Drivers!$J$15</f>
        <v>RFDEM</v>
      </c>
      <c r="F901" s="16">
        <f>VLOOKUP($C901,'Growth rate'!$B$3:$T$93,2,FALSE)*VLOOKUP($E901,BY_RES_Demand_Drivers!$A$5:$I$100,7,FALSE)</f>
        <v>114.97485912367692</v>
      </c>
      <c r="G901" s="16">
        <f>VLOOKUP($C901,'Growth rate'!$B$3:$T$93,3,FALSE)*VLOOKUP($E901,BY_RES_Demand_Drivers!$A$5:$I$100,8,FALSE)</f>
        <v>0</v>
      </c>
      <c r="H901" s="16">
        <f>VLOOKUP($C901,'Growth rate'!$B$3:$T$93,3,FALSE)*VLOOKUP($E901,BY_RES_Demand_Drivers!$A$5:$I$100,9,FALSE)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BY_RES_Demand_Drivers!$J$15</f>
        <v>RFDEM</v>
      </c>
      <c r="F902" s="16">
        <f>VLOOKUP($C902,'Growth rate'!$B$3:$T$93,2,FALSE)*VLOOKUP($E902,BY_RES_Demand_Drivers!$A$5:$I$100,7,FALSE)</f>
        <v>114.10047118924243</v>
      </c>
      <c r="G902" s="16">
        <f>VLOOKUP($C902,'Growth rate'!$B$3:$T$93,3,FALSE)*VLOOKUP($E902,BY_RES_Demand_Drivers!$A$5:$I$100,8,FALSE)</f>
        <v>0</v>
      </c>
      <c r="H902" s="16">
        <f>VLOOKUP($C902,'Growth rate'!$B$3:$T$93,3,FALSE)*VLOOKUP($E902,BY_RES_Demand_Drivers!$A$5:$I$100,9,FALSE)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BY_RES_Demand_Drivers!$J$15</f>
        <v>RFDEM</v>
      </c>
      <c r="F903" s="16">
        <f>VLOOKUP($C903,'Growth rate'!$B$3:$T$93,2,FALSE)*VLOOKUP($E903,BY_RES_Demand_Drivers!$A$5:$I$100,7,FALSE)</f>
        <v>113.22608325480792</v>
      </c>
      <c r="G903" s="16">
        <f>VLOOKUP($C903,'Growth rate'!$B$3:$T$93,3,FALSE)*VLOOKUP($E903,BY_RES_Demand_Drivers!$A$5:$I$100,8,FALSE)</f>
        <v>0</v>
      </c>
      <c r="H903" s="16">
        <f>VLOOKUP($C903,'Growth rate'!$B$3:$T$93,3,FALSE)*VLOOKUP($E903,BY_RES_Demand_Drivers!$A$5:$I$100,9,FALSE)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BY_RES_Demand_Drivers!$J$15</f>
        <v>RFDEM</v>
      </c>
      <c r="F904" s="16">
        <f>VLOOKUP($C904,'Growth rate'!$B$3:$T$93,2,FALSE)*VLOOKUP($E904,BY_RES_Demand_Drivers!$A$5:$I$100,7,FALSE)</f>
        <v>112.35169532037341</v>
      </c>
      <c r="G904" s="16">
        <f>VLOOKUP($C904,'Growth rate'!$B$3:$T$93,3,FALSE)*VLOOKUP($E904,BY_RES_Demand_Drivers!$A$5:$I$100,8,FALSE)</f>
        <v>0</v>
      </c>
      <c r="H904" s="16">
        <f>VLOOKUP($C904,'Growth rate'!$B$3:$T$93,3,FALSE)*VLOOKUP($E904,BY_RES_Demand_Drivers!$A$5:$I$100,9,FALSE)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BY_RES_Demand_Drivers!$J$15</f>
        <v>RFDEM</v>
      </c>
      <c r="F905" s="16">
        <f>VLOOKUP($C905,'Growth rate'!$B$3:$T$93,2,FALSE)*VLOOKUP($E905,BY_RES_Demand_Drivers!$A$5:$I$100,7,FALSE)</f>
        <v>111.4773073859389</v>
      </c>
      <c r="G905" s="16">
        <f>VLOOKUP($C905,'Growth rate'!$B$3:$T$93,3,FALSE)*VLOOKUP($E905,BY_RES_Demand_Drivers!$A$5:$I$100,8,FALSE)</f>
        <v>0</v>
      </c>
      <c r="H905" s="16">
        <f>VLOOKUP($C905,'Growth rate'!$B$3:$T$93,3,FALSE)*VLOOKUP($E905,BY_RES_Demand_Drivers!$A$5:$I$100,9,FALSE)</f>
        <v>0</v>
      </c>
    </row>
  </sheetData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13"/>
  <sheetViews>
    <sheetView workbookViewId="0">
      <selection activeCell="A11" sqref="A11:A13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3101</v>
      </c>
      <c r="B2" s="51" t="s">
        <v>3103</v>
      </c>
      <c r="C2" s="51" t="s">
        <v>3090</v>
      </c>
      <c r="D2" s="51" t="s">
        <v>3109</v>
      </c>
      <c r="E2" s="51" t="s">
        <v>3108</v>
      </c>
      <c r="F2" s="50">
        <v>2727.3290000000002</v>
      </c>
      <c r="G2" s="50">
        <v>2990.49</v>
      </c>
      <c r="H2" s="50">
        <v>3195.69</v>
      </c>
      <c r="I2" s="50">
        <v>3394.9029999999998</v>
      </c>
      <c r="J2" s="50">
        <v>3608.1950000000002</v>
      </c>
      <c r="K2" s="50">
        <v>3869.5740000000001</v>
      </c>
      <c r="L2" s="50">
        <v>4183.7299999999996</v>
      </c>
      <c r="M2" s="50">
        <v>4492.942</v>
      </c>
      <c r="N2" s="50">
        <v>4775.8019999999997</v>
      </c>
      <c r="O2" s="50">
        <v>5044.2700000000004</v>
      </c>
      <c r="P2" s="50">
        <v>5331.66</v>
      </c>
      <c r="Q2" s="50">
        <v>5617.2070000000003</v>
      </c>
      <c r="R2" s="50">
        <v>5899.7749999999996</v>
      </c>
      <c r="S2" s="50">
        <v>6167.3959999999997</v>
      </c>
      <c r="T2" s="50">
        <v>6418.6980000000003</v>
      </c>
      <c r="U2" s="50">
        <v>6639.4459999999999</v>
      </c>
      <c r="V2" s="50">
        <v>6833.4040000000005</v>
      </c>
      <c r="W2" s="50">
        <v>7008.2209999999995</v>
      </c>
      <c r="X2" s="50">
        <v>7167.723</v>
      </c>
    </row>
    <row r="3" spans="1:25">
      <c r="A3" s="51" t="s">
        <v>3101</v>
      </c>
      <c r="B3" s="51" t="s">
        <v>3102</v>
      </c>
      <c r="C3" s="51" t="s">
        <v>3090</v>
      </c>
      <c r="D3" s="51" t="s">
        <v>3109</v>
      </c>
      <c r="E3" s="51" t="s">
        <v>3108</v>
      </c>
      <c r="F3" s="50">
        <v>2727.3290000000002</v>
      </c>
      <c r="G3" s="50">
        <v>2984.875</v>
      </c>
      <c r="H3" s="50">
        <v>3175.183</v>
      </c>
      <c r="I3" s="50">
        <v>3337.9650000000001</v>
      </c>
      <c r="J3" s="50">
        <v>3487.7719999999999</v>
      </c>
      <c r="K3" s="50">
        <v>3668.52</v>
      </c>
      <c r="L3" s="50">
        <v>3907.28</v>
      </c>
      <c r="M3" s="50">
        <v>4154.085</v>
      </c>
      <c r="N3" s="50">
        <v>4391.6639999999998</v>
      </c>
      <c r="O3" s="50">
        <v>4629.7849999999999</v>
      </c>
      <c r="P3" s="50">
        <v>4896.4189999999999</v>
      </c>
      <c r="Q3" s="50">
        <v>5169.7539999999999</v>
      </c>
      <c r="R3" s="50">
        <v>5452.625</v>
      </c>
      <c r="S3" s="50">
        <v>5734.9679999999998</v>
      </c>
      <c r="T3" s="50">
        <v>6012.6660000000002</v>
      </c>
      <c r="U3" s="50">
        <v>6278.9989999999998</v>
      </c>
      <c r="V3" s="50">
        <v>6534.7939999999999</v>
      </c>
      <c r="W3" s="50">
        <v>6784.6570000000002</v>
      </c>
      <c r="X3" s="50">
        <v>7026.1769999999997</v>
      </c>
    </row>
    <row r="4" spans="1:25">
      <c r="A4" s="51" t="s">
        <v>3101</v>
      </c>
      <c r="B4" s="51" t="s">
        <v>3100</v>
      </c>
      <c r="C4" s="51" t="s">
        <v>3090</v>
      </c>
      <c r="D4" s="51" t="s">
        <v>3109</v>
      </c>
      <c r="E4" s="51" t="s">
        <v>3108</v>
      </c>
      <c r="F4" s="50">
        <v>2727.3290000000002</v>
      </c>
      <c r="G4" s="50">
        <v>3001.15</v>
      </c>
      <c r="H4" s="50">
        <v>3243.2869999999998</v>
      </c>
      <c r="I4" s="50">
        <v>3531.0569999999998</v>
      </c>
      <c r="J4" s="50">
        <v>3889.7220000000002</v>
      </c>
      <c r="K4" s="50">
        <v>4344.9430000000002</v>
      </c>
      <c r="L4" s="50">
        <v>4894.5479999999998</v>
      </c>
      <c r="M4" s="50">
        <v>5494.4480000000003</v>
      </c>
      <c r="N4" s="50">
        <v>6130.0259999999998</v>
      </c>
      <c r="O4" s="50">
        <v>6819.9449999999997</v>
      </c>
      <c r="P4" s="50">
        <v>7610.5609999999997</v>
      </c>
      <c r="Q4" s="50">
        <v>8482.4330000000009</v>
      </c>
      <c r="R4" s="50">
        <v>9444.6350000000002</v>
      </c>
      <c r="S4" s="50">
        <v>10487.243</v>
      </c>
      <c r="T4" s="50">
        <v>11595.97</v>
      </c>
      <c r="U4" s="50">
        <v>12749.624</v>
      </c>
      <c r="V4" s="50">
        <v>13950.1</v>
      </c>
      <c r="W4" s="50">
        <v>15212.538</v>
      </c>
      <c r="X4" s="50">
        <v>16564.026000000002</v>
      </c>
    </row>
    <row r="5" spans="1:25">
      <c r="A5" s="52" t="s">
        <v>3099</v>
      </c>
      <c r="B5" s="52" t="s">
        <v>3098</v>
      </c>
      <c r="C5" s="52" t="s">
        <v>3097</v>
      </c>
      <c r="D5" s="52" t="s">
        <v>3096</v>
      </c>
      <c r="E5" s="52" t="s">
        <v>3095</v>
      </c>
      <c r="F5" s="52">
        <v>1960</v>
      </c>
      <c r="G5" s="52">
        <v>1965</v>
      </c>
      <c r="H5" s="52">
        <v>1970</v>
      </c>
      <c r="I5" s="52">
        <v>1975</v>
      </c>
      <c r="J5" s="52">
        <v>1980</v>
      </c>
      <c r="K5" s="52">
        <v>1985</v>
      </c>
      <c r="L5" s="52">
        <v>1990</v>
      </c>
      <c r="M5" s="52">
        <v>1995</v>
      </c>
      <c r="N5" s="52">
        <v>2000</v>
      </c>
      <c r="O5" s="52">
        <v>2005</v>
      </c>
      <c r="P5" s="52">
        <v>2008</v>
      </c>
      <c r="Q5" s="52">
        <v>2010</v>
      </c>
    </row>
    <row r="6" spans="1:25">
      <c r="A6" s="51" t="s">
        <v>3092</v>
      </c>
      <c r="B6" s="51" t="s">
        <v>3091</v>
      </c>
      <c r="C6" s="51" t="s">
        <v>3090</v>
      </c>
      <c r="D6" s="51" t="s">
        <v>3109</v>
      </c>
      <c r="E6" s="51" t="s">
        <v>3108</v>
      </c>
      <c r="F6" s="50"/>
      <c r="G6" s="50"/>
      <c r="H6" s="50"/>
      <c r="I6" s="50"/>
      <c r="J6" s="50">
        <v>1633.1525713613885</v>
      </c>
      <c r="K6" s="50">
        <v>1747.6763690355797</v>
      </c>
      <c r="L6" s="50">
        <v>2055.8102095702898</v>
      </c>
      <c r="M6" s="50">
        <v>2271.4208571382392</v>
      </c>
      <c r="N6" s="50">
        <v>2490.8136308451076</v>
      </c>
      <c r="O6" s="50">
        <v>2565.9973532967006</v>
      </c>
      <c r="P6" s="50">
        <v>2777.6921349436789</v>
      </c>
      <c r="Q6" s="50">
        <v>2732.5305815256561</v>
      </c>
    </row>
    <row r="7" spans="1:25" ht="32" customHeight="1">
      <c r="A7" s="63" t="s">
        <v>3107</v>
      </c>
      <c r="B7" s="64"/>
      <c r="C7" s="64"/>
      <c r="D7" s="64"/>
      <c r="E7" s="64"/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</row>
    <row r="8" spans="1:25" ht="18.5">
      <c r="A8" s="65" t="s">
        <v>3087</v>
      </c>
      <c r="B8" s="64"/>
      <c r="C8" s="64"/>
      <c r="D8" s="64"/>
      <c r="E8" s="64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</row>
    <row r="11" spans="1:25" ht="29">
      <c r="A11" s="59" t="s">
        <v>3110</v>
      </c>
    </row>
    <row r="12" spans="1:25" ht="18.5">
      <c r="A12" s="60" t="s">
        <v>3087</v>
      </c>
    </row>
    <row r="13" spans="1:25" ht="101.5">
      <c r="A13" s="59" t="s">
        <v>3107</v>
      </c>
    </row>
  </sheetData>
  <mergeCells count="2">
    <mergeCell ref="A7:Y7"/>
    <mergeCell ref="A8:Y8"/>
  </mergeCells>
  <hyperlinks>
    <hyperlink ref="A8" r:id="rId1" xr:uid="{00000000-0004-0000-0400-000000000000}"/>
    <hyperlink ref="A12" r:id="rId2" xr:uid="{00000000-0004-0000-0400-000001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17"/>
  <sheetViews>
    <sheetView workbookViewId="0">
      <selection activeCell="B15" sqref="B15"/>
    </sheetView>
  </sheetViews>
  <sheetFormatPr defaultColWidth="8.81640625" defaultRowHeight="14.5"/>
  <cols>
    <col min="1" max="5" width="18.81640625" style="49" customWidth="1"/>
    <col min="6" max="24" width="8.81640625" style="49"/>
    <col min="25" max="25" width="18.81640625" style="49" customWidth="1"/>
    <col min="26" max="16384" width="8.81640625" style="49"/>
  </cols>
  <sheetData>
    <row r="1" spans="1:25">
      <c r="A1" s="52" t="s">
        <v>3099</v>
      </c>
      <c r="B1" s="52" t="s">
        <v>3106</v>
      </c>
      <c r="C1" s="52" t="s">
        <v>3097</v>
      </c>
      <c r="D1" s="52" t="s">
        <v>3096</v>
      </c>
      <c r="E1" s="52" t="s">
        <v>3095</v>
      </c>
      <c r="F1" s="52">
        <v>2010</v>
      </c>
      <c r="G1" s="52">
        <v>2015</v>
      </c>
      <c r="H1" s="52">
        <v>2020</v>
      </c>
      <c r="I1" s="52">
        <v>2025</v>
      </c>
      <c r="J1" s="52">
        <v>2030</v>
      </c>
      <c r="K1" s="52">
        <v>2035</v>
      </c>
      <c r="L1" s="52">
        <v>2040</v>
      </c>
      <c r="M1" s="52">
        <v>2045</v>
      </c>
      <c r="N1" s="52">
        <v>2050</v>
      </c>
      <c r="O1" s="52">
        <v>2055</v>
      </c>
      <c r="P1" s="52">
        <v>2060</v>
      </c>
      <c r="Q1" s="52">
        <v>2065</v>
      </c>
      <c r="R1" s="52">
        <v>2070</v>
      </c>
      <c r="S1" s="52">
        <v>2075</v>
      </c>
      <c r="T1" s="52">
        <v>2080</v>
      </c>
      <c r="U1" s="52">
        <v>2085</v>
      </c>
      <c r="V1" s="52">
        <v>2090</v>
      </c>
      <c r="W1" s="52">
        <v>2095</v>
      </c>
      <c r="X1" s="52">
        <v>2100</v>
      </c>
      <c r="Y1" s="52" t="s">
        <v>3105</v>
      </c>
    </row>
    <row r="2" spans="1:25">
      <c r="A2" s="51" t="s">
        <v>3104</v>
      </c>
      <c r="B2" s="51" t="s">
        <v>3103</v>
      </c>
      <c r="C2" s="51" t="s">
        <v>3090</v>
      </c>
      <c r="D2" s="51" t="s">
        <v>40</v>
      </c>
      <c r="E2" s="51" t="s">
        <v>3089</v>
      </c>
      <c r="F2" s="50">
        <v>82.302463161787216</v>
      </c>
      <c r="G2" s="50">
        <v>82.278057647601344</v>
      </c>
      <c r="H2" s="50">
        <v>82.377007145576442</v>
      </c>
      <c r="I2" s="50">
        <v>82.509670584570529</v>
      </c>
      <c r="J2" s="50">
        <v>82.578161349344157</v>
      </c>
      <c r="K2" s="50">
        <v>82.576713250698162</v>
      </c>
      <c r="L2" s="50">
        <v>82.543677741556195</v>
      </c>
      <c r="M2" s="50">
        <v>82.457917348443615</v>
      </c>
      <c r="N2" s="50">
        <v>82.254598931862034</v>
      </c>
      <c r="O2" s="50">
        <v>81.877986727069128</v>
      </c>
      <c r="P2" s="50">
        <v>81.350955383860054</v>
      </c>
      <c r="Q2" s="50">
        <v>80.599937937997566</v>
      </c>
      <c r="R2" s="50">
        <v>79.58629723069366</v>
      </c>
      <c r="S2" s="50">
        <v>78.287215927501165</v>
      </c>
      <c r="T2" s="50">
        <v>76.77770150731159</v>
      </c>
      <c r="U2" s="50">
        <v>74.862752502825018</v>
      </c>
      <c r="V2" s="50">
        <v>72.572437644215924</v>
      </c>
      <c r="W2" s="50">
        <v>70.048446280399602</v>
      </c>
      <c r="X2" s="50">
        <v>67.404945445959925</v>
      </c>
    </row>
    <row r="3" spans="1:25">
      <c r="A3" s="51" t="s">
        <v>3104</v>
      </c>
      <c r="B3" s="51" t="s">
        <v>3102</v>
      </c>
      <c r="C3" s="51" t="s">
        <v>3090</v>
      </c>
      <c r="D3" s="51" t="s">
        <v>40</v>
      </c>
      <c r="E3" s="51" t="s">
        <v>3089</v>
      </c>
      <c r="F3" s="50">
        <v>82.302463161787216</v>
      </c>
      <c r="G3" s="50">
        <v>82.123557912380249</v>
      </c>
      <c r="H3" s="50">
        <v>81.910202842727102</v>
      </c>
      <c r="I3" s="50">
        <v>81.683496207457637</v>
      </c>
      <c r="J3" s="50">
        <v>81.357388618524112</v>
      </c>
      <c r="K3" s="50">
        <v>80.913665416623431</v>
      </c>
      <c r="L3" s="50">
        <v>80.366927335579831</v>
      </c>
      <c r="M3" s="50">
        <v>79.714987486182991</v>
      </c>
      <c r="N3" s="50">
        <v>78.932245186994365</v>
      </c>
      <c r="O3" s="50">
        <v>78.020094953077475</v>
      </c>
      <c r="P3" s="50">
        <v>77.06852852420441</v>
      </c>
      <c r="Q3" s="50">
        <v>76.013288841700856</v>
      </c>
      <c r="R3" s="50">
        <v>74.934380184460153</v>
      </c>
      <c r="S3" s="50">
        <v>73.815744951937901</v>
      </c>
      <c r="T3" s="50">
        <v>72.604195826598769</v>
      </c>
      <c r="U3" s="50">
        <v>71.267273296086884</v>
      </c>
      <c r="V3" s="50">
        <v>69.82726880569686</v>
      </c>
      <c r="W3" s="50">
        <v>68.303032967186738</v>
      </c>
      <c r="X3" s="50">
        <v>66.527605049117952</v>
      </c>
    </row>
    <row r="4" spans="1:25">
      <c r="A4" s="51" t="s">
        <v>3104</v>
      </c>
      <c r="B4" s="51" t="s">
        <v>3100</v>
      </c>
      <c r="C4" s="51" t="s">
        <v>3090</v>
      </c>
      <c r="D4" s="51" t="s">
        <v>40</v>
      </c>
      <c r="E4" s="51" t="s">
        <v>3089</v>
      </c>
      <c r="F4" s="50">
        <v>82.302463161787216</v>
      </c>
      <c r="G4" s="50">
        <v>82.571347283937484</v>
      </c>
      <c r="H4" s="50">
        <v>83.307275332267253</v>
      </c>
      <c r="I4" s="50">
        <v>84.460315701601161</v>
      </c>
      <c r="J4" s="50">
        <v>85.773520766296699</v>
      </c>
      <c r="K4" s="50">
        <v>87.110611796928168</v>
      </c>
      <c r="L4" s="50">
        <v>88.560939338572993</v>
      </c>
      <c r="M4" s="50">
        <v>90.17689356793197</v>
      </c>
      <c r="N4" s="50">
        <v>91.933538020627765</v>
      </c>
      <c r="O4" s="50">
        <v>93.71620360052826</v>
      </c>
      <c r="P4" s="50">
        <v>95.495931113258948</v>
      </c>
      <c r="Q4" s="50">
        <v>97.039820901721725</v>
      </c>
      <c r="R4" s="50">
        <v>98.290576111236177</v>
      </c>
      <c r="S4" s="50">
        <v>99.248112708286243</v>
      </c>
      <c r="T4" s="50">
        <v>100.00517383932812</v>
      </c>
      <c r="U4" s="50">
        <v>100.33338023179053</v>
      </c>
      <c r="V4" s="50">
        <v>100.21351962769361</v>
      </c>
      <c r="W4" s="50">
        <v>99.754588093242504</v>
      </c>
      <c r="X4" s="50">
        <v>99.064669619067772</v>
      </c>
    </row>
    <row r="5" spans="1:25">
      <c r="A5" s="51" t="s">
        <v>3101</v>
      </c>
      <c r="B5" s="51" t="s">
        <v>3103</v>
      </c>
      <c r="C5" s="51" t="s">
        <v>3090</v>
      </c>
      <c r="D5" s="51" t="s">
        <v>40</v>
      </c>
      <c r="E5" s="51" t="s">
        <v>3089</v>
      </c>
      <c r="F5" s="50">
        <v>82.302000000000007</v>
      </c>
      <c r="G5" s="50">
        <v>82.278000000000006</v>
      </c>
      <c r="H5" s="50">
        <v>82.376999999999995</v>
      </c>
      <c r="I5" s="50">
        <v>82.51</v>
      </c>
      <c r="J5" s="50">
        <v>82.578000000000003</v>
      </c>
      <c r="K5" s="50">
        <v>82.576999999999998</v>
      </c>
      <c r="L5" s="50">
        <v>82.543999999999997</v>
      </c>
      <c r="M5" s="50">
        <v>82.457999999999998</v>
      </c>
      <c r="N5" s="50">
        <v>82.254999999999995</v>
      </c>
      <c r="O5" s="50">
        <v>81.878</v>
      </c>
      <c r="P5" s="50">
        <v>81.350999999999999</v>
      </c>
      <c r="Q5" s="50">
        <v>80.599999999999994</v>
      </c>
      <c r="R5" s="50">
        <v>79.585999999999999</v>
      </c>
      <c r="S5" s="50">
        <v>78.287000000000006</v>
      </c>
      <c r="T5" s="50">
        <v>76.778000000000006</v>
      </c>
      <c r="U5" s="50">
        <v>74.863</v>
      </c>
      <c r="V5" s="50">
        <v>72.572000000000003</v>
      </c>
      <c r="W5" s="50">
        <v>70.048000000000002</v>
      </c>
      <c r="X5" s="50">
        <v>67.405000000000001</v>
      </c>
    </row>
    <row r="6" spans="1:25">
      <c r="A6" s="51" t="s">
        <v>3101</v>
      </c>
      <c r="B6" s="51" t="s">
        <v>3102</v>
      </c>
      <c r="C6" s="51" t="s">
        <v>3090</v>
      </c>
      <c r="D6" s="51" t="s">
        <v>40</v>
      </c>
      <c r="E6" s="51" t="s">
        <v>3089</v>
      </c>
      <c r="F6" s="50">
        <v>82.302000000000007</v>
      </c>
      <c r="G6" s="50">
        <v>82.123999999999995</v>
      </c>
      <c r="H6" s="50">
        <v>81.91</v>
      </c>
      <c r="I6" s="50">
        <v>81.683000000000007</v>
      </c>
      <c r="J6" s="50">
        <v>81.356999999999999</v>
      </c>
      <c r="K6" s="50">
        <v>80.914000000000001</v>
      </c>
      <c r="L6" s="50">
        <v>80.367000000000004</v>
      </c>
      <c r="M6" s="50">
        <v>79.715000000000003</v>
      </c>
      <c r="N6" s="50">
        <v>78.932000000000002</v>
      </c>
      <c r="O6" s="50">
        <v>78.02</v>
      </c>
      <c r="P6" s="50">
        <v>77.069000000000003</v>
      </c>
      <c r="Q6" s="50">
        <v>76.013000000000005</v>
      </c>
      <c r="R6" s="50">
        <v>74.933999999999997</v>
      </c>
      <c r="S6" s="50">
        <v>73.816000000000003</v>
      </c>
      <c r="T6" s="50">
        <v>72.603999999999999</v>
      </c>
      <c r="U6" s="50">
        <v>71.266999999999996</v>
      </c>
      <c r="V6" s="50">
        <v>69.826999999999998</v>
      </c>
      <c r="W6" s="50">
        <v>68.302999999999997</v>
      </c>
      <c r="X6" s="50">
        <v>66.528000000000006</v>
      </c>
    </row>
    <row r="7" spans="1:25">
      <c r="A7" s="51" t="s">
        <v>3101</v>
      </c>
      <c r="B7" s="51" t="s">
        <v>3100</v>
      </c>
      <c r="C7" s="51" t="s">
        <v>3090</v>
      </c>
      <c r="D7" s="51" t="s">
        <v>40</v>
      </c>
      <c r="E7" s="51" t="s">
        <v>3089</v>
      </c>
      <c r="F7" s="50">
        <v>82.302000000000007</v>
      </c>
      <c r="G7" s="50">
        <v>82.570999999999998</v>
      </c>
      <c r="H7" s="50">
        <v>83.307000000000002</v>
      </c>
      <c r="I7" s="50">
        <v>84.46</v>
      </c>
      <c r="J7" s="50">
        <v>85.774000000000001</v>
      </c>
      <c r="K7" s="50">
        <v>87.111000000000004</v>
      </c>
      <c r="L7" s="50">
        <v>88.561000000000007</v>
      </c>
      <c r="M7" s="50">
        <v>90.177000000000007</v>
      </c>
      <c r="N7" s="50">
        <v>91.933999999999997</v>
      </c>
      <c r="O7" s="50">
        <v>93.715999999999994</v>
      </c>
      <c r="P7" s="50">
        <v>95.495999999999995</v>
      </c>
      <c r="Q7" s="50">
        <v>97.04</v>
      </c>
      <c r="R7" s="50">
        <v>98.290999999999997</v>
      </c>
      <c r="S7" s="50">
        <v>99.248000000000005</v>
      </c>
      <c r="T7" s="50">
        <v>100.005</v>
      </c>
      <c r="U7" s="50">
        <v>100.333</v>
      </c>
      <c r="V7" s="50">
        <v>100.214</v>
      </c>
      <c r="W7" s="50">
        <v>99.754999999999995</v>
      </c>
      <c r="X7" s="50">
        <v>99.064999999999998</v>
      </c>
    </row>
    <row r="8" spans="1:25">
      <c r="A8" s="52" t="s">
        <v>3099</v>
      </c>
      <c r="B8" s="52" t="s">
        <v>3098</v>
      </c>
      <c r="C8" s="52" t="s">
        <v>3097</v>
      </c>
      <c r="D8" s="52" t="s">
        <v>3096</v>
      </c>
      <c r="E8" s="52" t="s">
        <v>3095</v>
      </c>
      <c r="F8" s="52">
        <v>1960</v>
      </c>
      <c r="G8" s="52">
        <v>1965</v>
      </c>
      <c r="H8" s="52">
        <v>1970</v>
      </c>
      <c r="I8" s="52">
        <v>1975</v>
      </c>
      <c r="J8" s="52">
        <v>1980</v>
      </c>
      <c r="K8" s="52">
        <v>1985</v>
      </c>
      <c r="L8" s="52">
        <v>1990</v>
      </c>
      <c r="M8" s="52">
        <v>1995</v>
      </c>
      <c r="N8" s="52">
        <v>2000</v>
      </c>
      <c r="O8" s="52">
        <v>2005</v>
      </c>
      <c r="P8" s="52">
        <v>2008</v>
      </c>
      <c r="Q8" s="52">
        <v>2010</v>
      </c>
    </row>
    <row r="9" spans="1:25">
      <c r="A9" s="51" t="s">
        <v>3092</v>
      </c>
      <c r="B9" s="51" t="s">
        <v>3094</v>
      </c>
      <c r="C9" s="51" t="s">
        <v>3090</v>
      </c>
      <c r="D9" s="51" t="s">
        <v>40</v>
      </c>
      <c r="E9" s="51" t="s">
        <v>3089</v>
      </c>
      <c r="F9" s="50">
        <v>72.814899000000011</v>
      </c>
      <c r="G9" s="50">
        <v>75.963700000000003</v>
      </c>
      <c r="H9" s="50">
        <v>78.169286999999997</v>
      </c>
      <c r="I9" s="50">
        <v>78.673558999999997</v>
      </c>
      <c r="J9" s="50">
        <v>78.288577000000004</v>
      </c>
      <c r="K9" s="50">
        <v>77.684875000000005</v>
      </c>
      <c r="L9" s="50">
        <v>79.098094000000003</v>
      </c>
      <c r="M9" s="50">
        <v>81.929441000000011</v>
      </c>
      <c r="N9" s="50">
        <v>82.349027000000007</v>
      </c>
      <c r="O9" s="50">
        <v>82.540739000000002</v>
      </c>
      <c r="P9" s="50">
        <v>82.475270999999992</v>
      </c>
      <c r="Q9" s="50">
        <v>82.302464999999998</v>
      </c>
    </row>
    <row r="10" spans="1:25">
      <c r="A10" s="51" t="s">
        <v>3092</v>
      </c>
      <c r="B10" s="51" t="s">
        <v>3093</v>
      </c>
      <c r="C10" s="51" t="s">
        <v>3090</v>
      </c>
      <c r="D10" s="51" t="s">
        <v>40</v>
      </c>
      <c r="E10" s="51" t="s">
        <v>3089</v>
      </c>
      <c r="F10" s="50">
        <v>72.814899000000011</v>
      </c>
      <c r="G10" s="50">
        <v>75.963700000000003</v>
      </c>
      <c r="H10" s="50">
        <v>78.169286999999997</v>
      </c>
      <c r="I10" s="50">
        <v>78.673558999999997</v>
      </c>
      <c r="J10" s="50">
        <v>78.288577000000004</v>
      </c>
      <c r="K10" s="50">
        <v>77.684875000000005</v>
      </c>
      <c r="L10" s="50">
        <v>79.098094000000003</v>
      </c>
      <c r="M10" s="50">
        <v>81.929441000000011</v>
      </c>
      <c r="N10" s="50">
        <v>82.349027000000007</v>
      </c>
      <c r="O10" s="50">
        <v>82.540739000000002</v>
      </c>
      <c r="P10" s="50"/>
      <c r="Q10" s="50">
        <v>82.302464999999998</v>
      </c>
    </row>
    <row r="11" spans="1:25">
      <c r="A11" s="51" t="s">
        <v>3092</v>
      </c>
      <c r="B11" s="51" t="s">
        <v>3091</v>
      </c>
      <c r="C11" s="51" t="s">
        <v>3090</v>
      </c>
      <c r="D11" s="51" t="s">
        <v>40</v>
      </c>
      <c r="E11" s="51" t="s">
        <v>3089</v>
      </c>
      <c r="F11" s="50">
        <v>72.814899000000011</v>
      </c>
      <c r="G11" s="50">
        <v>75.963700000000003</v>
      </c>
      <c r="H11" s="50">
        <v>78.169286999999997</v>
      </c>
      <c r="I11" s="50">
        <v>78.673558999999997</v>
      </c>
      <c r="J11" s="50">
        <v>78.288577000000004</v>
      </c>
      <c r="K11" s="50">
        <v>77.684875000000005</v>
      </c>
      <c r="L11" s="50">
        <v>79.098094000000003</v>
      </c>
      <c r="M11" s="50">
        <v>81.929441000000011</v>
      </c>
      <c r="N11" s="50">
        <v>82.349027000000007</v>
      </c>
      <c r="O11" s="50">
        <v>82.540739000000002</v>
      </c>
      <c r="P11" s="50">
        <v>82.475270999999992</v>
      </c>
      <c r="Q11" s="50">
        <v>82.302464999999998</v>
      </c>
    </row>
    <row r="12" spans="1:25" ht="32" customHeight="1">
      <c r="A12" s="63" t="s">
        <v>3088</v>
      </c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</row>
    <row r="13" spans="1:25" ht="18.5">
      <c r="A13" s="66" t="s">
        <v>3087</v>
      </c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</row>
    <row r="15" spans="1:25" ht="29">
      <c r="A15" s="59" t="s">
        <v>3110</v>
      </c>
    </row>
    <row r="16" spans="1:25" ht="18.5">
      <c r="A16" s="60" t="s">
        <v>3087</v>
      </c>
    </row>
    <row r="17" spans="1:1" ht="101.5">
      <c r="A17" s="59" t="s">
        <v>3107</v>
      </c>
    </row>
  </sheetData>
  <mergeCells count="2">
    <mergeCell ref="A12:Y12"/>
    <mergeCell ref="A13:Y13"/>
  </mergeCells>
  <hyperlinks>
    <hyperlink ref="A13" r:id="rId1" xr:uid="{00000000-0004-0000-0500-000000000000}"/>
    <hyperlink ref="A16" r:id="rId2" xr:uid="{00000000-0004-0000-0500-000001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F0"/>
  </sheetPr>
  <dimension ref="A1:BM1448"/>
  <sheetViews>
    <sheetView workbookViewId="0">
      <pane xSplit="3" ySplit="109" topLeftCell="D110" activePane="bottomRight" state="frozen"/>
      <selection pane="topRight" activeCell="D1" sqref="D1"/>
      <selection pane="bottomLeft" activeCell="A110" sqref="A110"/>
      <selection pane="bottomRight" activeCell="D21" sqref="D21"/>
    </sheetView>
  </sheetViews>
  <sheetFormatPr defaultColWidth="8.81640625" defaultRowHeight="14.5"/>
  <cols>
    <col min="1" max="2" width="8.81640625" style="16"/>
    <col min="3" max="3" width="62.1796875" style="16" customWidth="1"/>
    <col min="4" max="16384" width="8.81640625" style="16"/>
  </cols>
  <sheetData>
    <row r="1" spans="1:65">
      <c r="A1" s="16" t="s">
        <v>46</v>
      </c>
      <c r="B1" s="16" t="s">
        <v>47</v>
      </c>
    </row>
    <row r="3" spans="1:65">
      <c r="A3" s="16" t="s">
        <v>48</v>
      </c>
      <c r="B3" s="39">
        <v>44377</v>
      </c>
    </row>
    <row r="5" spans="1:65">
      <c r="A5" s="16" t="s">
        <v>49</v>
      </c>
      <c r="B5" s="16" t="s">
        <v>50</v>
      </c>
      <c r="C5" s="16" t="s">
        <v>51</v>
      </c>
      <c r="D5" s="16" t="s">
        <v>52</v>
      </c>
      <c r="E5" s="16">
        <v>1960</v>
      </c>
      <c r="F5" s="16">
        <v>1961</v>
      </c>
      <c r="G5" s="16">
        <v>1962</v>
      </c>
      <c r="H5" s="16">
        <v>1963</v>
      </c>
      <c r="I5" s="16">
        <v>1964</v>
      </c>
      <c r="J5" s="16">
        <v>1965</v>
      </c>
      <c r="K5" s="16">
        <v>1966</v>
      </c>
      <c r="L5" s="16">
        <v>1967</v>
      </c>
      <c r="M5" s="16">
        <v>1968</v>
      </c>
      <c r="N5" s="16">
        <v>1969</v>
      </c>
      <c r="O5" s="16">
        <v>1970</v>
      </c>
      <c r="P5" s="16">
        <v>1971</v>
      </c>
      <c r="Q5" s="16">
        <v>1972</v>
      </c>
      <c r="R5" s="16">
        <v>1973</v>
      </c>
      <c r="S5" s="16">
        <v>1974</v>
      </c>
      <c r="T5" s="16">
        <v>1975</v>
      </c>
      <c r="U5" s="16">
        <v>1976</v>
      </c>
      <c r="V5" s="16">
        <v>1977</v>
      </c>
      <c r="W5" s="16">
        <v>1978</v>
      </c>
      <c r="X5" s="16">
        <v>1979</v>
      </c>
      <c r="Y5" s="16">
        <v>1980</v>
      </c>
      <c r="Z5" s="16">
        <v>1981</v>
      </c>
      <c r="AA5" s="16">
        <v>1982</v>
      </c>
      <c r="AB5" s="16">
        <v>1983</v>
      </c>
      <c r="AC5" s="16">
        <v>1984</v>
      </c>
      <c r="AD5" s="16">
        <v>1985</v>
      </c>
      <c r="AE5" s="16">
        <v>1986</v>
      </c>
      <c r="AF5" s="16">
        <v>1987</v>
      </c>
      <c r="AG5" s="16">
        <v>1988</v>
      </c>
      <c r="AH5" s="16">
        <v>1989</v>
      </c>
      <c r="AI5" s="16">
        <v>1990</v>
      </c>
      <c r="AJ5" s="16">
        <v>1991</v>
      </c>
      <c r="AK5" s="16">
        <v>1992</v>
      </c>
      <c r="AL5" s="16">
        <v>1993</v>
      </c>
      <c r="AM5" s="16">
        <v>1994</v>
      </c>
      <c r="AN5" s="16">
        <v>1995</v>
      </c>
      <c r="AO5" s="16">
        <v>1996</v>
      </c>
      <c r="AP5" s="16">
        <v>1997</v>
      </c>
      <c r="AQ5" s="16">
        <v>1998</v>
      </c>
      <c r="AR5" s="16">
        <v>1999</v>
      </c>
      <c r="AS5" s="16">
        <v>2000</v>
      </c>
      <c r="AT5" s="16">
        <v>2001</v>
      </c>
      <c r="AU5" s="16">
        <v>2002</v>
      </c>
      <c r="AV5" s="16">
        <v>2003</v>
      </c>
      <c r="AW5" s="16">
        <v>2004</v>
      </c>
      <c r="AX5" s="16">
        <v>2005</v>
      </c>
      <c r="AY5" s="16">
        <v>2006</v>
      </c>
      <c r="AZ5" s="16">
        <v>2007</v>
      </c>
      <c r="BA5" s="16">
        <v>2008</v>
      </c>
      <c r="BB5" s="16">
        <v>2009</v>
      </c>
      <c r="BC5" s="16">
        <v>2010</v>
      </c>
      <c r="BD5" s="16">
        <v>2011</v>
      </c>
      <c r="BE5" s="16">
        <v>2012</v>
      </c>
      <c r="BF5" s="16">
        <v>2013</v>
      </c>
      <c r="BG5" s="16">
        <v>2014</v>
      </c>
      <c r="BH5" s="16">
        <v>2015</v>
      </c>
      <c r="BI5" s="16">
        <v>2016</v>
      </c>
      <c r="BJ5" s="16">
        <v>2017</v>
      </c>
      <c r="BK5" s="16">
        <v>2018</v>
      </c>
      <c r="BL5" s="16">
        <v>2019</v>
      </c>
      <c r="BM5" s="16">
        <v>2020</v>
      </c>
    </row>
    <row r="6" spans="1:65">
      <c r="A6" s="16" t="s">
        <v>53</v>
      </c>
      <c r="B6" s="16" t="s">
        <v>54</v>
      </c>
      <c r="C6" s="16" t="s">
        <v>55</v>
      </c>
      <c r="D6" s="16" t="s">
        <v>56</v>
      </c>
      <c r="BB6" s="16">
        <v>200</v>
      </c>
      <c r="BC6" s="16">
        <v>32000</v>
      </c>
      <c r="BE6" s="16">
        <v>36000</v>
      </c>
      <c r="BK6" s="16">
        <v>390</v>
      </c>
      <c r="BL6" s="16">
        <v>140</v>
      </c>
    </row>
    <row r="7" spans="1:65">
      <c r="A7" s="16" t="s">
        <v>53</v>
      </c>
      <c r="B7" s="16" t="s">
        <v>54</v>
      </c>
      <c r="C7" s="16" t="s">
        <v>57</v>
      </c>
      <c r="D7" s="16" t="s">
        <v>58</v>
      </c>
      <c r="AP7" s="16">
        <v>0.21661048113662401</v>
      </c>
      <c r="AQ7" s="16">
        <v>4.0194323079003804E-3</v>
      </c>
      <c r="AR7" s="16">
        <v>0.36120314093056599</v>
      </c>
      <c r="AS7" s="16">
        <v>0.41683838720914101</v>
      </c>
      <c r="AT7" s="16">
        <v>0.70846387672387301</v>
      </c>
      <c r="AU7" s="16">
        <v>0.44948356872147299</v>
      </c>
      <c r="AV7" s="16">
        <v>8.7394193235582701E-2</v>
      </c>
      <c r="AW7" s="16">
        <v>2.0499068139001299E-2</v>
      </c>
      <c r="AX7" s="16">
        <v>1.2212894956683901E-2</v>
      </c>
      <c r="AY7" s="16">
        <v>1.7959602641578001E-2</v>
      </c>
      <c r="AZ7" s="16">
        <v>1.1558475302354201</v>
      </c>
      <c r="BA7" s="16">
        <v>0.38348636103749201</v>
      </c>
      <c r="BB7" s="16">
        <v>3.4784522008383398E-3</v>
      </c>
      <c r="BC7" s="16">
        <v>2.1160840449032702E-3</v>
      </c>
      <c r="BD7" s="16">
        <v>5.1115697507298802E-2</v>
      </c>
      <c r="BE7" s="16">
        <v>4.4332471248924301E-3</v>
      </c>
      <c r="BF7" s="16">
        <v>1.60622859328143E-3</v>
      </c>
      <c r="BG7" s="16">
        <v>2.26766626433991E-3</v>
      </c>
      <c r="BH7" s="16">
        <v>2.9703502948793502E-3</v>
      </c>
      <c r="BI7" s="16">
        <v>2.79455639021783E-2</v>
      </c>
      <c r="BJ7" s="16">
        <v>1.2254587508489199E-2</v>
      </c>
      <c r="BK7" s="16">
        <v>7.3972310233003302E-3</v>
      </c>
      <c r="BL7" s="16">
        <v>2.96026401560264E-2</v>
      </c>
    </row>
    <row r="8" spans="1:65">
      <c r="A8" s="16" t="s">
        <v>53</v>
      </c>
      <c r="B8" s="16" t="s">
        <v>54</v>
      </c>
      <c r="C8" s="16" t="s">
        <v>59</v>
      </c>
      <c r="D8" s="16" t="s">
        <v>60</v>
      </c>
      <c r="AI8" s="16">
        <v>15.2962876204588</v>
      </c>
      <c r="AJ8" s="16">
        <v>15.2962876204588</v>
      </c>
      <c r="AK8" s="16">
        <v>15.2962876204588</v>
      </c>
      <c r="AL8" s="16">
        <v>15.2962876204588</v>
      </c>
      <c r="AM8" s="16">
        <v>15.2962876204588</v>
      </c>
      <c r="AN8" s="16">
        <v>15.2962876204588</v>
      </c>
      <c r="AO8" s="16">
        <v>15.2962876204588</v>
      </c>
      <c r="AP8" s="16">
        <v>12.041387514898201</v>
      </c>
      <c r="AQ8" s="16">
        <v>14.684526263489399</v>
      </c>
      <c r="AR8" s="16">
        <v>13.448282549088299</v>
      </c>
      <c r="AS8" s="16">
        <v>14.137518439029799</v>
      </c>
      <c r="AT8" s="16">
        <v>13.101294387830301</v>
      </c>
      <c r="AU8" s="16">
        <v>13.992042476133101</v>
      </c>
      <c r="AV8" s="16">
        <v>15.4882903125895</v>
      </c>
      <c r="AW8" s="16">
        <v>23.605755569209101</v>
      </c>
      <c r="AX8" s="16">
        <v>21.9453623805509</v>
      </c>
      <c r="AY8" s="16">
        <v>11.8999118030186</v>
      </c>
      <c r="AZ8" s="16">
        <v>10.937000745068399</v>
      </c>
      <c r="BA8" s="16">
        <v>11.178337640042299</v>
      </c>
      <c r="BB8" s="16">
        <v>12.921424011298599</v>
      </c>
      <c r="BC8" s="16">
        <v>17.227384850881201</v>
      </c>
      <c r="BD8" s="16">
        <v>13.8756612550178</v>
      </c>
      <c r="BE8" s="16">
        <v>14.733416833017399</v>
      </c>
      <c r="BF8" s="16">
        <v>15.4487919479391</v>
      </c>
      <c r="BG8" s="16">
        <v>12.6676277586794</v>
      </c>
      <c r="BH8" s="16">
        <v>16.785073950266298</v>
      </c>
      <c r="BI8" s="16">
        <v>28.261897075462802</v>
      </c>
      <c r="BJ8" s="16">
        <v>28.261897075462802</v>
      </c>
      <c r="BK8" s="16">
        <v>23.240114372869801</v>
      </c>
    </row>
    <row r="9" spans="1:65">
      <c r="A9" s="16" t="s">
        <v>53</v>
      </c>
      <c r="B9" s="16" t="s">
        <v>54</v>
      </c>
      <c r="C9" s="16" t="s">
        <v>61</v>
      </c>
      <c r="D9" s="16" t="s">
        <v>62</v>
      </c>
      <c r="AK9" s="16">
        <v>6.3679598196323699</v>
      </c>
      <c r="AL9" s="16">
        <v>13.258820234662201</v>
      </c>
      <c r="AM9" s="16">
        <v>9.7336420186928194</v>
      </c>
      <c r="AN9" s="16">
        <v>13.1097429233714</v>
      </c>
      <c r="AO9" s="16">
        <v>8.4227479985667806</v>
      </c>
      <c r="AP9" s="16">
        <v>7.4614065396815299</v>
      </c>
      <c r="AQ9" s="16">
        <v>5.6193256370776501</v>
      </c>
      <c r="AR9" s="16">
        <v>7.4805846724182796</v>
      </c>
      <c r="AS9" s="16">
        <v>11.3457366353776</v>
      </c>
      <c r="AT9" s="16">
        <v>10.617531955277499</v>
      </c>
      <c r="AU9" s="16">
        <v>9.8167661481310091</v>
      </c>
      <c r="AV9" s="16">
        <v>12.2044245425328</v>
      </c>
      <c r="AW9" s="16">
        <v>12.0079415798039</v>
      </c>
      <c r="AX9" s="16">
        <v>9.9083403569101201</v>
      </c>
      <c r="AY9" s="16">
        <v>10.182440044273701</v>
      </c>
      <c r="AZ9" s="16">
        <v>11.4422502507157</v>
      </c>
      <c r="BA9" s="16">
        <v>13.1482287332443</v>
      </c>
      <c r="BB9" s="16">
        <v>14.6326504841416</v>
      </c>
      <c r="BC9" s="16">
        <v>16.193161554907999</v>
      </c>
      <c r="BD9" s="16">
        <v>12.0577734120857</v>
      </c>
      <c r="BE9" s="16">
        <v>12.8953008030585</v>
      </c>
      <c r="BF9" s="16">
        <v>13.275813004477699</v>
      </c>
      <c r="BG9" s="16">
        <v>13.788902891187901</v>
      </c>
      <c r="BH9" s="16">
        <v>12.2701881846373</v>
      </c>
      <c r="BI9" s="16">
        <v>17.083594436529701</v>
      </c>
      <c r="BJ9" s="16">
        <v>19.359166941981002</v>
      </c>
      <c r="BK9" s="16">
        <v>21.449239540537501</v>
      </c>
      <c r="BL9" s="16">
        <v>19.800281859889001</v>
      </c>
    </row>
    <row r="10" spans="1:65">
      <c r="A10" s="16" t="s">
        <v>53</v>
      </c>
      <c r="B10" s="16" t="s">
        <v>54</v>
      </c>
      <c r="C10" s="16" t="s">
        <v>63</v>
      </c>
      <c r="D10" s="16" t="s">
        <v>64</v>
      </c>
      <c r="AU10" s="16">
        <v>17.93</v>
      </c>
      <c r="AX10" s="16">
        <v>20.190000000000001</v>
      </c>
      <c r="AZ10" s="16">
        <v>15.87</v>
      </c>
      <c r="BA10" s="16">
        <v>9.7100000000000009</v>
      </c>
      <c r="BB10" s="16">
        <v>15.81</v>
      </c>
      <c r="BD10" s="16">
        <v>12.45</v>
      </c>
      <c r="BE10" s="16">
        <v>13.31</v>
      </c>
      <c r="BF10" s="16">
        <v>12.65</v>
      </c>
      <c r="BG10" s="16">
        <v>11.34</v>
      </c>
      <c r="BH10" s="16">
        <v>9.16</v>
      </c>
      <c r="BL10" s="16">
        <v>56.31</v>
      </c>
    </row>
    <row r="11" spans="1:65">
      <c r="A11" s="16" t="s">
        <v>53</v>
      </c>
      <c r="B11" s="16" t="s">
        <v>54</v>
      </c>
      <c r="C11" s="16" t="s">
        <v>65</v>
      </c>
      <c r="D11" s="16" t="s">
        <v>66</v>
      </c>
      <c r="AU11" s="16">
        <v>10.53</v>
      </c>
      <c r="AX11" s="16">
        <v>10.52</v>
      </c>
      <c r="AZ11" s="16">
        <v>8.41</v>
      </c>
      <c r="BA11" s="16">
        <v>8.0500000000000007</v>
      </c>
      <c r="BB11" s="16">
        <v>8.33</v>
      </c>
      <c r="BD11" s="16">
        <v>8.2200000000000006</v>
      </c>
      <c r="BE11" s="16">
        <v>8.6199999999999992</v>
      </c>
      <c r="BF11" s="16">
        <v>8.5399999999999991</v>
      </c>
      <c r="BG11" s="16">
        <v>9.2100000000000009</v>
      </c>
      <c r="BH11" s="16">
        <v>8.44</v>
      </c>
      <c r="BL11" s="16">
        <v>9.56</v>
      </c>
    </row>
    <row r="12" spans="1:65">
      <c r="A12" s="16" t="s">
        <v>53</v>
      </c>
      <c r="B12" s="16" t="s">
        <v>54</v>
      </c>
      <c r="C12" s="16" t="s">
        <v>67</v>
      </c>
      <c r="D12" s="16" t="s">
        <v>68</v>
      </c>
      <c r="AT12" s="16">
        <v>11.5</v>
      </c>
      <c r="AY12" s="16">
        <v>15.4</v>
      </c>
    </row>
    <row r="13" spans="1:65">
      <c r="A13" s="16" t="s">
        <v>53</v>
      </c>
      <c r="B13" s="16" t="s">
        <v>54</v>
      </c>
      <c r="C13" s="16" t="s">
        <v>69</v>
      </c>
      <c r="D13" s="16" t="s">
        <v>70</v>
      </c>
      <c r="E13" s="16">
        <v>2032180</v>
      </c>
      <c r="F13" s="16">
        <v>2098315</v>
      </c>
      <c r="G13" s="16">
        <v>2167452</v>
      </c>
      <c r="H13" s="16">
        <v>2237824</v>
      </c>
      <c r="I13" s="16">
        <v>2307100</v>
      </c>
      <c r="J13" s="16">
        <v>2373546</v>
      </c>
      <c r="K13" s="16">
        <v>2436507</v>
      </c>
      <c r="L13" s="16">
        <v>2496190</v>
      </c>
      <c r="M13" s="16">
        <v>2552922</v>
      </c>
      <c r="N13" s="16">
        <v>2607374</v>
      </c>
      <c r="O13" s="16">
        <v>2660117</v>
      </c>
      <c r="P13" s="16">
        <v>2711174</v>
      </c>
      <c r="Q13" s="16">
        <v>2760492</v>
      </c>
      <c r="R13" s="16">
        <v>2808390</v>
      </c>
      <c r="S13" s="16">
        <v>2855315</v>
      </c>
      <c r="T13" s="16">
        <v>2901647</v>
      </c>
      <c r="U13" s="16">
        <v>2947600</v>
      </c>
      <c r="V13" s="16">
        <v>2993375</v>
      </c>
      <c r="W13" s="16">
        <v>3039452</v>
      </c>
      <c r="X13" s="16">
        <v>3086332</v>
      </c>
      <c r="Y13" s="16">
        <v>3134436</v>
      </c>
      <c r="Z13" s="16">
        <v>3183846</v>
      </c>
      <c r="AA13" s="16">
        <v>3234618</v>
      </c>
      <c r="AB13" s="16">
        <v>3287043</v>
      </c>
      <c r="AC13" s="16">
        <v>3341471</v>
      </c>
      <c r="AD13" s="16">
        <v>3398043</v>
      </c>
      <c r="AE13" s="16">
        <v>3456738</v>
      </c>
      <c r="AF13" s="16">
        <v>3517171</v>
      </c>
      <c r="AG13" s="16">
        <v>3578676</v>
      </c>
      <c r="AH13" s="16">
        <v>3640326</v>
      </c>
      <c r="AI13" s="16">
        <v>3658508</v>
      </c>
      <c r="AJ13" s="16">
        <v>3717183</v>
      </c>
      <c r="AK13" s="16">
        <v>3775017</v>
      </c>
      <c r="AL13" s="16">
        <v>3833598</v>
      </c>
      <c r="AM13" s="16">
        <v>3886365</v>
      </c>
      <c r="AN13" s="16">
        <v>3931827</v>
      </c>
      <c r="AO13" s="16">
        <v>3972111</v>
      </c>
      <c r="AP13" s="16">
        <v>4010797</v>
      </c>
      <c r="AQ13" s="16">
        <v>4048629</v>
      </c>
      <c r="AR13" s="16">
        <v>4082757</v>
      </c>
      <c r="AS13" s="16">
        <v>4113396</v>
      </c>
      <c r="AT13" s="16">
        <v>4140710</v>
      </c>
      <c r="AU13" s="16">
        <v>4165648</v>
      </c>
      <c r="AV13" s="16">
        <v>4190435</v>
      </c>
      <c r="AW13" s="16">
        <v>4220362</v>
      </c>
      <c r="AX13" s="16">
        <v>4257347</v>
      </c>
      <c r="AY13" s="16">
        <v>4298722</v>
      </c>
      <c r="AZ13" s="16">
        <v>4342687</v>
      </c>
      <c r="BA13" s="16">
        <v>4430218</v>
      </c>
      <c r="BB13" s="16">
        <v>4518717</v>
      </c>
      <c r="BC13" s="16">
        <v>4568408</v>
      </c>
      <c r="BD13" s="16">
        <v>4624010</v>
      </c>
      <c r="BE13" s="16">
        <v>4681717</v>
      </c>
      <c r="BF13" s="16">
        <v>4738628</v>
      </c>
      <c r="BG13" s="16">
        <v>4794145</v>
      </c>
      <c r="BH13" s="16">
        <v>4847591</v>
      </c>
      <c r="BI13" s="16">
        <v>4898038</v>
      </c>
      <c r="BJ13" s="16">
        <v>4942298</v>
      </c>
      <c r="BK13" s="16">
        <v>4981391</v>
      </c>
      <c r="BL13" s="16">
        <v>5020148</v>
      </c>
      <c r="BM13" s="16">
        <v>5059967</v>
      </c>
    </row>
    <row r="14" spans="1:65">
      <c r="A14" s="16" t="s">
        <v>53</v>
      </c>
      <c r="B14" s="16" t="s">
        <v>54</v>
      </c>
      <c r="C14" s="16" t="s">
        <v>71</v>
      </c>
      <c r="D14" s="16" t="s">
        <v>72</v>
      </c>
      <c r="E14" s="16">
        <v>209728</v>
      </c>
      <c r="F14" s="16">
        <v>213365</v>
      </c>
      <c r="G14" s="16">
        <v>218048</v>
      </c>
      <c r="H14" s="16">
        <v>223460</v>
      </c>
      <c r="I14" s="16">
        <v>229167</v>
      </c>
      <c r="J14" s="16">
        <v>234950</v>
      </c>
      <c r="K14" s="16">
        <v>241730</v>
      </c>
      <c r="L14" s="16">
        <v>248965</v>
      </c>
      <c r="M14" s="16">
        <v>256284</v>
      </c>
      <c r="N14" s="16">
        <v>263033</v>
      </c>
      <c r="O14" s="16">
        <v>268897</v>
      </c>
      <c r="P14" s="16">
        <v>275027</v>
      </c>
      <c r="Q14" s="16">
        <v>279292</v>
      </c>
      <c r="R14" s="16">
        <v>282476</v>
      </c>
      <c r="S14" s="16">
        <v>285757</v>
      </c>
      <c r="T14" s="16">
        <v>289717</v>
      </c>
      <c r="U14" s="16">
        <v>295207</v>
      </c>
      <c r="V14" s="16">
        <v>301353</v>
      </c>
      <c r="W14" s="16">
        <v>307181</v>
      </c>
      <c r="X14" s="16">
        <v>311072</v>
      </c>
      <c r="Y14" s="16">
        <v>312289</v>
      </c>
      <c r="Z14" s="16">
        <v>314099</v>
      </c>
      <c r="AA14" s="16">
        <v>313610</v>
      </c>
      <c r="AB14" s="16">
        <v>311870</v>
      </c>
      <c r="AC14" s="16">
        <v>310288</v>
      </c>
      <c r="AD14" s="16">
        <v>309724</v>
      </c>
      <c r="AE14" s="16">
        <v>311864</v>
      </c>
      <c r="AF14" s="16">
        <v>314375</v>
      </c>
      <c r="AG14" s="16">
        <v>318315</v>
      </c>
      <c r="AH14" s="16">
        <v>325267</v>
      </c>
      <c r="AI14" s="16">
        <v>332265</v>
      </c>
      <c r="AJ14" s="16">
        <v>345469</v>
      </c>
      <c r="AK14" s="16">
        <v>361404</v>
      </c>
      <c r="AL14" s="16">
        <v>378615</v>
      </c>
      <c r="AM14" s="16">
        <v>394579</v>
      </c>
      <c r="AN14" s="16">
        <v>408326</v>
      </c>
      <c r="AO14" s="16">
        <v>422801</v>
      </c>
      <c r="AP14" s="16">
        <v>435053</v>
      </c>
      <c r="AQ14" s="16">
        <v>446348</v>
      </c>
      <c r="AR14" s="16">
        <v>458068</v>
      </c>
      <c r="AS14" s="16">
        <v>470835</v>
      </c>
      <c r="AT14" s="16">
        <v>491712</v>
      </c>
      <c r="AU14" s="16">
        <v>513064</v>
      </c>
      <c r="AV14" s="16">
        <v>532309</v>
      </c>
      <c r="AW14" s="16">
        <v>546102</v>
      </c>
      <c r="AX14" s="16">
        <v>552678</v>
      </c>
      <c r="AY14" s="16">
        <v>554430</v>
      </c>
      <c r="AZ14" s="16">
        <v>550162</v>
      </c>
      <c r="BA14" s="16">
        <v>547161</v>
      </c>
      <c r="BB14" s="16">
        <v>542722</v>
      </c>
      <c r="BC14" s="16">
        <v>534050</v>
      </c>
      <c r="BD14" s="16">
        <v>533749</v>
      </c>
      <c r="BE14" s="16">
        <v>534181</v>
      </c>
      <c r="BF14" s="16">
        <v>536444</v>
      </c>
      <c r="BG14" s="16">
        <v>542462</v>
      </c>
      <c r="BH14" s="16">
        <v>553537</v>
      </c>
      <c r="BI14" s="16">
        <v>569419</v>
      </c>
      <c r="BJ14" s="16">
        <v>590226</v>
      </c>
      <c r="BK14" s="16">
        <v>615787</v>
      </c>
      <c r="BL14" s="16">
        <v>646204</v>
      </c>
      <c r="BM14" s="16">
        <v>681586</v>
      </c>
    </row>
    <row r="15" spans="1:65">
      <c r="A15" s="16" t="s">
        <v>53</v>
      </c>
      <c r="B15" s="16" t="s">
        <v>54</v>
      </c>
      <c r="C15" s="16" t="s">
        <v>73</v>
      </c>
      <c r="D15" s="16" t="s">
        <v>74</v>
      </c>
      <c r="E15" s="16">
        <v>3.5005265281618798</v>
      </c>
      <c r="F15" s="16">
        <v>3.5014761844622901</v>
      </c>
      <c r="G15" s="16">
        <v>3.6132749421901802</v>
      </c>
      <c r="H15" s="16">
        <v>3.8130344477492399</v>
      </c>
      <c r="I15" s="16">
        <v>4.0682675219973099</v>
      </c>
      <c r="J15" s="16">
        <v>4.3559299040338804</v>
      </c>
      <c r="K15" s="16">
        <v>4.6675835530125704</v>
      </c>
      <c r="L15" s="16">
        <v>5.0360349172138301</v>
      </c>
      <c r="M15" s="16">
        <v>5.4140706218207999</v>
      </c>
      <c r="N15" s="16">
        <v>5.7201997105133398</v>
      </c>
      <c r="O15" s="16">
        <v>5.8981240298828901</v>
      </c>
      <c r="P15" s="16">
        <v>5.9259567995267002</v>
      </c>
      <c r="Q15" s="16">
        <v>5.8105584077041303</v>
      </c>
      <c r="R15" s="16">
        <v>5.6439810710050997</v>
      </c>
      <c r="S15" s="16">
        <v>5.5545885480235997</v>
      </c>
      <c r="T15" s="16">
        <v>5.6016807006503502</v>
      </c>
      <c r="U15" s="16">
        <v>5.7519677025376597</v>
      </c>
      <c r="V15" s="16">
        <v>6.0385685054495397</v>
      </c>
      <c r="W15" s="16">
        <v>6.33038455616341</v>
      </c>
      <c r="X15" s="16">
        <v>6.4341101346193499</v>
      </c>
      <c r="Y15" s="16">
        <v>6.25206576238915</v>
      </c>
      <c r="Z15" s="16">
        <v>5.8367144642046096</v>
      </c>
      <c r="AA15" s="16">
        <v>5.1803953357088899</v>
      </c>
      <c r="AB15" s="16">
        <v>4.4330725214121003</v>
      </c>
      <c r="AC15" s="16">
        <v>3.80218771912131</v>
      </c>
      <c r="AD15" s="16">
        <v>3.3998392604213699</v>
      </c>
      <c r="AE15" s="16">
        <v>3.1872534163711599</v>
      </c>
      <c r="AF15" s="16">
        <v>3.15455233766001</v>
      </c>
      <c r="AG15" s="16">
        <v>3.2592500690199402</v>
      </c>
      <c r="AH15" s="16">
        <v>3.44249388653654</v>
      </c>
      <c r="AI15" s="16">
        <v>3.6742386684069501</v>
      </c>
      <c r="AJ15" s="16">
        <v>3.9428365135132801</v>
      </c>
      <c r="AK15" s="16">
        <v>4.2765745738944902</v>
      </c>
      <c r="AL15" s="16">
        <v>4.6484348004575597</v>
      </c>
      <c r="AM15" s="16">
        <v>5.0266109008018898</v>
      </c>
      <c r="AN15" s="16">
        <v>5.3939242656080699</v>
      </c>
      <c r="AO15" s="16">
        <v>5.7557588438276701</v>
      </c>
      <c r="AP15" s="16">
        <v>6.1010304946729503</v>
      </c>
      <c r="AQ15" s="16">
        <v>6.4392256706008002</v>
      </c>
      <c r="AR15" s="16">
        <v>6.7850017794449604</v>
      </c>
      <c r="AS15" s="16">
        <v>7.1406271981129699</v>
      </c>
      <c r="AT15" s="16">
        <v>7.5079916867818</v>
      </c>
      <c r="AU15" s="16">
        <v>7.8618847514830899</v>
      </c>
      <c r="AV15" s="16">
        <v>8.16551655419347</v>
      </c>
      <c r="AW15" s="16">
        <v>8.3675151395428404</v>
      </c>
      <c r="AX15" s="16">
        <v>8.4410387273099605</v>
      </c>
      <c r="AY15" s="16">
        <v>8.3758415109736095</v>
      </c>
      <c r="AZ15" s="16">
        <v>8.19893989203225</v>
      </c>
      <c r="BA15" s="16">
        <v>7.9514755898054101</v>
      </c>
      <c r="BB15" s="16">
        <v>7.6930722856815796</v>
      </c>
      <c r="BC15" s="16">
        <v>7.4615540744397801</v>
      </c>
      <c r="BD15" s="16">
        <v>7.2600834009688304</v>
      </c>
      <c r="BE15" s="16">
        <v>7.0869947068765198</v>
      </c>
      <c r="BF15" s="16">
        <v>6.9398203630850803</v>
      </c>
      <c r="BG15" s="16">
        <v>6.8118111091280404</v>
      </c>
      <c r="BH15" s="16">
        <v>6.7011940686289497</v>
      </c>
      <c r="BI15" s="16">
        <v>6.60290028258009</v>
      </c>
      <c r="BJ15" s="16">
        <v>6.5340387847043502</v>
      </c>
      <c r="BK15" s="16">
        <v>6.5056850942134297</v>
      </c>
      <c r="BL15" s="16">
        <v>6.5352049977294797</v>
      </c>
      <c r="BM15" s="16">
        <v>6.6321267211756902</v>
      </c>
    </row>
    <row r="16" spans="1:65">
      <c r="A16" s="16" t="s">
        <v>53</v>
      </c>
      <c r="B16" s="16" t="s">
        <v>54</v>
      </c>
      <c r="C16" s="16" t="s">
        <v>75</v>
      </c>
      <c r="D16" s="16" t="s">
        <v>76</v>
      </c>
      <c r="E16" s="16">
        <v>6.0343571927683604</v>
      </c>
      <c r="F16" s="16">
        <v>5.6139807416903604</v>
      </c>
      <c r="G16" s="16">
        <v>5.5489118098116998</v>
      </c>
      <c r="H16" s="16">
        <v>5.75559114568438</v>
      </c>
      <c r="I16" s="16">
        <v>6.1068440899830998</v>
      </c>
      <c r="J16" s="16">
        <v>6.5245838926230997</v>
      </c>
      <c r="K16" s="16">
        <v>6.9964502461925999</v>
      </c>
      <c r="L16" s="16">
        <v>7.52787247765594</v>
      </c>
      <c r="M16" s="16">
        <v>8.0611941923803396</v>
      </c>
      <c r="N16" s="16">
        <v>8.5532800434460103</v>
      </c>
      <c r="O16" s="16">
        <v>9.0043031941828104</v>
      </c>
      <c r="P16" s="16">
        <v>9.5155456639817295</v>
      </c>
      <c r="Q16" s="16">
        <v>9.9886904218523291</v>
      </c>
      <c r="R16" s="16">
        <v>10.436691485157001</v>
      </c>
      <c r="S16" s="16">
        <v>10.8823369750798</v>
      </c>
      <c r="T16" s="16">
        <v>11.327497796940801</v>
      </c>
      <c r="U16" s="16">
        <v>11.739924005971</v>
      </c>
      <c r="V16" s="16">
        <v>12.137670689439201</v>
      </c>
      <c r="W16" s="16">
        <v>12.467740895398199</v>
      </c>
      <c r="X16" s="16">
        <v>12.6557674287795</v>
      </c>
      <c r="Y16" s="16">
        <v>12.6646069659741</v>
      </c>
      <c r="Z16" s="16">
        <v>12.4725253671189</v>
      </c>
      <c r="AA16" s="16">
        <v>12.1328700947067</v>
      </c>
      <c r="AB16" s="16">
        <v>11.6947359678593</v>
      </c>
      <c r="AC16" s="16">
        <v>11.225894224429901</v>
      </c>
      <c r="AD16" s="16">
        <v>10.767168043488599</v>
      </c>
      <c r="AE16" s="16">
        <v>10.21081146445</v>
      </c>
      <c r="AF16" s="16">
        <v>9.7100197857880595</v>
      </c>
      <c r="AG16" s="16">
        <v>9.3038039766662308</v>
      </c>
      <c r="AH16" s="16">
        <v>8.9944691766616494</v>
      </c>
      <c r="AI16" s="16">
        <v>8.7599501906216499</v>
      </c>
      <c r="AJ16" s="16">
        <v>8.6072215463926298</v>
      </c>
      <c r="AK16" s="16">
        <v>8.4957558253044603</v>
      </c>
      <c r="AL16" s="16">
        <v>8.4306436456993499</v>
      </c>
      <c r="AM16" s="16">
        <v>8.4204166157854008</v>
      </c>
      <c r="AN16" s="16">
        <v>8.4705286737067294</v>
      </c>
      <c r="AO16" s="16">
        <v>8.58809743573158</v>
      </c>
      <c r="AP16" s="16">
        <v>8.7539033141923799</v>
      </c>
      <c r="AQ16" s="16">
        <v>8.9658060614837307</v>
      </c>
      <c r="AR16" s="16">
        <v>9.2165295628197494</v>
      </c>
      <c r="AS16" s="16">
        <v>9.4907170979223796</v>
      </c>
      <c r="AT16" s="16">
        <v>9.8057405366886403</v>
      </c>
      <c r="AU16" s="16">
        <v>10.126184161565</v>
      </c>
      <c r="AV16" s="16">
        <v>10.417542058771801</v>
      </c>
      <c r="AW16" s="16">
        <v>10.636955672984</v>
      </c>
      <c r="AX16" s="16">
        <v>10.754602993073799</v>
      </c>
      <c r="AY16" s="16">
        <v>10.737446746614999</v>
      </c>
      <c r="AZ16" s="16">
        <v>10.617817985957901</v>
      </c>
      <c r="BA16" s="16">
        <v>10.3897370630274</v>
      </c>
      <c r="BB16" s="16">
        <v>10.0584357552807</v>
      </c>
      <c r="BC16" s="16">
        <v>9.6439287967305702</v>
      </c>
      <c r="BD16" s="16">
        <v>9.1564295223639594</v>
      </c>
      <c r="BE16" s="16">
        <v>8.6111519498059792</v>
      </c>
      <c r="BF16" s="16">
        <v>8.04654383149194</v>
      </c>
      <c r="BG16" s="16">
        <v>7.5170353340247802</v>
      </c>
      <c r="BH16" s="16">
        <v>7.0575281099691596</v>
      </c>
      <c r="BI16" s="16">
        <v>6.6646545709018197</v>
      </c>
      <c r="BJ16" s="16">
        <v>6.3530923711696001</v>
      </c>
      <c r="BK16" s="16">
        <v>6.1170189830705599</v>
      </c>
      <c r="BL16" s="16">
        <v>5.9445515944819904</v>
      </c>
      <c r="BM16" s="16">
        <v>5.8297834017898502</v>
      </c>
    </row>
    <row r="17" spans="1:65">
      <c r="A17" s="16" t="s">
        <v>53</v>
      </c>
      <c r="B17" s="16" t="s">
        <v>54</v>
      </c>
      <c r="C17" s="16" t="s">
        <v>77</v>
      </c>
      <c r="D17" s="16" t="s">
        <v>78</v>
      </c>
      <c r="AY17" s="16">
        <v>24.7</v>
      </c>
    </row>
    <row r="18" spans="1:65">
      <c r="A18" s="16" t="s">
        <v>53</v>
      </c>
      <c r="B18" s="16" t="s">
        <v>54</v>
      </c>
      <c r="C18" s="16" t="s">
        <v>79</v>
      </c>
      <c r="D18" s="16" t="s">
        <v>80</v>
      </c>
      <c r="E18" s="16">
        <v>92.807000000000002</v>
      </c>
      <c r="F18" s="16">
        <v>93.54</v>
      </c>
      <c r="G18" s="16">
        <v>94.272000000000006</v>
      </c>
      <c r="H18" s="16">
        <v>95.001000000000005</v>
      </c>
      <c r="I18" s="16">
        <v>95.73</v>
      </c>
      <c r="J18" s="16">
        <v>96.459000000000003</v>
      </c>
      <c r="K18" s="16">
        <v>97.188000000000002</v>
      </c>
      <c r="L18" s="16">
        <v>97.915999999999997</v>
      </c>
      <c r="M18" s="16">
        <v>98.643000000000001</v>
      </c>
      <c r="N18" s="16">
        <v>99.369</v>
      </c>
      <c r="O18" s="16">
        <v>100.095</v>
      </c>
      <c r="P18" s="16">
        <v>100.821</v>
      </c>
      <c r="Q18" s="16">
        <v>101.547</v>
      </c>
      <c r="R18" s="16">
        <v>102.27</v>
      </c>
      <c r="S18" s="16">
        <v>102.99299999999999</v>
      </c>
      <c r="T18" s="16">
        <v>103.715</v>
      </c>
      <c r="U18" s="16">
        <v>104.438</v>
      </c>
      <c r="V18" s="16">
        <v>105.161</v>
      </c>
      <c r="W18" s="16">
        <v>105.881</v>
      </c>
      <c r="X18" s="16">
        <v>106.601</v>
      </c>
      <c r="Y18" s="16">
        <v>107.321</v>
      </c>
      <c r="Z18" s="16">
        <v>108.041</v>
      </c>
      <c r="AA18" s="16">
        <v>108.761</v>
      </c>
      <c r="AB18" s="16">
        <v>109.479</v>
      </c>
      <c r="AC18" s="16">
        <v>110.197</v>
      </c>
      <c r="AD18" s="16">
        <v>110.914</v>
      </c>
      <c r="AE18" s="16">
        <v>111.63200000000001</v>
      </c>
      <c r="AF18" s="16">
        <v>112.349</v>
      </c>
      <c r="AG18" s="16">
        <v>112.913</v>
      </c>
      <c r="AH18" s="16">
        <v>113.476</v>
      </c>
      <c r="AI18" s="16">
        <v>114.039</v>
      </c>
      <c r="AJ18" s="16">
        <v>114.60299999999999</v>
      </c>
      <c r="AK18" s="16">
        <v>115.166</v>
      </c>
      <c r="AL18" s="16">
        <v>115.005</v>
      </c>
      <c r="AM18" s="16">
        <v>114.84399999999999</v>
      </c>
      <c r="AN18" s="16">
        <v>114.682</v>
      </c>
      <c r="AO18" s="16">
        <v>114.521</v>
      </c>
      <c r="AP18" s="16">
        <v>114.36</v>
      </c>
      <c r="AQ18" s="16">
        <v>115.61799999999999</v>
      </c>
      <c r="AR18" s="16">
        <v>116.875</v>
      </c>
      <c r="AS18" s="16">
        <v>118.133</v>
      </c>
      <c r="AT18" s="16">
        <v>119.39</v>
      </c>
      <c r="AU18" s="16">
        <v>120.648</v>
      </c>
      <c r="AV18" s="16">
        <v>114.889</v>
      </c>
      <c r="AW18" s="16">
        <v>109.131</v>
      </c>
      <c r="AX18" s="16">
        <v>103.372</v>
      </c>
      <c r="AY18" s="16">
        <v>97.613</v>
      </c>
      <c r="AZ18" s="16">
        <v>91.855000000000004</v>
      </c>
      <c r="BA18" s="16">
        <v>91.028000000000006</v>
      </c>
      <c r="BB18" s="16">
        <v>90.201999999999998</v>
      </c>
      <c r="BC18" s="16">
        <v>89.375</v>
      </c>
      <c r="BD18" s="16">
        <v>88.549000000000007</v>
      </c>
      <c r="BE18" s="16">
        <v>87.722999999999999</v>
      </c>
      <c r="BF18" s="16">
        <v>88.155000000000001</v>
      </c>
      <c r="BG18" s="16">
        <v>88.587000000000003</v>
      </c>
      <c r="BH18" s="16">
        <v>89.019000000000005</v>
      </c>
      <c r="BI18" s="16">
        <v>89.451999999999998</v>
      </c>
      <c r="BJ18" s="16">
        <v>89.884</v>
      </c>
      <c r="BK18" s="16">
        <v>89.072999999999993</v>
      </c>
      <c r="BL18" s="16">
        <v>88.263000000000005</v>
      </c>
    </row>
    <row r="19" spans="1:65">
      <c r="A19" s="16" t="s">
        <v>53</v>
      </c>
      <c r="B19" s="16" t="s">
        <v>54</v>
      </c>
      <c r="C19" s="16" t="s">
        <v>81</v>
      </c>
      <c r="D19" s="16" t="s">
        <v>82</v>
      </c>
      <c r="AJ19" s="16">
        <v>0.11</v>
      </c>
      <c r="AK19" s="16">
        <v>0.17</v>
      </c>
      <c r="AL19" s="16">
        <v>0.52</v>
      </c>
      <c r="AM19" s="16">
        <v>0.65</v>
      </c>
      <c r="AN19" s="16">
        <v>0.8</v>
      </c>
      <c r="AO19" s="16">
        <v>0.9</v>
      </c>
      <c r="AP19" s="16">
        <v>1.03</v>
      </c>
      <c r="AQ19" s="16">
        <v>1.1299999999999999</v>
      </c>
      <c r="AR19" s="16">
        <v>16.25</v>
      </c>
      <c r="AS19" s="16">
        <v>11.78</v>
      </c>
      <c r="AT19" s="16">
        <v>10.91</v>
      </c>
      <c r="AU19" s="16">
        <v>10.039999999999999</v>
      </c>
      <c r="AV19" s="16">
        <v>9.17</v>
      </c>
      <c r="AW19" s="16">
        <v>7.99</v>
      </c>
      <c r="AX19" s="16">
        <v>7.26</v>
      </c>
      <c r="AY19" s="16">
        <v>6.62</v>
      </c>
      <c r="AZ19" s="16">
        <v>6.33</v>
      </c>
      <c r="BA19" s="16">
        <v>5.86</v>
      </c>
      <c r="BB19" s="16">
        <v>5.74</v>
      </c>
      <c r="BC19" s="16">
        <v>5.63</v>
      </c>
      <c r="BD19" s="16">
        <v>5.42</v>
      </c>
      <c r="BE19" s="16">
        <v>5.19</v>
      </c>
      <c r="BF19" s="16">
        <v>4.97</v>
      </c>
      <c r="BG19" s="16">
        <v>4.91</v>
      </c>
      <c r="BH19" s="16">
        <v>4.96</v>
      </c>
      <c r="BI19" s="16">
        <v>5</v>
      </c>
      <c r="BJ19" s="16">
        <v>5</v>
      </c>
      <c r="BK19" s="16">
        <v>4.9000000000000004</v>
      </c>
      <c r="BL19" s="16">
        <v>4.8499999999999996</v>
      </c>
    </row>
    <row r="20" spans="1:65">
      <c r="A20" s="16" t="s">
        <v>53</v>
      </c>
      <c r="B20" s="16" t="s">
        <v>54</v>
      </c>
      <c r="C20" s="16" t="s">
        <v>83</v>
      </c>
      <c r="D20" s="16" t="s">
        <v>84</v>
      </c>
      <c r="AZ20" s="16">
        <v>3.6300001144409202</v>
      </c>
      <c r="BA20" s="16">
        <v>1.3600000143051101</v>
      </c>
      <c r="BB20" s="16">
        <v>8.3500003814697301</v>
      </c>
      <c r="BC20" s="16">
        <v>10.3699998855591</v>
      </c>
      <c r="BD20" s="16">
        <v>7.7699999809265101</v>
      </c>
      <c r="BE20" s="16">
        <v>6.8400001525878897</v>
      </c>
    </row>
    <row r="21" spans="1:65">
      <c r="A21" s="16" t="s">
        <v>53</v>
      </c>
      <c r="B21" s="16" t="s">
        <v>54</v>
      </c>
      <c r="C21" s="16" t="s">
        <v>85</v>
      </c>
      <c r="D21" s="16" t="s">
        <v>86</v>
      </c>
      <c r="AH21" s="16">
        <v>49.72</v>
      </c>
      <c r="AL21" s="16">
        <v>62.48</v>
      </c>
      <c r="AO21" s="16">
        <v>47.68</v>
      </c>
      <c r="AP21" s="16">
        <v>47.39</v>
      </c>
      <c r="AQ21" s="16">
        <v>47.1</v>
      </c>
      <c r="AR21" s="16">
        <v>64.66</v>
      </c>
      <c r="AS21" s="16">
        <v>77.599999999999994</v>
      </c>
      <c r="AT21" s="16">
        <v>75.5</v>
      </c>
      <c r="AU21" s="16">
        <v>73.599999999999994</v>
      </c>
      <c r="AV21" s="16">
        <v>71.7</v>
      </c>
      <c r="AW21" s="16">
        <v>69.900000000000006</v>
      </c>
      <c r="AX21" s="16">
        <v>68.400000000000006</v>
      </c>
      <c r="AY21" s="16">
        <v>67.099999999999994</v>
      </c>
      <c r="AZ21" s="16">
        <v>67.02</v>
      </c>
      <c r="BA21" s="16">
        <v>66.31</v>
      </c>
      <c r="BB21" s="16">
        <v>65.05</v>
      </c>
      <c r="BC21" s="16">
        <v>64.81</v>
      </c>
      <c r="BD21" s="16">
        <v>64.41</v>
      </c>
      <c r="BE21" s="16">
        <v>64.5</v>
      </c>
      <c r="BF21" s="16">
        <v>64.7</v>
      </c>
      <c r="BG21" s="16">
        <v>65.099999999999994</v>
      </c>
      <c r="BH21" s="16">
        <v>65.400000000000006</v>
      </c>
      <c r="BI21" s="16">
        <v>66</v>
      </c>
      <c r="BJ21" s="16">
        <v>66.2</v>
      </c>
      <c r="BK21" s="16">
        <v>66.3</v>
      </c>
      <c r="BL21" s="16">
        <v>66.5</v>
      </c>
    </row>
    <row r="22" spans="1:65">
      <c r="A22" s="16" t="s">
        <v>53</v>
      </c>
      <c r="B22" s="16" t="s">
        <v>54</v>
      </c>
      <c r="C22" s="16" t="s">
        <v>87</v>
      </c>
      <c r="D22" s="16" t="s">
        <v>88</v>
      </c>
      <c r="AI22" s="16">
        <v>52.58</v>
      </c>
      <c r="AJ22" s="16">
        <v>52.9</v>
      </c>
      <c r="AK22" s="16">
        <v>57.17</v>
      </c>
      <c r="AL22" s="16">
        <v>61.16</v>
      </c>
      <c r="AM22" s="16">
        <v>64.010000000000005</v>
      </c>
      <c r="AN22" s="16">
        <v>65.28</v>
      </c>
      <c r="AO22" s="16">
        <v>64.86</v>
      </c>
      <c r="AP22" s="16">
        <v>63.82</v>
      </c>
      <c r="AQ22" s="16">
        <v>62.27</v>
      </c>
      <c r="AR22" s="16">
        <v>61.02</v>
      </c>
      <c r="AS22" s="16">
        <v>59.47</v>
      </c>
      <c r="AT22" s="16">
        <v>55.7</v>
      </c>
      <c r="AU22" s="16">
        <v>52.89</v>
      </c>
      <c r="AV22" s="16">
        <v>50.9</v>
      </c>
      <c r="AW22" s="16">
        <v>46.83</v>
      </c>
      <c r="AX22" s="16">
        <v>47.47</v>
      </c>
      <c r="AY22" s="16">
        <v>43.72</v>
      </c>
      <c r="AZ22" s="16">
        <v>39.28</v>
      </c>
      <c r="BA22" s="16">
        <v>35.82</v>
      </c>
      <c r="BB22" s="16">
        <v>35.22</v>
      </c>
      <c r="BC22" s="16">
        <v>33.25</v>
      </c>
      <c r="BD22" s="16">
        <v>32.979999999999997</v>
      </c>
      <c r="BE22" s="16">
        <v>33.14</v>
      </c>
      <c r="BF22" s="16">
        <v>34.06</v>
      </c>
      <c r="BG22" s="16">
        <v>35.71</v>
      </c>
      <c r="BH22" s="16">
        <v>37.36</v>
      </c>
      <c r="BI22" s="16">
        <v>39.880000000000003</v>
      </c>
      <c r="BJ22" s="16">
        <v>42.01</v>
      </c>
      <c r="BK22" s="16">
        <v>43.88</v>
      </c>
      <c r="BL22" s="16">
        <v>43.26</v>
      </c>
    </row>
    <row r="23" spans="1:65">
      <c r="A23" s="16" t="s">
        <v>53</v>
      </c>
      <c r="B23" s="16" t="s">
        <v>54</v>
      </c>
      <c r="C23" s="16" t="s">
        <v>89</v>
      </c>
      <c r="D23" s="16" t="s">
        <v>90</v>
      </c>
      <c r="AX23" s="16">
        <v>14.4</v>
      </c>
    </row>
    <row r="24" spans="1:65">
      <c r="A24" s="16" t="s">
        <v>53</v>
      </c>
      <c r="B24" s="16" t="s">
        <v>54</v>
      </c>
      <c r="C24" s="16" t="s">
        <v>91</v>
      </c>
      <c r="D24" s="16" t="s">
        <v>92</v>
      </c>
      <c r="AX24" s="16">
        <v>0.6</v>
      </c>
    </row>
    <row r="25" spans="1:65">
      <c r="A25" s="16" t="s">
        <v>53</v>
      </c>
      <c r="B25" s="16" t="s">
        <v>54</v>
      </c>
      <c r="C25" s="16" t="s">
        <v>93</v>
      </c>
      <c r="D25" s="16" t="s">
        <v>94</v>
      </c>
      <c r="AJ25" s="16">
        <v>51.170001029968198</v>
      </c>
      <c r="AK25" s="16">
        <v>52.180000305175803</v>
      </c>
      <c r="AL25" s="16">
        <v>51.9199991226196</v>
      </c>
      <c r="AM25" s="16">
        <v>53.770001411438002</v>
      </c>
      <c r="AN25" s="16">
        <v>56.220001220703097</v>
      </c>
      <c r="AO25" s="16">
        <v>57.549999237060597</v>
      </c>
      <c r="AP25" s="16">
        <v>58.590000152587798</v>
      </c>
      <c r="AQ25" s="16">
        <v>59.040000915527301</v>
      </c>
      <c r="AR25" s="16">
        <v>59.390001296997099</v>
      </c>
      <c r="AS25" s="16">
        <v>59.539999008178697</v>
      </c>
      <c r="AT25" s="16">
        <v>60.400001525878999</v>
      </c>
      <c r="AU25" s="16">
        <v>60.869998931884702</v>
      </c>
      <c r="AV25" s="16">
        <v>61.079998016357401</v>
      </c>
      <c r="AW25" s="16">
        <v>61.100000381469698</v>
      </c>
      <c r="AX25" s="16">
        <v>61.850000381469798</v>
      </c>
      <c r="AY25" s="16">
        <v>62.349998474121101</v>
      </c>
      <c r="AZ25" s="16">
        <v>61.710000991821303</v>
      </c>
      <c r="BA25" s="16">
        <v>61.960000991821303</v>
      </c>
      <c r="BB25" s="16">
        <v>61.840002059936502</v>
      </c>
      <c r="BC25" s="16">
        <v>62.249998092651403</v>
      </c>
      <c r="BD25" s="16">
        <v>60.609998703002901</v>
      </c>
      <c r="BE25" s="16">
        <v>62.5699977874756</v>
      </c>
      <c r="BF25" s="16">
        <v>62.129999160766602</v>
      </c>
      <c r="BG25" s="16">
        <v>62.820001602172901</v>
      </c>
      <c r="BH25" s="16">
        <v>64.009998321533203</v>
      </c>
      <c r="BI25" s="16">
        <v>62.010002136230497</v>
      </c>
      <c r="BJ25" s="16">
        <v>62.1800022125244</v>
      </c>
      <c r="BK25" s="16">
        <v>63.259998321533203</v>
      </c>
      <c r="BL25" s="16">
        <v>62.299999237060497</v>
      </c>
    </row>
    <row r="26" spans="1:65">
      <c r="A26" s="16" t="s">
        <v>53</v>
      </c>
      <c r="B26" s="16" t="s">
        <v>54</v>
      </c>
      <c r="C26" s="16" t="s">
        <v>95</v>
      </c>
      <c r="D26" s="16" t="s">
        <v>96</v>
      </c>
      <c r="AJ26" s="16">
        <v>54.87</v>
      </c>
      <c r="AK26" s="16">
        <v>58.12</v>
      </c>
      <c r="AL26" s="16">
        <v>59.06</v>
      </c>
      <c r="AM26" s="16">
        <v>59.5</v>
      </c>
      <c r="AN26" s="16">
        <v>59.58</v>
      </c>
      <c r="AO26" s="16">
        <v>58.35</v>
      </c>
      <c r="AP26" s="16">
        <v>56.47</v>
      </c>
      <c r="AQ26" s="16">
        <v>54.22</v>
      </c>
      <c r="AR26" s="16">
        <v>52.29</v>
      </c>
      <c r="AS26" s="16">
        <v>50.22</v>
      </c>
      <c r="AT26" s="16">
        <v>47.82</v>
      </c>
      <c r="AU26" s="16">
        <v>43.94</v>
      </c>
      <c r="AV26" s="16">
        <v>43.9</v>
      </c>
      <c r="AW26" s="16">
        <v>42.01</v>
      </c>
      <c r="AX26" s="16">
        <v>41.99</v>
      </c>
      <c r="AY26" s="16">
        <v>37.35</v>
      </c>
      <c r="AZ26" s="16">
        <v>35.32</v>
      </c>
      <c r="BA26" s="16">
        <v>32.24</v>
      </c>
      <c r="BB26" s="16">
        <v>28.76</v>
      </c>
      <c r="BC26" s="16">
        <v>20.91</v>
      </c>
      <c r="BD26" s="16">
        <v>29.14</v>
      </c>
      <c r="BE26" s="16">
        <v>29.94</v>
      </c>
      <c r="BF26" s="16">
        <v>30.53</v>
      </c>
      <c r="BG26" s="16">
        <v>32.69</v>
      </c>
      <c r="BH26" s="16">
        <v>34.06</v>
      </c>
      <c r="BI26" s="16">
        <v>35.950000000000003</v>
      </c>
      <c r="BJ26" s="16">
        <v>37.729999999999997</v>
      </c>
      <c r="BK26" s="16">
        <v>39.22</v>
      </c>
      <c r="BL26" s="16">
        <v>38.72</v>
      </c>
    </row>
    <row r="27" spans="1:65">
      <c r="A27" s="16" t="s">
        <v>53</v>
      </c>
      <c r="B27" s="16" t="s">
        <v>54</v>
      </c>
      <c r="C27" s="16" t="s">
        <v>97</v>
      </c>
      <c r="D27" s="16" t="s">
        <v>98</v>
      </c>
      <c r="AN27" s="16">
        <v>22.9</v>
      </c>
      <c r="AT27" s="16">
        <v>16.8</v>
      </c>
      <c r="AU27" s="16">
        <v>2.5</v>
      </c>
      <c r="AV27" s="16">
        <v>2.9</v>
      </c>
      <c r="AW27" s="16">
        <v>1.8</v>
      </c>
      <c r="AX27" s="16">
        <v>0.8</v>
      </c>
    </row>
    <row r="28" spans="1:65">
      <c r="A28" s="16" t="s">
        <v>53</v>
      </c>
      <c r="B28" s="16" t="s">
        <v>54</v>
      </c>
      <c r="C28" s="16" t="s">
        <v>99</v>
      </c>
      <c r="D28" s="16" t="s">
        <v>100</v>
      </c>
      <c r="AN28" s="16">
        <v>7.1</v>
      </c>
      <c r="AT28" s="16">
        <v>7.4</v>
      </c>
      <c r="AU28" s="16">
        <v>10.9</v>
      </c>
      <c r="AV28" s="16">
        <v>10.199999999999999</v>
      </c>
      <c r="AW28" s="16">
        <v>10.7</v>
      </c>
      <c r="AX28" s="16">
        <v>10.8</v>
      </c>
    </row>
    <row r="29" spans="1:65">
      <c r="A29" s="16" t="s">
        <v>53</v>
      </c>
      <c r="B29" s="16" t="s">
        <v>54</v>
      </c>
      <c r="C29" s="16" t="s">
        <v>101</v>
      </c>
      <c r="D29" s="16" t="s">
        <v>102</v>
      </c>
      <c r="AS29" s="16">
        <v>4.75029039</v>
      </c>
      <c r="AT29" s="16">
        <v>4.7085204100000002</v>
      </c>
      <c r="AU29" s="16">
        <v>3.1739706999999999</v>
      </c>
      <c r="AV29" s="16">
        <v>3.5966033899999998</v>
      </c>
      <c r="AW29" s="16">
        <v>3.56857705</v>
      </c>
      <c r="AX29" s="16">
        <v>4.0803775800000004</v>
      </c>
      <c r="AY29" s="16">
        <v>3.42304254</v>
      </c>
      <c r="AZ29" s="16">
        <v>3.4790120099999999</v>
      </c>
      <c r="BA29" s="16">
        <v>2.7472805999999999</v>
      </c>
      <c r="BB29" s="16">
        <v>3.2768559499999999</v>
      </c>
      <c r="BC29" s="16">
        <v>3.1628236799999998</v>
      </c>
      <c r="BD29" s="16">
        <v>2.8098487900000002</v>
      </c>
      <c r="BE29" s="16">
        <v>3.0397815700000002</v>
      </c>
      <c r="BF29" s="16">
        <v>2.8138687600000001</v>
      </c>
      <c r="BG29" s="16">
        <v>3.1010279700000001</v>
      </c>
      <c r="BH29" s="16">
        <v>3.3677086799999998</v>
      </c>
      <c r="BI29" s="16">
        <v>3.2885015000000002</v>
      </c>
      <c r="BJ29" s="16">
        <v>2.8152411000000002</v>
      </c>
      <c r="BK29" s="16">
        <v>2.8122045999999998</v>
      </c>
    </row>
    <row r="30" spans="1:65">
      <c r="A30" s="16" t="s">
        <v>53</v>
      </c>
      <c r="B30" s="16" t="s">
        <v>54</v>
      </c>
      <c r="C30" s="16" t="s">
        <v>103</v>
      </c>
      <c r="D30" s="16" t="s">
        <v>104</v>
      </c>
      <c r="AU30" s="16">
        <v>1.39501091325656E-2</v>
      </c>
      <c r="AV30" s="16">
        <v>1.7890069284476302E-2</v>
      </c>
      <c r="AW30" s="16">
        <v>0</v>
      </c>
      <c r="AX30" s="16">
        <v>1.7276465769100501E-4</v>
      </c>
    </row>
    <row r="31" spans="1:65">
      <c r="A31" s="16" t="s">
        <v>53</v>
      </c>
      <c r="B31" s="16" t="s">
        <v>54</v>
      </c>
      <c r="C31" s="16" t="s">
        <v>105</v>
      </c>
      <c r="D31" s="16" t="s">
        <v>106</v>
      </c>
      <c r="BI31" s="16">
        <v>1.1000000000000001</v>
      </c>
    </row>
    <row r="32" spans="1:65">
      <c r="A32" s="16" t="s">
        <v>53</v>
      </c>
      <c r="B32" s="16" t="s">
        <v>54</v>
      </c>
      <c r="C32" s="16" t="s">
        <v>107</v>
      </c>
      <c r="D32" s="16" t="s">
        <v>108</v>
      </c>
      <c r="AS32" s="16">
        <v>7.3</v>
      </c>
      <c r="AT32" s="16">
        <v>7.8</v>
      </c>
      <c r="AU32" s="16">
        <v>8.4</v>
      </c>
      <c r="AV32" s="16">
        <v>8.9</v>
      </c>
      <c r="AW32" s="16">
        <v>9.5</v>
      </c>
      <c r="AX32" s="16">
        <v>9.9</v>
      </c>
      <c r="AY32" s="16">
        <v>10.4</v>
      </c>
      <c r="AZ32" s="16">
        <v>10.8</v>
      </c>
      <c r="BA32" s="16">
        <v>11</v>
      </c>
      <c r="BB32" s="16">
        <v>11.2</v>
      </c>
      <c r="BC32" s="16">
        <v>11.3</v>
      </c>
      <c r="BD32" s="16">
        <v>11.2</v>
      </c>
      <c r="BE32" s="16">
        <v>11.1</v>
      </c>
      <c r="BF32" s="16">
        <v>10.8</v>
      </c>
      <c r="BG32" s="16">
        <v>10.5</v>
      </c>
      <c r="BH32" s="16">
        <v>10.199999999999999</v>
      </c>
      <c r="BI32" s="16">
        <v>9.9</v>
      </c>
      <c r="BJ32" s="16">
        <v>9.6999999999999993</v>
      </c>
      <c r="BK32" s="16">
        <v>9.6</v>
      </c>
      <c r="BL32" s="16">
        <v>9.5</v>
      </c>
      <c r="BM32" s="16">
        <v>9.4</v>
      </c>
    </row>
    <row r="33" spans="1:65">
      <c r="A33" s="16" t="s">
        <v>53</v>
      </c>
      <c r="B33" s="16" t="s">
        <v>54</v>
      </c>
      <c r="C33" s="16" t="s">
        <v>109</v>
      </c>
      <c r="D33" s="16" t="s">
        <v>110</v>
      </c>
    </row>
    <row r="34" spans="1:65">
      <c r="A34" s="16" t="s">
        <v>53</v>
      </c>
      <c r="B34" s="16" t="s">
        <v>54</v>
      </c>
      <c r="C34" s="16" t="s">
        <v>111</v>
      </c>
      <c r="D34" s="16" t="s">
        <v>112</v>
      </c>
      <c r="AZ34" s="16">
        <v>48.1</v>
      </c>
      <c r="BC34" s="16">
        <v>45.3</v>
      </c>
      <c r="BE34" s="16">
        <v>43.6</v>
      </c>
      <c r="BG34" s="16">
        <v>42</v>
      </c>
      <c r="BI34" s="16">
        <v>40.4</v>
      </c>
      <c r="BK34" s="16">
        <v>39</v>
      </c>
    </row>
    <row r="35" spans="1:65">
      <c r="A35" s="16" t="s">
        <v>53</v>
      </c>
      <c r="B35" s="16" t="s">
        <v>54</v>
      </c>
      <c r="C35" s="16" t="s">
        <v>113</v>
      </c>
      <c r="D35" s="16" t="s">
        <v>114</v>
      </c>
      <c r="AK35" s="16">
        <v>58</v>
      </c>
      <c r="AL35" s="16">
        <v>66</v>
      </c>
      <c r="AM35" s="16">
        <v>69</v>
      </c>
      <c r="AN35" s="16">
        <v>74</v>
      </c>
      <c r="AO35" s="16">
        <v>74</v>
      </c>
      <c r="AP35" s="16">
        <v>70</v>
      </c>
      <c r="AQ35" s="16">
        <v>73</v>
      </c>
      <c r="AR35" s="16">
        <v>75</v>
      </c>
      <c r="AS35" s="16">
        <v>76</v>
      </c>
      <c r="AT35" s="16">
        <v>77</v>
      </c>
      <c r="AU35" s="16">
        <v>76</v>
      </c>
      <c r="AV35" s="16">
        <v>77</v>
      </c>
      <c r="AW35" s="16">
        <v>77</v>
      </c>
      <c r="AX35" s="16">
        <v>75</v>
      </c>
      <c r="AY35" s="16">
        <v>78</v>
      </c>
      <c r="AZ35" s="16">
        <v>79</v>
      </c>
      <c r="BA35" s="16">
        <v>81</v>
      </c>
      <c r="BB35" s="16">
        <v>81</v>
      </c>
      <c r="BC35" s="16">
        <v>81</v>
      </c>
      <c r="BD35" s="16">
        <v>87</v>
      </c>
      <c r="BE35" s="16">
        <v>89</v>
      </c>
      <c r="BF35" s="16">
        <v>93</v>
      </c>
      <c r="BG35" s="16">
        <v>94</v>
      </c>
      <c r="BH35" s="16">
        <v>96</v>
      </c>
      <c r="BI35" s="16">
        <v>97</v>
      </c>
      <c r="BJ35" s="16">
        <v>95</v>
      </c>
      <c r="BK35" s="16">
        <v>95</v>
      </c>
      <c r="BL35" s="16">
        <v>94</v>
      </c>
    </row>
    <row r="36" spans="1:65">
      <c r="A36" s="16" t="s">
        <v>53</v>
      </c>
      <c r="B36" s="16" t="s">
        <v>54</v>
      </c>
      <c r="C36" s="16" t="s">
        <v>115</v>
      </c>
      <c r="D36" s="16" t="s">
        <v>116</v>
      </c>
    </row>
    <row r="37" spans="1:65">
      <c r="A37" s="16" t="s">
        <v>53</v>
      </c>
      <c r="B37" s="16" t="s">
        <v>54</v>
      </c>
      <c r="C37" s="16" t="s">
        <v>117</v>
      </c>
      <c r="D37" s="16" t="s">
        <v>118</v>
      </c>
      <c r="AI37" s="16">
        <v>2.6</v>
      </c>
      <c r="AJ37" s="16">
        <v>2.7</v>
      </c>
      <c r="AK37" s="16">
        <v>2.8</v>
      </c>
      <c r="AL37" s="16">
        <v>2.9</v>
      </c>
      <c r="AM37" s="16">
        <v>2.9</v>
      </c>
      <c r="AN37" s="16">
        <v>2.8</v>
      </c>
      <c r="AO37" s="16">
        <v>2.8</v>
      </c>
      <c r="AP37" s="16">
        <v>2.7</v>
      </c>
      <c r="AQ37" s="16">
        <v>2.5</v>
      </c>
      <c r="AR37" s="16">
        <v>2.4</v>
      </c>
      <c r="AS37" s="16">
        <v>2.2999999999999998</v>
      </c>
      <c r="AT37" s="16">
        <v>2.2999999999999998</v>
      </c>
      <c r="AU37" s="16">
        <v>2.2000000000000002</v>
      </c>
      <c r="AV37" s="16">
        <v>2.1</v>
      </c>
      <c r="AW37" s="16">
        <v>2.1</v>
      </c>
      <c r="AX37" s="16">
        <v>2</v>
      </c>
      <c r="AY37" s="16">
        <v>1.9</v>
      </c>
      <c r="AZ37" s="16">
        <v>1.8</v>
      </c>
      <c r="BA37" s="16">
        <v>1.8</v>
      </c>
      <c r="BB37" s="16">
        <v>1.7</v>
      </c>
      <c r="BC37" s="16">
        <v>1.7</v>
      </c>
      <c r="BD37" s="16">
        <v>1.6</v>
      </c>
      <c r="BE37" s="16">
        <v>1.6</v>
      </c>
      <c r="BF37" s="16">
        <v>1.5</v>
      </c>
      <c r="BG37" s="16">
        <v>1.5</v>
      </c>
      <c r="BH37" s="16">
        <v>1.5</v>
      </c>
      <c r="BI37" s="16">
        <v>1.5</v>
      </c>
      <c r="BJ37" s="16">
        <v>1.5</v>
      </c>
      <c r="BK37" s="16">
        <v>1.5</v>
      </c>
      <c r="BL37" s="16">
        <v>1.4</v>
      </c>
    </row>
    <row r="38" spans="1:65">
      <c r="A38" s="16" t="s">
        <v>53</v>
      </c>
      <c r="B38" s="16" t="s">
        <v>54</v>
      </c>
      <c r="C38" s="16" t="s">
        <v>119</v>
      </c>
      <c r="D38" s="16" t="s">
        <v>120</v>
      </c>
      <c r="AS38" s="16">
        <v>41</v>
      </c>
      <c r="AT38" s="16">
        <v>40.6</v>
      </c>
      <c r="AU38" s="16">
        <v>40.200000000000003</v>
      </c>
      <c r="AV38" s="16">
        <v>40</v>
      </c>
      <c r="AW38" s="16">
        <v>39.700000000000003</v>
      </c>
      <c r="AX38" s="16">
        <v>39.200000000000003</v>
      </c>
      <c r="AY38" s="16">
        <v>38.4</v>
      </c>
      <c r="AZ38" s="16">
        <v>37.5</v>
      </c>
      <c r="BA38" s="16">
        <v>36.700000000000003</v>
      </c>
      <c r="BB38" s="16">
        <v>36</v>
      </c>
      <c r="BC38" s="16">
        <v>35.4</v>
      </c>
      <c r="BD38" s="16">
        <v>35</v>
      </c>
      <c r="BE38" s="16">
        <v>34.700000000000003</v>
      </c>
      <c r="BF38" s="16">
        <v>34.6</v>
      </c>
      <c r="BG38" s="16">
        <v>34.6</v>
      </c>
      <c r="BH38" s="16">
        <v>34.6</v>
      </c>
      <c r="BI38" s="16">
        <v>34.6</v>
      </c>
      <c r="BJ38" s="16">
        <v>34.700000000000003</v>
      </c>
      <c r="BK38" s="16">
        <v>34.799999999999997</v>
      </c>
      <c r="BL38" s="16">
        <v>35.1</v>
      </c>
    </row>
    <row r="39" spans="1:65">
      <c r="A39" s="16" t="s">
        <v>53</v>
      </c>
      <c r="B39" s="16" t="s">
        <v>54</v>
      </c>
      <c r="C39" s="16" t="s">
        <v>121</v>
      </c>
      <c r="D39" s="16" t="s">
        <v>122</v>
      </c>
      <c r="AY39" s="16">
        <v>45.1</v>
      </c>
    </row>
    <row r="40" spans="1:65">
      <c r="A40" s="16" t="s">
        <v>53</v>
      </c>
      <c r="B40" s="16" t="s">
        <v>54</v>
      </c>
      <c r="C40" s="16" t="s">
        <v>123</v>
      </c>
      <c r="D40" s="16" t="s">
        <v>124</v>
      </c>
      <c r="Z40" s="16">
        <v>24.031030654907202</v>
      </c>
      <c r="AE40" s="16">
        <v>23.8773193359375</v>
      </c>
      <c r="AG40" s="16">
        <v>25.207719802856399</v>
      </c>
      <c r="AH40" s="16">
        <v>24.481639862060501</v>
      </c>
      <c r="AI40" s="16">
        <v>24.198909759521499</v>
      </c>
      <c r="AJ40" s="16">
        <v>24.759279251098601</v>
      </c>
      <c r="AK40" s="16">
        <v>25.239170074462901</v>
      </c>
      <c r="AL40" s="16">
        <v>22.225879669189499</v>
      </c>
      <c r="AM40" s="16">
        <v>19.3549995422363</v>
      </c>
      <c r="AN40" s="16">
        <v>18.382570266723601</v>
      </c>
      <c r="AO40" s="16">
        <v>18.080350875854499</v>
      </c>
      <c r="AP40" s="16">
        <v>17.5849208831787</v>
      </c>
      <c r="AY40" s="16">
        <v>19.7894592285156</v>
      </c>
      <c r="AZ40" s="16">
        <v>19.364599227905298</v>
      </c>
      <c r="BA40" s="16">
        <v>19.047889709472699</v>
      </c>
      <c r="BB40" s="16">
        <v>19.057710647583001</v>
      </c>
      <c r="BC40" s="16">
        <v>19.2600402832031</v>
      </c>
      <c r="BD40" s="16">
        <v>19.647310256958001</v>
      </c>
      <c r="BE40" s="16">
        <v>20.438459396362301</v>
      </c>
      <c r="BF40" s="16">
        <v>21.4404296875</v>
      </c>
      <c r="BG40" s="16">
        <v>23.159730911254901</v>
      </c>
      <c r="BH40" s="16">
        <v>25.483200073242202</v>
      </c>
      <c r="BI40" s="16">
        <v>25.926420211791999</v>
      </c>
      <c r="BJ40" s="16">
        <v>27.067409515380898</v>
      </c>
      <c r="BK40" s="16">
        <v>27.708499908447301</v>
      </c>
      <c r="BL40" s="16">
        <v>31.540199279785199</v>
      </c>
    </row>
    <row r="41" spans="1:65">
      <c r="A41" s="16" t="s">
        <v>53</v>
      </c>
      <c r="B41" s="16" t="s">
        <v>54</v>
      </c>
      <c r="C41" s="16" t="s">
        <v>125</v>
      </c>
      <c r="D41" s="16" t="s">
        <v>126</v>
      </c>
      <c r="AY41" s="16">
        <v>11.2089500427246</v>
      </c>
      <c r="AZ41" s="16">
        <v>12.1300296783447</v>
      </c>
      <c r="BA41" s="16">
        <v>11.4847297668457</v>
      </c>
      <c r="BB41" s="16">
        <v>12.0893898010254</v>
      </c>
      <c r="BC41" s="16">
        <v>12.60023021698</v>
      </c>
      <c r="BD41" s="16">
        <v>13.73464012146</v>
      </c>
      <c r="BE41" s="16">
        <v>13.482720375061</v>
      </c>
      <c r="BF41" s="16">
        <v>13.9111795425415</v>
      </c>
      <c r="BG41" s="16">
        <v>13.6468601226807</v>
      </c>
      <c r="BH41" s="16">
        <v>10.936900138855</v>
      </c>
      <c r="BI41" s="16">
        <v>7.1904997825622603</v>
      </c>
      <c r="BJ41" s="16">
        <v>0.45857998728752097</v>
      </c>
      <c r="BK41" s="16">
        <v>0.89644998311996504</v>
      </c>
      <c r="BL41" s="16">
        <v>0.29802000522613498</v>
      </c>
    </row>
    <row r="42" spans="1:65">
      <c r="A42" s="16" t="s">
        <v>53</v>
      </c>
      <c r="B42" s="16" t="s">
        <v>54</v>
      </c>
      <c r="C42" s="16" t="s">
        <v>127</v>
      </c>
      <c r="D42" s="16" t="s">
        <v>128</v>
      </c>
      <c r="BK42" s="16">
        <v>12.8905696868896</v>
      </c>
      <c r="BL42" s="16">
        <v>12.285030364990201</v>
      </c>
    </row>
    <row r="43" spans="1:65">
      <c r="A43" s="16" t="s">
        <v>53</v>
      </c>
      <c r="B43" s="16" t="s">
        <v>54</v>
      </c>
      <c r="C43" s="16" t="s">
        <v>129</v>
      </c>
      <c r="D43" s="16" t="s">
        <v>130</v>
      </c>
      <c r="O43" s="16">
        <v>7</v>
      </c>
      <c r="P43" s="16">
        <v>7</v>
      </c>
      <c r="Q43" s="16">
        <v>7</v>
      </c>
      <c r="R43" s="16">
        <v>7</v>
      </c>
      <c r="S43" s="16">
        <v>7</v>
      </c>
      <c r="T43" s="16">
        <v>7</v>
      </c>
      <c r="U43" s="16">
        <v>7</v>
      </c>
      <c r="V43" s="16">
        <v>7</v>
      </c>
      <c r="W43" s="16">
        <v>7</v>
      </c>
      <c r="X43" s="16">
        <v>7</v>
      </c>
      <c r="Y43" s="16">
        <v>7</v>
      </c>
      <c r="Z43" s="16">
        <v>7</v>
      </c>
      <c r="AA43" s="16">
        <v>7</v>
      </c>
      <c r="AB43" s="16">
        <v>7</v>
      </c>
      <c r="AC43" s="16">
        <v>7</v>
      </c>
      <c r="AD43" s="16">
        <v>7</v>
      </c>
      <c r="AE43" s="16">
        <v>7</v>
      </c>
      <c r="AF43" s="16">
        <v>7</v>
      </c>
      <c r="AG43" s="16">
        <v>7</v>
      </c>
      <c r="AH43" s="16">
        <v>7</v>
      </c>
      <c r="AI43" s="16">
        <v>7</v>
      </c>
      <c r="AJ43" s="16">
        <v>7</v>
      </c>
      <c r="AK43" s="16">
        <v>7</v>
      </c>
      <c r="AL43" s="16">
        <v>7</v>
      </c>
      <c r="AM43" s="16">
        <v>7</v>
      </c>
      <c r="AN43" s="16">
        <v>7</v>
      </c>
      <c r="AO43" s="16">
        <v>7</v>
      </c>
      <c r="AP43" s="16">
        <v>7</v>
      </c>
      <c r="AQ43" s="16">
        <v>7</v>
      </c>
      <c r="AR43" s="16">
        <v>7</v>
      </c>
      <c r="AS43" s="16">
        <v>7</v>
      </c>
      <c r="AT43" s="16">
        <v>7</v>
      </c>
      <c r="AU43" s="16">
        <v>7</v>
      </c>
      <c r="AV43" s="16">
        <v>7</v>
      </c>
      <c r="AW43" s="16">
        <v>7</v>
      </c>
      <c r="AX43" s="16">
        <v>7</v>
      </c>
      <c r="AY43" s="16">
        <v>7</v>
      </c>
      <c r="AZ43" s="16">
        <v>7</v>
      </c>
      <c r="BA43" s="16">
        <v>7</v>
      </c>
      <c r="BB43" s="16">
        <v>7</v>
      </c>
      <c r="BC43" s="16">
        <v>7</v>
      </c>
      <c r="BD43" s="16">
        <v>7</v>
      </c>
      <c r="BE43" s="16">
        <v>7</v>
      </c>
      <c r="BF43" s="16">
        <v>7</v>
      </c>
      <c r="BG43" s="16">
        <v>7</v>
      </c>
      <c r="BH43" s="16">
        <v>7</v>
      </c>
      <c r="BI43" s="16">
        <v>8</v>
      </c>
      <c r="BJ43" s="16">
        <v>8</v>
      </c>
      <c r="BK43" s="16">
        <v>8</v>
      </c>
      <c r="BL43" s="16">
        <v>8</v>
      </c>
      <c r="BM43" s="16">
        <v>8</v>
      </c>
    </row>
    <row r="44" spans="1:65">
      <c r="A44" s="16" t="s">
        <v>53</v>
      </c>
      <c r="B44" s="16" t="s">
        <v>54</v>
      </c>
      <c r="C44" s="16" t="s">
        <v>131</v>
      </c>
      <c r="D44" s="16" t="s">
        <v>132</v>
      </c>
      <c r="AJ44" s="16">
        <v>5799</v>
      </c>
      <c r="AK44" s="16">
        <v>7632</v>
      </c>
      <c r="AL44" s="16">
        <v>27541</v>
      </c>
      <c r="AM44" s="16">
        <v>39019</v>
      </c>
      <c r="AN44" s="16">
        <v>56411</v>
      </c>
      <c r="AO44" s="16">
        <v>38359</v>
      </c>
      <c r="AP44" s="16">
        <v>34349</v>
      </c>
      <c r="AQ44" s="16">
        <v>40321</v>
      </c>
      <c r="AR44" s="16">
        <v>17315</v>
      </c>
      <c r="AS44" s="16">
        <v>29822</v>
      </c>
      <c r="AT44" s="16">
        <v>38105</v>
      </c>
      <c r="AU44" s="16">
        <v>37274</v>
      </c>
      <c r="AV44" s="16">
        <v>36573</v>
      </c>
      <c r="AW44" s="16">
        <v>34765</v>
      </c>
      <c r="AX44" s="16">
        <v>31950</v>
      </c>
      <c r="AY44" s="16">
        <v>28984</v>
      </c>
      <c r="AZ44" s="16">
        <v>36402</v>
      </c>
      <c r="BA44" s="16">
        <v>36214</v>
      </c>
      <c r="BB44" s="16">
        <v>30733</v>
      </c>
      <c r="BC44" s="16">
        <v>32323</v>
      </c>
      <c r="BD44" s="16">
        <v>23500</v>
      </c>
      <c r="BE44" s="16">
        <v>17642</v>
      </c>
      <c r="BF44" s="16">
        <v>185</v>
      </c>
      <c r="BJ44" s="16">
        <v>8799</v>
      </c>
      <c r="BK44" s="16">
        <v>12763</v>
      </c>
      <c r="BL44" s="16">
        <v>34346</v>
      </c>
    </row>
    <row r="45" spans="1:65">
      <c r="A45" s="16" t="s">
        <v>53</v>
      </c>
      <c r="B45" s="16" t="s">
        <v>54</v>
      </c>
      <c r="C45" s="16" t="s">
        <v>133</v>
      </c>
      <c r="D45" s="16" t="s">
        <v>134</v>
      </c>
      <c r="AL45" s="16">
        <v>100</v>
      </c>
      <c r="AN45" s="16">
        <v>98.135673522949205</v>
      </c>
      <c r="AQ45" s="16">
        <v>96.915908813476605</v>
      </c>
      <c r="AR45" s="16">
        <v>95.942420959472699</v>
      </c>
      <c r="AS45" s="16">
        <v>99.095626831054702</v>
      </c>
      <c r="AT45" s="16">
        <v>95.309989929199205</v>
      </c>
      <c r="AU45" s="16">
        <v>97.767593383789105</v>
      </c>
      <c r="AV45" s="16">
        <v>95.780578613281307</v>
      </c>
      <c r="AW45" s="16">
        <v>97.6339111328125</v>
      </c>
      <c r="AX45" s="16">
        <v>100</v>
      </c>
      <c r="AY45" s="16">
        <v>97.579696655273395</v>
      </c>
      <c r="AZ45" s="16">
        <v>100</v>
      </c>
      <c r="BA45" s="16">
        <v>99.993621826171903</v>
      </c>
      <c r="BB45" s="16">
        <v>95.379669189453097</v>
      </c>
      <c r="BC45" s="16">
        <v>98.598899841308594</v>
      </c>
      <c r="BD45" s="16">
        <v>97.604187011718807</v>
      </c>
      <c r="BE45" s="16">
        <v>99.863761901855497</v>
      </c>
      <c r="BF45" s="16">
        <v>95.052818298339801</v>
      </c>
      <c r="BG45" s="16">
        <v>99.854438781738295</v>
      </c>
      <c r="BH45" s="16">
        <v>98.860580444335895</v>
      </c>
      <c r="BI45" s="16">
        <v>91.397377014160199</v>
      </c>
      <c r="BK45" s="16">
        <v>94.879089355468807</v>
      </c>
    </row>
    <row r="46" spans="1:65">
      <c r="A46" s="16" t="s">
        <v>53</v>
      </c>
      <c r="B46" s="16" t="s">
        <v>54</v>
      </c>
      <c r="C46" s="16" t="s">
        <v>135</v>
      </c>
      <c r="D46" s="16" t="s">
        <v>136</v>
      </c>
      <c r="AJ46" s="16">
        <v>99.875169999999997</v>
      </c>
      <c r="AK46" s="16">
        <v>93.096519999999998</v>
      </c>
      <c r="AL46" s="16">
        <v>94.058030000000002</v>
      </c>
      <c r="AM46" s="16">
        <v>109.23448999999999</v>
      </c>
      <c r="AN46" s="16">
        <v>96.956130000000002</v>
      </c>
      <c r="AO46" s="16">
        <v>86.869659999999996</v>
      </c>
      <c r="AP46" s="16">
        <v>87.614540000000005</v>
      </c>
      <c r="AQ46" s="16">
        <v>95.263130000000004</v>
      </c>
      <c r="AR46" s="16">
        <v>96.639589999999998</v>
      </c>
      <c r="AS46" s="16">
        <v>95.638050000000007</v>
      </c>
      <c r="AT46" s="16">
        <v>99.963220000000007</v>
      </c>
      <c r="AU46" s="16">
        <v>100.75606000000001</v>
      </c>
      <c r="AV46" s="16">
        <v>94.386979999999994</v>
      </c>
      <c r="AW46" s="16">
        <v>101.56140000000001</v>
      </c>
      <c r="AX46" s="16">
        <v>94.078180000000003</v>
      </c>
      <c r="AY46" s="16">
        <v>96.091340000000002</v>
      </c>
      <c r="AZ46" s="16">
        <v>90.301159999999996</v>
      </c>
      <c r="BA46" s="16">
        <v>95.067610000000002</v>
      </c>
      <c r="BB46" s="16">
        <v>95.228809999999996</v>
      </c>
      <c r="BC46" s="16">
        <v>90.520269999999996</v>
      </c>
      <c r="BD46" s="16">
        <v>99.6053</v>
      </c>
      <c r="BE46" s="16">
        <v>105.04427</v>
      </c>
      <c r="BF46" s="16">
        <v>113.8334</v>
      </c>
      <c r="BG46" s="16">
        <v>110.25872</v>
      </c>
      <c r="BH46" s="16">
        <v>100.89099</v>
      </c>
      <c r="BI46" s="16">
        <v>104.40557</v>
      </c>
      <c r="BJ46" s="16">
        <v>101.17666</v>
      </c>
      <c r="BK46" s="16">
        <v>94.834580000000003</v>
      </c>
    </row>
    <row r="47" spans="1:65">
      <c r="A47" s="16" t="s">
        <v>53</v>
      </c>
      <c r="B47" s="16" t="s">
        <v>54</v>
      </c>
      <c r="C47" s="16" t="s">
        <v>137</v>
      </c>
      <c r="D47" s="16" t="s">
        <v>138</v>
      </c>
      <c r="AR47" s="16">
        <v>77.501678466796903</v>
      </c>
      <c r="AS47" s="16">
        <v>79.149597167968807</v>
      </c>
      <c r="AT47" s="16">
        <v>78.074287414550795</v>
      </c>
      <c r="AU47" s="16">
        <v>82.965789794921903</v>
      </c>
      <c r="AV47" s="16">
        <v>82.732826232910199</v>
      </c>
      <c r="AW47" s="16">
        <v>84.525650024414105</v>
      </c>
      <c r="AX47" s="16">
        <v>83.714080810546903</v>
      </c>
      <c r="AY47" s="16">
        <v>89.860939025878906</v>
      </c>
      <c r="AZ47" s="16">
        <v>90.495216369628906</v>
      </c>
      <c r="BA47" s="16">
        <v>88.655258178710895</v>
      </c>
      <c r="BB47" s="16">
        <v>90.202873229980497</v>
      </c>
      <c r="BC47" s="16">
        <v>90.900039672851605</v>
      </c>
      <c r="BD47" s="16">
        <v>91.677757263183594</v>
      </c>
      <c r="BE47" s="16">
        <v>91.721611022949205</v>
      </c>
      <c r="BG47" s="16">
        <v>86.262107849121094</v>
      </c>
      <c r="BH47" s="16">
        <v>91.161087036132798</v>
      </c>
      <c r="BI47" s="16">
        <v>87.989219665527301</v>
      </c>
      <c r="BK47" s="16">
        <v>91.282562255859403</v>
      </c>
      <c r="BL47" s="16">
        <v>93.829582214355497</v>
      </c>
    </row>
    <row r="48" spans="1:65">
      <c r="A48" s="16" t="s">
        <v>53</v>
      </c>
      <c r="B48" s="16" t="s">
        <v>54</v>
      </c>
      <c r="C48" s="16" t="s">
        <v>139</v>
      </c>
      <c r="D48" s="16" t="s">
        <v>140</v>
      </c>
      <c r="AR48" s="16">
        <v>99.886100769042997</v>
      </c>
      <c r="AZ48" s="16">
        <v>99.989151000976605</v>
      </c>
      <c r="BB48" s="16">
        <v>99.951301574707003</v>
      </c>
      <c r="BC48" s="16">
        <v>99.950599670410199</v>
      </c>
      <c r="BD48" s="16">
        <v>99.944099426269503</v>
      </c>
      <c r="BE48" s="16">
        <v>99.936752319335895</v>
      </c>
      <c r="BF48" s="16">
        <v>99.952468872070298</v>
      </c>
      <c r="BG48" s="16">
        <v>99.956993103027301</v>
      </c>
      <c r="BH48" s="16">
        <v>99.942779541015597</v>
      </c>
      <c r="BI48" s="16">
        <v>99.940483093261705</v>
      </c>
      <c r="BJ48" s="16">
        <v>99.938049316406307</v>
      </c>
    </row>
    <row r="49" spans="1:65">
      <c r="A49" s="16" t="s">
        <v>53</v>
      </c>
      <c r="B49" s="16" t="s">
        <v>54</v>
      </c>
      <c r="C49" s="16" t="s">
        <v>141</v>
      </c>
      <c r="D49" s="16" t="s">
        <v>142</v>
      </c>
      <c r="BH49" s="16">
        <v>25.117728855720301</v>
      </c>
    </row>
    <row r="50" spans="1:65">
      <c r="A50" s="16" t="s">
        <v>53</v>
      </c>
      <c r="B50" s="16" t="s">
        <v>54</v>
      </c>
      <c r="C50" s="16" t="s">
        <v>143</v>
      </c>
      <c r="D50" s="16" t="s">
        <v>144</v>
      </c>
      <c r="AK50" s="16">
        <v>1.8483129807223499E-4</v>
      </c>
      <c r="AL50" s="16">
        <v>2.2046545457458E-3</v>
      </c>
      <c r="AM50" s="16">
        <v>3.7863505236391301E-2</v>
      </c>
      <c r="AN50" s="16">
        <v>0.18848241595543</v>
      </c>
      <c r="AO50" s="16">
        <v>0.219362184940118</v>
      </c>
      <c r="AP50" s="16">
        <v>0.222227329292842</v>
      </c>
      <c r="AQ50" s="16">
        <v>0.21713957123778199</v>
      </c>
      <c r="AR50" s="16">
        <v>0.19437507415421801</v>
      </c>
      <c r="AS50" s="16">
        <v>0.19141958400442999</v>
      </c>
      <c r="AT50" s="16">
        <v>0.189038663841892</v>
      </c>
      <c r="AU50" s="16">
        <v>0.191244045555091</v>
      </c>
      <c r="AV50" s="16">
        <v>0.191176295739001</v>
      </c>
      <c r="AW50" s="16">
        <v>0.198682967116353</v>
      </c>
      <c r="AX50" s="16">
        <v>0.21076381671720701</v>
      </c>
      <c r="AY50" s="16">
        <v>0.22118293861744601</v>
      </c>
      <c r="AZ50" s="16">
        <v>0.25096085610254398</v>
      </c>
      <c r="BA50" s="16">
        <v>0.29207100495454802</v>
      </c>
      <c r="BB50" s="16">
        <v>0.29738395830172298</v>
      </c>
      <c r="BC50" s="16">
        <v>0.30934142393794101</v>
      </c>
      <c r="BD50" s="16">
        <v>0.32344001531601002</v>
      </c>
      <c r="BE50" s="16">
        <v>0.301538705825806</v>
      </c>
      <c r="BF50" s="16">
        <v>0.325349390506744</v>
      </c>
      <c r="BG50" s="16">
        <v>0.32323589920997597</v>
      </c>
      <c r="BH50" s="16">
        <v>0.3592529296875</v>
      </c>
      <c r="BI50" s="16">
        <v>0.41665989160537698</v>
      </c>
      <c r="BJ50" s="16">
        <v>0.48696604371070901</v>
      </c>
      <c r="BK50" s="16">
        <v>0.486138752840791</v>
      </c>
      <c r="BL50" s="16">
        <v>0.48995081611397001</v>
      </c>
      <c r="BM50" s="16">
        <v>0.49733744798054702</v>
      </c>
    </row>
    <row r="51" spans="1:65">
      <c r="A51" s="16" t="s">
        <v>53</v>
      </c>
      <c r="B51" s="16" t="s">
        <v>54</v>
      </c>
      <c r="C51" s="16" t="s">
        <v>145</v>
      </c>
      <c r="D51" s="16" t="s">
        <v>146</v>
      </c>
      <c r="AN51" s="16">
        <v>7.2084405079017602</v>
      </c>
      <c r="AO51" s="16">
        <v>2.0194703663836302</v>
      </c>
      <c r="AP51" s="16">
        <v>13.8458214907439</v>
      </c>
      <c r="AQ51" s="16">
        <v>5.9979006269183204</v>
      </c>
      <c r="AR51" s="16">
        <v>9.5078728875315495</v>
      </c>
      <c r="AS51" s="16">
        <v>16.512908483783399</v>
      </c>
      <c r="AT51" s="16">
        <v>21.1247787930537</v>
      </c>
      <c r="AU51" s="16">
        <v>20.946025712992501</v>
      </c>
      <c r="AV51" s="16">
        <v>24.931778353668602</v>
      </c>
      <c r="AW51" s="16">
        <v>27.617119203772798</v>
      </c>
      <c r="AX51" s="16">
        <v>44.174096035006102</v>
      </c>
      <c r="AY51" s="16">
        <v>50.765856394062503</v>
      </c>
      <c r="AZ51" s="16">
        <v>52.711422139123798</v>
      </c>
      <c r="BA51" s="16">
        <v>55.413229707892199</v>
      </c>
      <c r="BB51" s="16">
        <v>43.239609402305099</v>
      </c>
      <c r="BC51" s="16">
        <v>47.262253771845799</v>
      </c>
      <c r="BD51" s="16">
        <v>49.9464422483967</v>
      </c>
      <c r="BE51" s="16">
        <v>46.665338680211001</v>
      </c>
      <c r="BF51" s="16">
        <v>44.652470895322899</v>
      </c>
      <c r="BG51" s="16">
        <v>41.6097141321953</v>
      </c>
      <c r="BH51" s="16">
        <v>28.591219250462</v>
      </c>
      <c r="BI51" s="16">
        <v>23.623509122134902</v>
      </c>
      <c r="BJ51" s="16">
        <v>29.783116640040699</v>
      </c>
      <c r="BK51" s="16">
        <v>33.472125276254701</v>
      </c>
      <c r="BL51" s="16">
        <v>29.4054063736058</v>
      </c>
      <c r="BM51" s="16">
        <v>24.006531190067101</v>
      </c>
    </row>
    <row r="52" spans="1:65">
      <c r="A52" s="16" t="s">
        <v>53</v>
      </c>
      <c r="B52" s="16" t="s">
        <v>54</v>
      </c>
      <c r="C52" s="16" t="s">
        <v>147</v>
      </c>
      <c r="D52" s="16" t="s">
        <v>148</v>
      </c>
      <c r="AL52" s="16">
        <v>31403900</v>
      </c>
      <c r="AM52" s="16">
        <v>374394700</v>
      </c>
      <c r="AN52" s="16">
        <v>2128466700</v>
      </c>
      <c r="AO52" s="16">
        <v>2722168600</v>
      </c>
      <c r="AP52" s="16">
        <v>3150739700</v>
      </c>
      <c r="AQ52" s="16">
        <v>3430319300</v>
      </c>
      <c r="AR52" s="16">
        <v>3738044000</v>
      </c>
      <c r="AS52" s="16">
        <v>4417926300</v>
      </c>
      <c r="AT52" s="16">
        <v>4973634500</v>
      </c>
      <c r="AU52" s="16">
        <v>5688517200</v>
      </c>
      <c r="AV52" s="16">
        <v>6712383600</v>
      </c>
      <c r="AW52" s="16">
        <v>7841721600</v>
      </c>
      <c r="AX52" s="16">
        <v>10966680200</v>
      </c>
      <c r="AY52" s="16">
        <v>16351250100</v>
      </c>
      <c r="AZ52" s="16">
        <v>24001750200</v>
      </c>
      <c r="BA52" s="16">
        <v>35810511000</v>
      </c>
      <c r="BB52" s="16">
        <v>32772861100</v>
      </c>
      <c r="BC52" s="16">
        <v>39682149800</v>
      </c>
      <c r="BD52" s="16">
        <v>48244245000</v>
      </c>
      <c r="BE52" s="16">
        <v>51391488000</v>
      </c>
      <c r="BF52" s="16">
        <v>54943806700</v>
      </c>
      <c r="BG52" s="16">
        <v>56989149300</v>
      </c>
      <c r="BH52" s="16">
        <v>52302391500</v>
      </c>
      <c r="BI52" s="16">
        <v>56480490100</v>
      </c>
      <c r="BJ52" s="16">
        <v>67309343800</v>
      </c>
      <c r="BK52" s="16">
        <v>75910698500</v>
      </c>
      <c r="BL52" s="16">
        <v>78392476200</v>
      </c>
      <c r="BM52" s="16">
        <v>71656527400</v>
      </c>
    </row>
    <row r="53" spans="1:65">
      <c r="A53" s="16" t="s">
        <v>53</v>
      </c>
      <c r="B53" s="16" t="s">
        <v>54</v>
      </c>
      <c r="C53" s="16" t="s">
        <v>149</v>
      </c>
      <c r="D53" s="16" t="s">
        <v>150</v>
      </c>
      <c r="AI53" s="16">
        <v>3.46085969551969</v>
      </c>
      <c r="AJ53" s="16">
        <v>2.1700969244085</v>
      </c>
      <c r="AK53" s="16">
        <v>2.0086985170279901</v>
      </c>
      <c r="AL53" s="16">
        <v>2.4802947283666699</v>
      </c>
      <c r="AM53" s="16">
        <v>2.3252856283039001</v>
      </c>
      <c r="AN53" s="16">
        <v>2.6144829355486001</v>
      </c>
      <c r="AO53" s="16">
        <v>3.2337777740382601</v>
      </c>
      <c r="AP53" s="16">
        <v>2.42992639941783</v>
      </c>
      <c r="AQ53" s="16">
        <v>0.79367643974926305</v>
      </c>
      <c r="AR53" s="16">
        <v>0.63786645570660405</v>
      </c>
      <c r="AS53" s="16">
        <v>2.80568405078369</v>
      </c>
      <c r="AT53" s="16">
        <v>4.89613995927514</v>
      </c>
      <c r="AU53" s="16">
        <v>3.3269749604139398</v>
      </c>
      <c r="AV53" s="16">
        <v>3.1081365283240499</v>
      </c>
      <c r="AW53" s="16">
        <v>2.5666218624273398</v>
      </c>
      <c r="AX53" s="16">
        <v>1.6600797959939699</v>
      </c>
      <c r="AY53" s="16">
        <v>2.3546884734472502</v>
      </c>
      <c r="AZ53" s="16">
        <v>2.8021958999884098</v>
      </c>
      <c r="BA53" s="16">
        <v>4.12306645708553</v>
      </c>
      <c r="BB53" s="16">
        <v>3.8245916299837401</v>
      </c>
      <c r="BC53" s="16">
        <v>2.7187466529133002</v>
      </c>
      <c r="BD53" s="16">
        <v>3.2848011071198102</v>
      </c>
      <c r="BE53" s="16">
        <v>3.5074325363588899</v>
      </c>
      <c r="BF53" s="16">
        <v>3.2050772233514002</v>
      </c>
      <c r="BG53" s="16">
        <v>2.4891841030403801</v>
      </c>
      <c r="BH53" s="16">
        <v>2.4129851007413401</v>
      </c>
      <c r="BI53" s="16">
        <v>2.0436633456128299</v>
      </c>
      <c r="BJ53" s="16">
        <v>2.8952391649108402</v>
      </c>
      <c r="BK53" s="16">
        <v>3.7727374832160301</v>
      </c>
      <c r="BL53" s="16">
        <v>3.5715486614437899</v>
      </c>
    </row>
    <row r="54" spans="1:65">
      <c r="A54" s="16" t="s">
        <v>53</v>
      </c>
      <c r="B54" s="16" t="s">
        <v>54</v>
      </c>
      <c r="C54" s="16" t="s">
        <v>151</v>
      </c>
      <c r="D54" s="16" t="s">
        <v>152</v>
      </c>
      <c r="AI54" s="16">
        <v>-4000</v>
      </c>
      <c r="AJ54" s="16">
        <v>118900</v>
      </c>
      <c r="AK54" s="16">
        <v>-601200</v>
      </c>
      <c r="AL54" s="16">
        <v>294000</v>
      </c>
      <c r="AM54" s="16">
        <v>-39311300</v>
      </c>
      <c r="AN54" s="40">
        <v>-2.3841857910156298E-7</v>
      </c>
      <c r="AO54" s="16">
        <v>62600000</v>
      </c>
      <c r="AP54" s="16">
        <v>85100000</v>
      </c>
      <c r="AQ54" s="16">
        <v>113600000</v>
      </c>
      <c r="AR54" s="16">
        <v>-150900000</v>
      </c>
      <c r="AS54" s="16">
        <v>-95700000</v>
      </c>
      <c r="AT54" s="16">
        <v>-100000</v>
      </c>
      <c r="AU54" s="16">
        <v>-157600000</v>
      </c>
      <c r="AV54" s="16">
        <v>-141800000</v>
      </c>
      <c r="AW54" s="16">
        <v>-236600000</v>
      </c>
      <c r="AX54" s="16">
        <v>-515700000</v>
      </c>
      <c r="AY54" s="16">
        <v>-608899999.99999905</v>
      </c>
      <c r="AZ54" s="16">
        <v>-1191900000</v>
      </c>
      <c r="BA54" s="16">
        <v>-1177500000</v>
      </c>
      <c r="BB54" s="16">
        <v>-482800000</v>
      </c>
      <c r="BC54" s="16">
        <v>-818300000</v>
      </c>
      <c r="BD54" s="16">
        <v>0</v>
      </c>
      <c r="BE54" s="16">
        <v>0</v>
      </c>
      <c r="BF54" s="16">
        <v>0</v>
      </c>
      <c r="BG54" s="16">
        <v>-529600000.00000399</v>
      </c>
      <c r="BH54" s="16">
        <v>0</v>
      </c>
      <c r="BI54" s="16">
        <v>100000</v>
      </c>
      <c r="BJ54" s="16">
        <v>-99999.999998092695</v>
      </c>
      <c r="BK54" s="16">
        <v>-1000000000</v>
      </c>
      <c r="BL54" s="16">
        <v>-1000000000</v>
      </c>
      <c r="BM54" s="16">
        <v>0</v>
      </c>
    </row>
    <row r="55" spans="1:65">
      <c r="A55" s="16" t="s">
        <v>53</v>
      </c>
      <c r="B55" s="16" t="s">
        <v>54</v>
      </c>
      <c r="C55" s="16" t="s">
        <v>153</v>
      </c>
      <c r="D55" s="16" t="s">
        <v>154</v>
      </c>
      <c r="AQ55" s="16">
        <v>3553246042.44945</v>
      </c>
      <c r="AR55" s="16">
        <v>3244322435.2615399</v>
      </c>
      <c r="AS55" s="16">
        <v>2909425917.0001402</v>
      </c>
      <c r="AT55" s="16">
        <v>3529007593.0224099</v>
      </c>
      <c r="AU55" s="16">
        <v>4501673708.5718403</v>
      </c>
      <c r="AV55" s="16">
        <v>5363364122.3172197</v>
      </c>
      <c r="AW55" s="16">
        <v>6142359740.3996296</v>
      </c>
      <c r="AX55" s="16">
        <v>7897389736.51894</v>
      </c>
      <c r="AY55" s="16">
        <v>11498871146.0369</v>
      </c>
      <c r="AZ55" s="16">
        <v>17519731588.699699</v>
      </c>
      <c r="BA55" s="16">
        <v>27549706996.544498</v>
      </c>
      <c r="BB55" s="16">
        <v>29603562758.687801</v>
      </c>
      <c r="BC55" s="16">
        <v>34722093584.8162</v>
      </c>
      <c r="BD55" s="16">
        <v>42571802840.770103</v>
      </c>
      <c r="BE55" s="16">
        <v>47856898252.646301</v>
      </c>
      <c r="BF55" s="16">
        <v>53659679313.190201</v>
      </c>
      <c r="BG55" s="16">
        <v>57104790344.408096</v>
      </c>
      <c r="BH55" s="16">
        <v>42696316852.874199</v>
      </c>
      <c r="BI55" s="16">
        <v>29250675448.9645</v>
      </c>
      <c r="BJ55" s="16">
        <v>31273008794.625801</v>
      </c>
      <c r="BK55" s="16">
        <v>33394033878.4972</v>
      </c>
      <c r="BL55" s="16">
        <v>35101534133.637398</v>
      </c>
    </row>
    <row r="56" spans="1:65">
      <c r="A56" s="16" t="s">
        <v>53</v>
      </c>
      <c r="B56" s="16" t="s">
        <v>54</v>
      </c>
      <c r="C56" s="16" t="s">
        <v>155</v>
      </c>
      <c r="D56" s="16" t="s">
        <v>156</v>
      </c>
      <c r="AK56" s="16">
        <v>753562842.06051099</v>
      </c>
      <c r="AL56" s="16">
        <v>679537373.12823904</v>
      </c>
      <c r="AM56" s="16">
        <v>614813740.73694706</v>
      </c>
      <c r="AN56" s="16">
        <v>509670493.92714399</v>
      </c>
      <c r="AO56" s="16">
        <v>497638166.340909</v>
      </c>
      <c r="AP56" s="16">
        <v>493623632.78658599</v>
      </c>
      <c r="AQ56" s="16">
        <v>542369171.193578</v>
      </c>
      <c r="AR56" s="16">
        <v>507547833.38660401</v>
      </c>
      <c r="AS56" s="16">
        <v>547857758.28383195</v>
      </c>
      <c r="AT56" s="16">
        <v>558173509.22347605</v>
      </c>
      <c r="AU56" s="16">
        <v>596755552.87136996</v>
      </c>
      <c r="AV56" s="16">
        <v>642524892.00326598</v>
      </c>
      <c r="AW56" s="16">
        <v>707152242.16114104</v>
      </c>
      <c r="AX56" s="16">
        <v>797815677.09639204</v>
      </c>
      <c r="AY56" s="16">
        <v>958660312.45821202</v>
      </c>
      <c r="AZ56" s="16">
        <v>784066508.13265598</v>
      </c>
      <c r="BA56" s="16">
        <v>951089906.89648199</v>
      </c>
      <c r="BB56" s="16">
        <v>880519372.41720498</v>
      </c>
      <c r="BC56" s="16">
        <v>875857018.95947397</v>
      </c>
      <c r="BD56" s="16">
        <v>990877726.00908303</v>
      </c>
      <c r="BE56" s="16">
        <v>1099344861.40307</v>
      </c>
      <c r="BF56" s="16">
        <v>1147000104.2967501</v>
      </c>
      <c r="BG56" s="16">
        <v>1258056432.0886199</v>
      </c>
      <c r="BH56" s="16">
        <v>1307157210.0118101</v>
      </c>
      <c r="BI56" s="16">
        <v>1351195539.6617601</v>
      </c>
      <c r="BJ56" s="16">
        <v>1395034937.27999</v>
      </c>
      <c r="BK56" s="16">
        <v>1467583002.5887799</v>
      </c>
      <c r="BL56" s="16">
        <v>1547315423.0847001</v>
      </c>
    </row>
    <row r="57" spans="1:65">
      <c r="A57" s="16" t="s">
        <v>53</v>
      </c>
      <c r="B57" s="16" t="s">
        <v>54</v>
      </c>
      <c r="C57" s="16" t="s">
        <v>157</v>
      </c>
      <c r="D57" s="16" t="s">
        <v>158</v>
      </c>
      <c r="AI57" s="16">
        <v>30.0477489768076</v>
      </c>
      <c r="AJ57" s="16">
        <v>29.603293413173699</v>
      </c>
      <c r="AK57" s="16">
        <v>36.536586377875999</v>
      </c>
      <c r="AL57" s="16">
        <v>32.148726114649698</v>
      </c>
      <c r="AM57" s="16">
        <v>27.6519081932212</v>
      </c>
      <c r="AN57" s="16">
        <v>30.9963445496298</v>
      </c>
      <c r="AO57" s="16">
        <v>35.149674302861698</v>
      </c>
      <c r="AP57" s="16">
        <v>36.9914194345059</v>
      </c>
      <c r="AQ57" s="16">
        <v>34.956112305993102</v>
      </c>
      <c r="AR57" s="16">
        <v>39.103599904638301</v>
      </c>
      <c r="AS57" s="16">
        <v>42.5383099128887</v>
      </c>
      <c r="AT57" s="16">
        <v>43.462638272255198</v>
      </c>
      <c r="AU57" s="16">
        <v>46.154226804123702</v>
      </c>
      <c r="AV57" s="16">
        <v>48.539844679213601</v>
      </c>
      <c r="AW57" s="16">
        <v>50.769032379076698</v>
      </c>
      <c r="AX57" s="16">
        <v>58.787781992413699</v>
      </c>
      <c r="AY57" s="16">
        <v>64.958231534924394</v>
      </c>
      <c r="AZ57" s="16">
        <v>66.160328626082006</v>
      </c>
      <c r="BA57" s="16">
        <v>65.518521471353296</v>
      </c>
      <c r="BB57" s="16">
        <v>56.2619552546943</v>
      </c>
      <c r="BC57" s="16">
        <v>59.994819262922398</v>
      </c>
      <c r="BD57" s="16">
        <v>61.733996390307603</v>
      </c>
      <c r="BE57" s="16">
        <v>59.517350854984201</v>
      </c>
      <c r="BF57" s="16">
        <v>57.054415454951702</v>
      </c>
      <c r="BG57" s="16">
        <v>53.586854666935501</v>
      </c>
      <c r="BH57" s="16">
        <v>44.891320338359698</v>
      </c>
      <c r="BI57" s="16">
        <v>47.557807007672302</v>
      </c>
      <c r="BJ57" s="16">
        <v>49.701725103713798</v>
      </c>
      <c r="BK57" s="16">
        <v>52.250911451830397</v>
      </c>
      <c r="BL57" s="16">
        <v>48.823266525186803</v>
      </c>
      <c r="BM57" s="16">
        <v>41.387946244902103</v>
      </c>
    </row>
    <row r="58" spans="1:65">
      <c r="A58" s="16" t="s">
        <v>53</v>
      </c>
      <c r="B58" s="16" t="s">
        <v>54</v>
      </c>
      <c r="C58" s="16" t="s">
        <v>159</v>
      </c>
      <c r="D58" s="16" t="s">
        <v>160</v>
      </c>
      <c r="AK58" s="16">
        <v>918245700</v>
      </c>
      <c r="AL58" s="16">
        <v>768571700</v>
      </c>
      <c r="AM58" s="16">
        <v>670194500</v>
      </c>
      <c r="AN58" s="16">
        <v>623280900</v>
      </c>
      <c r="AO58" s="16">
        <v>641979300</v>
      </c>
      <c r="AP58" s="16">
        <v>597682700</v>
      </c>
      <c r="AQ58" s="16">
        <v>634739100</v>
      </c>
      <c r="AR58" s="16">
        <v>679805500</v>
      </c>
      <c r="AS58" s="16">
        <v>812961300</v>
      </c>
      <c r="AT58" s="16">
        <v>903200000</v>
      </c>
      <c r="AU58" s="16">
        <v>961000000</v>
      </c>
      <c r="AV58" s="16">
        <v>1014900000</v>
      </c>
      <c r="AW58" s="16">
        <v>1065600000</v>
      </c>
      <c r="AX58" s="16">
        <v>1145500000</v>
      </c>
      <c r="AY58" s="16">
        <v>1155800000</v>
      </c>
      <c r="AZ58" s="16">
        <v>1202000000</v>
      </c>
      <c r="BA58" s="16">
        <v>1275500000</v>
      </c>
      <c r="BB58" s="16">
        <v>1320000000</v>
      </c>
      <c r="BC58" s="16">
        <v>1291200000</v>
      </c>
      <c r="BD58" s="16">
        <v>1365800000</v>
      </c>
      <c r="BE58" s="16">
        <v>1456100000</v>
      </c>
      <c r="BF58" s="16">
        <v>1527300000</v>
      </c>
      <c r="BG58" s="16">
        <v>1487800000</v>
      </c>
      <c r="BH58" s="16">
        <v>1585800000</v>
      </c>
      <c r="BI58" s="16">
        <v>1627100000</v>
      </c>
      <c r="BJ58" s="16">
        <v>1695500000</v>
      </c>
      <c r="BK58" s="16">
        <v>1773400000</v>
      </c>
      <c r="BL58" s="16">
        <v>1903500000</v>
      </c>
      <c r="BM58" s="16">
        <v>1958500000</v>
      </c>
    </row>
    <row r="59" spans="1:65">
      <c r="A59" s="16" t="s">
        <v>53</v>
      </c>
      <c r="B59" s="16" t="s">
        <v>54</v>
      </c>
      <c r="C59" s="16" t="s">
        <v>161</v>
      </c>
      <c r="D59" s="16" t="s">
        <v>162</v>
      </c>
      <c r="AK59" s="16">
        <v>243666666.66666701</v>
      </c>
      <c r="AL59" s="16">
        <v>1193640000</v>
      </c>
      <c r="AM59" s="16">
        <v>365490127.38853502</v>
      </c>
      <c r="AN59" s="16">
        <v>1291038858.04917</v>
      </c>
      <c r="AO59" s="16">
        <v>1776240846.21644</v>
      </c>
      <c r="AP59" s="16">
        <v>2101743821.3524001</v>
      </c>
      <c r="AQ59" s="16">
        <v>2424528301.8867898</v>
      </c>
      <c r="AR59" s="16">
        <v>1917597087.3786399</v>
      </c>
      <c r="AS59" s="16">
        <v>2023580688.4219899</v>
      </c>
      <c r="AT59" s="16">
        <v>2129925910.01825</v>
      </c>
      <c r="AU59" s="16">
        <v>3121065624.3571301</v>
      </c>
      <c r="AV59" s="16">
        <v>4769575399.6538</v>
      </c>
      <c r="AW59" s="16">
        <v>6312201078.6608295</v>
      </c>
      <c r="AX59" s="16">
        <v>7007086947.3238802</v>
      </c>
      <c r="AY59" s="16">
        <v>8132639355.2719898</v>
      </c>
      <c r="AZ59" s="16">
        <v>9423610301.8296204</v>
      </c>
      <c r="BA59" s="16">
        <v>11464094449.853901</v>
      </c>
      <c r="BB59" s="16">
        <v>10235008708.634001</v>
      </c>
      <c r="BC59" s="16">
        <v>10942312484.4256</v>
      </c>
      <c r="BD59" s="16">
        <v>15881853868.557699</v>
      </c>
      <c r="BE59" s="16">
        <v>17621945010.1833</v>
      </c>
      <c r="BF59" s="16">
        <v>19475589547.482498</v>
      </c>
      <c r="BG59" s="16">
        <v>19721280122.4021</v>
      </c>
      <c r="BH59" s="16">
        <v>18473453054.8507</v>
      </c>
      <c r="BI59" s="16">
        <v>16529046813.310801</v>
      </c>
      <c r="BJ59" s="16">
        <v>17104055310.248699</v>
      </c>
      <c r="BK59" s="16">
        <v>17705176470.5882</v>
      </c>
      <c r="BL59" s="16">
        <v>17712470588.235298</v>
      </c>
      <c r="BM59" s="16">
        <v>15537823529.4118</v>
      </c>
    </row>
    <row r="60" spans="1:65">
      <c r="A60" s="16" t="s">
        <v>53</v>
      </c>
      <c r="B60" s="16" t="s">
        <v>54</v>
      </c>
      <c r="C60" s="16" t="s">
        <v>163</v>
      </c>
      <c r="D60" s="16" t="s">
        <v>164</v>
      </c>
      <c r="AL60" s="16">
        <v>18.797133757961799</v>
      </c>
      <c r="AM60" s="16">
        <v>25.657165732586101</v>
      </c>
      <c r="AN60" s="16">
        <v>12.4729121754616</v>
      </c>
      <c r="AO60" s="16">
        <v>28.332723413598799</v>
      </c>
      <c r="AP60" s="16">
        <v>35.5969983852072</v>
      </c>
      <c r="AQ60" s="16">
        <v>33.680299947683501</v>
      </c>
      <c r="AR60" s="16">
        <v>24.841347249079501</v>
      </c>
      <c r="AS60" s="16">
        <v>20.114251499544299</v>
      </c>
      <c r="AT60" s="16">
        <v>20.7882120550832</v>
      </c>
      <c r="AU60" s="16">
        <v>29.441281649484502</v>
      </c>
      <c r="AV60" s="16">
        <v>48.644165675505498</v>
      </c>
      <c r="AW60" s="16">
        <v>54.065639727087301</v>
      </c>
      <c r="AX60" s="16">
        <v>37.497267318826097</v>
      </c>
      <c r="AY60" s="16">
        <v>21.524560177529299</v>
      </c>
      <c r="AZ60" s="16">
        <v>11.7705964281307</v>
      </c>
    </row>
    <row r="61" spans="1:65">
      <c r="A61" s="16" t="s">
        <v>53</v>
      </c>
      <c r="B61" s="16" t="s">
        <v>54</v>
      </c>
      <c r="C61" s="16" t="s">
        <v>165</v>
      </c>
      <c r="D61" s="16" t="s">
        <v>166</v>
      </c>
      <c r="AL61" s="16">
        <v>-24.156626406183999</v>
      </c>
      <c r="AM61" s="16">
        <v>-22.3866025367738</v>
      </c>
      <c r="AN61" s="16">
        <v>-3.7786826597912202</v>
      </c>
      <c r="AO61" s="16">
        <v>9.0676445463855799</v>
      </c>
      <c r="AP61" s="16">
        <v>13.6560701645555</v>
      </c>
      <c r="AQ61" s="16">
        <v>11.2474232785765</v>
      </c>
      <c r="AR61" s="16">
        <v>13.509069435137199</v>
      </c>
      <c r="AS61" s="16">
        <v>20.3413872793924</v>
      </c>
      <c r="AT61" s="16">
        <v>-1.5181379521434999</v>
      </c>
      <c r="AU61" s="16">
        <v>11.8130410859152</v>
      </c>
      <c r="AV61" s="16">
        <v>9.1935817850840191</v>
      </c>
      <c r="AW61" s="16">
        <v>12.0403863962683</v>
      </c>
      <c r="AX61" s="16">
        <v>22.3650106404761</v>
      </c>
      <c r="AY61" s="16">
        <v>37.9900496983145</v>
      </c>
      <c r="AZ61" s="16">
        <v>18.544438399334599</v>
      </c>
      <c r="BA61" s="16">
        <v>11.418468549547599</v>
      </c>
      <c r="BB61" s="16">
        <v>6.2338087598925798</v>
      </c>
      <c r="BC61" s="16">
        <v>-13.861165853687</v>
      </c>
      <c r="BD61" s="16">
        <v>20.816502330909099</v>
      </c>
      <c r="BE61" s="16">
        <v>2.2000000799513102</v>
      </c>
    </row>
    <row r="62" spans="1:65">
      <c r="A62" s="16" t="s">
        <v>53</v>
      </c>
      <c r="B62" s="16" t="s">
        <v>54</v>
      </c>
      <c r="C62" s="16" t="s">
        <v>167</v>
      </c>
      <c r="D62" s="16" t="s">
        <v>168</v>
      </c>
      <c r="AK62" s="16">
        <v>326851200</v>
      </c>
      <c r="AL62" s="16">
        <v>294682200</v>
      </c>
      <c r="AM62" s="16">
        <v>363620100</v>
      </c>
      <c r="AN62" s="16">
        <v>323506500</v>
      </c>
      <c r="AO62" s="16">
        <v>343418400</v>
      </c>
      <c r="AP62" s="16">
        <v>432223000</v>
      </c>
      <c r="AQ62" s="16">
        <v>410002200</v>
      </c>
      <c r="AR62" s="16">
        <v>505206500</v>
      </c>
      <c r="AS62" s="16">
        <v>560013900</v>
      </c>
      <c r="AT62" s="16">
        <v>589744100</v>
      </c>
      <c r="AU62" s="16">
        <v>634606400</v>
      </c>
      <c r="AV62" s="16">
        <v>847555900</v>
      </c>
      <c r="AW62" s="16">
        <v>1016043000</v>
      </c>
      <c r="AX62" s="16">
        <v>1305100000</v>
      </c>
      <c r="AY62" s="16">
        <v>1886294400</v>
      </c>
      <c r="AZ62" s="16">
        <v>2276094700</v>
      </c>
      <c r="BA62" s="16">
        <v>3035622100</v>
      </c>
      <c r="BB62" s="16">
        <v>3207745600</v>
      </c>
      <c r="BC62" s="16">
        <v>2893301500</v>
      </c>
      <c r="BD62" s="16">
        <v>3187708800</v>
      </c>
      <c r="BE62" s="16">
        <v>3257838400</v>
      </c>
    </row>
    <row r="63" spans="1:65">
      <c r="A63" s="16" t="s">
        <v>53</v>
      </c>
      <c r="B63" s="16" t="s">
        <v>54</v>
      </c>
      <c r="C63" s="16" t="s">
        <v>169</v>
      </c>
      <c r="D63" s="16" t="s">
        <v>170</v>
      </c>
      <c r="AN63" s="16">
        <v>165954000</v>
      </c>
      <c r="AO63" s="16">
        <v>139185000</v>
      </c>
      <c r="AP63" s="16">
        <v>332048000</v>
      </c>
      <c r="AQ63" s="16">
        <v>320333000</v>
      </c>
      <c r="AR63" s="16">
        <v>236496000</v>
      </c>
      <c r="AS63" s="16">
        <v>234444000</v>
      </c>
      <c r="AT63" s="16">
        <v>255860000</v>
      </c>
      <c r="AU63" s="16">
        <v>318376000</v>
      </c>
      <c r="AV63" s="16">
        <v>386776000</v>
      </c>
      <c r="AW63" s="16">
        <v>497877000</v>
      </c>
      <c r="AX63" s="16">
        <v>683140000</v>
      </c>
      <c r="AY63" s="16">
        <v>866927000</v>
      </c>
      <c r="AZ63" s="16">
        <v>1379864000</v>
      </c>
      <c r="BA63" s="16">
        <v>1575676000</v>
      </c>
      <c r="BB63" s="16">
        <v>2020435000</v>
      </c>
      <c r="BC63" s="16">
        <v>2396576000</v>
      </c>
      <c r="BD63" s="16">
        <v>2934415000</v>
      </c>
      <c r="BE63" s="16">
        <v>4681048000</v>
      </c>
      <c r="BF63" s="16">
        <v>4106388000</v>
      </c>
      <c r="BG63" s="16">
        <v>4268861000</v>
      </c>
      <c r="BH63" s="16">
        <v>4423067000</v>
      </c>
      <c r="BI63" s="16">
        <v>4340954000</v>
      </c>
      <c r="BJ63" s="16">
        <v>4660773000</v>
      </c>
      <c r="BK63" s="16">
        <v>4661131000</v>
      </c>
      <c r="BL63" s="16">
        <v>3726578259.9695201</v>
      </c>
      <c r="BM63" s="16">
        <v>2593973000</v>
      </c>
    </row>
    <row r="64" spans="1:65">
      <c r="A64" s="16" t="s">
        <v>53</v>
      </c>
      <c r="B64" s="16" t="s">
        <v>54</v>
      </c>
      <c r="C64" s="16" t="s">
        <v>171</v>
      </c>
      <c r="D64" s="16" t="s">
        <v>172</v>
      </c>
      <c r="AO64" s="16">
        <v>1.1840505050034</v>
      </c>
      <c r="AP64" s="16">
        <v>1.6627979625249201</v>
      </c>
      <c r="AQ64" s="16">
        <v>1.4657086872834499</v>
      </c>
      <c r="AR64" s="16">
        <v>3.6691399065585499</v>
      </c>
      <c r="AS64" s="16">
        <v>2.9272366897978901</v>
      </c>
      <c r="AT64" s="16">
        <v>0.99866583046503798</v>
      </c>
      <c r="AU64" s="16">
        <v>0.83271830606054198</v>
      </c>
      <c r="AV64" s="16">
        <v>2.3105457810810899</v>
      </c>
      <c r="AW64" s="16">
        <v>2.80245606627803</v>
      </c>
      <c r="AX64" s="16">
        <v>3.6681515642526898</v>
      </c>
      <c r="AY64" s="16">
        <v>3.7727771848629499</v>
      </c>
      <c r="AZ64" s="16">
        <v>2.8109185103835199</v>
      </c>
      <c r="BA64" s="16">
        <v>0.40360139729408501</v>
      </c>
      <c r="BB64" s="16">
        <v>0.27377506647250199</v>
      </c>
      <c r="BC64" s="16">
        <v>0.11824624677795301</v>
      </c>
      <c r="BD64" s="16">
        <v>0.19408743387149399</v>
      </c>
      <c r="BE64" s="16">
        <v>0.70449344060391805</v>
      </c>
      <c r="BF64" s="16">
        <v>0.48787349413521403</v>
      </c>
      <c r="BG64" s="16">
        <v>0.51226903514514699</v>
      </c>
      <c r="BH64" s="16">
        <v>0.86390849991645302</v>
      </c>
      <c r="BI64" s="16">
        <v>1.0959919175772801</v>
      </c>
      <c r="BJ64" s="16">
        <v>1.21424573202967</v>
      </c>
      <c r="BK64" s="16">
        <v>0.91808380537801504</v>
      </c>
    </row>
    <row r="65" spans="1:65">
      <c r="A65" s="16" t="s">
        <v>53</v>
      </c>
      <c r="B65" s="16" t="s">
        <v>54</v>
      </c>
      <c r="C65" s="16" t="s">
        <v>173</v>
      </c>
      <c r="D65" s="16" t="s">
        <v>174</v>
      </c>
      <c r="AK65" s="16">
        <v>74.765422253992</v>
      </c>
      <c r="AL65" s="16">
        <v>67.095321397466293</v>
      </c>
      <c r="AM65" s="16">
        <v>72.390461251117799</v>
      </c>
      <c r="AN65" s="16">
        <v>56.156110160852698</v>
      </c>
      <c r="AO65" s="16">
        <v>58.239890089550997</v>
      </c>
      <c r="AP65" s="16">
        <v>67.286822821948704</v>
      </c>
      <c r="AQ65" s="16">
        <v>58.182234515175402</v>
      </c>
      <c r="AR65" s="16">
        <v>45.947038599499002</v>
      </c>
      <c r="AS65" s="16">
        <v>44.042899092946101</v>
      </c>
      <c r="AT65" s="16">
        <v>42.351495341952102</v>
      </c>
      <c r="AU65" s="16">
        <v>48.857099925473896</v>
      </c>
      <c r="AV65" s="16">
        <v>40.045978233516898</v>
      </c>
      <c r="AW65" s="16">
        <v>40.716666249682298</v>
      </c>
      <c r="AX65" s="16">
        <v>41.975382565292797</v>
      </c>
      <c r="AY65" s="16">
        <v>47.456084772613799</v>
      </c>
      <c r="AZ65" s="16">
        <v>44.420046768245797</v>
      </c>
      <c r="BA65" s="16">
        <v>44.182084736748401</v>
      </c>
      <c r="BB65" s="16">
        <v>45.554355777270402</v>
      </c>
      <c r="BC65" s="16">
        <v>43.776803955560702</v>
      </c>
      <c r="BD65" s="16">
        <v>40.841941200569899</v>
      </c>
      <c r="BE65" s="16">
        <v>42.240681233207503</v>
      </c>
      <c r="BF65" s="16">
        <v>38.963666986308802</v>
      </c>
      <c r="BG65" s="16">
        <v>38.427646987423699</v>
      </c>
      <c r="BH65" s="16">
        <v>34.9193536338461</v>
      </c>
      <c r="BI65" s="16">
        <v>40.475741695540101</v>
      </c>
      <c r="BJ65" s="16">
        <v>43.1455701769776</v>
      </c>
      <c r="BK65" s="16">
        <v>39.836520812208697</v>
      </c>
      <c r="BL65" s="16">
        <v>37.862553582579302</v>
      </c>
    </row>
    <row r="66" spans="1:65">
      <c r="A66" s="16" t="s">
        <v>53</v>
      </c>
      <c r="B66" s="16" t="s">
        <v>54</v>
      </c>
      <c r="C66" s="16" t="s">
        <v>175</v>
      </c>
      <c r="D66" s="16" t="s">
        <v>176</v>
      </c>
      <c r="AS66" s="16">
        <v>8.1604529770000003</v>
      </c>
      <c r="AT66" s="16">
        <v>5.5172349510999998</v>
      </c>
      <c r="AU66" s="16">
        <v>4.3828179765000002</v>
      </c>
      <c r="AV66" s="16">
        <v>3.2899615684999999</v>
      </c>
      <c r="AW66" s="16">
        <v>3.4696941047999998</v>
      </c>
      <c r="AX66" s="16">
        <v>4.6128933262</v>
      </c>
      <c r="AY66" s="16">
        <v>4.3297236732000002</v>
      </c>
      <c r="AZ66" s="16">
        <v>3.8678664751</v>
      </c>
      <c r="BA66" s="16">
        <v>3.5274602683</v>
      </c>
      <c r="BB66" s="16">
        <v>5.4418785221999997</v>
      </c>
      <c r="BC66" s="16">
        <v>3.4652943104</v>
      </c>
      <c r="BD66" s="16">
        <v>3.4580400326</v>
      </c>
      <c r="BE66" s="16">
        <v>3.3143981468999999</v>
      </c>
      <c r="BF66" s="16">
        <v>2.4131966195999999</v>
      </c>
      <c r="BG66" s="16">
        <v>2.9653102913999998</v>
      </c>
      <c r="BH66" s="16">
        <v>2.8406966785000001</v>
      </c>
      <c r="BI66" s="16">
        <v>2.7444624158000002</v>
      </c>
      <c r="BJ66" s="16">
        <v>3.7463074803</v>
      </c>
      <c r="BK66" s="16">
        <v>4.5739924212999998</v>
      </c>
      <c r="BL66" s="16">
        <v>3.9465090843000001</v>
      </c>
    </row>
    <row r="67" spans="1:65">
      <c r="A67" s="16" t="s">
        <v>53</v>
      </c>
      <c r="B67" s="16" t="s">
        <v>54</v>
      </c>
      <c r="C67" s="16" t="s">
        <v>177</v>
      </c>
      <c r="D67" s="16" t="s">
        <v>178</v>
      </c>
      <c r="AU67" s="16">
        <v>10</v>
      </c>
      <c r="AX67" s="16">
        <v>10.1</v>
      </c>
      <c r="AZ67" s="16">
        <v>9.5</v>
      </c>
      <c r="BA67" s="16">
        <v>8.8000000000000007</v>
      </c>
      <c r="BB67" s="16">
        <v>9.43</v>
      </c>
      <c r="BD67" s="16">
        <v>9.59</v>
      </c>
      <c r="BE67" s="16">
        <v>9.83</v>
      </c>
      <c r="BF67" s="16">
        <v>9.66</v>
      </c>
      <c r="BG67" s="16">
        <v>9.65</v>
      </c>
      <c r="BH67" s="16">
        <v>8.83</v>
      </c>
      <c r="BL67" s="16">
        <v>15.01</v>
      </c>
    </row>
    <row r="68" spans="1:65">
      <c r="A68" s="16" t="s">
        <v>53</v>
      </c>
      <c r="B68" s="16" t="s">
        <v>54</v>
      </c>
      <c r="C68" s="16" t="s">
        <v>179</v>
      </c>
      <c r="D68" s="16" t="s">
        <v>180</v>
      </c>
      <c r="AN68" s="16">
        <v>165000000</v>
      </c>
      <c r="AO68" s="16">
        <v>115000000</v>
      </c>
      <c r="AP68" s="16">
        <v>193000000</v>
      </c>
      <c r="AQ68" s="16">
        <v>181000000</v>
      </c>
      <c r="AR68" s="16">
        <v>149000000</v>
      </c>
      <c r="AS68" s="16">
        <v>138000000</v>
      </c>
      <c r="AT68" s="16">
        <v>119000000</v>
      </c>
      <c r="AU68" s="16">
        <v>110000000</v>
      </c>
      <c r="AV68" s="16">
        <v>120000000</v>
      </c>
      <c r="AW68" s="16">
        <v>140000000</v>
      </c>
      <c r="AX68" s="16">
        <v>188000000</v>
      </c>
      <c r="AY68" s="16">
        <v>256000000</v>
      </c>
      <c r="AZ68" s="16">
        <v>381000000</v>
      </c>
      <c r="BA68" s="16">
        <v>456000000</v>
      </c>
      <c r="BB68" s="16">
        <v>488000000</v>
      </c>
      <c r="BC68" s="16">
        <v>856000000</v>
      </c>
      <c r="BD68" s="16">
        <v>1778000000</v>
      </c>
      <c r="BE68" s="16">
        <v>2617000000</v>
      </c>
      <c r="BF68" s="16">
        <v>3032000000</v>
      </c>
      <c r="BG68" s="16">
        <v>3163000000</v>
      </c>
      <c r="BH68" s="16">
        <v>2743000000</v>
      </c>
      <c r="BI68" s="16">
        <v>2593000000</v>
      </c>
      <c r="BJ68" s="16">
        <v>2803000000</v>
      </c>
      <c r="BK68" s="16">
        <v>2453000000</v>
      </c>
      <c r="BL68" s="16">
        <v>1839000000</v>
      </c>
    </row>
    <row r="69" spans="1:65">
      <c r="A69" s="16" t="s">
        <v>53</v>
      </c>
      <c r="B69" s="16" t="s">
        <v>54</v>
      </c>
      <c r="C69" s="16" t="s">
        <v>181</v>
      </c>
      <c r="D69" s="16" t="s">
        <v>182</v>
      </c>
      <c r="AK69" s="16">
        <v>67.2</v>
      </c>
      <c r="AP69" s="16">
        <v>67.5</v>
      </c>
      <c r="AU69" s="16">
        <v>69</v>
      </c>
      <c r="AZ69" s="16">
        <v>93</v>
      </c>
    </row>
    <row r="70" spans="1:65">
      <c r="A70" s="16" t="s">
        <v>53</v>
      </c>
      <c r="B70" s="16" t="s">
        <v>54</v>
      </c>
      <c r="C70" s="16" t="s">
        <v>183</v>
      </c>
      <c r="D70" s="16" t="s">
        <v>184</v>
      </c>
      <c r="E70" s="16">
        <v>81.539737761300799</v>
      </c>
      <c r="F70" s="16">
        <v>85.250599028225196</v>
      </c>
      <c r="G70" s="16">
        <v>89.125428843587898</v>
      </c>
      <c r="H70" s="16">
        <v>92.745866582691804</v>
      </c>
      <c r="I70" s="16">
        <v>95.560765605246999</v>
      </c>
      <c r="J70" s="16">
        <v>97.261507813617399</v>
      </c>
      <c r="K70" s="16">
        <v>99.117335356475493</v>
      </c>
      <c r="L70" s="16">
        <v>99.516435827244806</v>
      </c>
      <c r="M70" s="16">
        <v>98.834588349892101</v>
      </c>
      <c r="N70" s="16">
        <v>97.615335972137103</v>
      </c>
      <c r="O70" s="16">
        <v>96.105029873653095</v>
      </c>
      <c r="P70" s="16">
        <v>93.925734884244903</v>
      </c>
      <c r="Q70" s="16">
        <v>91.668781384880006</v>
      </c>
      <c r="R70" s="16">
        <v>89.161688731726301</v>
      </c>
      <c r="S70" s="16">
        <v>86.194266330838204</v>
      </c>
      <c r="T70" s="16">
        <v>82.791773204185702</v>
      </c>
      <c r="U70" s="16">
        <v>79.604067978137607</v>
      </c>
      <c r="V70" s="16">
        <v>76.180597269219504</v>
      </c>
      <c r="W70" s="16">
        <v>72.712559644250703</v>
      </c>
      <c r="X70" s="16">
        <v>69.464558804304204</v>
      </c>
      <c r="Y70" s="16">
        <v>66.586046849232204</v>
      </c>
      <c r="Z70" s="16">
        <v>64.329088793494506</v>
      </c>
      <c r="AA70" s="16">
        <v>62.4430641927881</v>
      </c>
      <c r="AB70" s="16">
        <v>60.937955221200099</v>
      </c>
      <c r="AC70" s="16">
        <v>59.8005703768128</v>
      </c>
      <c r="AD70" s="16">
        <v>59.0171035686284</v>
      </c>
      <c r="AE70" s="16">
        <v>59.071874421399897</v>
      </c>
      <c r="AF70" s="16">
        <v>59.3538360465651</v>
      </c>
      <c r="AG70" s="16">
        <v>59.778412583652603</v>
      </c>
      <c r="AH70" s="16">
        <v>60.295766158053802</v>
      </c>
      <c r="AI70" s="16">
        <v>60.884914346019301</v>
      </c>
      <c r="AJ70" s="16">
        <v>61.850333739795602</v>
      </c>
      <c r="AK70" s="16">
        <v>62.661388875300702</v>
      </c>
      <c r="AL70" s="16">
        <v>63.288572590094098</v>
      </c>
      <c r="AM70" s="16">
        <v>63.6721291555749</v>
      </c>
      <c r="AN70" s="16">
        <v>63.736441676277401</v>
      </c>
      <c r="AO70" s="16">
        <v>63.367401353489299</v>
      </c>
      <c r="AP70" s="16">
        <v>62.643454919859501</v>
      </c>
      <c r="AQ70" s="16">
        <v>61.582788461931102</v>
      </c>
      <c r="AR70" s="16">
        <v>60.251938470803701</v>
      </c>
      <c r="AS70" s="16">
        <v>58.724179908965198</v>
      </c>
      <c r="AT70" s="16">
        <v>56.834739223027</v>
      </c>
      <c r="AU70" s="16">
        <v>55.003845719775498</v>
      </c>
      <c r="AV70" s="16">
        <v>53.119630464374197</v>
      </c>
      <c r="AW70" s="16">
        <v>51.064407105164797</v>
      </c>
      <c r="AX70" s="16">
        <v>48.843577183744799</v>
      </c>
      <c r="AY70" s="16">
        <v>46.977558445949903</v>
      </c>
      <c r="AZ70" s="16">
        <v>44.994485806294698</v>
      </c>
      <c r="BA70" s="16">
        <v>43.086687830708598</v>
      </c>
      <c r="BB70" s="16">
        <v>41.491271489184001</v>
      </c>
      <c r="BC70" s="16">
        <v>40.318611060959803</v>
      </c>
      <c r="BD70" s="16">
        <v>39.711000486615802</v>
      </c>
      <c r="BE70" s="16">
        <v>39.4582574903921</v>
      </c>
      <c r="BF70" s="16">
        <v>39.516802670150497</v>
      </c>
      <c r="BG70" s="16">
        <v>39.754190026015898</v>
      </c>
      <c r="BH70" s="16">
        <v>40.076459380500502</v>
      </c>
      <c r="BI70" s="16">
        <v>40.791248208152297</v>
      </c>
      <c r="BJ70" s="16">
        <v>41.397421995275401</v>
      </c>
      <c r="BK70" s="16">
        <v>41.974377747960297</v>
      </c>
      <c r="BL70" s="16">
        <v>42.629557465260604</v>
      </c>
      <c r="BM70" s="16">
        <v>43.383386466834203</v>
      </c>
    </row>
    <row r="71" spans="1:65">
      <c r="A71" s="16" t="s">
        <v>53</v>
      </c>
      <c r="B71" s="16" t="s">
        <v>54</v>
      </c>
      <c r="C71" s="16" t="s">
        <v>185</v>
      </c>
      <c r="D71" s="16" t="s">
        <v>186</v>
      </c>
      <c r="E71" s="16">
        <v>2.3172811769744599</v>
      </c>
      <c r="F71" s="16">
        <v>2.2357027137540699</v>
      </c>
      <c r="G71" s="16">
        <v>2.1101051110392501</v>
      </c>
      <c r="H71" s="16">
        <v>1.9760237192167001</v>
      </c>
      <c r="I71" s="16">
        <v>1.8765895465695599</v>
      </c>
      <c r="J71" s="16">
        <v>1.8299681621230699</v>
      </c>
      <c r="K71" s="16">
        <v>1.80361580922013</v>
      </c>
      <c r="L71" s="16">
        <v>1.81280940093249</v>
      </c>
      <c r="M71" s="16">
        <v>1.8433399866656399</v>
      </c>
      <c r="N71" s="16">
        <v>1.87818820103905</v>
      </c>
      <c r="O71" s="16">
        <v>1.9082786522561299</v>
      </c>
      <c r="P71" s="16">
        <v>1.9238003158536101</v>
      </c>
      <c r="Q71" s="16">
        <v>1.9432911176352701</v>
      </c>
      <c r="R71" s="16">
        <v>1.9480703989758801</v>
      </c>
      <c r="S71" s="16">
        <v>1.9115515486702901</v>
      </c>
      <c r="T71" s="16">
        <v>1.8240695521197301</v>
      </c>
      <c r="U71" s="16">
        <v>1.6837579267881999</v>
      </c>
      <c r="V71" s="16">
        <v>1.5115882391681801</v>
      </c>
      <c r="W71" s="16">
        <v>1.34464060853699</v>
      </c>
      <c r="X71" s="16">
        <v>1.2283882030247699</v>
      </c>
      <c r="Y71" s="16">
        <v>1.18492894769385</v>
      </c>
      <c r="Z71" s="16">
        <v>1.1963270837125599</v>
      </c>
      <c r="AA71" s="16">
        <v>1.2517107087559101</v>
      </c>
      <c r="AB71" s="16">
        <v>1.35692493958972</v>
      </c>
      <c r="AC71" s="16">
        <v>1.5218074008662601</v>
      </c>
      <c r="AD71" s="16">
        <v>1.7453472704108799</v>
      </c>
      <c r="AE71" s="16">
        <v>2.00759025049874</v>
      </c>
      <c r="AF71" s="16">
        <v>2.3155718586684002</v>
      </c>
      <c r="AG71" s="16">
        <v>2.6239519069894</v>
      </c>
      <c r="AH71" s="16">
        <v>2.8802389524776801</v>
      </c>
      <c r="AI71" s="16">
        <v>3.0647077310489199</v>
      </c>
      <c r="AJ71" s="16">
        <v>3.1368237414262898</v>
      </c>
      <c r="AK71" s="16">
        <v>3.1502727256293102</v>
      </c>
      <c r="AL71" s="16">
        <v>3.1389266430907599</v>
      </c>
      <c r="AM71" s="16">
        <v>3.1429390586264199</v>
      </c>
      <c r="AN71" s="16">
        <v>3.1773369242765499</v>
      </c>
      <c r="AO71" s="16">
        <v>3.2259426791043402</v>
      </c>
      <c r="AP71" s="16">
        <v>3.3033430315182399</v>
      </c>
      <c r="AQ71" s="16">
        <v>3.36008336393787</v>
      </c>
      <c r="AR71" s="16">
        <v>3.3289333506825098</v>
      </c>
      <c r="AS71" s="16">
        <v>3.1817558048624499</v>
      </c>
      <c r="AT71" s="16">
        <v>2.93413254236494</v>
      </c>
      <c r="AU71" s="16">
        <v>2.6021511471018401</v>
      </c>
      <c r="AV71" s="16">
        <v>2.2537886029335699</v>
      </c>
      <c r="AW71" s="16">
        <v>1.9746133853807999</v>
      </c>
      <c r="AX71" s="16">
        <v>1.8073081045514501</v>
      </c>
      <c r="AY71" s="16">
        <v>1.7174218426502299</v>
      </c>
      <c r="AZ71" s="16">
        <v>1.7106363920110701</v>
      </c>
      <c r="BA71" s="16">
        <v>1.7731167125506</v>
      </c>
      <c r="BB71" s="16">
        <v>1.8891332109786001</v>
      </c>
      <c r="BC71" s="16">
        <v>2.0492995671595402</v>
      </c>
      <c r="BD71" s="16">
        <v>2.2470230582221902</v>
      </c>
      <c r="BE71" s="16">
        <v>2.4848487484316002</v>
      </c>
      <c r="BF71" s="16">
        <v>2.7483337111620201</v>
      </c>
      <c r="BG71" s="16">
        <v>3.0216544283723898</v>
      </c>
      <c r="BH71" s="16">
        <v>3.2956995209159898</v>
      </c>
      <c r="BI71" s="16">
        <v>3.5463486694283799</v>
      </c>
      <c r="BJ71" s="16">
        <v>3.7980678120141298</v>
      </c>
      <c r="BK71" s="16">
        <v>4.0506909582668804</v>
      </c>
      <c r="BL71" s="16">
        <v>4.30377081857175</v>
      </c>
      <c r="BM71" s="16">
        <v>4.5543791256438704</v>
      </c>
    </row>
    <row r="72" spans="1:65">
      <c r="A72" s="16" t="s">
        <v>53</v>
      </c>
      <c r="B72" s="16" t="s">
        <v>54</v>
      </c>
      <c r="C72" s="16" t="s">
        <v>187</v>
      </c>
      <c r="D72" s="16" t="s">
        <v>188</v>
      </c>
      <c r="E72" s="16">
        <v>10.044610990233</v>
      </c>
      <c r="F72" s="16">
        <v>9.1930165992929602</v>
      </c>
      <c r="G72" s="16">
        <v>8.1097278610123098</v>
      </c>
      <c r="H72" s="16">
        <v>6.9984494317872699</v>
      </c>
      <c r="I72" s="16">
        <v>6.1221413748010596</v>
      </c>
      <c r="J72" s="16">
        <v>5.6117581583151397</v>
      </c>
      <c r="K72" s="16">
        <v>5.2967128092039397</v>
      </c>
      <c r="L72" s="16">
        <v>5.2774609167681099</v>
      </c>
      <c r="M72" s="16">
        <v>5.4886460641835404</v>
      </c>
      <c r="N72" s="16">
        <v>5.82652615724699</v>
      </c>
      <c r="O72" s="16">
        <v>6.2299323588295596</v>
      </c>
      <c r="P72" s="16">
        <v>6.7546740738898503</v>
      </c>
      <c r="Q72" s="16">
        <v>7.3007047463895898</v>
      </c>
      <c r="R72" s="16">
        <v>7.8328843106773203</v>
      </c>
      <c r="S72" s="16">
        <v>8.3354382698009708</v>
      </c>
      <c r="T72" s="16">
        <v>8.8183439964623798</v>
      </c>
      <c r="U72" s="16">
        <v>9.2837976271919391</v>
      </c>
      <c r="V72" s="16">
        <v>9.7616423377122103</v>
      </c>
      <c r="W72" s="16">
        <v>10.2681023479728</v>
      </c>
      <c r="X72" s="16">
        <v>10.7896295053117</v>
      </c>
      <c r="Y72" s="16">
        <v>11.289398033815599</v>
      </c>
      <c r="Z72" s="16">
        <v>11.642536567034201</v>
      </c>
      <c r="AA72" s="16">
        <v>11.886307812967001</v>
      </c>
      <c r="AB72" s="16">
        <v>11.9928316499338</v>
      </c>
      <c r="AC72" s="16">
        <v>11.9421599385593</v>
      </c>
      <c r="AD72" s="16">
        <v>11.745671587722899</v>
      </c>
      <c r="AE72" s="16">
        <v>11.4126794571649</v>
      </c>
      <c r="AF72" s="16">
        <v>10.8786946715576</v>
      </c>
      <c r="AG72" s="16">
        <v>10.185754823683199</v>
      </c>
      <c r="AH72" s="16">
        <v>9.4734309063598907</v>
      </c>
      <c r="AI72" s="16">
        <v>8.89574233357156</v>
      </c>
      <c r="AJ72" s="16">
        <v>8.7636142905247691</v>
      </c>
      <c r="AK72" s="16">
        <v>8.7636766822189003</v>
      </c>
      <c r="AL72" s="16">
        <v>8.7980880084194997</v>
      </c>
      <c r="AM72" s="16">
        <v>8.7580975565043708</v>
      </c>
      <c r="AN72" s="16">
        <v>8.6116274825660408</v>
      </c>
      <c r="AO72" s="16">
        <v>8.4248588666370505</v>
      </c>
      <c r="AP72" s="16">
        <v>8.1970936451911296</v>
      </c>
      <c r="AQ72" s="16">
        <v>7.9929224713840101</v>
      </c>
      <c r="AR72" s="16">
        <v>7.8899804415095396</v>
      </c>
      <c r="AS72" s="16">
        <v>7.9283788938814599</v>
      </c>
      <c r="AT72" s="16">
        <v>8.1916267469198605</v>
      </c>
      <c r="AU72" s="16">
        <v>8.5464293151397204</v>
      </c>
      <c r="AV72" s="16">
        <v>8.9538568169038193</v>
      </c>
      <c r="AW72" s="16">
        <v>9.3604840568537799</v>
      </c>
      <c r="AX72" s="16">
        <v>9.7264934062849004</v>
      </c>
      <c r="AY72" s="16">
        <v>10.025809945883401</v>
      </c>
      <c r="AZ72" s="16">
        <v>10.2701072004994</v>
      </c>
      <c r="BA72" s="16">
        <v>10.4381314199399</v>
      </c>
      <c r="BB72" s="16">
        <v>10.513036393326001</v>
      </c>
      <c r="BC72" s="16">
        <v>10.492883941998899</v>
      </c>
      <c r="BD72" s="16">
        <v>10.4135144150542</v>
      </c>
      <c r="BE72" s="16">
        <v>10.266296701408899</v>
      </c>
      <c r="BF72" s="16">
        <v>10.0530454314507</v>
      </c>
      <c r="BG72" s="16">
        <v>9.7809378825017994</v>
      </c>
      <c r="BH72" s="16">
        <v>9.4590115971283808</v>
      </c>
      <c r="BI72" s="16">
        <v>9.0719583347339796</v>
      </c>
      <c r="BJ72" s="16">
        <v>8.6573107089512007</v>
      </c>
      <c r="BK72" s="16">
        <v>8.2330697695784902</v>
      </c>
      <c r="BL72" s="16">
        <v>7.8272327194241296</v>
      </c>
      <c r="BM72" s="16">
        <v>7.4628445243356696</v>
      </c>
    </row>
    <row r="73" spans="1:65">
      <c r="A73" s="16" t="s">
        <v>53</v>
      </c>
      <c r="B73" s="16" t="s">
        <v>54</v>
      </c>
      <c r="C73" s="16" t="s">
        <v>189</v>
      </c>
      <c r="D73" s="16" t="s">
        <v>190</v>
      </c>
      <c r="E73" s="16">
        <v>42.487620879574997</v>
      </c>
      <c r="F73" s="16">
        <v>43.641440779291997</v>
      </c>
      <c r="G73" s="16">
        <v>44.747042878757</v>
      </c>
      <c r="H73" s="16">
        <v>45.706091022830996</v>
      </c>
      <c r="I73" s="16">
        <v>46.4050603114732</v>
      </c>
      <c r="J73" s="16">
        <v>46.7934323394418</v>
      </c>
      <c r="K73" s="16">
        <v>47.223636019099999</v>
      </c>
      <c r="L73" s="16">
        <v>47.251416503598001</v>
      </c>
      <c r="M73" s="16">
        <v>46.977690912904997</v>
      </c>
      <c r="N73" s="16">
        <v>46.554470663275701</v>
      </c>
      <c r="O73" s="16">
        <v>46.059886940630903</v>
      </c>
      <c r="P73" s="16">
        <v>45.3809517888009</v>
      </c>
      <c r="Q73" s="16">
        <v>44.719240589856497</v>
      </c>
      <c r="R73" s="16">
        <v>43.9946491155263</v>
      </c>
      <c r="S73" s="16">
        <v>43.109147809128302</v>
      </c>
      <c r="T73" s="16">
        <v>42.046116079382998</v>
      </c>
      <c r="U73" s="16">
        <v>40.983187587952401</v>
      </c>
      <c r="V73" s="16">
        <v>39.797049442758897</v>
      </c>
      <c r="W73" s="16">
        <v>38.562194296678904</v>
      </c>
      <c r="X73" s="16">
        <v>37.397259396832702</v>
      </c>
      <c r="Y73" s="16">
        <v>36.373317101520797</v>
      </c>
      <c r="Z73" s="16">
        <v>35.573547382355599</v>
      </c>
      <c r="AA73" s="16">
        <v>34.952809639488699</v>
      </c>
      <c r="AB73" s="16">
        <v>34.494146015954399</v>
      </c>
      <c r="AC73" s="16">
        <v>34.166555248421197</v>
      </c>
      <c r="AD73" s="16">
        <v>33.951647348369399</v>
      </c>
      <c r="AE73" s="16">
        <v>34.069429689637801</v>
      </c>
      <c r="AF73" s="16">
        <v>34.242154538305797</v>
      </c>
      <c r="AG73" s="16">
        <v>34.421660739457998</v>
      </c>
      <c r="AH73" s="16">
        <v>34.5857553783094</v>
      </c>
      <c r="AI73" s="16">
        <v>34.732836606054001</v>
      </c>
      <c r="AJ73" s="16">
        <v>34.930747129073602</v>
      </c>
      <c r="AK73" s="16">
        <v>35.080809724228601</v>
      </c>
      <c r="AL73" s="16">
        <v>35.182794235729901</v>
      </c>
      <c r="AM73" s="16">
        <v>35.220986820087703</v>
      </c>
      <c r="AN73" s="16">
        <v>35.165304262388503</v>
      </c>
      <c r="AO73" s="16">
        <v>34.945131602820403</v>
      </c>
      <c r="AP73" s="16">
        <v>34.615776173471801</v>
      </c>
      <c r="AQ73" s="16">
        <v>34.162043523623097</v>
      </c>
      <c r="AR73" s="16">
        <v>33.584972695371398</v>
      </c>
      <c r="AS73" s="16">
        <v>32.903960890907697</v>
      </c>
      <c r="AT73" s="16">
        <v>31.890972363789</v>
      </c>
      <c r="AU73" s="16">
        <v>30.881319718519901</v>
      </c>
      <c r="AV73" s="16">
        <v>29.873359704855901</v>
      </c>
      <c r="AW73" s="16">
        <v>28.865893557730299</v>
      </c>
      <c r="AX73" s="16">
        <v>27.8726226933526</v>
      </c>
      <c r="AY73" s="16">
        <v>27.086938109915302</v>
      </c>
      <c r="AZ73" s="16">
        <v>26.303700325929402</v>
      </c>
      <c r="BA73" s="16">
        <v>25.576391883437601</v>
      </c>
      <c r="BB73" s="16">
        <v>24.986694092720501</v>
      </c>
      <c r="BC73" s="16">
        <v>24.578745902316999</v>
      </c>
      <c r="BD73" s="16">
        <v>24.365627161288099</v>
      </c>
      <c r="BE73" s="16">
        <v>24.320373676508002</v>
      </c>
      <c r="BF73" s="16">
        <v>24.405402385403701</v>
      </c>
      <c r="BG73" s="16">
        <v>24.529984967051298</v>
      </c>
      <c r="BH73" s="16">
        <v>24.631320829660499</v>
      </c>
      <c r="BI73" s="16">
        <v>24.879999323562199</v>
      </c>
      <c r="BJ73" s="16">
        <v>24.994365640391301</v>
      </c>
      <c r="BK73" s="16">
        <v>25.028408793267001</v>
      </c>
      <c r="BL73" s="16">
        <v>25.053241395149801</v>
      </c>
      <c r="BM73" s="16">
        <v>25.0850401922023</v>
      </c>
    </row>
    <row r="74" spans="1:65">
      <c r="A74" s="16" t="s">
        <v>53</v>
      </c>
      <c r="B74" s="16" t="s">
        <v>54</v>
      </c>
      <c r="C74" s="16" t="s">
        <v>191</v>
      </c>
      <c r="D74" s="16" t="s">
        <v>192</v>
      </c>
      <c r="E74" s="16">
        <v>64.168000000000006</v>
      </c>
      <c r="F74" s="16">
        <v>64.403000000000006</v>
      </c>
      <c r="G74" s="16">
        <v>64.629000000000005</v>
      </c>
      <c r="H74" s="16">
        <v>64.852000000000004</v>
      </c>
      <c r="I74" s="16">
        <v>65.073999999999998</v>
      </c>
      <c r="J74" s="16">
        <v>65.299000000000007</v>
      </c>
      <c r="K74" s="16">
        <v>65.527000000000001</v>
      </c>
      <c r="L74" s="16">
        <v>65.753</v>
      </c>
      <c r="M74" s="16">
        <v>65.971999999999994</v>
      </c>
      <c r="N74" s="16">
        <v>66.182000000000002</v>
      </c>
      <c r="O74" s="16">
        <v>66.376000000000005</v>
      </c>
      <c r="P74" s="16">
        <v>66.55</v>
      </c>
      <c r="Q74" s="16">
        <v>66.701999999999998</v>
      </c>
      <c r="R74" s="16">
        <v>66.832999999999998</v>
      </c>
      <c r="S74" s="16">
        <v>66.942999999999998</v>
      </c>
      <c r="T74" s="16">
        <v>67.034999999999997</v>
      </c>
      <c r="U74" s="16">
        <v>67.111999999999995</v>
      </c>
      <c r="V74" s="16">
        <v>67.183000000000007</v>
      </c>
      <c r="W74" s="16">
        <v>67.251999999999995</v>
      </c>
      <c r="X74" s="16">
        <v>67.328000000000003</v>
      </c>
      <c r="Y74" s="16">
        <v>67.415999999999997</v>
      </c>
      <c r="Z74" s="16">
        <v>67.525999999999996</v>
      </c>
      <c r="AA74" s="16">
        <v>67.656000000000006</v>
      </c>
      <c r="AB74" s="16">
        <v>67.805000000000007</v>
      </c>
      <c r="AC74" s="16">
        <v>67.97</v>
      </c>
      <c r="AD74" s="16">
        <v>68.141999999999996</v>
      </c>
      <c r="AE74" s="16">
        <v>68.308999999999997</v>
      </c>
      <c r="AF74" s="16">
        <v>68.462999999999994</v>
      </c>
      <c r="AG74" s="16">
        <v>68.597999999999999</v>
      </c>
      <c r="AH74" s="16">
        <v>68.713999999999999</v>
      </c>
      <c r="AI74" s="16">
        <v>68.816999999999993</v>
      </c>
      <c r="AJ74" s="16">
        <v>68.917000000000002</v>
      </c>
      <c r="AK74" s="16">
        <v>69.024000000000001</v>
      </c>
      <c r="AL74" s="16">
        <v>69.147999999999996</v>
      </c>
      <c r="AM74" s="16">
        <v>69.286000000000001</v>
      </c>
      <c r="AN74" s="16">
        <v>69.427999999999997</v>
      </c>
      <c r="AO74" s="16">
        <v>69.552999999999997</v>
      </c>
      <c r="AP74" s="16">
        <v>69.653000000000006</v>
      </c>
      <c r="AQ74" s="16">
        <v>69.728999999999999</v>
      </c>
      <c r="AR74" s="16">
        <v>69.796999999999997</v>
      </c>
      <c r="AS74" s="16">
        <v>69.891000000000005</v>
      </c>
      <c r="AT74" s="16">
        <v>70.06</v>
      </c>
      <c r="AU74" s="16">
        <v>70.33</v>
      </c>
      <c r="AV74" s="16">
        <v>70.712999999999994</v>
      </c>
      <c r="AW74" s="16">
        <v>71.2</v>
      </c>
      <c r="AX74" s="16">
        <v>71.759</v>
      </c>
      <c r="AY74" s="16">
        <v>72.346000000000004</v>
      </c>
      <c r="AZ74" s="16">
        <v>72.908000000000001</v>
      </c>
      <c r="BA74" s="16">
        <v>73.402000000000001</v>
      </c>
      <c r="BB74" s="16">
        <v>73.808999999999997</v>
      </c>
      <c r="BC74" s="16">
        <v>74.123000000000005</v>
      </c>
      <c r="BD74" s="16">
        <v>74.352999999999994</v>
      </c>
      <c r="BE74" s="16">
        <v>74.531000000000006</v>
      </c>
      <c r="BF74" s="16">
        <v>74.683000000000007</v>
      </c>
      <c r="BG74" s="16">
        <v>74.822999999999993</v>
      </c>
      <c r="BH74" s="16">
        <v>74.956000000000003</v>
      </c>
      <c r="BI74" s="16">
        <v>75.087999999999994</v>
      </c>
      <c r="BJ74" s="16">
        <v>75.215000000000003</v>
      </c>
      <c r="BK74" s="16">
        <v>75.335999999999999</v>
      </c>
      <c r="BL74" s="16">
        <v>75.454999999999998</v>
      </c>
    </row>
    <row r="75" spans="1:65">
      <c r="A75" s="16" t="s">
        <v>53</v>
      </c>
      <c r="B75" s="16" t="s">
        <v>54</v>
      </c>
      <c r="C75" s="16" t="s">
        <v>193</v>
      </c>
      <c r="D75" s="16" t="s">
        <v>194</v>
      </c>
      <c r="AI75" s="16">
        <v>4.9968800678112402</v>
      </c>
      <c r="AN75" s="16">
        <v>4.4277260299639396</v>
      </c>
      <c r="AS75" s="16">
        <v>4.03486585309067</v>
      </c>
      <c r="AX75" s="16">
        <v>3.5292065135825799</v>
      </c>
      <c r="BC75" s="16">
        <v>3.0429039110679699</v>
      </c>
      <c r="BH75" s="16">
        <v>2.70906158396255</v>
      </c>
    </row>
    <row r="76" spans="1:65">
      <c r="A76" s="16" t="s">
        <v>53</v>
      </c>
      <c r="B76" s="16" t="s">
        <v>54</v>
      </c>
      <c r="C76" s="16" t="s">
        <v>195</v>
      </c>
      <c r="D76" s="16" t="s">
        <v>196</v>
      </c>
    </row>
    <row r="77" spans="1:65">
      <c r="A77" s="16" t="s">
        <v>53</v>
      </c>
      <c r="B77" s="16" t="s">
        <v>54</v>
      </c>
      <c r="C77" s="16" t="s">
        <v>197</v>
      </c>
      <c r="D77" s="16" t="s">
        <v>198</v>
      </c>
      <c r="AI77" s="16">
        <v>3473188</v>
      </c>
      <c r="AJ77" s="16">
        <v>3521501</v>
      </c>
      <c r="AK77" s="16">
        <v>3671810</v>
      </c>
      <c r="AL77" s="16">
        <v>3847722</v>
      </c>
      <c r="AM77" s="16">
        <v>4003759</v>
      </c>
      <c r="AN77" s="16">
        <v>4103924</v>
      </c>
      <c r="AO77" s="16">
        <v>4152153</v>
      </c>
      <c r="AP77" s="16">
        <v>4186130</v>
      </c>
      <c r="AQ77" s="16">
        <v>4208563</v>
      </c>
      <c r="AR77" s="16">
        <v>4247117</v>
      </c>
      <c r="AS77" s="16">
        <v>4274824</v>
      </c>
      <c r="AT77" s="16">
        <v>4256140</v>
      </c>
      <c r="AU77" s="16">
        <v>4237050</v>
      </c>
      <c r="AV77" s="16">
        <v>4221419</v>
      </c>
      <c r="AW77" s="16">
        <v>4206542</v>
      </c>
      <c r="AX77" s="16">
        <v>4234446</v>
      </c>
      <c r="AY77" s="16">
        <v>4237901</v>
      </c>
      <c r="AZ77" s="16">
        <v>4280870</v>
      </c>
      <c r="BA77" s="16">
        <v>4346613</v>
      </c>
      <c r="BB77" s="16">
        <v>4447271</v>
      </c>
      <c r="BC77" s="16">
        <v>4510643</v>
      </c>
      <c r="BD77" s="16">
        <v>4554332</v>
      </c>
      <c r="BE77" s="16">
        <v>4627324</v>
      </c>
      <c r="BF77" s="16">
        <v>4702401</v>
      </c>
      <c r="BG77" s="16">
        <v>4791070</v>
      </c>
      <c r="BH77" s="16">
        <v>4876105</v>
      </c>
      <c r="BI77" s="16">
        <v>4969576</v>
      </c>
      <c r="BJ77" s="16">
        <v>5033711</v>
      </c>
      <c r="BK77" s="16">
        <v>5091129</v>
      </c>
      <c r="BL77" s="16">
        <v>5103475</v>
      </c>
      <c r="BM77" s="16">
        <v>4881649</v>
      </c>
    </row>
    <row r="78" spans="1:65">
      <c r="A78" s="16" t="s">
        <v>53</v>
      </c>
      <c r="B78" s="16" t="s">
        <v>54</v>
      </c>
      <c r="C78" s="16" t="s">
        <v>199</v>
      </c>
      <c r="D78" s="16" t="s">
        <v>200</v>
      </c>
    </row>
    <row r="79" spans="1:65">
      <c r="A79" s="16" t="s">
        <v>53</v>
      </c>
      <c r="B79" s="16" t="s">
        <v>54</v>
      </c>
      <c r="C79" s="16" t="s">
        <v>201</v>
      </c>
      <c r="D79" s="16" t="s">
        <v>202</v>
      </c>
      <c r="AS79" s="16">
        <v>4.1753650000000002</v>
      </c>
      <c r="AX79" s="16">
        <v>6.3</v>
      </c>
    </row>
    <row r="80" spans="1:65">
      <c r="A80" s="16" t="s">
        <v>53</v>
      </c>
      <c r="B80" s="16" t="s">
        <v>54</v>
      </c>
      <c r="C80" s="16" t="s">
        <v>203</v>
      </c>
      <c r="D80" s="16" t="s">
        <v>204</v>
      </c>
      <c r="AJ80" s="16">
        <v>44.5200004577637</v>
      </c>
      <c r="AK80" s="16">
        <v>44.130001068115199</v>
      </c>
      <c r="AL80" s="16">
        <v>44.75</v>
      </c>
      <c r="AM80" s="16">
        <v>44.930000305175803</v>
      </c>
      <c r="AN80" s="16">
        <v>43.740001678466797</v>
      </c>
      <c r="AO80" s="16">
        <v>44.139999389648402</v>
      </c>
      <c r="AP80" s="16">
        <v>44.169998168945298</v>
      </c>
      <c r="AQ80" s="16">
        <v>44.7299995422363</v>
      </c>
      <c r="AR80" s="16">
        <v>44.450000762939503</v>
      </c>
      <c r="AS80" s="16">
        <v>46.279998779296903</v>
      </c>
      <c r="AT80" s="16">
        <v>49.990001678466797</v>
      </c>
      <c r="AU80" s="16">
        <v>53.189998626708999</v>
      </c>
      <c r="AV80" s="16">
        <v>53.430000305175803</v>
      </c>
      <c r="AW80" s="16">
        <v>53.689998626708999</v>
      </c>
      <c r="AX80" s="16">
        <v>53.970001220703097</v>
      </c>
      <c r="AY80" s="16">
        <v>52.650001525878899</v>
      </c>
      <c r="AZ80" s="16">
        <v>54.279998779296903</v>
      </c>
      <c r="BA80" s="16">
        <v>53.2700004577637</v>
      </c>
      <c r="BB80" s="16">
        <v>50.290000915527301</v>
      </c>
      <c r="BC80" s="16">
        <v>49.380001068115199</v>
      </c>
      <c r="BD80" s="16">
        <v>49.889999389648402</v>
      </c>
      <c r="BE80" s="16">
        <v>49.880001068115199</v>
      </c>
      <c r="BF80" s="16">
        <v>50.450000762939503</v>
      </c>
      <c r="BG80" s="16">
        <v>51.180000305175803</v>
      </c>
      <c r="BH80" s="16">
        <v>52.060001373291001</v>
      </c>
      <c r="BI80" s="16">
        <v>51.869998931884801</v>
      </c>
      <c r="BJ80" s="16">
        <v>51.840000152587898</v>
      </c>
      <c r="BK80" s="16">
        <v>52.069999694824197</v>
      </c>
      <c r="BL80" s="16">
        <v>52.290000915527301</v>
      </c>
    </row>
    <row r="81" spans="1:64">
      <c r="A81" s="16" t="s">
        <v>53</v>
      </c>
      <c r="B81" s="16" t="s">
        <v>54</v>
      </c>
      <c r="C81" s="16" t="s">
        <v>205</v>
      </c>
      <c r="D81" s="16" t="s">
        <v>206</v>
      </c>
      <c r="AJ81" s="16">
        <v>41.880001068115199</v>
      </c>
      <c r="AK81" s="16">
        <v>42.200000762939503</v>
      </c>
      <c r="AL81" s="16">
        <v>41.549999237060497</v>
      </c>
      <c r="AM81" s="16">
        <v>42.060001373291001</v>
      </c>
      <c r="AN81" s="16">
        <v>42.720001220703097</v>
      </c>
      <c r="AO81" s="16">
        <v>42.709999084472699</v>
      </c>
      <c r="AP81" s="16">
        <v>42.549999237060497</v>
      </c>
      <c r="AQ81" s="16">
        <v>42.130001068115199</v>
      </c>
      <c r="AR81" s="16">
        <v>41.7700004577637</v>
      </c>
      <c r="AS81" s="16">
        <v>41.4799995422363</v>
      </c>
      <c r="AT81" s="16">
        <v>41.700000762939503</v>
      </c>
      <c r="AU81" s="16">
        <v>41.799999237060497</v>
      </c>
      <c r="AV81" s="16">
        <v>41.849998474121101</v>
      </c>
      <c r="AW81" s="16">
        <v>41.840000152587898</v>
      </c>
      <c r="AX81" s="16">
        <v>42.110000610351598</v>
      </c>
      <c r="AY81" s="16">
        <v>42.259998321533203</v>
      </c>
      <c r="AZ81" s="16">
        <v>41.880001068115199</v>
      </c>
      <c r="BA81" s="16">
        <v>42.080001831054702</v>
      </c>
      <c r="BB81" s="16">
        <v>42.150001525878899</v>
      </c>
      <c r="BC81" s="16">
        <v>42.419998168945298</v>
      </c>
      <c r="BD81" s="16">
        <v>41.4799995422363</v>
      </c>
      <c r="BE81" s="16">
        <v>42.509998321533203</v>
      </c>
      <c r="BF81" s="16">
        <v>41.799999237060497</v>
      </c>
      <c r="BG81" s="16">
        <v>41.990001678466797</v>
      </c>
      <c r="BH81" s="16">
        <v>42.509998321533203</v>
      </c>
      <c r="BI81" s="16">
        <v>41.330001831054702</v>
      </c>
      <c r="BJ81" s="16">
        <v>41.330001831054702</v>
      </c>
      <c r="BK81" s="16">
        <v>43.259998321533203</v>
      </c>
      <c r="BL81" s="16">
        <v>42.509998321533203</v>
      </c>
    </row>
    <row r="82" spans="1:64">
      <c r="A82" s="16" t="s">
        <v>53</v>
      </c>
      <c r="B82" s="16" t="s">
        <v>54</v>
      </c>
      <c r="C82" s="16" t="s">
        <v>207</v>
      </c>
      <c r="D82" s="16" t="s">
        <v>208</v>
      </c>
    </row>
    <row r="83" spans="1:64">
      <c r="A83" s="16" t="s">
        <v>53</v>
      </c>
      <c r="B83" s="16" t="s">
        <v>54</v>
      </c>
      <c r="C83" s="16" t="s">
        <v>209</v>
      </c>
      <c r="D83" s="16" t="s">
        <v>210</v>
      </c>
      <c r="AX83" s="16">
        <v>91.7</v>
      </c>
    </row>
    <row r="84" spans="1:64">
      <c r="A84" s="16" t="s">
        <v>53</v>
      </c>
      <c r="B84" s="16" t="s">
        <v>54</v>
      </c>
      <c r="C84" s="16" t="s">
        <v>211</v>
      </c>
      <c r="D84" s="16" t="s">
        <v>212</v>
      </c>
    </row>
    <row r="85" spans="1:64">
      <c r="A85" s="16" t="s">
        <v>53</v>
      </c>
      <c r="B85" s="16" t="s">
        <v>54</v>
      </c>
      <c r="C85" s="16" t="s">
        <v>213</v>
      </c>
      <c r="D85" s="16" t="s">
        <v>214</v>
      </c>
      <c r="AN85" s="16">
        <v>12</v>
      </c>
      <c r="AT85" s="16">
        <v>11.5</v>
      </c>
      <c r="AU85" s="16">
        <v>14.3</v>
      </c>
      <c r="AV85" s="16">
        <v>13.9</v>
      </c>
      <c r="AW85" s="16">
        <v>14</v>
      </c>
      <c r="AX85" s="16">
        <v>13.9</v>
      </c>
    </row>
    <row r="86" spans="1:64">
      <c r="A86" s="16" t="s">
        <v>53</v>
      </c>
      <c r="B86" s="16" t="s">
        <v>54</v>
      </c>
      <c r="C86" s="16" t="s">
        <v>215</v>
      </c>
      <c r="D86" s="16" t="s">
        <v>216</v>
      </c>
      <c r="AS86" s="16">
        <v>19.141717910000001</v>
      </c>
      <c r="AT86" s="16">
        <v>19.18987465</v>
      </c>
      <c r="AU86" s="16">
        <v>20.590669630000001</v>
      </c>
      <c r="AV86" s="16">
        <v>23.801610950000001</v>
      </c>
      <c r="AW86" s="16">
        <v>27.382575989999999</v>
      </c>
      <c r="AX86" s="16">
        <v>35.076114650000001</v>
      </c>
      <c r="AY86" s="16">
        <v>50.24787903</v>
      </c>
      <c r="AZ86" s="16">
        <v>75.395202639999994</v>
      </c>
      <c r="BA86" s="16">
        <v>107.36143494</v>
      </c>
      <c r="BB86" s="16">
        <v>129.7258606</v>
      </c>
      <c r="BC86" s="16">
        <v>145.84526062</v>
      </c>
      <c r="BD86" s="16">
        <v>176.40847778</v>
      </c>
      <c r="BE86" s="16">
        <v>222.98551940999999</v>
      </c>
      <c r="BF86" s="16">
        <v>239.95080565999999</v>
      </c>
      <c r="BG86" s="16">
        <v>267.3097229</v>
      </c>
      <c r="BH86" s="16">
        <v>226.51002502</v>
      </c>
      <c r="BI86" s="16">
        <v>156.99572753999999</v>
      </c>
      <c r="BJ86" s="16">
        <v>155.09826659999999</v>
      </c>
      <c r="BK86" s="16">
        <v>165.7674408</v>
      </c>
    </row>
    <row r="87" spans="1:64">
      <c r="A87" s="16" t="s">
        <v>53</v>
      </c>
      <c r="B87" s="16" t="s">
        <v>54</v>
      </c>
      <c r="C87" s="16" t="s">
        <v>217</v>
      </c>
      <c r="D87" s="16" t="s">
        <v>218</v>
      </c>
      <c r="AS87" s="16">
        <v>80</v>
      </c>
      <c r="AT87" s="16">
        <v>75</v>
      </c>
      <c r="AU87" s="16">
        <v>78</v>
      </c>
      <c r="AV87" s="16">
        <v>57</v>
      </c>
      <c r="AW87" s="16">
        <v>80</v>
      </c>
      <c r="AX87" s="16">
        <v>88</v>
      </c>
      <c r="AY87" s="16">
        <v>83</v>
      </c>
      <c r="AZ87" s="16">
        <v>79</v>
      </c>
      <c r="BA87" s="16">
        <v>108</v>
      </c>
      <c r="BB87" s="16">
        <v>133</v>
      </c>
      <c r="BC87" s="16">
        <v>104</v>
      </c>
      <c r="BD87" s="16">
        <v>125</v>
      </c>
      <c r="BE87" s="16">
        <v>86</v>
      </c>
      <c r="BF87" s="16">
        <v>78</v>
      </c>
      <c r="BG87" s="16">
        <v>76</v>
      </c>
      <c r="BH87" s="16">
        <v>71</v>
      </c>
      <c r="BI87" s="16">
        <v>66</v>
      </c>
      <c r="BJ87" s="16">
        <v>66</v>
      </c>
      <c r="BK87" s="16">
        <v>63</v>
      </c>
      <c r="BL87" s="16">
        <v>60</v>
      </c>
    </row>
    <row r="88" spans="1:64">
      <c r="A88" s="16" t="s">
        <v>53</v>
      </c>
      <c r="B88" s="16" t="s">
        <v>54</v>
      </c>
      <c r="C88" s="16" t="s">
        <v>219</v>
      </c>
      <c r="D88" s="16" t="s">
        <v>220</v>
      </c>
      <c r="AS88" s="16">
        <v>24.4</v>
      </c>
      <c r="AY88" s="16">
        <v>28.3</v>
      </c>
      <c r="BD88" s="16">
        <v>17.100000000000001</v>
      </c>
      <c r="BF88" s="16">
        <v>18</v>
      </c>
    </row>
    <row r="89" spans="1:64">
      <c r="A89" s="16" t="s">
        <v>53</v>
      </c>
      <c r="B89" s="16" t="s">
        <v>54</v>
      </c>
      <c r="C89" s="16" t="s">
        <v>221</v>
      </c>
      <c r="D89" s="16" t="s">
        <v>222</v>
      </c>
      <c r="AS89" s="16">
        <v>0.204941408539558</v>
      </c>
      <c r="AT89" s="16">
        <v>0.215940343240277</v>
      </c>
      <c r="AU89" s="16">
        <v>0.226939277940996</v>
      </c>
      <c r="AV89" s="16">
        <v>0.237938212641716</v>
      </c>
      <c r="AW89" s="16">
        <v>0.24893714734243499</v>
      </c>
      <c r="AX89" s="16">
        <v>0.25993608204315399</v>
      </c>
      <c r="AY89" s="16">
        <v>0.27093501674387299</v>
      </c>
      <c r="AZ89" s="16">
        <v>0.28193395144459299</v>
      </c>
      <c r="BA89" s="16">
        <v>0.29293288614531199</v>
      </c>
      <c r="BB89" s="16">
        <v>0.30393182084603099</v>
      </c>
      <c r="BC89" s="16">
        <v>0.31493075554675098</v>
      </c>
      <c r="BD89" s="16">
        <v>0.32592969024746998</v>
      </c>
      <c r="BE89" s="16">
        <v>0.33692862494818898</v>
      </c>
      <c r="BF89" s="16">
        <v>0.34792755964890898</v>
      </c>
      <c r="BG89" s="16">
        <v>0.34792755964890898</v>
      </c>
      <c r="BH89" s="16">
        <v>0.34792755964890898</v>
      </c>
      <c r="BI89" s="16">
        <v>0.34792755964890898</v>
      </c>
      <c r="BJ89" s="16">
        <v>0.34792755964890898</v>
      </c>
    </row>
    <row r="90" spans="1:64">
      <c r="A90" s="16" t="s">
        <v>53</v>
      </c>
      <c r="B90" s="16" t="s">
        <v>54</v>
      </c>
      <c r="C90" s="16" t="s">
        <v>223</v>
      </c>
      <c r="D90" s="16" t="s">
        <v>224</v>
      </c>
      <c r="AS90" s="16">
        <v>52.910710060747597</v>
      </c>
      <c r="AT90" s="16">
        <v>55.093457058012604</v>
      </c>
      <c r="AU90" s="16">
        <v>57.276204055278399</v>
      </c>
      <c r="AV90" s="16">
        <v>59.458951052543398</v>
      </c>
      <c r="AW90" s="16">
        <v>61.641698049808298</v>
      </c>
      <c r="AX90" s="16">
        <v>63.988947288170799</v>
      </c>
      <c r="AY90" s="16">
        <v>66.347448227117994</v>
      </c>
      <c r="AZ90" s="16">
        <v>68.717200866648099</v>
      </c>
      <c r="BA90" s="16">
        <v>71.098205206762003</v>
      </c>
      <c r="BB90" s="16">
        <v>73.490461247459706</v>
      </c>
      <c r="BC90" s="16">
        <v>75.893968988742202</v>
      </c>
      <c r="BD90" s="16">
        <v>78.308728430607601</v>
      </c>
      <c r="BE90" s="16">
        <v>80.7347395730568</v>
      </c>
      <c r="BF90" s="16">
        <v>83.172002416089796</v>
      </c>
      <c r="BG90" s="16">
        <v>85.405382065982806</v>
      </c>
      <c r="BH90" s="16">
        <v>87.638761715874907</v>
      </c>
      <c r="BI90" s="16">
        <v>87.638761715874907</v>
      </c>
      <c r="BJ90" s="16">
        <v>87.638761715874907</v>
      </c>
    </row>
    <row r="91" spans="1:64">
      <c r="A91" s="16" t="s">
        <v>53</v>
      </c>
      <c r="B91" s="16" t="s">
        <v>54</v>
      </c>
      <c r="C91" s="16" t="s">
        <v>225</v>
      </c>
      <c r="D91" s="16" t="s">
        <v>226</v>
      </c>
      <c r="AS91" s="16">
        <v>1</v>
      </c>
      <c r="AY91" s="16">
        <v>0</v>
      </c>
    </row>
    <row r="92" spans="1:64">
      <c r="A92" s="16" t="s">
        <v>53</v>
      </c>
      <c r="B92" s="16" t="s">
        <v>54</v>
      </c>
      <c r="C92" s="16" t="s">
        <v>227</v>
      </c>
      <c r="D92" s="16" t="s">
        <v>228</v>
      </c>
      <c r="AI92" s="16">
        <v>100</v>
      </c>
      <c r="AJ92" s="16">
        <v>100</v>
      </c>
      <c r="AK92" s="16">
        <v>100</v>
      </c>
      <c r="AL92" s="16">
        <v>200</v>
      </c>
      <c r="AM92" s="16">
        <v>500</v>
      </c>
      <c r="AN92" s="16">
        <v>500</v>
      </c>
      <c r="AO92" s="16">
        <v>1000</v>
      </c>
      <c r="AP92" s="16">
        <v>1000</v>
      </c>
      <c r="AQ92" s="16">
        <v>1200</v>
      </c>
      <c r="AR92" s="16">
        <v>1300</v>
      </c>
      <c r="AS92" s="16">
        <v>1400</v>
      </c>
      <c r="AT92" s="16">
        <v>1300</v>
      </c>
      <c r="AU92" s="16">
        <v>1300</v>
      </c>
      <c r="AV92" s="16">
        <v>1100</v>
      </c>
      <c r="AW92" s="16">
        <v>1000</v>
      </c>
      <c r="AX92" s="16">
        <v>1000</v>
      </c>
      <c r="AY92" s="16">
        <v>1000</v>
      </c>
      <c r="AZ92" s="16">
        <v>1000</v>
      </c>
      <c r="BA92" s="16">
        <v>1000</v>
      </c>
      <c r="BB92" s="16">
        <v>1000</v>
      </c>
      <c r="BC92" s="16">
        <v>1000</v>
      </c>
      <c r="BD92" s="16">
        <v>1000</v>
      </c>
      <c r="BE92" s="16">
        <v>1000</v>
      </c>
      <c r="BF92" s="16">
        <v>1000</v>
      </c>
      <c r="BG92" s="16">
        <v>1000</v>
      </c>
      <c r="BH92" s="16">
        <v>1000</v>
      </c>
      <c r="BI92" s="16">
        <v>1000</v>
      </c>
      <c r="BJ92" s="16">
        <v>1000</v>
      </c>
      <c r="BK92" s="16">
        <v>1000</v>
      </c>
      <c r="BL92" s="16">
        <v>1000</v>
      </c>
    </row>
    <row r="93" spans="1:64">
      <c r="A93" s="16" t="s">
        <v>53</v>
      </c>
      <c r="B93" s="16" t="s">
        <v>54</v>
      </c>
      <c r="C93" s="16" t="s">
        <v>229</v>
      </c>
      <c r="D93" s="16" t="s">
        <v>230</v>
      </c>
      <c r="AS93" s="16">
        <v>39.700000000000003</v>
      </c>
      <c r="AT93" s="16">
        <v>39</v>
      </c>
      <c r="AU93" s="16">
        <v>39</v>
      </c>
      <c r="AV93" s="16">
        <v>39.200000000000003</v>
      </c>
      <c r="AW93" s="16">
        <v>39.4</v>
      </c>
      <c r="AX93" s="16">
        <v>39.6</v>
      </c>
      <c r="AY93" s="16">
        <v>39.1</v>
      </c>
      <c r="AZ93" s="16">
        <v>38.200000000000003</v>
      </c>
      <c r="BA93" s="16">
        <v>38.299999999999997</v>
      </c>
      <c r="BB93" s="16">
        <v>37.9</v>
      </c>
      <c r="BC93" s="16">
        <v>37.4</v>
      </c>
      <c r="BD93" s="16">
        <v>37.4</v>
      </c>
      <c r="BE93" s="16">
        <v>37.200000000000003</v>
      </c>
      <c r="BF93" s="16">
        <v>36.5</v>
      </c>
      <c r="BG93" s="16">
        <v>36.200000000000003</v>
      </c>
      <c r="BH93" s="16">
        <v>36.1</v>
      </c>
      <c r="BI93" s="16">
        <v>35.9</v>
      </c>
      <c r="BJ93" s="16">
        <v>35.799999999999997</v>
      </c>
      <c r="BK93" s="16">
        <v>34.700000000000003</v>
      </c>
      <c r="BL93" s="16">
        <v>34.4</v>
      </c>
    </row>
    <row r="94" spans="1:64">
      <c r="A94" s="16" t="s">
        <v>53</v>
      </c>
      <c r="B94" s="16" t="s">
        <v>54</v>
      </c>
      <c r="C94" s="16" t="s">
        <v>231</v>
      </c>
      <c r="D94" s="16" t="s">
        <v>232</v>
      </c>
      <c r="AS94" s="16">
        <v>18.762527129820999</v>
      </c>
      <c r="BC94" s="16">
        <v>10.2382655442008</v>
      </c>
      <c r="BH94" s="16">
        <v>7.4306627076291596</v>
      </c>
      <c r="BL94" s="16">
        <v>5.9881890416346604</v>
      </c>
    </row>
    <row r="95" spans="1:64">
      <c r="A95" s="16" t="s">
        <v>53</v>
      </c>
      <c r="B95" s="16" t="s">
        <v>54</v>
      </c>
      <c r="C95" s="16" t="s">
        <v>233</v>
      </c>
      <c r="D95" s="16" t="s">
        <v>234</v>
      </c>
      <c r="AY95" s="16">
        <v>42.5</v>
      </c>
    </row>
    <row r="96" spans="1:64">
      <c r="A96" s="16" t="s">
        <v>53</v>
      </c>
      <c r="B96" s="16" t="s">
        <v>54</v>
      </c>
      <c r="C96" s="16" t="s">
        <v>235</v>
      </c>
      <c r="D96" s="16" t="s">
        <v>236</v>
      </c>
    </row>
    <row r="97" spans="1:65">
      <c r="A97" s="16" t="s">
        <v>53</v>
      </c>
      <c r="B97" s="16" t="s">
        <v>54</v>
      </c>
      <c r="C97" s="16" t="s">
        <v>237</v>
      </c>
      <c r="D97" s="16" t="s">
        <v>238</v>
      </c>
    </row>
    <row r="98" spans="1:65">
      <c r="A98" s="16" t="s">
        <v>53</v>
      </c>
      <c r="B98" s="16" t="s">
        <v>54</v>
      </c>
      <c r="C98" s="16" t="s">
        <v>239</v>
      </c>
      <c r="D98" s="16" t="s">
        <v>240</v>
      </c>
      <c r="BK98" s="16">
        <v>74.290992736816406</v>
      </c>
      <c r="BL98" s="16">
        <v>73.523979187011705</v>
      </c>
    </row>
    <row r="99" spans="1:65">
      <c r="A99" s="16" t="s">
        <v>53</v>
      </c>
      <c r="B99" s="16" t="s">
        <v>54</v>
      </c>
      <c r="C99" s="16" t="s">
        <v>241</v>
      </c>
      <c r="D99" s="16" t="s">
        <v>242</v>
      </c>
      <c r="Z99" s="16">
        <v>30.59965</v>
      </c>
      <c r="AE99" s="16">
        <v>30.600259999999999</v>
      </c>
      <c r="AI99" s="16">
        <v>33.410299999999999</v>
      </c>
      <c r="AJ99" s="16">
        <v>31.599260000000001</v>
      </c>
      <c r="AK99" s="16">
        <v>31.50047</v>
      </c>
      <c r="AL99" s="16">
        <v>34.999549999999999</v>
      </c>
      <c r="AM99" s="16">
        <v>34.501269999999998</v>
      </c>
      <c r="AN99" s="16">
        <v>31.401869999999999</v>
      </c>
      <c r="AO99" s="16">
        <v>25.091699999999999</v>
      </c>
      <c r="AP99" s="16">
        <v>32.700870000000002</v>
      </c>
      <c r="BK99" s="16">
        <v>50.126660000000001</v>
      </c>
    </row>
    <row r="100" spans="1:65">
      <c r="A100" s="16" t="s">
        <v>53</v>
      </c>
      <c r="B100" s="16" t="s">
        <v>54</v>
      </c>
      <c r="C100" s="16" t="s">
        <v>243</v>
      </c>
      <c r="D100" s="16" t="s">
        <v>244</v>
      </c>
      <c r="AR100" s="16">
        <v>92.837882995605497</v>
      </c>
      <c r="AZ100" s="16">
        <v>92.676818847656307</v>
      </c>
      <c r="BA100" s="16">
        <v>92.711677551269503</v>
      </c>
      <c r="BB100" s="16">
        <v>95.466682434082003</v>
      </c>
      <c r="BC100" s="16">
        <v>95.567733764648395</v>
      </c>
      <c r="BD100" s="16">
        <v>95.555839538574205</v>
      </c>
      <c r="BE100" s="16">
        <v>95.569862365722699</v>
      </c>
      <c r="BF100" s="16">
        <v>95.591499328613295</v>
      </c>
      <c r="BG100" s="16">
        <v>95.607818603515597</v>
      </c>
      <c r="BH100" s="16">
        <v>95.608489990234403</v>
      </c>
      <c r="BI100" s="16">
        <v>95.641311645507798</v>
      </c>
      <c r="BJ100" s="16">
        <v>95.516090393066406</v>
      </c>
    </row>
    <row r="101" spans="1:65">
      <c r="A101" s="16" t="s">
        <v>53</v>
      </c>
      <c r="B101" s="16" t="s">
        <v>54</v>
      </c>
      <c r="C101" s="16" t="s">
        <v>245</v>
      </c>
      <c r="D101" s="16" t="s">
        <v>246</v>
      </c>
      <c r="AJ101" s="16">
        <v>75.493751525878906</v>
      </c>
      <c r="AK101" s="16">
        <v>76.737312316894503</v>
      </c>
      <c r="AL101" s="16">
        <v>74.385643005371094</v>
      </c>
      <c r="AM101" s="16">
        <v>76.678123474121094</v>
      </c>
      <c r="AN101" s="16">
        <v>84.224006652832003</v>
      </c>
      <c r="AO101" s="16">
        <v>83.082366943359403</v>
      </c>
      <c r="AP101" s="16">
        <v>79.833312988281307</v>
      </c>
      <c r="AQ101" s="16">
        <v>78.746597290039105</v>
      </c>
      <c r="AR101" s="16">
        <v>82.550941467285199</v>
      </c>
      <c r="AS101" s="16">
        <v>82.759078979492202</v>
      </c>
      <c r="AT101" s="16">
        <v>83.629051208496094</v>
      </c>
      <c r="AU101" s="16">
        <v>83.807586669921903</v>
      </c>
      <c r="AV101" s="16">
        <v>84.972747802734403</v>
      </c>
      <c r="AW101" s="16">
        <v>84.877616882324205</v>
      </c>
      <c r="AX101" s="16">
        <v>85.408233642578097</v>
      </c>
      <c r="AY101" s="16">
        <v>86.489562988281307</v>
      </c>
      <c r="AZ101" s="16">
        <v>86.611801147460895</v>
      </c>
      <c r="BA101" s="16">
        <v>87.059646606445298</v>
      </c>
      <c r="BB101" s="16">
        <v>87.133750915527301</v>
      </c>
      <c r="BC101" s="16">
        <v>88.397163391113295</v>
      </c>
      <c r="BD101" s="16">
        <v>88.568977355957003</v>
      </c>
      <c r="BE101" s="16">
        <v>89.876518249511705</v>
      </c>
      <c r="BF101" s="16">
        <v>90.197990417480497</v>
      </c>
      <c r="BG101" s="16">
        <v>90.197990417480497</v>
      </c>
      <c r="BH101" s="16">
        <v>90.078369140625</v>
      </c>
      <c r="BI101" s="16">
        <v>90.827911376953097</v>
      </c>
      <c r="BJ101" s="16">
        <v>90.682823181152301</v>
      </c>
      <c r="BK101" s="16">
        <v>92.933151245117202</v>
      </c>
      <c r="BL101" s="16">
        <v>92.648849487304702</v>
      </c>
    </row>
    <row r="102" spans="1:65">
      <c r="A102" s="16" t="s">
        <v>53</v>
      </c>
      <c r="B102" s="16" t="s">
        <v>54</v>
      </c>
      <c r="C102" s="16" t="s">
        <v>247</v>
      </c>
      <c r="D102" s="16" t="s">
        <v>248</v>
      </c>
      <c r="AQ102" s="16">
        <v>4.4530099999999999</v>
      </c>
      <c r="AR102" s="16">
        <v>3.50739</v>
      </c>
      <c r="AS102" s="16">
        <v>9.8215900000000005</v>
      </c>
      <c r="AT102" s="16">
        <v>12.52643</v>
      </c>
      <c r="AU102" s="16">
        <v>12.66114</v>
      </c>
      <c r="AV102" s="16">
        <v>12.36923</v>
      </c>
      <c r="AW102" s="16">
        <v>12.272600000000001</v>
      </c>
      <c r="AX102" s="16">
        <v>11.004910000000001</v>
      </c>
      <c r="AY102" s="16">
        <v>10.43679</v>
      </c>
      <c r="AZ102" s="16">
        <v>10.54425</v>
      </c>
      <c r="BA102" s="16">
        <v>9.1941100000000002</v>
      </c>
      <c r="BB102" s="16">
        <v>8.4462399999999995</v>
      </c>
      <c r="BC102" s="16">
        <v>8.0540000000000003</v>
      </c>
      <c r="BD102" s="16">
        <v>7.2246199999999998</v>
      </c>
      <c r="BE102" s="16">
        <v>6.8476699999999999</v>
      </c>
      <c r="BF102" s="16">
        <v>6.6408500000000004</v>
      </c>
      <c r="BG102" s="16">
        <v>6.6626300000000001</v>
      </c>
      <c r="BH102" s="16">
        <v>6.4454599999999997</v>
      </c>
      <c r="BI102" s="16">
        <v>7.0389499999999998</v>
      </c>
      <c r="BJ102" s="16">
        <v>8.9096100000000007</v>
      </c>
      <c r="BK102" s="16">
        <v>6.6897000000000002</v>
      </c>
    </row>
    <row r="103" spans="1:65">
      <c r="A103" s="16" t="s">
        <v>53</v>
      </c>
      <c r="B103" s="16" t="s">
        <v>54</v>
      </c>
      <c r="C103" s="16" t="s">
        <v>249</v>
      </c>
      <c r="D103" s="16" t="s">
        <v>250</v>
      </c>
      <c r="Z103" s="16">
        <v>473298</v>
      </c>
      <c r="AE103" s="16">
        <v>487748</v>
      </c>
      <c r="AH103" s="16">
        <v>487053</v>
      </c>
      <c r="AI103" s="16">
        <v>503598</v>
      </c>
      <c r="AJ103" s="16">
        <v>517889</v>
      </c>
      <c r="AK103" s="16">
        <v>529264</v>
      </c>
      <c r="AL103" s="16">
        <v>544073</v>
      </c>
      <c r="AM103" s="16">
        <v>576197</v>
      </c>
      <c r="AN103" s="16">
        <v>600315</v>
      </c>
      <c r="AO103" s="16">
        <v>689756</v>
      </c>
      <c r="AP103" s="16">
        <v>710389</v>
      </c>
      <c r="AQ103" s="16">
        <v>702068</v>
      </c>
      <c r="AR103" s="16">
        <v>691259</v>
      </c>
      <c r="AS103" s="16">
        <v>700136</v>
      </c>
      <c r="AT103" s="16">
        <v>693760</v>
      </c>
      <c r="AU103" s="16">
        <v>668902</v>
      </c>
      <c r="AV103" s="16">
        <v>635652</v>
      </c>
      <c r="AW103" s="16">
        <v>607007</v>
      </c>
      <c r="AX103" s="16">
        <v>568097</v>
      </c>
      <c r="AY103" s="16">
        <v>537653</v>
      </c>
      <c r="AZ103" s="16">
        <v>512317</v>
      </c>
      <c r="BA103" s="16">
        <v>496697</v>
      </c>
      <c r="BB103" s="16">
        <v>490242</v>
      </c>
      <c r="BC103" s="16">
        <v>481551</v>
      </c>
      <c r="BD103" s="16">
        <v>482773</v>
      </c>
      <c r="BE103" s="16">
        <v>491479</v>
      </c>
      <c r="BF103" s="16">
        <v>498237</v>
      </c>
      <c r="BG103" s="16">
        <v>517708</v>
      </c>
      <c r="BH103" s="16">
        <v>551118</v>
      </c>
      <c r="BI103" s="16">
        <v>580980</v>
      </c>
      <c r="BJ103" s="16">
        <v>607391</v>
      </c>
      <c r="BK103" s="16">
        <v>635153</v>
      </c>
      <c r="BL103" s="16">
        <v>645392</v>
      </c>
    </row>
    <row r="104" spans="1:65">
      <c r="A104" s="16" t="s">
        <v>53</v>
      </c>
      <c r="B104" s="16" t="s">
        <v>54</v>
      </c>
      <c r="C104" s="16" t="s">
        <v>251</v>
      </c>
      <c r="D104" s="16" t="s">
        <v>252</v>
      </c>
      <c r="AR104" s="16">
        <v>5</v>
      </c>
      <c r="AS104" s="16">
        <v>5</v>
      </c>
      <c r="AT104" s="16">
        <v>5</v>
      </c>
      <c r="AU104" s="16">
        <v>5</v>
      </c>
      <c r="AV104" s="16">
        <v>5</v>
      </c>
      <c r="AW104" s="16">
        <v>5</v>
      </c>
      <c r="AX104" s="16">
        <v>5</v>
      </c>
      <c r="AY104" s="16">
        <v>5</v>
      </c>
      <c r="AZ104" s="16">
        <v>5</v>
      </c>
      <c r="BA104" s="16">
        <v>5</v>
      </c>
      <c r="BB104" s="16">
        <v>5</v>
      </c>
      <c r="BC104" s="16">
        <v>5</v>
      </c>
      <c r="BD104" s="16">
        <v>5</v>
      </c>
      <c r="BE104" s="16">
        <v>5</v>
      </c>
      <c r="BF104" s="16">
        <v>5</v>
      </c>
      <c r="BG104" s="16">
        <v>5</v>
      </c>
      <c r="BH104" s="16">
        <v>5</v>
      </c>
      <c r="BI104" s="16">
        <v>5</v>
      </c>
      <c r="BJ104" s="16">
        <v>5</v>
      </c>
      <c r="BK104" s="16">
        <v>5</v>
      </c>
      <c r="BL104" s="16">
        <v>5</v>
      </c>
      <c r="BM104" s="16">
        <v>5</v>
      </c>
    </row>
    <row r="105" spans="1:65">
      <c r="A105" s="16" t="s">
        <v>53</v>
      </c>
      <c r="B105" s="16" t="s">
        <v>54</v>
      </c>
      <c r="C105" s="16" t="s">
        <v>253</v>
      </c>
      <c r="D105" s="16" t="s">
        <v>254</v>
      </c>
      <c r="BH105" s="16">
        <v>49.5804406283509</v>
      </c>
    </row>
    <row r="106" spans="1:65">
      <c r="A106" s="16" t="s">
        <v>53</v>
      </c>
      <c r="B106" s="16" t="s">
        <v>54</v>
      </c>
      <c r="C106" s="16" t="s">
        <v>255</v>
      </c>
      <c r="D106" s="16" t="s">
        <v>256</v>
      </c>
      <c r="BH106" s="16">
        <v>3.7665821554463901</v>
      </c>
    </row>
    <row r="107" spans="1:65">
      <c r="A107" s="16" t="s">
        <v>53</v>
      </c>
      <c r="B107" s="16" t="s">
        <v>54</v>
      </c>
      <c r="C107" s="16" t="s">
        <v>257</v>
      </c>
      <c r="D107" s="16" t="s">
        <v>258</v>
      </c>
      <c r="AM107" s="16">
        <v>8477800</v>
      </c>
      <c r="AN107" s="16">
        <v>97763500</v>
      </c>
      <c r="AO107" s="16">
        <v>57201700</v>
      </c>
      <c r="AP107" s="16">
        <v>35705000</v>
      </c>
      <c r="AQ107" s="16">
        <v>49527800</v>
      </c>
      <c r="AR107" s="16">
        <v>67367200</v>
      </c>
      <c r="AS107" s="16">
        <v>65404100</v>
      </c>
      <c r="AT107" s="16">
        <v>71336100</v>
      </c>
      <c r="AU107" s="16">
        <v>68398600</v>
      </c>
      <c r="AV107" s="16">
        <v>131739200</v>
      </c>
      <c r="AW107" s="16">
        <v>185235200</v>
      </c>
      <c r="AX107" s="16">
        <v>457461800</v>
      </c>
      <c r="AY107" s="16">
        <v>505927500</v>
      </c>
      <c r="AZ107" s="16">
        <v>862437600</v>
      </c>
      <c r="BA107" s="16">
        <v>863070300</v>
      </c>
      <c r="BB107" s="16">
        <v>580084000</v>
      </c>
      <c r="BC107" s="16">
        <v>408654000</v>
      </c>
      <c r="BD107" s="16">
        <v>531729800</v>
      </c>
      <c r="BE107" s="16">
        <v>-39278300</v>
      </c>
      <c r="BF107" s="16">
        <v>-47072500</v>
      </c>
      <c r="BG107" s="16">
        <v>-37329500</v>
      </c>
      <c r="BH107" s="16">
        <v>227191900</v>
      </c>
      <c r="BI107" s="16">
        <v>90684900</v>
      </c>
      <c r="BJ107" s="16">
        <v>1219744500</v>
      </c>
      <c r="BK107" s="16">
        <v>1243337800</v>
      </c>
      <c r="BL107" s="16">
        <v>864650600</v>
      </c>
      <c r="BM107" s="16">
        <v>948219200</v>
      </c>
    </row>
    <row r="108" spans="1:65">
      <c r="A108" s="16" t="s">
        <v>53</v>
      </c>
      <c r="B108" s="16" t="s">
        <v>54</v>
      </c>
      <c r="C108" s="16" t="s">
        <v>259</v>
      </c>
      <c r="D108" s="16" t="s">
        <v>260</v>
      </c>
      <c r="AL108" s="16">
        <v>1770.3151233809799</v>
      </c>
      <c r="AM108" s="16">
        <v>1401.9812994592</v>
      </c>
      <c r="AN108" s="16">
        <v>1221.49608380568</v>
      </c>
      <c r="AO108" s="16">
        <v>1224.02850267964</v>
      </c>
      <c r="AP108" s="16">
        <v>1283.1663755261</v>
      </c>
      <c r="AQ108" s="16">
        <v>1397.7344208327299</v>
      </c>
      <c r="AR108" s="16">
        <v>1481.04619581155</v>
      </c>
      <c r="AS108" s="16">
        <v>1563.0176087314001</v>
      </c>
      <c r="AT108" s="16">
        <v>1706.3183264873701</v>
      </c>
      <c r="AU108" s="16">
        <v>1853.63489246832</v>
      </c>
      <c r="AV108" s="16">
        <v>2024.32060092954</v>
      </c>
      <c r="AW108" s="16">
        <v>2144.8806705648499</v>
      </c>
      <c r="AX108" s="16">
        <v>2556.3459784921602</v>
      </c>
      <c r="AY108" s="16">
        <v>3319.6288163989798</v>
      </c>
      <c r="AZ108" s="16">
        <v>3969.2217041624599</v>
      </c>
      <c r="BA108" s="16">
        <v>4543.8935600836803</v>
      </c>
      <c r="BB108" s="16">
        <v>5175.8916342411803</v>
      </c>
      <c r="BC108" s="16">
        <v>5460.59065953959</v>
      </c>
      <c r="BD108" s="16">
        <v>5191.5022594081101</v>
      </c>
      <c r="BE108" s="16">
        <v>5332.0611861027301</v>
      </c>
    </row>
    <row r="109" spans="1:65">
      <c r="A109" s="16" t="s">
        <v>53</v>
      </c>
      <c r="B109" s="16" t="s">
        <v>54</v>
      </c>
      <c r="C109" s="16" t="s">
        <v>261</v>
      </c>
      <c r="D109" s="16" t="s">
        <v>262</v>
      </c>
      <c r="AI109" s="16">
        <v>17.876607789703399</v>
      </c>
      <c r="AJ109" s="16">
        <v>8.7326693067767902</v>
      </c>
      <c r="AK109" s="16">
        <v>13.0696759240577</v>
      </c>
      <c r="AL109" s="16">
        <v>15.0155005726008</v>
      </c>
      <c r="AM109" s="16">
        <v>14.9048264901117</v>
      </c>
      <c r="AN109" s="16">
        <v>17.103115887333601</v>
      </c>
      <c r="AO109" s="16">
        <v>22.877629693048899</v>
      </c>
      <c r="AP109" s="16">
        <v>14.8796697382763</v>
      </c>
      <c r="AQ109" s="16">
        <v>4.4761961994698298</v>
      </c>
      <c r="AR109" s="16">
        <v>15.974164110588401</v>
      </c>
      <c r="AS109" s="16">
        <v>33.925882950073898</v>
      </c>
      <c r="AT109" s="16">
        <v>27.426686281868999</v>
      </c>
      <c r="AU109" s="16">
        <v>25.763396247004</v>
      </c>
      <c r="AV109" s="16">
        <v>26.092721778192502</v>
      </c>
      <c r="AW109" s="16">
        <v>28.858053628409198</v>
      </c>
      <c r="AX109" s="16">
        <v>37.6861652538039</v>
      </c>
      <c r="AY109" s="16">
        <v>42.037910989661398</v>
      </c>
      <c r="AZ109" s="16">
        <v>39.217761292986701</v>
      </c>
      <c r="BA109" s="16">
        <v>41.217479795036802</v>
      </c>
      <c r="BB109" s="16">
        <v>28.448345624236001</v>
      </c>
      <c r="BC109" s="16">
        <v>32.188806177027097</v>
      </c>
      <c r="BD109" s="16">
        <v>35.2231604265342</v>
      </c>
      <c r="BE109" s="16">
        <v>31.417091004162401</v>
      </c>
      <c r="BF109" s="16">
        <v>26.9855511791027</v>
      </c>
      <c r="BG109" s="16">
        <v>23.0332318433715</v>
      </c>
      <c r="BH109" s="16">
        <v>14.568595767574701</v>
      </c>
      <c r="BI109" s="16">
        <v>15.3654290752373</v>
      </c>
      <c r="BJ109" s="16">
        <v>21.080095953441401</v>
      </c>
      <c r="BK109" s="16">
        <v>29.2523743952692</v>
      </c>
      <c r="BL109" s="16">
        <v>25.4608376363194</v>
      </c>
    </row>
    <row r="110" spans="1:65">
      <c r="A110" s="16" t="s">
        <v>53</v>
      </c>
      <c r="B110" s="16" t="s">
        <v>54</v>
      </c>
      <c r="C110" s="16" t="s">
        <v>263</v>
      </c>
      <c r="D110" s="16" t="s">
        <v>264</v>
      </c>
      <c r="AI110" s="16">
        <v>293200</v>
      </c>
      <c r="AJ110" s="16">
        <v>534400</v>
      </c>
      <c r="AK110" s="16">
        <v>4820100</v>
      </c>
      <c r="AL110" s="16">
        <v>31400000</v>
      </c>
      <c r="AM110" s="16">
        <v>374700000</v>
      </c>
      <c r="AN110" s="16">
        <v>2133800000</v>
      </c>
      <c r="AO110" s="16">
        <v>2732600000</v>
      </c>
      <c r="AP110" s="16">
        <v>3158300000</v>
      </c>
      <c r="AQ110" s="16">
        <v>3440600000</v>
      </c>
      <c r="AR110" s="16">
        <v>3775100000</v>
      </c>
      <c r="AS110" s="16">
        <v>4718100000</v>
      </c>
      <c r="AT110" s="16">
        <v>5315600000</v>
      </c>
      <c r="AU110" s="16">
        <v>6062500000</v>
      </c>
      <c r="AV110" s="16">
        <v>7146500000</v>
      </c>
      <c r="AW110" s="16">
        <v>8530200000</v>
      </c>
      <c r="AX110" s="16">
        <v>12522500000</v>
      </c>
      <c r="AY110" s="16">
        <v>18746200000</v>
      </c>
      <c r="AZ110" s="16">
        <v>28360500000</v>
      </c>
      <c r="BA110" s="16">
        <v>40137200000</v>
      </c>
      <c r="BB110" s="16">
        <v>35601500000</v>
      </c>
      <c r="BC110" s="16">
        <v>42465000000</v>
      </c>
      <c r="BD110" s="16">
        <v>52082000000</v>
      </c>
      <c r="BE110" s="16">
        <v>54743700000</v>
      </c>
      <c r="BF110" s="16">
        <v>58182000000</v>
      </c>
      <c r="BG110" s="16">
        <v>59014100000</v>
      </c>
      <c r="BH110" s="16">
        <v>54380000000</v>
      </c>
      <c r="BI110" s="16">
        <v>60425200000</v>
      </c>
      <c r="BJ110" s="16">
        <v>70337800000</v>
      </c>
      <c r="BK110" s="16">
        <v>80092000000</v>
      </c>
      <c r="BL110" s="16">
        <v>81896200000</v>
      </c>
      <c r="BM110" s="16">
        <v>72432200000</v>
      </c>
    </row>
    <row r="111" spans="1:65">
      <c r="A111" s="16" t="s">
        <v>53</v>
      </c>
      <c r="B111" s="16" t="s">
        <v>54</v>
      </c>
      <c r="C111" s="16" t="s">
        <v>265</v>
      </c>
      <c r="D111" s="16" t="s">
        <v>266</v>
      </c>
      <c r="AQ111" s="16">
        <v>-22.7221300420291</v>
      </c>
      <c r="AR111" s="16">
        <v>-25.941210123691398</v>
      </c>
      <c r="AS111" s="16">
        <v>-31.614558545053701</v>
      </c>
      <c r="AT111" s="16">
        <v>-19.567133092783799</v>
      </c>
      <c r="AU111" s="16">
        <v>-9.02669816698271</v>
      </c>
      <c r="AV111" s="16">
        <v>-2.55960543479577</v>
      </c>
      <c r="AW111" s="16">
        <v>-0.61056208759448505</v>
      </c>
      <c r="AX111" s="16">
        <v>8.7170963359796705</v>
      </c>
      <c r="AY111" s="16">
        <v>11.1854859418853</v>
      </c>
      <c r="AZ111" s="16">
        <v>15.394034704919701</v>
      </c>
      <c r="BA111" s="16">
        <v>19.088395755184301</v>
      </c>
      <c r="BB111" s="16">
        <v>17.1068681975249</v>
      </c>
      <c r="BC111" s="16">
        <v>18.6273574548403</v>
      </c>
      <c r="BD111" s="16">
        <v>20.569392685973799</v>
      </c>
      <c r="BE111" s="16">
        <v>20.306683059221999</v>
      </c>
      <c r="BF111" s="16">
        <v>22.104604819439899</v>
      </c>
      <c r="BG111" s="16">
        <v>21.088143544626</v>
      </c>
      <c r="BH111" s="16">
        <v>12.6742006110786</v>
      </c>
      <c r="BI111" s="16">
        <v>5.49131954084885</v>
      </c>
      <c r="BJ111" s="16">
        <v>8.7371874555659801</v>
      </c>
      <c r="BK111" s="16">
        <v>7.5264423723795097</v>
      </c>
      <c r="BL111" s="16">
        <v>6.0556415134065498</v>
      </c>
    </row>
    <row r="112" spans="1:65">
      <c r="A112" s="16" t="s">
        <v>53</v>
      </c>
      <c r="B112" s="16" t="s">
        <v>54</v>
      </c>
      <c r="C112" s="16" t="s">
        <v>267</v>
      </c>
      <c r="D112" s="16" t="s">
        <v>268</v>
      </c>
      <c r="AL112" s="16">
        <v>9.8515222693555202</v>
      </c>
      <c r="AM112" s="16">
        <v>9.8890310439042803</v>
      </c>
      <c r="AN112" s="16">
        <v>11.2324496465416</v>
      </c>
      <c r="AO112" s="16">
        <v>15.208512426344599</v>
      </c>
      <c r="AP112" s="16">
        <v>9.6660311195565694</v>
      </c>
      <c r="AQ112" s="16">
        <v>3.0619505561592399</v>
      </c>
      <c r="AR112" s="16">
        <v>12.755094785641999</v>
      </c>
      <c r="AS112" s="16">
        <v>27.716227966674399</v>
      </c>
      <c r="AT112" s="16">
        <v>20.732720284273601</v>
      </c>
      <c r="AU112" s="16">
        <v>9.5621298530953194</v>
      </c>
      <c r="AV112" s="16">
        <v>9.8121141335650996</v>
      </c>
      <c r="AW112" s="16">
        <v>11.4127947810188</v>
      </c>
      <c r="AX112" s="16">
        <v>20.572986839109898</v>
      </c>
      <c r="AY112" s="16">
        <v>27.902592630121902</v>
      </c>
      <c r="AZ112" s="16">
        <v>30.153495458106601</v>
      </c>
      <c r="BA112" s="16">
        <v>30.593967290213399</v>
      </c>
      <c r="BB112" s="16">
        <v>20.907237774243399</v>
      </c>
      <c r="BC112" s="16">
        <v>23.901646246084599</v>
      </c>
      <c r="BD112" s="16">
        <v>25.252817098039799</v>
      </c>
      <c r="BE112" s="16">
        <v>21.789681044091399</v>
      </c>
      <c r="BF112" s="16">
        <v>18.579632544582601</v>
      </c>
      <c r="BG112" s="16">
        <v>15.291467579492201</v>
      </c>
      <c r="BH112" s="16">
        <v>9.3368339358765695</v>
      </c>
      <c r="BI112" s="16">
        <v>10.1957176812671</v>
      </c>
      <c r="BJ112" s="16">
        <v>13.247825859160899</v>
      </c>
      <c r="BK112" s="16">
        <v>18.450577197605799</v>
      </c>
      <c r="BL112" s="16">
        <v>16.775137799319602</v>
      </c>
    </row>
    <row r="113" spans="1:65">
      <c r="A113" s="16" t="s">
        <v>53</v>
      </c>
      <c r="B113" s="16" t="s">
        <v>54</v>
      </c>
      <c r="C113" s="16" t="s">
        <v>269</v>
      </c>
      <c r="D113" s="16" t="s">
        <v>270</v>
      </c>
      <c r="AI113" s="16">
        <v>101900</v>
      </c>
      <c r="AJ113" s="16">
        <v>183000</v>
      </c>
      <c r="AK113" s="16">
        <v>1389300</v>
      </c>
      <c r="AL113" s="16">
        <v>11272900</v>
      </c>
      <c r="AM113" s="16">
        <v>142546300</v>
      </c>
      <c r="AN113" s="16">
        <v>809600000</v>
      </c>
      <c r="AO113" s="16">
        <v>843000000</v>
      </c>
      <c r="AP113" s="16">
        <v>1131200000</v>
      </c>
      <c r="AQ113" s="16">
        <v>1491200000</v>
      </c>
      <c r="AR113" s="16">
        <v>1474000000</v>
      </c>
      <c r="AS113" s="16">
        <v>1688400000</v>
      </c>
      <c r="AT113" s="16">
        <v>1832800000</v>
      </c>
      <c r="AU113" s="16">
        <v>1967600000</v>
      </c>
      <c r="AV113" s="16">
        <v>2281500000</v>
      </c>
      <c r="AW113" s="16">
        <v>2712500000</v>
      </c>
      <c r="AX113" s="16">
        <v>3141300000</v>
      </c>
      <c r="AY113" s="16">
        <v>4407200000</v>
      </c>
      <c r="AZ113" s="16">
        <v>6170100000</v>
      </c>
      <c r="BA113" s="16">
        <v>9496000000</v>
      </c>
      <c r="BB113" s="16">
        <v>11150800000</v>
      </c>
      <c r="BC113" s="16">
        <v>11982000000</v>
      </c>
      <c r="BD113" s="16">
        <v>14433400000</v>
      </c>
      <c r="BE113" s="16">
        <v>16161600000</v>
      </c>
      <c r="BF113" s="16">
        <v>18323000000</v>
      </c>
      <c r="BG113" s="16">
        <v>20175100000</v>
      </c>
      <c r="BH113" s="16">
        <v>22105700000</v>
      </c>
      <c r="BI113" s="16">
        <v>23760800000</v>
      </c>
      <c r="BJ113" s="16">
        <v>26815000000</v>
      </c>
      <c r="BK113" s="16">
        <v>28259000000</v>
      </c>
      <c r="BL113" s="16">
        <v>30279100000</v>
      </c>
      <c r="BM113" s="16">
        <v>30797100000</v>
      </c>
    </row>
    <row r="114" spans="1:65">
      <c r="A114" s="16" t="s">
        <v>53</v>
      </c>
      <c r="B114" s="16" t="s">
        <v>54</v>
      </c>
      <c r="C114" s="16" t="s">
        <v>271</v>
      </c>
      <c r="D114" s="16" t="s">
        <v>272</v>
      </c>
      <c r="AK114" s="16">
        <v>2565755900</v>
      </c>
      <c r="AL114" s="16">
        <v>2061017100</v>
      </c>
      <c r="AM114" s="16">
        <v>1472155000</v>
      </c>
      <c r="AN114" s="16">
        <v>1177723900</v>
      </c>
      <c r="AO114" s="16">
        <v>1051539300</v>
      </c>
      <c r="AP114" s="16">
        <v>1059951600</v>
      </c>
      <c r="AQ114" s="16">
        <v>935937300</v>
      </c>
      <c r="AR114" s="16">
        <v>850767000</v>
      </c>
      <c r="AS114" s="16">
        <v>492315100</v>
      </c>
      <c r="AT114" s="16">
        <v>512500000</v>
      </c>
      <c r="AU114" s="16">
        <v>554500000</v>
      </c>
      <c r="AV114" s="16">
        <v>632200000</v>
      </c>
      <c r="AW114" s="16">
        <v>698500000</v>
      </c>
      <c r="AX114" s="16">
        <v>812400000</v>
      </c>
      <c r="AY114" s="16">
        <v>885500000</v>
      </c>
      <c r="AZ114" s="16">
        <v>975900000</v>
      </c>
      <c r="BA114" s="16">
        <v>1045100000</v>
      </c>
      <c r="BB114" s="16">
        <v>913600000</v>
      </c>
      <c r="BC114" s="16">
        <v>975600000</v>
      </c>
      <c r="BD114" s="16">
        <v>1047600000</v>
      </c>
      <c r="BE114" s="16">
        <v>1096900000</v>
      </c>
      <c r="BF114" s="16">
        <v>1120100000</v>
      </c>
      <c r="BG114" s="16">
        <v>1161400000</v>
      </c>
      <c r="BH114" s="16">
        <v>1195100000</v>
      </c>
      <c r="BI114" s="16">
        <v>1180800000</v>
      </c>
      <c r="BJ114" s="16">
        <v>1167800000</v>
      </c>
      <c r="BK114" s="16">
        <v>1242500000</v>
      </c>
      <c r="BL114" s="16">
        <v>1386000000</v>
      </c>
      <c r="BM114" s="16">
        <v>1510400000</v>
      </c>
    </row>
    <row r="115" spans="1:65">
      <c r="A115" s="16" t="s">
        <v>53</v>
      </c>
      <c r="B115" s="16" t="s">
        <v>54</v>
      </c>
      <c r="C115" s="16" t="s">
        <v>273</v>
      </c>
      <c r="D115" s="16" t="s">
        <v>274</v>
      </c>
      <c r="AI115" s="16">
        <v>4.6384720327421496</v>
      </c>
      <c r="AJ115" s="16">
        <v>4.4535928143712598</v>
      </c>
      <c r="AK115" s="16">
        <v>31.607228065807799</v>
      </c>
      <c r="AL115" s="16">
        <v>-18.5656050955414</v>
      </c>
      <c r="AM115" s="16">
        <v>-5.9070990125433704</v>
      </c>
      <c r="AN115" s="16">
        <v>-20.920423657324999</v>
      </c>
      <c r="AO115" s="16">
        <v>-30.992461392080799</v>
      </c>
      <c r="AP115" s="16">
        <v>-24.009752081816199</v>
      </c>
      <c r="AQ115" s="16">
        <v>-31.828750799279199</v>
      </c>
      <c r="AR115" s="16">
        <v>-13.885724881460099</v>
      </c>
      <c r="AS115" s="16">
        <v>1.79309467794239</v>
      </c>
      <c r="AT115" s="16">
        <v>4.1820302505831899</v>
      </c>
      <c r="AU115" s="16">
        <v>-7.28247422680412</v>
      </c>
      <c r="AV115" s="16">
        <v>-23.538795214440601</v>
      </c>
      <c r="AW115" s="16">
        <v>-23.929098966026601</v>
      </c>
      <c r="AX115" s="16">
        <v>10.040327410660799</v>
      </c>
      <c r="AY115" s="16">
        <v>27.745889833673001</v>
      </c>
      <c r="AZ115" s="16">
        <v>39.616015232453599</v>
      </c>
      <c r="BA115" s="16">
        <v>42.309378830611003</v>
      </c>
      <c r="BB115" s="16">
        <v>28.527449686108699</v>
      </c>
      <c r="BC115" s="16">
        <v>33.623454609678603</v>
      </c>
      <c r="BD115" s="16">
        <v>32.345916055450999</v>
      </c>
      <c r="BE115" s="16">
        <v>27.686290842599199</v>
      </c>
      <c r="BF115" s="16">
        <v>22.1558213880582</v>
      </c>
      <c r="BG115" s="16">
        <v>17.063888121652301</v>
      </c>
      <c r="BH115" s="16">
        <v>2.9880470761309299</v>
      </c>
      <c r="BI115" s="16">
        <v>2.7779800480594199</v>
      </c>
      <c r="BJ115" s="16">
        <v>6.6934137832004996</v>
      </c>
      <c r="BK115" s="16">
        <v>16.512011187134799</v>
      </c>
      <c r="BL115" s="16">
        <v>12.2831095948286</v>
      </c>
      <c r="BM115" s="16">
        <v>-0.77230844845248403</v>
      </c>
    </row>
    <row r="116" spans="1:65">
      <c r="A116" s="16" t="s">
        <v>53</v>
      </c>
      <c r="B116" s="16" t="s">
        <v>54</v>
      </c>
      <c r="C116" s="16" t="s">
        <v>275</v>
      </c>
      <c r="D116" s="16" t="s">
        <v>276</v>
      </c>
      <c r="AL116" s="16">
        <v>-8152000</v>
      </c>
      <c r="AM116" s="16">
        <v>-71767400</v>
      </c>
      <c r="AN116" s="16">
        <v>-16105900</v>
      </c>
      <c r="AO116" s="16">
        <v>-34047700</v>
      </c>
      <c r="AP116" s="16">
        <v>-47326300</v>
      </c>
      <c r="AQ116" s="16">
        <v>-58211500</v>
      </c>
      <c r="AR116" s="16">
        <v>-94648000</v>
      </c>
      <c r="AS116" s="16">
        <v>-138959400</v>
      </c>
      <c r="AT116" s="16">
        <v>-139853200</v>
      </c>
      <c r="AU116" s="16">
        <v>35652600</v>
      </c>
      <c r="AV116" s="16">
        <v>23550400</v>
      </c>
      <c r="AW116" s="16">
        <v>26485200</v>
      </c>
      <c r="AX116" s="16">
        <v>28300000</v>
      </c>
      <c r="AY116" s="16">
        <v>26818300</v>
      </c>
      <c r="AZ116" s="16">
        <v>24900900</v>
      </c>
      <c r="BA116" s="16">
        <v>24996500</v>
      </c>
      <c r="BB116" s="16">
        <v>25438400</v>
      </c>
      <c r="BC116" s="16">
        <v>25296700</v>
      </c>
      <c r="BD116" s="16">
        <v>-4908800</v>
      </c>
      <c r="BE116" s="16">
        <v>-5016800</v>
      </c>
    </row>
    <row r="117" spans="1:65">
      <c r="A117" s="16" t="s">
        <v>53</v>
      </c>
      <c r="B117" s="16" t="s">
        <v>54</v>
      </c>
      <c r="C117" s="16" t="s">
        <v>277</v>
      </c>
      <c r="D117" s="16" t="s">
        <v>278</v>
      </c>
      <c r="AK117" s="16">
        <v>384731481.48148102</v>
      </c>
      <c r="AL117" s="16">
        <v>902160000</v>
      </c>
      <c r="AM117" s="16">
        <v>295000000</v>
      </c>
      <c r="AN117" s="16">
        <v>785317775.008497</v>
      </c>
      <c r="AO117" s="16">
        <v>791816808.09020102</v>
      </c>
      <c r="AP117" s="16">
        <v>1150420273.49141</v>
      </c>
      <c r="AQ117" s="16">
        <v>1009304729.90437</v>
      </c>
      <c r="AR117" s="16">
        <v>1281432038.83495</v>
      </c>
      <c r="AS117" s="16">
        <v>2118126955.7442999</v>
      </c>
      <c r="AT117" s="16">
        <v>2368624503.38237</v>
      </c>
      <c r="AU117" s="16">
        <v>2666940958.6504798</v>
      </c>
      <c r="AV117" s="16">
        <v>3056715202.1179099</v>
      </c>
      <c r="AW117" s="16">
        <v>4235066653.0986099</v>
      </c>
      <c r="AX117" s="16">
        <v>8337000211.5506697</v>
      </c>
      <c r="AY117" s="16">
        <v>13954555630.176901</v>
      </c>
      <c r="AZ117" s="16">
        <v>22516839529.192402</v>
      </c>
      <c r="BA117" s="16">
        <v>32133276533.592999</v>
      </c>
      <c r="BB117" s="16">
        <v>22870241353.570499</v>
      </c>
      <c r="BC117" s="16">
        <v>28732245203.09</v>
      </c>
      <c r="BD117" s="16">
        <v>37214511839.939201</v>
      </c>
      <c r="BE117" s="16">
        <v>36914842158.859497</v>
      </c>
      <c r="BF117" s="16">
        <v>35907329509.2416</v>
      </c>
      <c r="BG117" s="16">
        <v>32560882315.440498</v>
      </c>
      <c r="BH117" s="16">
        <v>20059340230.333801</v>
      </c>
      <c r="BI117" s="16">
        <v>17580998934.636799</v>
      </c>
      <c r="BJ117" s="16">
        <v>19839356263.0723</v>
      </c>
      <c r="BK117" s="16">
        <v>25484470588.235298</v>
      </c>
      <c r="BL117" s="16">
        <v>23629764705.882401</v>
      </c>
      <c r="BM117" s="16">
        <v>15208764705.882401</v>
      </c>
    </row>
    <row r="118" spans="1:65">
      <c r="A118" s="16" t="s">
        <v>53</v>
      </c>
      <c r="B118" s="16" t="s">
        <v>54</v>
      </c>
      <c r="C118" s="16" t="s">
        <v>279</v>
      </c>
      <c r="D118" s="16" t="s">
        <v>280</v>
      </c>
      <c r="AL118" s="16">
        <v>-26.426227328811301</v>
      </c>
      <c r="AM118" s="16">
        <v>-27.782811988834901</v>
      </c>
      <c r="AN118" s="16">
        <v>-3.7153162165037701</v>
      </c>
      <c r="AO118" s="16">
        <v>8.3997812889068708</v>
      </c>
      <c r="AP118" s="16">
        <v>10.825720001537199</v>
      </c>
      <c r="AQ118" s="16">
        <v>12.824044221586099</v>
      </c>
      <c r="AR118" s="16">
        <v>11.219647248321101</v>
      </c>
      <c r="AS118" s="16">
        <v>20.750619511176101</v>
      </c>
      <c r="AT118" s="16">
        <v>-3.87157103249436</v>
      </c>
      <c r="AU118" s="16">
        <v>11.593508556806</v>
      </c>
      <c r="AV118" s="16">
        <v>4.9786849515933502</v>
      </c>
      <c r="AW118" s="16">
        <v>9.6879712880760103</v>
      </c>
      <c r="AX118" s="16">
        <v>19.9652166130012</v>
      </c>
      <c r="AY118" s="16">
        <v>34.881275114230803</v>
      </c>
      <c r="AZ118" s="16">
        <v>16.756160959634599</v>
      </c>
      <c r="BA118" s="16">
        <v>4.37052154889723</v>
      </c>
      <c r="BB118" s="16">
        <v>4.2030850008800504</v>
      </c>
      <c r="BC118" s="16">
        <v>-15.977415089349901</v>
      </c>
      <c r="BD118" s="16">
        <v>22.3013531826928</v>
      </c>
      <c r="BE118" s="16">
        <v>0.85098591466044105</v>
      </c>
    </row>
    <row r="119" spans="1:65">
      <c r="A119" s="16" t="s">
        <v>53</v>
      </c>
      <c r="B119" s="16" t="s">
        <v>54</v>
      </c>
      <c r="C119" s="16" t="s">
        <v>281</v>
      </c>
      <c r="D119" s="16" t="s">
        <v>282</v>
      </c>
      <c r="AK119" s="16">
        <v>2.4002256212083899</v>
      </c>
      <c r="AL119" s="16">
        <v>5.0004677856960802</v>
      </c>
      <c r="AM119" s="16">
        <v>1.9465845903850001</v>
      </c>
      <c r="AN119" s="16">
        <v>2.7369013028400002</v>
      </c>
      <c r="AO119" s="16">
        <v>2.2542303413548801</v>
      </c>
      <c r="AP119" s="16">
        <v>2.32404979925782</v>
      </c>
      <c r="AQ119" s="16">
        <v>2.4123559125971501</v>
      </c>
      <c r="AR119" s="16">
        <v>2.6251099314451598</v>
      </c>
      <c r="AS119" s="16">
        <v>2.2678620631186299</v>
      </c>
      <c r="AT119" s="16">
        <v>2.31206260817217</v>
      </c>
      <c r="AU119" s="16">
        <v>2.24331377031766</v>
      </c>
      <c r="AV119" s="16">
        <v>2.4263625550969001</v>
      </c>
      <c r="AW119" s="16">
        <v>2.6294811376052101</v>
      </c>
      <c r="AX119" s="16">
        <v>2.2990696745857502</v>
      </c>
      <c r="AY119" s="16">
        <v>3.4177593325580702</v>
      </c>
      <c r="AZ119" s="16">
        <v>2.86419491898944</v>
      </c>
      <c r="BA119" s="16">
        <v>3.2912111457700099</v>
      </c>
      <c r="BB119" s="16">
        <v>3.3254216816707198</v>
      </c>
      <c r="BC119" s="16">
        <v>2.79100435652891</v>
      </c>
      <c r="BD119" s="16">
        <v>4.6701355554702202</v>
      </c>
      <c r="BE119" s="16">
        <v>4.6586182519632402</v>
      </c>
      <c r="BF119" s="16">
        <v>4.5409233096146604</v>
      </c>
      <c r="BG119" s="16">
        <v>4.5550131239822402</v>
      </c>
      <c r="BH119" s="16">
        <v>5.46487679293858</v>
      </c>
      <c r="BI119" s="16">
        <v>3.6904572669951801</v>
      </c>
      <c r="BJ119" s="16">
        <v>3.8214560582987902</v>
      </c>
      <c r="BK119" s="16">
        <v>3.6242162205508501</v>
      </c>
      <c r="BL119" s="16">
        <v>3.9990586164824902</v>
      </c>
    </row>
    <row r="120" spans="1:65">
      <c r="A120" s="16" t="s">
        <v>53</v>
      </c>
      <c r="B120" s="16" t="s">
        <v>54</v>
      </c>
      <c r="C120" s="16" t="s">
        <v>283</v>
      </c>
      <c r="D120" s="16" t="s">
        <v>284</v>
      </c>
      <c r="BC120" s="16">
        <v>2.5402205264839002</v>
      </c>
      <c r="BD120" s="16">
        <v>4.9056576622775196</v>
      </c>
      <c r="BE120" s="16">
        <v>10.7575649348135</v>
      </c>
      <c r="BF120" s="16">
        <v>16.778521708168199</v>
      </c>
      <c r="BG120" s="16">
        <v>22.967822290722498</v>
      </c>
      <c r="BH120" s="16">
        <v>33.266520480517798</v>
      </c>
      <c r="BI120" s="16">
        <v>101.86709889471101</v>
      </c>
      <c r="BJ120" s="16">
        <v>259.48766357896301</v>
      </c>
      <c r="BK120" s="16">
        <v>329.38384596586798</v>
      </c>
      <c r="BL120" s="16">
        <v>368.804432197295</v>
      </c>
      <c r="BM120" s="16">
        <v>298.80962790140097</v>
      </c>
    </row>
    <row r="121" spans="1:65">
      <c r="A121" s="16" t="s">
        <v>53</v>
      </c>
      <c r="B121" s="16" t="s">
        <v>54</v>
      </c>
      <c r="C121" s="16" t="s">
        <v>285</v>
      </c>
      <c r="D121" s="16" t="s">
        <v>286</v>
      </c>
      <c r="AN121" s="16">
        <v>45.9181459922629</v>
      </c>
      <c r="AO121" s="16">
        <v>38.597550023350202</v>
      </c>
      <c r="AP121" s="16">
        <v>29.1804196983569</v>
      </c>
      <c r="AQ121" s="16">
        <v>40.282456069153</v>
      </c>
      <c r="AR121" s="16">
        <v>48.213500439753702</v>
      </c>
      <c r="AS121" s="16">
        <v>50.9012813294433</v>
      </c>
      <c r="AT121" s="16">
        <v>63.183772375517897</v>
      </c>
      <c r="AU121" s="16">
        <v>66.616202226298498</v>
      </c>
      <c r="AV121" s="16">
        <v>51.254472873187602</v>
      </c>
      <c r="AW121" s="16">
        <v>41.3083954470682</v>
      </c>
      <c r="AX121" s="16">
        <v>35.0143455221477</v>
      </c>
      <c r="AY121" s="16">
        <v>50.501830027211099</v>
      </c>
      <c r="AZ121" s="16">
        <v>46.248253451064699</v>
      </c>
      <c r="BA121" s="16">
        <v>50.386564242902701</v>
      </c>
      <c r="BB121" s="16">
        <v>32.788681645289302</v>
      </c>
      <c r="BC121" s="16">
        <v>26.885272989465001</v>
      </c>
      <c r="BD121" s="16">
        <v>26.198952772528799</v>
      </c>
      <c r="BE121" s="16">
        <v>15.8307925917444</v>
      </c>
      <c r="BF121" s="16">
        <v>19.8653171595085</v>
      </c>
      <c r="BG121" s="16">
        <v>26.0870522605444</v>
      </c>
      <c r="BH121" s="16">
        <v>34.326520489063398</v>
      </c>
      <c r="BI121" s="16">
        <v>25.234660399534299</v>
      </c>
      <c r="BJ121" s="16">
        <v>20.8419504661566</v>
      </c>
      <c r="BK121" s="16">
        <v>26.255902269213198</v>
      </c>
      <c r="BL121" s="16">
        <v>29.7315709660846</v>
      </c>
      <c r="BM121" s="16">
        <v>63.403898190150798</v>
      </c>
    </row>
    <row r="122" spans="1:65">
      <c r="A122" s="16" t="s">
        <v>53</v>
      </c>
      <c r="B122" s="16" t="s">
        <v>54</v>
      </c>
      <c r="C122" s="16" t="s">
        <v>287</v>
      </c>
      <c r="D122" s="16" t="s">
        <v>288</v>
      </c>
      <c r="AK122" s="16">
        <v>23.800794483787399</v>
      </c>
      <c r="AL122" s="16">
        <v>25.1951856665729</v>
      </c>
      <c r="AM122" s="16">
        <v>16.031466890323198</v>
      </c>
      <c r="AN122" s="16">
        <v>25.1260998600353</v>
      </c>
      <c r="AO122" s="16">
        <v>11.7705430836475</v>
      </c>
      <c r="AP122" s="16">
        <v>20.8547231490485</v>
      </c>
      <c r="AQ122" s="16">
        <v>29.377750696028901</v>
      </c>
      <c r="AR122" s="16">
        <v>63.5460002380471</v>
      </c>
      <c r="AS122" s="16">
        <v>77.561706585170199</v>
      </c>
      <c r="AT122" s="16">
        <v>84.061375168976298</v>
      </c>
      <c r="AU122" s="16">
        <v>82.178428945153897</v>
      </c>
      <c r="AV122" s="16">
        <v>79.065988148173005</v>
      </c>
      <c r="AW122" s="16">
        <v>66.990477348012902</v>
      </c>
      <c r="AX122" s="16">
        <v>62.6791788463321</v>
      </c>
      <c r="AY122" s="16">
        <v>72.554868750751993</v>
      </c>
      <c r="AZ122" s="16">
        <v>44.663557014705098</v>
      </c>
      <c r="BA122" s="16">
        <v>83.672282317197201</v>
      </c>
      <c r="BB122" s="16">
        <v>74.3864823646459</v>
      </c>
      <c r="BC122" s="16">
        <v>73.433967424159505</v>
      </c>
      <c r="BD122" s="16">
        <v>73.230061250883594</v>
      </c>
      <c r="BE122" s="16">
        <v>63.765862447028503</v>
      </c>
      <c r="BF122" s="16">
        <v>59.497463668702501</v>
      </c>
      <c r="BG122" s="16">
        <v>68.659294637873103</v>
      </c>
      <c r="BH122" s="16">
        <v>66.115735688756402</v>
      </c>
      <c r="BI122" s="16">
        <v>70.736368209584796</v>
      </c>
      <c r="BJ122" s="16">
        <v>68.634938103138495</v>
      </c>
      <c r="BK122" s="16">
        <v>71.3861382602297</v>
      </c>
      <c r="BL122" s="16">
        <v>63.9850446037998</v>
      </c>
    </row>
    <row r="123" spans="1:65">
      <c r="A123" s="16" t="s">
        <v>53</v>
      </c>
      <c r="B123" s="16" t="s">
        <v>54</v>
      </c>
      <c r="C123" s="16" t="s">
        <v>289</v>
      </c>
      <c r="D123" s="16" t="s">
        <v>290</v>
      </c>
      <c r="AN123" s="16">
        <v>296580000</v>
      </c>
      <c r="AO123" s="16">
        <v>432614000</v>
      </c>
      <c r="AP123" s="16">
        <v>714127000</v>
      </c>
      <c r="AQ123" s="16">
        <v>692254000</v>
      </c>
      <c r="AR123" s="16">
        <v>475796000</v>
      </c>
      <c r="AS123" s="16">
        <v>475200000</v>
      </c>
      <c r="AT123" s="16">
        <v>650254000</v>
      </c>
      <c r="AU123" s="16">
        <v>1291751000</v>
      </c>
      <c r="AV123" s="16">
        <v>2027858000</v>
      </c>
      <c r="AW123" s="16">
        <v>2707863000</v>
      </c>
      <c r="AX123" s="16">
        <v>2630914000</v>
      </c>
      <c r="AY123" s="16">
        <v>2859242000</v>
      </c>
      <c r="AZ123" s="16">
        <v>3331106000</v>
      </c>
      <c r="BA123" s="16">
        <v>3852324000</v>
      </c>
      <c r="BB123" s="16">
        <v>3612695000</v>
      </c>
      <c r="BC123" s="16">
        <v>3845497000</v>
      </c>
      <c r="BD123" s="16">
        <v>5740836000</v>
      </c>
      <c r="BE123" s="16">
        <v>7330045000</v>
      </c>
      <c r="BF123" s="16">
        <v>8175659000</v>
      </c>
      <c r="BG123" s="16">
        <v>10187452000</v>
      </c>
      <c r="BH123" s="16">
        <v>8553411000</v>
      </c>
      <c r="BI123" s="16">
        <v>7434281000</v>
      </c>
      <c r="BJ123" s="16">
        <v>8004015000</v>
      </c>
      <c r="BK123" s="16">
        <v>6678845000</v>
      </c>
      <c r="BL123" s="16">
        <v>6302990100.0137596</v>
      </c>
      <c r="BM123" s="16">
        <v>5385748000</v>
      </c>
    </row>
    <row r="124" spans="1:65">
      <c r="A124" s="16" t="s">
        <v>53</v>
      </c>
      <c r="B124" s="16" t="s">
        <v>54</v>
      </c>
      <c r="C124" s="16" t="s">
        <v>291</v>
      </c>
      <c r="D124" s="16" t="s">
        <v>292</v>
      </c>
      <c r="AO124" s="16">
        <v>2.2536438102296499</v>
      </c>
      <c r="AP124" s="16">
        <v>2.0690507888632599</v>
      </c>
      <c r="AQ124" s="16">
        <v>1.0859111105113</v>
      </c>
      <c r="AR124" s="16">
        <v>0.91791345308458305</v>
      </c>
      <c r="AS124" s="16">
        <v>3.6480297856500798</v>
      </c>
      <c r="AT124" s="16">
        <v>1.70313012703323</v>
      </c>
      <c r="AU124" s="16">
        <v>1.6900277803098001</v>
      </c>
      <c r="AV124" s="16">
        <v>1.93709971344507</v>
      </c>
      <c r="AW124" s="16">
        <v>2.3045838720915901</v>
      </c>
      <c r="AX124" s="16">
        <v>2.2405121627126698</v>
      </c>
      <c r="AY124" s="16">
        <v>2.3363338695061899</v>
      </c>
      <c r="AZ124" s="16">
        <v>2.0149954220056401</v>
      </c>
      <c r="BA124" s="16">
        <v>2.2116082899295999</v>
      </c>
      <c r="BB124" s="16">
        <v>1.1577361659833101</v>
      </c>
      <c r="BC124" s="16">
        <v>1.6810791045067</v>
      </c>
      <c r="BD124" s="16">
        <v>1.1810184482408099</v>
      </c>
      <c r="BE124" s="16">
        <v>1.9349559106965599</v>
      </c>
      <c r="BF124" s="16">
        <v>1.3902706215107099</v>
      </c>
      <c r="BG124" s="16">
        <v>2.0999928001672301</v>
      </c>
      <c r="BH124" s="16">
        <v>2.4522095289488801</v>
      </c>
      <c r="BI124" s="16">
        <v>1.24238096245028</v>
      </c>
      <c r="BJ124" s="16">
        <v>1.2484184069658899</v>
      </c>
      <c r="BK124" s="16">
        <v>1.28878768440429</v>
      </c>
    </row>
    <row r="125" spans="1:65">
      <c r="A125" s="16" t="s">
        <v>53</v>
      </c>
      <c r="B125" s="16" t="s">
        <v>54</v>
      </c>
      <c r="C125" s="16" t="s">
        <v>293</v>
      </c>
      <c r="D125" s="16" t="s">
        <v>294</v>
      </c>
      <c r="AU125" s="16">
        <v>6.75</v>
      </c>
      <c r="AX125" s="16">
        <v>6.09</v>
      </c>
      <c r="AZ125" s="16">
        <v>5.95</v>
      </c>
      <c r="BA125" s="16">
        <v>5.78</v>
      </c>
      <c r="BB125" s="16">
        <v>6.27</v>
      </c>
      <c r="BD125" s="16">
        <v>5.99</v>
      </c>
      <c r="BE125" s="16">
        <v>6.63</v>
      </c>
      <c r="BF125" s="16">
        <v>6.58</v>
      </c>
      <c r="BG125" s="16">
        <v>6.67</v>
      </c>
      <c r="BH125" s="16">
        <v>6.75</v>
      </c>
      <c r="BL125" s="16">
        <v>17.66</v>
      </c>
    </row>
    <row r="126" spans="1:65">
      <c r="A126" s="16" t="s">
        <v>53</v>
      </c>
      <c r="B126" s="16" t="s">
        <v>54</v>
      </c>
      <c r="C126" s="16" t="s">
        <v>295</v>
      </c>
      <c r="D126" s="16" t="s">
        <v>296</v>
      </c>
      <c r="AS126" s="16">
        <v>100</v>
      </c>
      <c r="AT126" s="16">
        <v>121.0506534</v>
      </c>
      <c r="AU126" s="16">
        <v>144.39463910000001</v>
      </c>
      <c r="AV126" s="16">
        <v>212.67731019999999</v>
      </c>
      <c r="AW126" s="16">
        <v>262.05345899999998</v>
      </c>
      <c r="AX126" s="16">
        <v>299.5082329</v>
      </c>
      <c r="AY126" s="16">
        <v>336.98983679999998</v>
      </c>
      <c r="AZ126" s="16">
        <v>357.09082030000002</v>
      </c>
      <c r="BA126" s="16">
        <v>413.98512620000002</v>
      </c>
      <c r="BB126" s="16">
        <v>363.88473750000003</v>
      </c>
      <c r="BC126" s="16">
        <v>365.15162500000002</v>
      </c>
      <c r="BD126" s="16">
        <v>500.78610379999998</v>
      </c>
      <c r="BE126" s="16">
        <v>523.04946150000001</v>
      </c>
      <c r="BF126" s="16">
        <v>531.50975419999997</v>
      </c>
      <c r="BG126" s="16">
        <v>479.4872661</v>
      </c>
      <c r="BH126" s="16">
        <v>519.08626849999996</v>
      </c>
      <c r="BI126" s="16">
        <v>494.82567649999999</v>
      </c>
      <c r="BJ126" s="16">
        <v>496.92744290000002</v>
      </c>
      <c r="BK126" s="16">
        <v>617.3515463</v>
      </c>
      <c r="BL126" s="16">
        <v>645.06096739999998</v>
      </c>
    </row>
    <row r="127" spans="1:65">
      <c r="A127" s="16" t="s">
        <v>53</v>
      </c>
      <c r="B127" s="16" t="s">
        <v>54</v>
      </c>
      <c r="C127" s="16" t="s">
        <v>297</v>
      </c>
      <c r="D127" s="16" t="s">
        <v>298</v>
      </c>
      <c r="E127" s="16">
        <v>47.337000000000003</v>
      </c>
      <c r="F127" s="16">
        <v>47.636000000000003</v>
      </c>
      <c r="G127" s="16">
        <v>47.936</v>
      </c>
      <c r="H127" s="16">
        <v>48.235999999999997</v>
      </c>
      <c r="I127" s="16">
        <v>48.536000000000001</v>
      </c>
      <c r="J127" s="16">
        <v>48.835999999999999</v>
      </c>
      <c r="K127" s="16">
        <v>49.136000000000003</v>
      </c>
      <c r="L127" s="16">
        <v>49.436</v>
      </c>
      <c r="M127" s="16">
        <v>49.737000000000002</v>
      </c>
      <c r="N127" s="16">
        <v>50.036999999999999</v>
      </c>
      <c r="O127" s="16">
        <v>49.991999999999997</v>
      </c>
      <c r="P127" s="16">
        <v>49.537999999999997</v>
      </c>
      <c r="Q127" s="16">
        <v>49.082999999999998</v>
      </c>
      <c r="R127" s="16">
        <v>48.628999999999998</v>
      </c>
      <c r="S127" s="16">
        <v>48.302</v>
      </c>
      <c r="T127" s="16">
        <v>48.103000000000002</v>
      </c>
      <c r="U127" s="16">
        <v>47.904000000000003</v>
      </c>
      <c r="V127" s="16">
        <v>47.706000000000003</v>
      </c>
      <c r="W127" s="16">
        <v>47.508000000000003</v>
      </c>
      <c r="X127" s="16">
        <v>47.344999999999999</v>
      </c>
      <c r="Y127" s="16">
        <v>47.222999999999999</v>
      </c>
      <c r="Z127" s="16">
        <v>47.103000000000002</v>
      </c>
      <c r="AA127" s="16">
        <v>46.981999999999999</v>
      </c>
      <c r="AB127" s="16">
        <v>46.860999999999997</v>
      </c>
      <c r="AC127" s="16">
        <v>46.701000000000001</v>
      </c>
      <c r="AD127" s="16">
        <v>46.502000000000002</v>
      </c>
      <c r="AE127" s="16">
        <v>46.302999999999997</v>
      </c>
      <c r="AF127" s="16">
        <v>46.104999999999997</v>
      </c>
      <c r="AG127" s="16">
        <v>45.905999999999999</v>
      </c>
      <c r="AH127" s="16">
        <v>45.942999999999998</v>
      </c>
      <c r="AI127" s="16">
        <v>46.250999999999998</v>
      </c>
      <c r="AJ127" s="16">
        <v>46.558999999999997</v>
      </c>
      <c r="AK127" s="16">
        <v>46.868000000000002</v>
      </c>
      <c r="AL127" s="16">
        <v>47.176000000000002</v>
      </c>
      <c r="AM127" s="16">
        <v>47.484999999999999</v>
      </c>
      <c r="AN127" s="16">
        <v>47.793999999999997</v>
      </c>
      <c r="AO127" s="16">
        <v>48.103999999999999</v>
      </c>
      <c r="AP127" s="16">
        <v>48.411999999999999</v>
      </c>
      <c r="AQ127" s="16">
        <v>48.722000000000001</v>
      </c>
      <c r="AR127" s="16">
        <v>48.814999999999998</v>
      </c>
      <c r="AS127" s="16">
        <v>48.613999999999997</v>
      </c>
      <c r="AT127" s="16">
        <v>48.412999999999997</v>
      </c>
      <c r="AU127" s="16">
        <v>48.213000000000001</v>
      </c>
      <c r="AV127" s="16">
        <v>48.012</v>
      </c>
      <c r="AW127" s="16">
        <v>47.811</v>
      </c>
      <c r="AX127" s="16">
        <v>47.610999999999997</v>
      </c>
      <c r="AY127" s="16">
        <v>47.411000000000001</v>
      </c>
      <c r="AZ127" s="16">
        <v>47.21</v>
      </c>
      <c r="BA127" s="16">
        <v>47.01</v>
      </c>
      <c r="BB127" s="16">
        <v>46.81</v>
      </c>
      <c r="BC127" s="16">
        <v>46.594000000000001</v>
      </c>
      <c r="BD127" s="16">
        <v>46.363</v>
      </c>
      <c r="BE127" s="16">
        <v>46.116999999999997</v>
      </c>
      <c r="BF127" s="16">
        <v>45.854999999999997</v>
      </c>
      <c r="BG127" s="16">
        <v>45.578000000000003</v>
      </c>
      <c r="BH127" s="16">
        <v>45.286000000000001</v>
      </c>
      <c r="BI127" s="16">
        <v>44.978999999999999</v>
      </c>
      <c r="BJ127" s="16">
        <v>44.656999999999996</v>
      </c>
      <c r="BK127" s="16">
        <v>44.32</v>
      </c>
      <c r="BL127" s="16">
        <v>43.969000000000001</v>
      </c>
      <c r="BM127" s="16">
        <v>43.603000000000002</v>
      </c>
    </row>
    <row r="128" spans="1:65">
      <c r="A128" s="16" t="s">
        <v>53</v>
      </c>
      <c r="B128" s="16" t="s">
        <v>54</v>
      </c>
      <c r="C128" s="16" t="s">
        <v>299</v>
      </c>
      <c r="D128" s="16" t="s">
        <v>300</v>
      </c>
      <c r="F128" s="16">
        <v>3.4051161480797401</v>
      </c>
      <c r="G128" s="16">
        <v>3.44114053643762</v>
      </c>
      <c r="H128" s="16">
        <v>3.3868333082870001</v>
      </c>
      <c r="I128" s="16">
        <v>3.2279806100395598</v>
      </c>
      <c r="J128" s="16">
        <v>3.0039967828315701</v>
      </c>
      <c r="K128" s="16">
        <v>2.7685945777963901</v>
      </c>
      <c r="L128" s="16">
        <v>2.5581924876947402</v>
      </c>
      <c r="M128" s="16">
        <v>2.3739120954260202</v>
      </c>
      <c r="N128" s="16">
        <v>2.2267893924491902</v>
      </c>
      <c r="O128" s="16">
        <v>2.1089818080631102</v>
      </c>
      <c r="P128" s="16">
        <v>1.99701797908839</v>
      </c>
      <c r="Q128" s="16">
        <v>1.8885292210694899</v>
      </c>
      <c r="R128" s="16">
        <v>1.8001740040929699</v>
      </c>
      <c r="S128" s="16">
        <v>1.7353829176450899</v>
      </c>
      <c r="T128" s="16">
        <v>1.6894796334519699</v>
      </c>
      <c r="U128" s="16">
        <v>1.65348808954682</v>
      </c>
      <c r="V128" s="16">
        <v>1.62330028358127</v>
      </c>
      <c r="W128" s="16">
        <v>1.6037646639077801</v>
      </c>
      <c r="X128" s="16">
        <v>1.5936316282761001</v>
      </c>
      <c r="Y128" s="16">
        <v>1.5912668807447801</v>
      </c>
      <c r="Z128" s="16">
        <v>1.5899790816527399</v>
      </c>
      <c r="AA128" s="16">
        <v>1.5913354019751</v>
      </c>
      <c r="AB128" s="16">
        <v>1.60158128771693</v>
      </c>
      <c r="AC128" s="16">
        <v>1.6221240365015399</v>
      </c>
      <c r="AD128" s="16">
        <v>1.646524939202</v>
      </c>
      <c r="AE128" s="16">
        <v>1.6688129817092801</v>
      </c>
      <c r="AF128" s="16">
        <v>1.68017435687007</v>
      </c>
      <c r="AG128" s="16">
        <v>1.6764644950783101</v>
      </c>
      <c r="AH128" s="16">
        <v>1.6531577377756701</v>
      </c>
      <c r="AI128" s="16">
        <v>0.44971763566966</v>
      </c>
      <c r="AJ128" s="16">
        <v>1.5523527253871801</v>
      </c>
      <c r="AK128" s="16">
        <v>1.5150770939887099</v>
      </c>
      <c r="AL128" s="16">
        <v>1.5191526946754199</v>
      </c>
      <c r="AM128" s="16">
        <v>1.35173009665235</v>
      </c>
      <c r="AN128" s="16">
        <v>1.1516944469474599</v>
      </c>
      <c r="AO128" s="16">
        <v>1.0098480432984001</v>
      </c>
      <c r="AP128" s="16">
        <v>0.96467377370423202</v>
      </c>
      <c r="AQ128" s="16">
        <v>0.94913814664705798</v>
      </c>
      <c r="AR128" s="16">
        <v>0.87759869985684402</v>
      </c>
      <c r="AS128" s="16">
        <v>0.82151996367421098</v>
      </c>
      <c r="AT128" s="16">
        <v>0.77476593938661298</v>
      </c>
      <c r="AU128" s="16">
        <v>0.74617358271698497</v>
      </c>
      <c r="AV128" s="16">
        <v>0.75765095561691298</v>
      </c>
      <c r="AW128" s="16">
        <v>0.875427280482454</v>
      </c>
      <c r="AX128" s="16">
        <v>1.02226559239828</v>
      </c>
      <c r="AY128" s="16">
        <v>1.09858657441812</v>
      </c>
      <c r="AZ128" s="16">
        <v>1.1338554661564499</v>
      </c>
      <c r="BA128" s="16">
        <v>2.0998540325925101</v>
      </c>
      <c r="BB128" s="16">
        <v>2.0761482638464499</v>
      </c>
      <c r="BC128" s="16">
        <v>1.18978770786007</v>
      </c>
      <c r="BD128" s="16">
        <v>1.30300085487651</v>
      </c>
      <c r="BE128" s="16">
        <v>1.3287638273375499</v>
      </c>
      <c r="BF128" s="16">
        <v>1.29344702700591</v>
      </c>
      <c r="BG128" s="16">
        <v>1.2482089973558801</v>
      </c>
      <c r="BH128" s="16">
        <v>1.19120985807018</v>
      </c>
      <c r="BI128" s="16">
        <v>1.11785721013911</v>
      </c>
      <c r="BJ128" s="16">
        <v>0.98126180450474998</v>
      </c>
      <c r="BK128" s="16">
        <v>0.86631691637084096</v>
      </c>
      <c r="BL128" s="16">
        <v>0.84664672641402094</v>
      </c>
      <c r="BM128" s="16">
        <v>0.85260573170223597</v>
      </c>
    </row>
    <row r="129" spans="1:65">
      <c r="A129" s="16" t="s">
        <v>53</v>
      </c>
      <c r="B129" s="16" t="s">
        <v>54</v>
      </c>
      <c r="C129" s="16" t="s">
        <v>301</v>
      </c>
      <c r="D129" s="16" t="s">
        <v>302</v>
      </c>
      <c r="E129" s="16">
        <v>123931</v>
      </c>
      <c r="F129" s="16">
        <v>126506</v>
      </c>
      <c r="G129" s="16">
        <v>129887</v>
      </c>
      <c r="H129" s="16">
        <v>134012</v>
      </c>
      <c r="I129" s="16">
        <v>138794</v>
      </c>
      <c r="J129" s="16">
        <v>144178</v>
      </c>
      <c r="K129" s="16">
        <v>150204</v>
      </c>
      <c r="L129" s="16">
        <v>157002</v>
      </c>
      <c r="M129" s="16">
        <v>164077</v>
      </c>
      <c r="N129" s="16">
        <v>170603</v>
      </c>
      <c r="O129" s="16">
        <v>176152</v>
      </c>
      <c r="P129" s="16">
        <v>180367</v>
      </c>
      <c r="Q129" s="16">
        <v>183070</v>
      </c>
      <c r="R129" s="16">
        <v>184904</v>
      </c>
      <c r="S129" s="16">
        <v>186838</v>
      </c>
      <c r="T129" s="16">
        <v>189368</v>
      </c>
      <c r="U129" s="16">
        <v>192541</v>
      </c>
      <c r="V129" s="16">
        <v>196311</v>
      </c>
      <c r="W129" s="16">
        <v>200226</v>
      </c>
      <c r="X129" s="16">
        <v>203414</v>
      </c>
      <c r="Y129" s="16">
        <v>205457</v>
      </c>
      <c r="Z129" s="16">
        <v>207627</v>
      </c>
      <c r="AA129" s="16">
        <v>208522</v>
      </c>
      <c r="AB129" s="16">
        <v>208699</v>
      </c>
      <c r="AC129" s="16">
        <v>208948</v>
      </c>
      <c r="AD129" s="16">
        <v>209721</v>
      </c>
      <c r="AE129" s="16">
        <v>211371</v>
      </c>
      <c r="AF129" s="16">
        <v>213083</v>
      </c>
      <c r="AG129" s="16">
        <v>215309</v>
      </c>
      <c r="AH129" s="16">
        <v>218780</v>
      </c>
      <c r="AI129" s="16">
        <v>221450</v>
      </c>
      <c r="AJ129" s="16">
        <v>227211</v>
      </c>
      <c r="AK129" s="16">
        <v>234311</v>
      </c>
      <c r="AL129" s="16">
        <v>242006</v>
      </c>
      <c r="AM129" s="16">
        <v>248888</v>
      </c>
      <c r="AN129" s="16">
        <v>254447</v>
      </c>
      <c r="AO129" s="16">
        <v>259997</v>
      </c>
      <c r="AP129" s="16">
        <v>264221</v>
      </c>
      <c r="AQ129" s="16">
        <v>267929</v>
      </c>
      <c r="AR129" s="16">
        <v>272026</v>
      </c>
      <c r="AS129" s="16">
        <v>277004</v>
      </c>
      <c r="AT129" s="16">
        <v>287581</v>
      </c>
      <c r="AU129" s="16">
        <v>298717</v>
      </c>
      <c r="AV129" s="16">
        <v>308977</v>
      </c>
      <c r="AW129" s="16">
        <v>316464</v>
      </c>
      <c r="AX129" s="16">
        <v>320122</v>
      </c>
      <c r="AY129" s="16">
        <v>321355</v>
      </c>
      <c r="AZ129" s="16">
        <v>319310</v>
      </c>
      <c r="BA129" s="16">
        <v>318182</v>
      </c>
      <c r="BB129" s="16">
        <v>316397</v>
      </c>
      <c r="BC129" s="16">
        <v>312345</v>
      </c>
      <c r="BD129" s="16">
        <v>312683</v>
      </c>
      <c r="BE129" s="16">
        <v>313635</v>
      </c>
      <c r="BF129" s="16">
        <v>315724</v>
      </c>
      <c r="BG129" s="16">
        <v>319887</v>
      </c>
      <c r="BH129" s="16">
        <v>326774</v>
      </c>
      <c r="BI129" s="16">
        <v>335056</v>
      </c>
      <c r="BJ129" s="16">
        <v>346050</v>
      </c>
      <c r="BK129" s="16">
        <v>359715</v>
      </c>
      <c r="BL129" s="16">
        <v>376186</v>
      </c>
      <c r="BM129" s="16">
        <v>395562</v>
      </c>
    </row>
    <row r="130" spans="1:65">
      <c r="A130" s="16" t="s">
        <v>53</v>
      </c>
      <c r="B130" s="16" t="s">
        <v>54</v>
      </c>
      <c r="C130" s="16" t="s">
        <v>303</v>
      </c>
      <c r="D130" s="16" t="s">
        <v>304</v>
      </c>
      <c r="E130" s="16">
        <v>7.8096920548376598</v>
      </c>
      <c r="F130" s="16">
        <v>7.8795605045000396</v>
      </c>
      <c r="G130" s="16">
        <v>7.78891527932337</v>
      </c>
      <c r="H130" s="16">
        <v>7.62852664016473</v>
      </c>
      <c r="I130" s="16">
        <v>7.5263317584846803</v>
      </c>
      <c r="J130" s="16">
        <v>7.5409534932122604</v>
      </c>
      <c r="K130" s="16">
        <v>7.5587716349676004</v>
      </c>
      <c r="L130" s="16">
        <v>7.7511727873278797</v>
      </c>
      <c r="M130" s="16">
        <v>7.9913918247404299</v>
      </c>
      <c r="N130" s="16">
        <v>8.0510889500317209</v>
      </c>
      <c r="O130" s="16">
        <v>7.7949202986184396</v>
      </c>
      <c r="P130" s="16">
        <v>7.2445737529203198</v>
      </c>
      <c r="Q130" s="16">
        <v>6.3889335669148801</v>
      </c>
      <c r="R130" s="16">
        <v>5.4211487720722502</v>
      </c>
      <c r="S130" s="16">
        <v>4.6133263755487599</v>
      </c>
      <c r="T130" s="16">
        <v>4.1137671122641697</v>
      </c>
      <c r="U130" s="16">
        <v>3.8665354864974901</v>
      </c>
      <c r="V130" s="16">
        <v>3.8717501148369302</v>
      </c>
      <c r="W130" s="16">
        <v>4.0647787824910502</v>
      </c>
      <c r="X130" s="16">
        <v>4.3429546788874296</v>
      </c>
      <c r="Y130" s="16">
        <v>4.6447271534655696</v>
      </c>
      <c r="Z130" s="16">
        <v>4.9911961822274096</v>
      </c>
      <c r="AA130" s="16">
        <v>5.3896936206995703</v>
      </c>
      <c r="AB130" s="16">
        <v>5.8274868932350401</v>
      </c>
      <c r="AC130" s="16">
        <v>6.2822331841275902</v>
      </c>
      <c r="AD130" s="16">
        <v>6.7289907749843101</v>
      </c>
      <c r="AE130" s="16">
        <v>7.1525814221384403</v>
      </c>
      <c r="AF130" s="16">
        <v>7.53037028907608</v>
      </c>
      <c r="AG130" s="16">
        <v>7.8629917880243996</v>
      </c>
      <c r="AH130" s="16">
        <v>8.1702847492230095</v>
      </c>
      <c r="AI130" s="16">
        <v>8.4670269534227192</v>
      </c>
      <c r="AJ130" s="16">
        <v>8.7381221767573205</v>
      </c>
      <c r="AK130" s="16">
        <v>9.0279722439297299</v>
      </c>
      <c r="AL130" s="16">
        <v>9.2845951440598302</v>
      </c>
      <c r="AM130" s="16">
        <v>9.4354469410184407</v>
      </c>
      <c r="AN130" s="16">
        <v>9.4464751525042097</v>
      </c>
      <c r="AO130" s="16">
        <v>9.3499889288886298</v>
      </c>
      <c r="AP130" s="16">
        <v>9.1312647822922202</v>
      </c>
      <c r="AQ130" s="16">
        <v>8.8451350986404993</v>
      </c>
      <c r="AR130" s="16">
        <v>8.5685979673058004</v>
      </c>
      <c r="AS130" s="16">
        <v>8.3447835948746505</v>
      </c>
      <c r="AT130" s="16">
        <v>8.1252459876678191</v>
      </c>
      <c r="AU130" s="16">
        <v>7.9381545921886199</v>
      </c>
      <c r="AV130" s="16">
        <v>7.7855611298644796</v>
      </c>
      <c r="AW130" s="16">
        <v>7.6594811882036904</v>
      </c>
      <c r="AX130" s="16">
        <v>7.5538326899135004</v>
      </c>
      <c r="AY130" s="16">
        <v>7.4535985428904201</v>
      </c>
      <c r="AZ130" s="16">
        <v>7.3801670750451596</v>
      </c>
      <c r="BA130" s="16">
        <v>7.3430818050054496</v>
      </c>
      <c r="BB130" s="16">
        <v>7.3618446333976202</v>
      </c>
      <c r="BC130" s="16">
        <v>7.4521407608546602</v>
      </c>
      <c r="BD130" s="16">
        <v>7.6113035945357703</v>
      </c>
      <c r="BE130" s="16">
        <v>7.8257988441625397</v>
      </c>
      <c r="BF130" s="16">
        <v>8.0748317756613606</v>
      </c>
      <c r="BG130" s="16">
        <v>8.3327352719449603</v>
      </c>
      <c r="BH130" s="16">
        <v>8.5805841180846301</v>
      </c>
      <c r="BI130" s="16">
        <v>8.8092144437100899</v>
      </c>
      <c r="BJ130" s="16">
        <v>9.0353925919505507</v>
      </c>
      <c r="BK130" s="16">
        <v>9.2287945835426601</v>
      </c>
      <c r="BL130" s="16">
        <v>9.3489417981531808</v>
      </c>
      <c r="BM130" s="16">
        <v>9.3733957813866198</v>
      </c>
    </row>
    <row r="131" spans="1:65">
      <c r="A131" s="16" t="s">
        <v>53</v>
      </c>
      <c r="B131" s="16" t="s">
        <v>54</v>
      </c>
      <c r="C131" s="16" t="s">
        <v>305</v>
      </c>
      <c r="D131" s="16" t="s">
        <v>306</v>
      </c>
      <c r="E131" s="16">
        <v>12.366571858792</v>
      </c>
      <c r="F131" s="16">
        <v>12.9481035974103</v>
      </c>
      <c r="G131" s="16">
        <v>13.357989011982699</v>
      </c>
      <c r="H131" s="16">
        <v>13.609113138477399</v>
      </c>
      <c r="I131" s="16">
        <v>13.773178449135299</v>
      </c>
      <c r="J131" s="16">
        <v>13.938006678615</v>
      </c>
      <c r="K131" s="16">
        <v>14.190026952518499</v>
      </c>
      <c r="L131" s="16">
        <v>14.4928470989788</v>
      </c>
      <c r="M131" s="16">
        <v>14.7931272479144</v>
      </c>
      <c r="N131" s="16">
        <v>14.998078526517499</v>
      </c>
      <c r="O131" s="16">
        <v>15.010242030707699</v>
      </c>
      <c r="P131" s="16">
        <v>14.9206211036252</v>
      </c>
      <c r="Q131" s="16">
        <v>14.597868785709201</v>
      </c>
      <c r="R131" s="16">
        <v>14.069876334839501</v>
      </c>
      <c r="S131" s="16">
        <v>13.4396029860103</v>
      </c>
      <c r="T131" s="16">
        <v>12.842154817591499</v>
      </c>
      <c r="U131" s="16">
        <v>12.3424480933641</v>
      </c>
      <c r="V131" s="16">
        <v>11.888019376122299</v>
      </c>
      <c r="W131" s="16">
        <v>11.4847676489051</v>
      </c>
      <c r="X131" s="16">
        <v>11.116496864238799</v>
      </c>
      <c r="Y131" s="16">
        <v>10.758075775035801</v>
      </c>
      <c r="Z131" s="16">
        <v>10.435680620231</v>
      </c>
      <c r="AA131" s="16">
        <v>10.1829335025032</v>
      </c>
      <c r="AB131" s="16">
        <v>10.0033373460584</v>
      </c>
      <c r="AC131" s="16">
        <v>9.8883395965429592</v>
      </c>
      <c r="AD131" s="16">
        <v>9.8206820808330004</v>
      </c>
      <c r="AE131" s="16">
        <v>9.8432394934183591</v>
      </c>
      <c r="AF131" s="16">
        <v>9.9227475718411196</v>
      </c>
      <c r="AG131" s="16">
        <v>10.0501693922557</v>
      </c>
      <c r="AH131" s="16">
        <v>10.2077671065723</v>
      </c>
      <c r="AI131" s="16">
        <v>10.368920633797099</v>
      </c>
      <c r="AJ131" s="16">
        <v>10.5826141419469</v>
      </c>
      <c r="AK131" s="16">
        <v>10.8351945379772</v>
      </c>
      <c r="AL131" s="16">
        <v>11.0998738515905</v>
      </c>
      <c r="AM131" s="16">
        <v>11.324846338584299</v>
      </c>
      <c r="AN131" s="16">
        <v>11.445702419278399</v>
      </c>
      <c r="AO131" s="16">
        <v>11.4655165979594</v>
      </c>
      <c r="AP131" s="16">
        <v>11.3569922338102</v>
      </c>
      <c r="AQ131" s="16">
        <v>11.1203930747147</v>
      </c>
      <c r="AR131" s="16">
        <v>10.787005050904799</v>
      </c>
      <c r="AS131" s="16">
        <v>10.411443388172501</v>
      </c>
      <c r="AT131" s="16">
        <v>10.0035821300698</v>
      </c>
      <c r="AU131" s="16">
        <v>9.4838394683390099</v>
      </c>
      <c r="AV131" s="16">
        <v>8.88112903726139</v>
      </c>
      <c r="AW131" s="16">
        <v>8.2590993334780691</v>
      </c>
      <c r="AX131" s="16">
        <v>7.7010462853672204</v>
      </c>
      <c r="AY131" s="16">
        <v>7.2768800949207</v>
      </c>
      <c r="AZ131" s="16">
        <v>6.9636346092952701</v>
      </c>
      <c r="BA131" s="16">
        <v>6.7567967539176896</v>
      </c>
      <c r="BB131" s="16">
        <v>6.6203375420330097</v>
      </c>
      <c r="BC131" s="16">
        <v>6.4992237856221999</v>
      </c>
      <c r="BD131" s="16">
        <v>6.4137323126482197</v>
      </c>
      <c r="BE131" s="16">
        <v>6.3991972660410701</v>
      </c>
      <c r="BF131" s="16">
        <v>6.45286965948599</v>
      </c>
      <c r="BG131" s="16">
        <v>6.5630315205203402</v>
      </c>
      <c r="BH131" s="16">
        <v>6.7086823376969402</v>
      </c>
      <c r="BI131" s="16">
        <v>6.8904117157174696</v>
      </c>
      <c r="BJ131" s="16">
        <v>7.1326099257056503</v>
      </c>
      <c r="BK131" s="16">
        <v>7.4151798382964502</v>
      </c>
      <c r="BL131" s="16">
        <v>7.6887885951288704</v>
      </c>
      <c r="BM131" s="16">
        <v>7.8883265796448203</v>
      </c>
    </row>
    <row r="132" spans="1:65">
      <c r="A132" s="16" t="s">
        <v>53</v>
      </c>
      <c r="B132" s="16" t="s">
        <v>54</v>
      </c>
      <c r="C132" s="16" t="s">
        <v>307</v>
      </c>
      <c r="D132" s="16" t="s">
        <v>308</v>
      </c>
      <c r="E132" s="16">
        <v>5.8780000000000001</v>
      </c>
      <c r="F132" s="16">
        <v>5.9370000000000003</v>
      </c>
      <c r="G132" s="16">
        <v>5.9610000000000003</v>
      </c>
      <c r="H132" s="16">
        <v>5.9450000000000003</v>
      </c>
      <c r="I132" s="16">
        <v>5.8879999999999999</v>
      </c>
      <c r="J132" s="16">
        <v>5.7919999999999998</v>
      </c>
      <c r="K132" s="16">
        <v>5.6630000000000003</v>
      </c>
      <c r="L132" s="16">
        <v>5.5119999999999996</v>
      </c>
      <c r="M132" s="16">
        <v>5.351</v>
      </c>
      <c r="N132" s="16">
        <v>5.1849999999999996</v>
      </c>
      <c r="O132" s="16">
        <v>5.0179999999999998</v>
      </c>
      <c r="P132" s="16">
        <v>4.8499999999999996</v>
      </c>
      <c r="Q132" s="16">
        <v>4.681</v>
      </c>
      <c r="R132" s="16">
        <v>4.51</v>
      </c>
      <c r="S132" s="16">
        <v>4.3410000000000002</v>
      </c>
      <c r="T132" s="16">
        <v>4.1760000000000002</v>
      </c>
      <c r="U132" s="16">
        <v>4.0179999999999998</v>
      </c>
      <c r="V132" s="16">
        <v>3.8690000000000002</v>
      </c>
      <c r="W132" s="16">
        <v>3.73</v>
      </c>
      <c r="X132" s="16">
        <v>3.605</v>
      </c>
      <c r="Y132" s="16">
        <v>3.4969999999999999</v>
      </c>
      <c r="Z132" s="16">
        <v>3.41</v>
      </c>
      <c r="AA132" s="16">
        <v>3.343</v>
      </c>
      <c r="AB132" s="16">
        <v>3.2930000000000001</v>
      </c>
      <c r="AC132" s="16">
        <v>3.2589999999999999</v>
      </c>
      <c r="AD132" s="16">
        <v>2.91</v>
      </c>
      <c r="AE132" s="16">
        <v>2.9</v>
      </c>
      <c r="AF132" s="16">
        <v>2.9026000000000001</v>
      </c>
      <c r="AG132" s="16">
        <v>2.8</v>
      </c>
      <c r="AH132" s="16">
        <v>2.8</v>
      </c>
      <c r="AI132" s="16">
        <v>2.74</v>
      </c>
      <c r="AJ132" s="16">
        <v>2.87</v>
      </c>
      <c r="AK132" s="16">
        <v>2.74</v>
      </c>
      <c r="AL132" s="16">
        <v>2.7</v>
      </c>
      <c r="AM132" s="16">
        <v>2.52</v>
      </c>
      <c r="AN132" s="16">
        <v>2.29</v>
      </c>
      <c r="AO132" s="16">
        <v>2.06</v>
      </c>
      <c r="AP132" s="16">
        <v>2.0699999999999998</v>
      </c>
      <c r="AQ132" s="16">
        <v>2</v>
      </c>
      <c r="AR132" s="16">
        <v>2.0699999999999998</v>
      </c>
      <c r="AS132" s="16">
        <v>2</v>
      </c>
      <c r="AT132" s="16">
        <v>1.8</v>
      </c>
      <c r="AU132" s="16">
        <v>1.8</v>
      </c>
      <c r="AV132" s="16">
        <v>1.9</v>
      </c>
      <c r="AW132" s="16">
        <v>2.0535000000000001</v>
      </c>
      <c r="AX132" s="16">
        <v>2</v>
      </c>
      <c r="AY132" s="16">
        <v>1.97</v>
      </c>
      <c r="AZ132" s="16">
        <v>1.97</v>
      </c>
      <c r="BA132" s="16">
        <v>1.9</v>
      </c>
      <c r="BB132" s="16">
        <v>1.82</v>
      </c>
      <c r="BC132" s="16">
        <v>1.92</v>
      </c>
      <c r="BD132" s="16">
        <v>1.96</v>
      </c>
      <c r="BE132" s="16">
        <v>2</v>
      </c>
      <c r="BF132" s="16">
        <v>1.98</v>
      </c>
      <c r="BG132" s="16">
        <v>1.97</v>
      </c>
      <c r="BH132" s="16">
        <v>1.94</v>
      </c>
      <c r="BI132" s="16">
        <v>1.9</v>
      </c>
      <c r="BJ132" s="16">
        <v>1.75</v>
      </c>
      <c r="BK132" s="16">
        <v>1.73</v>
      </c>
      <c r="BL132" s="16">
        <v>1.8</v>
      </c>
    </row>
    <row r="133" spans="1:65">
      <c r="A133" s="16" t="s">
        <v>53</v>
      </c>
      <c r="B133" s="16" t="s">
        <v>54</v>
      </c>
      <c r="C133" s="16" t="s">
        <v>309</v>
      </c>
      <c r="D133" s="16" t="s">
        <v>310</v>
      </c>
      <c r="AS133" s="16">
        <v>63.6</v>
      </c>
      <c r="AY133" s="16">
        <v>94.3</v>
      </c>
      <c r="BF133" s="16">
        <v>93.4</v>
      </c>
    </row>
    <row r="134" spans="1:65">
      <c r="A134" s="16" t="s">
        <v>53</v>
      </c>
      <c r="B134" s="16" t="s">
        <v>54</v>
      </c>
      <c r="C134" s="16" t="s">
        <v>311</v>
      </c>
      <c r="D134" s="16" t="s">
        <v>312</v>
      </c>
      <c r="AJ134" s="16">
        <v>0.16</v>
      </c>
      <c r="AK134" s="16">
        <v>0.23</v>
      </c>
      <c r="AL134" s="16">
        <v>0.72</v>
      </c>
      <c r="AM134" s="16">
        <v>0.87</v>
      </c>
      <c r="AN134" s="16">
        <v>1</v>
      </c>
      <c r="AO134" s="16">
        <v>1.1000000000000001</v>
      </c>
      <c r="AP134" s="16">
        <v>1.24</v>
      </c>
      <c r="AQ134" s="16">
        <v>1.35</v>
      </c>
      <c r="AR134" s="16">
        <v>18.63</v>
      </c>
      <c r="AS134" s="16">
        <v>12.73</v>
      </c>
      <c r="AT134" s="16">
        <v>11.53</v>
      </c>
      <c r="AU134" s="16">
        <v>10.38</v>
      </c>
      <c r="AV134" s="16">
        <v>9.27</v>
      </c>
      <c r="AW134" s="16">
        <v>8.0399999999999991</v>
      </c>
      <c r="AX134" s="16">
        <v>7.28</v>
      </c>
      <c r="AY134" s="16">
        <v>6.33</v>
      </c>
      <c r="AZ134" s="16">
        <v>5.5</v>
      </c>
      <c r="BA134" s="16">
        <v>5.54</v>
      </c>
      <c r="BB134" s="16">
        <v>6.58</v>
      </c>
      <c r="BC134" s="16">
        <v>6.91</v>
      </c>
      <c r="BD134" s="16">
        <v>6.45</v>
      </c>
      <c r="BE134" s="16">
        <v>6.09</v>
      </c>
      <c r="BF134" s="16">
        <v>5.95</v>
      </c>
      <c r="BG134" s="16">
        <v>5.84</v>
      </c>
      <c r="BH134" s="16">
        <v>5.87</v>
      </c>
      <c r="BI134" s="16">
        <v>6</v>
      </c>
      <c r="BJ134" s="16">
        <v>5.9</v>
      </c>
      <c r="BK134" s="16">
        <v>5.8</v>
      </c>
      <c r="BL134" s="16">
        <v>5.71</v>
      </c>
    </row>
    <row r="135" spans="1:65">
      <c r="A135" s="16" t="s">
        <v>53</v>
      </c>
      <c r="B135" s="16" t="s">
        <v>54</v>
      </c>
      <c r="C135" s="16" t="s">
        <v>313</v>
      </c>
      <c r="D135" s="16" t="s">
        <v>314</v>
      </c>
      <c r="AR135" s="16">
        <v>17.04</v>
      </c>
      <c r="AS135" s="16">
        <v>19.18</v>
      </c>
      <c r="AT135" s="16">
        <v>18.95</v>
      </c>
      <c r="AU135" s="16">
        <v>18.7</v>
      </c>
      <c r="AV135" s="16">
        <v>17.21</v>
      </c>
      <c r="AW135" s="16">
        <v>15.62</v>
      </c>
      <c r="AX135" s="16">
        <v>14.6</v>
      </c>
      <c r="AY135" s="16">
        <v>15.23</v>
      </c>
      <c r="AZ135" s="16">
        <v>15.32</v>
      </c>
      <c r="BA135" s="16">
        <v>15.63</v>
      </c>
      <c r="BB135" s="16">
        <v>12.85</v>
      </c>
      <c r="BC135" s="16">
        <v>17.3</v>
      </c>
      <c r="BD135" s="16">
        <v>14.23</v>
      </c>
      <c r="BE135" s="16">
        <v>12.19</v>
      </c>
      <c r="BG135" s="16">
        <v>11.48</v>
      </c>
      <c r="BH135" s="16">
        <v>11.39</v>
      </c>
      <c r="BL135" s="16">
        <v>10.92</v>
      </c>
    </row>
    <row r="136" spans="1:65">
      <c r="A136" s="16" t="s">
        <v>53</v>
      </c>
      <c r="B136" s="16" t="s">
        <v>54</v>
      </c>
      <c r="C136" s="16" t="s">
        <v>315</v>
      </c>
      <c r="D136" s="16" t="s">
        <v>316</v>
      </c>
      <c r="AH136" s="16">
        <v>94.184231069476994</v>
      </c>
      <c r="AL136" s="16">
        <v>59.476626016260198</v>
      </c>
      <c r="AO136" s="16">
        <v>84.198340729307304</v>
      </c>
      <c r="AP136" s="16">
        <v>89.057205501295599</v>
      </c>
      <c r="AQ136" s="16">
        <v>88.336329139205105</v>
      </c>
      <c r="AR136" s="16">
        <v>78.333561737700407</v>
      </c>
      <c r="AS136" s="16">
        <v>87.908101571946801</v>
      </c>
      <c r="AT136" s="16">
        <v>87.717121588089299</v>
      </c>
      <c r="AU136" s="16">
        <v>87.531806615776105</v>
      </c>
      <c r="AV136" s="16">
        <v>87.353324641460205</v>
      </c>
      <c r="AW136" s="16">
        <v>87.785234899328898</v>
      </c>
      <c r="AX136" s="16">
        <v>87.688098495212003</v>
      </c>
      <c r="AY136" s="16">
        <v>86.685159500693501</v>
      </c>
      <c r="AZ136" s="16">
        <v>85.789328172518694</v>
      </c>
      <c r="BA136" s="16">
        <v>87.146276221314906</v>
      </c>
      <c r="BB136" s="16">
        <v>90.150299139063193</v>
      </c>
      <c r="BC136" s="16">
        <v>91.346012089046098</v>
      </c>
      <c r="BD136" s="16">
        <v>91.053177307065596</v>
      </c>
      <c r="BE136" s="16">
        <v>90.560471976401203</v>
      </c>
      <c r="BF136" s="16">
        <v>90.294117647058798</v>
      </c>
      <c r="BG136" s="16">
        <v>90.775988286969294</v>
      </c>
      <c r="BH136" s="16">
        <v>91.0948905109489</v>
      </c>
      <c r="BI136" s="16">
        <v>90.359712230215806</v>
      </c>
      <c r="BJ136" s="16">
        <v>90.243902439024396</v>
      </c>
      <c r="BK136" s="16">
        <v>90.530846484935395</v>
      </c>
      <c r="BL136" s="16">
        <v>90.817790530846494</v>
      </c>
    </row>
    <row r="137" spans="1:65">
      <c r="A137" s="16" t="s">
        <v>53</v>
      </c>
      <c r="B137" s="16" t="s">
        <v>54</v>
      </c>
      <c r="C137" s="16" t="s">
        <v>317</v>
      </c>
      <c r="D137" s="16" t="s">
        <v>318</v>
      </c>
      <c r="AI137" s="16">
        <v>49.38</v>
      </c>
      <c r="AJ137" s="16">
        <v>49.5</v>
      </c>
      <c r="AK137" s="16">
        <v>53.65</v>
      </c>
      <c r="AL137" s="16">
        <v>57.73</v>
      </c>
      <c r="AM137" s="16">
        <v>60.86</v>
      </c>
      <c r="AN137" s="16">
        <v>62.42</v>
      </c>
      <c r="AO137" s="16">
        <v>62.05</v>
      </c>
      <c r="AP137" s="16">
        <v>61.09</v>
      </c>
      <c r="AQ137" s="16">
        <v>59.58</v>
      </c>
      <c r="AR137" s="16">
        <v>58.4</v>
      </c>
      <c r="AS137" s="16">
        <v>56.77</v>
      </c>
      <c r="AT137" s="16">
        <v>52.37</v>
      </c>
      <c r="AU137" s="16">
        <v>51.68</v>
      </c>
      <c r="AV137" s="16">
        <v>48.73</v>
      </c>
      <c r="AW137" s="16">
        <v>43.86</v>
      </c>
      <c r="AX137" s="16">
        <v>45.79</v>
      </c>
      <c r="AY137" s="16">
        <v>43.42</v>
      </c>
      <c r="AZ137" s="16">
        <v>36.869999999999997</v>
      </c>
      <c r="BA137" s="16">
        <v>33.46</v>
      </c>
      <c r="BB137" s="16">
        <v>37.49</v>
      </c>
      <c r="BC137" s="16">
        <v>41.3</v>
      </c>
      <c r="BD137" s="16">
        <v>32.01</v>
      </c>
      <c r="BE137" s="16">
        <v>32.18</v>
      </c>
      <c r="BF137" s="16">
        <v>33.58</v>
      </c>
      <c r="BG137" s="16">
        <v>34.479999999999997</v>
      </c>
      <c r="BH137" s="16">
        <v>36.25</v>
      </c>
      <c r="BI137" s="16">
        <v>39.17</v>
      </c>
      <c r="BJ137" s="16">
        <v>41.42</v>
      </c>
      <c r="BK137" s="16">
        <v>43.53</v>
      </c>
      <c r="BL137" s="16">
        <v>42.85</v>
      </c>
    </row>
    <row r="138" spans="1:65">
      <c r="A138" s="16" t="s">
        <v>53</v>
      </c>
      <c r="B138" s="16" t="s">
        <v>54</v>
      </c>
      <c r="C138" s="16" t="s">
        <v>319</v>
      </c>
      <c r="D138" s="16" t="s">
        <v>320</v>
      </c>
      <c r="AS138" s="16">
        <v>7.330279</v>
      </c>
      <c r="AX138" s="16">
        <v>4.5</v>
      </c>
    </row>
    <row r="139" spans="1:65">
      <c r="A139" s="16" t="s">
        <v>53</v>
      </c>
      <c r="B139" s="16" t="s">
        <v>54</v>
      </c>
      <c r="C139" s="16" t="s">
        <v>321</v>
      </c>
      <c r="D139" s="16" t="s">
        <v>322</v>
      </c>
      <c r="AJ139" s="16">
        <v>15802.5705238298</v>
      </c>
      <c r="AK139" s="16">
        <v>11839.018927848299</v>
      </c>
      <c r="AL139" s="16">
        <v>8934.0999834690501</v>
      </c>
      <c r="AM139" s="16">
        <v>7026.5807018696496</v>
      </c>
      <c r="AN139" s="16">
        <v>6104.5604885617804</v>
      </c>
      <c r="AO139" s="16">
        <v>6172.1346706705099</v>
      </c>
      <c r="AP139" s="16">
        <v>6548.3229553412302</v>
      </c>
      <c r="AQ139" s="16">
        <v>7235.7936790356198</v>
      </c>
      <c r="AR139" s="16">
        <v>7779.0604045855298</v>
      </c>
      <c r="AS139" s="16">
        <v>8672.6295375452792</v>
      </c>
      <c r="AT139" s="16">
        <v>9477.9175839504805</v>
      </c>
      <c r="AU139" s="16">
        <v>10319.348452045</v>
      </c>
      <c r="AV139" s="16">
        <v>11306.095854433899</v>
      </c>
      <c r="AW139" s="16">
        <v>12237.0325795149</v>
      </c>
      <c r="AX139" s="16">
        <v>15431.696299933301</v>
      </c>
      <c r="AY139" s="16">
        <v>20595.2468732052</v>
      </c>
      <c r="AZ139" s="16">
        <v>25498.8155776241</v>
      </c>
      <c r="BA139" s="16">
        <v>27634.965715729399</v>
      </c>
      <c r="BB139" s="16">
        <v>29502.4145500042</v>
      </c>
      <c r="BC139" s="16">
        <v>30442.028447141402</v>
      </c>
      <c r="BD139" s="16">
        <v>29613.650696083801</v>
      </c>
      <c r="BE139" s="16">
        <v>29712.094752109198</v>
      </c>
      <c r="BF139" s="16">
        <v>30873.560830318798</v>
      </c>
      <c r="BG139" s="16">
        <v>31132.137243280798</v>
      </c>
      <c r="BH139" s="16">
        <v>30928.616920352899</v>
      </c>
      <c r="BI139" s="16">
        <v>29428.066696935501</v>
      </c>
      <c r="BJ139" s="16">
        <v>29099.3701884652</v>
      </c>
      <c r="BK139" s="16">
        <v>29174.148876538002</v>
      </c>
      <c r="BL139" s="16">
        <v>29804.971911868201</v>
      </c>
      <c r="BM139" s="16">
        <v>30271.490809248698</v>
      </c>
    </row>
    <row r="140" spans="1:65">
      <c r="A140" s="16" t="s">
        <v>53</v>
      </c>
      <c r="B140" s="16" t="s">
        <v>54</v>
      </c>
      <c r="C140" s="16" t="s">
        <v>323</v>
      </c>
      <c r="D140" s="16" t="s">
        <v>324</v>
      </c>
      <c r="AP140" s="16">
        <v>49.75</v>
      </c>
      <c r="AQ140" s="16">
        <v>49.6</v>
      </c>
      <c r="AR140" s="16">
        <v>49.2</v>
      </c>
      <c r="AS140" s="16">
        <v>73.7</v>
      </c>
      <c r="AT140" s="16">
        <v>72.3</v>
      </c>
      <c r="AU140" s="16">
        <v>70.900000000000006</v>
      </c>
      <c r="AV140" s="16">
        <v>69.8</v>
      </c>
      <c r="AW140" s="16">
        <v>68.599999999999994</v>
      </c>
      <c r="AX140" s="16">
        <v>67.8</v>
      </c>
      <c r="AY140" s="16">
        <v>67.099999999999994</v>
      </c>
      <c r="AZ140" s="16">
        <v>67.22</v>
      </c>
      <c r="BA140" s="16">
        <v>66.66</v>
      </c>
      <c r="BB140" s="16">
        <v>65.150000000000006</v>
      </c>
      <c r="BC140" s="16">
        <v>64.849999999999994</v>
      </c>
      <c r="BD140" s="16">
        <v>64.510000000000005</v>
      </c>
      <c r="BE140" s="16">
        <v>64.900000000000006</v>
      </c>
      <c r="BF140" s="16">
        <v>65.3</v>
      </c>
      <c r="BG140" s="16">
        <v>65.599999999999994</v>
      </c>
      <c r="BI140" s="16">
        <v>66.599999999999994</v>
      </c>
      <c r="BJ140" s="16">
        <v>66.900000000000006</v>
      </c>
      <c r="BK140" s="16">
        <v>66.8</v>
      </c>
      <c r="BL140" s="16">
        <v>66.900000000000006</v>
      </c>
    </row>
    <row r="141" spans="1:65">
      <c r="A141" s="16" t="s">
        <v>53</v>
      </c>
      <c r="B141" s="16" t="s">
        <v>54</v>
      </c>
      <c r="C141" s="16" t="s">
        <v>325</v>
      </c>
      <c r="D141" s="16" t="s">
        <v>326</v>
      </c>
      <c r="AJ141" s="16">
        <v>40.869998931884801</v>
      </c>
      <c r="AK141" s="16">
        <v>41.409999847412102</v>
      </c>
      <c r="AL141" s="16">
        <v>41.319999694824197</v>
      </c>
      <c r="AM141" s="16">
        <v>42.200000762939503</v>
      </c>
      <c r="AN141" s="16">
        <v>43.310001373291001</v>
      </c>
      <c r="AO141" s="16">
        <v>43.349998474121101</v>
      </c>
      <c r="AP141" s="16">
        <v>42.919998168945298</v>
      </c>
      <c r="AQ141" s="16">
        <v>42.299999237060497</v>
      </c>
      <c r="AR141" s="16">
        <v>42.310001373291001</v>
      </c>
      <c r="AS141" s="16">
        <v>41.009998321533203</v>
      </c>
      <c r="AT141" s="16">
        <v>39.950000762939503</v>
      </c>
      <c r="AU141" s="16">
        <v>40.189998626708999</v>
      </c>
      <c r="AV141" s="16">
        <v>39.889999389648402</v>
      </c>
      <c r="AW141" s="16">
        <v>39.540000915527301</v>
      </c>
      <c r="AX141" s="16">
        <v>39.319999694824197</v>
      </c>
      <c r="AY141" s="16">
        <v>39.549999237060497</v>
      </c>
      <c r="AZ141" s="16">
        <v>38.549999237060497</v>
      </c>
      <c r="BA141" s="16">
        <v>39.590000152587898</v>
      </c>
      <c r="BB141" s="16">
        <v>38.119998931884801</v>
      </c>
      <c r="BC141" s="16">
        <v>38.2299995422363</v>
      </c>
      <c r="BD141" s="16">
        <v>37.880001068115199</v>
      </c>
      <c r="BE141" s="16">
        <v>37.650001525878899</v>
      </c>
      <c r="BF141" s="16">
        <v>37.099998474121101</v>
      </c>
      <c r="BG141" s="16">
        <v>36.75</v>
      </c>
      <c r="BH141" s="16">
        <v>36.360000610351598</v>
      </c>
      <c r="BI141" s="16">
        <v>36.340000152587898</v>
      </c>
      <c r="BJ141" s="16">
        <v>36.349998474121101</v>
      </c>
      <c r="BK141" s="16">
        <v>36.259998321533203</v>
      </c>
      <c r="BL141" s="16">
        <v>36</v>
      </c>
    </row>
    <row r="142" spans="1:65">
      <c r="A142" s="16" t="s">
        <v>53</v>
      </c>
      <c r="B142" s="16" t="s">
        <v>54</v>
      </c>
      <c r="C142" s="16" t="s">
        <v>327</v>
      </c>
      <c r="D142" s="16" t="s">
        <v>328</v>
      </c>
    </row>
    <row r="143" spans="1:65">
      <c r="A143" s="16" t="s">
        <v>53</v>
      </c>
      <c r="B143" s="16" t="s">
        <v>54</v>
      </c>
      <c r="C143" s="16" t="s">
        <v>329</v>
      </c>
      <c r="D143" s="16" t="s">
        <v>330</v>
      </c>
      <c r="AN143" s="16">
        <v>42</v>
      </c>
      <c r="AT143" s="16">
        <v>44.5</v>
      </c>
      <c r="AU143" s="16">
        <v>36.700000000000003</v>
      </c>
      <c r="AV143" s="16">
        <v>37.4</v>
      </c>
      <c r="AW143" s="16">
        <v>37.799999999999997</v>
      </c>
      <c r="AX143" s="16">
        <v>37.799999999999997</v>
      </c>
    </row>
    <row r="144" spans="1:65">
      <c r="A144" s="16" t="s">
        <v>53</v>
      </c>
      <c r="B144" s="16" t="s">
        <v>54</v>
      </c>
      <c r="C144" s="16" t="s">
        <v>331</v>
      </c>
      <c r="D144" s="16" t="s">
        <v>332</v>
      </c>
      <c r="AS144" s="16">
        <v>0.38194795999999998</v>
      </c>
      <c r="AT144" s="16">
        <v>0.23942727999999999</v>
      </c>
      <c r="AU144" s="16">
        <v>0.17145008</v>
      </c>
      <c r="AV144" s="16">
        <v>0.63031541999999996</v>
      </c>
      <c r="AW144" s="16">
        <v>0.49185884000000002</v>
      </c>
      <c r="AX144" s="16">
        <v>0.31405317999999999</v>
      </c>
      <c r="AY144" s="16">
        <v>0.85795403000000003</v>
      </c>
      <c r="AZ144" s="16">
        <v>1.29575872</v>
      </c>
      <c r="BA144" s="16">
        <v>1.37620115</v>
      </c>
      <c r="BB144" s="16">
        <v>1.5628254399999999</v>
      </c>
      <c r="BC144" s="16">
        <v>2.16400909</v>
      </c>
      <c r="BD144" s="16">
        <v>2.4426524600000001</v>
      </c>
      <c r="BE144" s="16">
        <v>4.0358934399999997</v>
      </c>
      <c r="BF144" s="16">
        <v>1.88887465</v>
      </c>
      <c r="BG144" s="16">
        <v>2.73262143</v>
      </c>
      <c r="BH144" s="16">
        <v>1.88291454</v>
      </c>
      <c r="BI144" s="16">
        <v>0.79745632</v>
      </c>
      <c r="BJ144" s="16">
        <v>1.0406290300000001</v>
      </c>
      <c r="BK144" s="16">
        <v>1.10635638</v>
      </c>
    </row>
    <row r="145" spans="1:64">
      <c r="A145" s="16" t="s">
        <v>53</v>
      </c>
      <c r="B145" s="16" t="s">
        <v>54</v>
      </c>
      <c r="C145" s="16" t="s">
        <v>333</v>
      </c>
      <c r="D145" s="16" t="s">
        <v>334</v>
      </c>
      <c r="AU145" s="16">
        <v>0</v>
      </c>
      <c r="AV145" s="16">
        <v>0</v>
      </c>
      <c r="AW145" s="16">
        <v>0</v>
      </c>
      <c r="AX145" s="16">
        <v>0</v>
      </c>
    </row>
    <row r="146" spans="1:64">
      <c r="A146" s="16" t="s">
        <v>53</v>
      </c>
      <c r="B146" s="16" t="s">
        <v>54</v>
      </c>
      <c r="C146" s="16" t="s">
        <v>335</v>
      </c>
      <c r="D146" s="16" t="s">
        <v>336</v>
      </c>
      <c r="AS146" s="16">
        <v>1.2</v>
      </c>
      <c r="AT146" s="16">
        <v>1.4</v>
      </c>
      <c r="AU146" s="16">
        <v>1.5</v>
      </c>
      <c r="AV146" s="16">
        <v>1.6</v>
      </c>
      <c r="AW146" s="16">
        <v>1.8</v>
      </c>
      <c r="AX146" s="16">
        <v>1.9</v>
      </c>
      <c r="AY146" s="16">
        <v>2</v>
      </c>
      <c r="AZ146" s="16">
        <v>2.1</v>
      </c>
      <c r="BA146" s="16">
        <v>2</v>
      </c>
      <c r="BB146" s="16">
        <v>1.9</v>
      </c>
      <c r="BC146" s="16">
        <v>1.9</v>
      </c>
      <c r="BD146" s="16">
        <v>1.9</v>
      </c>
      <c r="BE146" s="16">
        <v>1.8</v>
      </c>
      <c r="BF146" s="16">
        <v>1.7</v>
      </c>
      <c r="BG146" s="16">
        <v>1.6</v>
      </c>
      <c r="BH146" s="16">
        <v>1.6</v>
      </c>
      <c r="BI146" s="16">
        <v>1.6</v>
      </c>
      <c r="BJ146" s="16">
        <v>1.6</v>
      </c>
      <c r="BK146" s="16">
        <v>1.6</v>
      </c>
      <c r="BL146" s="16">
        <v>1.6</v>
      </c>
    </row>
    <row r="147" spans="1:64">
      <c r="A147" s="16" t="s">
        <v>53</v>
      </c>
      <c r="B147" s="16" t="s">
        <v>54</v>
      </c>
      <c r="C147" s="16" t="s">
        <v>337</v>
      </c>
      <c r="D147" s="16" t="s">
        <v>338</v>
      </c>
      <c r="AS147" s="16">
        <v>40</v>
      </c>
      <c r="AY147" s="16">
        <v>31.4</v>
      </c>
      <c r="BD147" s="16">
        <v>62</v>
      </c>
    </row>
    <row r="148" spans="1:64">
      <c r="A148" s="16" t="s">
        <v>53</v>
      </c>
      <c r="B148" s="16" t="s">
        <v>54</v>
      </c>
      <c r="C148" s="16" t="s">
        <v>339</v>
      </c>
      <c r="D148" s="16" t="s">
        <v>340</v>
      </c>
      <c r="AS148" s="16">
        <v>6.5</v>
      </c>
      <c r="AY148" s="16">
        <v>10.8</v>
      </c>
      <c r="BF148" s="16">
        <v>12.1</v>
      </c>
    </row>
    <row r="149" spans="1:64">
      <c r="A149" s="16" t="s">
        <v>53</v>
      </c>
      <c r="B149" s="16" t="s">
        <v>54</v>
      </c>
      <c r="C149" s="16" t="s">
        <v>341</v>
      </c>
      <c r="D149" s="16" t="s">
        <v>342</v>
      </c>
      <c r="AS149" s="16">
        <v>9.9851447970206106E-2</v>
      </c>
      <c r="AT149" s="16">
        <v>9.0245066033108903E-2</v>
      </c>
      <c r="AU149" s="16">
        <v>8.3884568951699601E-2</v>
      </c>
      <c r="AV149" s="16">
        <v>8.4955376487242995E-2</v>
      </c>
      <c r="AW149" s="16">
        <v>7.3942934200570506E-2</v>
      </c>
      <c r="AX149" s="16">
        <v>7.79118584498424E-2</v>
      </c>
      <c r="AY149" s="16">
        <v>6.6637112039732105E-2</v>
      </c>
      <c r="AZ149" s="16">
        <v>6.5034181716698003E-2</v>
      </c>
      <c r="BA149" s="16">
        <v>6.4224789449530001E-2</v>
      </c>
      <c r="BB149" s="16">
        <v>6.5134363150326904E-2</v>
      </c>
      <c r="BC149" s="16">
        <v>6.5714195693235097E-2</v>
      </c>
      <c r="BD149" s="16">
        <v>6.5563807327116405E-2</v>
      </c>
      <c r="BE149" s="16">
        <v>6.5099177212097806E-2</v>
      </c>
      <c r="BF149" s="16">
        <v>6.4562226998163205E-2</v>
      </c>
      <c r="BG149" s="16">
        <v>6.3600371578888301E-2</v>
      </c>
      <c r="BH149" s="16">
        <v>6.2061319694079402E-2</v>
      </c>
      <c r="BI149" s="16">
        <v>6.0127104067197998E-2</v>
      </c>
      <c r="BJ149" s="16">
        <v>5.7674405744642297E-2</v>
      </c>
    </row>
    <row r="150" spans="1:64">
      <c r="A150" s="16" t="s">
        <v>53</v>
      </c>
      <c r="B150" s="16" t="s">
        <v>54</v>
      </c>
      <c r="C150" s="16" t="s">
        <v>343</v>
      </c>
      <c r="D150" s="16" t="s">
        <v>344</v>
      </c>
      <c r="AI150" s="16">
        <v>0.01</v>
      </c>
      <c r="AJ150" s="16">
        <v>0.01</v>
      </c>
      <c r="AK150" s="16">
        <v>0.01</v>
      </c>
      <c r="AL150" s="16">
        <v>0.02</v>
      </c>
      <c r="AM150" s="16">
        <v>0.03</v>
      </c>
      <c r="AN150" s="16">
        <v>0.06</v>
      </c>
      <c r="AO150" s="16">
        <v>0.09</v>
      </c>
      <c r="AP150" s="16">
        <v>0.13</v>
      </c>
      <c r="AQ150" s="16">
        <v>0.17</v>
      </c>
      <c r="AR150" s="16">
        <v>0.18</v>
      </c>
      <c r="AS150" s="16">
        <v>0.19</v>
      </c>
      <c r="AT150" s="16">
        <v>0.18</v>
      </c>
      <c r="AU150" s="16">
        <v>0.17</v>
      </c>
      <c r="AV150" s="16">
        <v>0.14000000000000001</v>
      </c>
      <c r="AW150" s="16">
        <v>0.12</v>
      </c>
      <c r="AX150" s="16">
        <v>0.12</v>
      </c>
      <c r="AY150" s="16">
        <v>0.11</v>
      </c>
      <c r="AZ150" s="16">
        <v>0.1</v>
      </c>
      <c r="BA150" s="16">
        <v>0.1</v>
      </c>
      <c r="BB150" s="16">
        <v>0.1</v>
      </c>
      <c r="BC150" s="16">
        <v>0.09</v>
      </c>
      <c r="BD150" s="16">
        <v>0.09</v>
      </c>
      <c r="BE150" s="16">
        <v>0.08</v>
      </c>
      <c r="BF150" s="16">
        <v>0.08</v>
      </c>
      <c r="BG150" s="16">
        <v>0.08</v>
      </c>
      <c r="BH150" s="16">
        <v>0.08</v>
      </c>
      <c r="BI150" s="16">
        <v>0.08</v>
      </c>
      <c r="BJ150" s="16">
        <v>7.0000000000000007E-2</v>
      </c>
      <c r="BK150" s="16">
        <v>7.0000000000000007E-2</v>
      </c>
      <c r="BL150" s="16">
        <v>0.06</v>
      </c>
    </row>
    <row r="151" spans="1:64">
      <c r="A151" s="16" t="s">
        <v>53</v>
      </c>
      <c r="B151" s="16" t="s">
        <v>54</v>
      </c>
      <c r="C151" s="16" t="s">
        <v>345</v>
      </c>
      <c r="D151" s="16" t="s">
        <v>346</v>
      </c>
      <c r="AT151" s="16">
        <v>17.8</v>
      </c>
      <c r="AY151" s="16">
        <v>21.5</v>
      </c>
    </row>
    <row r="152" spans="1:64">
      <c r="A152" s="16" t="s">
        <v>53</v>
      </c>
      <c r="B152" s="16" t="s">
        <v>54</v>
      </c>
      <c r="C152" s="16" t="s">
        <v>347</v>
      </c>
      <c r="D152" s="16" t="s">
        <v>348</v>
      </c>
      <c r="AF152" s="16">
        <v>19303</v>
      </c>
      <c r="AG152" s="16">
        <v>19390</v>
      </c>
      <c r="AH152" s="16">
        <v>19428</v>
      </c>
      <c r="AI152" s="16">
        <v>19421</v>
      </c>
      <c r="AJ152" s="16">
        <v>19333</v>
      </c>
      <c r="AK152" s="16">
        <v>19091</v>
      </c>
      <c r="AL152" s="16">
        <v>18634</v>
      </c>
      <c r="AM152" s="16">
        <v>17923</v>
      </c>
      <c r="AN152" s="16">
        <v>16981</v>
      </c>
      <c r="AO152" s="16">
        <v>15842</v>
      </c>
      <c r="AP152" s="16">
        <v>14570</v>
      </c>
      <c r="AQ152" s="16">
        <v>13241</v>
      </c>
      <c r="AR152" s="16">
        <v>11954</v>
      </c>
      <c r="AS152" s="16">
        <v>10767</v>
      </c>
      <c r="AT152" s="16">
        <v>9740</v>
      </c>
      <c r="AU152" s="16">
        <v>8871</v>
      </c>
      <c r="AV152" s="16">
        <v>8144</v>
      </c>
      <c r="AW152" s="16">
        <v>7566</v>
      </c>
      <c r="AX152" s="16">
        <v>7101</v>
      </c>
      <c r="AY152" s="16">
        <v>6753</v>
      </c>
      <c r="AZ152" s="16">
        <v>6483</v>
      </c>
      <c r="BA152" s="16">
        <v>6274</v>
      </c>
      <c r="BB152" s="16">
        <v>6094</v>
      </c>
      <c r="BC152" s="16">
        <v>5919</v>
      </c>
      <c r="BD152" s="16">
        <v>5743</v>
      </c>
      <c r="BE152" s="16">
        <v>5528</v>
      </c>
      <c r="BF152" s="16">
        <v>5275</v>
      </c>
      <c r="BG152" s="16">
        <v>4987</v>
      </c>
      <c r="BH152" s="16">
        <v>4659</v>
      </c>
      <c r="BI152" s="16">
        <v>4318</v>
      </c>
      <c r="BJ152" s="16">
        <v>3979</v>
      </c>
      <c r="BK152" s="16">
        <v>3660</v>
      </c>
      <c r="BL152" s="16">
        <v>3370</v>
      </c>
    </row>
    <row r="153" spans="1:64">
      <c r="A153" s="16" t="s">
        <v>53</v>
      </c>
      <c r="B153" s="16" t="s">
        <v>54</v>
      </c>
      <c r="C153" s="16" t="s">
        <v>349</v>
      </c>
      <c r="D153" s="16" t="s">
        <v>350</v>
      </c>
      <c r="AY153" s="16">
        <v>14.2</v>
      </c>
    </row>
    <row r="154" spans="1:64">
      <c r="A154" s="16" t="s">
        <v>53</v>
      </c>
      <c r="B154" s="16" t="s">
        <v>54</v>
      </c>
      <c r="C154" s="16" t="s">
        <v>351</v>
      </c>
      <c r="D154" s="16" t="s">
        <v>352</v>
      </c>
      <c r="AY154" s="16">
        <v>8.3746899999999993</v>
      </c>
      <c r="AZ154" s="16">
        <v>9.5565800000000003</v>
      </c>
      <c r="BA154" s="16">
        <v>13.45055</v>
      </c>
      <c r="BB154" s="16">
        <v>22.346299999999999</v>
      </c>
      <c r="BC154" s="16">
        <v>19.557259999999999</v>
      </c>
      <c r="BD154" s="16">
        <v>18.04833</v>
      </c>
      <c r="BH154" s="16">
        <v>17.880040000000001</v>
      </c>
      <c r="BI154" s="16">
        <v>23.311990000000002</v>
      </c>
      <c r="BJ154" s="16">
        <v>19.39114</v>
      </c>
    </row>
    <row r="155" spans="1:64">
      <c r="A155" s="16" t="s">
        <v>53</v>
      </c>
      <c r="B155" s="16" t="s">
        <v>54</v>
      </c>
      <c r="C155" s="16" t="s">
        <v>353</v>
      </c>
      <c r="D155" s="16" t="s">
        <v>354</v>
      </c>
      <c r="BB155" s="16">
        <v>22.949180603027301</v>
      </c>
      <c r="BC155" s="16">
        <v>23.460159301757798</v>
      </c>
      <c r="BD155" s="16">
        <v>23.540899276733398</v>
      </c>
      <c r="BE155" s="16">
        <v>23.577320098876999</v>
      </c>
      <c r="BF155" s="16">
        <v>23.585260391235401</v>
      </c>
      <c r="BG155" s="16">
        <v>23.593650817871101</v>
      </c>
      <c r="BH155" s="16">
        <v>23.574539184570298</v>
      </c>
      <c r="BI155" s="16">
        <v>23.612779617309599</v>
      </c>
      <c r="BJ155" s="16">
        <v>23.518669128418001</v>
      </c>
    </row>
    <row r="156" spans="1:64">
      <c r="A156" s="16" t="s">
        <v>53</v>
      </c>
      <c r="B156" s="16" t="s">
        <v>54</v>
      </c>
      <c r="C156" s="16" t="s">
        <v>355</v>
      </c>
      <c r="D156" s="16" t="s">
        <v>356</v>
      </c>
    </row>
    <row r="157" spans="1:64">
      <c r="A157" s="16" t="s">
        <v>53</v>
      </c>
      <c r="B157" s="16" t="s">
        <v>54</v>
      </c>
      <c r="C157" s="16" t="s">
        <v>357</v>
      </c>
      <c r="D157" s="16" t="s">
        <v>358</v>
      </c>
      <c r="Z157" s="16">
        <v>93.903800964355497</v>
      </c>
      <c r="AE157" s="16">
        <v>97.355598449707003</v>
      </c>
      <c r="AJ157" s="16">
        <v>91.143493652343807</v>
      </c>
      <c r="AK157" s="16">
        <v>92.984291076660199</v>
      </c>
      <c r="AL157" s="16">
        <v>93.543670654296903</v>
      </c>
      <c r="AM157" s="16">
        <v>90.854660034179702</v>
      </c>
      <c r="AN157" s="16">
        <v>84.515060424804702</v>
      </c>
      <c r="AO157" s="16">
        <v>73.978706359863295</v>
      </c>
      <c r="AP157" s="16">
        <v>71.080116271972699</v>
      </c>
      <c r="BK157" s="16">
        <v>94.428062438964801</v>
      </c>
      <c r="BL157" s="16">
        <v>94.874359130859403</v>
      </c>
    </row>
    <row r="158" spans="1:64">
      <c r="A158" s="16" t="s">
        <v>53</v>
      </c>
      <c r="B158" s="16" t="s">
        <v>54</v>
      </c>
      <c r="C158" s="16" t="s">
        <v>359</v>
      </c>
      <c r="D158" s="16" t="s">
        <v>360</v>
      </c>
      <c r="AR158" s="16">
        <v>32.596359252929702</v>
      </c>
      <c r="AZ158" s="16">
        <v>33.290569305419901</v>
      </c>
      <c r="BA158" s="16">
        <v>33.357601165771499</v>
      </c>
      <c r="BB158" s="16">
        <v>29.8219203948975</v>
      </c>
      <c r="BC158" s="16">
        <v>29.9682292938232</v>
      </c>
      <c r="BD158" s="16">
        <v>30.002220153808601</v>
      </c>
      <c r="BE158" s="16">
        <v>30.036350250244102</v>
      </c>
      <c r="BF158" s="16">
        <v>30.033130645751999</v>
      </c>
      <c r="BG158" s="16">
        <v>30.0571193695068</v>
      </c>
      <c r="BH158" s="16">
        <v>30.041660308837901</v>
      </c>
      <c r="BI158" s="16">
        <v>30.091709136962901</v>
      </c>
      <c r="BJ158" s="16">
        <v>30.055870056152301</v>
      </c>
    </row>
    <row r="159" spans="1:64">
      <c r="A159" s="16" t="s">
        <v>53</v>
      </c>
      <c r="B159" s="16" t="s">
        <v>54</v>
      </c>
      <c r="C159" s="16" t="s">
        <v>361</v>
      </c>
      <c r="D159" s="16" t="s">
        <v>362</v>
      </c>
      <c r="AJ159" s="16">
        <v>97.502499999999998</v>
      </c>
      <c r="AK159" s="16">
        <v>96.822500000000005</v>
      </c>
      <c r="AL159" s="16">
        <v>88.97354</v>
      </c>
      <c r="AM159" s="16">
        <v>85.00676</v>
      </c>
      <c r="AN159" s="16">
        <v>79.140569999999997</v>
      </c>
      <c r="AO159" s="16">
        <v>89.797079999999994</v>
      </c>
      <c r="AP159" s="16">
        <v>91.03595</v>
      </c>
      <c r="AQ159" s="16">
        <v>89.550359999999998</v>
      </c>
      <c r="AR159" s="16">
        <v>92.102930000000001</v>
      </c>
      <c r="AS159" s="16">
        <v>88.462959999999995</v>
      </c>
      <c r="AT159" s="16">
        <v>86.091679999999997</v>
      </c>
      <c r="AU159" s="16">
        <v>85.888199999999998</v>
      </c>
      <c r="AV159" s="16">
        <v>85.744460000000004</v>
      </c>
      <c r="AW159" s="16">
        <v>85.806510000000003</v>
      </c>
      <c r="AX159" s="16">
        <v>86.304150000000007</v>
      </c>
      <c r="AY159" s="16">
        <v>86.558610000000002</v>
      </c>
      <c r="AZ159" s="16">
        <v>83.756069999999994</v>
      </c>
      <c r="BA159" s="16">
        <v>84.295460000000006</v>
      </c>
      <c r="BB159" s="16">
        <v>86.23921</v>
      </c>
      <c r="BC159" s="16">
        <v>85.279960000000003</v>
      </c>
      <c r="BD159" s="16">
        <v>88.405739999999994</v>
      </c>
      <c r="BE159" s="16">
        <v>90.32526</v>
      </c>
      <c r="BF159" s="16">
        <v>95.285330000000002</v>
      </c>
      <c r="BJ159" s="16">
        <v>97.216099999999997</v>
      </c>
      <c r="BK159" s="16">
        <v>92.771299999999997</v>
      </c>
    </row>
    <row r="160" spans="1:64">
      <c r="A160" s="16" t="s">
        <v>53</v>
      </c>
      <c r="B160" s="16" t="s">
        <v>54</v>
      </c>
      <c r="C160" s="16" t="s">
        <v>363</v>
      </c>
      <c r="D160" s="16" t="s">
        <v>364</v>
      </c>
    </row>
    <row r="161" spans="1:65">
      <c r="A161" s="16" t="s">
        <v>53</v>
      </c>
      <c r="B161" s="16" t="s">
        <v>54</v>
      </c>
      <c r="C161" s="16" t="s">
        <v>365</v>
      </c>
      <c r="D161" s="16" t="s">
        <v>366</v>
      </c>
      <c r="Z161" s="16">
        <v>112.866561889648</v>
      </c>
      <c r="AE161" s="16">
        <v>120.91886138916</v>
      </c>
      <c r="AH161" s="16">
        <v>114.499946594238</v>
      </c>
      <c r="AI161" s="16">
        <v>114.62941741943401</v>
      </c>
      <c r="AJ161" s="16">
        <v>113.959510803223</v>
      </c>
      <c r="AK161" s="16">
        <v>112.540397644043</v>
      </c>
      <c r="AL161" s="16">
        <v>111.249183654785</v>
      </c>
      <c r="AM161" s="16">
        <v>113.01393127441401</v>
      </c>
      <c r="AN161" s="16">
        <v>113.20012664794901</v>
      </c>
      <c r="AO161" s="16">
        <v>93.508361816406307</v>
      </c>
      <c r="AP161" s="16">
        <v>94.547340393066406</v>
      </c>
      <c r="AQ161" s="16">
        <v>92.87744140625</v>
      </c>
      <c r="AR161" s="16">
        <v>95.480140686035199</v>
      </c>
      <c r="AS161" s="16">
        <v>97.207489013671903</v>
      </c>
      <c r="AT161" s="16">
        <v>98.861000061035199</v>
      </c>
      <c r="AU161" s="16">
        <v>98.349426269531307</v>
      </c>
      <c r="AV161" s="16">
        <v>96.213241577148395</v>
      </c>
      <c r="AW161" s="16">
        <v>97.261329650878906</v>
      </c>
      <c r="AX161" s="16">
        <v>95.526969909667997</v>
      </c>
      <c r="AY161" s="16">
        <v>94.216659545898395</v>
      </c>
      <c r="AZ161" s="16">
        <v>94.771202087402301</v>
      </c>
      <c r="BA161" s="16">
        <v>94.072471618652301</v>
      </c>
      <c r="BB161" s="16">
        <v>95.068572998046903</v>
      </c>
      <c r="BC161" s="16">
        <v>93.762298583984403</v>
      </c>
      <c r="BD161" s="16">
        <v>95.573631286621094</v>
      </c>
      <c r="BE161" s="16">
        <v>97.955307006835895</v>
      </c>
      <c r="BF161" s="16">
        <v>100.500450134277</v>
      </c>
      <c r="BG161" s="16">
        <v>106.05989074707</v>
      </c>
      <c r="BH161" s="16">
        <v>106.601486206055</v>
      </c>
      <c r="BI161" s="16">
        <v>106.43173980712901</v>
      </c>
      <c r="BJ161" s="16">
        <v>103.29409790039099</v>
      </c>
      <c r="BK161" s="16">
        <v>99.722099304199205</v>
      </c>
      <c r="BL161" s="16">
        <v>97.935348510742202</v>
      </c>
    </row>
    <row r="162" spans="1:65">
      <c r="A162" s="16" t="s">
        <v>53</v>
      </c>
      <c r="B162" s="16" t="s">
        <v>54</v>
      </c>
      <c r="C162" s="16" t="s">
        <v>367</v>
      </c>
      <c r="D162" s="16" t="s">
        <v>368</v>
      </c>
      <c r="Z162" s="16">
        <v>18.268610000610401</v>
      </c>
      <c r="AE162" s="16">
        <v>19.546070098876999</v>
      </c>
      <c r="AJ162" s="16">
        <v>17.3743896484375</v>
      </c>
      <c r="AK162" s="16">
        <v>16.2829494476318</v>
      </c>
      <c r="AL162" s="16">
        <v>15.0339803695679</v>
      </c>
      <c r="AM162" s="16">
        <v>14.9899597167969</v>
      </c>
      <c r="AN162" s="16">
        <v>17.337200164794901</v>
      </c>
      <c r="AO162" s="16">
        <v>16.687280654907202</v>
      </c>
      <c r="AP162" s="16">
        <v>15.8059301376343</v>
      </c>
      <c r="AQ162" s="16">
        <v>15.2591495513916</v>
      </c>
      <c r="AR162" s="16">
        <v>17.0242595672607</v>
      </c>
      <c r="AS162" s="16">
        <v>18.7240295410156</v>
      </c>
      <c r="AT162" s="16">
        <v>20.2068901062012</v>
      </c>
      <c r="AU162" s="16">
        <v>21.573860168456999</v>
      </c>
      <c r="AV162" s="16">
        <v>22.222589492797901</v>
      </c>
      <c r="AW162" s="16">
        <v>22.870710372924801</v>
      </c>
      <c r="AX162" s="16">
        <v>24.664329528808601</v>
      </c>
      <c r="AY162" s="16">
        <v>26.254299163818398</v>
      </c>
      <c r="AZ162" s="16">
        <v>25.9951992034912</v>
      </c>
      <c r="BA162" s="16">
        <v>24.3113307952881</v>
      </c>
      <c r="BB162" s="16">
        <v>23.634729385376001</v>
      </c>
      <c r="BC162" s="16">
        <v>25.1221008300781</v>
      </c>
      <c r="BD162" s="16">
        <v>26.149410247802699</v>
      </c>
      <c r="BE162" s="16">
        <v>24.6957492828369</v>
      </c>
      <c r="BF162" s="16">
        <v>25.9546794891357</v>
      </c>
      <c r="BG162" s="16">
        <v>23.5578708648682</v>
      </c>
      <c r="BH162" s="16">
        <v>24.060899734497099</v>
      </c>
      <c r="BI162" s="16">
        <v>22.836830139160199</v>
      </c>
      <c r="BJ162" s="16">
        <v>35.988029479980497</v>
      </c>
      <c r="BK162" s="16">
        <v>39.491661071777301</v>
      </c>
      <c r="BL162" s="16">
        <v>43.599079132080099</v>
      </c>
    </row>
    <row r="163" spans="1:65">
      <c r="A163" s="16" t="s">
        <v>53</v>
      </c>
      <c r="B163" s="16" t="s">
        <v>54</v>
      </c>
      <c r="C163" s="16" t="s">
        <v>369</v>
      </c>
      <c r="D163" s="16" t="s">
        <v>370</v>
      </c>
    </row>
    <row r="164" spans="1:65">
      <c r="A164" s="16" t="s">
        <v>53</v>
      </c>
      <c r="B164" s="16" t="s">
        <v>54</v>
      </c>
      <c r="C164" s="16" t="s">
        <v>371</v>
      </c>
      <c r="D164" s="16" t="s">
        <v>372</v>
      </c>
      <c r="BH164" s="16">
        <v>6.0818775807471503</v>
      </c>
    </row>
    <row r="165" spans="1:65">
      <c r="A165" s="16" t="s">
        <v>53</v>
      </c>
      <c r="B165" s="16" t="s">
        <v>54</v>
      </c>
      <c r="C165" s="16" t="s">
        <v>373</v>
      </c>
      <c r="D165" s="16" t="s">
        <v>374</v>
      </c>
      <c r="AK165" s="16">
        <v>1.0800000000000001E-2</v>
      </c>
      <c r="AL165" s="16">
        <v>0.02</v>
      </c>
      <c r="AM165" s="16">
        <v>0.314</v>
      </c>
      <c r="AN165" s="16">
        <v>0.88270000000000004</v>
      </c>
      <c r="AO165" s="16">
        <v>0.86029999999999995</v>
      </c>
      <c r="AP165" s="16">
        <v>0.79710000000000003</v>
      </c>
      <c r="AQ165" s="16">
        <v>0.77380000000000004</v>
      </c>
      <c r="AR165" s="16">
        <v>0.82399999999999995</v>
      </c>
      <c r="AS165" s="16">
        <v>0.89480000000000004</v>
      </c>
      <c r="AT165" s="16">
        <v>0.93130000000000002</v>
      </c>
      <c r="AU165" s="16">
        <v>0.97219999999999995</v>
      </c>
      <c r="AV165" s="16">
        <v>0.98209999999999997</v>
      </c>
      <c r="AW165" s="16">
        <v>0.98270000000000002</v>
      </c>
      <c r="AX165" s="16">
        <v>0.94540000000000002</v>
      </c>
      <c r="AY165" s="16">
        <v>0.89339999999999997</v>
      </c>
      <c r="AZ165" s="16">
        <v>0.85809999999999997</v>
      </c>
      <c r="BA165" s="16">
        <v>0.8216</v>
      </c>
      <c r="BB165" s="16">
        <v>0.80379999999999996</v>
      </c>
      <c r="BC165" s="16">
        <v>0.80259999999999998</v>
      </c>
      <c r="BD165" s="16">
        <v>0.78969999999999996</v>
      </c>
      <c r="BE165" s="16">
        <v>0.78559999999999997</v>
      </c>
      <c r="BF165" s="16">
        <v>0.78449999999999998</v>
      </c>
      <c r="BG165" s="16">
        <v>0.7843</v>
      </c>
      <c r="BH165" s="16">
        <v>1.0246</v>
      </c>
      <c r="BI165" s="16">
        <v>1.5956999999999999</v>
      </c>
      <c r="BJ165" s="16">
        <v>1.7212000000000001</v>
      </c>
      <c r="BK165" s="16">
        <v>1.7</v>
      </c>
      <c r="BL165" s="16">
        <v>1.7</v>
      </c>
      <c r="BM165" s="16">
        <v>1.7</v>
      </c>
    </row>
    <row r="166" spans="1:65">
      <c r="A166" s="16" t="s">
        <v>53</v>
      </c>
      <c r="B166" s="16" t="s">
        <v>54</v>
      </c>
      <c r="C166" s="16" t="s">
        <v>375</v>
      </c>
      <c r="D166" s="16" t="s">
        <v>376</v>
      </c>
      <c r="AL166" s="16">
        <v>3280</v>
      </c>
      <c r="AM166" s="16">
        <v>2650</v>
      </c>
      <c r="AN166" s="16">
        <v>2350</v>
      </c>
      <c r="AO166" s="16">
        <v>2400</v>
      </c>
      <c r="AP166" s="16">
        <v>2560</v>
      </c>
      <c r="AQ166" s="16">
        <v>2820</v>
      </c>
      <c r="AR166" s="16">
        <v>3030</v>
      </c>
      <c r="AS166" s="16">
        <v>3220</v>
      </c>
      <c r="AT166" s="16">
        <v>3590</v>
      </c>
      <c r="AU166" s="16">
        <v>3970</v>
      </c>
      <c r="AV166" s="16">
        <v>4430</v>
      </c>
      <c r="AW166" s="16">
        <v>4820</v>
      </c>
      <c r="AX166" s="16">
        <v>6000</v>
      </c>
      <c r="AY166" s="16">
        <v>8190</v>
      </c>
      <c r="AZ166" s="16">
        <v>10120</v>
      </c>
      <c r="BA166" s="16">
        <v>11780</v>
      </c>
      <c r="BB166" s="16">
        <v>13120</v>
      </c>
      <c r="BC166" s="16">
        <v>13950</v>
      </c>
      <c r="BD166" s="16">
        <v>13710</v>
      </c>
      <c r="BE166" s="16">
        <v>14980</v>
      </c>
      <c r="BF166" s="16">
        <v>16230</v>
      </c>
      <c r="BG166" s="16">
        <v>16850</v>
      </c>
      <c r="BH166" s="16">
        <v>14370</v>
      </c>
      <c r="BI166" s="16">
        <v>13430</v>
      </c>
      <c r="BJ166" s="16">
        <v>13510</v>
      </c>
      <c r="BK166" s="16">
        <v>13790</v>
      </c>
      <c r="BL166" s="16">
        <v>14410</v>
      </c>
      <c r="BM166" s="16">
        <v>14300</v>
      </c>
    </row>
    <row r="167" spans="1:65">
      <c r="A167" s="16" t="s">
        <v>53</v>
      </c>
      <c r="B167" s="16" t="s">
        <v>54</v>
      </c>
      <c r="C167" s="16" t="s">
        <v>377</v>
      </c>
      <c r="D167" s="16" t="s">
        <v>378</v>
      </c>
      <c r="AI167" s="16">
        <v>29.809004092769399</v>
      </c>
      <c r="AJ167" s="16">
        <v>29.809131736526901</v>
      </c>
      <c r="AK167" s="16">
        <v>18.441526109416799</v>
      </c>
      <c r="AL167" s="16">
        <v>4.16815286624204</v>
      </c>
      <c r="AM167" s="16">
        <v>-1.0854550306912201</v>
      </c>
      <c r="AN167" s="16">
        <v>2.8587496485143902</v>
      </c>
      <c r="AO167" s="16">
        <v>0.300080509404962</v>
      </c>
      <c r="AP167" s="16">
        <v>12.9215084064212</v>
      </c>
      <c r="AQ167" s="16">
        <v>4.8392722199616296</v>
      </c>
      <c r="AR167" s="16">
        <v>8.6116924054991895</v>
      </c>
      <c r="AS167" s="16">
        <v>20.438312032385902</v>
      </c>
      <c r="AT167" s="16">
        <v>24.857024606817699</v>
      </c>
      <c r="AU167" s="16">
        <v>24.6944329896907</v>
      </c>
      <c r="AV167" s="16">
        <v>27.648499265374699</v>
      </c>
      <c r="AW167" s="16">
        <v>31.287660312771099</v>
      </c>
      <c r="AX167" s="16">
        <v>47.456977440606899</v>
      </c>
      <c r="AY167" s="16">
        <v>54.357149715675703</v>
      </c>
      <c r="AZ167" s="16">
        <v>56.938347349306198</v>
      </c>
      <c r="BA167" s="16">
        <v>58.069322224769003</v>
      </c>
      <c r="BB167" s="16">
        <v>46.119966855329103</v>
      </c>
      <c r="BC167" s="16">
        <v>49.756034381255098</v>
      </c>
      <c r="BD167" s="16">
        <v>52.6137629123306</v>
      </c>
      <c r="BE167" s="16">
        <v>50.003014045451799</v>
      </c>
      <c r="BF167" s="16">
        <v>47.813756832009901</v>
      </c>
      <c r="BG167" s="16">
        <v>43.676511206643802</v>
      </c>
      <c r="BH167" s="16">
        <v>30.901618242000701</v>
      </c>
      <c r="BI167" s="16">
        <v>28.459483791530701</v>
      </c>
      <c r="BJ167" s="16">
        <v>31.072197310692101</v>
      </c>
      <c r="BK167" s="16">
        <v>35.392923138390898</v>
      </c>
      <c r="BL167" s="16">
        <v>31.369831567276599</v>
      </c>
      <c r="BM167" s="16">
        <v>23.511228431553899</v>
      </c>
    </row>
    <row r="168" spans="1:65">
      <c r="A168" s="16" t="s">
        <v>53</v>
      </c>
      <c r="B168" s="16" t="s">
        <v>54</v>
      </c>
      <c r="C168" s="16" t="s">
        <v>379</v>
      </c>
      <c r="D168" s="16" t="s">
        <v>380</v>
      </c>
      <c r="AJ168" s="16">
        <v>-0.70000018272662601</v>
      </c>
      <c r="AK168" s="16">
        <v>-22.600000045631301</v>
      </c>
      <c r="AL168" s="16">
        <v>-23.099999309544501</v>
      </c>
      <c r="AM168" s="16">
        <v>-19.7000007224173</v>
      </c>
      <c r="AN168" s="16">
        <v>-11.7999997319416</v>
      </c>
      <c r="AO168" s="16">
        <v>1.2999994650156701</v>
      </c>
      <c r="AP168" s="16">
        <v>5.8000000123296296</v>
      </c>
      <c r="AQ168" s="16">
        <v>10.000001165370699</v>
      </c>
      <c r="AR168" s="16">
        <v>7.3999995868231396</v>
      </c>
      <c r="AS168" s="16">
        <v>11.0999995034959</v>
      </c>
      <c r="AT168" s="16">
        <v>9.9000001302220308</v>
      </c>
      <c r="AU168" s="16">
        <v>9.4389163423862499</v>
      </c>
      <c r="AV168" s="16">
        <v>10.208300011073201</v>
      </c>
      <c r="AW168" s="16">
        <v>9.2538013262777099</v>
      </c>
      <c r="AX168" s="16">
        <v>27.961538068524401</v>
      </c>
      <c r="AY168" s="16">
        <v>34.466209363795301</v>
      </c>
      <c r="AZ168" s="16">
        <v>25.463215906121601</v>
      </c>
      <c r="BA168" s="16">
        <v>10.5914372943933</v>
      </c>
      <c r="BB168" s="16">
        <v>9.3690747771153298</v>
      </c>
      <c r="BC168" s="16">
        <v>4.7892427924596204</v>
      </c>
      <c r="BD168" s="16">
        <v>-1.5729976210838399</v>
      </c>
      <c r="BE168" s="16">
        <v>2.2029390226782102</v>
      </c>
      <c r="BF168" s="16">
        <v>5.8434157623727003</v>
      </c>
      <c r="BG168" s="16">
        <v>2.7975854340361201</v>
      </c>
      <c r="BH168" s="16">
        <v>1.0495463680441</v>
      </c>
      <c r="BI168" s="16">
        <v>-3.06359845351251</v>
      </c>
      <c r="BJ168" s="16">
        <v>0.153614646686307</v>
      </c>
      <c r="BK168" s="16">
        <v>1.50040170699388</v>
      </c>
      <c r="BL168" s="16">
        <v>2.4801515914705901</v>
      </c>
      <c r="BM168" s="16">
        <v>-4.3099891331605704</v>
      </c>
    </row>
    <row r="169" spans="1:65">
      <c r="A169" s="16" t="s">
        <v>53</v>
      </c>
      <c r="B169" s="16" t="s">
        <v>54</v>
      </c>
      <c r="C169" s="16" t="s">
        <v>381</v>
      </c>
      <c r="D169" s="16" t="s">
        <v>382</v>
      </c>
      <c r="AJ169" s="16">
        <v>83.549512681325496</v>
      </c>
      <c r="AK169" s="16">
        <v>1065.32922595741</v>
      </c>
      <c r="AL169" s="16">
        <v>747.12452663399904</v>
      </c>
      <c r="AM169" s="16">
        <v>1386.0673881026601</v>
      </c>
      <c r="AN169" s="16">
        <v>545.65635683601499</v>
      </c>
      <c r="AO169" s="16">
        <v>26.419162862882501</v>
      </c>
      <c r="AP169" s="16">
        <v>9.2425045810370499</v>
      </c>
      <c r="AQ169" s="16">
        <v>-0.96513476613355897</v>
      </c>
      <c r="AR169" s="16">
        <v>2.1621433045254199</v>
      </c>
      <c r="AS169" s="16">
        <v>12.4927734482701</v>
      </c>
      <c r="AT169" s="16">
        <v>2.5150099787332998</v>
      </c>
      <c r="AU169" s="16">
        <v>4.2143861637803601</v>
      </c>
      <c r="AV169" s="16">
        <v>6.9614651158668899</v>
      </c>
      <c r="AW169" s="16">
        <v>9.2519655783619008</v>
      </c>
      <c r="AX169" s="16">
        <v>14.7234965538356</v>
      </c>
      <c r="AY169" s="16">
        <v>11.329188542411</v>
      </c>
      <c r="AZ169" s="16">
        <v>20.582482818270002</v>
      </c>
      <c r="BA169" s="16">
        <v>27.971036308702001</v>
      </c>
      <c r="BB169" s="16">
        <v>-18.8989109955121</v>
      </c>
      <c r="BC169" s="16">
        <v>13.8272201415175</v>
      </c>
      <c r="BD169" s="16">
        <v>24.606950030232898</v>
      </c>
      <c r="BE169" s="16">
        <v>2.8449825771686399</v>
      </c>
      <c r="BF169" s="16">
        <v>0.41316405727836503</v>
      </c>
      <c r="BG169" s="16">
        <v>-1.3302044231250001</v>
      </c>
      <c r="BH169" s="16">
        <v>-8.8096155262962004</v>
      </c>
      <c r="BI169" s="16">
        <v>14.6283390014428</v>
      </c>
      <c r="BJ169" s="16">
        <v>16.226204566646899</v>
      </c>
      <c r="BK169" s="16">
        <v>12.1844329641445</v>
      </c>
      <c r="BL169" s="16">
        <v>-0.22198654695139899</v>
      </c>
      <c r="BM169" s="16">
        <v>-7.5724754724493399</v>
      </c>
    </row>
    <row r="170" spans="1:65">
      <c r="A170" s="16" t="s">
        <v>53</v>
      </c>
      <c r="B170" s="16" t="s">
        <v>54</v>
      </c>
      <c r="C170" s="16" t="s">
        <v>383</v>
      </c>
      <c r="D170" s="16" t="s">
        <v>384</v>
      </c>
      <c r="AQ170" s="16">
        <v>3.0621631347503899</v>
      </c>
      <c r="AR170" s="16">
        <v>12.755094785641999</v>
      </c>
      <c r="AS170" s="16">
        <v>27.716227966674399</v>
      </c>
      <c r="AT170" s="16">
        <v>20.732720284273601</v>
      </c>
      <c r="AU170" s="16">
        <v>9.5621571270076906</v>
      </c>
      <c r="AV170" s="16">
        <v>9.8121233583607204</v>
      </c>
      <c r="AW170" s="16">
        <v>11.4128596903847</v>
      </c>
      <c r="AX170" s="16">
        <v>20.573116952319399</v>
      </c>
      <c r="AY170" s="16">
        <v>27.9028122619196</v>
      </c>
      <c r="AZ170" s="16">
        <v>30.153919873610501</v>
      </c>
      <c r="BA170" s="16">
        <v>30.594569655474501</v>
      </c>
      <c r="BB170" s="16">
        <v>20.917054918827301</v>
      </c>
      <c r="BC170" s="16">
        <v>23.969531206395398</v>
      </c>
      <c r="BD170" s="16">
        <v>25.326528162393199</v>
      </c>
      <c r="BE170" s="16">
        <v>21.8497443250894</v>
      </c>
      <c r="BF170" s="16">
        <v>18.619001655578401</v>
      </c>
      <c r="BG170" s="16">
        <v>15.328465751971301</v>
      </c>
      <c r="BH170" s="16">
        <v>9.3923912682779402</v>
      </c>
      <c r="BI170" s="16">
        <v>10.282643221020299</v>
      </c>
      <c r="BJ170" s="16">
        <v>13.4926899454868</v>
      </c>
      <c r="BK170" s="16">
        <v>18.576285847403302</v>
      </c>
      <c r="BL170" s="16">
        <v>16.778808320722099</v>
      </c>
    </row>
    <row r="171" spans="1:65">
      <c r="A171" s="16" t="s">
        <v>53</v>
      </c>
      <c r="B171" s="16" t="s">
        <v>54</v>
      </c>
      <c r="C171" s="16" t="s">
        <v>385</v>
      </c>
      <c r="D171" s="16" t="s">
        <v>386</v>
      </c>
      <c r="AK171" s="16">
        <v>2405080000</v>
      </c>
      <c r="AL171" s="16">
        <v>2107691700</v>
      </c>
      <c r="AM171" s="16">
        <v>2008883700</v>
      </c>
      <c r="AN171" s="16">
        <v>1769173800</v>
      </c>
      <c r="AO171" s="16">
        <v>1665145500</v>
      </c>
      <c r="AP171" s="16">
        <v>1709501400</v>
      </c>
      <c r="AQ171" s="16">
        <v>1746908900</v>
      </c>
      <c r="AR171" s="16">
        <v>2006785400</v>
      </c>
      <c r="AS171" s="16">
        <v>2133402300</v>
      </c>
      <c r="AT171" s="16">
        <v>2388900000</v>
      </c>
      <c r="AU171" s="16">
        <v>2532500000</v>
      </c>
      <c r="AV171" s="16">
        <v>2723000000</v>
      </c>
      <c r="AW171" s="16">
        <v>2947100000</v>
      </c>
      <c r="AX171" s="16">
        <v>3141300000</v>
      </c>
      <c r="AY171" s="16">
        <v>3678200000</v>
      </c>
      <c r="AZ171" s="16">
        <v>4132200000</v>
      </c>
      <c r="BA171" s="16">
        <v>4684700000</v>
      </c>
      <c r="BB171" s="16">
        <v>5074600000</v>
      </c>
      <c r="BC171" s="16">
        <v>5522100000</v>
      </c>
      <c r="BD171" s="16">
        <v>5911800000</v>
      </c>
      <c r="BE171" s="16">
        <v>6433500000</v>
      </c>
      <c r="BF171" s="16">
        <v>6988100000</v>
      </c>
      <c r="BG171" s="16">
        <v>7693300000</v>
      </c>
      <c r="BH171" s="16">
        <v>8250900000</v>
      </c>
      <c r="BI171" s="16">
        <v>8138600000</v>
      </c>
      <c r="BJ171" s="16">
        <v>8537000000</v>
      </c>
      <c r="BK171" s="16">
        <v>8975200000</v>
      </c>
      <c r="BL171" s="16">
        <v>9338100000</v>
      </c>
      <c r="BM171" s="16">
        <v>9060900000</v>
      </c>
    </row>
    <row r="172" spans="1:65">
      <c r="A172" s="16" t="s">
        <v>53</v>
      </c>
      <c r="B172" s="16" t="s">
        <v>54</v>
      </c>
      <c r="C172" s="16" t="s">
        <v>387</v>
      </c>
      <c r="D172" s="16" t="s">
        <v>388</v>
      </c>
      <c r="AI172" s="16">
        <v>88100</v>
      </c>
      <c r="AJ172" s="16">
        <v>158200</v>
      </c>
      <c r="AK172" s="16">
        <v>1761100</v>
      </c>
      <c r="AL172" s="16">
        <v>10094700</v>
      </c>
      <c r="AM172" s="16">
        <v>103611700</v>
      </c>
      <c r="AN172" s="16">
        <v>661400000</v>
      </c>
      <c r="AO172" s="16">
        <v>960500000</v>
      </c>
      <c r="AP172" s="16">
        <v>1168300000</v>
      </c>
      <c r="AQ172" s="16">
        <v>1202700000</v>
      </c>
      <c r="AR172" s="16">
        <v>1476200000</v>
      </c>
      <c r="AS172" s="16">
        <v>2007000000</v>
      </c>
      <c r="AT172" s="16">
        <v>2310300000</v>
      </c>
      <c r="AU172" s="16">
        <v>2798100000</v>
      </c>
      <c r="AV172" s="16">
        <v>3468900000</v>
      </c>
      <c r="AW172" s="16">
        <v>4330700000</v>
      </c>
      <c r="AX172" s="16">
        <v>7361700000</v>
      </c>
      <c r="AY172" s="16">
        <v>12177200000</v>
      </c>
      <c r="AZ172" s="16">
        <v>18763400000</v>
      </c>
      <c r="BA172" s="16">
        <v>26297300000</v>
      </c>
      <c r="BB172" s="16">
        <v>20030100000</v>
      </c>
      <c r="BC172" s="16">
        <v>25476800000</v>
      </c>
      <c r="BD172" s="16">
        <v>32152300000</v>
      </c>
      <c r="BE172" s="16">
        <v>32582000000</v>
      </c>
      <c r="BF172" s="16">
        <v>33195400000</v>
      </c>
      <c r="BG172" s="16">
        <v>31623800000</v>
      </c>
      <c r="BH172" s="16">
        <v>24411900000</v>
      </c>
      <c r="BI172" s="16">
        <v>28736900000</v>
      </c>
      <c r="BJ172" s="16">
        <v>34959100000</v>
      </c>
      <c r="BK172" s="16">
        <v>41848800000</v>
      </c>
      <c r="BL172" s="16">
        <v>39984400000</v>
      </c>
      <c r="BM172" s="16">
        <v>29978200000</v>
      </c>
    </row>
    <row r="173" spans="1:65">
      <c r="A173" s="16" t="s">
        <v>53</v>
      </c>
      <c r="B173" s="16" t="s">
        <v>54</v>
      </c>
      <c r="C173" s="16" t="s">
        <v>389</v>
      </c>
      <c r="D173" s="16" t="s">
        <v>390</v>
      </c>
      <c r="AK173" s="16">
        <v>116305555.555556</v>
      </c>
      <c r="AL173" s="16">
        <v>425620000</v>
      </c>
      <c r="AM173" s="16">
        <v>385984713.37579602</v>
      </c>
      <c r="AN173" s="16">
        <v>612665684.83063304</v>
      </c>
      <c r="AO173" s="16">
        <v>792862954.78321505</v>
      </c>
      <c r="AP173" s="16">
        <v>797515995.48362803</v>
      </c>
      <c r="AQ173" s="16">
        <v>806926854.48436296</v>
      </c>
      <c r="AR173" s="16">
        <v>842961165.04854405</v>
      </c>
      <c r="AS173" s="16">
        <v>848122485.471614</v>
      </c>
      <c r="AT173" s="16">
        <v>846880704.391711</v>
      </c>
      <c r="AU173" s="16">
        <v>870191318.65871203</v>
      </c>
      <c r="AV173" s="16">
        <v>904184909.88697696</v>
      </c>
      <c r="AW173" s="16">
        <v>953800753.02737403</v>
      </c>
      <c r="AX173" s="16">
        <v>1211656441.7177899</v>
      </c>
      <c r="AY173" s="16">
        <v>1487911349.89926</v>
      </c>
      <c r="AZ173" s="16">
        <v>2161519636.4060102</v>
      </c>
      <c r="BA173" s="16">
        <v>2721518987.3417702</v>
      </c>
      <c r="BB173" s="16">
        <v>2711495396.8648901</v>
      </c>
      <c r="BC173" s="16">
        <v>2933590829.8031402</v>
      </c>
      <c r="BD173" s="16">
        <v>3347853615.2969499</v>
      </c>
      <c r="BE173" s="16">
        <v>3581593686.3543801</v>
      </c>
      <c r="BF173" s="16">
        <v>3979859783.3014698</v>
      </c>
      <c r="BG173" s="16">
        <v>4002550044.6257801</v>
      </c>
      <c r="BH173" s="16">
        <v>3278742924.0679302</v>
      </c>
      <c r="BI173" s="16">
        <v>2122516763.8027201</v>
      </c>
      <c r="BJ173" s="16">
        <v>2291482686.4977899</v>
      </c>
      <c r="BK173" s="16">
        <v>2455705882.3529401</v>
      </c>
      <c r="BL173" s="16">
        <v>2743705882.3529401</v>
      </c>
      <c r="BM173" s="16">
        <v>2950882352.9411802</v>
      </c>
    </row>
    <row r="174" spans="1:65">
      <c r="A174" s="16" t="s">
        <v>53</v>
      </c>
      <c r="B174" s="16" t="s">
        <v>54</v>
      </c>
      <c r="C174" s="16" t="s">
        <v>391</v>
      </c>
      <c r="D174" s="16" t="s">
        <v>392</v>
      </c>
      <c r="AL174" s="16">
        <v>262393622.84805101</v>
      </c>
      <c r="AM174" s="16">
        <v>382045196.64275998</v>
      </c>
      <c r="AN174" s="16">
        <v>592552153.14731896</v>
      </c>
      <c r="AO174" s="16">
        <v>1252655165.0708799</v>
      </c>
      <c r="AP174" s="16">
        <v>1741190701.9369199</v>
      </c>
      <c r="AQ174" s="16">
        <v>2141664324.1876099</v>
      </c>
      <c r="AR174" s="16">
        <v>2670354942.7122002</v>
      </c>
      <c r="AS174" s="16">
        <v>2356864405.2221398</v>
      </c>
      <c r="AT174" s="16">
        <v>2661026550.1709099</v>
      </c>
      <c r="AU174" s="16">
        <v>4993614728.1622105</v>
      </c>
      <c r="AV174" s="16">
        <v>8615350201.4888191</v>
      </c>
      <c r="AW174" s="16">
        <v>10773599106.9676</v>
      </c>
      <c r="AX174" s="16">
        <v>10633333030.696199</v>
      </c>
      <c r="AY174" s="16">
        <v>10919426564.4286</v>
      </c>
      <c r="AZ174" s="16">
        <v>9903196849.5746098</v>
      </c>
      <c r="BA174" s="16">
        <v>10061603908.8207</v>
      </c>
      <c r="BB174" s="16">
        <v>9159986730.7595406</v>
      </c>
      <c r="BC174" s="16">
        <v>9555195614.2536793</v>
      </c>
      <c r="BD174" s="16">
        <v>10632044445.406401</v>
      </c>
      <c r="BE174" s="16">
        <v>10865949354.9224</v>
      </c>
      <c r="BF174" s="16">
        <v>12979085099.978901</v>
      </c>
      <c r="BG174" s="16">
        <v>13171011323.0791</v>
      </c>
    </row>
    <row r="175" spans="1:65">
      <c r="A175" s="16" t="s">
        <v>53</v>
      </c>
      <c r="B175" s="16" t="s">
        <v>54</v>
      </c>
      <c r="C175" s="16" t="s">
        <v>393</v>
      </c>
      <c r="D175" s="16" t="s">
        <v>394</v>
      </c>
      <c r="AT175" s="16">
        <v>230000000</v>
      </c>
      <c r="AU175" s="16">
        <v>145200000</v>
      </c>
    </row>
    <row r="176" spans="1:65">
      <c r="A176" s="16" t="s">
        <v>53</v>
      </c>
      <c r="B176" s="16" t="s">
        <v>54</v>
      </c>
      <c r="C176" s="16" t="s">
        <v>395</v>
      </c>
      <c r="D176" s="16" t="s">
        <v>396</v>
      </c>
      <c r="AV176" s="16">
        <v>14</v>
      </c>
      <c r="AW176" s="16">
        <v>13</v>
      </c>
      <c r="AX176" s="16">
        <v>13</v>
      </c>
      <c r="AY176" s="16">
        <v>13</v>
      </c>
      <c r="AZ176" s="16">
        <v>12</v>
      </c>
      <c r="BA176" s="16">
        <v>6</v>
      </c>
      <c r="BB176" s="16">
        <v>6</v>
      </c>
      <c r="BC176" s="16">
        <v>6</v>
      </c>
      <c r="BD176" s="16">
        <v>6</v>
      </c>
      <c r="BE176" s="16">
        <v>6</v>
      </c>
      <c r="BF176" s="16">
        <v>3</v>
      </c>
      <c r="BG176" s="16">
        <v>4</v>
      </c>
      <c r="BH176" s="16">
        <v>3</v>
      </c>
      <c r="BI176" s="16">
        <v>3</v>
      </c>
      <c r="BJ176" s="16">
        <v>3</v>
      </c>
      <c r="BK176" s="16">
        <v>3</v>
      </c>
      <c r="BL176" s="16">
        <v>3</v>
      </c>
    </row>
    <row r="177" spans="1:65">
      <c r="A177" s="16" t="s">
        <v>53</v>
      </c>
      <c r="B177" s="16" t="s">
        <v>54</v>
      </c>
      <c r="C177" s="16" t="s">
        <v>397</v>
      </c>
      <c r="D177" s="16" t="s">
        <v>398</v>
      </c>
      <c r="BG177" s="16">
        <v>423</v>
      </c>
      <c r="BH177" s="16">
        <v>423</v>
      </c>
      <c r="BI177" s="16">
        <v>300</v>
      </c>
      <c r="BJ177" s="16">
        <v>300</v>
      </c>
      <c r="BK177" s="16">
        <v>300</v>
      </c>
      <c r="BL177" s="16">
        <v>300</v>
      </c>
    </row>
    <row r="178" spans="1:65">
      <c r="A178" s="16" t="s">
        <v>53</v>
      </c>
      <c r="B178" s="16" t="s">
        <v>54</v>
      </c>
      <c r="C178" s="16" t="s">
        <v>399</v>
      </c>
      <c r="D178" s="16" t="s">
        <v>400</v>
      </c>
      <c r="AU178" s="16">
        <v>3.9</v>
      </c>
      <c r="AX178" s="16">
        <v>0.4</v>
      </c>
      <c r="BB178" s="16">
        <v>19</v>
      </c>
      <c r="BF178" s="16">
        <v>24.4</v>
      </c>
      <c r="BL178" s="16">
        <v>0</v>
      </c>
    </row>
    <row r="179" spans="1:65">
      <c r="A179" s="16" t="s">
        <v>53</v>
      </c>
      <c r="B179" s="16" t="s">
        <v>54</v>
      </c>
      <c r="C179" s="16" t="s">
        <v>401</v>
      </c>
      <c r="D179" s="16" t="s">
        <v>402</v>
      </c>
      <c r="BL179" s="16">
        <v>34</v>
      </c>
    </row>
    <row r="180" spans="1:65">
      <c r="A180" s="16" t="s">
        <v>53</v>
      </c>
      <c r="B180" s="16" t="s">
        <v>54</v>
      </c>
      <c r="C180" s="16" t="s">
        <v>403</v>
      </c>
      <c r="D180" s="16" t="s">
        <v>404</v>
      </c>
      <c r="AM180" s="16">
        <v>128138600</v>
      </c>
      <c r="AN180" s="16">
        <v>423067800</v>
      </c>
      <c r="AO180" s="16">
        <v>431967800</v>
      </c>
      <c r="AP180" s="16">
        <v>512319600</v>
      </c>
      <c r="AQ180" s="16">
        <v>645726600</v>
      </c>
      <c r="AR180" s="16">
        <v>717629200</v>
      </c>
      <c r="BA180" s="16">
        <v>7428500000</v>
      </c>
      <c r="BB180" s="16">
        <v>8216400000</v>
      </c>
      <c r="BC180" s="16">
        <v>8863500000</v>
      </c>
      <c r="BD180" s="16">
        <v>9623900000</v>
      </c>
      <c r="BE180" s="16">
        <v>12145100000</v>
      </c>
      <c r="BF180" s="16">
        <v>12174900000</v>
      </c>
      <c r="BG180" s="16">
        <v>13042700000</v>
      </c>
      <c r="BH180" s="16">
        <v>13480100000</v>
      </c>
      <c r="BI180" s="16">
        <v>16433200000</v>
      </c>
      <c r="BJ180" s="16">
        <v>19665556000</v>
      </c>
      <c r="BK180" s="16">
        <v>17141500000</v>
      </c>
      <c r="BL180" s="16">
        <v>21070650000</v>
      </c>
    </row>
    <row r="181" spans="1:65">
      <c r="A181" s="16" t="s">
        <v>53</v>
      </c>
      <c r="B181" s="16" t="s">
        <v>54</v>
      </c>
      <c r="C181" s="16" t="s">
        <v>405</v>
      </c>
      <c r="D181" s="16" t="s">
        <v>406</v>
      </c>
      <c r="AM181" s="16">
        <v>980000</v>
      </c>
      <c r="AN181" s="16">
        <v>6160000</v>
      </c>
      <c r="AO181" s="16">
        <v>5171000</v>
      </c>
      <c r="AP181" s="16">
        <v>8905000</v>
      </c>
      <c r="AQ181" s="16">
        <v>16620000</v>
      </c>
      <c r="AR181" s="16">
        <v>14263600</v>
      </c>
      <c r="BA181" s="16">
        <v>152200000</v>
      </c>
      <c r="BB181" s="16">
        <v>101700000</v>
      </c>
      <c r="BC181" s="16">
        <v>150900000</v>
      </c>
      <c r="BD181" s="16">
        <v>211000000</v>
      </c>
      <c r="BE181" s="16">
        <v>261400000</v>
      </c>
      <c r="BF181" s="16">
        <v>379800000</v>
      </c>
      <c r="BG181" s="16">
        <v>270000000</v>
      </c>
      <c r="BH181" s="16">
        <v>292500000</v>
      </c>
      <c r="BI181" s="16">
        <v>225000000</v>
      </c>
      <c r="BJ181" s="16">
        <v>228900000</v>
      </c>
      <c r="BK181" s="16">
        <v>232827000</v>
      </c>
      <c r="BL181" s="16">
        <v>262600000</v>
      </c>
    </row>
    <row r="182" spans="1:65">
      <c r="A182" s="16" t="s">
        <v>53</v>
      </c>
      <c r="B182" s="16" t="s">
        <v>54</v>
      </c>
      <c r="C182" s="16" t="s">
        <v>407</v>
      </c>
      <c r="D182" s="16" t="s">
        <v>408</v>
      </c>
      <c r="AM182" s="16">
        <v>-11.1666399786496</v>
      </c>
      <c r="AN182" s="16">
        <v>-3.1313993813853198</v>
      </c>
      <c r="AO182" s="16">
        <v>-2.3630535021591199</v>
      </c>
      <c r="AP182" s="16">
        <v>-3.9676028243042101</v>
      </c>
      <c r="AQ182" s="16">
        <v>-4.9416671510782999</v>
      </c>
      <c r="AR182" s="16">
        <v>-4.6662128155545499</v>
      </c>
      <c r="BA182" s="16">
        <v>19.566387291589798</v>
      </c>
      <c r="BB182" s="16">
        <v>7.5704675364801997</v>
      </c>
      <c r="BC182" s="16">
        <v>15.4463675968445</v>
      </c>
      <c r="BD182" s="16">
        <v>12.8562651203871</v>
      </c>
      <c r="BE182" s="16">
        <v>5.9727420689504003</v>
      </c>
      <c r="BF182" s="16">
        <v>4.8774535079577896</v>
      </c>
      <c r="BG182" s="16">
        <v>4.6227935357821304</v>
      </c>
      <c r="BH182" s="16">
        <v>-2.7236116219198201</v>
      </c>
      <c r="BI182" s="16">
        <v>2.4759380324765199</v>
      </c>
      <c r="BJ182" s="16">
        <v>1.86548911111806</v>
      </c>
      <c r="BK182" s="16">
        <v>9.5077735604055302</v>
      </c>
      <c r="BL182" s="16">
        <v>4.5771964999597001</v>
      </c>
    </row>
    <row r="183" spans="1:65">
      <c r="A183" s="16" t="s">
        <v>53</v>
      </c>
      <c r="B183" s="16" t="s">
        <v>54</v>
      </c>
      <c r="C183" s="16" t="s">
        <v>409</v>
      </c>
      <c r="D183" s="16" t="s">
        <v>410</v>
      </c>
      <c r="BD183" s="16">
        <v>15.616258621215801</v>
      </c>
      <c r="BG183" s="16">
        <v>32.613555908203097</v>
      </c>
      <c r="BJ183" s="16">
        <v>29.436094284057599</v>
      </c>
    </row>
    <row r="184" spans="1:65">
      <c r="A184" s="16" t="s">
        <v>53</v>
      </c>
      <c r="B184" s="16" t="s">
        <v>54</v>
      </c>
      <c r="C184" s="16" t="s">
        <v>411</v>
      </c>
      <c r="D184" s="16" t="s">
        <v>412</v>
      </c>
      <c r="AL184" s="16">
        <v>825.81604919689505</v>
      </c>
      <c r="AM184" s="16">
        <v>1116.5474849145601</v>
      </c>
      <c r="AN184" s="16">
        <v>25.419653295171099</v>
      </c>
      <c r="AO184" s="16">
        <v>17.0926798507748</v>
      </c>
      <c r="AP184" s="16">
        <v>41.425241989361602</v>
      </c>
      <c r="AQ184" s="16">
        <v>-15.1713043317722</v>
      </c>
      <c r="AR184" s="16">
        <v>20.069511918664301</v>
      </c>
      <c r="AS184" s="16">
        <v>73.412454918267898</v>
      </c>
      <c r="AT184" s="16">
        <v>-10.5675313375298</v>
      </c>
      <c r="AU184" s="16">
        <v>14.477307075981001</v>
      </c>
      <c r="AV184" s="16">
        <v>29.7303398116529</v>
      </c>
      <c r="AW184" s="16">
        <v>47.511241828410597</v>
      </c>
      <c r="AX184" s="16">
        <v>22.1025660452243</v>
      </c>
      <c r="AY184" s="16">
        <v>86.812645197405899</v>
      </c>
      <c r="AZ184" s="16">
        <v>71.683192332454794</v>
      </c>
      <c r="BA184" s="16">
        <v>44.0368318141483</v>
      </c>
      <c r="BB184" s="16">
        <v>-0.294840725668573</v>
      </c>
      <c r="BC184" s="16">
        <v>24.303483400141701</v>
      </c>
      <c r="BD184" s="16">
        <v>32.065446628607901</v>
      </c>
      <c r="BE184" s="16">
        <v>20.6580569250793</v>
      </c>
      <c r="BF184" s="16">
        <v>14.9894846184655</v>
      </c>
      <c r="BG184" s="16">
        <v>11.803073057059301</v>
      </c>
      <c r="BH184" s="16">
        <v>-1.1487018294028499</v>
      </c>
      <c r="BI184" s="16">
        <v>-2.0108551247888098</v>
      </c>
      <c r="BJ184" s="16">
        <v>9.0083995016203193</v>
      </c>
      <c r="BK184" s="16">
        <v>5.65746854977911</v>
      </c>
      <c r="BL184" s="16">
        <v>19.974374325352201</v>
      </c>
      <c r="BM184" s="16">
        <v>1.1068316069542401</v>
      </c>
    </row>
    <row r="185" spans="1:65">
      <c r="A185" s="16" t="s">
        <v>53</v>
      </c>
      <c r="B185" s="16" t="s">
        <v>54</v>
      </c>
      <c r="C185" s="16" t="s">
        <v>413</v>
      </c>
      <c r="D185" s="16" t="s">
        <v>414</v>
      </c>
      <c r="AX185" s="16">
        <v>93.22</v>
      </c>
      <c r="AY185" s="16">
        <v>143.84</v>
      </c>
      <c r="AZ185" s="16">
        <v>194.3</v>
      </c>
      <c r="BA185" s="16">
        <v>262.52999999999997</v>
      </c>
      <c r="BB185" s="16">
        <v>303.95</v>
      </c>
      <c r="BC185" s="16">
        <v>360.86</v>
      </c>
      <c r="BD185" s="16">
        <v>401.75</v>
      </c>
      <c r="BE185" s="16">
        <v>465.09</v>
      </c>
      <c r="BF185" s="16">
        <v>542.1</v>
      </c>
      <c r="BG185" s="16">
        <v>625.71</v>
      </c>
    </row>
    <row r="186" spans="1:65">
      <c r="A186" s="16" t="s">
        <v>53</v>
      </c>
      <c r="B186" s="16" t="s">
        <v>54</v>
      </c>
      <c r="C186" s="16" t="s">
        <v>415</v>
      </c>
      <c r="D186" s="16" t="s">
        <v>416</v>
      </c>
      <c r="AK186" s="16">
        <v>67.460807310000007</v>
      </c>
      <c r="AP186" s="16">
        <v>73.949767859999994</v>
      </c>
      <c r="AU186" s="16">
        <v>63.285987949999999</v>
      </c>
      <c r="AZ186" s="16">
        <v>69.934800330000002</v>
      </c>
      <c r="BE186" s="16">
        <v>74.243943189999996</v>
      </c>
      <c r="BJ186" s="16">
        <v>72.526131309999997</v>
      </c>
    </row>
    <row r="187" spans="1:65">
      <c r="A187" s="16" t="s">
        <v>53</v>
      </c>
      <c r="B187" s="16" t="s">
        <v>54</v>
      </c>
      <c r="C187" s="16" t="s">
        <v>417</v>
      </c>
      <c r="D187" s="16" t="s">
        <v>418</v>
      </c>
      <c r="BK187" s="16">
        <v>8</v>
      </c>
    </row>
    <row r="188" spans="1:65">
      <c r="A188" s="16" t="s">
        <v>53</v>
      </c>
      <c r="B188" s="16" t="s">
        <v>54</v>
      </c>
      <c r="C188" s="16" t="s">
        <v>419</v>
      </c>
      <c r="D188" s="16" t="s">
        <v>420</v>
      </c>
      <c r="AI188" s="16">
        <v>2.3318916601500401</v>
      </c>
      <c r="AN188" s="16">
        <v>0.143007624461577</v>
      </c>
      <c r="AS188" s="16">
        <v>0.41786951568358899</v>
      </c>
      <c r="AX188" s="16">
        <v>0.459593146793702</v>
      </c>
      <c r="BC188" s="16">
        <v>0.49885787885727301</v>
      </c>
      <c r="BD188" s="16">
        <v>0.57727959352343905</v>
      </c>
      <c r="BE188" s="16">
        <v>0.48888586759932001</v>
      </c>
      <c r="BF188" s="16">
        <v>0.49327675016697098</v>
      </c>
      <c r="BG188" s="16">
        <v>0.53025086361042595</v>
      </c>
      <c r="BH188" s="16">
        <v>0.58859137134074102</v>
      </c>
      <c r="BI188" s="16">
        <v>0.55905732740958403</v>
      </c>
      <c r="BJ188" s="16">
        <v>0.56349784041581596</v>
      </c>
    </row>
    <row r="189" spans="1:65">
      <c r="A189" s="16" t="s">
        <v>53</v>
      </c>
      <c r="B189" s="16" t="s">
        <v>54</v>
      </c>
      <c r="C189" s="16" t="s">
        <v>421</v>
      </c>
      <c r="D189" s="16" t="s">
        <v>422</v>
      </c>
      <c r="AJ189" s="16">
        <v>1.1215460046105199</v>
      </c>
      <c r="AL189" s="16">
        <v>-32.821711771118999</v>
      </c>
      <c r="AM189" s="16">
        <v>-37.951779379878602</v>
      </c>
      <c r="AN189" s="16">
        <v>-45.545924567100499</v>
      </c>
      <c r="AO189" s="16">
        <v>-50.0989147035028</v>
      </c>
      <c r="AP189" s="16">
        <v>-51.771227285029099</v>
      </c>
      <c r="AQ189" s="16">
        <v>-48.841152201733401</v>
      </c>
      <c r="AR189" s="16">
        <v>-48.195393139721602</v>
      </c>
      <c r="AS189" s="16">
        <v>-45.392566713477599</v>
      </c>
      <c r="AT189" s="16">
        <v>-46.916892864633901</v>
      </c>
      <c r="AU189" s="16">
        <v>-48.399116297323701</v>
      </c>
      <c r="AV189" s="16">
        <v>-43.509959243065801</v>
      </c>
      <c r="AW189" s="16">
        <v>-42.371727010523699</v>
      </c>
      <c r="AX189" s="16">
        <v>-39.0278775532583</v>
      </c>
      <c r="AY189" s="16">
        <v>-37.907319325072898</v>
      </c>
      <c r="AZ189" s="16">
        <v>-42.194545590620201</v>
      </c>
      <c r="BA189" s="16">
        <v>-31.0689540946622</v>
      </c>
      <c r="BB189" s="16">
        <v>-36.459250165752401</v>
      </c>
      <c r="BC189" s="16">
        <v>-35.048956388522001</v>
      </c>
      <c r="BD189" s="16">
        <v>-30.876864330912401</v>
      </c>
      <c r="BE189" s="16">
        <v>-27.6062371666393</v>
      </c>
    </row>
    <row r="190" spans="1:65">
      <c r="A190" s="16" t="s">
        <v>53</v>
      </c>
      <c r="B190" s="16" t="s">
        <v>54</v>
      </c>
      <c r="C190" s="16" t="s">
        <v>423</v>
      </c>
      <c r="D190" s="16" t="s">
        <v>424</v>
      </c>
      <c r="AI190" s="16">
        <v>3165.4949015225602</v>
      </c>
      <c r="AJ190" s="16">
        <v>3087.8747077430899</v>
      </c>
      <c r="AK190" s="16">
        <v>2464.5973990788402</v>
      </c>
      <c r="AL190" s="16">
        <v>2175.2844563041999</v>
      </c>
      <c r="AM190" s="16">
        <v>1947.6919836777699</v>
      </c>
      <c r="AN190" s="16">
        <v>1809.1543266102799</v>
      </c>
      <c r="AO190" s="16">
        <v>1513.67319335309</v>
      </c>
      <c r="AP190" s="16">
        <v>1444.31945906293</v>
      </c>
      <c r="AQ190" s="16">
        <v>1485.1534184253801</v>
      </c>
      <c r="AR190" s="16">
        <v>1369.1118975290501</v>
      </c>
      <c r="AS190" s="16">
        <v>1403.43326789752</v>
      </c>
      <c r="AT190" s="16">
        <v>1410.96545517309</v>
      </c>
      <c r="AU190" s="16">
        <v>1414.5281114054801</v>
      </c>
      <c r="AV190" s="16">
        <v>1476.5908842496401</v>
      </c>
      <c r="AW190" s="16">
        <v>1539.23012098959</v>
      </c>
      <c r="AX190" s="16">
        <v>1599.9606761322</v>
      </c>
      <c r="AY190" s="16">
        <v>1559.5687455433699</v>
      </c>
      <c r="AZ190" s="16">
        <v>1411.5573397969999</v>
      </c>
      <c r="BA190" s="16">
        <v>1520.31391925508</v>
      </c>
      <c r="BB190" s="16">
        <v>1334.1661783411901</v>
      </c>
      <c r="BC190" s="16">
        <v>1279.5525942720001</v>
      </c>
      <c r="BD190" s="16">
        <v>1369.3509989336201</v>
      </c>
      <c r="BE190" s="16">
        <v>1472.89739090323</v>
      </c>
      <c r="BF190" s="16">
        <v>1474.00343280059</v>
      </c>
      <c r="BG190" s="16">
        <v>1502.07816841371</v>
      </c>
    </row>
    <row r="191" spans="1:65">
      <c r="A191" s="16" t="s">
        <v>53</v>
      </c>
      <c r="B191" s="16" t="s">
        <v>54</v>
      </c>
      <c r="C191" s="16" t="s">
        <v>425</v>
      </c>
      <c r="D191" s="16" t="s">
        <v>426</v>
      </c>
      <c r="AI191" s="16">
        <v>13.4286454733932</v>
      </c>
      <c r="AJ191" s="16">
        <v>11.1513859275053</v>
      </c>
      <c r="AK191" s="16">
        <v>12.3867833830896</v>
      </c>
      <c r="AL191" s="16">
        <v>16.875754553566701</v>
      </c>
      <c r="AM191" s="16">
        <v>16.658129873086299</v>
      </c>
      <c r="AN191" s="16">
        <v>14.3334897911288</v>
      </c>
      <c r="AO191" s="16">
        <v>18.4116579856031</v>
      </c>
      <c r="AP191" s="16">
        <v>20.551199809931099</v>
      </c>
      <c r="AQ191" s="16">
        <v>16.174019335481699</v>
      </c>
      <c r="AR191" s="16">
        <v>15.300396126760599</v>
      </c>
      <c r="AS191" s="16">
        <v>14.8136263971335</v>
      </c>
      <c r="AT191" s="16">
        <v>13.4949920927781</v>
      </c>
      <c r="AU191" s="16">
        <v>20.501577455751001</v>
      </c>
      <c r="AV191" s="16">
        <v>20.877572113126</v>
      </c>
      <c r="AW191" s="16">
        <v>19.1041206769684</v>
      </c>
      <c r="AX191" s="16">
        <v>17.6241692899615</v>
      </c>
      <c r="AY191" s="16">
        <v>15.3811677464043</v>
      </c>
      <c r="AZ191" s="16">
        <v>15.7092506980363</v>
      </c>
      <c r="BA191" s="16">
        <v>14.6144249872938</v>
      </c>
      <c r="BB191" s="16">
        <v>21.7299130803477</v>
      </c>
      <c r="BC191" s="16">
        <v>20.470336718332401</v>
      </c>
      <c r="BD191" s="16">
        <v>19.5772149403765</v>
      </c>
      <c r="BE191" s="16">
        <v>14.6511223246911</v>
      </c>
      <c r="BF191" s="16">
        <v>14.0489851845508</v>
      </c>
      <c r="BG191" s="16">
        <v>13.5999676480104</v>
      </c>
    </row>
    <row r="192" spans="1:65">
      <c r="A192" s="16" t="s">
        <v>53</v>
      </c>
      <c r="B192" s="16" t="s">
        <v>54</v>
      </c>
      <c r="C192" s="16" t="s">
        <v>427</v>
      </c>
      <c r="D192" s="16" t="s">
        <v>428</v>
      </c>
      <c r="AM192" s="16">
        <v>2.9354048014034399E-2</v>
      </c>
      <c r="AN192" s="16">
        <v>0.42024287997646398</v>
      </c>
      <c r="AO192" s="16">
        <v>0.31110683764150399</v>
      </c>
      <c r="AP192" s="16">
        <v>1.9700175798591</v>
      </c>
      <c r="AQ192" s="16">
        <v>0.538126539993522</v>
      </c>
      <c r="AR192" s="16">
        <v>1.5110609130336601</v>
      </c>
      <c r="AS192" s="16">
        <v>2.7965217605391</v>
      </c>
      <c r="AT192" s="16">
        <v>2.6324278598164002</v>
      </c>
      <c r="AU192" s="16">
        <v>2.7956276594631699</v>
      </c>
      <c r="AV192" s="16">
        <v>3.2494448310226201</v>
      </c>
      <c r="AW192" s="16">
        <v>2.9782865555280602</v>
      </c>
      <c r="AX192" s="16">
        <v>2.0894404434029199</v>
      </c>
      <c r="AY192" s="16">
        <v>1.54042759778716</v>
      </c>
      <c r="AZ192" s="16">
        <v>0.96543629854784496</v>
      </c>
      <c r="BA192" s="16">
        <v>0.76042397783846205</v>
      </c>
      <c r="BB192" s="16">
        <v>0.89331561531904202</v>
      </c>
      <c r="BC192" s="16">
        <v>0.83794024035396397</v>
      </c>
      <c r="BD192" s="16">
        <v>1.8287132516017599</v>
      </c>
      <c r="BE192" s="16">
        <v>1.9730431240196</v>
      </c>
      <c r="BF192" s="16">
        <v>2.7729655163014</v>
      </c>
      <c r="BG192" s="16">
        <v>2.5774668712046598</v>
      </c>
      <c r="BH192" s="16">
        <v>3.73674056261037</v>
      </c>
      <c r="BI192" s="16">
        <v>4.9845207454750096</v>
      </c>
      <c r="BJ192" s="16">
        <v>5.7091686148086298</v>
      </c>
      <c r="BK192" s="16">
        <v>6.0071932659531502</v>
      </c>
      <c r="BL192" s="16">
        <v>4.6903220358537396</v>
      </c>
    </row>
    <row r="193" spans="1:65">
      <c r="A193" s="16" t="s">
        <v>53</v>
      </c>
      <c r="B193" s="16" t="s">
        <v>54</v>
      </c>
      <c r="C193" s="16" t="s">
        <v>429</v>
      </c>
      <c r="D193" s="16" t="s">
        <v>430</v>
      </c>
    </row>
    <row r="194" spans="1:65">
      <c r="A194" s="16" t="s">
        <v>53</v>
      </c>
      <c r="B194" s="16" t="s">
        <v>54</v>
      </c>
      <c r="C194" s="16" t="s">
        <v>431</v>
      </c>
      <c r="D194" s="16" t="s">
        <v>432</v>
      </c>
      <c r="AQ194" s="16">
        <v>69441000</v>
      </c>
      <c r="AR194" s="16">
        <v>49074000</v>
      </c>
      <c r="AS194" s="16">
        <v>-1848000</v>
      </c>
      <c r="AT194" s="16">
        <v>-2687000</v>
      </c>
      <c r="AU194" s="16">
        <v>-32092000</v>
      </c>
      <c r="AV194" s="16">
        <v>3392000</v>
      </c>
      <c r="AW194" s="16">
        <v>140705000</v>
      </c>
      <c r="AX194" s="16">
        <v>27286000</v>
      </c>
      <c r="AY194" s="16">
        <v>-91109000</v>
      </c>
      <c r="AZ194" s="16">
        <v>36456000</v>
      </c>
      <c r="BA194" s="16">
        <v>192708000</v>
      </c>
      <c r="BB194" s="16">
        <v>-2430000</v>
      </c>
      <c r="BC194" s="16">
        <v>1841826000</v>
      </c>
      <c r="BD194" s="16">
        <v>454763000</v>
      </c>
      <c r="BE194" s="16">
        <v>134014000</v>
      </c>
      <c r="BF194" s="16">
        <v>-612057000</v>
      </c>
      <c r="BG194" s="16">
        <v>-676317000</v>
      </c>
      <c r="BH194" s="16">
        <v>1411085000</v>
      </c>
      <c r="BI194" s="16">
        <v>-483027000</v>
      </c>
      <c r="BJ194" s="16">
        <v>-445149000</v>
      </c>
      <c r="BK194" s="16">
        <v>-463770000</v>
      </c>
      <c r="BL194" s="16">
        <v>-442650000</v>
      </c>
    </row>
    <row r="195" spans="1:65">
      <c r="A195" s="16" t="s">
        <v>53</v>
      </c>
      <c r="B195" s="16" t="s">
        <v>54</v>
      </c>
      <c r="C195" s="16" t="s">
        <v>433</v>
      </c>
      <c r="D195" s="16" t="s">
        <v>434</v>
      </c>
      <c r="BF195" s="16">
        <v>692265.80858230602</v>
      </c>
      <c r="BK195" s="16">
        <v>212105.09538650501</v>
      </c>
      <c r="BL195" s="16">
        <v>313018.292188644</v>
      </c>
    </row>
    <row r="196" spans="1:65">
      <c r="A196" s="16" t="s">
        <v>53</v>
      </c>
      <c r="B196" s="16" t="s">
        <v>54</v>
      </c>
      <c r="C196" s="16" t="s">
        <v>435</v>
      </c>
      <c r="D196" s="16" t="s">
        <v>436</v>
      </c>
      <c r="AL196" s="16">
        <v>35500000</v>
      </c>
      <c r="AM196" s="16">
        <v>103199844.40000001</v>
      </c>
      <c r="AN196" s="16">
        <v>206082378.90000001</v>
      </c>
      <c r="AO196" s="16">
        <v>247857892</v>
      </c>
      <c r="AP196" s="16">
        <v>237273458.69999999</v>
      </c>
      <c r="AQ196" s="16">
        <v>383895180.60000002</v>
      </c>
      <c r="AR196" s="16">
        <v>642012466.20000005</v>
      </c>
      <c r="AS196" s="16">
        <v>893109703.29999995</v>
      </c>
      <c r="AT196" s="16">
        <v>924303291.10000002</v>
      </c>
      <c r="AU196" s="16">
        <v>1121644072.7</v>
      </c>
      <c r="AV196" s="16">
        <v>1350660458.7</v>
      </c>
      <c r="AW196" s="16">
        <v>1584344206.0999999</v>
      </c>
      <c r="AX196" s="16">
        <v>1677888325</v>
      </c>
      <c r="AY196" s="16">
        <v>1911296500.8</v>
      </c>
      <c r="AZ196" s="16">
        <v>2421387783</v>
      </c>
      <c r="BA196" s="16">
        <v>3038664647.0999999</v>
      </c>
      <c r="BB196" s="16">
        <v>3650989305.4000001</v>
      </c>
      <c r="BC196" s="16">
        <v>5970084143.5</v>
      </c>
      <c r="BD196" s="16">
        <v>7331984415.3000002</v>
      </c>
      <c r="BE196" s="16">
        <v>8943867873.7000008</v>
      </c>
      <c r="BF196" s="16">
        <v>8725802887.7999992</v>
      </c>
      <c r="BG196" s="16">
        <v>9852461731</v>
      </c>
      <c r="BH196" s="16">
        <v>11558483817.5</v>
      </c>
      <c r="BI196" s="16">
        <v>12987567544.6</v>
      </c>
      <c r="BJ196" s="16">
        <v>14407499192.700001</v>
      </c>
      <c r="BK196" s="16">
        <v>15427715363.5</v>
      </c>
      <c r="BL196" s="16">
        <v>15011138813.200001</v>
      </c>
    </row>
    <row r="197" spans="1:65">
      <c r="A197" s="16" t="s">
        <v>53</v>
      </c>
      <c r="B197" s="16" t="s">
        <v>54</v>
      </c>
      <c r="C197" s="16" t="s">
        <v>437</v>
      </c>
      <c r="D197" s="16" t="s">
        <v>438</v>
      </c>
    </row>
    <row r="198" spans="1:65">
      <c r="A198" s="16" t="s">
        <v>53</v>
      </c>
      <c r="B198" s="16" t="s">
        <v>54</v>
      </c>
      <c r="C198" s="16" t="s">
        <v>439</v>
      </c>
      <c r="D198" s="16" t="s">
        <v>440</v>
      </c>
      <c r="AL198" s="16">
        <v>819999.99284744298</v>
      </c>
      <c r="AM198" s="16">
        <v>2109999.8950958299</v>
      </c>
      <c r="AN198" s="16">
        <v>5820000.1716613797</v>
      </c>
      <c r="AO198" s="16">
        <v>4130000.1144409198</v>
      </c>
      <c r="AP198" s="16">
        <v>3630000.1144409198</v>
      </c>
      <c r="AQ198" s="16">
        <v>15260000.228881801</v>
      </c>
      <c r="AR198" s="16">
        <v>19200000.762939502</v>
      </c>
      <c r="AS198" s="16">
        <v>9170000.0762939509</v>
      </c>
      <c r="AT198" s="16">
        <v>6809999.9427795401</v>
      </c>
      <c r="AU198" s="16">
        <v>9829999.9237060491</v>
      </c>
      <c r="AV198" s="16">
        <v>13579999.923706099</v>
      </c>
      <c r="AW198" s="16">
        <v>16959999.084472701</v>
      </c>
      <c r="AX198" s="16">
        <v>19110000.6103516</v>
      </c>
      <c r="AY198" s="16">
        <v>12010000.228881801</v>
      </c>
      <c r="AZ198" s="16">
        <v>24270000.457763702</v>
      </c>
      <c r="BA198" s="16">
        <v>26430000.3051758</v>
      </c>
      <c r="BB198" s="16">
        <v>42650001.525878899</v>
      </c>
      <c r="BC198" s="16">
        <v>15869999.885559101</v>
      </c>
      <c r="BD198" s="16">
        <v>13829999.923706099</v>
      </c>
      <c r="BE198" s="16">
        <v>6260000.2288818397</v>
      </c>
      <c r="BF198" s="16">
        <v>-2220000.02861023</v>
      </c>
      <c r="BG198" s="16">
        <v>33529998.779296901</v>
      </c>
      <c r="BH198" s="16">
        <v>11609999.6566772</v>
      </c>
      <c r="BI198" s="16">
        <v>3579999.92370605</v>
      </c>
      <c r="BJ198" s="16">
        <v>280000.00119209301</v>
      </c>
      <c r="BK198" s="16">
        <v>9420000.0762939509</v>
      </c>
      <c r="BL198" s="16">
        <v>26809999.465942401</v>
      </c>
    </row>
    <row r="199" spans="1:65">
      <c r="A199" s="16" t="s">
        <v>53</v>
      </c>
      <c r="B199" s="16" t="s">
        <v>54</v>
      </c>
      <c r="C199" s="16" t="s">
        <v>441</v>
      </c>
      <c r="D199" s="16" t="s">
        <v>442</v>
      </c>
      <c r="AN199" s="16">
        <v>3000000</v>
      </c>
      <c r="AO199" s="16">
        <v>4098000.05</v>
      </c>
      <c r="AP199" s="16">
        <v>5196000.0990000004</v>
      </c>
      <c r="AQ199" s="16">
        <v>6294000</v>
      </c>
      <c r="AR199" s="16">
        <v>54492000</v>
      </c>
      <c r="AS199" s="16">
        <v>57132000</v>
      </c>
      <c r="AT199" s="16">
        <v>104125000</v>
      </c>
      <c r="AU199" s="16">
        <v>163317000</v>
      </c>
      <c r="AV199" s="16">
        <v>155957000</v>
      </c>
      <c r="AW199" s="16">
        <v>203578000</v>
      </c>
      <c r="AX199" s="16">
        <v>623235000</v>
      </c>
      <c r="AY199" s="16">
        <v>790214000</v>
      </c>
      <c r="AZ199" s="16">
        <v>1267735000</v>
      </c>
      <c r="BA199" s="16">
        <v>1518327000</v>
      </c>
      <c r="BB199" s="16">
        <v>1254645000</v>
      </c>
      <c r="BC199" s="16">
        <v>1410296000</v>
      </c>
      <c r="BD199" s="16">
        <v>1893080000</v>
      </c>
      <c r="BE199" s="16">
        <v>1990180000</v>
      </c>
      <c r="BF199" s="16">
        <v>1733168000</v>
      </c>
      <c r="BG199" s="16">
        <v>1846424000</v>
      </c>
      <c r="BH199" s="16">
        <v>1269964000</v>
      </c>
      <c r="BI199" s="16">
        <v>643148000</v>
      </c>
      <c r="BJ199" s="16">
        <v>1133371000</v>
      </c>
      <c r="BK199" s="16">
        <v>1225790000</v>
      </c>
      <c r="BL199" s="16">
        <v>1275168754.82216</v>
      </c>
      <c r="BM199" s="16">
        <v>1403087000</v>
      </c>
    </row>
    <row r="200" spans="1:65">
      <c r="A200" s="16" t="s">
        <v>53</v>
      </c>
      <c r="B200" s="16" t="s">
        <v>54</v>
      </c>
      <c r="C200" s="16" t="s">
        <v>443</v>
      </c>
      <c r="D200" s="16" t="s">
        <v>444</v>
      </c>
      <c r="AN200" s="16">
        <v>4.83622060035042</v>
      </c>
      <c r="AO200" s="16">
        <v>5.0343034785871303</v>
      </c>
      <c r="AP200" s="16">
        <v>3.7162517993188899</v>
      </c>
      <c r="AQ200" s="16">
        <v>4.7388478190084502</v>
      </c>
      <c r="AR200" s="16">
        <v>6.1700221971260598</v>
      </c>
      <c r="AS200" s="16">
        <v>6.1993779064395902</v>
      </c>
      <c r="AT200" s="16">
        <v>4.8190152192139601</v>
      </c>
      <c r="AU200" s="16">
        <v>6.2723301794199502</v>
      </c>
      <c r="AV200" s="16">
        <v>5.2423234396982998</v>
      </c>
      <c r="AW200" s="16">
        <v>6.8124112166258399</v>
      </c>
      <c r="AX200" s="16">
        <v>4.81590375745151</v>
      </c>
      <c r="AY200" s="16">
        <v>0.37273193446630898</v>
      </c>
      <c r="AZ200" s="16">
        <v>0.32588575928015201</v>
      </c>
      <c r="BA200" s="16">
        <v>3.3187620087571799</v>
      </c>
      <c r="BB200" s="16">
        <v>3.8568140872623902</v>
      </c>
      <c r="BC200" s="16">
        <v>3.4001577607754698</v>
      </c>
      <c r="BD200" s="16">
        <v>2.45070842870421</v>
      </c>
      <c r="BE200" s="16">
        <v>1.9831581801817699</v>
      </c>
      <c r="BF200" s="16">
        <v>2.7563089411252601</v>
      </c>
      <c r="BG200" s="16">
        <v>2.9582089197961201</v>
      </c>
      <c r="BH200" s="16">
        <v>1.9535165052275101</v>
      </c>
      <c r="BI200" s="16">
        <v>1.66742592639225</v>
      </c>
      <c r="BJ200" s="16">
        <v>1.41403140789504</v>
      </c>
    </row>
    <row r="201" spans="1:65">
      <c r="A201" s="16" t="s">
        <v>53</v>
      </c>
      <c r="B201" s="16" t="s">
        <v>54</v>
      </c>
      <c r="C201" s="16" t="s">
        <v>445</v>
      </c>
      <c r="D201" s="16" t="s">
        <v>446</v>
      </c>
      <c r="AN201" s="16">
        <v>9310000</v>
      </c>
      <c r="AO201" s="16">
        <v>14861000</v>
      </c>
      <c r="AP201" s="16">
        <v>19039000</v>
      </c>
      <c r="AQ201" s="16">
        <v>30272000</v>
      </c>
      <c r="AR201" s="16">
        <v>77030000</v>
      </c>
      <c r="AS201" s="16">
        <v>100962000</v>
      </c>
      <c r="AT201" s="16">
        <v>141882000</v>
      </c>
      <c r="AU201" s="16">
        <v>187881000</v>
      </c>
      <c r="AV201" s="16">
        <v>131284000</v>
      </c>
      <c r="AW201" s="16">
        <v>172305000</v>
      </c>
      <c r="AX201" s="16">
        <v>239397000</v>
      </c>
      <c r="AY201" s="16">
        <v>274348000</v>
      </c>
      <c r="AZ201" s="16">
        <v>404535000</v>
      </c>
      <c r="BA201" s="16">
        <v>567345000</v>
      </c>
      <c r="BB201" s="16">
        <v>638101000</v>
      </c>
      <c r="BC201" s="16">
        <v>953589000</v>
      </c>
      <c r="BD201" s="16">
        <v>1279630000</v>
      </c>
      <c r="BE201" s="16">
        <v>2072681000</v>
      </c>
      <c r="BF201" s="16">
        <v>1902602000</v>
      </c>
      <c r="BG201" s="16">
        <v>2031324000</v>
      </c>
      <c r="BH201" s="16">
        <v>1293019000</v>
      </c>
      <c r="BI201" s="16">
        <v>740236000</v>
      </c>
      <c r="BJ201" s="16">
        <v>603318000</v>
      </c>
      <c r="BK201" s="16">
        <v>579500000</v>
      </c>
      <c r="BL201" s="16">
        <v>621549000</v>
      </c>
      <c r="BM201" s="16">
        <v>731878000</v>
      </c>
    </row>
    <row r="202" spans="1:65">
      <c r="A202" s="16" t="s">
        <v>53</v>
      </c>
      <c r="B202" s="16" t="s">
        <v>54</v>
      </c>
      <c r="C202" s="16" t="s">
        <v>447</v>
      </c>
      <c r="D202" s="16" t="s">
        <v>448</v>
      </c>
      <c r="F202" s="16">
        <v>86600</v>
      </c>
      <c r="G202" s="16">
        <v>86600</v>
      </c>
      <c r="H202" s="16">
        <v>86600</v>
      </c>
      <c r="I202" s="16">
        <v>86600</v>
      </c>
      <c r="J202" s="16">
        <v>86600</v>
      </c>
      <c r="K202" s="16">
        <v>86600</v>
      </c>
      <c r="L202" s="16">
        <v>86600</v>
      </c>
      <c r="M202" s="16">
        <v>86600</v>
      </c>
      <c r="N202" s="16">
        <v>86600</v>
      </c>
      <c r="O202" s="16">
        <v>86600</v>
      </c>
      <c r="P202" s="16">
        <v>86600</v>
      </c>
      <c r="Q202" s="16">
        <v>86600</v>
      </c>
      <c r="R202" s="16">
        <v>86600</v>
      </c>
      <c r="S202" s="16">
        <v>86600</v>
      </c>
      <c r="T202" s="16">
        <v>86600</v>
      </c>
      <c r="U202" s="16">
        <v>86600</v>
      </c>
      <c r="V202" s="16">
        <v>86600</v>
      </c>
      <c r="W202" s="16">
        <v>86600</v>
      </c>
      <c r="X202" s="16">
        <v>86600</v>
      </c>
      <c r="Y202" s="16">
        <v>86600</v>
      </c>
      <c r="Z202" s="16">
        <v>86600</v>
      </c>
      <c r="AA202" s="16">
        <v>86600</v>
      </c>
      <c r="AB202" s="16">
        <v>86600</v>
      </c>
      <c r="AC202" s="16">
        <v>86600</v>
      </c>
      <c r="AD202" s="16">
        <v>86600</v>
      </c>
      <c r="AE202" s="16">
        <v>86600</v>
      </c>
      <c r="AF202" s="16">
        <v>86600</v>
      </c>
      <c r="AG202" s="16">
        <v>86600</v>
      </c>
      <c r="AH202" s="16">
        <v>86600</v>
      </c>
      <c r="AI202" s="16">
        <v>86600</v>
      </c>
      <c r="AJ202" s="16">
        <v>86600</v>
      </c>
      <c r="AK202" s="16">
        <v>86600</v>
      </c>
      <c r="AL202" s="16">
        <v>86600</v>
      </c>
      <c r="AM202" s="16">
        <v>86600</v>
      </c>
      <c r="AN202" s="16">
        <v>86600</v>
      </c>
      <c r="AO202" s="16">
        <v>86600</v>
      </c>
      <c r="AP202" s="16">
        <v>86600</v>
      </c>
      <c r="AQ202" s="16">
        <v>86600</v>
      </c>
      <c r="AR202" s="16">
        <v>86600</v>
      </c>
      <c r="AS202" s="16">
        <v>86600</v>
      </c>
      <c r="AT202" s="16">
        <v>86600</v>
      </c>
      <c r="AU202" s="16">
        <v>86600</v>
      </c>
      <c r="AV202" s="16">
        <v>86600</v>
      </c>
      <c r="AW202" s="16">
        <v>86600</v>
      </c>
      <c r="AX202" s="16">
        <v>86600</v>
      </c>
      <c r="AY202" s="16">
        <v>86600</v>
      </c>
      <c r="AZ202" s="16">
        <v>86600</v>
      </c>
      <c r="BA202" s="16">
        <v>86600</v>
      </c>
      <c r="BB202" s="16">
        <v>86600</v>
      </c>
      <c r="BC202" s="16">
        <v>86600</v>
      </c>
      <c r="BD202" s="16">
        <v>86600</v>
      </c>
      <c r="BE202" s="16">
        <v>86600</v>
      </c>
      <c r="BF202" s="16">
        <v>86600</v>
      </c>
      <c r="BG202" s="16">
        <v>86600</v>
      </c>
      <c r="BH202" s="16">
        <v>86600</v>
      </c>
      <c r="BI202" s="16">
        <v>86600</v>
      </c>
      <c r="BJ202" s="16">
        <v>86600</v>
      </c>
      <c r="BK202" s="16">
        <v>86600</v>
      </c>
    </row>
    <row r="203" spans="1:65">
      <c r="A203" s="16" t="s">
        <v>53</v>
      </c>
      <c r="B203" s="16" t="s">
        <v>54</v>
      </c>
      <c r="C203" s="16" t="s">
        <v>449</v>
      </c>
      <c r="D203" s="16" t="s">
        <v>450</v>
      </c>
    </row>
    <row r="204" spans="1:65">
      <c r="A204" s="16" t="s">
        <v>53</v>
      </c>
      <c r="B204" s="16" t="s">
        <v>54</v>
      </c>
      <c r="C204" s="16" t="s">
        <v>451</v>
      </c>
      <c r="D204" s="16" t="s">
        <v>452</v>
      </c>
      <c r="AK204" s="16">
        <v>59.792939510175401</v>
      </c>
      <c r="AL204" s="16">
        <v>50.885112551736398</v>
      </c>
      <c r="AM204" s="16">
        <v>45.633358491768902</v>
      </c>
      <c r="AN204" s="16">
        <v>44.355365321131202</v>
      </c>
      <c r="AO204" s="16">
        <v>52.231913647515498</v>
      </c>
      <c r="AP204" s="16">
        <v>54.273199777348403</v>
      </c>
      <c r="AQ204" s="16">
        <v>62.4080451902798</v>
      </c>
      <c r="AR204" s="16">
        <v>30.368226176616801</v>
      </c>
      <c r="AS204" s="16">
        <v>19.7762019446156</v>
      </c>
      <c r="AT204" s="16">
        <v>12.626262509126599</v>
      </c>
      <c r="AU204" s="16">
        <v>15.2302456148301</v>
      </c>
      <c r="AV204" s="16">
        <v>17.503646440108898</v>
      </c>
      <c r="AW204" s="16">
        <v>23.468113272160402</v>
      </c>
      <c r="AX204" s="16">
        <v>29.496112866726801</v>
      </c>
      <c r="AY204" s="16">
        <v>20.7908499169923</v>
      </c>
      <c r="AZ204" s="16">
        <v>35.9204056252538</v>
      </c>
      <c r="BA204" s="16">
        <v>5.1261901431865997</v>
      </c>
      <c r="BB204" s="16">
        <v>11.9999247693122</v>
      </c>
      <c r="BC204" s="16">
        <v>12.6834744350971</v>
      </c>
      <c r="BD204" s="16">
        <v>16.2807935627829</v>
      </c>
      <c r="BE204" s="16">
        <v>12.633117614180099</v>
      </c>
      <c r="BF204" s="16">
        <v>11.153004439113699</v>
      </c>
      <c r="BG204" s="16">
        <v>8.8495868373911808</v>
      </c>
      <c r="BH204" s="16">
        <v>19.6428919336756</v>
      </c>
      <c r="BI204" s="16">
        <v>16.840582499153001</v>
      </c>
      <c r="BJ204" s="16">
        <v>19.6496462125913</v>
      </c>
      <c r="BK204" s="16">
        <v>17.9307605506194</v>
      </c>
      <c r="BL204" s="16">
        <v>23.979861404418301</v>
      </c>
    </row>
    <row r="205" spans="1:65">
      <c r="A205" s="16" t="s">
        <v>53</v>
      </c>
      <c r="B205" s="16" t="s">
        <v>54</v>
      </c>
      <c r="C205" s="16" t="s">
        <v>453</v>
      </c>
      <c r="D205" s="16" t="s">
        <v>454</v>
      </c>
      <c r="AS205" s="16">
        <v>0.13639062369999999</v>
      </c>
      <c r="AT205" s="16">
        <v>3.89655135E-2</v>
      </c>
      <c r="AU205" s="16">
        <v>2.8519076099999999E-2</v>
      </c>
      <c r="AV205" s="16">
        <v>2.2852396800000001E-2</v>
      </c>
      <c r="AW205" s="16">
        <v>1.0438286200000001E-2</v>
      </c>
      <c r="AX205" s="16">
        <v>1.0153362000000001E-2</v>
      </c>
      <c r="AY205" s="16">
        <v>3.6672685099999998E-2</v>
      </c>
      <c r="AZ205" s="16">
        <v>2.69388583E-2</v>
      </c>
      <c r="BA205" s="16">
        <v>3.8617370000000001E-3</v>
      </c>
      <c r="BB205" s="16">
        <v>1.3193402700000001E-2</v>
      </c>
      <c r="BC205" s="16">
        <v>6.5711505000000002E-3</v>
      </c>
      <c r="BD205" s="16">
        <v>3.8078882999999998E-3</v>
      </c>
      <c r="BE205" s="16">
        <v>3.0328045999999998E-3</v>
      </c>
      <c r="BF205" s="16">
        <v>3.8362347599999999E-2</v>
      </c>
      <c r="BG205" s="16">
        <v>7.8171870999999993E-3</v>
      </c>
      <c r="BH205" s="16">
        <v>1.9239898700000001E-2</v>
      </c>
      <c r="BI205" s="16">
        <v>2.2704110999999999E-2</v>
      </c>
      <c r="BJ205" s="16">
        <v>1.9036279199999999E-2</v>
      </c>
      <c r="BK205" s="16">
        <v>2.2317699399999998E-2</v>
      </c>
      <c r="BL205" s="16">
        <v>2.0839779700000002E-2</v>
      </c>
    </row>
    <row r="206" spans="1:65">
      <c r="A206" s="16" t="s">
        <v>53</v>
      </c>
      <c r="B206" s="16" t="s">
        <v>54</v>
      </c>
      <c r="C206" s="16" t="s">
        <v>455</v>
      </c>
      <c r="D206" s="16" t="s">
        <v>456</v>
      </c>
      <c r="AL206" s="16">
        <v>2.1867901003603998</v>
      </c>
      <c r="AM206" s="16">
        <v>0.22368744036379301</v>
      </c>
      <c r="AN206" s="16">
        <v>0.21385794767934799</v>
      </c>
      <c r="AO206" s="16">
        <v>6.6934780540320897E-3</v>
      </c>
      <c r="AQ206" s="16">
        <v>3.3070211496078702E-3</v>
      </c>
      <c r="AR206" s="16">
        <v>6.7879177381615302E-3</v>
      </c>
      <c r="AS206" s="16">
        <v>2.0694215339447402</v>
      </c>
      <c r="AT206" s="16">
        <v>0.26154136486678398</v>
      </c>
      <c r="AU206" s="16">
        <v>0.29217624716780599</v>
      </c>
      <c r="AV206" s="16">
        <v>4.8803709851959101E-2</v>
      </c>
      <c r="AW206" s="16">
        <v>0.71208924154735298</v>
      </c>
      <c r="AX206" s="16">
        <v>1.2026949651193499</v>
      </c>
      <c r="AY206" s="16">
        <v>0.86090339562387996</v>
      </c>
      <c r="AZ206" s="16">
        <v>0.253775638562658</v>
      </c>
      <c r="BA206" s="16">
        <v>0.38476414848193302</v>
      </c>
      <c r="BB206" s="16">
        <v>0.48369885616409802</v>
      </c>
      <c r="BC206" s="16">
        <v>0.28899897700388899</v>
      </c>
      <c r="BD206" s="16">
        <v>3.4293877962113598E-2</v>
      </c>
      <c r="BE206" s="16">
        <v>0.12999345500394499</v>
      </c>
      <c r="BF206" s="16">
        <v>0.70566891349617</v>
      </c>
      <c r="BG206" s="16">
        <v>2.1713818704699201E-2</v>
      </c>
      <c r="BH206" s="16">
        <v>4.7814413457414301E-2</v>
      </c>
      <c r="BI206" s="16">
        <v>0.10236490024790899</v>
      </c>
      <c r="BJ206" s="16">
        <v>0.118666210376105</v>
      </c>
      <c r="BK206" s="16">
        <v>1.45284460881411</v>
      </c>
      <c r="BL206" s="16">
        <v>7.5664113468352695E-2</v>
      </c>
    </row>
    <row r="207" spans="1:65">
      <c r="A207" s="16" t="s">
        <v>53</v>
      </c>
      <c r="B207" s="16" t="s">
        <v>54</v>
      </c>
      <c r="C207" s="16" t="s">
        <v>457</v>
      </c>
      <c r="D207" s="16" t="s">
        <v>458</v>
      </c>
      <c r="AO207" s="16">
        <v>1.0068449028297299</v>
      </c>
      <c r="AP207" s="16">
        <v>2.02056185357486</v>
      </c>
      <c r="AQ207" s="16">
        <v>1.71873249866351</v>
      </c>
      <c r="AR207" s="16">
        <v>1.7322226389676101</v>
      </c>
      <c r="AS207" s="16">
        <v>1.66315686926282</v>
      </c>
      <c r="AT207" s="16">
        <v>1.42835278750573</v>
      </c>
      <c r="AU207" s="16">
        <v>1.15815186109014</v>
      </c>
      <c r="AV207" s="16">
        <v>0.95139250047267698</v>
      </c>
      <c r="AW207" s="16">
        <v>0.85255499211760399</v>
      </c>
      <c r="AX207" s="16">
        <v>1.0214205529051901</v>
      </c>
      <c r="AY207" s="16">
        <v>0.98956214540156695</v>
      </c>
      <c r="AZ207" s="16">
        <v>1.0343199392798801</v>
      </c>
      <c r="BA207" s="16">
        <v>0.87763045790595695</v>
      </c>
      <c r="BB207" s="16">
        <v>1.00835020318424</v>
      </c>
      <c r="BC207" s="16">
        <v>1.6967987338477899</v>
      </c>
      <c r="BD207" s="16">
        <v>2.0031497294218998</v>
      </c>
      <c r="BE207" s="16">
        <v>1.9874991396909201</v>
      </c>
      <c r="BF207" s="16">
        <v>2.1406258041450599</v>
      </c>
      <c r="BG207" s="16">
        <v>0.62024135809296899</v>
      </c>
      <c r="BH207" s="16">
        <v>1.50115952954555</v>
      </c>
      <c r="BI207" s="16">
        <v>1.4558731097424999</v>
      </c>
      <c r="BJ207" s="16">
        <v>1.6979250447954399</v>
      </c>
      <c r="BK207" s="16">
        <v>1.7180810604840899</v>
      </c>
    </row>
    <row r="208" spans="1:65">
      <c r="A208" s="16" t="s">
        <v>53</v>
      </c>
      <c r="B208" s="16" t="s">
        <v>54</v>
      </c>
      <c r="C208" s="16" t="s">
        <v>459</v>
      </c>
      <c r="D208" s="16" t="s">
        <v>460</v>
      </c>
    </row>
    <row r="209" spans="1:65">
      <c r="A209" s="16" t="s">
        <v>53</v>
      </c>
      <c r="B209" s="16" t="s">
        <v>54</v>
      </c>
      <c r="C209" s="16" t="s">
        <v>461</v>
      </c>
      <c r="D209" s="16" t="s">
        <v>462</v>
      </c>
      <c r="AN209" s="16">
        <v>19000000</v>
      </c>
      <c r="AO209" s="16">
        <v>15000000</v>
      </c>
      <c r="AP209" s="16">
        <v>7000000</v>
      </c>
      <c r="AQ209" s="16">
        <v>11000000</v>
      </c>
      <c r="AR209" s="16">
        <v>10000000</v>
      </c>
      <c r="AS209" s="16">
        <v>6000000</v>
      </c>
      <c r="AT209" s="16">
        <v>10000000</v>
      </c>
      <c r="AU209" s="16">
        <v>5000000</v>
      </c>
      <c r="AV209" s="16">
        <v>9000000</v>
      </c>
      <c r="AW209" s="16">
        <v>14000000</v>
      </c>
      <c r="AX209" s="16">
        <v>24000000</v>
      </c>
      <c r="AY209" s="16">
        <v>55000000</v>
      </c>
      <c r="AZ209" s="16">
        <v>117000000</v>
      </c>
      <c r="BA209" s="16">
        <v>113000000</v>
      </c>
      <c r="BB209" s="16">
        <v>82000000</v>
      </c>
      <c r="BC209" s="16">
        <v>74000000</v>
      </c>
      <c r="BD209" s="16">
        <v>89000000</v>
      </c>
      <c r="BE209" s="16">
        <v>140000000</v>
      </c>
      <c r="BF209" s="16">
        <v>155000000</v>
      </c>
      <c r="BG209" s="16">
        <v>155000000</v>
      </c>
      <c r="BH209" s="16">
        <v>140000000</v>
      </c>
      <c r="BI209" s="16">
        <v>99000000</v>
      </c>
      <c r="BJ209" s="16">
        <v>145000000</v>
      </c>
      <c r="BK209" s="16">
        <v>169000000</v>
      </c>
      <c r="BL209" s="16">
        <v>137000000</v>
      </c>
    </row>
    <row r="210" spans="1:65">
      <c r="A210" s="16" t="s">
        <v>53</v>
      </c>
      <c r="B210" s="16" t="s">
        <v>54</v>
      </c>
      <c r="C210" s="16" t="s">
        <v>463</v>
      </c>
      <c r="D210" s="16" t="s">
        <v>464</v>
      </c>
      <c r="AY210" s="16">
        <v>91.7</v>
      </c>
    </row>
    <row r="211" spans="1:65">
      <c r="A211" s="16" t="s">
        <v>53</v>
      </c>
      <c r="B211" s="16" t="s">
        <v>54</v>
      </c>
      <c r="C211" s="16" t="s">
        <v>465</v>
      </c>
      <c r="D211" s="16" t="s">
        <v>466</v>
      </c>
      <c r="E211" s="16">
        <v>1.1092521331771801</v>
      </c>
      <c r="F211" s="16">
        <v>1.12809563864339</v>
      </c>
      <c r="G211" s="16">
        <v>1.12376191029836</v>
      </c>
      <c r="H211" s="16">
        <v>1.1039742178115901</v>
      </c>
      <c r="I211" s="16">
        <v>1.0793637033505299</v>
      </c>
      <c r="J211" s="16">
        <v>1.05504591021198</v>
      </c>
      <c r="K211" s="16">
        <v>1.09435351509353</v>
      </c>
      <c r="L211" s="16">
        <v>1.13372780116898</v>
      </c>
      <c r="M211" s="16">
        <v>1.15761468623013</v>
      </c>
      <c r="N211" s="16">
        <v>1.1476297608244901</v>
      </c>
      <c r="O211" s="16">
        <v>1.10010198799526</v>
      </c>
      <c r="P211" s="16">
        <v>1.09133534033596</v>
      </c>
      <c r="Q211" s="16">
        <v>1.0584345109494999</v>
      </c>
      <c r="R211" s="16">
        <v>1.01794978617642</v>
      </c>
      <c r="S211" s="16">
        <v>0.986896366950756</v>
      </c>
      <c r="T211" s="16">
        <v>0.96910478772917596</v>
      </c>
      <c r="U211" s="16">
        <v>1.00888858732528</v>
      </c>
      <c r="V211" s="16">
        <v>1.0447404685346799</v>
      </c>
      <c r="W211" s="16">
        <v>1.07404229446624</v>
      </c>
      <c r="X211" s="16">
        <v>1.0949567318097999</v>
      </c>
      <c r="Y211" s="16">
        <v>1.1059405902688699</v>
      </c>
      <c r="Z211" s="16">
        <v>1.1786374089701599</v>
      </c>
      <c r="AA211" s="16">
        <v>1.24806082201979</v>
      </c>
      <c r="AB211" s="16">
        <v>1.30600664487809</v>
      </c>
      <c r="AC211" s="16">
        <v>1.34374950433507</v>
      </c>
      <c r="AD211" s="16">
        <v>1.3576932369602199</v>
      </c>
      <c r="AE211" s="16">
        <v>1.39206384747701</v>
      </c>
      <c r="AF211" s="16">
        <v>1.4035996543813201</v>
      </c>
      <c r="AG211" s="16">
        <v>1.4017754052057201</v>
      </c>
      <c r="AH211" s="16">
        <v>1.39630351787175</v>
      </c>
      <c r="AI211" s="16">
        <v>1.3906153792534599</v>
      </c>
      <c r="AJ211" s="16">
        <v>1.40898950242873</v>
      </c>
      <c r="AK211" s="16">
        <v>1.4217474892711399</v>
      </c>
      <c r="AL211" s="16">
        <v>1.41731296667433</v>
      </c>
      <c r="AM211" s="16">
        <v>1.3829273008507299</v>
      </c>
      <c r="AN211" s="16">
        <v>1.31507933335797</v>
      </c>
      <c r="AO211" s="16">
        <v>1.29009546034676</v>
      </c>
      <c r="AP211" s="16">
        <v>1.2373727909165</v>
      </c>
      <c r="AQ211" s="16">
        <v>1.16365653810101</v>
      </c>
      <c r="AR211" s="16">
        <v>1.0782028431306401</v>
      </c>
      <c r="AS211" s="16">
        <v>0.98709123529853904</v>
      </c>
      <c r="AT211" s="16">
        <v>0.98612527992112198</v>
      </c>
      <c r="AU211" s="16">
        <v>0.98024995082041</v>
      </c>
      <c r="AV211" s="16">
        <v>0.97214349568390601</v>
      </c>
      <c r="AW211" s="16">
        <v>0.96414125083979096</v>
      </c>
      <c r="AX211" s="16">
        <v>0.95482225522363495</v>
      </c>
      <c r="AY211" s="16">
        <v>1.02344383934836</v>
      </c>
      <c r="AZ211" s="16">
        <v>1.0852720552694901</v>
      </c>
      <c r="BA211" s="16">
        <v>1.1343170598702701</v>
      </c>
      <c r="BB211" s="16">
        <v>1.16753920196522</v>
      </c>
      <c r="BC211" s="16">
        <v>1.1861213966373201</v>
      </c>
      <c r="BD211" s="16">
        <v>1.26034107378422</v>
      </c>
      <c r="BE211" s="16">
        <v>1.3198089863512099</v>
      </c>
      <c r="BF211" s="16">
        <v>1.37166886166433</v>
      </c>
      <c r="BG211" s="16">
        <v>1.42689426616403</v>
      </c>
      <c r="BH211" s="16">
        <v>1.48890370913412</v>
      </c>
      <c r="BI211" s="16">
        <v>1.5825508327007201</v>
      </c>
      <c r="BJ211" s="16">
        <v>1.6732328512010901</v>
      </c>
      <c r="BK211" s="16">
        <v>1.73714498870402</v>
      </c>
      <c r="BL211" s="16">
        <v>1.7471583710676999</v>
      </c>
      <c r="BM211" s="16">
        <v>1.6963802029397499</v>
      </c>
    </row>
    <row r="212" spans="1:65">
      <c r="A212" s="16" t="s">
        <v>53</v>
      </c>
      <c r="B212" s="16" t="s">
        <v>54</v>
      </c>
      <c r="C212" s="16" t="s">
        <v>467</v>
      </c>
      <c r="D212" s="16" t="s">
        <v>468</v>
      </c>
      <c r="E212" s="16">
        <v>4.1718745386727596</v>
      </c>
      <c r="F212" s="16">
        <v>4.02685011544978</v>
      </c>
      <c r="G212" s="16">
        <v>3.81074182957685</v>
      </c>
      <c r="H212" s="16">
        <v>3.5729798232568801</v>
      </c>
      <c r="I212" s="16">
        <v>3.3775735772181501</v>
      </c>
      <c r="J212" s="16">
        <v>3.2545398319644998</v>
      </c>
      <c r="K212" s="16">
        <v>3.1731080600219901</v>
      </c>
      <c r="L212" s="16">
        <v>3.16754734214943</v>
      </c>
      <c r="M212" s="16">
        <v>3.1899917036243202</v>
      </c>
      <c r="N212" s="16">
        <v>3.1723105315923199</v>
      </c>
      <c r="O212" s="16">
        <v>3.0817065565161199</v>
      </c>
      <c r="P212" s="16">
        <v>2.94403826534188</v>
      </c>
      <c r="Q212" s="16">
        <v>2.75389314658401</v>
      </c>
      <c r="R212" s="16">
        <v>2.5609690961725402</v>
      </c>
      <c r="S212" s="16">
        <v>2.43447745695308</v>
      </c>
      <c r="T212" s="16">
        <v>2.4082185048698199</v>
      </c>
      <c r="U212" s="16">
        <v>2.4480594381869998</v>
      </c>
      <c r="V212" s="16">
        <v>2.5575813254269901</v>
      </c>
      <c r="W212" s="16">
        <v>2.7191743774864698</v>
      </c>
      <c r="X212" s="16">
        <v>2.9081770852908901</v>
      </c>
      <c r="Y212" s="16">
        <v>3.10636427095656</v>
      </c>
      <c r="Z212" s="16">
        <v>3.2834188588267099</v>
      </c>
      <c r="AA212" s="16">
        <v>3.49843474561757</v>
      </c>
      <c r="AB212" s="16">
        <v>3.7237115547317199</v>
      </c>
      <c r="AC212" s="16">
        <v>3.91561081930683</v>
      </c>
      <c r="AD212" s="16">
        <v>4.0493896045459099</v>
      </c>
      <c r="AE212" s="16">
        <v>4.1147463302107399</v>
      </c>
      <c r="AF212" s="16">
        <v>4.1141303621575398</v>
      </c>
      <c r="AG212" s="16">
        <v>4.0930221120883798</v>
      </c>
      <c r="AH212" s="16">
        <v>4.1133678687018698</v>
      </c>
      <c r="AI212" s="16">
        <v>4.1976478064123803</v>
      </c>
      <c r="AJ212" s="16">
        <v>4.2302117804187098</v>
      </c>
      <c r="AK212" s="16">
        <v>4.3367158666758101</v>
      </c>
      <c r="AL212" s="16">
        <v>4.4422961279761699</v>
      </c>
      <c r="AM212" s="16">
        <v>4.4382199698782898</v>
      </c>
      <c r="AN212" s="16">
        <v>4.2716511730387001</v>
      </c>
      <c r="AO212" s="16">
        <v>3.9612187676484698</v>
      </c>
      <c r="AP212" s="16">
        <v>3.5140430543199299</v>
      </c>
      <c r="AQ212" s="16">
        <v>3.0169942289289402</v>
      </c>
      <c r="AR212" s="16">
        <v>2.59558629676869</v>
      </c>
      <c r="AS212" s="16">
        <v>2.3219299648687399</v>
      </c>
      <c r="AT212" s="16">
        <v>2.1870588800383102</v>
      </c>
      <c r="AU212" s="16">
        <v>2.1763212718908398</v>
      </c>
      <c r="AV212" s="16">
        <v>2.2688048324464298</v>
      </c>
      <c r="AW212" s="16">
        <v>2.4302705130439102</v>
      </c>
      <c r="AX212" s="16">
        <v>2.6390870679424099</v>
      </c>
      <c r="AY212" s="16">
        <v>2.8841905256773499</v>
      </c>
      <c r="AZ212" s="16">
        <v>3.1805051028058302</v>
      </c>
      <c r="BA212" s="16">
        <v>3.5114319642959599</v>
      </c>
      <c r="BB212" s="16">
        <v>3.8556993165559299</v>
      </c>
      <c r="BC212" s="16">
        <v>4.1984475712444098</v>
      </c>
      <c r="BD212" s="16">
        <v>4.5282093170846203</v>
      </c>
      <c r="BE212" s="16">
        <v>4.8457433197301203</v>
      </c>
      <c r="BF212" s="16">
        <v>5.1518571374124997</v>
      </c>
      <c r="BG212" s="16">
        <v>5.4536293887156999</v>
      </c>
      <c r="BH212" s="16">
        <v>5.7527075677853796</v>
      </c>
      <c r="BI212" s="16">
        <v>6.0254833633783598</v>
      </c>
      <c r="BJ212" s="16">
        <v>6.30319287895363</v>
      </c>
      <c r="BK212" s="16">
        <v>6.5524333246094004</v>
      </c>
      <c r="BL212" s="16">
        <v>6.7243786374291199</v>
      </c>
      <c r="BM212" s="16">
        <v>6.79393541564892</v>
      </c>
    </row>
    <row r="213" spans="1:65">
      <c r="A213" s="16" t="s">
        <v>53</v>
      </c>
      <c r="B213" s="16" t="s">
        <v>54</v>
      </c>
      <c r="C213" s="16" t="s">
        <v>469</v>
      </c>
      <c r="D213" s="16" t="s">
        <v>470</v>
      </c>
      <c r="E213" s="16">
        <v>2145755</v>
      </c>
      <c r="F213" s="16">
        <v>2175607</v>
      </c>
      <c r="G213" s="16">
        <v>2205641</v>
      </c>
      <c r="H213" s="16">
        <v>2238765</v>
      </c>
      <c r="I213" s="16">
        <v>2278929</v>
      </c>
      <c r="J213" s="16">
        <v>2328179</v>
      </c>
      <c r="K213" s="16">
        <v>2371229</v>
      </c>
      <c r="L213" s="16">
        <v>2427806</v>
      </c>
      <c r="M213" s="16">
        <v>2494655</v>
      </c>
      <c r="N213" s="16">
        <v>2566567</v>
      </c>
      <c r="O213" s="16">
        <v>2641458</v>
      </c>
      <c r="P213" s="16">
        <v>2725021</v>
      </c>
      <c r="Q213" s="16">
        <v>2809673</v>
      </c>
      <c r="R213" s="16">
        <v>2898625</v>
      </c>
      <c r="S213" s="16">
        <v>2996371</v>
      </c>
      <c r="T213" s="16">
        <v>3104149</v>
      </c>
      <c r="U213" s="16">
        <v>3211915</v>
      </c>
      <c r="V213" s="16">
        <v>3327913</v>
      </c>
      <c r="W213" s="16">
        <v>3449620</v>
      </c>
      <c r="X213" s="16">
        <v>3572213</v>
      </c>
      <c r="Y213" s="16">
        <v>3692227</v>
      </c>
      <c r="Z213" s="16">
        <v>3802925</v>
      </c>
      <c r="AA213" s="16">
        <v>3908788</v>
      </c>
      <c r="AB213" s="16">
        <v>4009040</v>
      </c>
      <c r="AC213" s="16">
        <v>4103603</v>
      </c>
      <c r="AD213" s="16">
        <v>4192283</v>
      </c>
      <c r="AE213" s="16">
        <v>4261363</v>
      </c>
      <c r="AF213" s="16">
        <v>4325899</v>
      </c>
      <c r="AG213" s="16">
        <v>4387343</v>
      </c>
      <c r="AH213" s="16">
        <v>4446080</v>
      </c>
      <c r="AI213" s="16">
        <v>4449764</v>
      </c>
      <c r="AJ213" s="16">
        <v>4492422</v>
      </c>
      <c r="AK213" s="16">
        <v>4538262</v>
      </c>
      <c r="AL213" s="16">
        <v>4590034</v>
      </c>
      <c r="AM213" s="16">
        <v>4641596</v>
      </c>
      <c r="AN213" s="16">
        <v>4693519</v>
      </c>
      <c r="AO213" s="16">
        <v>4751866</v>
      </c>
      <c r="AP213" s="16">
        <v>4819284</v>
      </c>
      <c r="AQ213" s="16">
        <v>4897180</v>
      </c>
      <c r="AR213" s="16">
        <v>4981375</v>
      </c>
      <c r="AS213" s="16">
        <v>5070809</v>
      </c>
      <c r="AT213" s="16">
        <v>5171814</v>
      </c>
      <c r="AU213" s="16">
        <v>5272095</v>
      </c>
      <c r="AV213" s="16">
        <v>5377560</v>
      </c>
      <c r="AW213" s="16">
        <v>5498648</v>
      </c>
      <c r="AX213" s="16">
        <v>5638033</v>
      </c>
      <c r="AY213" s="16">
        <v>5772684</v>
      </c>
      <c r="AZ213" s="16">
        <v>5918363</v>
      </c>
      <c r="BA213" s="16">
        <v>6124539</v>
      </c>
      <c r="BB213" s="16">
        <v>6323530</v>
      </c>
      <c r="BC213" s="16">
        <v>6452695</v>
      </c>
      <c r="BD213" s="16">
        <v>6565755</v>
      </c>
      <c r="BE213" s="16">
        <v>6665639</v>
      </c>
      <c r="BF213" s="16">
        <v>6749582</v>
      </c>
      <c r="BG213" s="16">
        <v>6822750</v>
      </c>
      <c r="BH213" s="16">
        <v>6888625</v>
      </c>
      <c r="BI213" s="16">
        <v>6930695</v>
      </c>
      <c r="BJ213" s="16">
        <v>6969033</v>
      </c>
      <c r="BK213" s="16">
        <v>7001102</v>
      </c>
      <c r="BL213" s="16">
        <v>7028194</v>
      </c>
      <c r="BM213" s="16">
        <v>7051107</v>
      </c>
    </row>
    <row r="214" spans="1:65">
      <c r="A214" s="16" t="s">
        <v>53</v>
      </c>
      <c r="B214" s="16" t="s">
        <v>54</v>
      </c>
      <c r="C214" s="16" t="s">
        <v>471</v>
      </c>
      <c r="D214" s="16" t="s">
        <v>472</v>
      </c>
      <c r="E214" s="16">
        <v>748278</v>
      </c>
      <c r="F214" s="16">
        <v>798172</v>
      </c>
      <c r="G214" s="16">
        <v>850991</v>
      </c>
      <c r="H214" s="16">
        <v>903427</v>
      </c>
      <c r="I214" s="16">
        <v>951065</v>
      </c>
      <c r="J214" s="16">
        <v>991103</v>
      </c>
      <c r="K214" s="16">
        <v>1029491</v>
      </c>
      <c r="L214" s="16">
        <v>1057786</v>
      </c>
      <c r="M214" s="16">
        <v>1078399</v>
      </c>
      <c r="N214" s="16">
        <v>1094973</v>
      </c>
      <c r="O214" s="16">
        <v>1109005</v>
      </c>
      <c r="P214" s="16">
        <v>1116679</v>
      </c>
      <c r="Q214" s="16">
        <v>1122534</v>
      </c>
      <c r="R214" s="16">
        <v>1125262</v>
      </c>
      <c r="S214" s="16">
        <v>1122748</v>
      </c>
      <c r="T214" s="16">
        <v>1114542</v>
      </c>
      <c r="U214" s="16">
        <v>1105421</v>
      </c>
      <c r="V214" s="16">
        <v>1091802</v>
      </c>
      <c r="W214" s="16">
        <v>1075721</v>
      </c>
      <c r="X214" s="16">
        <v>1060681</v>
      </c>
      <c r="Y214" s="16">
        <v>1049088</v>
      </c>
      <c r="Z214" s="16">
        <v>1041823</v>
      </c>
      <c r="AA214" s="16">
        <v>1038437</v>
      </c>
      <c r="AB214" s="16">
        <v>1039443</v>
      </c>
      <c r="AC214" s="16">
        <v>1044878</v>
      </c>
      <c r="AD214" s="16">
        <v>1054766</v>
      </c>
      <c r="AE214" s="16">
        <v>1073646</v>
      </c>
      <c r="AF214" s="16">
        <v>1097094</v>
      </c>
      <c r="AG214" s="16">
        <v>1123244</v>
      </c>
      <c r="AH214" s="16">
        <v>1149680</v>
      </c>
      <c r="AI214" s="16">
        <v>1161152</v>
      </c>
      <c r="AJ214" s="16">
        <v>1191723</v>
      </c>
      <c r="AK214" s="16">
        <v>1216957</v>
      </c>
      <c r="AL214" s="16">
        <v>1238150</v>
      </c>
      <c r="AM214" s="16">
        <v>1253890</v>
      </c>
      <c r="AN214" s="16">
        <v>1263341</v>
      </c>
      <c r="AO214" s="16">
        <v>1263568</v>
      </c>
      <c r="AP214" s="16">
        <v>1258939</v>
      </c>
      <c r="AQ214" s="16">
        <v>1249231</v>
      </c>
      <c r="AR214" s="16">
        <v>1233420</v>
      </c>
      <c r="AS214" s="16">
        <v>1212117</v>
      </c>
      <c r="AT214" s="16">
        <v>1181380</v>
      </c>
      <c r="AU214" s="16">
        <v>1149522</v>
      </c>
      <c r="AV214" s="16">
        <v>1116218</v>
      </c>
      <c r="AW214" s="16">
        <v>1082247</v>
      </c>
      <c r="AX214" s="16">
        <v>1048744</v>
      </c>
      <c r="AY214" s="16">
        <v>1023662</v>
      </c>
      <c r="AZ214" s="16">
        <v>997918</v>
      </c>
      <c r="BA214" s="16">
        <v>983478</v>
      </c>
      <c r="BB214" s="16">
        <v>974474</v>
      </c>
      <c r="BC214" s="16">
        <v>965003</v>
      </c>
      <c r="BD214" s="16">
        <v>965175</v>
      </c>
      <c r="BE214" s="16">
        <v>973808</v>
      </c>
      <c r="BF214" s="16">
        <v>989029</v>
      </c>
      <c r="BG214" s="16">
        <v>1006895</v>
      </c>
      <c r="BH214" s="16">
        <v>1024447</v>
      </c>
      <c r="BI214" s="16">
        <v>1048538</v>
      </c>
      <c r="BJ214" s="16">
        <v>1067071</v>
      </c>
      <c r="BK214" s="16">
        <v>1081862</v>
      </c>
      <c r="BL214" s="16">
        <v>1096189</v>
      </c>
      <c r="BM214" s="16">
        <v>1110594</v>
      </c>
    </row>
    <row r="215" spans="1:65">
      <c r="A215" s="16" t="s">
        <v>53</v>
      </c>
      <c r="B215" s="16" t="s">
        <v>54</v>
      </c>
      <c r="C215" s="16" t="s">
        <v>473</v>
      </c>
      <c r="D215" s="16" t="s">
        <v>474</v>
      </c>
      <c r="AA215" s="16">
        <v>79.3</v>
      </c>
      <c r="AB215" s="16">
        <v>77.599999999999994</v>
      </c>
      <c r="AC215" s="16">
        <v>75.900000000000006</v>
      </c>
      <c r="AD215" s="16">
        <v>74.2</v>
      </c>
      <c r="AE215" s="16">
        <v>72.8</v>
      </c>
      <c r="AF215" s="16">
        <v>71.599999999999994</v>
      </c>
      <c r="AG215" s="16">
        <v>70.599999999999994</v>
      </c>
      <c r="AH215" s="16">
        <v>69.900000000000006</v>
      </c>
      <c r="AI215" s="16">
        <v>69.7</v>
      </c>
      <c r="AJ215" s="16">
        <v>69.900000000000006</v>
      </c>
      <c r="AK215" s="16">
        <v>70.099999999999994</v>
      </c>
      <c r="AL215" s="16">
        <v>70.2</v>
      </c>
      <c r="AM215" s="16">
        <v>70</v>
      </c>
      <c r="AN215" s="16">
        <v>69.099999999999994</v>
      </c>
      <c r="AO215" s="16">
        <v>67.599999999999994</v>
      </c>
      <c r="AP215" s="16">
        <v>65.5</v>
      </c>
      <c r="AQ215" s="16">
        <v>62.7</v>
      </c>
      <c r="AR215" s="16">
        <v>59.5</v>
      </c>
      <c r="AS215" s="16">
        <v>56</v>
      </c>
      <c r="AT215" s="16">
        <v>52.5</v>
      </c>
      <c r="AU215" s="16">
        <v>49.1</v>
      </c>
      <c r="AV215" s="16">
        <v>45.9</v>
      </c>
      <c r="AW215" s="16">
        <v>43.1</v>
      </c>
      <c r="AX215" s="16">
        <v>40.4</v>
      </c>
      <c r="AY215" s="16">
        <v>38</v>
      </c>
      <c r="AZ215" s="16">
        <v>35.700000000000003</v>
      </c>
      <c r="BA215" s="16">
        <v>33.5</v>
      </c>
      <c r="BB215" s="16">
        <v>31.5</v>
      </c>
      <c r="BC215" s="16">
        <v>29.5</v>
      </c>
      <c r="BD215" s="16">
        <v>27.6</v>
      </c>
      <c r="BE215" s="16">
        <v>25.8</v>
      </c>
      <c r="BF215" s="16">
        <v>24.1</v>
      </c>
      <c r="BG215" s="16">
        <v>22.5</v>
      </c>
      <c r="BH215" s="16">
        <v>21</v>
      </c>
      <c r="BI215" s="16">
        <v>19.600000000000001</v>
      </c>
      <c r="BJ215" s="16">
        <v>18.3</v>
      </c>
      <c r="BK215" s="16">
        <v>17.2</v>
      </c>
      <c r="BL215" s="16">
        <v>16.3</v>
      </c>
    </row>
    <row r="216" spans="1:65">
      <c r="A216" s="16" t="s">
        <v>53</v>
      </c>
      <c r="B216" s="16" t="s">
        <v>54</v>
      </c>
      <c r="C216" s="16" t="s">
        <v>475</v>
      </c>
      <c r="D216" s="16" t="s">
        <v>476</v>
      </c>
      <c r="AK216" s="16">
        <v>246000</v>
      </c>
      <c r="AL216" s="16">
        <v>228840</v>
      </c>
      <c r="AM216" s="16">
        <v>231635</v>
      </c>
      <c r="AN216" s="16">
        <v>233682</v>
      </c>
      <c r="AO216" s="16">
        <v>233693</v>
      </c>
      <c r="AP216" s="16">
        <v>233716</v>
      </c>
      <c r="AQ216" s="16">
        <v>221636</v>
      </c>
      <c r="AR216" s="16">
        <v>221642</v>
      </c>
      <c r="AS216" s="16">
        <v>280</v>
      </c>
      <c r="AT216" s="16">
        <v>363</v>
      </c>
      <c r="AU216" s="16">
        <v>453</v>
      </c>
      <c r="AV216" s="16">
        <v>324</v>
      </c>
      <c r="AW216" s="16">
        <v>8604</v>
      </c>
      <c r="AX216" s="16">
        <v>3004</v>
      </c>
      <c r="AY216" s="16">
        <v>2619</v>
      </c>
      <c r="AZ216" s="16">
        <v>2351</v>
      </c>
      <c r="BA216" s="16">
        <v>2060</v>
      </c>
      <c r="BB216" s="16">
        <v>1643</v>
      </c>
      <c r="BC216" s="16">
        <v>1894</v>
      </c>
      <c r="BD216" s="16">
        <v>1727</v>
      </c>
      <c r="BE216" s="16">
        <v>1467</v>
      </c>
      <c r="BF216" s="16">
        <v>1377</v>
      </c>
      <c r="BG216" s="16">
        <v>1298</v>
      </c>
      <c r="BH216" s="16">
        <v>1279</v>
      </c>
      <c r="BI216" s="16">
        <v>1193</v>
      </c>
      <c r="BJ216" s="16">
        <v>1120</v>
      </c>
      <c r="BK216" s="16">
        <v>1130</v>
      </c>
      <c r="BL216" s="16">
        <v>1109</v>
      </c>
      <c r="BM216" s="16">
        <v>1582</v>
      </c>
    </row>
    <row r="217" spans="1:65">
      <c r="A217" s="16" t="s">
        <v>53</v>
      </c>
      <c r="B217" s="16" t="s">
        <v>54</v>
      </c>
      <c r="C217" s="16" t="s">
        <v>477</v>
      </c>
      <c r="D217" s="16" t="s">
        <v>478</v>
      </c>
      <c r="AZ217" s="16">
        <v>5.6799998283386204</v>
      </c>
      <c r="BA217" s="16">
        <v>5.5599999427795401</v>
      </c>
      <c r="BB217" s="16">
        <v>6.0599999427795401</v>
      </c>
      <c r="BC217" s="16">
        <v>5.3299999237060502</v>
      </c>
      <c r="BD217" s="16">
        <v>5.2600002288818404</v>
      </c>
      <c r="BE217" s="16">
        <v>5.5199999809265101</v>
      </c>
    </row>
    <row r="218" spans="1:65">
      <c r="A218" s="16" t="s">
        <v>53</v>
      </c>
      <c r="B218" s="16" t="s">
        <v>54</v>
      </c>
      <c r="C218" s="16" t="s">
        <v>479</v>
      </c>
      <c r="D218" s="16" t="s">
        <v>480</v>
      </c>
      <c r="AS218" s="16">
        <v>21.700000762939499</v>
      </c>
      <c r="AT218" s="16">
        <v>21.690000534057599</v>
      </c>
      <c r="AU218" s="16">
        <v>21.379999160766602</v>
      </c>
      <c r="AV218" s="16">
        <v>21.610000610351602</v>
      </c>
      <c r="AW218" s="16">
        <v>22.0200004577637</v>
      </c>
      <c r="AX218" s="16">
        <v>22.219999313354499</v>
      </c>
      <c r="AY218" s="16">
        <v>22.030000686645501</v>
      </c>
      <c r="AZ218" s="16">
        <v>22.2600002288818</v>
      </c>
      <c r="BA218" s="16">
        <v>22.709999084472699</v>
      </c>
      <c r="BB218" s="16">
        <v>18.559999465942401</v>
      </c>
      <c r="BC218" s="16">
        <v>19.2299995422363</v>
      </c>
      <c r="BD218" s="16">
        <v>13.800000190734901</v>
      </c>
      <c r="BE218" s="16">
        <v>15.039999961853001</v>
      </c>
      <c r="BF218" s="16">
        <v>14.2600002288818</v>
      </c>
      <c r="BH218" s="16">
        <v>14.210000038146999</v>
      </c>
      <c r="BI218" s="16">
        <v>14.2799997329712</v>
      </c>
      <c r="BJ218" s="16">
        <v>14.430000305175801</v>
      </c>
      <c r="BK218" s="16">
        <v>14.7200002670288</v>
      </c>
      <c r="BL218" s="16">
        <v>15.0299997329712</v>
      </c>
    </row>
    <row r="219" spans="1:65">
      <c r="A219" s="16" t="s">
        <v>53</v>
      </c>
      <c r="B219" s="16" t="s">
        <v>54</v>
      </c>
      <c r="C219" s="16" t="s">
        <v>481</v>
      </c>
      <c r="D219" s="16" t="s">
        <v>482</v>
      </c>
    </row>
    <row r="220" spans="1:65">
      <c r="A220" s="16" t="s">
        <v>53</v>
      </c>
      <c r="B220" s="16" t="s">
        <v>54</v>
      </c>
      <c r="C220" s="16" t="s">
        <v>483</v>
      </c>
      <c r="D220" s="16" t="s">
        <v>484</v>
      </c>
      <c r="AX220" s="16">
        <v>16.7</v>
      </c>
    </row>
    <row r="221" spans="1:65">
      <c r="A221" s="16" t="s">
        <v>53</v>
      </c>
      <c r="B221" s="16" t="s">
        <v>54</v>
      </c>
      <c r="C221" s="16" t="s">
        <v>485</v>
      </c>
      <c r="D221" s="16" t="s">
        <v>486</v>
      </c>
      <c r="AX221" s="16">
        <v>7.5</v>
      </c>
    </row>
    <row r="222" spans="1:65">
      <c r="A222" s="16" t="s">
        <v>53</v>
      </c>
      <c r="B222" s="16" t="s">
        <v>54</v>
      </c>
      <c r="C222" s="16" t="s">
        <v>487</v>
      </c>
      <c r="D222" s="16" t="s">
        <v>488</v>
      </c>
      <c r="AX222" s="16">
        <v>96.3</v>
      </c>
    </row>
    <row r="223" spans="1:65">
      <c r="A223" s="16" t="s">
        <v>53</v>
      </c>
      <c r="B223" s="16" t="s">
        <v>54</v>
      </c>
      <c r="C223" s="16" t="s">
        <v>489</v>
      </c>
      <c r="D223" s="16" t="s">
        <v>490</v>
      </c>
      <c r="AJ223" s="16">
        <v>56.099998474121101</v>
      </c>
      <c r="AK223" s="16">
        <v>57.529998779296903</v>
      </c>
      <c r="AL223" s="16">
        <v>58.849998474121101</v>
      </c>
      <c r="AM223" s="16">
        <v>60.330001831054702</v>
      </c>
      <c r="AN223" s="16">
        <v>62.119998931884801</v>
      </c>
      <c r="AO223" s="16">
        <v>64.150001525878906</v>
      </c>
      <c r="AP223" s="16">
        <v>65.980003356933594</v>
      </c>
      <c r="AQ223" s="16">
        <v>67.550003051757798</v>
      </c>
      <c r="AR223" s="16">
        <v>68.889999389648395</v>
      </c>
      <c r="AS223" s="16">
        <v>69.800003051757798</v>
      </c>
      <c r="AT223" s="16">
        <v>70.349998474121094</v>
      </c>
      <c r="AU223" s="16">
        <v>70.860000610351605</v>
      </c>
      <c r="AV223" s="16">
        <v>71.330001831054702</v>
      </c>
      <c r="AW223" s="16">
        <v>71.580001831054702</v>
      </c>
      <c r="AX223" s="16">
        <v>71.959999084472699</v>
      </c>
      <c r="AY223" s="16">
        <v>71.949996948242202</v>
      </c>
      <c r="AZ223" s="16">
        <v>71.699996948242202</v>
      </c>
      <c r="BA223" s="16">
        <v>71.470001220703097</v>
      </c>
      <c r="BB223" s="16">
        <v>71.129997253417997</v>
      </c>
      <c r="BC223" s="16">
        <v>71.650001525878906</v>
      </c>
      <c r="BD223" s="16">
        <v>71.430000305175795</v>
      </c>
      <c r="BE223" s="16">
        <v>71.050003051757798</v>
      </c>
      <c r="BF223" s="16">
        <v>70.839996337890597</v>
      </c>
      <c r="BG223" s="16">
        <v>71.330001831054702</v>
      </c>
      <c r="BH223" s="16">
        <v>72.529998779296903</v>
      </c>
      <c r="BI223" s="16">
        <v>72.709999084472699</v>
      </c>
      <c r="BJ223" s="16">
        <v>72.949996948242202</v>
      </c>
      <c r="BK223" s="16">
        <v>73.069999694824205</v>
      </c>
      <c r="BL223" s="16">
        <v>72.779998779296903</v>
      </c>
    </row>
    <row r="224" spans="1:65">
      <c r="A224" s="16" t="s">
        <v>53</v>
      </c>
      <c r="B224" s="16" t="s">
        <v>54</v>
      </c>
      <c r="C224" s="16" t="s">
        <v>491</v>
      </c>
      <c r="D224" s="16" t="s">
        <v>492</v>
      </c>
    </row>
    <row r="225" spans="1:64">
      <c r="A225" s="16" t="s">
        <v>53</v>
      </c>
      <c r="B225" s="16" t="s">
        <v>54</v>
      </c>
      <c r="C225" s="16" t="s">
        <v>493</v>
      </c>
      <c r="D225" s="16" t="s">
        <v>494</v>
      </c>
    </row>
    <row r="226" spans="1:64">
      <c r="A226" s="16" t="s">
        <v>53</v>
      </c>
      <c r="B226" s="16" t="s">
        <v>54</v>
      </c>
      <c r="C226" s="16" t="s">
        <v>495</v>
      </c>
      <c r="D226" s="16" t="s">
        <v>496</v>
      </c>
      <c r="AS226" s="16">
        <v>68.607910160000003</v>
      </c>
      <c r="AT226" s="16">
        <v>70.083549500000004</v>
      </c>
      <c r="AU226" s="16">
        <v>72.290733340000003</v>
      </c>
      <c r="AV226" s="16">
        <v>68.867835999999997</v>
      </c>
      <c r="AW226" s="16">
        <v>65.775047299999997</v>
      </c>
      <c r="AX226" s="16">
        <v>58.510494229999999</v>
      </c>
      <c r="AY226" s="16">
        <v>56.387954710000002</v>
      </c>
      <c r="AZ226" s="16">
        <v>52.713870999999997</v>
      </c>
      <c r="BA226" s="16">
        <v>54.168121339999999</v>
      </c>
      <c r="BB226" s="16">
        <v>55.535091399999999</v>
      </c>
      <c r="BC226" s="16">
        <v>57.922195430000002</v>
      </c>
      <c r="BD226" s="16">
        <v>59.868495940000003</v>
      </c>
      <c r="BE226" s="16">
        <v>60.627738950000001</v>
      </c>
      <c r="BF226" s="16">
        <v>64.205596920000005</v>
      </c>
      <c r="BG226" s="16">
        <v>65.577224729999998</v>
      </c>
      <c r="BH226" s="16">
        <v>67.448890689999999</v>
      </c>
      <c r="BI226" s="16">
        <v>70.670501709999996</v>
      </c>
      <c r="BJ226" s="16">
        <v>72.512283330000002</v>
      </c>
      <c r="BK226" s="16">
        <v>72.804809570000003</v>
      </c>
    </row>
    <row r="227" spans="1:64">
      <c r="A227" s="16" t="s">
        <v>53</v>
      </c>
      <c r="B227" s="16" t="s">
        <v>54</v>
      </c>
      <c r="C227" s="16" t="s">
        <v>497</v>
      </c>
      <c r="D227" s="16" t="s">
        <v>498</v>
      </c>
      <c r="BH227" s="16">
        <v>63</v>
      </c>
      <c r="BJ227" s="16">
        <v>65</v>
      </c>
    </row>
    <row r="228" spans="1:64">
      <c r="A228" s="16" t="s">
        <v>53</v>
      </c>
      <c r="B228" s="16" t="s">
        <v>54</v>
      </c>
      <c r="C228" s="16" t="s">
        <v>499</v>
      </c>
      <c r="D228" s="16" t="s">
        <v>500</v>
      </c>
      <c r="AS228" s="16">
        <v>4.0999999999999996</v>
      </c>
      <c r="AY228" s="16">
        <v>2.2000000000000002</v>
      </c>
      <c r="BD228" s="16">
        <v>2.9</v>
      </c>
      <c r="BF228" s="16">
        <v>1.1000000000000001</v>
      </c>
    </row>
    <row r="229" spans="1:64">
      <c r="A229" s="16" t="s">
        <v>53</v>
      </c>
      <c r="B229" s="16" t="s">
        <v>54</v>
      </c>
      <c r="C229" s="16" t="s">
        <v>501</v>
      </c>
      <c r="D229" s="16" t="s">
        <v>502</v>
      </c>
      <c r="AS229" s="16">
        <v>70.230195598655797</v>
      </c>
      <c r="AT229" s="16">
        <v>71.073270957535399</v>
      </c>
      <c r="AU229" s="16">
        <v>71.915429670490994</v>
      </c>
      <c r="AV229" s="16">
        <v>72.756671737522794</v>
      </c>
      <c r="AW229" s="16">
        <v>73.5969971586307</v>
      </c>
      <c r="AX229" s="16">
        <v>75.401730586836194</v>
      </c>
      <c r="AY229" s="16">
        <v>77.228346435191895</v>
      </c>
      <c r="AZ229" s="16">
        <v>79.076845786418204</v>
      </c>
      <c r="BA229" s="16">
        <v>80.947229723236504</v>
      </c>
      <c r="BB229" s="16">
        <v>82.839499328367694</v>
      </c>
      <c r="BC229" s="16">
        <v>84.7536556845333</v>
      </c>
      <c r="BD229" s="16">
        <v>86.689699874453495</v>
      </c>
      <c r="BE229" s="16">
        <v>88.647632980850105</v>
      </c>
      <c r="BF229" s="16">
        <v>90.627456086443402</v>
      </c>
      <c r="BG229" s="16">
        <v>91.556244161787305</v>
      </c>
      <c r="BH229" s="16">
        <v>92.364077659811599</v>
      </c>
      <c r="BI229" s="16">
        <v>92.285014064021894</v>
      </c>
      <c r="BJ229" s="16">
        <v>92.205950468232004</v>
      </c>
    </row>
    <row r="230" spans="1:64">
      <c r="A230" s="16" t="s">
        <v>53</v>
      </c>
      <c r="B230" s="16" t="s">
        <v>54</v>
      </c>
      <c r="C230" s="16" t="s">
        <v>503</v>
      </c>
      <c r="D230" s="16" t="s">
        <v>504</v>
      </c>
      <c r="AO230" s="16">
        <v>8.8000000000000007</v>
      </c>
      <c r="AS230" s="16">
        <v>14</v>
      </c>
      <c r="AT230" s="16">
        <v>5.9</v>
      </c>
      <c r="AY230" s="16">
        <v>8.4</v>
      </c>
      <c r="BD230" s="16">
        <v>6.5</v>
      </c>
      <c r="BF230" s="16">
        <v>4.9000000000000004</v>
      </c>
    </row>
    <row r="231" spans="1:64">
      <c r="A231" s="16" t="s">
        <v>53</v>
      </c>
      <c r="B231" s="16" t="s">
        <v>54</v>
      </c>
      <c r="C231" s="16" t="s">
        <v>505</v>
      </c>
      <c r="D231" s="16" t="s">
        <v>506</v>
      </c>
      <c r="BI231" s="16">
        <v>63.9</v>
      </c>
    </row>
    <row r="232" spans="1:64">
      <c r="A232" s="16" t="s">
        <v>53</v>
      </c>
      <c r="B232" s="16" t="s">
        <v>54</v>
      </c>
      <c r="C232" s="16" t="s">
        <v>507</v>
      </c>
      <c r="D232" s="16" t="s">
        <v>508</v>
      </c>
      <c r="BE232" s="16">
        <v>62.93</v>
      </c>
      <c r="BG232" s="16">
        <v>67.63</v>
      </c>
    </row>
    <row r="233" spans="1:64">
      <c r="A233" s="16" t="s">
        <v>53</v>
      </c>
      <c r="B233" s="16" t="s">
        <v>54</v>
      </c>
      <c r="C233" s="16" t="s">
        <v>509</v>
      </c>
      <c r="D233" s="16" t="s">
        <v>510</v>
      </c>
      <c r="AS233" s="16">
        <v>0</v>
      </c>
      <c r="AT233" s="16">
        <v>0</v>
      </c>
      <c r="AU233" s="16">
        <v>0</v>
      </c>
      <c r="AV233" s="16">
        <v>0</v>
      </c>
      <c r="AW233" s="16">
        <v>0</v>
      </c>
      <c r="AX233" s="16">
        <v>0</v>
      </c>
      <c r="AY233" s="16">
        <v>0</v>
      </c>
      <c r="AZ233" s="16">
        <v>1</v>
      </c>
      <c r="BA233" s="16">
        <v>2</v>
      </c>
      <c r="BB233" s="16">
        <v>4</v>
      </c>
      <c r="BC233" s="16">
        <v>6</v>
      </c>
      <c r="BD233" s="16">
        <v>10</v>
      </c>
      <c r="BE233" s="16">
        <v>14</v>
      </c>
      <c r="BF233" s="16">
        <v>19</v>
      </c>
      <c r="BG233" s="16">
        <v>19</v>
      </c>
      <c r="BH233" s="16">
        <v>25</v>
      </c>
      <c r="BI233" s="16">
        <v>30</v>
      </c>
      <c r="BJ233" s="16">
        <v>38</v>
      </c>
      <c r="BK233" s="16">
        <v>45</v>
      </c>
      <c r="BL233" s="16">
        <v>52</v>
      </c>
    </row>
    <row r="234" spans="1:64">
      <c r="A234" s="16" t="s">
        <v>53</v>
      </c>
      <c r="B234" s="16" t="s">
        <v>54</v>
      </c>
      <c r="C234" s="16" t="s">
        <v>511</v>
      </c>
      <c r="D234" s="16" t="s">
        <v>512</v>
      </c>
      <c r="AA234" s="16">
        <v>103.3</v>
      </c>
      <c r="AB234" s="16">
        <v>100.6</v>
      </c>
      <c r="AC234" s="16">
        <v>98.1</v>
      </c>
      <c r="AD234" s="16">
        <v>95.7</v>
      </c>
      <c r="AE234" s="16">
        <v>93.7</v>
      </c>
      <c r="AF234" s="16">
        <v>91.9</v>
      </c>
      <c r="AG234" s="16">
        <v>90.3</v>
      </c>
      <c r="AH234" s="16">
        <v>89.4</v>
      </c>
      <c r="AI234" s="16">
        <v>89.1</v>
      </c>
      <c r="AJ234" s="16">
        <v>89.3</v>
      </c>
      <c r="AK234" s="16">
        <v>89.7</v>
      </c>
      <c r="AL234" s="16">
        <v>89.8</v>
      </c>
      <c r="AM234" s="16">
        <v>89.4</v>
      </c>
      <c r="AN234" s="16">
        <v>88.1</v>
      </c>
      <c r="AO234" s="16">
        <v>85.9</v>
      </c>
      <c r="AP234" s="16">
        <v>82.8</v>
      </c>
      <c r="AQ234" s="16">
        <v>78.8</v>
      </c>
      <c r="AR234" s="16">
        <v>74.3</v>
      </c>
      <c r="AS234" s="16">
        <v>69.3</v>
      </c>
      <c r="AT234" s="16">
        <v>64.400000000000006</v>
      </c>
      <c r="AU234" s="16">
        <v>59.7</v>
      </c>
      <c r="AV234" s="16">
        <v>55.3</v>
      </c>
      <c r="AW234" s="16">
        <v>51.4</v>
      </c>
      <c r="AX234" s="16">
        <v>47.9</v>
      </c>
      <c r="AY234" s="16">
        <v>44.7</v>
      </c>
      <c r="AZ234" s="16">
        <v>41.8</v>
      </c>
      <c r="BA234" s="16">
        <v>39</v>
      </c>
      <c r="BB234" s="16">
        <v>36.4</v>
      </c>
      <c r="BC234" s="16">
        <v>33.9</v>
      </c>
      <c r="BD234" s="16">
        <v>31.6</v>
      </c>
      <c r="BE234" s="16">
        <v>29.4</v>
      </c>
      <c r="BF234" s="16">
        <v>27.4</v>
      </c>
      <c r="BG234" s="16">
        <v>25.5</v>
      </c>
      <c r="BH234" s="16">
        <v>23.7</v>
      </c>
      <c r="BI234" s="16">
        <v>22.1</v>
      </c>
      <c r="BJ234" s="16">
        <v>20.6</v>
      </c>
      <c r="BK234" s="16">
        <v>19.399999999999999</v>
      </c>
      <c r="BL234" s="16">
        <v>18.3</v>
      </c>
    </row>
    <row r="235" spans="1:64">
      <c r="A235" s="16" t="s">
        <v>53</v>
      </c>
      <c r="B235" s="16" t="s">
        <v>54</v>
      </c>
      <c r="C235" s="16" t="s">
        <v>513</v>
      </c>
      <c r="D235" s="16" t="s">
        <v>514</v>
      </c>
      <c r="AI235" s="16">
        <v>355</v>
      </c>
      <c r="AJ235" s="16">
        <v>374</v>
      </c>
      <c r="AK235" s="16">
        <v>397</v>
      </c>
      <c r="AL235" s="16">
        <v>420</v>
      </c>
      <c r="AM235" s="16">
        <v>438</v>
      </c>
      <c r="AN235" s="16">
        <v>450</v>
      </c>
      <c r="AO235" s="16">
        <v>456</v>
      </c>
      <c r="AP235" s="16">
        <v>456</v>
      </c>
      <c r="AQ235" s="16">
        <v>452</v>
      </c>
      <c r="AR235" s="16">
        <v>445</v>
      </c>
      <c r="AS235" s="16">
        <v>436</v>
      </c>
      <c r="AT235" s="16">
        <v>425</v>
      </c>
      <c r="AU235" s="16">
        <v>411</v>
      </c>
      <c r="AV235" s="16">
        <v>395</v>
      </c>
      <c r="AW235" s="16">
        <v>377</v>
      </c>
      <c r="AX235" s="16">
        <v>355</v>
      </c>
      <c r="AY235" s="16">
        <v>330</v>
      </c>
      <c r="AZ235" s="16">
        <v>304</v>
      </c>
      <c r="BA235" s="16">
        <v>279</v>
      </c>
      <c r="BB235" s="16">
        <v>257</v>
      </c>
      <c r="BC235" s="16">
        <v>238</v>
      </c>
      <c r="BD235" s="16">
        <v>223</v>
      </c>
      <c r="BE235" s="16">
        <v>211</v>
      </c>
      <c r="BF235" s="16">
        <v>202</v>
      </c>
      <c r="BG235" s="16">
        <v>195</v>
      </c>
      <c r="BH235" s="16">
        <v>191</v>
      </c>
      <c r="BI235" s="16">
        <v>190</v>
      </c>
      <c r="BJ235" s="16">
        <v>190</v>
      </c>
      <c r="BK235" s="16">
        <v>192</v>
      </c>
      <c r="BL235" s="16">
        <v>195</v>
      </c>
    </row>
    <row r="236" spans="1:64">
      <c r="A236" s="16" t="s">
        <v>53</v>
      </c>
      <c r="B236" s="16" t="s">
        <v>54</v>
      </c>
      <c r="C236" s="16" t="s">
        <v>515</v>
      </c>
      <c r="D236" s="16" t="s">
        <v>516</v>
      </c>
      <c r="AY236" s="16">
        <v>9.8000000000000007</v>
      </c>
    </row>
    <row r="237" spans="1:64">
      <c r="A237" s="16" t="s">
        <v>53</v>
      </c>
      <c r="B237" s="16" t="s">
        <v>54</v>
      </c>
      <c r="C237" s="16" t="s">
        <v>517</v>
      </c>
      <c r="D237" s="16" t="s">
        <v>518</v>
      </c>
      <c r="AS237" s="16">
        <v>99.102592468261705</v>
      </c>
      <c r="AT237" s="16">
        <v>98.820777893066406</v>
      </c>
      <c r="AU237" s="16">
        <v>99.563018798828097</v>
      </c>
      <c r="AV237" s="16">
        <v>99.459197998046903</v>
      </c>
      <c r="AW237" s="16">
        <v>98.63720703125</v>
      </c>
      <c r="AX237" s="16">
        <v>99.361869812011705</v>
      </c>
      <c r="AY237" s="16">
        <v>99.113739013671903</v>
      </c>
      <c r="AZ237" s="16">
        <v>98.312812805175795</v>
      </c>
      <c r="BA237" s="16">
        <v>97.844833374023395</v>
      </c>
      <c r="BB237" s="16">
        <v>98.477943420410199</v>
      </c>
      <c r="BC237" s="16">
        <v>98.538520812988295</v>
      </c>
      <c r="BD237" s="16">
        <v>99.412132263183594</v>
      </c>
      <c r="BE237" s="16">
        <v>99.757713317871094</v>
      </c>
      <c r="BG237" s="16">
        <v>99.787803649902301</v>
      </c>
      <c r="BH237" s="16">
        <v>99.855766296386705</v>
      </c>
      <c r="BI237" s="16">
        <v>98.461631774902301</v>
      </c>
      <c r="BJ237" s="16">
        <v>99.077110290527301</v>
      </c>
      <c r="BK237" s="16">
        <v>96.390899658203097</v>
      </c>
    </row>
    <row r="238" spans="1:64">
      <c r="A238" s="16" t="s">
        <v>53</v>
      </c>
      <c r="B238" s="16" t="s">
        <v>54</v>
      </c>
      <c r="C238" s="16" t="s">
        <v>519</v>
      </c>
      <c r="D238" s="16" t="s">
        <v>520</v>
      </c>
      <c r="BF238" s="16">
        <v>0</v>
      </c>
      <c r="BG238" s="16">
        <v>0</v>
      </c>
      <c r="BH238" s="16">
        <v>0</v>
      </c>
    </row>
    <row r="239" spans="1:64">
      <c r="A239" s="16" t="s">
        <v>53</v>
      </c>
      <c r="B239" s="16" t="s">
        <v>54</v>
      </c>
      <c r="C239" s="16" t="s">
        <v>521</v>
      </c>
      <c r="D239" s="16" t="s">
        <v>522</v>
      </c>
      <c r="BI239" s="16">
        <v>91.537246704101605</v>
      </c>
      <c r="BJ239" s="16">
        <v>97.287277221679702</v>
      </c>
      <c r="BK239" s="16">
        <v>99.636428833007798</v>
      </c>
      <c r="BL239" s="16">
        <v>98.809631347656307</v>
      </c>
    </row>
    <row r="240" spans="1:64">
      <c r="A240" s="16" t="s">
        <v>53</v>
      </c>
      <c r="B240" s="16" t="s">
        <v>54</v>
      </c>
      <c r="C240" s="16" t="s">
        <v>523</v>
      </c>
      <c r="D240" s="16" t="s">
        <v>524</v>
      </c>
      <c r="BK240" s="16">
        <v>7.6098400000000002</v>
      </c>
    </row>
    <row r="241" spans="1:65">
      <c r="A241" s="16" t="s">
        <v>53</v>
      </c>
      <c r="B241" s="16" t="s">
        <v>54</v>
      </c>
      <c r="C241" s="16" t="s">
        <v>525</v>
      </c>
      <c r="D241" s="16" t="s">
        <v>526</v>
      </c>
      <c r="AL241" s="16">
        <v>93.171592712402301</v>
      </c>
      <c r="AM241" s="16">
        <v>90.469902038574205</v>
      </c>
      <c r="AO241" s="16">
        <v>87.962272644042997</v>
      </c>
      <c r="AP241" s="16">
        <v>86.472076416015597</v>
      </c>
      <c r="AR241" s="16">
        <v>86.108566284179702</v>
      </c>
      <c r="AS241" s="16">
        <v>38.246681213378899</v>
      </c>
      <c r="AT241" s="16">
        <v>73.995071411132798</v>
      </c>
      <c r="AU241" s="16">
        <v>88.556068420410199</v>
      </c>
      <c r="AV241" s="16">
        <v>85.510009765625</v>
      </c>
      <c r="AW241" s="16">
        <v>83.643371582031307</v>
      </c>
      <c r="AX241" s="16">
        <v>82.840263366699205</v>
      </c>
      <c r="AY241" s="16">
        <v>88.869071960449205</v>
      </c>
      <c r="AZ241" s="16">
        <v>89.599319458007798</v>
      </c>
      <c r="BA241" s="16">
        <v>88.078681945800795</v>
      </c>
      <c r="BB241" s="16">
        <v>90.747467041015597</v>
      </c>
      <c r="BC241" s="16">
        <v>90.579109191894503</v>
      </c>
      <c r="BD241" s="16">
        <v>89.314437866210895</v>
      </c>
      <c r="BE241" s="16">
        <v>94.175979614257798</v>
      </c>
      <c r="BF241" s="16">
        <v>86.748619079589801</v>
      </c>
      <c r="BG241" s="16">
        <v>86.619140625</v>
      </c>
      <c r="BH241" s="16">
        <v>86.07421875</v>
      </c>
      <c r="BI241" s="16">
        <v>89.038291931152301</v>
      </c>
      <c r="BJ241" s="16">
        <v>88.454536437988295</v>
      </c>
      <c r="BK241" s="16">
        <v>84.713096618652301</v>
      </c>
    </row>
    <row r="242" spans="1:65">
      <c r="A242" s="16" t="s">
        <v>53</v>
      </c>
      <c r="B242" s="16" t="s">
        <v>54</v>
      </c>
      <c r="C242" s="16" t="s">
        <v>527</v>
      </c>
      <c r="D242" s="16" t="s">
        <v>528</v>
      </c>
      <c r="AR242" s="16">
        <v>99.968856811523395</v>
      </c>
      <c r="AS242" s="16">
        <v>99.984519958496094</v>
      </c>
      <c r="AT242" s="16">
        <v>99.939697265625</v>
      </c>
      <c r="AU242" s="16">
        <v>100</v>
      </c>
      <c r="AV242" s="16">
        <v>99.376899719238295</v>
      </c>
      <c r="AW242" s="16">
        <v>99.533576965332003</v>
      </c>
      <c r="AX242" s="16">
        <v>99.902656555175795</v>
      </c>
      <c r="AY242" s="16">
        <v>100</v>
      </c>
      <c r="AZ242" s="16">
        <v>99.983070373535199</v>
      </c>
      <c r="BA242" s="16">
        <v>99.859397888183594</v>
      </c>
      <c r="BC242" s="16">
        <v>99.920951843261705</v>
      </c>
      <c r="BD242" s="16">
        <v>99.959541320800795</v>
      </c>
      <c r="BE242" s="16">
        <v>99.976043701171903</v>
      </c>
      <c r="BF242" s="16">
        <v>99.552238464355497</v>
      </c>
      <c r="BJ242" s="16">
        <v>97.869430541992202</v>
      </c>
      <c r="BK242" s="16">
        <v>96.528022766113295</v>
      </c>
      <c r="BL242" s="16">
        <v>99.036537170410199</v>
      </c>
    </row>
    <row r="243" spans="1:65">
      <c r="A243" s="16" t="s">
        <v>53</v>
      </c>
      <c r="B243" s="16" t="s">
        <v>54</v>
      </c>
      <c r="C243" s="16" t="s">
        <v>529</v>
      </c>
      <c r="D243" s="16" t="s">
        <v>530</v>
      </c>
      <c r="AQ243" s="16">
        <v>83.179339999999996</v>
      </c>
      <c r="AR243" s="16">
        <v>84.993250000000003</v>
      </c>
      <c r="AU243" s="16">
        <v>64.611959999999996</v>
      </c>
      <c r="AV243" s="16">
        <v>64.419359999999998</v>
      </c>
      <c r="AW243" s="16">
        <v>68.085949999999997</v>
      </c>
      <c r="AX243" s="16">
        <v>66.303079999999994</v>
      </c>
      <c r="AY243" s="16">
        <v>68.33314</v>
      </c>
      <c r="AZ243" s="16">
        <v>67.479759999999999</v>
      </c>
      <c r="BA243" s="16">
        <v>71.404750000000007</v>
      </c>
      <c r="BB243" s="16">
        <v>72.419849999999997</v>
      </c>
      <c r="BC243" s="16">
        <v>69.447749999999999</v>
      </c>
      <c r="BD243" s="16">
        <v>77.445269999999994</v>
      </c>
      <c r="BE243" s="16">
        <v>79.919060000000002</v>
      </c>
      <c r="BF243" s="16">
        <v>83.186670000000007</v>
      </c>
      <c r="BG243" s="16">
        <v>80.202470000000005</v>
      </c>
      <c r="BH243" s="16">
        <v>73.789609999999996</v>
      </c>
      <c r="BK243" s="16">
        <v>74.757300000000001</v>
      </c>
    </row>
    <row r="244" spans="1:65">
      <c r="A244" s="16" t="s">
        <v>53</v>
      </c>
      <c r="B244" s="16" t="s">
        <v>54</v>
      </c>
      <c r="C244" s="16" t="s">
        <v>531</v>
      </c>
      <c r="D244" s="16" t="s">
        <v>532</v>
      </c>
      <c r="AR244" s="16">
        <v>98.566581726074205</v>
      </c>
      <c r="AZ244" s="16">
        <v>98.388648986816406</v>
      </c>
      <c r="BA244" s="16">
        <v>98.406509399414105</v>
      </c>
      <c r="BB244" s="16">
        <v>99.130073547363295</v>
      </c>
      <c r="BC244" s="16">
        <v>99.188247680664105</v>
      </c>
      <c r="BD244" s="16">
        <v>99.181686401367202</v>
      </c>
      <c r="BE244" s="16">
        <v>99.206016540527301</v>
      </c>
      <c r="BF244" s="16">
        <v>99.241386413574205</v>
      </c>
      <c r="BG244" s="16">
        <v>99.2486572265625</v>
      </c>
      <c r="BH244" s="16">
        <v>99.214012145996094</v>
      </c>
      <c r="BI244" s="16">
        <v>99.142723083496094</v>
      </c>
      <c r="BJ244" s="16">
        <v>99.214996337890597</v>
      </c>
    </row>
    <row r="245" spans="1:65">
      <c r="A245" s="16" t="s">
        <v>53</v>
      </c>
      <c r="B245" s="16" t="s">
        <v>54</v>
      </c>
      <c r="C245" s="16" t="s">
        <v>533</v>
      </c>
      <c r="D245" s="16" t="s">
        <v>534</v>
      </c>
      <c r="AJ245" s="16">
        <v>0.99663001298904397</v>
      </c>
      <c r="AK245" s="16">
        <v>0.98390001058578502</v>
      </c>
      <c r="AL245" s="16">
        <v>0.96126002073287997</v>
      </c>
      <c r="AM245" s="16">
        <v>0.93900001049041704</v>
      </c>
      <c r="AN245" s="16">
        <v>1.05991995334625</v>
      </c>
      <c r="AO245" s="16">
        <v>1.0600500106811499</v>
      </c>
      <c r="AP245" s="16">
        <v>1.03029000759125</v>
      </c>
      <c r="BK245" s="16">
        <v>1.00261998176575</v>
      </c>
      <c r="BL245" s="16">
        <v>1.01073002815247</v>
      </c>
    </row>
    <row r="246" spans="1:65">
      <c r="A246" s="16" t="s">
        <v>53</v>
      </c>
      <c r="B246" s="16" t="s">
        <v>54</v>
      </c>
      <c r="C246" s="16" t="s">
        <v>535</v>
      </c>
      <c r="D246" s="16" t="s">
        <v>536</v>
      </c>
      <c r="BH246" s="16">
        <v>50.612097190767102</v>
      </c>
    </row>
    <row r="247" spans="1:65">
      <c r="A247" s="16" t="s">
        <v>53</v>
      </c>
      <c r="B247" s="16" t="s">
        <v>54</v>
      </c>
      <c r="C247" s="16" t="s">
        <v>537</v>
      </c>
      <c r="D247" s="16" t="s">
        <v>538</v>
      </c>
      <c r="BH247" s="16">
        <v>3.61394276537616</v>
      </c>
    </row>
    <row r="248" spans="1:65">
      <c r="A248" s="16" t="s">
        <v>53</v>
      </c>
      <c r="B248" s="16" t="s">
        <v>54</v>
      </c>
      <c r="C248" s="16" t="s">
        <v>539</v>
      </c>
      <c r="D248" s="16" t="s">
        <v>540</v>
      </c>
      <c r="AI248" s="16">
        <v>25500</v>
      </c>
      <c r="AJ248" s="16">
        <v>30300</v>
      </c>
      <c r="AK248" s="16">
        <v>413600</v>
      </c>
      <c r="AL248" s="16">
        <v>1536400</v>
      </c>
      <c r="AM248" s="16">
        <v>7320200</v>
      </c>
      <c r="AN248" s="16">
        <v>165200000</v>
      </c>
      <c r="AO248" s="16">
        <v>275000000</v>
      </c>
      <c r="AP248" s="16">
        <v>233500000</v>
      </c>
      <c r="AQ248" s="16">
        <v>141700000</v>
      </c>
      <c r="AR248" s="16">
        <v>149200000</v>
      </c>
      <c r="AS248" s="16">
        <v>291200000</v>
      </c>
      <c r="AT248" s="16">
        <v>418300000</v>
      </c>
      <c r="AU248" s="16">
        <v>486200000</v>
      </c>
      <c r="AV248" s="16">
        <v>549800000</v>
      </c>
      <c r="AW248" s="16">
        <v>615700000</v>
      </c>
      <c r="AX248" s="16">
        <v>946500000</v>
      </c>
      <c r="AY248" s="16">
        <v>1024400000</v>
      </c>
      <c r="AZ248" s="16">
        <v>1870200000</v>
      </c>
      <c r="BA248" s="16">
        <v>2688600000</v>
      </c>
      <c r="BB248" s="16">
        <v>2810000000</v>
      </c>
      <c r="BC248" s="16">
        <v>2876500000</v>
      </c>
      <c r="BD248" s="16">
        <v>3055900000</v>
      </c>
      <c r="BE248" s="16">
        <v>3392000000</v>
      </c>
      <c r="BF248" s="16">
        <v>3878000000</v>
      </c>
      <c r="BG248" s="16">
        <v>4413000000</v>
      </c>
      <c r="BH248" s="16">
        <v>4859000000</v>
      </c>
      <c r="BI248" s="16">
        <v>4921400000</v>
      </c>
      <c r="BJ248" s="16">
        <v>5004400000</v>
      </c>
      <c r="BK248" s="16">
        <v>6198300000</v>
      </c>
      <c r="BL248" s="16">
        <v>7362500000</v>
      </c>
      <c r="BM248" s="16">
        <v>6992500000</v>
      </c>
    </row>
    <row r="249" spans="1:65">
      <c r="A249" s="16" t="s">
        <v>53</v>
      </c>
      <c r="B249" s="16" t="s">
        <v>54</v>
      </c>
      <c r="C249" s="16" t="s">
        <v>541</v>
      </c>
      <c r="D249" s="16" t="s">
        <v>542</v>
      </c>
      <c r="BJ249" s="16">
        <v>133161462622.119</v>
      </c>
    </row>
    <row r="250" spans="1:65">
      <c r="A250" s="16" t="s">
        <v>53</v>
      </c>
      <c r="B250" s="16" t="s">
        <v>54</v>
      </c>
      <c r="C250" s="16" t="s">
        <v>543</v>
      </c>
      <c r="D250" s="16" t="s">
        <v>544</v>
      </c>
      <c r="AI250" s="16">
        <v>5360.0705293567898</v>
      </c>
      <c r="AJ250" s="16">
        <v>5417.7863300656199</v>
      </c>
      <c r="AK250" s="16">
        <v>4224.4387863102002</v>
      </c>
      <c r="AL250" s="16">
        <v>3275.4231839211002</v>
      </c>
      <c r="AM250" s="16">
        <v>2650.2611757360801</v>
      </c>
      <c r="AN250" s="16">
        <v>2359.2164018912599</v>
      </c>
      <c r="AO250" s="16">
        <v>2409.1933061190198</v>
      </c>
      <c r="AP250" s="16">
        <v>2567.9874035849102</v>
      </c>
      <c r="AQ250" s="16">
        <v>2829.5950938757401</v>
      </c>
      <c r="AR250" s="16">
        <v>3055.9253070906698</v>
      </c>
      <c r="AS250" s="16">
        <v>3442.6319321494602</v>
      </c>
      <c r="AT250" s="16">
        <v>3836.5995908095701</v>
      </c>
      <c r="AU250" s="16">
        <v>4233.4400633969499</v>
      </c>
      <c r="AV250" s="16">
        <v>4716.3776119265103</v>
      </c>
      <c r="AW250" s="16">
        <v>5245.4252509437401</v>
      </c>
      <c r="AX250" s="16">
        <v>6850.8130189817202</v>
      </c>
      <c r="AY250" s="16">
        <v>9387.1093489158593</v>
      </c>
      <c r="AZ250" s="16">
        <v>11957.391171785501</v>
      </c>
      <c r="BA250" s="16">
        <v>13200.9407059818</v>
      </c>
      <c r="BB250" s="16">
        <v>14248.892460610599</v>
      </c>
      <c r="BC250" s="16">
        <v>14926.6376402283</v>
      </c>
      <c r="BD250" s="16">
        <v>14804.5744507911</v>
      </c>
      <c r="BE250" s="16">
        <v>15957.718850285</v>
      </c>
      <c r="BF250" s="16">
        <v>17188.945505661199</v>
      </c>
      <c r="BG250" s="16">
        <v>17443.878256309301</v>
      </c>
      <c r="BH250" s="16">
        <v>14938.401127671499</v>
      </c>
      <c r="BI250" s="16">
        <v>14371.022741009199</v>
      </c>
      <c r="BJ250" s="16">
        <v>14121.4069355591</v>
      </c>
      <c r="BK250" s="16">
        <v>14550.8204045494</v>
      </c>
      <c r="BL250" s="16">
        <v>15049.938564813699</v>
      </c>
      <c r="BM250" s="16">
        <v>14451.983696650699</v>
      </c>
    </row>
    <row r="251" spans="1:65">
      <c r="A251" s="16" t="s">
        <v>53</v>
      </c>
      <c r="B251" s="16" t="s">
        <v>54</v>
      </c>
      <c r="C251" s="16" t="s">
        <v>545</v>
      </c>
      <c r="D251" s="16" t="s">
        <v>546</v>
      </c>
      <c r="AI251" s="16">
        <v>0</v>
      </c>
      <c r="AJ251" s="16">
        <v>0</v>
      </c>
      <c r="AK251" s="16">
        <v>0</v>
      </c>
      <c r="AL251" s="16">
        <v>0</v>
      </c>
      <c r="AM251" s="16">
        <v>0</v>
      </c>
      <c r="AN251" s="16">
        <v>0</v>
      </c>
      <c r="AO251" s="16">
        <v>0</v>
      </c>
      <c r="AP251" s="16">
        <v>0</v>
      </c>
      <c r="AQ251" s="16">
        <v>3.6345552802190301E-3</v>
      </c>
      <c r="AR251" s="16">
        <v>3.6782742741673299E-3</v>
      </c>
      <c r="AS251" s="16">
        <v>3.16554317775047E-3</v>
      </c>
      <c r="AT251" s="16">
        <v>2.6247605895791202E-3</v>
      </c>
      <c r="AU251" s="16">
        <v>9.5106749170518305E-3</v>
      </c>
      <c r="AV251" s="16">
        <v>1.3458831515427E-3</v>
      </c>
      <c r="AW251" s="16">
        <v>1.27211191745808E-3</v>
      </c>
      <c r="AX251" s="16">
        <v>8.33949171225401E-4</v>
      </c>
      <c r="AY251" s="16">
        <v>6.4870211927858898E-4</v>
      </c>
      <c r="AZ251" s="16">
        <v>5.0189899841662105E-4</v>
      </c>
      <c r="BA251" s="16">
        <v>3.8456134660166198E-4</v>
      </c>
      <c r="BB251" s="16">
        <v>3.80189844350232E-4</v>
      </c>
      <c r="BC251" s="16">
        <v>3.1424599521286502E-4</v>
      </c>
      <c r="BD251" s="16">
        <v>3.1743744013781801E-4</v>
      </c>
      <c r="BE251" s="16">
        <v>2.7469287725511902E-4</v>
      </c>
      <c r="BF251" s="16">
        <v>9.6925344257408098E-3</v>
      </c>
      <c r="BG251" s="16">
        <v>1.02956108706923E-2</v>
      </c>
      <c r="BH251" s="16">
        <v>1.44864262404858E-2</v>
      </c>
      <c r="BI251" s="16">
        <v>1.7070142762783701E-2</v>
      </c>
      <c r="BJ251" s="16">
        <v>1.9223266991810602E-2</v>
      </c>
      <c r="BK251" s="16">
        <v>1.92364028432561E-2</v>
      </c>
      <c r="BL251" s="16">
        <v>1.8625832709749799E-2</v>
      </c>
    </row>
    <row r="252" spans="1:65">
      <c r="A252" s="16" t="s">
        <v>53</v>
      </c>
      <c r="B252" s="16" t="s">
        <v>54</v>
      </c>
      <c r="C252" s="16" t="s">
        <v>547</v>
      </c>
      <c r="D252" s="16" t="s">
        <v>548</v>
      </c>
      <c r="AQ252" s="16">
        <v>-1044873799.42767</v>
      </c>
      <c r="AR252" s="16">
        <v>-1208014760.81479</v>
      </c>
      <c r="AS252" s="16">
        <v>-1591405311.5119901</v>
      </c>
      <c r="AT252" s="16">
        <v>-1073846870.04795</v>
      </c>
      <c r="AU252" s="16">
        <v>-556685316.76059902</v>
      </c>
      <c r="AV252" s="16">
        <v>-205724057.895587</v>
      </c>
      <c r="AW252" s="16">
        <v>-82950998.7003901</v>
      </c>
      <c r="AX252" s="16">
        <v>967789946.89160502</v>
      </c>
      <c r="AY252" s="16">
        <v>1992611397.7379799</v>
      </c>
      <c r="AZ252" s="16">
        <v>4240027675.3951602</v>
      </c>
      <c r="BA252" s="16">
        <v>8228484434.9450197</v>
      </c>
      <c r="BB252" s="16">
        <v>6893967867.1927204</v>
      </c>
      <c r="BC252" s="16">
        <v>9099223773.7656307</v>
      </c>
      <c r="BD252" s="16">
        <v>12433003470.3291</v>
      </c>
      <c r="BE252" s="16">
        <v>13145260106.645</v>
      </c>
      <c r="BF252" s="16">
        <v>15344201490.6059</v>
      </c>
      <c r="BG252" s="16">
        <v>15191980093.1535</v>
      </c>
      <c r="BH252" s="16">
        <v>6375325007.5160103</v>
      </c>
      <c r="BI252" s="16">
        <v>1874286069.77738</v>
      </c>
      <c r="BJ252" s="16">
        <v>3340716736.2155299</v>
      </c>
      <c r="BK252" s="16">
        <v>3273967843.4990201</v>
      </c>
      <c r="BL252" s="16">
        <v>2699299262.76617</v>
      </c>
    </row>
    <row r="253" spans="1:65">
      <c r="A253" s="16" t="s">
        <v>53</v>
      </c>
      <c r="B253" s="16" t="s">
        <v>54</v>
      </c>
      <c r="C253" s="16" t="s">
        <v>549</v>
      </c>
      <c r="D253" s="16" t="s">
        <v>550</v>
      </c>
      <c r="O253" s="16">
        <v>0</v>
      </c>
      <c r="P253" s="16">
        <v>0</v>
      </c>
      <c r="Q253" s="16">
        <v>0</v>
      </c>
      <c r="R253" s="16">
        <v>0</v>
      </c>
      <c r="S253" s="16">
        <v>0</v>
      </c>
      <c r="T253" s="16">
        <v>0</v>
      </c>
      <c r="U253" s="16">
        <v>0</v>
      </c>
      <c r="V253" s="16">
        <v>0</v>
      </c>
      <c r="W253" s="16">
        <v>0</v>
      </c>
      <c r="X253" s="16">
        <v>0</v>
      </c>
      <c r="Y253" s="16">
        <v>0</v>
      </c>
      <c r="Z253" s="16">
        <v>0</v>
      </c>
      <c r="AA253" s="16">
        <v>0</v>
      </c>
      <c r="AB253" s="16">
        <v>0</v>
      </c>
      <c r="AC253" s="16">
        <v>0</v>
      </c>
      <c r="AD253" s="16">
        <v>0</v>
      </c>
      <c r="AE253" s="16">
        <v>0</v>
      </c>
      <c r="AF253" s="16">
        <v>0</v>
      </c>
      <c r="AG253" s="16">
        <v>0</v>
      </c>
      <c r="AH253" s="16">
        <v>0</v>
      </c>
      <c r="AI253" s="16">
        <v>0</v>
      </c>
      <c r="AJ253" s="16">
        <v>0</v>
      </c>
      <c r="AK253" s="16">
        <v>1113798.4734704599</v>
      </c>
      <c r="AL253" s="16">
        <v>619869.95333919895</v>
      </c>
      <c r="AM253" s="16">
        <v>0</v>
      </c>
      <c r="AN253" s="16">
        <v>0</v>
      </c>
      <c r="AO253" s="16">
        <v>0</v>
      </c>
      <c r="AP253" s="16">
        <v>0</v>
      </c>
      <c r="AQ253" s="16">
        <v>9423.7883090054092</v>
      </c>
      <c r="AR253" s="16">
        <v>0</v>
      </c>
      <c r="AS253" s="16">
        <v>0</v>
      </c>
      <c r="AT253" s="16">
        <v>0</v>
      </c>
      <c r="AU253" s="16">
        <v>1595.8457068198099</v>
      </c>
      <c r="AV253" s="16">
        <v>630.42523729682102</v>
      </c>
      <c r="AW253" s="16">
        <v>5179.6191777080303</v>
      </c>
      <c r="AX253" s="16">
        <v>15093.1876321946</v>
      </c>
      <c r="AY253" s="16">
        <v>40197.609745513801</v>
      </c>
      <c r="AZ253" s="16">
        <v>118712.445011164</v>
      </c>
      <c r="BA253" s="16">
        <v>262548.78055674001</v>
      </c>
      <c r="BB253" s="16">
        <v>4002686.1887296699</v>
      </c>
      <c r="BC253" s="16">
        <v>33559501.236307599</v>
      </c>
      <c r="BD253" s="16">
        <v>45031463.186990701</v>
      </c>
      <c r="BE253" s="16">
        <v>39291514.570486598</v>
      </c>
      <c r="BF253" s="16">
        <v>27572833.964504998</v>
      </c>
      <c r="BG253" s="16">
        <v>26883773.750275798</v>
      </c>
      <c r="BH253" s="16">
        <v>28360153.717937801</v>
      </c>
      <c r="BI253" s="16">
        <v>30767669.909775499</v>
      </c>
      <c r="BJ253" s="16">
        <v>95756687.026109904</v>
      </c>
      <c r="BK253" s="16">
        <v>56133125.962705299</v>
      </c>
      <c r="BL253" s="16">
        <v>1687949.2087400299</v>
      </c>
    </row>
    <row r="254" spans="1:65">
      <c r="A254" s="16" t="s">
        <v>53</v>
      </c>
      <c r="B254" s="16" t="s">
        <v>54</v>
      </c>
      <c r="C254" s="16" t="s">
        <v>551</v>
      </c>
      <c r="D254" s="16" t="s">
        <v>552</v>
      </c>
      <c r="AT254" s="16">
        <v>3.2781490474327</v>
      </c>
      <c r="AU254" s="16">
        <v>2.2757578038187898</v>
      </c>
      <c r="AV254" s="16">
        <v>1.6836433882775099</v>
      </c>
      <c r="AW254" s="16">
        <v>1.3866911592905</v>
      </c>
      <c r="AX254" s="16">
        <v>1.0832009079193099</v>
      </c>
      <c r="AY254" s="16">
        <v>1.339863241545</v>
      </c>
      <c r="AZ254" s="16">
        <v>1.1606568046918699</v>
      </c>
      <c r="BA254" s="16">
        <v>0.76775919682857197</v>
      </c>
      <c r="BB254" s="16">
        <v>1.0962757745327201</v>
      </c>
      <c r="BC254" s="16">
        <v>1.2133228424887199</v>
      </c>
      <c r="BD254" s="16">
        <v>1.8116779899566</v>
      </c>
      <c r="BE254" s="16">
        <v>1.8747393731684601</v>
      </c>
      <c r="BF254" s="16">
        <v>1.48810130504446</v>
      </c>
      <c r="BG254" s="16">
        <v>1.3529173442236899</v>
      </c>
      <c r="BH254" s="16">
        <v>0.98442848960737905</v>
      </c>
      <c r="BI254" s="16">
        <v>1.9323029830431599</v>
      </c>
      <c r="BJ254" s="16">
        <v>3.23247000981487</v>
      </c>
      <c r="BK254" s="16">
        <v>3.2324700043433499</v>
      </c>
    </row>
    <row r="255" spans="1:65">
      <c r="A255" s="16" t="s">
        <v>53</v>
      </c>
      <c r="B255" s="16" t="s">
        <v>54</v>
      </c>
      <c r="C255" s="16" t="s">
        <v>553</v>
      </c>
      <c r="D255" s="16" t="s">
        <v>554</v>
      </c>
      <c r="AI255" s="16">
        <v>51700</v>
      </c>
      <c r="AJ255" s="16">
        <v>89000</v>
      </c>
      <c r="AK255" s="16">
        <v>1054500</v>
      </c>
      <c r="AL255" s="16">
        <v>5621500</v>
      </c>
      <c r="AM255" s="16">
        <v>47454800</v>
      </c>
      <c r="AN255" s="16">
        <v>246100000</v>
      </c>
      <c r="AO255" s="16">
        <v>285000000</v>
      </c>
      <c r="AP255" s="16">
        <v>265100000</v>
      </c>
      <c r="AQ255" s="16">
        <v>286400000</v>
      </c>
      <c r="AR255" s="16">
        <v>228100000</v>
      </c>
      <c r="AS255" s="16">
        <v>249700000</v>
      </c>
      <c r="AT255" s="16">
        <v>328900000</v>
      </c>
      <c r="AU255" s="16">
        <v>450500000</v>
      </c>
      <c r="AV255" s="16">
        <v>617200000</v>
      </c>
      <c r="AW255" s="16">
        <v>706600000</v>
      </c>
      <c r="AX255" s="16">
        <v>812400000</v>
      </c>
      <c r="AY255" s="16">
        <v>1082200000</v>
      </c>
      <c r="AZ255" s="16">
        <v>1413500000</v>
      </c>
      <c r="BA255" s="16">
        <v>1888700000</v>
      </c>
      <c r="BB255" s="16">
        <v>1967300000</v>
      </c>
      <c r="BC255" s="16">
        <v>2041800000</v>
      </c>
      <c r="BD255" s="16">
        <v>2077200000</v>
      </c>
      <c r="BE255" s="16">
        <v>2319000000</v>
      </c>
      <c r="BF255" s="16">
        <v>2452800000</v>
      </c>
      <c r="BG255" s="16">
        <v>2777800000</v>
      </c>
      <c r="BH255" s="16">
        <v>2714000000</v>
      </c>
      <c r="BI255" s="16">
        <v>2979000000</v>
      </c>
      <c r="BJ255" s="16">
        <v>3305500000</v>
      </c>
      <c r="BK255" s="16">
        <v>3700400000</v>
      </c>
      <c r="BL255" s="16">
        <v>4097700000</v>
      </c>
      <c r="BM255" s="16">
        <v>4177700000</v>
      </c>
    </row>
    <row r="256" spans="1:65">
      <c r="A256" s="16" t="s">
        <v>53</v>
      </c>
      <c r="B256" s="16" t="s">
        <v>54</v>
      </c>
      <c r="C256" s="16" t="s">
        <v>555</v>
      </c>
      <c r="D256" s="16" t="s">
        <v>556</v>
      </c>
      <c r="AK256" s="16">
        <v>141064814.81481501</v>
      </c>
      <c r="AL256" s="16">
        <v>-291480000</v>
      </c>
      <c r="AM256" s="16">
        <v>-70490127.388534993</v>
      </c>
      <c r="AN256" s="16">
        <v>-505721083.04067099</v>
      </c>
      <c r="AO256" s="16">
        <v>-984424038.12623501</v>
      </c>
      <c r="AP256" s="16">
        <v>-951323547.86099601</v>
      </c>
      <c r="AQ256" s="16">
        <v>-1415223571.98242</v>
      </c>
      <c r="AR256" s="16">
        <v>-636165048.54368901</v>
      </c>
      <c r="AS256" s="16">
        <v>94546267.322306693</v>
      </c>
      <c r="AT256" s="16">
        <v>238698593.364115</v>
      </c>
      <c r="AU256" s="16">
        <v>-454124665.70664501</v>
      </c>
      <c r="AV256" s="16">
        <v>-1712860197.5358901</v>
      </c>
      <c r="AW256" s="16">
        <v>-2077134425.5622301</v>
      </c>
      <c r="AX256" s="16">
        <v>1329913264.2267799</v>
      </c>
      <c r="AY256" s="16">
        <v>5821916274.9048595</v>
      </c>
      <c r="AZ256" s="16">
        <v>13093229227.362801</v>
      </c>
      <c r="BA256" s="16">
        <v>20669182083.738998</v>
      </c>
      <c r="BB256" s="16">
        <v>12635232644.9366</v>
      </c>
      <c r="BC256" s="16">
        <v>17789932718.664299</v>
      </c>
      <c r="BD256" s="16">
        <v>21332657971.3815</v>
      </c>
      <c r="BE256" s="16">
        <v>19292897148.676201</v>
      </c>
      <c r="BF256" s="16">
        <v>16431739961.7591</v>
      </c>
      <c r="BG256" s="16">
        <v>12839602193.038401</v>
      </c>
      <c r="BH256" s="16">
        <v>1585887175.48312</v>
      </c>
      <c r="BI256" s="16">
        <v>1051952121.3260601</v>
      </c>
      <c r="BJ256" s="16">
        <v>2735300952.8236098</v>
      </c>
      <c r="BK256" s="16">
        <v>7779294117.6470604</v>
      </c>
      <c r="BL256" s="16">
        <v>5917294117.6470604</v>
      </c>
      <c r="BM256" s="16">
        <v>-329058823.52941197</v>
      </c>
    </row>
    <row r="257" spans="1:65">
      <c r="A257" s="16" t="s">
        <v>53</v>
      </c>
      <c r="B257" s="16" t="s">
        <v>54</v>
      </c>
      <c r="C257" s="16" t="s">
        <v>557</v>
      </c>
      <c r="D257" s="16" t="s">
        <v>558</v>
      </c>
      <c r="AI257" s="16">
        <v>20.2592087312415</v>
      </c>
      <c r="AJ257" s="16">
        <v>11.4520958083832</v>
      </c>
      <c r="AK257" s="16">
        <v>21.816974751561201</v>
      </c>
      <c r="AL257" s="16">
        <v>20.953821656051002</v>
      </c>
      <c r="AM257" s="16">
        <v>26.258713637576701</v>
      </c>
      <c r="AN257" s="16">
        <v>15.6434529946574</v>
      </c>
      <c r="AO257" s="16">
        <v>29.107809412281298</v>
      </c>
      <c r="AP257" s="16">
        <v>36.9914194345059</v>
      </c>
      <c r="AQ257" s="16">
        <v>35.514154507934698</v>
      </c>
      <c r="AR257" s="16">
        <v>28.510503033032201</v>
      </c>
      <c r="AS257" s="16">
        <v>23.1364320383205</v>
      </c>
      <c r="AT257" s="16">
        <v>22.881706674693401</v>
      </c>
      <c r="AU257" s="16">
        <v>34.08</v>
      </c>
      <c r="AV257" s="16">
        <v>52.881830266564101</v>
      </c>
      <c r="AW257" s="16">
        <v>57.7102529835174</v>
      </c>
      <c r="AX257" s="16">
        <v>41.308844080654801</v>
      </c>
      <c r="AY257" s="16">
        <v>29.700952726419199</v>
      </c>
      <c r="AZ257" s="16">
        <v>21.3994816734543</v>
      </c>
      <c r="BA257" s="16">
        <v>18.578774802427699</v>
      </c>
      <c r="BB257" s="16">
        <v>18.8194317655155</v>
      </c>
      <c r="BC257" s="16">
        <v>18.1667255386789</v>
      </c>
      <c r="BD257" s="16">
        <v>20.177604546676399</v>
      </c>
      <c r="BE257" s="16">
        <v>22.455186624214299</v>
      </c>
      <c r="BF257" s="16">
        <v>25.793888144099501</v>
      </c>
      <c r="BG257" s="16">
        <v>27.430393753357201</v>
      </c>
      <c r="BH257" s="16">
        <v>27.8253034203751</v>
      </c>
      <c r="BI257" s="16">
        <v>25.0345882181606</v>
      </c>
      <c r="BJ257" s="16">
        <v>23.817207817133902</v>
      </c>
      <c r="BK257" s="16">
        <v>20.694076811666601</v>
      </c>
      <c r="BL257" s="16">
        <v>21.129551798496099</v>
      </c>
      <c r="BM257" s="16">
        <v>23.509019469241601</v>
      </c>
    </row>
    <row r="258" spans="1:65">
      <c r="A258" s="16" t="s">
        <v>53</v>
      </c>
      <c r="B258" s="16" t="s">
        <v>54</v>
      </c>
      <c r="C258" s="16" t="s">
        <v>559</v>
      </c>
      <c r="D258" s="16" t="s">
        <v>560</v>
      </c>
      <c r="AL258" s="16">
        <v>7135581698.8752098</v>
      </c>
      <c r="AM258" s="16">
        <v>5716559976.4847898</v>
      </c>
      <c r="AN258" s="16">
        <v>5725492548.0194597</v>
      </c>
      <c r="AO258" s="16">
        <v>6851032349.7278605</v>
      </c>
      <c r="AP258" s="16">
        <v>8104086203.0071297</v>
      </c>
      <c r="AQ258" s="16">
        <v>9220221615.0366898</v>
      </c>
      <c r="AR258" s="16">
        <v>10705159452.988001</v>
      </c>
      <c r="AS258" s="16">
        <v>12026059618.0753</v>
      </c>
      <c r="AT258" s="16">
        <v>12183430040.8309</v>
      </c>
      <c r="AU258" s="16">
        <v>15640903655.540501</v>
      </c>
      <c r="AV258" s="16">
        <v>20241506344.299801</v>
      </c>
      <c r="AW258" s="16">
        <v>23799589372.406502</v>
      </c>
      <c r="AX258" s="16">
        <v>26572587405.027901</v>
      </c>
      <c r="AY258" s="16">
        <v>32914011597.109699</v>
      </c>
      <c r="AZ258" s="16">
        <v>35976554154.830498</v>
      </c>
      <c r="BA258" s="16">
        <v>39112139317.788399</v>
      </c>
      <c r="BB258" s="16">
        <v>40021476960.847198</v>
      </c>
      <c r="BC258" s="16">
        <v>36138923498.629501</v>
      </c>
      <c r="BD258" s="16">
        <v>42749574664.4758</v>
      </c>
      <c r="BE258" s="16">
        <v>43690065264.4897</v>
      </c>
    </row>
    <row r="259" spans="1:65">
      <c r="A259" s="16" t="s">
        <v>53</v>
      </c>
      <c r="B259" s="16" t="s">
        <v>54</v>
      </c>
      <c r="C259" s="16" t="s">
        <v>561</v>
      </c>
      <c r="D259" s="16" t="s">
        <v>562</v>
      </c>
      <c r="BB259" s="16">
        <v>586000</v>
      </c>
      <c r="BC259" s="16">
        <v>593000</v>
      </c>
      <c r="BD259" s="16">
        <v>599000</v>
      </c>
      <c r="BE259" s="16">
        <v>600000</v>
      </c>
      <c r="BF259" s="16">
        <v>543000</v>
      </c>
      <c r="BG259" s="16">
        <v>569000</v>
      </c>
      <c r="BH259" s="16">
        <v>564000</v>
      </c>
      <c r="BI259" s="16">
        <v>582000</v>
      </c>
      <c r="BJ259" s="16">
        <v>643000</v>
      </c>
      <c r="BK259" s="16">
        <v>644000</v>
      </c>
      <c r="BL259" s="16">
        <v>651000</v>
      </c>
      <c r="BM259" s="16">
        <v>735000</v>
      </c>
    </row>
    <row r="260" spans="1:65">
      <c r="A260" s="16" t="s">
        <v>53</v>
      </c>
      <c r="B260" s="16" t="s">
        <v>54</v>
      </c>
      <c r="C260" s="16" t="s">
        <v>563</v>
      </c>
      <c r="D260" s="16" t="s">
        <v>564</v>
      </c>
      <c r="AK260" s="16">
        <v>14.805055794273599</v>
      </c>
      <c r="AL260" s="16">
        <v>23.576955530608998</v>
      </c>
      <c r="AM260" s="16">
        <v>37.973731794594201</v>
      </c>
      <c r="AN260" s="16">
        <v>29.9157744173406</v>
      </c>
      <c r="AO260" s="16">
        <v>35.837938120093703</v>
      </c>
      <c r="AP260" s="16">
        <v>24.3378591066827</v>
      </c>
      <c r="AQ260" s="16">
        <v>7.7094523704684397</v>
      </c>
      <c r="AR260" s="16">
        <v>3.8598177970999101</v>
      </c>
      <c r="AS260" s="16">
        <v>0.66128934676668005</v>
      </c>
      <c r="AT260" s="16">
        <v>2.1281261924960799</v>
      </c>
      <c r="AU260" s="16">
        <v>1.53736849385923</v>
      </c>
      <c r="AV260" s="16">
        <v>2.4977559770738602</v>
      </c>
      <c r="AW260" s="16">
        <v>4.6169099401812499</v>
      </c>
      <c r="AX260" s="16">
        <v>5.15939279939436</v>
      </c>
      <c r="AY260" s="16">
        <v>5.3483456179523996</v>
      </c>
      <c r="AZ260" s="16">
        <v>8.1392394376052692</v>
      </c>
      <c r="BA260" s="16">
        <v>1.1104391673580101</v>
      </c>
      <c r="BB260" s="16">
        <v>2.36742299251461</v>
      </c>
      <c r="BC260" s="16">
        <v>2.4448570267346899</v>
      </c>
      <c r="BD260" s="16">
        <v>2.0284237059459902</v>
      </c>
      <c r="BE260" s="16">
        <v>3.9908221118621601</v>
      </c>
      <c r="BF260" s="16">
        <v>3.76271665066528</v>
      </c>
      <c r="BG260" s="16">
        <v>3.8937616404863999</v>
      </c>
      <c r="BH260" s="16">
        <v>4.1320722854266396</v>
      </c>
      <c r="BI260" s="16">
        <v>2.5827450959819198</v>
      </c>
      <c r="BJ260" s="16">
        <v>1.65565782732143</v>
      </c>
      <c r="BK260" s="16">
        <v>1.30425969039705</v>
      </c>
      <c r="BL260" s="16">
        <v>0.71802202641767399</v>
      </c>
    </row>
    <row r="261" spans="1:65">
      <c r="A261" s="16" t="s">
        <v>53</v>
      </c>
      <c r="B261" s="16" t="s">
        <v>54</v>
      </c>
      <c r="C261" s="16" t="s">
        <v>565</v>
      </c>
      <c r="D261" s="16" t="s">
        <v>566</v>
      </c>
      <c r="AS261" s="16">
        <v>100</v>
      </c>
      <c r="AT261" s="16">
        <v>149.50865200000001</v>
      </c>
      <c r="AU261" s="16">
        <v>140.2684879</v>
      </c>
      <c r="AV261" s="16">
        <v>145.85321759999999</v>
      </c>
      <c r="AW261" s="16">
        <v>160.51612109999999</v>
      </c>
      <c r="AX261" s="16">
        <v>253.49718369999999</v>
      </c>
      <c r="AY261" s="16">
        <v>360.40270170000002</v>
      </c>
      <c r="AZ261" s="16">
        <v>537.15472020000004</v>
      </c>
      <c r="BA261" s="16">
        <v>570.64737879999996</v>
      </c>
      <c r="BB261" s="16">
        <v>600.04777330000002</v>
      </c>
      <c r="BC261" s="16">
        <v>595.35044789999995</v>
      </c>
      <c r="BD261" s="16">
        <v>572.60321690000001</v>
      </c>
      <c r="BE261" s="16">
        <v>533.48049089999995</v>
      </c>
      <c r="BF261" s="16">
        <v>537.0160545</v>
      </c>
      <c r="BG261" s="16">
        <v>518.83140230000004</v>
      </c>
      <c r="BH261" s="16">
        <v>523.86090000000002</v>
      </c>
      <c r="BI261" s="16">
        <v>500.20367099999999</v>
      </c>
      <c r="BJ261" s="16">
        <v>475.17385630000001</v>
      </c>
      <c r="BK261" s="16">
        <v>486.21448479999998</v>
      </c>
      <c r="BL261" s="16">
        <v>523.93094329999997</v>
      </c>
    </row>
    <row r="262" spans="1:65">
      <c r="A262" s="16" t="s">
        <v>53</v>
      </c>
      <c r="B262" s="16" t="s">
        <v>54</v>
      </c>
      <c r="C262" s="16" t="s">
        <v>567</v>
      </c>
      <c r="D262" s="16" t="s">
        <v>568</v>
      </c>
      <c r="AK262" s="16">
        <v>5.3020069122693997E-2</v>
      </c>
      <c r="AL262" s="16">
        <v>0.71753436275968296</v>
      </c>
      <c r="AM262" s="16">
        <v>0.36445787864374601</v>
      </c>
      <c r="AN262" s="16">
        <v>0.43410847790198198</v>
      </c>
      <c r="AO262" s="16">
        <v>0.32730379000758503</v>
      </c>
      <c r="AP262" s="16">
        <v>0.88680371883963305</v>
      </c>
      <c r="AQ262" s="16">
        <v>1.0607270337367201</v>
      </c>
      <c r="AR262" s="16">
        <v>1.6851029924095999</v>
      </c>
      <c r="AS262" s="16">
        <v>2.3404390299678202</v>
      </c>
      <c r="AT262" s="16">
        <v>3.2681087504552702</v>
      </c>
      <c r="AU262" s="16">
        <v>3.5246286454825002</v>
      </c>
      <c r="AV262" s="16">
        <v>8.1107198351082097</v>
      </c>
      <c r="AW262" s="16">
        <v>7.86638526167095</v>
      </c>
      <c r="AX262" s="16">
        <v>4.84197707856866</v>
      </c>
      <c r="AY262" s="16">
        <v>4.5042543192161801</v>
      </c>
      <c r="AZ262" s="16">
        <v>5.4379066258148097</v>
      </c>
      <c r="BA262" s="16">
        <v>7.6406923704198197</v>
      </c>
      <c r="BB262" s="16">
        <v>8.9738215555173593</v>
      </c>
      <c r="BC262" s="16">
        <v>9.7955362197042497</v>
      </c>
      <c r="BD262" s="16">
        <v>7.1673005674977199</v>
      </c>
      <c r="BE262" s="16">
        <v>7.4384877799978</v>
      </c>
      <c r="BF262" s="16">
        <v>6.0968816576705596</v>
      </c>
      <c r="BG262" s="16">
        <v>8.5654767305358401</v>
      </c>
      <c r="BH262" s="16">
        <v>8.3916319123652894</v>
      </c>
      <c r="BI262" s="16">
        <v>10.780738303971701</v>
      </c>
      <c r="BJ262" s="16">
        <v>11.5587023280405</v>
      </c>
      <c r="BK262" s="16">
        <v>12.4493617301278</v>
      </c>
      <c r="BL262" s="16">
        <v>12.361637250399699</v>
      </c>
    </row>
    <row r="263" spans="1:65">
      <c r="A263" s="16" t="s">
        <v>53</v>
      </c>
      <c r="B263" s="16" t="s">
        <v>54</v>
      </c>
      <c r="C263" s="16" t="s">
        <v>569</v>
      </c>
      <c r="D263" s="16" t="s">
        <v>570</v>
      </c>
      <c r="AU263" s="16">
        <v>11.62</v>
      </c>
      <c r="AX263" s="16">
        <v>12.66</v>
      </c>
      <c r="AZ263" s="16">
        <v>11.77</v>
      </c>
      <c r="BA263" s="16">
        <v>9.77</v>
      </c>
      <c r="BB263" s="16">
        <v>11.67</v>
      </c>
      <c r="BD263" s="16">
        <v>12.38</v>
      </c>
      <c r="BE263" s="16">
        <v>11.94</v>
      </c>
      <c r="BF263" s="16">
        <v>11.66</v>
      </c>
      <c r="BG263" s="16">
        <v>11.36</v>
      </c>
      <c r="BH263" s="16">
        <v>10.119999999999999</v>
      </c>
      <c r="BL263" s="16">
        <v>29.92</v>
      </c>
    </row>
    <row r="264" spans="1:65">
      <c r="A264" s="16" t="s">
        <v>53</v>
      </c>
      <c r="B264" s="16" t="s">
        <v>54</v>
      </c>
      <c r="C264" s="16" t="s">
        <v>571</v>
      </c>
      <c r="D264" s="16" t="s">
        <v>572</v>
      </c>
      <c r="AU264" s="16">
        <v>9.5399999999999991</v>
      </c>
      <c r="AX264" s="16">
        <v>9.31</v>
      </c>
      <c r="AZ264" s="16">
        <v>8.85</v>
      </c>
      <c r="BA264" s="16">
        <v>8.5299999999999994</v>
      </c>
      <c r="BB264" s="16">
        <v>8.77</v>
      </c>
      <c r="BD264" s="16">
        <v>8.77</v>
      </c>
      <c r="BE264" s="16">
        <v>9.11</v>
      </c>
      <c r="BF264" s="16">
        <v>8.9700000000000006</v>
      </c>
      <c r="BG264" s="16">
        <v>9.06</v>
      </c>
      <c r="BH264" s="16">
        <v>8.3800000000000008</v>
      </c>
      <c r="BL264" s="16">
        <v>9.92</v>
      </c>
    </row>
    <row r="265" spans="1:65">
      <c r="A265" s="16" t="s">
        <v>53</v>
      </c>
      <c r="B265" s="16" t="s">
        <v>54</v>
      </c>
      <c r="C265" s="16" t="s">
        <v>573</v>
      </c>
      <c r="D265" s="16" t="s">
        <v>574</v>
      </c>
      <c r="AN265" s="16">
        <v>93000</v>
      </c>
      <c r="AO265" s="16">
        <v>210000</v>
      </c>
      <c r="AP265" s="16">
        <v>306000</v>
      </c>
      <c r="AQ265" s="16">
        <v>483000</v>
      </c>
      <c r="AR265" s="16">
        <v>602000</v>
      </c>
      <c r="AS265" s="16">
        <v>681000</v>
      </c>
      <c r="AT265" s="16">
        <v>767000</v>
      </c>
      <c r="AU265" s="16">
        <v>834000</v>
      </c>
      <c r="AV265" s="16">
        <v>1038000</v>
      </c>
      <c r="AW265" s="16">
        <v>1279000</v>
      </c>
      <c r="AX265" s="16">
        <v>1177000</v>
      </c>
      <c r="AY265" s="16">
        <v>1194000</v>
      </c>
      <c r="AZ265" s="16">
        <v>1333000</v>
      </c>
      <c r="BA265" s="16">
        <v>1899000</v>
      </c>
      <c r="BB265" s="16">
        <v>1830000</v>
      </c>
      <c r="BC265" s="16">
        <v>1963000</v>
      </c>
      <c r="BD265" s="16">
        <v>2239000</v>
      </c>
      <c r="BE265" s="16">
        <v>2484000</v>
      </c>
      <c r="BF265" s="16">
        <v>2509000</v>
      </c>
      <c r="BG265" s="16">
        <v>2298000</v>
      </c>
      <c r="BH265" s="16">
        <v>2006000</v>
      </c>
      <c r="BI265" s="16">
        <v>2249000</v>
      </c>
      <c r="BJ265" s="16">
        <v>2697000</v>
      </c>
      <c r="BK265" s="16">
        <v>2850000</v>
      </c>
      <c r="BL265" s="16">
        <v>3170000</v>
      </c>
    </row>
    <row r="266" spans="1:65">
      <c r="A266" s="16" t="s">
        <v>53</v>
      </c>
      <c r="B266" s="16" t="s">
        <v>54</v>
      </c>
      <c r="C266" s="16" t="s">
        <v>575</v>
      </c>
      <c r="D266" s="16" t="s">
        <v>576</v>
      </c>
      <c r="E266" s="16">
        <v>52.168738598726001</v>
      </c>
      <c r="F266" s="16">
        <v>52.063171084217799</v>
      </c>
      <c r="G266" s="16">
        <v>51.959472871160699</v>
      </c>
      <c r="H266" s="16">
        <v>51.859980019128102</v>
      </c>
      <c r="I266" s="16">
        <v>51.767107030754403</v>
      </c>
      <c r="J266" s="16">
        <v>51.681955388678404</v>
      </c>
      <c r="K266" s="16">
        <v>51.604205248809301</v>
      </c>
      <c r="L266" s="16">
        <v>51.532947195962201</v>
      </c>
      <c r="M266" s="16">
        <v>51.467742367955402</v>
      </c>
      <c r="N266" s="16">
        <v>51.407925582569199</v>
      </c>
      <c r="O266" s="16">
        <v>51.353292798191198</v>
      </c>
      <c r="P266" s="16">
        <v>51.304092445138799</v>
      </c>
      <c r="Q266" s="16">
        <v>51.260086316999001</v>
      </c>
      <c r="R266" s="16">
        <v>51.219130533742998</v>
      </c>
      <c r="S266" s="16">
        <v>51.1790403814542</v>
      </c>
      <c r="T266" s="16">
        <v>51.138192311101797</v>
      </c>
      <c r="U266" s="16">
        <v>51.096168480757498</v>
      </c>
      <c r="V266" s="16">
        <v>51.054145408141501</v>
      </c>
      <c r="W266" s="16">
        <v>51.0152608449214</v>
      </c>
      <c r="X266" s="16">
        <v>50.983120059270199</v>
      </c>
      <c r="Y266" s="16">
        <v>50.960348641259898</v>
      </c>
      <c r="Z266" s="16">
        <v>50.947144261640297</v>
      </c>
      <c r="AA266" s="16">
        <v>50.942436123476398</v>
      </c>
      <c r="AB266" s="16">
        <v>50.945580695302802</v>
      </c>
      <c r="AC266" s="16">
        <v>50.955847895740803</v>
      </c>
      <c r="AD266" s="16">
        <v>50.972324538093503</v>
      </c>
      <c r="AE266" s="16">
        <v>50.994632987103202</v>
      </c>
      <c r="AF266" s="16">
        <v>51.021660158590301</v>
      </c>
      <c r="AG266" s="16">
        <v>51.050816209409703</v>
      </c>
      <c r="AH266" s="16">
        <v>51.078838599291103</v>
      </c>
      <c r="AI266" s="16">
        <v>51.103612739787799</v>
      </c>
      <c r="AJ266" s="16">
        <v>51.123404700633102</v>
      </c>
      <c r="AK266" s="16">
        <v>51.138127207932001</v>
      </c>
      <c r="AL266" s="16">
        <v>51.148744736376301</v>
      </c>
      <c r="AM266" s="16">
        <v>51.156577608924003</v>
      </c>
      <c r="AN266" s="16">
        <v>51.162355515806397</v>
      </c>
      <c r="AO266" s="16">
        <v>51.167211800867598</v>
      </c>
      <c r="AP266" s="16">
        <v>51.169541797612503</v>
      </c>
      <c r="AQ266" s="16">
        <v>51.164275711482397</v>
      </c>
      <c r="AR266" s="16">
        <v>51.144742458709999</v>
      </c>
      <c r="AS266" s="16">
        <v>51.106972115207903</v>
      </c>
      <c r="AT266" s="16">
        <v>51.049291260104702</v>
      </c>
      <c r="AU266" s="16">
        <v>50.974953078174501</v>
      </c>
      <c r="AV266" s="16">
        <v>50.891228812094802</v>
      </c>
      <c r="AW266" s="16">
        <v>50.807947697095202</v>
      </c>
      <c r="AX266" s="16">
        <v>50.731922408916702</v>
      </c>
      <c r="AY266" s="16">
        <v>50.665289479804102</v>
      </c>
      <c r="AZ266" s="16">
        <v>50.606396868860799</v>
      </c>
      <c r="BA266" s="16">
        <v>50.553641184198099</v>
      </c>
      <c r="BB266" s="16">
        <v>50.504018036877198</v>
      </c>
      <c r="BC266" s="16">
        <v>50.455495814265497</v>
      </c>
      <c r="BD266" s="16">
        <v>50.408466745540302</v>
      </c>
      <c r="BE266" s="16">
        <v>50.363876414997002</v>
      </c>
      <c r="BF266" s="16">
        <v>50.3209909533537</v>
      </c>
      <c r="BG266" s="16">
        <v>50.279024526132801</v>
      </c>
      <c r="BH266" s="16">
        <v>50.237536269551498</v>
      </c>
      <c r="BI266" s="16">
        <v>50.196070456153599</v>
      </c>
      <c r="BJ266" s="16">
        <v>50.155078821238398</v>
      </c>
      <c r="BK266" s="16">
        <v>50.115749104707099</v>
      </c>
      <c r="BL266" s="16">
        <v>50.0798738499753</v>
      </c>
      <c r="BM266" s="16">
        <v>50.048559177645103</v>
      </c>
    </row>
    <row r="267" spans="1:65">
      <c r="A267" s="16" t="s">
        <v>53</v>
      </c>
      <c r="B267" s="16" t="s">
        <v>54</v>
      </c>
      <c r="C267" s="16" t="s">
        <v>577</v>
      </c>
      <c r="D267" s="16" t="s">
        <v>578</v>
      </c>
      <c r="E267" s="16">
        <v>5.3839955208673196</v>
      </c>
      <c r="F267" s="16">
        <v>5.2939938793972301</v>
      </c>
      <c r="G267" s="16">
        <v>5.2271813044268303</v>
      </c>
      <c r="H267" s="16">
        <v>5.1785266111518897</v>
      </c>
      <c r="I267" s="16">
        <v>5.1420932185724499</v>
      </c>
      <c r="J267" s="16">
        <v>5.1158284974836699</v>
      </c>
      <c r="K267" s="16">
        <v>5.1197463191432098</v>
      </c>
      <c r="L267" s="16">
        <v>5.1397973685492699</v>
      </c>
      <c r="M267" s="16">
        <v>5.1667744573237702</v>
      </c>
      <c r="N267" s="16">
        <v>5.1860565027848402</v>
      </c>
      <c r="O267" s="16">
        <v>5.1910387270481202</v>
      </c>
      <c r="P267" s="16">
        <v>5.20439751417865</v>
      </c>
      <c r="Q267" s="16">
        <v>5.1862276735602304</v>
      </c>
      <c r="R267" s="16">
        <v>5.1517741299509998</v>
      </c>
      <c r="S267" s="16">
        <v>5.1219450116435103</v>
      </c>
      <c r="T267" s="16">
        <v>5.1059254338944804</v>
      </c>
      <c r="U267" s="16">
        <v>5.1173735044561903</v>
      </c>
      <c r="V267" s="16">
        <v>5.13979559047963</v>
      </c>
      <c r="W267" s="16">
        <v>5.1558386518796402</v>
      </c>
      <c r="X267" s="16">
        <v>5.1385943002887497</v>
      </c>
      <c r="Y267" s="16">
        <v>5.0772647747837496</v>
      </c>
      <c r="Z267" s="16">
        <v>5.0261356686509897</v>
      </c>
      <c r="AA267" s="16">
        <v>4.9390878381517602</v>
      </c>
      <c r="AB267" s="16">
        <v>4.8336432855879297</v>
      </c>
      <c r="AC267" s="16">
        <v>4.7317448309063996</v>
      </c>
      <c r="AD267" s="16">
        <v>4.6460130861311901</v>
      </c>
      <c r="AE267" s="16">
        <v>4.6006977227236696</v>
      </c>
      <c r="AF267" s="16">
        <v>4.5604627787177199</v>
      </c>
      <c r="AG267" s="16">
        <v>4.5408526957171498</v>
      </c>
      <c r="AH267" s="16">
        <v>4.5639459954501804</v>
      </c>
      <c r="AI267" s="16">
        <v>4.6412272888750596</v>
      </c>
      <c r="AJ267" s="16">
        <v>4.7513246899814998</v>
      </c>
      <c r="AK267" s="16">
        <v>4.8957524472271299</v>
      </c>
      <c r="AL267" s="16">
        <v>5.0515619472750002</v>
      </c>
      <c r="AM267" s="16">
        <v>5.1938855562965198</v>
      </c>
      <c r="AN267" s="16">
        <v>5.3132793787194101</v>
      </c>
      <c r="AO267" s="16">
        <v>5.4463638651537298</v>
      </c>
      <c r="AP267" s="16">
        <v>5.5503838919318804</v>
      </c>
      <c r="AQ267" s="16">
        <v>5.6406928492892003</v>
      </c>
      <c r="AR267" s="16">
        <v>5.7382265934255301</v>
      </c>
      <c r="AS267" s="16">
        <v>5.8498972206549498</v>
      </c>
      <c r="AT267" s="16">
        <v>6.0621316926626303</v>
      </c>
      <c r="AU267" s="16">
        <v>6.2783516999572697</v>
      </c>
      <c r="AV267" s="16">
        <v>6.4646933127371797</v>
      </c>
      <c r="AW267" s="16">
        <v>6.5743940131703997</v>
      </c>
      <c r="AX267" s="16">
        <v>6.5858884443067698</v>
      </c>
      <c r="AY267" s="16">
        <v>6.5345823813409396</v>
      </c>
      <c r="AZ267" s="16">
        <v>6.4111694275365796</v>
      </c>
      <c r="BA267" s="16">
        <v>6.2437081105112204</v>
      </c>
      <c r="BB267" s="16">
        <v>6.0658052966769302</v>
      </c>
      <c r="BC267" s="16">
        <v>5.8982817639622196</v>
      </c>
      <c r="BD267" s="16">
        <v>5.8186420154653096</v>
      </c>
      <c r="BE267" s="16">
        <v>5.7464835312388196</v>
      </c>
      <c r="BF267" s="16">
        <v>5.6966685092315101</v>
      </c>
      <c r="BG267" s="16">
        <v>5.6891174507044404</v>
      </c>
      <c r="BH267" s="16">
        <v>5.7365232062161002</v>
      </c>
      <c r="BI267" s="16">
        <v>5.8355227067094901</v>
      </c>
      <c r="BJ267" s="16">
        <v>5.9896885017449897</v>
      </c>
      <c r="BK267" s="16">
        <v>6.1951827507149302</v>
      </c>
      <c r="BL267" s="16">
        <v>6.4463891203952999</v>
      </c>
      <c r="BM267" s="16">
        <v>6.7416221257405802</v>
      </c>
    </row>
    <row r="268" spans="1:65">
      <c r="A268" s="16" t="s">
        <v>53</v>
      </c>
      <c r="B268" s="16" t="s">
        <v>54</v>
      </c>
      <c r="C268" s="16" t="s">
        <v>579</v>
      </c>
      <c r="D268" s="16" t="s">
        <v>580</v>
      </c>
      <c r="E268" s="16">
        <v>2.5545588331585498</v>
      </c>
      <c r="F268" s="16">
        <v>2.5226577502186802</v>
      </c>
      <c r="G268" s="16">
        <v>2.59933252693645</v>
      </c>
      <c r="H268" s="16">
        <v>2.7886158157957701</v>
      </c>
      <c r="I268" s="16">
        <v>3.0971938382697002</v>
      </c>
      <c r="J268" s="16">
        <v>3.5175784286554399</v>
      </c>
      <c r="K268" s="16">
        <v>4.0232890638641798</v>
      </c>
      <c r="L268" s="16">
        <v>4.6448369072131603</v>
      </c>
      <c r="M268" s="16">
        <v>5.2872183324575301</v>
      </c>
      <c r="N268" s="16">
        <v>5.8139478267079303</v>
      </c>
      <c r="O268" s="16">
        <v>6.15076302176859</v>
      </c>
      <c r="P268" s="16">
        <v>6.2889376624345603</v>
      </c>
      <c r="Q268" s="16">
        <v>6.2395848175881001</v>
      </c>
      <c r="R268" s="16">
        <v>6.0889117201269096</v>
      </c>
      <c r="S268" s="16">
        <v>5.9639703409556502</v>
      </c>
      <c r="T268" s="16">
        <v>5.9317607832981398</v>
      </c>
      <c r="U268" s="16">
        <v>5.9601294516736196</v>
      </c>
      <c r="V268" s="16">
        <v>6.0940572444484102</v>
      </c>
      <c r="W268" s="16">
        <v>6.2412732677168696</v>
      </c>
      <c r="X268" s="16">
        <v>6.25217579734863</v>
      </c>
      <c r="Y268" s="16">
        <v>6.0456871152362597</v>
      </c>
      <c r="Z268" s="16">
        <v>5.6239736470735604</v>
      </c>
      <c r="AA268" s="16">
        <v>5.0086727275704099</v>
      </c>
      <c r="AB268" s="16">
        <v>4.3270445974501301</v>
      </c>
      <c r="AC268" s="16">
        <v>3.7547223198211501</v>
      </c>
      <c r="AD268" s="16">
        <v>3.3862092935879402</v>
      </c>
      <c r="AE268" s="16">
        <v>3.1870984405578402</v>
      </c>
      <c r="AF268" s="16">
        <v>3.1498542049542202</v>
      </c>
      <c r="AG268" s="16">
        <v>3.23767518974305</v>
      </c>
      <c r="AH268" s="16">
        <v>3.4052850510432799</v>
      </c>
      <c r="AI268" s="16">
        <v>3.6335712492661898</v>
      </c>
      <c r="AJ268" s="16">
        <v>3.91856882312524</v>
      </c>
      <c r="AK268" s="16">
        <v>4.2757144633602104</v>
      </c>
      <c r="AL268" s="16">
        <v>4.6744651818060596</v>
      </c>
      <c r="AM268" s="16">
        <v>5.0777194893450099</v>
      </c>
      <c r="AN268" s="16">
        <v>5.46281058985904</v>
      </c>
      <c r="AO268" s="16">
        <v>5.8244232144830903</v>
      </c>
      <c r="AP268" s="16">
        <v>6.16316205615301</v>
      </c>
      <c r="AQ268" s="16">
        <v>6.4811053615303402</v>
      </c>
      <c r="AR268" s="16">
        <v>6.7846309300651804</v>
      </c>
      <c r="AS268" s="16">
        <v>7.0746111941341399</v>
      </c>
      <c r="AT268" s="16">
        <v>7.3558166531011802</v>
      </c>
      <c r="AU268" s="16">
        <v>7.6195311046407799</v>
      </c>
      <c r="AV268" s="16">
        <v>7.8410266239052797</v>
      </c>
      <c r="AW268" s="16">
        <v>7.9792965026276397</v>
      </c>
      <c r="AX268" s="16">
        <v>8.0091584856835603</v>
      </c>
      <c r="AY268" s="16">
        <v>7.9152614545873901</v>
      </c>
      <c r="AZ268" s="16">
        <v>7.7187608415918003</v>
      </c>
      <c r="BA268" s="16">
        <v>7.4585984296987702</v>
      </c>
      <c r="BB268" s="16">
        <v>7.1949472189578403</v>
      </c>
      <c r="BC268" s="16">
        <v>6.9664073795163901</v>
      </c>
      <c r="BD268" s="16">
        <v>6.75842010821074</v>
      </c>
      <c r="BE268" s="16">
        <v>6.5902236100751699</v>
      </c>
      <c r="BF268" s="16">
        <v>6.4590260341478496</v>
      </c>
      <c r="BG268" s="16">
        <v>6.3580803950671596</v>
      </c>
      <c r="BH268" s="16">
        <v>6.2850617717859398</v>
      </c>
      <c r="BI268" s="16">
        <v>6.2300742163581999</v>
      </c>
      <c r="BJ268" s="16">
        <v>6.2141994013110802</v>
      </c>
      <c r="BK268" s="16">
        <v>6.2429834310246601</v>
      </c>
      <c r="BL268" s="16">
        <v>6.3265450969868597</v>
      </c>
      <c r="BM268" s="16">
        <v>6.4694716174656399</v>
      </c>
    </row>
    <row r="269" spans="1:65">
      <c r="A269" s="16" t="s">
        <v>53</v>
      </c>
      <c r="B269" s="16" t="s">
        <v>54</v>
      </c>
      <c r="C269" s="16" t="s">
        <v>581</v>
      </c>
      <c r="D269" s="16" t="s">
        <v>582</v>
      </c>
      <c r="E269" s="16">
        <v>6.7565362721914504</v>
      </c>
      <c r="F269" s="16">
        <v>6.4649768893535704</v>
      </c>
      <c r="G269" s="16">
        <v>6.4961356822636596</v>
      </c>
      <c r="H269" s="16">
        <v>6.7664178023138604</v>
      </c>
      <c r="I269" s="16">
        <v>7.1572220017668498</v>
      </c>
      <c r="J269" s="16">
        <v>7.59782880550505</v>
      </c>
      <c r="K269" s="16">
        <v>8.0041277519987801</v>
      </c>
      <c r="L269" s="16">
        <v>8.5354404898107994</v>
      </c>
      <c r="M269" s="16">
        <v>9.1494465826034403</v>
      </c>
      <c r="N269" s="16">
        <v>9.7721049957882897</v>
      </c>
      <c r="O269" s="16">
        <v>10.3459838923138</v>
      </c>
      <c r="P269" s="16">
        <v>10.781768780233</v>
      </c>
      <c r="Q269" s="16">
        <v>11.148616985691</v>
      </c>
      <c r="R269" s="16">
        <v>11.508551619659499</v>
      </c>
      <c r="S269" s="16">
        <v>11.916706195415401</v>
      </c>
      <c r="T269" s="16">
        <v>12.3693138494677</v>
      </c>
      <c r="U269" s="16">
        <v>12.8008280369923</v>
      </c>
      <c r="V269" s="16">
        <v>13.2208478539866</v>
      </c>
      <c r="W269" s="16">
        <v>13.5597872176393</v>
      </c>
      <c r="X269" s="16">
        <v>13.737087179839699</v>
      </c>
      <c r="Y269" s="16">
        <v>13.721252435517799</v>
      </c>
      <c r="Z269" s="16">
        <v>13.3801190422598</v>
      </c>
      <c r="AA269" s="16">
        <v>12.9039206892467</v>
      </c>
      <c r="AB269" s="16">
        <v>12.3638872880585</v>
      </c>
      <c r="AC269" s="16">
        <v>11.8387119843538</v>
      </c>
      <c r="AD269" s="16">
        <v>11.369371717817</v>
      </c>
      <c r="AE269" s="16">
        <v>10.7414055780845</v>
      </c>
      <c r="AF269" s="16">
        <v>10.2826602375667</v>
      </c>
      <c r="AG269" s="16">
        <v>10.037533321423499</v>
      </c>
      <c r="AH269" s="16">
        <v>9.9414579049610907</v>
      </c>
      <c r="AI269" s="16">
        <v>9.8855072516968292</v>
      </c>
      <c r="AJ269" s="16">
        <v>9.6402065115021998</v>
      </c>
      <c r="AK269" s="16">
        <v>9.3240282865533697</v>
      </c>
      <c r="AL269" s="16">
        <v>9.0108975096266501</v>
      </c>
      <c r="AM269" s="16">
        <v>8.7945219057688497</v>
      </c>
      <c r="AN269" s="16">
        <v>8.7262869631327895</v>
      </c>
      <c r="AO269" s="16">
        <v>8.8008669248463498</v>
      </c>
      <c r="AP269" s="16">
        <v>9.0076844765305708</v>
      </c>
      <c r="AQ269" s="16">
        <v>9.3246234488753892</v>
      </c>
      <c r="AR269" s="16">
        <v>9.7024191941576596</v>
      </c>
      <c r="AS269" s="16">
        <v>10.093605492193699</v>
      </c>
      <c r="AT269" s="16">
        <v>10.474566083026801</v>
      </c>
      <c r="AU269" s="16">
        <v>10.795806138002201</v>
      </c>
      <c r="AV269" s="16">
        <v>11.0353448702047</v>
      </c>
      <c r="AW269" s="16">
        <v>11.1773814868657</v>
      </c>
      <c r="AX269" s="16">
        <v>11.219358901247899</v>
      </c>
      <c r="AY269" s="16">
        <v>11.1482572238607</v>
      </c>
      <c r="AZ269" s="16">
        <v>11.003837125787401</v>
      </c>
      <c r="BA269" s="16">
        <v>10.7879176349518</v>
      </c>
      <c r="BB269" s="16">
        <v>10.4977326190666</v>
      </c>
      <c r="BC269" s="16">
        <v>10.1398854548177</v>
      </c>
      <c r="BD269" s="16">
        <v>9.7404216563461308</v>
      </c>
      <c r="BE269" s="16">
        <v>9.2804161239325609</v>
      </c>
      <c r="BF269" s="16">
        <v>8.7943933511874306</v>
      </c>
      <c r="BG269" s="16">
        <v>8.3325063977309899</v>
      </c>
      <c r="BH269" s="16">
        <v>7.9265943310585101</v>
      </c>
      <c r="BI269" s="16">
        <v>7.5583876116199598</v>
      </c>
      <c r="BJ269" s="16">
        <v>7.2604582069083596</v>
      </c>
      <c r="BK269" s="16">
        <v>7.0289801928251903</v>
      </c>
      <c r="BL269" s="16">
        <v>6.8565267510846697</v>
      </c>
      <c r="BM269" s="16">
        <v>6.7409012720290997</v>
      </c>
    </row>
    <row r="270" spans="1:65">
      <c r="A270" s="16" t="s">
        <v>53</v>
      </c>
      <c r="B270" s="16" t="s">
        <v>54</v>
      </c>
      <c r="C270" s="16" t="s">
        <v>583</v>
      </c>
      <c r="D270" s="16" t="s">
        <v>584</v>
      </c>
      <c r="AY270" s="16">
        <v>0.7</v>
      </c>
      <c r="BD270" s="16">
        <v>1.9</v>
      </c>
    </row>
    <row r="271" spans="1:65">
      <c r="A271" s="16" t="s">
        <v>53</v>
      </c>
      <c r="B271" s="16" t="s">
        <v>54</v>
      </c>
      <c r="C271" s="16" t="s">
        <v>585</v>
      </c>
      <c r="D271" s="16" t="s">
        <v>586</v>
      </c>
      <c r="E271" s="16">
        <v>221.357</v>
      </c>
      <c r="F271" s="16">
        <v>221.34800000000001</v>
      </c>
      <c r="G271" s="16">
        <v>221.34</v>
      </c>
      <c r="H271" s="16">
        <v>221.33</v>
      </c>
      <c r="I271" s="16">
        <v>221.321</v>
      </c>
      <c r="J271" s="16">
        <v>221.31100000000001</v>
      </c>
      <c r="K271" s="16">
        <v>221.30199999999999</v>
      </c>
      <c r="L271" s="16">
        <v>221.292</v>
      </c>
      <c r="M271" s="16">
        <v>221.28299999999999</v>
      </c>
      <c r="N271" s="16">
        <v>221.273</v>
      </c>
      <c r="O271" s="16">
        <v>221.26300000000001</v>
      </c>
      <c r="P271" s="16">
        <v>221.25299999999999</v>
      </c>
      <c r="Q271" s="16">
        <v>221.244</v>
      </c>
      <c r="R271" s="16">
        <v>221.232</v>
      </c>
      <c r="S271" s="16">
        <v>221.22</v>
      </c>
      <c r="T271" s="16">
        <v>221.20699999999999</v>
      </c>
      <c r="U271" s="16">
        <v>221.19499999999999</v>
      </c>
      <c r="V271" s="16">
        <v>221.18299999999999</v>
      </c>
      <c r="W271" s="16">
        <v>221.172</v>
      </c>
      <c r="X271" s="16">
        <v>221.16</v>
      </c>
      <c r="Y271" s="16">
        <v>221.149</v>
      </c>
      <c r="Z271" s="16">
        <v>221.13800000000001</v>
      </c>
      <c r="AA271" s="16">
        <v>221.126</v>
      </c>
      <c r="AB271" s="16">
        <v>221.11600000000001</v>
      </c>
      <c r="AC271" s="16">
        <v>221.107</v>
      </c>
      <c r="AD271" s="16">
        <v>221.09700000000001</v>
      </c>
      <c r="AE271" s="16">
        <v>221.08699999999999</v>
      </c>
      <c r="AF271" s="16">
        <v>221.078</v>
      </c>
      <c r="AG271" s="16">
        <v>228.83699999999999</v>
      </c>
      <c r="AH271" s="16">
        <v>236.59700000000001</v>
      </c>
      <c r="AI271" s="16">
        <v>244.35599999999999</v>
      </c>
      <c r="AJ271" s="16">
        <v>252.11600000000001</v>
      </c>
      <c r="AK271" s="16">
        <v>259.875</v>
      </c>
      <c r="AL271" s="16">
        <v>256.18700000000001</v>
      </c>
      <c r="AM271" s="16">
        <v>252.499</v>
      </c>
      <c r="AN271" s="16">
        <v>248.81100000000001</v>
      </c>
      <c r="AO271" s="16">
        <v>245.12299999999999</v>
      </c>
      <c r="AP271" s="16">
        <v>241.434</v>
      </c>
      <c r="AQ271" s="16">
        <v>234.596</v>
      </c>
      <c r="AR271" s="16">
        <v>227.75800000000001</v>
      </c>
      <c r="AS271" s="16">
        <v>220.92</v>
      </c>
      <c r="AT271" s="16">
        <v>214.08199999999999</v>
      </c>
      <c r="AU271" s="16">
        <v>207.244</v>
      </c>
      <c r="AV271" s="16">
        <v>204.095</v>
      </c>
      <c r="AW271" s="16">
        <v>200.946</v>
      </c>
      <c r="AX271" s="16">
        <v>197.79599999999999</v>
      </c>
      <c r="AY271" s="16">
        <v>194.64699999999999</v>
      </c>
      <c r="AZ271" s="16">
        <v>191.49799999999999</v>
      </c>
      <c r="BA271" s="16">
        <v>188.489</v>
      </c>
      <c r="BB271" s="16">
        <v>185.48</v>
      </c>
      <c r="BC271" s="16">
        <v>182.47200000000001</v>
      </c>
      <c r="BD271" s="16">
        <v>179.46299999999999</v>
      </c>
      <c r="BE271" s="16">
        <v>176.45400000000001</v>
      </c>
      <c r="BF271" s="16">
        <v>171.22800000000001</v>
      </c>
      <c r="BG271" s="16">
        <v>166.001</v>
      </c>
      <c r="BH271" s="16">
        <v>160.77500000000001</v>
      </c>
      <c r="BI271" s="16">
        <v>155.54900000000001</v>
      </c>
      <c r="BJ271" s="16">
        <v>150.322</v>
      </c>
      <c r="BK271" s="16">
        <v>149.499</v>
      </c>
      <c r="BL271" s="16">
        <v>148.67599999999999</v>
      </c>
    </row>
    <row r="272" spans="1:65">
      <c r="A272" s="16" t="s">
        <v>53</v>
      </c>
      <c r="B272" s="16" t="s">
        <v>54</v>
      </c>
      <c r="C272" s="16" t="s">
        <v>587</v>
      </c>
      <c r="D272" s="16" t="s">
        <v>588</v>
      </c>
      <c r="AJ272" s="16">
        <v>0.9</v>
      </c>
      <c r="AK272" s="16">
        <v>1.8</v>
      </c>
      <c r="AL272" s="16">
        <v>4.5</v>
      </c>
      <c r="AM272" s="16">
        <v>6.3</v>
      </c>
      <c r="AN272" s="16">
        <v>7.2</v>
      </c>
      <c r="AO272" s="16">
        <v>8.1</v>
      </c>
      <c r="AP272" s="16">
        <v>9.1</v>
      </c>
      <c r="AQ272" s="16">
        <v>10</v>
      </c>
      <c r="AR272" s="16">
        <v>10.9</v>
      </c>
      <c r="AS272" s="16">
        <v>11.78</v>
      </c>
      <c r="AT272" s="16">
        <v>10.91</v>
      </c>
      <c r="AU272" s="16">
        <v>10.039999999999999</v>
      </c>
      <c r="AV272" s="16">
        <v>9.17</v>
      </c>
      <c r="AW272" s="16">
        <v>7.99</v>
      </c>
      <c r="AX272" s="16">
        <v>7.26</v>
      </c>
      <c r="AY272" s="16">
        <v>6.62</v>
      </c>
      <c r="AZ272" s="16">
        <v>6.33</v>
      </c>
      <c r="BA272" s="16">
        <v>5.86</v>
      </c>
      <c r="BB272" s="16">
        <v>5.74</v>
      </c>
      <c r="BC272" s="16">
        <v>5.63</v>
      </c>
      <c r="BD272" s="16">
        <v>5.42</v>
      </c>
      <c r="BE272" s="16">
        <v>5.19</v>
      </c>
      <c r="BF272" s="16">
        <v>4.97</v>
      </c>
      <c r="BG272" s="16">
        <v>4.91</v>
      </c>
      <c r="BH272" s="16">
        <v>4.96</v>
      </c>
      <c r="BI272" s="16">
        <v>5</v>
      </c>
      <c r="BJ272" s="16">
        <v>5</v>
      </c>
      <c r="BK272" s="16">
        <v>4.9000000000000004</v>
      </c>
      <c r="BL272" s="16">
        <v>4.84</v>
      </c>
      <c r="BM272" s="16">
        <v>6.27</v>
      </c>
    </row>
    <row r="273" spans="1:65">
      <c r="A273" s="16" t="s">
        <v>53</v>
      </c>
      <c r="B273" s="16" t="s">
        <v>54</v>
      </c>
      <c r="C273" s="16" t="s">
        <v>589</v>
      </c>
      <c r="D273" s="16" t="s">
        <v>590</v>
      </c>
      <c r="AZ273" s="16">
        <v>4.9200000762939498</v>
      </c>
      <c r="BA273" s="16">
        <v>5.3800001144409197</v>
      </c>
      <c r="BB273" s="16">
        <v>5.5999999046325701</v>
      </c>
      <c r="BC273" s="16">
        <v>4.9000000953674299</v>
      </c>
      <c r="BD273" s="16">
        <v>5.4400000572204599</v>
      </c>
      <c r="BE273" s="16">
        <v>4.9099998474121103</v>
      </c>
    </row>
    <row r="274" spans="1:65">
      <c r="A274" s="16" t="s">
        <v>53</v>
      </c>
      <c r="B274" s="16" t="s">
        <v>54</v>
      </c>
      <c r="C274" s="16" t="s">
        <v>591</v>
      </c>
      <c r="D274" s="16" t="s">
        <v>592</v>
      </c>
      <c r="AI274" s="16">
        <v>72.63</v>
      </c>
      <c r="AJ274" s="16">
        <v>72.790000000000006</v>
      </c>
      <c r="AK274" s="16">
        <v>74.94</v>
      </c>
      <c r="AL274" s="16">
        <v>77.44</v>
      </c>
      <c r="AM274" s="16">
        <v>79.5</v>
      </c>
      <c r="AN274" s="16">
        <v>80.44</v>
      </c>
      <c r="AO274" s="16">
        <v>80.239999999999995</v>
      </c>
      <c r="AP274" s="16">
        <v>79.67</v>
      </c>
      <c r="AQ274" s="16">
        <v>78.760000000000005</v>
      </c>
      <c r="AR274" s="16">
        <v>78.08</v>
      </c>
      <c r="AS274" s="16">
        <v>77.14</v>
      </c>
      <c r="AT274" s="16">
        <v>75.150000000000006</v>
      </c>
      <c r="AU274" s="16">
        <v>73.239999999999995</v>
      </c>
      <c r="AV274" s="16">
        <v>71.430000000000007</v>
      </c>
      <c r="AW274" s="16">
        <v>69.59</v>
      </c>
      <c r="AX274" s="16">
        <v>68.400000000000006</v>
      </c>
      <c r="AY274" s="16">
        <v>66.98</v>
      </c>
      <c r="AZ274" s="16">
        <v>66.180000000000007</v>
      </c>
      <c r="BA274" s="16">
        <v>65.150000000000006</v>
      </c>
      <c r="BB274" s="16">
        <v>64.77</v>
      </c>
      <c r="BC274" s="16">
        <v>64.56</v>
      </c>
      <c r="BD274" s="16">
        <v>64.150000000000006</v>
      </c>
      <c r="BE274" s="16">
        <v>64.27</v>
      </c>
      <c r="BF274" s="16">
        <v>64.540000000000006</v>
      </c>
      <c r="BG274" s="16">
        <v>65.05</v>
      </c>
      <c r="BH274" s="16">
        <v>65.52</v>
      </c>
      <c r="BI274" s="16">
        <v>66.260000000000005</v>
      </c>
      <c r="BJ274" s="16">
        <v>66.59</v>
      </c>
      <c r="BK274" s="16">
        <v>66.84</v>
      </c>
      <c r="BL274" s="16">
        <v>66.5</v>
      </c>
      <c r="BM274" s="16">
        <v>63.13</v>
      </c>
    </row>
    <row r="275" spans="1:65">
      <c r="A275" s="16" t="s">
        <v>53</v>
      </c>
      <c r="B275" s="16" t="s">
        <v>54</v>
      </c>
      <c r="C275" s="16" t="s">
        <v>593</v>
      </c>
      <c r="D275" s="16" t="s">
        <v>594</v>
      </c>
      <c r="AI275" s="16">
        <v>72.760000000000005</v>
      </c>
      <c r="AJ275" s="16">
        <v>73.03</v>
      </c>
      <c r="AK275" s="16">
        <v>75.489999999999995</v>
      </c>
      <c r="AL275" s="16">
        <v>78.459999999999994</v>
      </c>
      <c r="AM275" s="16">
        <v>80.8</v>
      </c>
      <c r="AN275" s="16">
        <v>81.69</v>
      </c>
      <c r="AO275" s="16">
        <v>81.55</v>
      </c>
      <c r="AP275" s="16">
        <v>81.040000000000006</v>
      </c>
      <c r="AQ275" s="16">
        <v>80.260000000000005</v>
      </c>
      <c r="AR275" s="16">
        <v>79.72</v>
      </c>
      <c r="AS275" s="16">
        <v>78.91</v>
      </c>
      <c r="AT275" s="16">
        <v>77.260000000000005</v>
      </c>
      <c r="AU275" s="16">
        <v>75.34</v>
      </c>
      <c r="AV275" s="16">
        <v>73.14</v>
      </c>
      <c r="AW275" s="16">
        <v>72.010000000000005</v>
      </c>
      <c r="AX275" s="16">
        <v>70.44</v>
      </c>
      <c r="AY275" s="16">
        <v>68.599999999999994</v>
      </c>
      <c r="AZ275" s="16">
        <v>67.510000000000005</v>
      </c>
      <c r="BA275" s="16">
        <v>66.27</v>
      </c>
      <c r="BB275" s="16">
        <v>67.09</v>
      </c>
      <c r="BC275" s="16">
        <v>67.25</v>
      </c>
      <c r="BD275" s="16">
        <v>66.150000000000006</v>
      </c>
      <c r="BE275" s="16">
        <v>66.430000000000007</v>
      </c>
      <c r="BF275" s="16">
        <v>66.66</v>
      </c>
      <c r="BG275" s="16">
        <v>67.39</v>
      </c>
      <c r="BH275" s="16">
        <v>67.900000000000006</v>
      </c>
      <c r="BI275" s="16">
        <v>68.47</v>
      </c>
      <c r="BJ275" s="16">
        <v>69.099999999999994</v>
      </c>
      <c r="BK275" s="16">
        <v>69.72</v>
      </c>
      <c r="BL275" s="16">
        <v>69.540000000000006</v>
      </c>
    </row>
    <row r="276" spans="1:65">
      <c r="A276" s="16" t="s">
        <v>53</v>
      </c>
      <c r="B276" s="16" t="s">
        <v>54</v>
      </c>
      <c r="C276" s="16" t="s">
        <v>595</v>
      </c>
      <c r="D276" s="16" t="s">
        <v>596</v>
      </c>
      <c r="AS276" s="16">
        <v>96.699669999999998</v>
      </c>
      <c r="AX276" s="16">
        <v>93.7</v>
      </c>
    </row>
    <row r="277" spans="1:65">
      <c r="A277" s="16" t="s">
        <v>53</v>
      </c>
      <c r="B277" s="16" t="s">
        <v>54</v>
      </c>
      <c r="C277" s="16" t="s">
        <v>597</v>
      </c>
      <c r="D277" s="16" t="s">
        <v>598</v>
      </c>
      <c r="AX277" s="16">
        <v>0.7</v>
      </c>
    </row>
    <row r="278" spans="1:65">
      <c r="A278" s="16" t="s">
        <v>53</v>
      </c>
      <c r="B278" s="16" t="s">
        <v>54</v>
      </c>
      <c r="C278" s="16" t="s">
        <v>599</v>
      </c>
      <c r="D278" s="16" t="s">
        <v>600</v>
      </c>
      <c r="AJ278" s="16">
        <v>43.210000038147001</v>
      </c>
      <c r="AK278" s="16">
        <v>45.119998931884801</v>
      </c>
      <c r="AL278" s="16">
        <v>44.990000724792402</v>
      </c>
      <c r="AM278" s="16">
        <v>47.469999313354499</v>
      </c>
      <c r="AN278" s="16">
        <v>51.269999504089299</v>
      </c>
      <c r="AO278" s="16">
        <v>53.2600002288818</v>
      </c>
      <c r="AP278" s="16">
        <v>54.549999237060497</v>
      </c>
      <c r="AQ278" s="16">
        <v>54.889999389648402</v>
      </c>
      <c r="AR278" s="16">
        <v>56.079999923705998</v>
      </c>
      <c r="AS278" s="16">
        <v>57.290000915527301</v>
      </c>
      <c r="AT278" s="16">
        <v>57.769998550415004</v>
      </c>
      <c r="AU278" s="16">
        <v>58.730001449584897</v>
      </c>
      <c r="AV278" s="16">
        <v>57.7299995422363</v>
      </c>
      <c r="AW278" s="16">
        <v>56.419998168945298</v>
      </c>
      <c r="AX278" s="16">
        <v>56.780002593994197</v>
      </c>
      <c r="AY278" s="16">
        <v>56.110000610351499</v>
      </c>
      <c r="AZ278" s="16">
        <v>53.579999923705998</v>
      </c>
      <c r="BA278" s="16">
        <v>51.640001296997099</v>
      </c>
      <c r="BB278" s="16">
        <v>49.369998931884801</v>
      </c>
      <c r="BC278" s="16">
        <v>50.159999847412102</v>
      </c>
      <c r="BD278" s="16">
        <v>54.649999618530302</v>
      </c>
      <c r="BE278" s="16">
        <v>52.0100002288818</v>
      </c>
      <c r="BF278" s="16">
        <v>51.099998474121101</v>
      </c>
      <c r="BG278" s="16">
        <v>51.0200004577637</v>
      </c>
      <c r="BH278" s="16">
        <v>47.110000610351598</v>
      </c>
      <c r="BI278" s="16">
        <v>48.549999237060597</v>
      </c>
      <c r="BJ278" s="16">
        <v>48.709999084472599</v>
      </c>
      <c r="BK278" s="16">
        <v>48.179998397827099</v>
      </c>
      <c r="BL278" s="16">
        <v>46.550001144409102</v>
      </c>
    </row>
    <row r="279" spans="1:65">
      <c r="A279" s="16" t="s">
        <v>53</v>
      </c>
      <c r="B279" s="16" t="s">
        <v>54</v>
      </c>
      <c r="C279" s="16" t="s">
        <v>601</v>
      </c>
      <c r="D279" s="16" t="s">
        <v>602</v>
      </c>
      <c r="AZ279" s="16">
        <v>34.880000000000003</v>
      </c>
      <c r="BA279" s="16">
        <v>31.71</v>
      </c>
      <c r="BB279" s="16">
        <v>30.47</v>
      </c>
      <c r="BC279" s="16">
        <v>28.38</v>
      </c>
      <c r="BD279" s="16">
        <v>28.28</v>
      </c>
    </row>
    <row r="280" spans="1:65">
      <c r="A280" s="16" t="s">
        <v>53</v>
      </c>
      <c r="B280" s="16" t="s">
        <v>54</v>
      </c>
      <c r="C280" s="16" t="s">
        <v>603</v>
      </c>
      <c r="D280" s="16" t="s">
        <v>604</v>
      </c>
      <c r="BD280" s="16">
        <v>2.3432098765432099</v>
      </c>
      <c r="BE280" s="16">
        <v>2.0873015873015901</v>
      </c>
      <c r="BF280" s="16">
        <v>1.78</v>
      </c>
      <c r="BG280" s="16">
        <v>1.49175074560569</v>
      </c>
      <c r="BH280" s="16">
        <v>1.12775842044135</v>
      </c>
      <c r="BI280" s="16">
        <v>1.3411743450767799</v>
      </c>
      <c r="BJ280" s="16">
        <v>1.0419512167573</v>
      </c>
      <c r="BK280" s="16">
        <v>1.3191057369113</v>
      </c>
      <c r="BL280" s="16">
        <v>1</v>
      </c>
      <c r="BM280" s="16">
        <v>0.99666699999999997</v>
      </c>
    </row>
    <row r="281" spans="1:65">
      <c r="A281" s="16" t="s">
        <v>53</v>
      </c>
      <c r="B281" s="16" t="s">
        <v>54</v>
      </c>
      <c r="C281" s="16" t="s">
        <v>605</v>
      </c>
      <c r="D281" s="16" t="s">
        <v>606</v>
      </c>
      <c r="AN281" s="16">
        <v>7.1</v>
      </c>
      <c r="AT281" s="16">
        <v>2.6</v>
      </c>
      <c r="AU281" s="16">
        <v>0</v>
      </c>
      <c r="AV281" s="16">
        <v>0</v>
      </c>
      <c r="AW281" s="16">
        <v>0</v>
      </c>
      <c r="AX281" s="16">
        <v>0</v>
      </c>
    </row>
    <row r="282" spans="1:65">
      <c r="A282" s="16" t="s">
        <v>53</v>
      </c>
      <c r="B282" s="16" t="s">
        <v>54</v>
      </c>
      <c r="C282" s="16" t="s">
        <v>607</v>
      </c>
      <c r="D282" s="16" t="s">
        <v>608</v>
      </c>
      <c r="AS282" s="16">
        <v>5.62703753</v>
      </c>
      <c r="AT282" s="16">
        <v>5.5015010799999997</v>
      </c>
      <c r="AU282" s="16">
        <v>5.5340724000000003</v>
      </c>
      <c r="AV282" s="16">
        <v>6.7796416300000004</v>
      </c>
      <c r="AW282" s="16">
        <v>8.8798141499999996</v>
      </c>
      <c r="AX282" s="16">
        <v>14.238853450000001</v>
      </c>
      <c r="AY282" s="16">
        <v>21.056173319999999</v>
      </c>
      <c r="AZ282" s="16">
        <v>34.35571289</v>
      </c>
      <c r="BA282" s="16">
        <v>47.829559330000002</v>
      </c>
      <c r="BB282" s="16">
        <v>56.119667049999997</v>
      </c>
      <c r="BC282" s="16">
        <v>59.204479220000003</v>
      </c>
      <c r="BD282" s="16">
        <v>68.352722170000007</v>
      </c>
      <c r="BE282" s="16">
        <v>83.758544920000006</v>
      </c>
      <c r="BF282" s="16">
        <v>84.000076289999996</v>
      </c>
      <c r="BG282" s="16">
        <v>89.282798769999999</v>
      </c>
      <c r="BH282" s="16">
        <v>71.84861755</v>
      </c>
      <c r="BI282" s="16">
        <v>45.248600009999997</v>
      </c>
      <c r="BJ282" s="16">
        <v>41.592346190000001</v>
      </c>
      <c r="BK282" s="16">
        <v>43.974418640000003</v>
      </c>
    </row>
    <row r="283" spans="1:65">
      <c r="A283" s="16" t="s">
        <v>53</v>
      </c>
      <c r="B283" s="16" t="s">
        <v>54</v>
      </c>
      <c r="C283" s="16" t="s">
        <v>609</v>
      </c>
      <c r="D283" s="16" t="s">
        <v>610</v>
      </c>
    </row>
    <row r="284" spans="1:65">
      <c r="A284" s="16" t="s">
        <v>53</v>
      </c>
      <c r="B284" s="16" t="s">
        <v>54</v>
      </c>
      <c r="C284" s="16" t="s">
        <v>611</v>
      </c>
      <c r="D284" s="16" t="s">
        <v>612</v>
      </c>
      <c r="AS284" s="16">
        <v>8.6</v>
      </c>
      <c r="AY284" s="16">
        <v>5.7</v>
      </c>
      <c r="BD284" s="16">
        <v>5.5</v>
      </c>
      <c r="BF284" s="16">
        <v>2.1</v>
      </c>
    </row>
    <row r="285" spans="1:65">
      <c r="A285" s="16" t="s">
        <v>53</v>
      </c>
      <c r="B285" s="16" t="s">
        <v>54</v>
      </c>
      <c r="C285" s="16" t="s">
        <v>613</v>
      </c>
      <c r="D285" s="16" t="s">
        <v>614</v>
      </c>
      <c r="AO285" s="16">
        <v>6.1</v>
      </c>
      <c r="AS285" s="16">
        <v>6.2</v>
      </c>
      <c r="AT285" s="16">
        <v>4.4000000000000004</v>
      </c>
      <c r="AY285" s="16">
        <v>13.9</v>
      </c>
      <c r="BD285" s="16">
        <v>10.4</v>
      </c>
      <c r="BF285" s="16">
        <v>14.1</v>
      </c>
    </row>
    <row r="286" spans="1:65">
      <c r="A286" s="16" t="s">
        <v>53</v>
      </c>
      <c r="B286" s="16" t="s">
        <v>54</v>
      </c>
      <c r="C286" s="16" t="s">
        <v>615</v>
      </c>
      <c r="D286" s="16" t="s">
        <v>616</v>
      </c>
    </row>
    <row r="287" spans="1:65">
      <c r="A287" s="16" t="s">
        <v>53</v>
      </c>
      <c r="B287" s="16" t="s">
        <v>54</v>
      </c>
      <c r="C287" s="16" t="s">
        <v>617</v>
      </c>
      <c r="D287" s="16" t="s">
        <v>618</v>
      </c>
      <c r="AV287" s="16">
        <v>77.900000000000006</v>
      </c>
      <c r="AW287" s="16">
        <v>75.599999999999994</v>
      </c>
      <c r="AX287" s="16">
        <v>69</v>
      </c>
      <c r="AY287" s="16">
        <v>59.4</v>
      </c>
      <c r="AZ287" s="16">
        <v>38.1</v>
      </c>
      <c r="BA287" s="16">
        <v>37.6</v>
      </c>
      <c r="BB287" s="16">
        <v>28.7</v>
      </c>
      <c r="BC287" s="16">
        <v>42.9</v>
      </c>
      <c r="BD287" s="16">
        <v>31.5</v>
      </c>
      <c r="BE287" s="16">
        <v>27.2</v>
      </c>
      <c r="BF287" s="16">
        <v>30.8</v>
      </c>
      <c r="BG287" s="16">
        <v>24.8</v>
      </c>
      <c r="BH287" s="16">
        <v>30.2</v>
      </c>
      <c r="BI287" s="16">
        <v>29.9</v>
      </c>
      <c r="BJ287" s="16">
        <v>31.8</v>
      </c>
      <c r="BK287" s="16">
        <v>33.1</v>
      </c>
      <c r="BL287" s="16">
        <v>29.8</v>
      </c>
      <c r="BM287" s="16">
        <v>28.1</v>
      </c>
    </row>
    <row r="288" spans="1:65">
      <c r="A288" s="16" t="s">
        <v>53</v>
      </c>
      <c r="B288" s="16" t="s">
        <v>54</v>
      </c>
      <c r="C288" s="16" t="s">
        <v>619</v>
      </c>
      <c r="D288" s="16" t="s">
        <v>620</v>
      </c>
      <c r="AK288" s="16">
        <v>52</v>
      </c>
      <c r="AL288" s="16">
        <v>49</v>
      </c>
      <c r="AM288" s="16">
        <v>60</v>
      </c>
      <c r="AN288" s="16">
        <v>64</v>
      </c>
      <c r="AO288" s="16">
        <v>65</v>
      </c>
      <c r="AP288" s="16">
        <v>66</v>
      </c>
      <c r="AQ288" s="16">
        <v>67</v>
      </c>
      <c r="AR288" s="16">
        <v>68</v>
      </c>
      <c r="AS288" s="16">
        <v>67</v>
      </c>
      <c r="AT288" s="16">
        <v>68</v>
      </c>
      <c r="AU288" s="16">
        <v>66</v>
      </c>
      <c r="AV288" s="16">
        <v>67</v>
      </c>
      <c r="AW288" s="16">
        <v>67</v>
      </c>
      <c r="AX288" s="16">
        <v>67</v>
      </c>
      <c r="AY288" s="16">
        <v>69</v>
      </c>
      <c r="AZ288" s="16">
        <v>75</v>
      </c>
      <c r="BA288" s="16">
        <v>79</v>
      </c>
      <c r="BB288" s="16">
        <v>85</v>
      </c>
      <c r="BC288" s="16">
        <v>89</v>
      </c>
      <c r="BD288" s="16">
        <v>92</v>
      </c>
      <c r="BE288" s="16">
        <v>94</v>
      </c>
      <c r="BF288" s="16">
        <v>98</v>
      </c>
      <c r="BG288" s="16">
        <v>98</v>
      </c>
      <c r="BH288" s="16">
        <v>98</v>
      </c>
      <c r="BI288" s="16">
        <v>98</v>
      </c>
      <c r="BJ288" s="16">
        <v>98</v>
      </c>
      <c r="BK288" s="16">
        <v>96</v>
      </c>
      <c r="BL288" s="16">
        <v>98</v>
      </c>
    </row>
    <row r="289" spans="1:65">
      <c r="A289" s="16" t="s">
        <v>53</v>
      </c>
      <c r="B289" s="16" t="s">
        <v>54</v>
      </c>
      <c r="C289" s="16" t="s">
        <v>621</v>
      </c>
      <c r="D289" s="16" t="s">
        <v>622</v>
      </c>
    </row>
    <row r="290" spans="1:65">
      <c r="A290" s="16" t="s">
        <v>53</v>
      </c>
      <c r="B290" s="16" t="s">
        <v>54</v>
      </c>
      <c r="C290" s="16" t="s">
        <v>623</v>
      </c>
      <c r="D290" s="16" t="s">
        <v>624</v>
      </c>
      <c r="AI290" s="16">
        <v>3.7</v>
      </c>
      <c r="AJ290" s="16">
        <v>4.0999999999999996</v>
      </c>
      <c r="AK290" s="16">
        <v>11.8</v>
      </c>
      <c r="AL290" s="16">
        <v>16.600000000000001</v>
      </c>
      <c r="AM290" s="16">
        <v>11.4</v>
      </c>
      <c r="AN290" s="16">
        <v>5.4</v>
      </c>
      <c r="AO290" s="16">
        <v>5.2</v>
      </c>
      <c r="AP290" s="16">
        <v>4.8</v>
      </c>
      <c r="AQ290" s="16">
        <v>4.3</v>
      </c>
      <c r="AR290" s="16">
        <v>3.8</v>
      </c>
      <c r="AS290" s="16">
        <v>3.4</v>
      </c>
      <c r="AT290" s="16">
        <v>3.1</v>
      </c>
      <c r="AU290" s="16">
        <v>2.9</v>
      </c>
      <c r="AV290" s="16">
        <v>2.8</v>
      </c>
      <c r="AW290" s="16">
        <v>2.8</v>
      </c>
      <c r="AX290" s="16">
        <v>2.8</v>
      </c>
      <c r="AY290" s="16">
        <v>2.8</v>
      </c>
      <c r="AZ290" s="16">
        <v>2.7</v>
      </c>
      <c r="BA290" s="16">
        <v>2.7</v>
      </c>
      <c r="BB290" s="16">
        <v>2.7</v>
      </c>
      <c r="BC290" s="16">
        <v>2.8</v>
      </c>
      <c r="BD290" s="16">
        <v>2.8</v>
      </c>
      <c r="BE290" s="16">
        <v>2.8</v>
      </c>
      <c r="BF290" s="16">
        <v>2.8</v>
      </c>
      <c r="BG290" s="16">
        <v>2.8</v>
      </c>
      <c r="BH290" s="16">
        <v>2.8</v>
      </c>
      <c r="BI290" s="16">
        <v>2.8</v>
      </c>
      <c r="BJ290" s="16">
        <v>2.7</v>
      </c>
      <c r="BK290" s="16">
        <v>2.6</v>
      </c>
      <c r="BL290" s="16">
        <v>2.6</v>
      </c>
    </row>
    <row r="291" spans="1:65">
      <c r="A291" s="16" t="s">
        <v>53</v>
      </c>
      <c r="B291" s="16" t="s">
        <v>54</v>
      </c>
      <c r="C291" s="16" t="s">
        <v>625</v>
      </c>
      <c r="D291" s="16" t="s">
        <v>626</v>
      </c>
      <c r="AS291" s="16">
        <v>43.4</v>
      </c>
      <c r="AT291" s="16">
        <v>42.2</v>
      </c>
      <c r="AU291" s="16">
        <v>41.2</v>
      </c>
      <c r="AV291" s="16">
        <v>40.299999999999997</v>
      </c>
      <c r="AW291" s="16">
        <v>39.5</v>
      </c>
      <c r="AX291" s="16">
        <v>38.5</v>
      </c>
      <c r="AY291" s="16">
        <v>37.4</v>
      </c>
      <c r="AZ291" s="16">
        <v>36.1</v>
      </c>
      <c r="BA291" s="16">
        <v>34.6</v>
      </c>
      <c r="BB291" s="16">
        <v>33.200000000000003</v>
      </c>
      <c r="BC291" s="16">
        <v>31.8</v>
      </c>
      <c r="BD291" s="16">
        <v>30.4</v>
      </c>
      <c r="BE291" s="16">
        <v>29.1</v>
      </c>
      <c r="BF291" s="16">
        <v>28</v>
      </c>
      <c r="BG291" s="16">
        <v>27.1</v>
      </c>
      <c r="BH291" s="16">
        <v>26.3</v>
      </c>
      <c r="BI291" s="16">
        <v>25.7</v>
      </c>
      <c r="BJ291" s="16">
        <v>25.2</v>
      </c>
      <c r="BK291" s="16">
        <v>24.9</v>
      </c>
      <c r="BL291" s="16">
        <v>24.8</v>
      </c>
    </row>
    <row r="292" spans="1:65">
      <c r="A292" s="16" t="s">
        <v>53</v>
      </c>
      <c r="B292" s="16" t="s">
        <v>54</v>
      </c>
      <c r="C292" s="16" t="s">
        <v>627</v>
      </c>
      <c r="D292" s="16" t="s">
        <v>628</v>
      </c>
    </row>
    <row r="293" spans="1:65">
      <c r="A293" s="16" t="s">
        <v>53</v>
      </c>
      <c r="B293" s="16" t="s">
        <v>54</v>
      </c>
      <c r="C293" s="16" t="s">
        <v>629</v>
      </c>
      <c r="D293" s="16" t="s">
        <v>630</v>
      </c>
      <c r="Z293" s="16">
        <v>20.6533393859863</v>
      </c>
      <c r="AE293" s="16">
        <v>22.485500335693398</v>
      </c>
      <c r="AJ293" s="16">
        <v>19.68337059021</v>
      </c>
      <c r="AK293" s="16">
        <v>19.6609401702881</v>
      </c>
      <c r="AL293" s="16">
        <v>18.2753791809082</v>
      </c>
      <c r="AM293" s="16">
        <v>16.9203796386719</v>
      </c>
      <c r="AN293" s="16">
        <v>17.1692295074463</v>
      </c>
      <c r="AO293" s="16">
        <v>17.591619491577099</v>
      </c>
      <c r="AP293" s="16">
        <v>17.1486206054688</v>
      </c>
      <c r="AY293" s="16">
        <v>20.2459392547607</v>
      </c>
      <c r="AZ293" s="16">
        <v>19.550300598144499</v>
      </c>
      <c r="BA293" s="16">
        <v>18.870429992675799</v>
      </c>
      <c r="BB293" s="16">
        <v>18.931079864501999</v>
      </c>
      <c r="BC293" s="16">
        <v>19.156379699706999</v>
      </c>
      <c r="BD293" s="16">
        <v>19.808179855346701</v>
      </c>
      <c r="BE293" s="16">
        <v>20.925529479980501</v>
      </c>
      <c r="BF293" s="16">
        <v>22.6238193511963</v>
      </c>
      <c r="BG293" s="16">
        <v>24.753229141235401</v>
      </c>
      <c r="BH293" s="16">
        <v>27.480779647827099</v>
      </c>
      <c r="BI293" s="16">
        <v>28.133020401001001</v>
      </c>
      <c r="BJ293" s="16">
        <v>29.033849716186499</v>
      </c>
      <c r="BK293" s="16">
        <v>29.6934509277344</v>
      </c>
      <c r="BL293" s="16">
        <v>34.013580322265597</v>
      </c>
    </row>
    <row r="294" spans="1:65">
      <c r="A294" s="16" t="s">
        <v>53</v>
      </c>
      <c r="B294" s="16" t="s">
        <v>54</v>
      </c>
      <c r="C294" s="16" t="s">
        <v>631</v>
      </c>
      <c r="D294" s="16" t="s">
        <v>632</v>
      </c>
      <c r="AY294" s="16">
        <v>9.58306980133057</v>
      </c>
      <c r="AZ294" s="16">
        <v>10.3514404296875</v>
      </c>
      <c r="BA294" s="16">
        <v>10.076809883117701</v>
      </c>
      <c r="BB294" s="16">
        <v>10.065660476684601</v>
      </c>
      <c r="BC294" s="16">
        <v>10.7231397628784</v>
      </c>
      <c r="BD294" s="16">
        <v>11.638770103454601</v>
      </c>
      <c r="BE294" s="16">
        <v>12.260740280151399</v>
      </c>
      <c r="BF294" s="16">
        <v>11.7007503509521</v>
      </c>
      <c r="BG294" s="16">
        <v>11.6892099380493</v>
      </c>
      <c r="BH294" s="16">
        <v>8.7928199768066406</v>
      </c>
      <c r="BI294" s="16">
        <v>4.9219799041748002</v>
      </c>
      <c r="BJ294" s="16">
        <v>0.39651998877525302</v>
      </c>
      <c r="BK294" s="16">
        <v>0.19329999387264299</v>
      </c>
      <c r="BL294" s="16">
        <v>6.3720002770423903E-2</v>
      </c>
    </row>
    <row r="295" spans="1:65">
      <c r="A295" s="16" t="s">
        <v>53</v>
      </c>
      <c r="B295" s="16" t="s">
        <v>54</v>
      </c>
      <c r="C295" s="16" t="s">
        <v>633</v>
      </c>
      <c r="D295" s="16" t="s">
        <v>634</v>
      </c>
      <c r="AL295" s="16">
        <v>94.360299999999995</v>
      </c>
      <c r="AN295" s="16">
        <v>49.867170000000002</v>
      </c>
      <c r="AO295" s="16">
        <v>92.640889999999999</v>
      </c>
      <c r="AQ295" s="16">
        <v>98.209320000000005</v>
      </c>
      <c r="AR295" s="16">
        <v>99.092280000000002</v>
      </c>
      <c r="AS295" s="16">
        <v>96.991309999999999</v>
      </c>
      <c r="AT295" s="16">
        <v>97.279870000000003</v>
      </c>
      <c r="AU295" s="16">
        <v>97.644239999999996</v>
      </c>
      <c r="AV295" s="16">
        <v>99.424000000000007</v>
      </c>
      <c r="AW295" s="16">
        <v>98.847849999999994</v>
      </c>
      <c r="AX295" s="16">
        <v>98.060249999999996</v>
      </c>
      <c r="AY295" s="16">
        <v>99.430019999999999</v>
      </c>
      <c r="AZ295" s="16">
        <v>99.117159999999998</v>
      </c>
      <c r="BA295" s="16">
        <v>98.476789999999994</v>
      </c>
      <c r="BB295" s="16">
        <v>98.734290000000001</v>
      </c>
      <c r="BC295" s="16">
        <v>98.221980000000002</v>
      </c>
      <c r="BD295" s="16">
        <v>99.683109999999999</v>
      </c>
      <c r="BE295" s="16">
        <v>98.042720000000003</v>
      </c>
      <c r="BF295" s="16">
        <v>100</v>
      </c>
      <c r="BG295" s="16">
        <v>98.807169999999999</v>
      </c>
      <c r="BH295" s="16">
        <v>99.079560000000001</v>
      </c>
      <c r="BI295" s="16">
        <v>100</v>
      </c>
      <c r="BJ295" s="16">
        <v>98.356049999999996</v>
      </c>
    </row>
    <row r="296" spans="1:65">
      <c r="A296" s="16" t="s">
        <v>53</v>
      </c>
      <c r="B296" s="16" t="s">
        <v>54</v>
      </c>
      <c r="C296" s="16" t="s">
        <v>635</v>
      </c>
      <c r="D296" s="16" t="s">
        <v>636</v>
      </c>
      <c r="Z296" s="16">
        <v>1008831</v>
      </c>
      <c r="AE296" s="16">
        <v>930557</v>
      </c>
      <c r="AH296" s="16">
        <v>902723</v>
      </c>
      <c r="AI296" s="16">
        <v>867185</v>
      </c>
      <c r="AJ296" s="16">
        <v>867386</v>
      </c>
      <c r="AK296" s="16">
        <v>880096</v>
      </c>
      <c r="AL296" s="16">
        <v>887952</v>
      </c>
      <c r="AM296" s="16">
        <v>873936</v>
      </c>
      <c r="AN296" s="16">
        <v>877809</v>
      </c>
      <c r="AO296" s="16">
        <v>805382</v>
      </c>
      <c r="AP296" s="16">
        <v>819625</v>
      </c>
      <c r="BK296" s="16">
        <v>945226</v>
      </c>
      <c r="BL296" s="16">
        <v>967454</v>
      </c>
    </row>
    <row r="297" spans="1:65">
      <c r="A297" s="16" t="s">
        <v>53</v>
      </c>
      <c r="B297" s="16" t="s">
        <v>54</v>
      </c>
      <c r="C297" s="16" t="s">
        <v>637</v>
      </c>
      <c r="D297" s="16" t="s">
        <v>638</v>
      </c>
      <c r="AJ297" s="16">
        <v>2.4974999427795401</v>
      </c>
      <c r="AK297" s="16">
        <v>3.1775000095367401</v>
      </c>
      <c r="AL297" s="16">
        <v>11.0264596939087</v>
      </c>
      <c r="AM297" s="16">
        <v>14.9932403564453</v>
      </c>
      <c r="AN297" s="16">
        <v>20.859430313110401</v>
      </c>
      <c r="AO297" s="16">
        <v>10.202919960021999</v>
      </c>
      <c r="AP297" s="16">
        <v>8.96405029296875</v>
      </c>
      <c r="AQ297" s="16">
        <v>10.4496402740479</v>
      </c>
      <c r="AR297" s="16">
        <v>4.6590299606323198</v>
      </c>
      <c r="AS297" s="16">
        <v>8.1754999160766602</v>
      </c>
      <c r="AT297" s="16">
        <v>10.562780380249</v>
      </c>
      <c r="AU297" s="16">
        <v>10.694390296936</v>
      </c>
      <c r="AV297" s="16">
        <v>10.896559715271</v>
      </c>
      <c r="AW297" s="16">
        <v>10.868889808654799</v>
      </c>
      <c r="AX297" s="16">
        <v>10.5530500411987</v>
      </c>
      <c r="AY297" s="16">
        <v>9.9174003601074201</v>
      </c>
      <c r="AZ297" s="16">
        <v>12.779310226440399</v>
      </c>
      <c r="BA297" s="16">
        <v>12.940549850463899</v>
      </c>
      <c r="BB297" s="16">
        <v>11.1975803375244</v>
      </c>
      <c r="BC297" s="16">
        <v>11.8086996078491</v>
      </c>
      <c r="BD297" s="16">
        <v>8.7152595520019496</v>
      </c>
      <c r="BE297" s="16">
        <v>6.5925798416137704</v>
      </c>
      <c r="BF297" s="16">
        <v>6.9990001618862194E-2</v>
      </c>
      <c r="BJ297" s="16">
        <v>2.7839000225067099</v>
      </c>
      <c r="BK297" s="16">
        <v>3.7231600284576398</v>
      </c>
      <c r="BL297" s="16">
        <v>9.6910400390625</v>
      </c>
    </row>
    <row r="298" spans="1:65">
      <c r="A298" s="16" t="s">
        <v>53</v>
      </c>
      <c r="B298" s="16" t="s">
        <v>54</v>
      </c>
      <c r="C298" s="16" t="s">
        <v>639</v>
      </c>
      <c r="D298" s="16" t="s">
        <v>640</v>
      </c>
      <c r="AK298" s="16">
        <v>97.467018127441406</v>
      </c>
      <c r="AL298" s="16">
        <v>97.633621215820298</v>
      </c>
      <c r="AN298" s="16">
        <v>98.552726745605497</v>
      </c>
      <c r="AP298" s="16">
        <v>93.470977783203097</v>
      </c>
      <c r="AQ298" s="16">
        <v>97.389152526855497</v>
      </c>
      <c r="AR298" s="16">
        <v>96.834449768066406</v>
      </c>
      <c r="AS298" s="16">
        <v>95.982330322265597</v>
      </c>
      <c r="AT298" s="16">
        <v>96.737869262695298</v>
      </c>
      <c r="AU298" s="16">
        <v>96.523017883300795</v>
      </c>
      <c r="AV298" s="16">
        <v>97.712997436523395</v>
      </c>
      <c r="AW298" s="16">
        <v>97.8585205078125</v>
      </c>
      <c r="AX298" s="16">
        <v>96.908439636230497</v>
      </c>
      <c r="AY298" s="16">
        <v>98.676261901855497</v>
      </c>
      <c r="AZ298" s="16">
        <v>99.265007019042997</v>
      </c>
      <c r="BA298" s="16">
        <v>98.421653747558594</v>
      </c>
      <c r="BB298" s="16">
        <v>96.360939025878906</v>
      </c>
      <c r="BC298" s="16">
        <v>97.207359313964801</v>
      </c>
      <c r="BD298" s="16">
        <v>98.186431884765597</v>
      </c>
      <c r="BE298" s="16">
        <v>98.812316894531307</v>
      </c>
      <c r="BF298" s="16">
        <v>97.262619018554702</v>
      </c>
      <c r="BG298" s="16">
        <v>97.620643615722699</v>
      </c>
      <c r="BH298" s="16">
        <v>98.852043151855497</v>
      </c>
      <c r="BI298" s="16">
        <v>94.597480773925795</v>
      </c>
      <c r="BJ298" s="16">
        <v>94.413871765136705</v>
      </c>
      <c r="BK298" s="16">
        <v>95.750259399414105</v>
      </c>
    </row>
    <row r="299" spans="1:65">
      <c r="A299" s="16" t="s">
        <v>53</v>
      </c>
      <c r="B299" s="16" t="s">
        <v>54</v>
      </c>
      <c r="C299" s="16" t="s">
        <v>641</v>
      </c>
      <c r="D299" s="16" t="s">
        <v>642</v>
      </c>
      <c r="AJ299" s="16">
        <v>99.524510000000006</v>
      </c>
      <c r="AK299" s="16">
        <v>94.265590000000003</v>
      </c>
      <c r="AL299" s="16">
        <v>93.716719999999995</v>
      </c>
      <c r="AM299" s="16">
        <v>106.84318</v>
      </c>
      <c r="AN299" s="16">
        <v>100.75738</v>
      </c>
      <c r="AO299" s="16">
        <v>90.495400000000004</v>
      </c>
      <c r="AP299" s="16">
        <v>90.023439999999994</v>
      </c>
      <c r="AQ299" s="16">
        <v>94.05</v>
      </c>
      <c r="AR299" s="16">
        <v>97.696629999999999</v>
      </c>
      <c r="AS299" s="16">
        <v>94.85181</v>
      </c>
      <c r="AT299" s="16">
        <v>98.127780000000001</v>
      </c>
      <c r="AU299" s="16">
        <v>95.624039999999994</v>
      </c>
      <c r="AV299" s="16">
        <v>92.675460000000001</v>
      </c>
      <c r="AW299" s="16">
        <v>99.174379999999999</v>
      </c>
      <c r="AX299" s="16">
        <v>89.896569999999997</v>
      </c>
      <c r="AY299" s="16">
        <v>90.758859999999999</v>
      </c>
      <c r="AZ299" s="16">
        <v>90.402950000000004</v>
      </c>
      <c r="BA299" s="16">
        <v>95.037959999999998</v>
      </c>
      <c r="BB299" s="16">
        <v>94.434569999999994</v>
      </c>
      <c r="BC299" s="16">
        <v>89.505669999999995</v>
      </c>
      <c r="BD299" s="16">
        <v>98.938050000000004</v>
      </c>
      <c r="BE299" s="16">
        <v>103.76505</v>
      </c>
      <c r="BF299" s="16">
        <v>112.09085</v>
      </c>
      <c r="BG299" s="16">
        <v>110.41094</v>
      </c>
      <c r="BH299" s="16">
        <v>101.24678</v>
      </c>
      <c r="BI299" s="16">
        <v>104.30567000000001</v>
      </c>
      <c r="BJ299" s="16">
        <v>101.68906</v>
      </c>
      <c r="BK299" s="16">
        <v>94.851420000000005</v>
      </c>
    </row>
    <row r="300" spans="1:65">
      <c r="A300" s="16" t="s">
        <v>53</v>
      </c>
      <c r="B300" s="16" t="s">
        <v>54</v>
      </c>
      <c r="C300" s="16" t="s">
        <v>643</v>
      </c>
      <c r="D300" s="16" t="s">
        <v>644</v>
      </c>
      <c r="O300" s="16">
        <v>7</v>
      </c>
      <c r="P300" s="16">
        <v>7</v>
      </c>
      <c r="Q300" s="16">
        <v>7</v>
      </c>
      <c r="R300" s="16">
        <v>7</v>
      </c>
      <c r="S300" s="16">
        <v>7</v>
      </c>
      <c r="T300" s="16">
        <v>7</v>
      </c>
      <c r="U300" s="16">
        <v>7</v>
      </c>
      <c r="V300" s="16">
        <v>7</v>
      </c>
      <c r="W300" s="16">
        <v>7</v>
      </c>
      <c r="X300" s="16">
        <v>7</v>
      </c>
      <c r="Y300" s="16">
        <v>7</v>
      </c>
      <c r="Z300" s="16">
        <v>7</v>
      </c>
      <c r="AA300" s="16">
        <v>7</v>
      </c>
      <c r="AB300" s="16">
        <v>7</v>
      </c>
      <c r="AC300" s="16">
        <v>7</v>
      </c>
      <c r="AD300" s="16">
        <v>7</v>
      </c>
      <c r="AE300" s="16">
        <v>7</v>
      </c>
      <c r="AF300" s="16">
        <v>7</v>
      </c>
      <c r="AG300" s="16">
        <v>7</v>
      </c>
      <c r="AH300" s="16">
        <v>7</v>
      </c>
      <c r="AI300" s="16">
        <v>7</v>
      </c>
      <c r="AJ300" s="16">
        <v>7</v>
      </c>
      <c r="AK300" s="16">
        <v>7</v>
      </c>
      <c r="AL300" s="16">
        <v>7</v>
      </c>
      <c r="AM300" s="16">
        <v>7</v>
      </c>
      <c r="AN300" s="16">
        <v>7</v>
      </c>
      <c r="AO300" s="16">
        <v>6</v>
      </c>
      <c r="AP300" s="16">
        <v>6</v>
      </c>
      <c r="AQ300" s="16">
        <v>6</v>
      </c>
      <c r="AR300" s="16">
        <v>6</v>
      </c>
      <c r="AS300" s="16">
        <v>6</v>
      </c>
      <c r="AT300" s="16">
        <v>6</v>
      </c>
      <c r="AU300" s="16">
        <v>6</v>
      </c>
      <c r="AV300" s="16">
        <v>6</v>
      </c>
      <c r="AW300" s="16">
        <v>6</v>
      </c>
      <c r="AX300" s="16">
        <v>6</v>
      </c>
      <c r="AY300" s="16">
        <v>6</v>
      </c>
      <c r="AZ300" s="16">
        <v>6</v>
      </c>
      <c r="BA300" s="16">
        <v>6</v>
      </c>
      <c r="BB300" s="16">
        <v>6</v>
      </c>
      <c r="BC300" s="16">
        <v>6</v>
      </c>
      <c r="BD300" s="16">
        <v>6</v>
      </c>
      <c r="BE300" s="16">
        <v>6</v>
      </c>
      <c r="BF300" s="16">
        <v>6</v>
      </c>
      <c r="BG300" s="16">
        <v>6</v>
      </c>
      <c r="BH300" s="16">
        <v>6</v>
      </c>
      <c r="BI300" s="16">
        <v>6</v>
      </c>
      <c r="BJ300" s="16">
        <v>6</v>
      </c>
      <c r="BK300" s="16">
        <v>6</v>
      </c>
      <c r="BL300" s="16">
        <v>6</v>
      </c>
      <c r="BM300" s="16">
        <v>6</v>
      </c>
    </row>
    <row r="301" spans="1:65">
      <c r="A301" s="16" t="s">
        <v>53</v>
      </c>
      <c r="B301" s="16" t="s">
        <v>54</v>
      </c>
      <c r="C301" s="16" t="s">
        <v>645</v>
      </c>
      <c r="D301" s="16" t="s">
        <v>646</v>
      </c>
      <c r="AR301" s="16">
        <v>98.174781799316406</v>
      </c>
      <c r="AZ301" s="16">
        <v>99.383941650390597</v>
      </c>
      <c r="BB301" s="16">
        <v>99.682151794433594</v>
      </c>
      <c r="BC301" s="16">
        <v>99.692626953125</v>
      </c>
      <c r="BD301" s="16">
        <v>99.704963684082003</v>
      </c>
      <c r="BE301" s="16">
        <v>99.702857971191406</v>
      </c>
      <c r="BF301" s="16">
        <v>99.716819763183594</v>
      </c>
      <c r="BG301" s="16">
        <v>99.719657897949205</v>
      </c>
      <c r="BH301" s="16">
        <v>99.717140197753906</v>
      </c>
      <c r="BI301" s="16">
        <v>99.719551086425795</v>
      </c>
      <c r="BJ301" s="16">
        <v>99.721992492675795</v>
      </c>
    </row>
    <row r="302" spans="1:65">
      <c r="A302" s="16" t="s">
        <v>53</v>
      </c>
      <c r="B302" s="16" t="s">
        <v>54</v>
      </c>
      <c r="C302" s="16" t="s">
        <v>647</v>
      </c>
      <c r="D302" s="16" t="s">
        <v>648</v>
      </c>
      <c r="BH302" s="16">
        <v>26.717932819545801</v>
      </c>
    </row>
    <row r="303" spans="1:65">
      <c r="A303" s="16" t="s">
        <v>53</v>
      </c>
      <c r="B303" s="16" t="s">
        <v>54</v>
      </c>
      <c r="C303" s="16" t="s">
        <v>649</v>
      </c>
      <c r="D303" s="16" t="s">
        <v>650</v>
      </c>
      <c r="BH303" s="16">
        <v>2.5745189703799598</v>
      </c>
    </row>
    <row r="304" spans="1:65">
      <c r="A304" s="16" t="s">
        <v>53</v>
      </c>
      <c r="B304" s="16" t="s">
        <v>54</v>
      </c>
      <c r="C304" s="16" t="s">
        <v>651</v>
      </c>
      <c r="D304" s="16" t="s">
        <v>652</v>
      </c>
      <c r="AN304" s="16">
        <v>7.19042346049301</v>
      </c>
      <c r="AO304" s="16">
        <v>2.0117612603381398</v>
      </c>
      <c r="AP304" s="16">
        <v>13.8126775322167</v>
      </c>
      <c r="AQ304" s="16">
        <v>5.9799785735046198</v>
      </c>
      <c r="AR304" s="16">
        <v>9.4145445683557991</v>
      </c>
      <c r="AS304" s="16">
        <v>15.4623286238104</v>
      </c>
      <c r="AT304" s="16">
        <v>19.765770300624599</v>
      </c>
      <c r="AU304" s="16">
        <v>19.653909697319602</v>
      </c>
      <c r="AV304" s="16">
        <v>23.417289601903001</v>
      </c>
      <c r="AW304" s="16">
        <v>25.3881222233945</v>
      </c>
      <c r="AX304" s="16">
        <v>38.685820270712703</v>
      </c>
      <c r="AY304" s="16">
        <v>44.280185554405698</v>
      </c>
      <c r="AZ304" s="16">
        <v>44.610158032122101</v>
      </c>
      <c r="BA304" s="16">
        <v>49.439823206401996</v>
      </c>
      <c r="BB304" s="16">
        <v>39.804101314832202</v>
      </c>
      <c r="BC304" s="16">
        <v>44.165026117037598</v>
      </c>
      <c r="BD304" s="16">
        <v>46.2660496277025</v>
      </c>
      <c r="BE304" s="16">
        <v>43.807802410140297</v>
      </c>
      <c r="BF304" s="16">
        <v>42.167280766388203</v>
      </c>
      <c r="BG304" s="16">
        <v>40.181960091062997</v>
      </c>
      <c r="BH304" s="16">
        <v>27.498880888194201</v>
      </c>
      <c r="BI304" s="16">
        <v>22.081306691579002</v>
      </c>
      <c r="BJ304" s="16">
        <v>28.500778206881598</v>
      </c>
      <c r="BK304" s="16">
        <v>31.7246717524846</v>
      </c>
      <c r="BL304" s="16">
        <v>28.147369710611901</v>
      </c>
      <c r="BM304" s="16">
        <v>23.749446516880599</v>
      </c>
    </row>
    <row r="305" spans="1:65">
      <c r="A305" s="16" t="s">
        <v>53</v>
      </c>
      <c r="B305" s="16" t="s">
        <v>54</v>
      </c>
      <c r="C305" s="16" t="s">
        <v>653</v>
      </c>
      <c r="D305" s="16" t="s">
        <v>654</v>
      </c>
      <c r="AL305" s="16">
        <v>31403900</v>
      </c>
      <c r="AM305" s="16">
        <v>374394700</v>
      </c>
      <c r="AN305" s="16">
        <v>2128466700</v>
      </c>
      <c r="AO305" s="16">
        <v>2722168600</v>
      </c>
      <c r="AP305" s="16">
        <v>3150739700</v>
      </c>
      <c r="AQ305" s="16">
        <v>3430319300</v>
      </c>
      <c r="AR305" s="16">
        <v>3738044000</v>
      </c>
      <c r="AS305" s="16">
        <v>4417926300</v>
      </c>
      <c r="AT305" s="16">
        <v>4973634500</v>
      </c>
      <c r="AU305" s="16">
        <v>5688517200</v>
      </c>
      <c r="AV305" s="16">
        <v>6712383600</v>
      </c>
      <c r="AW305" s="16">
        <v>7841721600</v>
      </c>
      <c r="AX305" s="16">
        <v>10966680200</v>
      </c>
      <c r="AY305" s="16">
        <v>16351250099.999901</v>
      </c>
      <c r="AZ305" s="16">
        <v>24001750199.999901</v>
      </c>
      <c r="BA305" s="16">
        <v>35810511000.000099</v>
      </c>
      <c r="BB305" s="16">
        <v>32772861099.999901</v>
      </c>
      <c r="BC305" s="16">
        <v>39682149800</v>
      </c>
      <c r="BD305" s="16">
        <v>48244245000.000099</v>
      </c>
      <c r="BE305" s="16">
        <v>51391488000.000099</v>
      </c>
      <c r="BF305" s="16">
        <v>54943806700</v>
      </c>
      <c r="BG305" s="16">
        <v>56989149300</v>
      </c>
      <c r="BH305" s="16">
        <v>52302391499.999901</v>
      </c>
      <c r="BI305" s="16">
        <v>56480490100</v>
      </c>
      <c r="BJ305" s="16">
        <v>67309343799.999901</v>
      </c>
      <c r="BK305" s="16">
        <v>75910698499.999893</v>
      </c>
      <c r="BL305" s="16">
        <v>78392476199.999893</v>
      </c>
      <c r="BM305" s="16">
        <v>71656527399.999893</v>
      </c>
    </row>
    <row r="306" spans="1:65">
      <c r="A306" s="16" t="s">
        <v>53</v>
      </c>
      <c r="B306" s="16" t="s">
        <v>54</v>
      </c>
      <c r="C306" s="16" t="s">
        <v>655</v>
      </c>
      <c r="D306" s="16" t="s">
        <v>656</v>
      </c>
      <c r="AK306" s="16">
        <v>60.458623077154598</v>
      </c>
      <c r="AL306" s="16">
        <v>209.472981987992</v>
      </c>
      <c r="AM306" s="16">
        <v>157.076754233359</v>
      </c>
      <c r="AN306" s="16">
        <v>314.555086536923</v>
      </c>
      <c r="AO306" s="16">
        <v>409.16318910647902</v>
      </c>
      <c r="AP306" s="16">
        <v>505.500349333104</v>
      </c>
      <c r="AQ306" s="16">
        <v>561.90680787186898</v>
      </c>
      <c r="AR306" s="16">
        <v>573.91651233408902</v>
      </c>
      <c r="AS306" s="16">
        <v>655.11994517081598</v>
      </c>
      <c r="AT306" s="16">
        <v>703.68384343272203</v>
      </c>
      <c r="AU306" s="16">
        <v>763.08063798535795</v>
      </c>
      <c r="AV306" s="16">
        <v>883.73397149845198</v>
      </c>
      <c r="AW306" s="16">
        <v>1045.0093791680499</v>
      </c>
      <c r="AX306" s="16">
        <v>1578.40239029603</v>
      </c>
      <c r="AY306" s="16">
        <v>2473.0818186353599</v>
      </c>
      <c r="AZ306" s="16">
        <v>3851.4378687117201</v>
      </c>
      <c r="BA306" s="16">
        <v>5574.6038021861305</v>
      </c>
      <c r="BB306" s="16">
        <v>4950.2947914237502</v>
      </c>
      <c r="BC306" s="16">
        <v>5843.5337683582002</v>
      </c>
      <c r="BD306" s="16">
        <v>7189.6912292076504</v>
      </c>
      <c r="BE306" s="16">
        <v>7496.2946476826301</v>
      </c>
      <c r="BF306" s="16">
        <v>7875.7569525428798</v>
      </c>
      <c r="BG306" s="16">
        <v>7891.31314749986</v>
      </c>
      <c r="BH306" s="16">
        <v>5500.3103824440796</v>
      </c>
      <c r="BI306" s="16">
        <v>3880.7387308955599</v>
      </c>
      <c r="BJ306" s="16">
        <v>4147.0897156917099</v>
      </c>
      <c r="BK306" s="16">
        <v>4739.8417102839303</v>
      </c>
      <c r="BL306" s="16">
        <v>4805.7537176591704</v>
      </c>
      <c r="BM306" s="16">
        <v>4214.3113363475004</v>
      </c>
    </row>
    <row r="307" spans="1:65">
      <c r="A307" s="16" t="s">
        <v>53</v>
      </c>
      <c r="B307" s="16" t="s">
        <v>54</v>
      </c>
      <c r="C307" s="16" t="s">
        <v>657</v>
      </c>
      <c r="D307" s="16" t="s">
        <v>658</v>
      </c>
      <c r="AX307" s="16">
        <v>-515500000</v>
      </c>
      <c r="AY307" s="16">
        <v>-567643600</v>
      </c>
      <c r="AZ307" s="16">
        <v>-1688974100</v>
      </c>
      <c r="BA307" s="16">
        <v>-770452400.00000203</v>
      </c>
      <c r="BB307" s="16">
        <v>-764481600</v>
      </c>
      <c r="BC307" s="16">
        <v>-2251126600</v>
      </c>
      <c r="BD307" s="16">
        <v>-3011299000</v>
      </c>
      <c r="BE307" s="16">
        <v>-3076773000</v>
      </c>
    </row>
    <row r="308" spans="1:65">
      <c r="A308" s="16" t="s">
        <v>53</v>
      </c>
      <c r="B308" s="16" t="s">
        <v>54</v>
      </c>
      <c r="C308" s="16" t="s">
        <v>659</v>
      </c>
      <c r="D308" s="16" t="s">
        <v>660</v>
      </c>
      <c r="AQ308" s="16">
        <v>5700330778.1684198</v>
      </c>
      <c r="AR308" s="16">
        <v>6413839231.2107897</v>
      </c>
      <c r="AS308" s="16">
        <v>6540301387.7538204</v>
      </c>
      <c r="AT308" s="16">
        <v>7797729093.7362604</v>
      </c>
      <c r="AU308" s="16">
        <v>10375138821.531401</v>
      </c>
      <c r="AV308" s="16">
        <v>12223417330.6101</v>
      </c>
      <c r="AW308" s="16">
        <v>13732935083.535601</v>
      </c>
      <c r="AX308" s="16">
        <v>17243591339.866402</v>
      </c>
      <c r="AY308" s="16">
        <v>24173309439.874802</v>
      </c>
      <c r="AZ308" s="16">
        <v>29584175824.450199</v>
      </c>
      <c r="BA308" s="16">
        <v>36336838847.905701</v>
      </c>
      <c r="BB308" s="16">
        <v>36499386521.714897</v>
      </c>
      <c r="BC308" s="16">
        <v>34722093584.8162</v>
      </c>
      <c r="BD308" s="16">
        <v>40675293987.667801</v>
      </c>
      <c r="BE308" s="16">
        <v>41378078924.725502</v>
      </c>
    </row>
    <row r="309" spans="1:65">
      <c r="A309" s="16" t="s">
        <v>53</v>
      </c>
      <c r="B309" s="16" t="s">
        <v>54</v>
      </c>
      <c r="C309" s="16" t="s">
        <v>661</v>
      </c>
      <c r="D309" s="16" t="s">
        <v>662</v>
      </c>
      <c r="AL309" s="16">
        <v>17.1105755926549</v>
      </c>
      <c r="AM309" s="16">
        <v>18.567480799140402</v>
      </c>
      <c r="AN309" s="16">
        <v>16.7388374097393</v>
      </c>
      <c r="AO309" s="16">
        <v>15.725269574799</v>
      </c>
      <c r="AP309" s="16">
        <v>12.486529284604799</v>
      </c>
      <c r="AQ309" s="16">
        <v>12.2345781247075</v>
      </c>
      <c r="AR309" s="16">
        <v>11.188641250379099</v>
      </c>
      <c r="AS309" s="16">
        <v>11.0966081241772</v>
      </c>
      <c r="AT309" s="16">
        <v>10.451652390367499</v>
      </c>
      <c r="AU309" s="16">
        <v>10.1988924022747</v>
      </c>
      <c r="AV309" s="16">
        <v>9.4018457008204592</v>
      </c>
      <c r="AW309" s="16">
        <v>8.8618105025742295</v>
      </c>
      <c r="AX309" s="16">
        <v>6.8776961427796399</v>
      </c>
      <c r="AY309" s="16">
        <v>5.2379305431207701</v>
      </c>
      <c r="AZ309" s="16">
        <v>2.8031600405322501</v>
      </c>
      <c r="BA309" s="16">
        <v>2.18208410234302</v>
      </c>
      <c r="BB309" s="16">
        <v>2.15959622622962</v>
      </c>
      <c r="BC309" s="16">
        <v>1.77170448843461</v>
      </c>
      <c r="BD309" s="16">
        <v>1.6219471156180501</v>
      </c>
      <c r="BE309" s="16">
        <v>1.68052211898488</v>
      </c>
      <c r="BF309" s="16">
        <v>1.6377124845536499</v>
      </c>
      <c r="BG309" s="16">
        <v>1.7313710974960901</v>
      </c>
      <c r="BH309" s="16">
        <v>2.5607113536745301</v>
      </c>
      <c r="BI309" s="16">
        <v>3.8174292021998801</v>
      </c>
      <c r="BJ309" s="16">
        <v>3.5673117556434901</v>
      </c>
      <c r="BK309" s="16">
        <v>3.28661328862764</v>
      </c>
      <c r="BL309" s="16">
        <v>3.36470691624569</v>
      </c>
    </row>
    <row r="310" spans="1:65">
      <c r="A310" s="16" t="s">
        <v>53</v>
      </c>
      <c r="B310" s="16" t="s">
        <v>54</v>
      </c>
      <c r="C310" s="16" t="s">
        <v>663</v>
      </c>
      <c r="D310" s="16" t="s">
        <v>664</v>
      </c>
      <c r="AT310" s="16">
        <v>6.1870564469216998</v>
      </c>
      <c r="AU310" s="16">
        <v>6.6613689387868904</v>
      </c>
      <c r="AV310" s="16">
        <v>4.5261301383955104</v>
      </c>
      <c r="AW310" s="16">
        <v>5.1233390680168203</v>
      </c>
      <c r="AX310" s="16">
        <v>6.8192420794010902</v>
      </c>
      <c r="AY310" s="16">
        <v>4.1951580114581404</v>
      </c>
      <c r="AZ310" s="16">
        <v>5.0866283224030999</v>
      </c>
      <c r="BA310" s="16">
        <v>3.81232152907981</v>
      </c>
      <c r="BB310" s="16">
        <v>2.8833303838948501</v>
      </c>
      <c r="BC310" s="16">
        <v>2.20750102017334</v>
      </c>
      <c r="BD310" s="16">
        <v>3.8231402722846002</v>
      </c>
      <c r="BE310" s="16">
        <v>3.2412450207560202</v>
      </c>
      <c r="BF310" s="16">
        <v>2.9164339384945301</v>
      </c>
      <c r="BG310" s="16">
        <v>3.1999761677530998</v>
      </c>
      <c r="BH310" s="16">
        <v>4.6767299345449898</v>
      </c>
      <c r="BI310" s="16">
        <v>4.4882914600088997</v>
      </c>
      <c r="BJ310" s="16">
        <v>5.5713668776218004</v>
      </c>
      <c r="BK310" s="16">
        <v>5.5713668807707402</v>
      </c>
    </row>
    <row r="311" spans="1:65">
      <c r="A311" s="16" t="s">
        <v>53</v>
      </c>
      <c r="B311" s="16" t="s">
        <v>54</v>
      </c>
      <c r="C311" s="16" t="s">
        <v>665</v>
      </c>
      <c r="D311" s="16" t="s">
        <v>666</v>
      </c>
      <c r="AI311" s="16">
        <v>26.500682128240101</v>
      </c>
      <c r="AJ311" s="16">
        <v>30.482784431137699</v>
      </c>
      <c r="AK311" s="16">
        <v>26.059625318976799</v>
      </c>
      <c r="AL311" s="16">
        <v>27.109554140127401</v>
      </c>
      <c r="AM311" s="16">
        <v>32.345663197224397</v>
      </c>
      <c r="AN311" s="16">
        <v>25.3444559002718</v>
      </c>
      <c r="AO311" s="16">
        <v>24.961575056722499</v>
      </c>
      <c r="AP311" s="16">
        <v>20.1279169173289</v>
      </c>
      <c r="AQ311" s="16">
        <v>18.1479974423066</v>
      </c>
      <c r="AR311" s="16">
        <v>18.399512595692801</v>
      </c>
      <c r="AS311" s="16">
        <v>16.084864670100298</v>
      </c>
      <c r="AT311" s="16">
        <v>14.837459553013799</v>
      </c>
      <c r="AU311" s="16">
        <v>13.9546391752577</v>
      </c>
      <c r="AV311" s="16">
        <v>12.4256629119149</v>
      </c>
      <c r="AW311" s="16">
        <v>10.9880190382406</v>
      </c>
      <c r="AX311" s="16">
        <v>9.1475344380115793</v>
      </c>
      <c r="AY311" s="16">
        <v>7.0910371168556798</v>
      </c>
      <c r="AZ311" s="16">
        <v>6.5400821565205103</v>
      </c>
      <c r="BA311" s="16">
        <v>5.5708918409854196</v>
      </c>
      <c r="BB311" s="16">
        <v>6.1219330646180596</v>
      </c>
      <c r="BC311" s="16">
        <v>5.5445661132697497</v>
      </c>
      <c r="BD311" s="16">
        <v>5.0762259513843597</v>
      </c>
      <c r="BE311" s="16">
        <v>5.1397695077241803</v>
      </c>
      <c r="BF311" s="16">
        <v>5.3662644804235002</v>
      </c>
      <c r="BG311" s="16">
        <v>5.3194067180555198</v>
      </c>
      <c r="BH311" s="16">
        <v>6.1776388378080203</v>
      </c>
      <c r="BI311" s="16">
        <v>5.6051117745576304</v>
      </c>
      <c r="BJ311" s="16">
        <v>5.6073690106884202</v>
      </c>
      <c r="BK311" s="16">
        <v>5.2123807621235603</v>
      </c>
      <c r="BL311" s="16">
        <v>5.6953802496330699</v>
      </c>
      <c r="BM311" s="16">
        <v>6.9257871499139902</v>
      </c>
    </row>
    <row r="312" spans="1:65">
      <c r="A312" s="16" t="s">
        <v>53</v>
      </c>
      <c r="B312" s="16" t="s">
        <v>54</v>
      </c>
      <c r="C312" s="16" t="s">
        <v>667</v>
      </c>
      <c r="D312" s="16" t="s">
        <v>668</v>
      </c>
      <c r="AI312" s="16">
        <v>115000</v>
      </c>
      <c r="AJ312" s="16">
        <v>220200</v>
      </c>
      <c r="AK312" s="16">
        <v>2631600</v>
      </c>
      <c r="AL312" s="16">
        <v>23872800</v>
      </c>
      <c r="AM312" s="16">
        <v>114763900</v>
      </c>
      <c r="AN312" s="16">
        <v>1139600000</v>
      </c>
      <c r="AO312" s="16">
        <v>1528100000</v>
      </c>
      <c r="AP312" s="16">
        <v>1675300000</v>
      </c>
      <c r="AQ312" s="16">
        <v>1876100000</v>
      </c>
      <c r="AR312" s="16">
        <v>1580100000</v>
      </c>
      <c r="AS312" s="16">
        <v>1810700000</v>
      </c>
      <c r="AT312" s="16">
        <v>1983600000</v>
      </c>
      <c r="AU312" s="16">
        <v>3034300000</v>
      </c>
      <c r="AV312" s="16">
        <v>4684200000</v>
      </c>
      <c r="AW312" s="16">
        <v>6203000000</v>
      </c>
      <c r="AX312" s="16">
        <v>6624500000</v>
      </c>
      <c r="AY312" s="16">
        <v>7265700000</v>
      </c>
      <c r="AZ312" s="16">
        <v>8086400000</v>
      </c>
      <c r="BA312" s="16">
        <v>9418900000</v>
      </c>
      <c r="BB312" s="16">
        <v>8226900000</v>
      </c>
      <c r="BC312" s="16">
        <v>8782300000</v>
      </c>
      <c r="BD312" s="16">
        <v>12541900000</v>
      </c>
      <c r="BE312" s="16">
        <v>13843800000</v>
      </c>
      <c r="BF312" s="16">
        <v>15278600000</v>
      </c>
      <c r="BG312" s="16">
        <v>15467400000</v>
      </c>
      <c r="BH312" s="16">
        <v>18927900000</v>
      </c>
      <c r="BI312" s="16">
        <v>26375400000</v>
      </c>
      <c r="BJ312" s="16">
        <v>29439500000</v>
      </c>
      <c r="BK312" s="16">
        <v>30098800000</v>
      </c>
      <c r="BL312" s="16">
        <v>30111200000</v>
      </c>
      <c r="BM312" s="16">
        <v>26414300000</v>
      </c>
    </row>
    <row r="313" spans="1:65">
      <c r="A313" s="16" t="s">
        <v>53</v>
      </c>
      <c r="B313" s="16" t="s">
        <v>54</v>
      </c>
      <c r="C313" s="16" t="s">
        <v>669</v>
      </c>
      <c r="D313" s="16" t="s">
        <v>670</v>
      </c>
      <c r="AK313" s="16">
        <v>97370370.370370403</v>
      </c>
      <c r="AL313" s="16">
        <v>328975000</v>
      </c>
      <c r="AM313" s="16">
        <v>313348407.64331198</v>
      </c>
      <c r="AN313" s="16">
        <v>378157924.54967701</v>
      </c>
      <c r="AO313" s="16">
        <v>924561199.58154094</v>
      </c>
      <c r="AP313" s="16">
        <v>1465688119.43294</v>
      </c>
      <c r="AQ313" s="16">
        <v>1579090204.18713</v>
      </c>
      <c r="AR313" s="16">
        <v>1306189320.38835</v>
      </c>
      <c r="AS313" s="16">
        <v>1219937416.18239</v>
      </c>
      <c r="AT313" s="16">
        <v>1306023837.6463001</v>
      </c>
      <c r="AU313" s="16">
        <v>2125180004.1143799</v>
      </c>
      <c r="AV313" s="16">
        <v>3848080643.51899</v>
      </c>
      <c r="AW313" s="16">
        <v>5009463722.39748</v>
      </c>
      <c r="AX313" s="16">
        <v>5471652210.7044601</v>
      </c>
      <c r="AY313" s="16">
        <v>6232146854.7123299</v>
      </c>
      <c r="AZ313" s="16">
        <v>7072602260.8087597</v>
      </c>
      <c r="BA313" s="16">
        <v>9076192794.5472202</v>
      </c>
      <c r="BB313" s="16">
        <v>8335406817.6163197</v>
      </c>
      <c r="BC313" s="16">
        <v>9611886369.2997799</v>
      </c>
      <c r="BD313" s="16">
        <v>13307458528.555099</v>
      </c>
      <c r="BE313" s="16">
        <v>15647657841.140499</v>
      </c>
      <c r="BF313" s="16">
        <v>19129891650.733002</v>
      </c>
      <c r="BG313" s="16">
        <v>20639806196.608398</v>
      </c>
      <c r="BH313" s="16">
        <v>14768104626.195601</v>
      </c>
      <c r="BI313" s="16">
        <v>9479977439.3682995</v>
      </c>
      <c r="BJ313" s="16">
        <v>9733035091.7964191</v>
      </c>
      <c r="BK313" s="16">
        <v>9749588235.2941208</v>
      </c>
      <c r="BL313" s="16">
        <v>10179000000</v>
      </c>
      <c r="BM313" s="16">
        <v>10016529411.7647</v>
      </c>
    </row>
    <row r="314" spans="1:65">
      <c r="A314" s="16" t="s">
        <v>53</v>
      </c>
      <c r="B314" s="16" t="s">
        <v>54</v>
      </c>
      <c r="C314" s="16" t="s">
        <v>671</v>
      </c>
      <c r="D314" s="16" t="s">
        <v>672</v>
      </c>
      <c r="AK314" s="16">
        <v>3740922200</v>
      </c>
      <c r="AL314" s="16">
        <v>2837241600</v>
      </c>
      <c r="AM314" s="16">
        <v>2202079600</v>
      </c>
      <c r="AN314" s="16">
        <v>2118870000</v>
      </c>
      <c r="AO314" s="16">
        <v>2311001600</v>
      </c>
      <c r="AP314" s="16">
        <v>2626593600</v>
      </c>
      <c r="AQ314" s="16">
        <v>2922017700</v>
      </c>
      <c r="AR314" s="16">
        <v>3316755100</v>
      </c>
      <c r="AS314" s="16">
        <v>3991429100</v>
      </c>
      <c r="AT314" s="16">
        <v>3930833700</v>
      </c>
      <c r="AU314" s="16">
        <v>4395184700</v>
      </c>
      <c r="AV314" s="16">
        <v>4799259600</v>
      </c>
      <c r="AW314" s="16">
        <v>5377109000</v>
      </c>
      <c r="AX314" s="16">
        <v>6579700000</v>
      </c>
      <c r="AY314" s="16">
        <v>9079331300</v>
      </c>
      <c r="AZ314" s="16">
        <v>10763042300</v>
      </c>
      <c r="BA314" s="16">
        <v>11992016900</v>
      </c>
      <c r="BB314" s="16">
        <v>12739576300</v>
      </c>
      <c r="BC314" s="16">
        <v>10973722500</v>
      </c>
      <c r="BD314" s="16">
        <v>13258067700</v>
      </c>
      <c r="BE314" s="16">
        <v>13549745200</v>
      </c>
    </row>
    <row r="315" spans="1:65">
      <c r="A315" s="16" t="s">
        <v>53</v>
      </c>
      <c r="B315" s="16" t="s">
        <v>54</v>
      </c>
      <c r="C315" s="16" t="s">
        <v>673</v>
      </c>
      <c r="D315" s="16" t="s">
        <v>674</v>
      </c>
      <c r="AK315" s="16">
        <v>1571249060</v>
      </c>
      <c r="AL315" s="16">
        <v>993135859.70000005</v>
      </c>
      <c r="AM315" s="16">
        <v>637453520</v>
      </c>
      <c r="AN315" s="16">
        <v>547137800</v>
      </c>
      <c r="AO315" s="16">
        <v>631245300</v>
      </c>
      <c r="AP315" s="16">
        <v>781310300</v>
      </c>
      <c r="AQ315" s="16">
        <v>607050900</v>
      </c>
      <c r="AR315" s="16">
        <v>929227800</v>
      </c>
      <c r="AS315" s="16">
        <v>1742928728</v>
      </c>
      <c r="AT315" s="16">
        <v>2315361381</v>
      </c>
      <c r="AU315" s="16">
        <v>2164826854</v>
      </c>
      <c r="AV315" s="16">
        <v>2589529025</v>
      </c>
      <c r="AW315" s="16">
        <v>3612383719</v>
      </c>
      <c r="AX315" s="16">
        <v>4347044676</v>
      </c>
      <c r="AY315" s="16">
        <v>6372067483</v>
      </c>
      <c r="AZ315" s="16">
        <v>6056957788</v>
      </c>
      <c r="BA315" s="16">
        <v>47755700230</v>
      </c>
      <c r="BB315" s="16">
        <v>14693259257</v>
      </c>
      <c r="BC315" s="16">
        <v>21360210200</v>
      </c>
      <c r="BD315" s="16">
        <v>26570898300</v>
      </c>
      <c r="BE315" s="16">
        <v>23907983700</v>
      </c>
      <c r="BF315" s="16">
        <v>23975416800</v>
      </c>
      <c r="BG315" s="16">
        <v>21828608900</v>
      </c>
      <c r="BH315" s="16">
        <v>12729138400</v>
      </c>
      <c r="BI315" s="16">
        <v>13457592100</v>
      </c>
      <c r="BJ315" s="16">
        <v>15319977100</v>
      </c>
      <c r="BK315" s="16">
        <v>19458632500</v>
      </c>
      <c r="BL315" s="16">
        <v>19635748600</v>
      </c>
    </row>
    <row r="316" spans="1:65">
      <c r="A316" s="16" t="s">
        <v>53</v>
      </c>
      <c r="B316" s="16" t="s">
        <v>54</v>
      </c>
      <c r="C316" s="16" t="s">
        <v>675</v>
      </c>
      <c r="D316" s="16" t="s">
        <v>676</v>
      </c>
      <c r="AO316" s="16">
        <v>66.394799213764401</v>
      </c>
      <c r="AP316" s="16">
        <v>61.4496099387014</v>
      </c>
      <c r="AQ316" s="16">
        <v>68.932989198175306</v>
      </c>
      <c r="AR316" s="16">
        <v>78.603040802999402</v>
      </c>
      <c r="AS316" s="16">
        <v>85.082492353699905</v>
      </c>
      <c r="AT316" s="16">
        <v>91.328288683807898</v>
      </c>
      <c r="AU316" s="16">
        <v>88.920830012829796</v>
      </c>
      <c r="AV316" s="16">
        <v>86.008972941321801</v>
      </c>
      <c r="AW316" s="16">
        <v>82.216375146505399</v>
      </c>
      <c r="AX316" s="16">
        <v>76.763722955542505</v>
      </c>
      <c r="AY316" s="16">
        <v>84.591122464143496</v>
      </c>
      <c r="AZ316" s="16">
        <v>81.398942587887106</v>
      </c>
      <c r="BA316" s="16">
        <v>97.082784856317502</v>
      </c>
      <c r="BB316" s="16">
        <v>92.856707836970102</v>
      </c>
      <c r="BC316" s="16">
        <v>94.509462802698195</v>
      </c>
      <c r="BD316" s="16">
        <v>94.747389421921298</v>
      </c>
      <c r="BE316" s="16">
        <v>93.419331322351397</v>
      </c>
      <c r="BF316" s="16">
        <v>92.995809363982502</v>
      </c>
      <c r="BG316" s="16">
        <v>92.761296729985801</v>
      </c>
      <c r="BH316" s="16">
        <v>88.461645963086994</v>
      </c>
      <c r="BI316" s="16">
        <v>91.699624560046502</v>
      </c>
      <c r="BJ316" s="16">
        <v>90.598691204858</v>
      </c>
      <c r="BK316" s="16">
        <v>91.736388835308901</v>
      </c>
    </row>
    <row r="317" spans="1:65">
      <c r="A317" s="16" t="s">
        <v>53</v>
      </c>
      <c r="B317" s="16" t="s">
        <v>54</v>
      </c>
      <c r="C317" s="16" t="s">
        <v>677</v>
      </c>
      <c r="D317" s="16" t="s">
        <v>678</v>
      </c>
      <c r="AK317" s="16">
        <v>0.27289653041359402</v>
      </c>
      <c r="AL317" s="16">
        <v>0.57964021110222097</v>
      </c>
      <c r="AM317" s="16">
        <v>0.27201605302368598</v>
      </c>
      <c r="AN317" s="16">
        <v>0.34278651205224198</v>
      </c>
      <c r="AO317" s="16">
        <v>0.343438923730368</v>
      </c>
      <c r="AP317" s="16">
        <v>0.16221218045565</v>
      </c>
      <c r="AQ317" s="16">
        <v>0.26065086077766098</v>
      </c>
      <c r="AR317" s="16">
        <v>0.91999941679910202</v>
      </c>
      <c r="AS317" s="16">
        <v>1.4413305800693601</v>
      </c>
      <c r="AT317" s="16">
        <v>2.3913478622997699</v>
      </c>
      <c r="AU317" s="16">
        <v>1.8735163124840899</v>
      </c>
      <c r="AV317" s="16">
        <v>1.6196153347033599</v>
      </c>
      <c r="AW317" s="16">
        <v>1.6422966708273701</v>
      </c>
      <c r="AX317" s="16">
        <v>1.5876471152112099</v>
      </c>
      <c r="AY317" s="16">
        <v>1.2915009161962001</v>
      </c>
      <c r="AZ317" s="16">
        <v>1.4826386168807499</v>
      </c>
      <c r="BA317" s="16">
        <v>1.7864113045811201</v>
      </c>
      <c r="BB317" s="16">
        <v>1.17630547744715</v>
      </c>
      <c r="BC317" s="16">
        <v>0.77635684547777395</v>
      </c>
      <c r="BD317" s="16">
        <v>0.67091953667297</v>
      </c>
      <c r="BE317" s="16">
        <v>0.87060734036981702</v>
      </c>
      <c r="BF317" s="16">
        <v>0.63931093598344502</v>
      </c>
      <c r="BG317" s="16">
        <v>0.61326572176254501</v>
      </c>
      <c r="BH317" s="16">
        <v>0.57862829063694299</v>
      </c>
      <c r="BI317" s="16">
        <v>1.3952131289431</v>
      </c>
      <c r="BJ317" s="16">
        <v>1.8672986878428099</v>
      </c>
      <c r="BK317" s="16">
        <v>1.5025752225904201</v>
      </c>
      <c r="BL317" s="16">
        <v>1.58846495377132</v>
      </c>
    </row>
    <row r="318" spans="1:65">
      <c r="A318" s="16" t="s">
        <v>53</v>
      </c>
      <c r="B318" s="16" t="s">
        <v>54</v>
      </c>
      <c r="C318" s="16" t="s">
        <v>679</v>
      </c>
      <c r="D318" s="16" t="s">
        <v>680</v>
      </c>
      <c r="AS318" s="16">
        <v>100</v>
      </c>
      <c r="AT318" s="16">
        <v>100.8660199</v>
      </c>
      <c r="AU318" s="16">
        <v>98.416055749999998</v>
      </c>
      <c r="AV318" s="16">
        <v>105.3607919</v>
      </c>
      <c r="AW318" s="16">
        <v>114.480458</v>
      </c>
      <c r="AX318" s="16">
        <v>123.9192007</v>
      </c>
      <c r="AY318" s="16">
        <v>133.41714479999999</v>
      </c>
      <c r="AZ318" s="16">
        <v>144.44129469999999</v>
      </c>
      <c r="BA318" s="16">
        <v>156.10361169999999</v>
      </c>
      <c r="BB318" s="16">
        <v>152.74123660000001</v>
      </c>
      <c r="BC318" s="16">
        <v>157.6323999</v>
      </c>
      <c r="BD318" s="16">
        <v>173.2169332</v>
      </c>
      <c r="BE318" s="16">
        <v>169.93855809999999</v>
      </c>
      <c r="BF318" s="16">
        <v>165.6783653</v>
      </c>
      <c r="BG318" s="16">
        <v>163.49411180000001</v>
      </c>
      <c r="BH318" s="16">
        <v>151.49848829999999</v>
      </c>
      <c r="BI318" s="16">
        <v>146.3800229</v>
      </c>
      <c r="BJ318" s="16">
        <v>150.81242510000001</v>
      </c>
      <c r="BK318" s="16">
        <v>158.45790400000001</v>
      </c>
      <c r="BL318" s="16">
        <v>158.72775390000001</v>
      </c>
    </row>
    <row r="319" spans="1:65">
      <c r="A319" s="16" t="s">
        <v>53</v>
      </c>
      <c r="B319" s="16" t="s">
        <v>54</v>
      </c>
      <c r="C319" s="16" t="s">
        <v>681</v>
      </c>
      <c r="D319" s="16" t="s">
        <v>682</v>
      </c>
    </row>
    <row r="320" spans="1:65">
      <c r="A320" s="16" t="s">
        <v>53</v>
      </c>
      <c r="B320" s="16" t="s">
        <v>54</v>
      </c>
      <c r="C320" s="16" t="s">
        <v>683</v>
      </c>
      <c r="D320" s="16" t="s">
        <v>684</v>
      </c>
      <c r="AN320" s="16">
        <v>17000000</v>
      </c>
      <c r="AO320" s="16">
        <v>11000000</v>
      </c>
      <c r="AP320" s="16">
        <v>14000000</v>
      </c>
      <c r="AQ320" s="16">
        <v>18000000</v>
      </c>
      <c r="AR320" s="16">
        <v>12000000</v>
      </c>
      <c r="AS320" s="16">
        <v>5000000</v>
      </c>
      <c r="AT320" s="16">
        <v>14000000</v>
      </c>
      <c r="AU320" s="16">
        <v>12000000</v>
      </c>
      <c r="AV320" s="16">
        <v>12000000</v>
      </c>
      <c r="AW320" s="16">
        <v>14000000</v>
      </c>
      <c r="AX320" s="16">
        <v>22000000</v>
      </c>
      <c r="AY320" s="16">
        <v>84000000</v>
      </c>
      <c r="AZ320" s="16">
        <v>139000000</v>
      </c>
      <c r="BA320" s="16">
        <v>191000000</v>
      </c>
      <c r="BB320" s="16">
        <v>166000000</v>
      </c>
      <c r="BC320" s="16">
        <v>135000000</v>
      </c>
      <c r="BD320" s="16">
        <v>213000000</v>
      </c>
      <c r="BE320" s="16">
        <v>201000000</v>
      </c>
      <c r="BF320" s="16">
        <v>253000000</v>
      </c>
      <c r="BG320" s="16">
        <v>281000000</v>
      </c>
      <c r="BH320" s="16">
        <v>226000000</v>
      </c>
      <c r="BI320" s="16">
        <v>141000000</v>
      </c>
      <c r="BJ320" s="16">
        <v>202000000</v>
      </c>
      <c r="BK320" s="16">
        <v>196000000</v>
      </c>
      <c r="BL320" s="16">
        <v>212600006.10351601</v>
      </c>
    </row>
    <row r="321" spans="1:65">
      <c r="A321" s="16" t="s">
        <v>53</v>
      </c>
      <c r="B321" s="16" t="s">
        <v>54</v>
      </c>
      <c r="C321" s="16" t="s">
        <v>685</v>
      </c>
      <c r="D321" s="16" t="s">
        <v>686</v>
      </c>
      <c r="AY321" s="16">
        <v>93.4</v>
      </c>
    </row>
    <row r="322" spans="1:65">
      <c r="A322" s="16" t="s">
        <v>53</v>
      </c>
      <c r="B322" s="16" t="s">
        <v>54</v>
      </c>
      <c r="C322" s="16" t="s">
        <v>687</v>
      </c>
      <c r="D322" s="16" t="s">
        <v>688</v>
      </c>
      <c r="E322" s="16">
        <v>0.92608594378113596</v>
      </c>
      <c r="F322" s="16">
        <v>0.91857702599882995</v>
      </c>
      <c r="G322" s="16">
        <v>0.91313468823977895</v>
      </c>
      <c r="H322" s="16">
        <v>0.90059081414699704</v>
      </c>
      <c r="I322" s="16">
        <v>0.87063073859166695</v>
      </c>
      <c r="J322" s="16">
        <v>0.82291786368521702</v>
      </c>
      <c r="K322" s="16">
        <v>0.76743277195264303</v>
      </c>
      <c r="L322" s="16">
        <v>0.70005222172338499</v>
      </c>
      <c r="M322" s="16">
        <v>0.63859528146503497</v>
      </c>
      <c r="N322" s="16">
        <v>0.60193397918326896</v>
      </c>
      <c r="O322" s="16">
        <v>0.59565501217302996</v>
      </c>
      <c r="P322" s="16">
        <v>0.617212467513088</v>
      </c>
      <c r="Q322" s="16">
        <v>0.65117987301001901</v>
      </c>
      <c r="R322" s="16">
        <v>0.68254434706273404</v>
      </c>
      <c r="S322" s="16">
        <v>0.69730915691420203</v>
      </c>
      <c r="T322" s="16">
        <v>0.69410730168852297</v>
      </c>
      <c r="U322" s="16">
        <v>0.68582447458996898</v>
      </c>
      <c r="V322" s="16">
        <v>0.667929721025743</v>
      </c>
      <c r="W322" s="16">
        <v>0.64948303480413605</v>
      </c>
      <c r="X322" s="16">
        <v>0.637851948385453</v>
      </c>
      <c r="Y322" s="16">
        <v>0.633789952521285</v>
      </c>
      <c r="Z322" s="16">
        <v>0.63497686811727805</v>
      </c>
      <c r="AA322" s="16">
        <v>0.63285389078495002</v>
      </c>
      <c r="AB322" s="16">
        <v>0.62839965826483501</v>
      </c>
      <c r="AC322" s="16">
        <v>0.62476096899670697</v>
      </c>
      <c r="AD322" s="16">
        <v>0.62406605792919101</v>
      </c>
      <c r="AE322" s="16">
        <v>0.63635403066865803</v>
      </c>
      <c r="AF322" s="16">
        <v>0.65254574884156202</v>
      </c>
      <c r="AG322" s="16">
        <v>0.66020643181067795</v>
      </c>
      <c r="AH322" s="16">
        <v>0.64579580221255894</v>
      </c>
      <c r="AI322" s="16">
        <v>0.60785887802358696</v>
      </c>
      <c r="AJ322" s="16">
        <v>0.557487626911228</v>
      </c>
      <c r="AK322" s="16">
        <v>0.49721686741047899</v>
      </c>
      <c r="AL322" s="16">
        <v>0.44157566509043999</v>
      </c>
      <c r="AM322" s="16">
        <v>0.40610351656175497</v>
      </c>
      <c r="AN322" s="16">
        <v>0.39704202767680802</v>
      </c>
      <c r="AO322" s="16">
        <v>0.40942752095363799</v>
      </c>
      <c r="AP322" s="16">
        <v>0.43179316510513799</v>
      </c>
      <c r="AQ322" s="16">
        <v>0.467589475661641</v>
      </c>
      <c r="AR322" s="16">
        <v>0.52078038783551395</v>
      </c>
      <c r="AS322" s="16">
        <v>0.58917953243836296</v>
      </c>
      <c r="AT322" s="16">
        <v>0.67516748350335498</v>
      </c>
      <c r="AU322" s="16">
        <v>0.76424990173331298</v>
      </c>
      <c r="AV322" s="16">
        <v>0.84577042942654701</v>
      </c>
      <c r="AW322" s="16">
        <v>0.91128784280663699</v>
      </c>
      <c r="AX322" s="16">
        <v>0.96117983963617004</v>
      </c>
      <c r="AY322" s="16">
        <v>1.0063506700040199</v>
      </c>
      <c r="AZ322" s="16">
        <v>1.0379384644303</v>
      </c>
      <c r="BA322" s="16">
        <v>1.0634115320329001</v>
      </c>
      <c r="BB322" s="16">
        <v>1.0894657284879501</v>
      </c>
      <c r="BC322" s="16">
        <v>1.11649151190255</v>
      </c>
      <c r="BD322" s="16">
        <v>1.1579929269040701</v>
      </c>
      <c r="BE322" s="16">
        <v>1.2025320584608901</v>
      </c>
      <c r="BF322" s="16">
        <v>1.23094226041354</v>
      </c>
      <c r="BG322" s="16">
        <v>1.21877965463361</v>
      </c>
      <c r="BH322" s="16">
        <v>1.1601513872887099</v>
      </c>
      <c r="BI322" s="16">
        <v>1.0684623064341401</v>
      </c>
      <c r="BJ322" s="16">
        <v>0.95325621155033502</v>
      </c>
      <c r="BK322" s="16">
        <v>0.84160546351464705</v>
      </c>
      <c r="BL322" s="16">
        <v>0.76079072792281399</v>
      </c>
      <c r="BM322" s="16">
        <v>0.72075857352037598</v>
      </c>
    </row>
    <row r="323" spans="1:65">
      <c r="A323" s="16" t="s">
        <v>53</v>
      </c>
      <c r="B323" s="16" t="s">
        <v>54</v>
      </c>
      <c r="C323" s="16" t="s">
        <v>689</v>
      </c>
      <c r="D323" s="16" t="s">
        <v>690</v>
      </c>
      <c r="E323" s="16">
        <v>3.0784910837057202</v>
      </c>
      <c r="F323" s="16">
        <v>3.0705845207840499</v>
      </c>
      <c r="G323" s="16">
        <v>3.0672024016255701</v>
      </c>
      <c r="H323" s="16">
        <v>3.0418287558435102</v>
      </c>
      <c r="I323" s="16">
        <v>2.9589349787936401</v>
      </c>
      <c r="J323" s="16">
        <v>2.8059692076131499</v>
      </c>
      <c r="K323" s="16">
        <v>2.5794948930447501</v>
      </c>
      <c r="L323" s="16">
        <v>2.3083620354034302</v>
      </c>
      <c r="M323" s="16">
        <v>2.0411952735724199</v>
      </c>
      <c r="N323" s="16">
        <v>1.8463366220933899</v>
      </c>
      <c r="O323" s="16">
        <v>1.76255945141007</v>
      </c>
      <c r="P323" s="16">
        <v>1.76466885111357</v>
      </c>
      <c r="Q323" s="16">
        <v>1.8403870199872401</v>
      </c>
      <c r="R323" s="16">
        <v>1.9938699621415199</v>
      </c>
      <c r="S323" s="16">
        <v>2.23357011420994</v>
      </c>
      <c r="T323" s="16">
        <v>2.5561933314625702</v>
      </c>
      <c r="U323" s="16">
        <v>2.9352777078688299</v>
      </c>
      <c r="V323" s="16">
        <v>3.3900360413037598</v>
      </c>
      <c r="W323" s="16">
        <v>3.85125793436641</v>
      </c>
      <c r="X323" s="16">
        <v>4.2243073929423396</v>
      </c>
      <c r="Y323" s="16">
        <v>4.4608641252077499</v>
      </c>
      <c r="Z323" s="16">
        <v>4.5921892462679397</v>
      </c>
      <c r="AA323" s="16">
        <v>4.6090498780553197</v>
      </c>
      <c r="AB323" s="16">
        <v>4.57427810973945</v>
      </c>
      <c r="AC323" s="16">
        <v>4.5694332594345299</v>
      </c>
      <c r="AD323" s="16">
        <v>4.6265394363732302</v>
      </c>
      <c r="AE323" s="16">
        <v>4.70737618580731</v>
      </c>
      <c r="AF323" s="16">
        <v>4.8382630175205801</v>
      </c>
      <c r="AG323" s="16">
        <v>4.9419018922867401</v>
      </c>
      <c r="AH323" s="16">
        <v>4.9174958289725303</v>
      </c>
      <c r="AI323" s="16">
        <v>4.7240294715691098</v>
      </c>
      <c r="AJ323" s="16">
        <v>4.3343557693671304</v>
      </c>
      <c r="AK323" s="16">
        <v>3.8301831701690698</v>
      </c>
      <c r="AL323" s="16">
        <v>3.2965493109475701</v>
      </c>
      <c r="AM323" s="16">
        <v>2.8518373646144002</v>
      </c>
      <c r="AN323" s="16">
        <v>2.5621680069501398</v>
      </c>
      <c r="AO323" s="16">
        <v>2.3952526636510898</v>
      </c>
      <c r="AP323" s="16">
        <v>2.3525247148682</v>
      </c>
      <c r="AQ323" s="16">
        <v>2.4147555810244499</v>
      </c>
      <c r="AR323" s="16">
        <v>2.5524897429746001</v>
      </c>
      <c r="AS323" s="16">
        <v>2.7459709350854999</v>
      </c>
      <c r="AT323" s="16">
        <v>3.0067780913983202</v>
      </c>
      <c r="AU323" s="16">
        <v>3.3222395686369701</v>
      </c>
      <c r="AV323" s="16">
        <v>3.67315547695349</v>
      </c>
      <c r="AW323" s="16">
        <v>4.0355314438215997</v>
      </c>
      <c r="AX323" s="16">
        <v>4.3929971624573403</v>
      </c>
      <c r="AY323" s="16">
        <v>4.71643937833473</v>
      </c>
      <c r="AZ323" s="16">
        <v>5.0285260772553704</v>
      </c>
      <c r="BA323" s="16">
        <v>5.3297809102190197</v>
      </c>
      <c r="BB323" s="16">
        <v>5.6222580266145297</v>
      </c>
      <c r="BC323" s="16">
        <v>5.9036801494495101</v>
      </c>
      <c r="BD323" s="16">
        <v>6.1561200402400598</v>
      </c>
      <c r="BE323" s="16">
        <v>6.3969704020545199</v>
      </c>
      <c r="BF323" s="16">
        <v>6.5969531637558099</v>
      </c>
      <c r="BG323" s="16">
        <v>6.7166072295682602</v>
      </c>
      <c r="BH323" s="16">
        <v>6.73708101032617</v>
      </c>
      <c r="BI323" s="16">
        <v>6.6425568852186201</v>
      </c>
      <c r="BJ323" s="16">
        <v>6.4709142741864802</v>
      </c>
      <c r="BK323" s="16">
        <v>6.25458872529543</v>
      </c>
      <c r="BL323" s="16">
        <v>6.0427837125391299</v>
      </c>
      <c r="BM323" s="16">
        <v>5.86812866559361</v>
      </c>
    </row>
    <row r="324" spans="1:65">
      <c r="A324" s="16" t="s">
        <v>53</v>
      </c>
      <c r="B324" s="16" t="s">
        <v>54</v>
      </c>
      <c r="C324" s="16" t="s">
        <v>691</v>
      </c>
      <c r="D324" s="16" t="s">
        <v>692</v>
      </c>
      <c r="E324" s="16">
        <v>52.907496599968503</v>
      </c>
      <c r="F324" s="16">
        <v>51.862516239564002</v>
      </c>
      <c r="G324" s="16">
        <v>50.85310402919</v>
      </c>
      <c r="H324" s="16">
        <v>49.987555980037598</v>
      </c>
      <c r="I324" s="16">
        <v>49.390418921553</v>
      </c>
      <c r="J324" s="16">
        <v>49.116177832455698</v>
      </c>
      <c r="K324" s="16">
        <v>48.770667753162897</v>
      </c>
      <c r="L324" s="16">
        <v>48.831315314424998</v>
      </c>
      <c r="M324" s="16">
        <v>49.191900519873798</v>
      </c>
      <c r="N324" s="16">
        <v>49.695239223616802</v>
      </c>
      <c r="O324" s="16">
        <v>50.259473037781</v>
      </c>
      <c r="P324" s="16">
        <v>50.941187808548001</v>
      </c>
      <c r="Q324" s="16">
        <v>51.615110481892899</v>
      </c>
      <c r="R324" s="16">
        <v>52.357275475586398</v>
      </c>
      <c r="S324" s="16">
        <v>53.2588455059851</v>
      </c>
      <c r="T324" s="16">
        <v>54.334599827879899</v>
      </c>
      <c r="U324" s="16">
        <v>55.377596920382999</v>
      </c>
      <c r="V324" s="16">
        <v>56.543031602261202</v>
      </c>
      <c r="W324" s="16">
        <v>57.773837363691698</v>
      </c>
      <c r="X324" s="16">
        <v>58.9753051845396</v>
      </c>
      <c r="Y324" s="16">
        <v>60.084892114475402</v>
      </c>
      <c r="Z324" s="16">
        <v>60.954125734880101</v>
      </c>
      <c r="AA324" s="16">
        <v>61.6748589136795</v>
      </c>
      <c r="AB324" s="16">
        <v>62.247332089740901</v>
      </c>
      <c r="AC324" s="16">
        <v>62.683210462328702</v>
      </c>
      <c r="AD324" s="16">
        <v>62.988724772090599</v>
      </c>
      <c r="AE324" s="16">
        <v>62.905216995249397</v>
      </c>
      <c r="AF324" s="16">
        <v>62.757829171744902</v>
      </c>
      <c r="AG324" s="16">
        <v>62.576547837863302</v>
      </c>
      <c r="AH324" s="16">
        <v>62.360137568617198</v>
      </c>
      <c r="AI324" s="16">
        <v>62.101395277128198</v>
      </c>
      <c r="AJ324" s="16">
        <v>61.7413445381423</v>
      </c>
      <c r="AK324" s="16">
        <v>61.395176341757001</v>
      </c>
      <c r="AL324" s="16">
        <v>61.085695648394001</v>
      </c>
      <c r="AM324" s="16">
        <v>60.852431025551901</v>
      </c>
      <c r="AN324" s="16">
        <v>60.734816111632099</v>
      </c>
      <c r="AO324" s="16">
        <v>60.759502910256501</v>
      </c>
      <c r="AP324" s="16">
        <v>60.919630814389102</v>
      </c>
      <c r="AQ324" s="16">
        <v>61.219366738537097</v>
      </c>
      <c r="AR324" s="16">
        <v>61.643655282622198</v>
      </c>
      <c r="AS324" s="16">
        <v>62.170489153219698</v>
      </c>
      <c r="AT324" s="16">
        <v>62.967018671525999</v>
      </c>
      <c r="AU324" s="16">
        <v>63.767452348358198</v>
      </c>
      <c r="AV324" s="16">
        <v>64.603086505591406</v>
      </c>
      <c r="AW324" s="16">
        <v>65.514197323231798</v>
      </c>
      <c r="AX324" s="16">
        <v>66.502615165081195</v>
      </c>
      <c r="AY324" s="16">
        <v>67.345310018810807</v>
      </c>
      <c r="AZ324" s="16">
        <v>68.250690671038697</v>
      </c>
      <c r="BA324" s="16">
        <v>69.139883079063196</v>
      </c>
      <c r="BB324" s="16">
        <v>69.9031130729322</v>
      </c>
      <c r="BC324" s="16">
        <v>70.478917742436494</v>
      </c>
      <c r="BD324" s="16">
        <v>70.774832724433907</v>
      </c>
      <c r="BE324" s="16">
        <v>70.899811465588698</v>
      </c>
      <c r="BF324" s="16">
        <v>70.876400262771497</v>
      </c>
      <c r="BG324" s="16">
        <v>70.774974424944801</v>
      </c>
      <c r="BH324" s="16">
        <v>70.646169280526095</v>
      </c>
      <c r="BI324" s="16">
        <v>70.296916990569699</v>
      </c>
      <c r="BJ324" s="16">
        <v>70.033846912513596</v>
      </c>
      <c r="BK324" s="16">
        <v>69.806933035034305</v>
      </c>
      <c r="BL324" s="16">
        <v>69.550886253412699</v>
      </c>
      <c r="BM324" s="16">
        <v>69.251444913226194</v>
      </c>
    </row>
    <row r="325" spans="1:65">
      <c r="A325" s="16" t="s">
        <v>53</v>
      </c>
      <c r="B325" s="16" t="s">
        <v>54</v>
      </c>
      <c r="C325" s="16" t="s">
        <v>693</v>
      </c>
      <c r="D325" s="16" t="s">
        <v>694</v>
      </c>
      <c r="E325" s="16">
        <v>19.2238374682941</v>
      </c>
      <c r="F325" s="16">
        <v>19.3166702035704</v>
      </c>
      <c r="G325" s="16">
        <v>19.490053773099099</v>
      </c>
      <c r="H325" s="16">
        <v>19.645376721643402</v>
      </c>
      <c r="I325" s="16">
        <v>19.631129828883701</v>
      </c>
      <c r="J325" s="16">
        <v>19.362160919851</v>
      </c>
      <c r="K325" s="16">
        <v>19.144463004935201</v>
      </c>
      <c r="L325" s="16">
        <v>18.496201785420698</v>
      </c>
      <c r="M325" s="16">
        <v>17.578048572787502</v>
      </c>
      <c r="N325" s="16">
        <v>16.627944343727599</v>
      </c>
      <c r="O325" s="16">
        <v>15.807636368687</v>
      </c>
      <c r="P325" s="16">
        <v>14.8414669783752</v>
      </c>
      <c r="Q325" s="16">
        <v>14.177068197109501</v>
      </c>
      <c r="R325" s="16">
        <v>13.7390838143222</v>
      </c>
      <c r="S325" s="16">
        <v>13.380934268708399</v>
      </c>
      <c r="T325" s="16">
        <v>13.003835552403901</v>
      </c>
      <c r="U325" s="16">
        <v>12.7275949708096</v>
      </c>
      <c r="V325" s="16">
        <v>12.4339884513111</v>
      </c>
      <c r="W325" s="16">
        <v>12.144698858136501</v>
      </c>
      <c r="X325" s="16">
        <v>11.927868505508201</v>
      </c>
      <c r="Y325" s="16">
        <v>11.8300606140174</v>
      </c>
      <c r="Z325" s="16">
        <v>11.8870997101256</v>
      </c>
      <c r="AA325" s="16">
        <v>11.991414272584</v>
      </c>
      <c r="AB325" s="16">
        <v>12.138296581637301</v>
      </c>
      <c r="AC325" s="16">
        <v>12.3171471125055</v>
      </c>
      <c r="AD325" s="16">
        <v>12.5322328573824</v>
      </c>
      <c r="AE325" s="16">
        <v>12.8979771473675</v>
      </c>
      <c r="AF325" s="16">
        <v>13.1949773643751</v>
      </c>
      <c r="AG325" s="16">
        <v>13.4178345497153</v>
      </c>
      <c r="AH325" s="16">
        <v>13.545277266846201</v>
      </c>
      <c r="AI325" s="16">
        <v>13.5709499535077</v>
      </c>
      <c r="AJ325" s="16">
        <v>13.6179192411784</v>
      </c>
      <c r="AK325" s="16">
        <v>13.4248828104243</v>
      </c>
      <c r="AL325" s="16">
        <v>13.0594349235457</v>
      </c>
      <c r="AM325" s="16">
        <v>12.6048232553083</v>
      </c>
      <c r="AN325" s="16">
        <v>12.123594177068</v>
      </c>
      <c r="AO325" s="16">
        <v>11.523745023576099</v>
      </c>
      <c r="AP325" s="16">
        <v>10.9443844408729</v>
      </c>
      <c r="AQ325" s="16">
        <v>10.4022960962622</v>
      </c>
      <c r="AR325" s="16">
        <v>9.9093132570782601</v>
      </c>
      <c r="AS325" s="16">
        <v>9.46927511453611</v>
      </c>
      <c r="AT325" s="16">
        <v>8.9373962339949298</v>
      </c>
      <c r="AU325" s="16">
        <v>8.6046869820976006</v>
      </c>
      <c r="AV325" s="16">
        <v>8.4160112142695507</v>
      </c>
      <c r="AW325" s="16">
        <v>8.3005750918024805</v>
      </c>
      <c r="AX325" s="16">
        <v>8.2102610315799893</v>
      </c>
      <c r="AY325" s="16">
        <v>8.2740734877671098</v>
      </c>
      <c r="AZ325" s="16">
        <v>8.2777025513927693</v>
      </c>
      <c r="BA325" s="16">
        <v>8.2553031308594296</v>
      </c>
      <c r="BB325" s="16">
        <v>8.2832810114798701</v>
      </c>
      <c r="BC325" s="16">
        <v>8.4229590913255397</v>
      </c>
      <c r="BD325" s="16">
        <v>8.6847926232737507</v>
      </c>
      <c r="BE325" s="16">
        <v>8.9942656834752892</v>
      </c>
      <c r="BF325" s="16">
        <v>9.3117434087839701</v>
      </c>
      <c r="BG325" s="16">
        <v>9.5486835855222392</v>
      </c>
      <c r="BH325" s="16">
        <v>9.6529757776579093</v>
      </c>
      <c r="BI325" s="16">
        <v>9.80713068509327</v>
      </c>
      <c r="BJ325" s="16">
        <v>9.6717807225429393</v>
      </c>
      <c r="BK325" s="16">
        <v>9.3417380378832195</v>
      </c>
      <c r="BL325" s="16">
        <v>8.9563171348972102</v>
      </c>
      <c r="BM325" s="16">
        <v>8.6066716370523295</v>
      </c>
    </row>
    <row r="326" spans="1:65">
      <c r="A326" s="16" t="s">
        <v>53</v>
      </c>
      <c r="B326" s="16" t="s">
        <v>54</v>
      </c>
      <c r="C326" s="16" t="s">
        <v>695</v>
      </c>
      <c r="D326" s="16" t="s">
        <v>696</v>
      </c>
      <c r="AS326" s="16">
        <v>55.1</v>
      </c>
      <c r="AT326" s="16">
        <v>55.4</v>
      </c>
      <c r="AY326" s="16">
        <v>51.1</v>
      </c>
      <c r="BD326" s="16">
        <v>54.9</v>
      </c>
    </row>
    <row r="327" spans="1:65">
      <c r="A327" s="16" t="s">
        <v>53</v>
      </c>
      <c r="B327" s="16" t="s">
        <v>54</v>
      </c>
      <c r="C327" s="16" t="s">
        <v>697</v>
      </c>
      <c r="D327" s="16" t="s">
        <v>698</v>
      </c>
      <c r="G327" s="16">
        <v>0</v>
      </c>
      <c r="L327" s="16">
        <v>-40000</v>
      </c>
      <c r="Q327" s="16">
        <v>-50466</v>
      </c>
      <c r="V327" s="16">
        <v>-50466</v>
      </c>
      <c r="AA327" s="16">
        <v>-101568</v>
      </c>
      <c r="AF327" s="16">
        <v>-161568</v>
      </c>
      <c r="AK327" s="16">
        <v>-115116</v>
      </c>
      <c r="AP327" s="16">
        <v>-111849</v>
      </c>
      <c r="AU327" s="16">
        <v>36523</v>
      </c>
      <c r="AZ327" s="16">
        <v>53579</v>
      </c>
      <c r="BE327" s="16">
        <v>8499</v>
      </c>
      <c r="BJ327" s="16">
        <v>6002</v>
      </c>
    </row>
    <row r="328" spans="1:65">
      <c r="A328" s="16" t="s">
        <v>53</v>
      </c>
      <c r="B328" s="16" t="s">
        <v>54</v>
      </c>
      <c r="C328" s="16" t="s">
        <v>699</v>
      </c>
      <c r="D328" s="16" t="s">
        <v>700</v>
      </c>
      <c r="AZ328" s="16">
        <v>12.210000038146999</v>
      </c>
      <c r="BA328" s="16">
        <v>20.959999084472699</v>
      </c>
      <c r="BB328" s="16">
        <v>8.1300001144409197</v>
      </c>
      <c r="BC328" s="16">
        <v>9.0900001525878906</v>
      </c>
      <c r="BD328" s="16">
        <v>11.1599998474121</v>
      </c>
      <c r="BE328" s="16">
        <v>9.5399999618530291</v>
      </c>
    </row>
    <row r="329" spans="1:65">
      <c r="A329" s="16" t="s">
        <v>53</v>
      </c>
      <c r="B329" s="16" t="s">
        <v>54</v>
      </c>
      <c r="C329" s="16" t="s">
        <v>701</v>
      </c>
      <c r="D329" s="16" t="s">
        <v>702</v>
      </c>
      <c r="AS329" s="16">
        <v>29.860000610351602</v>
      </c>
      <c r="AT329" s="16">
        <v>30.840000152587901</v>
      </c>
      <c r="AU329" s="16">
        <v>29.899999618530298</v>
      </c>
      <c r="AV329" s="16">
        <v>28.610000610351602</v>
      </c>
      <c r="AW329" s="16">
        <v>28.559999465942401</v>
      </c>
      <c r="AX329" s="16">
        <v>28.7700004577637</v>
      </c>
      <c r="AY329" s="16">
        <v>28.549999237060501</v>
      </c>
      <c r="AZ329" s="16">
        <v>28.809999465942401</v>
      </c>
      <c r="BA329" s="16">
        <v>28.850000381469702</v>
      </c>
      <c r="BB329" s="16">
        <v>27.829999923706101</v>
      </c>
      <c r="BC329" s="16">
        <v>28.540000915527301</v>
      </c>
      <c r="BD329" s="16">
        <v>20.680000305175799</v>
      </c>
      <c r="BE329" s="16">
        <v>22.350000381469702</v>
      </c>
      <c r="BF329" s="16">
        <v>22.870000839233398</v>
      </c>
      <c r="BH329" s="16">
        <v>23.329999923706101</v>
      </c>
      <c r="BI329" s="16">
        <v>23.469999313354499</v>
      </c>
      <c r="BJ329" s="16">
        <v>23.7299995422363</v>
      </c>
      <c r="BK329" s="16">
        <v>23.909999847412099</v>
      </c>
      <c r="BL329" s="16">
        <v>24.100000381469702</v>
      </c>
    </row>
    <row r="330" spans="1:65">
      <c r="A330" s="16" t="s">
        <v>53</v>
      </c>
      <c r="B330" s="16" t="s">
        <v>54</v>
      </c>
      <c r="C330" s="16" t="s">
        <v>703</v>
      </c>
      <c r="D330" s="16" t="s">
        <v>704</v>
      </c>
    </row>
    <row r="331" spans="1:65">
      <c r="A331" s="16" t="s">
        <v>53</v>
      </c>
      <c r="B331" s="16" t="s">
        <v>54</v>
      </c>
      <c r="C331" s="16" t="s">
        <v>705</v>
      </c>
      <c r="D331" s="16" t="s">
        <v>706</v>
      </c>
      <c r="AS331" s="16">
        <v>5.6818179999999998</v>
      </c>
      <c r="AX331" s="16">
        <v>6.3</v>
      </c>
    </row>
    <row r="332" spans="1:65">
      <c r="A332" s="16" t="s">
        <v>53</v>
      </c>
      <c r="B332" s="16" t="s">
        <v>54</v>
      </c>
      <c r="C332" s="16" t="s">
        <v>707</v>
      </c>
      <c r="D332" s="16" t="s">
        <v>708</v>
      </c>
      <c r="AX332" s="16">
        <v>4.0999999999999996</v>
      </c>
    </row>
    <row r="333" spans="1:65">
      <c r="A333" s="16" t="s">
        <v>53</v>
      </c>
      <c r="B333" s="16" t="s">
        <v>54</v>
      </c>
      <c r="C333" s="16" t="s">
        <v>709</v>
      </c>
      <c r="D333" s="16" t="s">
        <v>710</v>
      </c>
      <c r="AJ333" s="16">
        <v>47.740001678466797</v>
      </c>
      <c r="AK333" s="16">
        <v>45.840000152587898</v>
      </c>
      <c r="AL333" s="16">
        <v>43.950000762939503</v>
      </c>
      <c r="AM333" s="16">
        <v>41.830001831054702</v>
      </c>
      <c r="AN333" s="16">
        <v>39.430000305175803</v>
      </c>
      <c r="AO333" s="16">
        <v>37.169998168945298</v>
      </c>
      <c r="AP333" s="16">
        <v>35.25</v>
      </c>
      <c r="AQ333" s="16">
        <v>33.709999084472699</v>
      </c>
      <c r="AR333" s="16">
        <v>32.369998931884801</v>
      </c>
      <c r="AS333" s="16">
        <v>31.590000152587901</v>
      </c>
      <c r="AT333" s="16">
        <v>30.969999313354499</v>
      </c>
      <c r="AU333" s="16">
        <v>30.559999465942401</v>
      </c>
      <c r="AV333" s="16">
        <v>30.370000839233398</v>
      </c>
      <c r="AW333" s="16">
        <v>30.340000152587901</v>
      </c>
      <c r="AX333" s="16">
        <v>30.329999923706101</v>
      </c>
      <c r="AY333" s="16">
        <v>30.700000762939499</v>
      </c>
      <c r="AZ333" s="16">
        <v>31.2600002288818</v>
      </c>
      <c r="BA333" s="16">
        <v>31.7600002288818</v>
      </c>
      <c r="BB333" s="16">
        <v>32.430000305175803</v>
      </c>
      <c r="BC333" s="16">
        <v>31.950000762939499</v>
      </c>
      <c r="BD333" s="16">
        <v>31.709999084472699</v>
      </c>
      <c r="BE333" s="16">
        <v>33.310001373291001</v>
      </c>
      <c r="BF333" s="16">
        <v>33.490001678466797</v>
      </c>
      <c r="BG333" s="16">
        <v>33.209999084472699</v>
      </c>
      <c r="BH333" s="16">
        <v>32.290000915527301</v>
      </c>
      <c r="BI333" s="16">
        <v>31.819999694824201</v>
      </c>
      <c r="BJ333" s="16">
        <v>31.620000839233398</v>
      </c>
      <c r="BK333" s="16">
        <v>31.799999237060501</v>
      </c>
      <c r="BL333" s="16">
        <v>32.150001525878899</v>
      </c>
    </row>
    <row r="334" spans="1:65">
      <c r="A334" s="16" t="s">
        <v>53</v>
      </c>
      <c r="B334" s="16" t="s">
        <v>54</v>
      </c>
      <c r="C334" s="16" t="s">
        <v>711</v>
      </c>
      <c r="D334" s="16" t="s">
        <v>712</v>
      </c>
      <c r="AJ334" s="16">
        <v>5.5100002288818404</v>
      </c>
      <c r="AK334" s="16">
        <v>5.8699998855590803</v>
      </c>
      <c r="AL334" s="16">
        <v>7.9400000572204599</v>
      </c>
      <c r="AM334" s="16">
        <v>7.8299999237060502</v>
      </c>
      <c r="AN334" s="16">
        <v>7.0199999809265101</v>
      </c>
      <c r="AO334" s="16">
        <v>7.5900001525878897</v>
      </c>
      <c r="AP334" s="16">
        <v>8.3400001525878906</v>
      </c>
      <c r="AQ334" s="16">
        <v>9.4899997711181605</v>
      </c>
      <c r="AR334" s="16">
        <v>10.0299997329712</v>
      </c>
      <c r="AS334" s="16">
        <v>10.079999923706101</v>
      </c>
      <c r="AT334" s="16">
        <v>10.039999961853001</v>
      </c>
      <c r="AU334" s="16">
        <v>9.7100000381469709</v>
      </c>
      <c r="AV334" s="16">
        <v>10.319999694824199</v>
      </c>
      <c r="AW334" s="16">
        <v>11.0200004577637</v>
      </c>
      <c r="AX334" s="16">
        <v>10.4799995422363</v>
      </c>
      <c r="AY334" s="16">
        <v>10.210000038146999</v>
      </c>
      <c r="AZ334" s="16">
        <v>11.2200002670288</v>
      </c>
      <c r="BA334" s="16">
        <v>11.6000003814697</v>
      </c>
      <c r="BB334" s="16">
        <v>12.199999809265099</v>
      </c>
      <c r="BC334" s="16">
        <v>12.0900001525879</v>
      </c>
      <c r="BD334" s="16">
        <v>10.75</v>
      </c>
      <c r="BE334" s="16">
        <v>9.5600004196166992</v>
      </c>
      <c r="BF334" s="16">
        <v>10.079999923706101</v>
      </c>
      <c r="BG334" s="16">
        <v>10.050000190734901</v>
      </c>
      <c r="BH334" s="16">
        <v>12.3999996185303</v>
      </c>
      <c r="BI334" s="16">
        <v>13.1400003433228</v>
      </c>
      <c r="BJ334" s="16">
        <v>13.1599998474121</v>
      </c>
      <c r="BK334" s="16">
        <v>12.7299995422363</v>
      </c>
      <c r="BL334" s="16">
        <v>13.689999580383301</v>
      </c>
    </row>
    <row r="335" spans="1:65">
      <c r="A335" s="16" t="s">
        <v>53</v>
      </c>
      <c r="B335" s="16" t="s">
        <v>54</v>
      </c>
      <c r="C335" s="16" t="s">
        <v>713</v>
      </c>
      <c r="D335" s="16" t="s">
        <v>714</v>
      </c>
    </row>
    <row r="336" spans="1:65">
      <c r="A336" s="16" t="s">
        <v>53</v>
      </c>
      <c r="B336" s="16" t="s">
        <v>54</v>
      </c>
      <c r="C336" s="16" t="s">
        <v>715</v>
      </c>
      <c r="D336" s="16" t="s">
        <v>716</v>
      </c>
      <c r="AN336" s="16">
        <v>7.6</v>
      </c>
      <c r="AT336" s="16">
        <v>3.8</v>
      </c>
      <c r="AU336" s="16">
        <v>0.1</v>
      </c>
      <c r="AV336" s="16">
        <v>0.1</v>
      </c>
      <c r="AW336" s="16">
        <v>0</v>
      </c>
      <c r="AX336" s="16">
        <v>0</v>
      </c>
    </row>
    <row r="337" spans="1:64">
      <c r="A337" s="16" t="s">
        <v>53</v>
      </c>
      <c r="B337" s="16" t="s">
        <v>54</v>
      </c>
      <c r="C337" s="16" t="s">
        <v>717</v>
      </c>
      <c r="D337" s="16" t="s">
        <v>718</v>
      </c>
      <c r="AS337" s="16">
        <v>73.441055300000002</v>
      </c>
      <c r="AT337" s="16">
        <v>78.030426030000001</v>
      </c>
      <c r="AU337" s="16">
        <v>87.873764039999998</v>
      </c>
      <c r="AV337" s="16">
        <v>93.095634459999999</v>
      </c>
      <c r="AW337" s="16">
        <v>96.203994750000007</v>
      </c>
      <c r="AX337" s="16">
        <v>94.793479919999996</v>
      </c>
      <c r="AY337" s="16">
        <v>114.45069884999999</v>
      </c>
      <c r="AZ337" s="16">
        <v>131.30865478999999</v>
      </c>
      <c r="BA337" s="16">
        <v>146.55223083000001</v>
      </c>
      <c r="BB337" s="16">
        <v>220.66627502</v>
      </c>
      <c r="BC337" s="16">
        <v>229.64126587000001</v>
      </c>
      <c r="BD337" s="16">
        <v>231.41691589000001</v>
      </c>
      <c r="BE337" s="16">
        <v>292.05480956999997</v>
      </c>
      <c r="BF337" s="16">
        <v>336.79241943</v>
      </c>
      <c r="BG337" s="16">
        <v>395.62338256999999</v>
      </c>
      <c r="BH337" s="16">
        <v>499.20812988</v>
      </c>
      <c r="BI337" s="16">
        <v>497.95831299000002</v>
      </c>
      <c r="BJ337" s="16">
        <v>475.25714111000002</v>
      </c>
      <c r="BK337" s="16">
        <v>461.26370238999999</v>
      </c>
    </row>
    <row r="338" spans="1:64">
      <c r="A338" s="16" t="s">
        <v>53</v>
      </c>
      <c r="B338" s="16" t="s">
        <v>54</v>
      </c>
      <c r="C338" s="16" t="s">
        <v>719</v>
      </c>
      <c r="D338" s="16" t="s">
        <v>720</v>
      </c>
      <c r="AU338" s="16">
        <v>1.19439531117678</v>
      </c>
      <c r="AV338" s="16">
        <v>1.1981459334492699</v>
      </c>
      <c r="AW338" s="16">
        <v>1.1458739638328601</v>
      </c>
      <c r="AX338" s="16">
        <v>1.0978774167597301</v>
      </c>
    </row>
    <row r="339" spans="1:64">
      <c r="A339" s="16" t="s">
        <v>53</v>
      </c>
      <c r="B339" s="16" t="s">
        <v>54</v>
      </c>
      <c r="C339" s="16" t="s">
        <v>721</v>
      </c>
      <c r="D339" s="16" t="s">
        <v>722</v>
      </c>
      <c r="AS339" s="16">
        <v>4.0999999999999996</v>
      </c>
      <c r="AY339" s="16">
        <v>3.2</v>
      </c>
      <c r="BD339" s="16">
        <v>3.1</v>
      </c>
      <c r="BF339" s="16">
        <v>1.4</v>
      </c>
    </row>
    <row r="340" spans="1:64">
      <c r="A340" s="16" t="s">
        <v>53</v>
      </c>
      <c r="B340" s="16" t="s">
        <v>54</v>
      </c>
      <c r="C340" s="16" t="s">
        <v>723</v>
      </c>
      <c r="D340" s="16" t="s">
        <v>724</v>
      </c>
    </row>
    <row r="341" spans="1:64">
      <c r="A341" s="16" t="s">
        <v>53</v>
      </c>
      <c r="B341" s="16" t="s">
        <v>54</v>
      </c>
      <c r="C341" s="16" t="s">
        <v>725</v>
      </c>
      <c r="D341" s="16" t="s">
        <v>726</v>
      </c>
      <c r="AS341" s="16">
        <v>13.2</v>
      </c>
      <c r="AY341" s="16">
        <v>8.6999999999999993</v>
      </c>
      <c r="BD341" s="16">
        <v>7.6</v>
      </c>
      <c r="BF341" s="16">
        <v>4.9000000000000004</v>
      </c>
    </row>
    <row r="342" spans="1:64">
      <c r="A342" s="16" t="s">
        <v>53</v>
      </c>
      <c r="B342" s="16" t="s">
        <v>54</v>
      </c>
      <c r="C342" s="16" t="s">
        <v>727</v>
      </c>
      <c r="D342" s="16" t="s">
        <v>728</v>
      </c>
      <c r="BI342" s="16">
        <v>80</v>
      </c>
    </row>
    <row r="343" spans="1:64">
      <c r="A343" s="16" t="s">
        <v>53</v>
      </c>
      <c r="B343" s="16" t="s">
        <v>54</v>
      </c>
      <c r="C343" s="16" t="s">
        <v>729</v>
      </c>
      <c r="D343" s="16" t="s">
        <v>730</v>
      </c>
      <c r="Y343" s="16">
        <v>3.3620000000000001</v>
      </c>
      <c r="AD343" s="16">
        <v>3.7989999999999999</v>
      </c>
      <c r="AE343" s="16">
        <v>3.8769999999999998</v>
      </c>
      <c r="AF343" s="16">
        <v>3.9060000000000001</v>
      </c>
      <c r="AG343" s="16">
        <v>3.964</v>
      </c>
      <c r="AH343" s="16">
        <v>3.99</v>
      </c>
      <c r="AI343" s="16">
        <v>3.7959000000000001</v>
      </c>
      <c r="AJ343" s="16">
        <v>3.8231999999999999</v>
      </c>
      <c r="AK343" s="16">
        <v>3.7711000000000001</v>
      </c>
      <c r="AL343" s="16">
        <v>3.8020999999999998</v>
      </c>
      <c r="AM343" s="16">
        <v>3.7507000000000001</v>
      </c>
      <c r="AN343" s="16">
        <v>3.7576000000000001</v>
      </c>
      <c r="AO343" s="16">
        <v>3.7170999999999998</v>
      </c>
      <c r="AP343" s="16">
        <v>3.6429999999999998</v>
      </c>
      <c r="AQ343" s="16">
        <v>3.5640999999999998</v>
      </c>
      <c r="AR343" s="16">
        <v>3.5367000000000002</v>
      </c>
      <c r="AS343" s="16">
        <v>3.5743</v>
      </c>
      <c r="AT343" s="16">
        <v>3.548</v>
      </c>
      <c r="AU343" s="16">
        <v>3.5617999999999999</v>
      </c>
      <c r="AV343" s="16">
        <v>3.5505</v>
      </c>
      <c r="AW343" s="16">
        <v>3.5568</v>
      </c>
      <c r="AX343" s="16">
        <v>3.5819000000000001</v>
      </c>
      <c r="AY343" s="16">
        <v>3.5649000000000002</v>
      </c>
      <c r="AZ343" s="16">
        <v>3.7124000000000001</v>
      </c>
      <c r="BA343" s="16">
        <v>3.6844000000000001</v>
      </c>
      <c r="BB343" s="16">
        <v>3.6751</v>
      </c>
      <c r="BC343" s="16">
        <v>3.6629</v>
      </c>
      <c r="BD343" s="16">
        <v>3.4376000000000002</v>
      </c>
      <c r="BE343" s="16">
        <v>3.4901</v>
      </c>
      <c r="BF343" s="16">
        <v>3.4558</v>
      </c>
      <c r="BG343" s="16">
        <v>3.4460000000000002</v>
      </c>
    </row>
    <row r="344" spans="1:64">
      <c r="A344" s="16" t="s">
        <v>53</v>
      </c>
      <c r="B344" s="16" t="s">
        <v>54</v>
      </c>
      <c r="C344" s="16" t="s">
        <v>731</v>
      </c>
      <c r="D344" s="16" t="s">
        <v>732</v>
      </c>
      <c r="AI344" s="16">
        <v>0.1</v>
      </c>
      <c r="AJ344" s="16">
        <v>0.1</v>
      </c>
      <c r="AK344" s="16">
        <v>0.1</v>
      </c>
      <c r="AL344" s="16">
        <v>0.1</v>
      </c>
      <c r="AM344" s="16">
        <v>0.1</v>
      </c>
      <c r="AN344" s="16">
        <v>0.1</v>
      </c>
      <c r="AO344" s="16">
        <v>0.1</v>
      </c>
      <c r="AP344" s="16">
        <v>0.1</v>
      </c>
      <c r="AQ344" s="16">
        <v>0.1</v>
      </c>
      <c r="AR344" s="16">
        <v>0.1</v>
      </c>
      <c r="AS344" s="16">
        <v>0.1</v>
      </c>
      <c r="AT344" s="16">
        <v>0.1</v>
      </c>
      <c r="AU344" s="16">
        <v>0.1</v>
      </c>
      <c r="AV344" s="16">
        <v>0.1</v>
      </c>
      <c r="AW344" s="16">
        <v>0.1</v>
      </c>
      <c r="AX344" s="16">
        <v>0.1</v>
      </c>
      <c r="AY344" s="16">
        <v>0.1</v>
      </c>
      <c r="AZ344" s="16">
        <v>0.1</v>
      </c>
      <c r="BA344" s="16">
        <v>0.1</v>
      </c>
      <c r="BB344" s="16">
        <v>0.1</v>
      </c>
      <c r="BC344" s="16">
        <v>0.1</v>
      </c>
      <c r="BD344" s="16">
        <v>0.1</v>
      </c>
      <c r="BE344" s="16">
        <v>0.1</v>
      </c>
      <c r="BF344" s="16">
        <v>0.1</v>
      </c>
      <c r="BG344" s="16">
        <v>0.1</v>
      </c>
      <c r="BH344" s="16">
        <v>0.1</v>
      </c>
      <c r="BI344" s="16">
        <v>0.1</v>
      </c>
      <c r="BJ344" s="16">
        <v>0.1</v>
      </c>
      <c r="BK344" s="16">
        <v>0.1</v>
      </c>
      <c r="BL344" s="16">
        <v>0.1</v>
      </c>
    </row>
    <row r="345" spans="1:64">
      <c r="A345" s="16" t="s">
        <v>53</v>
      </c>
      <c r="B345" s="16" t="s">
        <v>54</v>
      </c>
      <c r="C345" s="16" t="s">
        <v>733</v>
      </c>
      <c r="D345" s="16" t="s">
        <v>734</v>
      </c>
      <c r="AA345" s="16">
        <v>109.4</v>
      </c>
      <c r="AB345" s="16">
        <v>106.7</v>
      </c>
      <c r="AC345" s="16">
        <v>104.2</v>
      </c>
      <c r="AD345" s="16">
        <v>101.8</v>
      </c>
      <c r="AE345" s="16">
        <v>99.8</v>
      </c>
      <c r="AF345" s="16">
        <v>98</v>
      </c>
      <c r="AG345" s="16">
        <v>96.5</v>
      </c>
      <c r="AH345" s="16">
        <v>95.5</v>
      </c>
      <c r="AI345" s="16">
        <v>95.2</v>
      </c>
      <c r="AJ345" s="16">
        <v>95.3</v>
      </c>
      <c r="AK345" s="16">
        <v>95.7</v>
      </c>
      <c r="AL345" s="16">
        <v>95.8</v>
      </c>
      <c r="AM345" s="16">
        <v>95.3</v>
      </c>
      <c r="AN345" s="16">
        <v>94</v>
      </c>
      <c r="AO345" s="16">
        <v>91.8</v>
      </c>
      <c r="AP345" s="16">
        <v>88.6</v>
      </c>
      <c r="AQ345" s="16">
        <v>84.5</v>
      </c>
      <c r="AR345" s="16">
        <v>79.7</v>
      </c>
      <c r="AS345" s="16">
        <v>74.599999999999994</v>
      </c>
      <c r="AT345" s="16">
        <v>69.5</v>
      </c>
      <c r="AU345" s="16">
        <v>64.599999999999994</v>
      </c>
      <c r="AV345" s="16">
        <v>60</v>
      </c>
      <c r="AW345" s="16">
        <v>55.9</v>
      </c>
      <c r="AX345" s="16">
        <v>52.2</v>
      </c>
      <c r="AY345" s="16">
        <v>48.9</v>
      </c>
      <c r="AZ345" s="16">
        <v>45.8</v>
      </c>
      <c r="BA345" s="16">
        <v>42.9</v>
      </c>
      <c r="BB345" s="16">
        <v>40.1</v>
      </c>
      <c r="BC345" s="16">
        <v>37.4</v>
      </c>
      <c r="BD345" s="16">
        <v>35</v>
      </c>
      <c r="BE345" s="16">
        <v>32.6</v>
      </c>
      <c r="BF345" s="16">
        <v>30.4</v>
      </c>
      <c r="BG345" s="16">
        <v>28.3</v>
      </c>
      <c r="BH345" s="16">
        <v>26.3</v>
      </c>
      <c r="BI345" s="16">
        <v>24.6</v>
      </c>
      <c r="BJ345" s="16">
        <v>23</v>
      </c>
      <c r="BK345" s="16">
        <v>21.6</v>
      </c>
      <c r="BL345" s="16">
        <v>20.399999999999999</v>
      </c>
    </row>
    <row r="346" spans="1:64">
      <c r="A346" s="16" t="s">
        <v>53</v>
      </c>
      <c r="B346" s="16" t="s">
        <v>54</v>
      </c>
      <c r="C346" s="16" t="s">
        <v>735</v>
      </c>
      <c r="D346" s="16" t="s">
        <v>736</v>
      </c>
      <c r="AI346" s="16">
        <v>568</v>
      </c>
      <c r="AJ346" s="16">
        <v>613</v>
      </c>
      <c r="AK346" s="16">
        <v>659</v>
      </c>
      <c r="AL346" s="16">
        <v>701</v>
      </c>
      <c r="AM346" s="16">
        <v>728</v>
      </c>
      <c r="AN346" s="16">
        <v>736</v>
      </c>
      <c r="AO346" s="16">
        <v>725</v>
      </c>
      <c r="AP346" s="16">
        <v>697</v>
      </c>
      <c r="AQ346" s="16">
        <v>659</v>
      </c>
      <c r="AR346" s="16">
        <v>617</v>
      </c>
      <c r="AS346" s="16">
        <v>576</v>
      </c>
      <c r="AT346" s="16">
        <v>537</v>
      </c>
      <c r="AU346" s="16">
        <v>497</v>
      </c>
      <c r="AV346" s="16">
        <v>455</v>
      </c>
      <c r="AW346" s="16">
        <v>414</v>
      </c>
      <c r="AX346" s="16">
        <v>376</v>
      </c>
      <c r="AY346" s="16">
        <v>345</v>
      </c>
      <c r="AZ346" s="16">
        <v>319</v>
      </c>
      <c r="BA346" s="16">
        <v>298</v>
      </c>
      <c r="BB346" s="16">
        <v>281</v>
      </c>
      <c r="BC346" s="16">
        <v>267</v>
      </c>
      <c r="BD346" s="16">
        <v>255</v>
      </c>
      <c r="BE346" s="16">
        <v>248</v>
      </c>
      <c r="BF346" s="16">
        <v>245</v>
      </c>
      <c r="BG346" s="16">
        <v>245</v>
      </c>
      <c r="BH346" s="16">
        <v>247</v>
      </c>
      <c r="BI346" s="16">
        <v>250</v>
      </c>
      <c r="BJ346" s="16">
        <v>256</v>
      </c>
      <c r="BK346" s="16">
        <v>262</v>
      </c>
      <c r="BL346" s="16">
        <v>268</v>
      </c>
    </row>
    <row r="347" spans="1:64">
      <c r="A347" s="16" t="s">
        <v>53</v>
      </c>
      <c r="B347" s="16" t="s">
        <v>54</v>
      </c>
      <c r="C347" s="16" t="s">
        <v>737</v>
      </c>
      <c r="D347" s="16" t="s">
        <v>738</v>
      </c>
      <c r="BA347" s="16">
        <v>8.88889</v>
      </c>
    </row>
    <row r="348" spans="1:64">
      <c r="A348" s="16" t="s">
        <v>53</v>
      </c>
      <c r="B348" s="16" t="s">
        <v>54</v>
      </c>
      <c r="C348" s="16" t="s">
        <v>739</v>
      </c>
      <c r="D348" s="16" t="s">
        <v>740</v>
      </c>
      <c r="BH348" s="16">
        <v>99.490226745605497</v>
      </c>
      <c r="BI348" s="16">
        <v>98.336860656738295</v>
      </c>
    </row>
    <row r="349" spans="1:64">
      <c r="A349" s="16" t="s">
        <v>53</v>
      </c>
      <c r="B349" s="16" t="s">
        <v>54</v>
      </c>
      <c r="C349" s="16" t="s">
        <v>741</v>
      </c>
      <c r="D349" s="16" t="s">
        <v>742</v>
      </c>
      <c r="AR349" s="16">
        <v>13.2777099609375</v>
      </c>
      <c r="AZ349" s="16">
        <v>14.882260322570801</v>
      </c>
      <c r="BA349" s="16">
        <v>13.9396095275879</v>
      </c>
      <c r="BF349" s="16">
        <v>15.660570144653301</v>
      </c>
      <c r="BG349" s="16">
        <v>15.681449890136699</v>
      </c>
      <c r="BH349" s="16">
        <v>15.6877899169922</v>
      </c>
      <c r="BI349" s="16">
        <v>15.741900444030801</v>
      </c>
      <c r="BJ349" s="16">
        <v>15.71702003479</v>
      </c>
    </row>
    <row r="350" spans="1:64">
      <c r="A350" s="16" t="s">
        <v>53</v>
      </c>
      <c r="B350" s="16" t="s">
        <v>54</v>
      </c>
      <c r="C350" s="16" t="s">
        <v>743</v>
      </c>
      <c r="D350" s="16" t="s">
        <v>744</v>
      </c>
      <c r="BI350" s="16">
        <v>91.616943359375</v>
      </c>
      <c r="BJ350" s="16">
        <v>97.740272521972699</v>
      </c>
      <c r="BK350" s="16">
        <v>99.801200866699205</v>
      </c>
      <c r="BL350" s="16">
        <v>99.843467712402301</v>
      </c>
    </row>
    <row r="351" spans="1:64">
      <c r="A351" s="16" t="s">
        <v>53</v>
      </c>
      <c r="B351" s="16" t="s">
        <v>54</v>
      </c>
      <c r="C351" s="16" t="s">
        <v>745</v>
      </c>
      <c r="D351" s="16" t="s">
        <v>746</v>
      </c>
      <c r="BI351" s="16">
        <v>6.9377000000000004</v>
      </c>
      <c r="BJ351" s="16">
        <v>6.5617599999999996</v>
      </c>
      <c r="BK351" s="16">
        <v>6.9911099999999999</v>
      </c>
    </row>
    <row r="352" spans="1:64">
      <c r="A352" s="16" t="s">
        <v>53</v>
      </c>
      <c r="B352" s="16" t="s">
        <v>54</v>
      </c>
      <c r="C352" s="16" t="s">
        <v>747</v>
      </c>
      <c r="D352" s="16" t="s">
        <v>748</v>
      </c>
      <c r="AM352" s="16">
        <v>90.607490539550795</v>
      </c>
      <c r="AO352" s="16">
        <v>85.485969543457003</v>
      </c>
      <c r="AP352" s="16">
        <v>87.928428649902301</v>
      </c>
      <c r="AR352" s="16">
        <v>86.263099670410199</v>
      </c>
      <c r="AS352" s="16">
        <v>39.665729522705099</v>
      </c>
      <c r="AT352" s="16">
        <v>75</v>
      </c>
      <c r="AU352" s="16">
        <v>91.788017272949205</v>
      </c>
      <c r="AV352" s="16">
        <v>88.007736206054702</v>
      </c>
      <c r="AW352" s="16">
        <v>84.867378234863295</v>
      </c>
      <c r="AX352" s="16">
        <v>87.694023132324205</v>
      </c>
      <c r="AY352" s="16">
        <v>90.120872497558594</v>
      </c>
      <c r="AZ352" s="16">
        <v>91.259559631347699</v>
      </c>
      <c r="BA352" s="16">
        <v>89.619636535644503</v>
      </c>
      <c r="BB352" s="16">
        <v>91.993751525878906</v>
      </c>
      <c r="BC352" s="16">
        <v>91.826766967773395</v>
      </c>
      <c r="BD352" s="16">
        <v>92.053230285644503</v>
      </c>
      <c r="BE352" s="16">
        <v>95.3719482421875</v>
      </c>
      <c r="BF352" s="16">
        <v>89.047988891601605</v>
      </c>
      <c r="BG352" s="16">
        <v>87.058410644531307</v>
      </c>
      <c r="BH352" s="16">
        <v>87.753890991210895</v>
      </c>
      <c r="BI352" s="16">
        <v>89.887367248535199</v>
      </c>
      <c r="BJ352" s="16">
        <v>89.188987731933594</v>
      </c>
      <c r="BK352" s="16">
        <v>85.771209716796903</v>
      </c>
    </row>
    <row r="353" spans="1:65">
      <c r="A353" s="16" t="s">
        <v>53</v>
      </c>
      <c r="B353" s="16" t="s">
        <v>54</v>
      </c>
      <c r="C353" s="16" t="s">
        <v>749</v>
      </c>
      <c r="D353" s="16" t="s">
        <v>750</v>
      </c>
      <c r="AR353" s="16">
        <v>99.976959228515597</v>
      </c>
      <c r="AS353" s="16">
        <v>99.922599792480497</v>
      </c>
      <c r="AT353" s="16">
        <v>99.943931579589801</v>
      </c>
      <c r="AU353" s="16">
        <v>100</v>
      </c>
      <c r="AV353" s="16">
        <v>99.669418334960895</v>
      </c>
      <c r="AW353" s="16">
        <v>99.869812011718807</v>
      </c>
      <c r="AX353" s="16">
        <v>99.988906860351605</v>
      </c>
      <c r="AY353" s="16">
        <v>99.978500366210895</v>
      </c>
      <c r="AZ353" s="16">
        <v>100</v>
      </c>
      <c r="BA353" s="16">
        <v>99.952980041503906</v>
      </c>
      <c r="BC353" s="16">
        <v>99.987030029296903</v>
      </c>
      <c r="BD353" s="16">
        <v>99.992172241210895</v>
      </c>
      <c r="BE353" s="16">
        <v>99.994598388671903</v>
      </c>
      <c r="BF353" s="16">
        <v>99.570182800292997</v>
      </c>
      <c r="BJ353" s="16">
        <v>98.055122375488295</v>
      </c>
      <c r="BK353" s="16">
        <v>99.749046325683594</v>
      </c>
      <c r="BL353" s="16">
        <v>99.894561767578097</v>
      </c>
    </row>
    <row r="354" spans="1:65">
      <c r="A354" s="16" t="s">
        <v>53</v>
      </c>
      <c r="B354" s="16" t="s">
        <v>54</v>
      </c>
      <c r="C354" s="16" t="s">
        <v>751</v>
      </c>
      <c r="D354" s="16" t="s">
        <v>752</v>
      </c>
      <c r="AQ354" s="16">
        <v>81.090609999999998</v>
      </c>
      <c r="AR354" s="16">
        <v>86.958920000000006</v>
      </c>
      <c r="AU354" s="16">
        <v>57.129469999999998</v>
      </c>
      <c r="AV354" s="16">
        <v>60.892699999999998</v>
      </c>
      <c r="AW354" s="16">
        <v>64.235810000000001</v>
      </c>
      <c r="AX354" s="16">
        <v>58.686999999999998</v>
      </c>
      <c r="AY354" s="16">
        <v>60.769379999999998</v>
      </c>
      <c r="AZ354" s="16">
        <v>65.529210000000006</v>
      </c>
      <c r="BA354" s="16">
        <v>70.394480000000001</v>
      </c>
      <c r="BB354" s="16">
        <v>69.470569999999995</v>
      </c>
      <c r="BC354" s="16">
        <v>66.321389999999994</v>
      </c>
      <c r="BD354" s="16">
        <v>75.048739999999995</v>
      </c>
      <c r="BE354" s="16">
        <v>75.619560000000007</v>
      </c>
      <c r="BF354" s="16">
        <v>77.982860000000002</v>
      </c>
      <c r="BG354" s="16">
        <v>78.372060000000005</v>
      </c>
      <c r="BH354" s="16">
        <v>71.896330000000006</v>
      </c>
      <c r="BK354" s="16">
        <v>73.214240000000004</v>
      </c>
    </row>
    <row r="355" spans="1:65">
      <c r="A355" s="16" t="s">
        <v>53</v>
      </c>
      <c r="B355" s="16" t="s">
        <v>54</v>
      </c>
      <c r="C355" s="16" t="s">
        <v>753</v>
      </c>
      <c r="D355" s="16" t="s">
        <v>754</v>
      </c>
      <c r="AR355" s="16">
        <v>95.587379455566406</v>
      </c>
      <c r="AZ355" s="16">
        <v>95.992172241210895</v>
      </c>
      <c r="BA355" s="16">
        <v>95.992950439453097</v>
      </c>
      <c r="BB355" s="16">
        <v>97.693550109863295</v>
      </c>
      <c r="BC355" s="16">
        <v>97.773162841796903</v>
      </c>
      <c r="BD355" s="16">
        <v>97.776283264160199</v>
      </c>
      <c r="BE355" s="16">
        <v>97.788871765136705</v>
      </c>
      <c r="BF355" s="16">
        <v>97.861412048339801</v>
      </c>
      <c r="BG355" s="16">
        <v>97.885116577148395</v>
      </c>
      <c r="BH355" s="16">
        <v>97.8565673828125</v>
      </c>
      <c r="BI355" s="16">
        <v>97.901016235351605</v>
      </c>
      <c r="BJ355" s="16">
        <v>97.839141845703097</v>
      </c>
    </row>
    <row r="356" spans="1:65">
      <c r="A356" s="16" t="s">
        <v>53</v>
      </c>
      <c r="B356" s="16" t="s">
        <v>54</v>
      </c>
      <c r="C356" s="16" t="s">
        <v>755</v>
      </c>
      <c r="D356" s="16" t="s">
        <v>756</v>
      </c>
      <c r="AJ356" s="16">
        <v>0.98800998926162698</v>
      </c>
      <c r="AK356" s="16">
        <v>0.99581998586654696</v>
      </c>
      <c r="AL356" s="16">
        <v>0.97970002889633201</v>
      </c>
      <c r="AM356" s="16">
        <v>0.95586001873016402</v>
      </c>
      <c r="AN356" s="16">
        <v>1.1244299411773699</v>
      </c>
      <c r="AO356" s="16">
        <v>1.08429002761841</v>
      </c>
      <c r="AP356" s="16">
        <v>0.97886002063751198</v>
      </c>
      <c r="AQ356" s="16">
        <v>0.98154997825622603</v>
      </c>
      <c r="AR356" s="16">
        <v>1.0006300210952801</v>
      </c>
      <c r="AS356" s="16">
        <v>0.98161000013351396</v>
      </c>
      <c r="AT356" s="16">
        <v>0.983919978141785</v>
      </c>
      <c r="AU356" s="16">
        <v>0.97565001249313399</v>
      </c>
      <c r="AV356" s="16">
        <v>0.94349002838134799</v>
      </c>
      <c r="AW356" s="16">
        <v>0.96351999044418302</v>
      </c>
      <c r="AX356" s="16">
        <v>0.945110023021698</v>
      </c>
      <c r="AY356" s="16">
        <v>0.93628001213073697</v>
      </c>
      <c r="AZ356" s="16">
        <v>0.99687999486923196</v>
      </c>
      <c r="BA356" s="16">
        <v>0.994690001010895</v>
      </c>
      <c r="BB356" s="16">
        <v>0.98922997713089</v>
      </c>
      <c r="BC356" s="16">
        <v>0.98953002691268899</v>
      </c>
      <c r="BD356" s="16">
        <v>0.98052000999450695</v>
      </c>
      <c r="BE356" s="16">
        <v>0.97977000474929798</v>
      </c>
      <c r="BF356" s="16">
        <v>0.96903002262115501</v>
      </c>
      <c r="BG356" s="16">
        <v>0.99001997709274303</v>
      </c>
      <c r="BH356" s="16">
        <v>0.98317998647689797</v>
      </c>
      <c r="BI356" s="16">
        <v>0.99010998010635398</v>
      </c>
      <c r="BJ356" s="16">
        <v>1.0163300037384</v>
      </c>
      <c r="BK356" s="16">
        <v>1.00546002388</v>
      </c>
      <c r="BL356" s="16">
        <v>1.0308099985122701</v>
      </c>
    </row>
    <row r="357" spans="1:65">
      <c r="A357" s="16" t="s">
        <v>53</v>
      </c>
      <c r="B357" s="16" t="s">
        <v>54</v>
      </c>
      <c r="C357" s="16" t="s">
        <v>757</v>
      </c>
      <c r="D357" s="16" t="s">
        <v>758</v>
      </c>
      <c r="BH357" s="16">
        <v>15.9234863992885</v>
      </c>
    </row>
    <row r="358" spans="1:65">
      <c r="A358" s="16" t="s">
        <v>53</v>
      </c>
      <c r="B358" s="16" t="s">
        <v>54</v>
      </c>
      <c r="C358" s="16" t="s">
        <v>759</v>
      </c>
      <c r="D358" s="16" t="s">
        <v>760</v>
      </c>
    </row>
    <row r="359" spans="1:65">
      <c r="A359" s="16" t="s">
        <v>53</v>
      </c>
      <c r="B359" s="16" t="s">
        <v>54</v>
      </c>
      <c r="C359" s="16" t="s">
        <v>761</v>
      </c>
      <c r="D359" s="16" t="s">
        <v>762</v>
      </c>
      <c r="AK359" s="16">
        <v>38296296.296296299</v>
      </c>
      <c r="AL359" s="16">
        <v>76820000</v>
      </c>
      <c r="AM359" s="16">
        <v>23312738.853503201</v>
      </c>
      <c r="AN359" s="16">
        <v>187153053.13243499</v>
      </c>
      <c r="AO359" s="16">
        <v>319655933.97652</v>
      </c>
      <c r="AP359" s="16">
        <v>292936896.24890202</v>
      </c>
      <c r="AQ359" s="16">
        <v>183122253.81235501</v>
      </c>
      <c r="AR359" s="16">
        <v>181067961.16504899</v>
      </c>
      <c r="AS359" s="16">
        <v>325435851.58694702</v>
      </c>
      <c r="AT359" s="16">
        <v>449157092.23665798</v>
      </c>
      <c r="AU359" s="16">
        <v>500102859.493931</v>
      </c>
      <c r="AV359" s="16">
        <v>559820792.180022</v>
      </c>
      <c r="AW359" s="16">
        <v>626539126.89528799</v>
      </c>
      <c r="AX359" s="16">
        <v>1001163528.66512</v>
      </c>
      <c r="AY359" s="16">
        <v>1146630848.44415</v>
      </c>
      <c r="AZ359" s="16">
        <v>2179466262.6733499</v>
      </c>
      <c r="BA359" s="16">
        <v>3272395326.19279</v>
      </c>
      <c r="BB359" s="16">
        <v>3495894501.1196799</v>
      </c>
      <c r="BC359" s="16">
        <v>3583977074.5078502</v>
      </c>
      <c r="BD359" s="16">
        <v>3869697353.4253502</v>
      </c>
      <c r="BE359" s="16">
        <v>4317718940.9368601</v>
      </c>
      <c r="BF359" s="16">
        <v>4943275971.9566603</v>
      </c>
      <c r="BG359" s="16">
        <v>5626673466.7856703</v>
      </c>
      <c r="BH359" s="16">
        <v>4742338473.5506496</v>
      </c>
      <c r="BI359" s="16">
        <v>3084163689.9166498</v>
      </c>
      <c r="BJ359" s="16">
        <v>2907506390.89008</v>
      </c>
      <c r="BK359" s="16">
        <v>3646058823.5294099</v>
      </c>
      <c r="BL359" s="16">
        <v>4330882352.9411802</v>
      </c>
      <c r="BM359" s="16">
        <v>4113235294.11765</v>
      </c>
    </row>
    <row r="360" spans="1:65">
      <c r="A360" s="16" t="s">
        <v>53</v>
      </c>
      <c r="B360" s="16" t="s">
        <v>54</v>
      </c>
      <c r="C360" s="16" t="s">
        <v>763</v>
      </c>
      <c r="D360" s="16" t="s">
        <v>764</v>
      </c>
      <c r="AL360" s="16">
        <v>24552345879.965698</v>
      </c>
      <c r="AM360" s="16">
        <v>20117629239.7995</v>
      </c>
      <c r="AN360" s="16">
        <v>18085261799.632801</v>
      </c>
      <c r="AO360" s="16">
        <v>18631172640.147598</v>
      </c>
      <c r="AP360" s="16">
        <v>20080343843.2034</v>
      </c>
      <c r="AQ360" s="16">
        <v>22323681688.685001</v>
      </c>
      <c r="AR360" s="16">
        <v>24155231956.169701</v>
      </c>
      <c r="AS360" s="16">
        <v>25945513009.4743</v>
      </c>
      <c r="AT360" s="16">
        <v>29117438062.086102</v>
      </c>
      <c r="AU360" s="16">
        <v>32461339751.671501</v>
      </c>
      <c r="AV360" s="16">
        <v>36476072965.071198</v>
      </c>
      <c r="AW360" s="16">
        <v>40054468927.895699</v>
      </c>
      <c r="AX360" s="16">
        <v>50348201964.766098</v>
      </c>
      <c r="AY360" s="16">
        <v>69470177009.396393</v>
      </c>
      <c r="AZ360" s="16">
        <v>86839747136.056396</v>
      </c>
      <c r="BA360" s="16">
        <v>103214559006.616</v>
      </c>
      <c r="BB360" s="16">
        <v>117359000513.351</v>
      </c>
      <c r="BC360" s="16">
        <v>126293927377.13699</v>
      </c>
      <c r="BD360" s="16">
        <v>125796646904.16499</v>
      </c>
      <c r="BE360" s="16">
        <v>139255987866.20999</v>
      </c>
      <c r="BF360" s="16">
        <v>152856083251.66199</v>
      </c>
      <c r="BG360" s="16">
        <v>160621518912.43701</v>
      </c>
      <c r="BH360" s="16">
        <v>138638584391.013</v>
      </c>
      <c r="BI360" s="16">
        <v>131075186140.226</v>
      </c>
      <c r="BJ360" s="16">
        <v>133161462622.119</v>
      </c>
      <c r="BK360" s="16">
        <v>137081140253.972</v>
      </c>
      <c r="BL360" s="16">
        <v>144410468841.12299</v>
      </c>
      <c r="BM360" s="16">
        <v>144546534149.53299</v>
      </c>
    </row>
    <row r="361" spans="1:65">
      <c r="A361" s="16" t="s">
        <v>53</v>
      </c>
      <c r="B361" s="16" t="s">
        <v>54</v>
      </c>
      <c r="C361" s="16" t="s">
        <v>765</v>
      </c>
      <c r="D361" s="16" t="s">
        <v>766</v>
      </c>
      <c r="AI361" s="16">
        <v>1603.0202507044701</v>
      </c>
      <c r="AJ361" s="16">
        <v>1567.27957639939</v>
      </c>
      <c r="AK361" s="16">
        <v>1194.8339068003299</v>
      </c>
      <c r="AL361" s="16">
        <v>904.97438292194795</v>
      </c>
      <c r="AM361" s="16">
        <v>716.93756746084</v>
      </c>
      <c r="AN361" s="16">
        <v>625.098100195185</v>
      </c>
      <c r="AO361" s="16">
        <v>626.86194770063105</v>
      </c>
      <c r="AP361" s="16">
        <v>656.85279239626198</v>
      </c>
      <c r="AQ361" s="16">
        <v>715.71263743207396</v>
      </c>
      <c r="AR361" s="16">
        <v>761.95899909179195</v>
      </c>
      <c r="AS361" s="16">
        <v>839.61046641652001</v>
      </c>
      <c r="AT361" s="16">
        <v>915.61051385738199</v>
      </c>
      <c r="AU361" s="16">
        <v>994.58513573871596</v>
      </c>
      <c r="AV361" s="16">
        <v>1087.84202280759</v>
      </c>
      <c r="AW361" s="16">
        <v>1178.14964184675</v>
      </c>
      <c r="AX361" s="16">
        <v>1492.2454524330201</v>
      </c>
      <c r="AY361" s="16">
        <v>1984.64267403693</v>
      </c>
      <c r="AZ361" s="16">
        <v>2461.9230186568502</v>
      </c>
      <c r="BA361" s="16">
        <v>2666.0999155578902</v>
      </c>
      <c r="BB361" s="16">
        <v>2855.9747399282701</v>
      </c>
      <c r="BC361" s="16">
        <v>2957.3578702437699</v>
      </c>
      <c r="BD361" s="16">
        <v>2873.1564811041699</v>
      </c>
      <c r="BE361" s="16">
        <v>2897.6899635361601</v>
      </c>
      <c r="BF361" s="16">
        <v>3027.5992876986602</v>
      </c>
      <c r="BG361" s="16">
        <v>3073.6924151336302</v>
      </c>
      <c r="BH361" s="16">
        <v>3069.1733248933801</v>
      </c>
      <c r="BI361" s="16">
        <v>2942.0734894256998</v>
      </c>
      <c r="BJ361" s="16">
        <v>2917.8205512402901</v>
      </c>
      <c r="BK361" s="16">
        <v>2936.0535569682602</v>
      </c>
      <c r="BL361" s="16">
        <v>2983.5051544334901</v>
      </c>
      <c r="BM361" s="16">
        <v>2830.6786984442101</v>
      </c>
    </row>
    <row r="362" spans="1:65">
      <c r="A362" s="16" t="s">
        <v>53</v>
      </c>
      <c r="B362" s="16" t="s">
        <v>54</v>
      </c>
      <c r="C362" s="16" t="s">
        <v>767</v>
      </c>
      <c r="D362" s="16" t="s">
        <v>768</v>
      </c>
      <c r="AK362" s="16">
        <v>8347890200</v>
      </c>
      <c r="AL362" s="16">
        <v>6692339900</v>
      </c>
      <c r="AM362" s="16">
        <v>5534744600</v>
      </c>
      <c r="AN362" s="16">
        <v>4881754800</v>
      </c>
      <c r="AO362" s="16">
        <v>4947647800</v>
      </c>
      <c r="AP362" s="16">
        <v>5342722200</v>
      </c>
      <c r="AQ362" s="16">
        <v>5913478900</v>
      </c>
      <c r="AR362" s="16">
        <v>6340604200</v>
      </c>
      <c r="AS362" s="16">
        <v>6223429000</v>
      </c>
      <c r="AT362" s="16">
        <v>6788200000</v>
      </c>
      <c r="AU362" s="16">
        <v>7411800000</v>
      </c>
      <c r="AV362" s="16">
        <v>8161400000</v>
      </c>
      <c r="AW362" s="16">
        <v>8909100000</v>
      </c>
      <c r="AX362" s="16">
        <v>11576200000</v>
      </c>
      <c r="AY362" s="16">
        <v>15789100000</v>
      </c>
      <c r="AZ362" s="16">
        <v>19958200000</v>
      </c>
      <c r="BA362" s="16">
        <v>22013600000</v>
      </c>
      <c r="BB362" s="16">
        <v>24178400000</v>
      </c>
      <c r="BC362" s="16">
        <v>25297500000</v>
      </c>
      <c r="BD362" s="16">
        <v>24753600000</v>
      </c>
      <c r="BE362" s="16">
        <v>25223700000</v>
      </c>
      <c r="BF362" s="16">
        <v>26652100000</v>
      </c>
      <c r="BG362" s="16">
        <v>27358600000</v>
      </c>
      <c r="BH362" s="16">
        <v>27594200000</v>
      </c>
      <c r="BI362" s="16">
        <v>26775800000</v>
      </c>
      <c r="BJ362" s="16">
        <v>26646500000</v>
      </c>
      <c r="BK362" s="16">
        <v>27046200000</v>
      </c>
      <c r="BL362" s="16">
        <v>27839600000</v>
      </c>
      <c r="BM362" s="16">
        <v>26439960000</v>
      </c>
    </row>
    <row r="363" spans="1:65">
      <c r="A363" s="16" t="s">
        <v>53</v>
      </c>
      <c r="B363" s="16" t="s">
        <v>54</v>
      </c>
      <c r="C363" s="16" t="s">
        <v>769</v>
      </c>
      <c r="D363" s="16" t="s">
        <v>770</v>
      </c>
      <c r="AR363" s="16">
        <v>11.5338386200022</v>
      </c>
      <c r="AS363" s="16">
        <v>1.1374212862561599</v>
      </c>
      <c r="AT363" s="16">
        <v>18.305685270840002</v>
      </c>
      <c r="AU363" s="16">
        <v>32.064223654497603</v>
      </c>
      <c r="AV363" s="16">
        <v>16.925244569403802</v>
      </c>
      <c r="AW363" s="16">
        <v>11.370147565594401</v>
      </c>
      <c r="AX363" s="16">
        <v>24.286715646586199</v>
      </c>
      <c r="AY363" s="16">
        <v>38.655559846069103</v>
      </c>
      <c r="AZ363" s="16">
        <v>21.003823029835601</v>
      </c>
      <c r="BA363" s="16">
        <v>20.272992769063698</v>
      </c>
      <c r="BB363" s="16">
        <v>-1.61660053389951</v>
      </c>
      <c r="BC363" s="16">
        <v>-5.9945233165569896</v>
      </c>
      <c r="BD363" s="16">
        <v>15.628778147160901</v>
      </c>
      <c r="BE363" s="16">
        <v>0.38501196930609199</v>
      </c>
    </row>
    <row r="364" spans="1:65">
      <c r="A364" s="16" t="s">
        <v>53</v>
      </c>
      <c r="B364" s="16" t="s">
        <v>54</v>
      </c>
      <c r="C364" s="16" t="s">
        <v>771</v>
      </c>
      <c r="D364" s="16" t="s">
        <v>772</v>
      </c>
      <c r="AL364" s="16">
        <v>13.578935332575</v>
      </c>
      <c r="AM364" s="16">
        <v>13.982354772816199</v>
      </c>
      <c r="AN364" s="16">
        <v>14.0993514243604</v>
      </c>
      <c r="AO364" s="16">
        <v>11.185036187533001</v>
      </c>
      <c r="AP364" s="16">
        <v>14.1059832524206</v>
      </c>
      <c r="AQ364" s="16">
        <v>16.7849288247963</v>
      </c>
      <c r="AR364" s="16">
        <v>15.7254198754306</v>
      </c>
      <c r="AS364" s="16">
        <v>13.354681810331</v>
      </c>
      <c r="AT364" s="16">
        <v>13.1875392125446</v>
      </c>
      <c r="AU364" s="16">
        <v>13.5016743481068</v>
      </c>
      <c r="AV364" s="16">
        <v>11.707614564747701</v>
      </c>
      <c r="AW364" s="16">
        <v>11.6130111012986</v>
      </c>
      <c r="AX364" s="16">
        <v>11.346186605911599</v>
      </c>
      <c r="AY364" s="16">
        <v>9.2696276476938895</v>
      </c>
      <c r="AZ364" s="16">
        <v>7.2103075217719699</v>
      </c>
      <c r="BA364" s="16">
        <v>6.1981801934509804</v>
      </c>
      <c r="BB364" s="16">
        <v>6.47609005979103</v>
      </c>
      <c r="BC364" s="16">
        <v>5.7937889241566198</v>
      </c>
      <c r="BD364" s="16">
        <v>4.9885742848542796</v>
      </c>
      <c r="BE364" s="16">
        <v>4.9934339320624703</v>
      </c>
      <c r="BF364" s="16">
        <v>4.7645042402323403</v>
      </c>
      <c r="BG364" s="16">
        <v>6.0823859323692204</v>
      </c>
      <c r="BH364" s="16">
        <v>6.9658382638440397</v>
      </c>
      <c r="BI364" s="16">
        <v>7.0776652130199604</v>
      </c>
      <c r="BJ364" s="16">
        <v>6.5375767337628599</v>
      </c>
      <c r="BK364" s="16">
        <v>6.6386591932868599</v>
      </c>
      <c r="BL364" s="16">
        <v>6.8913284153097996</v>
      </c>
    </row>
    <row r="365" spans="1:65">
      <c r="A365" s="16" t="s">
        <v>53</v>
      </c>
      <c r="B365" s="16" t="s">
        <v>54</v>
      </c>
      <c r="C365" s="16" t="s">
        <v>773</v>
      </c>
      <c r="D365" s="16" t="s">
        <v>774</v>
      </c>
      <c r="AI365" s="16">
        <v>23.818148886071398</v>
      </c>
      <c r="AJ365" s="16">
        <v>18.495242310245601</v>
      </c>
      <c r="AK365" s="16">
        <v>20.718486388674499</v>
      </c>
      <c r="AL365" s="16">
        <v>25.928066259363099</v>
      </c>
      <c r="AM365" s="16">
        <v>14.889084730500899</v>
      </c>
      <c r="AN365" s="16">
        <v>11.407359095698499</v>
      </c>
      <c r="AO365" s="16">
        <v>10.620377541877399</v>
      </c>
      <c r="AP365" s="16">
        <v>10.3441331612227</v>
      </c>
      <c r="AQ365" s="16">
        <v>9.9090112948758993</v>
      </c>
      <c r="AR365" s="16">
        <v>10.718755606369699</v>
      </c>
      <c r="AS365" s="16">
        <v>16.534768393416599</v>
      </c>
      <c r="AT365" s="16">
        <v>23.818216706983399</v>
      </c>
      <c r="AU365" s="16">
        <v>24.885870118601201</v>
      </c>
      <c r="AV365" s="16">
        <v>19.818016789088801</v>
      </c>
      <c r="AW365" s="16">
        <v>18.470805444875499</v>
      </c>
      <c r="AX365" s="16">
        <v>38.504099546163403</v>
      </c>
      <c r="AY365" s="16">
        <v>24.218905932359998</v>
      </c>
      <c r="AZ365" s="16">
        <v>19.920340146160999</v>
      </c>
      <c r="BA365" s="16">
        <v>13.173371145915</v>
      </c>
      <c r="BB365" s="16">
        <v>13.876701266631301</v>
      </c>
      <c r="BC365" s="16">
        <v>10.0707634972288</v>
      </c>
      <c r="BD365" s="16">
        <v>12.4947322533004</v>
      </c>
      <c r="BE365" s="16">
        <v>12.496002617832101</v>
      </c>
      <c r="BF365" s="16">
        <v>15.717978302259899</v>
      </c>
      <c r="BG365" s="16">
        <v>17.538642872340201</v>
      </c>
      <c r="BH365" s="16">
        <v>29.907243363288199</v>
      </c>
      <c r="BI365" s="16">
        <v>28.037161768776599</v>
      </c>
      <c r="BJ365" s="16">
        <v>20.369440592756401</v>
      </c>
      <c r="BK365" s="16">
        <v>15.5949206437383</v>
      </c>
    </row>
    <row r="366" spans="1:65">
      <c r="A366" s="16" t="s">
        <v>53</v>
      </c>
      <c r="B366" s="16" t="s">
        <v>54</v>
      </c>
      <c r="C366" s="16" t="s">
        <v>775</v>
      </c>
      <c r="D366" s="16" t="s">
        <v>776</v>
      </c>
      <c r="AK366" s="16">
        <v>97638888.888888896</v>
      </c>
      <c r="AL366" s="16">
        <v>281075000</v>
      </c>
      <c r="AM366" s="16">
        <v>151129936.30573201</v>
      </c>
      <c r="AN366" s="16">
        <v>278803670.55624801</v>
      </c>
      <c r="AO366" s="16">
        <v>331279786.12112099</v>
      </c>
      <c r="AP366" s="16">
        <v>332580604.69200897</v>
      </c>
      <c r="AQ366" s="16">
        <v>370121478.41819602</v>
      </c>
      <c r="AR366" s="16">
        <v>276820388.34951502</v>
      </c>
      <c r="AS366" s="16">
        <v>279056772.46311998</v>
      </c>
      <c r="AT366" s="16">
        <v>353162246.32234502</v>
      </c>
      <c r="AU366" s="16">
        <v>463382020.16046101</v>
      </c>
      <c r="AV366" s="16">
        <v>628449241.42144406</v>
      </c>
      <c r="AW366" s="16">
        <v>719039381.29642797</v>
      </c>
      <c r="AX366" s="16">
        <v>859318806.85424197</v>
      </c>
      <c r="AY366" s="16">
        <v>1211327512.87217</v>
      </c>
      <c r="AZ366" s="16">
        <v>1647243910.96609</v>
      </c>
      <c r="BA366" s="16">
        <v>2298807205.4527798</v>
      </c>
      <c r="BB366" s="16">
        <v>2447499377.95472</v>
      </c>
      <c r="BC366" s="16">
        <v>2543982058.3104901</v>
      </c>
      <c r="BD366" s="16">
        <v>2630365961.7576299</v>
      </c>
      <c r="BE366" s="16">
        <v>2951883910.38697</v>
      </c>
      <c r="BF366" s="16">
        <v>3126577437.85851</v>
      </c>
      <c r="BG366" s="16">
        <v>3541756980.74716</v>
      </c>
      <c r="BH366" s="16">
        <v>2648838571.1497202</v>
      </c>
      <c r="BI366" s="16">
        <v>1866892272.98364</v>
      </c>
      <c r="BJ366" s="16">
        <v>1920462468.0455501</v>
      </c>
      <c r="BK366" s="16">
        <v>2176705882.3529401</v>
      </c>
      <c r="BL366" s="16">
        <v>2410411764.7058802</v>
      </c>
      <c r="BM366" s="16">
        <v>2457470588.2352901</v>
      </c>
    </row>
    <row r="367" spans="1:65">
      <c r="A367" s="16" t="s">
        <v>53</v>
      </c>
      <c r="B367" s="16" t="s">
        <v>54</v>
      </c>
      <c r="C367" s="16" t="s">
        <v>777</v>
      </c>
      <c r="D367" s="16" t="s">
        <v>778</v>
      </c>
      <c r="AI367" s="16">
        <v>39.222373806275598</v>
      </c>
      <c r="AJ367" s="16">
        <v>41.205089820359298</v>
      </c>
      <c r="AK367" s="16">
        <v>54.596377668513099</v>
      </c>
      <c r="AL367" s="16">
        <v>76.028025477707004</v>
      </c>
      <c r="AM367" s="16">
        <v>30.628209234053902</v>
      </c>
      <c r="AN367" s="16">
        <v>53.407067204049099</v>
      </c>
      <c r="AO367" s="16">
        <v>55.9211007831369</v>
      </c>
      <c r="AP367" s="16">
        <v>53.044359307222201</v>
      </c>
      <c r="AQ367" s="16">
        <v>54.528279951171299</v>
      </c>
      <c r="AR367" s="16">
        <v>41.855844878281403</v>
      </c>
      <c r="AS367" s="16">
        <v>38.377736800830803</v>
      </c>
      <c r="AT367" s="16">
        <v>37.316577620588497</v>
      </c>
      <c r="AU367" s="16">
        <v>50.050309278350497</v>
      </c>
      <c r="AV367" s="16">
        <v>65.545371860351196</v>
      </c>
      <c r="AW367" s="16">
        <v>72.718107430071996</v>
      </c>
      <c r="AX367" s="16">
        <v>52.900778598522699</v>
      </c>
      <c r="AY367" s="16">
        <v>38.758255006348001</v>
      </c>
      <c r="AZ367" s="16">
        <v>28.512896458101899</v>
      </c>
      <c r="BA367" s="16">
        <v>23.466759016573199</v>
      </c>
      <c r="BB367" s="16">
        <v>23.108295998764099</v>
      </c>
      <c r="BC367" s="16">
        <v>20.6812669257035</v>
      </c>
      <c r="BD367" s="16">
        <v>24.081064475250599</v>
      </c>
      <c r="BE367" s="16">
        <v>25.288389348911402</v>
      </c>
      <c r="BF367" s="16">
        <v>26.2600116874635</v>
      </c>
      <c r="BG367" s="16">
        <v>26.2096685368412</v>
      </c>
      <c r="BH367" s="16">
        <v>34.806730415593996</v>
      </c>
      <c r="BI367" s="16">
        <v>43.649669343254097</v>
      </c>
      <c r="BJ367" s="16">
        <v>41.854450949560601</v>
      </c>
      <c r="BK367" s="16">
        <v>37.580282674923801</v>
      </c>
      <c r="BL367" s="16">
        <v>36.767517906813701</v>
      </c>
      <c r="BM367" s="16">
        <v>36.467620754305401</v>
      </c>
    </row>
    <row r="368" spans="1:65">
      <c r="A368" s="16" t="s">
        <v>53</v>
      </c>
      <c r="B368" s="16" t="s">
        <v>54</v>
      </c>
      <c r="C368" s="16" t="s">
        <v>779</v>
      </c>
      <c r="D368" s="16" t="s">
        <v>780</v>
      </c>
      <c r="AI368" s="16">
        <v>471727770.18848997</v>
      </c>
      <c r="AJ368" s="16">
        <v>372665000</v>
      </c>
      <c r="AK368" s="16">
        <v>223598900</v>
      </c>
      <c r="AL368" s="16">
        <v>136395400</v>
      </c>
      <c r="AM368" s="16">
        <v>257787200</v>
      </c>
      <c r="AN368" s="16">
        <v>305739400</v>
      </c>
      <c r="AO368" s="16">
        <v>646333000</v>
      </c>
      <c r="AP368" s="16">
        <v>898402800</v>
      </c>
      <c r="AQ368" s="16">
        <v>1105035500</v>
      </c>
      <c r="AR368" s="16">
        <v>1399631600</v>
      </c>
      <c r="AS368" s="16">
        <v>1290092300</v>
      </c>
      <c r="AT368" s="16">
        <v>1439744300</v>
      </c>
      <c r="AU368" s="16">
        <v>2407192200</v>
      </c>
      <c r="AV368" s="16">
        <v>4190578400</v>
      </c>
      <c r="AW368" s="16">
        <v>5243298800</v>
      </c>
      <c r="AX368" s="16">
        <v>5172900000</v>
      </c>
      <c r="AY368" s="16">
        <v>5314295300</v>
      </c>
      <c r="AZ368" s="16">
        <v>4819142200</v>
      </c>
      <c r="BA368" s="16">
        <v>4896526300</v>
      </c>
      <c r="BB368" s="16">
        <v>4455099800</v>
      </c>
      <c r="BC368" s="16">
        <v>4648540300</v>
      </c>
      <c r="BD368" s="16">
        <v>5205088300</v>
      </c>
      <c r="BE368" s="16">
        <v>5319600100</v>
      </c>
      <c r="BF368" s="16">
        <v>6354119700</v>
      </c>
      <c r="BG368" s="16">
        <v>6442070800</v>
      </c>
    </row>
    <row r="369" spans="1:65">
      <c r="A369" s="16" t="s">
        <v>53</v>
      </c>
      <c r="B369" s="16" t="s">
        <v>54</v>
      </c>
      <c r="C369" s="16" t="s">
        <v>781</v>
      </c>
      <c r="D369" s="16" t="s">
        <v>782</v>
      </c>
      <c r="AI369" s="16">
        <v>283600</v>
      </c>
      <c r="AJ369" s="16">
        <v>391700</v>
      </c>
      <c r="AK369" s="16">
        <v>3897800</v>
      </c>
      <c r="AL369" s="16">
        <v>36935600</v>
      </c>
      <c r="AM369" s="16">
        <v>436145200</v>
      </c>
      <c r="AN369" s="16">
        <v>2580200000</v>
      </c>
      <c r="AO369" s="16">
        <v>3516900000</v>
      </c>
      <c r="AP369" s="16">
        <v>3831500000</v>
      </c>
      <c r="AQ369" s="16">
        <v>4422100000</v>
      </c>
      <c r="AR369" s="16">
        <v>4450200000</v>
      </c>
      <c r="AS369" s="16">
        <v>4729200000</v>
      </c>
      <c r="AT369" s="16">
        <v>5093400000</v>
      </c>
      <c r="AU369" s="16">
        <v>6661600000</v>
      </c>
      <c r="AV369" s="16">
        <v>8970500000</v>
      </c>
      <c r="AW369" s="16">
        <v>10808000000</v>
      </c>
      <c r="AX369" s="16">
        <v>11780900000</v>
      </c>
      <c r="AY369" s="16">
        <v>14153800000</v>
      </c>
      <c r="AZ369" s="16">
        <v>18317100000</v>
      </c>
      <c r="BA369" s="16">
        <v>24332900000</v>
      </c>
      <c r="BB369" s="16">
        <v>25928100000</v>
      </c>
      <c r="BC369" s="16">
        <v>29005100000</v>
      </c>
      <c r="BD369" s="16">
        <v>35235600000</v>
      </c>
      <c r="BE369" s="16">
        <v>39587200000</v>
      </c>
      <c r="BF369" s="16">
        <v>45291300000</v>
      </c>
      <c r="BG369" s="16">
        <v>49473600000</v>
      </c>
      <c r="BH369" s="16">
        <v>52755100000</v>
      </c>
      <c r="BI369" s="16">
        <v>58746500000</v>
      </c>
      <c r="BJ369" s="16">
        <v>65629900000</v>
      </c>
      <c r="BK369" s="16">
        <v>67867200000</v>
      </c>
      <c r="BL369" s="16">
        <v>72836800000</v>
      </c>
      <c r="BM369" s="16">
        <v>72991600000</v>
      </c>
    </row>
    <row r="370" spans="1:65">
      <c r="A370" s="16" t="s">
        <v>53</v>
      </c>
      <c r="B370" s="16" t="s">
        <v>54</v>
      </c>
      <c r="C370" s="16" t="s">
        <v>783</v>
      </c>
      <c r="D370" s="16" t="s">
        <v>784</v>
      </c>
      <c r="AK370" s="16">
        <v>8550236673.11724</v>
      </c>
      <c r="AL370" s="16">
        <v>6387027097.94034</v>
      </c>
      <c r="AM370" s="16">
        <v>4675303642.4267797</v>
      </c>
      <c r="AN370" s="16">
        <v>4553745716.1908798</v>
      </c>
      <c r="AO370" s="16">
        <v>4986351571.9438496</v>
      </c>
      <c r="AP370" s="16">
        <v>5579727407.7336903</v>
      </c>
      <c r="AQ370" s="16">
        <v>6355309424.33605</v>
      </c>
      <c r="AR370" s="16">
        <v>7130657487.9072704</v>
      </c>
      <c r="AS370" s="16">
        <v>8681339883.0239601</v>
      </c>
      <c r="AT370" s="16">
        <v>8410142800.80159</v>
      </c>
      <c r="AU370" s="16">
        <v>9455465033.4138908</v>
      </c>
      <c r="AV370" s="16">
        <v>10001714591.2339</v>
      </c>
      <c r="AW370" s="16">
        <v>11067139746.6411</v>
      </c>
      <c r="AX370" s="16">
        <v>13413137587.943899</v>
      </c>
      <c r="AY370" s="16">
        <v>18291660970.722099</v>
      </c>
      <c r="AZ370" s="16">
        <v>21600172606.3722</v>
      </c>
      <c r="BA370" s="16">
        <v>23022613647.465401</v>
      </c>
      <c r="BB370" s="16">
        <v>24493553660.508999</v>
      </c>
      <c r="BC370" s="16">
        <v>20826439073.012699</v>
      </c>
      <c r="BD370" s="16">
        <v>25805076043.754501</v>
      </c>
      <c r="BE370" s="16">
        <v>26372787740.620998</v>
      </c>
    </row>
    <row r="371" spans="1:65">
      <c r="A371" s="16" t="s">
        <v>53</v>
      </c>
      <c r="B371" s="16" t="s">
        <v>54</v>
      </c>
      <c r="C371" s="16" t="s">
        <v>785</v>
      </c>
      <c r="D371" s="16" t="s">
        <v>786</v>
      </c>
      <c r="AK371" s="16">
        <v>43000</v>
      </c>
      <c r="AL371" s="16">
        <v>45000</v>
      </c>
      <c r="AM371" s="16">
        <v>50000</v>
      </c>
      <c r="AN371" s="16">
        <v>126700</v>
      </c>
      <c r="AO371" s="16">
        <v>110700</v>
      </c>
      <c r="AP371" s="16">
        <v>106700</v>
      </c>
      <c r="AQ371" s="16">
        <v>87150</v>
      </c>
      <c r="AR371" s="16">
        <v>84900</v>
      </c>
      <c r="AS371" s="16">
        <v>87100</v>
      </c>
      <c r="AT371" s="16">
        <v>87100</v>
      </c>
      <c r="AU371" s="16">
        <v>87100</v>
      </c>
      <c r="AV371" s="16">
        <v>81500</v>
      </c>
      <c r="AW371" s="16">
        <v>81000</v>
      </c>
      <c r="AX371" s="16">
        <v>82000</v>
      </c>
      <c r="AY371" s="16">
        <v>82000</v>
      </c>
      <c r="AZ371" s="16">
        <v>82000</v>
      </c>
      <c r="BA371" s="16">
        <v>82000</v>
      </c>
      <c r="BB371" s="16">
        <v>81940</v>
      </c>
      <c r="BC371" s="16">
        <v>81940</v>
      </c>
      <c r="BD371" s="16">
        <v>81950</v>
      </c>
      <c r="BE371" s="16">
        <v>81950</v>
      </c>
      <c r="BF371" s="16">
        <v>81950</v>
      </c>
      <c r="BG371" s="16">
        <v>81950</v>
      </c>
      <c r="BH371" s="16">
        <v>81950</v>
      </c>
      <c r="BI371" s="16">
        <v>81950</v>
      </c>
      <c r="BJ371" s="16">
        <v>82000</v>
      </c>
      <c r="BK371" s="16">
        <v>81950</v>
      </c>
    </row>
    <row r="372" spans="1:65">
      <c r="A372" s="16" t="s">
        <v>53</v>
      </c>
      <c r="B372" s="16" t="s">
        <v>54</v>
      </c>
      <c r="C372" s="16" t="s">
        <v>787</v>
      </c>
      <c r="D372" s="16" t="s">
        <v>788</v>
      </c>
      <c r="T372" s="16">
        <v>3.701005951</v>
      </c>
      <c r="U372" s="16">
        <v>3.9870189599999999</v>
      </c>
      <c r="V372" s="16">
        <v>4.6050472679999999</v>
      </c>
      <c r="W372" s="16">
        <v>4.8674664419999996</v>
      </c>
      <c r="X372" s="16">
        <v>5.2860758160000003</v>
      </c>
      <c r="Y372" s="16">
        <v>5.5277964429999997</v>
      </c>
      <c r="Z372" s="16">
        <v>6.240684978</v>
      </c>
      <c r="AA372" s="16">
        <v>6.4571474560000004</v>
      </c>
      <c r="AB372" s="16">
        <v>6.664528851</v>
      </c>
      <c r="AC372" s="16">
        <v>6.8622865659999999</v>
      </c>
      <c r="AD372" s="16">
        <v>7.0502323049999998</v>
      </c>
      <c r="AE372" s="16">
        <v>7.3761282530000001</v>
      </c>
      <c r="AF372" s="16">
        <v>7.6884143859999998</v>
      </c>
      <c r="AG372" s="16">
        <v>7.9742916819999996</v>
      </c>
      <c r="AH372" s="16">
        <v>8.2785162260000007</v>
      </c>
      <c r="AI372" s="16">
        <v>8.5602714209999995</v>
      </c>
      <c r="AJ372" s="16">
        <v>8.4283009339999992</v>
      </c>
      <c r="AK372" s="16">
        <v>8.3017417459999994</v>
      </c>
      <c r="AL372" s="16">
        <v>8.1826711870000004</v>
      </c>
      <c r="AM372" s="16">
        <v>8.2673235369999993</v>
      </c>
      <c r="AN372" s="16">
        <v>8.2250434190000004</v>
      </c>
      <c r="AO372" s="16">
        <v>8.2116179470000006</v>
      </c>
      <c r="AP372" s="16">
        <v>8.3058740289999999</v>
      </c>
      <c r="AQ372" s="16">
        <v>8.5132426480000003</v>
      </c>
      <c r="AR372" s="16">
        <v>9.0636774239999998</v>
      </c>
      <c r="AS372" s="16">
        <v>9.8636654789999998</v>
      </c>
      <c r="AT372" s="16">
        <v>10.54981776</v>
      </c>
      <c r="AU372" s="16">
        <v>11.18754592</v>
      </c>
      <c r="AV372" s="16">
        <v>11.25842903</v>
      </c>
      <c r="AW372" s="16">
        <v>11.99439551</v>
      </c>
      <c r="AX372" s="16">
        <v>12.814739640000001</v>
      </c>
      <c r="AY372" s="16">
        <v>13.63796163</v>
      </c>
      <c r="AZ372" s="16">
        <v>14.36571631</v>
      </c>
      <c r="BA372" s="16">
        <v>14.855122039999999</v>
      </c>
      <c r="BB372" s="16">
        <v>15.699675989999999</v>
      </c>
      <c r="BC372" s="16">
        <v>16.67967346</v>
      </c>
      <c r="BD372" s="16">
        <v>18.410511379999999</v>
      </c>
      <c r="BE372" s="16">
        <v>18.60832503</v>
      </c>
      <c r="BF372" s="16">
        <v>18.729540180000001</v>
      </c>
      <c r="BG372" s="16">
        <v>18.888274750000001</v>
      </c>
      <c r="BH372" s="16">
        <v>18.664393579999999</v>
      </c>
      <c r="BI372" s="16">
        <v>17.46328565</v>
      </c>
      <c r="BJ372" s="16">
        <v>17.148503049999999</v>
      </c>
      <c r="BK372" s="16">
        <v>16.899349189999999</v>
      </c>
      <c r="BL372" s="16">
        <v>16.652646900000001</v>
      </c>
    </row>
    <row r="373" spans="1:65">
      <c r="A373" s="16" t="s">
        <v>53</v>
      </c>
      <c r="B373" s="16" t="s">
        <v>54</v>
      </c>
      <c r="C373" s="16" t="s">
        <v>789</v>
      </c>
      <c r="D373" s="16" t="s">
        <v>790</v>
      </c>
      <c r="AW373" s="16">
        <v>40</v>
      </c>
      <c r="AX373" s="16">
        <v>40</v>
      </c>
      <c r="AY373" s="16">
        <v>40</v>
      </c>
      <c r="AZ373" s="16">
        <v>40</v>
      </c>
      <c r="BA373" s="16">
        <v>40</v>
      </c>
      <c r="BB373" s="16">
        <v>40</v>
      </c>
      <c r="BC373" s="16">
        <v>50</v>
      </c>
      <c r="BD373" s="16">
        <v>40</v>
      </c>
      <c r="BE373" s="16">
        <v>40</v>
      </c>
      <c r="BF373" s="16">
        <v>40</v>
      </c>
      <c r="BG373" s="16">
        <v>40</v>
      </c>
      <c r="BH373" s="16">
        <v>60</v>
      </c>
      <c r="BI373" s="16">
        <v>80</v>
      </c>
      <c r="BJ373" s="16">
        <v>80</v>
      </c>
      <c r="BK373" s="16">
        <v>80</v>
      </c>
      <c r="BL373" s="16">
        <v>80</v>
      </c>
    </row>
    <row r="374" spans="1:65">
      <c r="A374" s="16" t="s">
        <v>53</v>
      </c>
      <c r="B374" s="16" t="s">
        <v>54</v>
      </c>
      <c r="C374" s="16" t="s">
        <v>791</v>
      </c>
      <c r="D374" s="16" t="s">
        <v>792</v>
      </c>
      <c r="AX374" s="16">
        <v>4.5</v>
      </c>
      <c r="AY374" s="16">
        <v>4.5</v>
      </c>
      <c r="AZ374" s="16">
        <v>4.5</v>
      </c>
      <c r="BA374" s="16">
        <v>4</v>
      </c>
      <c r="BB374" s="16">
        <v>4</v>
      </c>
      <c r="BC374" s="16">
        <v>4</v>
      </c>
    </row>
    <row r="375" spans="1:65">
      <c r="A375" s="16" t="s">
        <v>53</v>
      </c>
      <c r="B375" s="16" t="s">
        <v>54</v>
      </c>
      <c r="C375" s="16" t="s">
        <v>793</v>
      </c>
      <c r="D375" s="16" t="s">
        <v>794</v>
      </c>
      <c r="AZ375" s="16">
        <v>2</v>
      </c>
      <c r="BC375" s="16">
        <v>2.23</v>
      </c>
      <c r="BE375" s="16">
        <v>2.42</v>
      </c>
      <c r="BG375" s="16">
        <v>2.714286</v>
      </c>
    </row>
    <row r="376" spans="1:65">
      <c r="A376" s="16" t="s">
        <v>53</v>
      </c>
      <c r="B376" s="16" t="s">
        <v>54</v>
      </c>
      <c r="C376" s="16" t="s">
        <v>795</v>
      </c>
      <c r="D376" s="16" t="s">
        <v>796</v>
      </c>
      <c r="AN376" s="16">
        <v>791</v>
      </c>
      <c r="AO376" s="16">
        <v>558</v>
      </c>
      <c r="AP376" s="16">
        <v>489</v>
      </c>
      <c r="AQ376" s="16">
        <v>533</v>
      </c>
      <c r="AR376" s="16">
        <v>422</v>
      </c>
      <c r="AS376" s="16">
        <v>493</v>
      </c>
      <c r="AT376" s="16">
        <v>537</v>
      </c>
      <c r="AU376" s="16">
        <v>584</v>
      </c>
      <c r="AV376" s="16">
        <v>654</v>
      </c>
      <c r="AW376" s="16">
        <v>789</v>
      </c>
      <c r="AX376" s="16">
        <v>878</v>
      </c>
      <c r="AY376" s="16">
        <v>964</v>
      </c>
      <c r="AZ376" s="16">
        <v>1108</v>
      </c>
      <c r="BA376" s="16">
        <v>1049</v>
      </c>
      <c r="BB376" s="16">
        <v>1024</v>
      </c>
      <c r="BC376" s="16">
        <v>917</v>
      </c>
      <c r="BD376" s="16">
        <v>660</v>
      </c>
      <c r="BE376" s="16">
        <v>591</v>
      </c>
      <c r="BF376" s="16">
        <v>609</v>
      </c>
      <c r="BG376" s="16">
        <v>612</v>
      </c>
      <c r="BH376" s="16">
        <v>495</v>
      </c>
      <c r="BI376" s="16">
        <v>448</v>
      </c>
      <c r="BJ376" s="16">
        <v>467</v>
      </c>
      <c r="BK376" s="16">
        <v>466</v>
      </c>
    </row>
    <row r="377" spans="1:65">
      <c r="A377" s="16" t="s">
        <v>53</v>
      </c>
      <c r="B377" s="16" t="s">
        <v>54</v>
      </c>
      <c r="C377" s="16" t="s">
        <v>797</v>
      </c>
      <c r="D377" s="16" t="s">
        <v>798</v>
      </c>
      <c r="AX377" s="16">
        <v>4</v>
      </c>
      <c r="AY377" s="16">
        <v>4</v>
      </c>
      <c r="AZ377" s="16">
        <v>4</v>
      </c>
      <c r="BA377" s="16">
        <v>4</v>
      </c>
      <c r="BB377" s="16">
        <v>4</v>
      </c>
      <c r="BC377" s="16">
        <v>3.5</v>
      </c>
    </row>
    <row r="378" spans="1:65">
      <c r="A378" s="16" t="s">
        <v>53</v>
      </c>
      <c r="B378" s="16" t="s">
        <v>54</v>
      </c>
      <c r="C378" s="16" t="s">
        <v>799</v>
      </c>
      <c r="D378" s="16" t="s">
        <v>800</v>
      </c>
      <c r="AX378" s="16">
        <v>3</v>
      </c>
      <c r="AY378" s="16">
        <v>3</v>
      </c>
      <c r="AZ378" s="16">
        <v>3</v>
      </c>
      <c r="BA378" s="16">
        <v>3</v>
      </c>
      <c r="BB378" s="16">
        <v>3</v>
      </c>
      <c r="BC378" s="16">
        <v>3</v>
      </c>
    </row>
    <row r="379" spans="1:65">
      <c r="A379" s="16" t="s">
        <v>53</v>
      </c>
      <c r="B379" s="16" t="s">
        <v>54</v>
      </c>
      <c r="C379" s="16" t="s">
        <v>801</v>
      </c>
      <c r="D379" s="16" t="s">
        <v>802</v>
      </c>
    </row>
    <row r="380" spans="1:65">
      <c r="A380" s="16" t="s">
        <v>53</v>
      </c>
      <c r="B380" s="16" t="s">
        <v>54</v>
      </c>
      <c r="C380" s="16" t="s">
        <v>803</v>
      </c>
      <c r="D380" s="16" t="s">
        <v>804</v>
      </c>
      <c r="AV380" s="16">
        <v>14</v>
      </c>
      <c r="AW380" s="16">
        <v>13</v>
      </c>
      <c r="AX380" s="16">
        <v>13</v>
      </c>
      <c r="AY380" s="16">
        <v>13</v>
      </c>
      <c r="AZ380" s="16">
        <v>12</v>
      </c>
      <c r="BA380" s="16">
        <v>6</v>
      </c>
      <c r="BB380" s="16">
        <v>6</v>
      </c>
      <c r="BC380" s="16">
        <v>6</v>
      </c>
      <c r="BD380" s="16">
        <v>6</v>
      </c>
      <c r="BE380" s="16">
        <v>6</v>
      </c>
      <c r="BF380" s="16">
        <v>3</v>
      </c>
      <c r="BG380" s="16">
        <v>4</v>
      </c>
      <c r="BH380" s="16">
        <v>3</v>
      </c>
      <c r="BI380" s="16">
        <v>3</v>
      </c>
      <c r="BJ380" s="16">
        <v>3</v>
      </c>
      <c r="BK380" s="16">
        <v>3</v>
      </c>
      <c r="BL380" s="16">
        <v>3</v>
      </c>
    </row>
    <row r="381" spans="1:65">
      <c r="A381" s="16" t="s">
        <v>53</v>
      </c>
      <c r="B381" s="16" t="s">
        <v>54</v>
      </c>
      <c r="C381" s="16" t="s">
        <v>805</v>
      </c>
      <c r="D381" s="16" t="s">
        <v>806</v>
      </c>
      <c r="BG381" s="16">
        <v>200</v>
      </c>
      <c r="BH381" s="16">
        <v>200</v>
      </c>
      <c r="BI381" s="16">
        <v>200</v>
      </c>
      <c r="BJ381" s="16">
        <v>200</v>
      </c>
      <c r="BK381" s="16">
        <v>200</v>
      </c>
      <c r="BL381" s="16">
        <v>200</v>
      </c>
    </row>
    <row r="382" spans="1:65">
      <c r="A382" s="16" t="s">
        <v>53</v>
      </c>
      <c r="B382" s="16" t="s">
        <v>54</v>
      </c>
      <c r="C382" s="16" t="s">
        <v>807</v>
      </c>
      <c r="D382" s="16" t="s">
        <v>808</v>
      </c>
      <c r="BB382" s="16">
        <v>52</v>
      </c>
      <c r="BF382" s="16">
        <v>16</v>
      </c>
      <c r="BL382" s="16">
        <v>12.1</v>
      </c>
    </row>
    <row r="383" spans="1:65">
      <c r="A383" s="16" t="s">
        <v>53</v>
      </c>
      <c r="B383" s="16" t="s">
        <v>54</v>
      </c>
      <c r="C383" s="16" t="s">
        <v>809</v>
      </c>
      <c r="D383" s="16" t="s">
        <v>810</v>
      </c>
      <c r="BA383" s="16">
        <v>1.00464704363871</v>
      </c>
      <c r="BB383" s="16">
        <v>0.73961853584943904</v>
      </c>
      <c r="BC383" s="16">
        <v>0.54876295873274705</v>
      </c>
      <c r="BD383" s="16">
        <v>0.635722776740832</v>
      </c>
      <c r="BE383" s="16">
        <v>0.69925779058841897</v>
      </c>
      <c r="BF383" s="16">
        <v>1.06258432003641</v>
      </c>
      <c r="BG383" s="16">
        <v>0.99710527280055705</v>
      </c>
      <c r="BH383" s="16">
        <v>0.75602896078680404</v>
      </c>
      <c r="BI383" s="16">
        <v>1.0415982812690501</v>
      </c>
      <c r="BJ383" s="16">
        <v>1.58673376923312</v>
      </c>
      <c r="BK383" s="16">
        <v>1.6580254945516899</v>
      </c>
    </row>
    <row r="384" spans="1:65">
      <c r="A384" s="16" t="s">
        <v>53</v>
      </c>
      <c r="B384" s="16" t="s">
        <v>54</v>
      </c>
      <c r="C384" s="16" t="s">
        <v>811</v>
      </c>
      <c r="D384" s="16" t="s">
        <v>812</v>
      </c>
      <c r="AM384" s="16">
        <v>34.197651454496899</v>
      </c>
      <c r="AN384" s="16">
        <v>19.8269659761927</v>
      </c>
      <c r="AO384" s="16">
        <v>15.807941154944</v>
      </c>
      <c r="AP384" s="16">
        <v>16.221372257226999</v>
      </c>
      <c r="AQ384" s="16">
        <v>18.767848631052701</v>
      </c>
      <c r="AR384" s="16">
        <v>19.009541469100199</v>
      </c>
      <c r="BA384" s="16">
        <v>18.507768354543899</v>
      </c>
      <c r="BB384" s="16">
        <v>23.078802859430098</v>
      </c>
      <c r="BC384" s="16">
        <v>20.8724832214765</v>
      </c>
      <c r="BD384" s="16">
        <v>18.478361046042799</v>
      </c>
      <c r="BE384" s="16">
        <v>22.185383888922399</v>
      </c>
      <c r="BF384" s="16">
        <v>20.925543982675102</v>
      </c>
      <c r="BG384" s="16">
        <v>22.100989424561199</v>
      </c>
      <c r="BH384" s="16">
        <v>24.788709084222099</v>
      </c>
      <c r="BI384" s="16">
        <v>27.195938118533299</v>
      </c>
      <c r="BJ384" s="16">
        <v>27.9587305829867</v>
      </c>
      <c r="BK384" s="16">
        <v>21.402262398242001</v>
      </c>
      <c r="BL384" s="16">
        <v>25.728483128643301</v>
      </c>
    </row>
    <row r="385" spans="1:65">
      <c r="A385" s="16" t="s">
        <v>53</v>
      </c>
      <c r="B385" s="16" t="s">
        <v>54</v>
      </c>
      <c r="C385" s="16" t="s">
        <v>813</v>
      </c>
      <c r="D385" s="16" t="s">
        <v>814</v>
      </c>
      <c r="AM385" s="16">
        <v>1.0214632356619899</v>
      </c>
      <c r="AN385" s="16">
        <v>1.6039619944329999</v>
      </c>
      <c r="AO385" s="16">
        <v>1.3186146258867699</v>
      </c>
      <c r="AP385" s="16">
        <v>1.8536396907450401</v>
      </c>
      <c r="AQ385" s="16">
        <v>2.6439505393531801</v>
      </c>
      <c r="AR385" s="16">
        <v>2.1098926326826</v>
      </c>
      <c r="BA385" s="16">
        <v>0.76913747447999803</v>
      </c>
      <c r="BB385" s="16">
        <v>0.69861376344676895</v>
      </c>
      <c r="BC385" s="16">
        <v>0.758710845190809</v>
      </c>
      <c r="BD385" s="16">
        <v>0.89050953182833004</v>
      </c>
      <c r="BE385" s="16">
        <v>1.1562841433367701</v>
      </c>
      <c r="BF385" s="16">
        <v>1.61555836300295</v>
      </c>
      <c r="BG385" s="16">
        <v>1.14676463717641</v>
      </c>
      <c r="BH385" s="16">
        <v>1.5722678821954801</v>
      </c>
      <c r="BI385" s="16">
        <v>1.0663304961043401</v>
      </c>
      <c r="BJ385" s="16">
        <v>0.92778741548987498</v>
      </c>
      <c r="BK385" s="16">
        <v>0.73750459540685498</v>
      </c>
      <c r="BL385" s="16">
        <v>0.72586351775684399</v>
      </c>
    </row>
    <row r="386" spans="1:65">
      <c r="A386" s="16" t="s">
        <v>53</v>
      </c>
      <c r="B386" s="16" t="s">
        <v>54</v>
      </c>
      <c r="C386" s="16" t="s">
        <v>815</v>
      </c>
      <c r="D386" s="16" t="s">
        <v>816</v>
      </c>
      <c r="AM386" s="16">
        <v>170600</v>
      </c>
      <c r="AN386" s="16">
        <v>945000</v>
      </c>
      <c r="AO386" s="16">
        <v>33599600</v>
      </c>
      <c r="AP386" s="16">
        <v>32899400</v>
      </c>
      <c r="AQ386" s="16">
        <v>47571600</v>
      </c>
      <c r="AR386" s="16">
        <v>48733000</v>
      </c>
      <c r="BA386" s="16">
        <v>12242100000</v>
      </c>
      <c r="BB386" s="16">
        <v>8567300000</v>
      </c>
      <c r="BC386" s="16">
        <v>13616300000</v>
      </c>
      <c r="BD386" s="16">
        <v>16100600000</v>
      </c>
      <c r="BE386" s="16">
        <v>14188900000</v>
      </c>
      <c r="BF386" s="16">
        <v>14135100000</v>
      </c>
      <c r="BG386" s="16">
        <v>13413300000</v>
      </c>
      <c r="BH386" s="16">
        <v>8313500000</v>
      </c>
      <c r="BI386" s="16">
        <v>10384200000</v>
      </c>
      <c r="BJ386" s="16">
        <v>13326600000</v>
      </c>
      <c r="BK386" s="16">
        <v>18853515000</v>
      </c>
      <c r="BL386" s="16">
        <v>21611300000</v>
      </c>
    </row>
    <row r="387" spans="1:65">
      <c r="A387" s="16" t="s">
        <v>53</v>
      </c>
      <c r="B387" s="16" t="s">
        <v>54</v>
      </c>
      <c r="C387" s="16" t="s">
        <v>817</v>
      </c>
      <c r="D387" s="16" t="s">
        <v>818</v>
      </c>
      <c r="BD387" s="16">
        <v>18.560718536376999</v>
      </c>
      <c r="BG387" s="16">
        <v>36.3055610656738</v>
      </c>
      <c r="BJ387" s="16">
        <v>34.541717529296903</v>
      </c>
    </row>
    <row r="388" spans="1:65">
      <c r="A388" s="16" t="s">
        <v>53</v>
      </c>
      <c r="B388" s="16" t="s">
        <v>54</v>
      </c>
      <c r="C388" s="16" t="s">
        <v>819</v>
      </c>
      <c r="D388" s="16" t="s">
        <v>820</v>
      </c>
      <c r="AJ388" s="16">
        <v>4.3021778631455898E-2</v>
      </c>
      <c r="AK388" s="16">
        <v>3.8448521763995901E-2</v>
      </c>
      <c r="AL388" s="16">
        <v>0.47214785660257103</v>
      </c>
      <c r="AM388" s="16">
        <v>8.3202648307742297</v>
      </c>
      <c r="AN388" s="16">
        <v>42.579757492890202</v>
      </c>
      <c r="AO388" s="16">
        <v>51.008336523961702</v>
      </c>
      <c r="AP388" s="16">
        <v>52.882560366263299</v>
      </c>
      <c r="AQ388" s="16">
        <v>52.473937940233</v>
      </c>
      <c r="AR388" s="16">
        <v>48.000445522320703</v>
      </c>
      <c r="AS388" s="16">
        <v>48.866855021793</v>
      </c>
      <c r="AT388" s="16">
        <v>49.622920999893303</v>
      </c>
      <c r="AU388" s="16">
        <v>50.998053879667196</v>
      </c>
      <c r="AV388" s="16">
        <v>52.137281520099599</v>
      </c>
      <c r="AW388" s="16">
        <v>55.635135464321998</v>
      </c>
      <c r="AX388" s="16">
        <v>61.020342473621497</v>
      </c>
      <c r="AY388" s="16">
        <v>66.102680928423297</v>
      </c>
      <c r="AZ388" s="16">
        <v>77.141666666666694</v>
      </c>
      <c r="BA388" s="16">
        <v>93.224999999999994</v>
      </c>
      <c r="BB388" s="16">
        <v>94.5833333333333</v>
      </c>
      <c r="BC388" s="16">
        <v>100</v>
      </c>
      <c r="BD388" s="16">
        <v>107.85833333333299</v>
      </c>
      <c r="BE388" s="16">
        <v>109.008333333333</v>
      </c>
      <c r="BF388" s="16">
        <v>111.64166666666701</v>
      </c>
      <c r="BG388" s="16">
        <v>113.175</v>
      </c>
      <c r="BH388" s="16">
        <v>117.73333333333299</v>
      </c>
      <c r="BI388" s="16">
        <v>132.38333333333301</v>
      </c>
      <c r="BJ388" s="16">
        <v>149.50833333333301</v>
      </c>
      <c r="BK388" s="16">
        <v>152.9</v>
      </c>
      <c r="BL388" s="16">
        <v>156.89156432499999</v>
      </c>
      <c r="BM388" s="16">
        <v>161.22147257500001</v>
      </c>
    </row>
    <row r="389" spans="1:65">
      <c r="A389" s="16" t="s">
        <v>53</v>
      </c>
      <c r="B389" s="16" t="s">
        <v>54</v>
      </c>
      <c r="C389" s="16" t="s">
        <v>821</v>
      </c>
      <c r="D389" s="16" t="s">
        <v>822</v>
      </c>
      <c r="AK389" s="16">
        <v>10.810692724217301</v>
      </c>
      <c r="AL389" s="16">
        <v>9.6036337579617808</v>
      </c>
      <c r="AM389" s="16">
        <v>3.3338724312783601</v>
      </c>
      <c r="AN389" s="16">
        <v>1.18585153247727</v>
      </c>
      <c r="AO389" s="16">
        <v>1.1660616262899799</v>
      </c>
      <c r="AP389" s="16">
        <v>2.4494737801982098</v>
      </c>
      <c r="AQ389" s="16">
        <v>3.0812004920577798</v>
      </c>
      <c r="AR389" s="16">
        <v>2.9651560575433802</v>
      </c>
      <c r="AS389" s="16">
        <v>5.8996605020368396</v>
      </c>
      <c r="AT389" s="16">
        <v>5.1887818154749796</v>
      </c>
      <c r="AU389" s="16">
        <v>5.5808687229234204</v>
      </c>
      <c r="AV389" s="16">
        <v>7.00102698460329</v>
      </c>
      <c r="AW389" s="16">
        <v>9.3144999023780901</v>
      </c>
      <c r="AX389" s="16">
        <v>9.4758039448059908</v>
      </c>
      <c r="AY389" s="16">
        <v>11.6353270497487</v>
      </c>
      <c r="AZ389" s="16">
        <v>14.258393258969299</v>
      </c>
      <c r="BA389" s="16">
        <v>15.527908382747199</v>
      </c>
      <c r="BB389" s="16">
        <v>18.937844916085002</v>
      </c>
      <c r="BC389" s="16">
        <v>17.698515272436101</v>
      </c>
      <c r="BD389" s="16">
        <v>17.189202474674602</v>
      </c>
      <c r="BE389" s="16">
        <v>19.734281719595099</v>
      </c>
      <c r="BF389" s="16">
        <v>25.123970239232101</v>
      </c>
      <c r="BG389" s="16">
        <v>30.575470651996699</v>
      </c>
      <c r="BH389" s="16">
        <v>38.418914241449102</v>
      </c>
      <c r="BI389" s="16">
        <v>31.748631774623799</v>
      </c>
      <c r="BJ389" s="16">
        <v>21.1466313265413</v>
      </c>
      <c r="BK389" s="16">
        <v>19.919621543887001</v>
      </c>
      <c r="BL389" s="16">
        <v>22.1534167178453</v>
      </c>
      <c r="BM389" s="16">
        <v>25.074760910520499</v>
      </c>
    </row>
    <row r="390" spans="1:65">
      <c r="A390" s="16" t="s">
        <v>53</v>
      </c>
      <c r="B390" s="16" t="s">
        <v>54</v>
      </c>
      <c r="C390" s="16" t="s">
        <v>823</v>
      </c>
      <c r="D390" s="16" t="s">
        <v>824</v>
      </c>
      <c r="AK390" s="16">
        <v>6.2523145291000004</v>
      </c>
      <c r="AP390" s="16">
        <v>2.8440374303999998</v>
      </c>
      <c r="AU390" s="16">
        <v>8.1281203784000002</v>
      </c>
      <c r="AZ390" s="16">
        <v>4.8981255093999998</v>
      </c>
      <c r="BE390" s="16">
        <v>4.0835421888000001</v>
      </c>
      <c r="BJ390" s="16">
        <v>3.5175564874999998</v>
      </c>
    </row>
    <row r="391" spans="1:65">
      <c r="A391" s="16" t="s">
        <v>53</v>
      </c>
      <c r="B391" s="16" t="s">
        <v>54</v>
      </c>
      <c r="C391" s="16" t="s">
        <v>825</v>
      </c>
      <c r="D391" s="16" t="s">
        <v>826</v>
      </c>
      <c r="F391" s="16">
        <v>48.431510388502303</v>
      </c>
      <c r="G391" s="16">
        <v>50.127113450376697</v>
      </c>
      <c r="H391" s="16">
        <v>51.853912061237502</v>
      </c>
      <c r="I391" s="16">
        <v>53.555054856579801</v>
      </c>
      <c r="J391" s="16">
        <v>55.188254803706002</v>
      </c>
      <c r="K391" s="16">
        <v>56.737541608084904</v>
      </c>
      <c r="L391" s="16">
        <v>58.2077219798839</v>
      </c>
      <c r="M391" s="16">
        <v>59.6060540514558</v>
      </c>
      <c r="N391" s="16">
        <v>60.948243748272603</v>
      </c>
      <c r="O391" s="16">
        <v>62.247281204561602</v>
      </c>
      <c r="P391" s="16">
        <v>63.502866000937303</v>
      </c>
      <c r="Q391" s="16">
        <v>64.713532090798793</v>
      </c>
      <c r="R391" s="16">
        <v>65.889037095785696</v>
      </c>
      <c r="S391" s="16">
        <v>67.042443250778106</v>
      </c>
      <c r="T391" s="16">
        <v>68.184733888508305</v>
      </c>
      <c r="U391" s="16">
        <v>69.321532859872406</v>
      </c>
      <c r="V391" s="16">
        <v>70.456012593580596</v>
      </c>
      <c r="W391" s="16">
        <v>71.595070718723306</v>
      </c>
      <c r="X391" s="16">
        <v>72.745172260475599</v>
      </c>
      <c r="Y391" s="16">
        <v>73.912001153610404</v>
      </c>
      <c r="Z391" s="16">
        <v>75.096578824038303</v>
      </c>
      <c r="AA391" s="16">
        <v>76.301176442313505</v>
      </c>
      <c r="AB391" s="16">
        <v>77.533040124013098</v>
      </c>
      <c r="AC391" s="16">
        <v>78.800978165519098</v>
      </c>
      <c r="AD391" s="16">
        <v>80.109196438227798</v>
      </c>
      <c r="AE391" s="16">
        <v>81.457286371774998</v>
      </c>
      <c r="AF391" s="16">
        <v>82.837473112465005</v>
      </c>
      <c r="AG391" s="16">
        <v>84.237920136510596</v>
      </c>
      <c r="AH391" s="16">
        <v>85.642080344160405</v>
      </c>
      <c r="AI391" s="16">
        <v>86.028095220928407</v>
      </c>
      <c r="AJ391" s="16">
        <v>87.373974067798599</v>
      </c>
      <c r="AK391" s="16">
        <v>88.707836139250404</v>
      </c>
      <c r="AL391" s="16">
        <v>90.065731761539098</v>
      </c>
      <c r="AM391" s="16">
        <v>91.291442854224499</v>
      </c>
      <c r="AN391" s="16">
        <v>92.348919091051101</v>
      </c>
      <c r="AO391" s="16">
        <v>93.286227573692898</v>
      </c>
      <c r="AP391" s="16">
        <v>94.190489923933796</v>
      </c>
      <c r="AQ391" s="16">
        <v>95.231791267510701</v>
      </c>
      <c r="AR391" s="16">
        <v>96.520766580013301</v>
      </c>
      <c r="AS391" s="16">
        <v>97.434779976998996</v>
      </c>
      <c r="AT391" s="16">
        <v>98.193792068180699</v>
      </c>
      <c r="AU391" s="16">
        <v>98.912464596092903</v>
      </c>
      <c r="AV391" s="16">
        <v>99.623723563858107</v>
      </c>
      <c r="AW391" s="16">
        <v>100.475372556609</v>
      </c>
      <c r="AX391" s="16">
        <v>101.52250181466199</v>
      </c>
      <c r="AY391" s="16">
        <v>102.672531674674</v>
      </c>
      <c r="AZ391" s="16">
        <v>103.853368672016</v>
      </c>
      <c r="BA391" s="16">
        <v>106.059762547351</v>
      </c>
      <c r="BB391" s="16">
        <v>108.291290455327</v>
      </c>
      <c r="BC391" s="16">
        <v>109.542344173442</v>
      </c>
      <c r="BD391" s="16">
        <v>110.976336228798</v>
      </c>
      <c r="BE391" s="16">
        <v>112.460790244138</v>
      </c>
      <c r="BF391" s="16">
        <v>113.923480806688</v>
      </c>
      <c r="BG391" s="16">
        <v>115.34881385867899</v>
      </c>
      <c r="BH391" s="16">
        <v>116.731076781631</v>
      </c>
      <c r="BI391" s="16">
        <v>118.033288980283</v>
      </c>
      <c r="BJ391" s="16">
        <v>119.208741622511</v>
      </c>
      <c r="BK391" s="16">
        <v>120.25759188908</v>
      </c>
    </row>
    <row r="392" spans="1:65">
      <c r="A392" s="16" t="s">
        <v>53</v>
      </c>
      <c r="B392" s="16" t="s">
        <v>54</v>
      </c>
      <c r="C392" s="16" t="s">
        <v>827</v>
      </c>
      <c r="D392" s="16" t="s">
        <v>828</v>
      </c>
      <c r="AI392" s="16">
        <v>29.9880450270824</v>
      </c>
      <c r="AN392" s="16">
        <v>23.928050683492899</v>
      </c>
      <c r="AS392" s="16">
        <v>19.870023922851399</v>
      </c>
      <c r="AX392" s="16">
        <v>16.677795780827701</v>
      </c>
      <c r="BC392" s="16">
        <v>17.604769796191299</v>
      </c>
      <c r="BD392" s="16">
        <v>26.5086807943173</v>
      </c>
      <c r="BE392" s="16">
        <v>15.2488342035633</v>
      </c>
      <c r="BF392" s="16">
        <v>11.443695778755901</v>
      </c>
      <c r="BG392" s="16">
        <v>7.3437431295089004</v>
      </c>
      <c r="BH392" s="16">
        <v>10.6191685349655</v>
      </c>
      <c r="BI392" s="16">
        <v>5.5679440880120401</v>
      </c>
      <c r="BJ392" s="16">
        <v>5.7023377971376599</v>
      </c>
    </row>
    <row r="393" spans="1:65">
      <c r="A393" s="16" t="s">
        <v>53</v>
      </c>
      <c r="B393" s="16" t="s">
        <v>54</v>
      </c>
      <c r="C393" s="16" t="s">
        <v>829</v>
      </c>
      <c r="D393" s="16" t="s">
        <v>830</v>
      </c>
      <c r="AI393" s="16">
        <v>0</v>
      </c>
      <c r="AS393" s="16">
        <v>8.5</v>
      </c>
      <c r="AX393" s="16">
        <v>55.4</v>
      </c>
      <c r="BA393" s="16">
        <v>73.099999999999994</v>
      </c>
      <c r="BC393" s="16">
        <v>86</v>
      </c>
    </row>
    <row r="394" spans="1:65">
      <c r="A394" s="16" t="s">
        <v>53</v>
      </c>
      <c r="B394" s="16" t="s">
        <v>54</v>
      </c>
      <c r="C394" s="16" t="s">
        <v>831</v>
      </c>
      <c r="D394" s="16" t="s">
        <v>832</v>
      </c>
      <c r="AI394" s="16">
        <v>2.5381944876522899</v>
      </c>
      <c r="AJ394" s="16">
        <v>2.9854885126392401</v>
      </c>
      <c r="AK394" s="16">
        <v>2.4525029546009902</v>
      </c>
      <c r="AL394" s="16">
        <v>3.2826789555315399</v>
      </c>
      <c r="AM394" s="16">
        <v>3.2156001074840401</v>
      </c>
      <c r="AN394" s="16">
        <v>3.2920121199558299</v>
      </c>
      <c r="AO394" s="16">
        <v>3.4364071078651399</v>
      </c>
      <c r="AP394" s="16">
        <v>3.4864605288413899</v>
      </c>
      <c r="AQ394" s="16">
        <v>3.3517644925523</v>
      </c>
      <c r="AR394" s="16">
        <v>3.5482673237884499</v>
      </c>
      <c r="AS394" s="16">
        <v>3.5420642931147199</v>
      </c>
      <c r="AT394" s="16">
        <v>3.3832481856326799</v>
      </c>
      <c r="AU394" s="16">
        <v>3.2985989908</v>
      </c>
      <c r="AV394" s="16">
        <v>2.8243854843693601</v>
      </c>
      <c r="AW394" s="16">
        <v>2.6662776878546701</v>
      </c>
      <c r="AX394" s="16">
        <v>2.7296499568394998</v>
      </c>
      <c r="AY394" s="16">
        <v>2.5823294153015199</v>
      </c>
      <c r="AZ394" s="16">
        <v>2.2711142419997299</v>
      </c>
      <c r="BA394" s="16">
        <v>2.2202008403587801</v>
      </c>
      <c r="BB394" s="16">
        <v>2.10603756738755</v>
      </c>
      <c r="BC394" s="16">
        <v>2.0845032589892201</v>
      </c>
      <c r="BD394" s="16">
        <v>2.2736737321184002</v>
      </c>
      <c r="BE394" s="16">
        <v>2.24661065623819</v>
      </c>
      <c r="BF394" s="16">
        <v>2.26146269447481</v>
      </c>
      <c r="BG394" s="16">
        <v>2.2782440470663001</v>
      </c>
    </row>
    <row r="395" spans="1:65">
      <c r="A395" s="16" t="s">
        <v>53</v>
      </c>
      <c r="B395" s="16" t="s">
        <v>54</v>
      </c>
      <c r="C395" s="16" t="s">
        <v>833</v>
      </c>
      <c r="D395" s="16" t="s">
        <v>834</v>
      </c>
      <c r="AI395" s="16">
        <v>58.422598479613001</v>
      </c>
      <c r="AJ395" s="16">
        <v>54.558635394456303</v>
      </c>
      <c r="AK395" s="16">
        <v>33.157921368213302</v>
      </c>
      <c r="AL395" s="16">
        <v>26.948716602803</v>
      </c>
      <c r="AM395" s="16">
        <v>18.319959023390801</v>
      </c>
      <c r="AN395" s="16">
        <v>18.5813189392161</v>
      </c>
      <c r="AO395" s="16">
        <v>18.5813776555276</v>
      </c>
      <c r="AP395" s="16">
        <v>18.531717747683501</v>
      </c>
      <c r="AQ395" s="16">
        <v>19.7410823424825</v>
      </c>
      <c r="AR395" s="16">
        <v>19.5587588028169</v>
      </c>
      <c r="AS395" s="16">
        <v>19.845981068506301</v>
      </c>
      <c r="AT395" s="16">
        <v>59.388508170796001</v>
      </c>
      <c r="AU395" s="16">
        <v>58.226832789690398</v>
      </c>
      <c r="AV395" s="16">
        <v>52.706003946255798</v>
      </c>
      <c r="AW395" s="16">
        <v>59.059970566593101</v>
      </c>
      <c r="AX395" s="16">
        <v>61.17086393844</v>
      </c>
      <c r="AY395" s="16">
        <v>64.845373426231504</v>
      </c>
      <c r="AZ395" s="16">
        <v>70.906760653636695</v>
      </c>
      <c r="BA395" s="16">
        <v>81.735434089544</v>
      </c>
      <c r="BB395" s="16">
        <v>85.122959508161998</v>
      </c>
      <c r="BC395" s="16">
        <v>81.453768038482096</v>
      </c>
      <c r="BD395" s="16">
        <v>85.148319700404102</v>
      </c>
      <c r="BE395" s="16">
        <v>89.890377588306904</v>
      </c>
      <c r="BF395" s="16">
        <v>92.964802603408401</v>
      </c>
      <c r="BG395" s="16">
        <v>93.861209964412794</v>
      </c>
      <c r="BH395" s="16">
        <v>86.082307193778306</v>
      </c>
    </row>
    <row r="396" spans="1:65">
      <c r="A396" s="16" t="s">
        <v>53</v>
      </c>
      <c r="B396" s="16" t="s">
        <v>54</v>
      </c>
      <c r="C396" s="16" t="s">
        <v>835</v>
      </c>
      <c r="D396" s="16" t="s">
        <v>836</v>
      </c>
      <c r="AN396" s="16">
        <v>1140962.6000000001</v>
      </c>
      <c r="AO396" s="16">
        <v>4936069.0999999996</v>
      </c>
      <c r="AP396" s="16">
        <v>8146452.9000000004</v>
      </c>
      <c r="AQ396" s="16">
        <v>9810858</v>
      </c>
      <c r="AR396" s="16">
        <v>35619265.100000001</v>
      </c>
      <c r="AS396" s="16">
        <v>74223323.599999994</v>
      </c>
      <c r="AT396" s="16">
        <v>53980076.5</v>
      </c>
      <c r="AU396" s="16">
        <v>58486971.100000001</v>
      </c>
      <c r="AV396" s="16">
        <v>85399742.799999997</v>
      </c>
      <c r="AW396" s="16">
        <v>67515142.599999994</v>
      </c>
      <c r="AX396" s="16">
        <v>57407008.700000003</v>
      </c>
      <c r="AY396" s="16">
        <v>48311535</v>
      </c>
      <c r="AZ396" s="16">
        <v>46228839</v>
      </c>
      <c r="BA396" s="16">
        <v>24371021.800000001</v>
      </c>
      <c r="BB396" s="16">
        <v>19470753</v>
      </c>
      <c r="BC396" s="16">
        <v>15495820.6</v>
      </c>
      <c r="BD396" s="16">
        <v>17512032.899999999</v>
      </c>
      <c r="BE396" s="16">
        <v>13095984.800000001</v>
      </c>
      <c r="BF396" s="16">
        <v>10121146</v>
      </c>
      <c r="BG396" s="16">
        <v>4028543.9</v>
      </c>
      <c r="BH396" s="16">
        <v>1908406</v>
      </c>
      <c r="BI396" s="16">
        <v>180707.6</v>
      </c>
      <c r="BJ396" s="16">
        <v>113712.6</v>
      </c>
      <c r="BK396" s="16">
        <v>205324.4</v>
      </c>
      <c r="BL396" s="16">
        <v>2108448.7000000002</v>
      </c>
    </row>
    <row r="397" spans="1:65">
      <c r="A397" s="16" t="s">
        <v>53</v>
      </c>
      <c r="B397" s="16" t="s">
        <v>54</v>
      </c>
      <c r="C397" s="16" t="s">
        <v>837</v>
      </c>
      <c r="D397" s="16" t="s">
        <v>838</v>
      </c>
      <c r="AL397" s="16">
        <v>1210000.0381469701</v>
      </c>
      <c r="AM397" s="16">
        <v>8560000.4196166992</v>
      </c>
      <c r="AN397" s="16">
        <v>4940000.0572204599</v>
      </c>
      <c r="AR397" s="16">
        <v>3920000.07629395</v>
      </c>
      <c r="AS397" s="16">
        <v>2410000.0858306899</v>
      </c>
      <c r="AT397" s="16">
        <v>3109999.8950958299</v>
      </c>
      <c r="AU397" s="16">
        <v>3259999.9904632601</v>
      </c>
      <c r="AV397" s="16">
        <v>1929999.94754791</v>
      </c>
      <c r="AW397" s="16">
        <v>1350000.02384186</v>
      </c>
      <c r="AX397" s="16">
        <v>1889999.9856948899</v>
      </c>
      <c r="AY397" s="16">
        <v>1720000.02861023</v>
      </c>
      <c r="AZ397" s="16">
        <v>2519999.9809265099</v>
      </c>
      <c r="BA397" s="16">
        <v>1039999.96185303</v>
      </c>
      <c r="BB397" s="16">
        <v>259999.99046325701</v>
      </c>
      <c r="BC397" s="16">
        <v>0</v>
      </c>
    </row>
    <row r="398" spans="1:65">
      <c r="A398" s="16" t="s">
        <v>53</v>
      </c>
      <c r="B398" s="16" t="s">
        <v>54</v>
      </c>
      <c r="C398" s="16" t="s">
        <v>839</v>
      </c>
      <c r="D398" s="16" t="s">
        <v>840</v>
      </c>
      <c r="AP398" s="16">
        <v>8057000</v>
      </c>
      <c r="AQ398" s="16">
        <v>-2686000</v>
      </c>
      <c r="AR398" s="16">
        <v>18818000</v>
      </c>
      <c r="AS398" s="16">
        <v>1122000</v>
      </c>
      <c r="AT398" s="16">
        <v>-5400000</v>
      </c>
      <c r="AU398" s="16">
        <v>-8432000</v>
      </c>
      <c r="AV398" s="16">
        <v>-7972000</v>
      </c>
      <c r="AW398" s="16">
        <v>-2775000</v>
      </c>
      <c r="AY398" s="16">
        <v>35094000</v>
      </c>
      <c r="AZ398" s="16">
        <v>62171000</v>
      </c>
      <c r="BA398" s="16">
        <v>31069000</v>
      </c>
      <c r="BB398" s="16">
        <v>-8795000</v>
      </c>
      <c r="BC398" s="16">
        <v>-12442000</v>
      </c>
      <c r="BD398" s="16">
        <v>-15391000</v>
      </c>
      <c r="BE398" s="16">
        <v>-15543000</v>
      </c>
      <c r="BF398" s="16">
        <v>-15540000</v>
      </c>
      <c r="BG398" s="16">
        <v>-16267000</v>
      </c>
      <c r="BH398" s="16">
        <v>-16270000</v>
      </c>
      <c r="BI398" s="16">
        <v>-15867000</v>
      </c>
      <c r="BJ398" s="16">
        <v>-10189000</v>
      </c>
      <c r="BK398" s="16">
        <v>-2030000</v>
      </c>
    </row>
    <row r="399" spans="1:65">
      <c r="A399" s="16" t="s">
        <v>53</v>
      </c>
      <c r="B399" s="16" t="s">
        <v>54</v>
      </c>
      <c r="C399" s="16" t="s">
        <v>841</v>
      </c>
      <c r="D399" s="16" t="s">
        <v>842</v>
      </c>
      <c r="AY399" s="16">
        <v>990000.00953674305</v>
      </c>
      <c r="AZ399" s="16">
        <v>180000.00715255699</v>
      </c>
      <c r="BA399" s="16">
        <v>439999.99761581398</v>
      </c>
      <c r="BB399" s="16">
        <v>540000.021457672</v>
      </c>
      <c r="BC399" s="16">
        <v>259999.99046325701</v>
      </c>
      <c r="BD399" s="16">
        <v>1039999.96185303</v>
      </c>
      <c r="BE399" s="16">
        <v>259999.99046325701</v>
      </c>
      <c r="BF399" s="16">
        <v>200000.00298023201</v>
      </c>
      <c r="BG399" s="16">
        <v>519999.98092651402</v>
      </c>
      <c r="BH399" s="16">
        <v>376350.52204132098</v>
      </c>
      <c r="BI399" s="16">
        <v>196360.49866676299</v>
      </c>
      <c r="BJ399" s="16">
        <v>210213.050246239</v>
      </c>
      <c r="BK399" s="16">
        <v>93327.000737190203</v>
      </c>
      <c r="BL399" s="16">
        <v>1202669.97814178</v>
      </c>
    </row>
    <row r="400" spans="1:65">
      <c r="A400" s="16" t="s">
        <v>53</v>
      </c>
      <c r="B400" s="16" t="s">
        <v>54</v>
      </c>
      <c r="C400" s="16" t="s">
        <v>843</v>
      </c>
      <c r="D400" s="16" t="s">
        <v>844</v>
      </c>
      <c r="AQ400" s="16">
        <v>72338500</v>
      </c>
      <c r="AR400" s="16">
        <v>108496805.2</v>
      </c>
      <c r="AS400" s="16">
        <v>98632996.900000006</v>
      </c>
      <c r="AT400" s="16">
        <v>95180400</v>
      </c>
      <c r="AU400" s="16">
        <v>72487192.700000003</v>
      </c>
      <c r="AV400" s="16">
        <v>76412763</v>
      </c>
      <c r="AW400" s="16">
        <v>230222142</v>
      </c>
      <c r="AX400" s="16">
        <v>187239624.59999999</v>
      </c>
      <c r="AY400" s="16">
        <v>103833597</v>
      </c>
      <c r="AZ400" s="16">
        <v>143007154.5</v>
      </c>
      <c r="BA400" s="16">
        <v>326849095.19999999</v>
      </c>
      <c r="BB400" s="16">
        <v>313823185.19999999</v>
      </c>
      <c r="BC400" s="16">
        <v>2158024150.1999998</v>
      </c>
      <c r="BD400" s="16">
        <v>2616442359.1999998</v>
      </c>
      <c r="BE400" s="16">
        <v>2752361527.8000002</v>
      </c>
      <c r="BF400" s="16">
        <v>2142357531.3</v>
      </c>
      <c r="BG400" s="16">
        <v>1448486084.8</v>
      </c>
      <c r="BH400" s="16">
        <v>2846856667.6999998</v>
      </c>
      <c r="BI400" s="16">
        <v>2363097647</v>
      </c>
      <c r="BJ400" s="16">
        <v>1937439107.3</v>
      </c>
      <c r="BK400" s="16">
        <v>1471373665</v>
      </c>
      <c r="BL400" s="16">
        <v>1034859562.2</v>
      </c>
    </row>
    <row r="401" spans="1:65">
      <c r="A401" s="16" t="s">
        <v>53</v>
      </c>
      <c r="B401" s="16" t="s">
        <v>54</v>
      </c>
      <c r="C401" s="16" t="s">
        <v>845</v>
      </c>
      <c r="D401" s="16" t="s">
        <v>846</v>
      </c>
      <c r="AX401" s="16">
        <v>29999.999329447699</v>
      </c>
      <c r="AY401" s="16">
        <v>129999.995231628</v>
      </c>
      <c r="AZ401" s="16">
        <v>469999.99880790699</v>
      </c>
      <c r="BA401" s="16">
        <v>330000.01311302203</v>
      </c>
      <c r="BB401" s="16">
        <v>219999.99880790699</v>
      </c>
      <c r="BC401" s="16">
        <v>180000.00715255699</v>
      </c>
      <c r="BD401" s="16">
        <v>400000.00596046401</v>
      </c>
      <c r="BE401" s="16">
        <v>430000.00715255702</v>
      </c>
      <c r="BF401" s="16">
        <v>300000.01192092901</v>
      </c>
      <c r="BG401" s="16">
        <v>159999.99642372099</v>
      </c>
      <c r="BH401" s="16">
        <v>129999.995231628</v>
      </c>
      <c r="BI401" s="16">
        <v>50000.000745058103</v>
      </c>
      <c r="BJ401" s="16">
        <v>569999.99284744298</v>
      </c>
      <c r="BK401" s="16">
        <v>1360000.0143051101</v>
      </c>
      <c r="BL401" s="16">
        <v>79999.9982118607</v>
      </c>
    </row>
    <row r="402" spans="1:65">
      <c r="A402" s="16" t="s">
        <v>53</v>
      </c>
      <c r="B402" s="16" t="s">
        <v>54</v>
      </c>
      <c r="C402" s="16" t="s">
        <v>847</v>
      </c>
      <c r="D402" s="16" t="s">
        <v>848</v>
      </c>
      <c r="AK402" s="16">
        <v>29999.999329447699</v>
      </c>
      <c r="BC402" s="16">
        <v>19999.999552965201</v>
      </c>
      <c r="BD402" s="16">
        <v>79999.9982118607</v>
      </c>
      <c r="BF402" s="16">
        <v>19999.999552965201</v>
      </c>
      <c r="BH402" s="16">
        <v>50000.000745058103</v>
      </c>
    </row>
    <row r="403" spans="1:65">
      <c r="A403" s="16" t="s">
        <v>53</v>
      </c>
      <c r="B403" s="16" t="s">
        <v>54</v>
      </c>
      <c r="C403" s="16" t="s">
        <v>849</v>
      </c>
      <c r="D403" s="16" t="s">
        <v>850</v>
      </c>
      <c r="AN403" s="16">
        <v>0.12410254006936</v>
      </c>
      <c r="AO403" s="16">
        <v>0.12901666702096901</v>
      </c>
      <c r="AP403" s="16">
        <v>0.131138007121328</v>
      </c>
      <c r="AQ403" s="16">
        <v>0.14155371737487599</v>
      </c>
      <c r="AR403" s="16">
        <v>1.1894097639797601</v>
      </c>
      <c r="AS403" s="16">
        <v>1.0835233165893099</v>
      </c>
      <c r="AT403" s="16">
        <v>1.8242834769358101</v>
      </c>
      <c r="AU403" s="16">
        <v>2.61899855505155</v>
      </c>
      <c r="AV403" s="16">
        <v>2.1432221325124199</v>
      </c>
      <c r="AW403" s="16">
        <v>2.3452685822137802</v>
      </c>
      <c r="AX403" s="16">
        <v>4.7051816250748599</v>
      </c>
      <c r="AY403" s="16">
        <v>3.7659749047807001</v>
      </c>
      <c r="AZ403" s="16">
        <v>3.8357694804393399</v>
      </c>
      <c r="BA403" s="16">
        <v>3.1079832753655001</v>
      </c>
      <c r="BB403" s="16">
        <v>2.83269988904962</v>
      </c>
      <c r="BC403" s="16">
        <v>2.6654976324031598</v>
      </c>
      <c r="BD403" s="16">
        <v>2.8704068123344002</v>
      </c>
      <c r="BE403" s="16">
        <v>2.8560097472403201</v>
      </c>
      <c r="BF403" s="16">
        <v>2.33692601835619</v>
      </c>
      <c r="BG403" s="16">
        <v>2.4539056652562699</v>
      </c>
      <c r="BH403" s="16">
        <v>2.3928008723795502</v>
      </c>
      <c r="BI403" s="16">
        <v>1.69841599796112</v>
      </c>
      <c r="BJ403" s="16">
        <v>2.7734136768565398</v>
      </c>
      <c r="BK403" s="16">
        <v>2.6018116665834299</v>
      </c>
      <c r="BL403" s="16">
        <v>2.6469932465702599</v>
      </c>
      <c r="BM403" s="16">
        <v>3.29307669793269</v>
      </c>
    </row>
    <row r="404" spans="1:65">
      <c r="A404" s="16" t="s">
        <v>53</v>
      </c>
      <c r="B404" s="16" t="s">
        <v>54</v>
      </c>
      <c r="C404" s="16" t="s">
        <v>851</v>
      </c>
      <c r="D404" s="16" t="s">
        <v>852</v>
      </c>
      <c r="AN404" s="16">
        <v>14.9495840246916</v>
      </c>
      <c r="AO404" s="16">
        <v>32.637883904164703</v>
      </c>
      <c r="AP404" s="16">
        <v>23.997355147514899</v>
      </c>
      <c r="AQ404" s="16">
        <v>22.199442843188098</v>
      </c>
      <c r="AR404" s="16">
        <v>24.005218271739601</v>
      </c>
      <c r="AS404" s="16">
        <v>29.785423916725701</v>
      </c>
      <c r="AT404" s="16">
        <v>29.527552263215501</v>
      </c>
      <c r="AU404" s="16">
        <v>26.8326386938739</v>
      </c>
      <c r="AV404" s="16">
        <v>39.029020757203703</v>
      </c>
      <c r="AW404" s="16">
        <v>48.080414900320299</v>
      </c>
      <c r="AX404" s="16">
        <v>56.194669975453799</v>
      </c>
      <c r="AY404" s="16">
        <v>40.968398589046998</v>
      </c>
      <c r="AZ404" s="16">
        <v>43.392138890683</v>
      </c>
      <c r="BA404" s="16">
        <v>40.659149669118698</v>
      </c>
      <c r="BB404" s="16">
        <v>50.2015559961064</v>
      </c>
      <c r="BC404" s="16">
        <v>47.331440792188502</v>
      </c>
      <c r="BD404" s="16">
        <v>32.012898569206698</v>
      </c>
      <c r="BE404" s="16">
        <v>33.7208426982181</v>
      </c>
      <c r="BF404" s="16">
        <v>22.528112966521</v>
      </c>
      <c r="BG404" s="16">
        <v>16.909117438234201</v>
      </c>
      <c r="BH404" s="16">
        <v>13.410978342416</v>
      </c>
      <c r="BI404" s="16">
        <v>12.358520153195</v>
      </c>
      <c r="BJ404" s="16">
        <v>14.411470427577299</v>
      </c>
      <c r="BK404" s="16">
        <v>4.2729620116724503</v>
      </c>
      <c r="BL404" s="16">
        <v>2.7407826939077302</v>
      </c>
      <c r="BM404" s="16">
        <v>3.60261696294162</v>
      </c>
    </row>
    <row r="405" spans="1:65">
      <c r="A405" s="16" t="s">
        <v>53</v>
      </c>
      <c r="B405" s="16" t="s">
        <v>54</v>
      </c>
      <c r="C405" s="16" t="s">
        <v>853</v>
      </c>
      <c r="D405" s="16" t="s">
        <v>854</v>
      </c>
      <c r="AN405" s="16">
        <v>-400650000</v>
      </c>
      <c r="AO405" s="16">
        <v>-931182000</v>
      </c>
      <c r="AP405" s="16">
        <v>-915755000</v>
      </c>
      <c r="AQ405" s="16">
        <v>-1364521000</v>
      </c>
      <c r="AR405" s="16">
        <v>-599703000</v>
      </c>
      <c r="AS405" s="16">
        <v>-167773000</v>
      </c>
      <c r="AT405" s="16">
        <v>-51755000</v>
      </c>
      <c r="AU405" s="16">
        <v>-768373000</v>
      </c>
      <c r="AV405" s="16">
        <v>-2020854000</v>
      </c>
      <c r="AW405" s="16">
        <v>-2589213000</v>
      </c>
      <c r="AX405" s="16">
        <v>167315000</v>
      </c>
      <c r="AY405" s="16">
        <v>3707605000</v>
      </c>
      <c r="AZ405" s="16">
        <v>9018885000</v>
      </c>
      <c r="BA405" s="16">
        <v>16452805000</v>
      </c>
      <c r="BB405" s="16">
        <v>10174876000</v>
      </c>
      <c r="BC405" s="16">
        <v>15040436000</v>
      </c>
      <c r="BD405" s="16">
        <v>17144935000</v>
      </c>
      <c r="BE405" s="16">
        <v>14975987000</v>
      </c>
      <c r="BF405" s="16">
        <v>12231737000</v>
      </c>
      <c r="BG405" s="16">
        <v>10208803000</v>
      </c>
      <c r="BH405" s="16">
        <v>-222495000</v>
      </c>
      <c r="BI405" s="16">
        <v>-1363404000</v>
      </c>
      <c r="BJ405" s="16">
        <v>1684559000</v>
      </c>
      <c r="BK405" s="16">
        <v>6051077000</v>
      </c>
      <c r="BL405" s="16">
        <v>4364886019.2297001</v>
      </c>
      <c r="BM405" s="16">
        <v>-227568000</v>
      </c>
    </row>
    <row r="406" spans="1:65">
      <c r="A406" s="16" t="s">
        <v>53</v>
      </c>
      <c r="B406" s="16" t="s">
        <v>54</v>
      </c>
      <c r="C406" s="16" t="s">
        <v>855</v>
      </c>
      <c r="D406" s="16" t="s">
        <v>856</v>
      </c>
      <c r="AK406" s="16">
        <v>2113.9</v>
      </c>
      <c r="AL406" s="16">
        <v>1617.9</v>
      </c>
      <c r="AM406" s="16">
        <v>1622.7</v>
      </c>
      <c r="AN406" s="16">
        <v>1507</v>
      </c>
      <c r="AO406" s="16">
        <v>1608.4</v>
      </c>
      <c r="AP406" s="16">
        <v>1669.4</v>
      </c>
      <c r="AQ406" s="16">
        <v>1581.1</v>
      </c>
      <c r="AR406" s="16">
        <v>2080</v>
      </c>
      <c r="AS406" s="16">
        <v>2335.1999999999998</v>
      </c>
      <c r="AT406" s="16">
        <v>2600.6999999999998</v>
      </c>
      <c r="AU406" s="16">
        <v>2623.2</v>
      </c>
      <c r="AV406" s="16">
        <v>2604.1</v>
      </c>
      <c r="AW406" s="16">
        <v>2588.8000000000002</v>
      </c>
      <c r="AX406" s="16">
        <v>2593.1</v>
      </c>
      <c r="AY406" s="16">
        <v>2599.3000000000002</v>
      </c>
      <c r="AZ406" s="16">
        <v>2667.4</v>
      </c>
      <c r="BA406" s="16">
        <v>2741.5</v>
      </c>
      <c r="BB406" s="16">
        <v>2606.6999999999998</v>
      </c>
      <c r="BC406" s="16">
        <v>2020.6</v>
      </c>
      <c r="BD406" s="16">
        <v>2484.4</v>
      </c>
      <c r="BE406" s="16">
        <v>2659.7</v>
      </c>
      <c r="BF406" s="16">
        <v>2692.3</v>
      </c>
      <c r="BG406" s="16">
        <v>2343.6</v>
      </c>
      <c r="BH406" s="16">
        <v>3083.6</v>
      </c>
      <c r="BI406" s="16">
        <v>3005.1</v>
      </c>
      <c r="BJ406" s="16">
        <v>2942.2</v>
      </c>
      <c r="BK406" s="16">
        <v>3013.7</v>
      </c>
    </row>
    <row r="407" spans="1:65">
      <c r="A407" s="16" t="s">
        <v>53</v>
      </c>
      <c r="B407" s="16" t="s">
        <v>54</v>
      </c>
      <c r="C407" s="16" t="s">
        <v>857</v>
      </c>
      <c r="D407" s="16" t="s">
        <v>858</v>
      </c>
    </row>
    <row r="408" spans="1:65">
      <c r="A408" s="16" t="s">
        <v>53</v>
      </c>
      <c r="B408" s="16" t="s">
        <v>54</v>
      </c>
      <c r="C408" s="16" t="s">
        <v>859</v>
      </c>
      <c r="D408" s="16" t="s">
        <v>860</v>
      </c>
      <c r="BC408" s="16">
        <v>3.2178123792000002</v>
      </c>
      <c r="BE408" s="16">
        <v>3.1313673854999999</v>
      </c>
      <c r="BF408" s="16">
        <v>3.2385315768999998</v>
      </c>
      <c r="BG408" s="16">
        <v>3.1525817846000002</v>
      </c>
      <c r="BH408" s="16">
        <v>3.1742630749999998</v>
      </c>
      <c r="BI408" s="16">
        <v>2.4747722744999998</v>
      </c>
      <c r="BJ408" s="16">
        <v>2.5268014158000001</v>
      </c>
      <c r="BK408" s="16">
        <v>3.0826562907000001</v>
      </c>
    </row>
    <row r="409" spans="1:65">
      <c r="A409" s="16" t="s">
        <v>53</v>
      </c>
      <c r="B409" s="16" t="s">
        <v>54</v>
      </c>
      <c r="C409" s="16" t="s">
        <v>861</v>
      </c>
      <c r="D409" s="16" t="s">
        <v>862</v>
      </c>
      <c r="AK409" s="16">
        <v>2.0092295234213201E-2</v>
      </c>
      <c r="AP409" s="40">
        <v>2.5598024242096901E-5</v>
      </c>
      <c r="AQ409" s="16">
        <v>1.3738551413069299E-2</v>
      </c>
      <c r="AR409" s="16">
        <v>0.104129471804438</v>
      </c>
      <c r="AS409" s="16">
        <v>0.37216100095172699</v>
      </c>
      <c r="AT409" s="16">
        <v>3.4132900655822099E-2</v>
      </c>
      <c r="AU409" s="16">
        <v>0.22469764688164801</v>
      </c>
      <c r="AV409" s="16">
        <v>1.37325357841857E-2</v>
      </c>
      <c r="AW409" s="16">
        <v>0.22456659178625901</v>
      </c>
      <c r="AX409" s="16">
        <v>3.8548028025833903E-2</v>
      </c>
      <c r="AY409" s="16">
        <v>2.8201521794837502E-3</v>
      </c>
      <c r="AZ409" s="16">
        <v>1.49248192185024E-3</v>
      </c>
      <c r="BA409" s="16">
        <v>0.228564348285759</v>
      </c>
      <c r="BB409" s="16">
        <v>5.5600325680689097E-4</v>
      </c>
      <c r="BC409" s="16">
        <v>7.6891097260831306E-2</v>
      </c>
      <c r="BD409" s="16">
        <v>1.89041407004294E-3</v>
      </c>
      <c r="BE409" s="16">
        <v>9.8962757783710594E-4</v>
      </c>
      <c r="BF409" s="16">
        <v>6.33565627939365E-4</v>
      </c>
      <c r="BG409" s="16">
        <v>2.3130195896267098E-3</v>
      </c>
      <c r="BH409" s="16">
        <v>8.2165812573771705E-3</v>
      </c>
      <c r="BI409" s="16">
        <v>6.4319827318885706E-2</v>
      </c>
      <c r="BJ409" s="16">
        <v>4.8374745938752099E-3</v>
      </c>
      <c r="BK409" s="16">
        <v>1.9816397683650199E-3</v>
      </c>
      <c r="BL409" s="16">
        <v>1.7664719948594199E-2</v>
      </c>
    </row>
    <row r="410" spans="1:65">
      <c r="A410" s="16" t="s">
        <v>53</v>
      </c>
      <c r="B410" s="16" t="s">
        <v>54</v>
      </c>
      <c r="C410" s="16" t="s">
        <v>863</v>
      </c>
      <c r="D410" s="16" t="s">
        <v>864</v>
      </c>
      <c r="AO410" s="16">
        <v>8.3466337715818604</v>
      </c>
      <c r="AP410" s="16">
        <v>15.820458520974</v>
      </c>
      <c r="AQ410" s="16">
        <v>9.1126925729734207</v>
      </c>
      <c r="AR410" s="16">
        <v>2.8324390529529802</v>
      </c>
      <c r="AS410" s="16">
        <v>2.3774764057903899</v>
      </c>
      <c r="AT410" s="16">
        <v>0.84539477398986096</v>
      </c>
      <c r="AU410" s="16">
        <v>1.25974066512678</v>
      </c>
      <c r="AV410" s="16">
        <v>1.5089876306049399</v>
      </c>
      <c r="AW410" s="16">
        <v>1.14510473055999</v>
      </c>
      <c r="AX410" s="16">
        <v>1.0337524705291401</v>
      </c>
      <c r="AY410" s="16">
        <v>0.70702641969506597</v>
      </c>
      <c r="AZ410" s="16">
        <v>0.62310971701705198</v>
      </c>
      <c r="BA410" s="16">
        <v>4.2726415532789198E-2</v>
      </c>
      <c r="BB410" s="16">
        <v>0.14817349370113</v>
      </c>
      <c r="BC410" s="16">
        <v>5.66502212632801E-2</v>
      </c>
      <c r="BD410" s="16">
        <v>5.30651804863084E-2</v>
      </c>
      <c r="BE410" s="16">
        <v>8.2188773512292895E-2</v>
      </c>
      <c r="BF410" s="16">
        <v>8.7782957596518704E-2</v>
      </c>
      <c r="BG410" s="16">
        <v>8.0392411343659598E-2</v>
      </c>
      <c r="BH410" s="16">
        <v>0.104834264794213</v>
      </c>
      <c r="BI410" s="16">
        <v>0.16033575145328399</v>
      </c>
      <c r="BJ410" s="16">
        <v>0.29594268150170899</v>
      </c>
      <c r="BK410" s="16">
        <v>0.440598160472218</v>
      </c>
    </row>
    <row r="411" spans="1:65">
      <c r="A411" s="16" t="s">
        <v>53</v>
      </c>
      <c r="B411" s="16" t="s">
        <v>54</v>
      </c>
      <c r="C411" s="16" t="s">
        <v>865</v>
      </c>
      <c r="D411" s="16" t="s">
        <v>866</v>
      </c>
      <c r="AK411" s="16">
        <v>0.151484480235828</v>
      </c>
      <c r="AL411" s="16">
        <v>2.2026516850273299</v>
      </c>
      <c r="AM411" s="16">
        <v>0.19536237126222</v>
      </c>
      <c r="AN411" s="16">
        <v>1.0123586084833601E-2</v>
      </c>
      <c r="AO411" s="16">
        <v>0.79384857916094398</v>
      </c>
      <c r="AP411" s="16">
        <v>9.1358850134340794E-2</v>
      </c>
      <c r="AQ411" s="16">
        <v>9.2865984361319903E-2</v>
      </c>
      <c r="AR411" s="16">
        <v>0.19462881628466799</v>
      </c>
      <c r="AS411" s="16">
        <v>0.55239964391507901</v>
      </c>
      <c r="AT411" s="16">
        <v>0.73081727680405995</v>
      </c>
      <c r="AU411" s="16">
        <v>0.57314092068773903</v>
      </c>
      <c r="AV411" s="16">
        <v>0.44339558102671101</v>
      </c>
      <c r="AW411" s="16">
        <v>0.42692074825751603</v>
      </c>
      <c r="AX411" s="16">
        <v>0.35511847044517098</v>
      </c>
      <c r="AY411" s="16">
        <v>1.81172692757425</v>
      </c>
      <c r="AZ411" s="16">
        <v>2.31658688990571</v>
      </c>
      <c r="BA411" s="16">
        <v>1.74103024070832</v>
      </c>
      <c r="BB411" s="16">
        <v>2.59452118257009</v>
      </c>
      <c r="BC411" s="16">
        <v>3.4242932882159001</v>
      </c>
      <c r="BD411" s="16">
        <v>2.3729575926171198</v>
      </c>
      <c r="BE411" s="16">
        <v>2.38087828505647</v>
      </c>
      <c r="BF411" s="16">
        <v>3.8161466006658999</v>
      </c>
      <c r="BG411" s="16">
        <v>2.9015571866448902</v>
      </c>
      <c r="BH411" s="16">
        <v>2.1542645158799001</v>
      </c>
      <c r="BI411" s="16">
        <v>2.6248723913774898</v>
      </c>
      <c r="BJ411" s="16">
        <v>2.8735193393657101</v>
      </c>
      <c r="BK411" s="16">
        <v>2.2279552216189402</v>
      </c>
      <c r="BL411" s="16">
        <v>2.2315466300850799</v>
      </c>
    </row>
    <row r="412" spans="1:65">
      <c r="A412" s="16" t="s">
        <v>53</v>
      </c>
      <c r="B412" s="16" t="s">
        <v>54</v>
      </c>
      <c r="C412" s="16" t="s">
        <v>867</v>
      </c>
      <c r="D412" s="16" t="s">
        <v>868</v>
      </c>
      <c r="AU412" s="16">
        <v>5.47</v>
      </c>
      <c r="AX412" s="16">
        <v>6.06</v>
      </c>
      <c r="AZ412" s="16">
        <v>3.92</v>
      </c>
      <c r="BA412" s="16">
        <v>3.21</v>
      </c>
      <c r="BB412" s="16">
        <v>4.1900000000000004</v>
      </c>
      <c r="BD412" s="16">
        <v>4.33</v>
      </c>
      <c r="BE412" s="16">
        <v>4.28</v>
      </c>
      <c r="BF412" s="16">
        <v>4.1900000000000004</v>
      </c>
      <c r="BG412" s="16">
        <v>3.7</v>
      </c>
      <c r="BH412" s="16">
        <v>3.13</v>
      </c>
      <c r="BL412" s="16">
        <v>27.23</v>
      </c>
    </row>
    <row r="413" spans="1:65">
      <c r="A413" s="16" t="s">
        <v>53</v>
      </c>
      <c r="B413" s="16" t="s">
        <v>54</v>
      </c>
      <c r="C413" s="16" t="s">
        <v>869</v>
      </c>
      <c r="D413" s="16" t="s">
        <v>870</v>
      </c>
      <c r="AU413" s="16">
        <v>7.42</v>
      </c>
      <c r="AX413" s="16">
        <v>6.1</v>
      </c>
      <c r="AZ413" s="16">
        <v>4.0599999999999996</v>
      </c>
      <c r="BA413" s="16">
        <v>4.01</v>
      </c>
      <c r="BB413" s="16">
        <v>4.45</v>
      </c>
      <c r="BD413" s="16">
        <v>4.01</v>
      </c>
      <c r="BE413" s="16">
        <v>4.8600000000000003</v>
      </c>
      <c r="BF413" s="16">
        <v>4.8600000000000003</v>
      </c>
      <c r="BG413" s="16">
        <v>5.0999999999999996</v>
      </c>
      <c r="BH413" s="16">
        <v>5.2</v>
      </c>
      <c r="BL413" s="16">
        <v>6.31</v>
      </c>
    </row>
    <row r="414" spans="1:65">
      <c r="A414" s="16" t="s">
        <v>53</v>
      </c>
      <c r="B414" s="16" t="s">
        <v>54</v>
      </c>
      <c r="C414" s="16" t="s">
        <v>871</v>
      </c>
      <c r="D414" s="16" t="s">
        <v>872</v>
      </c>
      <c r="AN414" s="16">
        <v>87000000</v>
      </c>
      <c r="AO414" s="16">
        <v>57000000</v>
      </c>
      <c r="AP414" s="16">
        <v>176000000</v>
      </c>
      <c r="AQ414" s="16">
        <v>143000000</v>
      </c>
      <c r="AR414" s="16">
        <v>93000000</v>
      </c>
      <c r="AS414" s="16">
        <v>68000000</v>
      </c>
      <c r="AT414" s="16">
        <v>57000000</v>
      </c>
      <c r="AU414" s="16">
        <v>63000000</v>
      </c>
      <c r="AV414" s="16">
        <v>70000000</v>
      </c>
      <c r="AW414" s="16">
        <v>79000000</v>
      </c>
      <c r="AX414" s="16">
        <v>100000000</v>
      </c>
      <c r="AY414" s="16">
        <v>201000000</v>
      </c>
      <c r="AZ414" s="16">
        <v>317000000</v>
      </c>
      <c r="BA414" s="16">
        <v>382000000</v>
      </c>
      <c r="BB414" s="16">
        <v>545000000</v>
      </c>
      <c r="BC414" s="16">
        <v>792000000</v>
      </c>
      <c r="BD414" s="16">
        <v>1500000000</v>
      </c>
      <c r="BE414" s="16">
        <v>2634000000</v>
      </c>
      <c r="BF414" s="16">
        <v>2618000000</v>
      </c>
      <c r="BG414" s="16">
        <v>2713000000</v>
      </c>
      <c r="BH414" s="16">
        <v>2535000000</v>
      </c>
      <c r="BI414" s="16">
        <v>2855000000</v>
      </c>
      <c r="BJ414" s="16">
        <v>3214000000</v>
      </c>
      <c r="BK414" s="16">
        <v>2830000000</v>
      </c>
      <c r="BL414" s="16">
        <v>2004099975.5859399</v>
      </c>
    </row>
    <row r="415" spans="1:65">
      <c r="A415" s="16" t="s">
        <v>53</v>
      </c>
      <c r="B415" s="16" t="s">
        <v>54</v>
      </c>
      <c r="C415" s="16" t="s">
        <v>873</v>
      </c>
      <c r="D415" s="16" t="s">
        <v>874</v>
      </c>
      <c r="E415" s="16">
        <v>47.831261401273999</v>
      </c>
      <c r="F415" s="16">
        <v>47.936828915782201</v>
      </c>
      <c r="G415" s="16">
        <v>48.040527128839301</v>
      </c>
      <c r="H415" s="16">
        <v>48.140019980871898</v>
      </c>
      <c r="I415" s="16">
        <v>48.232892969245597</v>
      </c>
      <c r="J415" s="16">
        <v>48.318044611321596</v>
      </c>
      <c r="K415" s="16">
        <v>48.395794751190699</v>
      </c>
      <c r="L415" s="16">
        <v>48.467052804037799</v>
      </c>
      <c r="M415" s="16">
        <v>48.532257632044598</v>
      </c>
      <c r="N415" s="16">
        <v>48.592074417430801</v>
      </c>
      <c r="O415" s="16">
        <v>48.646707201808802</v>
      </c>
      <c r="P415" s="16">
        <v>48.695907554861201</v>
      </c>
      <c r="Q415" s="16">
        <v>48.739913683000999</v>
      </c>
      <c r="R415" s="16">
        <v>48.780869466257002</v>
      </c>
      <c r="S415" s="16">
        <v>48.8209596185458</v>
      </c>
      <c r="T415" s="16">
        <v>48.861807688898203</v>
      </c>
      <c r="U415" s="16">
        <v>48.903831519242502</v>
      </c>
      <c r="V415" s="16">
        <v>48.945854591858499</v>
      </c>
      <c r="W415" s="16">
        <v>48.9847391550786</v>
      </c>
      <c r="X415" s="16">
        <v>49.016879940729801</v>
      </c>
      <c r="Y415" s="16">
        <v>49.039651358740102</v>
      </c>
      <c r="Z415" s="16">
        <v>49.052855738359703</v>
      </c>
      <c r="AA415" s="16">
        <v>49.057563876523602</v>
      </c>
      <c r="AB415" s="16">
        <v>49.054419304697198</v>
      </c>
      <c r="AC415" s="16">
        <v>49.044152104259197</v>
      </c>
      <c r="AD415" s="16">
        <v>49.027675461906497</v>
      </c>
      <c r="AE415" s="16">
        <v>49.005367012896897</v>
      </c>
      <c r="AF415" s="16">
        <v>48.978339841409699</v>
      </c>
      <c r="AG415" s="16">
        <v>48.949183790590197</v>
      </c>
      <c r="AH415" s="16">
        <v>48.921161400708897</v>
      </c>
      <c r="AI415" s="16">
        <v>48.896387260212201</v>
      </c>
      <c r="AJ415" s="16">
        <v>48.876595299366898</v>
      </c>
      <c r="AK415" s="16">
        <v>48.861872792067999</v>
      </c>
      <c r="AL415" s="16">
        <v>48.851255263623699</v>
      </c>
      <c r="AM415" s="16">
        <v>48.843422391075997</v>
      </c>
      <c r="AN415" s="16">
        <v>48.837644484193603</v>
      </c>
      <c r="AO415" s="16">
        <v>48.832788199132402</v>
      </c>
      <c r="AP415" s="16">
        <v>48.830458202387497</v>
      </c>
      <c r="AQ415" s="16">
        <v>48.835724288517603</v>
      </c>
      <c r="AR415" s="16">
        <v>48.855257541290001</v>
      </c>
      <c r="AS415" s="16">
        <v>48.893027884792097</v>
      </c>
      <c r="AT415" s="16">
        <v>48.950708739895298</v>
      </c>
      <c r="AU415" s="16">
        <v>49.025046921825599</v>
      </c>
      <c r="AV415" s="16">
        <v>49.108771187905198</v>
      </c>
      <c r="AW415" s="16">
        <v>49.192052302904798</v>
      </c>
      <c r="AX415" s="16">
        <v>49.268077591083298</v>
      </c>
      <c r="AY415" s="16">
        <v>49.334710520195898</v>
      </c>
      <c r="AZ415" s="16">
        <v>49.393603131139102</v>
      </c>
      <c r="BA415" s="16">
        <v>49.446358815802</v>
      </c>
      <c r="BB415" s="16">
        <v>49.495981963122802</v>
      </c>
      <c r="BC415" s="16">
        <v>49.544504185734503</v>
      </c>
      <c r="BD415" s="16">
        <v>49.591533254459698</v>
      </c>
      <c r="BE415" s="16">
        <v>49.636123585002998</v>
      </c>
      <c r="BF415" s="16">
        <v>49.6790090466463</v>
      </c>
      <c r="BG415" s="16">
        <v>49.720975473867199</v>
      </c>
      <c r="BH415" s="16">
        <v>49.762463730448502</v>
      </c>
      <c r="BI415" s="16">
        <v>49.803929543846401</v>
      </c>
      <c r="BJ415" s="16">
        <v>49.844921178761602</v>
      </c>
      <c r="BK415" s="16">
        <v>49.884250895292901</v>
      </c>
      <c r="BL415" s="16">
        <v>49.9201261500247</v>
      </c>
      <c r="BM415" s="16">
        <v>49.951440822354897</v>
      </c>
    </row>
    <row r="416" spans="1:65">
      <c r="A416" s="16" t="s">
        <v>53</v>
      </c>
      <c r="B416" s="16" t="s">
        <v>54</v>
      </c>
      <c r="C416" s="16" t="s">
        <v>875</v>
      </c>
      <c r="D416" s="16" t="s">
        <v>876</v>
      </c>
      <c r="E416" s="16">
        <v>1.46751480503087</v>
      </c>
      <c r="F416" s="16">
        <v>1.3582227835259699</v>
      </c>
      <c r="G416" s="16">
        <v>1.2272602067090601</v>
      </c>
      <c r="H416" s="16">
        <v>1.10643464145577</v>
      </c>
      <c r="I416" s="16">
        <v>1.0299633744279699</v>
      </c>
      <c r="J416" s="16">
        <v>1.0072756195768</v>
      </c>
      <c r="K416" s="16">
        <v>1.01220076314397</v>
      </c>
      <c r="L416" s="16">
        <v>1.0521442001088701</v>
      </c>
      <c r="M416" s="16">
        <v>1.1019746065637399</v>
      </c>
      <c r="N416" s="16">
        <v>1.1320091732547399</v>
      </c>
      <c r="O416" s="16">
        <v>1.13099052944246</v>
      </c>
      <c r="P416" s="16">
        <v>1.10366122834724</v>
      </c>
      <c r="Q416" s="16">
        <v>1.0580339488275901</v>
      </c>
      <c r="R416" s="16">
        <v>1.01372192299841</v>
      </c>
      <c r="S416" s="16">
        <v>0.988928523700361</v>
      </c>
      <c r="T416" s="16">
        <v>0.98709387473029597</v>
      </c>
      <c r="U416" s="16">
        <v>0.98627145859992305</v>
      </c>
      <c r="V416" s="16">
        <v>0.98952422203505996</v>
      </c>
      <c r="W416" s="16">
        <v>0.99390949040166499</v>
      </c>
      <c r="X416" s="16">
        <v>0.99807805269633698</v>
      </c>
      <c r="Y416" s="16">
        <v>1.0019563710361601</v>
      </c>
      <c r="Z416" s="16">
        <v>1.00934083105146</v>
      </c>
      <c r="AA416" s="16">
        <v>1.02554241064908</v>
      </c>
      <c r="AB416" s="16">
        <v>1.03657981740423</v>
      </c>
      <c r="AC416" s="16">
        <v>1.0223841846205499</v>
      </c>
      <c r="AD416" s="16">
        <v>0.97601153345792002</v>
      </c>
      <c r="AE416" s="16">
        <v>0.90180508523302805</v>
      </c>
      <c r="AF416" s="16">
        <v>0.80996589476989</v>
      </c>
      <c r="AG416" s="16">
        <v>0.72420454800456202</v>
      </c>
      <c r="AH416" s="16">
        <v>0.67017519606051901</v>
      </c>
      <c r="AI416" s="16">
        <v>0.65800787079405698</v>
      </c>
      <c r="AJ416" s="16">
        <v>0.66626570045488298</v>
      </c>
      <c r="AK416" s="16">
        <v>0.69579684255100505</v>
      </c>
      <c r="AL416" s="16">
        <v>0.75139411552839797</v>
      </c>
      <c r="AM416" s="16">
        <v>0.83903901535418202</v>
      </c>
      <c r="AN416" s="16">
        <v>0.95585557329608595</v>
      </c>
      <c r="AO416" s="16">
        <v>1.0864714260986701</v>
      </c>
      <c r="AP416" s="16">
        <v>1.2299296666270501</v>
      </c>
      <c r="AQ416" s="16">
        <v>1.36527413249915</v>
      </c>
      <c r="AR416" s="16">
        <v>1.47242700128899</v>
      </c>
      <c r="AS416" s="16">
        <v>1.54777027562946</v>
      </c>
      <c r="AT416" s="16">
        <v>1.6101892173569801</v>
      </c>
      <c r="AU416" s="16">
        <v>1.6493277819329799</v>
      </c>
      <c r="AV416" s="16">
        <v>1.68065487359715</v>
      </c>
      <c r="AW416" s="16">
        <v>1.7196452726356699</v>
      </c>
      <c r="AX416" s="16">
        <v>1.7691319002122501</v>
      </c>
      <c r="AY416" s="16">
        <v>1.8115345491339001</v>
      </c>
      <c r="AZ416" s="16">
        <v>1.8633788288586199</v>
      </c>
      <c r="BA416" s="16">
        <v>1.8952140635240899</v>
      </c>
      <c r="BB416" s="16">
        <v>1.8691205831009701</v>
      </c>
      <c r="BC416" s="16">
        <v>1.7742883383351</v>
      </c>
      <c r="BD416" s="16">
        <v>1.6381530052500399</v>
      </c>
      <c r="BE416" s="16">
        <v>1.4601957539528101</v>
      </c>
      <c r="BF416" s="16">
        <v>1.2804424649128701</v>
      </c>
      <c r="BG416" s="16">
        <v>1.1444295043570201</v>
      </c>
      <c r="BH416" s="16">
        <v>1.0715852708346001</v>
      </c>
      <c r="BI416" s="16">
        <v>1.03719768336567</v>
      </c>
      <c r="BJ416" s="16">
        <v>1.04261124548895</v>
      </c>
      <c r="BK416" s="16">
        <v>1.0844099795859601</v>
      </c>
      <c r="BL416" s="16">
        <v>1.16202011470077</v>
      </c>
      <c r="BM416" s="16">
        <v>1.27589905273084</v>
      </c>
    </row>
    <row r="417" spans="1:65">
      <c r="A417" s="16" t="s">
        <v>53</v>
      </c>
      <c r="B417" s="16" t="s">
        <v>54</v>
      </c>
      <c r="C417" s="16" t="s">
        <v>877</v>
      </c>
      <c r="D417" s="16" t="s">
        <v>878</v>
      </c>
      <c r="E417" s="16">
        <v>3.4850994354927902</v>
      </c>
      <c r="F417" s="16">
        <v>3.1973954586156399</v>
      </c>
      <c r="G417" s="16">
        <v>2.8364611153027801</v>
      </c>
      <c r="H417" s="16">
        <v>2.4766728782464602</v>
      </c>
      <c r="I417" s="16">
        <v>2.2117230673183901</v>
      </c>
      <c r="J417" s="16">
        <v>2.0889072150081902</v>
      </c>
      <c r="K417" s="16">
        <v>2.0709656497686502</v>
      </c>
      <c r="L417" s="16">
        <v>2.1547637201290502</v>
      </c>
      <c r="M417" s="16">
        <v>2.3409483179392798</v>
      </c>
      <c r="N417" s="16">
        <v>2.6309404209115099</v>
      </c>
      <c r="O417" s="16">
        <v>3.0162922162057102</v>
      </c>
      <c r="P417" s="16">
        <v>3.4734571048410201</v>
      </c>
      <c r="Q417" s="16">
        <v>4.0104405179264999</v>
      </c>
      <c r="R417" s="16">
        <v>4.5476909916558803</v>
      </c>
      <c r="S417" s="16">
        <v>4.9824213328947202</v>
      </c>
      <c r="T417" s="16">
        <v>5.2620720350934604</v>
      </c>
      <c r="U417" s="16">
        <v>5.3779513882734902</v>
      </c>
      <c r="V417" s="16">
        <v>5.3503372926614503</v>
      </c>
      <c r="W417" s="16">
        <v>5.2489399429496597</v>
      </c>
      <c r="X417" s="16">
        <v>5.1750360512559697</v>
      </c>
      <c r="Y417" s="16">
        <v>5.1839025242524004</v>
      </c>
      <c r="Z417" s="16">
        <v>5.2885597165325002</v>
      </c>
      <c r="AA417" s="16">
        <v>5.4629997332209301</v>
      </c>
      <c r="AB417" s="16">
        <v>5.6124060986583304</v>
      </c>
      <c r="AC417" s="16">
        <v>5.60863900799413</v>
      </c>
      <c r="AD417" s="16">
        <v>5.3954162337336502</v>
      </c>
      <c r="AE417" s="16">
        <v>5.0012748755002097</v>
      </c>
      <c r="AF417" s="16">
        <v>4.4496440646088997</v>
      </c>
      <c r="AG417" s="16">
        <v>3.8487755988821899</v>
      </c>
      <c r="AH417" s="16">
        <v>3.3454838320162201</v>
      </c>
      <c r="AI417" s="16">
        <v>3.01746715396277</v>
      </c>
      <c r="AJ417" s="16">
        <v>2.8025647378301102</v>
      </c>
      <c r="AK417" s="16">
        <v>2.7389793591865299</v>
      </c>
      <c r="AL417" s="16">
        <v>2.8010557856806901</v>
      </c>
      <c r="AM417" s="16">
        <v>2.9502124176388702</v>
      </c>
      <c r="AN417" s="16">
        <v>3.1609833327671502</v>
      </c>
      <c r="AO417" s="16">
        <v>3.4264333873466901</v>
      </c>
      <c r="AP417" s="16">
        <v>3.7542827908034302</v>
      </c>
      <c r="AQ417" s="16">
        <v>4.1209638212093704</v>
      </c>
      <c r="AR417" s="16">
        <v>4.4972075273757897</v>
      </c>
      <c r="AS417" s="16">
        <v>4.8638597189191399</v>
      </c>
      <c r="AT417" s="16">
        <v>5.2313019328451098</v>
      </c>
      <c r="AU417" s="16">
        <v>5.5746229208432601</v>
      </c>
      <c r="AV417" s="16">
        <v>5.8968432347498201</v>
      </c>
      <c r="AW417" s="16">
        <v>6.2070070636537302</v>
      </c>
      <c r="AX417" s="16">
        <v>6.5078305195220398</v>
      </c>
      <c r="AY417" s="16">
        <v>6.7746821552960697</v>
      </c>
      <c r="AZ417" s="16">
        <v>7.0420250556075699</v>
      </c>
      <c r="BA417" s="16">
        <v>7.2765069428826896</v>
      </c>
      <c r="BB417" s="16">
        <v>7.4245038328483703</v>
      </c>
      <c r="BC417" s="16">
        <v>7.4545539866237398</v>
      </c>
      <c r="BD417" s="16">
        <v>7.3524084837466699</v>
      </c>
      <c r="BE417" s="16">
        <v>7.1409528490006799</v>
      </c>
      <c r="BF417" s="16">
        <v>6.86618022921511</v>
      </c>
      <c r="BG417" s="16">
        <v>6.5981844091077901</v>
      </c>
      <c r="BH417" s="16">
        <v>6.37974669798328</v>
      </c>
      <c r="BI417" s="16">
        <v>6.1865182243261403</v>
      </c>
      <c r="BJ417" s="16">
        <v>6.0495701380978497</v>
      </c>
      <c r="BK417" s="16">
        <v>5.9577470577758298</v>
      </c>
      <c r="BL417" s="16">
        <v>5.8925793796206198</v>
      </c>
      <c r="BM417" s="16">
        <v>5.8464885330991399</v>
      </c>
    </row>
    <row r="418" spans="1:65">
      <c r="A418" s="16" t="s">
        <v>53</v>
      </c>
      <c r="B418" s="16" t="s">
        <v>54</v>
      </c>
      <c r="C418" s="16" t="s">
        <v>879</v>
      </c>
      <c r="D418" s="16" t="s">
        <v>880</v>
      </c>
      <c r="E418" s="16">
        <v>57.080130697083902</v>
      </c>
      <c r="F418" s="16">
        <v>55.932355246948099</v>
      </c>
      <c r="G418" s="16">
        <v>54.745110849052203</v>
      </c>
      <c r="H418" s="16">
        <v>53.640724203512001</v>
      </c>
      <c r="I418" s="16">
        <v>52.760651900654501</v>
      </c>
      <c r="J418" s="16">
        <v>52.169412347601401</v>
      </c>
      <c r="K418" s="16">
        <v>51.582531878627897</v>
      </c>
      <c r="L418" s="16">
        <v>51.334313493764498</v>
      </c>
      <c r="M418" s="16">
        <v>51.331219676903601</v>
      </c>
      <c r="N418" s="16">
        <v>51.461662193456</v>
      </c>
      <c r="O418" s="16">
        <v>51.687952071281103</v>
      </c>
      <c r="P418" s="16">
        <v>52.159249092828396</v>
      </c>
      <c r="Q418" s="16">
        <v>52.703938283465398</v>
      </c>
      <c r="R418" s="16">
        <v>53.348146090820698</v>
      </c>
      <c r="S418" s="16">
        <v>54.135147960908</v>
      </c>
      <c r="T418" s="16">
        <v>55.063107262875199</v>
      </c>
      <c r="U418" s="16">
        <v>55.965463427873502</v>
      </c>
      <c r="V418" s="16">
        <v>56.967870714494502</v>
      </c>
      <c r="W418" s="16">
        <v>58.020491851820701</v>
      </c>
      <c r="X418" s="16">
        <v>59.042157486621697</v>
      </c>
      <c r="Y418" s="16">
        <v>59.975415034794104</v>
      </c>
      <c r="Z418" s="16">
        <v>60.756581819598097</v>
      </c>
      <c r="AA418" s="16">
        <v>61.449574571093102</v>
      </c>
      <c r="AB418" s="16">
        <v>62.028424939983999</v>
      </c>
      <c r="AC418" s="16">
        <v>62.476825326330797</v>
      </c>
      <c r="AD418" s="16">
        <v>62.787786970323801</v>
      </c>
      <c r="AE418" s="16">
        <v>62.825733393737103</v>
      </c>
      <c r="AF418" s="16">
        <v>62.749124225122998</v>
      </c>
      <c r="AG418" s="16">
        <v>62.596418340190603</v>
      </c>
      <c r="AH418" s="16">
        <v>62.408311783065599</v>
      </c>
      <c r="AI418" s="16">
        <v>62.208579608684602</v>
      </c>
      <c r="AJ418" s="16">
        <v>61.827712014359697</v>
      </c>
      <c r="AK418" s="16">
        <v>61.556000232399803</v>
      </c>
      <c r="AL418" s="16">
        <v>61.3898965748077</v>
      </c>
      <c r="AM418" s="16">
        <v>61.332020596735497</v>
      </c>
      <c r="AN418" s="16">
        <v>61.397375170527901</v>
      </c>
      <c r="AO418" s="16">
        <v>61.6434505046685</v>
      </c>
      <c r="AP418" s="16">
        <v>62.023489913027397</v>
      </c>
      <c r="AQ418" s="16">
        <v>62.526565713693003</v>
      </c>
      <c r="AR418" s="16">
        <v>63.126744547931203</v>
      </c>
      <c r="AS418" s="16">
        <v>63.798247676383802</v>
      </c>
      <c r="AT418" s="16">
        <v>64.5239363475321</v>
      </c>
      <c r="AU418" s="16">
        <v>65.233774883094796</v>
      </c>
      <c r="AV418" s="16">
        <v>65.989336431633902</v>
      </c>
      <c r="AW418" s="16">
        <v>66.8580288729881</v>
      </c>
      <c r="AX418" s="16">
        <v>67.846976350021606</v>
      </c>
      <c r="AY418" s="16">
        <v>68.711229202935101</v>
      </c>
      <c r="AZ418" s="16">
        <v>69.667897464610604</v>
      </c>
      <c r="BA418" s="16">
        <v>70.618591606394602</v>
      </c>
      <c r="BB418" s="16">
        <v>71.432796440872494</v>
      </c>
      <c r="BC418" s="16">
        <v>72.039540305548698</v>
      </c>
      <c r="BD418" s="16">
        <v>72.364720687439799</v>
      </c>
      <c r="BE418" s="16">
        <v>72.500618295459105</v>
      </c>
      <c r="BF418" s="16">
        <v>72.4656034690844</v>
      </c>
      <c r="BG418" s="16">
        <v>72.324934180118504</v>
      </c>
      <c r="BH418" s="16">
        <v>72.125931999897404</v>
      </c>
      <c r="BI418" s="16">
        <v>71.752078426718498</v>
      </c>
      <c r="BJ418" s="16">
        <v>71.407611211670698</v>
      </c>
      <c r="BK418" s="16">
        <v>71.060759663757693</v>
      </c>
      <c r="BL418" s="16">
        <v>70.670673117529503</v>
      </c>
      <c r="BM418" s="16">
        <v>70.233880663575306</v>
      </c>
    </row>
    <row r="419" spans="1:65">
      <c r="A419" s="16" t="s">
        <v>53</v>
      </c>
      <c r="B419" s="16" t="s">
        <v>54</v>
      </c>
      <c r="C419" s="16" t="s">
        <v>881</v>
      </c>
      <c r="D419" s="16" t="s">
        <v>882</v>
      </c>
      <c r="AT419" s="16">
        <v>6.8</v>
      </c>
      <c r="AY419" s="16">
        <v>6.3</v>
      </c>
    </row>
    <row r="420" spans="1:65">
      <c r="A420" s="16" t="s">
        <v>53</v>
      </c>
      <c r="B420" s="16" t="s">
        <v>54</v>
      </c>
      <c r="C420" s="16" t="s">
        <v>883</v>
      </c>
      <c r="D420" s="16" t="s">
        <v>884</v>
      </c>
      <c r="E420" s="16">
        <v>12.83</v>
      </c>
      <c r="F420" s="16">
        <v>12.595000000000001</v>
      </c>
      <c r="G420" s="16">
        <v>12.321</v>
      </c>
      <c r="H420" s="16">
        <v>12.007</v>
      </c>
      <c r="I420" s="16">
        <v>11.657</v>
      </c>
      <c r="J420" s="16">
        <v>11.28</v>
      </c>
      <c r="K420" s="16">
        <v>10.888999999999999</v>
      </c>
      <c r="L420" s="16">
        <v>10.500999999999999</v>
      </c>
      <c r="M420" s="16">
        <v>10.132</v>
      </c>
      <c r="N420" s="16">
        <v>9.7919999999999998</v>
      </c>
      <c r="O420" s="16">
        <v>9.4909999999999997</v>
      </c>
      <c r="P420" s="16">
        <v>9.2319999999999993</v>
      </c>
      <c r="Q420" s="16">
        <v>9.0129999999999999</v>
      </c>
      <c r="R420" s="16">
        <v>8.827</v>
      </c>
      <c r="S420" s="16">
        <v>8.6760000000000002</v>
      </c>
      <c r="T420" s="16">
        <v>8.5570000000000004</v>
      </c>
      <c r="U420" s="16">
        <v>8.4719999999999995</v>
      </c>
      <c r="V420" s="16">
        <v>8.4139999999999997</v>
      </c>
      <c r="W420" s="16">
        <v>8.3789999999999996</v>
      </c>
      <c r="X420" s="16">
        <v>8.3620000000000001</v>
      </c>
      <c r="Y420" s="16">
        <v>8.3580000000000005</v>
      </c>
      <c r="Z420" s="16">
        <v>6.9</v>
      </c>
      <c r="AA420" s="16">
        <v>6.7</v>
      </c>
      <c r="AB420" s="16">
        <v>6.6</v>
      </c>
      <c r="AC420" s="16">
        <v>6.8</v>
      </c>
      <c r="AD420" s="16">
        <v>6.8</v>
      </c>
      <c r="AE420" s="16">
        <v>6.7</v>
      </c>
      <c r="AF420" s="16">
        <v>6.7</v>
      </c>
      <c r="AG420" s="16">
        <v>6.8</v>
      </c>
      <c r="AH420" s="16">
        <v>6.4</v>
      </c>
      <c r="AI420" s="16">
        <v>6.1</v>
      </c>
      <c r="AJ420" s="16">
        <v>6.3</v>
      </c>
      <c r="AK420" s="16">
        <v>7.1</v>
      </c>
      <c r="AL420" s="16">
        <v>7.2</v>
      </c>
      <c r="AM420" s="16">
        <v>7.3</v>
      </c>
      <c r="AN420" s="16">
        <v>6.7</v>
      </c>
      <c r="AO420" s="16">
        <v>6.2</v>
      </c>
      <c r="AP420" s="16">
        <v>6</v>
      </c>
      <c r="AQ420" s="16">
        <v>5.9</v>
      </c>
      <c r="AR420" s="16">
        <v>5.8</v>
      </c>
      <c r="AS420" s="16">
        <v>5.8</v>
      </c>
      <c r="AT420" s="16">
        <v>5.6</v>
      </c>
      <c r="AU420" s="16">
        <v>5.7</v>
      </c>
      <c r="AV420" s="16">
        <v>6</v>
      </c>
      <c r="AW420" s="16">
        <v>6</v>
      </c>
      <c r="AX420" s="16">
        <v>6.2</v>
      </c>
      <c r="AY420" s="16">
        <v>6.2</v>
      </c>
      <c r="AZ420" s="16">
        <v>6.3</v>
      </c>
      <c r="BA420" s="16">
        <v>6</v>
      </c>
      <c r="BB420" s="16">
        <v>5.9</v>
      </c>
      <c r="BC420" s="16">
        <v>5.9</v>
      </c>
      <c r="BD420" s="16">
        <v>5.9</v>
      </c>
      <c r="BE420" s="16">
        <v>5.9</v>
      </c>
      <c r="BF420" s="16">
        <v>5.8</v>
      </c>
      <c r="BG420" s="16">
        <v>5.8</v>
      </c>
      <c r="BH420" s="16">
        <v>5.7</v>
      </c>
      <c r="BI420" s="16">
        <v>5.8</v>
      </c>
      <c r="BJ420" s="16">
        <v>5.8</v>
      </c>
      <c r="BK420" s="16">
        <v>5.8</v>
      </c>
      <c r="BL420" s="16">
        <v>5.6</v>
      </c>
    </row>
    <row r="421" spans="1:65">
      <c r="A421" s="16" t="s">
        <v>53</v>
      </c>
      <c r="B421" s="16" t="s">
        <v>54</v>
      </c>
      <c r="C421" s="16" t="s">
        <v>885</v>
      </c>
      <c r="D421" s="16" t="s">
        <v>886</v>
      </c>
      <c r="AX421" s="16">
        <v>5.3</v>
      </c>
    </row>
    <row r="422" spans="1:65">
      <c r="A422" s="16" t="s">
        <v>53</v>
      </c>
      <c r="B422" s="16" t="s">
        <v>54</v>
      </c>
      <c r="C422" s="16" t="s">
        <v>887</v>
      </c>
      <c r="D422" s="16" t="s">
        <v>888</v>
      </c>
      <c r="AZ422" s="16">
        <v>6.2199997901916504</v>
      </c>
      <c r="BA422" s="16">
        <v>11.430000305175801</v>
      </c>
      <c r="BB422" s="16">
        <v>5.4299998283386204</v>
      </c>
      <c r="BC422" s="16">
        <v>9.1599998474121094</v>
      </c>
      <c r="BD422" s="16">
        <v>10.9700002670288</v>
      </c>
      <c r="BE422" s="16">
        <v>8.0299997329711896</v>
      </c>
    </row>
    <row r="423" spans="1:65">
      <c r="A423" s="16" t="s">
        <v>53</v>
      </c>
      <c r="B423" s="16" t="s">
        <v>54</v>
      </c>
      <c r="C423" s="16" t="s">
        <v>889</v>
      </c>
      <c r="D423" s="16" t="s">
        <v>890</v>
      </c>
    </row>
    <row r="424" spans="1:65">
      <c r="A424" s="16" t="s">
        <v>53</v>
      </c>
      <c r="B424" s="16" t="s">
        <v>54</v>
      </c>
      <c r="C424" s="16" t="s">
        <v>891</v>
      </c>
      <c r="D424" s="16" t="s">
        <v>892</v>
      </c>
      <c r="AI424" s="16">
        <v>77.400000000000006</v>
      </c>
      <c r="AJ424" s="16">
        <v>77.7</v>
      </c>
      <c r="AK424" s="16">
        <v>80</v>
      </c>
      <c r="AL424" s="16">
        <v>82.6</v>
      </c>
      <c r="AM424" s="16">
        <v>84.64</v>
      </c>
      <c r="AN424" s="16">
        <v>85.51</v>
      </c>
      <c r="AO424" s="16">
        <v>85.4</v>
      </c>
      <c r="AP424" s="16">
        <v>84.94</v>
      </c>
      <c r="AQ424" s="16">
        <v>84.17</v>
      </c>
      <c r="AR424" s="16">
        <v>83.58</v>
      </c>
      <c r="AS424" s="16">
        <v>82.76</v>
      </c>
      <c r="AT424" s="16">
        <v>80.849999999999994</v>
      </c>
      <c r="AU424" s="16">
        <v>79.03</v>
      </c>
      <c r="AV424" s="16">
        <v>77.09</v>
      </c>
      <c r="AW424" s="16">
        <v>75.53</v>
      </c>
      <c r="AX424" s="16">
        <v>74.08</v>
      </c>
      <c r="AY424" s="16">
        <v>72.61</v>
      </c>
      <c r="AZ424" s="16">
        <v>71.62</v>
      </c>
      <c r="BA424" s="16">
        <v>70.19</v>
      </c>
      <c r="BB424" s="16">
        <v>69.89</v>
      </c>
      <c r="BC424" s="16">
        <v>69.36</v>
      </c>
      <c r="BD424" s="16">
        <v>68.69</v>
      </c>
      <c r="BE424" s="16">
        <v>68.959999999999994</v>
      </c>
      <c r="BF424" s="16">
        <v>69.290000000000006</v>
      </c>
      <c r="BG424" s="16">
        <v>69.900000000000006</v>
      </c>
      <c r="BH424" s="16">
        <v>70.3</v>
      </c>
      <c r="BI424" s="16">
        <v>71.2</v>
      </c>
      <c r="BJ424" s="16">
        <v>71.709999999999994</v>
      </c>
      <c r="BK424" s="16">
        <v>72.16</v>
      </c>
      <c r="BL424" s="16">
        <v>72.040000000000006</v>
      </c>
    </row>
    <row r="425" spans="1:65">
      <c r="A425" s="16" t="s">
        <v>53</v>
      </c>
      <c r="B425" s="16" t="s">
        <v>54</v>
      </c>
      <c r="C425" s="16" t="s">
        <v>893</v>
      </c>
      <c r="D425" s="16" t="s">
        <v>894</v>
      </c>
      <c r="AS425" s="16">
        <v>95.824640000000002</v>
      </c>
      <c r="AX425" s="16">
        <v>93.7</v>
      </c>
    </row>
    <row r="426" spans="1:65">
      <c r="A426" s="16" t="s">
        <v>53</v>
      </c>
      <c r="B426" s="16" t="s">
        <v>54</v>
      </c>
      <c r="C426" s="16" t="s">
        <v>895</v>
      </c>
      <c r="D426" s="16" t="s">
        <v>896</v>
      </c>
      <c r="AX426" s="16">
        <v>2.2000000000000002</v>
      </c>
    </row>
    <row r="427" spans="1:65">
      <c r="A427" s="16" t="s">
        <v>53</v>
      </c>
      <c r="B427" s="16" t="s">
        <v>54</v>
      </c>
      <c r="C427" s="16" t="s">
        <v>897</v>
      </c>
      <c r="D427" s="16" t="s">
        <v>898</v>
      </c>
      <c r="AJ427" s="16">
        <v>43.900001525878899</v>
      </c>
      <c r="AK427" s="16">
        <v>42.470001220703097</v>
      </c>
      <c r="AL427" s="16">
        <v>41.150001525878899</v>
      </c>
      <c r="AM427" s="16">
        <v>39.669998168945298</v>
      </c>
      <c r="AN427" s="16">
        <v>37.880001068115199</v>
      </c>
      <c r="AO427" s="16">
        <v>35.860000610351598</v>
      </c>
      <c r="AP427" s="16">
        <v>34.0200004577637</v>
      </c>
      <c r="AQ427" s="16">
        <v>32.450000762939503</v>
      </c>
      <c r="AR427" s="16">
        <v>31.110000610351602</v>
      </c>
      <c r="AS427" s="16">
        <v>30.200000762939499</v>
      </c>
      <c r="AT427" s="16">
        <v>29.649999618530298</v>
      </c>
      <c r="AU427" s="16">
        <v>29.139999389648398</v>
      </c>
      <c r="AV427" s="16">
        <v>28.680000305175799</v>
      </c>
      <c r="AW427" s="16">
        <v>28.420000076293899</v>
      </c>
      <c r="AX427" s="16">
        <v>28.049999237060501</v>
      </c>
      <c r="AY427" s="16">
        <v>28.049999237060501</v>
      </c>
      <c r="AZ427" s="16">
        <v>28.299999237060501</v>
      </c>
      <c r="BA427" s="16">
        <v>28.530000686645501</v>
      </c>
      <c r="BB427" s="16">
        <v>28.870000839233398</v>
      </c>
      <c r="BC427" s="16">
        <v>28.350000381469702</v>
      </c>
      <c r="BD427" s="16">
        <v>28.569999694824201</v>
      </c>
      <c r="BE427" s="16">
        <v>28.950000762939499</v>
      </c>
      <c r="BF427" s="16">
        <v>29.159999847412099</v>
      </c>
      <c r="BG427" s="16">
        <v>28.670000076293899</v>
      </c>
      <c r="BH427" s="16">
        <v>27.469999313354499</v>
      </c>
      <c r="BI427" s="16">
        <v>27.290000915527301</v>
      </c>
      <c r="BJ427" s="16">
        <v>27.049999237060501</v>
      </c>
      <c r="BK427" s="16">
        <v>26.930000305175799</v>
      </c>
      <c r="BL427" s="16">
        <v>27.219999313354499</v>
      </c>
    </row>
    <row r="428" spans="1:65">
      <c r="A428" s="16" t="s">
        <v>53</v>
      </c>
      <c r="B428" s="16" t="s">
        <v>54</v>
      </c>
      <c r="C428" s="16" t="s">
        <v>899</v>
      </c>
      <c r="D428" s="16" t="s">
        <v>900</v>
      </c>
      <c r="AJ428" s="16">
        <v>4.9299998283386204</v>
      </c>
      <c r="AK428" s="16">
        <v>5.3400001525878897</v>
      </c>
      <c r="AL428" s="16">
        <v>6.9400000572204599</v>
      </c>
      <c r="AM428" s="16">
        <v>6.5599999427795401</v>
      </c>
      <c r="AN428" s="16">
        <v>5.9099998474121103</v>
      </c>
      <c r="AO428" s="16">
        <v>6.5900001525878897</v>
      </c>
      <c r="AP428" s="16">
        <v>7.3800001144409197</v>
      </c>
      <c r="AQ428" s="16">
        <v>8.5100002288818395</v>
      </c>
      <c r="AR428" s="16">
        <v>9.5100002288818395</v>
      </c>
      <c r="AS428" s="16">
        <v>10.2600002288818</v>
      </c>
      <c r="AT428" s="16">
        <v>9.9600000381469709</v>
      </c>
      <c r="AU428" s="16">
        <v>10</v>
      </c>
      <c r="AV428" s="16">
        <v>10.25</v>
      </c>
      <c r="AW428" s="16">
        <v>10.4799995422363</v>
      </c>
      <c r="AX428" s="16">
        <v>10.1099996566772</v>
      </c>
      <c r="AY428" s="16">
        <v>9.6099996566772496</v>
      </c>
      <c r="AZ428" s="16">
        <v>10</v>
      </c>
      <c r="BA428" s="16">
        <v>9.5100002288818395</v>
      </c>
      <c r="BB428" s="16">
        <v>9.2899999618530291</v>
      </c>
      <c r="BC428" s="16">
        <v>9.4099998474121094</v>
      </c>
      <c r="BD428" s="16">
        <v>10.819999694824199</v>
      </c>
      <c r="BE428" s="16">
        <v>8.4799995422363299</v>
      </c>
      <c r="BF428" s="16">
        <v>8.7100000381469709</v>
      </c>
      <c r="BG428" s="16">
        <v>8.5</v>
      </c>
      <c r="BH428" s="16">
        <v>8.5200004577636701</v>
      </c>
      <c r="BI428" s="16">
        <v>10.710000038146999</v>
      </c>
      <c r="BJ428" s="16">
        <v>10.7700004577637</v>
      </c>
      <c r="BK428" s="16">
        <v>9.8100004196166992</v>
      </c>
      <c r="BL428" s="16">
        <v>10.4700002670288</v>
      </c>
    </row>
    <row r="429" spans="1:65">
      <c r="A429" s="16" t="s">
        <v>53</v>
      </c>
      <c r="B429" s="16" t="s">
        <v>54</v>
      </c>
      <c r="C429" s="16" t="s">
        <v>901</v>
      </c>
      <c r="D429" s="16" t="s">
        <v>902</v>
      </c>
    </row>
    <row r="430" spans="1:65">
      <c r="A430" s="16" t="s">
        <v>53</v>
      </c>
      <c r="B430" s="16" t="s">
        <v>54</v>
      </c>
      <c r="C430" s="16" t="s">
        <v>903</v>
      </c>
      <c r="D430" s="16" t="s">
        <v>904</v>
      </c>
      <c r="AN430" s="16">
        <v>34.700000000000003</v>
      </c>
      <c r="AT430" s="16">
        <v>36.5</v>
      </c>
      <c r="AU430" s="16">
        <v>25.3</v>
      </c>
      <c r="AV430" s="16">
        <v>26.8</v>
      </c>
      <c r="AW430" s="16">
        <v>26.6</v>
      </c>
      <c r="AX430" s="16">
        <v>26.6</v>
      </c>
    </row>
    <row r="431" spans="1:65">
      <c r="A431" s="16" t="s">
        <v>53</v>
      </c>
      <c r="B431" s="16" t="s">
        <v>54</v>
      </c>
      <c r="C431" s="16" t="s">
        <v>905</v>
      </c>
      <c r="D431" s="16" t="s">
        <v>906</v>
      </c>
      <c r="AS431" s="16">
        <v>68.607910160000003</v>
      </c>
      <c r="AT431" s="16">
        <v>70.083549500000004</v>
      </c>
      <c r="AU431" s="16">
        <v>72.290733340000003</v>
      </c>
      <c r="AV431" s="16">
        <v>68.867835999999997</v>
      </c>
      <c r="AW431" s="16">
        <v>65.775047299999997</v>
      </c>
      <c r="AX431" s="16">
        <v>58.510494229999999</v>
      </c>
      <c r="AY431" s="16">
        <v>56.387954710000002</v>
      </c>
      <c r="AZ431" s="16">
        <v>52.713870999999997</v>
      </c>
      <c r="BA431" s="16">
        <v>54.168121339999999</v>
      </c>
      <c r="BB431" s="16">
        <v>55.535091399999999</v>
      </c>
      <c r="BC431" s="16">
        <v>57.922195430000002</v>
      </c>
      <c r="BD431" s="16">
        <v>59.868495940000003</v>
      </c>
      <c r="BE431" s="16">
        <v>60.627738950000001</v>
      </c>
      <c r="BF431" s="16">
        <v>64.205596920000005</v>
      </c>
      <c r="BG431" s="16">
        <v>65.577224729999998</v>
      </c>
      <c r="BH431" s="16">
        <v>67.448890689999999</v>
      </c>
      <c r="BI431" s="16">
        <v>70.670501709999996</v>
      </c>
      <c r="BJ431" s="16">
        <v>72.512283330000002</v>
      </c>
      <c r="BK431" s="16">
        <v>72.804809570000003</v>
      </c>
    </row>
    <row r="432" spans="1:65">
      <c r="A432" s="16" t="s">
        <v>53</v>
      </c>
      <c r="B432" s="16" t="s">
        <v>54</v>
      </c>
      <c r="C432" s="16" t="s">
        <v>907</v>
      </c>
      <c r="D432" s="16" t="s">
        <v>908</v>
      </c>
      <c r="AU432" s="16">
        <v>6.97321593761444</v>
      </c>
      <c r="AV432" s="16">
        <v>6.9913104176521301</v>
      </c>
      <c r="AW432" s="16">
        <v>7.6282963156700099</v>
      </c>
      <c r="AX432" s="16">
        <v>8.1218644976615906</v>
      </c>
    </row>
    <row r="433" spans="1:65">
      <c r="A433" s="16" t="s">
        <v>53</v>
      </c>
      <c r="B433" s="16" t="s">
        <v>54</v>
      </c>
      <c r="C433" s="16" t="s">
        <v>909</v>
      </c>
      <c r="D433" s="16" t="s">
        <v>910</v>
      </c>
      <c r="AO433" s="16">
        <v>3.8</v>
      </c>
      <c r="AS433" s="16">
        <v>9</v>
      </c>
      <c r="AT433" s="16">
        <v>3.2</v>
      </c>
      <c r="AY433" s="16">
        <v>6.8</v>
      </c>
      <c r="BD433" s="16">
        <v>6.6</v>
      </c>
      <c r="BF433" s="16">
        <v>3.2</v>
      </c>
    </row>
    <row r="434" spans="1:65">
      <c r="A434" s="16" t="s">
        <v>53</v>
      </c>
      <c r="B434" s="16" t="s">
        <v>54</v>
      </c>
      <c r="C434" s="16" t="s">
        <v>911</v>
      </c>
      <c r="D434" s="16" t="s">
        <v>912</v>
      </c>
      <c r="AS434" s="16">
        <v>0.8</v>
      </c>
      <c r="AT434" s="16">
        <v>0.7</v>
      </c>
      <c r="AU434" s="16">
        <v>0.7</v>
      </c>
      <c r="AV434" s="16">
        <v>0.6</v>
      </c>
      <c r="AW434" s="16">
        <v>0.6</v>
      </c>
      <c r="AX434" s="16">
        <v>0.6</v>
      </c>
      <c r="AY434" s="16">
        <v>0.6</v>
      </c>
      <c r="AZ434" s="16">
        <v>0.6</v>
      </c>
      <c r="BA434" s="16">
        <v>0.6</v>
      </c>
      <c r="BB434" s="16">
        <v>0.6</v>
      </c>
      <c r="BC434" s="16">
        <v>0.6</v>
      </c>
      <c r="BD434" s="16">
        <v>0.6</v>
      </c>
      <c r="BE434" s="16">
        <v>0.6</v>
      </c>
      <c r="BF434" s="16">
        <v>0.6</v>
      </c>
      <c r="BG434" s="16">
        <v>0.6</v>
      </c>
      <c r="BH434" s="16">
        <v>0.6</v>
      </c>
      <c r="BI434" s="16">
        <v>0.6</v>
      </c>
      <c r="BJ434" s="16">
        <v>0.6</v>
      </c>
      <c r="BK434" s="16">
        <v>0.6</v>
      </c>
      <c r="BL434" s="16">
        <v>0.6</v>
      </c>
    </row>
    <row r="435" spans="1:65">
      <c r="A435" s="16" t="s">
        <v>53</v>
      </c>
      <c r="B435" s="16" t="s">
        <v>54</v>
      </c>
      <c r="C435" s="16" t="s">
        <v>913</v>
      </c>
      <c r="D435" s="16" t="s">
        <v>914</v>
      </c>
      <c r="BG435" s="16">
        <v>83.241299999999995</v>
      </c>
      <c r="BH435" s="16">
        <v>83.241299999999995</v>
      </c>
      <c r="BI435" s="16">
        <v>83.241299999999995</v>
      </c>
      <c r="BJ435" s="16">
        <v>83.241299999999995</v>
      </c>
    </row>
    <row r="436" spans="1:65">
      <c r="A436" s="16" t="s">
        <v>53</v>
      </c>
      <c r="B436" s="16" t="s">
        <v>54</v>
      </c>
      <c r="C436" s="16" t="s">
        <v>915</v>
      </c>
      <c r="D436" s="16" t="s">
        <v>916</v>
      </c>
      <c r="BH436" s="16">
        <v>1842</v>
      </c>
    </row>
    <row r="437" spans="1:65">
      <c r="A437" s="16" t="s">
        <v>53</v>
      </c>
      <c r="B437" s="16" t="s">
        <v>54</v>
      </c>
      <c r="C437" s="16" t="s">
        <v>917</v>
      </c>
      <c r="D437" s="16" t="s">
        <v>918</v>
      </c>
    </row>
    <row r="438" spans="1:65">
      <c r="A438" s="16" t="s">
        <v>53</v>
      </c>
      <c r="B438" s="16" t="s">
        <v>54</v>
      </c>
      <c r="C438" s="16" t="s">
        <v>919</v>
      </c>
      <c r="D438" s="16" t="s">
        <v>920</v>
      </c>
      <c r="AI438" s="16">
        <v>100</v>
      </c>
      <c r="AJ438" s="16">
        <v>100</v>
      </c>
      <c r="AK438" s="16">
        <v>100</v>
      </c>
      <c r="AL438" s="16">
        <v>100</v>
      </c>
      <c r="AM438" s="16">
        <v>100</v>
      </c>
      <c r="AN438" s="16">
        <v>100</v>
      </c>
      <c r="AO438" s="16">
        <v>100</v>
      </c>
      <c r="AP438" s="16">
        <v>100</v>
      </c>
      <c r="AQ438" s="16">
        <v>100</v>
      </c>
      <c r="AR438" s="16">
        <v>100</v>
      </c>
      <c r="AS438" s="16">
        <v>100</v>
      </c>
      <c r="AT438" s="16">
        <v>100</v>
      </c>
      <c r="AU438" s="16">
        <v>100</v>
      </c>
      <c r="AV438" s="16">
        <v>100</v>
      </c>
      <c r="AW438" s="16">
        <v>200</v>
      </c>
      <c r="AX438" s="16">
        <v>200</v>
      </c>
      <c r="AY438" s="16">
        <v>200</v>
      </c>
      <c r="AZ438" s="16">
        <v>200</v>
      </c>
      <c r="BA438" s="16">
        <v>200</v>
      </c>
      <c r="BB438" s="16">
        <v>200</v>
      </c>
      <c r="BC438" s="16">
        <v>200</v>
      </c>
      <c r="BD438" s="16">
        <v>200</v>
      </c>
      <c r="BE438" s="16">
        <v>200</v>
      </c>
      <c r="BF438" s="16">
        <v>200</v>
      </c>
      <c r="BG438" s="16">
        <v>200</v>
      </c>
      <c r="BH438" s="16">
        <v>200</v>
      </c>
      <c r="BI438" s="16">
        <v>200</v>
      </c>
      <c r="BJ438" s="16">
        <v>200</v>
      </c>
      <c r="BK438" s="16">
        <v>200</v>
      </c>
      <c r="BL438" s="16">
        <v>200</v>
      </c>
    </row>
    <row r="439" spans="1:65">
      <c r="A439" s="16" t="s">
        <v>53</v>
      </c>
      <c r="B439" s="16" t="s">
        <v>54</v>
      </c>
      <c r="C439" s="16" t="s">
        <v>921</v>
      </c>
      <c r="D439" s="16" t="s">
        <v>922</v>
      </c>
      <c r="AI439" s="16">
        <v>26.9</v>
      </c>
      <c r="AJ439" s="16">
        <v>28</v>
      </c>
      <c r="AK439" s="16">
        <v>28.5</v>
      </c>
      <c r="AL439" s="16">
        <v>29.5</v>
      </c>
      <c r="AM439" s="16">
        <v>30.1</v>
      </c>
      <c r="AN439" s="16">
        <v>30.8</v>
      </c>
      <c r="AO439" s="16">
        <v>31.2</v>
      </c>
      <c r="AP439" s="16">
        <v>31.6</v>
      </c>
      <c r="AQ439" s="16">
        <v>32</v>
      </c>
      <c r="AR439" s="16">
        <v>32.4</v>
      </c>
      <c r="AS439" s="16">
        <v>32.6</v>
      </c>
      <c r="AT439" s="16">
        <v>32.9</v>
      </c>
      <c r="AU439" s="16">
        <v>33.200000000000003</v>
      </c>
      <c r="AV439" s="16">
        <v>33.4</v>
      </c>
      <c r="AW439" s="16">
        <v>33.700000000000003</v>
      </c>
      <c r="AX439" s="16">
        <v>34</v>
      </c>
      <c r="AY439" s="16">
        <v>34.200000000000003</v>
      </c>
      <c r="AZ439" s="16">
        <v>34.4</v>
      </c>
      <c r="BA439" s="16">
        <v>34.6</v>
      </c>
      <c r="BB439" s="16">
        <v>34.700000000000003</v>
      </c>
      <c r="BC439" s="16">
        <v>34.700000000000003</v>
      </c>
      <c r="BD439" s="16">
        <v>34.700000000000003</v>
      </c>
      <c r="BE439" s="16">
        <v>34.6</v>
      </c>
      <c r="BF439" s="16">
        <v>34.4</v>
      </c>
      <c r="BG439" s="16">
        <v>34.200000000000003</v>
      </c>
      <c r="BH439" s="16">
        <v>34.1</v>
      </c>
      <c r="BI439" s="16">
        <v>34</v>
      </c>
      <c r="BJ439" s="16">
        <v>34</v>
      </c>
      <c r="BK439" s="16">
        <v>34.1</v>
      </c>
      <c r="BL439" s="16">
        <v>34.1</v>
      </c>
    </row>
    <row r="440" spans="1:65">
      <c r="A440" s="16" t="s">
        <v>53</v>
      </c>
      <c r="B440" s="16" t="s">
        <v>54</v>
      </c>
      <c r="C440" s="16" t="s">
        <v>923</v>
      </c>
      <c r="D440" s="16" t="s">
        <v>924</v>
      </c>
      <c r="AY440" s="16">
        <v>1.4</v>
      </c>
    </row>
    <row r="441" spans="1:65">
      <c r="A441" s="16" t="s">
        <v>53</v>
      </c>
      <c r="B441" s="16" t="s">
        <v>54</v>
      </c>
      <c r="C441" s="16" t="s">
        <v>925</v>
      </c>
      <c r="D441" s="16" t="s">
        <v>926</v>
      </c>
      <c r="O441" s="16">
        <v>53.125</v>
      </c>
      <c r="P441" s="16">
        <v>50</v>
      </c>
      <c r="Q441" s="16">
        <v>61.25</v>
      </c>
      <c r="R441" s="16">
        <v>61.25</v>
      </c>
      <c r="S441" s="16">
        <v>61.25</v>
      </c>
      <c r="T441" s="16">
        <v>61.25</v>
      </c>
      <c r="U441" s="16">
        <v>61.25</v>
      </c>
      <c r="V441" s="16">
        <v>61.25</v>
      </c>
      <c r="W441" s="16">
        <v>61.25</v>
      </c>
      <c r="X441" s="16">
        <v>61.25</v>
      </c>
      <c r="Y441" s="16">
        <v>61.25</v>
      </c>
      <c r="Z441" s="16">
        <v>61.25</v>
      </c>
      <c r="AA441" s="16">
        <v>61.25</v>
      </c>
      <c r="AB441" s="16">
        <v>61.25</v>
      </c>
      <c r="AC441" s="16">
        <v>61.25</v>
      </c>
      <c r="AD441" s="16">
        <v>61.25</v>
      </c>
      <c r="AE441" s="16">
        <v>61.25</v>
      </c>
      <c r="AF441" s="16">
        <v>61.25</v>
      </c>
      <c r="AG441" s="16">
        <v>61.25</v>
      </c>
      <c r="AH441" s="16">
        <v>61.25</v>
      </c>
      <c r="AI441" s="16">
        <v>61.25</v>
      </c>
      <c r="AJ441" s="16">
        <v>61.25</v>
      </c>
      <c r="AK441" s="16">
        <v>61.25</v>
      </c>
      <c r="AL441" s="16">
        <v>64.375</v>
      </c>
      <c r="AM441" s="16">
        <v>64.375</v>
      </c>
      <c r="AN441" s="16">
        <v>64.375</v>
      </c>
      <c r="AO441" s="16">
        <v>64.375</v>
      </c>
      <c r="AP441" s="16">
        <v>64.375</v>
      </c>
      <c r="AQ441" s="16">
        <v>64.375</v>
      </c>
      <c r="AR441" s="16">
        <v>64.375</v>
      </c>
      <c r="AS441" s="16">
        <v>66.875</v>
      </c>
      <c r="AT441" s="16">
        <v>66.875</v>
      </c>
      <c r="AU441" s="16">
        <v>66.875</v>
      </c>
      <c r="AV441" s="16">
        <v>66.875</v>
      </c>
      <c r="AW441" s="16">
        <v>66.875</v>
      </c>
      <c r="AX441" s="16">
        <v>66.875</v>
      </c>
      <c r="AY441" s="16">
        <v>66.875</v>
      </c>
      <c r="AZ441" s="16">
        <v>76.25</v>
      </c>
      <c r="BA441" s="16">
        <v>76.25</v>
      </c>
      <c r="BB441" s="16">
        <v>76.25</v>
      </c>
      <c r="BC441" s="16">
        <v>76.25</v>
      </c>
      <c r="BD441" s="16">
        <v>78.75</v>
      </c>
      <c r="BE441" s="16">
        <v>78.75</v>
      </c>
      <c r="BF441" s="16">
        <v>78.75</v>
      </c>
      <c r="BG441" s="16">
        <v>78.75</v>
      </c>
      <c r="BH441" s="16">
        <v>78.75</v>
      </c>
      <c r="BI441" s="16">
        <v>78.75</v>
      </c>
      <c r="BJ441" s="16">
        <v>78.75</v>
      </c>
      <c r="BK441" s="16">
        <v>78.75</v>
      </c>
      <c r="BL441" s="16">
        <v>78.75</v>
      </c>
      <c r="BM441" s="16">
        <v>78.75</v>
      </c>
    </row>
    <row r="442" spans="1:65">
      <c r="A442" s="16" t="s">
        <v>53</v>
      </c>
      <c r="B442" s="16" t="s">
        <v>54</v>
      </c>
      <c r="C442" s="16" t="s">
        <v>927</v>
      </c>
      <c r="D442" s="16" t="s">
        <v>928</v>
      </c>
      <c r="AY442" s="16">
        <v>49.604530334472699</v>
      </c>
      <c r="AZ442" s="16">
        <v>50.090900421142599</v>
      </c>
      <c r="BA442" s="16">
        <v>53.862728118896499</v>
      </c>
      <c r="BB442" s="16">
        <v>51.927539825439503</v>
      </c>
      <c r="BC442" s="16">
        <v>52.3792915344238</v>
      </c>
      <c r="BD442" s="16">
        <v>52.804290771484403</v>
      </c>
      <c r="BE442" s="16">
        <v>53.746940612792997</v>
      </c>
      <c r="BF442" s="16">
        <v>54.029788970947301</v>
      </c>
      <c r="BG442" s="16">
        <v>55.887039184570298</v>
      </c>
      <c r="BH442" s="16">
        <v>56.326381683349602</v>
      </c>
      <c r="BI442" s="16">
        <v>60.061008453369098</v>
      </c>
      <c r="BJ442" s="16">
        <v>59.079418182372997</v>
      </c>
      <c r="BK442" s="16">
        <v>59.143508911132798</v>
      </c>
      <c r="BL442" s="16">
        <v>56.162979125976598</v>
      </c>
    </row>
    <row r="443" spans="1:65">
      <c r="A443" s="16" t="s">
        <v>53</v>
      </c>
      <c r="B443" s="16" t="s">
        <v>54</v>
      </c>
      <c r="C443" s="16" t="s">
        <v>929</v>
      </c>
      <c r="D443" s="16" t="s">
        <v>930</v>
      </c>
      <c r="AR443" s="16">
        <v>10.3054504394531</v>
      </c>
      <c r="AZ443" s="16">
        <v>11.542070388793899</v>
      </c>
      <c r="BA443" s="16">
        <v>10.795280456543001</v>
      </c>
      <c r="BF443" s="16">
        <v>12.5984001159668</v>
      </c>
      <c r="BG443" s="16">
        <v>12.596920013427701</v>
      </c>
      <c r="BH443" s="16">
        <v>12.5801801681519</v>
      </c>
      <c r="BI443" s="16">
        <v>12.628620147705099</v>
      </c>
      <c r="BJ443" s="16">
        <v>12.550310134887701</v>
      </c>
    </row>
    <row r="444" spans="1:65">
      <c r="A444" s="16" t="s">
        <v>53</v>
      </c>
      <c r="B444" s="16" t="s">
        <v>54</v>
      </c>
      <c r="C444" s="16" t="s">
        <v>931</v>
      </c>
      <c r="D444" s="16" t="s">
        <v>932</v>
      </c>
      <c r="AK444" s="16">
        <v>95.856729999999999</v>
      </c>
      <c r="AL444" s="16">
        <v>96.787469999999999</v>
      </c>
      <c r="AN444" s="16">
        <v>49.333820000000003</v>
      </c>
      <c r="AO444" s="16">
        <v>96.237290000000002</v>
      </c>
      <c r="AQ444" s="16">
        <v>97.918130000000005</v>
      </c>
      <c r="AR444" s="16">
        <v>97.956519999999998</v>
      </c>
      <c r="AS444" s="16">
        <v>98.232259999999997</v>
      </c>
      <c r="AT444" s="16">
        <v>98.261369999999999</v>
      </c>
      <c r="AU444" s="16">
        <v>98.100809999999996</v>
      </c>
      <c r="AV444" s="16">
        <v>99.240170000000006</v>
      </c>
      <c r="AW444" s="16">
        <v>99.267529999999994</v>
      </c>
      <c r="AX444" s="16">
        <v>99.069100000000006</v>
      </c>
      <c r="AY444" s="16">
        <v>99.083709999999996</v>
      </c>
      <c r="AZ444" s="16">
        <v>99.580160000000006</v>
      </c>
      <c r="BA444" s="16">
        <v>99.187939999999998</v>
      </c>
      <c r="BB444" s="16">
        <v>98.553790000000006</v>
      </c>
      <c r="BC444" s="16">
        <v>98.72166</v>
      </c>
      <c r="BD444" s="16">
        <v>99.039839999999998</v>
      </c>
      <c r="BE444" s="16">
        <v>99.088560000000001</v>
      </c>
      <c r="BF444" s="16">
        <v>99.074889999999996</v>
      </c>
      <c r="BG444" s="16">
        <v>99.447710000000001</v>
      </c>
      <c r="BH444" s="16">
        <v>99.415220000000005</v>
      </c>
      <c r="BI444" s="16">
        <v>97.567620000000005</v>
      </c>
      <c r="BJ444" s="16">
        <v>99.230630000000005</v>
      </c>
    </row>
    <row r="445" spans="1:65">
      <c r="A445" s="16" t="s">
        <v>53</v>
      </c>
      <c r="B445" s="16" t="s">
        <v>54</v>
      </c>
      <c r="C445" s="16" t="s">
        <v>933</v>
      </c>
      <c r="D445" s="16" t="s">
        <v>934</v>
      </c>
      <c r="Z445" s="16">
        <v>941742</v>
      </c>
      <c r="AE445" s="16">
        <v>853074</v>
      </c>
      <c r="AH445" s="16">
        <v>848765</v>
      </c>
      <c r="AI445" s="16">
        <v>822142</v>
      </c>
      <c r="AJ445" s="16">
        <v>816869</v>
      </c>
      <c r="AK445" s="16">
        <v>831338</v>
      </c>
      <c r="AL445" s="16">
        <v>843440</v>
      </c>
      <c r="AM445" s="16">
        <v>838546</v>
      </c>
      <c r="AN445" s="16">
        <v>851059</v>
      </c>
      <c r="AO445" s="16">
        <v>786025</v>
      </c>
      <c r="AP445" s="16">
        <v>802338</v>
      </c>
      <c r="AQ445" s="16">
        <v>862986</v>
      </c>
      <c r="AR445" s="16">
        <v>905538</v>
      </c>
      <c r="AS445" s="16">
        <v>922697</v>
      </c>
      <c r="AT445" s="16">
        <v>997187</v>
      </c>
      <c r="AU445" s="16">
        <v>1018556</v>
      </c>
      <c r="AV445" s="16">
        <v>1073634</v>
      </c>
      <c r="AW445" s="16">
        <v>1082859</v>
      </c>
      <c r="AX445" s="16">
        <v>1066920</v>
      </c>
      <c r="AY445" s="16">
        <v>1050711</v>
      </c>
      <c r="AZ445" s="16">
        <v>1027034</v>
      </c>
      <c r="BA445" s="16">
        <v>995320</v>
      </c>
      <c r="BB445" s="16">
        <v>941273</v>
      </c>
      <c r="BC445" s="16">
        <v>886337</v>
      </c>
      <c r="BD445" s="16">
        <v>844759</v>
      </c>
      <c r="BE445" s="16">
        <v>802580</v>
      </c>
      <c r="BF445" s="16">
        <v>777179</v>
      </c>
      <c r="BG445" s="16">
        <v>762004</v>
      </c>
      <c r="BH445" s="16">
        <v>760526</v>
      </c>
      <c r="BI445" s="16">
        <v>762999</v>
      </c>
      <c r="BJ445" s="16">
        <v>775092</v>
      </c>
      <c r="BK445" s="16">
        <v>792449</v>
      </c>
    </row>
    <row r="446" spans="1:65">
      <c r="A446" s="16" t="s">
        <v>53</v>
      </c>
      <c r="B446" s="16" t="s">
        <v>54</v>
      </c>
      <c r="C446" s="16" t="s">
        <v>935</v>
      </c>
      <c r="D446" s="16" t="s">
        <v>936</v>
      </c>
      <c r="O446" s="16">
        <v>10</v>
      </c>
      <c r="P446" s="16">
        <v>10</v>
      </c>
      <c r="Q446" s="16">
        <v>10</v>
      </c>
      <c r="R446" s="16">
        <v>10</v>
      </c>
      <c r="S446" s="16">
        <v>10</v>
      </c>
      <c r="T446" s="16">
        <v>10</v>
      </c>
      <c r="U446" s="16">
        <v>10</v>
      </c>
      <c r="V446" s="16">
        <v>10</v>
      </c>
      <c r="W446" s="16">
        <v>10</v>
      </c>
      <c r="X446" s="16">
        <v>10</v>
      </c>
      <c r="Y446" s="16">
        <v>10</v>
      </c>
      <c r="Z446" s="16">
        <v>10</v>
      </c>
      <c r="AA446" s="16">
        <v>10</v>
      </c>
      <c r="AB446" s="16">
        <v>10</v>
      </c>
      <c r="AC446" s="16">
        <v>10</v>
      </c>
      <c r="AD446" s="16">
        <v>10</v>
      </c>
      <c r="AE446" s="16">
        <v>10</v>
      </c>
      <c r="AF446" s="16">
        <v>10</v>
      </c>
      <c r="AG446" s="16">
        <v>10</v>
      </c>
      <c r="AH446" s="16">
        <v>10</v>
      </c>
      <c r="AI446" s="16">
        <v>10</v>
      </c>
      <c r="AJ446" s="16">
        <v>10</v>
      </c>
      <c r="AK446" s="16">
        <v>10</v>
      </c>
      <c r="AL446" s="16">
        <v>10</v>
      </c>
      <c r="AM446" s="16">
        <v>10</v>
      </c>
      <c r="AN446" s="16">
        <v>10</v>
      </c>
      <c r="AO446" s="16">
        <v>10</v>
      </c>
      <c r="AP446" s="16">
        <v>10</v>
      </c>
      <c r="AQ446" s="16">
        <v>10</v>
      </c>
      <c r="AR446" s="16">
        <v>10</v>
      </c>
      <c r="AS446" s="16">
        <v>10</v>
      </c>
      <c r="AT446" s="16">
        <v>10</v>
      </c>
      <c r="AU446" s="16">
        <v>10</v>
      </c>
      <c r="AV446" s="16">
        <v>10</v>
      </c>
      <c r="AW446" s="16">
        <v>10</v>
      </c>
      <c r="AX446" s="16">
        <v>10</v>
      </c>
      <c r="AY446" s="16">
        <v>10</v>
      </c>
      <c r="AZ446" s="16">
        <v>10</v>
      </c>
      <c r="BA446" s="16">
        <v>10</v>
      </c>
      <c r="BB446" s="16">
        <v>10</v>
      </c>
      <c r="BC446" s="16">
        <v>10</v>
      </c>
      <c r="BD446" s="16">
        <v>10</v>
      </c>
      <c r="BE446" s="16">
        <v>10</v>
      </c>
      <c r="BF446" s="16">
        <v>10</v>
      </c>
      <c r="BG446" s="16">
        <v>10</v>
      </c>
      <c r="BH446" s="16">
        <v>10</v>
      </c>
      <c r="BI446" s="16">
        <v>10</v>
      </c>
      <c r="BJ446" s="16">
        <v>10</v>
      </c>
      <c r="BK446" s="16">
        <v>10</v>
      </c>
      <c r="BL446" s="16">
        <v>10</v>
      </c>
      <c r="BM446" s="16">
        <v>10</v>
      </c>
    </row>
    <row r="447" spans="1:65">
      <c r="A447" s="16" t="s">
        <v>53</v>
      </c>
      <c r="B447" s="16" t="s">
        <v>54</v>
      </c>
      <c r="C447" s="16" t="s">
        <v>937</v>
      </c>
      <c r="D447" s="16" t="s">
        <v>938</v>
      </c>
      <c r="AL447" s="16">
        <v>0.18706</v>
      </c>
      <c r="AM447" s="16">
        <v>0.31902000000000003</v>
      </c>
      <c r="AN447" s="16">
        <v>0.34588000000000002</v>
      </c>
      <c r="AO447" s="16">
        <v>0.42831000000000002</v>
      </c>
      <c r="AP447" s="16">
        <v>0.46300999999999998</v>
      </c>
      <c r="AQ447" s="16">
        <v>0.43275000000000002</v>
      </c>
      <c r="AR447" s="16">
        <v>0.44174000000000002</v>
      </c>
      <c r="AS447" s="16">
        <v>0.44824999999999998</v>
      </c>
      <c r="AT447" s="16">
        <v>0.39644000000000001</v>
      </c>
      <c r="AU447" s="16">
        <v>0.29344999999999999</v>
      </c>
      <c r="AV447" s="16">
        <v>0.38113999999999998</v>
      </c>
      <c r="AW447" s="16">
        <v>0.27626000000000001</v>
      </c>
      <c r="AX447" s="16">
        <v>0.28799999999999998</v>
      </c>
      <c r="AY447" s="16">
        <v>0.29276000000000002</v>
      </c>
      <c r="AZ447" s="16">
        <v>0.32401999999999997</v>
      </c>
      <c r="BA447" s="16">
        <v>0.32357999999999998</v>
      </c>
      <c r="BB447" s="16">
        <v>0.28675</v>
      </c>
      <c r="BC447" s="16">
        <v>0.28847</v>
      </c>
      <c r="BD447" s="16">
        <v>0.28222999999999998</v>
      </c>
      <c r="BE447" s="16">
        <v>0.24525</v>
      </c>
      <c r="BF447" s="16">
        <v>0.22</v>
      </c>
      <c r="BG447" s="16">
        <v>0.14635000000000001</v>
      </c>
      <c r="BH447" s="16">
        <v>0.14355999999999999</v>
      </c>
      <c r="BI447" s="16">
        <v>0.13741999999999999</v>
      </c>
      <c r="BJ447" s="16">
        <v>7.7149999999999996E-2</v>
      </c>
      <c r="BK447" s="16">
        <v>0.1308</v>
      </c>
    </row>
    <row r="448" spans="1:65">
      <c r="A448" s="16" t="s">
        <v>53</v>
      </c>
      <c r="B448" s="16" t="s">
        <v>54</v>
      </c>
      <c r="C448" s="16" t="s">
        <v>939</v>
      </c>
      <c r="D448" s="16" t="s">
        <v>940</v>
      </c>
      <c r="AJ448" s="16">
        <v>94.780839999999998</v>
      </c>
      <c r="AK448" s="16">
        <v>95.446740000000005</v>
      </c>
      <c r="AL448" s="16">
        <v>93.769379999999998</v>
      </c>
      <c r="AM448" s="16">
        <v>81.448869999999999</v>
      </c>
      <c r="AN448" s="16">
        <v>90.409769999999995</v>
      </c>
      <c r="AO448" s="16">
        <v>97.36618</v>
      </c>
      <c r="AP448" s="16">
        <v>89.180869999999999</v>
      </c>
      <c r="AQ448" s="16">
        <v>87.866439999999997</v>
      </c>
      <c r="AR448" s="16">
        <v>92.181370000000001</v>
      </c>
      <c r="AS448" s="16">
        <v>88.010440000000003</v>
      </c>
      <c r="AT448" s="16">
        <v>84.723979999999997</v>
      </c>
      <c r="AU448" s="16">
        <v>83.803790000000006</v>
      </c>
      <c r="AV448" s="16">
        <v>80.81174</v>
      </c>
      <c r="AW448" s="16">
        <v>82.613129999999998</v>
      </c>
      <c r="AX448" s="16">
        <v>81.432609999999997</v>
      </c>
      <c r="AY448" s="16">
        <v>80.276359999999997</v>
      </c>
      <c r="AZ448" s="16">
        <v>83.051010000000005</v>
      </c>
      <c r="BA448" s="16">
        <v>83.562430000000006</v>
      </c>
      <c r="BB448" s="16">
        <v>84.355189999999993</v>
      </c>
      <c r="BC448" s="16">
        <v>83.847579999999994</v>
      </c>
      <c r="BD448" s="16">
        <v>85.407870000000003</v>
      </c>
      <c r="BE448" s="16">
        <v>87.942369999999997</v>
      </c>
      <c r="BF448" s="16">
        <v>91.667100000000005</v>
      </c>
      <c r="BJ448" s="16">
        <v>94.687340000000006</v>
      </c>
      <c r="BK448" s="16">
        <v>92.247460000000004</v>
      </c>
    </row>
    <row r="449" spans="1:65">
      <c r="A449" s="16" t="s">
        <v>53</v>
      </c>
      <c r="B449" s="16" t="s">
        <v>54</v>
      </c>
      <c r="C449" s="16" t="s">
        <v>941</v>
      </c>
      <c r="D449" s="16" t="s">
        <v>942</v>
      </c>
      <c r="AL449" s="16">
        <v>100.763671875</v>
      </c>
      <c r="AM449" s="16">
        <v>96.263038635253906</v>
      </c>
      <c r="AN449" s="16">
        <v>88.031532287597699</v>
      </c>
      <c r="AO449" s="16">
        <v>79.078689575195298</v>
      </c>
      <c r="AP449" s="16">
        <v>101.60337066650401</v>
      </c>
      <c r="AQ449" s="16">
        <v>96.26806640625</v>
      </c>
      <c r="AR449" s="16">
        <v>92.554557800292997</v>
      </c>
      <c r="AS449" s="16">
        <v>93.765243530273395</v>
      </c>
      <c r="AT449" s="16">
        <v>96.321609497070298</v>
      </c>
      <c r="AU449" s="16">
        <v>94.598213195800795</v>
      </c>
      <c r="AV449" s="16">
        <v>95.095352172851605</v>
      </c>
      <c r="AW449" s="16">
        <v>96.286422729492202</v>
      </c>
      <c r="AX449" s="16">
        <v>97.251892089843807</v>
      </c>
      <c r="AY449" s="16">
        <v>92.217742919921903</v>
      </c>
      <c r="AZ449" s="16">
        <v>97.804580688476605</v>
      </c>
      <c r="BA449" s="16">
        <v>91.660377502441406</v>
      </c>
      <c r="BB449" s="16">
        <v>92.075332641601605</v>
      </c>
      <c r="BC449" s="16">
        <v>89.987083435058594</v>
      </c>
      <c r="BD449" s="16">
        <v>93.349380493164105</v>
      </c>
      <c r="BE449" s="16">
        <v>92.339530944824205</v>
      </c>
      <c r="BF449" s="16">
        <v>89.439613342285199</v>
      </c>
      <c r="BG449" s="16">
        <v>98.574180603027301</v>
      </c>
      <c r="BH449" s="16">
        <v>104.73699951171901</v>
      </c>
      <c r="BI449" s="16">
        <v>112.694541931152</v>
      </c>
      <c r="BJ449" s="16">
        <v>106.78256225585901</v>
      </c>
      <c r="BK449" s="16">
        <v>99.857383728027301</v>
      </c>
      <c r="BL449" s="16">
        <v>100.39202117919901</v>
      </c>
    </row>
    <row r="450" spans="1:65">
      <c r="A450" s="16" t="s">
        <v>53</v>
      </c>
      <c r="B450" s="16" t="s">
        <v>54</v>
      </c>
      <c r="C450" s="16" t="s">
        <v>943</v>
      </c>
      <c r="D450" s="16" t="s">
        <v>944</v>
      </c>
      <c r="AR450" s="16">
        <v>98.791801452636705</v>
      </c>
      <c r="AZ450" s="16">
        <v>99.593193054199205</v>
      </c>
      <c r="BB450" s="16">
        <v>99.759841918945298</v>
      </c>
      <c r="BC450" s="16">
        <v>99.771141052246094</v>
      </c>
      <c r="BD450" s="16">
        <v>99.778633117675795</v>
      </c>
      <c r="BE450" s="16">
        <v>99.775772094726605</v>
      </c>
      <c r="BF450" s="16">
        <v>99.789360046386705</v>
      </c>
      <c r="BG450" s="16">
        <v>99.788986206054702</v>
      </c>
      <c r="BH450" s="16">
        <v>99.788063049316406</v>
      </c>
      <c r="BI450" s="16">
        <v>99.790061950683594</v>
      </c>
      <c r="BJ450" s="16">
        <v>99.791229248046903</v>
      </c>
    </row>
    <row r="451" spans="1:65">
      <c r="A451" s="16" t="s">
        <v>53</v>
      </c>
      <c r="B451" s="16" t="s">
        <v>54</v>
      </c>
      <c r="C451" s="16" t="s">
        <v>945</v>
      </c>
      <c r="D451" s="16" t="s">
        <v>946</v>
      </c>
      <c r="BH451" s="16">
        <v>24.4667574123491</v>
      </c>
    </row>
    <row r="452" spans="1:65">
      <c r="A452" s="16" t="s">
        <v>53</v>
      </c>
      <c r="B452" s="16" t="s">
        <v>54</v>
      </c>
      <c r="C452" s="16" t="s">
        <v>947</v>
      </c>
      <c r="D452" s="16" t="s">
        <v>948</v>
      </c>
      <c r="BH452" s="16">
        <v>64.643615103561601</v>
      </c>
    </row>
    <row r="453" spans="1:65">
      <c r="A453" s="16" t="s">
        <v>53</v>
      </c>
      <c r="B453" s="16" t="s">
        <v>54</v>
      </c>
      <c r="C453" s="16" t="s">
        <v>949</v>
      </c>
      <c r="D453" s="16" t="s">
        <v>950</v>
      </c>
      <c r="AL453" s="16">
        <v>3900</v>
      </c>
      <c r="AM453" s="16">
        <v>-305300</v>
      </c>
      <c r="AN453" s="16">
        <v>-5333300</v>
      </c>
      <c r="AO453" s="16">
        <v>-10431400</v>
      </c>
      <c r="AP453" s="16">
        <v>-7560300</v>
      </c>
      <c r="AQ453" s="16">
        <v>-10280700</v>
      </c>
      <c r="AR453" s="16">
        <v>-37056000</v>
      </c>
      <c r="AS453" s="16">
        <v>-300173700</v>
      </c>
      <c r="AT453" s="16">
        <v>-341965500</v>
      </c>
      <c r="AU453" s="16">
        <v>-373982800</v>
      </c>
      <c r="AV453" s="16">
        <v>-434116400</v>
      </c>
      <c r="AW453" s="16">
        <v>-688478400</v>
      </c>
      <c r="AX453" s="16">
        <v>-1555819800</v>
      </c>
      <c r="AY453" s="16">
        <v>-2394949900</v>
      </c>
      <c r="AZ453" s="16">
        <v>-4358749800</v>
      </c>
      <c r="BA453" s="16">
        <v>-4326689000</v>
      </c>
      <c r="BB453" s="16">
        <v>-2828638900</v>
      </c>
      <c r="BC453" s="16">
        <v>-2782850200</v>
      </c>
      <c r="BD453" s="16">
        <v>-3837755000</v>
      </c>
      <c r="BE453" s="16">
        <v>-3352212000</v>
      </c>
      <c r="BF453" s="16">
        <v>-3238193300</v>
      </c>
      <c r="BG453" s="16">
        <v>-2024950700</v>
      </c>
      <c r="BH453" s="16">
        <v>-2077608500</v>
      </c>
      <c r="BI453" s="16">
        <v>-3944709900</v>
      </c>
      <c r="BJ453" s="16">
        <v>-3028456200</v>
      </c>
      <c r="BK453" s="16">
        <v>-4181301500</v>
      </c>
      <c r="BL453" s="16">
        <v>-3503723800</v>
      </c>
      <c r="BM453" s="16">
        <v>-775672600</v>
      </c>
    </row>
    <row r="454" spans="1:65">
      <c r="A454" s="16" t="s">
        <v>53</v>
      </c>
      <c r="B454" s="16" t="s">
        <v>54</v>
      </c>
      <c r="C454" s="16" t="s">
        <v>951</v>
      </c>
      <c r="D454" s="16" t="s">
        <v>952</v>
      </c>
      <c r="AM454" s="16">
        <v>-19.728361005308301</v>
      </c>
      <c r="AN454" s="16">
        <v>-11.8643516595072</v>
      </c>
      <c r="AO454" s="16">
        <v>1.2243895308504</v>
      </c>
      <c r="AP454" s="16">
        <v>5.84758770576211</v>
      </c>
      <c r="AQ454" s="16">
        <v>9.9673461182025793</v>
      </c>
      <c r="AR454" s="16">
        <v>6.89448699832964</v>
      </c>
      <c r="AS454" s="16">
        <v>6.4052561798766998</v>
      </c>
      <c r="AT454" s="16">
        <v>10.017291841842001</v>
      </c>
      <c r="AU454" s="16">
        <v>9.4472191287441802</v>
      </c>
      <c r="AV454" s="16">
        <v>10.038721333408599</v>
      </c>
      <c r="AW454" s="16">
        <v>6.8872178339376298</v>
      </c>
      <c r="AX454" s="16">
        <v>20.408220752657598</v>
      </c>
      <c r="AY454" s="16">
        <v>31.2928257157999</v>
      </c>
      <c r="AZ454" s="16">
        <v>20.931684766438099</v>
      </c>
      <c r="BA454" s="16">
        <v>16.907491602921599</v>
      </c>
      <c r="BB454" s="16">
        <v>16.298368673274702</v>
      </c>
      <c r="BC454" s="16">
        <v>6.7632115019735899</v>
      </c>
      <c r="BD454" s="16">
        <v>-3.6809287474555501</v>
      </c>
      <c r="BE454" s="16">
        <v>4.0813280272943304</v>
      </c>
    </row>
    <row r="455" spans="1:65">
      <c r="A455" s="16" t="s">
        <v>53</v>
      </c>
      <c r="B455" s="16" t="s">
        <v>54</v>
      </c>
      <c r="C455" s="16" t="s">
        <v>953</v>
      </c>
      <c r="D455" s="16" t="s">
        <v>954</v>
      </c>
      <c r="AI455" s="16">
        <v>3167.4566884871001</v>
      </c>
      <c r="AJ455" s="16">
        <v>3096.8355981865302</v>
      </c>
      <c r="AK455" s="16">
        <v>2360.9088207480099</v>
      </c>
      <c r="AL455" s="16">
        <v>1788.16653179266</v>
      </c>
      <c r="AM455" s="16">
        <v>1416.6188432638601</v>
      </c>
      <c r="AN455" s="16">
        <v>1235.15043403456</v>
      </c>
      <c r="AO455" s="16">
        <v>1238.6356742092501</v>
      </c>
      <c r="AP455" s="16">
        <v>1297.8955005170001</v>
      </c>
      <c r="AQ455" s="16">
        <v>1414.19846659623</v>
      </c>
      <c r="AR455" s="16">
        <v>1505.5780655082799</v>
      </c>
      <c r="AS455" s="16">
        <v>1659.0119721856599</v>
      </c>
      <c r="AT455" s="16">
        <v>1809.1827878607101</v>
      </c>
      <c r="AU455" s="16">
        <v>1965.2311560512101</v>
      </c>
      <c r="AV455" s="16">
        <v>2149.50028837439</v>
      </c>
      <c r="AW455" s="16">
        <v>2327.9418718922602</v>
      </c>
      <c r="AX455" s="16">
        <v>2948.5733802154</v>
      </c>
      <c r="AY455" s="16">
        <v>3921.5160939935699</v>
      </c>
      <c r="AZ455" s="16">
        <v>4864.5889086916004</v>
      </c>
      <c r="BA455" s="16">
        <v>5268.0282772457604</v>
      </c>
      <c r="BB455" s="16">
        <v>5643.2077437328298</v>
      </c>
      <c r="BC455" s="16">
        <v>5843.5337683582002</v>
      </c>
      <c r="BD455" s="16">
        <v>5677.1576710550498</v>
      </c>
      <c r="BE455" s="16">
        <v>5725.6341285339404</v>
      </c>
      <c r="BF455" s="16">
        <v>5982.3259311075599</v>
      </c>
      <c r="BG455" s="16">
        <v>6073.4027498333699</v>
      </c>
      <c r="BH455" s="16">
        <v>6064.4733413614003</v>
      </c>
      <c r="BI455" s="16">
        <v>5813.3328933347602</v>
      </c>
      <c r="BJ455" s="16">
        <v>5765.4107718038003</v>
      </c>
      <c r="BK455" s="16">
        <v>5801.4379248724599</v>
      </c>
      <c r="BL455" s="16">
        <v>5895.1989860347103</v>
      </c>
      <c r="BM455" s="16">
        <v>5593.2245225254201</v>
      </c>
    </row>
    <row r="456" spans="1:65">
      <c r="A456" s="16" t="s">
        <v>53</v>
      </c>
      <c r="B456" s="16" t="s">
        <v>54</v>
      </c>
      <c r="C456" s="16" t="s">
        <v>955</v>
      </c>
      <c r="D456" s="16" t="s">
        <v>956</v>
      </c>
      <c r="AI456" s="16">
        <v>267700</v>
      </c>
      <c r="AJ456" s="16">
        <v>504100</v>
      </c>
      <c r="AK456" s="16">
        <v>4406500</v>
      </c>
      <c r="AL456" s="16">
        <v>29880000</v>
      </c>
      <c r="AM456" s="16">
        <v>367357200</v>
      </c>
      <c r="AN456" s="16">
        <v>1968600000</v>
      </c>
      <c r="AO456" s="16">
        <v>2457600000</v>
      </c>
      <c r="AP456" s="16">
        <v>2924800000</v>
      </c>
      <c r="AQ456" s="16">
        <v>3298900000</v>
      </c>
      <c r="AR456" s="16">
        <v>3625900000</v>
      </c>
      <c r="AS456" s="16">
        <v>4426900000</v>
      </c>
      <c r="AT456" s="16">
        <v>4897300000</v>
      </c>
      <c r="AU456" s="16">
        <v>5576300000</v>
      </c>
      <c r="AV456" s="16">
        <v>6596700000</v>
      </c>
      <c r="AW456" s="16">
        <v>7914500000</v>
      </c>
      <c r="AX456" s="16">
        <v>11576000000</v>
      </c>
      <c r="AY456" s="16">
        <v>17721800000</v>
      </c>
      <c r="AZ456" s="16">
        <v>26490300000</v>
      </c>
      <c r="BA456" s="16">
        <v>37448600000</v>
      </c>
      <c r="BB456" s="16">
        <v>32791500000</v>
      </c>
      <c r="BC456" s="16">
        <v>39588500000</v>
      </c>
      <c r="BD456" s="16">
        <v>49026100000</v>
      </c>
      <c r="BE456" s="16">
        <v>51351700000</v>
      </c>
      <c r="BF456" s="16">
        <v>54304000000</v>
      </c>
      <c r="BG456" s="16">
        <v>54601100000</v>
      </c>
      <c r="BH456" s="16">
        <v>49521000000</v>
      </c>
      <c r="BI456" s="16">
        <v>55503800000</v>
      </c>
      <c r="BJ456" s="16">
        <v>65333400000</v>
      </c>
      <c r="BK456" s="16">
        <v>73893700000</v>
      </c>
      <c r="BL456" s="16">
        <v>74533700000</v>
      </c>
      <c r="BM456" s="16">
        <v>65439700000</v>
      </c>
    </row>
    <row r="457" spans="1:65">
      <c r="A457" s="16" t="s">
        <v>53</v>
      </c>
      <c r="B457" s="16" t="s">
        <v>54</v>
      </c>
      <c r="C457" s="16" t="s">
        <v>957</v>
      </c>
      <c r="D457" s="16" t="s">
        <v>958</v>
      </c>
      <c r="AQ457" s="16">
        <v>449.039055029628</v>
      </c>
      <c r="AR457" s="16">
        <v>406.416640288314</v>
      </c>
      <c r="AS457" s="16">
        <v>361.48223504710597</v>
      </c>
      <c r="AT457" s="16">
        <v>435.07835992484598</v>
      </c>
      <c r="AU457" s="16">
        <v>550.86897357079295</v>
      </c>
      <c r="AV457" s="16">
        <v>651.36009063737595</v>
      </c>
      <c r="AW457" s="16">
        <v>739.46424371271098</v>
      </c>
      <c r="AX457" s="16">
        <v>941.07851504959501</v>
      </c>
      <c r="AY457" s="16">
        <v>1355.2717758793201</v>
      </c>
      <c r="AZ457" s="16">
        <v>2041.6174226165799</v>
      </c>
      <c r="BA457" s="16">
        <v>3143.7235543903598</v>
      </c>
      <c r="BB457" s="16">
        <v>3308.6798647010901</v>
      </c>
      <c r="BC457" s="16">
        <v>3834.85977594109</v>
      </c>
      <c r="BD457" s="16">
        <v>4640.9486845064803</v>
      </c>
      <c r="BE457" s="16">
        <v>5148.2369053160301</v>
      </c>
      <c r="BF457" s="16">
        <v>5698.2917355044701</v>
      </c>
      <c r="BG457" s="16">
        <v>5988.9163314124698</v>
      </c>
      <c r="BH457" s="16">
        <v>4424.7909627065901</v>
      </c>
      <c r="BI457" s="16">
        <v>2997.6674534172698</v>
      </c>
      <c r="BJ457" s="16">
        <v>3173.6253364105601</v>
      </c>
      <c r="BK457" s="16">
        <v>3359.6381524782801</v>
      </c>
      <c r="BL457" s="16">
        <v>3501.6503558047398</v>
      </c>
    </row>
    <row r="458" spans="1:65">
      <c r="A458" s="16" t="s">
        <v>53</v>
      </c>
      <c r="B458" s="16" t="s">
        <v>54</v>
      </c>
      <c r="C458" s="16" t="s">
        <v>959</v>
      </c>
      <c r="D458" s="16" t="s">
        <v>960</v>
      </c>
      <c r="AQ458" s="16">
        <v>0</v>
      </c>
      <c r="AR458" s="16">
        <v>0</v>
      </c>
      <c r="AS458" s="16">
        <v>0</v>
      </c>
      <c r="AT458" s="16">
        <v>0</v>
      </c>
      <c r="AU458" s="16">
        <v>0</v>
      </c>
      <c r="AV458" s="16">
        <v>0</v>
      </c>
      <c r="AW458" s="16">
        <v>0</v>
      </c>
      <c r="AX458" s="16">
        <v>0</v>
      </c>
      <c r="AY458" s="16">
        <v>0</v>
      </c>
      <c r="AZ458" s="16">
        <v>0</v>
      </c>
      <c r="BA458" s="16">
        <v>0</v>
      </c>
      <c r="BB458" s="16">
        <v>0</v>
      </c>
      <c r="BC458" s="16">
        <v>0</v>
      </c>
      <c r="BD458" s="16">
        <v>0</v>
      </c>
      <c r="BE458" s="16">
        <v>0</v>
      </c>
      <c r="BF458" s="16">
        <v>0</v>
      </c>
      <c r="BG458" s="16">
        <v>0</v>
      </c>
      <c r="BH458" s="16">
        <v>0</v>
      </c>
      <c r="BI458" s="16">
        <v>0</v>
      </c>
      <c r="BJ458" s="16">
        <v>0</v>
      </c>
      <c r="BK458" s="16">
        <v>0</v>
      </c>
      <c r="BL458" s="16">
        <v>0</v>
      </c>
    </row>
    <row r="459" spans="1:65">
      <c r="A459" s="16" t="s">
        <v>53</v>
      </c>
      <c r="B459" s="16" t="s">
        <v>54</v>
      </c>
      <c r="C459" s="16" t="s">
        <v>961</v>
      </c>
      <c r="D459" s="16" t="s">
        <v>962</v>
      </c>
      <c r="AT459" s="16">
        <v>11.401102678429799</v>
      </c>
      <c r="AU459" s="16">
        <v>11.627258359416199</v>
      </c>
      <c r="AV459" s="16">
        <v>9.5660978420315708</v>
      </c>
      <c r="AW459" s="16">
        <v>8.6559399232974297</v>
      </c>
      <c r="AX459" s="16">
        <v>17.391775304742598</v>
      </c>
      <c r="AY459" s="16">
        <v>11.7309184993532</v>
      </c>
      <c r="AZ459" s="16">
        <v>9.3623674399190708</v>
      </c>
      <c r="BA459" s="16">
        <v>5.52659544332269</v>
      </c>
      <c r="BB459" s="16">
        <v>6.1714966264526003</v>
      </c>
      <c r="BC459" s="16">
        <v>5.7155055909475196</v>
      </c>
      <c r="BD459" s="16">
        <v>5.6767547178388602</v>
      </c>
      <c r="BE459" s="16">
        <v>5.5053702559723696</v>
      </c>
      <c r="BF459" s="16">
        <v>8.3743410565111596</v>
      </c>
      <c r="BG459" s="16">
        <v>9.1686399671100602</v>
      </c>
      <c r="BH459" s="16">
        <v>14.7493403334189</v>
      </c>
      <c r="BI459" s="16">
        <v>13.9263865780961</v>
      </c>
      <c r="BJ459" s="16">
        <v>8.9337684710718399</v>
      </c>
      <c r="BK459" s="16">
        <v>8.9337684685938008</v>
      </c>
    </row>
    <row r="460" spans="1:65">
      <c r="A460" s="16" t="s">
        <v>53</v>
      </c>
      <c r="B460" s="16" t="s">
        <v>54</v>
      </c>
      <c r="C460" s="16" t="s">
        <v>963</v>
      </c>
      <c r="D460" s="16" t="s">
        <v>964</v>
      </c>
      <c r="AT460" s="16">
        <v>98900000</v>
      </c>
      <c r="AU460" s="16">
        <v>96200000</v>
      </c>
      <c r="AV460" s="16">
        <v>81100000</v>
      </c>
      <c r="AW460" s="16">
        <v>71500000</v>
      </c>
      <c r="AX460" s="16">
        <v>72500000</v>
      </c>
      <c r="AY460" s="16">
        <v>74000000</v>
      </c>
      <c r="AZ460" s="16">
        <v>68500000</v>
      </c>
      <c r="BA460" s="16">
        <v>60100000</v>
      </c>
      <c r="BB460" s="16">
        <v>45200000</v>
      </c>
      <c r="BC460" s="16">
        <v>33800000</v>
      </c>
      <c r="BD460" s="16">
        <v>25400000</v>
      </c>
      <c r="BE460" s="16">
        <v>19000000</v>
      </c>
      <c r="BF460" s="16">
        <v>14300000</v>
      </c>
      <c r="BG460" s="16">
        <v>10600000</v>
      </c>
      <c r="BH460" s="16">
        <v>8000000</v>
      </c>
      <c r="BI460" s="16">
        <v>6000000</v>
      </c>
      <c r="BJ460" s="16">
        <v>4600000</v>
      </c>
      <c r="BK460" s="16">
        <v>3400000</v>
      </c>
      <c r="BL460" s="16">
        <v>2330000</v>
      </c>
      <c r="BM460" s="16">
        <v>1890000</v>
      </c>
    </row>
    <row r="461" spans="1:65">
      <c r="A461" s="16" t="s">
        <v>53</v>
      </c>
      <c r="B461" s="16" t="s">
        <v>54</v>
      </c>
      <c r="C461" s="16" t="s">
        <v>965</v>
      </c>
      <c r="D461" s="16" t="s">
        <v>966</v>
      </c>
      <c r="AN461" s="16">
        <v>17.880530578730902</v>
      </c>
      <c r="AO461" s="16">
        <v>46.441501319582102</v>
      </c>
      <c r="AP461" s="16">
        <v>28.037197162930799</v>
      </c>
      <c r="AQ461" s="16">
        <v>19.9529187382273</v>
      </c>
      <c r="AR461" s="16">
        <v>-20.637605966189899</v>
      </c>
      <c r="AS461" s="16">
        <v>7.7368775849877096</v>
      </c>
      <c r="AT461" s="16">
        <v>10.3559833986693</v>
      </c>
      <c r="AU461" s="16">
        <v>47.575700654833803</v>
      </c>
      <c r="AV461" s="16">
        <v>43.162514991048702</v>
      </c>
      <c r="AW461" s="16">
        <v>24.261591922061701</v>
      </c>
      <c r="AX461" s="16">
        <v>9.4636691660086303</v>
      </c>
      <c r="AY461" s="16">
        <v>14.7285183787456</v>
      </c>
      <c r="AZ461" s="16">
        <v>10.6570615392585</v>
      </c>
      <c r="BA461" s="16">
        <v>14.327743613825</v>
      </c>
      <c r="BB461" s="16">
        <v>-5.2747751640354501</v>
      </c>
      <c r="BC461" s="16">
        <v>1.34649977154588</v>
      </c>
      <c r="BD461" s="16">
        <v>35.5877548553457</v>
      </c>
      <c r="BE461" s="16">
        <v>2.1999990683593502</v>
      </c>
      <c r="BF461" s="16">
        <v>9.9999996872776098</v>
      </c>
      <c r="BG461" s="16">
        <v>4.1308623516790597</v>
      </c>
    </row>
    <row r="462" spans="1:65">
      <c r="A462" s="16" t="s">
        <v>53</v>
      </c>
      <c r="B462" s="16" t="s">
        <v>54</v>
      </c>
      <c r="C462" s="16" t="s">
        <v>967</v>
      </c>
      <c r="D462" s="16" t="s">
        <v>968</v>
      </c>
      <c r="AI462" s="16">
        <v>975401616.781708</v>
      </c>
      <c r="AJ462" s="16">
        <v>770567404.52806306</v>
      </c>
      <c r="AK462" s="16">
        <v>462340235.944695</v>
      </c>
      <c r="AL462" s="16">
        <v>282027690.73448497</v>
      </c>
      <c r="AM462" s="16">
        <v>533032116.30970597</v>
      </c>
      <c r="AN462" s="16">
        <v>632183907.58447194</v>
      </c>
      <c r="AO462" s="16">
        <v>1336436591.2302899</v>
      </c>
      <c r="AP462" s="16">
        <v>1857646717.0696001</v>
      </c>
      <c r="AQ462" s="16">
        <v>2284905577.7880101</v>
      </c>
      <c r="AR462" s="16">
        <v>2894048245.22684</v>
      </c>
      <c r="AS462" s="16">
        <v>2667551487.8312702</v>
      </c>
      <c r="AT462" s="16">
        <v>2976990134.3970399</v>
      </c>
      <c r="AU462" s="16">
        <v>4977402883.9687004</v>
      </c>
      <c r="AV462" s="16">
        <v>8664948737.2287693</v>
      </c>
      <c r="AW462" s="16">
        <v>10841681261.940599</v>
      </c>
      <c r="AX462" s="16">
        <v>10696116154.946699</v>
      </c>
      <c r="AY462" s="16">
        <v>10988482246.0298</v>
      </c>
      <c r="AZ462" s="16">
        <v>9964643572.9291897</v>
      </c>
      <c r="BA462" s="16">
        <v>10124652334.387199</v>
      </c>
      <c r="BB462" s="16">
        <v>9211905303.1529408</v>
      </c>
      <c r="BC462" s="16">
        <v>9611886369.2997799</v>
      </c>
      <c r="BD462" s="16">
        <v>10762672592.4634</v>
      </c>
      <c r="BE462" s="16">
        <v>10999451094.6406</v>
      </c>
      <c r="BF462" s="16">
        <v>13138549435.255899</v>
      </c>
      <c r="BG462" s="16">
        <v>13320407809.0028</v>
      </c>
    </row>
    <row r="463" spans="1:65">
      <c r="A463" s="16" t="s">
        <v>53</v>
      </c>
      <c r="B463" s="16" t="s">
        <v>54</v>
      </c>
      <c r="C463" s="16" t="s">
        <v>969</v>
      </c>
      <c r="D463" s="16" t="s">
        <v>970</v>
      </c>
      <c r="AL463" s="16">
        <v>1.24547261115844</v>
      </c>
      <c r="AM463" s="16">
        <v>18.256746384693301</v>
      </c>
      <c r="AN463" s="16">
        <v>107.11950737481401</v>
      </c>
      <c r="AO463" s="16">
        <v>120.28826086925299</v>
      </c>
      <c r="AP463" s="16">
        <v>110.154971643324</v>
      </c>
      <c r="AQ463" s="16">
        <v>111.399310211521</v>
      </c>
      <c r="AR463" s="16">
        <v>96.263512572552898</v>
      </c>
      <c r="AS463" s="16">
        <v>91.931441445229396</v>
      </c>
      <c r="AT463" s="16">
        <v>97.342524615280198</v>
      </c>
      <c r="AU463" s="16">
        <v>97.423620823102695</v>
      </c>
      <c r="AV463" s="16">
        <v>99.524248463781305</v>
      </c>
      <c r="AW463" s="16">
        <v>101.51293629183201</v>
      </c>
      <c r="AX463" s="16">
        <v>100</v>
      </c>
      <c r="AY463" s="16">
        <v>98.150744226017494</v>
      </c>
      <c r="AZ463" s="16">
        <v>117.36387177102399</v>
      </c>
      <c r="BA463" s="16">
        <v>143.86621736013299</v>
      </c>
      <c r="BB463" s="16">
        <v>150.56879366586301</v>
      </c>
      <c r="BC463" s="16">
        <v>185.364988379148</v>
      </c>
      <c r="BD463" s="16">
        <v>190.88949653456001</v>
      </c>
      <c r="BE463" s="16">
        <v>209.84771823419001</v>
      </c>
    </row>
    <row r="464" spans="1:65">
      <c r="A464" s="16" t="s">
        <v>53</v>
      </c>
      <c r="B464" s="16" t="s">
        <v>54</v>
      </c>
      <c r="C464" s="16" t="s">
        <v>971</v>
      </c>
      <c r="D464" s="16" t="s">
        <v>972</v>
      </c>
      <c r="AI464" s="16">
        <v>154200</v>
      </c>
      <c r="AJ464" s="16">
        <v>271300</v>
      </c>
      <c r="AK464" s="16">
        <v>3077100</v>
      </c>
      <c r="AL464" s="16">
        <v>20627200</v>
      </c>
      <c r="AM464" s="16">
        <v>290670800</v>
      </c>
      <c r="AN464" s="16">
        <v>1799800000</v>
      </c>
      <c r="AO464" s="16">
        <v>2396000000</v>
      </c>
      <c r="AP464" s="16">
        <v>2351900000</v>
      </c>
      <c r="AQ464" s="16">
        <v>2752600000</v>
      </c>
      <c r="AR464" s="16">
        <v>2860600000</v>
      </c>
      <c r="AS464" s="16">
        <v>3039000000</v>
      </c>
      <c r="AT464" s="16">
        <v>3268900000</v>
      </c>
      <c r="AU464" s="16">
        <v>3813400000</v>
      </c>
      <c r="AV464" s="16">
        <v>4285200000</v>
      </c>
      <c r="AW464" s="16">
        <v>4760900000</v>
      </c>
      <c r="AX464" s="16">
        <v>5274600000</v>
      </c>
      <c r="AY464" s="16">
        <v>6955400000</v>
      </c>
      <c r="AZ464" s="16">
        <v>9472800000</v>
      </c>
      <c r="BA464" s="16">
        <v>13420100000</v>
      </c>
      <c r="BB464" s="16">
        <v>15222000000</v>
      </c>
      <c r="BC464" s="16">
        <v>16715300000</v>
      </c>
      <c r="BD464" s="16">
        <v>19405000000</v>
      </c>
      <c r="BE464" s="16">
        <v>21607900000</v>
      </c>
      <c r="BF464" s="16">
        <v>24380000000</v>
      </c>
      <c r="BG464" s="16">
        <v>26814600000</v>
      </c>
      <c r="BH464" s="16">
        <v>30828100000</v>
      </c>
      <c r="BI464" s="16">
        <v>35474700000</v>
      </c>
      <c r="BJ464" s="16">
        <v>40505000000</v>
      </c>
      <c r="BK464" s="16">
        <v>43362300000</v>
      </c>
      <c r="BL464" s="16">
        <v>47095800000</v>
      </c>
      <c r="BM464" s="16">
        <v>43863400000</v>
      </c>
    </row>
    <row r="465" spans="1:65">
      <c r="A465" s="16" t="s">
        <v>53</v>
      </c>
      <c r="B465" s="16" t="s">
        <v>54</v>
      </c>
      <c r="C465" s="16" t="s">
        <v>973</v>
      </c>
      <c r="D465" s="16" t="s">
        <v>974</v>
      </c>
      <c r="AZ465" s="16">
        <v>2.38</v>
      </c>
      <c r="BC465" s="16">
        <v>2.65</v>
      </c>
      <c r="BE465" s="16">
        <v>2.75</v>
      </c>
      <c r="BG465" s="16">
        <v>2.1428569999999998</v>
      </c>
    </row>
    <row r="466" spans="1:65">
      <c r="A466" s="16" t="s">
        <v>53</v>
      </c>
      <c r="B466" s="16" t="s">
        <v>54</v>
      </c>
      <c r="C466" s="16" t="s">
        <v>975</v>
      </c>
      <c r="D466" s="16" t="s">
        <v>976</v>
      </c>
      <c r="AZ466" s="16">
        <v>4.3095310575317898</v>
      </c>
      <c r="BA466" s="16">
        <v>1.1499929885095701</v>
      </c>
      <c r="BB466" s="16">
        <v>1.01646064617202</v>
      </c>
      <c r="BC466" s="16">
        <v>1.36855164011305</v>
      </c>
      <c r="BD466" s="16">
        <v>1.78946920420328</v>
      </c>
      <c r="BE466" s="16">
        <v>8.5596006089794106</v>
      </c>
      <c r="BF466" s="16">
        <v>13.776142031927201</v>
      </c>
      <c r="BG466" s="16">
        <v>8.6378131074168198</v>
      </c>
      <c r="BH466" s="16">
        <v>4.46466879062333</v>
      </c>
      <c r="BI466" s="16">
        <v>2.85377777807726</v>
      </c>
      <c r="BJ466" s="16">
        <v>3.3010822913225502</v>
      </c>
      <c r="BK466" s="16">
        <v>4.3455254536371903</v>
      </c>
    </row>
    <row r="467" spans="1:65">
      <c r="A467" s="16" t="s">
        <v>53</v>
      </c>
      <c r="B467" s="16" t="s">
        <v>54</v>
      </c>
      <c r="C467" s="16" t="s">
        <v>977</v>
      </c>
      <c r="D467" s="16" t="s">
        <v>978</v>
      </c>
      <c r="AK467" s="16">
        <v>1571000000</v>
      </c>
      <c r="AL467" s="16">
        <v>993000000</v>
      </c>
      <c r="AM467" s="16">
        <v>655000000</v>
      </c>
      <c r="AN467" s="16">
        <v>635000000</v>
      </c>
      <c r="AO467" s="16">
        <v>630000000</v>
      </c>
      <c r="AP467" s="16">
        <v>780000000</v>
      </c>
      <c r="AQ467" s="16">
        <v>605000000</v>
      </c>
      <c r="AR467" s="16">
        <v>929000000</v>
      </c>
      <c r="AS467" s="16">
        <v>1745000000</v>
      </c>
      <c r="AT467" s="16">
        <v>2314000000</v>
      </c>
      <c r="AU467" s="16">
        <v>2167000000</v>
      </c>
      <c r="AV467" s="16">
        <v>2592000000</v>
      </c>
      <c r="AW467" s="16">
        <v>3615000000</v>
      </c>
      <c r="AX467" s="16">
        <v>7649000000</v>
      </c>
      <c r="AY467" s="16">
        <v>13015000000</v>
      </c>
      <c r="AZ467" s="16">
        <v>21269000000</v>
      </c>
      <c r="BA467" s="16">
        <v>30586000000</v>
      </c>
      <c r="BB467" s="16">
        <v>21097000000</v>
      </c>
      <c r="BC467" s="16">
        <v>26476000000</v>
      </c>
      <c r="BD467" s="16">
        <v>34495000000</v>
      </c>
      <c r="BE467" s="16">
        <v>32634000000</v>
      </c>
      <c r="BF467" s="16">
        <v>31703000000</v>
      </c>
      <c r="BG467" s="16">
        <v>28260000000</v>
      </c>
      <c r="BH467" s="16">
        <v>16592000000</v>
      </c>
      <c r="BI467" s="16">
        <v>13108000000</v>
      </c>
      <c r="BJ467" s="16">
        <v>15481000000</v>
      </c>
      <c r="BK467" s="16">
        <v>20317000000</v>
      </c>
      <c r="BL467" s="16">
        <v>19636000000</v>
      </c>
      <c r="BM467" s="16">
        <v>13741000000</v>
      </c>
    </row>
    <row r="468" spans="1:65">
      <c r="A468" s="16" t="s">
        <v>53</v>
      </c>
      <c r="B468" s="16" t="s">
        <v>54</v>
      </c>
      <c r="C468" s="16" t="s">
        <v>979</v>
      </c>
      <c r="D468" s="16" t="s">
        <v>980</v>
      </c>
      <c r="AN468" s="16">
        <v>19.027918268258102</v>
      </c>
      <c r="AO468" s="16">
        <v>49.362017872745703</v>
      </c>
      <c r="AP468" s="16">
        <v>57.253261674744103</v>
      </c>
      <c r="AQ468" s="16">
        <v>46.425444995623003</v>
      </c>
      <c r="AR468" s="16">
        <v>56.519600837333599</v>
      </c>
      <c r="AS468" s="16">
        <v>41.986742424242401</v>
      </c>
      <c r="AT468" s="16">
        <v>57.3626613600224</v>
      </c>
      <c r="AU468" s="16">
        <v>77.391850286936105</v>
      </c>
      <c r="AV468" s="16">
        <v>83.926882454294102</v>
      </c>
      <c r="AW468" s="16">
        <v>83.295129775767805</v>
      </c>
      <c r="AX468" s="16">
        <v>77.427160294863299</v>
      </c>
      <c r="AY468" s="16">
        <v>70.635539069445699</v>
      </c>
      <c r="AZ468" s="16">
        <v>69.715854133732194</v>
      </c>
      <c r="BA468" s="16">
        <v>71.690283579470503</v>
      </c>
      <c r="BB468" s="16">
        <v>64.053954181020003</v>
      </c>
      <c r="BC468" s="16">
        <v>55.713214702806901</v>
      </c>
      <c r="BD468" s="16">
        <v>51.109002242878901</v>
      </c>
      <c r="BE468" s="16">
        <v>50.602035867446901</v>
      </c>
      <c r="BF468" s="16">
        <v>50.723959989035698</v>
      </c>
      <c r="BG468" s="16">
        <v>59.232818961993601</v>
      </c>
      <c r="BH468" s="16">
        <v>55.907672389412802</v>
      </c>
      <c r="BI468" s="16">
        <v>52.3313283423104</v>
      </c>
      <c r="BJ468" s="16">
        <v>51.655825232711301</v>
      </c>
      <c r="BK468" s="16">
        <v>39.9770319568728</v>
      </c>
      <c r="BL468" s="16">
        <v>46.580622108126001</v>
      </c>
      <c r="BM468" s="16">
        <v>64.979014985476496</v>
      </c>
    </row>
    <row r="469" spans="1:65">
      <c r="A469" s="16" t="s">
        <v>53</v>
      </c>
      <c r="B469" s="16" t="s">
        <v>54</v>
      </c>
      <c r="C469" s="16" t="s">
        <v>981</v>
      </c>
      <c r="D469" s="16" t="s">
        <v>982</v>
      </c>
      <c r="AO469" s="16">
        <v>53.1126607748024</v>
      </c>
      <c r="AP469" s="16">
        <v>63.322148337070502</v>
      </c>
      <c r="AQ469" s="16">
        <v>75.150413025595995</v>
      </c>
      <c r="AR469" s="16">
        <v>71.282509062648003</v>
      </c>
      <c r="AS469" s="16">
        <v>71.236120365051903</v>
      </c>
      <c r="AT469" s="16">
        <v>65.466590614125394</v>
      </c>
      <c r="AU469" s="16">
        <v>65.096277263386597</v>
      </c>
      <c r="AV469" s="16">
        <v>74.033915631217994</v>
      </c>
      <c r="AW469" s="16">
        <v>73.630293556804901</v>
      </c>
      <c r="AX469" s="16">
        <v>74.238927583396801</v>
      </c>
      <c r="AY469" s="16">
        <v>74.370271905987906</v>
      </c>
      <c r="AZ469" s="16">
        <v>77.611251566033104</v>
      </c>
      <c r="BA469" s="16">
        <v>78.613467290194805</v>
      </c>
      <c r="BB469" s="16">
        <v>79.146508198009499</v>
      </c>
      <c r="BC469" s="16">
        <v>76.309378469034996</v>
      </c>
      <c r="BD469" s="16">
        <v>81.706249265052307</v>
      </c>
      <c r="BE469" s="16">
        <v>80.238877484431498</v>
      </c>
      <c r="BF469" s="16">
        <v>71.865058359806397</v>
      </c>
      <c r="BG469" s="16">
        <v>72.315159321490995</v>
      </c>
      <c r="BH469" s="16">
        <v>73.884096968382806</v>
      </c>
      <c r="BI469" s="16">
        <v>75.475002023003896</v>
      </c>
      <c r="BJ469" s="16">
        <v>68.175017888115093</v>
      </c>
      <c r="BK469" s="16">
        <v>67.9030420496196</v>
      </c>
    </row>
    <row r="470" spans="1:65">
      <c r="A470" s="16" t="s">
        <v>53</v>
      </c>
      <c r="B470" s="16" t="s">
        <v>54</v>
      </c>
      <c r="C470" s="16" t="s">
        <v>983</v>
      </c>
      <c r="D470" s="16" t="s">
        <v>984</v>
      </c>
      <c r="AU470" s="16">
        <v>6.75</v>
      </c>
      <c r="AX470" s="16">
        <v>6.09</v>
      </c>
      <c r="AZ470" s="16">
        <v>4.04</v>
      </c>
      <c r="BA470" s="16">
        <v>3.86</v>
      </c>
      <c r="BB470" s="16">
        <v>4.4000000000000004</v>
      </c>
      <c r="BD470" s="16">
        <v>4.0599999999999996</v>
      </c>
      <c r="BE470" s="16">
        <v>4.76</v>
      </c>
      <c r="BF470" s="16">
        <v>4.74</v>
      </c>
      <c r="BG470" s="16">
        <v>5.23</v>
      </c>
      <c r="BH470" s="16">
        <v>5.19</v>
      </c>
      <c r="BL470" s="16">
        <v>11.98</v>
      </c>
    </row>
    <row r="471" spans="1:65">
      <c r="A471" s="16" t="s">
        <v>53</v>
      </c>
      <c r="B471" s="16" t="s">
        <v>54</v>
      </c>
      <c r="C471" s="16" t="s">
        <v>985</v>
      </c>
      <c r="D471" s="16" t="s">
        <v>986</v>
      </c>
      <c r="AK471" s="16">
        <v>575.61461380469302</v>
      </c>
      <c r="AL471" s="16">
        <v>103.757961783439</v>
      </c>
      <c r="AM471" s="16">
        <v>120.085935414999</v>
      </c>
      <c r="AN471" s="16">
        <v>53.901869903458604</v>
      </c>
      <c r="AO471" s="16">
        <v>50.089193442142999</v>
      </c>
      <c r="AP471" s="16">
        <v>39.725022955387402</v>
      </c>
      <c r="AQ471" s="16">
        <v>37.8061326512818</v>
      </c>
      <c r="AR471" s="16">
        <v>42.890519456438199</v>
      </c>
      <c r="AS471" s="16">
        <v>55.321667620440401</v>
      </c>
      <c r="AT471" s="16">
        <v>65.612884716682998</v>
      </c>
      <c r="AU471" s="16">
        <v>61.467094432989697</v>
      </c>
      <c r="AV471" s="16">
        <v>71.707798222906305</v>
      </c>
      <c r="AW471" s="16">
        <v>82.150872195259197</v>
      </c>
      <c r="AX471" s="16">
        <v>90.587778798163299</v>
      </c>
      <c r="AY471" s="16">
        <v>87.137263018638393</v>
      </c>
      <c r="AZ471" s="16">
        <v>82.643618412933506</v>
      </c>
      <c r="BA471" s="16">
        <v>78.112713393061796</v>
      </c>
      <c r="BB471" s="16">
        <v>62.339288513124401</v>
      </c>
      <c r="BC471" s="16">
        <v>62.790479689155802</v>
      </c>
      <c r="BD471" s="16">
        <v>67.717813640029206</v>
      </c>
      <c r="BE471" s="16">
        <v>61.780379477455902</v>
      </c>
      <c r="BF471" s="16">
        <v>56.6632773022584</v>
      </c>
      <c r="BG471" s="16">
        <v>49.768557683672199</v>
      </c>
      <c r="BH471" s="16">
        <v>48.627990805443197</v>
      </c>
      <c r="BI471" s="16">
        <v>57.033047304766903</v>
      </c>
      <c r="BJ471" s="16">
        <v>59.375182050049901</v>
      </c>
      <c r="BK471" s="16">
        <v>67.461294511312005</v>
      </c>
      <c r="BL471" s="16">
        <v>69.130313738610596</v>
      </c>
      <c r="BM471" s="16">
        <v>57.436333564354001</v>
      </c>
    </row>
    <row r="472" spans="1:65">
      <c r="A472" s="16" t="s">
        <v>53</v>
      </c>
      <c r="B472" s="16" t="s">
        <v>54</v>
      </c>
      <c r="C472" s="16" t="s">
        <v>987</v>
      </c>
      <c r="D472" s="16" t="s">
        <v>988</v>
      </c>
      <c r="F472" s="16">
        <v>4.0347664799878098</v>
      </c>
      <c r="G472" s="16">
        <v>4.0689352848660603</v>
      </c>
      <c r="H472" s="16">
        <v>4.0107201925745004</v>
      </c>
      <c r="I472" s="16">
        <v>3.84800139359881</v>
      </c>
      <c r="J472" s="16">
        <v>3.62018795592649</v>
      </c>
      <c r="K472" s="16">
        <v>3.3809997013545598</v>
      </c>
      <c r="L472" s="16">
        <v>3.1669047022050401</v>
      </c>
      <c r="M472" s="16">
        <v>2.98091261231122</v>
      </c>
      <c r="N472" s="16">
        <v>2.8281685905954399</v>
      </c>
      <c r="O472" s="16">
        <v>2.0190082338402302</v>
      </c>
      <c r="P472" s="16">
        <v>1.0847264284962701</v>
      </c>
      <c r="Q472" s="16">
        <v>0.96577603958875402</v>
      </c>
      <c r="R472" s="16">
        <v>0.870915123414014</v>
      </c>
      <c r="S472" s="16">
        <v>1.0606731494267101</v>
      </c>
      <c r="T472" s="16">
        <v>1.2766227320727901</v>
      </c>
      <c r="U472" s="16">
        <v>1.2389292182609499</v>
      </c>
      <c r="V472" s="16">
        <v>1.2091460341820599</v>
      </c>
      <c r="W472" s="16">
        <v>1.18784649307517</v>
      </c>
      <c r="X472" s="16">
        <v>1.2499230151532399</v>
      </c>
      <c r="Y472" s="16">
        <v>1.33328261232266</v>
      </c>
      <c r="Z472" s="16">
        <v>1.33551340118985</v>
      </c>
      <c r="AA472" s="16">
        <v>1.3341380362445501</v>
      </c>
      <c r="AB472" s="16">
        <v>1.34369741742704</v>
      </c>
      <c r="AC472" s="16">
        <v>1.2801115462506101</v>
      </c>
      <c r="AD472" s="16">
        <v>1.2194903020405701</v>
      </c>
      <c r="AE472" s="16">
        <v>1.23997760406299</v>
      </c>
      <c r="AF472" s="16">
        <v>1.2516326254724399</v>
      </c>
      <c r="AG472" s="16">
        <v>1.2438982104651799</v>
      </c>
      <c r="AH472" s="16">
        <v>1.7337215351088699</v>
      </c>
      <c r="AI472" s="16">
        <v>1.11787673988476</v>
      </c>
      <c r="AJ472" s="16">
        <v>2.2160827111468802</v>
      </c>
      <c r="AK472" s="16">
        <v>2.1765622091366401</v>
      </c>
      <c r="AL472" s="16">
        <v>2.1741549907166098</v>
      </c>
      <c r="AM472" s="16">
        <v>2.0045815784499501</v>
      </c>
      <c r="AN472" s="16">
        <v>1.8003333349039901</v>
      </c>
      <c r="AO472" s="16">
        <v>1.6563806875807801</v>
      </c>
      <c r="AP472" s="16">
        <v>1.60291003852069</v>
      </c>
      <c r="AQ472" s="16">
        <v>1.5874266318530601</v>
      </c>
      <c r="AR472" s="16">
        <v>1.0682814044386399</v>
      </c>
      <c r="AS472" s="16">
        <v>0.408911483054132</v>
      </c>
      <c r="AT472" s="16">
        <v>0.36045148860167697</v>
      </c>
      <c r="AU472" s="16">
        <v>0.33220582142330801</v>
      </c>
      <c r="AV472" s="16">
        <v>0.339883605390427</v>
      </c>
      <c r="AW472" s="16">
        <v>0.455912672142888</v>
      </c>
      <c r="AX472" s="16">
        <v>0.60307468017792598</v>
      </c>
      <c r="AY472" s="16">
        <v>0.67762337218316404</v>
      </c>
      <c r="AZ472" s="16">
        <v>0.709008670237258</v>
      </c>
      <c r="BA472" s="16">
        <v>1.6753001626574799</v>
      </c>
      <c r="BB472" s="16">
        <v>1.64979684064879</v>
      </c>
      <c r="BC472" s="16">
        <v>0.72727991233838696</v>
      </c>
      <c r="BD472" s="16">
        <v>0.80600637652104001</v>
      </c>
      <c r="BE472" s="16">
        <v>0.79676266042551602</v>
      </c>
      <c r="BF472" s="16">
        <v>0.72369775929200497</v>
      </c>
      <c r="BG472" s="16">
        <v>0.642294219202037</v>
      </c>
      <c r="BH472" s="16">
        <v>0.54850586117100797</v>
      </c>
      <c r="BI472" s="16">
        <v>0.43761937235794501</v>
      </c>
      <c r="BJ472" s="16">
        <v>0.26281427388135797</v>
      </c>
      <c r="BK472" s="16">
        <v>0.10881437141615299</v>
      </c>
      <c r="BL472" s="16">
        <v>5.1515486875855401E-2</v>
      </c>
      <c r="BM472" s="16">
        <v>1.67198074866498E-2</v>
      </c>
    </row>
    <row r="473" spans="1:65">
      <c r="A473" s="16" t="s">
        <v>53</v>
      </c>
      <c r="B473" s="16" t="s">
        <v>54</v>
      </c>
      <c r="C473" s="16" t="s">
        <v>989</v>
      </c>
      <c r="D473" s="16" t="s">
        <v>990</v>
      </c>
      <c r="E473" s="16">
        <v>71.765648920776101</v>
      </c>
      <c r="F473" s="16">
        <v>75.443450954147494</v>
      </c>
      <c r="G473" s="16">
        <v>79.239504524988405</v>
      </c>
      <c r="H473" s="16">
        <v>82.764470589811793</v>
      </c>
      <c r="I473" s="16">
        <v>85.504857764326999</v>
      </c>
      <c r="J473" s="16">
        <v>87.169929803507401</v>
      </c>
      <c r="K473" s="16">
        <v>88.923043704340699</v>
      </c>
      <c r="L473" s="16">
        <v>89.261703776990402</v>
      </c>
      <c r="M473" s="16">
        <v>88.561263982394394</v>
      </c>
      <c r="N473" s="16">
        <v>87.366899052313897</v>
      </c>
      <c r="O473" s="16">
        <v>85.925159514177395</v>
      </c>
      <c r="P473" s="16">
        <v>83.833078717558493</v>
      </c>
      <c r="Q473" s="16">
        <v>81.728407540663994</v>
      </c>
      <c r="R473" s="16">
        <v>79.416516451765901</v>
      </c>
      <c r="S473" s="16">
        <v>76.657496685156801</v>
      </c>
      <c r="T473" s="16">
        <v>73.458554985601495</v>
      </c>
      <c r="U473" s="16">
        <v>70.413071329720793</v>
      </c>
      <c r="V473" s="16">
        <v>67.125282421745993</v>
      </c>
      <c r="W473" s="16">
        <v>63.807781726682897</v>
      </c>
      <c r="X473" s="16">
        <v>60.756455452124499</v>
      </c>
      <c r="Y473" s="16">
        <v>58.1280349230965</v>
      </c>
      <c r="Z473" s="16">
        <v>56.0696832043756</v>
      </c>
      <c r="AA473" s="16">
        <v>54.419861092492098</v>
      </c>
      <c r="AB473" s="16">
        <v>53.1587861433161</v>
      </c>
      <c r="AC473" s="16">
        <v>52.239215148249002</v>
      </c>
      <c r="AD473" s="16">
        <v>51.629148127643099</v>
      </c>
      <c r="AE473" s="16">
        <v>51.753464795184101</v>
      </c>
      <c r="AF473" s="16">
        <v>52.086560504533303</v>
      </c>
      <c r="AG473" s="16">
        <v>52.523110228673701</v>
      </c>
      <c r="AH473" s="16">
        <v>52.979950878076899</v>
      </c>
      <c r="AI473" s="16">
        <v>53.417889128502097</v>
      </c>
      <c r="AJ473" s="16">
        <v>54.160294825374798</v>
      </c>
      <c r="AK473" s="16">
        <v>54.697899768677999</v>
      </c>
      <c r="AL473" s="16">
        <v>55.0399408806122</v>
      </c>
      <c r="AM473" s="16">
        <v>55.171195425021899</v>
      </c>
      <c r="AN473" s="16">
        <v>55.036657995844898</v>
      </c>
      <c r="AO473" s="16">
        <v>54.469823012686</v>
      </c>
      <c r="AP473" s="16">
        <v>53.616118078951096</v>
      </c>
      <c r="AQ473" s="16">
        <v>52.468400181328803</v>
      </c>
      <c r="AR473" s="16">
        <v>51.056324809916902</v>
      </c>
      <c r="AS473" s="16">
        <v>49.4389751221156</v>
      </c>
      <c r="AT473" s="16">
        <v>47.3272047293271</v>
      </c>
      <c r="AU473" s="16">
        <v>45.2721546178512</v>
      </c>
      <c r="AV473" s="16">
        <v>43.220921756335599</v>
      </c>
      <c r="AW473" s="16">
        <v>41.132838472293599</v>
      </c>
      <c r="AX473" s="16">
        <v>39.040903095104298</v>
      </c>
      <c r="AY473" s="16">
        <v>37.373187238379899</v>
      </c>
      <c r="AZ473" s="16">
        <v>35.698638288999803</v>
      </c>
      <c r="BA473" s="16">
        <v>34.152774600667897</v>
      </c>
      <c r="BB473" s="16">
        <v>32.908691822447302</v>
      </c>
      <c r="BC473" s="16">
        <v>32.042224217943001</v>
      </c>
      <c r="BD473" s="16">
        <v>31.581714517218501</v>
      </c>
      <c r="BE473" s="16">
        <v>31.4443071399456</v>
      </c>
      <c r="BF473" s="16">
        <v>31.568991976095699</v>
      </c>
      <c r="BG473" s="16">
        <v>31.8034077168297</v>
      </c>
      <c r="BH473" s="16">
        <v>32.040937052024198</v>
      </c>
      <c r="BI473" s="16">
        <v>32.575347782581701</v>
      </c>
      <c r="BJ473" s="16">
        <v>32.928155168730001</v>
      </c>
      <c r="BK473" s="16">
        <v>33.1788052795117</v>
      </c>
      <c r="BL473" s="16">
        <v>33.435104381011698</v>
      </c>
      <c r="BM473" s="16">
        <v>33.717017767564698</v>
      </c>
    </row>
    <row r="474" spans="1:65">
      <c r="A474" s="16" t="s">
        <v>53</v>
      </c>
      <c r="B474" s="16" t="s">
        <v>54</v>
      </c>
      <c r="C474" s="16" t="s">
        <v>991</v>
      </c>
      <c r="D474" s="16" t="s">
        <v>992</v>
      </c>
      <c r="E474" s="16">
        <v>1.54372703569845</v>
      </c>
      <c r="F474" s="16">
        <v>1.5361204134554201</v>
      </c>
      <c r="G474" s="16">
        <v>1.57721449757881</v>
      </c>
      <c r="H474" s="16">
        <v>1.6321162584370199</v>
      </c>
      <c r="I474" s="16">
        <v>1.6615718990263699</v>
      </c>
      <c r="J474" s="16">
        <v>1.65101811356636</v>
      </c>
      <c r="K474" s="16">
        <v>1.5942960699267099</v>
      </c>
      <c r="L474" s="16">
        <v>1.51698569056627</v>
      </c>
      <c r="M474" s="16">
        <v>1.4392798615885301</v>
      </c>
      <c r="N474" s="16">
        <v>1.3855233965063101</v>
      </c>
      <c r="O474" s="16">
        <v>1.3661571918100399</v>
      </c>
      <c r="P474" s="16">
        <v>1.3687248964771099</v>
      </c>
      <c r="Q474" s="16">
        <v>1.38373818088719</v>
      </c>
      <c r="R474" s="16">
        <v>1.4031864531995799</v>
      </c>
      <c r="S474" s="16">
        <v>1.4219702499049101</v>
      </c>
      <c r="T474" s="16">
        <v>1.4384583921554801</v>
      </c>
      <c r="U474" s="16">
        <v>1.44406673921443</v>
      </c>
      <c r="V474" s="16">
        <v>1.4592842684221701</v>
      </c>
      <c r="W474" s="16">
        <v>1.4661766847411699</v>
      </c>
      <c r="X474" s="16">
        <v>1.43925308605154</v>
      </c>
      <c r="Y474" s="16">
        <v>1.3700896363391</v>
      </c>
      <c r="Z474" s="16">
        <v>1.2723351033741701</v>
      </c>
      <c r="AA474" s="16">
        <v>1.1486909687097999</v>
      </c>
      <c r="AB474" s="16">
        <v>1.02798588573104</v>
      </c>
      <c r="AC474" s="16">
        <v>0.94589426356685602</v>
      </c>
      <c r="AD474" s="16">
        <v>0.91974553941311998</v>
      </c>
      <c r="AE474" s="16">
        <v>0.93157726633579097</v>
      </c>
      <c r="AF474" s="16">
        <v>0.975412542964741</v>
      </c>
      <c r="AG474" s="16">
        <v>1.05628949064086</v>
      </c>
      <c r="AH474" s="16">
        <v>1.1835191855791001</v>
      </c>
      <c r="AI474" s="16">
        <v>1.35760890957849</v>
      </c>
      <c r="AJ474" s="16">
        <v>1.5473625349072799</v>
      </c>
      <c r="AK474" s="16">
        <v>1.7649240383661999</v>
      </c>
      <c r="AL474" s="16">
        <v>1.97611522492415</v>
      </c>
      <c r="AM474" s="16">
        <v>2.1440272593754699</v>
      </c>
      <c r="AN474" s="16">
        <v>2.2572433111572301</v>
      </c>
      <c r="AO474" s="16">
        <v>2.32325222987585</v>
      </c>
      <c r="AP474" s="16">
        <v>2.3515169993850402</v>
      </c>
      <c r="AQ474" s="16">
        <v>2.3667792862347201</v>
      </c>
      <c r="AR474" s="16">
        <v>2.3955592874366198</v>
      </c>
      <c r="AS474" s="16">
        <v>2.4444189849815698</v>
      </c>
      <c r="AT474" s="16">
        <v>2.5019475985101098</v>
      </c>
      <c r="AU474" s="16">
        <v>2.5743530725128099</v>
      </c>
      <c r="AV474" s="16">
        <v>2.6238146878973398</v>
      </c>
      <c r="AW474" s="16">
        <v>2.6005929446230498</v>
      </c>
      <c r="AX474" s="16">
        <v>2.4871345478247302</v>
      </c>
      <c r="AY474" s="16">
        <v>2.28421191823398</v>
      </c>
      <c r="AZ474" s="16">
        <v>2.0246378980858499</v>
      </c>
      <c r="BA474" s="16">
        <v>1.7605310111453401</v>
      </c>
      <c r="BB474" s="16">
        <v>1.55394433274752</v>
      </c>
      <c r="BC474" s="16">
        <v>1.4336471445267001</v>
      </c>
      <c r="BD474" s="16">
        <v>1.3788590669871701</v>
      </c>
      <c r="BE474" s="16">
        <v>1.3802371575882399</v>
      </c>
      <c r="BF474" s="16">
        <v>1.43098056516451</v>
      </c>
      <c r="BG474" s="16">
        <v>1.5262515908372001</v>
      </c>
      <c r="BH474" s="16">
        <v>1.66385681734601</v>
      </c>
      <c r="BI474" s="16">
        <v>1.82574262244606</v>
      </c>
      <c r="BJ474" s="16">
        <v>2.0273098327216701</v>
      </c>
      <c r="BK474" s="16">
        <v>2.2563029239700101</v>
      </c>
      <c r="BL474" s="16">
        <v>2.49673334484355</v>
      </c>
      <c r="BM474" s="16">
        <v>2.7394512251948</v>
      </c>
    </row>
    <row r="475" spans="1:65">
      <c r="A475" s="16" t="s">
        <v>53</v>
      </c>
      <c r="B475" s="16" t="s">
        <v>54</v>
      </c>
      <c r="C475" s="16" t="s">
        <v>993</v>
      </c>
      <c r="D475" s="16" t="s">
        <v>994</v>
      </c>
      <c r="E475" s="16">
        <v>9.4081851935737006</v>
      </c>
      <c r="F475" s="16">
        <v>9.2492792480370198</v>
      </c>
      <c r="G475" s="16">
        <v>9.1716168257504105</v>
      </c>
      <c r="H475" s="16">
        <v>9.0750843762320592</v>
      </c>
      <c r="I475" s="16">
        <v>8.8153048649719903</v>
      </c>
      <c r="J475" s="16">
        <v>8.3315645623925505</v>
      </c>
      <c r="K475" s="16">
        <v>7.6424242928183199</v>
      </c>
      <c r="L475" s="16">
        <v>6.7612223461269503</v>
      </c>
      <c r="M475" s="16">
        <v>5.8151924446946097</v>
      </c>
      <c r="N475" s="16">
        <v>5.0129516229292399</v>
      </c>
      <c r="O475" s="16">
        <v>4.4907070278164101</v>
      </c>
      <c r="P475" s="16">
        <v>4.3310183170225196</v>
      </c>
      <c r="Q475" s="16">
        <v>4.4114655204600499</v>
      </c>
      <c r="R475" s="16">
        <v>4.6752567953466198</v>
      </c>
      <c r="S475" s="16">
        <v>5.0295254053593599</v>
      </c>
      <c r="T475" s="16">
        <v>5.4099900378072796</v>
      </c>
      <c r="U475" s="16">
        <v>5.8130607238943304</v>
      </c>
      <c r="V475" s="16">
        <v>6.2407244082525297</v>
      </c>
      <c r="W475" s="16">
        <v>6.6743761724873396</v>
      </c>
      <c r="X475" s="16">
        <v>7.1124519471048302</v>
      </c>
      <c r="Y475" s="16">
        <v>7.5695745017320899</v>
      </c>
      <c r="Z475" s="16">
        <v>8.1370988945889504</v>
      </c>
      <c r="AA475" s="16">
        <v>8.6868209533611793</v>
      </c>
      <c r="AB475" s="16">
        <v>9.1838166156086007</v>
      </c>
      <c r="AC475" s="16">
        <v>9.5978371386550805</v>
      </c>
      <c r="AD475" s="16">
        <v>9.91009679341966</v>
      </c>
      <c r="AE475" s="16">
        <v>10.136088067857701</v>
      </c>
      <c r="AF475" s="16">
        <v>10.284378086760301</v>
      </c>
      <c r="AG475" s="16">
        <v>10.338988928850499</v>
      </c>
      <c r="AH475" s="16">
        <v>10.255120318045</v>
      </c>
      <c r="AI475" s="16">
        <v>9.9934857136080204</v>
      </c>
      <c r="AJ475" s="16">
        <v>9.68761617801343</v>
      </c>
      <c r="AK475" s="16">
        <v>9.2757391146674699</v>
      </c>
      <c r="AL475" s="16">
        <v>8.83996412315844</v>
      </c>
      <c r="AM475" s="16">
        <v>8.4841288958332903</v>
      </c>
      <c r="AN475" s="16">
        <v>8.2492677093463804</v>
      </c>
      <c r="AO475" s="16">
        <v>8.1153769152323907</v>
      </c>
      <c r="AP475" s="16">
        <v>8.0481584645516708</v>
      </c>
      <c r="AQ475" s="16">
        <v>7.98859127810438</v>
      </c>
      <c r="AR475" s="16">
        <v>7.8784425586246396</v>
      </c>
      <c r="AS475" s="16">
        <v>7.7091897050325402</v>
      </c>
      <c r="AT475" s="16">
        <v>7.60684876816575</v>
      </c>
      <c r="AU475" s="16">
        <v>7.5144504397049197</v>
      </c>
      <c r="AV475" s="16">
        <v>7.4751649762541801</v>
      </c>
      <c r="AW475" s="16">
        <v>7.5371865590877896</v>
      </c>
      <c r="AX475" s="16">
        <v>7.7145408788466501</v>
      </c>
      <c r="AY475" s="16">
        <v>7.9689763933765496</v>
      </c>
      <c r="AZ475" s="16">
        <v>8.3063388575413395</v>
      </c>
      <c r="BA475" s="16">
        <v>8.6832399034133392</v>
      </c>
      <c r="BB475" s="16">
        <v>9.0391652108083598</v>
      </c>
      <c r="BC475" s="16">
        <v>9.3314547863841906</v>
      </c>
      <c r="BD475" s="16">
        <v>9.5294986814833802</v>
      </c>
      <c r="BE475" s="16">
        <v>9.6724459241121803</v>
      </c>
      <c r="BF475" s="16">
        <v>9.7575240632547402</v>
      </c>
      <c r="BG475" s="16">
        <v>9.7902898365206497</v>
      </c>
      <c r="BH475" s="16">
        <v>9.7744331068956107</v>
      </c>
      <c r="BI475" s="16">
        <v>9.6885684700400994</v>
      </c>
      <c r="BJ475" s="16">
        <v>9.5692822457558897</v>
      </c>
      <c r="BK475" s="16">
        <v>9.4053052313281693</v>
      </c>
      <c r="BL475" s="16">
        <v>9.1823812351046694</v>
      </c>
      <c r="BM475" s="16">
        <v>8.8995439776458998</v>
      </c>
    </row>
    <row r="476" spans="1:65">
      <c r="A476" s="16" t="s">
        <v>53</v>
      </c>
      <c r="B476" s="16" t="s">
        <v>54</v>
      </c>
      <c r="C476" s="16" t="s">
        <v>995</v>
      </c>
      <c r="D476" s="16" t="s">
        <v>996</v>
      </c>
      <c r="E476" s="16">
        <v>39.531657492163198</v>
      </c>
      <c r="F476" s="16">
        <v>40.725083504494201</v>
      </c>
      <c r="G476" s="16">
        <v>41.897854594567903</v>
      </c>
      <c r="H476" s="16">
        <v>42.9396863638081</v>
      </c>
      <c r="I476" s="16">
        <v>43.722904480390902</v>
      </c>
      <c r="J476" s="16">
        <v>44.190045353305699</v>
      </c>
      <c r="K476" s="16">
        <v>44.658619686910399</v>
      </c>
      <c r="L476" s="16">
        <v>44.739018486878699</v>
      </c>
      <c r="M476" s="16">
        <v>44.540174733762399</v>
      </c>
      <c r="N476" s="16">
        <v>44.210592936373097</v>
      </c>
      <c r="O476" s="16">
        <v>43.815886531777899</v>
      </c>
      <c r="P476" s="16">
        <v>43.229474857844501</v>
      </c>
      <c r="Q476" s="16">
        <v>42.640443001576699</v>
      </c>
      <c r="R476" s="16">
        <v>41.983395469919998</v>
      </c>
      <c r="S476" s="16">
        <v>41.170700073417201</v>
      </c>
      <c r="T476" s="16">
        <v>40.1870206426251</v>
      </c>
      <c r="U476" s="16">
        <v>39.204600118466502</v>
      </c>
      <c r="V476" s="16">
        <v>38.100267911416601</v>
      </c>
      <c r="W476" s="16">
        <v>36.944489902105197</v>
      </c>
      <c r="X476" s="16">
        <v>35.852016307543899</v>
      </c>
      <c r="Y476" s="16">
        <v>34.893694784019999</v>
      </c>
      <c r="Z476" s="16">
        <v>34.120369051707101</v>
      </c>
      <c r="AA476" s="16">
        <v>33.500877935816902</v>
      </c>
      <c r="AB476" s="16">
        <v>33.030613900750303</v>
      </c>
      <c r="AC476" s="16">
        <v>32.6902557513205</v>
      </c>
      <c r="AD476" s="16">
        <v>32.467669809720199</v>
      </c>
      <c r="AE476" s="16">
        <v>32.5346412487254</v>
      </c>
      <c r="AF476" s="16">
        <v>32.686104235460398</v>
      </c>
      <c r="AG476" s="16">
        <v>32.872469678076897</v>
      </c>
      <c r="AH476" s="16">
        <v>33.051372683225701</v>
      </c>
      <c r="AI476" s="16">
        <v>33.2025452724451</v>
      </c>
      <c r="AJ476" s="16">
        <v>33.463201968809798</v>
      </c>
      <c r="AK476" s="16">
        <v>33.626845340813098</v>
      </c>
      <c r="AL476" s="16">
        <v>33.7071606385541</v>
      </c>
      <c r="AM476" s="16">
        <v>33.708360598815098</v>
      </c>
      <c r="AN476" s="16">
        <v>33.6129579557334</v>
      </c>
      <c r="AO476" s="16">
        <v>33.341917494541804</v>
      </c>
      <c r="AP476" s="16">
        <v>32.965435847174</v>
      </c>
      <c r="AQ476" s="16">
        <v>32.471525005616499</v>
      </c>
      <c r="AR476" s="16">
        <v>31.8600304986537</v>
      </c>
      <c r="AS476" s="16">
        <v>31.1477246412264</v>
      </c>
      <c r="AT476" s="16">
        <v>30.176480103565801</v>
      </c>
      <c r="AU476" s="16">
        <v>29.207118323762501</v>
      </c>
      <c r="AV476" s="16">
        <v>28.226896035643701</v>
      </c>
      <c r="AW476" s="16">
        <v>27.228674440575201</v>
      </c>
      <c r="AX476" s="16">
        <v>26.229483621739099</v>
      </c>
      <c r="AY476" s="16">
        <v>25.4278201087212</v>
      </c>
      <c r="AZ476" s="16">
        <v>24.6206920187803</v>
      </c>
      <c r="BA476" s="16">
        <v>23.8685934381508</v>
      </c>
      <c r="BB476" s="16">
        <v>23.2584576107628</v>
      </c>
      <c r="BC476" s="16">
        <v>22.835338010316299</v>
      </c>
      <c r="BD476" s="16">
        <v>22.605027729868201</v>
      </c>
      <c r="BE476" s="16">
        <v>22.547473785421001</v>
      </c>
      <c r="BF476" s="16">
        <v>22.6273745752476</v>
      </c>
      <c r="BG476" s="16">
        <v>22.75668020462</v>
      </c>
      <c r="BH476" s="16">
        <v>22.8738888955283</v>
      </c>
      <c r="BI476" s="16">
        <v>23.1373361847313</v>
      </c>
      <c r="BJ476" s="16">
        <v>23.287663580259501</v>
      </c>
      <c r="BK476" s="16">
        <v>23.369569860386498</v>
      </c>
      <c r="BL476" s="16">
        <v>23.441919846874701</v>
      </c>
      <c r="BM476" s="16">
        <v>23.5152912312311</v>
      </c>
    </row>
    <row r="477" spans="1:65">
      <c r="A477" s="16" t="s">
        <v>53</v>
      </c>
      <c r="B477" s="16" t="s">
        <v>54</v>
      </c>
      <c r="C477" s="16" t="s">
        <v>997</v>
      </c>
      <c r="D477" s="16" t="s">
        <v>998</v>
      </c>
      <c r="E477" s="16">
        <v>57.555</v>
      </c>
      <c r="F477" s="16">
        <v>57.752000000000002</v>
      </c>
      <c r="G477" s="16">
        <v>57.94</v>
      </c>
      <c r="H477" s="16">
        <v>58.127000000000002</v>
      </c>
      <c r="I477" s="16">
        <v>58.316000000000003</v>
      </c>
      <c r="J477" s="16">
        <v>58.511000000000003</v>
      </c>
      <c r="K477" s="16">
        <v>58.712000000000003</v>
      </c>
      <c r="L477" s="16">
        <v>58.914000000000001</v>
      </c>
      <c r="M477" s="16">
        <v>59.110999999999997</v>
      </c>
      <c r="N477" s="16">
        <v>59.301000000000002</v>
      </c>
      <c r="O477" s="16">
        <v>59.478999999999999</v>
      </c>
      <c r="P477" s="16">
        <v>59.637</v>
      </c>
      <c r="Q477" s="16">
        <v>59.774999999999999</v>
      </c>
      <c r="R477" s="16">
        <v>59.893000000000001</v>
      </c>
      <c r="S477" s="16">
        <v>59.991</v>
      </c>
      <c r="T477" s="16">
        <v>60.073</v>
      </c>
      <c r="U477" s="16">
        <v>60.143000000000001</v>
      </c>
      <c r="V477" s="16">
        <v>60.21</v>
      </c>
      <c r="W477" s="16">
        <v>60.277999999999999</v>
      </c>
      <c r="X477" s="16">
        <v>60.353999999999999</v>
      </c>
      <c r="Y477" s="16">
        <v>60.45</v>
      </c>
      <c r="Z477" s="16">
        <v>60.579000000000001</v>
      </c>
      <c r="AA477" s="16">
        <v>60.738</v>
      </c>
      <c r="AB477" s="16">
        <v>60.918999999999997</v>
      </c>
      <c r="AC477" s="16">
        <v>61.106999999999999</v>
      </c>
      <c r="AD477" s="16">
        <v>61.26</v>
      </c>
      <c r="AE477" s="16">
        <v>61.329000000000001</v>
      </c>
      <c r="AF477" s="16">
        <v>61.290999999999997</v>
      </c>
      <c r="AG477" s="16">
        <v>61.149000000000001</v>
      </c>
      <c r="AH477" s="16">
        <v>60.924999999999997</v>
      </c>
      <c r="AI477" s="16">
        <v>60.676000000000002</v>
      </c>
      <c r="AJ477" s="16">
        <v>60.478000000000002</v>
      </c>
      <c r="AK477" s="16">
        <v>60.398000000000003</v>
      </c>
      <c r="AL477" s="16">
        <v>60.475999999999999</v>
      </c>
      <c r="AM477" s="16">
        <v>60.725000000000001</v>
      </c>
      <c r="AN477" s="16">
        <v>61.124000000000002</v>
      </c>
      <c r="AO477" s="16">
        <v>61.628999999999998</v>
      </c>
      <c r="AP477" s="16">
        <v>62.171999999999997</v>
      </c>
      <c r="AQ477" s="16">
        <v>62.698</v>
      </c>
      <c r="AR477" s="16">
        <v>63.183999999999997</v>
      </c>
      <c r="AS477" s="16">
        <v>63.625</v>
      </c>
      <c r="AT477" s="16">
        <v>64.031999999999996</v>
      </c>
      <c r="AU477" s="16">
        <v>64.435000000000002</v>
      </c>
      <c r="AV477" s="16">
        <v>64.855000000000004</v>
      </c>
      <c r="AW477" s="16">
        <v>65.290999999999997</v>
      </c>
      <c r="AX477" s="16">
        <v>65.736999999999995</v>
      </c>
      <c r="AY477" s="16">
        <v>66.183000000000007</v>
      </c>
      <c r="AZ477" s="16">
        <v>66.614999999999995</v>
      </c>
      <c r="BA477" s="16">
        <v>67.024000000000001</v>
      </c>
      <c r="BB477" s="16">
        <v>67.408000000000001</v>
      </c>
      <c r="BC477" s="16">
        <v>67.772000000000006</v>
      </c>
      <c r="BD477" s="16">
        <v>68.126000000000005</v>
      </c>
      <c r="BE477" s="16">
        <v>68.481999999999999</v>
      </c>
      <c r="BF477" s="16">
        <v>68.84</v>
      </c>
      <c r="BG477" s="16">
        <v>69.198999999999998</v>
      </c>
      <c r="BH477" s="16">
        <v>69.543000000000006</v>
      </c>
      <c r="BI477" s="16">
        <v>69.858000000000004</v>
      </c>
      <c r="BJ477" s="16">
        <v>70.128</v>
      </c>
      <c r="BK477" s="16">
        <v>70.344999999999999</v>
      </c>
      <c r="BL477" s="16">
        <v>70.510999999999996</v>
      </c>
    </row>
    <row r="478" spans="1:65">
      <c r="A478" s="16" t="s">
        <v>53</v>
      </c>
      <c r="B478" s="16" t="s">
        <v>54</v>
      </c>
      <c r="C478" s="16" t="s">
        <v>999</v>
      </c>
      <c r="D478" s="16" t="s">
        <v>1000</v>
      </c>
      <c r="BH478" s="16">
        <v>5.9</v>
      </c>
      <c r="BI478" s="16">
        <v>7.7</v>
      </c>
      <c r="BJ478" s="16">
        <v>8.6</v>
      </c>
      <c r="BK478" s="16">
        <v>9.6</v>
      </c>
    </row>
    <row r="479" spans="1:65">
      <c r="A479" s="16" t="s">
        <v>53</v>
      </c>
      <c r="B479" s="16" t="s">
        <v>54</v>
      </c>
      <c r="C479" s="16" t="s">
        <v>1001</v>
      </c>
      <c r="D479" s="16" t="s">
        <v>1002</v>
      </c>
    </row>
    <row r="480" spans="1:65">
      <c r="A480" s="16" t="s">
        <v>53</v>
      </c>
      <c r="B480" s="16" t="s">
        <v>54</v>
      </c>
      <c r="C480" s="16" t="s">
        <v>1003</v>
      </c>
      <c r="D480" s="16" t="s">
        <v>1004</v>
      </c>
      <c r="AJ480" s="16">
        <v>2.69</v>
      </c>
      <c r="AK480" s="16">
        <v>4.6900000000000004</v>
      </c>
      <c r="AL480" s="16">
        <v>10.41</v>
      </c>
      <c r="AM480" s="16">
        <v>13.86</v>
      </c>
      <c r="AN480" s="16">
        <v>15.83</v>
      </c>
      <c r="AO480" s="16">
        <v>17.84</v>
      </c>
      <c r="AP480" s="16">
        <v>20.100000000000001</v>
      </c>
      <c r="AQ480" s="16">
        <v>21.9</v>
      </c>
      <c r="AR480" s="16">
        <v>23.76</v>
      </c>
      <c r="AS480" s="16">
        <v>25.38</v>
      </c>
      <c r="AT480" s="16">
        <v>25.78</v>
      </c>
      <c r="AU480" s="16">
        <v>24.7</v>
      </c>
      <c r="AV480" s="16">
        <v>20.91</v>
      </c>
      <c r="AW480" s="16">
        <v>21.4</v>
      </c>
      <c r="AX480" s="16">
        <v>16.260000000000002</v>
      </c>
      <c r="AY480" s="16">
        <v>14.33</v>
      </c>
      <c r="AZ480" s="16">
        <v>11.72</v>
      </c>
      <c r="BA480" s="16">
        <v>12.05</v>
      </c>
      <c r="BB480" s="16">
        <v>14.77</v>
      </c>
      <c r="BC480" s="16">
        <v>13.38</v>
      </c>
      <c r="BD480" s="16">
        <v>15.15</v>
      </c>
      <c r="BE480" s="16">
        <v>16.18</v>
      </c>
      <c r="BF480" s="16">
        <v>15.8</v>
      </c>
      <c r="BG480" s="16">
        <v>15.71</v>
      </c>
      <c r="BH480" s="16">
        <v>15.59</v>
      </c>
      <c r="BI480" s="16">
        <v>15.58</v>
      </c>
      <c r="BJ480" s="16">
        <v>15.6</v>
      </c>
      <c r="BK480" s="16">
        <v>15.29</v>
      </c>
      <c r="BL480" s="16">
        <v>15.41</v>
      </c>
    </row>
    <row r="481" spans="1:64">
      <c r="A481" s="16" t="s">
        <v>53</v>
      </c>
      <c r="B481" s="16" t="s">
        <v>54</v>
      </c>
      <c r="C481" s="16" t="s">
        <v>1005</v>
      </c>
      <c r="D481" s="16" t="s">
        <v>1006</v>
      </c>
      <c r="AI481" s="16">
        <v>66.92</v>
      </c>
      <c r="AJ481" s="16">
        <v>67.08</v>
      </c>
      <c r="AK481" s="16">
        <v>69.37</v>
      </c>
      <c r="AL481" s="16">
        <v>72.2</v>
      </c>
      <c r="AM481" s="16">
        <v>74.56</v>
      </c>
      <c r="AN481" s="16">
        <v>75.55</v>
      </c>
      <c r="AO481" s="16">
        <v>75.38</v>
      </c>
      <c r="AP481" s="16">
        <v>74.83</v>
      </c>
      <c r="AQ481" s="16">
        <v>73.989999999999995</v>
      </c>
      <c r="AR481" s="16">
        <v>73.42</v>
      </c>
      <c r="AS481" s="16">
        <v>72.55</v>
      </c>
      <c r="AT481" s="16">
        <v>70.66</v>
      </c>
      <c r="AU481" s="16">
        <v>68.849999999999994</v>
      </c>
      <c r="AV481" s="16">
        <v>66.98</v>
      </c>
      <c r="AW481" s="16">
        <v>65.41</v>
      </c>
      <c r="AX481" s="16">
        <v>64.13</v>
      </c>
      <c r="AY481" s="16">
        <v>62.49</v>
      </c>
      <c r="AZ481" s="16">
        <v>61.57</v>
      </c>
      <c r="BA481" s="16">
        <v>61.01</v>
      </c>
      <c r="BB481" s="16">
        <v>61.48</v>
      </c>
      <c r="BC481" s="16">
        <v>61.75</v>
      </c>
      <c r="BD481" s="16">
        <v>61.11</v>
      </c>
      <c r="BE481" s="16">
        <v>61.1</v>
      </c>
      <c r="BF481" s="16">
        <v>61.32</v>
      </c>
      <c r="BG481" s="16">
        <v>61.92</v>
      </c>
      <c r="BH481" s="16">
        <v>62.52</v>
      </c>
      <c r="BI481" s="16">
        <v>62.98</v>
      </c>
      <c r="BJ481" s="16">
        <v>63.3</v>
      </c>
      <c r="BK481" s="16">
        <v>63.66</v>
      </c>
      <c r="BL481" s="16">
        <v>63.25</v>
      </c>
    </row>
    <row r="482" spans="1:64">
      <c r="A482" s="16" t="s">
        <v>53</v>
      </c>
      <c r="B482" s="16" t="s">
        <v>54</v>
      </c>
      <c r="C482" s="16" t="s">
        <v>1007</v>
      </c>
      <c r="D482" s="16" t="s">
        <v>1008</v>
      </c>
      <c r="AR482" s="16">
        <v>49.4</v>
      </c>
      <c r="AZ482" s="16">
        <v>39.119999999999997</v>
      </c>
      <c r="BA482" s="16">
        <v>35.36</v>
      </c>
      <c r="BB482" s="16">
        <v>37.78</v>
      </c>
      <c r="BC482" s="16">
        <v>41.67</v>
      </c>
      <c r="BD482" s="16">
        <v>32.24</v>
      </c>
    </row>
    <row r="483" spans="1:64">
      <c r="A483" s="16" t="s">
        <v>53</v>
      </c>
      <c r="B483" s="16" t="s">
        <v>54</v>
      </c>
      <c r="C483" s="16" t="s">
        <v>1009</v>
      </c>
      <c r="D483" s="16" t="s">
        <v>1010</v>
      </c>
      <c r="AJ483" s="16">
        <v>45.380001068115199</v>
      </c>
      <c r="AK483" s="16">
        <v>45.330001831054702</v>
      </c>
      <c r="AL483" s="16">
        <v>46.0200004577637</v>
      </c>
      <c r="AM483" s="16">
        <v>45.659999847412102</v>
      </c>
      <c r="AN483" s="16">
        <v>45.0200004577637</v>
      </c>
      <c r="AO483" s="16">
        <v>45.200000762939503</v>
      </c>
      <c r="AP483" s="16">
        <v>45.869998931884801</v>
      </c>
      <c r="AQ483" s="16">
        <v>46.580001831054702</v>
      </c>
      <c r="AR483" s="16">
        <v>46.5200004577637</v>
      </c>
      <c r="AS483" s="16">
        <v>48.110000610351598</v>
      </c>
      <c r="AT483" s="16">
        <v>49.2299995422363</v>
      </c>
      <c r="AU483" s="16">
        <v>48.279998779296903</v>
      </c>
      <c r="AV483" s="16">
        <v>48.409999847412102</v>
      </c>
      <c r="AW483" s="16">
        <v>48.560001373291001</v>
      </c>
      <c r="AX483" s="16">
        <v>48.610000610351598</v>
      </c>
      <c r="AY483" s="16">
        <v>48.099998474121101</v>
      </c>
      <c r="AZ483" s="16">
        <v>48.830001831054702</v>
      </c>
      <c r="BA483" s="16">
        <v>48.279998779296903</v>
      </c>
      <c r="BB483" s="16">
        <v>49.220001220703097</v>
      </c>
      <c r="BC483" s="16">
        <v>48.049999237060497</v>
      </c>
      <c r="BD483" s="16">
        <v>48.040000915527301</v>
      </c>
      <c r="BE483" s="16">
        <v>48.060001373291001</v>
      </c>
      <c r="BF483" s="16">
        <v>48.5200004577637</v>
      </c>
      <c r="BG483" s="16">
        <v>48.950000762939503</v>
      </c>
      <c r="BH483" s="16">
        <v>49.580001831054702</v>
      </c>
      <c r="BI483" s="16">
        <v>49.330001831054702</v>
      </c>
      <c r="BJ483" s="16">
        <v>49.279998779296903</v>
      </c>
      <c r="BK483" s="16">
        <v>49.0200004577637</v>
      </c>
      <c r="BL483" s="16">
        <v>49.220001220703097</v>
      </c>
    </row>
    <row r="484" spans="1:64">
      <c r="A484" s="16" t="s">
        <v>53</v>
      </c>
      <c r="B484" s="16" t="s">
        <v>54</v>
      </c>
      <c r="C484" s="16" t="s">
        <v>1011</v>
      </c>
      <c r="D484" s="16" t="s">
        <v>1012</v>
      </c>
      <c r="AJ484" s="16">
        <v>36.959999084472699</v>
      </c>
      <c r="AK484" s="16">
        <v>37.610000610351598</v>
      </c>
      <c r="AL484" s="16">
        <v>36.75</v>
      </c>
      <c r="AM484" s="16">
        <v>37.529998779296903</v>
      </c>
      <c r="AN484" s="16">
        <v>38.849998474121101</v>
      </c>
      <c r="AO484" s="16">
        <v>38.970001220703097</v>
      </c>
      <c r="AP484" s="16">
        <v>38.75</v>
      </c>
      <c r="AQ484" s="16">
        <v>38.049999237060497</v>
      </c>
      <c r="AR484" s="16">
        <v>37.819999694824197</v>
      </c>
      <c r="AS484" s="16">
        <v>37.799999237060497</v>
      </c>
      <c r="AT484" s="16">
        <v>37.860000610351598</v>
      </c>
      <c r="AU484" s="16">
        <v>38.090000152587898</v>
      </c>
      <c r="AV484" s="16">
        <v>37.659999847412102</v>
      </c>
      <c r="AW484" s="16">
        <v>37.139999389648402</v>
      </c>
      <c r="AX484" s="16">
        <v>37.380001068115199</v>
      </c>
      <c r="AY484" s="16">
        <v>37.209999084472699</v>
      </c>
      <c r="AZ484" s="16">
        <v>36.159999847412102</v>
      </c>
      <c r="BA484" s="16">
        <v>35.650001525878899</v>
      </c>
      <c r="BB484" s="16">
        <v>34.790000915527301</v>
      </c>
      <c r="BC484" s="16">
        <v>35.110000610351598</v>
      </c>
      <c r="BD484" s="16">
        <v>36.119998931884801</v>
      </c>
      <c r="BE484" s="16">
        <v>35.630001068115199</v>
      </c>
      <c r="BF484" s="16">
        <v>34.790000915527301</v>
      </c>
      <c r="BG484" s="16">
        <v>34.689998626708999</v>
      </c>
      <c r="BH484" s="16">
        <v>33.610000610351598</v>
      </c>
      <c r="BI484" s="16">
        <v>33.400001525878899</v>
      </c>
      <c r="BJ484" s="16">
        <v>33.4799995422363</v>
      </c>
      <c r="BK484" s="16">
        <v>33.849998474121101</v>
      </c>
      <c r="BL484" s="16">
        <v>32.959999084472699</v>
      </c>
    </row>
    <row r="485" spans="1:64">
      <c r="A485" s="16" t="s">
        <v>53</v>
      </c>
      <c r="B485" s="16" t="s">
        <v>54</v>
      </c>
      <c r="C485" s="16" t="s">
        <v>1013</v>
      </c>
      <c r="D485" s="16" t="s">
        <v>1014</v>
      </c>
      <c r="AJ485" s="16">
        <v>66.47</v>
      </c>
      <c r="AK485" s="16">
        <v>68.11</v>
      </c>
      <c r="AL485" s="16">
        <v>68.81</v>
      </c>
      <c r="AM485" s="16">
        <v>69.7</v>
      </c>
      <c r="AN485" s="16">
        <v>69.8</v>
      </c>
      <c r="AO485" s="16">
        <v>68.819999999999993</v>
      </c>
      <c r="AP485" s="16">
        <v>67.41</v>
      </c>
      <c r="AQ485" s="16">
        <v>65.95</v>
      </c>
      <c r="AR485" s="16">
        <v>64.7</v>
      </c>
      <c r="AS485" s="16">
        <v>63.33</v>
      </c>
      <c r="AT485" s="16">
        <v>62.52</v>
      </c>
      <c r="AU485" s="16">
        <v>61.7</v>
      </c>
      <c r="AV485" s="16">
        <v>60.77</v>
      </c>
      <c r="AW485" s="16">
        <v>60.15</v>
      </c>
      <c r="AX485" s="16">
        <v>59.45</v>
      </c>
      <c r="AY485" s="16">
        <v>58.53</v>
      </c>
      <c r="AZ485" s="16">
        <v>58.19</v>
      </c>
      <c r="BA485" s="16">
        <v>57.62</v>
      </c>
      <c r="BB485" s="16">
        <v>57.44</v>
      </c>
      <c r="BC485" s="16">
        <v>57.48</v>
      </c>
      <c r="BD485" s="16">
        <v>57.17</v>
      </c>
      <c r="BE485" s="16">
        <v>57.38</v>
      </c>
      <c r="BF485" s="16">
        <v>57.68</v>
      </c>
      <c r="BG485" s="16">
        <v>58.31</v>
      </c>
      <c r="BH485" s="16">
        <v>58.85</v>
      </c>
      <c r="BI485" s="16">
        <v>59.26</v>
      </c>
      <c r="BJ485" s="16">
        <v>59.55</v>
      </c>
      <c r="BK485" s="16">
        <v>59.99</v>
      </c>
      <c r="BL485" s="16">
        <v>59.63</v>
      </c>
    </row>
    <row r="486" spans="1:64">
      <c r="A486" s="16" t="s">
        <v>53</v>
      </c>
      <c r="B486" s="16" t="s">
        <v>54</v>
      </c>
      <c r="C486" s="16" t="s">
        <v>1015</v>
      </c>
      <c r="D486" s="16" t="s">
        <v>1016</v>
      </c>
      <c r="AJ486" s="16">
        <v>37.470001220703097</v>
      </c>
      <c r="AK486" s="16">
        <v>37.7700004577637</v>
      </c>
      <c r="AL486" s="16">
        <v>37.720001220703097</v>
      </c>
      <c r="AM486" s="16">
        <v>39.209999084472699</v>
      </c>
      <c r="AN486" s="16">
        <v>39.819999694824197</v>
      </c>
      <c r="AO486" s="16">
        <v>40.0200004577637</v>
      </c>
      <c r="AP486" s="16">
        <v>38.860000610351598</v>
      </c>
      <c r="AQ486" s="16">
        <v>37.930000305175803</v>
      </c>
      <c r="AR486" s="16">
        <v>37.700000762939503</v>
      </c>
      <c r="AS486" s="16">
        <v>36.560001373291001</v>
      </c>
      <c r="AT486" s="16">
        <v>37.4799995422363</v>
      </c>
      <c r="AU486" s="16">
        <v>40.939998626708999</v>
      </c>
      <c r="AV486" s="16">
        <v>40.919998168945298</v>
      </c>
      <c r="AW486" s="16">
        <v>40.909999847412102</v>
      </c>
      <c r="AX486" s="16">
        <v>41.099998474121101</v>
      </c>
      <c r="AY486" s="16">
        <v>36.090000152587898</v>
      </c>
      <c r="AZ486" s="16">
        <v>35.310001373291001</v>
      </c>
      <c r="BA486" s="16">
        <v>38.560001373291001</v>
      </c>
      <c r="BB486" s="16">
        <v>32.529998779296903</v>
      </c>
      <c r="BC486" s="16">
        <v>32.409999847412102</v>
      </c>
      <c r="BD486" s="16">
        <v>32.189998626708999</v>
      </c>
      <c r="BE486" s="16">
        <v>31.7399997711182</v>
      </c>
      <c r="BF486" s="16">
        <v>31.059999465942401</v>
      </c>
      <c r="BG486" s="16">
        <v>31.200000762939499</v>
      </c>
      <c r="BH486" s="16">
        <v>30.9799995422363</v>
      </c>
      <c r="BI486" s="16">
        <v>30.950000762939499</v>
      </c>
      <c r="BJ486" s="16">
        <v>30.909999847412099</v>
      </c>
      <c r="BK486" s="16">
        <v>30.909999847412099</v>
      </c>
      <c r="BL486" s="16">
        <v>30.569999694824201</v>
      </c>
    </row>
    <row r="487" spans="1:64">
      <c r="A487" s="16" t="s">
        <v>53</v>
      </c>
      <c r="B487" s="16" t="s">
        <v>54</v>
      </c>
      <c r="C487" s="16" t="s">
        <v>1017</v>
      </c>
      <c r="D487" s="16" t="s">
        <v>1018</v>
      </c>
    </row>
    <row r="488" spans="1:64">
      <c r="A488" s="16" t="s">
        <v>53</v>
      </c>
      <c r="B488" s="16" t="s">
        <v>54</v>
      </c>
      <c r="C488" s="16" t="s">
        <v>1019</v>
      </c>
      <c r="D488" s="16" t="s">
        <v>1020</v>
      </c>
      <c r="AN488" s="16">
        <v>22.5</v>
      </c>
      <c r="AT488" s="16">
        <v>21.2</v>
      </c>
      <c r="AU488" s="16">
        <v>21</v>
      </c>
      <c r="AV488" s="16">
        <v>21.4</v>
      </c>
      <c r="AW488" s="16">
        <v>20.8</v>
      </c>
      <c r="AX488" s="16">
        <v>20.9</v>
      </c>
    </row>
    <row r="489" spans="1:64">
      <c r="A489" s="16" t="s">
        <v>53</v>
      </c>
      <c r="B489" s="16" t="s">
        <v>54</v>
      </c>
      <c r="C489" s="16" t="s">
        <v>1021</v>
      </c>
      <c r="D489" s="16" t="s">
        <v>1022</v>
      </c>
      <c r="AS489" s="16">
        <v>1.9953692000000001</v>
      </c>
      <c r="AT489" s="16">
        <v>1.2476753</v>
      </c>
      <c r="AU489" s="16">
        <v>0.83265913000000003</v>
      </c>
      <c r="AV489" s="16">
        <v>2.6482045699999999</v>
      </c>
      <c r="AW489" s="16">
        <v>1.7962476000000001</v>
      </c>
      <c r="AX489" s="16">
        <v>0.89534754000000005</v>
      </c>
      <c r="AY489" s="16">
        <v>1.7074433600000001</v>
      </c>
      <c r="AZ489" s="16">
        <v>1.7186222099999999</v>
      </c>
      <c r="BA489" s="16">
        <v>1.2818393699999999</v>
      </c>
      <c r="BB489" s="16">
        <v>1.20471382</v>
      </c>
      <c r="BC489" s="16">
        <v>1.4837706100000001</v>
      </c>
      <c r="BD489" s="16">
        <v>1.3846571400000001</v>
      </c>
      <c r="BE489" s="16">
        <v>1.80993509</v>
      </c>
      <c r="BF489" s="16">
        <v>0.78719240000000001</v>
      </c>
      <c r="BG489" s="16">
        <v>1.0222679400000001</v>
      </c>
      <c r="BH489" s="16">
        <v>0.83127200999999995</v>
      </c>
      <c r="BI489" s="16">
        <v>0.50794773999999998</v>
      </c>
      <c r="BJ489" s="16">
        <v>0.67094832999999998</v>
      </c>
      <c r="BK489" s="16">
        <v>0.66741472000000002</v>
      </c>
    </row>
    <row r="490" spans="1:64">
      <c r="A490" s="16" t="s">
        <v>53</v>
      </c>
      <c r="B490" s="16" t="s">
        <v>54</v>
      </c>
      <c r="C490" s="16" t="s">
        <v>1023</v>
      </c>
      <c r="D490" s="16" t="s">
        <v>1024</v>
      </c>
    </row>
    <row r="491" spans="1:64">
      <c r="A491" s="16" t="s">
        <v>53</v>
      </c>
      <c r="B491" s="16" t="s">
        <v>54</v>
      </c>
      <c r="C491" s="16" t="s">
        <v>1025</v>
      </c>
      <c r="D491" s="16" t="s">
        <v>1026</v>
      </c>
      <c r="AO491" s="16">
        <v>28</v>
      </c>
      <c r="AS491" s="16">
        <v>24.2</v>
      </c>
      <c r="AT491" s="16">
        <v>18</v>
      </c>
      <c r="AY491" s="16">
        <v>26.5</v>
      </c>
      <c r="BD491" s="16">
        <v>16.399999999999999</v>
      </c>
      <c r="BF491" s="16">
        <v>17.8</v>
      </c>
    </row>
    <row r="492" spans="1:64">
      <c r="A492" s="16" t="s">
        <v>53</v>
      </c>
      <c r="B492" s="16" t="s">
        <v>54</v>
      </c>
      <c r="C492" s="16" t="s">
        <v>1027</v>
      </c>
      <c r="D492" s="16" t="s">
        <v>1028</v>
      </c>
      <c r="AS492" s="16">
        <v>0.14250564985316</v>
      </c>
      <c r="AT492" s="16">
        <v>0.15212071927716</v>
      </c>
      <c r="AU492" s="16">
        <v>0.161728182300728</v>
      </c>
      <c r="AV492" s="16">
        <v>0.17132552103114701</v>
      </c>
      <c r="AW492" s="16">
        <v>0.180913970787284</v>
      </c>
      <c r="AX492" s="16">
        <v>0.190494875743388</v>
      </c>
      <c r="AY492" s="16">
        <v>0.20006694353959001</v>
      </c>
      <c r="AZ492" s="16">
        <v>0.20962879643198101</v>
      </c>
      <c r="BA492" s="16">
        <v>0.21918316238789901</v>
      </c>
      <c r="BB492" s="16">
        <v>0.22872870208190699</v>
      </c>
      <c r="BC492" s="16">
        <v>0.23824242072452401</v>
      </c>
      <c r="BD492" s="16">
        <v>0.24772472756376299</v>
      </c>
      <c r="BE492" s="16">
        <v>0.25717462428614601</v>
      </c>
      <c r="BF492" s="16">
        <v>0.26658961791699798</v>
      </c>
      <c r="BG492" s="16">
        <v>0.26617350262563</v>
      </c>
      <c r="BH492" s="16">
        <v>0.15756247644882301</v>
      </c>
      <c r="BI492" s="16">
        <v>0.15649434036823301</v>
      </c>
      <c r="BJ492" s="16">
        <v>0.15537401677521601</v>
      </c>
    </row>
    <row r="493" spans="1:64">
      <c r="A493" s="16" t="s">
        <v>53</v>
      </c>
      <c r="B493" s="16" t="s">
        <v>54</v>
      </c>
      <c r="C493" s="16" t="s">
        <v>1029</v>
      </c>
      <c r="D493" s="16" t="s">
        <v>1030</v>
      </c>
      <c r="AS493" s="16">
        <v>63.210341837374997</v>
      </c>
      <c r="AT493" s="16">
        <v>64.785525421011599</v>
      </c>
      <c r="AU493" s="16">
        <v>66.355490775035094</v>
      </c>
      <c r="AV493" s="16">
        <v>67.920593940828894</v>
      </c>
      <c r="AW493" s="16">
        <v>69.480647020739895</v>
      </c>
      <c r="AX493" s="16">
        <v>71.618638226717394</v>
      </c>
      <c r="AY493" s="16">
        <v>73.772244205683506</v>
      </c>
      <c r="AZ493" s="16">
        <v>75.941667799618301</v>
      </c>
      <c r="BA493" s="16">
        <v>78.126708608892201</v>
      </c>
      <c r="BB493" s="16">
        <v>80.327575042617397</v>
      </c>
      <c r="BC493" s="16">
        <v>82.546332548871504</v>
      </c>
      <c r="BD493" s="16">
        <v>84.782744622027593</v>
      </c>
      <c r="BE493" s="16">
        <v>87.036719422240907</v>
      </c>
      <c r="BF493" s="16">
        <v>89.308288400439096</v>
      </c>
      <c r="BG493" s="16">
        <v>90.918436568107197</v>
      </c>
      <c r="BH493" s="16">
        <v>92.456065054091098</v>
      </c>
      <c r="BI493" s="16">
        <v>92.483094882356895</v>
      </c>
      <c r="BJ493" s="16">
        <v>92.5114453471259</v>
      </c>
    </row>
    <row r="494" spans="1:64">
      <c r="A494" s="16" t="s">
        <v>53</v>
      </c>
      <c r="B494" s="16" t="s">
        <v>54</v>
      </c>
      <c r="C494" s="16" t="s">
        <v>1031</v>
      </c>
      <c r="D494" s="16" t="s">
        <v>1032</v>
      </c>
      <c r="AS494" s="16">
        <v>1000</v>
      </c>
      <c r="AT494" s="16">
        <v>1100</v>
      </c>
      <c r="AU494" s="16">
        <v>1200</v>
      </c>
      <c r="AV494" s="16">
        <v>1200</v>
      </c>
      <c r="AW494" s="16">
        <v>1400</v>
      </c>
      <c r="AX494" s="16">
        <v>1300</v>
      </c>
      <c r="AY494" s="16">
        <v>1500</v>
      </c>
      <c r="AZ494" s="16">
        <v>1500</v>
      </c>
      <c r="BA494" s="16">
        <v>1600</v>
      </c>
      <c r="BB494" s="16">
        <v>1500</v>
      </c>
      <c r="BC494" s="16">
        <v>1500</v>
      </c>
      <c r="BD494" s="16">
        <v>1500</v>
      </c>
      <c r="BE494" s="16">
        <v>1500</v>
      </c>
      <c r="BF494" s="16">
        <v>1500</v>
      </c>
      <c r="BG494" s="16">
        <v>1600</v>
      </c>
      <c r="BH494" s="16">
        <v>1600</v>
      </c>
      <c r="BI494" s="16">
        <v>1700</v>
      </c>
      <c r="BJ494" s="16">
        <v>1700</v>
      </c>
    </row>
    <row r="495" spans="1:64">
      <c r="A495" s="16" t="s">
        <v>53</v>
      </c>
      <c r="B495" s="16" t="s">
        <v>54</v>
      </c>
      <c r="C495" s="16" t="s">
        <v>1033</v>
      </c>
      <c r="D495" s="16" t="s">
        <v>1034</v>
      </c>
      <c r="AI495" s="16">
        <v>100</v>
      </c>
      <c r="AJ495" s="16">
        <v>100</v>
      </c>
      <c r="AK495" s="16">
        <v>100</v>
      </c>
      <c r="AL495" s="16">
        <v>100</v>
      </c>
      <c r="AM495" s="16">
        <v>100</v>
      </c>
      <c r="AN495" s="16">
        <v>100</v>
      </c>
      <c r="AO495" s="16">
        <v>200</v>
      </c>
      <c r="AP495" s="16">
        <v>200</v>
      </c>
      <c r="AQ495" s="16">
        <v>500</v>
      </c>
      <c r="AR495" s="16">
        <v>500</v>
      </c>
      <c r="AS495" s="16">
        <v>500</v>
      </c>
      <c r="AT495" s="16">
        <v>500</v>
      </c>
      <c r="AU495" s="16">
        <v>500</v>
      </c>
      <c r="AV495" s="16">
        <v>500</v>
      </c>
      <c r="AW495" s="16">
        <v>500</v>
      </c>
      <c r="AX495" s="16">
        <v>200</v>
      </c>
      <c r="AY495" s="16">
        <v>200</v>
      </c>
      <c r="AZ495" s="16">
        <v>200</v>
      </c>
      <c r="BA495" s="16">
        <v>200</v>
      </c>
      <c r="BB495" s="16">
        <v>200</v>
      </c>
      <c r="BC495" s="16">
        <v>200</v>
      </c>
      <c r="BD495" s="16">
        <v>200</v>
      </c>
      <c r="BE495" s="16">
        <v>200</v>
      </c>
      <c r="BF495" s="16">
        <v>200</v>
      </c>
      <c r="BG495" s="16">
        <v>200</v>
      </c>
      <c r="BH495" s="16">
        <v>200</v>
      </c>
      <c r="BI495" s="16">
        <v>200</v>
      </c>
      <c r="BJ495" s="16">
        <v>200</v>
      </c>
      <c r="BK495" s="16">
        <v>200</v>
      </c>
      <c r="BL495" s="16">
        <v>100</v>
      </c>
    </row>
    <row r="496" spans="1:64">
      <c r="A496" s="16" t="s">
        <v>53</v>
      </c>
      <c r="B496" s="16" t="s">
        <v>54</v>
      </c>
      <c r="C496" s="16" t="s">
        <v>1035</v>
      </c>
      <c r="D496" s="16" t="s">
        <v>1036</v>
      </c>
      <c r="AB496" s="16">
        <v>32.9</v>
      </c>
      <c r="AC496" s="16">
        <v>32.5</v>
      </c>
      <c r="AD496" s="16">
        <v>32.1</v>
      </c>
      <c r="AE496" s="16">
        <v>31.8</v>
      </c>
      <c r="AF496" s="16">
        <v>31.6</v>
      </c>
      <c r="AG496" s="16">
        <v>31.8</v>
      </c>
      <c r="AH496" s="16">
        <v>32.200000000000003</v>
      </c>
      <c r="AI496" s="16">
        <v>32.9</v>
      </c>
      <c r="AJ496" s="16">
        <v>33.799999999999997</v>
      </c>
      <c r="AK496" s="16">
        <v>34.700000000000003</v>
      </c>
      <c r="AL496" s="16">
        <v>35.5</v>
      </c>
      <c r="AM496" s="16">
        <v>36.1</v>
      </c>
      <c r="AN496" s="16">
        <v>36.5</v>
      </c>
      <c r="AO496" s="16">
        <v>36.6</v>
      </c>
      <c r="AP496" s="16">
        <v>36.4</v>
      </c>
      <c r="AQ496" s="16">
        <v>35.700000000000003</v>
      </c>
      <c r="AR496" s="16">
        <v>34.700000000000003</v>
      </c>
      <c r="AS496" s="16">
        <v>33.5</v>
      </c>
      <c r="AT496" s="16">
        <v>32.1</v>
      </c>
      <c r="AU496" s="16">
        <v>30.7</v>
      </c>
      <c r="AV496" s="16">
        <v>29.2</v>
      </c>
      <c r="AW496" s="16">
        <v>27.8</v>
      </c>
      <c r="AX496" s="16">
        <v>26.3</v>
      </c>
      <c r="AY496" s="16">
        <v>25</v>
      </c>
      <c r="AZ496" s="16">
        <v>23.7</v>
      </c>
      <c r="BA496" s="16">
        <v>22.4</v>
      </c>
      <c r="BB496" s="16">
        <v>21.2</v>
      </c>
      <c r="BC496" s="16">
        <v>19.899999999999999</v>
      </c>
      <c r="BD496" s="16">
        <v>18.7</v>
      </c>
      <c r="BE496" s="16">
        <v>17.600000000000001</v>
      </c>
      <c r="BF496" s="16">
        <v>16.600000000000001</v>
      </c>
      <c r="BG496" s="16">
        <v>15.4</v>
      </c>
      <c r="BH496" s="16">
        <v>14.2</v>
      </c>
      <c r="BI496" s="16">
        <v>13.2</v>
      </c>
      <c r="BJ496" s="16">
        <v>12.2</v>
      </c>
      <c r="BK496" s="16">
        <v>11.5</v>
      </c>
      <c r="BL496" s="16">
        <v>10.9</v>
      </c>
    </row>
    <row r="497" spans="1:65">
      <c r="A497" s="16" t="s">
        <v>53</v>
      </c>
      <c r="B497" s="16" t="s">
        <v>54</v>
      </c>
      <c r="C497" s="16" t="s">
        <v>1037</v>
      </c>
      <c r="D497" s="16" t="s">
        <v>1038</v>
      </c>
      <c r="AS497" s="16">
        <v>5.1828222558082704</v>
      </c>
      <c r="BC497" s="16">
        <v>4.8011839760545003</v>
      </c>
      <c r="BH497" s="16">
        <v>4.3732412950515496</v>
      </c>
      <c r="BL497" s="16">
        <v>3.7636405524940999</v>
      </c>
    </row>
    <row r="498" spans="1:65">
      <c r="A498" s="16" t="s">
        <v>53</v>
      </c>
      <c r="B498" s="16" t="s">
        <v>54</v>
      </c>
      <c r="C498" s="16" t="s">
        <v>1039</v>
      </c>
      <c r="D498" s="16" t="s">
        <v>1040</v>
      </c>
      <c r="AY498" s="16">
        <v>49</v>
      </c>
    </row>
    <row r="499" spans="1:65">
      <c r="A499" s="16" t="s">
        <v>53</v>
      </c>
      <c r="B499" s="16" t="s">
        <v>54</v>
      </c>
      <c r="C499" s="16" t="s">
        <v>1041</v>
      </c>
      <c r="D499" s="16" t="s">
        <v>1042</v>
      </c>
    </row>
    <row r="500" spans="1:65">
      <c r="A500" s="16" t="s">
        <v>53</v>
      </c>
      <c r="B500" s="16" t="s">
        <v>54</v>
      </c>
      <c r="C500" s="16" t="s">
        <v>1043</v>
      </c>
      <c r="D500" s="16" t="s">
        <v>1044</v>
      </c>
    </row>
    <row r="501" spans="1:65">
      <c r="A501" s="16" t="s">
        <v>53</v>
      </c>
      <c r="B501" s="16" t="s">
        <v>54</v>
      </c>
      <c r="C501" s="16" t="s">
        <v>1045</v>
      </c>
      <c r="D501" s="16" t="s">
        <v>1046</v>
      </c>
      <c r="BK501" s="16">
        <v>71.893470764160199</v>
      </c>
      <c r="BL501" s="16">
        <v>70.597473144531307</v>
      </c>
    </row>
    <row r="502" spans="1:65">
      <c r="A502" s="16" t="s">
        <v>53</v>
      </c>
      <c r="B502" s="16" t="s">
        <v>54</v>
      </c>
      <c r="C502" s="16" t="s">
        <v>1047</v>
      </c>
      <c r="D502" s="16" t="s">
        <v>1048</v>
      </c>
      <c r="Z502" s="16">
        <v>91.694473266601605</v>
      </c>
      <c r="AE502" s="16">
        <v>94.6588134765625</v>
      </c>
      <c r="AJ502" s="16">
        <v>91.208549499511705</v>
      </c>
      <c r="AK502" s="16">
        <v>90.865783691406307</v>
      </c>
      <c r="AL502" s="16">
        <v>89.003189086914105</v>
      </c>
      <c r="AM502" s="16">
        <v>84.517471313476605</v>
      </c>
      <c r="AN502" s="16">
        <v>86.248191833496094</v>
      </c>
      <c r="AO502" s="16">
        <v>77.051597595214801</v>
      </c>
      <c r="AP502" s="16">
        <v>76.6878662109375</v>
      </c>
      <c r="BK502" s="16">
        <v>94.539436340332003</v>
      </c>
      <c r="BL502" s="16">
        <v>94.662277221679702</v>
      </c>
    </row>
    <row r="503" spans="1:65">
      <c r="A503" s="16" t="s">
        <v>53</v>
      </c>
      <c r="B503" s="16" t="s">
        <v>54</v>
      </c>
      <c r="C503" s="16" t="s">
        <v>1049</v>
      </c>
      <c r="D503" s="16" t="s">
        <v>1050</v>
      </c>
      <c r="AR503" s="16">
        <v>39.772811889648402</v>
      </c>
      <c r="AZ503" s="16">
        <v>40.595359802246101</v>
      </c>
      <c r="BA503" s="16">
        <v>40.659671783447301</v>
      </c>
      <c r="BB503" s="16">
        <v>34.532459259033203</v>
      </c>
      <c r="BC503" s="16">
        <v>34.264450073242202</v>
      </c>
      <c r="BD503" s="16">
        <v>34.267990112304702</v>
      </c>
      <c r="BE503" s="16">
        <v>34.307540893554702</v>
      </c>
      <c r="BF503" s="16">
        <v>34.288341522216797</v>
      </c>
      <c r="BG503" s="16">
        <v>34.345901489257798</v>
      </c>
      <c r="BH503" s="16">
        <v>34.401210784912102</v>
      </c>
      <c r="BI503" s="16">
        <v>34.452369689941399</v>
      </c>
      <c r="BJ503" s="16">
        <v>34.469459533691399</v>
      </c>
    </row>
    <row r="504" spans="1:65">
      <c r="A504" s="16" t="s">
        <v>53</v>
      </c>
      <c r="B504" s="16" t="s">
        <v>54</v>
      </c>
      <c r="C504" s="16" t="s">
        <v>1051</v>
      </c>
      <c r="D504" s="16" t="s">
        <v>1052</v>
      </c>
      <c r="AJ504" s="16">
        <v>94.780839999999998</v>
      </c>
      <c r="AK504" s="16">
        <v>95.446740000000005</v>
      </c>
      <c r="AL504" s="16">
        <v>93.769379999999998</v>
      </c>
      <c r="AM504" s="16">
        <v>81.448869999999999</v>
      </c>
      <c r="AN504" s="16">
        <v>90.409769999999995</v>
      </c>
      <c r="AO504" s="16">
        <v>97.36618</v>
      </c>
      <c r="AP504" s="16">
        <v>89.180869999999999</v>
      </c>
      <c r="AQ504" s="16">
        <v>87.866439999999997</v>
      </c>
      <c r="AR504" s="16">
        <v>92.181370000000001</v>
      </c>
      <c r="AS504" s="16">
        <v>88.010440000000003</v>
      </c>
      <c r="AT504" s="16">
        <v>84.798760000000001</v>
      </c>
      <c r="AU504" s="16">
        <v>83.882509999999996</v>
      </c>
      <c r="AV504" s="16">
        <v>80.869879999999995</v>
      </c>
      <c r="AW504" s="16">
        <v>82.681820000000002</v>
      </c>
      <c r="AX504" s="16">
        <v>81.51585</v>
      </c>
      <c r="AY504" s="16">
        <v>80.846760000000003</v>
      </c>
      <c r="AZ504" s="16">
        <v>83.126869999999997</v>
      </c>
      <c r="BA504" s="16">
        <v>83.640209999999996</v>
      </c>
      <c r="BB504" s="16">
        <v>84.699290000000005</v>
      </c>
      <c r="BC504" s="16">
        <v>84.093969999999999</v>
      </c>
      <c r="BD504" s="16">
        <v>85.965429999999998</v>
      </c>
      <c r="BE504" s="16">
        <v>88.106809999999996</v>
      </c>
      <c r="BF504" s="16">
        <v>91.826539999999994</v>
      </c>
      <c r="BJ504" s="16">
        <v>98.761920000000003</v>
      </c>
      <c r="BK504" s="16">
        <v>92.434460000000001</v>
      </c>
    </row>
    <row r="505" spans="1:65">
      <c r="A505" s="16" t="s">
        <v>53</v>
      </c>
      <c r="B505" s="16" t="s">
        <v>54</v>
      </c>
      <c r="C505" s="16" t="s">
        <v>1053</v>
      </c>
      <c r="D505" s="16" t="s">
        <v>1054</v>
      </c>
      <c r="AJ505" s="16">
        <v>0</v>
      </c>
      <c r="AK505" s="16">
        <v>0</v>
      </c>
      <c r="AL505" s="16">
        <v>0</v>
      </c>
      <c r="AM505" s="16">
        <v>0</v>
      </c>
      <c r="AN505" s="16">
        <v>0</v>
      </c>
      <c r="AO505" s="16">
        <v>0</v>
      </c>
      <c r="AQ505" s="16">
        <v>0</v>
      </c>
      <c r="AR505" s="16">
        <v>0</v>
      </c>
      <c r="AS505" s="16">
        <v>0</v>
      </c>
      <c r="AT505" s="16">
        <v>0</v>
      </c>
      <c r="AU505" s="16">
        <v>0</v>
      </c>
      <c r="AV505" s="16">
        <v>8.4480002522468595E-2</v>
      </c>
      <c r="AW505" s="16">
        <v>0.13689999282360099</v>
      </c>
      <c r="AX505" s="16">
        <v>0.170389994978905</v>
      </c>
      <c r="AY505" s="16">
        <v>0.22077000141143799</v>
      </c>
      <c r="AZ505" s="16">
        <v>0.26096999645233199</v>
      </c>
      <c r="BA505" s="16">
        <v>0.31126001477241499</v>
      </c>
      <c r="BB505" s="16">
        <v>0.33309999108314498</v>
      </c>
      <c r="BC505" s="16">
        <v>0.31854999065399198</v>
      </c>
      <c r="BD505" s="16">
        <v>0.30428001284599299</v>
      </c>
      <c r="BE505" s="16">
        <v>0.31273001432418801</v>
      </c>
      <c r="BG505" s="16">
        <v>0.45971998572349498</v>
      </c>
      <c r="BH505" s="16">
        <v>0.571020007133484</v>
      </c>
      <c r="BJ505" s="16">
        <v>0.59994000196456898</v>
      </c>
      <c r="BK505" s="16">
        <v>0.70140999555587802</v>
      </c>
      <c r="BL505" s="16">
        <v>0.76867997646331798</v>
      </c>
    </row>
    <row r="506" spans="1:65">
      <c r="A506" s="16" t="s">
        <v>53</v>
      </c>
      <c r="B506" s="16" t="s">
        <v>54</v>
      </c>
      <c r="C506" s="16" t="s">
        <v>1055</v>
      </c>
      <c r="D506" s="16" t="s">
        <v>1056</v>
      </c>
      <c r="AJ506" s="16">
        <v>19.784120000000001</v>
      </c>
      <c r="AK506" s="16">
        <v>19.816680000000002</v>
      </c>
      <c r="AL506" s="16">
        <v>19.575900000000001</v>
      </c>
      <c r="AM506" s="16">
        <v>18.857700000000001</v>
      </c>
      <c r="AN506" s="16">
        <v>18.982890000000001</v>
      </c>
      <c r="AO506" s="16">
        <v>20.16771</v>
      </c>
      <c r="AP506" s="16">
        <v>20.003070000000001</v>
      </c>
      <c r="AQ506" s="16">
        <v>19.2807</v>
      </c>
      <c r="AR506" s="16">
        <v>18.779109999999999</v>
      </c>
      <c r="AS506" s="16">
        <v>18.685739999999999</v>
      </c>
      <c r="AT506" s="16">
        <v>17.120149999999999</v>
      </c>
      <c r="AU506" s="16">
        <v>16.185199999999998</v>
      </c>
      <c r="AV506" s="16">
        <v>15.26139</v>
      </c>
      <c r="AW506" s="16">
        <v>14.27144</v>
      </c>
      <c r="AX506" s="16">
        <v>13.448309999999999</v>
      </c>
      <c r="AY506" s="16">
        <v>12.496</v>
      </c>
      <c r="AZ506" s="16">
        <v>11.615589999999999</v>
      </c>
      <c r="BA506" s="16">
        <v>11.296010000000001</v>
      </c>
      <c r="BB506" s="16">
        <v>11.08342</v>
      </c>
      <c r="BC506" s="16">
        <v>11.04222</v>
      </c>
      <c r="BD506" s="16">
        <v>11.16445</v>
      </c>
      <c r="BE506" s="16">
        <v>11.923019999999999</v>
      </c>
      <c r="BF506" s="16">
        <v>12.148569999999999</v>
      </c>
      <c r="BG506" s="16">
        <v>12.623329999999999</v>
      </c>
      <c r="BH506" s="16">
        <v>13.497870000000001</v>
      </c>
      <c r="BI506" s="16">
        <v>15.486190000000001</v>
      </c>
      <c r="BJ506" s="16">
        <v>15.458</v>
      </c>
      <c r="BK506" s="16">
        <v>15.429819999999999</v>
      </c>
    </row>
    <row r="507" spans="1:65">
      <c r="A507" s="16" t="s">
        <v>53</v>
      </c>
      <c r="B507" s="16" t="s">
        <v>54</v>
      </c>
      <c r="C507" s="16" t="s">
        <v>1057</v>
      </c>
      <c r="D507" s="16" t="s">
        <v>1058</v>
      </c>
      <c r="Z507" s="16">
        <v>20.2901496887207</v>
      </c>
      <c r="AE507" s="16">
        <v>21.784730911254901</v>
      </c>
      <c r="AH507" s="16">
        <v>19.04953956604</v>
      </c>
      <c r="AI507" s="16">
        <v>21.018049240112301</v>
      </c>
      <c r="AJ507" s="16">
        <v>19.266370773315401</v>
      </c>
      <c r="AK507" s="16">
        <v>18.073389053344702</v>
      </c>
      <c r="AL507" s="16">
        <v>16.7045707702637</v>
      </c>
      <c r="AM507" s="16">
        <v>16.445009231567401</v>
      </c>
      <c r="AN507" s="16">
        <v>19.073270797729499</v>
      </c>
      <c r="AO507" s="16">
        <v>18.199159622192401</v>
      </c>
      <c r="AP507" s="16">
        <v>17.2776393890381</v>
      </c>
      <c r="AQ507" s="16">
        <v>16.863100051879901</v>
      </c>
      <c r="AR507" s="16">
        <v>18.0730590820313</v>
      </c>
      <c r="AS507" s="16">
        <v>19.2713298797607</v>
      </c>
      <c r="AT507" s="16">
        <v>20.898490905761701</v>
      </c>
      <c r="AU507" s="16">
        <v>22.367259979248001</v>
      </c>
      <c r="AV507" s="16">
        <v>23.420600891113299</v>
      </c>
      <c r="AW507" s="16">
        <v>24.081140518188501</v>
      </c>
      <c r="AX507" s="16">
        <v>25.449979782104499</v>
      </c>
      <c r="AY507" s="16">
        <v>26.748210906982401</v>
      </c>
      <c r="AZ507" s="16">
        <v>26.057090759277301</v>
      </c>
      <c r="BA507" s="16">
        <v>24.1597499847412</v>
      </c>
      <c r="BB507" s="16">
        <v>23.530969619751001</v>
      </c>
      <c r="BC507" s="16">
        <v>25.582939147949201</v>
      </c>
      <c r="BD507" s="16">
        <v>26.557659149169901</v>
      </c>
      <c r="BE507" s="16">
        <v>24.849330902099599</v>
      </c>
      <c r="BF507" s="16">
        <v>25.736530303955099</v>
      </c>
      <c r="BG507" s="16">
        <v>23.1055393218994</v>
      </c>
      <c r="BH507" s="16">
        <v>23.875789642333999</v>
      </c>
      <c r="BI507" s="16">
        <v>22.736869812011701</v>
      </c>
      <c r="BJ507" s="16">
        <v>35.9799995422363</v>
      </c>
      <c r="BK507" s="16">
        <v>39.712329864502003</v>
      </c>
      <c r="BL507" s="16">
        <v>41.138721466064503</v>
      </c>
    </row>
    <row r="508" spans="1:65">
      <c r="A508" s="16" t="s">
        <v>53</v>
      </c>
      <c r="B508" s="16" t="s">
        <v>54</v>
      </c>
      <c r="C508" s="16" t="s">
        <v>1059</v>
      </c>
      <c r="D508" s="16" t="s">
        <v>1060</v>
      </c>
      <c r="BH508" s="16">
        <v>46.090958666889698</v>
      </c>
    </row>
    <row r="509" spans="1:65">
      <c r="A509" s="16" t="s">
        <v>53</v>
      </c>
      <c r="B509" s="16" t="s">
        <v>54</v>
      </c>
      <c r="C509" s="16" t="s">
        <v>1061</v>
      </c>
      <c r="D509" s="16" t="s">
        <v>1062</v>
      </c>
      <c r="BH509" s="16">
        <v>3.6918154977896398</v>
      </c>
    </row>
    <row r="510" spans="1:65">
      <c r="A510" s="16" t="s">
        <v>53</v>
      </c>
      <c r="B510" s="16" t="s">
        <v>54</v>
      </c>
      <c r="C510" s="16" t="s">
        <v>1063</v>
      </c>
      <c r="D510" s="16" t="s">
        <v>1064</v>
      </c>
      <c r="AM510" s="16">
        <v>-1143148246.5422499</v>
      </c>
      <c r="AN510" s="16">
        <v>-682744759.599859</v>
      </c>
      <c r="AO510" s="16">
        <v>-907733932.46515298</v>
      </c>
      <c r="AP510" s="16">
        <v>-974103385.42350602</v>
      </c>
      <c r="AQ510" s="16">
        <v>-1381400660.79633</v>
      </c>
      <c r="AR510" s="16">
        <v>-1425491777.59003</v>
      </c>
      <c r="AS510" s="16">
        <v>-1160128655.0947101</v>
      </c>
      <c r="AT510" s="16">
        <v>-1688327943.1034501</v>
      </c>
      <c r="AU510" s="16">
        <v>-1789946507.3229401</v>
      </c>
      <c r="AV510" s="16">
        <v>-1611730278.8608501</v>
      </c>
      <c r="AW510" s="16">
        <v>-1231470220.0419099</v>
      </c>
      <c r="AX510" s="16">
        <v>0</v>
      </c>
      <c r="AY510" s="16">
        <v>2454779811.2184701</v>
      </c>
      <c r="AZ510" s="16">
        <v>4476745889.9943104</v>
      </c>
      <c r="BA510" s="16">
        <v>10114604844.796101</v>
      </c>
      <c r="BB510" s="16">
        <v>2146393362.08657</v>
      </c>
      <c r="BC510" s="16">
        <v>1626567914.5781901</v>
      </c>
      <c r="BD510" s="16">
        <v>5902651947.0638399</v>
      </c>
      <c r="BE510" s="16">
        <v>2855413226.5577402</v>
      </c>
      <c r="BF510" s="16">
        <v>1642637311.8132601</v>
      </c>
      <c r="BG510" s="16">
        <v>158201876.02117899</v>
      </c>
    </row>
    <row r="511" spans="1:65">
      <c r="A511" s="16" t="s">
        <v>53</v>
      </c>
      <c r="B511" s="16" t="s">
        <v>54</v>
      </c>
      <c r="C511" s="16" t="s">
        <v>1065</v>
      </c>
      <c r="D511" s="16" t="s">
        <v>1066</v>
      </c>
      <c r="AL511" s="16">
        <v>905.01616199386604</v>
      </c>
      <c r="AM511" s="16">
        <v>716.71744655297903</v>
      </c>
      <c r="AN511" s="16">
        <v>624.45023660256595</v>
      </c>
      <c r="AO511" s="16">
        <v>625.74485357759204</v>
      </c>
      <c r="AP511" s="16">
        <v>655.97717210954397</v>
      </c>
      <c r="AQ511" s="16">
        <v>714.54636766187105</v>
      </c>
      <c r="AR511" s="16">
        <v>757.13680924169205</v>
      </c>
      <c r="AS511" s="16">
        <v>799.04203421218097</v>
      </c>
      <c r="AT511" s="16">
        <v>872.29987620970405</v>
      </c>
      <c r="AU511" s="16">
        <v>947.61069030226702</v>
      </c>
      <c r="AV511" s="16">
        <v>1034.86822018416</v>
      </c>
      <c r="AW511" s="16">
        <v>1096.5006437397401</v>
      </c>
      <c r="AX511" s="16">
        <v>1306.8489308078699</v>
      </c>
      <c r="AY511" s="16">
        <v>1697.052513975</v>
      </c>
      <c r="AZ511" s="16">
        <v>2029.1357992487799</v>
      </c>
      <c r="BA511" s="16">
        <v>2322.9181381006601</v>
      </c>
      <c r="BB511" s="16">
        <v>2646.0066458512902</v>
      </c>
      <c r="BC511" s="16">
        <v>2791.5497843558501</v>
      </c>
      <c r="BD511" s="16">
        <v>2653.98707141978</v>
      </c>
      <c r="BE511" s="16">
        <v>2725.84326170538</v>
      </c>
    </row>
    <row r="512" spans="1:65">
      <c r="A512" s="16" t="s">
        <v>53</v>
      </c>
      <c r="B512" s="16" t="s">
        <v>54</v>
      </c>
      <c r="C512" s="16" t="s">
        <v>1067</v>
      </c>
      <c r="D512" s="16" t="s">
        <v>1068</v>
      </c>
      <c r="AI512" s="16">
        <v>87400</v>
      </c>
      <c r="AJ512" s="16">
        <v>159300</v>
      </c>
      <c r="AK512" s="16">
        <v>888900</v>
      </c>
      <c r="AL512" s="16">
        <v>1308800</v>
      </c>
      <c r="AM512" s="16">
        <v>-4067200</v>
      </c>
      <c r="AN512" s="16">
        <v>61000000</v>
      </c>
      <c r="AO512" s="16">
        <v>8200000</v>
      </c>
      <c r="AP512" s="16">
        <v>408100000</v>
      </c>
      <c r="AQ512" s="16">
        <v>166500000</v>
      </c>
      <c r="AR512" s="16">
        <v>325100000</v>
      </c>
      <c r="AS512" s="16">
        <v>964300000</v>
      </c>
      <c r="AT512" s="16">
        <v>1321300000</v>
      </c>
      <c r="AU512" s="16">
        <v>1497100000</v>
      </c>
      <c r="AV512" s="16">
        <v>1975900000</v>
      </c>
      <c r="AW512" s="16">
        <v>2668900000</v>
      </c>
      <c r="AX512" s="16">
        <v>5942800000</v>
      </c>
      <c r="AY512" s="16">
        <v>10189900000</v>
      </c>
      <c r="AZ512" s="16">
        <v>16148000000</v>
      </c>
      <c r="BA512" s="16">
        <v>23307400000</v>
      </c>
      <c r="BB512" s="16">
        <v>16419400000</v>
      </c>
      <c r="BC512" s="16">
        <v>21128900000</v>
      </c>
      <c r="BD512" s="16">
        <v>27402300000</v>
      </c>
      <c r="BE512" s="16">
        <v>27373500000</v>
      </c>
      <c r="BF512" s="16">
        <v>27819000000</v>
      </c>
      <c r="BG512" s="16">
        <v>25775300000</v>
      </c>
      <c r="BH512" s="16">
        <v>16804300000</v>
      </c>
      <c r="BI512" s="16">
        <v>17196700000</v>
      </c>
      <c r="BJ512" s="16">
        <v>21855500000</v>
      </c>
      <c r="BK512" s="16">
        <v>28346900000</v>
      </c>
      <c r="BL512" s="16">
        <v>25690700000</v>
      </c>
      <c r="BM512" s="16">
        <v>17029700000</v>
      </c>
    </row>
    <row r="513" spans="1:65">
      <c r="A513" s="16" t="s">
        <v>53</v>
      </c>
      <c r="B513" s="16" t="s">
        <v>54</v>
      </c>
      <c r="C513" s="16" t="s">
        <v>1069</v>
      </c>
      <c r="D513" s="16" t="s">
        <v>1070</v>
      </c>
      <c r="AI513" s="16">
        <v>22675822432.8792</v>
      </c>
      <c r="AJ513" s="16">
        <v>22517091634.414299</v>
      </c>
      <c r="AK513" s="16">
        <v>17428228914.761799</v>
      </c>
      <c r="AL513" s="16">
        <v>13402308155.785999</v>
      </c>
      <c r="AM513" s="16">
        <v>10762053352.2756</v>
      </c>
      <c r="AN513" s="16">
        <v>9492131085.5556202</v>
      </c>
      <c r="AO513" s="16">
        <v>9615528738.8864307</v>
      </c>
      <c r="AP513" s="16">
        <v>10173229406.927401</v>
      </c>
      <c r="AQ513" s="16">
        <v>11190552466.176001</v>
      </c>
      <c r="AR513" s="16">
        <v>12018653302.436199</v>
      </c>
      <c r="AS513" s="16">
        <v>13352723759.3335</v>
      </c>
      <c r="AT513" s="16">
        <v>14674643428.8958</v>
      </c>
      <c r="AU513" s="16">
        <v>16059770745.692699</v>
      </c>
      <c r="AV513" s="16">
        <v>17699200324.503601</v>
      </c>
      <c r="AW513" s="16">
        <v>19337049158.8731</v>
      </c>
      <c r="AX513" s="16">
        <v>24743985520.760601</v>
      </c>
      <c r="AY513" s="16">
        <v>33272299375.293201</v>
      </c>
      <c r="AZ513" s="16">
        <v>41744496802.155197</v>
      </c>
      <c r="BA513" s="16">
        <v>46165839004.815498</v>
      </c>
      <c r="BB513" s="16">
        <v>50491150982.659302</v>
      </c>
      <c r="BC513" s="16">
        <v>52909294791.926201</v>
      </c>
      <c r="BD513" s="16">
        <v>52077032843.516998</v>
      </c>
      <c r="BE513" s="16">
        <v>53224258121.879799</v>
      </c>
      <c r="BF513" s="16">
        <v>56334372810.379601</v>
      </c>
      <c r="BG513" s="16">
        <v>57910375018.478401</v>
      </c>
      <c r="BH513" s="16">
        <v>58518171256.205597</v>
      </c>
      <c r="BI513" s="16">
        <v>56725409466.576698</v>
      </c>
      <c r="BJ513" s="16">
        <v>56812548003.910103</v>
      </c>
      <c r="BK513" s="16">
        <v>57664964443.947502</v>
      </c>
      <c r="BL513" s="16">
        <v>59095142977.324997</v>
      </c>
      <c r="BM513" s="16">
        <v>56548148736.776604</v>
      </c>
    </row>
    <row r="514" spans="1:65">
      <c r="A514" s="16" t="s">
        <v>53</v>
      </c>
      <c r="B514" s="16" t="s">
        <v>54</v>
      </c>
      <c r="C514" s="16" t="s">
        <v>1071</v>
      </c>
      <c r="D514" s="16" t="s">
        <v>1072</v>
      </c>
      <c r="AI514" s="16">
        <v>0</v>
      </c>
      <c r="AJ514" s="16">
        <v>0</v>
      </c>
      <c r="AK514" s="16">
        <v>0</v>
      </c>
      <c r="AL514" s="16">
        <v>0</v>
      </c>
      <c r="AM514" s="16">
        <v>0</v>
      </c>
      <c r="AN514" s="16">
        <v>0</v>
      </c>
      <c r="AO514" s="16">
        <v>0</v>
      </c>
      <c r="AP514" s="16">
        <v>0</v>
      </c>
      <c r="AQ514" s="16">
        <v>0</v>
      </c>
      <c r="AR514" s="16">
        <v>0</v>
      </c>
      <c r="AS514" s="16">
        <v>0</v>
      </c>
      <c r="AT514" s="16">
        <v>0</v>
      </c>
      <c r="AU514" s="16">
        <v>0</v>
      </c>
      <c r="AV514" s="16">
        <v>0</v>
      </c>
      <c r="AW514" s="16">
        <v>0</v>
      </c>
      <c r="AX514" s="16">
        <v>0</v>
      </c>
      <c r="AY514" s="16">
        <v>0</v>
      </c>
      <c r="AZ514" s="16">
        <v>0</v>
      </c>
      <c r="BA514" s="16">
        <v>0</v>
      </c>
      <c r="BB514" s="16">
        <v>0</v>
      </c>
      <c r="BC514" s="16">
        <v>0</v>
      </c>
      <c r="BD514" s="16">
        <v>0</v>
      </c>
      <c r="BE514" s="16">
        <v>0</v>
      </c>
      <c r="BF514" s="16">
        <v>0</v>
      </c>
      <c r="BG514" s="16">
        <v>0</v>
      </c>
      <c r="BH514" s="16">
        <v>0</v>
      </c>
      <c r="BI514" s="16">
        <v>0</v>
      </c>
      <c r="BJ514" s="16">
        <v>0</v>
      </c>
      <c r="BK514" s="16">
        <v>0</v>
      </c>
      <c r="BL514" s="16">
        <v>0</v>
      </c>
    </row>
    <row r="515" spans="1:65">
      <c r="A515" s="16" t="s">
        <v>53</v>
      </c>
      <c r="B515" s="16" t="s">
        <v>54</v>
      </c>
      <c r="C515" s="16" t="s">
        <v>1073</v>
      </c>
      <c r="D515" s="16" t="s">
        <v>1074</v>
      </c>
      <c r="AL515" s="16">
        <v>1.93352364591368</v>
      </c>
      <c r="AM515" s="16">
        <v>2.2955643079988599</v>
      </c>
      <c r="AN515" s="16">
        <v>2.1511616499325701</v>
      </c>
      <c r="AO515" s="16">
        <v>1.6052844796510899</v>
      </c>
      <c r="AP515" s="16">
        <v>1.1690814549156401</v>
      </c>
      <c r="AQ515" s="16">
        <v>0.84777549191811097</v>
      </c>
      <c r="AR515" s="16">
        <v>0.68887850014061403</v>
      </c>
      <c r="AS515" s="16">
        <v>0.61862760877633205</v>
      </c>
      <c r="AT515" s="16">
        <v>0.54036756922217999</v>
      </c>
      <c r="AU515" s="16">
        <v>0.48737106999232499</v>
      </c>
      <c r="AV515" s="16">
        <v>0.45068393041552401</v>
      </c>
      <c r="AW515" s="16">
        <v>0.42895385770690903</v>
      </c>
      <c r="AX515" s="16">
        <v>0.37411013522956099</v>
      </c>
      <c r="AY515" s="16">
        <v>0.29825094827297</v>
      </c>
      <c r="AZ515" s="16">
        <v>0.235274539630771</v>
      </c>
      <c r="BA515" s="16">
        <v>0.209796643076582</v>
      </c>
      <c r="BB515" s="16">
        <v>0.198453168714608</v>
      </c>
      <c r="BC515" s="16">
        <v>0.22123036756346001</v>
      </c>
      <c r="BD515" s="16">
        <v>0.218068210864235</v>
      </c>
      <c r="BE515" s="16">
        <v>0.21207840456229701</v>
      </c>
      <c r="BF515" s="16">
        <v>0.195809647987646</v>
      </c>
      <c r="BG515" s="16">
        <v>0.180531949370278</v>
      </c>
      <c r="BH515" s="16">
        <v>0.18498584404700799</v>
      </c>
      <c r="BI515" s="16">
        <v>0.196042753718769</v>
      </c>
      <c r="BJ515" s="16">
        <v>0.194478045998903</v>
      </c>
      <c r="BK515" s="16">
        <v>0.194478045998903</v>
      </c>
      <c r="BL515" s="16">
        <v>0.185893973283277</v>
      </c>
    </row>
    <row r="516" spans="1:65">
      <c r="A516" s="16" t="s">
        <v>53</v>
      </c>
      <c r="B516" s="16" t="s">
        <v>54</v>
      </c>
      <c r="C516" s="16" t="s">
        <v>1075</v>
      </c>
      <c r="D516" s="16" t="s">
        <v>1076</v>
      </c>
      <c r="AL516" s="16">
        <v>-12.365006569427999</v>
      </c>
      <c r="AM516" s="16">
        <v>-4.6879721545613098</v>
      </c>
      <c r="AN516" s="16">
        <v>-11.9324926574893</v>
      </c>
      <c r="AO516" s="16">
        <v>-5.8800497723852798</v>
      </c>
      <c r="AP516" s="16">
        <v>2.6637852367856101</v>
      </c>
      <c r="AQ516" s="16">
        <v>2.18821113571477</v>
      </c>
      <c r="AR516" s="16">
        <v>14.8763624708764</v>
      </c>
      <c r="AS516" s="16">
        <v>6.3094389664186403</v>
      </c>
      <c r="AT516" s="16">
        <v>11.9760675236921</v>
      </c>
      <c r="AU516" s="16">
        <v>6.0111348319309998</v>
      </c>
      <c r="AV516" s="16">
        <v>7.5222112537018697</v>
      </c>
      <c r="AW516" s="16">
        <v>8.2298934998163702</v>
      </c>
      <c r="AX516" s="16">
        <v>6.5895286892199199</v>
      </c>
      <c r="AY516" s="16">
        <v>17.0916499538408</v>
      </c>
      <c r="AZ516" s="16">
        <v>12.342993855690301</v>
      </c>
      <c r="BA516" s="16">
        <v>13.3706016165723</v>
      </c>
      <c r="BB516" s="16">
        <v>8.3228381753367398</v>
      </c>
      <c r="BC516" s="16">
        <v>8.8184290387419697</v>
      </c>
      <c r="BD516" s="16">
        <v>7.0570978432118201</v>
      </c>
      <c r="BE516" s="16">
        <v>8.8247234344869394</v>
      </c>
      <c r="BF516" s="16">
        <v>8.6205020595321304</v>
      </c>
      <c r="BG516" s="16">
        <v>10.091441164264999</v>
      </c>
      <c r="BH516" s="16">
        <v>7.2478650254117296</v>
      </c>
      <c r="BI516" s="16">
        <v>-1.36106364154213</v>
      </c>
      <c r="BJ516" s="16">
        <v>4.8951908190597804</v>
      </c>
      <c r="BK516" s="16">
        <v>5.1329506852524398</v>
      </c>
      <c r="BL516" s="16">
        <v>4.0433639361797002</v>
      </c>
      <c r="BM516" s="16">
        <v>-2.96848395283837</v>
      </c>
    </row>
    <row r="517" spans="1:65">
      <c r="A517" s="16" t="s">
        <v>53</v>
      </c>
      <c r="B517" s="16" t="s">
        <v>54</v>
      </c>
      <c r="C517" s="16" t="s">
        <v>1077</v>
      </c>
      <c r="D517" s="16" t="s">
        <v>1078</v>
      </c>
      <c r="AK517" s="16">
        <v>163064814.81481501</v>
      </c>
      <c r="AL517" s="16">
        <v>504735000</v>
      </c>
      <c r="AM517" s="16">
        <v>329973566.87898099</v>
      </c>
      <c r="AN517" s="16">
        <v>749291945.16823399</v>
      </c>
      <c r="AO517" s="16">
        <v>1116470998.4888999</v>
      </c>
      <c r="AP517" s="16">
        <v>1465688119.43294</v>
      </c>
      <c r="AQ517" s="16">
        <v>1554277591.1088099</v>
      </c>
      <c r="AR517" s="16">
        <v>1791504854.3689301</v>
      </c>
      <c r="AS517" s="16">
        <v>2242959320.5185499</v>
      </c>
      <c r="AT517" s="16">
        <v>2480725867.0675402</v>
      </c>
      <c r="AU517" s="16">
        <v>2878111499.6914201</v>
      </c>
      <c r="AV517" s="16">
        <v>3532125038.1834798</v>
      </c>
      <c r="AW517" s="16">
        <v>4406940063.0914803</v>
      </c>
      <c r="AX517" s="16">
        <v>7786862703.6175203</v>
      </c>
      <c r="AY517" s="16">
        <v>13630176852.4737</v>
      </c>
      <c r="AZ517" s="16">
        <v>21866216058.734402</v>
      </c>
      <c r="BA517" s="16">
        <v>32007424537.487801</v>
      </c>
      <c r="BB517" s="16">
        <v>24919258522.020401</v>
      </c>
      <c r="BC517" s="16">
        <v>31742835783.702999</v>
      </c>
      <c r="BD517" s="16">
        <v>40714575155.1222</v>
      </c>
      <c r="BE517" s="16">
        <v>41474032586.557999</v>
      </c>
      <c r="BF517" s="16">
        <v>42314085404.7164</v>
      </c>
      <c r="BG517" s="16">
        <v>40321050618.385803</v>
      </c>
      <c r="BH517" s="16">
        <v>23825785672.4575</v>
      </c>
      <c r="BI517" s="16">
        <v>18008961584.257702</v>
      </c>
      <c r="BJ517" s="16">
        <v>20310887752.730701</v>
      </c>
      <c r="BK517" s="16">
        <v>24616941176.4706</v>
      </c>
      <c r="BL517" s="16">
        <v>23520235294.117599</v>
      </c>
      <c r="BM517" s="16">
        <v>17634235294.117599</v>
      </c>
    </row>
    <row r="518" spans="1:65">
      <c r="A518" s="16" t="s">
        <v>53</v>
      </c>
      <c r="B518" s="16" t="s">
        <v>54</v>
      </c>
      <c r="C518" s="16" t="s">
        <v>1079</v>
      </c>
      <c r="D518" s="16" t="s">
        <v>1080</v>
      </c>
      <c r="AK518" s="16">
        <v>1397.2510433939101</v>
      </c>
      <c r="AL518" s="16">
        <v>1150.14765274517</v>
      </c>
      <c r="AM518" s="16">
        <v>961.82399517327895</v>
      </c>
      <c r="AN518" s="16">
        <v>858.50850933740105</v>
      </c>
      <c r="AO518" s="16">
        <v>881.764216656597</v>
      </c>
      <c r="AP518" s="16">
        <v>831.45845059556495</v>
      </c>
      <c r="AQ518" s="16">
        <v>900.01106396347495</v>
      </c>
      <c r="AR518" s="16">
        <v>964.65335667552495</v>
      </c>
      <c r="AS518" s="16">
        <v>1194.3163022220799</v>
      </c>
      <c r="AT518" s="16">
        <v>1354.4744478632999</v>
      </c>
      <c r="AU518" s="16">
        <v>1425.20271603331</v>
      </c>
      <c r="AV518" s="16">
        <v>1507.5667494311001</v>
      </c>
      <c r="AW518" s="16">
        <v>1581.9828123151401</v>
      </c>
      <c r="AX518" s="16">
        <v>1685.3259638453201</v>
      </c>
      <c r="AY518" s="16">
        <v>1677.94880724359</v>
      </c>
      <c r="AZ518" s="16">
        <v>1766.6852387123499</v>
      </c>
      <c r="BA518" s="16">
        <v>1788.9222507227</v>
      </c>
      <c r="BB518" s="16">
        <v>1876.81579889249</v>
      </c>
      <c r="BC518" s="16">
        <v>1802.55758597196</v>
      </c>
      <c r="BD518" s="16">
        <v>1901.8714208229801</v>
      </c>
      <c r="BE518" s="16">
        <v>2002.6643523699299</v>
      </c>
      <c r="BF518" s="16">
        <v>2092.7725370432299</v>
      </c>
      <c r="BG518" s="16">
        <v>2018.8222327747401</v>
      </c>
      <c r="BH518" s="16">
        <v>2138.2210194685699</v>
      </c>
      <c r="BI518" s="16">
        <v>2154.6251329022598</v>
      </c>
      <c r="BJ518" s="16">
        <v>2216.1085434398401</v>
      </c>
      <c r="BK518" s="16">
        <v>2295.2151383248902</v>
      </c>
      <c r="BL518" s="16">
        <v>2473.6919654436101</v>
      </c>
    </row>
    <row r="519" spans="1:65">
      <c r="A519" s="16" t="s">
        <v>53</v>
      </c>
      <c r="B519" s="16" t="s">
        <v>54</v>
      </c>
      <c r="C519" s="16" t="s">
        <v>1081</v>
      </c>
      <c r="D519" s="16" t="s">
        <v>1082</v>
      </c>
      <c r="AI519" s="16">
        <v>77800</v>
      </c>
      <c r="AJ519" s="16">
        <v>16600</v>
      </c>
      <c r="AK519" s="16">
        <v>-33400</v>
      </c>
      <c r="AL519" s="16">
        <v>6844400</v>
      </c>
      <c r="AM519" s="16">
        <v>57378000</v>
      </c>
      <c r="AN519" s="16">
        <v>507400000</v>
      </c>
      <c r="AO519" s="16">
        <v>792500000</v>
      </c>
      <c r="AP519" s="16">
        <v>1081300000</v>
      </c>
      <c r="AQ519" s="16">
        <v>1148000000</v>
      </c>
      <c r="AR519" s="16">
        <v>1000200000</v>
      </c>
      <c r="AS519" s="16">
        <v>975400000</v>
      </c>
      <c r="AT519" s="16">
        <v>1099100000</v>
      </c>
      <c r="AU519" s="16">
        <v>2096200000</v>
      </c>
      <c r="AV519" s="16">
        <v>3799900000</v>
      </c>
      <c r="AW519" s="16">
        <v>4946700000</v>
      </c>
      <c r="AX519" s="16">
        <v>5201200000</v>
      </c>
      <c r="AY519" s="16">
        <v>5597500000</v>
      </c>
      <c r="AZ519" s="16">
        <v>6104600000</v>
      </c>
      <c r="BA519" s="16">
        <v>7503100000</v>
      </c>
      <c r="BB519" s="16">
        <v>6746000000</v>
      </c>
      <c r="BC519" s="16">
        <v>7669000000</v>
      </c>
      <c r="BD519" s="16">
        <v>10555900000</v>
      </c>
      <c r="BE519" s="16">
        <v>12217000000</v>
      </c>
      <c r="BF519" s="16">
        <v>14928300000</v>
      </c>
      <c r="BG519" s="16">
        <v>16234800000</v>
      </c>
      <c r="BH519" s="16">
        <v>15179400000</v>
      </c>
      <c r="BI519" s="16">
        <v>15518000000</v>
      </c>
      <c r="BJ519" s="16">
        <v>17147600000</v>
      </c>
      <c r="BK519" s="16">
        <v>16122100000</v>
      </c>
      <c r="BL519" s="16">
        <v>16631300000</v>
      </c>
      <c r="BM519" s="16">
        <v>17589100000</v>
      </c>
    </row>
    <row r="520" spans="1:65">
      <c r="A520" s="16" t="s">
        <v>53</v>
      </c>
      <c r="B520" s="16" t="s">
        <v>54</v>
      </c>
      <c r="C520" s="16" t="s">
        <v>1083</v>
      </c>
      <c r="D520" s="16" t="s">
        <v>1084</v>
      </c>
      <c r="AM520" s="16">
        <v>2397697710.2024002</v>
      </c>
      <c r="AN520" s="16">
        <v>1707171458.93086</v>
      </c>
      <c r="AO520" s="16">
        <v>2054527899.3065</v>
      </c>
      <c r="AP520" s="16">
        <v>2654390692.2635899</v>
      </c>
      <c r="AQ520" s="16">
        <v>3047690394.0868201</v>
      </c>
      <c r="AR520" s="16">
        <v>3457770287.8148298</v>
      </c>
      <c r="AS520" s="16">
        <v>4252540017.0040898</v>
      </c>
      <c r="AT520" s="16">
        <v>5402870821.4558496</v>
      </c>
      <c r="AU520" s="16">
        <v>5968336972.1092501</v>
      </c>
      <c r="AV520" s="16">
        <v>6014210979.5104599</v>
      </c>
      <c r="AW520" s="16">
        <v>6724391783.2911196</v>
      </c>
      <c r="AX520" s="16">
        <v>10015532896.267599</v>
      </c>
      <c r="AY520" s="16">
        <v>13452011313.4307</v>
      </c>
      <c r="AZ520" s="16">
        <v>19846709106.6805</v>
      </c>
      <c r="BA520" s="16">
        <v>21393939425.5797</v>
      </c>
      <c r="BB520" s="16">
        <v>23133945689.2286</v>
      </c>
      <c r="BC520" s="16">
        <v>28732245203.09</v>
      </c>
      <c r="BD520" s="16">
        <v>29765156470.7794</v>
      </c>
      <c r="BE520" s="16">
        <v>30419989821.899101</v>
      </c>
      <c r="BF520" s="16">
        <v>30876289612.0453</v>
      </c>
      <c r="BG520" s="16">
        <v>30537484966.2901</v>
      </c>
    </row>
    <row r="521" spans="1:65">
      <c r="A521" s="16" t="s">
        <v>53</v>
      </c>
      <c r="B521" s="16" t="s">
        <v>54</v>
      </c>
      <c r="C521" s="16" t="s">
        <v>1085</v>
      </c>
      <c r="D521" s="16" t="s">
        <v>1086</v>
      </c>
      <c r="BJ521" s="16">
        <v>83178284242.058197</v>
      </c>
    </row>
    <row r="522" spans="1:65">
      <c r="A522" s="16" t="s">
        <v>53</v>
      </c>
      <c r="B522" s="16" t="s">
        <v>54</v>
      </c>
      <c r="C522" s="16" t="s">
        <v>1087</v>
      </c>
      <c r="D522" s="16" t="s">
        <v>1088</v>
      </c>
    </row>
    <row r="523" spans="1:65">
      <c r="A523" s="16" t="s">
        <v>53</v>
      </c>
      <c r="B523" s="16" t="s">
        <v>54</v>
      </c>
      <c r="C523" s="16" t="s">
        <v>1089</v>
      </c>
      <c r="D523" s="16" t="s">
        <v>1090</v>
      </c>
      <c r="BC523" s="16">
        <v>7</v>
      </c>
      <c r="BK523" s="16">
        <v>3</v>
      </c>
    </row>
    <row r="524" spans="1:65">
      <c r="A524" s="16" t="s">
        <v>53</v>
      </c>
      <c r="B524" s="16" t="s">
        <v>54</v>
      </c>
      <c r="C524" s="16" t="s">
        <v>1091</v>
      </c>
      <c r="D524" s="16" t="s">
        <v>1092</v>
      </c>
      <c r="AN524" s="16">
        <v>221</v>
      </c>
      <c r="AO524" s="16">
        <v>165</v>
      </c>
      <c r="AT524" s="16">
        <v>203</v>
      </c>
      <c r="AU524" s="16">
        <v>234</v>
      </c>
      <c r="AV524" s="16">
        <v>246</v>
      </c>
      <c r="AW524" s="16">
        <v>270</v>
      </c>
      <c r="AX524" s="16">
        <v>281</v>
      </c>
      <c r="AY524" s="16">
        <v>246</v>
      </c>
      <c r="AZ524" s="16">
        <v>287</v>
      </c>
      <c r="BA524" s="16">
        <v>226</v>
      </c>
      <c r="BB524" s="16">
        <v>264</v>
      </c>
      <c r="BC524" s="16">
        <v>254</v>
      </c>
      <c r="BD524" s="16">
        <v>193</v>
      </c>
      <c r="BE524" s="16">
        <v>144</v>
      </c>
      <c r="BF524" s="16">
        <v>156</v>
      </c>
      <c r="BG524" s="16">
        <v>168</v>
      </c>
      <c r="BH524" s="16">
        <v>184</v>
      </c>
      <c r="BI524" s="16">
        <v>144</v>
      </c>
      <c r="BJ524" s="16">
        <v>204</v>
      </c>
      <c r="BK524" s="16">
        <v>155</v>
      </c>
      <c r="BL524" s="16">
        <v>147</v>
      </c>
    </row>
    <row r="525" spans="1:65">
      <c r="A525" s="16" t="s">
        <v>53</v>
      </c>
      <c r="B525" s="16" t="s">
        <v>54</v>
      </c>
      <c r="C525" s="16" t="s">
        <v>1093</v>
      </c>
      <c r="D525" s="16" t="s">
        <v>1094</v>
      </c>
      <c r="AX525" s="16">
        <v>13.7</v>
      </c>
      <c r="AY525" s="16">
        <v>15.1</v>
      </c>
      <c r="AZ525" s="16">
        <v>13.8</v>
      </c>
      <c r="BA525" s="16">
        <v>13.8</v>
      </c>
      <c r="BB525" s="16">
        <v>13.8</v>
      </c>
      <c r="BC525" s="16">
        <v>13.8</v>
      </c>
      <c r="BD525" s="16">
        <v>12.9</v>
      </c>
      <c r="BE525" s="16">
        <v>12.9</v>
      </c>
      <c r="BF525" s="16">
        <v>12.9</v>
      </c>
      <c r="BG525" s="16">
        <v>12.9</v>
      </c>
      <c r="BH525" s="16">
        <v>12.9</v>
      </c>
      <c r="BI525" s="16">
        <v>13</v>
      </c>
      <c r="BJ525" s="16">
        <v>13</v>
      </c>
      <c r="BK525" s="16">
        <v>13.8</v>
      </c>
      <c r="BL525" s="16">
        <v>12.7</v>
      </c>
    </row>
    <row r="526" spans="1:65">
      <c r="A526" s="16" t="s">
        <v>53</v>
      </c>
      <c r="B526" s="16" t="s">
        <v>54</v>
      </c>
      <c r="C526" s="16" t="s">
        <v>1095</v>
      </c>
      <c r="D526" s="16" t="s">
        <v>1096</v>
      </c>
      <c r="AW526" s="16">
        <v>7</v>
      </c>
      <c r="AX526" s="16">
        <v>7</v>
      </c>
      <c r="AY526" s="16">
        <v>7</v>
      </c>
      <c r="AZ526" s="16">
        <v>7</v>
      </c>
      <c r="BA526" s="16">
        <v>3</v>
      </c>
      <c r="BB526" s="16">
        <v>3</v>
      </c>
      <c r="BC526" s="16">
        <v>3</v>
      </c>
      <c r="BD526" s="16">
        <v>3</v>
      </c>
      <c r="BE526" s="16">
        <v>3</v>
      </c>
      <c r="BF526" s="16">
        <v>3</v>
      </c>
      <c r="BG526" s="16">
        <v>3</v>
      </c>
      <c r="BH526" s="16">
        <v>3</v>
      </c>
      <c r="BI526" s="16">
        <v>3</v>
      </c>
      <c r="BJ526" s="16">
        <v>3</v>
      </c>
      <c r="BK526" s="16">
        <v>3</v>
      </c>
      <c r="BL526" s="16">
        <v>4</v>
      </c>
    </row>
    <row r="527" spans="1:65">
      <c r="A527" s="16" t="s">
        <v>53</v>
      </c>
      <c r="B527" s="16" t="s">
        <v>54</v>
      </c>
      <c r="C527" s="16" t="s">
        <v>1097</v>
      </c>
      <c r="D527" s="16" t="s">
        <v>1098</v>
      </c>
      <c r="BB527" s="16">
        <v>85.1</v>
      </c>
      <c r="BF527" s="16">
        <v>97.1</v>
      </c>
      <c r="BL527" s="16">
        <v>97.1</v>
      </c>
    </row>
    <row r="528" spans="1:65">
      <c r="A528" s="16" t="s">
        <v>53</v>
      </c>
      <c r="B528" s="16" t="s">
        <v>54</v>
      </c>
      <c r="C528" s="16" t="s">
        <v>1099</v>
      </c>
      <c r="D528" s="16" t="s">
        <v>1100</v>
      </c>
      <c r="BB528" s="16">
        <v>0.9</v>
      </c>
      <c r="BF528" s="16">
        <v>0.6</v>
      </c>
      <c r="BL528" s="16">
        <v>2.1</v>
      </c>
    </row>
    <row r="529" spans="1:65">
      <c r="A529" s="16" t="s">
        <v>53</v>
      </c>
      <c r="B529" s="16" t="s">
        <v>54</v>
      </c>
      <c r="C529" s="16" t="s">
        <v>1101</v>
      </c>
      <c r="D529" s="16" t="s">
        <v>1102</v>
      </c>
      <c r="BC529" s="16">
        <v>0.49595800042152399</v>
      </c>
      <c r="BK529" s="16">
        <v>0.62451744079589799</v>
      </c>
      <c r="BM529" s="16">
        <v>0.56971788406372104</v>
      </c>
    </row>
    <row r="530" spans="1:65">
      <c r="A530" s="16" t="s">
        <v>53</v>
      </c>
      <c r="B530" s="16" t="s">
        <v>54</v>
      </c>
      <c r="C530" s="16" t="s">
        <v>1103</v>
      </c>
      <c r="D530" s="16" t="s">
        <v>1104</v>
      </c>
      <c r="AM530" s="16">
        <v>14.9030815070556</v>
      </c>
      <c r="AN530" s="16">
        <v>9.9241776377214208</v>
      </c>
      <c r="AO530" s="16">
        <v>11.5316002720573</v>
      </c>
      <c r="AP530" s="16">
        <v>12.3558809774211</v>
      </c>
      <c r="AQ530" s="16">
        <v>11.864185244962799</v>
      </c>
      <c r="BA530" s="16">
        <v>18.274214175136301</v>
      </c>
      <c r="BB530" s="16">
        <v>18.952339223991</v>
      </c>
      <c r="BC530" s="16">
        <v>17.908275511930999</v>
      </c>
      <c r="BD530" s="16">
        <v>18.3480709483681</v>
      </c>
      <c r="BE530" s="16">
        <v>14.0336431976682</v>
      </c>
      <c r="BF530" s="16">
        <v>14.161923301218099</v>
      </c>
      <c r="BG530" s="16">
        <v>14.9217569981676</v>
      </c>
      <c r="BH530" s="16">
        <v>14.4182906654995</v>
      </c>
      <c r="BI530" s="16">
        <v>13.502543631185601</v>
      </c>
      <c r="BJ530" s="16">
        <v>12.1952514335216</v>
      </c>
      <c r="BK530" s="16">
        <v>16.340460286439299</v>
      </c>
      <c r="BL530" s="16">
        <v>14.9236022619141</v>
      </c>
    </row>
    <row r="531" spans="1:65">
      <c r="A531" s="16" t="s">
        <v>53</v>
      </c>
      <c r="B531" s="16" t="s">
        <v>54</v>
      </c>
      <c r="C531" s="16" t="s">
        <v>1105</v>
      </c>
      <c r="D531" s="16" t="s">
        <v>1106</v>
      </c>
      <c r="AM531" s="16">
        <v>0</v>
      </c>
      <c r="AN531" s="16">
        <v>16.190120698295999</v>
      </c>
      <c r="AO531" s="16">
        <v>10.9966207681585</v>
      </c>
      <c r="AP531" s="16">
        <v>2.7134273260169102</v>
      </c>
      <c r="AQ531" s="16">
        <v>0</v>
      </c>
      <c r="AR531" s="16">
        <v>0</v>
      </c>
      <c r="BA531" s="16">
        <v>1.21377636170536E-2</v>
      </c>
      <c r="BB531" s="16">
        <v>3.9823185058340997E-3</v>
      </c>
      <c r="BC531" s="16">
        <v>3.8738668939335202E-3</v>
      </c>
      <c r="BD531" s="16">
        <v>3.1412461323406999E-3</v>
      </c>
      <c r="BE531" s="16">
        <v>1.14359230934172E-2</v>
      </c>
      <c r="BF531" s="16">
        <v>8.9863407620416995E-3</v>
      </c>
      <c r="BG531" s="16">
        <v>8.3458521115005804E-3</v>
      </c>
      <c r="BH531" s="16">
        <v>1.2964054213317601E-2</v>
      </c>
      <c r="BI531" s="16">
        <v>1.81917409496089E-2</v>
      </c>
      <c r="BJ531" s="16">
        <v>6.0479733889170897E-2</v>
      </c>
      <c r="BK531" s="16">
        <v>5.58285432282817E-2</v>
      </c>
      <c r="BL531" s="16">
        <v>4.2937988956349198E-2</v>
      </c>
    </row>
    <row r="532" spans="1:65">
      <c r="A532" s="16" t="s">
        <v>53</v>
      </c>
      <c r="B532" s="16" t="s">
        <v>54</v>
      </c>
      <c r="C532" s="16" t="s">
        <v>1107</v>
      </c>
      <c r="D532" s="16" t="s">
        <v>1108</v>
      </c>
      <c r="BA532" s="16">
        <v>19.550691129426099</v>
      </c>
      <c r="BB532" s="16">
        <v>7.2165498644720003</v>
      </c>
      <c r="BC532" s="16">
        <v>15.571647238902599</v>
      </c>
      <c r="BD532" s="16">
        <v>12.313659229676301</v>
      </c>
      <c r="BE532" s="16">
        <v>5.8333653004820603</v>
      </c>
      <c r="BF532" s="16">
        <v>3.2606304355298898</v>
      </c>
      <c r="BG532" s="16">
        <v>5.8182705489027198</v>
      </c>
      <c r="BH532" s="16">
        <v>-3.7905479955866102</v>
      </c>
      <c r="BI532" s="16">
        <v>1.26288369753017</v>
      </c>
      <c r="BJ532" s="16">
        <v>0.22292423135213199</v>
      </c>
      <c r="BK532" s="16">
        <v>7.0784847425460704</v>
      </c>
      <c r="BL532" s="16">
        <v>3.70310221963901</v>
      </c>
    </row>
    <row r="533" spans="1:65">
      <c r="A533" s="16" t="s">
        <v>53</v>
      </c>
      <c r="B533" s="16" t="s">
        <v>54</v>
      </c>
      <c r="C533" s="16" t="s">
        <v>1109</v>
      </c>
      <c r="D533" s="16" t="s">
        <v>1110</v>
      </c>
      <c r="AQ533" s="16">
        <v>5.75</v>
      </c>
      <c r="AR533" s="16">
        <v>1.1783333333332999</v>
      </c>
      <c r="AS533" s="16">
        <v>2.9233333333333</v>
      </c>
      <c r="AT533" s="16">
        <v>3.1958333333333</v>
      </c>
      <c r="AU533" s="16">
        <v>3.2516666666665999</v>
      </c>
      <c r="AV533" s="16">
        <v>7.4591666666667003</v>
      </c>
      <c r="AW533" s="16">
        <v>11.0979166666667</v>
      </c>
      <c r="AX533" s="16">
        <v>9.5133333333332999</v>
      </c>
      <c r="AY533" s="16">
        <v>7.8250000000000002</v>
      </c>
      <c r="AZ533" s="16">
        <v>8.4916666666665996</v>
      </c>
      <c r="BA533" s="16">
        <v>9.3120833333333</v>
      </c>
      <c r="BB533" s="16">
        <v>16.7225</v>
      </c>
      <c r="BC533" s="16">
        <v>18.870833333333302</v>
      </c>
      <c r="BD533" s="16">
        <v>16.706666666666599</v>
      </c>
      <c r="BE533" s="16">
        <v>15.9170833333333</v>
      </c>
      <c r="BF533" s="16">
        <v>16.32</v>
      </c>
      <c r="BG533" s="16">
        <v>15.967499999999999</v>
      </c>
      <c r="BI533" s="16">
        <v>3.4193933825912</v>
      </c>
      <c r="BJ533" s="16">
        <v>2.2158333333333</v>
      </c>
    </row>
    <row r="534" spans="1:65">
      <c r="A534" s="16" t="s">
        <v>53</v>
      </c>
      <c r="B534" s="16" t="s">
        <v>54</v>
      </c>
      <c r="C534" s="16" t="s">
        <v>1111</v>
      </c>
      <c r="D534" s="16" t="s">
        <v>1112</v>
      </c>
      <c r="AU534" s="16">
        <v>-23.920119228952</v>
      </c>
      <c r="AV534" s="16">
        <v>21.225978663877299</v>
      </c>
      <c r="AW534" s="16">
        <v>35.123529206452297</v>
      </c>
      <c r="AX534" s="16">
        <v>33.854476971660397</v>
      </c>
      <c r="AY534" s="16">
        <v>51.921710318673803</v>
      </c>
      <c r="AZ534" s="16">
        <v>67.549490621630596</v>
      </c>
      <c r="BA534" s="16">
        <v>42.880958224832</v>
      </c>
      <c r="BB534" s="16">
        <v>13.2004216538823</v>
      </c>
      <c r="BC534" s="16">
        <v>12.8794712696892</v>
      </c>
      <c r="BD534" s="16">
        <v>18.892933375808902</v>
      </c>
      <c r="BE534" s="16">
        <v>24.047939659714299</v>
      </c>
      <c r="BF534" s="16">
        <v>16.812372661907599</v>
      </c>
      <c r="BG534" s="16">
        <v>19.438412147142198</v>
      </c>
      <c r="BH534" s="16">
        <v>36.143267238752998</v>
      </c>
      <c r="BI534" s="16">
        <v>19.464425488896499</v>
      </c>
      <c r="BJ534" s="16">
        <v>-34.581533662707201</v>
      </c>
      <c r="BK534" s="16">
        <v>9.4847534845618604</v>
      </c>
      <c r="BL534" s="16">
        <v>6.82891701380297</v>
      </c>
      <c r="BM534" s="16">
        <v>-5.4373056796993099E-2</v>
      </c>
    </row>
    <row r="535" spans="1:65">
      <c r="A535" s="16" t="s">
        <v>53</v>
      </c>
      <c r="B535" s="16" t="s">
        <v>54</v>
      </c>
      <c r="C535" s="16" t="s">
        <v>1113</v>
      </c>
      <c r="D535" s="16" t="s">
        <v>1114</v>
      </c>
      <c r="BI535" s="16">
        <v>10.15</v>
      </c>
      <c r="BJ535" s="16">
        <v>10.1551256208372</v>
      </c>
      <c r="BK535" s="16">
        <v>10.1551256208372</v>
      </c>
    </row>
    <row r="536" spans="1:65">
      <c r="A536" s="16" t="s">
        <v>53</v>
      </c>
      <c r="B536" s="16" t="s">
        <v>54</v>
      </c>
      <c r="C536" s="16" t="s">
        <v>1115</v>
      </c>
      <c r="D536" s="16" t="s">
        <v>1116</v>
      </c>
      <c r="E536" s="16">
        <v>1005297</v>
      </c>
      <c r="F536" s="16">
        <v>1029427</v>
      </c>
      <c r="G536" s="16">
        <v>1054171</v>
      </c>
      <c r="H536" s="16">
        <v>1079510</v>
      </c>
      <c r="I536" s="16">
        <v>1105494</v>
      </c>
      <c r="J536" s="16">
        <v>1132029</v>
      </c>
      <c r="K536" s="16">
        <v>1159239</v>
      </c>
      <c r="L536" s="16">
        <v>1187103</v>
      </c>
      <c r="M536" s="16">
        <v>1215677</v>
      </c>
      <c r="N536" s="16">
        <v>1244857</v>
      </c>
      <c r="O536" s="16">
        <v>1274298</v>
      </c>
      <c r="P536" s="16">
        <v>1303852</v>
      </c>
      <c r="Q536" s="16">
        <v>1334134</v>
      </c>
      <c r="R536" s="16">
        <v>1365033</v>
      </c>
      <c r="S536" s="16">
        <v>1396692</v>
      </c>
      <c r="T536" s="16">
        <v>1429085</v>
      </c>
      <c r="U536" s="16">
        <v>1462275</v>
      </c>
      <c r="V536" s="16">
        <v>1496142</v>
      </c>
      <c r="W536" s="16">
        <v>1530841</v>
      </c>
      <c r="X536" s="16">
        <v>1557576</v>
      </c>
      <c r="Y536" s="16">
        <v>1574287</v>
      </c>
      <c r="Z536" s="16">
        <v>1591131</v>
      </c>
      <c r="AA536" s="16">
        <v>1608178</v>
      </c>
      <c r="AB536" s="16">
        <v>1625408</v>
      </c>
      <c r="AC536" s="16">
        <v>1642846</v>
      </c>
      <c r="AD536" s="16">
        <v>1660424</v>
      </c>
      <c r="AE536" s="16">
        <v>1678213</v>
      </c>
      <c r="AF536" s="16">
        <v>1696194</v>
      </c>
      <c r="AG536" s="16">
        <v>1714392</v>
      </c>
      <c r="AH536" s="16">
        <v>1727104</v>
      </c>
      <c r="AI536" s="16">
        <v>1733452</v>
      </c>
      <c r="AJ536" s="16">
        <v>1739823</v>
      </c>
      <c r="AK536" s="16">
        <v>1746226</v>
      </c>
      <c r="AL536" s="16">
        <v>1752636</v>
      </c>
      <c r="AM536" s="16">
        <v>1759077</v>
      </c>
      <c r="AN536" s="16">
        <v>1765543</v>
      </c>
      <c r="AO536" s="16">
        <v>1772041</v>
      </c>
      <c r="AP536" s="16">
        <v>1778545</v>
      </c>
      <c r="AQ536" s="16">
        <v>1785082</v>
      </c>
      <c r="AR536" s="16">
        <v>1793936</v>
      </c>
      <c r="AS536" s="16">
        <v>1805977</v>
      </c>
      <c r="AT536" s="16">
        <v>1818065</v>
      </c>
      <c r="AU536" s="16">
        <v>1830251</v>
      </c>
      <c r="AV536" s="16">
        <v>1842519</v>
      </c>
      <c r="AW536" s="16">
        <v>1854885</v>
      </c>
      <c r="AX536" s="16">
        <v>1867301</v>
      </c>
      <c r="AY536" s="16">
        <v>1884268</v>
      </c>
      <c r="AZ536" s="16">
        <v>1905967</v>
      </c>
      <c r="BA536" s="16">
        <v>1945022</v>
      </c>
      <c r="BB536" s="16">
        <v>2002541</v>
      </c>
      <c r="BC536" s="16">
        <v>2061843</v>
      </c>
      <c r="BD536" s="16">
        <v>2104671</v>
      </c>
      <c r="BE536" s="16">
        <v>2129670</v>
      </c>
      <c r="BF536" s="16">
        <v>2154896</v>
      </c>
      <c r="BG536" s="16">
        <v>2180456</v>
      </c>
      <c r="BH536" s="16">
        <v>2206320</v>
      </c>
      <c r="BI536" s="16">
        <v>2232526</v>
      </c>
      <c r="BJ536" s="16">
        <v>2258971</v>
      </c>
      <c r="BK536" s="16">
        <v>2285729</v>
      </c>
      <c r="BL536" s="16">
        <v>2313138</v>
      </c>
      <c r="BM536" s="16">
        <v>2341443</v>
      </c>
    </row>
    <row r="537" spans="1:65">
      <c r="A537" s="16" t="s">
        <v>53</v>
      </c>
      <c r="B537" s="16" t="s">
        <v>54</v>
      </c>
      <c r="C537" s="16" t="s">
        <v>1117</v>
      </c>
      <c r="D537" s="16" t="s">
        <v>1118</v>
      </c>
      <c r="BB537" s="16">
        <v>1.1055650666624099</v>
      </c>
    </row>
    <row r="538" spans="1:65">
      <c r="A538" s="16" t="s">
        <v>53</v>
      </c>
      <c r="B538" s="16" t="s">
        <v>54</v>
      </c>
      <c r="C538" s="16" t="s">
        <v>1119</v>
      </c>
      <c r="D538" s="16" t="s">
        <v>1120</v>
      </c>
      <c r="N538" s="16">
        <v>0</v>
      </c>
      <c r="O538" s="16">
        <v>1606.839244</v>
      </c>
      <c r="P538" s="16">
        <v>1697.853012</v>
      </c>
      <c r="Q538" s="16">
        <v>1734.7442209999999</v>
      </c>
      <c r="R538" s="16">
        <v>1817.670926</v>
      </c>
      <c r="S538" s="16">
        <v>1874.825564</v>
      </c>
      <c r="T538" s="16">
        <v>1955.9837190000001</v>
      </c>
      <c r="U538" s="16">
        <v>1925.5256919999999</v>
      </c>
      <c r="V538" s="16">
        <v>1978.3305339999999</v>
      </c>
      <c r="W538" s="16">
        <v>1985.318771</v>
      </c>
      <c r="X538" s="16">
        <v>1993.6418060000001</v>
      </c>
      <c r="Y538" s="16">
        <v>2036.3780959999999</v>
      </c>
      <c r="Z538" s="16">
        <v>2028.5569820000001</v>
      </c>
      <c r="AA538" s="16">
        <v>2037.8206809999999</v>
      </c>
      <c r="AB538" s="16">
        <v>2126.6133300000001</v>
      </c>
      <c r="AC538" s="16">
        <v>2179.1902599999999</v>
      </c>
      <c r="AD538" s="16">
        <v>2219.204471</v>
      </c>
      <c r="AE538" s="16">
        <v>2278.6343539999998</v>
      </c>
      <c r="AF538" s="16">
        <v>2301.898862</v>
      </c>
      <c r="AG538" s="16">
        <v>2258.9736269999999</v>
      </c>
      <c r="AH538" s="16">
        <v>2184.8745749999998</v>
      </c>
      <c r="AI538" s="16">
        <v>2580</v>
      </c>
      <c r="AJ538" s="16">
        <v>2420</v>
      </c>
      <c r="AK538" s="16">
        <v>2070</v>
      </c>
      <c r="AL538" s="16">
        <v>1840</v>
      </c>
      <c r="AM538" s="16">
        <v>1720</v>
      </c>
      <c r="AN538" s="16">
        <v>1700</v>
      </c>
      <c r="AO538" s="16">
        <v>1630</v>
      </c>
      <c r="AP538" s="16">
        <v>1730</v>
      </c>
      <c r="AQ538" s="16">
        <v>1760</v>
      </c>
      <c r="AR538" s="16">
        <v>1830</v>
      </c>
      <c r="AS538" s="16">
        <v>1840</v>
      </c>
      <c r="AT538" s="16">
        <v>2030</v>
      </c>
      <c r="AU538" s="16">
        <v>2140</v>
      </c>
      <c r="AV538" s="16">
        <v>2210</v>
      </c>
      <c r="AW538" s="16">
        <v>2330</v>
      </c>
      <c r="AX538" s="16">
        <v>2370</v>
      </c>
      <c r="AY538" s="16">
        <v>2490</v>
      </c>
      <c r="AZ538" s="16">
        <v>2500</v>
      </c>
      <c r="BA538" s="16">
        <v>2680</v>
      </c>
      <c r="BB538" s="16">
        <v>2720</v>
      </c>
      <c r="BC538" s="16">
        <v>2680</v>
      </c>
      <c r="BD538" s="16">
        <v>2760</v>
      </c>
      <c r="BE538" s="16">
        <v>2840</v>
      </c>
      <c r="BF538" s="16">
        <v>2870</v>
      </c>
      <c r="BG538" s="16">
        <v>2950</v>
      </c>
      <c r="BH538" s="16">
        <v>3340</v>
      </c>
      <c r="BI538" s="16">
        <v>3300</v>
      </c>
      <c r="BJ538" s="16">
        <v>3190</v>
      </c>
      <c r="BK538" s="16">
        <v>3480</v>
      </c>
    </row>
    <row r="539" spans="1:65">
      <c r="A539" s="16" t="s">
        <v>53</v>
      </c>
      <c r="B539" s="16" t="s">
        <v>54</v>
      </c>
      <c r="C539" s="16" t="s">
        <v>1121</v>
      </c>
      <c r="D539" s="16" t="s">
        <v>1122</v>
      </c>
      <c r="AI539" s="16">
        <v>8.0346417097360003</v>
      </c>
      <c r="AJ539" s="16">
        <v>9.2188144684362499</v>
      </c>
      <c r="AK539" s="16">
        <v>6.0444324031427801</v>
      </c>
      <c r="AL539" s="16">
        <v>7.1407605070046696</v>
      </c>
      <c r="AM539" s="16">
        <v>6.2629985520600204</v>
      </c>
      <c r="AN539" s="16">
        <v>5.9557579700715699</v>
      </c>
      <c r="AO539" s="16">
        <v>5.2015973206234696</v>
      </c>
      <c r="AP539" s="16">
        <v>5.0355627850604403</v>
      </c>
      <c r="AQ539" s="16">
        <v>4.9778844938708504</v>
      </c>
      <c r="AR539" s="16">
        <v>4.8579750086123203</v>
      </c>
      <c r="AS539" s="16">
        <v>4.9710508659891204</v>
      </c>
      <c r="AT539" s="16">
        <v>4.7736463162047498</v>
      </c>
      <c r="AU539" s="16">
        <v>4.6659610007403396</v>
      </c>
      <c r="AV539" s="16">
        <v>4.1704618598268199</v>
      </c>
      <c r="AW539" s="16">
        <v>4.1040149280683798</v>
      </c>
      <c r="AX539" s="16">
        <v>4.36733259054916</v>
      </c>
      <c r="AY539" s="16">
        <v>4.0273202468015397</v>
      </c>
      <c r="AZ539" s="16">
        <v>3.2058079778122202</v>
      </c>
      <c r="BA539" s="16">
        <v>3.3754022411392799</v>
      </c>
      <c r="BB539" s="16">
        <v>2.8098040927244301</v>
      </c>
      <c r="BC539" s="16">
        <v>2.6672315528080901</v>
      </c>
      <c r="BD539" s="16">
        <v>3.1134573963254701</v>
      </c>
      <c r="BE539" s="16">
        <v>3.3090269739486202</v>
      </c>
      <c r="BF539" s="16">
        <v>3.3334037748063299</v>
      </c>
      <c r="BG539" s="16">
        <v>3.4221006454167799</v>
      </c>
      <c r="BH539" s="16">
        <v>3.3339064294649798</v>
      </c>
      <c r="BI539" s="16">
        <v>3.3470618208262302</v>
      </c>
      <c r="BJ539" s="16">
        <v>3.2443569044268501</v>
      </c>
      <c r="BK539" s="16">
        <v>3.2214021832092499</v>
      </c>
    </row>
    <row r="540" spans="1:65">
      <c r="A540" s="16" t="s">
        <v>53</v>
      </c>
      <c r="B540" s="16" t="s">
        <v>54</v>
      </c>
      <c r="C540" s="16" t="s">
        <v>1123</v>
      </c>
      <c r="D540" s="16" t="s">
        <v>1124</v>
      </c>
      <c r="AI540" s="16">
        <v>1.6932804177882801</v>
      </c>
      <c r="AJ540" s="16">
        <v>1.7545356735103601</v>
      </c>
      <c r="AK540" s="16">
        <v>1.7140482205690499</v>
      </c>
      <c r="AL540" s="16">
        <v>1.50574476566896</v>
      </c>
      <c r="AM540" s="16">
        <v>1.3607188395013401</v>
      </c>
      <c r="AN540" s="16">
        <v>1.3040437552453601</v>
      </c>
      <c r="AO540" s="16">
        <v>1.5916205140570501</v>
      </c>
      <c r="AP540" s="16">
        <v>1.7779912798869399</v>
      </c>
      <c r="AQ540" s="16">
        <v>1.9052544058887899</v>
      </c>
      <c r="AR540" s="16">
        <v>2.2320493398720398</v>
      </c>
      <c r="AS540" s="16">
        <v>2.4530072151609001</v>
      </c>
      <c r="AT540" s="16">
        <v>2.7191307744234599</v>
      </c>
      <c r="AU540" s="16">
        <v>2.9928285123938601</v>
      </c>
      <c r="AV540" s="16">
        <v>3.19409909829101</v>
      </c>
      <c r="AW540" s="16">
        <v>3.40782393705459</v>
      </c>
      <c r="AX540" s="16">
        <v>4.2818633740068703</v>
      </c>
      <c r="AY540" s="16">
        <v>6.01904172274579</v>
      </c>
      <c r="AZ540" s="16">
        <v>8.4710630129308893</v>
      </c>
      <c r="BA540" s="16">
        <v>8.6830361406214696</v>
      </c>
      <c r="BB540" s="16">
        <v>10.6799982580331</v>
      </c>
      <c r="BC540" s="16">
        <v>11.6655131700317</v>
      </c>
      <c r="BD540" s="16">
        <v>10.8113803271186</v>
      </c>
      <c r="BE540" s="16">
        <v>10.8342366201757</v>
      </c>
      <c r="BF540" s="16">
        <v>11.6614012716391</v>
      </c>
      <c r="BG540" s="16">
        <v>11.6131627655112</v>
      </c>
    </row>
    <row r="541" spans="1:65">
      <c r="A541" s="16" t="s">
        <v>53</v>
      </c>
      <c r="B541" s="16" t="s">
        <v>54</v>
      </c>
      <c r="C541" s="16" t="s">
        <v>1125</v>
      </c>
      <c r="D541" s="16" t="s">
        <v>1126</v>
      </c>
      <c r="AS541" s="16">
        <v>73.19</v>
      </c>
      <c r="AT541" s="16">
        <v>76.11</v>
      </c>
      <c r="AU541" s="16">
        <v>78.64</v>
      </c>
      <c r="AV541" s="16">
        <v>80.900000000000006</v>
      </c>
      <c r="AW541" s="16">
        <v>83.01</v>
      </c>
      <c r="AX541" s="16">
        <v>84.79</v>
      </c>
      <c r="AY541" s="16">
        <v>86.11</v>
      </c>
      <c r="AZ541" s="16">
        <v>87.67</v>
      </c>
      <c r="BA541" s="16">
        <v>89.21</v>
      </c>
      <c r="BB541" s="16">
        <v>90.38</v>
      </c>
      <c r="BC541" s="16">
        <v>91.38</v>
      </c>
      <c r="BD541" s="16">
        <v>92.25</v>
      </c>
      <c r="BE541" s="16">
        <v>92.96</v>
      </c>
      <c r="BF541" s="16">
        <v>93.71</v>
      </c>
      <c r="BG541" s="16">
        <v>94.44</v>
      </c>
      <c r="BH541" s="16">
        <v>95.1</v>
      </c>
      <c r="BI541" s="16">
        <v>95.54</v>
      </c>
    </row>
    <row r="542" spans="1:65">
      <c r="A542" s="16" t="s">
        <v>53</v>
      </c>
      <c r="B542" s="16" t="s">
        <v>54</v>
      </c>
      <c r="C542" s="16" t="s">
        <v>1127</v>
      </c>
      <c r="D542" s="16" t="s">
        <v>1128</v>
      </c>
      <c r="AK542" s="16">
        <v>-240.251491455261</v>
      </c>
      <c r="AL542" s="16">
        <v>6.9750455377340304</v>
      </c>
      <c r="AM542" s="16">
        <v>81.561849300857105</v>
      </c>
      <c r="AN542" s="16">
        <v>20.795813718592001</v>
      </c>
      <c r="AO542" s="16">
        <v>10.4603796246165</v>
      </c>
      <c r="AP542" s="16">
        <v>13.568318140567399</v>
      </c>
      <c r="AQ542" s="16">
        <v>8.1127672885270403</v>
      </c>
      <c r="AR542" s="16">
        <v>14.087582483503301</v>
      </c>
      <c r="AS542" s="16">
        <v>12.8991007326372</v>
      </c>
      <c r="AT542" s="16">
        <v>19.565688873671402</v>
      </c>
      <c r="AU542" s="16">
        <v>16.270273811013499</v>
      </c>
      <c r="AV542" s="16">
        <v>7.8060912603265198</v>
      </c>
      <c r="AW542" s="16">
        <v>3.49299821698057</v>
      </c>
      <c r="AX542" s="16">
        <v>3.8243511926043201</v>
      </c>
      <c r="AY542" s="16">
        <v>3.25358812778707</v>
      </c>
      <c r="AZ542" s="16">
        <v>2.9984160945029901</v>
      </c>
      <c r="BA542" s="16">
        <v>2.4648767178186199</v>
      </c>
      <c r="BB542" s="16">
        <v>2.59251119881118</v>
      </c>
      <c r="BC542" s="16">
        <v>1.63764303782661</v>
      </c>
      <c r="BD542" s="16">
        <v>2.1528430576653501</v>
      </c>
      <c r="BE542" s="16">
        <v>1.84416985113277</v>
      </c>
      <c r="BF542" s="16">
        <v>-0.37222012175842101</v>
      </c>
      <c r="BG542" s="16">
        <v>1.0470667104509399</v>
      </c>
      <c r="BH542" s="16">
        <v>0.46966065770780602</v>
      </c>
      <c r="BI542" s="16">
        <v>0.81677053413435396</v>
      </c>
      <c r="BJ542" s="16">
        <v>1.2399393145333799</v>
      </c>
      <c r="BK542" s="16">
        <v>0.92169758422033099</v>
      </c>
      <c r="BL542" s="16">
        <v>1.2366201421824401</v>
      </c>
    </row>
    <row r="543" spans="1:65">
      <c r="A543" s="16" t="s">
        <v>53</v>
      </c>
      <c r="B543" s="16" t="s">
        <v>54</v>
      </c>
      <c r="C543" s="16" t="s">
        <v>1129</v>
      </c>
      <c r="D543" s="16" t="s">
        <v>1130</v>
      </c>
      <c r="AM543" s="16">
        <v>9999.9997764825803</v>
      </c>
      <c r="AN543" s="16">
        <v>660000.02622604405</v>
      </c>
      <c r="AO543" s="16">
        <v>970000.02861022903</v>
      </c>
      <c r="AP543" s="16">
        <v>4400000.0953674298</v>
      </c>
      <c r="AQ543" s="16">
        <v>1340000.0333785999</v>
      </c>
      <c r="AR543" s="16">
        <v>2710000.0381469699</v>
      </c>
      <c r="AS543" s="16">
        <v>2069999.9332427999</v>
      </c>
      <c r="AT543" s="16">
        <v>2210000.0381469699</v>
      </c>
      <c r="AU543" s="16">
        <v>2170000.07629395</v>
      </c>
      <c r="AV543" s="16">
        <v>2450000.04768372</v>
      </c>
      <c r="AW543" s="16">
        <v>2430000.0667571998</v>
      </c>
      <c r="AX543" s="16">
        <v>2910000.0858306899</v>
      </c>
      <c r="AY543" s="16">
        <v>2960000.0381469699</v>
      </c>
      <c r="AZ543" s="16">
        <v>2130000.1144409198</v>
      </c>
      <c r="BA543" s="16">
        <v>2769999.9809265099</v>
      </c>
      <c r="BB543" s="16">
        <v>1429999.94754791</v>
      </c>
      <c r="BC543" s="16">
        <v>1360000.0143051101</v>
      </c>
      <c r="BD543" s="16">
        <v>1039999.96185303</v>
      </c>
      <c r="BE543" s="16">
        <v>876727.34260559105</v>
      </c>
      <c r="BF543" s="16">
        <v>1102743.9832687399</v>
      </c>
      <c r="BG543" s="16">
        <v>1149257.42149353</v>
      </c>
      <c r="BH543" s="16">
        <v>607991.99342727696</v>
      </c>
      <c r="BI543" s="16">
        <v>449699.52106475801</v>
      </c>
      <c r="BJ543" s="16">
        <v>439119.905233383</v>
      </c>
      <c r="BK543" s="16">
        <v>165036.75282001501</v>
      </c>
      <c r="BL543" s="16">
        <v>255070.000886917</v>
      </c>
    </row>
    <row r="544" spans="1:65">
      <c r="A544" s="16" t="s">
        <v>53</v>
      </c>
      <c r="B544" s="16" t="s">
        <v>54</v>
      </c>
      <c r="C544" s="16" t="s">
        <v>1131</v>
      </c>
      <c r="D544" s="16" t="s">
        <v>1132</v>
      </c>
      <c r="AM544" s="16">
        <v>8152000</v>
      </c>
      <c r="AN544" s="16">
        <v>89521000</v>
      </c>
      <c r="AO544" s="16">
        <v>43542000</v>
      </c>
      <c r="AP544" s="16">
        <v>24482000</v>
      </c>
      <c r="AQ544" s="16">
        <v>44746000</v>
      </c>
      <c r="AR544" s="16">
        <v>87625000</v>
      </c>
      <c r="AS544" s="16">
        <v>47649000</v>
      </c>
      <c r="AT544" s="16">
        <v>30127000</v>
      </c>
      <c r="AU544" s="16">
        <v>63738000</v>
      </c>
      <c r="AV544" s="16">
        <v>77738000</v>
      </c>
      <c r="AW544" s="16">
        <v>46156000</v>
      </c>
      <c r="AX544" s="16">
        <v>41128000</v>
      </c>
      <c r="AY544" s="16">
        <v>77365000</v>
      </c>
      <c r="AZ544" s="16">
        <v>192948000</v>
      </c>
      <c r="BA544" s="16">
        <v>183015000</v>
      </c>
      <c r="BB544" s="16">
        <v>319475000</v>
      </c>
      <c r="BC544" s="16">
        <v>314548000</v>
      </c>
      <c r="BD544" s="16">
        <v>464529000</v>
      </c>
      <c r="BE544" s="16">
        <v>642027000</v>
      </c>
      <c r="BF544" s="16">
        <v>162730000</v>
      </c>
      <c r="BG544" s="16">
        <v>457707000</v>
      </c>
      <c r="BH544" s="16">
        <v>385203000</v>
      </c>
      <c r="BI544" s="16">
        <v>890798000</v>
      </c>
      <c r="BJ544" s="16">
        <v>913955000</v>
      </c>
      <c r="BK544" s="16">
        <v>245407000</v>
      </c>
      <c r="BL544" s="16">
        <v>302362000</v>
      </c>
    </row>
    <row r="545" spans="1:65">
      <c r="A545" s="16" t="s">
        <v>53</v>
      </c>
      <c r="B545" s="16" t="s">
        <v>54</v>
      </c>
      <c r="C545" s="16" t="s">
        <v>1133</v>
      </c>
      <c r="D545" s="16" t="s">
        <v>1134</v>
      </c>
      <c r="AN545" s="16">
        <v>30194000</v>
      </c>
      <c r="AO545" s="16">
        <v>64289000</v>
      </c>
      <c r="AP545" s="16">
        <v>115525000</v>
      </c>
      <c r="AQ545" s="16">
        <v>141309000</v>
      </c>
      <c r="AR545" s="16">
        <v>199287000</v>
      </c>
      <c r="AS545" s="16">
        <v>216182000</v>
      </c>
      <c r="AT545" s="16">
        <v>235023000</v>
      </c>
      <c r="AU545" s="16">
        <v>313665000</v>
      </c>
      <c r="AV545" s="16">
        <v>421867000</v>
      </c>
      <c r="AW545" s="16">
        <v>492898000</v>
      </c>
      <c r="AX545" s="16">
        <v>500610000</v>
      </c>
      <c r="AY545" s="16">
        <v>582706000</v>
      </c>
      <c r="AZ545" s="16">
        <v>660429000</v>
      </c>
      <c r="BA545" s="16">
        <v>697699000</v>
      </c>
      <c r="BB545" s="16">
        <v>739338000</v>
      </c>
      <c r="BC545" s="16">
        <v>762757000</v>
      </c>
      <c r="BD545" s="16">
        <v>805789000</v>
      </c>
      <c r="BE545" s="16">
        <v>833304000</v>
      </c>
      <c r="BF545" s="16">
        <v>599162000</v>
      </c>
      <c r="BG545" s="16">
        <v>571477000</v>
      </c>
      <c r="BH545" s="16">
        <v>517748000</v>
      </c>
      <c r="BI545" s="16">
        <v>466800000</v>
      </c>
      <c r="BJ545" s="16">
        <v>504000000</v>
      </c>
      <c r="BK545" s="16">
        <v>444266000</v>
      </c>
      <c r="BL545" s="16">
        <v>381211000</v>
      </c>
    </row>
    <row r="546" spans="1:65">
      <c r="A546" s="16" t="s">
        <v>53</v>
      </c>
      <c r="B546" s="16" t="s">
        <v>54</v>
      </c>
      <c r="C546" s="16" t="s">
        <v>1135</v>
      </c>
      <c r="D546" s="16" t="s">
        <v>1136</v>
      </c>
    </row>
    <row r="547" spans="1:65">
      <c r="A547" s="16" t="s">
        <v>53</v>
      </c>
      <c r="B547" s="16" t="s">
        <v>54</v>
      </c>
      <c r="C547" s="16" t="s">
        <v>1137</v>
      </c>
      <c r="D547" s="16" t="s">
        <v>1138</v>
      </c>
      <c r="AN547" s="16">
        <v>9999.9997764825803</v>
      </c>
      <c r="AO547" s="16">
        <v>9999.9997764825803</v>
      </c>
      <c r="AP547" s="16">
        <v>9999.9997764825803</v>
      </c>
      <c r="AV547" s="16">
        <v>50000.000745058103</v>
      </c>
      <c r="AW547" s="16">
        <v>230000.00417232499</v>
      </c>
      <c r="AX547" s="16">
        <v>19999.999552965201</v>
      </c>
      <c r="BA547" s="16">
        <v>70000.000298023195</v>
      </c>
      <c r="BC547" s="16">
        <v>9999.9997764825803</v>
      </c>
      <c r="BE547" s="16">
        <v>9999.9997764825803</v>
      </c>
    </row>
    <row r="548" spans="1:65">
      <c r="A548" s="16" t="s">
        <v>53</v>
      </c>
      <c r="B548" s="16" t="s">
        <v>54</v>
      </c>
      <c r="C548" s="16" t="s">
        <v>1139</v>
      </c>
      <c r="D548" s="16" t="s">
        <v>1140</v>
      </c>
    </row>
    <row r="549" spans="1:65">
      <c r="A549" s="16" t="s">
        <v>53</v>
      </c>
      <c r="B549" s="16" t="s">
        <v>54</v>
      </c>
      <c r="C549" s="16" t="s">
        <v>1141</v>
      </c>
      <c r="D549" s="16" t="s">
        <v>1142</v>
      </c>
      <c r="AN549" s="16">
        <v>794633000</v>
      </c>
      <c r="AO549" s="16">
        <v>807981000</v>
      </c>
      <c r="AP549" s="16">
        <v>1172833000</v>
      </c>
      <c r="AQ549" s="16">
        <v>1047722000</v>
      </c>
      <c r="AR549" s="16">
        <v>1293062000</v>
      </c>
      <c r="AS549" s="16">
        <v>2174015000</v>
      </c>
      <c r="AT549" s="16">
        <v>2410233000</v>
      </c>
      <c r="AU549" s="16">
        <v>2692274000</v>
      </c>
      <c r="AV549" s="16">
        <v>3090917000</v>
      </c>
      <c r="AW549" s="16">
        <v>4188596000</v>
      </c>
      <c r="AX549" s="16">
        <v>8341331000</v>
      </c>
      <c r="AY549" s="16">
        <v>13994393000</v>
      </c>
      <c r="AZ549" s="16">
        <v>22682991000</v>
      </c>
      <c r="BA549" s="16">
        <v>32484232000</v>
      </c>
      <c r="BB549" s="16">
        <v>23310691000</v>
      </c>
      <c r="BC549" s="16">
        <v>28910312000</v>
      </c>
      <c r="BD549" s="16">
        <v>38057559000</v>
      </c>
      <c r="BE549" s="16">
        <v>37837472000</v>
      </c>
      <c r="BF549" s="16">
        <v>36941498000</v>
      </c>
      <c r="BG549" s="16">
        <v>34230672000</v>
      </c>
      <c r="BH549" s="16">
        <v>21288283000</v>
      </c>
      <c r="BI549" s="16">
        <v>18499727000</v>
      </c>
      <c r="BJ549" s="16">
        <v>21125504000</v>
      </c>
      <c r="BK549" s="16">
        <v>27115308000</v>
      </c>
      <c r="BL549" s="16">
        <v>25219210259.969501</v>
      </c>
      <c r="BM549" s="16">
        <v>17064300000</v>
      </c>
    </row>
    <row r="550" spans="1:65">
      <c r="A550" s="16" t="s">
        <v>53</v>
      </c>
      <c r="B550" s="16" t="s">
        <v>54</v>
      </c>
      <c r="C550" s="16" t="s">
        <v>1143</v>
      </c>
      <c r="D550" s="16" t="s">
        <v>1144</v>
      </c>
      <c r="AN550" s="16">
        <v>-330050000</v>
      </c>
      <c r="AO550" s="16">
        <v>-627277000</v>
      </c>
      <c r="AP550" s="16">
        <v>-1114834000</v>
      </c>
      <c r="AQ550" s="16">
        <v>-1022947000</v>
      </c>
      <c r="AR550" s="16">
        <v>-510317000</v>
      </c>
      <c r="AS550" s="16">
        <v>-129177000</v>
      </c>
      <c r="AT550" s="16">
        <v>-226513000</v>
      </c>
      <c r="AU550" s="16">
        <v>-1066821000</v>
      </c>
      <c r="AV550" s="16">
        <v>-2351747000</v>
      </c>
      <c r="AW550" s="16">
        <v>-2351283000</v>
      </c>
      <c r="AX550" s="16">
        <v>-459151000</v>
      </c>
      <c r="AY550" s="16">
        <v>1289475000</v>
      </c>
      <c r="AZ550" s="16">
        <v>5034521000</v>
      </c>
      <c r="BA550" s="16">
        <v>540824000</v>
      </c>
      <c r="BB550" s="16">
        <v>-147181000</v>
      </c>
      <c r="BC550" s="16">
        <v>-331155000</v>
      </c>
      <c r="BD550" s="16">
        <v>-932582000</v>
      </c>
      <c r="BE550" s="16">
        <v>-812407000</v>
      </c>
      <c r="BF550" s="16">
        <v>-1141550000</v>
      </c>
      <c r="BG550" s="16">
        <v>-2443393000</v>
      </c>
      <c r="BH550" s="16">
        <v>-838252000</v>
      </c>
      <c r="BI550" s="16">
        <v>-1926065000</v>
      </c>
      <c r="BJ550" s="16">
        <v>-303106351.89999998</v>
      </c>
      <c r="BK550" s="16">
        <v>357879000</v>
      </c>
      <c r="BL550" s="16">
        <v>927801000</v>
      </c>
      <c r="BM550" s="16">
        <v>318126200</v>
      </c>
    </row>
    <row r="551" spans="1:65">
      <c r="A551" s="16" t="s">
        <v>53</v>
      </c>
      <c r="B551" s="16" t="s">
        <v>54</v>
      </c>
      <c r="C551" s="16" t="s">
        <v>1145</v>
      </c>
      <c r="D551" s="16" t="s">
        <v>1146</v>
      </c>
      <c r="AN551" s="16">
        <v>304639000</v>
      </c>
      <c r="AO551" s="16">
        <v>440892000</v>
      </c>
      <c r="AP551" s="16">
        <v>725954000</v>
      </c>
      <c r="AQ551" s="16">
        <v>700773000</v>
      </c>
      <c r="AR551" s="16">
        <v>485116000</v>
      </c>
      <c r="AS551" s="16">
        <v>484509000</v>
      </c>
      <c r="AT551" s="16">
        <v>664865000</v>
      </c>
      <c r="AU551" s="16">
        <v>1306294000</v>
      </c>
      <c r="AV551" s="16">
        <v>2047255000</v>
      </c>
      <c r="AW551" s="16">
        <v>2736026000</v>
      </c>
      <c r="AX551" s="16">
        <v>2658800000</v>
      </c>
      <c r="AY551" s="16">
        <v>2938600000</v>
      </c>
      <c r="AZ551" s="16">
        <v>3385200000</v>
      </c>
      <c r="BA551" s="16">
        <v>3915682000</v>
      </c>
      <c r="BB551" s="16">
        <v>3673459000</v>
      </c>
      <c r="BC551" s="16">
        <v>3929451000</v>
      </c>
      <c r="BD551" s="16">
        <v>5839501000</v>
      </c>
      <c r="BE551" s="16">
        <v>7429580000</v>
      </c>
      <c r="BF551" s="16">
        <v>8319931000</v>
      </c>
      <c r="BG551" s="16">
        <v>10386721000</v>
      </c>
      <c r="BH551" s="16">
        <v>8672851000</v>
      </c>
      <c r="BI551" s="16">
        <v>7522805000</v>
      </c>
      <c r="BJ551" s="16">
        <v>8067752000</v>
      </c>
      <c r="BK551" s="16">
        <v>6752758000</v>
      </c>
      <c r="BL551" s="16">
        <v>6377143100.0137596</v>
      </c>
      <c r="BM551" s="16">
        <v>5461255000</v>
      </c>
    </row>
    <row r="552" spans="1:65">
      <c r="A552" s="16" t="s">
        <v>53</v>
      </c>
      <c r="B552" s="16" t="s">
        <v>54</v>
      </c>
      <c r="C552" s="16" t="s">
        <v>1147</v>
      </c>
      <c r="D552" s="16" t="s">
        <v>1148</v>
      </c>
      <c r="F552" s="16">
        <v>83217</v>
      </c>
      <c r="G552" s="16">
        <v>83217</v>
      </c>
      <c r="H552" s="16">
        <v>83217</v>
      </c>
      <c r="I552" s="16">
        <v>83217</v>
      </c>
      <c r="J552" s="16">
        <v>83217</v>
      </c>
      <c r="K552" s="16">
        <v>83217</v>
      </c>
      <c r="L552" s="16">
        <v>83217</v>
      </c>
      <c r="M552" s="16">
        <v>83217</v>
      </c>
      <c r="N552" s="16">
        <v>83217</v>
      </c>
      <c r="O552" s="16">
        <v>83217</v>
      </c>
      <c r="P552" s="16">
        <v>83217</v>
      </c>
      <c r="Q552" s="16">
        <v>83217</v>
      </c>
      <c r="R552" s="16">
        <v>83217</v>
      </c>
      <c r="S552" s="16">
        <v>83217</v>
      </c>
      <c r="T552" s="16">
        <v>83217</v>
      </c>
      <c r="U552" s="16">
        <v>83217</v>
      </c>
      <c r="V552" s="16">
        <v>83217</v>
      </c>
      <c r="W552" s="16">
        <v>83217</v>
      </c>
      <c r="X552" s="16">
        <v>83217</v>
      </c>
      <c r="Y552" s="16">
        <v>83217</v>
      </c>
      <c r="Z552" s="16">
        <v>83217</v>
      </c>
      <c r="AA552" s="16">
        <v>83217</v>
      </c>
      <c r="AB552" s="16">
        <v>83217</v>
      </c>
      <c r="AC552" s="16">
        <v>83217</v>
      </c>
      <c r="AD552" s="16">
        <v>83217</v>
      </c>
      <c r="AE552" s="16">
        <v>83217</v>
      </c>
      <c r="AF552" s="16">
        <v>83217</v>
      </c>
      <c r="AG552" s="16">
        <v>83217</v>
      </c>
      <c r="AH552" s="16">
        <v>83217</v>
      </c>
      <c r="AI552" s="16">
        <v>83217</v>
      </c>
      <c r="AJ552" s="16">
        <v>83217</v>
      </c>
      <c r="AK552" s="16">
        <v>83217</v>
      </c>
      <c r="AL552" s="16">
        <v>83217</v>
      </c>
      <c r="AM552" s="16">
        <v>83217</v>
      </c>
      <c r="AN552" s="16">
        <v>83217</v>
      </c>
      <c r="AO552" s="16">
        <v>83217</v>
      </c>
      <c r="AP552" s="16">
        <v>83217</v>
      </c>
      <c r="AQ552" s="16">
        <v>83092</v>
      </c>
      <c r="AR552" s="16">
        <v>82705</v>
      </c>
      <c r="AS552" s="16">
        <v>82605</v>
      </c>
      <c r="AT552" s="16">
        <v>82604</v>
      </c>
      <c r="AU552" s="16">
        <v>82618</v>
      </c>
      <c r="AV552" s="16">
        <v>82652</v>
      </c>
      <c r="AW552" s="16">
        <v>82672</v>
      </c>
      <c r="AX552" s="16">
        <v>82660</v>
      </c>
      <c r="AY552" s="16">
        <v>82637</v>
      </c>
      <c r="AZ552" s="16">
        <v>82629</v>
      </c>
      <c r="BA552" s="16">
        <v>82627</v>
      </c>
      <c r="BB552" s="16">
        <v>82622</v>
      </c>
      <c r="BC552" s="16">
        <v>82656</v>
      </c>
      <c r="BD552" s="16">
        <v>82658</v>
      </c>
      <c r="BE552" s="16">
        <v>82658</v>
      </c>
      <c r="BF552" s="16">
        <v>82659</v>
      </c>
      <c r="BG552" s="16">
        <v>82663</v>
      </c>
      <c r="BH552" s="16">
        <v>82663</v>
      </c>
      <c r="BI552" s="16">
        <v>82670</v>
      </c>
      <c r="BJ552" s="16">
        <v>82662</v>
      </c>
      <c r="BK552" s="16">
        <v>82654</v>
      </c>
    </row>
    <row r="553" spans="1:65">
      <c r="A553" s="16" t="s">
        <v>53</v>
      </c>
      <c r="B553" s="16" t="s">
        <v>54</v>
      </c>
      <c r="C553" s="16" t="s">
        <v>1149</v>
      </c>
      <c r="D553" s="16" t="s">
        <v>1150</v>
      </c>
      <c r="AK553" s="16">
        <v>44462</v>
      </c>
      <c r="AL553" s="16">
        <v>44566</v>
      </c>
      <c r="AM553" s="16">
        <v>44860</v>
      </c>
      <c r="AN553" s="16">
        <v>44891</v>
      </c>
      <c r="AO553" s="16">
        <v>45262</v>
      </c>
      <c r="AP553" s="16">
        <v>45887</v>
      </c>
      <c r="AQ553" s="16">
        <v>46821</v>
      </c>
      <c r="AR553" s="16">
        <v>46924</v>
      </c>
      <c r="AS553" s="16">
        <v>47404</v>
      </c>
      <c r="AT553" s="16">
        <v>47456</v>
      </c>
      <c r="AU553" s="16">
        <v>47449</v>
      </c>
      <c r="AV553" s="16">
        <v>47546</v>
      </c>
      <c r="AW553" s="16">
        <v>47549</v>
      </c>
      <c r="AX553" s="16">
        <v>47586</v>
      </c>
      <c r="AY553" s="16">
        <v>47560</v>
      </c>
      <c r="AZ553" s="16">
        <v>47565</v>
      </c>
      <c r="BA553" s="16">
        <v>47567</v>
      </c>
      <c r="BB553" s="16">
        <v>47573</v>
      </c>
      <c r="BC553" s="16">
        <v>47668</v>
      </c>
      <c r="BD553" s="16">
        <v>47687</v>
      </c>
      <c r="BE553" s="16">
        <v>47683</v>
      </c>
      <c r="BF553" s="16">
        <v>47698</v>
      </c>
      <c r="BG553" s="16">
        <v>47697</v>
      </c>
      <c r="BH553" s="16">
        <v>47698</v>
      </c>
      <c r="BI553" s="16">
        <v>47730</v>
      </c>
      <c r="BJ553" s="16">
        <v>47775</v>
      </c>
      <c r="BK553" s="16">
        <v>47795</v>
      </c>
    </row>
    <row r="554" spans="1:65">
      <c r="A554" s="16" t="s">
        <v>53</v>
      </c>
      <c r="B554" s="16" t="s">
        <v>54</v>
      </c>
      <c r="C554" s="16" t="s">
        <v>1151</v>
      </c>
      <c r="D554" s="16" t="s">
        <v>1152</v>
      </c>
      <c r="E554" s="16">
        <v>0</v>
      </c>
      <c r="J554" s="16">
        <v>0</v>
      </c>
      <c r="O554" s="16">
        <v>0</v>
      </c>
      <c r="T554" s="16">
        <v>0</v>
      </c>
      <c r="U554" s="16">
        <v>0</v>
      </c>
      <c r="V554" s="16">
        <v>0</v>
      </c>
      <c r="W554" s="16">
        <v>0</v>
      </c>
      <c r="X554" s="16">
        <v>0</v>
      </c>
      <c r="Y554" s="16">
        <v>0</v>
      </c>
      <c r="Z554" s="16">
        <v>0</v>
      </c>
      <c r="AA554" s="16">
        <v>0</v>
      </c>
      <c r="AB554" s="16">
        <v>0</v>
      </c>
      <c r="AC554" s="16">
        <v>0</v>
      </c>
      <c r="AD554" s="16">
        <v>0</v>
      </c>
      <c r="AE554" s="16">
        <v>0</v>
      </c>
      <c r="AF554" s="16">
        <v>0</v>
      </c>
      <c r="AG554" s="16">
        <v>0</v>
      </c>
      <c r="AH554" s="16">
        <v>0</v>
      </c>
      <c r="AI554" s="16">
        <v>0</v>
      </c>
      <c r="AJ554" s="16">
        <v>0</v>
      </c>
      <c r="AK554" s="16">
        <v>0</v>
      </c>
      <c r="AL554" s="16">
        <v>0</v>
      </c>
      <c r="AM554" s="16">
        <v>500</v>
      </c>
      <c r="AN554" s="16">
        <v>6000</v>
      </c>
      <c r="AO554" s="16">
        <v>17000</v>
      </c>
      <c r="AP554" s="16">
        <v>40000</v>
      </c>
      <c r="AQ554" s="16">
        <v>65000</v>
      </c>
      <c r="AR554" s="16">
        <v>370000</v>
      </c>
      <c r="AS554" s="16">
        <v>420400</v>
      </c>
      <c r="AT554" s="16">
        <v>730000</v>
      </c>
      <c r="AU554" s="16">
        <v>794200</v>
      </c>
      <c r="AV554" s="16">
        <v>1057100</v>
      </c>
      <c r="AW554" s="16">
        <v>1456523</v>
      </c>
      <c r="AX554" s="16">
        <v>2242000</v>
      </c>
      <c r="AY554" s="16">
        <v>3323500</v>
      </c>
      <c r="AZ554" s="16">
        <v>4519000</v>
      </c>
      <c r="BA554" s="16">
        <v>6548000</v>
      </c>
      <c r="BB554" s="16">
        <v>7757120</v>
      </c>
      <c r="BC554" s="16">
        <v>9100113</v>
      </c>
      <c r="BD554" s="16">
        <v>10120105</v>
      </c>
      <c r="BE554" s="16">
        <v>10125200</v>
      </c>
      <c r="BF554" s="16">
        <v>10130102</v>
      </c>
      <c r="BG554" s="16">
        <v>10552520</v>
      </c>
      <c r="BH554" s="16">
        <v>10697132</v>
      </c>
      <c r="BI554" s="16">
        <v>10189000</v>
      </c>
      <c r="BJ554" s="16">
        <v>10127000</v>
      </c>
      <c r="BK554" s="16">
        <v>10339700</v>
      </c>
      <c r="BL554" s="16">
        <v>10750300</v>
      </c>
    </row>
    <row r="555" spans="1:65">
      <c r="A555" s="16" t="s">
        <v>53</v>
      </c>
      <c r="B555" s="16" t="s">
        <v>54</v>
      </c>
      <c r="C555" s="16" t="s">
        <v>1153</v>
      </c>
      <c r="D555" s="16" t="s">
        <v>1154</v>
      </c>
      <c r="AW555" s="16">
        <v>80</v>
      </c>
      <c r="AX555" s="16">
        <v>86.666669999999996</v>
      </c>
      <c r="AY555" s="16">
        <v>86.666669999999996</v>
      </c>
      <c r="AZ555" s="16">
        <v>86.666669999999996</v>
      </c>
      <c r="BA555" s="16">
        <v>86.666669999999996</v>
      </c>
      <c r="BB555" s="16">
        <v>86.666669999999996</v>
      </c>
      <c r="BC555" s="16">
        <v>86.666669999999996</v>
      </c>
      <c r="BD555" s="16">
        <v>90</v>
      </c>
      <c r="BE555" s="16">
        <v>93.333330000000004</v>
      </c>
      <c r="BF555" s="16">
        <v>93.3333333333333</v>
      </c>
      <c r="BG555" s="16">
        <v>90</v>
      </c>
      <c r="BH555" s="16">
        <v>83.333399999999997</v>
      </c>
      <c r="BI555" s="16">
        <v>96.666700000000006</v>
      </c>
      <c r="BJ555" s="16">
        <v>86.666700000000006</v>
      </c>
      <c r="BK555" s="16">
        <v>73.333299999999994</v>
      </c>
      <c r="BL555" s="16">
        <v>70</v>
      </c>
      <c r="BM555" s="16">
        <v>80</v>
      </c>
    </row>
    <row r="556" spans="1:65">
      <c r="A556" s="16" t="s">
        <v>53</v>
      </c>
      <c r="B556" s="16" t="s">
        <v>54</v>
      </c>
      <c r="C556" s="16" t="s">
        <v>1155</v>
      </c>
      <c r="D556" s="16" t="s">
        <v>1156</v>
      </c>
      <c r="AX556" s="16">
        <v>4</v>
      </c>
      <c r="AY556" s="16">
        <v>4</v>
      </c>
      <c r="AZ556" s="16">
        <v>4</v>
      </c>
      <c r="BA556" s="16">
        <v>4</v>
      </c>
      <c r="BB556" s="16">
        <v>4</v>
      </c>
      <c r="BC556" s="16">
        <v>4</v>
      </c>
    </row>
    <row r="557" spans="1:65">
      <c r="A557" s="16" t="s">
        <v>53</v>
      </c>
      <c r="B557" s="16" t="s">
        <v>54</v>
      </c>
      <c r="C557" s="16" t="s">
        <v>1157</v>
      </c>
      <c r="D557" s="16" t="s">
        <v>1158</v>
      </c>
      <c r="AT557" s="16">
        <v>13</v>
      </c>
      <c r="AU557" s="16">
        <v>4</v>
      </c>
      <c r="AV557" s="16">
        <v>9</v>
      </c>
      <c r="AW557" s="16">
        <v>12</v>
      </c>
      <c r="AX557" s="16">
        <v>17</v>
      </c>
      <c r="AY557" s="16">
        <v>22</v>
      </c>
      <c r="AZ557" s="16">
        <v>12</v>
      </c>
      <c r="BA557" s="16">
        <v>31</v>
      </c>
      <c r="BB557" s="16">
        <v>22</v>
      </c>
      <c r="BC557" s="16">
        <v>27</v>
      </c>
      <c r="BD557" s="16">
        <v>27</v>
      </c>
      <c r="BE557" s="16">
        <v>23</v>
      </c>
      <c r="BF557" s="16">
        <v>54</v>
      </c>
      <c r="BH557" s="16">
        <v>11</v>
      </c>
      <c r="BI557" s="16">
        <v>22</v>
      </c>
      <c r="BJ557" s="16">
        <v>114</v>
      </c>
      <c r="BK557" s="16">
        <v>54</v>
      </c>
      <c r="BL557" s="16">
        <v>139</v>
      </c>
    </row>
    <row r="558" spans="1:65">
      <c r="A558" s="16" t="s">
        <v>53</v>
      </c>
      <c r="B558" s="16" t="s">
        <v>54</v>
      </c>
      <c r="C558" s="16" t="s">
        <v>1159</v>
      </c>
      <c r="D558" s="16" t="s">
        <v>1160</v>
      </c>
      <c r="BB558" s="16">
        <v>2.4</v>
      </c>
      <c r="BF558" s="16">
        <v>2</v>
      </c>
      <c r="BL558" s="16">
        <v>1.9</v>
      </c>
    </row>
    <row r="559" spans="1:65">
      <c r="A559" s="16" t="s">
        <v>53</v>
      </c>
      <c r="B559" s="16" t="s">
        <v>54</v>
      </c>
      <c r="C559" s="16" t="s">
        <v>1161</v>
      </c>
      <c r="D559" s="16" t="s">
        <v>1162</v>
      </c>
      <c r="BF559" s="16">
        <v>2</v>
      </c>
      <c r="BG559" s="16">
        <v>2</v>
      </c>
      <c r="BH559" s="16">
        <v>2</v>
      </c>
      <c r="BI559" s="16">
        <v>2</v>
      </c>
      <c r="BJ559" s="16">
        <v>2</v>
      </c>
      <c r="BK559" s="16">
        <v>8</v>
      </c>
      <c r="BL559" s="16">
        <v>12</v>
      </c>
    </row>
    <row r="560" spans="1:65">
      <c r="A560" s="16" t="s">
        <v>53</v>
      </c>
      <c r="B560" s="16" t="s">
        <v>54</v>
      </c>
      <c r="C560" s="16" t="s">
        <v>1163</v>
      </c>
      <c r="D560" s="16" t="s">
        <v>1164</v>
      </c>
      <c r="BB560" s="16">
        <v>15.8</v>
      </c>
      <c r="BF560" s="16">
        <v>5</v>
      </c>
      <c r="BL560" s="16">
        <v>13.9</v>
      </c>
    </row>
    <row r="561" spans="1:65">
      <c r="A561" s="16" t="s">
        <v>53</v>
      </c>
      <c r="B561" s="16" t="s">
        <v>54</v>
      </c>
      <c r="C561" s="16" t="s">
        <v>1165</v>
      </c>
      <c r="D561" s="16" t="s">
        <v>1166</v>
      </c>
      <c r="AW561" s="16">
        <v>0</v>
      </c>
      <c r="AX561" s="16">
        <v>0.4</v>
      </c>
      <c r="AY561" s="16">
        <v>1.1000000000000001</v>
      </c>
      <c r="AZ561" s="16">
        <v>1.4</v>
      </c>
      <c r="BA561" s="16">
        <v>3.1</v>
      </c>
      <c r="BB561" s="16">
        <v>6.9</v>
      </c>
      <c r="BC561" s="16">
        <v>7</v>
      </c>
      <c r="BD561" s="16">
        <v>15.6</v>
      </c>
      <c r="BE561" s="16">
        <v>17.7</v>
      </c>
      <c r="BF561" s="16">
        <v>23</v>
      </c>
      <c r="BG561" s="16">
        <v>28.7</v>
      </c>
      <c r="BH561" s="16">
        <v>33.6</v>
      </c>
      <c r="BI561" s="16">
        <v>36.4</v>
      </c>
      <c r="BJ561" s="16">
        <v>37.5</v>
      </c>
      <c r="BK561" s="16">
        <v>41.5</v>
      </c>
      <c r="BL561" s="16">
        <v>0</v>
      </c>
    </row>
    <row r="562" spans="1:65">
      <c r="A562" s="16" t="s">
        <v>53</v>
      </c>
      <c r="B562" s="16" t="s">
        <v>54</v>
      </c>
      <c r="C562" s="16" t="s">
        <v>1167</v>
      </c>
      <c r="D562" s="16" t="s">
        <v>1168</v>
      </c>
      <c r="BC562" s="16">
        <v>0.497457385063171</v>
      </c>
      <c r="BJ562" s="16">
        <v>0.59699999999999998</v>
      </c>
      <c r="BK562" s="16">
        <v>0.62931215763091997</v>
      </c>
      <c r="BM562" s="16">
        <v>0.57776755094528198</v>
      </c>
    </row>
    <row r="563" spans="1:65">
      <c r="A563" s="16" t="s">
        <v>53</v>
      </c>
      <c r="B563" s="16" t="s">
        <v>54</v>
      </c>
      <c r="C563" s="16" t="s">
        <v>1169</v>
      </c>
      <c r="D563" s="16" t="s">
        <v>1170</v>
      </c>
      <c r="AM563" s="16">
        <v>17.504336007204401</v>
      </c>
      <c r="AN563" s="16">
        <v>30.781124283620098</v>
      </c>
      <c r="AO563" s="16">
        <v>19.505194387919001</v>
      </c>
      <c r="AP563" s="16">
        <v>19.979092692808699</v>
      </c>
      <c r="AQ563" s="16">
        <v>20.536559695376202</v>
      </c>
      <c r="AR563" s="16">
        <v>21.4608901558856</v>
      </c>
      <c r="BA563" s="16">
        <v>17.679044288573099</v>
      </c>
      <c r="BB563" s="16">
        <v>13.1926030747249</v>
      </c>
      <c r="BC563" s="16">
        <v>10.1890492231887</v>
      </c>
      <c r="BD563" s="16">
        <v>12.0771662382936</v>
      </c>
      <c r="BE563" s="16">
        <v>13.5923103123383</v>
      </c>
      <c r="BF563" s="16">
        <v>13.8126411699399</v>
      </c>
      <c r="BG563" s="16">
        <v>13.9837329312578</v>
      </c>
      <c r="BH563" s="16">
        <v>17.293334121707002</v>
      </c>
      <c r="BI563" s="16">
        <v>14.8286288411594</v>
      </c>
      <c r="BJ563" s="16">
        <v>13.481492890611101</v>
      </c>
      <c r="BK563" s="16">
        <v>11.072372676900301</v>
      </c>
      <c r="BL563" s="16">
        <v>9.6692428464022004</v>
      </c>
    </row>
    <row r="564" spans="1:65">
      <c r="A564" s="16" t="s">
        <v>53</v>
      </c>
      <c r="B564" s="16" t="s">
        <v>54</v>
      </c>
      <c r="C564" s="16" t="s">
        <v>1171</v>
      </c>
      <c r="D564" s="16" t="s">
        <v>1172</v>
      </c>
      <c r="AM564" s="16">
        <v>95940800</v>
      </c>
      <c r="AN564" s="16">
        <v>384049000</v>
      </c>
      <c r="AO564" s="16">
        <v>376202800</v>
      </c>
      <c r="AP564" s="16">
        <v>470006200</v>
      </c>
      <c r="AQ564" s="16">
        <v>615204800</v>
      </c>
      <c r="AR564" s="16">
        <v>663394400</v>
      </c>
      <c r="BA564" s="16">
        <v>19788400000</v>
      </c>
      <c r="BB564" s="16">
        <v>14557400000</v>
      </c>
      <c r="BC564" s="16">
        <v>19885900000</v>
      </c>
      <c r="BD564" s="16">
        <v>23687600000</v>
      </c>
      <c r="BE564" s="16">
        <v>22594900000</v>
      </c>
      <c r="BF564" s="16">
        <v>23508900000</v>
      </c>
      <c r="BG564" s="16">
        <v>23544500000</v>
      </c>
      <c r="BH564" s="16">
        <v>18589100000</v>
      </c>
      <c r="BI564" s="16">
        <v>21100400000</v>
      </c>
      <c r="BJ564" s="16">
        <v>24671600000</v>
      </c>
      <c r="BK564" s="16">
        <v>31569566000</v>
      </c>
      <c r="BL564" s="16">
        <v>34994900000</v>
      </c>
    </row>
    <row r="565" spans="1:65">
      <c r="A565" s="16" t="s">
        <v>53</v>
      </c>
      <c r="B565" s="16" t="s">
        <v>54</v>
      </c>
      <c r="C565" s="16" t="s">
        <v>1173</v>
      </c>
      <c r="D565" s="16" t="s">
        <v>1174</v>
      </c>
      <c r="BD565" s="16">
        <v>14.9008493423462</v>
      </c>
      <c r="BG565" s="16">
        <v>29.151493072509801</v>
      </c>
      <c r="BJ565" s="16">
        <v>28.571203231811499</v>
      </c>
    </row>
    <row r="566" spans="1:65">
      <c r="A566" s="16" t="s">
        <v>53</v>
      </c>
      <c r="B566" s="16" t="s">
        <v>54</v>
      </c>
      <c r="C566" s="16" t="s">
        <v>1175</v>
      </c>
      <c r="D566" s="16" t="s">
        <v>1176</v>
      </c>
      <c r="AQ566" s="16">
        <v>19.850000000000001</v>
      </c>
      <c r="AR566" s="16">
        <v>19.483333333333299</v>
      </c>
      <c r="AS566" s="16">
        <v>19.655833333333302</v>
      </c>
      <c r="AT566" s="16">
        <v>19.705833333333299</v>
      </c>
      <c r="AU566" s="16">
        <v>17.370833333333302</v>
      </c>
      <c r="AV566" s="16">
        <v>15.456666666666701</v>
      </c>
      <c r="AW566" s="16">
        <v>15.72</v>
      </c>
      <c r="AX566" s="16">
        <v>17.0283333333333</v>
      </c>
      <c r="AY566" s="16">
        <v>17.863333333333301</v>
      </c>
      <c r="AZ566" s="16">
        <v>19.1308333333333</v>
      </c>
      <c r="BA566" s="16">
        <v>19.762499999999999</v>
      </c>
      <c r="BB566" s="16">
        <v>20.029166666666701</v>
      </c>
      <c r="BC566" s="16">
        <v>20.7</v>
      </c>
      <c r="BD566" s="16">
        <v>18.988333333333301</v>
      </c>
      <c r="BE566" s="16">
        <v>18.345833333333299</v>
      </c>
      <c r="BF566" s="16">
        <v>18.21</v>
      </c>
      <c r="BG566" s="16">
        <v>17.857500000000002</v>
      </c>
      <c r="BH566" s="16">
        <v>17.5341666666667</v>
      </c>
      <c r="BI566" s="16">
        <v>16.375226715924502</v>
      </c>
      <c r="BJ566" s="16">
        <v>16.5425</v>
      </c>
      <c r="BK566" s="16">
        <v>17.448333333333299</v>
      </c>
      <c r="BL566" s="16">
        <v>17.281215174526199</v>
      </c>
      <c r="BM566" s="16">
        <v>17.178201222511099</v>
      </c>
    </row>
    <row r="567" spans="1:65">
      <c r="A567" s="16" t="s">
        <v>53</v>
      </c>
      <c r="B567" s="16" t="s">
        <v>54</v>
      </c>
      <c r="C567" s="16" t="s">
        <v>1177</v>
      </c>
      <c r="D567" s="16" t="s">
        <v>1178</v>
      </c>
      <c r="AN567" s="16">
        <v>1.11069616801113</v>
      </c>
      <c r="AO567" s="16">
        <v>1.4199456359595499</v>
      </c>
      <c r="AP567" s="16">
        <v>2.6286095471991802</v>
      </c>
      <c r="AQ567" s="16">
        <v>2.1736457074748698</v>
      </c>
      <c r="AR567" s="16">
        <v>4.0876178907033003</v>
      </c>
      <c r="AS567" s="16">
        <v>3.3770909635572299</v>
      </c>
      <c r="AT567" s="16">
        <v>3.4270084504912899</v>
      </c>
      <c r="AU567" s="16">
        <v>2.4484994266888398</v>
      </c>
      <c r="AV567" s="16">
        <v>1.8364947498228701</v>
      </c>
      <c r="AW567" s="16">
        <v>1.8519157085692901</v>
      </c>
      <c r="AX567" s="16">
        <v>1.63237565595467</v>
      </c>
      <c r="AY567" s="16">
        <v>2.7646112765194202</v>
      </c>
      <c r="AZ567" s="16">
        <v>3.4955970873000202</v>
      </c>
      <c r="BA567" s="16">
        <v>4.5432285068203502</v>
      </c>
      <c r="BB567" s="16">
        <v>4.6448617525369897</v>
      </c>
      <c r="BC567" s="16">
        <v>5.3486806677736398</v>
      </c>
      <c r="BD567" s="16">
        <v>5.7114471368402304</v>
      </c>
      <c r="BE567" s="16">
        <v>5.9324554857321097</v>
      </c>
      <c r="BF567" s="16">
        <v>7.3878089351298604</v>
      </c>
      <c r="BG567" s="16">
        <v>7.9166936768375704</v>
      </c>
      <c r="BH567" s="16">
        <v>4.0415339419140199</v>
      </c>
      <c r="BI567" s="16">
        <v>3.9601661287073799</v>
      </c>
      <c r="BJ567" s="16">
        <v>3.9785551620772699</v>
      </c>
      <c r="BK567" s="16">
        <v>3.6700931797013499</v>
      </c>
      <c r="BL567" s="16">
        <v>3.9561948433676899</v>
      </c>
      <c r="BM567" s="16">
        <v>5.1320378893487897</v>
      </c>
    </row>
    <row r="568" spans="1:65">
      <c r="A568" s="16" t="s">
        <v>53</v>
      </c>
      <c r="B568" s="16" t="s">
        <v>54</v>
      </c>
      <c r="C568" s="16" t="s">
        <v>1179</v>
      </c>
      <c r="D568" s="16" t="s">
        <v>1180</v>
      </c>
      <c r="AK568" s="16">
        <v>199.65495995070901</v>
      </c>
      <c r="AP568" s="16">
        <v>154.25754775107799</v>
      </c>
      <c r="AU568" s="16">
        <v>124.1528034504</v>
      </c>
      <c r="AZ568" s="16">
        <v>151.20147874306801</v>
      </c>
      <c r="BE568" s="16">
        <v>147.50462107208901</v>
      </c>
      <c r="BJ568" s="16">
        <v>157.50585335797899</v>
      </c>
    </row>
    <row r="569" spans="1:65">
      <c r="A569" s="16" t="s">
        <v>53</v>
      </c>
      <c r="B569" s="16" t="s">
        <v>54</v>
      </c>
      <c r="C569" s="16" t="s">
        <v>1181</v>
      </c>
      <c r="D569" s="16" t="s">
        <v>1182</v>
      </c>
    </row>
    <row r="570" spans="1:65">
      <c r="A570" s="16" t="s">
        <v>53</v>
      </c>
      <c r="B570" s="16" t="s">
        <v>54</v>
      </c>
      <c r="C570" s="16" t="s">
        <v>1183</v>
      </c>
      <c r="D570" s="16" t="s">
        <v>1184</v>
      </c>
      <c r="BK570" s="16">
        <v>17</v>
      </c>
    </row>
    <row r="571" spans="1:65">
      <c r="A571" s="16" t="s">
        <v>53</v>
      </c>
      <c r="B571" s="16" t="s">
        <v>54</v>
      </c>
      <c r="C571" s="16" t="s">
        <v>1185</v>
      </c>
      <c r="D571" s="16" t="s">
        <v>1186</v>
      </c>
      <c r="O571" s="16">
        <v>31.328085044114601</v>
      </c>
      <c r="P571" s="16">
        <v>30.858501227716101</v>
      </c>
      <c r="Q571" s="16">
        <v>31.433856221109298</v>
      </c>
      <c r="R571" s="16">
        <v>32.581357125953801</v>
      </c>
      <c r="S571" s="16">
        <v>33.860876740979798</v>
      </c>
      <c r="T571" s="16">
        <v>35.183994999529702</v>
      </c>
      <c r="U571" s="16">
        <v>36.896270372005901</v>
      </c>
      <c r="V571" s="16">
        <v>38.312739874316399</v>
      </c>
      <c r="W571" s="16">
        <v>39.336460331010201</v>
      </c>
      <c r="X571" s="16">
        <v>40.490064560395702</v>
      </c>
      <c r="Y571" s="16">
        <v>41.611990642267997</v>
      </c>
      <c r="Z571" s="16">
        <v>42.801951922278199</v>
      </c>
      <c r="AA571" s="16">
        <v>44.017730010268401</v>
      </c>
      <c r="AB571" s="16">
        <v>45.180371221765299</v>
      </c>
      <c r="AC571" s="16">
        <v>46.5204027783643</v>
      </c>
      <c r="AD571" s="16">
        <v>47.8464022043676</v>
      </c>
      <c r="AE571" s="16">
        <v>48.968127783849503</v>
      </c>
      <c r="AF571" s="16">
        <v>49.910108247260702</v>
      </c>
      <c r="AG571" s="16">
        <v>50.857430222656703</v>
      </c>
      <c r="AH571" s="16">
        <v>50.786057328351497</v>
      </c>
      <c r="AI571" s="16">
        <v>68.212324588163497</v>
      </c>
      <c r="AJ571" s="16">
        <v>68.0555555555556</v>
      </c>
      <c r="AK571" s="16">
        <v>69.993256911665497</v>
      </c>
      <c r="AL571" s="16">
        <v>69.887955182072801</v>
      </c>
      <c r="AM571" s="16">
        <v>69.637681159420296</v>
      </c>
      <c r="AN571" s="16">
        <v>68.4444444444444</v>
      </c>
      <c r="AO571" s="16">
        <v>69.483240223463696</v>
      </c>
      <c r="AP571" s="16">
        <v>70.151216305062505</v>
      </c>
      <c r="AQ571" s="16">
        <v>70.771144278606997</v>
      </c>
      <c r="AR571" s="16">
        <v>71.428571428571402</v>
      </c>
      <c r="AS571" s="16">
        <v>72.047244094488207</v>
      </c>
      <c r="AT571" s="16">
        <v>73.125</v>
      </c>
      <c r="AU571" s="16">
        <v>74.221789883268499</v>
      </c>
      <c r="AV571" s="16">
        <v>75.091074681238595</v>
      </c>
      <c r="AW571" s="16">
        <v>75.986277873070307</v>
      </c>
      <c r="AX571" s="16">
        <v>76.773408998783907</v>
      </c>
      <c r="AY571" s="16">
        <v>80.093209054593899</v>
      </c>
      <c r="AZ571" s="16">
        <v>82.621001981318997</v>
      </c>
      <c r="BA571" s="16">
        <v>84.4242125984252</v>
      </c>
    </row>
    <row r="572" spans="1:65">
      <c r="A572" s="16" t="s">
        <v>53</v>
      </c>
      <c r="B572" s="16" t="s">
        <v>54</v>
      </c>
      <c r="C572" s="16" t="s">
        <v>1187</v>
      </c>
      <c r="D572" s="16" t="s">
        <v>1188</v>
      </c>
      <c r="AI572" s="16">
        <v>57520</v>
      </c>
      <c r="AJ572" s="16">
        <v>67030</v>
      </c>
      <c r="AK572" s="16">
        <v>44620</v>
      </c>
      <c r="AL572" s="16">
        <v>53520</v>
      </c>
      <c r="AM572" s="16">
        <v>47580</v>
      </c>
      <c r="AN572" s="16">
        <v>45770</v>
      </c>
      <c r="AO572" s="16">
        <v>40380</v>
      </c>
      <c r="AP572" s="16">
        <v>39470</v>
      </c>
      <c r="AQ572" s="16">
        <v>39390</v>
      </c>
      <c r="AR572" s="16">
        <v>38780</v>
      </c>
      <c r="AS572" s="16">
        <v>40010</v>
      </c>
      <c r="AT572" s="16">
        <v>38720</v>
      </c>
      <c r="AU572" s="16">
        <v>38130</v>
      </c>
      <c r="AV572" s="16">
        <v>34340</v>
      </c>
      <c r="AW572" s="16">
        <v>34090</v>
      </c>
      <c r="AX572" s="16">
        <v>36650</v>
      </c>
      <c r="AY572" s="16">
        <v>34170</v>
      </c>
      <c r="AZ572" s="16">
        <v>27510</v>
      </c>
      <c r="BA572" s="16">
        <v>29580</v>
      </c>
      <c r="BB572" s="16">
        <v>25140</v>
      </c>
      <c r="BC572" s="16">
        <v>24150</v>
      </c>
      <c r="BD572" s="16">
        <v>28560</v>
      </c>
      <c r="BE572" s="16">
        <v>30760</v>
      </c>
      <c r="BF572" s="16">
        <v>31390</v>
      </c>
      <c r="BG572" s="16">
        <v>32630</v>
      </c>
      <c r="BH572" s="16">
        <v>32170</v>
      </c>
      <c r="BI572" s="16">
        <v>32660</v>
      </c>
      <c r="BJ572" s="16">
        <v>31970</v>
      </c>
      <c r="BK572" s="16">
        <v>32020</v>
      </c>
    </row>
    <row r="573" spans="1:65">
      <c r="A573" s="16" t="s">
        <v>53</v>
      </c>
      <c r="B573" s="16" t="s">
        <v>54</v>
      </c>
      <c r="C573" s="16" t="s">
        <v>1189</v>
      </c>
      <c r="D573" s="16" t="s">
        <v>1190</v>
      </c>
      <c r="AI573" s="16">
        <v>0</v>
      </c>
      <c r="AJ573" s="16">
        <v>0</v>
      </c>
      <c r="AK573" s="16">
        <v>0</v>
      </c>
      <c r="AL573" s="16">
        <v>0</v>
      </c>
      <c r="AM573" s="16">
        <v>0</v>
      </c>
      <c r="AN573" s="16">
        <v>0</v>
      </c>
      <c r="AO573" s="16">
        <v>0</v>
      </c>
      <c r="AP573" s="16">
        <v>0</v>
      </c>
      <c r="AQ573" s="16">
        <v>0</v>
      </c>
      <c r="AR573" s="16">
        <v>0</v>
      </c>
      <c r="AS573" s="16">
        <v>0</v>
      </c>
      <c r="AT573" s="16">
        <v>0</v>
      </c>
      <c r="AU573" s="16">
        <v>0</v>
      </c>
      <c r="AV573" s="16">
        <v>0</v>
      </c>
      <c r="AW573" s="16">
        <v>0</v>
      </c>
      <c r="AX573" s="16">
        <v>0</v>
      </c>
      <c r="AY573" s="16">
        <v>0</v>
      </c>
      <c r="AZ573" s="16">
        <v>0</v>
      </c>
      <c r="BA573" s="16">
        <v>0</v>
      </c>
      <c r="BB573" s="16">
        <v>2000000</v>
      </c>
      <c r="BC573" s="16">
        <v>1000000</v>
      </c>
      <c r="BD573" s="16">
        <v>0</v>
      </c>
      <c r="BE573" s="16">
        <v>0</v>
      </c>
      <c r="BF573" s="16">
        <v>69000000</v>
      </c>
      <c r="BG573" s="16">
        <v>92000000</v>
      </c>
      <c r="BH573" s="16">
        <v>101000000</v>
      </c>
    </row>
    <row r="574" spans="1:65">
      <c r="A574" s="16" t="s">
        <v>53</v>
      </c>
      <c r="B574" s="16" t="s">
        <v>54</v>
      </c>
      <c r="C574" s="16" t="s">
        <v>1191</v>
      </c>
      <c r="D574" s="16" t="s">
        <v>1192</v>
      </c>
      <c r="AN574" s="16">
        <v>1.0938901354461701</v>
      </c>
      <c r="AO574" s="16">
        <v>0.53503733379869101</v>
      </c>
      <c r="AP574" s="16">
        <v>5.90497394769758</v>
      </c>
      <c r="AQ574" s="16">
        <v>1.0954711936945101</v>
      </c>
      <c r="AR574" s="16">
        <v>1.91471782482201</v>
      </c>
      <c r="AS574" s="16">
        <v>2.1346220794244801</v>
      </c>
      <c r="AT574" s="16">
        <v>2.7689136112566701</v>
      </c>
      <c r="AU574" s="16">
        <v>2.3835017609648901</v>
      </c>
      <c r="AV574" s="16">
        <v>2.59968588609788</v>
      </c>
      <c r="AW574" s="16">
        <v>1.65799990736753</v>
      </c>
      <c r="AX574" s="16">
        <v>0.88953843936896904</v>
      </c>
      <c r="AY574" s="16">
        <v>0.68545879124589404</v>
      </c>
      <c r="AZ574" s="16">
        <v>0.60100531142475899</v>
      </c>
      <c r="BA574" s="16">
        <v>0.70245383421716701</v>
      </c>
      <c r="BB574" s="16">
        <v>1.1493097557682901</v>
      </c>
      <c r="BC574" s="16">
        <v>1.0322395645539899</v>
      </c>
      <c r="BD574" s="16">
        <v>0.88684827526641996</v>
      </c>
      <c r="BE574" s="16">
        <v>0.99165842184171304</v>
      </c>
      <c r="BF574" s="16">
        <v>2.2800506427757701</v>
      </c>
      <c r="BG574" s="16">
        <v>2.0227021251583999</v>
      </c>
      <c r="BH574" s="16">
        <v>3.7160219304675701</v>
      </c>
      <c r="BI574" s="16">
        <v>5.3740016958088104</v>
      </c>
      <c r="BJ574" s="16">
        <v>7.5159680763119301</v>
      </c>
      <c r="BK574" s="16">
        <v>7.6926257145963399</v>
      </c>
      <c r="BL574" s="16">
        <v>6.4633652584566397</v>
      </c>
    </row>
    <row r="575" spans="1:65">
      <c r="A575" s="16" t="s">
        <v>53</v>
      </c>
      <c r="B575" s="16" t="s">
        <v>54</v>
      </c>
      <c r="C575" s="16" t="s">
        <v>1193</v>
      </c>
      <c r="D575" s="16" t="s">
        <v>1194</v>
      </c>
    </row>
    <row r="576" spans="1:65">
      <c r="A576" s="16" t="s">
        <v>53</v>
      </c>
      <c r="B576" s="16" t="s">
        <v>54</v>
      </c>
      <c r="C576" s="16" t="s">
        <v>1195</v>
      </c>
      <c r="D576" s="16" t="s">
        <v>1196</v>
      </c>
      <c r="AX576" s="16">
        <v>70000.000298023195</v>
      </c>
      <c r="AY576" s="16">
        <v>9999.9997764825803</v>
      </c>
      <c r="AZ576" s="16">
        <v>70000.000298023195</v>
      </c>
      <c r="BA576" s="16">
        <v>90000.003576278701</v>
      </c>
      <c r="BB576" s="16">
        <v>90000.003576278701</v>
      </c>
      <c r="BC576" s="16">
        <v>129999.995231628</v>
      </c>
      <c r="BD576" s="16">
        <v>219999.99880790699</v>
      </c>
      <c r="BE576" s="16">
        <v>234610.30423641199</v>
      </c>
      <c r="BF576" s="16">
        <v>100831.791758537</v>
      </c>
    </row>
    <row r="577" spans="1:65">
      <c r="A577" s="16" t="s">
        <v>53</v>
      </c>
      <c r="B577" s="16" t="s">
        <v>54</v>
      </c>
      <c r="C577" s="16" t="s">
        <v>1197</v>
      </c>
      <c r="D577" s="16" t="s">
        <v>1198</v>
      </c>
      <c r="AN577" s="16">
        <v>102959735.7</v>
      </c>
      <c r="AO577" s="16">
        <v>78135070.200000003</v>
      </c>
      <c r="AP577" s="16">
        <v>104651646</v>
      </c>
      <c r="AQ577" s="16">
        <v>41259603.5</v>
      </c>
      <c r="AR577" s="16">
        <v>93790819.700000003</v>
      </c>
      <c r="AS577" s="16">
        <v>-51441195</v>
      </c>
      <c r="AT577" s="16">
        <v>-29068521.100000001</v>
      </c>
      <c r="AU577" s="16">
        <v>-38572807.899999999</v>
      </c>
      <c r="AV577" s="16">
        <v>-42863428.399999999</v>
      </c>
      <c r="AW577" s="16">
        <v>-59707319.600000001</v>
      </c>
      <c r="AX577" s="16">
        <v>-29097688.600000001</v>
      </c>
      <c r="AY577" s="16">
        <v>-37157453.600000001</v>
      </c>
      <c r="AZ577" s="16">
        <v>-36833280.5</v>
      </c>
      <c r="BA577" s="16">
        <v>-21691127.399999999</v>
      </c>
      <c r="BB577" s="16">
        <v>-18549894.399999999</v>
      </c>
      <c r="BC577" s="16">
        <v>-14732878.5</v>
      </c>
      <c r="BD577" s="16">
        <v>-17253002.600000001</v>
      </c>
      <c r="BE577" s="16">
        <v>-13025605.1</v>
      </c>
      <c r="BF577" s="16">
        <v>-9816581.5999999996</v>
      </c>
      <c r="BG577" s="16">
        <v>-3911532.3</v>
      </c>
      <c r="BH577" s="16">
        <v>-1800673.4</v>
      </c>
    </row>
    <row r="578" spans="1:65">
      <c r="A578" s="16" t="s">
        <v>53</v>
      </c>
      <c r="B578" s="16" t="s">
        <v>54</v>
      </c>
      <c r="C578" s="16" t="s">
        <v>1199</v>
      </c>
      <c r="D578" s="16" t="s">
        <v>1200</v>
      </c>
      <c r="AN578" s="16">
        <v>1.76585625062136</v>
      </c>
      <c r="AO578" s="16">
        <v>1.9160104012346799</v>
      </c>
      <c r="AP578" s="16">
        <v>0.34105452353404098</v>
      </c>
      <c r="AQ578" s="16">
        <v>0.14125884538073999</v>
      </c>
      <c r="AR578" s="16">
        <v>2.2427385539131102</v>
      </c>
      <c r="AS578" s="16">
        <v>7.1853230083509096</v>
      </c>
      <c r="AT578" s="16">
        <v>4.2676371952421199</v>
      </c>
      <c r="AU578" s="16">
        <v>3.0598668634767501</v>
      </c>
      <c r="AV578" s="16">
        <v>3.3323444142951799</v>
      </c>
      <c r="AW578" s="16">
        <v>3.2946600722533299</v>
      </c>
      <c r="AX578" s="16">
        <v>2.2298599588003398</v>
      </c>
      <c r="AY578" s="16">
        <v>3.7157738817253501</v>
      </c>
      <c r="AZ578" s="16">
        <v>4.9905235160565899</v>
      </c>
      <c r="BA578" s="16">
        <v>3.4970812916248102</v>
      </c>
      <c r="BB578" s="16">
        <v>2.5524768871072898</v>
      </c>
      <c r="BC578" s="16">
        <v>3.4555144199066401</v>
      </c>
      <c r="BD578" s="16">
        <v>0.239111499505263</v>
      </c>
      <c r="BE578" s="16">
        <v>4.3108456082901103</v>
      </c>
      <c r="BF578" s="16">
        <v>4.3443961043485597</v>
      </c>
      <c r="BG578" s="16">
        <v>5.9032933972199002</v>
      </c>
      <c r="BH578" s="16">
        <v>7.2693368460011598</v>
      </c>
      <c r="BI578" s="16">
        <v>7.5459654080300798</v>
      </c>
      <c r="BJ578" s="16">
        <v>3.1938267602988302</v>
      </c>
      <c r="BK578" s="16">
        <v>2.1011083480962101</v>
      </c>
      <c r="BL578" s="16">
        <v>2.44597270747663</v>
      </c>
    </row>
    <row r="579" spans="1:65">
      <c r="A579" s="16" t="s">
        <v>53</v>
      </c>
      <c r="B579" s="16" t="s">
        <v>54</v>
      </c>
      <c r="C579" s="16" t="s">
        <v>1201</v>
      </c>
      <c r="D579" s="16" t="s">
        <v>1202</v>
      </c>
      <c r="AM579" s="16">
        <v>2589999.9141693101</v>
      </c>
      <c r="AN579" s="16">
        <v>1679999.94754791</v>
      </c>
      <c r="AO579" s="16">
        <v>1629999.99523163</v>
      </c>
      <c r="AP579" s="16">
        <v>330000.01311302203</v>
      </c>
      <c r="AQ579" s="16">
        <v>839999.97377395595</v>
      </c>
      <c r="AR579" s="16">
        <v>509999.99046325701</v>
      </c>
      <c r="AS579" s="16">
        <v>129999.995231628</v>
      </c>
      <c r="AT579" s="16">
        <v>70000.000298023195</v>
      </c>
      <c r="AU579" s="16">
        <v>360000.01430511498</v>
      </c>
      <c r="AV579" s="16">
        <v>310000.00238418602</v>
      </c>
      <c r="AW579" s="16">
        <v>469999.99880790699</v>
      </c>
      <c r="AX579" s="16">
        <v>1159999.9666214001</v>
      </c>
      <c r="AY579" s="16">
        <v>579999.983310699</v>
      </c>
      <c r="AZ579" s="16">
        <v>1350000.02384186</v>
      </c>
      <c r="BA579" s="16">
        <v>1029999.97138977</v>
      </c>
      <c r="BB579" s="16">
        <v>629999.99523162795</v>
      </c>
      <c r="BC579" s="16">
        <v>959999.978542328</v>
      </c>
      <c r="BD579" s="16">
        <v>839999.97377395595</v>
      </c>
      <c r="BE579" s="16">
        <v>1029999.97138977</v>
      </c>
      <c r="BF579" s="16">
        <v>870000.00476837205</v>
      </c>
      <c r="BG579" s="16">
        <v>790000.021457672</v>
      </c>
      <c r="BH579" s="16">
        <v>1110000.0143051101</v>
      </c>
      <c r="BI579" s="16">
        <v>910000.02622604405</v>
      </c>
      <c r="BJ579" s="16">
        <v>1860000.0143051101</v>
      </c>
      <c r="BK579" s="16">
        <v>1169999.95708466</v>
      </c>
      <c r="BL579" s="16">
        <v>1139999.9856948899</v>
      </c>
    </row>
    <row r="580" spans="1:65">
      <c r="A580" s="16" t="s">
        <v>53</v>
      </c>
      <c r="B580" s="16" t="s">
        <v>54</v>
      </c>
      <c r="C580" s="16" t="s">
        <v>1203</v>
      </c>
      <c r="D580" s="16" t="s">
        <v>1204</v>
      </c>
      <c r="AK580" s="16">
        <v>439999.99761581398</v>
      </c>
      <c r="AL580" s="16">
        <v>2029999.97138977</v>
      </c>
      <c r="AM580" s="16">
        <v>2869999.8855590802</v>
      </c>
      <c r="AN580" s="16">
        <v>2809999.9427795401</v>
      </c>
      <c r="AO580" s="16">
        <v>2450000.04768372</v>
      </c>
      <c r="AP580" s="16">
        <v>1970000.02861023</v>
      </c>
      <c r="AQ580" s="16">
        <v>579999.983310699</v>
      </c>
      <c r="AR580" s="16">
        <v>1200000.04768372</v>
      </c>
      <c r="AS580" s="16">
        <v>750000</v>
      </c>
      <c r="AT580" s="16">
        <v>1149999.97615814</v>
      </c>
      <c r="AU580" s="16">
        <v>469999.99880790699</v>
      </c>
      <c r="AV580" s="16">
        <v>289999.99165535002</v>
      </c>
      <c r="AW580" s="16">
        <v>159999.99642372099</v>
      </c>
      <c r="AX580" s="16">
        <v>39999.999105930299</v>
      </c>
      <c r="AZ580" s="16">
        <v>349999.99403953599</v>
      </c>
      <c r="BA580" s="16">
        <v>1870000.00476837</v>
      </c>
      <c r="BB580" s="16">
        <v>1409999.9666214001</v>
      </c>
      <c r="BC580" s="16">
        <v>860000.01430511498</v>
      </c>
      <c r="BD580" s="16">
        <v>959999.978542328</v>
      </c>
      <c r="BE580" s="16">
        <v>2119999.8855590802</v>
      </c>
      <c r="BF580" s="16">
        <v>4139999.8664855999</v>
      </c>
      <c r="BG580" s="16">
        <v>3460000.0381469699</v>
      </c>
      <c r="BH580" s="16">
        <v>3740000.0095367399</v>
      </c>
      <c r="BI580" s="16">
        <v>1360000.0143051101</v>
      </c>
      <c r="BJ580" s="16">
        <v>2019999.9809265099</v>
      </c>
      <c r="BK580" s="16">
        <v>1039999.96185303</v>
      </c>
      <c r="BL580" s="16">
        <v>3769999.9809265099</v>
      </c>
    </row>
    <row r="581" spans="1:65">
      <c r="A581" s="16" t="s">
        <v>53</v>
      </c>
      <c r="B581" s="16" t="s">
        <v>54</v>
      </c>
      <c r="C581" s="16" t="s">
        <v>1205</v>
      </c>
      <c r="D581" s="16" t="s">
        <v>1206</v>
      </c>
      <c r="AP581" s="16">
        <v>1</v>
      </c>
      <c r="AQ581" s="16">
        <v>2</v>
      </c>
      <c r="AR581" s="16">
        <v>2</v>
      </c>
    </row>
    <row r="582" spans="1:65">
      <c r="A582" s="16" t="s">
        <v>53</v>
      </c>
      <c r="B582" s="16" t="s">
        <v>54</v>
      </c>
      <c r="C582" s="16" t="s">
        <v>1207</v>
      </c>
      <c r="D582" s="16" t="s">
        <v>1208</v>
      </c>
      <c r="AN582" s="16">
        <v>612343000</v>
      </c>
      <c r="AO582" s="16">
        <v>643669000</v>
      </c>
      <c r="AP582" s="16">
        <v>808257000</v>
      </c>
      <c r="AQ582" s="16">
        <v>677751000</v>
      </c>
      <c r="AR582" s="16">
        <v>1025231000</v>
      </c>
      <c r="AS582" s="16">
        <v>1858335000</v>
      </c>
      <c r="AT582" s="16">
        <v>2078931000</v>
      </c>
      <c r="AU582" s="16">
        <v>2295484000</v>
      </c>
      <c r="AV582" s="16">
        <v>2611091000</v>
      </c>
      <c r="AW582" s="16">
        <v>3586852000</v>
      </c>
      <c r="AX582" s="16">
        <v>7398064000</v>
      </c>
      <c r="AY582" s="16">
        <v>12749075000</v>
      </c>
      <c r="AZ582" s="16">
        <v>20899798000</v>
      </c>
      <c r="BA582" s="16">
        <v>30220553000</v>
      </c>
      <c r="BB582" s="16">
        <v>20658360000</v>
      </c>
      <c r="BC582" s="16">
        <v>25741126000</v>
      </c>
      <c r="BD582" s="16">
        <v>33996343000</v>
      </c>
      <c r="BE582" s="16">
        <v>31877133000</v>
      </c>
      <c r="BF582" s="16">
        <v>31781146000</v>
      </c>
      <c r="BG582" s="16">
        <v>28259658000</v>
      </c>
      <c r="BH582" s="16">
        <v>15586052000</v>
      </c>
      <c r="BI582" s="16">
        <v>13210511000</v>
      </c>
      <c r="BJ582" s="16">
        <v>15152059000</v>
      </c>
      <c r="BK582" s="16">
        <v>20793769000</v>
      </c>
      <c r="BL582" s="16">
        <v>19868261000</v>
      </c>
      <c r="BM582" s="16">
        <v>12588158000</v>
      </c>
    </row>
    <row r="583" spans="1:65">
      <c r="A583" s="16" t="s">
        <v>53</v>
      </c>
      <c r="B583" s="16" t="s">
        <v>54</v>
      </c>
      <c r="C583" s="16" t="s">
        <v>1209</v>
      </c>
      <c r="D583" s="16" t="s">
        <v>1210</v>
      </c>
      <c r="AN583" s="16">
        <v>-505362000</v>
      </c>
      <c r="AO583" s="16">
        <v>-985550000</v>
      </c>
      <c r="AP583" s="16">
        <v>-951065000</v>
      </c>
      <c r="AQ583" s="16">
        <v>-1415241000</v>
      </c>
      <c r="AR583" s="16">
        <v>-636487000</v>
      </c>
      <c r="AS583" s="16">
        <v>94589000</v>
      </c>
      <c r="AT583" s="16">
        <v>238833000</v>
      </c>
      <c r="AU583" s="16">
        <v>-454039000</v>
      </c>
      <c r="AV583" s="16">
        <v>-1712980000</v>
      </c>
      <c r="AW583" s="16">
        <v>-2077108000</v>
      </c>
      <c r="AX583" s="16">
        <v>1329081000</v>
      </c>
      <c r="AY583" s="16">
        <v>5821918000</v>
      </c>
      <c r="AZ583" s="16">
        <v>13093253000</v>
      </c>
      <c r="BA583" s="16">
        <v>20668404000</v>
      </c>
      <c r="BB583" s="16">
        <v>12972340000</v>
      </c>
      <c r="BC583" s="16">
        <v>17998383000</v>
      </c>
      <c r="BD583" s="16">
        <v>21331439000</v>
      </c>
      <c r="BE583" s="16">
        <v>19292808000</v>
      </c>
      <c r="BF583" s="16">
        <v>16419226000</v>
      </c>
      <c r="BG583" s="16">
        <v>12838097000</v>
      </c>
      <c r="BH583" s="16">
        <v>1583558000</v>
      </c>
      <c r="BI583" s="16">
        <v>1051820000</v>
      </c>
      <c r="BJ583" s="16">
        <v>2735430000</v>
      </c>
      <c r="BK583" s="16">
        <v>7779274000</v>
      </c>
      <c r="BL583" s="16">
        <v>5917282159.95576</v>
      </c>
      <c r="BM583" s="16">
        <v>-329066000</v>
      </c>
    </row>
    <row r="584" spans="1:65">
      <c r="A584" s="16" t="s">
        <v>53</v>
      </c>
      <c r="B584" s="16" t="s">
        <v>54</v>
      </c>
      <c r="C584" s="16" t="s">
        <v>1211</v>
      </c>
      <c r="D584" s="16" t="s">
        <v>1212</v>
      </c>
      <c r="AN584" s="16">
        <v>1290071000</v>
      </c>
      <c r="AO584" s="16">
        <v>1778475000</v>
      </c>
      <c r="AP584" s="16">
        <v>2101118000</v>
      </c>
      <c r="AQ584" s="16">
        <v>2424676000</v>
      </c>
      <c r="AR584" s="16">
        <v>1918508000</v>
      </c>
      <c r="AS584" s="16">
        <v>2023514000</v>
      </c>
      <c r="AT584" s="16">
        <v>2129929000</v>
      </c>
      <c r="AU584" s="16">
        <v>3109182000</v>
      </c>
      <c r="AV584" s="16">
        <v>4751248000</v>
      </c>
      <c r="AW584" s="16">
        <v>6200378000</v>
      </c>
      <c r="AX584" s="16">
        <v>6810443000</v>
      </c>
      <c r="AY584" s="16">
        <v>7892462000</v>
      </c>
      <c r="AZ584" s="16">
        <v>9261963000</v>
      </c>
      <c r="BA584" s="16">
        <v>11220723000</v>
      </c>
      <c r="BB584" s="16">
        <v>9786925000</v>
      </c>
      <c r="BC584" s="16">
        <v>10236392000</v>
      </c>
      <c r="BD584" s="16">
        <v>15707412000</v>
      </c>
      <c r="BE584" s="16">
        <v>17393069000</v>
      </c>
      <c r="BF584" s="16">
        <v>19492843000</v>
      </c>
      <c r="BG584" s="16">
        <v>19718722000</v>
      </c>
      <c r="BH584" s="16">
        <v>18446480000</v>
      </c>
      <c r="BI584" s="16">
        <v>16526981000</v>
      </c>
      <c r="BJ584" s="16">
        <v>17105068000</v>
      </c>
      <c r="BK584" s="16">
        <v>17705199000</v>
      </c>
      <c r="BL584" s="16">
        <v>17712459100.013802</v>
      </c>
      <c r="BM584" s="16">
        <v>15537819000</v>
      </c>
    </row>
    <row r="585" spans="1:65">
      <c r="A585" s="16" t="s">
        <v>53</v>
      </c>
      <c r="B585" s="16" t="s">
        <v>54</v>
      </c>
      <c r="C585" s="16" t="s">
        <v>1213</v>
      </c>
      <c r="D585" s="16" t="s">
        <v>1214</v>
      </c>
      <c r="AI585" s="16">
        <v>10.2382926565485</v>
      </c>
      <c r="AJ585" s="16">
        <v>10.2839564031388</v>
      </c>
      <c r="AK585" s="16">
        <v>11.454822932814199</v>
      </c>
      <c r="AL585" s="16">
        <v>11.5058701947919</v>
      </c>
      <c r="AM585" s="16">
        <v>11.5569174567696</v>
      </c>
      <c r="AN585" s="16">
        <v>11.6079647187474</v>
      </c>
      <c r="AO585" s="16">
        <v>11.659011980725101</v>
      </c>
      <c r="AP585" s="16">
        <v>11.710059242702799</v>
      </c>
      <c r="AQ585" s="16">
        <v>11.7787994030713</v>
      </c>
      <c r="AR585" s="16">
        <v>11.885279003687801</v>
      </c>
      <c r="AS585" s="16">
        <v>11.951092548877201</v>
      </c>
      <c r="AT585" s="16">
        <v>12.006046922667201</v>
      </c>
      <c r="AU585" s="16">
        <v>12.0588116391101</v>
      </c>
      <c r="AV585" s="16">
        <v>12.1086289502976</v>
      </c>
      <c r="AW585" s="16">
        <v>12.1604630346429</v>
      </c>
      <c r="AX585" s="16">
        <v>12.217000967820001</v>
      </c>
      <c r="AY585" s="16">
        <v>12.275189079952099</v>
      </c>
      <c r="AZ585" s="16">
        <v>12.331169444141899</v>
      </c>
      <c r="BA585" s="16">
        <v>12.3862623597613</v>
      </c>
      <c r="BB585" s="16">
        <v>12.441808477161</v>
      </c>
      <c r="BC585" s="16">
        <v>12.4914658343012</v>
      </c>
      <c r="BD585" s="16">
        <v>12.600995668900801</v>
      </c>
      <c r="BE585" s="16">
        <v>12.710826538266099</v>
      </c>
      <c r="BF585" s="16">
        <v>12.8205035144388</v>
      </c>
      <c r="BG585" s="16">
        <v>12.9297085757836</v>
      </c>
      <c r="BH585" s="16">
        <v>13.0395340115892</v>
      </c>
      <c r="BI585" s="16">
        <v>13.1544115156647</v>
      </c>
      <c r="BJ585" s="16">
        <v>13.273146064697199</v>
      </c>
      <c r="BK585" s="16">
        <v>13.413930360297099</v>
      </c>
    </row>
    <row r="586" spans="1:65">
      <c r="A586" s="16" t="s">
        <v>53</v>
      </c>
      <c r="B586" s="16" t="s">
        <v>54</v>
      </c>
      <c r="C586" s="16" t="s">
        <v>1215</v>
      </c>
      <c r="D586" s="16" t="s">
        <v>1216</v>
      </c>
      <c r="AK586" s="16">
        <v>33200</v>
      </c>
      <c r="AL586" s="16">
        <v>30800</v>
      </c>
      <c r="AM586" s="16">
        <v>29000</v>
      </c>
      <c r="AN586" s="16">
        <v>28675</v>
      </c>
      <c r="AO586" s="16">
        <v>28351</v>
      </c>
      <c r="AP586" s="16">
        <v>28026</v>
      </c>
      <c r="AQ586" s="16">
        <v>27701</v>
      </c>
      <c r="AR586" s="16">
        <v>27377</v>
      </c>
      <c r="AS586" s="16">
        <v>27052</v>
      </c>
      <c r="AT586" s="16">
        <v>27058</v>
      </c>
      <c r="AU586" s="16">
        <v>27091</v>
      </c>
      <c r="AV586" s="16">
        <v>27099</v>
      </c>
      <c r="AW586" s="16">
        <v>27099</v>
      </c>
      <c r="AX586" s="16">
        <v>15462</v>
      </c>
      <c r="AY586" s="16">
        <v>18270</v>
      </c>
      <c r="AZ586" s="16">
        <v>21071</v>
      </c>
      <c r="BA586" s="16">
        <v>21592</v>
      </c>
      <c r="BB586" s="16">
        <v>21542</v>
      </c>
    </row>
    <row r="587" spans="1:65">
      <c r="A587" s="16" t="s">
        <v>53</v>
      </c>
      <c r="B587" s="16" t="s">
        <v>54</v>
      </c>
      <c r="C587" s="16" t="s">
        <v>1217</v>
      </c>
      <c r="D587" s="16" t="s">
        <v>1218</v>
      </c>
      <c r="BM587" s="16">
        <v>84000</v>
      </c>
    </row>
    <row r="588" spans="1:65">
      <c r="A588" s="16" t="s">
        <v>53</v>
      </c>
      <c r="B588" s="16" t="s">
        <v>54</v>
      </c>
      <c r="C588" s="16" t="s">
        <v>1219</v>
      </c>
      <c r="D588" s="16" t="s">
        <v>1220</v>
      </c>
      <c r="AK588" s="16">
        <v>59.792939510175401</v>
      </c>
      <c r="AL588" s="16">
        <v>50.885112551736398</v>
      </c>
      <c r="AM588" s="16">
        <v>45.633358491768902</v>
      </c>
      <c r="AN588" s="16">
        <v>44.355365321131202</v>
      </c>
      <c r="AO588" s="16">
        <v>52.231913647515498</v>
      </c>
      <c r="AP588" s="16">
        <v>54.273199777348403</v>
      </c>
      <c r="AQ588" s="16">
        <v>62.4080451902798</v>
      </c>
      <c r="AR588" s="16">
        <v>30.368226176616801</v>
      </c>
      <c r="AS588" s="16">
        <v>19.7762019446156</v>
      </c>
      <c r="AT588" s="16">
        <v>12.626262509126599</v>
      </c>
      <c r="AU588" s="16">
        <v>15.2302456148301</v>
      </c>
      <c r="AV588" s="16">
        <v>17.503646440108898</v>
      </c>
      <c r="AW588" s="16">
        <v>23.468113272160402</v>
      </c>
      <c r="AX588" s="16">
        <v>29.496112866726801</v>
      </c>
      <c r="AY588" s="16">
        <v>20.7908499169923</v>
      </c>
      <c r="AZ588" s="16">
        <v>35.9204056252538</v>
      </c>
      <c r="BA588" s="16">
        <v>5.1261901431865997</v>
      </c>
      <c r="BB588" s="16">
        <v>11.9999247693122</v>
      </c>
      <c r="BC588" s="16">
        <v>12.6834744350971</v>
      </c>
      <c r="BD588" s="16">
        <v>16.2807935627829</v>
      </c>
      <c r="BE588" s="16">
        <v>12.633117614180099</v>
      </c>
      <c r="BF588" s="16">
        <v>11.153004439113699</v>
      </c>
      <c r="BG588" s="16">
        <v>8.8495868373911808</v>
      </c>
      <c r="BH588" s="16">
        <v>19.6428919336756</v>
      </c>
      <c r="BI588" s="16">
        <v>16.840582499153001</v>
      </c>
      <c r="BJ588" s="16">
        <v>19.6496462125913</v>
      </c>
      <c r="BK588" s="16">
        <v>17.9307605506194</v>
      </c>
      <c r="BL588" s="16">
        <v>23.979861404418301</v>
      </c>
    </row>
    <row r="589" spans="1:65">
      <c r="A589" s="16" t="s">
        <v>53</v>
      </c>
      <c r="B589" s="16" t="s">
        <v>54</v>
      </c>
      <c r="C589" s="16" t="s">
        <v>1221</v>
      </c>
      <c r="D589" s="16" t="s">
        <v>1222</v>
      </c>
      <c r="AS589" s="16">
        <v>100</v>
      </c>
      <c r="AT589" s="16">
        <v>87.933976610000002</v>
      </c>
      <c r="AU589" s="16">
        <v>89.974111539999996</v>
      </c>
      <c r="AV589" s="16">
        <v>96.648979589999996</v>
      </c>
      <c r="AW589" s="16">
        <v>112.7485351</v>
      </c>
      <c r="AX589" s="16">
        <v>139.5389112</v>
      </c>
      <c r="AY589" s="16">
        <v>155.1089345</v>
      </c>
      <c r="AZ589" s="16">
        <v>157.09680180000001</v>
      </c>
      <c r="BA589" s="16">
        <v>196.76658359999999</v>
      </c>
      <c r="BB589" s="16">
        <v>131.9116464</v>
      </c>
      <c r="BC589" s="16">
        <v>161.67363219999999</v>
      </c>
      <c r="BD589" s="16">
        <v>199.30368569999999</v>
      </c>
      <c r="BE589" s="16">
        <v>206.28369989999999</v>
      </c>
      <c r="BF589" s="16">
        <v>204.7015126</v>
      </c>
      <c r="BG589" s="16">
        <v>190.91633999999999</v>
      </c>
      <c r="BH589" s="16">
        <v>119.80829180000001</v>
      </c>
      <c r="BI589" s="16">
        <v>102.58780779999999</v>
      </c>
      <c r="BJ589" s="16">
        <v>123.794084</v>
      </c>
      <c r="BK589" s="16">
        <v>150.926006</v>
      </c>
      <c r="BL589" s="16">
        <v>134.3730765</v>
      </c>
    </row>
    <row r="590" spans="1:65">
      <c r="A590" s="16" t="s">
        <v>53</v>
      </c>
      <c r="B590" s="16" t="s">
        <v>54</v>
      </c>
      <c r="C590" s="16" t="s">
        <v>1223</v>
      </c>
      <c r="D590" s="16" t="s">
        <v>1224</v>
      </c>
      <c r="AK590" s="16">
        <v>17.281827918584298</v>
      </c>
      <c r="AL590" s="16">
        <v>19.5666920711739</v>
      </c>
      <c r="AM590" s="16">
        <v>16.695429259718001</v>
      </c>
      <c r="AN590" s="16">
        <v>29.329110294650601</v>
      </c>
      <c r="AO590" s="16">
        <v>32.473924062439401</v>
      </c>
      <c r="AP590" s="16">
        <v>25.214284577195901</v>
      </c>
      <c r="AQ590" s="16">
        <v>34.709007684644</v>
      </c>
      <c r="AR590" s="16">
        <v>46.128120547239398</v>
      </c>
      <c r="AS590" s="16">
        <v>44.500319052574298</v>
      </c>
      <c r="AT590" s="16">
        <v>46.904561138654998</v>
      </c>
      <c r="AU590" s="16">
        <v>41.3170932182299</v>
      </c>
      <c r="AV590" s="16">
        <v>47.744995863639701</v>
      </c>
      <c r="AW590" s="16">
        <v>47.273611474786001</v>
      </c>
      <c r="AX590" s="16">
        <v>48.111042358467401</v>
      </c>
      <c r="AY590" s="16">
        <v>42.353334345990298</v>
      </c>
      <c r="AZ590" s="16">
        <v>44.107991641568503</v>
      </c>
      <c r="BA590" s="16">
        <v>42.656056263610203</v>
      </c>
      <c r="BB590" s="16">
        <v>39.809161969319902</v>
      </c>
      <c r="BC590" s="16">
        <v>40.020895942430499</v>
      </c>
      <c r="BD590" s="16">
        <v>47.092914514988102</v>
      </c>
      <c r="BE590" s="16">
        <v>44.840158739929699</v>
      </c>
      <c r="BF590" s="16">
        <v>47.734432734088003</v>
      </c>
      <c r="BG590" s="16">
        <v>47.7522159632246</v>
      </c>
      <c r="BH590" s="16">
        <v>52.800286402575303</v>
      </c>
      <c r="BI590" s="16">
        <v>42.431469768499397</v>
      </c>
      <c r="BJ590" s="16">
        <v>37.4869983262085</v>
      </c>
      <c r="BK590" s="16">
        <v>38.7103198812529</v>
      </c>
      <c r="BL590" s="16">
        <v>42.330216028927502</v>
      </c>
    </row>
    <row r="591" spans="1:65">
      <c r="A591" s="16" t="s">
        <v>53</v>
      </c>
      <c r="B591" s="16" t="s">
        <v>54</v>
      </c>
      <c r="C591" s="16" t="s">
        <v>1225</v>
      </c>
      <c r="D591" s="16" t="s">
        <v>1226</v>
      </c>
      <c r="AU591" s="16">
        <v>9.1829909999999995</v>
      </c>
      <c r="AX591" s="16">
        <v>7.5736670000000004</v>
      </c>
      <c r="AZ591" s="16">
        <v>73.242540000000005</v>
      </c>
      <c r="BA591" s="16">
        <v>67.653180000000006</v>
      </c>
      <c r="BB591" s="16">
        <v>69.003469999999993</v>
      </c>
      <c r="BD591" s="16">
        <v>71.772480000000002</v>
      </c>
      <c r="BE591" s="16">
        <v>6.7326319999999997</v>
      </c>
      <c r="BF591" s="16">
        <v>70.447000000000003</v>
      </c>
      <c r="BG591" s="16">
        <v>70.743319999999997</v>
      </c>
      <c r="BH591" s="16">
        <v>62.096550000000001</v>
      </c>
      <c r="BL591" s="16">
        <v>7.7235050000000003</v>
      </c>
    </row>
    <row r="592" spans="1:65">
      <c r="A592" s="16" t="s">
        <v>53</v>
      </c>
      <c r="B592" s="16" t="s">
        <v>54</v>
      </c>
      <c r="C592" s="16" t="s">
        <v>1227</v>
      </c>
      <c r="D592" s="16" t="s">
        <v>1228</v>
      </c>
      <c r="AU592" s="16">
        <v>0.54239939999999998</v>
      </c>
      <c r="AX592" s="16">
        <v>0.17307429999999999</v>
      </c>
      <c r="AZ592" s="16">
        <v>42.634070000000001</v>
      </c>
      <c r="BA592" s="16">
        <v>41.112459999999999</v>
      </c>
      <c r="BB592" s="16">
        <v>42.7727</v>
      </c>
      <c r="BD592" s="16">
        <v>42.165840000000003</v>
      </c>
      <c r="BE592" s="16">
        <v>9.0660199999999996E-2</v>
      </c>
      <c r="BF592" s="16">
        <v>43.400840000000002</v>
      </c>
      <c r="BG592" s="16">
        <v>44.474089999999997</v>
      </c>
      <c r="BH592" s="16">
        <v>44.366070000000001</v>
      </c>
      <c r="BL592" s="16">
        <v>0.18331710000000001</v>
      </c>
    </row>
    <row r="593" spans="1:65">
      <c r="A593" s="16" t="s">
        <v>53</v>
      </c>
      <c r="B593" s="16" t="s">
        <v>54</v>
      </c>
      <c r="C593" s="16" t="s">
        <v>1229</v>
      </c>
      <c r="D593" s="16" t="s">
        <v>1230</v>
      </c>
      <c r="E593" s="16">
        <v>52.662999999999997</v>
      </c>
      <c r="F593" s="16">
        <v>52.363999999999997</v>
      </c>
      <c r="G593" s="16">
        <v>52.064</v>
      </c>
      <c r="H593" s="16">
        <v>51.764000000000003</v>
      </c>
      <c r="I593" s="16">
        <v>51.463999999999999</v>
      </c>
      <c r="J593" s="16">
        <v>51.164000000000001</v>
      </c>
      <c r="K593" s="16">
        <v>50.863999999999997</v>
      </c>
      <c r="L593" s="16">
        <v>50.564</v>
      </c>
      <c r="M593" s="16">
        <v>50.262999999999998</v>
      </c>
      <c r="N593" s="16">
        <v>49.963000000000001</v>
      </c>
      <c r="O593" s="16">
        <v>50.008000000000003</v>
      </c>
      <c r="P593" s="16">
        <v>50.462000000000003</v>
      </c>
      <c r="Q593" s="16">
        <v>50.917000000000002</v>
      </c>
      <c r="R593" s="16">
        <v>51.371000000000002</v>
      </c>
      <c r="S593" s="16">
        <v>51.698</v>
      </c>
      <c r="T593" s="16">
        <v>51.896999999999998</v>
      </c>
      <c r="U593" s="16">
        <v>52.095999999999997</v>
      </c>
      <c r="V593" s="16">
        <v>52.293999999999997</v>
      </c>
      <c r="W593" s="16">
        <v>52.491999999999997</v>
      </c>
      <c r="X593" s="16">
        <v>52.655000000000001</v>
      </c>
      <c r="Y593" s="16">
        <v>52.777000000000001</v>
      </c>
      <c r="Z593" s="16">
        <v>52.896999999999998</v>
      </c>
      <c r="AA593" s="16">
        <v>53.018000000000001</v>
      </c>
      <c r="AB593" s="16">
        <v>53.139000000000003</v>
      </c>
      <c r="AC593" s="16">
        <v>53.298999999999999</v>
      </c>
      <c r="AD593" s="16">
        <v>53.497999999999998</v>
      </c>
      <c r="AE593" s="16">
        <v>53.697000000000003</v>
      </c>
      <c r="AF593" s="16">
        <v>53.895000000000003</v>
      </c>
      <c r="AG593" s="16">
        <v>54.094000000000001</v>
      </c>
      <c r="AH593" s="16">
        <v>54.057000000000002</v>
      </c>
      <c r="AI593" s="16">
        <v>53.749000000000002</v>
      </c>
      <c r="AJ593" s="16">
        <v>53.441000000000003</v>
      </c>
      <c r="AK593" s="16">
        <v>53.131999999999998</v>
      </c>
      <c r="AL593" s="16">
        <v>52.823999999999998</v>
      </c>
      <c r="AM593" s="16">
        <v>52.515000000000001</v>
      </c>
      <c r="AN593" s="16">
        <v>52.206000000000003</v>
      </c>
      <c r="AO593" s="16">
        <v>51.896000000000001</v>
      </c>
      <c r="AP593" s="16">
        <v>51.588000000000001</v>
      </c>
      <c r="AQ593" s="16">
        <v>51.277999999999999</v>
      </c>
      <c r="AR593" s="16">
        <v>51.185000000000002</v>
      </c>
      <c r="AS593" s="16">
        <v>51.386000000000003</v>
      </c>
      <c r="AT593" s="16">
        <v>51.587000000000003</v>
      </c>
      <c r="AU593" s="16">
        <v>51.786999999999999</v>
      </c>
      <c r="AV593" s="16">
        <v>51.988</v>
      </c>
      <c r="AW593" s="16">
        <v>52.189</v>
      </c>
      <c r="AX593" s="16">
        <v>52.389000000000003</v>
      </c>
      <c r="AY593" s="16">
        <v>52.588999999999999</v>
      </c>
      <c r="AZ593" s="16">
        <v>52.79</v>
      </c>
      <c r="BA593" s="16">
        <v>52.99</v>
      </c>
      <c r="BB593" s="16">
        <v>53.19</v>
      </c>
      <c r="BC593" s="16">
        <v>53.405999999999999</v>
      </c>
      <c r="BD593" s="16">
        <v>53.637</v>
      </c>
      <c r="BE593" s="16">
        <v>53.883000000000003</v>
      </c>
      <c r="BF593" s="16">
        <v>54.145000000000003</v>
      </c>
      <c r="BG593" s="16">
        <v>54.421999999999997</v>
      </c>
      <c r="BH593" s="16">
        <v>54.713999999999999</v>
      </c>
      <c r="BI593" s="16">
        <v>55.021000000000001</v>
      </c>
      <c r="BJ593" s="16">
        <v>55.343000000000004</v>
      </c>
      <c r="BK593" s="16">
        <v>55.68</v>
      </c>
      <c r="BL593" s="16">
        <v>56.030999999999999</v>
      </c>
      <c r="BM593" s="16">
        <v>56.396999999999998</v>
      </c>
    </row>
    <row r="594" spans="1:65">
      <c r="A594" s="16" t="s">
        <v>53</v>
      </c>
      <c r="B594" s="16" t="s">
        <v>54</v>
      </c>
      <c r="C594" s="16" t="s">
        <v>1231</v>
      </c>
      <c r="D594" s="16" t="s">
        <v>1232</v>
      </c>
      <c r="E594" s="16">
        <v>3895398</v>
      </c>
      <c r="F594" s="16">
        <v>4030325</v>
      </c>
      <c r="G594" s="16">
        <v>4171428</v>
      </c>
      <c r="H594" s="16">
        <v>4315127</v>
      </c>
      <c r="I594" s="16">
        <v>4456691</v>
      </c>
      <c r="J594" s="16">
        <v>4592601</v>
      </c>
      <c r="K594" s="16">
        <v>4721528</v>
      </c>
      <c r="L594" s="16">
        <v>4843872</v>
      </c>
      <c r="M594" s="16">
        <v>4960237</v>
      </c>
      <c r="N594" s="16">
        <v>5071930</v>
      </c>
      <c r="O594" s="16">
        <v>5180032</v>
      </c>
      <c r="P594" s="16">
        <v>5284518</v>
      </c>
      <c r="Q594" s="16">
        <v>5385266</v>
      </c>
      <c r="R594" s="16">
        <v>5483088</v>
      </c>
      <c r="S594" s="16">
        <v>5579071</v>
      </c>
      <c r="T594" s="16">
        <v>5674129</v>
      </c>
      <c r="U594" s="16">
        <v>5768730</v>
      </c>
      <c r="V594" s="16">
        <v>5863138</v>
      </c>
      <c r="W594" s="16">
        <v>5957927</v>
      </c>
      <c r="X594" s="16">
        <v>6053635</v>
      </c>
      <c r="Y594" s="16">
        <v>6150735</v>
      </c>
      <c r="Z594" s="16">
        <v>6249312</v>
      </c>
      <c r="AA594" s="16">
        <v>6349555</v>
      </c>
      <c r="AB594" s="16">
        <v>6452067</v>
      </c>
      <c r="AC594" s="16">
        <v>6557581</v>
      </c>
      <c r="AD594" s="16">
        <v>6666447</v>
      </c>
      <c r="AE594" s="16">
        <v>6778631</v>
      </c>
      <c r="AF594" s="16">
        <v>6893486</v>
      </c>
      <c r="AG594" s="16">
        <v>7010027</v>
      </c>
      <c r="AH594" s="16">
        <v>7126877</v>
      </c>
      <c r="AI594" s="16">
        <v>7159000</v>
      </c>
      <c r="AJ594" s="16">
        <v>7271000</v>
      </c>
      <c r="AK594" s="16">
        <v>7382000</v>
      </c>
      <c r="AL594" s="16">
        <v>7495000</v>
      </c>
      <c r="AM594" s="16">
        <v>7597000</v>
      </c>
      <c r="AN594" s="16">
        <v>7685000</v>
      </c>
      <c r="AO594" s="16">
        <v>7763000</v>
      </c>
      <c r="AP594" s="16">
        <v>7838250</v>
      </c>
      <c r="AQ594" s="16">
        <v>7913000</v>
      </c>
      <c r="AR594" s="16">
        <v>7982750</v>
      </c>
      <c r="AS594" s="16">
        <v>8048600</v>
      </c>
      <c r="AT594" s="16">
        <v>8111200</v>
      </c>
      <c r="AU594" s="16">
        <v>8171950</v>
      </c>
      <c r="AV594" s="16">
        <v>8234100</v>
      </c>
      <c r="AW594" s="16">
        <v>8306500</v>
      </c>
      <c r="AX594" s="16">
        <v>8391850</v>
      </c>
      <c r="AY594" s="16">
        <v>8484550</v>
      </c>
      <c r="AZ594" s="16">
        <v>8581300</v>
      </c>
      <c r="BA594" s="16">
        <v>8763400</v>
      </c>
      <c r="BB594" s="16">
        <v>8947243</v>
      </c>
      <c r="BC594" s="16">
        <v>9054332</v>
      </c>
      <c r="BD594" s="16">
        <v>9173082</v>
      </c>
      <c r="BE594" s="16">
        <v>9295784</v>
      </c>
      <c r="BF594" s="16">
        <v>9416801</v>
      </c>
      <c r="BG594" s="16">
        <v>9535079</v>
      </c>
      <c r="BH594" s="16">
        <v>9649341</v>
      </c>
      <c r="BI594" s="16">
        <v>9757812</v>
      </c>
      <c r="BJ594" s="16">
        <v>9854033</v>
      </c>
      <c r="BK594" s="16">
        <v>9939771</v>
      </c>
      <c r="BL594" s="16">
        <v>10024283</v>
      </c>
      <c r="BM594" s="16">
        <v>10110116</v>
      </c>
    </row>
    <row r="595" spans="1:65">
      <c r="A595" s="16" t="s">
        <v>53</v>
      </c>
      <c r="B595" s="16" t="s">
        <v>54</v>
      </c>
      <c r="C595" s="16" t="s">
        <v>1233</v>
      </c>
      <c r="D595" s="16" t="s">
        <v>1234</v>
      </c>
      <c r="E595" s="16">
        <v>4.60488252045654</v>
      </c>
      <c r="F595" s="16">
        <v>4.4960429811439901</v>
      </c>
      <c r="G595" s="16">
        <v>4.3998530920530001</v>
      </c>
      <c r="H595" s="16">
        <v>4.3063529971313796</v>
      </c>
      <c r="I595" s="16">
        <v>4.2045207669738103</v>
      </c>
      <c r="J595" s="16">
        <v>4.0903898281025004</v>
      </c>
      <c r="K595" s="16">
        <v>4.0056962277370802</v>
      </c>
      <c r="L595" s="16">
        <v>3.9172681819769499</v>
      </c>
      <c r="M595" s="16">
        <v>3.8304085672211601</v>
      </c>
      <c r="N595" s="16">
        <v>3.7502901131075901</v>
      </c>
      <c r="O595" s="16">
        <v>3.6806400215880299</v>
      </c>
      <c r="P595" s="16">
        <v>3.6778604026511799</v>
      </c>
      <c r="Q595" s="16">
        <v>3.66564892825058</v>
      </c>
      <c r="R595" s="16">
        <v>3.64807540888728</v>
      </c>
      <c r="S595" s="16">
        <v>3.6320066848866102</v>
      </c>
      <c r="T595" s="16">
        <v>3.6192840927371202</v>
      </c>
      <c r="U595" s="16">
        <v>3.6392154916646899</v>
      </c>
      <c r="V595" s="16">
        <v>3.65991895497991</v>
      </c>
      <c r="W595" s="16">
        <v>3.66396833962943</v>
      </c>
      <c r="X595" s="16">
        <v>3.6274354186276199</v>
      </c>
      <c r="Y595" s="16">
        <v>3.5417907840038398</v>
      </c>
      <c r="Z595" s="16">
        <v>3.4723268827643201</v>
      </c>
      <c r="AA595" s="16">
        <v>3.3723314468318302</v>
      </c>
      <c r="AB595" s="16">
        <v>3.2585218943047498</v>
      </c>
      <c r="AC595" s="16">
        <v>3.1502342892500601</v>
      </c>
      <c r="AD595" s="16">
        <v>3.0596278795399798</v>
      </c>
      <c r="AE595" s="16">
        <v>3.0253533151127998</v>
      </c>
      <c r="AF595" s="16">
        <v>3.00001628994925</v>
      </c>
      <c r="AG595" s="16">
        <v>3.0017914226787101</v>
      </c>
      <c r="AH595" s="16">
        <v>3.0541070530733698</v>
      </c>
      <c r="AI595" s="16">
        <v>3.16576811681779</v>
      </c>
      <c r="AJ595" s="16">
        <v>3.3279083327841601</v>
      </c>
      <c r="AK595" s="16">
        <v>3.52401393401448</v>
      </c>
      <c r="AL595" s="16">
        <v>3.7315101158761501</v>
      </c>
      <c r="AM595" s="16">
        <v>3.9265821543603701</v>
      </c>
      <c r="AN595" s="16">
        <v>4.0998796259794004</v>
      </c>
      <c r="AO595" s="16">
        <v>4.2953654869231404</v>
      </c>
      <c r="AP595" s="16">
        <v>4.4645930121391002</v>
      </c>
      <c r="AQ595" s="16">
        <v>4.6185897378397902</v>
      </c>
      <c r="AR595" s="16">
        <v>4.77137202200635</v>
      </c>
      <c r="AS595" s="16">
        <v>4.9255499558725999</v>
      </c>
      <c r="AT595" s="16">
        <v>5.14200896468504</v>
      </c>
      <c r="AU595" s="16">
        <v>5.3512279331219696</v>
      </c>
      <c r="AV595" s="16">
        <v>5.5235537895527198</v>
      </c>
      <c r="AW595" s="16">
        <v>5.6199091190378896</v>
      </c>
      <c r="AX595" s="16">
        <v>5.6247621415662099</v>
      </c>
      <c r="AY595" s="16">
        <v>5.56775187127392</v>
      </c>
      <c r="AZ595" s="16">
        <v>5.44560900303187</v>
      </c>
      <c r="BA595" s="16">
        <v>5.2837250374991998</v>
      </c>
      <c r="BB595" s="16">
        <v>5.1101928343472798</v>
      </c>
      <c r="BC595" s="16">
        <v>4.9423363552464901</v>
      </c>
      <c r="BD595" s="16">
        <v>4.8595401142780599</v>
      </c>
      <c r="BE595" s="16">
        <v>4.7798148579033297</v>
      </c>
      <c r="BF595" s="16">
        <v>4.7181973518248501</v>
      </c>
      <c r="BG595" s="16">
        <v>4.6950406080039597</v>
      </c>
      <c r="BH595" s="16">
        <v>4.7225098898133897</v>
      </c>
      <c r="BI595" s="16">
        <v>4.8230836858680801</v>
      </c>
      <c r="BJ595" s="16">
        <v>4.9717874470950996</v>
      </c>
      <c r="BK595" s="16">
        <v>5.1646581716987203</v>
      </c>
      <c r="BL595" s="16">
        <v>5.39587235143747</v>
      </c>
      <c r="BM595" s="16">
        <v>5.6635148945714899</v>
      </c>
    </row>
    <row r="596" spans="1:65">
      <c r="A596" s="16" t="s">
        <v>53</v>
      </c>
      <c r="B596" s="16" t="s">
        <v>54</v>
      </c>
      <c r="C596" s="16" t="s">
        <v>1235</v>
      </c>
      <c r="D596" s="16" t="s">
        <v>1236</v>
      </c>
      <c r="E596" s="16">
        <v>4.2620348236223604</v>
      </c>
      <c r="F596" s="16">
        <v>4.8584634655100096</v>
      </c>
      <c r="G596" s="16">
        <v>5.5533599204780897</v>
      </c>
      <c r="H596" s="16">
        <v>6.23818480019525</v>
      </c>
      <c r="I596" s="16">
        <v>6.7771962201181504</v>
      </c>
      <c r="J596" s="16">
        <v>7.1059076949422204</v>
      </c>
      <c r="K596" s="16">
        <v>7.2258416881070202</v>
      </c>
      <c r="L596" s="16">
        <v>7.1705622822852497</v>
      </c>
      <c r="M596" s="16">
        <v>7.0135399812654402</v>
      </c>
      <c r="N596" s="16">
        <v>6.8656991360715702</v>
      </c>
      <c r="O596" s="16">
        <v>6.7899115644773698</v>
      </c>
      <c r="P596" s="16">
        <v>6.77282166706045</v>
      </c>
      <c r="Q596" s="16">
        <v>6.8459608331993502</v>
      </c>
      <c r="R596" s="16">
        <v>6.9240714278770898</v>
      </c>
      <c r="S596" s="16">
        <v>6.8684199318881696</v>
      </c>
      <c r="T596" s="16">
        <v>6.6021709067903798</v>
      </c>
      <c r="U596" s="16">
        <v>6.1357328446402697</v>
      </c>
      <c r="V596" s="16">
        <v>5.47749064992475</v>
      </c>
      <c r="W596" s="16">
        <v>4.7507345445823601</v>
      </c>
      <c r="X596" s="16">
        <v>4.1421789416180301</v>
      </c>
      <c r="Y596" s="16">
        <v>3.7611324341519201</v>
      </c>
      <c r="Z596" s="16">
        <v>3.56670078872185</v>
      </c>
      <c r="AA596" s="16">
        <v>3.56511223180437</v>
      </c>
      <c r="AB596" s="16">
        <v>3.7050271972661202</v>
      </c>
      <c r="AC596" s="16">
        <v>3.91684364029837</v>
      </c>
      <c r="AD596" s="16">
        <v>4.1669879243814396</v>
      </c>
      <c r="AE596" s="16">
        <v>4.4772363227834298</v>
      </c>
      <c r="AF596" s="16">
        <v>4.8573074490976103</v>
      </c>
      <c r="AG596" s="16">
        <v>5.2934252427105202</v>
      </c>
      <c r="AH596" s="16">
        <v>5.7539384910761404</v>
      </c>
      <c r="AI596" s="16">
        <v>6.2033965212524702</v>
      </c>
      <c r="AJ596" s="16">
        <v>6.5681435403425699</v>
      </c>
      <c r="AK596" s="16">
        <v>6.9051872376347703</v>
      </c>
      <c r="AL596" s="16">
        <v>7.2134375079310802</v>
      </c>
      <c r="AM596" s="16">
        <v>7.4964081914551199</v>
      </c>
      <c r="AN596" s="16">
        <v>7.7558421954788797</v>
      </c>
      <c r="AO596" s="16">
        <v>7.9979656358248299</v>
      </c>
      <c r="AP596" s="16">
        <v>8.2297798012474992</v>
      </c>
      <c r="AQ596" s="16">
        <v>8.4219668896932198</v>
      </c>
      <c r="AR596" s="16">
        <v>8.5307903907225295</v>
      </c>
      <c r="AS596" s="16">
        <v>8.5354360051920501</v>
      </c>
      <c r="AT596" s="16">
        <v>8.4370017300356803</v>
      </c>
      <c r="AU596" s="16">
        <v>8.2208616170938402</v>
      </c>
      <c r="AV596" s="16">
        <v>7.9374418713958397</v>
      </c>
      <c r="AW596" s="16">
        <v>7.6610735848993103</v>
      </c>
      <c r="AX596" s="16">
        <v>7.4357309780406</v>
      </c>
      <c r="AY596" s="16">
        <v>7.2374949532149202</v>
      </c>
      <c r="AZ596" s="16">
        <v>7.0906417990283597</v>
      </c>
      <c r="BA596" s="16">
        <v>6.9816255636915603</v>
      </c>
      <c r="BB596" s="16">
        <v>6.8907507474739198</v>
      </c>
      <c r="BC596" s="16">
        <v>6.81503612217855</v>
      </c>
      <c r="BD596" s="16">
        <v>6.7599854402077399</v>
      </c>
      <c r="BE596" s="16">
        <v>6.7247854252244696</v>
      </c>
      <c r="BF596" s="16">
        <v>6.7240065482679503</v>
      </c>
      <c r="BG596" s="16">
        <v>6.7825152313074604</v>
      </c>
      <c r="BH596" s="16">
        <v>6.9118951958572499</v>
      </c>
      <c r="BI596" s="16">
        <v>7.0909856213668503</v>
      </c>
      <c r="BJ596" s="16">
        <v>7.3400320740760403</v>
      </c>
      <c r="BK596" s="16">
        <v>7.6261894419223504</v>
      </c>
      <c r="BL596" s="16">
        <v>7.9020757066521803</v>
      </c>
      <c r="BM596" s="16">
        <v>8.1383878575163102</v>
      </c>
    </row>
    <row r="597" spans="1:65">
      <c r="A597" s="16" t="s">
        <v>53</v>
      </c>
      <c r="B597" s="16" t="s">
        <v>54</v>
      </c>
      <c r="C597" s="16" t="s">
        <v>1237</v>
      </c>
      <c r="D597" s="16" t="s">
        <v>1238</v>
      </c>
      <c r="E597" s="16">
        <v>9.1045706943578306</v>
      </c>
      <c r="F597" s="16">
        <v>9.6347844990450309</v>
      </c>
      <c r="G597" s="16">
        <v>10.1907408072751</v>
      </c>
      <c r="H597" s="16">
        <v>10.7578432226786</v>
      </c>
      <c r="I597" s="16">
        <v>11.310663284317799</v>
      </c>
      <c r="J597" s="16">
        <v>11.8132718657266</v>
      </c>
      <c r="K597" s="16">
        <v>12.2381369799227</v>
      </c>
      <c r="L597" s="16">
        <v>12.6365921790089</v>
      </c>
      <c r="M597" s="16">
        <v>12.995432670838699</v>
      </c>
      <c r="N597" s="16">
        <v>13.332097140418</v>
      </c>
      <c r="O597" s="16">
        <v>13.675104120575501</v>
      </c>
      <c r="P597" s="16">
        <v>14.081327642165199</v>
      </c>
      <c r="Q597" s="16">
        <v>14.4689409450109</v>
      </c>
      <c r="R597" s="16">
        <v>14.7973715163357</v>
      </c>
      <c r="S597" s="16">
        <v>14.9952492073446</v>
      </c>
      <c r="T597" s="16">
        <v>14.9908998507475</v>
      </c>
      <c r="U597" s="16">
        <v>14.772591124832999</v>
      </c>
      <c r="V597" s="16">
        <v>14.395195700829699</v>
      </c>
      <c r="W597" s="16">
        <v>13.906783508510401</v>
      </c>
      <c r="X597" s="16">
        <v>13.377265483167699</v>
      </c>
      <c r="Y597" s="16">
        <v>12.858605861023699</v>
      </c>
      <c r="Z597" s="16">
        <v>12.3078514000808</v>
      </c>
      <c r="AA597" s="16">
        <v>11.827205494043699</v>
      </c>
      <c r="AB597" s="16">
        <v>11.4155848423266</v>
      </c>
      <c r="AC597" s="16">
        <v>11.0592610327383</v>
      </c>
      <c r="AD597" s="16">
        <v>10.742735598169601</v>
      </c>
      <c r="AE597" s="16">
        <v>10.501692860065001</v>
      </c>
      <c r="AF597" s="16">
        <v>10.2972323376225</v>
      </c>
      <c r="AG597" s="16">
        <v>10.088795929067</v>
      </c>
      <c r="AH597" s="16">
        <v>9.9101662359162397</v>
      </c>
      <c r="AI597" s="16">
        <v>9.8226515884608698</v>
      </c>
      <c r="AJ597" s="16">
        <v>9.7428672087218207</v>
      </c>
      <c r="AK597" s="16">
        <v>9.8122063413022804</v>
      </c>
      <c r="AL597" s="16">
        <v>10.0022355527404</v>
      </c>
      <c r="AM597" s="16">
        <v>10.2663640452504</v>
      </c>
      <c r="AN597" s="16">
        <v>10.56908128367</v>
      </c>
      <c r="AO597" s="16">
        <v>10.9051460758982</v>
      </c>
      <c r="AP597" s="16">
        <v>11.2453037874599</v>
      </c>
      <c r="AQ597" s="16">
        <v>11.5591603840871</v>
      </c>
      <c r="AR597" s="16">
        <v>11.803432088122999</v>
      </c>
      <c r="AS597" s="16">
        <v>11.936960131740101</v>
      </c>
      <c r="AT597" s="16">
        <v>11.8971977010612</v>
      </c>
      <c r="AU597" s="16">
        <v>11.7420742834541</v>
      </c>
      <c r="AV597" s="16">
        <v>11.502809046911301</v>
      </c>
      <c r="AW597" s="16">
        <v>11.196966656609399</v>
      </c>
      <c r="AX597" s="16">
        <v>10.819079259362599</v>
      </c>
      <c r="AY597" s="16">
        <v>10.359420348402599</v>
      </c>
      <c r="AZ597" s="16">
        <v>9.86604288716158</v>
      </c>
      <c r="BA597" s="16">
        <v>9.3668337653507106</v>
      </c>
      <c r="BB597" s="16">
        <v>8.8991220931035393</v>
      </c>
      <c r="BC597" s="16">
        <v>8.4909130319166799</v>
      </c>
      <c r="BD597" s="16">
        <v>8.1121897693869105</v>
      </c>
      <c r="BE597" s="16">
        <v>7.7839704433711798</v>
      </c>
      <c r="BF597" s="16">
        <v>7.5085247373411503</v>
      </c>
      <c r="BG597" s="16">
        <v>7.2928737898793701</v>
      </c>
      <c r="BH597" s="16">
        <v>7.1466653635481396</v>
      </c>
      <c r="BI597" s="16">
        <v>7.0610821230493901</v>
      </c>
      <c r="BJ597" s="16">
        <v>7.0510597282873402</v>
      </c>
      <c r="BK597" s="16">
        <v>7.1016341704994996</v>
      </c>
      <c r="BL597" s="16">
        <v>7.2106652652380498</v>
      </c>
      <c r="BM597" s="16">
        <v>7.3889995466629204</v>
      </c>
    </row>
    <row r="598" spans="1:65">
      <c r="A598" s="16" t="s">
        <v>53</v>
      </c>
      <c r="B598" s="16" t="s">
        <v>54</v>
      </c>
      <c r="C598" s="16" t="s">
        <v>1239</v>
      </c>
      <c r="D598" s="16" t="s">
        <v>1240</v>
      </c>
      <c r="AT598" s="16">
        <v>3.5</v>
      </c>
      <c r="AY598" s="16">
        <v>1.8</v>
      </c>
    </row>
    <row r="599" spans="1:65">
      <c r="A599" s="16" t="s">
        <v>53</v>
      </c>
      <c r="B599" s="16" t="s">
        <v>54</v>
      </c>
      <c r="C599" s="16" t="s">
        <v>1241</v>
      </c>
      <c r="D599" s="16" t="s">
        <v>1242</v>
      </c>
      <c r="E599" s="16">
        <v>45.471200000000003</v>
      </c>
      <c r="F599" s="16">
        <v>44.929600000000001</v>
      </c>
      <c r="G599" s="16">
        <v>44.387999999999998</v>
      </c>
      <c r="H599" s="16">
        <v>45.185000000000002</v>
      </c>
      <c r="I599" s="16">
        <v>45.981999999999999</v>
      </c>
      <c r="J599" s="16">
        <v>46.779000000000003</v>
      </c>
      <c r="K599" s="16">
        <v>47.576000000000001</v>
      </c>
      <c r="L599" s="16">
        <v>48.372999999999998</v>
      </c>
      <c r="M599" s="16">
        <v>44.919600000000003</v>
      </c>
      <c r="N599" s="16">
        <v>41.466200000000001</v>
      </c>
      <c r="O599" s="16">
        <v>38.012799999999999</v>
      </c>
      <c r="P599" s="16">
        <v>34.559399999999997</v>
      </c>
      <c r="Q599" s="16">
        <v>31.106000000000002</v>
      </c>
      <c r="R599" s="16">
        <v>28.7776</v>
      </c>
      <c r="S599" s="16">
        <v>26.449200000000001</v>
      </c>
      <c r="T599" s="16">
        <v>24.120799999999999</v>
      </c>
      <c r="U599" s="16">
        <v>21.792400000000001</v>
      </c>
      <c r="V599" s="16">
        <v>19.463999999999999</v>
      </c>
      <c r="W599" s="16">
        <v>19.425599999999999</v>
      </c>
      <c r="X599" s="16">
        <v>19.3872</v>
      </c>
      <c r="Y599" s="16">
        <v>19.348800000000001</v>
      </c>
      <c r="Z599" s="16">
        <v>19.310400000000001</v>
      </c>
      <c r="AA599" s="16">
        <v>19.271999999999998</v>
      </c>
      <c r="AB599" s="16">
        <v>20.554200000000002</v>
      </c>
      <c r="AC599" s="16">
        <v>21.836400000000001</v>
      </c>
      <c r="AD599" s="16">
        <v>23.118600000000001</v>
      </c>
      <c r="AE599" s="16">
        <v>24.4008</v>
      </c>
      <c r="AF599" s="16">
        <v>25.683</v>
      </c>
      <c r="AG599" s="16">
        <v>28.052800000000001</v>
      </c>
      <c r="AH599" s="16">
        <v>30.422599999999999</v>
      </c>
      <c r="AI599" s="16">
        <v>32.792400000000001</v>
      </c>
      <c r="AJ599" s="16">
        <v>35.162199999999999</v>
      </c>
      <c r="AK599" s="16">
        <v>37.531999999999996</v>
      </c>
      <c r="AL599" s="16">
        <v>38.491999999999997</v>
      </c>
      <c r="AM599" s="16">
        <v>39.451999999999998</v>
      </c>
      <c r="AN599" s="16">
        <v>40.411999999999999</v>
      </c>
      <c r="AO599" s="16">
        <v>41.372</v>
      </c>
      <c r="AP599" s="16">
        <v>42.332000000000001</v>
      </c>
      <c r="AQ599" s="16">
        <v>40.3902</v>
      </c>
      <c r="AR599" s="16">
        <v>38.448399999999999</v>
      </c>
      <c r="AS599" s="16">
        <v>36.506599999999999</v>
      </c>
      <c r="AT599" s="16">
        <v>34.564799999999998</v>
      </c>
      <c r="AU599" s="16">
        <v>32.622999999999998</v>
      </c>
      <c r="AV599" s="16">
        <v>33.795400000000001</v>
      </c>
      <c r="AW599" s="16">
        <v>34.967799999999997</v>
      </c>
      <c r="AX599" s="16">
        <v>36.1402</v>
      </c>
      <c r="AY599" s="16">
        <v>37.312600000000003</v>
      </c>
      <c r="AZ599" s="16">
        <v>38.484999999999999</v>
      </c>
      <c r="BA599" s="16">
        <v>40.636000000000003</v>
      </c>
      <c r="BB599" s="16">
        <v>42.786999999999999</v>
      </c>
      <c r="BC599" s="16">
        <v>44.938000000000002</v>
      </c>
      <c r="BD599" s="16">
        <v>47.088999999999999</v>
      </c>
      <c r="BE599" s="16">
        <v>49.24</v>
      </c>
      <c r="BF599" s="16">
        <v>50.559600000000003</v>
      </c>
      <c r="BG599" s="16">
        <v>51.879199999999997</v>
      </c>
      <c r="BH599" s="16">
        <v>53.198799999999999</v>
      </c>
      <c r="BI599" s="16">
        <v>54.5184</v>
      </c>
      <c r="BJ599" s="16">
        <v>55.838000000000001</v>
      </c>
      <c r="BK599" s="16">
        <v>56.497599999999998</v>
      </c>
      <c r="BL599" s="16">
        <v>57.157200000000003</v>
      </c>
    </row>
    <row r="600" spans="1:65">
      <c r="A600" s="16" t="s">
        <v>53</v>
      </c>
      <c r="B600" s="16" t="s">
        <v>54</v>
      </c>
      <c r="C600" s="16" t="s">
        <v>1243</v>
      </c>
      <c r="D600" s="16" t="s">
        <v>1244</v>
      </c>
      <c r="AJ600" s="16">
        <v>0.9</v>
      </c>
      <c r="AK600" s="16">
        <v>1.78</v>
      </c>
      <c r="AL600" s="16">
        <v>4.32</v>
      </c>
      <c r="AM600" s="16">
        <v>6.09</v>
      </c>
      <c r="AN600" s="16">
        <v>6.81</v>
      </c>
      <c r="AO600" s="16">
        <v>7.52</v>
      </c>
      <c r="AP600" s="16">
        <v>8.31</v>
      </c>
      <c r="AQ600" s="16">
        <v>9.17</v>
      </c>
      <c r="AR600" s="16">
        <v>9.9499999999999993</v>
      </c>
      <c r="AS600" s="16">
        <v>10.88</v>
      </c>
      <c r="AT600" s="16">
        <v>10.33</v>
      </c>
      <c r="AU600" s="16">
        <v>9.7200000000000006</v>
      </c>
      <c r="AV600" s="16">
        <v>9.07</v>
      </c>
      <c r="AW600" s="16">
        <v>7.94</v>
      </c>
      <c r="AX600" s="16">
        <v>7.24</v>
      </c>
      <c r="AY600" s="16">
        <v>6.89</v>
      </c>
      <c r="AZ600" s="16">
        <v>7.1</v>
      </c>
      <c r="BA600" s="16">
        <v>6.16</v>
      </c>
      <c r="BB600" s="16">
        <v>4.9400000000000004</v>
      </c>
      <c r="BC600" s="16">
        <v>4.3899999999999997</v>
      </c>
      <c r="BD600" s="16">
        <v>4.43</v>
      </c>
      <c r="BE600" s="16">
        <v>4.32</v>
      </c>
      <c r="BF600" s="16">
        <v>4.04</v>
      </c>
      <c r="BG600" s="16">
        <v>4.0199999999999996</v>
      </c>
      <c r="BH600" s="16">
        <v>4.09</v>
      </c>
      <c r="BI600" s="16">
        <v>4.1399999999999997</v>
      </c>
      <c r="BJ600" s="16">
        <v>4.12</v>
      </c>
      <c r="BK600" s="16">
        <v>4.08</v>
      </c>
      <c r="BL600" s="16">
        <v>4.01</v>
      </c>
    </row>
    <row r="601" spans="1:65">
      <c r="A601" s="16" t="s">
        <v>53</v>
      </c>
      <c r="B601" s="16" t="s">
        <v>54</v>
      </c>
      <c r="C601" s="16" t="s">
        <v>1245</v>
      </c>
      <c r="D601" s="16" t="s">
        <v>1246</v>
      </c>
      <c r="AJ601" s="16">
        <v>2.59</v>
      </c>
      <c r="AK601" s="16">
        <v>4.42</v>
      </c>
      <c r="AL601" s="16">
        <v>9.42</v>
      </c>
      <c r="AM601" s="16">
        <v>12.58</v>
      </c>
      <c r="AN601" s="16">
        <v>14.15</v>
      </c>
      <c r="AO601" s="16">
        <v>15.77</v>
      </c>
      <c r="AP601" s="16">
        <v>17.600000000000001</v>
      </c>
      <c r="AQ601" s="16">
        <v>19.2</v>
      </c>
      <c r="AR601" s="16">
        <v>20.76</v>
      </c>
      <c r="AS601" s="16">
        <v>22.25</v>
      </c>
      <c r="AT601" s="16">
        <v>22.23</v>
      </c>
      <c r="AU601" s="16">
        <v>21.69</v>
      </c>
      <c r="AV601" s="16">
        <v>19</v>
      </c>
      <c r="AW601" s="16">
        <v>18.29</v>
      </c>
      <c r="AX601" s="16">
        <v>15.37</v>
      </c>
      <c r="AY601" s="16">
        <v>14.75</v>
      </c>
      <c r="AZ601" s="16">
        <v>13.6</v>
      </c>
      <c r="BA601" s="16">
        <v>13.92</v>
      </c>
      <c r="BB601" s="16">
        <v>13.83</v>
      </c>
      <c r="BC601" s="16">
        <v>14.83</v>
      </c>
      <c r="BD601" s="16">
        <v>14.62</v>
      </c>
      <c r="BE601" s="16">
        <v>14.06</v>
      </c>
      <c r="BF601" s="16">
        <v>13.6</v>
      </c>
      <c r="BG601" s="16">
        <v>13.42</v>
      </c>
      <c r="BH601" s="16">
        <v>13.31</v>
      </c>
      <c r="BI601" s="16">
        <v>13.34</v>
      </c>
      <c r="BJ601" s="16">
        <v>13.33</v>
      </c>
      <c r="BK601" s="16">
        <v>13.15</v>
      </c>
      <c r="BL601" s="16">
        <v>13.19</v>
      </c>
    </row>
    <row r="602" spans="1:65">
      <c r="A602" s="16" t="s">
        <v>53</v>
      </c>
      <c r="B602" s="16" t="s">
        <v>54</v>
      </c>
      <c r="C602" s="16" t="s">
        <v>1247</v>
      </c>
      <c r="D602" s="16" t="s">
        <v>1248</v>
      </c>
      <c r="AI602" s="16">
        <v>78.89</v>
      </c>
      <c r="AJ602" s="16">
        <v>79.040000000000006</v>
      </c>
      <c r="AK602" s="16">
        <v>81.02</v>
      </c>
      <c r="AL602" s="16">
        <v>83.16</v>
      </c>
      <c r="AM602" s="16">
        <v>84.92</v>
      </c>
      <c r="AN602" s="16">
        <v>85.8</v>
      </c>
      <c r="AO602" s="16">
        <v>85.58</v>
      </c>
      <c r="AP602" s="16">
        <v>84.99</v>
      </c>
      <c r="AQ602" s="16">
        <v>84.02</v>
      </c>
      <c r="AR602" s="16">
        <v>83.21</v>
      </c>
      <c r="AS602" s="16">
        <v>82.17</v>
      </c>
      <c r="AT602" s="16">
        <v>80.069999999999993</v>
      </c>
      <c r="AU602" s="16">
        <v>78.02</v>
      </c>
      <c r="AV602" s="16">
        <v>76.260000000000005</v>
      </c>
      <c r="AW602" s="16">
        <v>74.099999999999994</v>
      </c>
      <c r="AX602" s="16">
        <v>73</v>
      </c>
      <c r="AY602" s="16">
        <v>71.790000000000006</v>
      </c>
      <c r="AZ602" s="16">
        <v>71.12</v>
      </c>
      <c r="BA602" s="16">
        <v>69.569999999999993</v>
      </c>
      <c r="BB602" s="16">
        <v>68.28</v>
      </c>
      <c r="BC602" s="16">
        <v>67.56</v>
      </c>
      <c r="BD602" s="16">
        <v>67.38</v>
      </c>
      <c r="BE602" s="16">
        <v>67.64</v>
      </c>
      <c r="BF602" s="16">
        <v>67.959999999999994</v>
      </c>
      <c r="BG602" s="16">
        <v>68.36</v>
      </c>
      <c r="BH602" s="16">
        <v>68.680000000000007</v>
      </c>
      <c r="BI602" s="16">
        <v>69.72</v>
      </c>
      <c r="BJ602" s="16">
        <v>70.06</v>
      </c>
      <c r="BK602" s="16">
        <v>70.180000000000007</v>
      </c>
      <c r="BL602" s="16">
        <v>69.91</v>
      </c>
    </row>
    <row r="603" spans="1:65">
      <c r="A603" s="16" t="s">
        <v>53</v>
      </c>
      <c r="B603" s="16" t="s">
        <v>54</v>
      </c>
      <c r="C603" s="16" t="s">
        <v>1249</v>
      </c>
      <c r="D603" s="16" t="s">
        <v>1250</v>
      </c>
      <c r="AR603" s="16">
        <v>51.37</v>
      </c>
      <c r="AZ603" s="16">
        <v>40.380000000000003</v>
      </c>
      <c r="BA603" s="16">
        <v>36.86</v>
      </c>
      <c r="BB603" s="16">
        <v>35.39</v>
      </c>
      <c r="BC603" s="16">
        <v>33.36</v>
      </c>
      <c r="BD603" s="16">
        <v>33.159999999999997</v>
      </c>
    </row>
    <row r="604" spans="1:65">
      <c r="A604" s="16" t="s">
        <v>53</v>
      </c>
      <c r="B604" s="16" t="s">
        <v>54</v>
      </c>
      <c r="C604" s="16" t="s">
        <v>1251</v>
      </c>
      <c r="D604" s="16" t="s">
        <v>1252</v>
      </c>
      <c r="AS604" s="16">
        <v>94.318179999999998</v>
      </c>
      <c r="AX604" s="16">
        <v>93.7</v>
      </c>
    </row>
    <row r="605" spans="1:65">
      <c r="A605" s="16" t="s">
        <v>53</v>
      </c>
      <c r="B605" s="16" t="s">
        <v>54</v>
      </c>
      <c r="C605" s="16" t="s">
        <v>1253</v>
      </c>
      <c r="D605" s="16" t="s">
        <v>1254</v>
      </c>
      <c r="AJ605" s="16">
        <v>13.75</v>
      </c>
      <c r="AK605" s="16">
        <v>13.25</v>
      </c>
      <c r="AL605" s="16">
        <v>12.6599998474121</v>
      </c>
      <c r="AM605" s="16">
        <v>12.1400003433228</v>
      </c>
      <c r="AN605" s="16">
        <v>11.670000076293899</v>
      </c>
      <c r="AO605" s="16">
        <v>11.449999809265099</v>
      </c>
      <c r="AP605" s="16">
        <v>11.210000038146999</v>
      </c>
      <c r="AQ605" s="16">
        <v>11.1199998855591</v>
      </c>
      <c r="AR605" s="16">
        <v>11.180000305175801</v>
      </c>
      <c r="AS605" s="16">
        <v>10.8800001144409</v>
      </c>
      <c r="AT605" s="16">
        <v>10.819999694824199</v>
      </c>
      <c r="AU605" s="16">
        <v>11.5299997329712</v>
      </c>
      <c r="AV605" s="16">
        <v>11.710000038146999</v>
      </c>
      <c r="AW605" s="16">
        <v>11.8999996185303</v>
      </c>
      <c r="AX605" s="16">
        <v>12.079999923706101</v>
      </c>
      <c r="AY605" s="16">
        <v>12.3500003814697</v>
      </c>
      <c r="AZ605" s="16">
        <v>12.6300001144409</v>
      </c>
      <c r="BA605" s="16">
        <v>12.1300001144409</v>
      </c>
      <c r="BB605" s="16">
        <v>12.6599998474121</v>
      </c>
      <c r="BC605" s="16">
        <v>13.7200002670288</v>
      </c>
      <c r="BD605" s="16">
        <v>14.079999923706101</v>
      </c>
      <c r="BE605" s="16">
        <v>14.289999961853001</v>
      </c>
      <c r="BF605" s="16">
        <v>14.3800001144409</v>
      </c>
      <c r="BG605" s="16">
        <v>14.300000190734901</v>
      </c>
      <c r="BH605" s="16">
        <v>14.060000419616699</v>
      </c>
      <c r="BI605" s="16">
        <v>14.329999923706101</v>
      </c>
      <c r="BJ605" s="16">
        <v>14.3699998855591</v>
      </c>
      <c r="BK605" s="16">
        <v>14.7200002670288</v>
      </c>
      <c r="BL605" s="16">
        <v>14.789999961853001</v>
      </c>
    </row>
    <row r="606" spans="1:65">
      <c r="A606" s="16" t="s">
        <v>53</v>
      </c>
      <c r="B606" s="16" t="s">
        <v>54</v>
      </c>
      <c r="C606" s="16" t="s">
        <v>1255</v>
      </c>
      <c r="D606" s="16" t="s">
        <v>1256</v>
      </c>
      <c r="AJ606" s="16">
        <v>72.14</v>
      </c>
      <c r="AK606" s="16">
        <v>73.59</v>
      </c>
      <c r="AL606" s="16">
        <v>73.95</v>
      </c>
      <c r="AM606" s="16">
        <v>74.489999999999995</v>
      </c>
      <c r="AN606" s="16">
        <v>74.650000000000006</v>
      </c>
      <c r="AO606" s="16">
        <v>73.739999999999995</v>
      </c>
      <c r="AP606" s="16">
        <v>72.42</v>
      </c>
      <c r="AQ606" s="16">
        <v>70.89</v>
      </c>
      <c r="AR606" s="16">
        <v>69.569999999999993</v>
      </c>
      <c r="AS606" s="16">
        <v>68.05</v>
      </c>
      <c r="AT606" s="16">
        <v>66.959999999999994</v>
      </c>
      <c r="AU606" s="16">
        <v>65.89</v>
      </c>
      <c r="AV606" s="16">
        <v>64.88</v>
      </c>
      <c r="AW606" s="16">
        <v>64.03</v>
      </c>
      <c r="AX606" s="16">
        <v>63.44</v>
      </c>
      <c r="AY606" s="16">
        <v>62.54</v>
      </c>
      <c r="AZ606" s="16">
        <v>61.99</v>
      </c>
      <c r="BA606" s="16">
        <v>61.33</v>
      </c>
      <c r="BB606" s="16">
        <v>61.05</v>
      </c>
      <c r="BC606" s="16">
        <v>60.93</v>
      </c>
      <c r="BD606" s="16">
        <v>60.67</v>
      </c>
      <c r="BE606" s="16">
        <v>60.94</v>
      </c>
      <c r="BF606" s="16">
        <v>61.34</v>
      </c>
      <c r="BG606" s="16">
        <v>61.86</v>
      </c>
      <c r="BH606" s="16">
        <v>62.27</v>
      </c>
      <c r="BI606" s="16">
        <v>62.95</v>
      </c>
      <c r="BJ606" s="16">
        <v>63.26</v>
      </c>
      <c r="BK606" s="16">
        <v>63.56</v>
      </c>
      <c r="BL606" s="16">
        <v>63.28</v>
      </c>
      <c r="BM606" s="16">
        <v>59.17</v>
      </c>
    </row>
    <row r="607" spans="1:65">
      <c r="A607" s="16" t="s">
        <v>53</v>
      </c>
      <c r="B607" s="16" t="s">
        <v>54</v>
      </c>
      <c r="C607" s="16" t="s">
        <v>1257</v>
      </c>
      <c r="D607" s="16" t="s">
        <v>1258</v>
      </c>
      <c r="AZ607" s="16">
        <v>35.21</v>
      </c>
      <c r="BA607" s="16">
        <v>32.299999999999997</v>
      </c>
      <c r="BB607" s="16">
        <v>28.78</v>
      </c>
      <c r="BC607" s="16">
        <v>20.88</v>
      </c>
      <c r="BD607" s="16">
        <v>29.19</v>
      </c>
    </row>
    <row r="608" spans="1:65">
      <c r="A608" s="16" t="s">
        <v>53</v>
      </c>
      <c r="B608" s="16" t="s">
        <v>54</v>
      </c>
      <c r="C608" s="16" t="s">
        <v>1259</v>
      </c>
      <c r="D608" s="16" t="s">
        <v>1260</v>
      </c>
      <c r="AN608" s="16">
        <v>61.3</v>
      </c>
      <c r="AT608" s="16">
        <v>52</v>
      </c>
      <c r="AU608" s="16">
        <v>16.2</v>
      </c>
      <c r="AV608" s="16">
        <v>17.5</v>
      </c>
      <c r="AW608" s="16">
        <v>13.9</v>
      </c>
      <c r="AX608" s="16">
        <v>7</v>
      </c>
    </row>
    <row r="609" spans="1:64">
      <c r="A609" s="16" t="s">
        <v>53</v>
      </c>
      <c r="B609" s="16" t="s">
        <v>54</v>
      </c>
      <c r="C609" s="16" t="s">
        <v>1261</v>
      </c>
      <c r="D609" s="16" t="s">
        <v>1262</v>
      </c>
      <c r="AN609" s="16">
        <v>2.7</v>
      </c>
      <c r="AT609" s="16">
        <v>3.1</v>
      </c>
      <c r="AU609" s="16">
        <v>4.8</v>
      </c>
      <c r="AV609" s="16">
        <v>4.5</v>
      </c>
      <c r="AW609" s="16">
        <v>4.8</v>
      </c>
      <c r="AX609" s="16">
        <v>4.8</v>
      </c>
    </row>
    <row r="610" spans="1:64">
      <c r="A610" s="16" t="s">
        <v>53</v>
      </c>
      <c r="B610" s="16" t="s">
        <v>54</v>
      </c>
      <c r="C610" s="16" t="s">
        <v>1263</v>
      </c>
      <c r="D610" s="16" t="s">
        <v>1264</v>
      </c>
      <c r="AS610" s="16">
        <v>0.86689276000000004</v>
      </c>
      <c r="AT610" s="16">
        <v>0.79006779000000005</v>
      </c>
      <c r="AU610" s="16">
        <v>0.73446827999999997</v>
      </c>
      <c r="AV610" s="16">
        <v>0.77900409999999998</v>
      </c>
      <c r="AW610" s="16">
        <v>0.86432350000000002</v>
      </c>
      <c r="AX610" s="16">
        <v>0.91786504000000002</v>
      </c>
      <c r="AY610" s="16">
        <v>0.86607754000000003</v>
      </c>
      <c r="AZ610" s="16">
        <v>0.90689111</v>
      </c>
      <c r="BA610" s="16">
        <v>0.86374002999999999</v>
      </c>
      <c r="BB610" s="16">
        <v>1.1307280099999999</v>
      </c>
      <c r="BC610" s="16">
        <v>1.0107778300000001</v>
      </c>
      <c r="BD610" s="16">
        <v>0.94790989000000003</v>
      </c>
      <c r="BE610" s="16">
        <v>1.11365366</v>
      </c>
      <c r="BF610" s="16">
        <v>1.06307197</v>
      </c>
      <c r="BG610" s="16">
        <v>1.12798095</v>
      </c>
      <c r="BH610" s="16">
        <v>1.30261827</v>
      </c>
      <c r="BI610" s="16">
        <v>1.1633974300000001</v>
      </c>
      <c r="BJ610" s="16">
        <v>1.00201261</v>
      </c>
      <c r="BK610" s="16">
        <v>0.93211520000000003</v>
      </c>
    </row>
    <row r="611" spans="1:64">
      <c r="A611" s="16" t="s">
        <v>53</v>
      </c>
      <c r="B611" s="16" t="s">
        <v>54</v>
      </c>
      <c r="C611" s="16" t="s">
        <v>1265</v>
      </c>
      <c r="D611" s="16" t="s">
        <v>1266</v>
      </c>
    </row>
    <row r="612" spans="1:64">
      <c r="A612" s="16" t="s">
        <v>53</v>
      </c>
      <c r="B612" s="16" t="s">
        <v>54</v>
      </c>
      <c r="C612" s="16" t="s">
        <v>1267</v>
      </c>
      <c r="D612" s="16" t="s">
        <v>1268</v>
      </c>
      <c r="AS612" s="16">
        <v>8.1999999999999993</v>
      </c>
      <c r="AT612" s="16">
        <v>10</v>
      </c>
      <c r="AU612" s="16">
        <v>10.1</v>
      </c>
      <c r="AV612" s="16">
        <v>14.5</v>
      </c>
      <c r="AW612" s="16">
        <v>10.7</v>
      </c>
      <c r="AX612" s="16">
        <v>13.9</v>
      </c>
      <c r="AY612" s="16">
        <v>13.2</v>
      </c>
      <c r="AZ612" s="16">
        <v>13.7</v>
      </c>
      <c r="BA612" s="16">
        <v>13.3</v>
      </c>
      <c r="BB612" s="16">
        <v>11.6</v>
      </c>
      <c r="BC612" s="16">
        <v>11.4</v>
      </c>
      <c r="BD612" s="16">
        <v>12.4</v>
      </c>
      <c r="BE612" s="16">
        <v>14</v>
      </c>
      <c r="BF612" s="16">
        <v>13.8</v>
      </c>
      <c r="BG612" s="16">
        <v>13.2</v>
      </c>
      <c r="BH612" s="16">
        <v>10.3</v>
      </c>
      <c r="BI612" s="16">
        <v>8.6999999999999993</v>
      </c>
      <c r="BJ612" s="16">
        <v>8.5</v>
      </c>
      <c r="BK612" s="16">
        <v>8.1</v>
      </c>
      <c r="BL612" s="16">
        <v>6.7</v>
      </c>
    </row>
    <row r="613" spans="1:64">
      <c r="A613" s="16" t="s">
        <v>53</v>
      </c>
      <c r="B613" s="16" t="s">
        <v>54</v>
      </c>
      <c r="C613" s="16" t="s">
        <v>1269</v>
      </c>
      <c r="D613" s="16" t="s">
        <v>1270</v>
      </c>
      <c r="AS613" s="16">
        <v>6.7</v>
      </c>
      <c r="AY613" s="16">
        <v>14.9</v>
      </c>
      <c r="BD613" s="16">
        <v>11.2</v>
      </c>
      <c r="BF613" s="16">
        <v>15.1</v>
      </c>
    </row>
    <row r="614" spans="1:64">
      <c r="A614" s="16" t="s">
        <v>53</v>
      </c>
      <c r="B614" s="16" t="s">
        <v>54</v>
      </c>
      <c r="C614" s="16" t="s">
        <v>1271</v>
      </c>
      <c r="D614" s="16" t="s">
        <v>1272</v>
      </c>
      <c r="BC614" s="16">
        <v>7.5</v>
      </c>
      <c r="BL614" s="16">
        <v>6.1</v>
      </c>
    </row>
    <row r="615" spans="1:64">
      <c r="A615" s="16" t="s">
        <v>53</v>
      </c>
      <c r="B615" s="16" t="s">
        <v>54</v>
      </c>
      <c r="C615" s="16" t="s">
        <v>1273</v>
      </c>
      <c r="D615" s="16" t="s">
        <v>1274</v>
      </c>
      <c r="AZ615" s="16">
        <v>0.3</v>
      </c>
      <c r="BC615" s="16">
        <v>0.2</v>
      </c>
      <c r="BE615" s="16">
        <v>0.2</v>
      </c>
      <c r="BG615" s="16">
        <v>0.2</v>
      </c>
      <c r="BI615" s="16">
        <v>0.2</v>
      </c>
      <c r="BK615" s="16">
        <v>0.2</v>
      </c>
    </row>
    <row r="616" spans="1:64">
      <c r="A616" s="16" t="s">
        <v>53</v>
      </c>
      <c r="B616" s="16" t="s">
        <v>54</v>
      </c>
      <c r="C616" s="16" t="s">
        <v>1275</v>
      </c>
      <c r="D616" s="16" t="s">
        <v>1276</v>
      </c>
      <c r="AU616" s="16">
        <v>50</v>
      </c>
      <c r="AV616" s="16">
        <v>51</v>
      </c>
      <c r="AW616" s="16">
        <v>50</v>
      </c>
      <c r="AX616" s="16">
        <v>49</v>
      </c>
      <c r="AY616" s="16">
        <v>52</v>
      </c>
      <c r="AZ616" s="16">
        <v>62</v>
      </c>
      <c r="BA616" s="16">
        <v>68</v>
      </c>
      <c r="BB616" s="16">
        <v>74</v>
      </c>
      <c r="BC616" s="16">
        <v>80</v>
      </c>
      <c r="BD616" s="16">
        <v>84</v>
      </c>
      <c r="BE616" s="16">
        <v>88</v>
      </c>
      <c r="BF616" s="16">
        <v>93</v>
      </c>
      <c r="BG616" s="16">
        <v>94</v>
      </c>
      <c r="BH616" s="16">
        <v>96</v>
      </c>
      <c r="BI616" s="16">
        <v>97</v>
      </c>
      <c r="BJ616" s="16">
        <v>95</v>
      </c>
      <c r="BK616" s="16">
        <v>95</v>
      </c>
      <c r="BL616" s="16">
        <v>94</v>
      </c>
    </row>
    <row r="617" spans="1:64">
      <c r="A617" s="16" t="s">
        <v>53</v>
      </c>
      <c r="B617" s="16" t="s">
        <v>54</v>
      </c>
      <c r="C617" s="16" t="s">
        <v>1277</v>
      </c>
      <c r="D617" s="16" t="s">
        <v>1278</v>
      </c>
      <c r="AS617" s="16">
        <v>73.380499431620095</v>
      </c>
      <c r="AT617" s="16">
        <v>74.817754410434603</v>
      </c>
      <c r="AU617" s="16">
        <v>76.267598515091706</v>
      </c>
      <c r="AV617" s="16">
        <v>77.730525128315605</v>
      </c>
      <c r="AW617" s="16">
        <v>79.206002269577198</v>
      </c>
      <c r="AX617" s="16">
        <v>80.693550510018099</v>
      </c>
      <c r="AY617" s="16">
        <v>82.1933078178443</v>
      </c>
      <c r="AZ617" s="16">
        <v>83.705361956009696</v>
      </c>
      <c r="BA617" s="16">
        <v>85.2289723856655</v>
      </c>
      <c r="BB617" s="16">
        <v>85.917442813428494</v>
      </c>
      <c r="BC617" s="16">
        <v>86.6060014772725</v>
      </c>
      <c r="BD617" s="16">
        <v>87.293953109252101</v>
      </c>
      <c r="BE617" s="16">
        <v>87.980868578132402</v>
      </c>
      <c r="BF617" s="16">
        <v>88.666533068421003</v>
      </c>
      <c r="BG617" s="16">
        <v>89.350282214115794</v>
      </c>
      <c r="BH617" s="16">
        <v>90.031686206869296</v>
      </c>
      <c r="BI617" s="16">
        <v>90.710315471234495</v>
      </c>
      <c r="BJ617" s="16">
        <v>91.385739943657299</v>
      </c>
    </row>
    <row r="618" spans="1:64">
      <c r="A618" s="16" t="s">
        <v>53</v>
      </c>
      <c r="B618" s="16" t="s">
        <v>54</v>
      </c>
      <c r="C618" s="16" t="s">
        <v>1279</v>
      </c>
      <c r="D618" s="16" t="s">
        <v>1280</v>
      </c>
      <c r="AI618" s="16">
        <v>3.6</v>
      </c>
      <c r="AJ618" s="16">
        <v>3.8</v>
      </c>
      <c r="AK618" s="16">
        <v>3.9</v>
      </c>
      <c r="AL618" s="16">
        <v>4</v>
      </c>
      <c r="AM618" s="16">
        <v>4</v>
      </c>
      <c r="AN618" s="16">
        <v>4</v>
      </c>
      <c r="AO618" s="16">
        <v>3.8</v>
      </c>
      <c r="AP618" s="16">
        <v>3.7</v>
      </c>
      <c r="AQ618" s="16">
        <v>3.5</v>
      </c>
      <c r="AR618" s="16">
        <v>3.4</v>
      </c>
      <c r="AS618" s="16">
        <v>3.2</v>
      </c>
      <c r="AT618" s="16">
        <v>3.1</v>
      </c>
      <c r="AU618" s="16">
        <v>3</v>
      </c>
      <c r="AV618" s="16">
        <v>2.9</v>
      </c>
      <c r="AW618" s="16">
        <v>2.8</v>
      </c>
      <c r="AX618" s="16">
        <v>2.7</v>
      </c>
      <c r="AY618" s="16">
        <v>2.5</v>
      </c>
      <c r="AZ618" s="16">
        <v>2.4</v>
      </c>
      <c r="BA618" s="16">
        <v>2.2999999999999998</v>
      </c>
      <c r="BB618" s="16">
        <v>2.2000000000000002</v>
      </c>
      <c r="BC618" s="16">
        <v>2.1</v>
      </c>
      <c r="BD618" s="16">
        <v>2</v>
      </c>
      <c r="BE618" s="16">
        <v>1.9</v>
      </c>
      <c r="BF618" s="16">
        <v>1.9</v>
      </c>
      <c r="BG618" s="16">
        <v>1.8</v>
      </c>
      <c r="BH618" s="16">
        <v>1.8</v>
      </c>
      <c r="BI618" s="16">
        <v>1.7</v>
      </c>
      <c r="BJ618" s="16">
        <v>1.7</v>
      </c>
      <c r="BK618" s="16">
        <v>1.6</v>
      </c>
      <c r="BL618" s="16">
        <v>1.6</v>
      </c>
    </row>
    <row r="619" spans="1:64">
      <c r="A619" s="16" t="s">
        <v>53</v>
      </c>
      <c r="B619" s="16" t="s">
        <v>54</v>
      </c>
      <c r="C619" s="16" t="s">
        <v>1281</v>
      </c>
      <c r="D619" s="16" t="s">
        <v>1282</v>
      </c>
      <c r="AS619" s="16">
        <v>5.99</v>
      </c>
      <c r="AX619" s="16">
        <v>3.12</v>
      </c>
      <c r="BC619" s="16">
        <v>5.07</v>
      </c>
      <c r="BH619" s="16">
        <v>7.82</v>
      </c>
      <c r="BK619" s="16">
        <v>7.51</v>
      </c>
    </row>
    <row r="620" spans="1:64">
      <c r="A620" s="16" t="s">
        <v>53</v>
      </c>
      <c r="B620" s="16" t="s">
        <v>54</v>
      </c>
      <c r="C620" s="16" t="s">
        <v>1283</v>
      </c>
      <c r="D620" s="16" t="s">
        <v>1284</v>
      </c>
      <c r="AK620" s="16">
        <v>6.0579700469970703</v>
      </c>
      <c r="AN620" s="16">
        <v>3.33736991882324</v>
      </c>
      <c r="AO620" s="16">
        <v>3.5125699043273899</v>
      </c>
      <c r="AQ620" s="16">
        <v>3.3800199031829798</v>
      </c>
      <c r="AR620" s="16">
        <v>4.2121400833129901</v>
      </c>
      <c r="AS620" s="16">
        <v>3.8539900779724099</v>
      </c>
      <c r="AT620" s="16">
        <v>3.5034201145172101</v>
      </c>
      <c r="AU620" s="16">
        <v>3.1544599533081099</v>
      </c>
      <c r="AV620" s="16">
        <v>3.2861499786377002</v>
      </c>
      <c r="AW620" s="16">
        <v>3.4477000236511199</v>
      </c>
      <c r="AX620" s="16">
        <v>2.97462010383606</v>
      </c>
      <c r="AY620" s="16">
        <v>2.55552005767822</v>
      </c>
      <c r="AZ620" s="16">
        <v>2.5492799282074001</v>
      </c>
      <c r="BA620" s="16">
        <v>2.44092988967896</v>
      </c>
      <c r="BB620" s="16">
        <v>3.2243099212646502</v>
      </c>
      <c r="BC620" s="16">
        <v>2.7806200981140101</v>
      </c>
      <c r="BD620" s="16">
        <v>2.43564009666443</v>
      </c>
      <c r="BE620" s="16">
        <v>2.0676300525665301</v>
      </c>
      <c r="BF620" s="16">
        <v>2.4421300888061501</v>
      </c>
      <c r="BG620" s="16">
        <v>2.6330399513244598</v>
      </c>
      <c r="BH620" s="16">
        <v>2.9516799449920699</v>
      </c>
      <c r="BI620" s="16">
        <v>2.90340995788574</v>
      </c>
      <c r="BJ620" s="16">
        <v>2.4738199710845898</v>
      </c>
      <c r="BK620" s="16">
        <v>2.4554300308227499</v>
      </c>
    </row>
    <row r="621" spans="1:64">
      <c r="A621" s="16" t="s">
        <v>53</v>
      </c>
      <c r="B621" s="16" t="s">
        <v>54</v>
      </c>
      <c r="C621" s="16" t="s">
        <v>1285</v>
      </c>
      <c r="D621" s="16" t="s">
        <v>1286</v>
      </c>
      <c r="Z621" s="16">
        <v>15.55255</v>
      </c>
      <c r="AE621" s="16">
        <v>13.86609</v>
      </c>
      <c r="AH621" s="16">
        <v>9.1458700000000004</v>
      </c>
      <c r="AI621" s="16">
        <v>9.0160300000000007</v>
      </c>
      <c r="AJ621" s="16">
        <v>11.86914</v>
      </c>
      <c r="AK621" s="16">
        <v>11.84313</v>
      </c>
      <c r="AL621" s="16">
        <v>9.9581900000000001</v>
      </c>
      <c r="AM621" s="16">
        <v>8.4653799999999997</v>
      </c>
      <c r="AN621" s="16">
        <v>7.77949</v>
      </c>
      <c r="AY621" s="16">
        <v>7.5469600000000003</v>
      </c>
      <c r="AZ621" s="16">
        <v>7.3501000000000003</v>
      </c>
      <c r="BA621" s="16">
        <v>7.6197299999999997</v>
      </c>
      <c r="BB621" s="16">
        <v>6.9777100000000001</v>
      </c>
      <c r="BC621" s="16">
        <v>7.0032899999999998</v>
      </c>
      <c r="BD621" s="16">
        <v>7.0813899999999999</v>
      </c>
      <c r="BE621" s="16">
        <v>7.4269299999999996</v>
      </c>
      <c r="BF621" s="16">
        <v>7.3535899999999996</v>
      </c>
      <c r="BG621" s="16">
        <v>9.16601</v>
      </c>
      <c r="BH621" s="16">
        <v>9.7071900000000007</v>
      </c>
      <c r="BI621" s="16">
        <v>10.05152</v>
      </c>
      <c r="BJ621" s="16">
        <v>10.02216</v>
      </c>
      <c r="BK621" s="16">
        <v>9.9203299999999999</v>
      </c>
    </row>
    <row r="622" spans="1:64">
      <c r="A622" s="16" t="s">
        <v>53</v>
      </c>
      <c r="B622" s="16" t="s">
        <v>54</v>
      </c>
      <c r="C622" s="16" t="s">
        <v>1287</v>
      </c>
      <c r="D622" s="16" t="s">
        <v>1288</v>
      </c>
      <c r="BI622" s="16">
        <v>72.901771545410199</v>
      </c>
      <c r="BJ622" s="16">
        <v>73.117050170898395</v>
      </c>
      <c r="BK622" s="16">
        <v>74.356536865234403</v>
      </c>
      <c r="BL622" s="16">
        <v>74.790298461914105</v>
      </c>
    </row>
    <row r="623" spans="1:64">
      <c r="A623" s="16" t="s">
        <v>53</v>
      </c>
      <c r="B623" s="16" t="s">
        <v>54</v>
      </c>
      <c r="C623" s="16" t="s">
        <v>1289</v>
      </c>
      <c r="D623" s="16" t="s">
        <v>1290</v>
      </c>
      <c r="BK623" s="16">
        <v>88.864189999999994</v>
      </c>
    </row>
    <row r="624" spans="1:64">
      <c r="A624" s="16" t="s">
        <v>53</v>
      </c>
      <c r="B624" s="16" t="s">
        <v>54</v>
      </c>
      <c r="C624" s="16" t="s">
        <v>1291</v>
      </c>
      <c r="D624" s="16" t="s">
        <v>1292</v>
      </c>
      <c r="AR624" s="16">
        <v>83.526321411132798</v>
      </c>
      <c r="AZ624" s="16">
        <v>82.949142456054702</v>
      </c>
      <c r="BA624" s="16">
        <v>82.960220336914105</v>
      </c>
      <c r="BB624" s="16">
        <v>88.610488891601605</v>
      </c>
      <c r="BC624" s="16">
        <v>88.645401000976605</v>
      </c>
      <c r="BD624" s="16">
        <v>88.658782958984403</v>
      </c>
      <c r="BE624" s="16">
        <v>88.713088989257798</v>
      </c>
      <c r="BF624" s="16">
        <v>88.716209411621094</v>
      </c>
      <c r="BG624" s="16">
        <v>88.714172363281307</v>
      </c>
      <c r="BH624" s="16">
        <v>88.665077209472699</v>
      </c>
      <c r="BI624" s="16">
        <v>88.664451599121094</v>
      </c>
      <c r="BJ624" s="16">
        <v>88.501228332519503</v>
      </c>
    </row>
    <row r="625" spans="1:65">
      <c r="A625" s="16" t="s">
        <v>53</v>
      </c>
      <c r="B625" s="16" t="s">
        <v>54</v>
      </c>
      <c r="C625" s="16" t="s">
        <v>1293</v>
      </c>
      <c r="D625" s="16" t="s">
        <v>1294</v>
      </c>
      <c r="AJ625" s="16">
        <v>5.2191600799560502</v>
      </c>
      <c r="AK625" s="16">
        <v>4.5532598495483398</v>
      </c>
      <c r="AL625" s="16">
        <v>6.2306199073791504</v>
      </c>
      <c r="AM625" s="16">
        <v>18.551130294799801</v>
      </c>
      <c r="AN625" s="16">
        <v>9.5902299880981392</v>
      </c>
      <c r="AO625" s="16">
        <v>2.6338200569152801</v>
      </c>
      <c r="AP625" s="16">
        <v>10.819129943847701</v>
      </c>
      <c r="AQ625" s="16">
        <v>12.1335601806641</v>
      </c>
      <c r="AR625" s="16">
        <v>4.9730701446533203</v>
      </c>
      <c r="AS625" s="16">
        <v>8.8194398880004901</v>
      </c>
      <c r="AT625" s="16">
        <v>12.0329599380493</v>
      </c>
      <c r="AU625" s="16">
        <v>12.854729652404799</v>
      </c>
      <c r="AV625" s="16">
        <v>16.049190521240199</v>
      </c>
      <c r="AW625" s="16">
        <v>14.251859664916999</v>
      </c>
      <c r="AX625" s="16">
        <v>15.5777502059937</v>
      </c>
      <c r="AY625" s="16">
        <v>15.912960052490201</v>
      </c>
      <c r="AZ625" s="16">
        <v>13.6396703720093</v>
      </c>
      <c r="BA625" s="16">
        <v>13.7609100341797</v>
      </c>
      <c r="BB625" s="16">
        <v>12.858039855956999</v>
      </c>
      <c r="BC625" s="16">
        <v>13.23410987854</v>
      </c>
      <c r="BD625" s="16">
        <v>11.2527103424072</v>
      </c>
      <c r="BE625" s="16">
        <v>8.91326999664307</v>
      </c>
      <c r="BF625" s="16">
        <v>3.61186003684998</v>
      </c>
      <c r="BJ625" s="16">
        <v>1.2380800247192401</v>
      </c>
      <c r="BK625" s="16">
        <v>4.0935301780700701</v>
      </c>
      <c r="BL625" s="16">
        <v>7.00650978088379</v>
      </c>
    </row>
    <row r="626" spans="1:65">
      <c r="A626" s="16" t="s">
        <v>53</v>
      </c>
      <c r="B626" s="16" t="s">
        <v>54</v>
      </c>
      <c r="C626" s="16" t="s">
        <v>1295</v>
      </c>
      <c r="D626" s="16" t="s">
        <v>1296</v>
      </c>
      <c r="AL626" s="16">
        <v>95.154891967773395</v>
      </c>
      <c r="AN626" s="16">
        <v>98.955307006835895</v>
      </c>
      <c r="AQ626" s="16">
        <v>97.876899719238295</v>
      </c>
      <c r="AR626" s="16">
        <v>97.79931640625</v>
      </c>
      <c r="AS626" s="16">
        <v>92.809402465820298</v>
      </c>
      <c r="AT626" s="16">
        <v>98.304557800292997</v>
      </c>
      <c r="AU626" s="16">
        <v>95.208160400390597</v>
      </c>
      <c r="AV626" s="16">
        <v>99.863723754882798</v>
      </c>
      <c r="AW626" s="16">
        <v>98.115051269531307</v>
      </c>
      <c r="AX626" s="16">
        <v>93.592262268066406</v>
      </c>
      <c r="AY626" s="16">
        <v>99.918922424316406</v>
      </c>
      <c r="AZ626" s="16">
        <v>98.444908142089801</v>
      </c>
      <c r="BA626" s="16">
        <v>96.660606384277301</v>
      </c>
      <c r="BB626" s="16">
        <v>97.502861022949205</v>
      </c>
      <c r="BC626" s="16">
        <v>95.624801635742202</v>
      </c>
      <c r="BD626" s="16">
        <v>98.864166259765597</v>
      </c>
      <c r="BE626" s="16">
        <v>97.5897216796875</v>
      </c>
      <c r="BF626" s="16">
        <v>99.907203674316406</v>
      </c>
      <c r="BG626" s="16">
        <v>95.093559265136705</v>
      </c>
      <c r="BH626" s="16">
        <v>98.840911865234403</v>
      </c>
      <c r="BI626" s="16">
        <v>98.385566711425795</v>
      </c>
      <c r="BK626" s="16">
        <v>96.761047363281307</v>
      </c>
    </row>
    <row r="627" spans="1:65">
      <c r="A627" s="16" t="s">
        <v>53</v>
      </c>
      <c r="B627" s="16" t="s">
        <v>54</v>
      </c>
      <c r="C627" s="16" t="s">
        <v>1297</v>
      </c>
      <c r="D627" s="16" t="s">
        <v>1298</v>
      </c>
      <c r="AJ627" s="16">
        <v>99.157629999999997</v>
      </c>
      <c r="AK627" s="16">
        <v>95.488529999999997</v>
      </c>
      <c r="AL627" s="16">
        <v>93.360209999999995</v>
      </c>
      <c r="AM627" s="16">
        <v>104.34984</v>
      </c>
      <c r="AN627" s="16">
        <v>104.71464</v>
      </c>
      <c r="AO627" s="16">
        <v>94.269670000000005</v>
      </c>
      <c r="AP627" s="16">
        <v>92.536349999999999</v>
      </c>
      <c r="AQ627" s="16">
        <v>92.78098</v>
      </c>
      <c r="AR627" s="16">
        <v>98.817220000000006</v>
      </c>
      <c r="AS627" s="16">
        <v>94.054000000000002</v>
      </c>
      <c r="AT627" s="16">
        <v>96.192989999999995</v>
      </c>
      <c r="AU627" s="16">
        <v>90.533919999999995</v>
      </c>
      <c r="AV627" s="16">
        <v>90.859009999999998</v>
      </c>
      <c r="AW627" s="16">
        <v>96.655389999999997</v>
      </c>
      <c r="AX627" s="16">
        <v>85.678100000000001</v>
      </c>
      <c r="AY627" s="16">
        <v>85.404939999999996</v>
      </c>
      <c r="AZ627" s="16">
        <v>90.517340000000004</v>
      </c>
      <c r="BA627" s="16">
        <v>95.003879999999995</v>
      </c>
      <c r="BB627" s="16">
        <v>93.529719999999998</v>
      </c>
      <c r="BC627" s="16">
        <v>88.345439999999996</v>
      </c>
      <c r="BD627" s="16">
        <v>98.171059999999997</v>
      </c>
      <c r="BE627" s="16">
        <v>102.30475</v>
      </c>
      <c r="BF627" s="16">
        <v>110.11192</v>
      </c>
      <c r="BG627" s="16">
        <v>110.58538</v>
      </c>
      <c r="BH627" s="16">
        <v>101.66019</v>
      </c>
      <c r="BI627" s="16">
        <v>104.18837000000001</v>
      </c>
      <c r="BJ627" s="16">
        <v>102.28570999999999</v>
      </c>
      <c r="BK627" s="16">
        <v>94.870999999999995</v>
      </c>
    </row>
    <row r="628" spans="1:65">
      <c r="A628" s="16" t="s">
        <v>53</v>
      </c>
      <c r="B628" s="16" t="s">
        <v>54</v>
      </c>
      <c r="C628" s="16" t="s">
        <v>1299</v>
      </c>
      <c r="D628" s="16" t="s">
        <v>1300</v>
      </c>
      <c r="AS628" s="16">
        <v>50</v>
      </c>
      <c r="AV628" s="16">
        <v>100</v>
      </c>
      <c r="AX628" s="16">
        <v>90</v>
      </c>
      <c r="AY628" s="16">
        <v>100</v>
      </c>
      <c r="AZ628" s="16">
        <v>100</v>
      </c>
      <c r="BA628" s="16">
        <v>76.923080444335895</v>
      </c>
      <c r="BD628" s="16">
        <v>85.074630737304702</v>
      </c>
      <c r="BE628" s="16">
        <v>96.7213134765625</v>
      </c>
      <c r="BH628" s="16">
        <v>100</v>
      </c>
      <c r="BI628" s="16">
        <v>100</v>
      </c>
      <c r="BK628" s="16">
        <v>100</v>
      </c>
    </row>
    <row r="629" spans="1:65">
      <c r="A629" s="16" t="s">
        <v>53</v>
      </c>
      <c r="B629" s="16" t="s">
        <v>54</v>
      </c>
      <c r="C629" s="16" t="s">
        <v>1301</v>
      </c>
      <c r="D629" s="16" t="s">
        <v>1302</v>
      </c>
      <c r="AR629" s="16">
        <v>99.870338439941406</v>
      </c>
      <c r="AZ629" s="16">
        <v>99.989311218261705</v>
      </c>
      <c r="BB629" s="16">
        <v>99.956779479980497</v>
      </c>
      <c r="BC629" s="16">
        <v>99.967453002929702</v>
      </c>
      <c r="BD629" s="16">
        <v>99.956031799316406</v>
      </c>
      <c r="BE629" s="16">
        <v>99.955001831054702</v>
      </c>
      <c r="BF629" s="16">
        <v>99.976867675781307</v>
      </c>
      <c r="BG629" s="16">
        <v>99.976242065429702</v>
      </c>
      <c r="BH629" s="16">
        <v>99.963668823242202</v>
      </c>
      <c r="BI629" s="16">
        <v>99.962379455566406</v>
      </c>
      <c r="BJ629" s="16">
        <v>99.960647583007798</v>
      </c>
    </row>
    <row r="630" spans="1:65">
      <c r="A630" s="16" t="s">
        <v>53</v>
      </c>
      <c r="B630" s="16" t="s">
        <v>54</v>
      </c>
      <c r="C630" s="16" t="s">
        <v>1303</v>
      </c>
      <c r="D630" s="16" t="s">
        <v>1304</v>
      </c>
      <c r="BH630" s="16">
        <v>33.367172918897403</v>
      </c>
    </row>
    <row r="631" spans="1:65">
      <c r="A631" s="16" t="s">
        <v>53</v>
      </c>
      <c r="B631" s="16" t="s">
        <v>54</v>
      </c>
      <c r="C631" s="16" t="s">
        <v>1305</v>
      </c>
      <c r="D631" s="16" t="s">
        <v>1306</v>
      </c>
      <c r="AK631" s="16">
        <v>1.43116343105925E-2</v>
      </c>
      <c r="AL631" s="16">
        <v>6.3952952099833996E-2</v>
      </c>
      <c r="AM631" s="16">
        <v>5.9268405571286001E-2</v>
      </c>
      <c r="AN631" s="16">
        <v>0.13333032369763101</v>
      </c>
      <c r="AO631" s="16">
        <v>0.16983410507876701</v>
      </c>
      <c r="AP631" s="16">
        <v>0.19684689598844099</v>
      </c>
      <c r="AQ631" s="16">
        <v>0.198582054756893</v>
      </c>
      <c r="AR631" s="16">
        <v>0.187804496072738</v>
      </c>
      <c r="AS631" s="16">
        <v>0.190296249521447</v>
      </c>
      <c r="AT631" s="16">
        <v>0.18341341773542699</v>
      </c>
      <c r="AU631" s="16">
        <v>0.180250724365531</v>
      </c>
      <c r="AV631" s="16">
        <v>0.18737557596400201</v>
      </c>
      <c r="AW631" s="16">
        <v>0.199223004651537</v>
      </c>
      <c r="AX631" s="16">
        <v>0.23039636112133099</v>
      </c>
      <c r="AY631" s="16">
        <v>0.26345509855182098</v>
      </c>
      <c r="AZ631" s="16">
        <v>0.322096836457062</v>
      </c>
      <c r="BA631" s="16">
        <v>0.42228837522617702</v>
      </c>
      <c r="BB631" s="16">
        <v>0.347416110066677</v>
      </c>
      <c r="BC631" s="16">
        <v>0.39148359524783299</v>
      </c>
      <c r="BD631" s="16">
        <v>0.48563984416475198</v>
      </c>
      <c r="BE631" s="16">
        <v>0.46975978947948299</v>
      </c>
      <c r="BF631" s="16">
        <v>0.45818732451906302</v>
      </c>
      <c r="BG631" s="16">
        <v>0.45238295243465299</v>
      </c>
      <c r="BH631" s="16">
        <v>0.36819940336556101</v>
      </c>
      <c r="BI631" s="16">
        <v>0.27003914758421999</v>
      </c>
      <c r="BJ631" s="16">
        <v>0.29367397559013197</v>
      </c>
      <c r="BK631" s="16">
        <v>0.32574394972272502</v>
      </c>
      <c r="BL631" s="16">
        <v>0.319320487386896</v>
      </c>
      <c r="BM631" s="16">
        <v>0.29160781141236503</v>
      </c>
    </row>
    <row r="632" spans="1:65">
      <c r="A632" s="16" t="s">
        <v>53</v>
      </c>
      <c r="B632" s="16" t="s">
        <v>54</v>
      </c>
      <c r="C632" s="16" t="s">
        <v>1307</v>
      </c>
      <c r="D632" s="16" t="s">
        <v>1308</v>
      </c>
      <c r="AN632" s="16">
        <v>153429255.80000001</v>
      </c>
      <c r="AO632" s="16">
        <v>54973388.200000003</v>
      </c>
      <c r="AP632" s="16">
        <v>436245794.5</v>
      </c>
      <c r="AQ632" s="16">
        <v>205747142.80000001</v>
      </c>
      <c r="AR632" s="16">
        <v>355408472</v>
      </c>
      <c r="AS632" s="16">
        <v>729528126.79999995</v>
      </c>
      <c r="AT632" s="16">
        <v>1050669286.1</v>
      </c>
      <c r="AU632" s="16">
        <v>1191518275.4000001</v>
      </c>
      <c r="AV632" s="16">
        <v>1673516601.4000001</v>
      </c>
      <c r="AW632" s="16">
        <v>2165657601.9000001</v>
      </c>
      <c r="AX632" s="16">
        <v>4844431843.3999996</v>
      </c>
      <c r="AY632" s="16">
        <v>8300852144.3999996</v>
      </c>
      <c r="AZ632" s="16">
        <v>12651663868.700001</v>
      </c>
      <c r="BA632" s="16">
        <v>19843760720</v>
      </c>
      <c r="BB632" s="16">
        <v>14170857129.6</v>
      </c>
      <c r="BC632" s="16">
        <v>18754678340.599998</v>
      </c>
      <c r="BD632" s="16">
        <v>24096283967.099998</v>
      </c>
      <c r="BE632" s="16">
        <v>23982011928</v>
      </c>
      <c r="BF632" s="16">
        <v>24533767295.5</v>
      </c>
      <c r="BG632" s="16">
        <v>23713022110.099998</v>
      </c>
      <c r="BH632" s="16">
        <v>14953891427</v>
      </c>
      <c r="BI632" s="16">
        <v>13342673731</v>
      </c>
      <c r="BJ632" s="16">
        <v>20046820373.599998</v>
      </c>
      <c r="BK632" s="16">
        <v>25408924100</v>
      </c>
      <c r="BL632" s="16">
        <v>23051626192.9422</v>
      </c>
      <c r="BM632" s="16">
        <v>17202246600</v>
      </c>
    </row>
    <row r="633" spans="1:65">
      <c r="A633" s="16" t="s">
        <v>53</v>
      </c>
      <c r="B633" s="16" t="s">
        <v>54</v>
      </c>
      <c r="C633" s="16" t="s">
        <v>1309</v>
      </c>
      <c r="D633" s="16" t="s">
        <v>1310</v>
      </c>
      <c r="AL633" s="16">
        <v>1570195000</v>
      </c>
      <c r="AM633" s="16">
        <v>1192339808.9172001</v>
      </c>
      <c r="AN633" s="16">
        <v>2411313809.9014401</v>
      </c>
      <c r="AO633" s="16">
        <v>3164208531.9074702</v>
      </c>
      <c r="AP633" s="16">
        <v>3952753355.9151902</v>
      </c>
      <c r="AQ633" s="16">
        <v>4433082579.4778996</v>
      </c>
      <c r="AR633" s="16">
        <v>4536461165.0485401</v>
      </c>
      <c r="AS633" s="16">
        <v>4937333817.6128702</v>
      </c>
      <c r="AT633" s="16">
        <v>5340528830.66681</v>
      </c>
      <c r="AU633" s="16">
        <v>5851180004.1143799</v>
      </c>
      <c r="AV633" s="16">
        <v>6834725180.7351599</v>
      </c>
      <c r="AW633" s="16">
        <v>7979771649.5369902</v>
      </c>
      <c r="AX633" s="16">
        <v>11600042521.683901</v>
      </c>
      <c r="AY633" s="16">
        <v>18302272330.4231</v>
      </c>
      <c r="AZ633" s="16">
        <v>27970807831.2551</v>
      </c>
      <c r="BA633" s="16">
        <v>43586308422.590103</v>
      </c>
      <c r="BB633" s="16">
        <v>40772407439.661598</v>
      </c>
      <c r="BC633" s="16">
        <v>49442000747.570396</v>
      </c>
      <c r="BD633" s="16">
        <v>61091863998.987</v>
      </c>
      <c r="BE633" s="16">
        <v>65416863543.7882</v>
      </c>
      <c r="BF633" s="16">
        <v>70036719821.542404</v>
      </c>
      <c r="BG633" s="16">
        <v>72662436950.146606</v>
      </c>
      <c r="BH633" s="16">
        <v>51046644056.217102</v>
      </c>
      <c r="BI633" s="16">
        <v>35395431534.749603</v>
      </c>
      <c r="BJ633" s="16">
        <v>39106056123.634697</v>
      </c>
      <c r="BK633" s="16">
        <v>44653352058.823502</v>
      </c>
      <c r="BL633" s="16">
        <v>46113221294.117599</v>
      </c>
      <c r="BM633" s="16">
        <v>42150898470.588203</v>
      </c>
    </row>
    <row r="634" spans="1:65">
      <c r="A634" s="16" t="s">
        <v>53</v>
      </c>
      <c r="B634" s="16" t="s">
        <v>54</v>
      </c>
      <c r="C634" s="16" t="s">
        <v>1311</v>
      </c>
      <c r="D634" s="16" t="s">
        <v>1312</v>
      </c>
      <c r="AI634" s="16">
        <v>55540624744.242104</v>
      </c>
      <c r="AJ634" s="16">
        <v>55151840269.544899</v>
      </c>
      <c r="AK634" s="16">
        <v>42687524343.461197</v>
      </c>
      <c r="AL634" s="16">
        <v>32826706514.8601</v>
      </c>
      <c r="AM634" s="16">
        <v>26359845094.2868</v>
      </c>
      <c r="AN634" s="16">
        <v>23249383443.820702</v>
      </c>
      <c r="AO634" s="16">
        <v>23551625304.209801</v>
      </c>
      <c r="AP634" s="16">
        <v>24917619574.757801</v>
      </c>
      <c r="AQ634" s="16">
        <v>27409381822.616299</v>
      </c>
      <c r="AR634" s="16">
        <v>29437675964.240601</v>
      </c>
      <c r="AS634" s="16">
        <v>32705257850.112099</v>
      </c>
      <c r="AT634" s="16">
        <v>35943078419.862602</v>
      </c>
      <c r="AU634" s="16">
        <v>39335715522.791801</v>
      </c>
      <c r="AV634" s="16">
        <v>43351223374.860603</v>
      </c>
      <c r="AW634" s="16">
        <v>47362859458.481102</v>
      </c>
      <c r="AX634" s="16">
        <v>60606243436.306</v>
      </c>
      <c r="AY634" s="16">
        <v>81494918186.594696</v>
      </c>
      <c r="AZ634" s="16">
        <v>102246145156.964</v>
      </c>
      <c r="BA634" s="16">
        <v>113075481507.19901</v>
      </c>
      <c r="BB634" s="16">
        <v>123669607924.19099</v>
      </c>
      <c r="BC634" s="16">
        <v>129592445708.164</v>
      </c>
      <c r="BD634" s="16">
        <v>127553959620.07001</v>
      </c>
      <c r="BE634" s="16">
        <v>130363895571.51199</v>
      </c>
      <c r="BF634" s="16">
        <v>137981599993.78101</v>
      </c>
      <c r="BG634" s="16">
        <v>141841753136.85699</v>
      </c>
      <c r="BH634" s="16">
        <v>143330448105.27499</v>
      </c>
      <c r="BI634" s="16">
        <v>138939378713.70901</v>
      </c>
      <c r="BJ634" s="16">
        <v>139152809949.42801</v>
      </c>
      <c r="BK634" s="16">
        <v>141240661085.23901</v>
      </c>
      <c r="BL634" s="16">
        <v>144743643588.948</v>
      </c>
      <c r="BM634" s="16">
        <v>138505208279.32401</v>
      </c>
    </row>
    <row r="635" spans="1:65">
      <c r="A635" s="16" t="s">
        <v>53</v>
      </c>
      <c r="B635" s="16" t="s">
        <v>54</v>
      </c>
      <c r="C635" s="16" t="s">
        <v>1313</v>
      </c>
      <c r="D635" s="16" t="s">
        <v>1314</v>
      </c>
      <c r="AI635" s="16">
        <v>2.5548922844867701E-3</v>
      </c>
      <c r="AJ635" s="16">
        <v>4.6894923377082598E-3</v>
      </c>
      <c r="AK635" s="16">
        <v>5.4648024760347698E-2</v>
      </c>
      <c r="AL635" s="16">
        <v>0.46293682106592599</v>
      </c>
      <c r="AM635" s="16">
        <v>6.8795531253798901</v>
      </c>
      <c r="AN635" s="16">
        <v>44.418272075925998</v>
      </c>
      <c r="AO635" s="16">
        <v>56.1532077165432</v>
      </c>
      <c r="AP635" s="16">
        <v>61.343170512143899</v>
      </c>
      <c r="AQ635" s="16">
        <v>60.751126246882599</v>
      </c>
      <c r="AR635" s="16">
        <v>62.064652655453401</v>
      </c>
      <c r="AS635" s="16">
        <v>69.818249103154898</v>
      </c>
      <c r="AT635" s="16">
        <v>71.574185035076198</v>
      </c>
      <c r="AU635" s="16">
        <v>74.590597586032999</v>
      </c>
      <c r="AV635" s="16">
        <v>79.783196016701297</v>
      </c>
      <c r="AW635" s="16">
        <v>87.164709849483501</v>
      </c>
      <c r="AX635" s="16">
        <v>99.998402900333005</v>
      </c>
      <c r="AY635" s="16">
        <v>111.327410504311</v>
      </c>
      <c r="AZ635" s="16">
        <v>134.24135564338599</v>
      </c>
      <c r="BA635" s="16">
        <v>171.790053971692</v>
      </c>
      <c r="BB635" s="16">
        <v>139.323604572439</v>
      </c>
      <c r="BC635" s="16">
        <v>158.588186085768</v>
      </c>
      <c r="BD635" s="16">
        <v>197.61190178974601</v>
      </c>
      <c r="BE635" s="16">
        <v>203.23392596607599</v>
      </c>
      <c r="BF635" s="16">
        <v>204.07361550036299</v>
      </c>
      <c r="BG635" s="16">
        <v>201.35901924054599</v>
      </c>
      <c r="BH635" s="16">
        <v>183.62006381793299</v>
      </c>
      <c r="BI635" s="16">
        <v>210.480629227886</v>
      </c>
      <c r="BJ635" s="16">
        <v>244.633646699568</v>
      </c>
      <c r="BK635" s="16">
        <v>274.44086938941899</v>
      </c>
      <c r="BL635" s="16">
        <v>273.83164758003801</v>
      </c>
      <c r="BM635" s="16">
        <v>253.09581323123601</v>
      </c>
    </row>
    <row r="636" spans="1:65">
      <c r="A636" s="16" t="s">
        <v>53</v>
      </c>
      <c r="B636" s="16" t="s">
        <v>54</v>
      </c>
      <c r="C636" s="16" t="s">
        <v>1315</v>
      </c>
      <c r="D636" s="16" t="s">
        <v>1316</v>
      </c>
      <c r="AN636" s="16">
        <v>-7.8465738374065399</v>
      </c>
      <c r="AO636" s="16">
        <v>-9.1658100900297104</v>
      </c>
      <c r="AP636" s="16">
        <v>-0.26030393451287098</v>
      </c>
      <c r="AQ636" s="16">
        <v>-10.7870287825712</v>
      </c>
      <c r="AR636" s="16">
        <v>-6.2174740876703796</v>
      </c>
      <c r="AS636" s="16">
        <v>3.1582775457979899</v>
      </c>
      <c r="AT636" s="16">
        <v>7.9372395818571997</v>
      </c>
      <c r="AU636" s="16">
        <v>7.4443513622996296</v>
      </c>
      <c r="AV636" s="16">
        <v>13.224363624385401</v>
      </c>
      <c r="AW636" s="16">
        <v>16.004108105364502</v>
      </c>
      <c r="AX636" s="16">
        <v>32.827909431078801</v>
      </c>
      <c r="AY636" s="16">
        <v>41.496228746925702</v>
      </c>
      <c r="AZ636" s="16">
        <v>45.501114619062498</v>
      </c>
      <c r="BA636" s="16">
        <v>49.215049513001901</v>
      </c>
      <c r="BB636" s="16">
        <v>36.763519342581802</v>
      </c>
      <c r="BC636" s="16">
        <v>41.468593149670298</v>
      </c>
      <c r="BD636" s="16">
        <v>44.957867963985102</v>
      </c>
      <c r="BE636" s="16">
        <v>41.671904748486199</v>
      </c>
      <c r="BF636" s="16">
        <v>39.887966654294701</v>
      </c>
      <c r="BG636" s="16">
        <v>35.527328199300797</v>
      </c>
      <c r="BH636" s="16">
        <v>21.6253809865124</v>
      </c>
      <c r="BI636" s="16">
        <v>16.5458439077313</v>
      </c>
      <c r="BJ636" s="16">
        <v>23.245539906966499</v>
      </c>
      <c r="BK636" s="16">
        <v>26.833466082440399</v>
      </c>
      <c r="BL636" s="16">
        <v>23.643281324404299</v>
      </c>
    </row>
    <row r="637" spans="1:65">
      <c r="A637" s="16" t="s">
        <v>53</v>
      </c>
      <c r="B637" s="16" t="s">
        <v>54</v>
      </c>
      <c r="C637" s="16" t="s">
        <v>1317</v>
      </c>
      <c r="D637" s="16" t="s">
        <v>1318</v>
      </c>
      <c r="O637" s="16">
        <v>5.6515478999999997</v>
      </c>
      <c r="P637" s="16">
        <v>5.6515478999999997</v>
      </c>
      <c r="Q637" s="16">
        <v>5.6515478999999997</v>
      </c>
      <c r="R637" s="16">
        <v>5.6515478999999997</v>
      </c>
      <c r="S637" s="16">
        <v>5.6515478999999997</v>
      </c>
      <c r="T637" s="16">
        <v>5.6515478999999997</v>
      </c>
      <c r="U637" s="16">
        <v>5.6515478999999997</v>
      </c>
      <c r="V637" s="16">
        <v>5.6515478999999997</v>
      </c>
      <c r="W637" s="16">
        <v>5.6515478999999997</v>
      </c>
      <c r="X637" s="16">
        <v>5.6515478999999997</v>
      </c>
      <c r="Y637" s="16">
        <v>5.6515478999999997</v>
      </c>
      <c r="Z637" s="16">
        <v>5.6515478999999997</v>
      </c>
      <c r="AA637" s="16">
        <v>5.6515478999999997</v>
      </c>
      <c r="AB637" s="16">
        <v>5.6515478999999997</v>
      </c>
      <c r="AC637" s="16">
        <v>5.6515478999999997</v>
      </c>
      <c r="AD637" s="16">
        <v>5.6515478999999997</v>
      </c>
      <c r="AE637" s="16">
        <v>5.6515478999999997</v>
      </c>
      <c r="AF637" s="16">
        <v>5.6515478999999997</v>
      </c>
      <c r="AG637" s="16">
        <v>5.6515478999999997</v>
      </c>
      <c r="AH637" s="16">
        <v>5.6515478999999997</v>
      </c>
      <c r="AI637" s="16">
        <v>5.6515478999999997</v>
      </c>
      <c r="AJ637" s="16">
        <v>5.6515478999999997</v>
      </c>
      <c r="AK637" s="16">
        <v>5.6515478999999997</v>
      </c>
      <c r="AL637" s="16">
        <v>4.1566448999999999</v>
      </c>
      <c r="AM637" s="16">
        <v>4.1566448999999999</v>
      </c>
      <c r="AN637" s="16">
        <v>3</v>
      </c>
      <c r="AO637" s="16">
        <v>3.3</v>
      </c>
      <c r="AP637" s="16">
        <v>3.0239638000000002</v>
      </c>
      <c r="AQ637" s="16">
        <v>3.36164</v>
      </c>
      <c r="AR637" s="16">
        <v>4.22</v>
      </c>
      <c r="AS637" s="16">
        <v>4.04</v>
      </c>
      <c r="AT637" s="16">
        <v>3.68</v>
      </c>
      <c r="AU637" s="16">
        <v>3.29</v>
      </c>
      <c r="AV637" s="16">
        <v>3.43</v>
      </c>
      <c r="AW637" s="16">
        <v>3.66</v>
      </c>
      <c r="AX637" s="16">
        <v>3.34</v>
      </c>
      <c r="AY637" s="16">
        <v>2.83</v>
      </c>
      <c r="AZ637" s="16">
        <v>2.85</v>
      </c>
      <c r="BA637" s="16">
        <v>2.65</v>
      </c>
      <c r="BB637" s="16">
        <v>3.42</v>
      </c>
      <c r="BC637" s="16">
        <v>2.9</v>
      </c>
      <c r="BD637" s="16">
        <v>2.56</v>
      </c>
      <c r="BE637" s="16">
        <v>2.16504475480999</v>
      </c>
      <c r="BF637" s="16">
        <v>2.47335230527717</v>
      </c>
      <c r="BG637" s="16">
        <v>2.6206521947924499</v>
      </c>
      <c r="BH637" s="16">
        <v>3.0019222465186899</v>
      </c>
      <c r="BI637" s="16">
        <v>3.0455480563376902</v>
      </c>
      <c r="BJ637" s="16">
        <v>2.55164924972975</v>
      </c>
      <c r="BK637" s="16">
        <v>2.55587542597012</v>
      </c>
      <c r="BL637" s="16">
        <v>2.55587542597012</v>
      </c>
    </row>
    <row r="638" spans="1:65">
      <c r="A638" s="16" t="s">
        <v>53</v>
      </c>
      <c r="B638" s="16" t="s">
        <v>54</v>
      </c>
      <c r="C638" s="16" t="s">
        <v>1319</v>
      </c>
      <c r="D638" s="16" t="s">
        <v>1320</v>
      </c>
      <c r="AK638" s="16">
        <v>5453313900</v>
      </c>
      <c r="AL638" s="16">
        <v>4082673000</v>
      </c>
      <c r="AM638" s="16">
        <v>2969895400</v>
      </c>
      <c r="AN638" s="16">
        <v>2572059000</v>
      </c>
      <c r="AO638" s="16">
        <v>2759740800</v>
      </c>
      <c r="AP638" s="16">
        <v>3249008000</v>
      </c>
      <c r="AQ638" s="16">
        <v>3830802700</v>
      </c>
      <c r="AR638" s="16">
        <v>3931786800</v>
      </c>
      <c r="AS638" s="16">
        <v>3411318200</v>
      </c>
      <c r="AT638" s="16">
        <v>3693900000</v>
      </c>
      <c r="AU638" s="16">
        <v>4110700000</v>
      </c>
      <c r="AV638" s="16">
        <v>4585700000</v>
      </c>
      <c r="AW638" s="16">
        <v>5039400000</v>
      </c>
      <c r="AX638" s="16">
        <v>7361700000</v>
      </c>
      <c r="AY638" s="16">
        <v>11029100000</v>
      </c>
      <c r="AZ638" s="16">
        <v>14692500000</v>
      </c>
      <c r="BA638" s="16">
        <v>16113500000</v>
      </c>
      <c r="BB638" s="16">
        <v>17828900000</v>
      </c>
      <c r="BC638" s="16">
        <v>18518000000</v>
      </c>
      <c r="BD638" s="16">
        <v>17501400000</v>
      </c>
      <c r="BE638" s="16">
        <v>17353100000</v>
      </c>
      <c r="BF638" s="16">
        <v>18151000000</v>
      </c>
      <c r="BG638" s="16">
        <v>18188100000</v>
      </c>
      <c r="BH638" s="16">
        <v>17765500000</v>
      </c>
      <c r="BI638" s="16">
        <v>17016100000</v>
      </c>
      <c r="BJ638" s="16">
        <v>16418600000</v>
      </c>
      <c r="BK638" s="16">
        <v>16301000000</v>
      </c>
      <c r="BL638" s="16">
        <v>16456900000</v>
      </c>
      <c r="BM638" s="16">
        <v>15422450000</v>
      </c>
    </row>
    <row r="639" spans="1:65">
      <c r="A639" s="16" t="s">
        <v>53</v>
      </c>
      <c r="B639" s="16" t="s">
        <v>54</v>
      </c>
      <c r="C639" s="16" t="s">
        <v>1321</v>
      </c>
      <c r="D639" s="16" t="s">
        <v>1322</v>
      </c>
      <c r="AL639" s="16">
        <v>-16.2999946528473</v>
      </c>
      <c r="AM639" s="16">
        <v>-12.800002914497099</v>
      </c>
      <c r="AN639" s="16">
        <v>-6.9999977618437699</v>
      </c>
      <c r="AO639" s="16">
        <v>2.9999956680847899</v>
      </c>
      <c r="AP639" s="16">
        <v>-6.9000044082418297</v>
      </c>
      <c r="AQ639" s="16">
        <v>6.2000121469134104</v>
      </c>
      <c r="AR639" s="16">
        <v>7.0999880108220701</v>
      </c>
      <c r="AS639" s="16">
        <v>19.587337848840601</v>
      </c>
      <c r="AT639" s="16">
        <v>11.0999994710695</v>
      </c>
      <c r="AU639" s="16">
        <v>6.3994685562444698</v>
      </c>
      <c r="AV639" s="16">
        <v>5.6087408949011603</v>
      </c>
      <c r="AW639" s="16">
        <v>4.9955660656222101</v>
      </c>
      <c r="AX639" s="16">
        <v>7.4981231231231504</v>
      </c>
      <c r="AY639" s="16">
        <v>0.89917066783064603</v>
      </c>
      <c r="AZ639" s="16">
        <v>3.9972313549056802</v>
      </c>
      <c r="BA639" s="16">
        <v>6.1148086522462499</v>
      </c>
      <c r="BB639" s="16">
        <v>3.4888279106232898</v>
      </c>
      <c r="BC639" s="16">
        <v>-2.1818181818181901</v>
      </c>
      <c r="BD639" s="16">
        <v>5.7775712515489301</v>
      </c>
      <c r="BE639" s="16">
        <v>6.6115097378825602</v>
      </c>
      <c r="BF639" s="16">
        <v>4.88977405397981</v>
      </c>
      <c r="BG639" s="16">
        <v>-2.5862633405355999</v>
      </c>
      <c r="BH639" s="16">
        <v>6.5869068423175001</v>
      </c>
      <c r="BI639" s="16">
        <v>2.6043637280867702</v>
      </c>
      <c r="BJ639" s="16">
        <v>4.20379816852068</v>
      </c>
      <c r="BK639" s="16">
        <v>4.5945148923621302</v>
      </c>
      <c r="BL639" s="16">
        <v>7.3361903687831198</v>
      </c>
      <c r="BM639" s="16">
        <v>2.88941423693197</v>
      </c>
    </row>
    <row r="640" spans="1:65">
      <c r="A640" s="16" t="s">
        <v>53</v>
      </c>
      <c r="B640" s="16" t="s">
        <v>54</v>
      </c>
      <c r="C640" s="16" t="s">
        <v>1323</v>
      </c>
      <c r="D640" s="16" t="s">
        <v>1324</v>
      </c>
      <c r="AI640" s="16">
        <v>26.5347885402456</v>
      </c>
      <c r="AJ640" s="16">
        <v>3.1062874251496999</v>
      </c>
      <c r="AK640" s="16">
        <v>-0.69293168191531296</v>
      </c>
      <c r="AL640" s="16">
        <v>21.797452229299399</v>
      </c>
      <c r="AM640" s="16">
        <v>15.313050440352299</v>
      </c>
      <c r="AN640" s="16">
        <v>23.779173305839301</v>
      </c>
      <c r="AO640" s="16">
        <v>29.001683378467401</v>
      </c>
      <c r="AP640" s="16">
        <v>34.2367729474717</v>
      </c>
      <c r="AQ640" s="16">
        <v>33.366273324420199</v>
      </c>
      <c r="AR640" s="16">
        <v>26.4946623930492</v>
      </c>
      <c r="AS640" s="16">
        <v>20.673576227718801</v>
      </c>
      <c r="AT640" s="16">
        <v>20.676875611407901</v>
      </c>
      <c r="AU640" s="16">
        <v>34.576494845360799</v>
      </c>
      <c r="AV640" s="16">
        <v>53.171482543902599</v>
      </c>
      <c r="AW640" s="16">
        <v>57.990433987479797</v>
      </c>
      <c r="AX640" s="16">
        <v>41.534837292872801</v>
      </c>
      <c r="AY640" s="16">
        <v>29.859384835326601</v>
      </c>
      <c r="AZ640" s="16">
        <v>21.525008374323399</v>
      </c>
      <c r="BA640" s="16">
        <v>18.6936308461975</v>
      </c>
      <c r="BB640" s="16">
        <v>18.948639804502601</v>
      </c>
      <c r="BC640" s="16">
        <v>18.0595784763923</v>
      </c>
      <c r="BD640" s="16">
        <v>20.267846856879501</v>
      </c>
      <c r="BE640" s="16">
        <v>22.3167232028526</v>
      </c>
      <c r="BF640" s="16">
        <v>25.6579354439517</v>
      </c>
      <c r="BG640" s="16">
        <v>27.5100357372221</v>
      </c>
      <c r="BH640" s="16">
        <v>27.913571165869801</v>
      </c>
      <c r="BI640" s="16">
        <v>25.681338249604501</v>
      </c>
      <c r="BJ640" s="16">
        <v>24.378925698557499</v>
      </c>
      <c r="BK640" s="16">
        <v>20.129476102482101</v>
      </c>
      <c r="BL640" s="16">
        <v>20.307779848149199</v>
      </c>
      <c r="BM640" s="16">
        <v>24.283536880006402</v>
      </c>
    </row>
    <row r="641" spans="1:65">
      <c r="A641" s="16" t="s">
        <v>53</v>
      </c>
      <c r="B641" s="16" t="s">
        <v>54</v>
      </c>
      <c r="C641" s="16" t="s">
        <v>1325</v>
      </c>
      <c r="D641" s="16" t="s">
        <v>1326</v>
      </c>
      <c r="AL641" s="16">
        <v>5902300</v>
      </c>
      <c r="AM641" s="16">
        <v>96137400</v>
      </c>
      <c r="AN641" s="16">
        <v>266147000</v>
      </c>
      <c r="AO641" s="16">
        <v>774220000</v>
      </c>
      <c r="AP641" s="16">
        <v>1124260000</v>
      </c>
      <c r="AQ641" s="16">
        <v>1158804400</v>
      </c>
      <c r="AR641" s="16">
        <v>937785700</v>
      </c>
      <c r="AS641" s="16">
        <v>949010500</v>
      </c>
      <c r="AT641" s="16">
        <v>1105018200</v>
      </c>
      <c r="AU641" s="16">
        <v>1784877700</v>
      </c>
      <c r="AV641" s="16">
        <v>3476355300</v>
      </c>
      <c r="AW641" s="16">
        <v>4611907200</v>
      </c>
      <c r="AX641" s="16">
        <v>4695595300</v>
      </c>
      <c r="AY641" s="16">
        <v>4035037100</v>
      </c>
      <c r="AZ641" s="16">
        <v>3338200000</v>
      </c>
    </row>
    <row r="642" spans="1:65">
      <c r="A642" s="16" t="s">
        <v>53</v>
      </c>
      <c r="B642" s="16" t="s">
        <v>54</v>
      </c>
      <c r="C642" s="16" t="s">
        <v>1327</v>
      </c>
      <c r="D642" s="16" t="s">
        <v>1328</v>
      </c>
      <c r="AK642" s="16">
        <v>9062344869.8853397</v>
      </c>
      <c r="AL642" s="16">
        <v>6873188076.0271597</v>
      </c>
      <c r="AM642" s="16">
        <v>5334514779.8420296</v>
      </c>
      <c r="AN642" s="16">
        <v>5132940394.8721399</v>
      </c>
      <c r="AO642" s="16">
        <v>5598377184.6569901</v>
      </c>
      <c r="AP642" s="16">
        <v>6362895501.0702105</v>
      </c>
      <c r="AQ642" s="16">
        <v>7078557290.8490801</v>
      </c>
      <c r="AR642" s="16">
        <v>8034804510.2758503</v>
      </c>
      <c r="AS642" s="16">
        <v>9669195212.8531494</v>
      </c>
      <c r="AT642" s="16">
        <v>9522403490.6599808</v>
      </c>
      <c r="AU642" s="16">
        <v>10647288927.3783</v>
      </c>
      <c r="AV642" s="16">
        <v>11626156142.811001</v>
      </c>
      <c r="AW642" s="16">
        <v>13025990265.4389</v>
      </c>
      <c r="AX642" s="16">
        <v>15939254374.331699</v>
      </c>
      <c r="AY642" s="16">
        <v>21994585032.681099</v>
      </c>
      <c r="AZ642" s="16">
        <v>26073357305.255901</v>
      </c>
      <c r="BA642" s="16">
        <v>29050535408.967701</v>
      </c>
      <c r="BB642" s="16">
        <v>30861490230.087601</v>
      </c>
      <c r="BC642" s="16">
        <v>26583727884.375801</v>
      </c>
      <c r="BD642" s="16">
        <v>32117530219.069401</v>
      </c>
      <c r="BE642" s="16">
        <v>32824115909.567299</v>
      </c>
    </row>
    <row r="643" spans="1:65">
      <c r="A643" s="16" t="s">
        <v>53</v>
      </c>
      <c r="B643" s="16" t="s">
        <v>54</v>
      </c>
      <c r="C643" s="16" t="s">
        <v>1329</v>
      </c>
      <c r="D643" s="16" t="s">
        <v>1330</v>
      </c>
      <c r="AL643" s="16">
        <v>-9.8420932828149308</v>
      </c>
      <c r="AM643" s="16">
        <v>23.393981719968199</v>
      </c>
      <c r="AN643" s="16">
        <v>-11.031733394276101</v>
      </c>
      <c r="AO643" s="16">
        <v>6.1550231602765404</v>
      </c>
      <c r="AP643" s="16">
        <v>25.859010466533</v>
      </c>
      <c r="AQ643" s="16">
        <v>-5.1410498747174502</v>
      </c>
      <c r="AR643" s="16">
        <v>23.220436378146299</v>
      </c>
      <c r="AS643" s="16">
        <v>10.8485144193513</v>
      </c>
      <c r="AT643" s="16">
        <v>5.3088325129072897</v>
      </c>
      <c r="AU643" s="16">
        <v>7.6070790703967903</v>
      </c>
      <c r="AV643" s="16">
        <v>33.556153861669202</v>
      </c>
      <c r="AW643" s="16">
        <v>19.879172571390299</v>
      </c>
      <c r="AX643" s="16">
        <v>28.4492880714694</v>
      </c>
      <c r="AY643" s="16">
        <v>44.532556892192197</v>
      </c>
      <c r="AZ643" s="16">
        <v>20.664870764606</v>
      </c>
      <c r="BA643" s="16">
        <v>33.369762690453904</v>
      </c>
      <c r="BB643" s="16">
        <v>5.67012277318707</v>
      </c>
      <c r="BC643" s="16">
        <v>-9.8026508087174893</v>
      </c>
      <c r="BD643" s="16">
        <v>10.1754794652407</v>
      </c>
      <c r="BE643" s="16">
        <v>2.2000002007711599</v>
      </c>
    </row>
    <row r="644" spans="1:65">
      <c r="A644" s="16" t="s">
        <v>53</v>
      </c>
      <c r="B644" s="16" t="s">
        <v>54</v>
      </c>
      <c r="C644" s="16" t="s">
        <v>1331</v>
      </c>
      <c r="D644" s="16" t="s">
        <v>1332</v>
      </c>
      <c r="AZ644" s="16">
        <v>2.5</v>
      </c>
      <c r="BC644" s="16">
        <v>3.05</v>
      </c>
      <c r="BE644" s="16">
        <v>2.4300000000000002</v>
      </c>
      <c r="BG644" s="16">
        <v>2.5714290000000002</v>
      </c>
    </row>
    <row r="645" spans="1:65">
      <c r="A645" s="16" t="s">
        <v>53</v>
      </c>
      <c r="B645" s="16" t="s">
        <v>54</v>
      </c>
      <c r="C645" s="16" t="s">
        <v>1333</v>
      </c>
      <c r="D645" s="16" t="s">
        <v>1334</v>
      </c>
      <c r="AN645" s="16">
        <v>2123</v>
      </c>
      <c r="AO645" s="16">
        <v>2116</v>
      </c>
      <c r="AP645" s="16">
        <v>2116</v>
      </c>
      <c r="AQ645" s="16">
        <v>2116</v>
      </c>
      <c r="AR645" s="16">
        <v>2116</v>
      </c>
      <c r="AS645" s="16">
        <v>2116</v>
      </c>
      <c r="AT645" s="16">
        <v>2116</v>
      </c>
      <c r="AU645" s="16">
        <v>2122</v>
      </c>
      <c r="AV645" s="16">
        <v>2122</v>
      </c>
      <c r="AW645" s="16">
        <v>2122</v>
      </c>
      <c r="AX645" s="16">
        <v>2122</v>
      </c>
      <c r="AY645" s="16">
        <v>2122</v>
      </c>
      <c r="AZ645" s="16">
        <v>2099</v>
      </c>
      <c r="BA645" s="16">
        <v>2099.1</v>
      </c>
      <c r="BB645" s="16">
        <v>2079</v>
      </c>
      <c r="BC645" s="16">
        <v>2079.1</v>
      </c>
      <c r="BD645" s="16">
        <v>2079.3000000000002</v>
      </c>
      <c r="BE645" s="16">
        <v>2068.1</v>
      </c>
      <c r="BF645" s="16">
        <v>2068.1</v>
      </c>
      <c r="BG645" s="16">
        <v>2066.4</v>
      </c>
      <c r="BH645" s="16">
        <v>2067.8000000000002</v>
      </c>
      <c r="BI645" s="16">
        <v>2074</v>
      </c>
      <c r="BJ645" s="16">
        <v>2132</v>
      </c>
      <c r="BK645" s="16">
        <v>2133.0700000000002</v>
      </c>
      <c r="BL645" s="16">
        <v>2139.87</v>
      </c>
    </row>
    <row r="646" spans="1:65">
      <c r="A646" s="16" t="s">
        <v>53</v>
      </c>
      <c r="B646" s="16" t="s">
        <v>54</v>
      </c>
      <c r="C646" s="16" t="s">
        <v>1335</v>
      </c>
      <c r="D646" s="16" t="s">
        <v>1336</v>
      </c>
      <c r="AJ646" s="16">
        <v>35</v>
      </c>
      <c r="AK646" s="16">
        <v>2082</v>
      </c>
      <c r="AL646" s="16">
        <v>1194</v>
      </c>
      <c r="AM646" s="16">
        <v>1477</v>
      </c>
      <c r="AN646" s="16">
        <v>44</v>
      </c>
      <c r="AP646" s="16">
        <v>29</v>
      </c>
      <c r="AQ646" s="16">
        <v>34</v>
      </c>
      <c r="AX646" s="16">
        <v>24</v>
      </c>
      <c r="BA646" s="16">
        <v>30</v>
      </c>
      <c r="BE646" s="16">
        <v>16</v>
      </c>
      <c r="BG646" s="16">
        <v>46</v>
      </c>
      <c r="BH646" s="16">
        <v>63</v>
      </c>
      <c r="BI646" s="16">
        <v>137</v>
      </c>
      <c r="BJ646" s="16">
        <v>36</v>
      </c>
    </row>
    <row r="647" spans="1:65">
      <c r="A647" s="16" t="s">
        <v>53</v>
      </c>
      <c r="B647" s="16" t="s">
        <v>54</v>
      </c>
      <c r="C647" s="16" t="s">
        <v>1337</v>
      </c>
      <c r="D647" s="16" t="s">
        <v>1338</v>
      </c>
      <c r="AK647" s="16">
        <v>2.45027990661137E-2</v>
      </c>
      <c r="AL647" s="16">
        <v>1.23886256563292E-2</v>
      </c>
      <c r="AM647" s="16">
        <v>4.0329214904954898E-2</v>
      </c>
      <c r="AN647" s="16">
        <v>0.36278429309764398</v>
      </c>
      <c r="AO647" s="16">
        <v>8.8840265424550494E-2</v>
      </c>
      <c r="AP647" s="16">
        <v>0.25663299203914203</v>
      </c>
      <c r="AQ647" s="16">
        <v>0.25526689771813199</v>
      </c>
      <c r="AR647" s="16">
        <v>0.16061723508487399</v>
      </c>
      <c r="AS647" s="16">
        <v>0.71058539577873103</v>
      </c>
      <c r="AT647" s="16">
        <v>0.13346948883915899</v>
      </c>
      <c r="AU647" s="16">
        <v>9.1906056889665702E-2</v>
      </c>
      <c r="AV647" s="16">
        <v>0.75304423359379002</v>
      </c>
      <c r="AW647" s="16">
        <v>4.4691848529505602</v>
      </c>
      <c r="AX647" s="16">
        <v>2.2918074559949599</v>
      </c>
      <c r="AY647" s="16">
        <v>0.65061307198337504</v>
      </c>
      <c r="AZ647" s="16">
        <v>6.8939179141593199</v>
      </c>
      <c r="BA647" s="16">
        <v>4.2136040248780997</v>
      </c>
      <c r="BB647" s="16">
        <v>8.0745869602401505</v>
      </c>
      <c r="BC647" s="16">
        <v>9.6282451377749094</v>
      </c>
      <c r="BD647" s="16">
        <v>6.6472084611456301</v>
      </c>
      <c r="BE647" s="16">
        <v>11.1909023093403</v>
      </c>
      <c r="BF647" s="16">
        <v>20.141881329045301</v>
      </c>
      <c r="BG647" s="16">
        <v>13.757343923093501</v>
      </c>
      <c r="BH647" s="16">
        <v>6.3279813188298704</v>
      </c>
      <c r="BI647" s="16">
        <v>5.3005418406164901</v>
      </c>
      <c r="BJ647" s="16">
        <v>7.0393545170508096</v>
      </c>
      <c r="BK647" s="16">
        <v>4.7746479615152797</v>
      </c>
      <c r="BL647" s="16">
        <v>5.9674740386521297</v>
      </c>
    </row>
    <row r="648" spans="1:65">
      <c r="A648" s="16" t="s">
        <v>53</v>
      </c>
      <c r="B648" s="16" t="s">
        <v>54</v>
      </c>
      <c r="C648" s="16" t="s">
        <v>1339</v>
      </c>
      <c r="D648" s="16" t="s">
        <v>1340</v>
      </c>
      <c r="AN648" s="16">
        <v>49.086587092858601</v>
      </c>
      <c r="AO648" s="16">
        <v>23.042250135224499</v>
      </c>
      <c r="AP648" s="16">
        <v>26.088916957347902</v>
      </c>
      <c r="AQ648" s="16">
        <v>24.494333004937499</v>
      </c>
      <c r="AR648" s="16">
        <v>29.181413883260898</v>
      </c>
      <c r="AS648" s="16">
        <v>27.6978114478114</v>
      </c>
      <c r="AT648" s="16">
        <v>16.749762400538899</v>
      </c>
      <c r="AU648" s="16">
        <v>8.1651959239822496</v>
      </c>
      <c r="AV648" s="16">
        <v>5.49584832863051</v>
      </c>
      <c r="AW648" s="16">
        <v>4.6599107857376802</v>
      </c>
      <c r="AX648" s="16">
        <v>6.2320927251898004</v>
      </c>
      <c r="AY648" s="16">
        <v>7.0423559810607204</v>
      </c>
      <c r="AZ648" s="16">
        <v>7.91238705703151</v>
      </c>
      <c r="BA648" s="16">
        <v>8.8986025059159104</v>
      </c>
      <c r="BB648" s="16">
        <v>11.226743469902701</v>
      </c>
      <c r="BC648" s="16">
        <v>20.322626698187499</v>
      </c>
      <c r="BD648" s="16">
        <v>29.421011155866498</v>
      </c>
      <c r="BE648" s="16">
        <v>33.790474683306897</v>
      </c>
      <c r="BF648" s="16">
        <v>35.185065815489601</v>
      </c>
      <c r="BG648" s="16">
        <v>29.530524413759199</v>
      </c>
      <c r="BH648" s="16">
        <v>30.433028414044401</v>
      </c>
      <c r="BI648" s="16">
        <v>33.552821046177797</v>
      </c>
      <c r="BJ648" s="16">
        <v>33.212943753853502</v>
      </c>
      <c r="BK648" s="16">
        <v>34.202934788874401</v>
      </c>
      <c r="BL648" s="16">
        <v>27.010878535193701</v>
      </c>
      <c r="BM648" s="16">
        <v>7.6435622312815203</v>
      </c>
    </row>
    <row r="649" spans="1:65">
      <c r="A649" s="16" t="s">
        <v>53</v>
      </c>
      <c r="B649" s="16" t="s">
        <v>54</v>
      </c>
      <c r="C649" s="16" t="s">
        <v>1341</v>
      </c>
      <c r="D649" s="16" t="s">
        <v>1342</v>
      </c>
      <c r="AK649" s="16">
        <v>998000000</v>
      </c>
      <c r="AL649" s="16">
        <v>636000000</v>
      </c>
      <c r="AM649" s="16">
        <v>778000000</v>
      </c>
      <c r="AN649" s="16">
        <v>668000000</v>
      </c>
      <c r="AO649" s="16">
        <v>961000000</v>
      </c>
      <c r="AP649" s="16">
        <v>794000000</v>
      </c>
      <c r="AQ649" s="16">
        <v>1076000000</v>
      </c>
      <c r="AR649" s="16">
        <v>1036000000</v>
      </c>
      <c r="AS649" s="16">
        <v>1172000000</v>
      </c>
      <c r="AT649" s="16">
        <v>1431000000</v>
      </c>
      <c r="AU649" s="16">
        <v>1666000000</v>
      </c>
      <c r="AV649" s="16">
        <v>2626000000</v>
      </c>
      <c r="AW649" s="16">
        <v>3516000000</v>
      </c>
      <c r="AX649" s="16">
        <v>4350000000</v>
      </c>
      <c r="AY649" s="16">
        <v>5269000000</v>
      </c>
      <c r="AZ649" s="16">
        <v>6045000000</v>
      </c>
      <c r="BA649" s="16">
        <v>7574000000</v>
      </c>
      <c r="BB649" s="16">
        <v>6514000000</v>
      </c>
      <c r="BC649" s="16">
        <v>6746000000</v>
      </c>
      <c r="BD649" s="16">
        <v>10166000000</v>
      </c>
      <c r="BE649" s="16">
        <v>10417000000</v>
      </c>
      <c r="BF649" s="16">
        <v>10321000000</v>
      </c>
      <c r="BG649" s="16">
        <v>9188000000</v>
      </c>
      <c r="BH649" s="16">
        <v>9217000000</v>
      </c>
      <c r="BI649" s="16">
        <v>8489000000</v>
      </c>
      <c r="BJ649" s="16">
        <v>8783000000</v>
      </c>
      <c r="BK649" s="16">
        <v>11466000000</v>
      </c>
      <c r="BL649" s="16">
        <v>13667000000</v>
      </c>
      <c r="BM649" s="16">
        <v>10731000000</v>
      </c>
    </row>
    <row r="650" spans="1:65">
      <c r="A650" s="16" t="s">
        <v>53</v>
      </c>
      <c r="B650" s="16" t="s">
        <v>54</v>
      </c>
      <c r="C650" s="16" t="s">
        <v>1343</v>
      </c>
      <c r="D650" s="16" t="s">
        <v>1344</v>
      </c>
    </row>
    <row r="651" spans="1:65">
      <c r="A651" s="16" t="s">
        <v>53</v>
      </c>
      <c r="B651" s="16" t="s">
        <v>54</v>
      </c>
      <c r="C651" s="16" t="s">
        <v>1345</v>
      </c>
      <c r="D651" s="16" t="s">
        <v>1346</v>
      </c>
    </row>
    <row r="652" spans="1:65">
      <c r="A652" s="16" t="s">
        <v>53</v>
      </c>
      <c r="B652" s="16" t="s">
        <v>54</v>
      </c>
      <c r="C652" s="16" t="s">
        <v>1347</v>
      </c>
      <c r="D652" s="16" t="s">
        <v>1348</v>
      </c>
      <c r="E652" s="16">
        <v>2051433</v>
      </c>
      <c r="F652" s="16">
        <v>2110439</v>
      </c>
      <c r="G652" s="16">
        <v>2171812</v>
      </c>
      <c r="H652" s="16">
        <v>2233682</v>
      </c>
      <c r="I652" s="16">
        <v>2293591</v>
      </c>
      <c r="J652" s="16">
        <v>2349758</v>
      </c>
      <c r="K652" s="16">
        <v>2401558</v>
      </c>
      <c r="L652" s="16">
        <v>2449255</v>
      </c>
      <c r="M652" s="16">
        <v>2493164</v>
      </c>
      <c r="N652" s="16">
        <v>2534088</v>
      </c>
      <c r="O652" s="16">
        <v>2590430</v>
      </c>
      <c r="P652" s="16">
        <v>2666673</v>
      </c>
      <c r="Q652" s="16">
        <v>2742016</v>
      </c>
      <c r="R652" s="16">
        <v>2816717</v>
      </c>
      <c r="S652" s="16">
        <v>2884268</v>
      </c>
      <c r="T652" s="16">
        <v>2944703</v>
      </c>
      <c r="U652" s="16">
        <v>3005278</v>
      </c>
      <c r="V652" s="16">
        <v>3066069</v>
      </c>
      <c r="W652" s="16">
        <v>3127435</v>
      </c>
      <c r="X652" s="16">
        <v>3187542</v>
      </c>
      <c r="Y652" s="16">
        <v>3246173</v>
      </c>
      <c r="Z652" s="16">
        <v>3305699</v>
      </c>
      <c r="AA652" s="16">
        <v>3366407</v>
      </c>
      <c r="AB652" s="16">
        <v>3428564</v>
      </c>
      <c r="AC652" s="16">
        <v>3495125</v>
      </c>
      <c r="AD652" s="16">
        <v>3566416</v>
      </c>
      <c r="AE652" s="16">
        <v>3639921</v>
      </c>
      <c r="AF652" s="16">
        <v>3715244</v>
      </c>
      <c r="AG652" s="16">
        <v>3792004</v>
      </c>
      <c r="AH652" s="16">
        <v>3852576</v>
      </c>
      <c r="AI652" s="16">
        <v>3847891</v>
      </c>
      <c r="AJ652" s="16">
        <v>3885695</v>
      </c>
      <c r="AK652" s="16">
        <v>3922204</v>
      </c>
      <c r="AL652" s="16">
        <v>3959159</v>
      </c>
      <c r="AM652" s="16">
        <v>3989565</v>
      </c>
      <c r="AN652" s="16">
        <v>4012031</v>
      </c>
      <c r="AO652" s="16">
        <v>4028686</v>
      </c>
      <c r="AP652" s="16">
        <v>4043596</v>
      </c>
      <c r="AQ652" s="16">
        <v>4057628</v>
      </c>
      <c r="AR652" s="16">
        <v>4085971</v>
      </c>
      <c r="AS652" s="16">
        <v>4135854</v>
      </c>
      <c r="AT652" s="16">
        <v>4184325</v>
      </c>
      <c r="AU652" s="16">
        <v>4232008</v>
      </c>
      <c r="AV652" s="16">
        <v>4280744</v>
      </c>
      <c r="AW652" s="16">
        <v>4335079</v>
      </c>
      <c r="AX652" s="16">
        <v>4396406</v>
      </c>
      <c r="AY652" s="16">
        <v>4461940</v>
      </c>
      <c r="AZ652" s="16">
        <v>4530068</v>
      </c>
      <c r="BA652" s="16">
        <v>4643726</v>
      </c>
      <c r="BB652" s="16">
        <v>4759039</v>
      </c>
      <c r="BC652" s="16">
        <v>4835557</v>
      </c>
      <c r="BD652" s="16">
        <v>4920166</v>
      </c>
      <c r="BE652" s="16">
        <v>5008847</v>
      </c>
      <c r="BF652" s="16">
        <v>5098727</v>
      </c>
      <c r="BG652" s="16">
        <v>5189181</v>
      </c>
      <c r="BH652" s="16">
        <v>5279540</v>
      </c>
      <c r="BI652" s="16">
        <v>5368846</v>
      </c>
      <c r="BJ652" s="16">
        <v>5453517</v>
      </c>
      <c r="BK652" s="16">
        <v>5534464</v>
      </c>
      <c r="BL652" s="16">
        <v>5616706</v>
      </c>
      <c r="BM652" s="16">
        <v>5701802</v>
      </c>
    </row>
    <row r="653" spans="1:65">
      <c r="A653" s="16" t="s">
        <v>53</v>
      </c>
      <c r="B653" s="16" t="s">
        <v>54</v>
      </c>
      <c r="C653" s="16" t="s">
        <v>1349</v>
      </c>
      <c r="D653" s="16" t="s">
        <v>1350</v>
      </c>
    </row>
    <row r="654" spans="1:65">
      <c r="A654" s="16" t="s">
        <v>53</v>
      </c>
      <c r="B654" s="16" t="s">
        <v>54</v>
      </c>
      <c r="C654" s="16" t="s">
        <v>1351</v>
      </c>
      <c r="D654" s="16" t="s">
        <v>1352</v>
      </c>
      <c r="E654" s="16">
        <v>85799</v>
      </c>
      <c r="F654" s="16">
        <v>86864</v>
      </c>
      <c r="G654" s="16">
        <v>88172</v>
      </c>
      <c r="H654" s="16">
        <v>89456</v>
      </c>
      <c r="I654" s="16">
        <v>90380</v>
      </c>
      <c r="J654" s="16">
        <v>90768</v>
      </c>
      <c r="K654" s="16">
        <v>91531</v>
      </c>
      <c r="L654" s="16">
        <v>91965</v>
      </c>
      <c r="M654" s="16">
        <v>92210</v>
      </c>
      <c r="N654" s="16">
        <v>92428</v>
      </c>
      <c r="O654" s="16">
        <v>92749</v>
      </c>
      <c r="P654" s="16">
        <v>94644</v>
      </c>
      <c r="Q654" s="16">
        <v>96215</v>
      </c>
      <c r="R654" s="16">
        <v>97575</v>
      </c>
      <c r="S654" s="16">
        <v>98927</v>
      </c>
      <c r="T654" s="16">
        <v>100344</v>
      </c>
      <c r="U654" s="16">
        <v>102667</v>
      </c>
      <c r="V654" s="16">
        <v>105031</v>
      </c>
      <c r="W654" s="16">
        <v>106932</v>
      </c>
      <c r="X654" s="16">
        <v>107637</v>
      </c>
      <c r="Y654" s="16">
        <v>106831</v>
      </c>
      <c r="Z654" s="16">
        <v>106443</v>
      </c>
      <c r="AA654" s="16">
        <v>105046</v>
      </c>
      <c r="AB654" s="16">
        <v>103133</v>
      </c>
      <c r="AC654" s="16">
        <v>101315</v>
      </c>
      <c r="AD654" s="16">
        <v>100001</v>
      </c>
      <c r="AE654" s="16">
        <v>100499</v>
      </c>
      <c r="AF654" s="16">
        <v>101290</v>
      </c>
      <c r="AG654" s="16">
        <v>103002</v>
      </c>
      <c r="AH654" s="16">
        <v>106483</v>
      </c>
      <c r="AI654" s="16">
        <v>110817</v>
      </c>
      <c r="AJ654" s="16">
        <v>118268</v>
      </c>
      <c r="AK654" s="16">
        <v>127111</v>
      </c>
      <c r="AL654" s="16">
        <v>136626</v>
      </c>
      <c r="AM654" s="16">
        <v>145701</v>
      </c>
      <c r="AN654" s="16">
        <v>153876</v>
      </c>
      <c r="AO654" s="16">
        <v>162833</v>
      </c>
      <c r="AP654" s="16">
        <v>170880</v>
      </c>
      <c r="AQ654" s="16">
        <v>178479</v>
      </c>
      <c r="AR654" s="16">
        <v>186083</v>
      </c>
      <c r="AS654" s="16">
        <v>193830</v>
      </c>
      <c r="AT654" s="16">
        <v>204163</v>
      </c>
      <c r="AU654" s="16">
        <v>214386</v>
      </c>
      <c r="AV654" s="16">
        <v>223354</v>
      </c>
      <c r="AW654" s="16">
        <v>229637</v>
      </c>
      <c r="AX654" s="16">
        <v>232556</v>
      </c>
      <c r="AY654" s="16">
        <v>233057</v>
      </c>
      <c r="AZ654" s="16">
        <v>230818</v>
      </c>
      <c r="BA654" s="16">
        <v>228953</v>
      </c>
      <c r="BB654" s="16">
        <v>226306</v>
      </c>
      <c r="BC654" s="16">
        <v>221709</v>
      </c>
      <c r="BD654" s="16">
        <v>221064</v>
      </c>
      <c r="BE654" s="16">
        <v>220544</v>
      </c>
      <c r="BF654" s="16">
        <v>220725</v>
      </c>
      <c r="BG654" s="16">
        <v>222589</v>
      </c>
      <c r="BH654" s="16">
        <v>226763</v>
      </c>
      <c r="BI654" s="16">
        <v>234391</v>
      </c>
      <c r="BJ654" s="16">
        <v>244201</v>
      </c>
      <c r="BK654" s="16">
        <v>256083</v>
      </c>
      <c r="BL654" s="16">
        <v>270017</v>
      </c>
      <c r="BM654" s="16">
        <v>286016</v>
      </c>
    </row>
    <row r="655" spans="1:65">
      <c r="A655" s="16" t="s">
        <v>53</v>
      </c>
      <c r="B655" s="16" t="s">
        <v>54</v>
      </c>
      <c r="C655" s="16" t="s">
        <v>1353</v>
      </c>
      <c r="D655" s="16" t="s">
        <v>1354</v>
      </c>
      <c r="E655" s="16">
        <v>5.11947760533024</v>
      </c>
      <c r="F655" s="16">
        <v>5.4720096839607004</v>
      </c>
      <c r="G655" s="16">
        <v>5.8434512044557403</v>
      </c>
      <c r="H655" s="16">
        <v>6.1926675198764496</v>
      </c>
      <c r="I655" s="16">
        <v>6.4705040960513198</v>
      </c>
      <c r="J655" s="16">
        <v>6.6540526284302102</v>
      </c>
      <c r="K655" s="16">
        <v>6.7141198445151202</v>
      </c>
      <c r="L655" s="16">
        <v>6.6372752074161001</v>
      </c>
      <c r="M655" s="16">
        <v>6.4760302116555097</v>
      </c>
      <c r="N655" s="16">
        <v>6.3418213114037298</v>
      </c>
      <c r="O655" s="16">
        <v>6.318331111</v>
      </c>
      <c r="P655" s="16">
        <v>6.4765300936052101</v>
      </c>
      <c r="Q655" s="16">
        <v>6.7751690640653903</v>
      </c>
      <c r="R655" s="16">
        <v>7.0733409533576204</v>
      </c>
      <c r="S655" s="16">
        <v>7.1678956612492799</v>
      </c>
      <c r="T655" s="16">
        <v>6.9563940755026303</v>
      </c>
      <c r="U655" s="16">
        <v>6.4733681639299796</v>
      </c>
      <c r="V655" s="16">
        <v>5.7304547542489699</v>
      </c>
      <c r="W655" s="16">
        <v>4.8870980689940202</v>
      </c>
      <c r="X655" s="16">
        <v>4.1745346903703204</v>
      </c>
      <c r="Y655" s="16">
        <v>3.7252315887132501</v>
      </c>
      <c r="Z655" s="16">
        <v>3.5089950958683298</v>
      </c>
      <c r="AA655" s="16">
        <v>3.5053907447494601</v>
      </c>
      <c r="AB655" s="16">
        <v>3.6583640676437801</v>
      </c>
      <c r="AC655" s="16">
        <v>3.8869707383365002</v>
      </c>
      <c r="AD655" s="16">
        <v>4.1476520456039001</v>
      </c>
      <c r="AE655" s="16">
        <v>4.4605636874996</v>
      </c>
      <c r="AF655" s="16">
        <v>4.8328329785500896</v>
      </c>
      <c r="AG655" s="16">
        <v>5.2469404886052802</v>
      </c>
      <c r="AH655" s="16">
        <v>5.6743544396847998</v>
      </c>
      <c r="AI655" s="16">
        <v>6.08911274950957</v>
      </c>
      <c r="AJ655" s="16">
        <v>6.4288585379962804</v>
      </c>
      <c r="AK655" s="16">
        <v>6.7450632059339402</v>
      </c>
      <c r="AL655" s="16">
        <v>7.0481942623618803</v>
      </c>
      <c r="AM655" s="16">
        <v>7.3551156022306303</v>
      </c>
      <c r="AN655" s="16">
        <v>7.6716019534012201</v>
      </c>
      <c r="AO655" s="16">
        <v>8.0034183611272098</v>
      </c>
      <c r="AP655" s="16">
        <v>8.3464594499162601</v>
      </c>
      <c r="AQ655" s="16">
        <v>8.6569979862895394</v>
      </c>
      <c r="AR655" s="16">
        <v>8.8712492674658705</v>
      </c>
      <c r="AS655" s="16">
        <v>8.9554133560475702</v>
      </c>
      <c r="AT655" s="16">
        <v>8.9012228230673909</v>
      </c>
      <c r="AU655" s="16">
        <v>8.7078447963253893</v>
      </c>
      <c r="AV655" s="16">
        <v>8.4321292638058196</v>
      </c>
      <c r="AW655" s="16">
        <v>8.1537351970726295</v>
      </c>
      <c r="AX655" s="16">
        <v>7.9186232239200196</v>
      </c>
      <c r="AY655" s="16">
        <v>7.69936228585438</v>
      </c>
      <c r="AZ655" s="16">
        <v>7.5241074676411603</v>
      </c>
      <c r="BA655" s="16">
        <v>7.3843619051719198</v>
      </c>
      <c r="BB655" s="16">
        <v>7.2607834801955704</v>
      </c>
      <c r="BC655" s="16">
        <v>7.1438711977838096</v>
      </c>
      <c r="BD655" s="16">
        <v>7.0471346045481402</v>
      </c>
      <c r="BE655" s="16">
        <v>6.9639785566133598</v>
      </c>
      <c r="BF655" s="16">
        <v>6.91237936335187</v>
      </c>
      <c r="BG655" s="16">
        <v>6.9213871146401003</v>
      </c>
      <c r="BH655" s="16">
        <v>7.0058135445825096</v>
      </c>
      <c r="BI655" s="16">
        <v>7.1485601920153199</v>
      </c>
      <c r="BJ655" s="16">
        <v>7.3612281755538698</v>
      </c>
      <c r="BK655" s="16">
        <v>7.6196005643480103</v>
      </c>
      <c r="BL655" s="16">
        <v>7.88863417983519</v>
      </c>
      <c r="BM655" s="16">
        <v>8.14431183615525</v>
      </c>
    </row>
    <row r="656" spans="1:65">
      <c r="A656" s="16" t="s">
        <v>53</v>
      </c>
      <c r="B656" s="16" t="s">
        <v>54</v>
      </c>
      <c r="C656" s="16" t="s">
        <v>1355</v>
      </c>
      <c r="D656" s="16" t="s">
        <v>1356</v>
      </c>
      <c r="E656" s="16">
        <v>7.6422364160655096</v>
      </c>
      <c r="F656" s="16">
        <v>8.1824702201528403</v>
      </c>
      <c r="G656" s="16">
        <v>8.7768494988585708</v>
      </c>
      <c r="H656" s="16">
        <v>9.39930932906252</v>
      </c>
      <c r="I656" s="16">
        <v>10.004464479216301</v>
      </c>
      <c r="J656" s="16">
        <v>10.540474041792301</v>
      </c>
      <c r="K656" s="16">
        <v>10.9040523996032</v>
      </c>
      <c r="L656" s="16">
        <v>11.2530696781896</v>
      </c>
      <c r="M656" s="16">
        <v>11.6113614125304</v>
      </c>
      <c r="N656" s="16">
        <v>11.990838291706501</v>
      </c>
      <c r="O656" s="16">
        <v>12.3861845174479</v>
      </c>
      <c r="P656" s="16">
        <v>12.811018400146899</v>
      </c>
      <c r="Q656" s="16">
        <v>13.187938961605401</v>
      </c>
      <c r="R656" s="16">
        <v>13.500048070246701</v>
      </c>
      <c r="S656" s="16">
        <v>13.695546726018</v>
      </c>
      <c r="T656" s="16">
        <v>13.7114886821174</v>
      </c>
      <c r="U656" s="16">
        <v>13.537555977744599</v>
      </c>
      <c r="V656" s="16">
        <v>13.2137136175721</v>
      </c>
      <c r="W656" s="16">
        <v>12.783291198544999</v>
      </c>
      <c r="X656" s="16">
        <v>12.312479668421901</v>
      </c>
      <c r="Y656" s="16">
        <v>11.851191091475499</v>
      </c>
      <c r="Z656" s="16">
        <v>11.381140922017</v>
      </c>
      <c r="AA656" s="16">
        <v>10.9288330183039</v>
      </c>
      <c r="AB656" s="16">
        <v>10.496059832499901</v>
      </c>
      <c r="AC656" s="16">
        <v>10.0907953413332</v>
      </c>
      <c r="AD656" s="16">
        <v>9.7284230952933797</v>
      </c>
      <c r="AE656" s="16">
        <v>9.4455524254369294</v>
      </c>
      <c r="AF656" s="16">
        <v>9.2409211835307392</v>
      </c>
      <c r="AG656" s="16">
        <v>9.0977221743460408</v>
      </c>
      <c r="AH656" s="16">
        <v>9.0139729244029194</v>
      </c>
      <c r="AI656" s="16">
        <v>8.9959476520616608</v>
      </c>
      <c r="AJ656" s="16">
        <v>9.0482801082083508</v>
      </c>
      <c r="AK656" s="16">
        <v>9.1643500840878893</v>
      </c>
      <c r="AL656" s="16">
        <v>9.3291029434972703</v>
      </c>
      <c r="AM656" s="16">
        <v>9.5330880856433406</v>
      </c>
      <c r="AN656" s="16">
        <v>9.7755026473779996</v>
      </c>
      <c r="AO656" s="16">
        <v>10.0616747979211</v>
      </c>
      <c r="AP656" s="16">
        <v>10.3593169619344</v>
      </c>
      <c r="AQ656" s="16">
        <v>10.6386877026675</v>
      </c>
      <c r="AR656" s="16">
        <v>10.8503173626732</v>
      </c>
      <c r="AS656" s="16">
        <v>10.9508181557146</v>
      </c>
      <c r="AT656" s="16">
        <v>10.990065861965901</v>
      </c>
      <c r="AU656" s="16">
        <v>10.907037540025099</v>
      </c>
      <c r="AV656" s="16">
        <v>10.7187239438659</v>
      </c>
      <c r="AW656" s="16">
        <v>10.437478976092599</v>
      </c>
      <c r="AX656" s="16">
        <v>10.059003172121701</v>
      </c>
      <c r="AY656" s="16">
        <v>9.5689368899931697</v>
      </c>
      <c r="AZ656" s="16">
        <v>9.0271350856235895</v>
      </c>
      <c r="BA656" s="16">
        <v>8.4685867631019995</v>
      </c>
      <c r="BB656" s="16">
        <v>7.9417870008067197</v>
      </c>
      <c r="BC656" s="16">
        <v>7.4859760278669203</v>
      </c>
      <c r="BD656" s="16">
        <v>7.0757432277380898</v>
      </c>
      <c r="BE656" s="16">
        <v>6.7371273457186698</v>
      </c>
      <c r="BF656" s="16">
        <v>6.4664631176871703</v>
      </c>
      <c r="BG656" s="16">
        <v>6.2601230172172597</v>
      </c>
      <c r="BH656" s="16">
        <v>6.1202946985537299</v>
      </c>
      <c r="BI656" s="16">
        <v>6.0488509569050004</v>
      </c>
      <c r="BJ656" s="16">
        <v>6.0478832611100302</v>
      </c>
      <c r="BK656" s="16">
        <v>6.10456482130484</v>
      </c>
      <c r="BL656" s="16">
        <v>6.2149274079197001</v>
      </c>
      <c r="BM656" s="16">
        <v>6.3847137192135301</v>
      </c>
    </row>
    <row r="657" spans="1:64">
      <c r="A657" s="16" t="s">
        <v>53</v>
      </c>
      <c r="B657" s="16" t="s">
        <v>54</v>
      </c>
      <c r="C657" s="16" t="s">
        <v>1357</v>
      </c>
      <c r="D657" s="16" t="s">
        <v>1358</v>
      </c>
      <c r="E657" s="16">
        <v>56.570267200000004</v>
      </c>
      <c r="F657" s="16">
        <v>56.733895599999997</v>
      </c>
      <c r="G657" s="16">
        <v>56.897523999999997</v>
      </c>
      <c r="H657" s="16">
        <v>57.058754800000003</v>
      </c>
      <c r="I657" s="16">
        <v>57.219985600000001</v>
      </c>
      <c r="J657" s="16">
        <v>57.3812164</v>
      </c>
      <c r="K657" s="16">
        <v>57.542447199999998</v>
      </c>
      <c r="L657" s="16">
        <v>57.703677999999996</v>
      </c>
      <c r="M657" s="16">
        <v>57.831945400000002</v>
      </c>
      <c r="N657" s="16">
        <v>57.960212800000001</v>
      </c>
      <c r="O657" s="16">
        <v>58.088480199999999</v>
      </c>
      <c r="P657" s="16">
        <v>58.216747599999998</v>
      </c>
      <c r="Q657" s="16">
        <v>58.345014999999997</v>
      </c>
      <c r="R657" s="16">
        <v>58.376658399999997</v>
      </c>
      <c r="S657" s="16">
        <v>58.408301799999997</v>
      </c>
      <c r="T657" s="16">
        <v>58.439945199999997</v>
      </c>
      <c r="U657" s="16">
        <v>58.471588599999997</v>
      </c>
      <c r="V657" s="16">
        <v>58.503231999999997</v>
      </c>
      <c r="W657" s="16">
        <v>58.556692400000003</v>
      </c>
      <c r="X657" s="16">
        <v>58.610152800000002</v>
      </c>
      <c r="Y657" s="16">
        <v>58.6636132</v>
      </c>
      <c r="Z657" s="16">
        <v>58.717073599999999</v>
      </c>
      <c r="AA657" s="16">
        <v>58.770533999999998</v>
      </c>
      <c r="AB657" s="16">
        <v>58.885373800000004</v>
      </c>
      <c r="AC657" s="16">
        <v>59.000213600000002</v>
      </c>
      <c r="AD657" s="16">
        <v>59.115053400000001</v>
      </c>
      <c r="AE657" s="16">
        <v>59.229893199999999</v>
      </c>
      <c r="AF657" s="16">
        <v>59.344732999999998</v>
      </c>
      <c r="AG657" s="16">
        <v>58.719412400000003</v>
      </c>
      <c r="AH657" s="16">
        <v>58.094091800000001</v>
      </c>
      <c r="AI657" s="16">
        <v>57.468771199999999</v>
      </c>
      <c r="AJ657" s="16">
        <v>56.843450599999997</v>
      </c>
      <c r="AK657" s="16">
        <v>56.218130000000002</v>
      </c>
      <c r="AL657" s="16">
        <v>56.936558599999998</v>
      </c>
      <c r="AM657" s="16">
        <v>57.654987200000001</v>
      </c>
      <c r="AN657" s="16">
        <v>58.373415799999997</v>
      </c>
      <c r="AO657" s="16">
        <v>59.091844399999999</v>
      </c>
      <c r="AP657" s="16">
        <v>59.810273000000002</v>
      </c>
      <c r="AQ657" s="16">
        <v>60.735276800000001</v>
      </c>
      <c r="AR657" s="16">
        <v>61.6602806</v>
      </c>
      <c r="AS657" s="16">
        <v>62.585284399999999</v>
      </c>
      <c r="AT657" s="16">
        <v>63.510288199999998</v>
      </c>
      <c r="AU657" s="16">
        <v>64.435292000000004</v>
      </c>
      <c r="AV657" s="16">
        <v>65.080419599999999</v>
      </c>
      <c r="AW657" s="16">
        <v>65.725547199999994</v>
      </c>
      <c r="AX657" s="16">
        <v>66.370674800000003</v>
      </c>
      <c r="AY657" s="16">
        <v>67.015802399999998</v>
      </c>
      <c r="AZ657" s="16">
        <v>67.660929999999993</v>
      </c>
      <c r="BA657" s="16">
        <v>68.212096399999993</v>
      </c>
      <c r="BB657" s="16">
        <v>68.763262800000007</v>
      </c>
      <c r="BC657" s="16">
        <v>69.314429200000006</v>
      </c>
      <c r="BD657" s="16">
        <v>69.865595600000006</v>
      </c>
      <c r="BE657" s="16">
        <v>70.416762000000006</v>
      </c>
      <c r="BF657" s="16">
        <v>71.209068000000002</v>
      </c>
      <c r="BG657" s="16">
        <v>72.001373999999998</v>
      </c>
      <c r="BH657" s="16">
        <v>72.793679999999995</v>
      </c>
      <c r="BI657" s="16">
        <v>73.585986000000005</v>
      </c>
      <c r="BJ657" s="16">
        <v>74.378292000000002</v>
      </c>
      <c r="BK657" s="16">
        <v>74.527947999999995</v>
      </c>
      <c r="BL657" s="16">
        <v>74.677604000000002</v>
      </c>
    </row>
    <row r="658" spans="1:64">
      <c r="A658" s="16" t="s">
        <v>53</v>
      </c>
      <c r="B658" s="16" t="s">
        <v>54</v>
      </c>
      <c r="C658" s="16" t="s">
        <v>1359</v>
      </c>
      <c r="D658" s="16" t="s">
        <v>1360</v>
      </c>
      <c r="AW658" s="16">
        <v>70</v>
      </c>
      <c r="AX658" s="16">
        <v>94</v>
      </c>
      <c r="AZ658" s="16">
        <v>96</v>
      </c>
      <c r="BA658" s="16">
        <v>90</v>
      </c>
      <c r="BB658" s="16">
        <v>79</v>
      </c>
      <c r="BC658" s="16">
        <v>89</v>
      </c>
      <c r="BE658" s="16">
        <v>90</v>
      </c>
      <c r="BF658" s="16">
        <v>87</v>
      </c>
      <c r="BG658" s="16">
        <v>58</v>
      </c>
      <c r="BH658" s="16">
        <v>96</v>
      </c>
      <c r="BJ658" s="16">
        <v>41</v>
      </c>
    </row>
    <row r="659" spans="1:64">
      <c r="A659" s="16" t="s">
        <v>53</v>
      </c>
      <c r="B659" s="16" t="s">
        <v>54</v>
      </c>
      <c r="C659" s="16" t="s">
        <v>1361</v>
      </c>
      <c r="D659" s="16" t="s">
        <v>1362</v>
      </c>
      <c r="AJ659" s="16">
        <v>7.0000000000000007E-2</v>
      </c>
      <c r="AK659" s="16">
        <v>0.13</v>
      </c>
      <c r="AL659" s="16">
        <v>0.37</v>
      </c>
      <c r="AM659" s="16">
        <v>0.46</v>
      </c>
      <c r="AN659" s="16">
        <v>0.6</v>
      </c>
      <c r="AO659" s="16">
        <v>0.7</v>
      </c>
      <c r="AP659" s="16">
        <v>0.83</v>
      </c>
      <c r="AQ659" s="16">
        <v>0.93</v>
      </c>
      <c r="AR659" s="16">
        <v>14.19</v>
      </c>
      <c r="AS659" s="16">
        <v>10.89</v>
      </c>
      <c r="AT659" s="16">
        <v>10.34</v>
      </c>
      <c r="AU659" s="16">
        <v>9.7200000000000006</v>
      </c>
      <c r="AV659" s="16">
        <v>9.07</v>
      </c>
      <c r="AW659" s="16">
        <v>7.94</v>
      </c>
      <c r="AX659" s="16">
        <v>7.23</v>
      </c>
      <c r="AY659" s="16">
        <v>6.88</v>
      </c>
      <c r="AZ659" s="16">
        <v>7.09</v>
      </c>
      <c r="BA659" s="16">
        <v>6.15</v>
      </c>
      <c r="BB659" s="16">
        <v>4.9400000000000004</v>
      </c>
      <c r="BC659" s="16">
        <v>4.3899999999999997</v>
      </c>
      <c r="BD659" s="16">
        <v>4.43</v>
      </c>
      <c r="BE659" s="16">
        <v>4.32</v>
      </c>
      <c r="BF659" s="16">
        <v>4.04</v>
      </c>
      <c r="BG659" s="16">
        <v>4.0199999999999996</v>
      </c>
      <c r="BH659" s="16">
        <v>4.09</v>
      </c>
      <c r="BI659" s="16">
        <v>4.2</v>
      </c>
      <c r="BJ659" s="16">
        <v>4.0999999999999996</v>
      </c>
      <c r="BK659" s="16">
        <v>4.0999999999999996</v>
      </c>
      <c r="BL659" s="16">
        <v>4.03</v>
      </c>
    </row>
    <row r="660" spans="1:64">
      <c r="A660" s="16" t="s">
        <v>53</v>
      </c>
      <c r="B660" s="16" t="s">
        <v>54</v>
      </c>
      <c r="C660" s="16" t="s">
        <v>1363</v>
      </c>
      <c r="D660" s="16" t="s">
        <v>1364</v>
      </c>
      <c r="AR660" s="16">
        <v>18.43</v>
      </c>
      <c r="AS660" s="16">
        <v>22.05</v>
      </c>
      <c r="AT660" s="16">
        <v>22.03</v>
      </c>
      <c r="AU660" s="16">
        <v>21.5</v>
      </c>
      <c r="AV660" s="16">
        <v>18.88</v>
      </c>
      <c r="AW660" s="16">
        <v>18.23</v>
      </c>
      <c r="AX660" s="16">
        <v>15.37</v>
      </c>
      <c r="AY660" s="16">
        <v>14.74</v>
      </c>
      <c r="AZ660" s="16">
        <v>13.61</v>
      </c>
      <c r="BA660" s="16">
        <v>13.96</v>
      </c>
      <c r="BB660" s="16">
        <v>13.91</v>
      </c>
      <c r="BC660" s="16">
        <v>14.92</v>
      </c>
      <c r="BD660" s="16">
        <v>14.71</v>
      </c>
      <c r="BE660" s="16">
        <v>14.16</v>
      </c>
      <c r="BG660" s="16">
        <v>13.54</v>
      </c>
      <c r="BH660" s="16">
        <v>13.42</v>
      </c>
      <c r="BL660" s="16">
        <v>12.44</v>
      </c>
    </row>
    <row r="661" spans="1:64">
      <c r="A661" s="16" t="s">
        <v>53</v>
      </c>
      <c r="B661" s="16" t="s">
        <v>54</v>
      </c>
      <c r="C661" s="16" t="s">
        <v>1365</v>
      </c>
      <c r="D661" s="16" t="s">
        <v>1366</v>
      </c>
      <c r="AH661" s="16">
        <v>51.24</v>
      </c>
      <c r="AL661" s="16">
        <v>78.72</v>
      </c>
      <c r="AO661" s="16">
        <v>51.83</v>
      </c>
      <c r="AP661" s="16">
        <v>50.17</v>
      </c>
      <c r="AQ661" s="16">
        <v>50.07</v>
      </c>
      <c r="AR661" s="16">
        <v>72.97</v>
      </c>
      <c r="AS661" s="16">
        <v>82.7</v>
      </c>
      <c r="AT661" s="16">
        <v>80.599999999999994</v>
      </c>
      <c r="AU661" s="16">
        <v>78.599999999999994</v>
      </c>
      <c r="AV661" s="16">
        <v>76.7</v>
      </c>
      <c r="AW661" s="16">
        <v>74.5</v>
      </c>
      <c r="AX661" s="16">
        <v>73.099999999999994</v>
      </c>
      <c r="AY661" s="16">
        <v>72.099999999999994</v>
      </c>
      <c r="AZ661" s="16">
        <v>72.34</v>
      </c>
      <c r="BA661" s="16">
        <v>71.03</v>
      </c>
      <c r="BB661" s="16">
        <v>68.53</v>
      </c>
      <c r="BC661" s="16">
        <v>67.83</v>
      </c>
      <c r="BD661" s="16">
        <v>67.510000000000005</v>
      </c>
      <c r="BE661" s="16">
        <v>67.8</v>
      </c>
      <c r="BF661" s="16">
        <v>68</v>
      </c>
      <c r="BG661" s="16">
        <v>68.3</v>
      </c>
      <c r="BH661" s="16">
        <v>68.5</v>
      </c>
      <c r="BI661" s="16">
        <v>69.5</v>
      </c>
      <c r="BJ661" s="16">
        <v>69.7</v>
      </c>
      <c r="BK661" s="16">
        <v>69.7</v>
      </c>
      <c r="BL661" s="16">
        <v>69.7</v>
      </c>
    </row>
    <row r="662" spans="1:64">
      <c r="A662" s="16" t="s">
        <v>53</v>
      </c>
      <c r="B662" s="16" t="s">
        <v>54</v>
      </c>
      <c r="C662" s="16" t="s">
        <v>1367</v>
      </c>
      <c r="D662" s="16" t="s">
        <v>1368</v>
      </c>
      <c r="AI662" s="16">
        <v>55.78</v>
      </c>
      <c r="AJ662" s="16">
        <v>56.28</v>
      </c>
      <c r="AK662" s="16">
        <v>60.66</v>
      </c>
      <c r="AL662" s="16">
        <v>64.58</v>
      </c>
      <c r="AM662" s="16">
        <v>67.17</v>
      </c>
      <c r="AN662" s="16">
        <v>68.17</v>
      </c>
      <c r="AO662" s="16">
        <v>67.72</v>
      </c>
      <c r="AP662" s="16">
        <v>66.63</v>
      </c>
      <c r="AQ662" s="16">
        <v>65.05</v>
      </c>
      <c r="AR662" s="16">
        <v>63.72</v>
      </c>
      <c r="AS662" s="16">
        <v>62.25</v>
      </c>
      <c r="AT662" s="16">
        <v>59.07</v>
      </c>
      <c r="AU662" s="16">
        <v>54.12</v>
      </c>
      <c r="AV662" s="16">
        <v>53.05</v>
      </c>
      <c r="AW662" s="16">
        <v>49.77</v>
      </c>
      <c r="AX662" s="16">
        <v>49.14</v>
      </c>
      <c r="AY662" s="16">
        <v>44.03</v>
      </c>
      <c r="AZ662" s="16">
        <v>41.67</v>
      </c>
      <c r="BA662" s="16">
        <v>38.17</v>
      </c>
      <c r="BB662" s="16">
        <v>32.97</v>
      </c>
      <c r="BC662" s="16">
        <v>25.25</v>
      </c>
      <c r="BD662" s="16">
        <v>33.93</v>
      </c>
      <c r="BE662" s="16">
        <v>34.07</v>
      </c>
      <c r="BF662" s="16">
        <v>34.520000000000003</v>
      </c>
      <c r="BG662" s="16">
        <v>36.89</v>
      </c>
      <c r="BH662" s="16">
        <v>38.4</v>
      </c>
      <c r="BI662" s="16">
        <v>40.54</v>
      </c>
      <c r="BJ662" s="16">
        <v>42.54</v>
      </c>
      <c r="BK662" s="16">
        <v>44.19</v>
      </c>
      <c r="BL662" s="16">
        <v>43.63</v>
      </c>
    </row>
    <row r="663" spans="1:64">
      <c r="A663" s="16" t="s">
        <v>53</v>
      </c>
      <c r="B663" s="16" t="s">
        <v>54</v>
      </c>
      <c r="C663" s="16" t="s">
        <v>1369</v>
      </c>
      <c r="D663" s="16" t="s">
        <v>1370</v>
      </c>
      <c r="AX663" s="16">
        <v>13.4</v>
      </c>
    </row>
    <row r="664" spans="1:64">
      <c r="A664" s="16" t="s">
        <v>53</v>
      </c>
      <c r="B664" s="16" t="s">
        <v>54</v>
      </c>
      <c r="C664" s="16" t="s">
        <v>1371</v>
      </c>
      <c r="D664" s="16" t="s">
        <v>1372</v>
      </c>
      <c r="AJ664" s="16">
        <v>16.450000762939499</v>
      </c>
      <c r="AK664" s="16">
        <v>15.920000076293899</v>
      </c>
      <c r="AL664" s="16">
        <v>15.210000038146999</v>
      </c>
      <c r="AM664" s="16">
        <v>14.5200004577637</v>
      </c>
      <c r="AN664" s="16">
        <v>14.069999694824199</v>
      </c>
      <c r="AO664" s="16">
        <v>13.8800001144409</v>
      </c>
      <c r="AP664" s="16">
        <v>13.829999923706101</v>
      </c>
      <c r="AQ664" s="16">
        <v>13.920000076293899</v>
      </c>
      <c r="AR664" s="16">
        <v>14.0299997329712</v>
      </c>
      <c r="AS664" s="16">
        <v>13.7600002288818</v>
      </c>
      <c r="AT664" s="16">
        <v>13.949999809265099</v>
      </c>
      <c r="AU664" s="16">
        <v>15.1000003814697</v>
      </c>
      <c r="AV664" s="16">
        <v>15.1499996185303</v>
      </c>
      <c r="AW664" s="16">
        <v>15.1599998474121</v>
      </c>
      <c r="AX664" s="16">
        <v>15.170000076293899</v>
      </c>
      <c r="AY664" s="16">
        <v>20</v>
      </c>
      <c r="AZ664" s="16">
        <v>20.9899997711182</v>
      </c>
      <c r="BA664" s="16">
        <v>17.840000152587901</v>
      </c>
      <c r="BB664" s="16">
        <v>19.25</v>
      </c>
      <c r="BC664" s="16">
        <v>20.7700004577637</v>
      </c>
      <c r="BD664" s="16">
        <v>21.5100002288818</v>
      </c>
      <c r="BE664" s="16">
        <v>21.909999847412099</v>
      </c>
      <c r="BF664" s="16">
        <v>22.2299995422363</v>
      </c>
      <c r="BG664" s="16">
        <v>21.959999084472699</v>
      </c>
      <c r="BH664" s="16">
        <v>21.780000686645501</v>
      </c>
      <c r="BI664" s="16">
        <v>22.100000381469702</v>
      </c>
      <c r="BJ664" s="16">
        <v>22.190000534057599</v>
      </c>
      <c r="BK664" s="16">
        <v>22.920000076293899</v>
      </c>
      <c r="BL664" s="16">
        <v>23.090000152587901</v>
      </c>
    </row>
    <row r="665" spans="1:64">
      <c r="A665" s="16" t="s">
        <v>53</v>
      </c>
      <c r="B665" s="16" t="s">
        <v>54</v>
      </c>
      <c r="C665" s="16" t="s">
        <v>1373</v>
      </c>
      <c r="D665" s="16" t="s">
        <v>1374</v>
      </c>
      <c r="AL665" s="16">
        <v>49.99</v>
      </c>
      <c r="AO665" s="16">
        <v>47.27</v>
      </c>
      <c r="AP665" s="16">
        <v>46.9</v>
      </c>
      <c r="AQ665" s="16">
        <v>46.56</v>
      </c>
      <c r="AR665" s="16">
        <v>46.19</v>
      </c>
      <c r="AS665" s="16">
        <v>68.400000000000006</v>
      </c>
      <c r="AT665" s="16">
        <v>67.3</v>
      </c>
      <c r="AU665" s="16">
        <v>66.2</v>
      </c>
      <c r="AV665" s="16">
        <v>65.2</v>
      </c>
      <c r="AW665" s="16">
        <v>64.3</v>
      </c>
      <c r="AX665" s="16">
        <v>63.5</v>
      </c>
      <c r="AY665" s="16">
        <v>62.7</v>
      </c>
      <c r="AZ665" s="16">
        <v>62.78</v>
      </c>
      <c r="BA665" s="16">
        <v>62.43</v>
      </c>
      <c r="BB665" s="16">
        <v>61.32</v>
      </c>
      <c r="BC665" s="16">
        <v>61.16</v>
      </c>
      <c r="BD665" s="16">
        <v>60.91</v>
      </c>
      <c r="BE665" s="16">
        <v>61.2</v>
      </c>
      <c r="BF665" s="16">
        <v>61.4</v>
      </c>
      <c r="BG665" s="16">
        <v>61.9</v>
      </c>
      <c r="BI665" s="16">
        <v>62.7</v>
      </c>
      <c r="BJ665" s="16">
        <v>62.9</v>
      </c>
      <c r="BK665" s="16">
        <v>63</v>
      </c>
      <c r="BL665" s="16">
        <v>63.2</v>
      </c>
    </row>
    <row r="666" spans="1:64">
      <c r="A666" s="16" t="s">
        <v>53</v>
      </c>
      <c r="B666" s="16" t="s">
        <v>54</v>
      </c>
      <c r="C666" s="16" t="s">
        <v>1375</v>
      </c>
      <c r="D666" s="16" t="s">
        <v>1376</v>
      </c>
      <c r="AJ666" s="16">
        <v>48.17</v>
      </c>
      <c r="AK666" s="16">
        <v>51.13</v>
      </c>
      <c r="AL666" s="16">
        <v>51.72</v>
      </c>
      <c r="AM666" s="16">
        <v>52.43</v>
      </c>
      <c r="AN666" s="16">
        <v>52.54</v>
      </c>
      <c r="AO666" s="16">
        <v>50.99</v>
      </c>
      <c r="AP666" s="16">
        <v>48.81</v>
      </c>
      <c r="AQ666" s="16">
        <v>46.53</v>
      </c>
      <c r="AR666" s="16">
        <v>44.53</v>
      </c>
      <c r="AS666" s="16">
        <v>42.36</v>
      </c>
      <c r="AT666" s="16">
        <v>38.869999999999997</v>
      </c>
      <c r="AU666" s="16">
        <v>38.909999999999997</v>
      </c>
      <c r="AV666" s="16">
        <v>38.54</v>
      </c>
      <c r="AW666" s="16">
        <v>34.479999999999997</v>
      </c>
      <c r="AX666" s="16">
        <v>38.35</v>
      </c>
      <c r="AY666" s="16">
        <v>37.200000000000003</v>
      </c>
      <c r="AZ666" s="16">
        <v>32.549999999999997</v>
      </c>
      <c r="BA666" s="16">
        <v>29.43</v>
      </c>
      <c r="BB666" s="16">
        <v>31.95</v>
      </c>
      <c r="BC666" s="16">
        <v>35.78</v>
      </c>
      <c r="BD666" s="16">
        <v>27.16</v>
      </c>
      <c r="BE666" s="16">
        <v>26.98</v>
      </c>
      <c r="BF666" s="16">
        <v>28.28</v>
      </c>
      <c r="BG666" s="16">
        <v>29.07</v>
      </c>
      <c r="BH666" s="16">
        <v>30.59</v>
      </c>
      <c r="BI666" s="16">
        <v>33.07</v>
      </c>
      <c r="BJ666" s="16">
        <v>34.96</v>
      </c>
      <c r="BK666" s="16">
        <v>36.880000000000003</v>
      </c>
      <c r="BL666" s="16">
        <v>36.25</v>
      </c>
    </row>
    <row r="667" spans="1:64">
      <c r="A667" s="16" t="s">
        <v>53</v>
      </c>
      <c r="B667" s="16" t="s">
        <v>54</v>
      </c>
      <c r="C667" s="16" t="s">
        <v>1377</v>
      </c>
      <c r="D667" s="16" t="s">
        <v>1378</v>
      </c>
      <c r="AT667" s="16">
        <v>49.6</v>
      </c>
      <c r="AZ667" s="16">
        <v>15.8</v>
      </c>
      <c r="BA667" s="16">
        <v>13.2</v>
      </c>
      <c r="BB667" s="16">
        <v>10.9</v>
      </c>
      <c r="BC667" s="16">
        <v>9.1</v>
      </c>
      <c r="BD667" s="16">
        <v>7.6</v>
      </c>
      <c r="BE667" s="16">
        <v>6</v>
      </c>
    </row>
    <row r="668" spans="1:64">
      <c r="A668" s="16" t="s">
        <v>53</v>
      </c>
      <c r="B668" s="16" t="s">
        <v>54</v>
      </c>
      <c r="C668" s="16" t="s">
        <v>1379</v>
      </c>
      <c r="D668" s="16" t="s">
        <v>1380</v>
      </c>
      <c r="AN668" s="16">
        <v>12.5</v>
      </c>
      <c r="AT668" s="16">
        <v>9.6</v>
      </c>
      <c r="AU668" s="16">
        <v>1.9</v>
      </c>
      <c r="AV668" s="16">
        <v>3.1</v>
      </c>
      <c r="AW668" s="16">
        <v>1</v>
      </c>
      <c r="AX668" s="16">
        <v>0.9</v>
      </c>
    </row>
    <row r="669" spans="1:64">
      <c r="A669" s="16" t="s">
        <v>53</v>
      </c>
      <c r="B669" s="16" t="s">
        <v>54</v>
      </c>
      <c r="C669" s="16" t="s">
        <v>1381</v>
      </c>
      <c r="D669" s="16" t="s">
        <v>1382</v>
      </c>
      <c r="AS669" s="16">
        <v>29.396718979999999</v>
      </c>
      <c r="AT669" s="16">
        <v>28.668773649999999</v>
      </c>
      <c r="AU669" s="16">
        <v>26.876602170000002</v>
      </c>
      <c r="AV669" s="16">
        <v>28.483959200000001</v>
      </c>
      <c r="AW669" s="16">
        <v>32.428703310000003</v>
      </c>
      <c r="AX669" s="16">
        <v>40.59415817</v>
      </c>
      <c r="AY669" s="16">
        <v>41.904602050000001</v>
      </c>
      <c r="AZ669" s="16">
        <v>45.567504880000001</v>
      </c>
      <c r="BA669" s="16">
        <v>44.550037379999999</v>
      </c>
      <c r="BB669" s="16">
        <v>43.260196690000001</v>
      </c>
      <c r="BC669" s="16">
        <v>40.594036099999997</v>
      </c>
      <c r="BD669" s="16">
        <v>38.74684525</v>
      </c>
      <c r="BE669" s="16">
        <v>37.562324519999997</v>
      </c>
      <c r="BF669" s="16">
        <v>35.00720596</v>
      </c>
      <c r="BG669" s="16">
        <v>33.400501249999998</v>
      </c>
      <c r="BH669" s="16">
        <v>31.71983719</v>
      </c>
      <c r="BI669" s="16">
        <v>28.821548459999999</v>
      </c>
      <c r="BJ669" s="16">
        <v>26.816770550000001</v>
      </c>
      <c r="BK669" s="16">
        <v>26.527780530000001</v>
      </c>
    </row>
    <row r="670" spans="1:64">
      <c r="A670" s="16" t="s">
        <v>53</v>
      </c>
      <c r="B670" s="16" t="s">
        <v>54</v>
      </c>
      <c r="C670" s="16" t="s">
        <v>1383</v>
      </c>
      <c r="D670" s="16" t="s">
        <v>1384</v>
      </c>
      <c r="AU670" s="16">
        <v>4.4640347361564602E-2</v>
      </c>
      <c r="AV670" s="16">
        <v>5.7248219847679097E-2</v>
      </c>
      <c r="AW670" s="16">
        <v>0</v>
      </c>
      <c r="AX670" s="16">
        <v>5.5284693371504502E-4</v>
      </c>
    </row>
    <row r="671" spans="1:64">
      <c r="A671" s="16" t="s">
        <v>53</v>
      </c>
      <c r="B671" s="16" t="s">
        <v>54</v>
      </c>
      <c r="C671" s="16" t="s">
        <v>1385</v>
      </c>
      <c r="D671" s="16" t="s">
        <v>1386</v>
      </c>
      <c r="AS671" s="16">
        <v>3.1</v>
      </c>
      <c r="AT671" s="16">
        <v>3.4</v>
      </c>
      <c r="AU671" s="16">
        <v>3.6</v>
      </c>
      <c r="AV671" s="16">
        <v>3.8</v>
      </c>
      <c r="AW671" s="16">
        <v>4.3</v>
      </c>
      <c r="AX671" s="16">
        <v>4.5</v>
      </c>
      <c r="AY671" s="16">
        <v>4.7</v>
      </c>
      <c r="AZ671" s="16">
        <v>4.9000000000000004</v>
      </c>
      <c r="BA671" s="16">
        <v>4.7</v>
      </c>
      <c r="BB671" s="16">
        <v>4.5999999999999996</v>
      </c>
      <c r="BC671" s="16">
        <v>4.5999999999999996</v>
      </c>
      <c r="BD671" s="16">
        <v>4.5</v>
      </c>
      <c r="BE671" s="16">
        <v>4.4000000000000004</v>
      </c>
      <c r="BF671" s="16">
        <v>4.3</v>
      </c>
      <c r="BG671" s="16">
        <v>4.2</v>
      </c>
      <c r="BH671" s="16">
        <v>4.0999999999999996</v>
      </c>
      <c r="BI671" s="16">
        <v>4</v>
      </c>
      <c r="BJ671" s="16">
        <v>4</v>
      </c>
      <c r="BK671" s="16">
        <v>4</v>
      </c>
      <c r="BL671" s="16">
        <v>4.0999999999999996</v>
      </c>
    </row>
    <row r="672" spans="1:64">
      <c r="A672" s="16" t="s">
        <v>53</v>
      </c>
      <c r="B672" s="16" t="s">
        <v>54</v>
      </c>
      <c r="C672" s="16" t="s">
        <v>1387</v>
      </c>
      <c r="D672" s="16" t="s">
        <v>1388</v>
      </c>
      <c r="AS672" s="16">
        <v>5.7</v>
      </c>
      <c r="AY672" s="16">
        <v>12.7</v>
      </c>
      <c r="BD672" s="16">
        <v>9.3000000000000007</v>
      </c>
      <c r="BF672" s="16">
        <v>12.8</v>
      </c>
    </row>
    <row r="673" spans="1:64">
      <c r="A673" s="16" t="s">
        <v>53</v>
      </c>
      <c r="B673" s="16" t="s">
        <v>54</v>
      </c>
      <c r="C673" s="16" t="s">
        <v>1389</v>
      </c>
      <c r="D673" s="16" t="s">
        <v>1390</v>
      </c>
      <c r="AS673" s="16">
        <v>6.5223255</v>
      </c>
      <c r="AT673" s="16">
        <v>6.8819761000000002</v>
      </c>
      <c r="AU673" s="16">
        <v>7.1392727000000002</v>
      </c>
      <c r="AV673" s="16">
        <v>7.3076353000000003</v>
      </c>
      <c r="AW673" s="16">
        <v>7.4005089000000002</v>
      </c>
      <c r="AX673" s="16">
        <v>7.4313273000000004</v>
      </c>
      <c r="AY673" s="16">
        <v>7.4135399</v>
      </c>
      <c r="AZ673" s="16">
        <v>7.36055659999999</v>
      </c>
      <c r="BA673" s="16">
        <v>7.2858295000000002</v>
      </c>
      <c r="BB673" s="16">
        <v>7.2028068999999899</v>
      </c>
      <c r="BC673" s="16">
        <v>7.1249089000000003</v>
      </c>
      <c r="BD673" s="16">
        <v>7.0655751000000002</v>
      </c>
      <c r="BE673" s="16">
        <v>7.03823419999999</v>
      </c>
      <c r="BF673" s="16">
        <v>7.0563374000000003</v>
      </c>
      <c r="BG673" s="16">
        <v>7.1333232000000004</v>
      </c>
      <c r="BH673" s="16">
        <v>7.2826089999999901</v>
      </c>
    </row>
    <row r="674" spans="1:64">
      <c r="A674" s="16" t="s">
        <v>53</v>
      </c>
      <c r="B674" s="16" t="s">
        <v>54</v>
      </c>
      <c r="C674" s="16" t="s">
        <v>1391</v>
      </c>
      <c r="D674" s="16" t="s">
        <v>1392</v>
      </c>
      <c r="AZ674" s="16">
        <v>24.2</v>
      </c>
      <c r="BC674" s="16">
        <v>22.8</v>
      </c>
      <c r="BE674" s="16">
        <v>21.9</v>
      </c>
      <c r="BG674" s="16">
        <v>21.1</v>
      </c>
      <c r="BI674" s="16">
        <v>20.3</v>
      </c>
      <c r="BK674" s="16">
        <v>19.600000000000001</v>
      </c>
    </row>
    <row r="675" spans="1:64">
      <c r="A675" s="16" t="s">
        <v>53</v>
      </c>
      <c r="B675" s="16" t="s">
        <v>54</v>
      </c>
      <c r="C675" s="16" t="s">
        <v>1393</v>
      </c>
      <c r="D675" s="16" t="s">
        <v>1394</v>
      </c>
      <c r="AS675" s="16">
        <v>0</v>
      </c>
      <c r="AT675" s="16">
        <v>0</v>
      </c>
      <c r="AU675" s="16">
        <v>0</v>
      </c>
      <c r="AV675" s="16">
        <v>0</v>
      </c>
      <c r="AW675" s="16">
        <v>0</v>
      </c>
      <c r="AX675" s="16">
        <v>0</v>
      </c>
      <c r="AY675" s="16">
        <v>0</v>
      </c>
      <c r="AZ675" s="16">
        <v>1</v>
      </c>
      <c r="BA675" s="16">
        <v>5</v>
      </c>
      <c r="BB675" s="16">
        <v>12</v>
      </c>
      <c r="BC675" s="16">
        <v>11</v>
      </c>
      <c r="BD675" s="16">
        <v>19</v>
      </c>
      <c r="BE675" s="16">
        <v>25</v>
      </c>
      <c r="BF675" s="16">
        <v>38</v>
      </c>
      <c r="BG675" s="16">
        <v>55</v>
      </c>
      <c r="BH675" s="16">
        <v>55</v>
      </c>
      <c r="BI675" s="16">
        <v>68</v>
      </c>
      <c r="BJ675" s="16">
        <v>90</v>
      </c>
      <c r="BK675" s="16">
        <v>86</v>
      </c>
      <c r="BL675" s="16">
        <v>75</v>
      </c>
    </row>
    <row r="676" spans="1:64">
      <c r="A676" s="16" t="s">
        <v>53</v>
      </c>
      <c r="B676" s="16" t="s">
        <v>54</v>
      </c>
      <c r="C676" s="16" t="s">
        <v>1395</v>
      </c>
      <c r="D676" s="16" t="s">
        <v>1396</v>
      </c>
      <c r="AS676" s="16">
        <v>90.831969134016006</v>
      </c>
      <c r="AT676" s="16">
        <v>91.669812794548406</v>
      </c>
      <c r="AU676" s="16">
        <v>92.510241217464198</v>
      </c>
      <c r="AV676" s="16">
        <v>93.353254402763397</v>
      </c>
      <c r="AW676" s="16">
        <v>94.198852350445804</v>
      </c>
      <c r="AX676" s="16">
        <v>95.047035060511902</v>
      </c>
      <c r="AY676" s="16">
        <v>95.897802532961407</v>
      </c>
      <c r="AZ676" s="16">
        <v>96.751154767794304</v>
      </c>
      <c r="BA676" s="16">
        <v>97.607091765010395</v>
      </c>
      <c r="BB676" s="16">
        <v>97.795779419000596</v>
      </c>
      <c r="BC676" s="16">
        <v>97.984467072990697</v>
      </c>
      <c r="BD676" s="16">
        <v>98.173154726980798</v>
      </c>
      <c r="BE676" s="16">
        <v>98.361842380970899</v>
      </c>
      <c r="BF676" s="16">
        <v>98.550530034961099</v>
      </c>
      <c r="BG676" s="16">
        <v>98.7392176889512</v>
      </c>
      <c r="BH676" s="16">
        <v>98.927905342941301</v>
      </c>
      <c r="BI676" s="16">
        <v>99.116592996931402</v>
      </c>
      <c r="BJ676" s="16">
        <v>99.305280650921503</v>
      </c>
    </row>
    <row r="677" spans="1:64">
      <c r="A677" s="16" t="s">
        <v>53</v>
      </c>
      <c r="B677" s="16" t="s">
        <v>54</v>
      </c>
      <c r="C677" s="16" t="s">
        <v>1397</v>
      </c>
      <c r="D677" s="16" t="s">
        <v>1398</v>
      </c>
      <c r="AC677" s="16">
        <v>6104</v>
      </c>
      <c r="AD677" s="16">
        <v>6237</v>
      </c>
      <c r="AE677" s="16">
        <v>6353</v>
      </c>
      <c r="AF677" s="16">
        <v>6450</v>
      </c>
      <c r="AG677" s="16">
        <v>6568</v>
      </c>
      <c r="AH677" s="16">
        <v>6690</v>
      </c>
      <c r="AI677" s="16">
        <v>6790</v>
      </c>
      <c r="AJ677" s="16">
        <v>6860</v>
      </c>
      <c r="AK677" s="16">
        <v>6867</v>
      </c>
      <c r="AL677" s="16">
        <v>6790</v>
      </c>
      <c r="AM677" s="16">
        <v>6627</v>
      </c>
      <c r="AN677" s="16">
        <v>6380</v>
      </c>
      <c r="AO677" s="16">
        <v>6092</v>
      </c>
      <c r="AP677" s="16">
        <v>5762</v>
      </c>
      <c r="AQ677" s="16">
        <v>5404</v>
      </c>
      <c r="AR677" s="16">
        <v>5051</v>
      </c>
      <c r="AS677" s="16">
        <v>4716</v>
      </c>
      <c r="AT677" s="16">
        <v>4424</v>
      </c>
      <c r="AU677" s="16">
        <v>4178</v>
      </c>
      <c r="AV677" s="16">
        <v>3963</v>
      </c>
      <c r="AW677" s="16">
        <v>3781</v>
      </c>
      <c r="AX677" s="16">
        <v>3633</v>
      </c>
      <c r="AY677" s="16">
        <v>3524</v>
      </c>
      <c r="AZ677" s="16">
        <v>3445</v>
      </c>
      <c r="BA677" s="16">
        <v>3388</v>
      </c>
      <c r="BB677" s="16">
        <v>3335</v>
      </c>
      <c r="BC677" s="16">
        <v>3268</v>
      </c>
      <c r="BD677" s="16">
        <v>3179</v>
      </c>
      <c r="BE677" s="16">
        <v>3070</v>
      </c>
      <c r="BF677" s="16">
        <v>2937</v>
      </c>
      <c r="BG677" s="16">
        <v>2755</v>
      </c>
      <c r="BH677" s="16">
        <v>2533</v>
      </c>
      <c r="BI677" s="16">
        <v>2316</v>
      </c>
      <c r="BJ677" s="16">
        <v>2102</v>
      </c>
      <c r="BK677" s="16">
        <v>1925</v>
      </c>
      <c r="BL677" s="16">
        <v>1765</v>
      </c>
    </row>
    <row r="678" spans="1:64">
      <c r="A678" s="16" t="s">
        <v>53</v>
      </c>
      <c r="B678" s="16" t="s">
        <v>54</v>
      </c>
      <c r="C678" s="16" t="s">
        <v>1399</v>
      </c>
      <c r="D678" s="16" t="s">
        <v>1400</v>
      </c>
      <c r="AS678" s="16">
        <v>3.45</v>
      </c>
      <c r="AX678" s="16">
        <v>1.81</v>
      </c>
      <c r="BC678" s="16">
        <v>2.97</v>
      </c>
      <c r="BH678" s="16">
        <v>4.58</v>
      </c>
      <c r="BK678" s="16">
        <v>4.41</v>
      </c>
    </row>
    <row r="679" spans="1:64">
      <c r="A679" s="16" t="s">
        <v>53</v>
      </c>
      <c r="B679" s="16" t="s">
        <v>54</v>
      </c>
      <c r="C679" s="16" t="s">
        <v>1401</v>
      </c>
      <c r="D679" s="16" t="s">
        <v>1402</v>
      </c>
      <c r="AN679" s="16">
        <v>41.402790069580099</v>
      </c>
      <c r="AO679" s="16">
        <v>24.1167297363281</v>
      </c>
      <c r="AQ679" s="16">
        <v>18.756940841674801</v>
      </c>
      <c r="AR679" s="16">
        <v>21.60498046875</v>
      </c>
      <c r="AS679" s="16">
        <v>21.1190795898438</v>
      </c>
      <c r="AT679" s="16">
        <v>20.877550125122099</v>
      </c>
      <c r="AU679" s="16">
        <v>13.630720138549799</v>
      </c>
      <c r="AV679" s="16">
        <v>15.170840263366699</v>
      </c>
      <c r="AW679" s="16">
        <v>14.2350397109985</v>
      </c>
      <c r="AX679" s="16">
        <v>13.2231502532959</v>
      </c>
      <c r="AY679" s="16">
        <v>10.100419998168899</v>
      </c>
      <c r="AZ679" s="16">
        <v>9.7793703079223597</v>
      </c>
      <c r="BA679" s="16">
        <v>7.7638401985168501</v>
      </c>
      <c r="BB679" s="16">
        <v>9.3439302444458008</v>
      </c>
      <c r="BC679" s="16">
        <v>8.7008399963378906</v>
      </c>
      <c r="BD679" s="16">
        <v>7.2198600769043004</v>
      </c>
      <c r="BE679" s="16">
        <v>5.6436700820922896</v>
      </c>
      <c r="BF679" s="16">
        <v>6.4641299247741699</v>
      </c>
      <c r="BG679" s="16">
        <v>7.23872995376587</v>
      </c>
      <c r="BH679" s="16">
        <v>7.6311001777648899</v>
      </c>
      <c r="BI679" s="16">
        <v>8.2068996429443395</v>
      </c>
      <c r="BJ679" s="16">
        <v>6.95039987564087</v>
      </c>
      <c r="BK679" s="16">
        <v>7.4354600906372097</v>
      </c>
    </row>
    <row r="680" spans="1:64">
      <c r="A680" s="16" t="s">
        <v>53</v>
      </c>
      <c r="B680" s="16" t="s">
        <v>54</v>
      </c>
      <c r="C680" s="16" t="s">
        <v>1403</v>
      </c>
      <c r="D680" s="16" t="s">
        <v>1404</v>
      </c>
      <c r="BB680" s="16">
        <v>25.0577201843262</v>
      </c>
      <c r="BC680" s="16">
        <v>25.225889205932599</v>
      </c>
      <c r="BD680" s="16">
        <v>25.2725505828857</v>
      </c>
      <c r="BE680" s="16">
        <v>25.3367805480957</v>
      </c>
      <c r="BF680" s="16">
        <v>25.3797092437744</v>
      </c>
      <c r="BG680" s="16">
        <v>25.4068698883057</v>
      </c>
      <c r="BH680" s="16">
        <v>25.411600112915</v>
      </c>
      <c r="BI680" s="16">
        <v>25.4651203155518</v>
      </c>
      <c r="BJ680" s="16">
        <v>25.4286708831787</v>
      </c>
    </row>
    <row r="681" spans="1:64">
      <c r="A681" s="16" t="s">
        <v>53</v>
      </c>
      <c r="B681" s="16" t="s">
        <v>54</v>
      </c>
      <c r="C681" s="16" t="s">
        <v>1405</v>
      </c>
      <c r="D681" s="16" t="s">
        <v>1406</v>
      </c>
      <c r="BI681" s="16">
        <v>94991</v>
      </c>
      <c r="BJ681" s="16">
        <v>93078</v>
      </c>
      <c r="BK681" s="16">
        <v>92359</v>
      </c>
      <c r="BL681" s="16">
        <v>92286</v>
      </c>
    </row>
    <row r="682" spans="1:64">
      <c r="A682" s="16" t="s">
        <v>53</v>
      </c>
      <c r="B682" s="16" t="s">
        <v>54</v>
      </c>
      <c r="C682" s="16" t="s">
        <v>1407</v>
      </c>
      <c r="D682" s="16" t="s">
        <v>1408</v>
      </c>
      <c r="BK682" s="16">
        <v>88.154160000000005</v>
      </c>
    </row>
    <row r="683" spans="1:64">
      <c r="A683" s="16" t="s">
        <v>53</v>
      </c>
      <c r="B683" s="16" t="s">
        <v>54</v>
      </c>
      <c r="C683" s="16" t="s">
        <v>1409</v>
      </c>
      <c r="D683" s="16" t="s">
        <v>1410</v>
      </c>
      <c r="AR683" s="16">
        <v>88.932182312011705</v>
      </c>
      <c r="AZ683" s="16">
        <v>88.558128356933594</v>
      </c>
      <c r="BA683" s="16">
        <v>88.627120971679702</v>
      </c>
      <c r="BB683" s="16">
        <v>92.166419982910199</v>
      </c>
      <c r="BC683" s="16">
        <v>92.053642272949205</v>
      </c>
      <c r="BD683" s="16">
        <v>92.045761108398395</v>
      </c>
      <c r="BE683" s="16">
        <v>92.200080871582003</v>
      </c>
      <c r="BF683" s="16">
        <v>92.240837097167997</v>
      </c>
      <c r="BG683" s="16">
        <v>92.267318725585895</v>
      </c>
      <c r="BH683" s="16">
        <v>92.255867004394503</v>
      </c>
      <c r="BI683" s="16">
        <v>92.250190734863295</v>
      </c>
      <c r="BJ683" s="16">
        <v>92.203697204589801</v>
      </c>
    </row>
    <row r="684" spans="1:64">
      <c r="A684" s="16" t="s">
        <v>53</v>
      </c>
      <c r="B684" s="16" t="s">
        <v>54</v>
      </c>
      <c r="C684" s="16" t="s">
        <v>1411</v>
      </c>
      <c r="D684" s="16" t="s">
        <v>1412</v>
      </c>
      <c r="AJ684" s="16">
        <v>11600</v>
      </c>
      <c r="AK684" s="16">
        <v>10477</v>
      </c>
      <c r="AL684" s="16">
        <v>14909</v>
      </c>
      <c r="AM684" s="16">
        <v>46304</v>
      </c>
      <c r="AN684" s="16">
        <v>24923</v>
      </c>
      <c r="AO684" s="16">
        <v>9526</v>
      </c>
      <c r="AP684" s="16">
        <v>39833</v>
      </c>
      <c r="AQ684" s="16">
        <v>44900</v>
      </c>
      <c r="AR684" s="16">
        <v>17522</v>
      </c>
      <c r="AS684" s="16">
        <v>31351</v>
      </c>
      <c r="AT684" s="16">
        <v>41033</v>
      </c>
      <c r="AU684" s="16">
        <v>42625</v>
      </c>
      <c r="AV684" s="16">
        <v>52165</v>
      </c>
      <c r="AW684" s="16">
        <v>43360</v>
      </c>
      <c r="AX684" s="16">
        <v>45478</v>
      </c>
      <c r="AY684" s="16">
        <v>44302</v>
      </c>
      <c r="AZ684" s="16">
        <v>34881</v>
      </c>
      <c r="BA684" s="16">
        <v>34147</v>
      </c>
      <c r="BB684" s="16">
        <v>31015</v>
      </c>
      <c r="BC684" s="16">
        <v>31744</v>
      </c>
      <c r="BD684" s="16">
        <v>26499</v>
      </c>
      <c r="BE684" s="16">
        <v>20869</v>
      </c>
      <c r="BF684" s="16">
        <v>8359</v>
      </c>
      <c r="BJ684" s="16">
        <v>3367</v>
      </c>
      <c r="BK684" s="16">
        <v>12040</v>
      </c>
      <c r="BL684" s="16">
        <v>21341</v>
      </c>
    </row>
    <row r="685" spans="1:64">
      <c r="A685" s="16" t="s">
        <v>53</v>
      </c>
      <c r="B685" s="16" t="s">
        <v>54</v>
      </c>
      <c r="C685" s="16" t="s">
        <v>1413</v>
      </c>
      <c r="D685" s="16" t="s">
        <v>1414</v>
      </c>
    </row>
    <row r="686" spans="1:64">
      <c r="A686" s="16" t="s">
        <v>53</v>
      </c>
      <c r="B686" s="16" t="s">
        <v>54</v>
      </c>
      <c r="C686" s="16" t="s">
        <v>1415</v>
      </c>
      <c r="D686" s="16" t="s">
        <v>1416</v>
      </c>
      <c r="AJ686" s="16">
        <v>114.63143157959</v>
      </c>
      <c r="AK686" s="16">
        <v>112.770782470703</v>
      </c>
      <c r="AL686" s="16">
        <v>112.365280151367</v>
      </c>
      <c r="AM686" s="16">
        <v>115.510063171387</v>
      </c>
      <c r="AN686" s="16">
        <v>106.69441986084</v>
      </c>
      <c r="AO686" s="16">
        <v>89.797080993652301</v>
      </c>
      <c r="AP686" s="16">
        <v>95.536888122558594</v>
      </c>
      <c r="AQ686" s="16">
        <v>93.723892211914105</v>
      </c>
      <c r="AR686" s="16">
        <v>95.450752258300795</v>
      </c>
      <c r="AS686" s="16">
        <v>98.097717285156307</v>
      </c>
      <c r="AT686" s="16">
        <v>99.639640808105497</v>
      </c>
      <c r="AU686" s="16">
        <v>99.531181335449205</v>
      </c>
      <c r="AV686" s="16">
        <v>98.964660644531307</v>
      </c>
      <c r="AW686" s="16">
        <v>99.022071838378906</v>
      </c>
      <c r="AX686" s="16">
        <v>98.172126770019503</v>
      </c>
      <c r="AY686" s="16">
        <v>97.239730834960895</v>
      </c>
      <c r="AZ686" s="16">
        <v>94.911369323730497</v>
      </c>
      <c r="BA686" s="16">
        <v>94.307640075683594</v>
      </c>
      <c r="BB686" s="16">
        <v>95.549819946289105</v>
      </c>
      <c r="BC686" s="16">
        <v>94.222969055175795</v>
      </c>
      <c r="BD686" s="16">
        <v>96.449737548828097</v>
      </c>
      <c r="BE686" s="16">
        <v>98.888656616210895</v>
      </c>
      <c r="BF686" s="16">
        <v>101.974853515625</v>
      </c>
      <c r="BG686" s="16">
        <v>106.55592346191401</v>
      </c>
      <c r="BH686" s="16">
        <v>107.443359375</v>
      </c>
      <c r="BI686" s="16">
        <v>106.922401428223</v>
      </c>
      <c r="BJ686" s="16">
        <v>102.52004241943401</v>
      </c>
      <c r="BK686" s="16">
        <v>99.471122741699205</v>
      </c>
      <c r="BL686" s="16">
        <v>96.560203552246094</v>
      </c>
    </row>
    <row r="687" spans="1:64">
      <c r="A687" s="16" t="s">
        <v>53</v>
      </c>
      <c r="B687" s="16" t="s">
        <v>54</v>
      </c>
      <c r="C687" s="16" t="s">
        <v>1417</v>
      </c>
      <c r="D687" s="16" t="s">
        <v>1418</v>
      </c>
      <c r="AR687" s="16">
        <v>77.501678466796903</v>
      </c>
      <c r="AS687" s="16">
        <v>79.154678344726605</v>
      </c>
      <c r="AT687" s="16">
        <v>78.074287414550795</v>
      </c>
      <c r="AU687" s="16">
        <v>82.965789794921903</v>
      </c>
      <c r="AV687" s="16">
        <v>82.724952697753906</v>
      </c>
      <c r="AW687" s="16">
        <v>84.525650024414105</v>
      </c>
      <c r="AX687" s="16">
        <v>83.708282470703097</v>
      </c>
      <c r="AY687" s="16">
        <v>89.860008239746094</v>
      </c>
      <c r="AZ687" s="16">
        <v>90.494331359863295</v>
      </c>
      <c r="BA687" s="16">
        <v>88.670188903808594</v>
      </c>
      <c r="BD687" s="16">
        <v>91.720108032226605</v>
      </c>
      <c r="BE687" s="16">
        <v>91.693527221679702</v>
      </c>
      <c r="BH687" s="16">
        <v>91.141868591308594</v>
      </c>
      <c r="BI687" s="16">
        <v>87.951133728027301</v>
      </c>
      <c r="BK687" s="16">
        <v>91.281776428222699</v>
      </c>
      <c r="BL687" s="16">
        <v>93.829582214355497</v>
      </c>
    </row>
    <row r="688" spans="1:64">
      <c r="A688" s="16" t="s">
        <v>53</v>
      </c>
      <c r="B688" s="16" t="s">
        <v>54</v>
      </c>
      <c r="C688" s="16" t="s">
        <v>1419</v>
      </c>
      <c r="D688" s="16" t="s">
        <v>1420</v>
      </c>
      <c r="AR688" s="16">
        <v>1.00030994415283</v>
      </c>
      <c r="AZ688" s="16">
        <v>1</v>
      </c>
      <c r="BB688" s="16">
        <v>0.99989002943038896</v>
      </c>
      <c r="BC688" s="16">
        <v>0.99966001510620095</v>
      </c>
      <c r="BD688" s="16">
        <v>0.99975997209548995</v>
      </c>
      <c r="BE688" s="16">
        <v>0.99962997436523404</v>
      </c>
      <c r="BF688" s="16">
        <v>0.99949997663497903</v>
      </c>
      <c r="BG688" s="16">
        <v>0.99959999322891202</v>
      </c>
      <c r="BH688" s="16">
        <v>0.99955999851226796</v>
      </c>
      <c r="BI688" s="16">
        <v>0.99953997135162398</v>
      </c>
      <c r="BJ688" s="16">
        <v>0.999520003795624</v>
      </c>
    </row>
    <row r="689" spans="1:65">
      <c r="A689" s="16" t="s">
        <v>53</v>
      </c>
      <c r="B689" s="16" t="s">
        <v>54</v>
      </c>
      <c r="C689" s="16" t="s">
        <v>1421</v>
      </c>
      <c r="D689" s="16" t="s">
        <v>1422</v>
      </c>
      <c r="BH689" s="16">
        <v>26.9149292187284</v>
      </c>
    </row>
    <row r="690" spans="1:65">
      <c r="A690" s="16" t="s">
        <v>53</v>
      </c>
      <c r="B690" s="16" t="s">
        <v>54</v>
      </c>
      <c r="C690" s="16" t="s">
        <v>1423</v>
      </c>
      <c r="D690" s="16" t="s">
        <v>1424</v>
      </c>
      <c r="AI690" s="40">
        <v>7.6408398881504504E-6</v>
      </c>
      <c r="AJ690" s="40">
        <v>1.35659568628329E-5</v>
      </c>
      <c r="AK690" s="16">
        <v>1.5456565055439899E-4</v>
      </c>
      <c r="AL690" s="16">
        <v>1.2790590419966799E-3</v>
      </c>
      <c r="AM690" s="16">
        <v>1.86102793493838E-2</v>
      </c>
      <c r="AN690" s="16">
        <v>0.117690676727899</v>
      </c>
      <c r="AO690" s="16">
        <v>0.14610828059926301</v>
      </c>
      <c r="AP690" s="16">
        <v>0.15690666079238599</v>
      </c>
      <c r="AQ690" s="16">
        <v>0.153662793970884</v>
      </c>
      <c r="AR690" s="16">
        <v>0.15475090476393599</v>
      </c>
      <c r="AS690" s="16">
        <v>0.17027708407179101</v>
      </c>
      <c r="AT690" s="16">
        <v>0.17081291593700301</v>
      </c>
      <c r="AU690" s="16">
        <v>0.17523975422816901</v>
      </c>
      <c r="AV690" s="16">
        <v>0.18402155315424601</v>
      </c>
      <c r="AW690" s="16">
        <v>0.195776446671065</v>
      </c>
      <c r="AX690" s="16">
        <v>0.217816719804106</v>
      </c>
      <c r="AY690" s="16">
        <v>0.23537078504619699</v>
      </c>
      <c r="AZ690" s="16">
        <v>0.27639129536380502</v>
      </c>
      <c r="BA690" s="16">
        <v>0.34695212908582701</v>
      </c>
      <c r="BB690" s="16">
        <v>0.27925306927159499</v>
      </c>
      <c r="BC690" s="16">
        <v>0.314204733545911</v>
      </c>
      <c r="BD690" s="16">
        <v>0.38350978493690502</v>
      </c>
      <c r="BE690" s="16">
        <v>0.36904329061508201</v>
      </c>
      <c r="BF690" s="16">
        <v>0.35944795608520502</v>
      </c>
      <c r="BG690" s="16">
        <v>0.35480394959449801</v>
      </c>
      <c r="BH690" s="16">
        <v>0.37725710868835399</v>
      </c>
      <c r="BI690" s="16">
        <v>0.43090146780013999</v>
      </c>
      <c r="BJ690" s="16">
        <v>0.50547164678573597</v>
      </c>
      <c r="BK690" s="16">
        <v>0.55376471452863196</v>
      </c>
      <c r="BL690" s="16">
        <v>0.54284482855772298</v>
      </c>
      <c r="BM690" s="16">
        <v>0.49573327940102102</v>
      </c>
    </row>
    <row r="691" spans="1:65">
      <c r="A691" s="16" t="s">
        <v>53</v>
      </c>
      <c r="B691" s="16" t="s">
        <v>54</v>
      </c>
      <c r="C691" s="16" t="s">
        <v>1425</v>
      </c>
      <c r="D691" s="16" t="s">
        <v>1426</v>
      </c>
      <c r="AN691" s="16">
        <v>173818121.445564</v>
      </c>
      <c r="AO691" s="16">
        <v>63900253.632453799</v>
      </c>
      <c r="AP691" s="16">
        <v>547291173.62940705</v>
      </c>
      <c r="AQ691" s="16">
        <v>265891887.82631201</v>
      </c>
      <c r="AR691" s="16">
        <v>431320961.16504902</v>
      </c>
      <c r="AS691" s="16">
        <v>815297414.84130502</v>
      </c>
      <c r="AT691" s="16">
        <v>1128174901.85762</v>
      </c>
      <c r="AU691" s="16">
        <v>1225589668.1752701</v>
      </c>
      <c r="AV691" s="16">
        <v>1704018533.14326</v>
      </c>
      <c r="AW691" s="16">
        <v>2203783048.6415</v>
      </c>
      <c r="AX691" s="16">
        <v>5124213923.6302099</v>
      </c>
      <c r="AY691" s="16">
        <v>9291305288.1128292</v>
      </c>
      <c r="AZ691" s="16">
        <v>14743810591.656</v>
      </c>
      <c r="BA691" s="16">
        <v>24152581207.4002</v>
      </c>
      <c r="BB691" s="16">
        <v>17629829720.826099</v>
      </c>
      <c r="BC691" s="16">
        <v>23367403863.194599</v>
      </c>
      <c r="BD691" s="16">
        <v>30513212570.723099</v>
      </c>
      <c r="BE691" s="16">
        <v>30527000926.680199</v>
      </c>
      <c r="BF691" s="16">
        <v>31273125934.3531</v>
      </c>
      <c r="BG691" s="16">
        <v>30234632296.442699</v>
      </c>
      <c r="BH691" s="16">
        <v>14594857922.1159</v>
      </c>
      <c r="BI691" s="16">
        <v>8361642997.4306002</v>
      </c>
      <c r="BJ691" s="16">
        <v>11647002308.621901</v>
      </c>
      <c r="BK691" s="16">
        <v>14946425941.1765</v>
      </c>
      <c r="BL691" s="16">
        <v>13559780113.495399</v>
      </c>
      <c r="BM691" s="16">
        <v>10118968588.2353</v>
      </c>
    </row>
    <row r="692" spans="1:65">
      <c r="A692" s="16" t="s">
        <v>53</v>
      </c>
      <c r="B692" s="16" t="s">
        <v>54</v>
      </c>
      <c r="C692" s="16" t="s">
        <v>1427</v>
      </c>
      <c r="D692" s="16" t="s">
        <v>1428</v>
      </c>
      <c r="AM692" s="16">
        <v>602280562.32481599</v>
      </c>
      <c r="AN692" s="16">
        <v>1390209418.7093401</v>
      </c>
      <c r="AO692" s="16">
        <v>1883823375.64837</v>
      </c>
      <c r="AP692" s="16">
        <v>3237406857.7222199</v>
      </c>
      <c r="AQ692" s="16">
        <v>4042089641.0194302</v>
      </c>
      <c r="AR692" s="16">
        <v>4552583312.5580902</v>
      </c>
      <c r="AS692" s="16">
        <v>4872867003.0507803</v>
      </c>
      <c r="AT692" s="16">
        <v>5307072597.0902205</v>
      </c>
      <c r="AU692" s="16">
        <v>5819760695.1255102</v>
      </c>
      <c r="AV692" s="16">
        <v>6702443799.3227596</v>
      </c>
      <c r="AW692" s="16">
        <v>7825157084.9176397</v>
      </c>
      <c r="AX692" s="16">
        <v>10680529127.5275</v>
      </c>
      <c r="AY692" s="16">
        <v>16111294763.3417</v>
      </c>
      <c r="AZ692" s="16">
        <v>23292642788.732101</v>
      </c>
      <c r="BA692" s="16">
        <v>33947646108.482201</v>
      </c>
      <c r="BB692" s="16">
        <v>42901068759.1129</v>
      </c>
      <c r="BC692" s="16">
        <v>48633505537.977303</v>
      </c>
      <c r="BD692" s="16">
        <v>50106859850.0597</v>
      </c>
      <c r="BE692" s="16">
        <v>59543216590.301697</v>
      </c>
      <c r="BF692" s="16">
        <v>69737335416.385406</v>
      </c>
      <c r="BG692" s="16">
        <v>73360860873.2061</v>
      </c>
      <c r="BH692" s="16">
        <v>63361890934.6455</v>
      </c>
      <c r="BI692" s="16">
        <v>46471710632.404404</v>
      </c>
      <c r="BJ692" s="16">
        <v>40266922924.747398</v>
      </c>
      <c r="BK692" s="16">
        <v>40401421784.0625</v>
      </c>
      <c r="BL692" s="16">
        <v>44994907072.6147</v>
      </c>
      <c r="BM692" s="16">
        <v>44973920722.940903</v>
      </c>
    </row>
    <row r="693" spans="1:65">
      <c r="A693" s="16" t="s">
        <v>53</v>
      </c>
      <c r="B693" s="16" t="s">
        <v>54</v>
      </c>
      <c r="C693" s="16" t="s">
        <v>1429</v>
      </c>
      <c r="D693" s="16" t="s">
        <v>1430</v>
      </c>
      <c r="AI693" s="16">
        <v>38372744919.665298</v>
      </c>
      <c r="AJ693" s="16">
        <v>39392724405.907097</v>
      </c>
      <c r="AK693" s="16">
        <v>31184807120.541901</v>
      </c>
      <c r="AL693" s="16">
        <v>24549296763.488701</v>
      </c>
      <c r="AM693" s="16">
        <v>20134034152.067001</v>
      </c>
      <c r="AN693" s="16">
        <v>18130578048.534401</v>
      </c>
      <c r="AO693" s="16">
        <v>18702567635.401901</v>
      </c>
      <c r="AP693" s="16">
        <v>20128527266.149399</v>
      </c>
      <c r="AQ693" s="16">
        <v>22390585977.838699</v>
      </c>
      <c r="AR693" s="16">
        <v>24394687745.178001</v>
      </c>
      <c r="AS693" s="16">
        <v>27708367369.098202</v>
      </c>
      <c r="AT693" s="16">
        <v>31119426600.974499</v>
      </c>
      <c r="AU693" s="16">
        <v>34595460526.076698</v>
      </c>
      <c r="AV693" s="16">
        <v>38835124894.364098</v>
      </c>
      <c r="AW693" s="16">
        <v>43571124846.964203</v>
      </c>
      <c r="AX693" s="16">
        <v>57490995233.341797</v>
      </c>
      <c r="AY693" s="16">
        <v>79645398626.344101</v>
      </c>
      <c r="AZ693" s="16">
        <v>102609960862.44299</v>
      </c>
      <c r="BA693" s="16">
        <v>115685123782.80099</v>
      </c>
      <c r="BB693" s="16">
        <v>127488303325.951</v>
      </c>
      <c r="BC693" s="16">
        <v>135150732838.323</v>
      </c>
      <c r="BD693" s="16">
        <v>135803575412.21201</v>
      </c>
      <c r="BE693" s="16">
        <v>148339507564.97699</v>
      </c>
      <c r="BF693" s="16">
        <v>161864879226.65601</v>
      </c>
      <c r="BG693" s="16">
        <v>166328757240.29199</v>
      </c>
      <c r="BH693" s="16">
        <v>144145726475.68701</v>
      </c>
      <c r="BI693" s="16">
        <v>140229738154.492</v>
      </c>
      <c r="BJ693" s="16">
        <v>139152809949.42801</v>
      </c>
      <c r="BK693" s="16">
        <v>144631822683.34799</v>
      </c>
      <c r="BL693" s="16">
        <v>150864843306.30701</v>
      </c>
      <c r="BM693" s="16">
        <v>146111231603.24799</v>
      </c>
    </row>
    <row r="694" spans="1:65">
      <c r="A694" s="16" t="s">
        <v>53</v>
      </c>
      <c r="B694" s="16" t="s">
        <v>54</v>
      </c>
      <c r="C694" s="16" t="s">
        <v>1431</v>
      </c>
      <c r="D694" s="16" t="s">
        <v>1432</v>
      </c>
      <c r="AI694" s="16">
        <v>2.5548922844867701E-3</v>
      </c>
      <c r="AJ694" s="16">
        <v>4.6894923377082502E-3</v>
      </c>
      <c r="AK694" s="16">
        <v>5.4648024760347601E-2</v>
      </c>
      <c r="AL694" s="16">
        <v>0.46293682106592499</v>
      </c>
      <c r="AM694" s="16">
        <v>6.8795531253798803</v>
      </c>
      <c r="AN694" s="16">
        <v>44.418272075925998</v>
      </c>
      <c r="AO694" s="16">
        <v>56.153207716543101</v>
      </c>
      <c r="AP694" s="16">
        <v>61.343170512143899</v>
      </c>
      <c r="AQ694" s="16">
        <v>60.751126246882599</v>
      </c>
      <c r="AR694" s="16">
        <v>62.064652655453401</v>
      </c>
      <c r="AS694" s="16">
        <v>69.818249103154898</v>
      </c>
      <c r="AT694" s="16">
        <v>71.574185035076098</v>
      </c>
      <c r="AU694" s="16">
        <v>74.590597586032899</v>
      </c>
      <c r="AV694" s="16">
        <v>79.783196016701297</v>
      </c>
      <c r="AW694" s="16">
        <v>87.164709849483501</v>
      </c>
      <c r="AX694" s="16">
        <v>99.998402900333005</v>
      </c>
      <c r="AY694" s="16">
        <v>111.327410504311</v>
      </c>
      <c r="AZ694" s="16">
        <v>134.24135564338599</v>
      </c>
      <c r="BA694" s="16">
        <v>171.790053971692</v>
      </c>
      <c r="BB694" s="16">
        <v>139.323604572439</v>
      </c>
      <c r="BC694" s="16">
        <v>158.588186085768</v>
      </c>
      <c r="BD694" s="16">
        <v>197.61190178974601</v>
      </c>
      <c r="BE694" s="16">
        <v>203.23392596607599</v>
      </c>
      <c r="BF694" s="16">
        <v>204.07361550036299</v>
      </c>
      <c r="BG694" s="16">
        <v>201.35901924054599</v>
      </c>
      <c r="BH694" s="16">
        <v>183.62006381793299</v>
      </c>
      <c r="BI694" s="16">
        <v>210.480629227886</v>
      </c>
      <c r="BJ694" s="16">
        <v>244.633646699568</v>
      </c>
      <c r="BK694" s="16">
        <v>274.44086938941899</v>
      </c>
      <c r="BL694" s="16">
        <v>273.83164758003801</v>
      </c>
      <c r="BM694" s="16">
        <v>253.09581323123601</v>
      </c>
    </row>
    <row r="695" spans="1:65">
      <c r="A695" s="16" t="s">
        <v>53</v>
      </c>
      <c r="B695" s="16" t="s">
        <v>54</v>
      </c>
      <c r="C695" s="16" t="s">
        <v>1433</v>
      </c>
      <c r="D695" s="16" t="s">
        <v>1434</v>
      </c>
      <c r="AN695" s="16">
        <v>-238915467.392014</v>
      </c>
      <c r="AO695" s="16">
        <v>-290059060.96142101</v>
      </c>
      <c r="AP695" s="16">
        <v>-10290463.495032899</v>
      </c>
      <c r="AQ695" s="16">
        <v>-478198087.48691499</v>
      </c>
      <c r="AR695" s="16">
        <v>-282041887.99310499</v>
      </c>
      <c r="AS695" s="16">
        <v>155929346.78022099</v>
      </c>
      <c r="AT695" s="16">
        <v>423890568.254628</v>
      </c>
      <c r="AU695" s="16">
        <v>435582398.33837801</v>
      </c>
      <c r="AV695" s="16">
        <v>903756887.73839998</v>
      </c>
      <c r="AW695" s="16">
        <v>1277091281.4272299</v>
      </c>
      <c r="AX695" s="16">
        <v>3808051453.0887799</v>
      </c>
      <c r="AY695" s="16">
        <v>7594752791.94209</v>
      </c>
      <c r="AZ695" s="16">
        <v>12727029331.061001</v>
      </c>
      <c r="BA695" s="16">
        <v>21451023271.269199</v>
      </c>
      <c r="BB695" s="16">
        <v>14989371895.640699</v>
      </c>
      <c r="BC695" s="16">
        <v>20500347893.008099</v>
      </c>
      <c r="BD695" s="16">
        <v>27465599553.4077</v>
      </c>
      <c r="BE695" s="16">
        <v>27260453065.502899</v>
      </c>
      <c r="BF695" s="16">
        <v>27936223448.361198</v>
      </c>
      <c r="BG695" s="16">
        <v>25815022452.836498</v>
      </c>
      <c r="BH695" s="16">
        <v>11039031257.9389</v>
      </c>
      <c r="BI695" s="16">
        <v>5856472852.2490101</v>
      </c>
      <c r="BJ695" s="16">
        <v>9090413882.3451309</v>
      </c>
      <c r="BK695" s="16">
        <v>11982042079.4244</v>
      </c>
      <c r="BL695" s="16">
        <v>10872749025.7609</v>
      </c>
    </row>
    <row r="696" spans="1:65">
      <c r="A696" s="16" t="s">
        <v>53</v>
      </c>
      <c r="B696" s="16" t="s">
        <v>54</v>
      </c>
      <c r="C696" s="16" t="s">
        <v>1435</v>
      </c>
      <c r="D696" s="16" t="s">
        <v>1436</v>
      </c>
      <c r="AL696" s="16">
        <v>165078932.67982301</v>
      </c>
      <c r="AM696" s="16">
        <v>137636463.85472301</v>
      </c>
      <c r="AN696" s="16">
        <v>91345142.099999994</v>
      </c>
      <c r="AO696" s="16">
        <v>104431020.47400001</v>
      </c>
      <c r="AP696" s="16">
        <v>119544828.05814999</v>
      </c>
      <c r="AQ696" s="16">
        <v>149024337.58375001</v>
      </c>
      <c r="AR696" s="16">
        <v>191430917.2098</v>
      </c>
      <c r="AS696" s="16">
        <v>199461431.70039999</v>
      </c>
      <c r="AT696" s="16">
        <v>196531460.9808</v>
      </c>
      <c r="AU696" s="16">
        <v>192503822.13159999</v>
      </c>
      <c r="AV696" s="16">
        <v>234407205.7446</v>
      </c>
      <c r="AW696" s="16">
        <v>292059642.38999999</v>
      </c>
      <c r="AX696" s="16">
        <v>387441420.23479998</v>
      </c>
      <c r="AY696" s="16">
        <v>517954306.93900001</v>
      </c>
      <c r="AZ696" s="16">
        <v>797168023.18350005</v>
      </c>
      <c r="BA696" s="16">
        <v>1155037173.2095001</v>
      </c>
      <c r="BB696" s="16">
        <v>1394416334.448</v>
      </c>
      <c r="BC696" s="16">
        <v>1433639397.2939999</v>
      </c>
      <c r="BD696" s="16">
        <v>1563951718.3743999</v>
      </c>
      <c r="BE696" s="16">
        <v>1416304372.9205799</v>
      </c>
      <c r="BF696" s="16">
        <v>1732254824.2579501</v>
      </c>
      <c r="BG696" s="16">
        <v>1904229748.7198601</v>
      </c>
      <c r="BH696" s="16">
        <v>1532380564.01827</v>
      </c>
      <c r="BI696" s="16">
        <v>1077984877.1465299</v>
      </c>
      <c r="BJ696" s="16">
        <v>997849387.68694305</v>
      </c>
      <c r="BK696" s="16">
        <v>1141284052.1479101</v>
      </c>
      <c r="BL696" s="16">
        <v>1175361053.58603</v>
      </c>
    </row>
    <row r="697" spans="1:65">
      <c r="A697" s="16" t="s">
        <v>53</v>
      </c>
      <c r="B697" s="16" t="s">
        <v>54</v>
      </c>
      <c r="C697" s="16" t="s">
        <v>1437</v>
      </c>
      <c r="D697" s="16" t="s">
        <v>1438</v>
      </c>
      <c r="AL697" s="16">
        <v>-25.1340914008269</v>
      </c>
      <c r="AM697" s="16">
        <v>-27.256104027924799</v>
      </c>
      <c r="AN697" s="16">
        <v>-13.3956367621567</v>
      </c>
      <c r="AO697" s="16">
        <v>7.2969476983226302</v>
      </c>
      <c r="AP697" s="16">
        <v>17.7287374234566</v>
      </c>
      <c r="AQ697" s="16">
        <v>17.9068411034999</v>
      </c>
      <c r="AR697" s="16">
        <v>2.63610809295922</v>
      </c>
      <c r="AS697" s="16">
        <v>-13.237457331104499</v>
      </c>
      <c r="AT697" s="16">
        <v>8.2836541018073397</v>
      </c>
      <c r="AU697" s="16">
        <v>11.283467338043801</v>
      </c>
      <c r="AV697" s="16">
        <v>11.555209575011499</v>
      </c>
      <c r="AW697" s="16">
        <v>9.8938002922127506</v>
      </c>
      <c r="AX697" s="16">
        <v>46.0828670079771</v>
      </c>
      <c r="AY697" s="16">
        <v>49.817297635057102</v>
      </c>
      <c r="AZ697" s="16">
        <v>33.215765565639998</v>
      </c>
      <c r="BA697" s="16">
        <v>9.6716011570529208</v>
      </c>
      <c r="BB697" s="16">
        <v>10.6457318397617</v>
      </c>
      <c r="BC697" s="16">
        <v>3.8650729994559301</v>
      </c>
      <c r="BD697" s="16">
        <v>-5.4897937142240103</v>
      </c>
      <c r="BE697" s="16">
        <v>-0.84736078256597103</v>
      </c>
      <c r="BF697" s="16">
        <v>4.59802571298499</v>
      </c>
      <c r="BG697" s="16">
        <v>0.204396451986113</v>
      </c>
      <c r="BH697" s="16">
        <v>-2.3234972317064502</v>
      </c>
      <c r="BI697" s="16">
        <v>-4.2182882553263399</v>
      </c>
      <c r="BJ697" s="16">
        <v>-3.5113803985637202</v>
      </c>
      <c r="BK697" s="16">
        <v>-0.71626082613619202</v>
      </c>
      <c r="BL697" s="16">
        <v>0.95638304398504204</v>
      </c>
      <c r="BM697" s="16">
        <v>-6.2858132455079803</v>
      </c>
    </row>
    <row r="698" spans="1:65">
      <c r="A698" s="16" t="s">
        <v>53</v>
      </c>
      <c r="B698" s="16" t="s">
        <v>54</v>
      </c>
      <c r="C698" s="16" t="s">
        <v>1439</v>
      </c>
      <c r="D698" s="16" t="s">
        <v>1440</v>
      </c>
      <c r="AK698" s="16">
        <v>2086243157.5481501</v>
      </c>
      <c r="AL698" s="16">
        <v>1746185634.42241</v>
      </c>
      <c r="AM698" s="16">
        <v>1522673822.3238101</v>
      </c>
      <c r="AN698" s="16">
        <v>1416086688.84096</v>
      </c>
      <c r="AO698" s="16">
        <v>1458569228.1625099</v>
      </c>
      <c r="AP698" s="16">
        <v>1357927887.12204</v>
      </c>
      <c r="AQ698" s="16">
        <v>1442119581.0699301</v>
      </c>
      <c r="AR698" s="16">
        <v>1544509898.4276199</v>
      </c>
      <c r="AS698" s="16">
        <v>1847038270.3414199</v>
      </c>
      <c r="AT698" s="16">
        <v>2052059508.5797701</v>
      </c>
      <c r="AU698" s="16">
        <v>2183380411.58675</v>
      </c>
      <c r="AV698" s="16">
        <v>2305840561.6226802</v>
      </c>
      <c r="AW698" s="16">
        <v>2421030350.24646</v>
      </c>
      <c r="AX698" s="16">
        <v>2602562186.7561202</v>
      </c>
      <c r="AY698" s="16">
        <v>2625963662.5514798</v>
      </c>
      <c r="AZ698" s="16">
        <v>2730929505.4394202</v>
      </c>
      <c r="BA698" s="16">
        <v>2897920619.1247702</v>
      </c>
      <c r="BB698" s="16">
        <v>2999024082.5124998</v>
      </c>
      <c r="BC698" s="16">
        <v>2933590829.8031402</v>
      </c>
      <c r="BD698" s="16">
        <v>3103081130.2239199</v>
      </c>
      <c r="BE698" s="16">
        <v>3308241641.32307</v>
      </c>
      <c r="BF698" s="16">
        <v>3470007182.7434402</v>
      </c>
      <c r="BG698" s="16">
        <v>3380263659.0622001</v>
      </c>
      <c r="BH698" s="16">
        <v>3602918477.30934</v>
      </c>
      <c r="BI698" s="16">
        <v>3696751579.2849202</v>
      </c>
      <c r="BJ698" s="16">
        <v>3852155554.4696598</v>
      </c>
      <c r="BK698" s="16">
        <v>4029143415.0967202</v>
      </c>
      <c r="BL698" s="16">
        <v>4324729046.25951</v>
      </c>
      <c r="BM698" s="16">
        <v>4449688383.0308599</v>
      </c>
    </row>
    <row r="699" spans="1:65">
      <c r="A699" s="16" t="s">
        <v>53</v>
      </c>
      <c r="B699" s="16" t="s">
        <v>54</v>
      </c>
      <c r="C699" s="16" t="s">
        <v>1441</v>
      </c>
      <c r="D699" s="16" t="s">
        <v>1442</v>
      </c>
      <c r="AL699" s="16">
        <v>128347500</v>
      </c>
      <c r="AM699" s="16">
        <v>186874000</v>
      </c>
      <c r="AN699" s="16">
        <v>289841600</v>
      </c>
      <c r="AO699" s="16">
        <v>612725100</v>
      </c>
      <c r="AP699" s="16">
        <v>851687900</v>
      </c>
      <c r="AQ699" s="16">
        <v>1047576000</v>
      </c>
      <c r="AR699" s="16">
        <v>1306180300</v>
      </c>
      <c r="AS699" s="16">
        <v>1152839200</v>
      </c>
      <c r="AT699" s="16">
        <v>1301617400</v>
      </c>
      <c r="AU699" s="16">
        <v>2442582100</v>
      </c>
      <c r="AV699" s="16">
        <v>4214121700</v>
      </c>
      <c r="AW699" s="16">
        <v>5269809900</v>
      </c>
      <c r="AX699" s="16">
        <v>5201200000</v>
      </c>
      <c r="AY699" s="16">
        <v>5341140100</v>
      </c>
      <c r="AZ699" s="16">
        <v>4844060400</v>
      </c>
      <c r="BA699" s="16">
        <v>4921543800</v>
      </c>
      <c r="BB699" s="16">
        <v>4480525800</v>
      </c>
      <c r="BC699" s="16">
        <v>4673838700</v>
      </c>
      <c r="BD699" s="16">
        <v>5200569700</v>
      </c>
      <c r="BE699" s="16">
        <v>5314982200</v>
      </c>
      <c r="BF699" s="16">
        <v>6348603700</v>
      </c>
      <c r="BG699" s="16">
        <v>6442482700</v>
      </c>
    </row>
    <row r="700" spans="1:65">
      <c r="A700" s="16" t="s">
        <v>53</v>
      </c>
      <c r="B700" s="16" t="s">
        <v>54</v>
      </c>
      <c r="C700" s="16" t="s">
        <v>1443</v>
      </c>
      <c r="D700" s="16" t="s">
        <v>1444</v>
      </c>
      <c r="AI700" s="16">
        <v>43.860845839017699</v>
      </c>
      <c r="AJ700" s="16">
        <v>45.658682634730503</v>
      </c>
      <c r="AK700" s="16">
        <v>86.203605734320902</v>
      </c>
      <c r="AL700" s="16">
        <v>57.462420382165597</v>
      </c>
      <c r="AM700" s="16">
        <v>24.7211102215105</v>
      </c>
      <c r="AN700" s="16">
        <v>32.486643546724203</v>
      </c>
      <c r="AO700" s="16">
        <v>24.928639391056102</v>
      </c>
      <c r="AP700" s="16">
        <v>29.034607225406099</v>
      </c>
      <c r="AQ700" s="16">
        <v>22.699529151892101</v>
      </c>
      <c r="AR700" s="16">
        <v>27.9701199968213</v>
      </c>
      <c r="AS700" s="16">
        <v>40.170831478773202</v>
      </c>
      <c r="AT700" s="16">
        <v>41.4986078711716</v>
      </c>
      <c r="AU700" s="16">
        <v>42.767835051546399</v>
      </c>
      <c r="AV700" s="16">
        <v>42.006576645910599</v>
      </c>
      <c r="AW700" s="16">
        <v>48.789008464045402</v>
      </c>
      <c r="AX700" s="16">
        <v>62.9411060091835</v>
      </c>
      <c r="AY700" s="16">
        <v>66.504144840020899</v>
      </c>
      <c r="AZ700" s="16">
        <v>68.128911690555498</v>
      </c>
      <c r="BA700" s="16">
        <v>65.776137847184202</v>
      </c>
      <c r="BB700" s="16">
        <v>51.635745684872802</v>
      </c>
      <c r="BC700" s="16">
        <v>54.3047215353821</v>
      </c>
      <c r="BD700" s="16">
        <v>56.426980530701599</v>
      </c>
      <c r="BE700" s="16">
        <v>52.9746801915106</v>
      </c>
      <c r="BF700" s="16">
        <v>48.415833075521597</v>
      </c>
      <c r="BG700" s="16">
        <v>43.273556658493497</v>
      </c>
      <c r="BH700" s="16">
        <v>37.794777491724901</v>
      </c>
      <c r="BI700" s="16">
        <v>46.427649391313601</v>
      </c>
      <c r="BJ700" s="16">
        <v>48.547864732760999</v>
      </c>
      <c r="BK700" s="16">
        <v>54.092293862058597</v>
      </c>
      <c r="BL700" s="16">
        <v>49.050627501642303</v>
      </c>
      <c r="BM700" s="16">
        <v>35.695312305852902</v>
      </c>
    </row>
    <row r="701" spans="1:65">
      <c r="A701" s="16" t="s">
        <v>53</v>
      </c>
      <c r="B701" s="16" t="s">
        <v>54</v>
      </c>
      <c r="C701" s="16" t="s">
        <v>1445</v>
      </c>
      <c r="D701" s="16" t="s">
        <v>1446</v>
      </c>
      <c r="AI701" s="16">
        <v>205800</v>
      </c>
      <c r="AJ701" s="16">
        <v>375100</v>
      </c>
      <c r="AK701" s="16">
        <v>3931200</v>
      </c>
      <c r="AL701" s="16">
        <v>30091200</v>
      </c>
      <c r="AM701" s="16">
        <v>378767200</v>
      </c>
      <c r="AN701" s="16">
        <v>2072800000</v>
      </c>
      <c r="AO701" s="16">
        <v>2724400000</v>
      </c>
      <c r="AP701" s="16">
        <v>2750200000</v>
      </c>
      <c r="AQ701" s="16">
        <v>3274100000</v>
      </c>
      <c r="AR701" s="16">
        <v>3450000000</v>
      </c>
      <c r="AS701" s="16">
        <v>3753800000</v>
      </c>
      <c r="AT701" s="16">
        <v>3994300000</v>
      </c>
      <c r="AU701" s="16">
        <v>4565400000</v>
      </c>
      <c r="AV701" s="16">
        <v>5170600000</v>
      </c>
      <c r="AW701" s="16">
        <v>5861300000</v>
      </c>
      <c r="AX701" s="16">
        <v>6579700000</v>
      </c>
      <c r="AY701" s="16">
        <v>8556300000</v>
      </c>
      <c r="AZ701" s="16">
        <v>12212500000</v>
      </c>
      <c r="BA701" s="16">
        <v>16829800000</v>
      </c>
      <c r="BB701" s="16">
        <v>19182100000</v>
      </c>
      <c r="BC701" s="16">
        <v>21336100000</v>
      </c>
      <c r="BD701" s="16">
        <v>24679700000</v>
      </c>
      <c r="BE701" s="16">
        <v>27370200000</v>
      </c>
      <c r="BF701" s="16">
        <v>30363000000</v>
      </c>
      <c r="BG701" s="16">
        <v>33238800000</v>
      </c>
      <c r="BH701" s="16">
        <v>37575700000</v>
      </c>
      <c r="BI701" s="16">
        <v>43228500000</v>
      </c>
      <c r="BJ701" s="16">
        <v>48482300000</v>
      </c>
      <c r="BK701" s="16">
        <v>51745100000</v>
      </c>
      <c r="BL701" s="16">
        <v>56205500000</v>
      </c>
      <c r="BM701" s="16">
        <v>55402500000</v>
      </c>
    </row>
    <row r="702" spans="1:65">
      <c r="A702" s="16" t="s">
        <v>53</v>
      </c>
      <c r="B702" s="16" t="s">
        <v>54</v>
      </c>
      <c r="C702" s="16" t="s">
        <v>1447</v>
      </c>
      <c r="D702" s="16" t="s">
        <v>1448</v>
      </c>
      <c r="AK702" s="16">
        <v>650390827.48223603</v>
      </c>
      <c r="AL702" s="16">
        <v>586378755.53856206</v>
      </c>
      <c r="AM702" s="16">
        <v>723556094.41902995</v>
      </c>
      <c r="AN702" s="16">
        <v>643735315.124686</v>
      </c>
      <c r="AO702" s="16">
        <v>683357372.86149001</v>
      </c>
      <c r="AP702" s="16">
        <v>860066827.43356705</v>
      </c>
      <c r="AQ702" s="16">
        <v>815850362.87930703</v>
      </c>
      <c r="AR702" s="16">
        <v>1005294377.33257</v>
      </c>
      <c r="AS702" s="16">
        <v>1114353882.81442</v>
      </c>
      <c r="AT702" s="16">
        <v>1173513064.0541201</v>
      </c>
      <c r="AU702" s="16">
        <v>1262783130.7381499</v>
      </c>
      <c r="AV702" s="16">
        <v>1686524581.0278499</v>
      </c>
      <c r="AW702" s="16">
        <v>2021791712.9493001</v>
      </c>
      <c r="AX702" s="16">
        <v>2596977061.5713401</v>
      </c>
      <c r="AY702" s="16">
        <v>3753477348.9927702</v>
      </c>
      <c r="AZ702" s="16">
        <v>4529128592.3408899</v>
      </c>
      <c r="BA702" s="16">
        <v>6040488055.55054</v>
      </c>
      <c r="BB702" s="16">
        <v>6382991144.3999596</v>
      </c>
      <c r="BC702" s="16">
        <v>5757288811.3630695</v>
      </c>
      <c r="BD702" s="16">
        <v>6343120552.1179199</v>
      </c>
      <c r="BE702" s="16">
        <v>6482669216.99967</v>
      </c>
    </row>
    <row r="703" spans="1:65">
      <c r="A703" s="16" t="s">
        <v>53</v>
      </c>
      <c r="B703" s="16" t="s">
        <v>54</v>
      </c>
      <c r="C703" s="16" t="s">
        <v>1449</v>
      </c>
      <c r="D703" s="16" t="s">
        <v>1450</v>
      </c>
      <c r="BC703" s="16">
        <v>1.3604322663999999</v>
      </c>
      <c r="BE703" s="16">
        <v>1.2430203337000001</v>
      </c>
      <c r="BF703" s="16">
        <v>1.4821527634</v>
      </c>
      <c r="BG703" s="16">
        <v>1.8203384532</v>
      </c>
      <c r="BH703" s="16">
        <v>1.5100653093</v>
      </c>
      <c r="BI703" s="16">
        <v>1.8006551929000001</v>
      </c>
      <c r="BJ703" s="16">
        <v>1.5593591317</v>
      </c>
      <c r="BK703" s="16">
        <v>1.3236307191000001</v>
      </c>
    </row>
    <row r="704" spans="1:65">
      <c r="A704" s="16" t="s">
        <v>53</v>
      </c>
      <c r="B704" s="16" t="s">
        <v>54</v>
      </c>
      <c r="C704" s="16" t="s">
        <v>1451</v>
      </c>
      <c r="D704" s="16" t="s">
        <v>1452</v>
      </c>
      <c r="AK704" s="16">
        <v>0.27474320334676899</v>
      </c>
      <c r="AL704" s="16">
        <v>0.290987378189421</v>
      </c>
      <c r="AM704" s="16">
        <v>0.170922265830456</v>
      </c>
      <c r="AN704" s="16">
        <v>9.3693033089653099E-2</v>
      </c>
      <c r="AO704" s="16">
        <v>1.27208867931373E-2</v>
      </c>
      <c r="AP704" s="16">
        <v>6.0948895720432703E-2</v>
      </c>
      <c r="AQ704" s="16">
        <v>0.21690108687755799</v>
      </c>
      <c r="AR704" s="16">
        <v>0.171970748184676</v>
      </c>
      <c r="AS704" s="16">
        <v>0.101553320658789</v>
      </c>
      <c r="AT704" s="16">
        <v>0.198344761110965</v>
      </c>
      <c r="AU704" s="16">
        <v>0.25275882872062699</v>
      </c>
      <c r="AV704" s="16">
        <v>7.7709072984806601E-2</v>
      </c>
      <c r="AW704" s="16">
        <v>0.21011904023587999</v>
      </c>
      <c r="AX704" s="16">
        <v>0.32168986155595702</v>
      </c>
      <c r="AY704" s="16">
        <v>0.53596577705923798</v>
      </c>
      <c r="AZ704" s="16">
        <v>3.2006298670939302</v>
      </c>
      <c r="BA704" s="16">
        <v>5.2637241018212197</v>
      </c>
      <c r="BB704" s="16">
        <v>2.2091150664571702</v>
      </c>
      <c r="BC704" s="16">
        <v>1.7282461012485699</v>
      </c>
      <c r="BD704" s="16">
        <v>1.75774937951571</v>
      </c>
      <c r="BE704" s="16">
        <v>8.4096891031425596</v>
      </c>
      <c r="BF704" s="16">
        <v>5.4379621880025004</v>
      </c>
      <c r="BG704" s="16">
        <v>4.83051762405253</v>
      </c>
      <c r="BH704" s="16">
        <v>3.7631879310857399</v>
      </c>
      <c r="BI704" s="16">
        <v>4.44139929014493</v>
      </c>
      <c r="BJ704" s="16">
        <v>2.99240590901405</v>
      </c>
      <c r="BK704" s="16">
        <v>4.5860041809207299</v>
      </c>
      <c r="BL704" s="16">
        <v>5.29206459691585</v>
      </c>
    </row>
    <row r="705" spans="1:65">
      <c r="A705" s="16" t="s">
        <v>53</v>
      </c>
      <c r="B705" s="16" t="s">
        <v>54</v>
      </c>
      <c r="C705" s="16" t="s">
        <v>1453</v>
      </c>
      <c r="D705" s="16" t="s">
        <v>1454</v>
      </c>
      <c r="AS705" s="16">
        <v>100</v>
      </c>
      <c r="AT705" s="16">
        <v>88.695502309999995</v>
      </c>
      <c r="AU705" s="16">
        <v>88.548971769999895</v>
      </c>
      <c r="AV705" s="16">
        <v>101.83013029999999</v>
      </c>
      <c r="AW705" s="16">
        <v>129.07503929999999</v>
      </c>
      <c r="AX705" s="16">
        <v>172.91550330000001</v>
      </c>
      <c r="AY705" s="16">
        <v>206.94191169999999</v>
      </c>
      <c r="AZ705" s="16">
        <v>226.9126545</v>
      </c>
      <c r="BA705" s="16">
        <v>307.15974360000001</v>
      </c>
      <c r="BB705" s="16">
        <v>201.48347989999999</v>
      </c>
      <c r="BC705" s="16">
        <v>254.85002639999999</v>
      </c>
      <c r="BD705" s="16">
        <v>345.22773219999999</v>
      </c>
      <c r="BE705" s="16">
        <v>350.55554530000001</v>
      </c>
      <c r="BF705" s="16">
        <v>339.14611980000001</v>
      </c>
      <c r="BG705" s="16">
        <v>312.13697450000001</v>
      </c>
      <c r="BH705" s="16">
        <v>181.50775089999999</v>
      </c>
      <c r="BI705" s="16">
        <v>150.1680566</v>
      </c>
      <c r="BJ705" s="16">
        <v>186.6968603</v>
      </c>
      <c r="BK705" s="16">
        <v>239.15418579999999</v>
      </c>
      <c r="BL705" s="16">
        <v>213.2873663</v>
      </c>
    </row>
    <row r="706" spans="1:65">
      <c r="A706" s="16" t="s">
        <v>53</v>
      </c>
      <c r="B706" s="16" t="s">
        <v>54</v>
      </c>
      <c r="C706" s="16" t="s">
        <v>1455</v>
      </c>
      <c r="D706" s="16" t="s">
        <v>1456</v>
      </c>
      <c r="AK706" s="16">
        <v>74.765422253992</v>
      </c>
      <c r="AL706" s="16">
        <v>67.095321397466293</v>
      </c>
      <c r="AM706" s="16">
        <v>72.390461251117799</v>
      </c>
      <c r="AN706" s="16">
        <v>56.156110160852698</v>
      </c>
      <c r="AO706" s="16">
        <v>58.239890089550997</v>
      </c>
      <c r="AP706" s="16">
        <v>67.286822821948704</v>
      </c>
      <c r="AQ706" s="16">
        <v>58.182234515175402</v>
      </c>
      <c r="AR706" s="16">
        <v>45.947038599499002</v>
      </c>
      <c r="AS706" s="16">
        <v>44.042899092946101</v>
      </c>
      <c r="AT706" s="16">
        <v>42.351495341952102</v>
      </c>
      <c r="AU706" s="16">
        <v>48.857099925473896</v>
      </c>
      <c r="AV706" s="16">
        <v>40.045978233516898</v>
      </c>
      <c r="AW706" s="16">
        <v>40.716666249682298</v>
      </c>
      <c r="AX706" s="16">
        <v>41.975382565292797</v>
      </c>
      <c r="AY706" s="16">
        <v>47.456084772613799</v>
      </c>
      <c r="AZ706" s="16">
        <v>44.420046768245797</v>
      </c>
      <c r="BA706" s="16">
        <v>44.182084736748401</v>
      </c>
      <c r="BB706" s="16">
        <v>45.554355777270402</v>
      </c>
      <c r="BC706" s="16">
        <v>43.776803955560702</v>
      </c>
      <c r="BD706" s="16">
        <v>40.841941200569899</v>
      </c>
      <c r="BE706" s="16">
        <v>42.240681233207503</v>
      </c>
      <c r="BF706" s="16">
        <v>38.963666986308802</v>
      </c>
      <c r="BG706" s="16">
        <v>38.427646987423699</v>
      </c>
      <c r="BH706" s="16">
        <v>34.9193536338461</v>
      </c>
      <c r="BI706" s="16">
        <v>40.475741695540101</v>
      </c>
      <c r="BJ706" s="16">
        <v>43.1455701769776</v>
      </c>
      <c r="BK706" s="16">
        <v>39.836520812208697</v>
      </c>
      <c r="BL706" s="16">
        <v>37.862553582579302</v>
      </c>
    </row>
    <row r="707" spans="1:65">
      <c r="A707" s="16" t="s">
        <v>53</v>
      </c>
      <c r="B707" s="16" t="s">
        <v>54</v>
      </c>
      <c r="C707" s="16" t="s">
        <v>1457</v>
      </c>
      <c r="D707" s="16" t="s">
        <v>1458</v>
      </c>
      <c r="AU707" s="16">
        <v>1.509795</v>
      </c>
      <c r="AX707" s="16">
        <v>0.2191736</v>
      </c>
      <c r="AZ707" s="16">
        <v>4.8149699999999997E-2</v>
      </c>
      <c r="BA707" s="16">
        <v>5.7177369999999996</v>
      </c>
      <c r="BB707" s="16">
        <v>0.1772919</v>
      </c>
      <c r="BD707" s="16">
        <v>0.1746289</v>
      </c>
      <c r="BE707" s="16">
        <v>0.10379190000000001</v>
      </c>
      <c r="BF707" s="16">
        <v>0.10379190000000001</v>
      </c>
      <c r="BG707" s="16">
        <v>0</v>
      </c>
      <c r="BH707" s="16">
        <v>9.6413790000000006</v>
      </c>
      <c r="BL707" s="16">
        <v>2.2283600000000001E-2</v>
      </c>
    </row>
    <row r="708" spans="1:65">
      <c r="A708" s="16" t="s">
        <v>53</v>
      </c>
      <c r="B708" s="16" t="s">
        <v>54</v>
      </c>
      <c r="C708" s="16" t="s">
        <v>1459</v>
      </c>
      <c r="D708" s="16" t="s">
        <v>1460</v>
      </c>
      <c r="AU708" s="16">
        <v>0.90306710000000001</v>
      </c>
      <c r="AX708" s="16">
        <v>1.1030599999999999</v>
      </c>
      <c r="AZ708" s="16">
        <v>0.99333269999999996</v>
      </c>
      <c r="BA708" s="16">
        <v>1.1752899999999999</v>
      </c>
      <c r="BB708" s="16">
        <v>0.74548040000000004</v>
      </c>
      <c r="BD708" s="16">
        <v>2.6893799999999999E-2</v>
      </c>
      <c r="BE708" s="16">
        <v>0.8775906</v>
      </c>
      <c r="BF708" s="16">
        <v>0.8775906</v>
      </c>
      <c r="BG708" s="16">
        <v>0</v>
      </c>
      <c r="BH708" s="16">
        <v>0.88048820000000005</v>
      </c>
      <c r="BL708" s="16">
        <v>0.48957729999999999</v>
      </c>
    </row>
    <row r="709" spans="1:65">
      <c r="A709" s="16" t="s">
        <v>53</v>
      </c>
      <c r="B709" s="16" t="s">
        <v>54</v>
      </c>
      <c r="C709" s="16" t="s">
        <v>1461</v>
      </c>
      <c r="D709" s="16" t="s">
        <v>1462</v>
      </c>
      <c r="AO709" s="16">
        <v>432000</v>
      </c>
      <c r="AP709" s="16">
        <v>654000</v>
      </c>
      <c r="AQ709" s="16">
        <v>1146000</v>
      </c>
      <c r="AR709" s="16">
        <v>1204000</v>
      </c>
      <c r="AS709" s="16">
        <v>1326000</v>
      </c>
      <c r="AT709" s="16">
        <v>1130000</v>
      </c>
      <c r="AU709" s="16">
        <v>1141000</v>
      </c>
      <c r="AV709" s="16">
        <v>1475000</v>
      </c>
      <c r="AW709" s="16">
        <v>1473000</v>
      </c>
      <c r="AX709" s="16">
        <v>1830000</v>
      </c>
      <c r="AY709" s="16">
        <v>1836000</v>
      </c>
      <c r="AZ709" s="16">
        <v>1631000</v>
      </c>
      <c r="BA709" s="16">
        <v>2162000</v>
      </c>
      <c r="BB709" s="16">
        <v>2363000</v>
      </c>
      <c r="BC709" s="16">
        <v>3176000</v>
      </c>
      <c r="BD709" s="16">
        <v>3550000</v>
      </c>
      <c r="BE709" s="16">
        <v>3874000</v>
      </c>
      <c r="BF709" s="16">
        <v>4285000</v>
      </c>
      <c r="BG709" s="16">
        <v>4244000</v>
      </c>
      <c r="BH709" s="16">
        <v>4096000</v>
      </c>
      <c r="BI709" s="16">
        <v>4282000</v>
      </c>
      <c r="BJ709" s="16">
        <v>4109000</v>
      </c>
      <c r="BK709" s="16">
        <v>4908000</v>
      </c>
      <c r="BL709" s="16">
        <v>5568000</v>
      </c>
    </row>
    <row r="710" spans="1:65">
      <c r="A710" s="16" t="s">
        <v>53</v>
      </c>
      <c r="B710" s="16" t="s">
        <v>54</v>
      </c>
      <c r="C710" s="16" t="s">
        <v>1463</v>
      </c>
      <c r="D710" s="16" t="s">
        <v>1464</v>
      </c>
      <c r="E710" s="16">
        <v>1863218</v>
      </c>
      <c r="F710" s="16">
        <v>1932010</v>
      </c>
      <c r="G710" s="16">
        <v>2003976</v>
      </c>
      <c r="H710" s="16">
        <v>2077303</v>
      </c>
      <c r="I710" s="16">
        <v>2149591</v>
      </c>
      <c r="J710" s="16">
        <v>2219055</v>
      </c>
      <c r="K710" s="16">
        <v>2285021</v>
      </c>
      <c r="L710" s="16">
        <v>2347682</v>
      </c>
      <c r="M710" s="16">
        <v>2407315</v>
      </c>
      <c r="N710" s="16">
        <v>2464556</v>
      </c>
      <c r="O710" s="16">
        <v>2519915</v>
      </c>
      <c r="P710" s="16">
        <v>2573344</v>
      </c>
      <c r="Q710" s="16">
        <v>2624774</v>
      </c>
      <c r="R710" s="16">
        <v>2674698</v>
      </c>
      <c r="S710" s="16">
        <v>2723756</v>
      </c>
      <c r="T710" s="16">
        <v>2772482</v>
      </c>
      <c r="U710" s="16">
        <v>2821130</v>
      </c>
      <c r="V710" s="16">
        <v>2869763</v>
      </c>
      <c r="W710" s="16">
        <v>2918475</v>
      </c>
      <c r="X710" s="16">
        <v>2967303</v>
      </c>
      <c r="Y710" s="16">
        <v>3016299</v>
      </c>
      <c r="Z710" s="16">
        <v>3065466</v>
      </c>
      <c r="AA710" s="16">
        <v>3114937</v>
      </c>
      <c r="AB710" s="16">
        <v>3165024</v>
      </c>
      <c r="AC710" s="16">
        <v>3216110</v>
      </c>
      <c r="AD710" s="16">
        <v>3268404</v>
      </c>
      <c r="AE710" s="16">
        <v>3321893</v>
      </c>
      <c r="AF710" s="16">
        <v>3376315</v>
      </c>
      <c r="AG710" s="16">
        <v>3431351</v>
      </c>
      <c r="AH710" s="16">
        <v>3486551</v>
      </c>
      <c r="AI710" s="16">
        <v>3500492</v>
      </c>
      <c r="AJ710" s="16">
        <v>3553817</v>
      </c>
      <c r="AK710" s="16">
        <v>3606983</v>
      </c>
      <c r="AL710" s="16">
        <v>3661402</v>
      </c>
      <c r="AM710" s="16">
        <v>3710635</v>
      </c>
      <c r="AN710" s="16">
        <v>3753173</v>
      </c>
      <c r="AO710" s="16">
        <v>3790889</v>
      </c>
      <c r="AP710" s="16">
        <v>3827453</v>
      </c>
      <c r="AQ710" s="16">
        <v>3864371</v>
      </c>
      <c r="AR710" s="16">
        <v>3899993</v>
      </c>
      <c r="AS710" s="16">
        <v>3935204</v>
      </c>
      <c r="AT710" s="16">
        <v>3970490</v>
      </c>
      <c r="AU710" s="16">
        <v>4006302</v>
      </c>
      <c r="AV710" s="16">
        <v>4043665</v>
      </c>
      <c r="AW710" s="16">
        <v>4086138</v>
      </c>
      <c r="AX710" s="16">
        <v>4134503</v>
      </c>
      <c r="AY710" s="16">
        <v>4185828</v>
      </c>
      <c r="AZ710" s="16">
        <v>4238613</v>
      </c>
      <c r="BA710" s="16">
        <v>4333182</v>
      </c>
      <c r="BB710" s="16">
        <v>4428526</v>
      </c>
      <c r="BC710" s="16">
        <v>4485924</v>
      </c>
      <c r="BD710" s="16">
        <v>4549072</v>
      </c>
      <c r="BE710" s="16">
        <v>4614067</v>
      </c>
      <c r="BF710" s="16">
        <v>4678173</v>
      </c>
      <c r="BG710" s="16">
        <v>4740934</v>
      </c>
      <c r="BH710" s="16">
        <v>4801750</v>
      </c>
      <c r="BI710" s="16">
        <v>4859774</v>
      </c>
      <c r="BJ710" s="16">
        <v>4911735</v>
      </c>
      <c r="BK710" s="16">
        <v>4958380</v>
      </c>
      <c r="BL710" s="16">
        <v>5004135</v>
      </c>
      <c r="BM710" s="16">
        <v>5050149</v>
      </c>
    </row>
    <row r="711" spans="1:65">
      <c r="A711" s="16" t="s">
        <v>53</v>
      </c>
      <c r="B711" s="16" t="s">
        <v>54</v>
      </c>
      <c r="C711" s="16" t="s">
        <v>1465</v>
      </c>
      <c r="D711" s="16" t="s">
        <v>1466</v>
      </c>
      <c r="E711" s="16">
        <v>1.94333179147516</v>
      </c>
      <c r="F711" s="16">
        <v>1.79200930270241</v>
      </c>
      <c r="G711" s="16">
        <v>1.59514489824919</v>
      </c>
      <c r="H711" s="16">
        <v>1.41038794829263</v>
      </c>
      <c r="I711" s="16">
        <v>1.3040180312947001</v>
      </c>
      <c r="J711" s="16">
        <v>1.30012226432519</v>
      </c>
      <c r="K711" s="16">
        <v>1.35214058486185</v>
      </c>
      <c r="L711" s="16">
        <v>1.4693192425256101</v>
      </c>
      <c r="M711" s="16">
        <v>1.61979096893677</v>
      </c>
      <c r="N711" s="16">
        <v>1.7656845546515401</v>
      </c>
      <c r="O711" s="16">
        <v>1.88860114047615</v>
      </c>
      <c r="P711" s="16">
        <v>1.96073730420843</v>
      </c>
      <c r="Q711" s="16">
        <v>2.01909659582422</v>
      </c>
      <c r="R711" s="16">
        <v>2.0595786197785899</v>
      </c>
      <c r="S711" s="16">
        <v>2.0730812537320702</v>
      </c>
      <c r="T711" s="16">
        <v>2.0558668921478001</v>
      </c>
      <c r="U711" s="16">
        <v>1.9881937847740501</v>
      </c>
      <c r="V711" s="16">
        <v>1.89648807783856</v>
      </c>
      <c r="W711" s="16">
        <v>1.80789168573809</v>
      </c>
      <c r="X711" s="16">
        <v>1.7527602344789901</v>
      </c>
      <c r="Y711" s="16">
        <v>1.7429929977833301</v>
      </c>
      <c r="Z711" s="16">
        <v>1.75165507376927</v>
      </c>
      <c r="AA711" s="16">
        <v>1.7900722743767601</v>
      </c>
      <c r="AB711" s="16">
        <v>1.83280230894454</v>
      </c>
      <c r="AC711" s="16">
        <v>1.8440381496652201</v>
      </c>
      <c r="AD711" s="16">
        <v>1.8076875425060801</v>
      </c>
      <c r="AE711" s="16">
        <v>1.71899056277913</v>
      </c>
      <c r="AF711" s="16">
        <v>1.5990692519641501</v>
      </c>
      <c r="AG711" s="16">
        <v>1.4785915237925999</v>
      </c>
      <c r="AH711" s="16">
        <v>1.3921005975838401</v>
      </c>
      <c r="AI711" s="16">
        <v>1.35300708316594</v>
      </c>
      <c r="AJ711" s="16">
        <v>1.3272430689658099</v>
      </c>
      <c r="AK711" s="16">
        <v>1.3337339263365999</v>
      </c>
      <c r="AL711" s="16">
        <v>1.3737592741773299</v>
      </c>
      <c r="AM711" s="16">
        <v>1.4459183050433499</v>
      </c>
      <c r="AN711" s="16">
        <v>1.5431286444967101</v>
      </c>
      <c r="AO711" s="16">
        <v>1.6396689115729199</v>
      </c>
      <c r="AP711" s="16">
        <v>1.7489214721239801</v>
      </c>
      <c r="AQ711" s="16">
        <v>1.85081810656423</v>
      </c>
      <c r="AR711" s="16">
        <v>1.92609744172621</v>
      </c>
      <c r="AS711" s="16">
        <v>1.9715567794862701</v>
      </c>
      <c r="AT711" s="16">
        <v>2.0052520383371601</v>
      </c>
      <c r="AU711" s="16">
        <v>2.0156047430455302</v>
      </c>
      <c r="AV711" s="16">
        <v>2.02832463346334</v>
      </c>
      <c r="AW711" s="16">
        <v>2.0718274516089101</v>
      </c>
      <c r="AX711" s="16">
        <v>2.1529844053316398</v>
      </c>
      <c r="AY711" s="16">
        <v>2.2374426299693599</v>
      </c>
      <c r="AZ711" s="16">
        <v>2.3531253071898601</v>
      </c>
      <c r="BA711" s="16">
        <v>2.4516926410653799</v>
      </c>
      <c r="BB711" s="16">
        <v>2.4696417176890502</v>
      </c>
      <c r="BC711" s="16">
        <v>2.38321402122933</v>
      </c>
      <c r="BD711" s="16">
        <v>2.2207145518770401</v>
      </c>
      <c r="BE711" s="16">
        <v>1.98473913932415</v>
      </c>
      <c r="BF711" s="16">
        <v>1.7322131081590399</v>
      </c>
      <c r="BG711" s="16">
        <v>1.53483824409734</v>
      </c>
      <c r="BH711" s="16">
        <v>1.4274874912809199</v>
      </c>
      <c r="BI711" s="16">
        <v>1.37758307056727</v>
      </c>
      <c r="BJ711" s="16">
        <v>1.3933582641781199</v>
      </c>
      <c r="BK711" s="16">
        <v>1.46263199957483</v>
      </c>
      <c r="BL711" s="16">
        <v>1.57390321917134</v>
      </c>
      <c r="BM711" s="16">
        <v>1.7227078628857</v>
      </c>
    </row>
    <row r="712" spans="1:65">
      <c r="A712" s="16" t="s">
        <v>53</v>
      </c>
      <c r="B712" s="16" t="s">
        <v>54</v>
      </c>
      <c r="C712" s="16" t="s">
        <v>1467</v>
      </c>
      <c r="D712" s="16" t="s">
        <v>1468</v>
      </c>
      <c r="E712" s="16">
        <v>4.22492102077572</v>
      </c>
      <c r="F712" s="16">
        <v>3.9761427621686898</v>
      </c>
      <c r="G712" s="16">
        <v>3.6474625504970799</v>
      </c>
      <c r="H712" s="16">
        <v>3.31245888863468</v>
      </c>
      <c r="I712" s="16">
        <v>3.0701313337089902</v>
      </c>
      <c r="J712" s="16">
        <v>2.96986028499132</v>
      </c>
      <c r="K712" s="16">
        <v>2.9765561929434199</v>
      </c>
      <c r="L712" s="16">
        <v>3.0961585456235299</v>
      </c>
      <c r="M712" s="16">
        <v>3.3033520021371601</v>
      </c>
      <c r="N712" s="16">
        <v>3.5621663788930902</v>
      </c>
      <c r="O712" s="16">
        <v>3.8488532647248199</v>
      </c>
      <c r="P712" s="16">
        <v>4.1681205263845102</v>
      </c>
      <c r="Q712" s="16">
        <v>4.5066966323394499</v>
      </c>
      <c r="R712" s="16">
        <v>4.8198077902285696</v>
      </c>
      <c r="S712" s="16">
        <v>5.05299765524994</v>
      </c>
      <c r="T712" s="16">
        <v>5.18222926496572</v>
      </c>
      <c r="U712" s="16">
        <v>5.19972180757226</v>
      </c>
      <c r="V712" s="16">
        <v>5.1115880903662303</v>
      </c>
      <c r="W712" s="16">
        <v>4.9897481519694997</v>
      </c>
      <c r="X712" s="16">
        <v>4.9335586709401298</v>
      </c>
      <c r="Y712" s="16">
        <v>4.9889677122136202</v>
      </c>
      <c r="Z712" s="16">
        <v>5.1809352588033502</v>
      </c>
      <c r="AA712" s="16">
        <v>5.4699503929057496</v>
      </c>
      <c r="AB712" s="16">
        <v>5.7338464997263499</v>
      </c>
      <c r="AC712" s="16">
        <v>5.8107342544645704</v>
      </c>
      <c r="AD712" s="16">
        <v>5.6296226975350203</v>
      </c>
      <c r="AE712" s="16">
        <v>5.23319962346004</v>
      </c>
      <c r="AF712" s="16">
        <v>4.6404908945285896</v>
      </c>
      <c r="AG712" s="16">
        <v>3.9812768744641902</v>
      </c>
      <c r="AH712" s="16">
        <v>3.4286764427141998</v>
      </c>
      <c r="AI712" s="16">
        <v>3.07355961171596</v>
      </c>
      <c r="AJ712" s="16">
        <v>2.8469557894020499</v>
      </c>
      <c r="AK712" s="16">
        <v>2.7857352600181802</v>
      </c>
      <c r="AL712" s="16">
        <v>2.8572924198524401</v>
      </c>
      <c r="AM712" s="16">
        <v>3.0108224447429501</v>
      </c>
      <c r="AN712" s="16">
        <v>3.2142082362703501</v>
      </c>
      <c r="AO712" s="16">
        <v>3.4743386565890502</v>
      </c>
      <c r="AP712" s="16">
        <v>3.79292166149513</v>
      </c>
      <c r="AQ712" s="16">
        <v>4.1497552823206396</v>
      </c>
      <c r="AR712" s="16">
        <v>4.5205670336094199</v>
      </c>
      <c r="AS712" s="16">
        <v>4.8903135605142296</v>
      </c>
      <c r="AT712" s="16">
        <v>5.2827457230107804</v>
      </c>
      <c r="AU712" s="16">
        <v>5.6538041301374902</v>
      </c>
      <c r="AV712" s="16">
        <v>6.0111824585052398</v>
      </c>
      <c r="AW712" s="16">
        <v>6.3680192474163304</v>
      </c>
      <c r="AX712" s="16">
        <v>6.7250088358167899</v>
      </c>
      <c r="AY712" s="16">
        <v>7.05421530788393</v>
      </c>
      <c r="AZ712" s="16">
        <v>7.3805294741453196</v>
      </c>
      <c r="BA712" s="16">
        <v>7.6633221040697999</v>
      </c>
      <c r="BB712" s="16">
        <v>7.84536290161547</v>
      </c>
      <c r="BC712" s="16">
        <v>7.8980114649332096</v>
      </c>
      <c r="BD712" s="16">
        <v>7.8431874387539002</v>
      </c>
      <c r="BE712" s="16">
        <v>7.6745575597710598</v>
      </c>
      <c r="BF712" s="16">
        <v>7.4336948374501901</v>
      </c>
      <c r="BG712" s="16">
        <v>7.1862358978693903</v>
      </c>
      <c r="BH712" s="16">
        <v>6.9734609124766198</v>
      </c>
      <c r="BI712" s="16">
        <v>6.7764588887911303</v>
      </c>
      <c r="BJ712" s="16">
        <v>6.6229627580486197</v>
      </c>
      <c r="BK712" s="16">
        <v>6.50426118843989</v>
      </c>
      <c r="BL712" s="16">
        <v>6.4039221882058097</v>
      </c>
      <c r="BM712" s="16">
        <v>6.3157415561814698</v>
      </c>
    </row>
    <row r="713" spans="1:65">
      <c r="A713" s="16" t="s">
        <v>53</v>
      </c>
      <c r="B713" s="16" t="s">
        <v>54</v>
      </c>
      <c r="C713" s="16" t="s">
        <v>1469</v>
      </c>
      <c r="D713" s="16" t="s">
        <v>1470</v>
      </c>
      <c r="E713" s="16">
        <v>1159971</v>
      </c>
      <c r="F713" s="16">
        <v>1173637</v>
      </c>
      <c r="G713" s="16">
        <v>1186574</v>
      </c>
      <c r="H713" s="16">
        <v>1200385</v>
      </c>
      <c r="I713" s="16">
        <v>1217241</v>
      </c>
      <c r="J713" s="16">
        <v>1238265</v>
      </c>
      <c r="K713" s="16">
        <v>1256812</v>
      </c>
      <c r="L713" s="16">
        <v>1281402</v>
      </c>
      <c r="M713" s="16">
        <v>1310446</v>
      </c>
      <c r="N713" s="16">
        <v>1341798</v>
      </c>
      <c r="O713" s="16">
        <v>1374960</v>
      </c>
      <c r="P713" s="16">
        <v>1414128</v>
      </c>
      <c r="Q713" s="16">
        <v>1454888</v>
      </c>
      <c r="R713" s="16">
        <v>1498224</v>
      </c>
      <c r="S713" s="16">
        <v>1545729</v>
      </c>
      <c r="T713" s="16">
        <v>1597737</v>
      </c>
      <c r="U713" s="16">
        <v>1649638</v>
      </c>
      <c r="V713" s="16">
        <v>1705262</v>
      </c>
      <c r="W713" s="16">
        <v>1763505</v>
      </c>
      <c r="X713" s="16">
        <v>1822237</v>
      </c>
      <c r="Y713" s="16">
        <v>1879891</v>
      </c>
      <c r="Z713" s="16">
        <v>1934396</v>
      </c>
      <c r="AA713" s="16">
        <v>1987659</v>
      </c>
      <c r="AB713" s="16">
        <v>2038901</v>
      </c>
      <c r="AC713" s="16">
        <v>2087645</v>
      </c>
      <c r="AD713" s="16">
        <v>2133556</v>
      </c>
      <c r="AE713" s="16">
        <v>2171721</v>
      </c>
      <c r="AF713" s="16">
        <v>2206994</v>
      </c>
      <c r="AG713" s="16">
        <v>2240123</v>
      </c>
      <c r="AH713" s="16">
        <v>2271866</v>
      </c>
      <c r="AI713" s="16">
        <v>2275906</v>
      </c>
      <c r="AJ713" s="16">
        <v>2298249</v>
      </c>
      <c r="AK713" s="16">
        <v>2323749</v>
      </c>
      <c r="AL713" s="16">
        <v>2353442</v>
      </c>
      <c r="AM713" s="16">
        <v>2383586</v>
      </c>
      <c r="AN713" s="16">
        <v>2414039</v>
      </c>
      <c r="AO713" s="16">
        <v>2448546</v>
      </c>
      <c r="AP713" s="16">
        <v>2487636</v>
      </c>
      <c r="AQ713" s="16">
        <v>2531469</v>
      </c>
      <c r="AR713" s="16">
        <v>2577312</v>
      </c>
      <c r="AS713" s="16">
        <v>2624275</v>
      </c>
      <c r="AT713" s="16">
        <v>2671749</v>
      </c>
      <c r="AU713" s="16">
        <v>2717409</v>
      </c>
      <c r="AV713" s="16">
        <v>2765240</v>
      </c>
      <c r="AW713" s="16">
        <v>2821651</v>
      </c>
      <c r="AX713" s="16">
        <v>2888481</v>
      </c>
      <c r="AY713" s="16">
        <v>2953705</v>
      </c>
      <c r="AZ713" s="16">
        <v>3025459</v>
      </c>
      <c r="BA713" s="16">
        <v>3128558</v>
      </c>
      <c r="BB713" s="16">
        <v>3227846</v>
      </c>
      <c r="BC713" s="16">
        <v>3291060</v>
      </c>
      <c r="BD713" s="16">
        <v>3346152</v>
      </c>
      <c r="BE713" s="16">
        <v>3394274</v>
      </c>
      <c r="BF713" s="16">
        <v>3433875</v>
      </c>
      <c r="BG713" s="16">
        <v>3467362</v>
      </c>
      <c r="BH713" s="16">
        <v>3496370</v>
      </c>
      <c r="BI713" s="16">
        <v>3514444</v>
      </c>
      <c r="BJ713" s="16">
        <v>3529177</v>
      </c>
      <c r="BK713" s="16">
        <v>3539814</v>
      </c>
      <c r="BL713" s="16">
        <v>3547772</v>
      </c>
      <c r="BM713" s="16">
        <v>3553811</v>
      </c>
    </row>
    <row r="714" spans="1:65">
      <c r="A714" s="16" t="s">
        <v>53</v>
      </c>
      <c r="B714" s="16" t="s">
        <v>54</v>
      </c>
      <c r="C714" s="16" t="s">
        <v>1471</v>
      </c>
      <c r="D714" s="16" t="s">
        <v>1472</v>
      </c>
      <c r="AY714" s="16">
        <v>12.2</v>
      </c>
      <c r="BD714" s="16">
        <v>11</v>
      </c>
    </row>
    <row r="715" spans="1:65">
      <c r="A715" s="16" t="s">
        <v>53</v>
      </c>
      <c r="B715" s="16" t="s">
        <v>54</v>
      </c>
      <c r="C715" s="16" t="s">
        <v>1473</v>
      </c>
      <c r="D715" s="16" t="s">
        <v>1474</v>
      </c>
      <c r="E715" s="16">
        <v>45.930999999999997</v>
      </c>
      <c r="F715" s="16">
        <v>45.741</v>
      </c>
      <c r="G715" s="16">
        <v>45.15</v>
      </c>
      <c r="H715" s="16">
        <v>44.146999999999998</v>
      </c>
      <c r="I715" s="16">
        <v>42.774000000000001</v>
      </c>
      <c r="J715" s="16">
        <v>41.098999999999997</v>
      </c>
      <c r="K715" s="16">
        <v>39.22</v>
      </c>
      <c r="L715" s="16">
        <v>37.265999999999998</v>
      </c>
      <c r="M715" s="16">
        <v>35.357999999999997</v>
      </c>
      <c r="N715" s="16">
        <v>33.582999999999998</v>
      </c>
      <c r="O715" s="16">
        <v>32.003</v>
      </c>
      <c r="P715" s="16">
        <v>30.638999999999999</v>
      </c>
      <c r="Q715" s="16">
        <v>29.459</v>
      </c>
      <c r="R715" s="16">
        <v>28.443000000000001</v>
      </c>
      <c r="S715" s="16">
        <v>27.603999999999999</v>
      </c>
      <c r="T715" s="16">
        <v>26.959</v>
      </c>
      <c r="U715" s="16">
        <v>26.524000000000001</v>
      </c>
      <c r="V715" s="16">
        <v>26.291</v>
      </c>
      <c r="W715" s="16">
        <v>26.236000000000001</v>
      </c>
      <c r="X715" s="16">
        <v>26.34</v>
      </c>
      <c r="Y715" s="16">
        <v>26.591000000000001</v>
      </c>
      <c r="Z715" s="16">
        <v>26.3</v>
      </c>
      <c r="AA715" s="16">
        <v>25.2</v>
      </c>
      <c r="AB715" s="16">
        <v>26.1</v>
      </c>
      <c r="AC715" s="16">
        <v>26.6</v>
      </c>
      <c r="AD715" s="16">
        <v>26.6</v>
      </c>
      <c r="AE715" s="16">
        <v>27.6</v>
      </c>
      <c r="AF715" s="16">
        <v>26.8</v>
      </c>
      <c r="AG715" s="16">
        <v>26.4</v>
      </c>
      <c r="AH715" s="16">
        <v>26.4</v>
      </c>
      <c r="AI715" s="16">
        <v>25.9</v>
      </c>
      <c r="AJ715" s="16">
        <v>26.6</v>
      </c>
      <c r="AK715" s="16">
        <v>25.2</v>
      </c>
      <c r="AL715" s="16">
        <v>23.7</v>
      </c>
      <c r="AM715" s="16">
        <v>21.4</v>
      </c>
      <c r="AN715" s="16">
        <v>18.899999999999999</v>
      </c>
      <c r="AO715" s="16">
        <v>16.600000000000001</v>
      </c>
      <c r="AP715" s="16">
        <v>16.8</v>
      </c>
      <c r="AQ715" s="16">
        <v>15.7</v>
      </c>
      <c r="AR715" s="16">
        <v>14.7</v>
      </c>
      <c r="AS715" s="16">
        <v>14.5</v>
      </c>
      <c r="AT715" s="16">
        <v>13.6</v>
      </c>
      <c r="AU715" s="16">
        <v>13.5</v>
      </c>
      <c r="AV715" s="16">
        <v>13.8</v>
      </c>
      <c r="AW715" s="16">
        <v>15.8</v>
      </c>
      <c r="AX715" s="16">
        <v>16.899999999999999</v>
      </c>
      <c r="AY715" s="16">
        <v>17.600000000000001</v>
      </c>
      <c r="AZ715" s="16">
        <v>17.7</v>
      </c>
      <c r="BA715" s="16">
        <v>17.399999999999999</v>
      </c>
      <c r="BB715" s="16">
        <v>17</v>
      </c>
      <c r="BC715" s="16">
        <v>18.3</v>
      </c>
      <c r="BD715" s="16">
        <v>19.2</v>
      </c>
      <c r="BE715" s="16">
        <v>18.8</v>
      </c>
      <c r="BF715" s="16">
        <v>18.3</v>
      </c>
      <c r="BG715" s="16">
        <v>17.899999999999999</v>
      </c>
      <c r="BH715" s="16">
        <v>17.2</v>
      </c>
      <c r="BI715" s="16">
        <v>16.3</v>
      </c>
      <c r="BJ715" s="16">
        <v>14.6</v>
      </c>
      <c r="BK715" s="16">
        <v>14</v>
      </c>
      <c r="BL715" s="16">
        <v>14.1</v>
      </c>
    </row>
    <row r="716" spans="1:65">
      <c r="A716" s="16" t="s">
        <v>53</v>
      </c>
      <c r="B716" s="16" t="s">
        <v>54</v>
      </c>
      <c r="C716" s="16" t="s">
        <v>1475</v>
      </c>
      <c r="D716" s="16" t="s">
        <v>1476</v>
      </c>
      <c r="AX716" s="16">
        <v>1.6</v>
      </c>
    </row>
    <row r="717" spans="1:65">
      <c r="A717" s="16" t="s">
        <v>53</v>
      </c>
      <c r="B717" s="16" t="s">
        <v>54</v>
      </c>
      <c r="C717" s="16" t="s">
        <v>1477</v>
      </c>
      <c r="D717" s="16" t="s">
        <v>1478</v>
      </c>
      <c r="AZ717" s="16">
        <v>4.3699998855590803</v>
      </c>
      <c r="BA717" s="16">
        <v>3.6600000858306898</v>
      </c>
      <c r="BB717" s="16">
        <v>6.8899998664856001</v>
      </c>
      <c r="BC717" s="16">
        <v>7.4000000953674299</v>
      </c>
      <c r="BD717" s="16">
        <v>6.5100002288818404</v>
      </c>
      <c r="BE717" s="16">
        <v>5.78999996185303</v>
      </c>
    </row>
    <row r="718" spans="1:65">
      <c r="A718" s="16" t="s">
        <v>53</v>
      </c>
      <c r="B718" s="16" t="s">
        <v>54</v>
      </c>
      <c r="C718" s="16" t="s">
        <v>1479</v>
      </c>
      <c r="D718" s="16" t="s">
        <v>1480</v>
      </c>
    </row>
    <row r="719" spans="1:65">
      <c r="A719" s="16" t="s">
        <v>53</v>
      </c>
      <c r="B719" s="16" t="s">
        <v>54</v>
      </c>
      <c r="C719" s="16" t="s">
        <v>1481</v>
      </c>
      <c r="D719" s="16" t="s">
        <v>1482</v>
      </c>
      <c r="AI719" s="16">
        <v>82.26</v>
      </c>
      <c r="AJ719" s="16">
        <v>82.6</v>
      </c>
      <c r="AK719" s="16">
        <v>84.74</v>
      </c>
      <c r="AL719" s="16">
        <v>86.95</v>
      </c>
      <c r="AM719" s="16">
        <v>88.69</v>
      </c>
      <c r="AN719" s="16">
        <v>89.55</v>
      </c>
      <c r="AO719" s="16">
        <v>89.49</v>
      </c>
      <c r="AP719" s="16">
        <v>89.1</v>
      </c>
      <c r="AQ719" s="16">
        <v>88.36</v>
      </c>
      <c r="AR719" s="16">
        <v>87.72</v>
      </c>
      <c r="AS719" s="16">
        <v>86.89</v>
      </c>
      <c r="AT719" s="16">
        <v>84.69</v>
      </c>
      <c r="AU719" s="16">
        <v>82.96</v>
      </c>
      <c r="AV719" s="16">
        <v>81.27</v>
      </c>
      <c r="AW719" s="16">
        <v>79.239999999999995</v>
      </c>
      <c r="AX719" s="16">
        <v>77.91</v>
      </c>
      <c r="AY719" s="16">
        <v>76.819999999999993</v>
      </c>
      <c r="AZ719" s="16">
        <v>75.92</v>
      </c>
      <c r="BA719" s="16">
        <v>74.28</v>
      </c>
      <c r="BB719" s="16">
        <v>72.81</v>
      </c>
      <c r="BC719" s="16">
        <v>71.55</v>
      </c>
      <c r="BD719" s="16">
        <v>71.33</v>
      </c>
      <c r="BE719" s="16">
        <v>71.58</v>
      </c>
      <c r="BF719" s="16">
        <v>72.010000000000005</v>
      </c>
      <c r="BG719" s="16">
        <v>72.5</v>
      </c>
      <c r="BH719" s="16">
        <v>72.78</v>
      </c>
      <c r="BI719" s="16">
        <v>74</v>
      </c>
      <c r="BJ719" s="16">
        <v>74.38</v>
      </c>
      <c r="BK719" s="16">
        <v>74.66</v>
      </c>
      <c r="BL719" s="16">
        <v>74.59</v>
      </c>
    </row>
    <row r="720" spans="1:65">
      <c r="A720" s="16" t="s">
        <v>53</v>
      </c>
      <c r="B720" s="16" t="s">
        <v>54</v>
      </c>
      <c r="C720" s="16" t="s">
        <v>1483</v>
      </c>
      <c r="D720" s="16" t="s">
        <v>1484</v>
      </c>
      <c r="AX720" s="16">
        <v>14</v>
      </c>
    </row>
    <row r="721" spans="1:65">
      <c r="A721" s="16" t="s">
        <v>53</v>
      </c>
      <c r="B721" s="16" t="s">
        <v>54</v>
      </c>
      <c r="C721" s="16" t="s">
        <v>1485</v>
      </c>
      <c r="D721" s="16" t="s">
        <v>1486</v>
      </c>
      <c r="AX721" s="16">
        <v>0.7</v>
      </c>
    </row>
    <row r="722" spans="1:65">
      <c r="A722" s="16" t="s">
        <v>53</v>
      </c>
      <c r="B722" s="16" t="s">
        <v>54</v>
      </c>
      <c r="C722" s="16" t="s">
        <v>1487</v>
      </c>
      <c r="D722" s="16" t="s">
        <v>1488</v>
      </c>
      <c r="AJ722" s="16">
        <v>46.759999275207598</v>
      </c>
      <c r="AK722" s="16">
        <v>48.290000915527401</v>
      </c>
      <c r="AL722" s="16">
        <v>48.119999885559103</v>
      </c>
      <c r="AM722" s="16">
        <v>50.339999198913603</v>
      </c>
      <c r="AN722" s="16">
        <v>53.549998283386202</v>
      </c>
      <c r="AO722" s="16">
        <v>55.230001449584897</v>
      </c>
      <c r="AP722" s="16">
        <v>56.409999847412102</v>
      </c>
      <c r="AQ722" s="16">
        <v>56.799999237060497</v>
      </c>
      <c r="AR722" s="16">
        <v>57.600000381469698</v>
      </c>
      <c r="AS722" s="16">
        <v>58.329999923705998</v>
      </c>
      <c r="AT722" s="16">
        <v>59</v>
      </c>
      <c r="AU722" s="16">
        <v>59.7299995422363</v>
      </c>
      <c r="AV722" s="16">
        <v>59.299999237060497</v>
      </c>
      <c r="AW722" s="16">
        <v>58.629999160766602</v>
      </c>
      <c r="AX722" s="16">
        <v>59.200000762939403</v>
      </c>
      <c r="AY722" s="16">
        <v>59.099998474121101</v>
      </c>
      <c r="AZ722" s="16">
        <v>57.5200004577637</v>
      </c>
      <c r="BA722" s="16">
        <v>56.640001296997099</v>
      </c>
      <c r="BB722" s="16">
        <v>55.360000610351499</v>
      </c>
      <c r="BC722" s="16">
        <v>55.970001220703203</v>
      </c>
      <c r="BD722" s="16">
        <v>57.539999008178697</v>
      </c>
      <c r="BE722" s="16">
        <v>57.130001068115199</v>
      </c>
      <c r="BF722" s="16">
        <v>56.430000305175703</v>
      </c>
      <c r="BG722" s="16">
        <v>56.739997863769503</v>
      </c>
      <c r="BH722" s="16">
        <v>55.319999694824297</v>
      </c>
      <c r="BI722" s="16">
        <v>55.050001144409201</v>
      </c>
      <c r="BJ722" s="16">
        <v>55.209999084472599</v>
      </c>
      <c r="BK722" s="16">
        <v>55.469999313354499</v>
      </c>
      <c r="BL722" s="16">
        <v>54.159999847412202</v>
      </c>
    </row>
    <row r="723" spans="1:65">
      <c r="A723" s="16" t="s">
        <v>53</v>
      </c>
      <c r="B723" s="16" t="s">
        <v>54</v>
      </c>
      <c r="C723" s="16" t="s">
        <v>1489</v>
      </c>
      <c r="D723" s="16" t="s">
        <v>1490</v>
      </c>
      <c r="AJ723" s="16">
        <v>51.53</v>
      </c>
      <c r="AK723" s="16">
        <v>54.64</v>
      </c>
      <c r="AL723" s="16">
        <v>55.4</v>
      </c>
      <c r="AM723" s="16">
        <v>55.96</v>
      </c>
      <c r="AN723" s="16">
        <v>56.05</v>
      </c>
      <c r="AO723" s="16">
        <v>54.63</v>
      </c>
      <c r="AP723" s="16">
        <v>52.59</v>
      </c>
      <c r="AQ723" s="16">
        <v>50.32</v>
      </c>
      <c r="AR723" s="16">
        <v>48.35</v>
      </c>
      <c r="AS723" s="16">
        <v>46.24</v>
      </c>
      <c r="AT723" s="16">
        <v>43.31</v>
      </c>
      <c r="AU723" s="16">
        <v>41.42</v>
      </c>
      <c r="AV723" s="16">
        <v>41.23</v>
      </c>
      <c r="AW723" s="16">
        <v>38.270000000000003</v>
      </c>
      <c r="AX723" s="16">
        <v>40.18</v>
      </c>
      <c r="AY723" s="16">
        <v>37.270000000000003</v>
      </c>
      <c r="AZ723" s="16">
        <v>33.94</v>
      </c>
      <c r="BA723" s="16">
        <v>30.84</v>
      </c>
      <c r="BB723" s="16">
        <v>30.35</v>
      </c>
      <c r="BC723" s="16">
        <v>28.32</v>
      </c>
      <c r="BD723" s="16">
        <v>28.16</v>
      </c>
      <c r="BE723" s="16">
        <v>28.48</v>
      </c>
      <c r="BF723" s="16">
        <v>29.42</v>
      </c>
      <c r="BG723" s="16">
        <v>30.92</v>
      </c>
      <c r="BH723" s="16">
        <v>32.380000000000003</v>
      </c>
      <c r="BI723" s="16">
        <v>34.56</v>
      </c>
      <c r="BJ723" s="16">
        <v>36.409999999999997</v>
      </c>
      <c r="BK723" s="16">
        <v>38.11</v>
      </c>
      <c r="BL723" s="16">
        <v>37.549999999999997</v>
      </c>
    </row>
    <row r="724" spans="1:65">
      <c r="A724" s="16" t="s">
        <v>53</v>
      </c>
      <c r="B724" s="16" t="s">
        <v>54</v>
      </c>
      <c r="C724" s="16" t="s">
        <v>1491</v>
      </c>
      <c r="D724" s="16" t="s">
        <v>1492</v>
      </c>
    </row>
    <row r="725" spans="1:65">
      <c r="A725" s="16" t="s">
        <v>53</v>
      </c>
      <c r="B725" s="16" t="s">
        <v>54</v>
      </c>
      <c r="C725" s="16" t="s">
        <v>1493</v>
      </c>
      <c r="D725" s="16" t="s">
        <v>1494</v>
      </c>
      <c r="AN725" s="16">
        <v>2.1</v>
      </c>
      <c r="AT725" s="16">
        <v>0.4</v>
      </c>
      <c r="AU725" s="16">
        <v>0</v>
      </c>
      <c r="AV725" s="16">
        <v>0</v>
      </c>
      <c r="AW725" s="16">
        <v>0</v>
      </c>
      <c r="AX725" s="16">
        <v>0</v>
      </c>
    </row>
    <row r="726" spans="1:65">
      <c r="A726" s="16" t="s">
        <v>53</v>
      </c>
      <c r="B726" s="16" t="s">
        <v>54</v>
      </c>
      <c r="C726" s="16" t="s">
        <v>1495</v>
      </c>
      <c r="D726" s="16" t="s">
        <v>1496</v>
      </c>
      <c r="AS726" s="16">
        <v>31.467597959999999</v>
      </c>
      <c r="AT726" s="16">
        <v>31.919567109999999</v>
      </c>
      <c r="AU726" s="16">
        <v>32.670135500000001</v>
      </c>
      <c r="AV726" s="16">
        <v>38.50465775</v>
      </c>
      <c r="AW726" s="16">
        <v>47.430915830000004</v>
      </c>
      <c r="AX726" s="16">
        <v>65.767028809999999</v>
      </c>
      <c r="AY726" s="16">
        <v>85.053817749999993</v>
      </c>
      <c r="AZ726" s="16">
        <v>113.50727080999999</v>
      </c>
      <c r="BA726" s="16">
        <v>120.5304184</v>
      </c>
      <c r="BB726" s="16">
        <v>171.89250182999999</v>
      </c>
      <c r="BC726" s="16">
        <v>160.94116210999999</v>
      </c>
      <c r="BD726" s="16">
        <v>149.77285767000001</v>
      </c>
      <c r="BE726" s="16">
        <v>180.94453429999999</v>
      </c>
      <c r="BF726" s="16">
        <v>183.63136291999999</v>
      </c>
      <c r="BG726" s="16">
        <v>201.50318909000001</v>
      </c>
      <c r="BH726" s="16">
        <v>234.76741028000001</v>
      </c>
      <c r="BI726" s="16">
        <v>203.08232117</v>
      </c>
      <c r="BJ726" s="16">
        <v>175.76141357</v>
      </c>
      <c r="BK726" s="16">
        <v>168.06996154999999</v>
      </c>
    </row>
    <row r="727" spans="1:65">
      <c r="A727" s="16" t="s">
        <v>53</v>
      </c>
      <c r="B727" s="16" t="s">
        <v>54</v>
      </c>
      <c r="C727" s="16" t="s">
        <v>1497</v>
      </c>
      <c r="D727" s="16" t="s">
        <v>1498</v>
      </c>
    </row>
    <row r="728" spans="1:65">
      <c r="A728" s="16" t="s">
        <v>53</v>
      </c>
      <c r="B728" s="16" t="s">
        <v>54</v>
      </c>
      <c r="C728" s="16" t="s">
        <v>1499</v>
      </c>
      <c r="D728" s="16" t="s">
        <v>1500</v>
      </c>
      <c r="AS728" s="16">
        <v>9.3000000000000007</v>
      </c>
      <c r="AY728" s="16">
        <v>7.7</v>
      </c>
      <c r="BD728" s="16">
        <v>7.6</v>
      </c>
      <c r="BF728" s="16">
        <v>4</v>
      </c>
    </row>
    <row r="729" spans="1:65">
      <c r="A729" s="16" t="s">
        <v>53</v>
      </c>
      <c r="B729" s="16" t="s">
        <v>54</v>
      </c>
      <c r="C729" s="16" t="s">
        <v>1501</v>
      </c>
      <c r="D729" s="16" t="s">
        <v>1502</v>
      </c>
      <c r="AS729" s="16">
        <v>1.3</v>
      </c>
      <c r="AT729" s="16">
        <v>1.1000000000000001</v>
      </c>
      <c r="AU729" s="16">
        <v>1.1000000000000001</v>
      </c>
      <c r="AV729" s="16">
        <v>1</v>
      </c>
      <c r="AW729" s="16">
        <v>1</v>
      </c>
      <c r="AX729" s="16">
        <v>1</v>
      </c>
      <c r="AY729" s="16">
        <v>1</v>
      </c>
      <c r="AZ729" s="16">
        <v>1</v>
      </c>
      <c r="BA729" s="16">
        <v>1</v>
      </c>
      <c r="BB729" s="16">
        <v>1</v>
      </c>
      <c r="BC729" s="16">
        <v>1</v>
      </c>
      <c r="BD729" s="16">
        <v>1</v>
      </c>
      <c r="BE729" s="16">
        <v>1</v>
      </c>
      <c r="BF729" s="16">
        <v>0.9</v>
      </c>
      <c r="BG729" s="16">
        <v>0.9</v>
      </c>
      <c r="BH729" s="16">
        <v>0.9</v>
      </c>
      <c r="BI729" s="16">
        <v>0.9</v>
      </c>
      <c r="BJ729" s="16">
        <v>0.9</v>
      </c>
      <c r="BK729" s="16">
        <v>0.9</v>
      </c>
      <c r="BL729" s="16">
        <v>0.9</v>
      </c>
    </row>
    <row r="730" spans="1:65">
      <c r="A730" s="16" t="s">
        <v>53</v>
      </c>
      <c r="B730" s="16" t="s">
        <v>54</v>
      </c>
      <c r="C730" s="16" t="s">
        <v>1503</v>
      </c>
      <c r="D730" s="16" t="s">
        <v>1504</v>
      </c>
    </row>
    <row r="731" spans="1:65">
      <c r="A731" s="16" t="s">
        <v>53</v>
      </c>
      <c r="B731" s="16" t="s">
        <v>54</v>
      </c>
      <c r="C731" s="16" t="s">
        <v>1505</v>
      </c>
      <c r="D731" s="16" t="s">
        <v>1506</v>
      </c>
      <c r="AV731" s="16">
        <v>44.1</v>
      </c>
      <c r="AW731" s="16">
        <v>40.799999999999997</v>
      </c>
      <c r="AX731" s="16">
        <v>33.799999999999997</v>
      </c>
      <c r="AY731" s="16">
        <v>23.3</v>
      </c>
      <c r="AZ731" s="16">
        <v>12.4</v>
      </c>
      <c r="BA731" s="16">
        <v>11.8</v>
      </c>
      <c r="BB731" s="16">
        <v>8.8000000000000007</v>
      </c>
      <c r="BC731" s="16">
        <v>14.4</v>
      </c>
      <c r="BD731" s="16">
        <v>9.4</v>
      </c>
      <c r="BE731" s="16">
        <v>7.3</v>
      </c>
      <c r="BF731" s="16">
        <v>8.6999999999999993</v>
      </c>
      <c r="BG731" s="16">
        <v>7.9</v>
      </c>
      <c r="BH731" s="16">
        <v>8.1999999999999993</v>
      </c>
      <c r="BI731" s="16">
        <v>7.7</v>
      </c>
      <c r="BJ731" s="16">
        <v>7.8</v>
      </c>
      <c r="BK731" s="16">
        <v>7.4</v>
      </c>
      <c r="BL731" s="16">
        <v>6.9</v>
      </c>
      <c r="BM731" s="16">
        <v>6.3</v>
      </c>
    </row>
    <row r="732" spans="1:65">
      <c r="A732" s="16" t="s">
        <v>53</v>
      </c>
      <c r="B732" s="16" t="s">
        <v>54</v>
      </c>
      <c r="C732" s="16" t="s">
        <v>1507</v>
      </c>
      <c r="D732" s="16" t="s">
        <v>1508</v>
      </c>
      <c r="Y732" s="16">
        <v>9.7452001571655291</v>
      </c>
      <c r="AD732" s="16">
        <v>9.8968000411987305</v>
      </c>
      <c r="AE732" s="16">
        <v>9.8410997390747106</v>
      </c>
      <c r="AF732" s="16">
        <v>9.8821001052856392</v>
      </c>
      <c r="AG732" s="16">
        <v>9.9663000106811506</v>
      </c>
      <c r="AH732" s="16">
        <v>10.204400062561</v>
      </c>
      <c r="AI732" s="16">
        <v>10.099200248700001</v>
      </c>
      <c r="AJ732" s="16">
        <v>10.0208997726</v>
      </c>
      <c r="AK732" s="16">
        <v>10.542799949600001</v>
      </c>
      <c r="AL732" s="16">
        <v>10.487500190700001</v>
      </c>
      <c r="AM732" s="16">
        <v>10.070599555999999</v>
      </c>
      <c r="AN732" s="16">
        <v>10.0200004578</v>
      </c>
      <c r="AO732" s="16">
        <v>9.8100004195999997</v>
      </c>
      <c r="AP732" s="16">
        <v>9.6099996566999994</v>
      </c>
      <c r="AQ732" s="16">
        <v>9.0600004195999997</v>
      </c>
      <c r="AR732" s="16">
        <v>8.8999996185000008</v>
      </c>
      <c r="AS732" s="16">
        <v>8.69</v>
      </c>
      <c r="AT732" s="16">
        <v>8.51</v>
      </c>
      <c r="AU732" s="16">
        <v>8.4</v>
      </c>
      <c r="AV732" s="16">
        <v>8.27</v>
      </c>
      <c r="AW732" s="16">
        <v>8.24</v>
      </c>
      <c r="AX732" s="16">
        <v>8.2100000000000009</v>
      </c>
      <c r="AY732" s="16">
        <v>7.94</v>
      </c>
      <c r="AZ732" s="16">
        <v>7.93</v>
      </c>
      <c r="BA732" s="16">
        <v>7.67</v>
      </c>
      <c r="BB732" s="16">
        <v>7.54</v>
      </c>
      <c r="BC732" s="16">
        <v>5.0599999999999996</v>
      </c>
      <c r="BD732" s="16">
        <v>4.62</v>
      </c>
      <c r="BE732" s="16">
        <v>4.6500000000000004</v>
      </c>
      <c r="BF732" s="16">
        <v>4.6900000000000004</v>
      </c>
      <c r="BG732" s="16">
        <v>4.82</v>
      </c>
    </row>
    <row r="733" spans="1:65">
      <c r="A733" s="16" t="s">
        <v>53</v>
      </c>
      <c r="B733" s="16" t="s">
        <v>54</v>
      </c>
      <c r="C733" s="16" t="s">
        <v>1509</v>
      </c>
      <c r="D733" s="16" t="s">
        <v>1510</v>
      </c>
      <c r="AS733" s="16">
        <v>49.6776780218269</v>
      </c>
      <c r="AT733" s="16">
        <v>50.133321937561199</v>
      </c>
      <c r="AU733" s="16">
        <v>50.586272885583497</v>
      </c>
      <c r="AV733" s="16">
        <v>51.0368673998872</v>
      </c>
      <c r="AW733" s="16">
        <v>53.4661918578661</v>
      </c>
      <c r="AX733" s="16">
        <v>55.927120105224802</v>
      </c>
      <c r="AY733" s="16">
        <v>58.4195202893195</v>
      </c>
      <c r="AZ733" s="16">
        <v>60.943255400200002</v>
      </c>
      <c r="BA733" s="16">
        <v>63.497723527823297</v>
      </c>
      <c r="BB733" s="16">
        <v>66.082790086398205</v>
      </c>
      <c r="BC733" s="16">
        <v>68.700553522690399</v>
      </c>
      <c r="BD733" s="16">
        <v>70.322018285275604</v>
      </c>
      <c r="BE733" s="16">
        <v>70.852371012046405</v>
      </c>
      <c r="BF733" s="16">
        <v>71.387357049600396</v>
      </c>
      <c r="BG733" s="16">
        <v>71.926280974093601</v>
      </c>
      <c r="BH733" s="16">
        <v>72.468907815140099</v>
      </c>
      <c r="BI733" s="16">
        <v>73.015003146469596</v>
      </c>
      <c r="BJ733" s="16">
        <v>73.564331452771896</v>
      </c>
    </row>
    <row r="734" spans="1:65">
      <c r="A734" s="16" t="s">
        <v>53</v>
      </c>
      <c r="B734" s="16" t="s">
        <v>54</v>
      </c>
      <c r="C734" s="16" t="s">
        <v>1511</v>
      </c>
      <c r="D734" s="16" t="s">
        <v>1512</v>
      </c>
      <c r="AI734" s="16">
        <v>5.5</v>
      </c>
      <c r="AJ734" s="16">
        <v>6</v>
      </c>
      <c r="AK734" s="16">
        <v>17.600000000000001</v>
      </c>
      <c r="AL734" s="16">
        <v>24.8</v>
      </c>
      <c r="AM734" s="16">
        <v>17.100000000000001</v>
      </c>
      <c r="AN734" s="16">
        <v>8.1</v>
      </c>
      <c r="AO734" s="16">
        <v>7.9</v>
      </c>
      <c r="AP734" s="16">
        <v>7.4</v>
      </c>
      <c r="AQ734" s="16">
        <v>6.7</v>
      </c>
      <c r="AR734" s="16">
        <v>5.9</v>
      </c>
      <c r="AS734" s="16">
        <v>5.2</v>
      </c>
      <c r="AT734" s="16">
        <v>4.7</v>
      </c>
      <c r="AU734" s="16">
        <v>4.4000000000000004</v>
      </c>
      <c r="AV734" s="16">
        <v>4.2</v>
      </c>
      <c r="AW734" s="16">
        <v>4.0999999999999996</v>
      </c>
      <c r="AX734" s="16">
        <v>4</v>
      </c>
      <c r="AY734" s="16">
        <v>3.9</v>
      </c>
      <c r="AZ734" s="16">
        <v>3.8</v>
      </c>
      <c r="BA734" s="16">
        <v>3.7</v>
      </c>
      <c r="BB734" s="16">
        <v>3.6</v>
      </c>
      <c r="BC734" s="16">
        <v>3.6</v>
      </c>
      <c r="BD734" s="16">
        <v>3.6</v>
      </c>
      <c r="BE734" s="16">
        <v>3.6</v>
      </c>
      <c r="BF734" s="16">
        <v>3.6</v>
      </c>
      <c r="BG734" s="16">
        <v>3.6</v>
      </c>
      <c r="BH734" s="16">
        <v>3.5</v>
      </c>
      <c r="BI734" s="16">
        <v>3.5</v>
      </c>
      <c r="BJ734" s="16">
        <v>3.4</v>
      </c>
      <c r="BK734" s="16">
        <v>3.3</v>
      </c>
      <c r="BL734" s="16">
        <v>3.2</v>
      </c>
    </row>
    <row r="735" spans="1:65">
      <c r="A735" s="16" t="s">
        <v>53</v>
      </c>
      <c r="B735" s="16" t="s">
        <v>54</v>
      </c>
      <c r="C735" s="16" t="s">
        <v>1513</v>
      </c>
      <c r="D735" s="16" t="s">
        <v>1514</v>
      </c>
      <c r="AS735" s="16">
        <v>41.1</v>
      </c>
      <c r="AT735" s="16">
        <v>40.6</v>
      </c>
      <c r="AU735" s="16">
        <v>40.299999999999997</v>
      </c>
      <c r="AV735" s="16">
        <v>40.1</v>
      </c>
      <c r="AW735" s="16">
        <v>39.799999999999997</v>
      </c>
      <c r="AX735" s="16">
        <v>39.299999999999997</v>
      </c>
      <c r="AY735" s="16">
        <v>38.5</v>
      </c>
      <c r="AZ735" s="16">
        <v>37.5</v>
      </c>
      <c r="BA735" s="16">
        <v>36.700000000000003</v>
      </c>
      <c r="BB735" s="16">
        <v>36</v>
      </c>
      <c r="BC735" s="16">
        <v>35.4</v>
      </c>
      <c r="BD735" s="16">
        <v>35</v>
      </c>
      <c r="BE735" s="16">
        <v>34.700000000000003</v>
      </c>
      <c r="BF735" s="16">
        <v>34.6</v>
      </c>
      <c r="BG735" s="16">
        <v>34.5</v>
      </c>
      <c r="BH735" s="16">
        <v>34.6</v>
      </c>
      <c r="BI735" s="16">
        <v>34.6</v>
      </c>
      <c r="BJ735" s="16">
        <v>34.700000000000003</v>
      </c>
      <c r="BK735" s="16">
        <v>34.799999999999997</v>
      </c>
      <c r="BL735" s="16">
        <v>35.1</v>
      </c>
    </row>
    <row r="736" spans="1:65">
      <c r="A736" s="16" t="s">
        <v>53</v>
      </c>
      <c r="B736" s="16" t="s">
        <v>54</v>
      </c>
      <c r="C736" s="16" t="s">
        <v>1515</v>
      </c>
      <c r="D736" s="16" t="s">
        <v>1516</v>
      </c>
      <c r="AP736" s="16">
        <v>12</v>
      </c>
      <c r="AQ736" s="16">
        <v>12</v>
      </c>
      <c r="AR736" s="16">
        <v>12</v>
      </c>
      <c r="AT736" s="16">
        <v>10.4838709677419</v>
      </c>
      <c r="AU736" s="16">
        <v>10.4838709677419</v>
      </c>
      <c r="AV736" s="16">
        <v>10.4838709677419</v>
      </c>
      <c r="AW736" s="16">
        <v>10.4838709677419</v>
      </c>
      <c r="AX736" s="16">
        <v>13.0434782608696</v>
      </c>
      <c r="AY736" s="16">
        <v>11.290322580645199</v>
      </c>
      <c r="AZ736" s="16">
        <v>11.3821138211382</v>
      </c>
      <c r="BA736" s="16">
        <v>11.3821138211382</v>
      </c>
      <c r="BB736" s="16">
        <v>11.3821138211382</v>
      </c>
      <c r="BC736" s="16">
        <v>16</v>
      </c>
      <c r="BD736" s="16">
        <v>16</v>
      </c>
      <c r="BE736" s="16">
        <v>16</v>
      </c>
      <c r="BF736" s="16">
        <v>15.5737704918033</v>
      </c>
      <c r="BG736" s="16">
        <v>15.5737704918033</v>
      </c>
      <c r="BH736" s="16">
        <v>16.935483870967701</v>
      </c>
      <c r="BI736" s="16">
        <v>16.8</v>
      </c>
      <c r="BJ736" s="16">
        <v>16.8</v>
      </c>
      <c r="BK736" s="16">
        <v>16.8</v>
      </c>
      <c r="BL736" s="16">
        <v>16.806722689075599</v>
      </c>
      <c r="BM736" s="16">
        <v>17.355371900826398</v>
      </c>
    </row>
    <row r="737" spans="1:65">
      <c r="A737" s="16" t="s">
        <v>53</v>
      </c>
      <c r="B737" s="16" t="s">
        <v>54</v>
      </c>
      <c r="C737" s="16" t="s">
        <v>1517</v>
      </c>
      <c r="D737" s="16" t="s">
        <v>1518</v>
      </c>
      <c r="Z737" s="16">
        <v>27.268079757690401</v>
      </c>
      <c r="AE737" s="16">
        <v>25.269849777221701</v>
      </c>
      <c r="AJ737" s="16">
        <v>29.710859298706101</v>
      </c>
      <c r="AK737" s="16">
        <v>30.579240798950199</v>
      </c>
      <c r="AL737" s="16">
        <v>25.997510910034201</v>
      </c>
      <c r="AM737" s="16">
        <v>21.702329635620099</v>
      </c>
      <c r="AN737" s="16">
        <v>19.577100753784201</v>
      </c>
      <c r="AO737" s="16">
        <v>18.573890686035199</v>
      </c>
      <c r="AP737" s="16">
        <v>18.0349006652832</v>
      </c>
      <c r="AY737" s="16">
        <v>19.335990905761701</v>
      </c>
      <c r="AZ737" s="16">
        <v>19.1756591796875</v>
      </c>
      <c r="BA737" s="16">
        <v>19.227430343627901</v>
      </c>
      <c r="BB737" s="16">
        <v>19.184099197387699</v>
      </c>
      <c r="BC737" s="16">
        <v>19.362249374389599</v>
      </c>
      <c r="BD737" s="16">
        <v>19.490629196166999</v>
      </c>
      <c r="BE737" s="16">
        <v>19.9729194641113</v>
      </c>
      <c r="BF737" s="16">
        <v>20.329540252685501</v>
      </c>
      <c r="BG737" s="16">
        <v>21.6763706207275</v>
      </c>
      <c r="BH737" s="16">
        <v>23.6426391601563</v>
      </c>
      <c r="BI737" s="16">
        <v>23.892309188842798</v>
      </c>
      <c r="BJ737" s="16">
        <v>25.270210266113299</v>
      </c>
      <c r="BK737" s="16">
        <v>25.909730911254901</v>
      </c>
      <c r="BL737" s="16">
        <v>29.3166809082031</v>
      </c>
    </row>
    <row r="738" spans="1:65">
      <c r="A738" s="16" t="s">
        <v>53</v>
      </c>
      <c r="B738" s="16" t="s">
        <v>54</v>
      </c>
      <c r="C738" s="16" t="s">
        <v>1519</v>
      </c>
      <c r="D738" s="16" t="s">
        <v>1520</v>
      </c>
      <c r="AY738" s="16">
        <v>10.366539955139199</v>
      </c>
      <c r="AZ738" s="16">
        <v>11.209770202636699</v>
      </c>
      <c r="BA738" s="16">
        <v>10.751379966735801</v>
      </c>
      <c r="BB738" s="16">
        <v>11.031100273132299</v>
      </c>
      <c r="BC738" s="16">
        <v>11.6145696640015</v>
      </c>
      <c r="BD738" s="16">
        <v>12.6299295425415</v>
      </c>
      <c r="BE738" s="16">
        <v>12.8354997634888</v>
      </c>
      <c r="BF738" s="16">
        <v>12.7382097244263</v>
      </c>
      <c r="BG738" s="16">
        <v>12.604729652404799</v>
      </c>
      <c r="BH738" s="16">
        <v>9.7939100265502894</v>
      </c>
      <c r="BI738" s="16">
        <v>5.9804201126098597</v>
      </c>
      <c r="BJ738" s="16">
        <v>0.42550998926162698</v>
      </c>
      <c r="BK738" s="16">
        <v>0.52151000499725297</v>
      </c>
      <c r="BL738" s="16">
        <v>0.17284999787807501</v>
      </c>
    </row>
    <row r="739" spans="1:65">
      <c r="A739" s="16" t="s">
        <v>53</v>
      </c>
      <c r="B739" s="16" t="s">
        <v>54</v>
      </c>
      <c r="C739" s="16" t="s">
        <v>1521</v>
      </c>
      <c r="D739" s="16" t="s">
        <v>1522</v>
      </c>
      <c r="AL739" s="16">
        <v>99.053830000000005</v>
      </c>
      <c r="AN739" s="16">
        <v>48.779820000000001</v>
      </c>
      <c r="AO739" s="16">
        <v>100</v>
      </c>
      <c r="AQ739" s="16">
        <v>97.643289999999993</v>
      </c>
      <c r="AR739" s="16">
        <v>96.892799999999994</v>
      </c>
      <c r="AS739" s="16">
        <v>99.430269999999993</v>
      </c>
      <c r="AT739" s="16">
        <v>99.191590000000005</v>
      </c>
      <c r="AU739" s="16">
        <v>98.528840000000002</v>
      </c>
      <c r="AV739" s="16">
        <v>99.069289999999995</v>
      </c>
      <c r="AW739" s="16">
        <v>99.654539999999997</v>
      </c>
      <c r="AX739" s="16">
        <v>100</v>
      </c>
      <c r="AY739" s="16">
        <v>98.773210000000006</v>
      </c>
      <c r="AZ739" s="16">
        <v>100</v>
      </c>
      <c r="BA739" s="16">
        <v>99.817589999999996</v>
      </c>
      <c r="BB739" s="16">
        <v>98.395300000000006</v>
      </c>
      <c r="BC739" s="16">
        <v>99.157529999999994</v>
      </c>
      <c r="BD739" s="16">
        <v>98.487089999999995</v>
      </c>
      <c r="BE739" s="16">
        <v>100</v>
      </c>
      <c r="BF739" s="16">
        <v>98.291690000000003</v>
      </c>
      <c r="BG739" s="16">
        <v>100</v>
      </c>
      <c r="BH739" s="16">
        <v>99.700599999999994</v>
      </c>
      <c r="BI739" s="16">
        <v>95.481020000000001</v>
      </c>
      <c r="BJ739" s="16">
        <v>100</v>
      </c>
    </row>
    <row r="740" spans="1:65">
      <c r="A740" s="16" t="s">
        <v>53</v>
      </c>
      <c r="B740" s="16" t="s">
        <v>54</v>
      </c>
      <c r="C740" s="16" t="s">
        <v>1523</v>
      </c>
      <c r="D740" s="16" t="s">
        <v>1524</v>
      </c>
      <c r="Z740" s="16">
        <v>48.336440000000003</v>
      </c>
      <c r="AE740" s="16">
        <v>48.01802</v>
      </c>
      <c r="AJ740" s="16">
        <v>48.588630000000002</v>
      </c>
      <c r="AK740" s="16">
        <v>48.498350000000002</v>
      </c>
      <c r="AL740" s="16">
        <v>48.161050000000003</v>
      </c>
      <c r="AM740" s="16">
        <v>47.756929999999997</v>
      </c>
      <c r="AN740" s="16">
        <v>50.074330000000003</v>
      </c>
      <c r="AO740" s="16">
        <v>50.49691</v>
      </c>
      <c r="AP740" s="16">
        <v>51.28004</v>
      </c>
      <c r="BK740" s="16">
        <v>46.73612</v>
      </c>
    </row>
    <row r="741" spans="1:65">
      <c r="A741" s="16" t="s">
        <v>53</v>
      </c>
      <c r="B741" s="16" t="s">
        <v>54</v>
      </c>
      <c r="C741" s="16" t="s">
        <v>1525</v>
      </c>
      <c r="D741" s="16" t="s">
        <v>1526</v>
      </c>
      <c r="AJ741" s="16">
        <v>3.8285799026489298</v>
      </c>
      <c r="AK741" s="16">
        <v>3.8506200313568102</v>
      </c>
      <c r="AL741" s="16">
        <v>8.6799497604370099</v>
      </c>
      <c r="AM741" s="16">
        <v>16.735050201416001</v>
      </c>
      <c r="AN741" s="16">
        <v>15.3369798660278</v>
      </c>
      <c r="AO741" s="16">
        <v>6.4916400909423801</v>
      </c>
      <c r="AP741" s="16">
        <v>9.8730602264404297</v>
      </c>
      <c r="AQ741" s="16">
        <v>11.273989677429199</v>
      </c>
      <c r="AR741" s="16">
        <v>4.8118600845336896</v>
      </c>
      <c r="AS741" s="16">
        <v>8.4933099746704102</v>
      </c>
      <c r="AT741" s="16">
        <v>11.277190208435099</v>
      </c>
      <c r="AU741" s="16">
        <v>11.7476396560669</v>
      </c>
      <c r="AV741" s="16">
        <v>13.431520462036101</v>
      </c>
      <c r="AW741" s="16">
        <v>12.5180501937866</v>
      </c>
      <c r="AX741" s="16">
        <v>13.0197200775146</v>
      </c>
      <c r="AY741" s="16">
        <v>12.842410087585399</v>
      </c>
      <c r="AZ741" s="16">
        <v>13.1863203048706</v>
      </c>
      <c r="BA741" s="16">
        <v>13.3261003494263</v>
      </c>
      <c r="BB741" s="16">
        <v>11.974280357360801</v>
      </c>
      <c r="BC741" s="16">
        <v>12.474419593811</v>
      </c>
      <c r="BD741" s="16">
        <v>9.8982000350952095</v>
      </c>
      <c r="BE741" s="16">
        <v>7.6755199432373002</v>
      </c>
      <c r="BF741" s="16">
        <v>1.7234300374984699</v>
      </c>
      <c r="BG741" s="16">
        <v>0.74526000022888195</v>
      </c>
      <c r="BH741" s="16">
        <v>1.1566699743270901</v>
      </c>
      <c r="BI741" s="16">
        <v>0.79462999105453502</v>
      </c>
      <c r="BJ741" s="16">
        <v>2.06896996498108</v>
      </c>
      <c r="BK741" s="16">
        <v>3.8941900730133101</v>
      </c>
      <c r="BL741" s="16">
        <v>8.4502496719360405</v>
      </c>
    </row>
    <row r="742" spans="1:65">
      <c r="A742" s="16" t="s">
        <v>53</v>
      </c>
      <c r="B742" s="16" t="s">
        <v>54</v>
      </c>
      <c r="C742" s="16" t="s">
        <v>1527</v>
      </c>
      <c r="D742" s="16" t="s">
        <v>1528</v>
      </c>
      <c r="AL742" s="16">
        <v>0.18715999999999999</v>
      </c>
      <c r="AM742" s="16">
        <v>0.31931999999999999</v>
      </c>
      <c r="AN742" s="16">
        <v>0.32747999999999999</v>
      </c>
      <c r="AO742" s="16">
        <v>0.42425000000000002</v>
      </c>
      <c r="AP742" s="16">
        <v>0.43769000000000002</v>
      </c>
      <c r="AQ742" s="16">
        <v>0.43298999999999999</v>
      </c>
      <c r="AR742" s="16">
        <v>0.44186999999999999</v>
      </c>
      <c r="AS742" s="16">
        <v>0.45047999999999999</v>
      </c>
      <c r="AT742" s="16">
        <v>0.39693000000000001</v>
      </c>
      <c r="AU742" s="16">
        <v>0.29441000000000001</v>
      </c>
      <c r="AV742" s="16">
        <v>0.28600999999999999</v>
      </c>
      <c r="AW742" s="16">
        <v>0.25390000000000001</v>
      </c>
      <c r="AX742" s="16">
        <v>0.29311999999999999</v>
      </c>
      <c r="AY742" s="16">
        <v>0.27656999999999998</v>
      </c>
      <c r="AZ742" s="16">
        <v>0.23805000000000001</v>
      </c>
      <c r="BA742" s="16">
        <v>0.26678000000000002</v>
      </c>
      <c r="BB742" s="16">
        <v>0.25614999999999999</v>
      </c>
      <c r="BC742" s="16">
        <v>0.23877000000000001</v>
      </c>
      <c r="BD742" s="16">
        <v>0.27750000000000002</v>
      </c>
      <c r="BE742" s="16">
        <v>0.23848</v>
      </c>
      <c r="BF742" s="16">
        <v>0.23480999999999999</v>
      </c>
      <c r="BG742" s="16">
        <v>0.16854</v>
      </c>
      <c r="BH742" s="16">
        <v>0.14269999999999999</v>
      </c>
      <c r="BI742" s="16">
        <v>0.13205</v>
      </c>
      <c r="BJ742" s="16">
        <v>5.9639999999999999E-2</v>
      </c>
      <c r="BK742" s="16">
        <v>0.12509999999999999</v>
      </c>
    </row>
    <row r="743" spans="1:65">
      <c r="A743" s="16" t="s">
        <v>53</v>
      </c>
      <c r="B743" s="16" t="s">
        <v>54</v>
      </c>
      <c r="C743" s="16" t="s">
        <v>1529</v>
      </c>
      <c r="D743" s="16" t="s">
        <v>1530</v>
      </c>
      <c r="AJ743" s="16">
        <v>96.171419999999998</v>
      </c>
      <c r="AK743" s="16">
        <v>96.149379999999994</v>
      </c>
      <c r="AL743" s="16">
        <v>91.320049999999995</v>
      </c>
      <c r="AM743" s="16">
        <v>83.264949999999999</v>
      </c>
      <c r="AN743" s="16">
        <v>84.663020000000003</v>
      </c>
      <c r="AO743" s="16">
        <v>93.508359999999996</v>
      </c>
      <c r="AP743" s="16">
        <v>90.126940000000005</v>
      </c>
      <c r="AQ743" s="16">
        <v>88.726010000000002</v>
      </c>
      <c r="AR743" s="16">
        <v>92.141099999999994</v>
      </c>
      <c r="AS743" s="16">
        <v>88.239620000000002</v>
      </c>
      <c r="AT743" s="16">
        <v>85.383030000000005</v>
      </c>
      <c r="AU743" s="16">
        <v>84.825649999999996</v>
      </c>
      <c r="AV743" s="16">
        <v>83.284540000000007</v>
      </c>
      <c r="AW743" s="16">
        <v>84.212280000000007</v>
      </c>
      <c r="AX743" s="16">
        <v>83.868620000000007</v>
      </c>
      <c r="AY743" s="16">
        <v>83.153769999999994</v>
      </c>
      <c r="AZ743" s="16">
        <v>83.374799999999993</v>
      </c>
      <c r="BA743" s="16">
        <v>83.889970000000005</v>
      </c>
      <c r="BB743" s="16">
        <v>85.173910000000006</v>
      </c>
      <c r="BC743" s="16">
        <v>84.446449999999999</v>
      </c>
      <c r="BD743" s="16">
        <v>86.612610000000004</v>
      </c>
      <c r="BE743" s="16">
        <v>89.105069999999998</v>
      </c>
      <c r="BF743" s="16">
        <v>93.507289999999998</v>
      </c>
      <c r="BG743" s="16">
        <v>94.666600000000003</v>
      </c>
      <c r="BH743" s="16">
        <v>94.142650000000003</v>
      </c>
      <c r="BI743" s="16">
        <v>94.928579999999997</v>
      </c>
      <c r="BJ743" s="16">
        <v>93.747500000000002</v>
      </c>
      <c r="BK743" s="16">
        <v>92.424670000000006</v>
      </c>
    </row>
    <row r="744" spans="1:65">
      <c r="A744" s="16" t="s">
        <v>53</v>
      </c>
      <c r="B744" s="16" t="s">
        <v>54</v>
      </c>
      <c r="C744" s="16" t="s">
        <v>1531</v>
      </c>
      <c r="D744" s="16" t="s">
        <v>1532</v>
      </c>
      <c r="AL744" s="16">
        <v>98.079429626464801</v>
      </c>
      <c r="AM744" s="16">
        <v>91.616653442382798</v>
      </c>
      <c r="AN744" s="16">
        <v>95.127960205078097</v>
      </c>
      <c r="AO744" s="16">
        <v>85.853889465332003</v>
      </c>
      <c r="AP744" s="16">
        <v>97.254119873046903</v>
      </c>
      <c r="AQ744" s="16">
        <v>94.497718811035199</v>
      </c>
      <c r="AR744" s="16">
        <v>91.769317626953097</v>
      </c>
      <c r="AS744" s="16">
        <v>85.497428894042997</v>
      </c>
      <c r="AT744" s="16">
        <v>93.981498718261705</v>
      </c>
      <c r="AU744" s="16">
        <v>100.99122619628901</v>
      </c>
      <c r="AV744" s="16">
        <v>90.248092651367202</v>
      </c>
      <c r="AW744" s="16">
        <v>94.857498168945298</v>
      </c>
      <c r="AX744" s="16">
        <v>89.612800598144503</v>
      </c>
      <c r="AY744" s="16">
        <v>90.931427001953097</v>
      </c>
      <c r="AZ744" s="16">
        <v>98.491851806640597</v>
      </c>
      <c r="BA744" s="16">
        <v>89.715599060058594</v>
      </c>
      <c r="BB744" s="16">
        <v>91.428436279296903</v>
      </c>
      <c r="BC744" s="16">
        <v>88.978851318359403</v>
      </c>
      <c r="BD744" s="16">
        <v>92.183563232421903</v>
      </c>
      <c r="BE744" s="16">
        <v>91.594589233398395</v>
      </c>
      <c r="BF744" s="16">
        <v>86.546676635742202</v>
      </c>
      <c r="BG744" s="16">
        <v>97.610519409179702</v>
      </c>
      <c r="BH744" s="16">
        <v>101.61833190918</v>
      </c>
      <c r="BI744" s="16">
        <v>109.720207214355</v>
      </c>
      <c r="BJ744" s="16">
        <v>107.618377685547</v>
      </c>
      <c r="BK744" s="16">
        <v>100.64121246337901</v>
      </c>
      <c r="BL744" s="16">
        <v>100.373161315918</v>
      </c>
    </row>
    <row r="745" spans="1:65">
      <c r="A745" s="16" t="s">
        <v>53</v>
      </c>
      <c r="B745" s="16" t="s">
        <v>54</v>
      </c>
      <c r="C745" s="16" t="s">
        <v>1533</v>
      </c>
      <c r="D745" s="16" t="s">
        <v>1534</v>
      </c>
      <c r="AR745" s="16">
        <v>99.472419738769503</v>
      </c>
      <c r="AZ745" s="16">
        <v>99.820968627929702</v>
      </c>
      <c r="BB745" s="16">
        <v>99.842666625976605</v>
      </c>
      <c r="BC745" s="16">
        <v>99.854438781738295</v>
      </c>
      <c r="BD745" s="16">
        <v>99.856658935546903</v>
      </c>
      <c r="BE745" s="16">
        <v>99.852851867675795</v>
      </c>
      <c r="BF745" s="16">
        <v>99.865921020507798</v>
      </c>
      <c r="BG745" s="16">
        <v>99.862007141113295</v>
      </c>
      <c r="BH745" s="16">
        <v>99.862632751464801</v>
      </c>
      <c r="BI745" s="16">
        <v>99.864051818847699</v>
      </c>
      <c r="BJ745" s="16">
        <v>99.863746643066406</v>
      </c>
    </row>
    <row r="746" spans="1:65">
      <c r="A746" s="16" t="s">
        <v>53</v>
      </c>
      <c r="B746" s="16" t="s">
        <v>54</v>
      </c>
      <c r="C746" s="16" t="s">
        <v>1535</v>
      </c>
      <c r="D746" s="16" t="s">
        <v>1536</v>
      </c>
      <c r="BH746" s="16">
        <v>24.9080579570048</v>
      </c>
    </row>
    <row r="747" spans="1:65">
      <c r="A747" s="16" t="s">
        <v>53</v>
      </c>
      <c r="B747" s="16" t="s">
        <v>54</v>
      </c>
      <c r="C747" s="16" t="s">
        <v>1537</v>
      </c>
      <c r="D747" s="16" t="s">
        <v>1538</v>
      </c>
      <c r="BH747" s="16">
        <v>17.269340909790301</v>
      </c>
    </row>
    <row r="748" spans="1:65">
      <c r="A748" s="16" t="s">
        <v>53</v>
      </c>
      <c r="B748" s="16" t="s">
        <v>54</v>
      </c>
      <c r="C748" s="16" t="s">
        <v>1539</v>
      </c>
      <c r="D748" s="16" t="s">
        <v>1540</v>
      </c>
      <c r="AL748" s="16">
        <v>195000</v>
      </c>
      <c r="AM748" s="16">
        <v>-972292.99363057304</v>
      </c>
      <c r="AN748" s="16">
        <v>-6042030.1348136403</v>
      </c>
      <c r="AO748" s="16">
        <v>-12125305.1261188</v>
      </c>
      <c r="AP748" s="16">
        <v>-9484757.2450131699</v>
      </c>
      <c r="AQ748" s="16">
        <v>-13285991.2121995</v>
      </c>
      <c r="AR748" s="16">
        <v>-44970873.786407799</v>
      </c>
      <c r="AS748" s="16">
        <v>-335464573.08895802</v>
      </c>
      <c r="AT748" s="16">
        <v>-367191560.18468797</v>
      </c>
      <c r="AU748" s="16">
        <v>-384676815.47006798</v>
      </c>
      <c r="AV748" s="16">
        <v>-442028713.98024601</v>
      </c>
      <c r="AW748" s="16">
        <v>-700598758.52243805</v>
      </c>
      <c r="AX748" s="16">
        <v>-1645673577.32177</v>
      </c>
      <c r="AY748" s="16">
        <v>-2680714013.87956</v>
      </c>
      <c r="AZ748" s="16">
        <v>-5079535951.5207996</v>
      </c>
      <c r="BA748" s="16">
        <v>-5266174537.4878302</v>
      </c>
      <c r="BB748" s="16">
        <v>-3519082980.8410101</v>
      </c>
      <c r="BC748" s="16">
        <v>-3467294044.3558402</v>
      </c>
      <c r="BD748" s="16">
        <v>-4859763201.2156496</v>
      </c>
      <c r="BE748" s="16">
        <v>-4267072301.4256601</v>
      </c>
      <c r="BF748" s="16">
        <v>-4127716124.92033</v>
      </c>
      <c r="BG748" s="16">
        <v>-2581857325.00319</v>
      </c>
      <c r="BH748" s="16">
        <v>-2027726429.8262701</v>
      </c>
      <c r="BI748" s="16">
        <v>-2472087422.4478302</v>
      </c>
      <c r="BJ748" s="16">
        <v>-1759502788.7520299</v>
      </c>
      <c r="BK748" s="16">
        <v>-2459589117.6470599</v>
      </c>
      <c r="BL748" s="16">
        <v>-2061014000</v>
      </c>
      <c r="BM748" s="16">
        <v>-456278000</v>
      </c>
    </row>
    <row r="749" spans="1:65">
      <c r="A749" s="16" t="s">
        <v>53</v>
      </c>
      <c r="B749" s="16" t="s">
        <v>54</v>
      </c>
      <c r="C749" s="16" t="s">
        <v>1541</v>
      </c>
      <c r="D749" s="16" t="s">
        <v>1542</v>
      </c>
      <c r="AL749" s="16">
        <v>13268511849.7404</v>
      </c>
      <c r="AM749" s="16">
        <v>10650851931.991501</v>
      </c>
      <c r="AN749" s="16">
        <v>9387197404.0466309</v>
      </c>
      <c r="AO749" s="16">
        <v>9502133266.3020401</v>
      </c>
      <c r="AP749" s="16">
        <v>10057778842.9674</v>
      </c>
      <c r="AQ749" s="16">
        <v>11060272472.0494</v>
      </c>
      <c r="AR749" s="16">
        <v>11822821519.614599</v>
      </c>
      <c r="AS749" s="16">
        <v>12580103525.6355</v>
      </c>
      <c r="AT749" s="16">
        <v>13840289209.8043</v>
      </c>
      <c r="AU749" s="16">
        <v>15147811659.5065</v>
      </c>
      <c r="AV749" s="16">
        <v>16668458260.113899</v>
      </c>
      <c r="AW749" s="16">
        <v>17816451290.046902</v>
      </c>
      <c r="AX749" s="16">
        <v>21452471999.609402</v>
      </c>
      <c r="AY749" s="16">
        <v>28165556674.177898</v>
      </c>
      <c r="AZ749" s="16">
        <v>34061082209.929298</v>
      </c>
      <c r="BA749" s="16">
        <v>39819956824.437401</v>
      </c>
      <c r="BB749" s="16">
        <v>46309960193.223</v>
      </c>
      <c r="BC749" s="16">
        <v>49442000747.570396</v>
      </c>
      <c r="BD749" s="16">
        <v>47622075928.735901</v>
      </c>
      <c r="BE749" s="16">
        <v>49565689060.7948</v>
      </c>
    </row>
    <row r="750" spans="1:65">
      <c r="A750" s="16" t="s">
        <v>53</v>
      </c>
      <c r="B750" s="16" t="s">
        <v>54</v>
      </c>
      <c r="C750" s="16" t="s">
        <v>1543</v>
      </c>
      <c r="D750" s="16" t="s">
        <v>1544</v>
      </c>
      <c r="AI750" s="16">
        <v>4.0955440704008902E-2</v>
      </c>
      <c r="AJ750" s="16">
        <v>7.3497455645715901E-2</v>
      </c>
      <c r="AK750" s="16">
        <v>0.65295312923326998</v>
      </c>
      <c r="AL750" s="16">
        <v>4.18945963975984</v>
      </c>
      <c r="AM750" s="16">
        <v>49.322100829274703</v>
      </c>
      <c r="AN750" s="16">
        <v>277.65777488614202</v>
      </c>
      <c r="AO750" s="16">
        <v>352.00309158830402</v>
      </c>
      <c r="AP750" s="16">
        <v>402.934328453418</v>
      </c>
      <c r="AQ750" s="16">
        <v>434.80348793125199</v>
      </c>
      <c r="AR750" s="16">
        <v>472.90720616329003</v>
      </c>
      <c r="AS750" s="16">
        <v>586.20132693884602</v>
      </c>
      <c r="AT750" s="16">
        <v>655.34076338889395</v>
      </c>
      <c r="AU750" s="16">
        <v>741.866996249365</v>
      </c>
      <c r="AV750" s="16">
        <v>867.91513340863003</v>
      </c>
      <c r="AW750" s="16">
        <v>1026.93071690845</v>
      </c>
      <c r="AX750" s="16">
        <v>1492.22161978586</v>
      </c>
      <c r="AY750" s="16">
        <v>2209.4512967688302</v>
      </c>
      <c r="AZ750" s="16">
        <v>3304.9188351415301</v>
      </c>
      <c r="BA750" s="16">
        <v>4580.0944838761197</v>
      </c>
      <c r="BB750" s="16">
        <v>3979.0469533464102</v>
      </c>
      <c r="BC750" s="16">
        <v>4690.0202024842902</v>
      </c>
      <c r="BD750" s="16">
        <v>5677.6991637052797</v>
      </c>
      <c r="BE750" s="16">
        <v>5889.08907521948</v>
      </c>
      <c r="BF750" s="16">
        <v>6178.5313292698902</v>
      </c>
      <c r="BG750" s="16">
        <v>6189.1569015841396</v>
      </c>
      <c r="BH750" s="16">
        <v>5635.6180178522</v>
      </c>
      <c r="BI750" s="16">
        <v>6192.4947928900501</v>
      </c>
      <c r="BJ750" s="16">
        <v>7137.9708186485695</v>
      </c>
      <c r="BK750" s="16">
        <v>8057.7309074826799</v>
      </c>
      <c r="BL750" s="16">
        <v>8169.7813200205901</v>
      </c>
      <c r="BM750" s="16">
        <v>7164.3292717907498</v>
      </c>
    </row>
    <row r="751" spans="1:65">
      <c r="A751" s="16" t="s">
        <v>53</v>
      </c>
      <c r="B751" s="16" t="s">
        <v>54</v>
      </c>
      <c r="C751" s="16" t="s">
        <v>1545</v>
      </c>
      <c r="D751" s="16" t="s">
        <v>1546</v>
      </c>
      <c r="AK751" s="16">
        <v>408009259.25925899</v>
      </c>
      <c r="AL751" s="16">
        <v>1494000000</v>
      </c>
      <c r="AM751" s="16">
        <v>1169927388.5350299</v>
      </c>
      <c r="AN751" s="16">
        <v>2230202786.90382</v>
      </c>
      <c r="AO751" s="16">
        <v>2856677903.0570698</v>
      </c>
      <c r="AP751" s="16">
        <v>3669301216.9113002</v>
      </c>
      <c r="AQ751" s="16">
        <v>4263246316.8777499</v>
      </c>
      <c r="AR751" s="16">
        <v>4400364077.6698999</v>
      </c>
      <c r="AS751" s="16">
        <v>4947362539.1148901</v>
      </c>
      <c r="AT751" s="16">
        <v>5258563298.6148396</v>
      </c>
      <c r="AU751" s="16">
        <v>5735753960.0905199</v>
      </c>
      <c r="AV751" s="16">
        <v>6716933102.5353804</v>
      </c>
      <c r="AW751" s="16">
        <v>8053831281.1641397</v>
      </c>
      <c r="AX751" s="16">
        <v>12244552570.340599</v>
      </c>
      <c r="AY751" s="16">
        <v>19836355495.858501</v>
      </c>
      <c r="AZ751" s="16">
        <v>30870877520.1026</v>
      </c>
      <c r="BA751" s="16">
        <v>45580087633.885101</v>
      </c>
      <c r="BB751" s="16">
        <v>40795595919.382896</v>
      </c>
      <c r="BC751" s="16">
        <v>49325317717.418404</v>
      </c>
      <c r="BD751" s="16">
        <v>62081929846.777298</v>
      </c>
      <c r="BE751" s="16">
        <v>65366216904.277</v>
      </c>
      <c r="BF751" s="16">
        <v>69221159974.506104</v>
      </c>
      <c r="BG751" s="16">
        <v>69617620808.364197</v>
      </c>
      <c r="BH751" s="16">
        <v>48332032012.492699</v>
      </c>
      <c r="BI751" s="16">
        <v>34783355267.2808</v>
      </c>
      <c r="BJ751" s="16">
        <v>37958052521.496597</v>
      </c>
      <c r="BK751" s="16">
        <v>43466882352.9412</v>
      </c>
      <c r="BL751" s="16">
        <v>43843352941.176498</v>
      </c>
      <c r="BM751" s="16">
        <v>38493941176.470596</v>
      </c>
    </row>
    <row r="752" spans="1:65">
      <c r="A752" s="16" t="s">
        <v>53</v>
      </c>
      <c r="B752" s="16" t="s">
        <v>54</v>
      </c>
      <c r="C752" s="16" t="s">
        <v>1547</v>
      </c>
      <c r="D752" s="16" t="s">
        <v>1548</v>
      </c>
      <c r="AR752" s="16">
        <v>12.516965783371999</v>
      </c>
      <c r="AS752" s="16">
        <v>1.9717076151152499</v>
      </c>
      <c r="AT752" s="16">
        <v>19.225837334298799</v>
      </c>
      <c r="AU752" s="16">
        <v>33.053337668085099</v>
      </c>
      <c r="AV752" s="16">
        <v>17.814494252770501</v>
      </c>
      <c r="AW752" s="16">
        <v>12.349392253386499</v>
      </c>
      <c r="AX752" s="16">
        <v>25.563772310696901</v>
      </c>
      <c r="AY752" s="16">
        <v>40.187209053065203</v>
      </c>
      <c r="AZ752" s="16">
        <v>22.383639269723002</v>
      </c>
      <c r="BA752" s="16">
        <v>22.8252531472403</v>
      </c>
      <c r="BB752" s="16">
        <v>0.44733575886886001</v>
      </c>
      <c r="BC752" s="16">
        <v>-4.8693775601990597</v>
      </c>
      <c r="BD752" s="16">
        <v>17.145280679316301</v>
      </c>
      <c r="BE752" s="16">
        <v>1.7277931347483799</v>
      </c>
    </row>
    <row r="753" spans="1:65">
      <c r="A753" s="16" t="s">
        <v>53</v>
      </c>
      <c r="B753" s="16" t="s">
        <v>54</v>
      </c>
      <c r="C753" s="16" t="s">
        <v>1549</v>
      </c>
      <c r="D753" s="16" t="s">
        <v>1550</v>
      </c>
      <c r="AQ753" s="16">
        <v>0</v>
      </c>
      <c r="AR753" s="16">
        <v>0</v>
      </c>
      <c r="AS753" s="16">
        <v>0</v>
      </c>
      <c r="AT753" s="16">
        <v>0</v>
      </c>
      <c r="AU753" s="16">
        <v>0</v>
      </c>
      <c r="AV753" s="16">
        <v>0</v>
      </c>
      <c r="AW753" s="16">
        <v>0</v>
      </c>
      <c r="AX753" s="16">
        <v>0</v>
      </c>
      <c r="AY753" s="16">
        <v>0</v>
      </c>
      <c r="AZ753" s="16">
        <v>0</v>
      </c>
      <c r="BA753" s="16">
        <v>0</v>
      </c>
      <c r="BB753" s="16">
        <v>0</v>
      </c>
      <c r="BC753" s="16">
        <v>0</v>
      </c>
      <c r="BD753" s="16">
        <v>0</v>
      </c>
      <c r="BE753" s="16">
        <v>0</v>
      </c>
      <c r="BF753" s="16">
        <v>0</v>
      </c>
      <c r="BG753" s="16">
        <v>0</v>
      </c>
      <c r="BH753" s="16">
        <v>0</v>
      </c>
      <c r="BI753" s="16">
        <v>0</v>
      </c>
      <c r="BJ753" s="16">
        <v>0</v>
      </c>
      <c r="BK753" s="16">
        <v>0</v>
      </c>
      <c r="BL753" s="16">
        <v>0</v>
      </c>
    </row>
    <row r="754" spans="1:65">
      <c r="A754" s="16" t="s">
        <v>53</v>
      </c>
      <c r="B754" s="16" t="s">
        <v>54</v>
      </c>
      <c r="C754" s="16" t="s">
        <v>1551</v>
      </c>
      <c r="D754" s="16" t="s">
        <v>1552</v>
      </c>
      <c r="AT754" s="16">
        <v>42.001562304050999</v>
      </c>
      <c r="AU754" s="16">
        <v>39.561144486304897</v>
      </c>
      <c r="AV754" s="16">
        <v>39.316263351364199</v>
      </c>
      <c r="AW754" s="16">
        <v>35.146500325015701</v>
      </c>
      <c r="AX754" s="16">
        <v>26.379560983595699</v>
      </c>
      <c r="AY754" s="16">
        <v>14.8031787100351</v>
      </c>
      <c r="AZ754" s="16">
        <v>18.0684961549618</v>
      </c>
      <c r="BA754" s="16">
        <v>14.8098101622725</v>
      </c>
      <c r="BB754" s="16">
        <v>26.432867728871301</v>
      </c>
      <c r="BC754" s="16">
        <v>27.2535641451693</v>
      </c>
      <c r="BD754" s="16">
        <v>28.721408947018102</v>
      </c>
      <c r="BE754" s="16">
        <v>28.918467386444501</v>
      </c>
      <c r="BF754" s="16">
        <v>27.473611683022199</v>
      </c>
      <c r="BG754" s="16">
        <v>25.481912548614002</v>
      </c>
      <c r="BH754" s="16">
        <v>25.098364544242799</v>
      </c>
      <c r="BI754" s="16">
        <v>28.679245738026601</v>
      </c>
      <c r="BJ754" s="16">
        <v>24.783153989708101</v>
      </c>
      <c r="BK754" s="16">
        <v>24.783153977407601</v>
      </c>
    </row>
    <row r="755" spans="1:65">
      <c r="A755" s="16" t="s">
        <v>53</v>
      </c>
      <c r="B755" s="16" t="s">
        <v>54</v>
      </c>
      <c r="C755" s="16" t="s">
        <v>1553</v>
      </c>
      <c r="D755" s="16" t="s">
        <v>1554</v>
      </c>
      <c r="AN755" s="16">
        <v>43200000</v>
      </c>
      <c r="AO755" s="16">
        <v>28000000</v>
      </c>
      <c r="AP755" s="16">
        <v>10400000</v>
      </c>
      <c r="AQ755" s="16">
        <v>19400000</v>
      </c>
      <c r="AR755" s="16">
        <v>18900000</v>
      </c>
      <c r="AS755" s="16">
        <v>27400000</v>
      </c>
      <c r="AT755" s="16">
        <v>34500000</v>
      </c>
      <c r="AU755" s="16">
        <v>35400000</v>
      </c>
      <c r="AV755" s="16">
        <v>41700000</v>
      </c>
      <c r="AW755" s="16">
        <v>66000000</v>
      </c>
      <c r="AX755" s="16">
        <v>72500000</v>
      </c>
      <c r="AY755" s="16">
        <v>191900000</v>
      </c>
      <c r="AZ755" s="16">
        <v>298000000</v>
      </c>
      <c r="BA755" s="16">
        <v>580700000</v>
      </c>
      <c r="BB755" s="16">
        <v>568900000</v>
      </c>
      <c r="BC755" s="16">
        <v>224800000</v>
      </c>
      <c r="BD755" s="16">
        <v>203400000</v>
      </c>
      <c r="BE755" s="16">
        <v>205600000</v>
      </c>
      <c r="BF755" s="16">
        <v>336600000</v>
      </c>
      <c r="BG755" s="16">
        <v>337000000</v>
      </c>
      <c r="BH755" s="16">
        <v>356000000</v>
      </c>
      <c r="BI755" s="16">
        <v>380800000</v>
      </c>
      <c r="BJ755" s="16">
        <v>384800000</v>
      </c>
      <c r="BK755" s="16">
        <v>388800000</v>
      </c>
      <c r="BL755" s="16">
        <v>394100000</v>
      </c>
      <c r="BM755" s="16">
        <v>352100000</v>
      </c>
    </row>
    <row r="756" spans="1:65">
      <c r="A756" s="16" t="s">
        <v>53</v>
      </c>
      <c r="B756" s="16" t="s">
        <v>54</v>
      </c>
      <c r="C756" s="16" t="s">
        <v>1555</v>
      </c>
      <c r="D756" s="16" t="s">
        <v>1556</v>
      </c>
      <c r="AM756" s="16">
        <v>1092328368.81934</v>
      </c>
      <c r="AN756" s="16">
        <v>1287642476.82623</v>
      </c>
      <c r="AO756" s="16">
        <v>1885642974.6929901</v>
      </c>
      <c r="AP756" s="16">
        <v>2414324413.2966199</v>
      </c>
      <c r="AQ756" s="16">
        <v>2896052601.5588698</v>
      </c>
      <c r="AR756" s="16">
        <v>2298376677.0755601</v>
      </c>
      <c r="AS756" s="16">
        <v>2476199267.02281</v>
      </c>
      <c r="AT756" s="16">
        <v>2732634052.0336599</v>
      </c>
      <c r="AU756" s="16">
        <v>4032703848.6212502</v>
      </c>
      <c r="AV756" s="16">
        <v>5773320251.8269901</v>
      </c>
      <c r="AW756" s="16">
        <v>7174019651.6789999</v>
      </c>
      <c r="AX756" s="16">
        <v>7852945137.4183502</v>
      </c>
      <c r="AY756" s="16">
        <v>9009567605.2558193</v>
      </c>
      <c r="AZ756" s="16">
        <v>9969722769.3690205</v>
      </c>
      <c r="BA756" s="16">
        <v>11398159086.773399</v>
      </c>
      <c r="BB756" s="16">
        <v>10796931822.107</v>
      </c>
      <c r="BC756" s="16">
        <v>10942312484.4256</v>
      </c>
      <c r="BD756" s="16">
        <v>14836435826.888901</v>
      </c>
      <c r="BE756" s="16">
        <v>15162837276.8582</v>
      </c>
      <c r="BF756" s="16">
        <v>16679120957.1264</v>
      </c>
      <c r="BG756" s="16">
        <v>17368112485.3354</v>
      </c>
    </row>
    <row r="757" spans="1:65">
      <c r="A757" s="16" t="s">
        <v>53</v>
      </c>
      <c r="B757" s="16" t="s">
        <v>54</v>
      </c>
      <c r="C757" s="16" t="s">
        <v>1557</v>
      </c>
      <c r="D757" s="16" t="s">
        <v>1558</v>
      </c>
      <c r="AI757" s="16">
        <v>59400</v>
      </c>
      <c r="AJ757" s="16">
        <v>61200</v>
      </c>
      <c r="AK757" s="16">
        <v>1051600</v>
      </c>
      <c r="AL757" s="16">
        <v>6579500</v>
      </c>
      <c r="AM757" s="16">
        <v>98391400</v>
      </c>
      <c r="AN757" s="16">
        <v>333800000</v>
      </c>
      <c r="AO757" s="16">
        <v>795400000</v>
      </c>
      <c r="AP757" s="16">
        <v>1168300000</v>
      </c>
      <c r="AQ757" s="16">
        <v>1221900000</v>
      </c>
      <c r="AR757" s="16">
        <v>1076300000</v>
      </c>
      <c r="AS757" s="16">
        <v>1091600000</v>
      </c>
      <c r="AT757" s="16">
        <v>1216300000</v>
      </c>
      <c r="AU757" s="16">
        <v>2066100000</v>
      </c>
      <c r="AV757" s="16">
        <v>3779200000</v>
      </c>
      <c r="AW757" s="16">
        <v>4922800000</v>
      </c>
      <c r="AX757" s="16">
        <v>5172900000</v>
      </c>
      <c r="AY757" s="16">
        <v>5567800000</v>
      </c>
      <c r="AZ757" s="16">
        <v>6069000000</v>
      </c>
      <c r="BA757" s="16">
        <v>7457000000</v>
      </c>
      <c r="BB757" s="16">
        <v>6700000000</v>
      </c>
      <c r="BC757" s="16">
        <v>7714500000</v>
      </c>
      <c r="BD757" s="16">
        <v>10508900000</v>
      </c>
      <c r="BE757" s="16">
        <v>12292800000</v>
      </c>
      <c r="BF757" s="16">
        <v>15007400000</v>
      </c>
      <c r="BG757" s="16">
        <v>16187800000</v>
      </c>
      <c r="BH757" s="16">
        <v>15131400000</v>
      </c>
      <c r="BI757" s="16">
        <v>15127200000</v>
      </c>
      <c r="BJ757" s="16">
        <v>16752500000</v>
      </c>
      <c r="BK757" s="16">
        <v>16574300000</v>
      </c>
      <c r="BL757" s="16">
        <v>17304300000</v>
      </c>
      <c r="BM757" s="16">
        <v>17028100000</v>
      </c>
    </row>
    <row r="758" spans="1:65">
      <c r="A758" s="16" t="s">
        <v>53</v>
      </c>
      <c r="B758" s="16" t="s">
        <v>54</v>
      </c>
      <c r="C758" s="16" t="s">
        <v>1559</v>
      </c>
      <c r="D758" s="16" t="s">
        <v>1560</v>
      </c>
      <c r="AI758" s="16">
        <v>70.190995907230601</v>
      </c>
      <c r="AJ758" s="16">
        <v>70.190868263473007</v>
      </c>
      <c r="AK758" s="16">
        <v>81.558473890583201</v>
      </c>
      <c r="AL758" s="16">
        <v>95.831847133758004</v>
      </c>
      <c r="AM758" s="16">
        <v>101.08545503069099</v>
      </c>
      <c r="AN758" s="16">
        <v>97.141250351485596</v>
      </c>
      <c r="AO758" s="16">
        <v>99.699919490594993</v>
      </c>
      <c r="AP758" s="16">
        <v>87.078491593578804</v>
      </c>
      <c r="AQ758" s="16">
        <v>95.1607277800384</v>
      </c>
      <c r="AR758" s="16">
        <v>91.388307594500802</v>
      </c>
      <c r="AS758" s="16">
        <v>79.561687967614105</v>
      </c>
      <c r="AT758" s="16">
        <v>75.142975393182297</v>
      </c>
      <c r="AU758" s="16">
        <v>75.305567010309304</v>
      </c>
      <c r="AV758" s="16">
        <v>72.351500734625304</v>
      </c>
      <c r="AW758" s="16">
        <v>68.712339687228905</v>
      </c>
      <c r="AX758" s="16">
        <v>52.543022559393101</v>
      </c>
      <c r="AY758" s="16">
        <v>45.642850284324297</v>
      </c>
      <c r="AZ758" s="16">
        <v>43.061652650693802</v>
      </c>
      <c r="BA758" s="16">
        <v>41.930677775230997</v>
      </c>
      <c r="BB758" s="16">
        <v>53.880033144670897</v>
      </c>
      <c r="BC758" s="16">
        <v>50.243965618744802</v>
      </c>
      <c r="BD758" s="16">
        <v>47.3862370876694</v>
      </c>
      <c r="BE758" s="16">
        <v>49.996985954548201</v>
      </c>
      <c r="BF758" s="16">
        <v>52.186243167990099</v>
      </c>
      <c r="BG758" s="16">
        <v>56.323488793356198</v>
      </c>
      <c r="BH758" s="16">
        <v>69.098381757999306</v>
      </c>
      <c r="BI758" s="16">
        <v>71.540516208469299</v>
      </c>
      <c r="BJ758" s="16">
        <v>68.927802689307896</v>
      </c>
      <c r="BK758" s="16">
        <v>64.607076861609102</v>
      </c>
      <c r="BL758" s="16">
        <v>68.630168432723394</v>
      </c>
      <c r="BM758" s="16">
        <v>76.488771568446097</v>
      </c>
    </row>
    <row r="759" spans="1:65">
      <c r="A759" s="16" t="s">
        <v>53</v>
      </c>
      <c r="B759" s="16" t="s">
        <v>54</v>
      </c>
      <c r="C759" s="16" t="s">
        <v>1561</v>
      </c>
      <c r="D759" s="16" t="s">
        <v>1562</v>
      </c>
      <c r="AK759" s="16">
        <v>284916666.66666698</v>
      </c>
      <c r="AL759" s="16">
        <v>1031360000</v>
      </c>
      <c r="AM759" s="16">
        <v>925703184.71337605</v>
      </c>
      <c r="AN759" s="16">
        <v>2038971337.9404099</v>
      </c>
      <c r="AO759" s="16">
        <v>2785074973.8463302</v>
      </c>
      <c r="AP759" s="16">
        <v>2950570819.2196698</v>
      </c>
      <c r="AQ759" s="16">
        <v>3557249935.3838201</v>
      </c>
      <c r="AR759" s="16">
        <v>3471601941.74757</v>
      </c>
      <c r="AS759" s="16">
        <v>3396289673.6700902</v>
      </c>
      <c r="AT759" s="16">
        <v>3510039729.4105</v>
      </c>
      <c r="AU759" s="16">
        <v>3922443941.57581</v>
      </c>
      <c r="AV759" s="16">
        <v>4363303125.9545898</v>
      </c>
      <c r="AW759" s="16">
        <v>4844713544.31668</v>
      </c>
      <c r="AX759" s="16">
        <v>5579225724.5610304</v>
      </c>
      <c r="AY759" s="16">
        <v>7785314528.76651</v>
      </c>
      <c r="AZ759" s="16">
        <v>11039272812.0266</v>
      </c>
      <c r="BA759" s="16">
        <v>16334104186.952299</v>
      </c>
      <c r="BB759" s="16">
        <v>18937546653.3964</v>
      </c>
      <c r="BC759" s="16">
        <v>20826439073.012699</v>
      </c>
      <c r="BD759" s="16">
        <v>24572622514.879101</v>
      </c>
      <c r="BE759" s="16">
        <v>27504964358.452099</v>
      </c>
      <c r="BF759" s="16">
        <v>31077119184.193802</v>
      </c>
      <c r="BG759" s="16">
        <v>34189213311.232899</v>
      </c>
      <c r="BH759" s="16">
        <v>30087936755.807098</v>
      </c>
      <c r="BI759" s="16">
        <v>22231434480.165401</v>
      </c>
      <c r="BJ759" s="16">
        <v>23533000232.396</v>
      </c>
      <c r="BK759" s="16">
        <v>25507235294.117599</v>
      </c>
      <c r="BL759" s="16">
        <v>27703411764.705898</v>
      </c>
      <c r="BM759" s="16">
        <v>25802000000</v>
      </c>
    </row>
    <row r="760" spans="1:65">
      <c r="A760" s="16" t="s">
        <v>53</v>
      </c>
      <c r="B760" s="16" t="s">
        <v>54</v>
      </c>
      <c r="C760" s="16" t="s">
        <v>1563</v>
      </c>
      <c r="D760" s="16" t="s">
        <v>1564</v>
      </c>
      <c r="AZ760" s="16">
        <v>2.63</v>
      </c>
      <c r="BC760" s="16">
        <v>3.15</v>
      </c>
      <c r="BE760" s="16">
        <v>3.23</v>
      </c>
      <c r="BG760" s="16">
        <v>2.5714290000000002</v>
      </c>
    </row>
    <row r="761" spans="1:65">
      <c r="A761" s="16" t="s">
        <v>53</v>
      </c>
      <c r="B761" s="16" t="s">
        <v>54</v>
      </c>
      <c r="C761" s="16" t="s">
        <v>1565</v>
      </c>
      <c r="D761" s="16" t="s">
        <v>1566</v>
      </c>
      <c r="AI761" s="16">
        <v>17.5989085948158</v>
      </c>
      <c r="AJ761" s="16">
        <v>19.423652694610801</v>
      </c>
      <c r="AK761" s="16">
        <v>17.719549386942202</v>
      </c>
      <c r="AL761" s="16">
        <v>30.140127388534999</v>
      </c>
      <c r="AM761" s="16">
        <v>23.511182279156699</v>
      </c>
      <c r="AN761" s="16">
        <v>12.794076295810299</v>
      </c>
      <c r="AO761" s="16">
        <v>12.017858449827999</v>
      </c>
      <c r="AP761" s="16">
        <v>12.611214894088601</v>
      </c>
      <c r="AQ761" s="16">
        <v>15.1572400162762</v>
      </c>
      <c r="AR761" s="16">
        <v>15.612831448173599</v>
      </c>
      <c r="AS761" s="16">
        <v>15.1501663805345</v>
      </c>
      <c r="AT761" s="16">
        <v>13.6466250282188</v>
      </c>
      <c r="AU761" s="16">
        <v>12.404123711340199</v>
      </c>
      <c r="AV761" s="16">
        <v>12.3892814664521</v>
      </c>
      <c r="AW761" s="16">
        <v>12.9000492368291</v>
      </c>
      <c r="AX761" s="16">
        <v>10.4220403274107</v>
      </c>
      <c r="AY761" s="16">
        <v>8.5398640791200293</v>
      </c>
      <c r="AZ761" s="16">
        <v>9.6602669205408898</v>
      </c>
      <c r="BA761" s="16">
        <v>8.4951117666404201</v>
      </c>
      <c r="BB761" s="16">
        <v>11.123407721584799</v>
      </c>
      <c r="BC761" s="16">
        <v>10.8814317673378</v>
      </c>
      <c r="BD761" s="16">
        <v>10.127683268691699</v>
      </c>
      <c r="BE761" s="16">
        <v>10.5259600648111</v>
      </c>
      <c r="BF761" s="16">
        <v>10.2832491148465</v>
      </c>
      <c r="BG761" s="16">
        <v>10.8858730371216</v>
      </c>
      <c r="BH761" s="16">
        <v>12.408238322912799</v>
      </c>
      <c r="BI761" s="16">
        <v>12.832063443728799</v>
      </c>
      <c r="BJ761" s="16">
        <v>11.3414124411056</v>
      </c>
      <c r="BK761" s="16">
        <v>10.466463566898099</v>
      </c>
      <c r="BL761" s="16">
        <v>11.1234709302752</v>
      </c>
      <c r="BM761" s="16">
        <v>15.930898136464201</v>
      </c>
    </row>
    <row r="762" spans="1:65">
      <c r="A762" s="16" t="s">
        <v>53</v>
      </c>
      <c r="B762" s="16" t="s">
        <v>54</v>
      </c>
      <c r="C762" s="16" t="s">
        <v>1567</v>
      </c>
      <c r="D762" s="16" t="s">
        <v>1568</v>
      </c>
      <c r="AZ762" s="16">
        <v>2.29</v>
      </c>
      <c r="BC762" s="16">
        <v>2.64</v>
      </c>
      <c r="BE762" s="16">
        <v>2.48</v>
      </c>
      <c r="BG762" s="16">
        <v>2.4483760000000001</v>
      </c>
    </row>
    <row r="763" spans="1:65">
      <c r="A763" s="16" t="s">
        <v>53</v>
      </c>
      <c r="B763" s="16" t="s">
        <v>54</v>
      </c>
      <c r="C763" s="16" t="s">
        <v>1569</v>
      </c>
      <c r="D763" s="16" t="s">
        <v>1570</v>
      </c>
    </row>
    <row r="764" spans="1:65">
      <c r="A764" s="16" t="s">
        <v>53</v>
      </c>
      <c r="B764" s="16" t="s">
        <v>54</v>
      </c>
      <c r="C764" s="16" t="s">
        <v>1571</v>
      </c>
      <c r="D764" s="16" t="s">
        <v>1572</v>
      </c>
      <c r="AW764" s="16">
        <v>76.6666666666667</v>
      </c>
      <c r="AX764" s="16">
        <v>78.8888888888889</v>
      </c>
      <c r="AY764" s="16">
        <v>78.8888888888889</v>
      </c>
      <c r="AZ764" s="16">
        <v>78.8888888888889</v>
      </c>
      <c r="BA764" s="16">
        <v>78.8888888888889</v>
      </c>
      <c r="BB764" s="16">
        <v>78.8888888888889</v>
      </c>
      <c r="BC764" s="16">
        <v>78.8888888888889</v>
      </c>
      <c r="BD764" s="16">
        <v>76.6666666666667</v>
      </c>
      <c r="BE764" s="16">
        <v>74.4444444444444</v>
      </c>
      <c r="BF764" s="16">
        <v>74.4444444444444</v>
      </c>
      <c r="BG764" s="16">
        <v>70</v>
      </c>
      <c r="BH764" s="16">
        <v>67.777799999999999</v>
      </c>
      <c r="BI764" s="16">
        <v>75.555566666666707</v>
      </c>
      <c r="BJ764" s="16">
        <v>82.222233333333307</v>
      </c>
      <c r="BK764" s="16">
        <v>77.777766666666693</v>
      </c>
      <c r="BL764" s="16">
        <v>76.6666666666667</v>
      </c>
      <c r="BM764" s="16">
        <v>80</v>
      </c>
    </row>
    <row r="765" spans="1:65">
      <c r="A765" s="16" t="s">
        <v>53</v>
      </c>
      <c r="B765" s="16" t="s">
        <v>54</v>
      </c>
      <c r="C765" s="16" t="s">
        <v>1573</v>
      </c>
      <c r="D765" s="16" t="s">
        <v>1574</v>
      </c>
      <c r="AX765" s="16">
        <v>4.5</v>
      </c>
      <c r="AY765" s="16">
        <v>4.5</v>
      </c>
      <c r="AZ765" s="16">
        <v>4.5</v>
      </c>
      <c r="BA765" s="16">
        <v>4.5</v>
      </c>
      <c r="BB765" s="16">
        <v>4.5</v>
      </c>
      <c r="BC765" s="16">
        <v>4.5</v>
      </c>
    </row>
    <row r="766" spans="1:65">
      <c r="A766" s="16" t="s">
        <v>53</v>
      </c>
      <c r="B766" s="16" t="s">
        <v>54</v>
      </c>
      <c r="C766" s="16" t="s">
        <v>1575</v>
      </c>
      <c r="D766" s="16" t="s">
        <v>1576</v>
      </c>
      <c r="AT766" s="16">
        <v>2</v>
      </c>
      <c r="AU766" s="16">
        <v>3</v>
      </c>
      <c r="AV766" s="16">
        <v>18</v>
      </c>
      <c r="AW766" s="16">
        <v>20</v>
      </c>
      <c r="AX766" s="16">
        <v>17</v>
      </c>
      <c r="AY766" s="16">
        <v>12</v>
      </c>
      <c r="AZ766" s="16">
        <v>30</v>
      </c>
      <c r="BA766" s="16">
        <v>26</v>
      </c>
      <c r="BB766" s="16">
        <v>26</v>
      </c>
      <c r="BC766" s="16">
        <v>32</v>
      </c>
      <c r="BD766" s="16">
        <v>608</v>
      </c>
      <c r="BE766" s="16">
        <v>671</v>
      </c>
      <c r="BF766" s="16">
        <v>925</v>
      </c>
      <c r="BH766" s="16">
        <v>1160</v>
      </c>
      <c r="BI766" s="16">
        <v>699</v>
      </c>
      <c r="BJ766" s="16">
        <v>825</v>
      </c>
      <c r="BK766" s="16">
        <v>535</v>
      </c>
      <c r="BL766" s="16">
        <v>822</v>
      </c>
    </row>
    <row r="767" spans="1:65">
      <c r="A767" s="16" t="s">
        <v>53</v>
      </c>
      <c r="B767" s="16" t="s">
        <v>54</v>
      </c>
      <c r="C767" s="16" t="s">
        <v>1577</v>
      </c>
      <c r="D767" s="16" t="s">
        <v>1578</v>
      </c>
      <c r="AX767" s="16">
        <v>30.5</v>
      </c>
      <c r="AY767" s="16">
        <v>24.8</v>
      </c>
      <c r="AZ767" s="16">
        <v>24.8</v>
      </c>
      <c r="BA767" s="16">
        <v>24.8</v>
      </c>
      <c r="BB767" s="16">
        <v>24.8</v>
      </c>
      <c r="BC767" s="16">
        <v>24.8</v>
      </c>
      <c r="BD767" s="16">
        <v>24.8</v>
      </c>
      <c r="BE767" s="16">
        <v>24.8</v>
      </c>
      <c r="BF767" s="16">
        <v>24.8</v>
      </c>
      <c r="BG767" s="16">
        <v>24.8</v>
      </c>
      <c r="BH767" s="16">
        <v>24.8</v>
      </c>
      <c r="BI767" s="16">
        <v>24.8</v>
      </c>
      <c r="BJ767" s="16">
        <v>24.8</v>
      </c>
      <c r="BK767" s="16">
        <v>24.8</v>
      </c>
      <c r="BL767" s="16">
        <v>25.4</v>
      </c>
    </row>
    <row r="768" spans="1:65">
      <c r="A768" s="16" t="s">
        <v>53</v>
      </c>
      <c r="B768" s="16" t="s">
        <v>54</v>
      </c>
      <c r="C768" s="16" t="s">
        <v>1579</v>
      </c>
      <c r="D768" s="16" t="s">
        <v>1580</v>
      </c>
      <c r="AV768" s="16">
        <v>1.5</v>
      </c>
      <c r="AW768" s="16">
        <v>1.5</v>
      </c>
      <c r="AX768" s="16">
        <v>1.5</v>
      </c>
      <c r="AY768" s="16">
        <v>1.5</v>
      </c>
      <c r="AZ768" s="16">
        <v>1.5</v>
      </c>
      <c r="BA768" s="16">
        <v>1.5</v>
      </c>
      <c r="BB768" s="16">
        <v>1.5</v>
      </c>
      <c r="BC768" s="16">
        <v>1.5</v>
      </c>
      <c r="BD768" s="16">
        <v>1.5</v>
      </c>
      <c r="BE768" s="16">
        <v>1.5</v>
      </c>
      <c r="BF768" s="16">
        <v>1.5</v>
      </c>
      <c r="BG768" s="16">
        <v>1.5</v>
      </c>
      <c r="BH768" s="16">
        <v>1.5</v>
      </c>
      <c r="BI768" s="16">
        <v>1.5</v>
      </c>
      <c r="BJ768" s="16">
        <v>1.5</v>
      </c>
      <c r="BK768" s="16">
        <v>1.5</v>
      </c>
      <c r="BL768" s="16">
        <v>1.5</v>
      </c>
    </row>
    <row r="769" spans="1:65">
      <c r="A769" s="16" t="s">
        <v>53</v>
      </c>
      <c r="B769" s="16" t="s">
        <v>54</v>
      </c>
      <c r="C769" s="16" t="s">
        <v>1581</v>
      </c>
      <c r="D769" s="16" t="s">
        <v>1582</v>
      </c>
      <c r="BB769" s="16">
        <v>10.8</v>
      </c>
      <c r="BF769" s="16">
        <v>2.9</v>
      </c>
    </row>
    <row r="770" spans="1:65">
      <c r="A770" s="16" t="s">
        <v>53</v>
      </c>
      <c r="B770" s="16" t="s">
        <v>54</v>
      </c>
      <c r="C770" s="16" t="s">
        <v>1583</v>
      </c>
      <c r="D770" s="16" t="s">
        <v>1584</v>
      </c>
      <c r="AW770" s="16">
        <v>0</v>
      </c>
      <c r="AX770" s="16">
        <v>0</v>
      </c>
      <c r="AY770" s="16">
        <v>0</v>
      </c>
      <c r="AZ770" s="16">
        <v>0</v>
      </c>
      <c r="BA770" s="16">
        <v>0</v>
      </c>
      <c r="BB770" s="16">
        <v>0</v>
      </c>
      <c r="BC770" s="16">
        <v>0</v>
      </c>
      <c r="BD770" s="16">
        <v>0</v>
      </c>
      <c r="BE770" s="16">
        <v>0</v>
      </c>
      <c r="BF770" s="16">
        <v>0</v>
      </c>
      <c r="BG770" s="16">
        <v>0</v>
      </c>
      <c r="BH770" s="16">
        <v>0</v>
      </c>
      <c r="BI770" s="16">
        <v>0</v>
      </c>
      <c r="BJ770" s="16">
        <v>0</v>
      </c>
      <c r="BK770" s="16">
        <v>41.5</v>
      </c>
      <c r="BL770" s="16">
        <v>44.6</v>
      </c>
    </row>
    <row r="771" spans="1:65">
      <c r="A771" s="16" t="s">
        <v>53</v>
      </c>
      <c r="B771" s="16" t="s">
        <v>54</v>
      </c>
      <c r="C771" s="16" t="s">
        <v>1585</v>
      </c>
      <c r="D771" s="16" t="s">
        <v>1586</v>
      </c>
      <c r="AZ771" s="16">
        <v>106.500603706231</v>
      </c>
      <c r="BA771" s="16">
        <v>126.474427449553</v>
      </c>
      <c r="BB771" s="16">
        <v>85.017061918251699</v>
      </c>
      <c r="BC771" s="16">
        <v>95.8503661824966</v>
      </c>
      <c r="BD771" s="16">
        <v>120.783824913712</v>
      </c>
      <c r="BE771" s="16">
        <v>102.017642924086</v>
      </c>
      <c r="BF771" s="16">
        <v>97.770633299284995</v>
      </c>
      <c r="BG771" s="16">
        <v>93.251253551313397</v>
      </c>
      <c r="BH771" s="16">
        <v>84.286729857819907</v>
      </c>
      <c r="BI771" s="16">
        <v>109.144736842105</v>
      </c>
      <c r="BJ771" s="16">
        <v>104.11242603550301</v>
      </c>
      <c r="BK771" s="16">
        <v>108.005891575997</v>
      </c>
      <c r="BL771" s="16">
        <v>96.882890035728494</v>
      </c>
    </row>
    <row r="772" spans="1:65">
      <c r="A772" s="16" t="s">
        <v>53</v>
      </c>
      <c r="B772" s="16" t="s">
        <v>54</v>
      </c>
      <c r="C772" s="16" t="s">
        <v>1587</v>
      </c>
      <c r="D772" s="16" t="s">
        <v>1588</v>
      </c>
      <c r="AM772" s="16">
        <v>16793800</v>
      </c>
      <c r="AN772" s="16">
        <v>118214600</v>
      </c>
      <c r="AO772" s="16">
        <v>76490400</v>
      </c>
      <c r="AP772" s="16">
        <v>95980800</v>
      </c>
      <c r="AQ772" s="16">
        <v>129093800</v>
      </c>
      <c r="AR772" s="16">
        <v>145083000</v>
      </c>
      <c r="BA772" s="16">
        <v>3498400000</v>
      </c>
      <c r="BB772" s="16">
        <v>1920500000</v>
      </c>
      <c r="BC772" s="16">
        <v>2026500000</v>
      </c>
      <c r="BD772" s="16">
        <v>2861600000</v>
      </c>
      <c r="BE772" s="16">
        <v>3072800000</v>
      </c>
      <c r="BF772" s="16">
        <v>3247200000</v>
      </c>
      <c r="BG772" s="16">
        <v>3292400000</v>
      </c>
      <c r="BH772" s="16">
        <v>3217200000</v>
      </c>
      <c r="BI772" s="16">
        <v>3128900000</v>
      </c>
      <c r="BJ772" s="16">
        <v>3326100000</v>
      </c>
      <c r="BK772" s="16">
        <v>3495500000</v>
      </c>
      <c r="BL772" s="16">
        <v>3498100000</v>
      </c>
    </row>
    <row r="773" spans="1:65">
      <c r="A773" s="16" t="s">
        <v>53</v>
      </c>
      <c r="B773" s="16" t="s">
        <v>54</v>
      </c>
      <c r="C773" s="16" t="s">
        <v>1589</v>
      </c>
      <c r="D773" s="16" t="s">
        <v>1590</v>
      </c>
      <c r="AM773" s="16">
        <v>0</v>
      </c>
      <c r="AN773" s="16">
        <v>0</v>
      </c>
      <c r="AO773" s="16">
        <v>22.792321383946099</v>
      </c>
      <c r="AP773" s="16">
        <v>22.848248003460402</v>
      </c>
      <c r="AQ773" s="16">
        <v>23.033231690244801</v>
      </c>
      <c r="AR773" s="16">
        <v>21.685375773777199</v>
      </c>
      <c r="BA773" s="16">
        <v>4.8275757514503503</v>
      </c>
      <c r="BB773" s="16">
        <v>6.6488521301880796</v>
      </c>
      <c r="BC773" s="16">
        <v>5.5804716174770004</v>
      </c>
      <c r="BD773" s="16">
        <v>5.1776165575687001</v>
      </c>
      <c r="BE773" s="16">
        <v>6.2923266790227803</v>
      </c>
      <c r="BF773" s="16">
        <v>6.7387244830681103</v>
      </c>
      <c r="BG773" s="16">
        <v>7.4064006455860198</v>
      </c>
      <c r="BH773" s="16">
        <v>9.7034460886812806</v>
      </c>
      <c r="BI773" s="16">
        <v>9.1040928134063801</v>
      </c>
      <c r="BJ773" s="16">
        <v>8.4538497705864195</v>
      </c>
      <c r="BK773" s="16">
        <v>7.3713398530724197</v>
      </c>
      <c r="BL773" s="16">
        <v>8.0757153597806397</v>
      </c>
    </row>
    <row r="774" spans="1:65">
      <c r="A774" s="16" t="s">
        <v>53</v>
      </c>
      <c r="B774" s="16" t="s">
        <v>54</v>
      </c>
      <c r="C774" s="16" t="s">
        <v>1591</v>
      </c>
      <c r="D774" s="16" t="s">
        <v>1592</v>
      </c>
      <c r="BD774" s="16">
        <v>4.50734519958496</v>
      </c>
      <c r="BG774" s="16">
        <v>10.024946212768601</v>
      </c>
      <c r="BJ774" s="16">
        <v>12.5709991455078</v>
      </c>
    </row>
    <row r="775" spans="1:65">
      <c r="A775" s="16" t="s">
        <v>53</v>
      </c>
      <c r="B775" s="16" t="s">
        <v>54</v>
      </c>
      <c r="C775" s="16" t="s">
        <v>1593</v>
      </c>
      <c r="D775" s="16" t="s">
        <v>1594</v>
      </c>
      <c r="AQ775" s="16">
        <v>13.46</v>
      </c>
      <c r="AR775" s="16">
        <v>12.08</v>
      </c>
      <c r="AS775" s="16">
        <v>12.8991666666667</v>
      </c>
      <c r="AT775" s="16">
        <v>8.4583333333333304</v>
      </c>
      <c r="AU775" s="16">
        <v>8.6591666666666693</v>
      </c>
      <c r="AV775" s="16">
        <v>9.5433333333333294</v>
      </c>
      <c r="AW775" s="16">
        <v>9.1816666666666702</v>
      </c>
      <c r="AX775" s="16">
        <v>8.52</v>
      </c>
      <c r="AY775" s="16">
        <v>10.580833333333301</v>
      </c>
      <c r="AZ775" s="16">
        <v>11.5566666666667</v>
      </c>
      <c r="BA775" s="16">
        <v>12.224166666666701</v>
      </c>
      <c r="BB775" s="16">
        <v>12.195833333333301</v>
      </c>
      <c r="BC775" s="16">
        <v>11.64</v>
      </c>
      <c r="BD775" s="16">
        <v>10.874166666666699</v>
      </c>
      <c r="BE775" s="16">
        <v>10.215</v>
      </c>
      <c r="BF775" s="16">
        <v>9.8916666666666693</v>
      </c>
      <c r="BG775" s="16">
        <v>9.1716666666666704</v>
      </c>
      <c r="BH775" s="16">
        <v>8.9983333333333295</v>
      </c>
      <c r="BI775" s="16">
        <v>7.7328902668532802</v>
      </c>
      <c r="BJ775" s="16">
        <v>8.4283333333333292</v>
      </c>
      <c r="BK775" s="16">
        <v>10.275833333333299</v>
      </c>
      <c r="BL775" s="16">
        <v>9.6941666666666695</v>
      </c>
      <c r="BM775" s="16">
        <v>8.6907069808320898</v>
      </c>
    </row>
    <row r="776" spans="1:65">
      <c r="A776" s="16" t="s">
        <v>53</v>
      </c>
      <c r="B776" s="16" t="s">
        <v>54</v>
      </c>
      <c r="C776" s="16" t="s">
        <v>1595</v>
      </c>
      <c r="D776" s="16" t="s">
        <v>1596</v>
      </c>
      <c r="AL776" s="16">
        <v>1.6603139693098701</v>
      </c>
      <c r="AM776" s="16">
        <v>1.80315674504538</v>
      </c>
      <c r="AN776" s="16">
        <v>37.660073309224202</v>
      </c>
      <c r="AO776" s="16">
        <v>48.746616694069999</v>
      </c>
      <c r="AP776" s="16">
        <v>91.980994910343497</v>
      </c>
      <c r="AQ776" s="16">
        <v>63.4784413284045</v>
      </c>
      <c r="AR776" s="16">
        <v>52.176602237759901</v>
      </c>
      <c r="AS776" s="16">
        <v>42.871476628699099</v>
      </c>
      <c r="AT776" s="16">
        <v>47.841722871672097</v>
      </c>
      <c r="AU776" s="16">
        <v>42.589536480863998</v>
      </c>
      <c r="AV776" s="16">
        <v>41.359617275467301</v>
      </c>
      <c r="AW776" s="16">
        <v>49.560654994314703</v>
      </c>
      <c r="AX776" s="16">
        <v>52.413677433321801</v>
      </c>
      <c r="AY776" s="16">
        <v>89.408474148179295</v>
      </c>
      <c r="AZ776" s="16">
        <v>109.593509851184</v>
      </c>
      <c r="BA776" s="16">
        <v>144.02193835594099</v>
      </c>
      <c r="BB776" s="16">
        <v>117.924464805051</v>
      </c>
      <c r="BC776" s="16">
        <v>88.383328566904694</v>
      </c>
      <c r="BD776" s="16">
        <v>133.64171610295</v>
      </c>
      <c r="BE776" s="16">
        <v>104.160995509118</v>
      </c>
      <c r="BF776" s="16">
        <v>143.53036082241999</v>
      </c>
      <c r="BG776" s="16">
        <v>130.74049670610901</v>
      </c>
      <c r="BH776" s="16">
        <v>54.955292084840202</v>
      </c>
      <c r="BI776" s="16">
        <v>45.057295827502102</v>
      </c>
      <c r="BJ776" s="16">
        <v>43.6609723888104</v>
      </c>
      <c r="BK776" s="16">
        <v>41.120089923172401</v>
      </c>
      <c r="BL776" s="16">
        <v>44.462345163866303</v>
      </c>
    </row>
    <row r="777" spans="1:65">
      <c r="A777" s="16" t="s">
        <v>53</v>
      </c>
      <c r="B777" s="16" t="s">
        <v>54</v>
      </c>
      <c r="C777" s="16" t="s">
        <v>1597</v>
      </c>
      <c r="D777" s="16" t="s">
        <v>1598</v>
      </c>
      <c r="AK777" s="16">
        <v>16.202000000000002</v>
      </c>
      <c r="AP777" s="16">
        <v>12.518000000000001</v>
      </c>
      <c r="AU777" s="16">
        <v>10.074999999999999</v>
      </c>
      <c r="AZ777" s="16">
        <v>12.27</v>
      </c>
      <c r="BE777" s="16">
        <v>11.97</v>
      </c>
      <c r="BJ777" s="16">
        <v>12.781599999999999</v>
      </c>
    </row>
    <row r="778" spans="1:65">
      <c r="A778" s="16" t="s">
        <v>53</v>
      </c>
      <c r="B778" s="16" t="s">
        <v>54</v>
      </c>
      <c r="C778" s="16" t="s">
        <v>1599</v>
      </c>
      <c r="D778" s="16" t="s">
        <v>1600</v>
      </c>
    </row>
    <row r="779" spans="1:65">
      <c r="A779" s="16" t="s">
        <v>53</v>
      </c>
      <c r="B779" s="16" t="s">
        <v>54</v>
      </c>
      <c r="C779" s="16" t="s">
        <v>1601</v>
      </c>
      <c r="D779" s="16" t="s">
        <v>1602</v>
      </c>
      <c r="AI779" s="16">
        <v>0</v>
      </c>
      <c r="AS779" s="16">
        <v>0</v>
      </c>
      <c r="AX779" s="16">
        <v>0</v>
      </c>
      <c r="BA779" s="16">
        <v>0</v>
      </c>
      <c r="BC779" s="16">
        <v>0</v>
      </c>
    </row>
    <row r="780" spans="1:65">
      <c r="A780" s="16" t="s">
        <v>53</v>
      </c>
      <c r="B780" s="16" t="s">
        <v>54</v>
      </c>
      <c r="C780" s="16" t="s">
        <v>1603</v>
      </c>
      <c r="D780" s="16" t="s">
        <v>1604</v>
      </c>
      <c r="N780" s="16">
        <v>0</v>
      </c>
      <c r="O780" s="16">
        <v>2004.2706312503101</v>
      </c>
      <c r="P780" s="16">
        <v>2031.7484076338101</v>
      </c>
      <c r="Q780" s="16">
        <v>2136.43975869516</v>
      </c>
      <c r="R780" s="16">
        <v>2286.1132785068098</v>
      </c>
      <c r="S780" s="16">
        <v>2486.0655703227399</v>
      </c>
      <c r="T780" s="16">
        <v>2702.8415326628701</v>
      </c>
      <c r="U780" s="16">
        <v>2924.06632325184</v>
      </c>
      <c r="V780" s="16">
        <v>3114.7376324802099</v>
      </c>
      <c r="W780" s="16">
        <v>3296.7179347133701</v>
      </c>
      <c r="X780" s="16">
        <v>3486.6804394247902</v>
      </c>
      <c r="Y780" s="16">
        <v>3676.5234032209901</v>
      </c>
      <c r="Z780" s="16">
        <v>3856.0064477020801</v>
      </c>
      <c r="AA780" s="16">
        <v>4073.9509567753698</v>
      </c>
      <c r="AB780" s="16">
        <v>4316.7404962350802</v>
      </c>
      <c r="AC780" s="16">
        <v>4612.8840548178796</v>
      </c>
      <c r="AD780" s="16">
        <v>4916.1221336943599</v>
      </c>
      <c r="AE780" s="16">
        <v>5231.4609636597797</v>
      </c>
      <c r="AF780" s="16">
        <v>5500.3933894976099</v>
      </c>
      <c r="AG780" s="16">
        <v>5699.2870604718</v>
      </c>
      <c r="AH780" s="16">
        <v>5764.3698649398802</v>
      </c>
      <c r="AI780" s="16">
        <v>11180</v>
      </c>
      <c r="AJ780" s="16">
        <v>10780</v>
      </c>
      <c r="AK780" s="16">
        <v>10380</v>
      </c>
      <c r="AL780" s="16">
        <v>9980</v>
      </c>
      <c r="AM780" s="16">
        <v>9610</v>
      </c>
      <c r="AN780" s="16">
        <v>9240</v>
      </c>
      <c r="AO780" s="16">
        <v>9950</v>
      </c>
      <c r="AP780" s="16">
        <v>10670</v>
      </c>
      <c r="AQ780" s="16">
        <v>11380</v>
      </c>
      <c r="AR780" s="16">
        <v>12100</v>
      </c>
      <c r="AS780" s="16">
        <v>12810</v>
      </c>
      <c r="AT780" s="16">
        <v>14040</v>
      </c>
      <c r="AU780" s="16">
        <v>15260</v>
      </c>
      <c r="AV780" s="16">
        <v>16490</v>
      </c>
      <c r="AW780" s="16">
        <v>17720</v>
      </c>
      <c r="AX780" s="16">
        <v>18940</v>
      </c>
      <c r="AY780" s="16">
        <v>24060</v>
      </c>
      <c r="AZ780" s="16">
        <v>29190</v>
      </c>
      <c r="BA780" s="16">
        <v>34310</v>
      </c>
      <c r="BB780" s="16">
        <v>39430</v>
      </c>
      <c r="BC780" s="16">
        <v>44550</v>
      </c>
      <c r="BD780" s="16">
        <v>43270</v>
      </c>
      <c r="BE780" s="16">
        <v>41980</v>
      </c>
      <c r="BF780" s="16">
        <v>40700</v>
      </c>
      <c r="BG780" s="16">
        <v>39420</v>
      </c>
      <c r="BH780" s="16">
        <v>38140</v>
      </c>
      <c r="BI780" s="16">
        <v>37480</v>
      </c>
      <c r="BJ780" s="16">
        <v>36830</v>
      </c>
      <c r="BK780" s="16">
        <v>36170</v>
      </c>
    </row>
    <row r="781" spans="1:65">
      <c r="A781" s="16" t="s">
        <v>53</v>
      </c>
      <c r="B781" s="16" t="s">
        <v>54</v>
      </c>
      <c r="C781" s="16" t="s">
        <v>1605</v>
      </c>
      <c r="D781" s="16" t="s">
        <v>1606</v>
      </c>
      <c r="AI781" s="16">
        <v>2.5366224387344798</v>
      </c>
      <c r="AJ781" s="16">
        <v>2.9768498120580502</v>
      </c>
      <c r="AK781" s="16">
        <v>2.56021424886189</v>
      </c>
      <c r="AL781" s="16">
        <v>3.9933419958631999</v>
      </c>
      <c r="AM781" s="16">
        <v>4.4210894001877001</v>
      </c>
      <c r="AN781" s="16">
        <v>4.8218887399953001</v>
      </c>
      <c r="AO781" s="16">
        <v>4.1994570549925196</v>
      </c>
      <c r="AP781" s="16">
        <v>3.87979061723735</v>
      </c>
      <c r="AQ781" s="16">
        <v>3.51993345449729</v>
      </c>
      <c r="AR781" s="16">
        <v>3.2266510252142102</v>
      </c>
      <c r="AS781" s="16">
        <v>2.99639240061662</v>
      </c>
      <c r="AT781" s="16">
        <v>2.63856496327241</v>
      </c>
      <c r="AU781" s="16">
        <v>2.3742555609161902</v>
      </c>
      <c r="AV781" s="16">
        <v>1.9402006514643599</v>
      </c>
      <c r="AW781" s="16">
        <v>1.76293702932215</v>
      </c>
      <c r="AX781" s="16">
        <v>1.4811680183554099</v>
      </c>
      <c r="AY781" s="16">
        <v>1.0269804203966</v>
      </c>
      <c r="AZ781" s="16">
        <v>0.65900902172522302</v>
      </c>
      <c r="BA781" s="16">
        <v>0.64073350853462396</v>
      </c>
      <c r="BB781" s="16">
        <v>0.49790902981463198</v>
      </c>
      <c r="BC781" s="16">
        <v>0.45644154009184001</v>
      </c>
      <c r="BD781" s="16">
        <v>0.54841834184021498</v>
      </c>
      <c r="BE781" s="16">
        <v>0.57793196345849995</v>
      </c>
      <c r="BF781" s="16">
        <v>0.55720865315494195</v>
      </c>
      <c r="BG781" s="16">
        <v>0.56345689333885696</v>
      </c>
      <c r="BH781" s="16">
        <v>0.54974376863474705</v>
      </c>
      <c r="BI781" s="16">
        <v>0.575756090738202</v>
      </c>
      <c r="BJ781" s="16">
        <v>0.56272779734856604</v>
      </c>
      <c r="BK781" s="16">
        <v>0.555276506432682</v>
      </c>
    </row>
    <row r="782" spans="1:65">
      <c r="A782" s="16" t="s">
        <v>53</v>
      </c>
      <c r="B782" s="16" t="s">
        <v>54</v>
      </c>
      <c r="C782" s="16" t="s">
        <v>1607</v>
      </c>
      <c r="D782" s="16" t="s">
        <v>1608</v>
      </c>
      <c r="AI782" s="16">
        <v>7.1613683483068398</v>
      </c>
      <c r="AJ782" s="16">
        <v>7.4968017057569298</v>
      </c>
      <c r="AK782" s="16">
        <v>8.8397510499418104</v>
      </c>
      <c r="AL782" s="16">
        <v>12.7342396724581</v>
      </c>
      <c r="AM782" s="16">
        <v>10.409196972283899</v>
      </c>
      <c r="AN782" s="16">
        <v>9.1293123679887405</v>
      </c>
      <c r="AO782" s="16">
        <v>9.0009949084099006</v>
      </c>
      <c r="AP782" s="16">
        <v>10.1686861487289</v>
      </c>
      <c r="AQ782" s="16">
        <v>10.840093343704901</v>
      </c>
      <c r="AR782" s="16">
        <v>8.2856514084507005</v>
      </c>
      <c r="AS782" s="16">
        <v>8.2036472538638403</v>
      </c>
      <c r="AT782" s="16">
        <v>6.85819715340011</v>
      </c>
      <c r="AU782" s="16">
        <v>10.8015614138281</v>
      </c>
      <c r="AV782" s="16">
        <v>11.5991731654609</v>
      </c>
      <c r="AW782" s="16">
        <v>12.670161883738</v>
      </c>
      <c r="AX782" s="16">
        <v>13.1558237145855</v>
      </c>
      <c r="AY782" s="16">
        <v>10.2595444729658</v>
      </c>
      <c r="AZ782" s="16">
        <v>10.820707648647399</v>
      </c>
      <c r="BA782" s="16">
        <v>10.3128032158204</v>
      </c>
      <c r="BB782" s="16">
        <v>12.2429510281959</v>
      </c>
      <c r="BC782" s="16">
        <v>18.4233030464992</v>
      </c>
      <c r="BD782" s="16">
        <v>13.1861633980487</v>
      </c>
      <c r="BE782" s="16">
        <v>7.9215242735340201</v>
      </c>
      <c r="BF782" s="16">
        <v>6.6712340498415701</v>
      </c>
      <c r="BG782" s="16">
        <v>5.6292461986412201</v>
      </c>
      <c r="BH782" s="16">
        <v>7.0398574206092004</v>
      </c>
    </row>
    <row r="783" spans="1:65">
      <c r="A783" s="16" t="s">
        <v>53</v>
      </c>
      <c r="B783" s="16" t="s">
        <v>54</v>
      </c>
      <c r="C783" s="16" t="s">
        <v>1609</v>
      </c>
      <c r="D783" s="16" t="s">
        <v>1610</v>
      </c>
      <c r="AN783" s="16">
        <v>0.36048447797656402</v>
      </c>
      <c r="AO783" s="16">
        <v>0.136621842600051</v>
      </c>
      <c r="AP783" s="16">
        <v>1.7520820770757399</v>
      </c>
      <c r="AQ783" s="16">
        <v>0.25890545673867699</v>
      </c>
      <c r="AR783" s="16">
        <v>0.54576657220728297</v>
      </c>
      <c r="AS783" s="16">
        <v>0.93992032773747303</v>
      </c>
      <c r="AT783" s="16">
        <v>1.2496378489106901</v>
      </c>
      <c r="AU783" s="16">
        <v>1.09670866654038</v>
      </c>
      <c r="AV783" s="16">
        <v>1.1756746741842901</v>
      </c>
      <c r="AW783" s="16">
        <v>0.87028703138428198</v>
      </c>
      <c r="AX783" s="16">
        <v>0.63964718630383699</v>
      </c>
      <c r="AY783" s="16">
        <v>0.52411960311915196</v>
      </c>
      <c r="AZ783" s="16">
        <v>0.487386640823676</v>
      </c>
      <c r="BA783" s="16">
        <v>0.52352846904954797</v>
      </c>
      <c r="BB783" s="16">
        <v>0.65709155437161404</v>
      </c>
      <c r="BC783" s="16">
        <v>0.60358333843248602</v>
      </c>
      <c r="BD783" s="16">
        <v>0.55246768310359096</v>
      </c>
      <c r="BE783" s="16">
        <v>0.57358066005234198</v>
      </c>
      <c r="BF783" s="16">
        <v>1.2026332254654299</v>
      </c>
      <c r="BG783" s="16">
        <v>0.95287821199148903</v>
      </c>
      <c r="BH783" s="16">
        <v>1.5497145395665901</v>
      </c>
      <c r="BI783" s="16">
        <v>2.80876824943909</v>
      </c>
      <c r="BJ783" s="16">
        <v>4.0602052315891397</v>
      </c>
      <c r="BK783" s="16">
        <v>4.67127115799099</v>
      </c>
      <c r="BL783" s="16">
        <v>3.53479897663955</v>
      </c>
    </row>
    <row r="784" spans="1:65">
      <c r="A784" s="16" t="s">
        <v>53</v>
      </c>
      <c r="B784" s="16" t="s">
        <v>54</v>
      </c>
      <c r="C784" s="16" t="s">
        <v>1611</v>
      </c>
      <c r="D784" s="16" t="s">
        <v>1612</v>
      </c>
      <c r="AJ784" s="16">
        <v>330000.01311302203</v>
      </c>
      <c r="AK784" s="16">
        <v>9810000.4196166992</v>
      </c>
      <c r="AL784" s="16">
        <v>33650001.525878899</v>
      </c>
      <c r="AM784" s="16">
        <v>215550003.05175799</v>
      </c>
      <c r="AN784" s="16">
        <v>150270004.272461</v>
      </c>
      <c r="AO784" s="16">
        <v>125110000.61035199</v>
      </c>
      <c r="AP784" s="16">
        <v>251550003.05175799</v>
      </c>
      <c r="AQ784" s="16">
        <v>166529998.77929699</v>
      </c>
      <c r="AR784" s="16">
        <v>234500000</v>
      </c>
      <c r="AS784" s="16">
        <v>187880004.88281301</v>
      </c>
      <c r="AT784" s="16">
        <v>296890014.64843798</v>
      </c>
      <c r="AU784" s="16">
        <v>451399993.89648402</v>
      </c>
      <c r="AV784" s="16">
        <v>365559997.55859399</v>
      </c>
      <c r="AW784" s="16">
        <v>204940002.44140601</v>
      </c>
      <c r="AX784" s="16">
        <v>234589996.33789101</v>
      </c>
      <c r="AY784" s="16">
        <v>220199996.94824201</v>
      </c>
      <c r="AZ784" s="16">
        <v>213330001.83105499</v>
      </c>
      <c r="BA784" s="16">
        <v>212520004.272461</v>
      </c>
      <c r="BB784" s="16">
        <v>212360000.61035201</v>
      </c>
      <c r="BC784" s="16">
        <v>155229995.727539</v>
      </c>
      <c r="BD784" s="16">
        <v>247369995.11718801</v>
      </c>
      <c r="BE784" s="16">
        <v>241380004.88281301</v>
      </c>
      <c r="BF784" s="16">
        <v>-73010002.136230499</v>
      </c>
      <c r="BG784" s="16">
        <v>199809997.55859399</v>
      </c>
      <c r="BH784" s="16">
        <v>73309997.558593795</v>
      </c>
      <c r="BI784" s="16">
        <v>78650001.525878906</v>
      </c>
      <c r="BJ784" s="16">
        <v>126180000.305176</v>
      </c>
      <c r="BK784" s="16">
        <v>87410003.662109405</v>
      </c>
      <c r="BL784" s="16">
        <v>125769996.643066</v>
      </c>
    </row>
    <row r="785" spans="1:65">
      <c r="A785" s="16" t="s">
        <v>53</v>
      </c>
      <c r="B785" s="16" t="s">
        <v>54</v>
      </c>
      <c r="C785" s="16" t="s">
        <v>1613</v>
      </c>
      <c r="D785" s="16" t="s">
        <v>1614</v>
      </c>
      <c r="AN785" s="16">
        <v>3912000</v>
      </c>
      <c r="AO785" s="16">
        <v>5688000</v>
      </c>
      <c r="AP785" s="16">
        <v>26740000</v>
      </c>
      <c r="AQ785" s="16">
        <v>18216000</v>
      </c>
      <c r="AR785" s="16">
        <v>22978000</v>
      </c>
      <c r="AS785" s="16">
        <v>9091000</v>
      </c>
      <c r="AT785" s="16">
        <v>-1695000</v>
      </c>
      <c r="AU785" s="16">
        <v>540000</v>
      </c>
      <c r="AV785" s="16">
        <v>-5331000</v>
      </c>
      <c r="AW785" s="16">
        <v>-8460000</v>
      </c>
      <c r="AX785" s="16">
        <v>-11793000</v>
      </c>
      <c r="AY785" s="16">
        <v>7165000</v>
      </c>
      <c r="AZ785" s="16">
        <v>90579000</v>
      </c>
      <c r="BA785" s="16">
        <v>48790000</v>
      </c>
      <c r="BB785" s="16">
        <v>93766157.099999994</v>
      </c>
      <c r="BC785" s="16">
        <v>39579000</v>
      </c>
      <c r="BD785" s="16">
        <v>96511000</v>
      </c>
      <c r="BE785" s="16">
        <v>143285000</v>
      </c>
      <c r="BF785" s="16">
        <v>122387956.3</v>
      </c>
      <c r="BG785" s="16">
        <v>145402108.80000001</v>
      </c>
      <c r="BH785" s="16">
        <v>150165000</v>
      </c>
      <c r="BI785" s="16">
        <v>745554000</v>
      </c>
      <c r="BJ785" s="16">
        <v>503299000</v>
      </c>
      <c r="BK785" s="16">
        <v>454566000</v>
      </c>
      <c r="BL785" s="16">
        <v>446788000</v>
      </c>
    </row>
    <row r="786" spans="1:65">
      <c r="A786" s="16" t="s">
        <v>53</v>
      </c>
      <c r="B786" s="16" t="s">
        <v>54</v>
      </c>
      <c r="C786" s="16" t="s">
        <v>1615</v>
      </c>
      <c r="D786" s="16" t="s">
        <v>1616</v>
      </c>
    </row>
    <row r="787" spans="1:65">
      <c r="A787" s="16" t="s">
        <v>53</v>
      </c>
      <c r="B787" s="16" t="s">
        <v>54</v>
      </c>
      <c r="C787" s="16" t="s">
        <v>1617</v>
      </c>
      <c r="D787" s="16" t="s">
        <v>1618</v>
      </c>
      <c r="AL787" s="16">
        <v>6.7787925882121103</v>
      </c>
      <c r="AM787" s="16">
        <v>472.660771021595</v>
      </c>
      <c r="AN787" s="16">
        <v>11.607867324789201</v>
      </c>
      <c r="AO787" s="16">
        <v>7.2455821284040098</v>
      </c>
      <c r="AP787" s="16">
        <v>0.85594592045987195</v>
      </c>
      <c r="AQ787" s="16">
        <v>0.32995893290779998</v>
      </c>
      <c r="AR787" s="16">
        <v>4.31169324518061</v>
      </c>
      <c r="AS787" s="16">
        <v>22.985393594038602</v>
      </c>
      <c r="AT787" s="16">
        <v>14.1879902428765</v>
      </c>
      <c r="AU787" s="16">
        <v>11.434174543384801</v>
      </c>
      <c r="AV787" s="16">
        <v>12.829459440794199</v>
      </c>
      <c r="AW787" s="16">
        <v>12.836202792678399</v>
      </c>
      <c r="AX787" s="16">
        <v>15.792910261248901</v>
      </c>
      <c r="AY787" s="16">
        <v>20.7968974681785</v>
      </c>
      <c r="AZ787" s="16">
        <v>26.4912138140668</v>
      </c>
      <c r="BA787" s="16">
        <v>17.565455101821701</v>
      </c>
      <c r="BB787" s="16">
        <v>11.092777775568001</v>
      </c>
      <c r="BC787" s="16">
        <v>15.5873098715085</v>
      </c>
      <c r="BD787" s="16">
        <v>0.88573736958738403</v>
      </c>
      <c r="BE787" s="16">
        <v>14.4636427427256</v>
      </c>
      <c r="BF787" s="16">
        <v>10.5753831012763</v>
      </c>
      <c r="BG787" s="16">
        <v>12.776199887337899</v>
      </c>
      <c r="BH787" s="16">
        <v>21.142692636179898</v>
      </c>
      <c r="BI787" s="16">
        <v>21.2353531032517</v>
      </c>
      <c r="BJ787" s="16">
        <v>10.099674368937301</v>
      </c>
      <c r="BK787" s="16">
        <v>8.5466975712742794</v>
      </c>
      <c r="BL787" s="16">
        <v>8.7584166996648793</v>
      </c>
    </row>
    <row r="788" spans="1:65">
      <c r="A788" s="16" t="s">
        <v>53</v>
      </c>
      <c r="B788" s="16" t="s">
        <v>54</v>
      </c>
      <c r="C788" s="16" t="s">
        <v>1619</v>
      </c>
      <c r="D788" s="16" t="s">
        <v>1620</v>
      </c>
      <c r="BJ788" s="16">
        <v>0</v>
      </c>
      <c r="BK788" s="16">
        <v>0</v>
      </c>
      <c r="BL788" s="16">
        <v>129999.995231628</v>
      </c>
    </row>
    <row r="789" spans="1:65">
      <c r="A789" s="16" t="s">
        <v>53</v>
      </c>
      <c r="B789" s="16" t="s">
        <v>54</v>
      </c>
      <c r="C789" s="16" t="s">
        <v>1621</v>
      </c>
      <c r="D789" s="16" t="s">
        <v>1622</v>
      </c>
      <c r="AK789" s="16">
        <v>500000</v>
      </c>
      <c r="AL789" s="16">
        <v>680000.00715255702</v>
      </c>
      <c r="AM789" s="16">
        <v>610000.01430511498</v>
      </c>
      <c r="AN789" s="16">
        <v>370000.00476837199</v>
      </c>
      <c r="AO789" s="16">
        <v>409999.99642372102</v>
      </c>
      <c r="AP789" s="16">
        <v>360000.01430511498</v>
      </c>
      <c r="AQ789" s="16">
        <v>3200000.04768372</v>
      </c>
      <c r="AR789" s="16">
        <v>1419999.95708466</v>
      </c>
      <c r="AS789" s="16">
        <v>790000.021457672</v>
      </c>
      <c r="AT789" s="16">
        <v>1460000.0381469701</v>
      </c>
      <c r="AU789" s="16">
        <v>2910000.0858306899</v>
      </c>
      <c r="AV789" s="16">
        <v>1289999.9618530299</v>
      </c>
      <c r="AW789" s="16">
        <v>2440000.0572204599</v>
      </c>
      <c r="AX789" s="16">
        <v>2220000.02861023</v>
      </c>
      <c r="AY789" s="16">
        <v>10670000.076293901</v>
      </c>
      <c r="AZ789" s="16">
        <v>9520000.45776367</v>
      </c>
      <c r="BA789" s="16">
        <v>28170000.076293901</v>
      </c>
      <c r="BB789" s="16">
        <v>27889999.3896484</v>
      </c>
      <c r="BC789" s="16">
        <v>5130000.1144409198</v>
      </c>
      <c r="BD789" s="16">
        <v>2480000.0190734901</v>
      </c>
      <c r="BE789" s="16">
        <v>2210000.0381469699</v>
      </c>
      <c r="BF789" s="16">
        <v>1980000.0190734901</v>
      </c>
      <c r="BG789" s="16">
        <v>79999.9982118607</v>
      </c>
      <c r="BH789" s="16">
        <v>-330000.01311302203</v>
      </c>
      <c r="BI789" s="16">
        <v>-629999.99523162795</v>
      </c>
      <c r="BJ789" s="16">
        <v>-490000.00953674299</v>
      </c>
      <c r="BK789" s="16">
        <v>22000000</v>
      </c>
      <c r="BL789" s="16">
        <v>54759998.321533203</v>
      </c>
    </row>
    <row r="790" spans="1:65">
      <c r="A790" s="16" t="s">
        <v>53</v>
      </c>
      <c r="B790" s="16" t="s">
        <v>54</v>
      </c>
      <c r="C790" s="16" t="s">
        <v>1623</v>
      </c>
      <c r="D790" s="16" t="s">
        <v>1624</v>
      </c>
      <c r="AQ790" s="16">
        <v>6.8370400511538698E-2</v>
      </c>
      <c r="AR790" s="16">
        <v>7.0283701094010706E-2</v>
      </c>
    </row>
    <row r="791" spans="1:65">
      <c r="A791" s="16" t="s">
        <v>53</v>
      </c>
      <c r="B791" s="16" t="s">
        <v>54</v>
      </c>
      <c r="C791" s="16" t="s">
        <v>1625</v>
      </c>
      <c r="D791" s="16" t="s">
        <v>1626</v>
      </c>
      <c r="AN791" s="16">
        <v>0.14097907940081</v>
      </c>
      <c r="AO791" s="16">
        <v>0.85088706651658896</v>
      </c>
      <c r="AP791" s="16">
        <v>0.32709569450783499</v>
      </c>
      <c r="AQ791" s="16">
        <v>1.20054027327215</v>
      </c>
      <c r="AV791" s="16">
        <v>1.05530026195231</v>
      </c>
      <c r="AW791" s="16">
        <v>1.4063659310463099</v>
      </c>
      <c r="AX791" s="16">
        <v>1.0704555876244199</v>
      </c>
      <c r="AY791" s="16">
        <v>1.56240773641492</v>
      </c>
      <c r="AZ791" s="16">
        <v>0.54575386589969299</v>
      </c>
      <c r="BA791" s="16">
        <v>0.29785913001161501</v>
      </c>
      <c r="BB791" s="16">
        <v>0.24165776177409301</v>
      </c>
      <c r="BC791" s="16">
        <v>0.46851020332051502</v>
      </c>
      <c r="BD791" s="16">
        <v>0.40742703059449598</v>
      </c>
      <c r="BE791" s="16">
        <v>0.26638972671450201</v>
      </c>
      <c r="BF791" s="16">
        <v>0.47241258188545299</v>
      </c>
      <c r="BG791" s="16">
        <v>0.59099484520128498</v>
      </c>
      <c r="BH791" s="16">
        <v>0.45531196542923402</v>
      </c>
      <c r="BI791" s="16">
        <v>0.43998910328755603</v>
      </c>
      <c r="BJ791" s="16">
        <v>0.63110557693082903</v>
      </c>
      <c r="BK791" s="16">
        <v>0.53260661939018095</v>
      </c>
      <c r="BL791" s="16">
        <v>0.90222459389631304</v>
      </c>
      <c r="BM791" s="16">
        <v>1.1725199811493201</v>
      </c>
    </row>
    <row r="792" spans="1:65">
      <c r="A792" s="16" t="s">
        <v>53</v>
      </c>
      <c r="B792" s="16" t="s">
        <v>54</v>
      </c>
      <c r="C792" s="16" t="s">
        <v>1627</v>
      </c>
      <c r="D792" s="16" t="s">
        <v>1628</v>
      </c>
      <c r="AN792" s="16">
        <v>-6042000</v>
      </c>
      <c r="AO792" s="16">
        <v>-12126000</v>
      </c>
      <c r="AP792" s="16">
        <v>-9485000</v>
      </c>
      <c r="AQ792" s="16">
        <v>-13286000</v>
      </c>
      <c r="AR792" s="16">
        <v>-44969000</v>
      </c>
      <c r="AS792" s="16">
        <v>-335453000</v>
      </c>
      <c r="AT792" s="16">
        <v>-367185000</v>
      </c>
      <c r="AU792" s="16">
        <v>-384691000</v>
      </c>
      <c r="AV792" s="16">
        <v>-442008000</v>
      </c>
      <c r="AW792" s="16">
        <v>-700602000</v>
      </c>
      <c r="AX792" s="16">
        <v>-1645637000</v>
      </c>
      <c r="AY792" s="16">
        <v>-2680579000</v>
      </c>
      <c r="AZ792" s="16">
        <v>-5079395000</v>
      </c>
      <c r="BA792" s="16">
        <v>-5266049000</v>
      </c>
      <c r="BB792" s="16">
        <v>-3519156000</v>
      </c>
      <c r="BC792" s="16">
        <v>-3467078000</v>
      </c>
      <c r="BD792" s="16">
        <v>-4859847000</v>
      </c>
      <c r="BE792" s="16">
        <v>-4266826000</v>
      </c>
      <c r="BF792" s="16">
        <v>-4127528000</v>
      </c>
      <c r="BG792" s="16">
        <v>-2581701000</v>
      </c>
      <c r="BH792" s="16">
        <v>-2027798000</v>
      </c>
      <c r="BI792" s="16">
        <v>-2472054000</v>
      </c>
      <c r="BJ792" s="16">
        <v>-1759549000</v>
      </c>
      <c r="BK792" s="16">
        <v>-2459565000</v>
      </c>
      <c r="BL792" s="16">
        <v>-2061013783.63323</v>
      </c>
      <c r="BM792" s="16">
        <v>-456278000</v>
      </c>
    </row>
    <row r="793" spans="1:65">
      <c r="A793" s="16" t="s">
        <v>53</v>
      </c>
      <c r="B793" s="16" t="s">
        <v>54</v>
      </c>
      <c r="C793" s="16" t="s">
        <v>1629</v>
      </c>
      <c r="D793" s="16" t="s">
        <v>1630</v>
      </c>
      <c r="AN793" s="16">
        <v>15966000</v>
      </c>
      <c r="AO793" s="16">
        <v>27182000</v>
      </c>
      <c r="AP793" s="16">
        <v>32265000</v>
      </c>
      <c r="AQ793" s="16">
        <v>51573000</v>
      </c>
      <c r="AR793" s="16">
        <v>56010000</v>
      </c>
      <c r="AS793" s="16">
        <v>391365000</v>
      </c>
      <c r="AT793" s="16">
        <v>408656000</v>
      </c>
      <c r="AU793" s="16">
        <v>421822000</v>
      </c>
      <c r="AV793" s="16">
        <v>494657000</v>
      </c>
      <c r="AW793" s="16">
        <v>765928000</v>
      </c>
      <c r="AX793" s="16">
        <v>1847444000</v>
      </c>
      <c r="AY793" s="16">
        <v>2960592000</v>
      </c>
      <c r="AZ793" s="16">
        <v>5407170000</v>
      </c>
      <c r="BA793" s="16">
        <v>5861154000</v>
      </c>
      <c r="BB793" s="16">
        <v>4070582000</v>
      </c>
      <c r="BC793" s="16">
        <v>4142615000</v>
      </c>
      <c r="BD793" s="16">
        <v>5878555000</v>
      </c>
      <c r="BE793" s="16">
        <v>5418421000</v>
      </c>
      <c r="BF793" s="16">
        <v>5156957000</v>
      </c>
      <c r="BG793" s="16">
        <v>4255554000</v>
      </c>
      <c r="BH793" s="16">
        <v>3286043000</v>
      </c>
      <c r="BI793" s="16">
        <v>3392980000</v>
      </c>
      <c r="BJ793" s="16">
        <v>3044555000</v>
      </c>
      <c r="BK793" s="16">
        <v>4090400000</v>
      </c>
      <c r="BL793" s="16">
        <v>3650482783.6332302</v>
      </c>
      <c r="BM793" s="16">
        <v>2311825000</v>
      </c>
    </row>
    <row r="794" spans="1:65">
      <c r="A794" s="16" t="s">
        <v>53</v>
      </c>
      <c r="B794" s="16" t="s">
        <v>54</v>
      </c>
      <c r="C794" s="16" t="s">
        <v>1631</v>
      </c>
      <c r="D794" s="16" t="s">
        <v>1632</v>
      </c>
      <c r="AI794" s="16">
        <v>8520</v>
      </c>
      <c r="AJ794" s="16">
        <v>8558</v>
      </c>
      <c r="AK794" s="16">
        <v>9532.36</v>
      </c>
      <c r="AL794" s="16">
        <v>9574.84</v>
      </c>
      <c r="AM794" s="16">
        <v>9617.32</v>
      </c>
      <c r="AN794" s="16">
        <v>9659.7999999999993</v>
      </c>
      <c r="AO794" s="16">
        <v>9702.2800000000007</v>
      </c>
      <c r="AP794" s="16">
        <v>9744.76</v>
      </c>
      <c r="AQ794" s="16">
        <v>9787.24</v>
      </c>
      <c r="AR794" s="16">
        <v>9829.7199999999993</v>
      </c>
      <c r="AS794" s="16">
        <v>9872.2000000000007</v>
      </c>
      <c r="AT794" s="16">
        <v>9917.4750000000004</v>
      </c>
      <c r="AU794" s="16">
        <v>9962.7489999999998</v>
      </c>
      <c r="AV794" s="16">
        <v>10008.023999999999</v>
      </c>
      <c r="AW794" s="16">
        <v>10053.298000000001</v>
      </c>
      <c r="AX794" s="16">
        <v>10098.573</v>
      </c>
      <c r="AY794" s="16">
        <v>10143.848</v>
      </c>
      <c r="AZ794" s="16">
        <v>10189.121999999999</v>
      </c>
      <c r="BA794" s="16">
        <v>10234.397000000001</v>
      </c>
      <c r="BB794" s="16">
        <v>10279.671</v>
      </c>
      <c r="BC794" s="16">
        <v>10324.946</v>
      </c>
      <c r="BD794" s="16">
        <v>10415.731</v>
      </c>
      <c r="BE794" s="16">
        <v>10506.514999999999</v>
      </c>
      <c r="BF794" s="16">
        <v>10597.3</v>
      </c>
      <c r="BG794" s="16">
        <v>10688.084999999999</v>
      </c>
      <c r="BH794" s="16">
        <v>10778.87</v>
      </c>
      <c r="BI794" s="16">
        <v>10874.752</v>
      </c>
      <c r="BJ794" s="16">
        <v>10971.848</v>
      </c>
      <c r="BK794" s="16">
        <v>11087.15</v>
      </c>
    </row>
    <row r="795" spans="1:65">
      <c r="A795" s="16" t="s">
        <v>53</v>
      </c>
      <c r="B795" s="16" t="s">
        <v>54</v>
      </c>
      <c r="C795" s="16" t="s">
        <v>1633</v>
      </c>
      <c r="D795" s="16" t="s">
        <v>1634</v>
      </c>
      <c r="AN795" s="16">
        <v>-28.799554186221599</v>
      </c>
      <c r="AO795" s="16">
        <v>20.3468982894763</v>
      </c>
      <c r="AP795" s="16">
        <v>29.197111081313398</v>
      </c>
      <c r="AQ795" s="16">
        <v>14.8169484985588</v>
      </c>
      <c r="AR795" s="16">
        <v>13.4554315137672</v>
      </c>
      <c r="AS795" s="16">
        <v>22.985035529688599</v>
      </c>
      <c r="AT795" s="16">
        <v>27.050440439174601</v>
      </c>
      <c r="AU795" s="16">
        <v>10.4660312885481</v>
      </c>
      <c r="AV795" s="16">
        <v>0.768622944977565</v>
      </c>
      <c r="AW795" s="16">
        <v>11.808378625228499</v>
      </c>
      <c r="AX795" s="16">
        <v>48.943327798870499</v>
      </c>
      <c r="AY795" s="16">
        <v>34.3114884924763</v>
      </c>
      <c r="AZ795" s="16">
        <v>47.537112809779202</v>
      </c>
      <c r="BA795" s="16">
        <v>7.7959036462042102</v>
      </c>
      <c r="BB795" s="16">
        <v>8.1331737415710705</v>
      </c>
      <c r="BC795" s="16">
        <v>24.199501412627601</v>
      </c>
      <c r="BD795" s="16">
        <v>3.59495493787011</v>
      </c>
      <c r="BE795" s="16">
        <v>2.1999996934756898</v>
      </c>
      <c r="BF795" s="16">
        <v>1.49999981202413</v>
      </c>
      <c r="BG795" s="16">
        <v>-1.09729714940593</v>
      </c>
    </row>
    <row r="796" spans="1:65">
      <c r="A796" s="16" t="s">
        <v>53</v>
      </c>
      <c r="B796" s="16" t="s">
        <v>54</v>
      </c>
      <c r="C796" s="16" t="s">
        <v>1635</v>
      </c>
      <c r="D796" s="16" t="s">
        <v>1636</v>
      </c>
      <c r="AI796" s="16">
        <v>52.592087312414698</v>
      </c>
      <c r="AJ796" s="16">
        <v>50.767215568862298</v>
      </c>
      <c r="AK796" s="16">
        <v>63.838924503641003</v>
      </c>
      <c r="AL796" s="16">
        <v>65.691719745222898</v>
      </c>
      <c r="AM796" s="16">
        <v>77.574272751534593</v>
      </c>
      <c r="AN796" s="16">
        <v>84.347174055675296</v>
      </c>
      <c r="AO796" s="16">
        <v>87.682061040766996</v>
      </c>
      <c r="AP796" s="16">
        <v>74.467276699490199</v>
      </c>
      <c r="AQ796" s="16">
        <v>80.003487763762095</v>
      </c>
      <c r="AR796" s="16">
        <v>75.775476146327307</v>
      </c>
      <c r="AS796" s="16">
        <v>64.411521587079505</v>
      </c>
      <c r="AT796" s="16">
        <v>61.496350364963497</v>
      </c>
      <c r="AU796" s="16">
        <v>62.901443298969099</v>
      </c>
      <c r="AV796" s="16">
        <v>59.9622192681732</v>
      </c>
      <c r="AW796" s="16">
        <v>55.8122904503998</v>
      </c>
      <c r="AX796" s="16">
        <v>42.120982231982403</v>
      </c>
      <c r="AY796" s="16">
        <v>37.102986205204303</v>
      </c>
      <c r="AZ796" s="16">
        <v>33.401385730152903</v>
      </c>
      <c r="BA796" s="16">
        <v>33.435566008590499</v>
      </c>
      <c r="BB796" s="16">
        <v>42.756625423086099</v>
      </c>
      <c r="BC796" s="16">
        <v>39.362533851407001</v>
      </c>
      <c r="BD796" s="16">
        <v>37.258553818977802</v>
      </c>
      <c r="BE796" s="16">
        <v>39.471025889737099</v>
      </c>
      <c r="BF796" s="16">
        <v>41.902994053143601</v>
      </c>
      <c r="BG796" s="16">
        <v>45.4376157562345</v>
      </c>
      <c r="BH796" s="16">
        <v>56.690143435086398</v>
      </c>
      <c r="BI796" s="16">
        <v>58.7084527647405</v>
      </c>
      <c r="BJ796" s="16">
        <v>57.5863902482022</v>
      </c>
      <c r="BK796" s="16">
        <v>54.140613294711102</v>
      </c>
      <c r="BL796" s="16">
        <v>57.506697502448198</v>
      </c>
      <c r="BM796" s="16">
        <v>60.557873431981903</v>
      </c>
    </row>
    <row r="797" spans="1:65">
      <c r="A797" s="16" t="s">
        <v>53</v>
      </c>
      <c r="B797" s="16" t="s">
        <v>54</v>
      </c>
      <c r="C797" s="16" t="s">
        <v>1637</v>
      </c>
      <c r="D797" s="16" t="s">
        <v>1638</v>
      </c>
      <c r="AK797" s="16">
        <v>79083333.333333299</v>
      </c>
      <c r="AL797" s="16">
        <v>473200000</v>
      </c>
      <c r="AM797" s="16">
        <v>280561783.43949002</v>
      </c>
      <c r="AN797" s="16">
        <v>309278350.51546401</v>
      </c>
      <c r="AO797" s="16">
        <v>381727304.42868799</v>
      </c>
      <c r="AP797" s="16">
        <v>499686363.06611502</v>
      </c>
      <c r="AQ797" s="16">
        <v>673946756.26776898</v>
      </c>
      <c r="AR797" s="16">
        <v>715291262.13592196</v>
      </c>
      <c r="AS797" s="16">
        <v>798837729.101475</v>
      </c>
      <c r="AT797" s="16">
        <v>778911199.39868999</v>
      </c>
      <c r="AU797" s="16">
        <v>773503394.36329997</v>
      </c>
      <c r="AV797" s="16">
        <v>901537521.637308</v>
      </c>
      <c r="AW797" s="16">
        <v>1119772056.57881</v>
      </c>
      <c r="AX797" s="16">
        <v>1380473873.4927001</v>
      </c>
      <c r="AY797" s="16">
        <v>1791918513.5437701</v>
      </c>
      <c r="AZ797" s="16">
        <v>3192751427.5725398</v>
      </c>
      <c r="BA797" s="16">
        <v>4150073028.2375898</v>
      </c>
      <c r="BB797" s="16">
        <v>4926723065.4391603</v>
      </c>
      <c r="BC797" s="16">
        <v>5757288811.3630695</v>
      </c>
      <c r="BD797" s="16">
        <v>6679371913.3848305</v>
      </c>
      <c r="BE797" s="16">
        <v>7334903258.6557999</v>
      </c>
      <c r="BF797" s="16">
        <v>7626513702.9955397</v>
      </c>
      <c r="BG797" s="16">
        <v>8190998342.4709902</v>
      </c>
      <c r="BH797" s="16">
        <v>6585594378.2939701</v>
      </c>
      <c r="BI797" s="16">
        <v>4859184057.1535997</v>
      </c>
      <c r="BJ797" s="16">
        <v>4634731582.6167803</v>
      </c>
      <c r="BK797" s="16">
        <v>4931058823.5294104</v>
      </c>
      <c r="BL797" s="16">
        <v>5358647058.8235302</v>
      </c>
      <c r="BM797" s="16">
        <v>6787705882.3529396</v>
      </c>
    </row>
    <row r="798" spans="1:65">
      <c r="A798" s="16" t="s">
        <v>53</v>
      </c>
      <c r="B798" s="16" t="s">
        <v>54</v>
      </c>
      <c r="C798" s="16" t="s">
        <v>1639</v>
      </c>
      <c r="D798" s="16" t="s">
        <v>1640</v>
      </c>
      <c r="BC798" s="16">
        <v>3</v>
      </c>
      <c r="BK798" s="16">
        <v>2</v>
      </c>
    </row>
    <row r="799" spans="1:65">
      <c r="A799" s="16" t="s">
        <v>53</v>
      </c>
      <c r="B799" s="16" t="s">
        <v>54</v>
      </c>
      <c r="C799" s="16" t="s">
        <v>1641</v>
      </c>
      <c r="D799" s="16" t="s">
        <v>1642</v>
      </c>
      <c r="AK799" s="16">
        <v>1454900</v>
      </c>
      <c r="AL799" s="16">
        <v>1383400</v>
      </c>
      <c r="AM799" s="16">
        <v>1380000</v>
      </c>
      <c r="AN799" s="16">
        <v>1156000</v>
      </c>
      <c r="AO799" s="16">
        <v>1232900</v>
      </c>
      <c r="AP799" s="16">
        <v>981800</v>
      </c>
      <c r="AQ799" s="16">
        <v>669400</v>
      </c>
      <c r="AR799" s="16">
        <v>571700</v>
      </c>
      <c r="AS799" s="16">
        <v>545800</v>
      </c>
      <c r="AT799" s="16">
        <v>543800</v>
      </c>
      <c r="AU799" s="16">
        <v>575300</v>
      </c>
      <c r="AV799" s="16">
        <v>683700</v>
      </c>
      <c r="AW799" s="16">
        <v>1007000</v>
      </c>
      <c r="AX799" s="16">
        <v>1134300</v>
      </c>
      <c r="AY799" s="16">
        <v>1253400</v>
      </c>
      <c r="AZ799" s="16">
        <v>1440700</v>
      </c>
      <c r="BA799" s="16">
        <v>756338</v>
      </c>
      <c r="BB799" s="16">
        <v>839514</v>
      </c>
      <c r="BC799" s="16">
        <v>796698</v>
      </c>
      <c r="BD799" s="16">
        <v>1348414</v>
      </c>
      <c r="BE799" s="16">
        <v>1560084</v>
      </c>
      <c r="BF799" s="16">
        <v>1651710</v>
      </c>
      <c r="BG799" s="16">
        <v>1770192</v>
      </c>
      <c r="BH799" s="16">
        <v>1803112</v>
      </c>
      <c r="BI799" s="16">
        <v>1961639</v>
      </c>
      <c r="BJ799" s="16">
        <v>2331308</v>
      </c>
      <c r="BK799" s="16">
        <v>2279546</v>
      </c>
      <c r="BL799" s="16">
        <v>2585280</v>
      </c>
    </row>
    <row r="800" spans="1:65">
      <c r="A800" s="16" t="s">
        <v>53</v>
      </c>
      <c r="B800" s="16" t="s">
        <v>54</v>
      </c>
      <c r="C800" s="16" t="s">
        <v>1643</v>
      </c>
      <c r="D800" s="16" t="s">
        <v>1644</v>
      </c>
      <c r="AX800" s="16">
        <v>3.4</v>
      </c>
      <c r="AY800" s="16">
        <v>3.6</v>
      </c>
      <c r="AZ800" s="16">
        <v>3.7</v>
      </c>
      <c r="BA800" s="16">
        <v>3.8</v>
      </c>
      <c r="BB800" s="16">
        <v>3.8</v>
      </c>
      <c r="BC800" s="16">
        <v>3.8</v>
      </c>
    </row>
    <row r="801" spans="1:65">
      <c r="A801" s="16" t="s">
        <v>53</v>
      </c>
      <c r="B801" s="16" t="s">
        <v>54</v>
      </c>
      <c r="C801" s="16" t="s">
        <v>1645</v>
      </c>
      <c r="D801" s="16" t="s">
        <v>1646</v>
      </c>
      <c r="AX801" s="16">
        <v>4.5</v>
      </c>
      <c r="AY801" s="16">
        <v>4.5</v>
      </c>
      <c r="AZ801" s="16">
        <v>5</v>
      </c>
      <c r="BA801" s="16">
        <v>5</v>
      </c>
      <c r="BB801" s="16">
        <v>5</v>
      </c>
      <c r="BC801" s="16">
        <v>4.5</v>
      </c>
    </row>
    <row r="802" spans="1:65">
      <c r="A802" s="16" t="s">
        <v>53</v>
      </c>
      <c r="B802" s="16" t="s">
        <v>54</v>
      </c>
      <c r="C802" s="16" t="s">
        <v>1647</v>
      </c>
      <c r="D802" s="16" t="s">
        <v>1648</v>
      </c>
    </row>
    <row r="803" spans="1:65">
      <c r="A803" s="16" t="s">
        <v>53</v>
      </c>
      <c r="B803" s="16" t="s">
        <v>54</v>
      </c>
      <c r="C803" s="16" t="s">
        <v>1649</v>
      </c>
      <c r="D803" s="16" t="s">
        <v>1650</v>
      </c>
      <c r="AV803" s="16">
        <v>14</v>
      </c>
      <c r="AW803" s="16">
        <v>13</v>
      </c>
      <c r="AX803" s="16">
        <v>13</v>
      </c>
      <c r="AY803" s="16">
        <v>13</v>
      </c>
      <c r="AZ803" s="16">
        <v>12</v>
      </c>
      <c r="BA803" s="16">
        <v>6</v>
      </c>
      <c r="BB803" s="16">
        <v>6</v>
      </c>
      <c r="BC803" s="16">
        <v>6</v>
      </c>
      <c r="BD803" s="16">
        <v>6</v>
      </c>
      <c r="BE803" s="16">
        <v>6</v>
      </c>
      <c r="BF803" s="16">
        <v>3</v>
      </c>
      <c r="BG803" s="16">
        <v>4</v>
      </c>
      <c r="BH803" s="16">
        <v>3</v>
      </c>
      <c r="BI803" s="16">
        <v>3</v>
      </c>
      <c r="BJ803" s="16">
        <v>3</v>
      </c>
      <c r="BK803" s="16">
        <v>3</v>
      </c>
      <c r="BL803" s="16">
        <v>3</v>
      </c>
    </row>
    <row r="804" spans="1:65">
      <c r="A804" s="16" t="s">
        <v>53</v>
      </c>
      <c r="B804" s="16" t="s">
        <v>54</v>
      </c>
      <c r="C804" s="16" t="s">
        <v>1651</v>
      </c>
      <c r="D804" s="16" t="s">
        <v>1652</v>
      </c>
      <c r="AU804" s="16">
        <v>2.9</v>
      </c>
      <c r="AX804" s="16">
        <v>5.2</v>
      </c>
      <c r="BB804" s="16">
        <v>3</v>
      </c>
      <c r="BF804" s="16">
        <v>0.3</v>
      </c>
      <c r="BL804" s="16">
        <v>2.7</v>
      </c>
    </row>
    <row r="805" spans="1:65">
      <c r="A805" s="16" t="s">
        <v>53</v>
      </c>
      <c r="B805" s="16" t="s">
        <v>54</v>
      </c>
      <c r="C805" s="16" t="s">
        <v>1653</v>
      </c>
      <c r="D805" s="16" t="s">
        <v>1654</v>
      </c>
      <c r="AU805" s="16">
        <v>4.0999999999999996</v>
      </c>
      <c r="AX805" s="16">
        <v>0.4</v>
      </c>
      <c r="BF805" s="16">
        <v>16.899999999999999</v>
      </c>
      <c r="BL805" s="16">
        <v>19.399999999999999</v>
      </c>
    </row>
    <row r="806" spans="1:65">
      <c r="A806" s="16" t="s">
        <v>53</v>
      </c>
      <c r="B806" s="16" t="s">
        <v>54</v>
      </c>
      <c r="C806" s="16" t="s">
        <v>1655</v>
      </c>
      <c r="D806" s="16" t="s">
        <v>1656</v>
      </c>
      <c r="AX806" s="16">
        <v>4</v>
      </c>
      <c r="AY806" s="16">
        <v>4</v>
      </c>
      <c r="AZ806" s="16">
        <v>4</v>
      </c>
      <c r="BA806" s="16">
        <v>7</v>
      </c>
      <c r="BB806" s="16">
        <v>7</v>
      </c>
      <c r="BC806" s="16">
        <v>7</v>
      </c>
      <c r="BD806" s="16">
        <v>7</v>
      </c>
      <c r="BE806" s="16">
        <v>7</v>
      </c>
      <c r="BF806" s="16">
        <v>7</v>
      </c>
      <c r="BG806" s="16">
        <v>7</v>
      </c>
      <c r="BH806" s="16">
        <v>10</v>
      </c>
      <c r="BI806" s="16">
        <v>10</v>
      </c>
      <c r="BJ806" s="16">
        <v>10</v>
      </c>
      <c r="BK806" s="16">
        <v>10</v>
      </c>
      <c r="BL806" s="16">
        <v>10</v>
      </c>
    </row>
    <row r="807" spans="1:65">
      <c r="A807" s="16" t="s">
        <v>53</v>
      </c>
      <c r="B807" s="16" t="s">
        <v>54</v>
      </c>
      <c r="C807" s="16" t="s">
        <v>1657</v>
      </c>
      <c r="D807" s="16" t="s">
        <v>1658</v>
      </c>
      <c r="AM807" s="16">
        <v>7.4606714916504502E-2</v>
      </c>
      <c r="AN807" s="16">
        <v>7.4314329759910799E-2</v>
      </c>
      <c r="AO807" s="16">
        <v>0</v>
      </c>
      <c r="AP807" s="16">
        <v>1.6994860239584799</v>
      </c>
      <c r="AQ807" s="16">
        <v>2.48551012146627</v>
      </c>
      <c r="AR807" s="16">
        <v>1.71113438527864</v>
      </c>
      <c r="BA807" s="16">
        <v>37.882479639227299</v>
      </c>
      <c r="BB807" s="16">
        <v>34.406796163769997</v>
      </c>
      <c r="BC807" s="16">
        <v>36.481074067806198</v>
      </c>
      <c r="BD807" s="16">
        <v>32.821413356331597</v>
      </c>
      <c r="BE807" s="16">
        <v>39.572337815250599</v>
      </c>
      <c r="BF807" s="16">
        <v>34.704186482024497</v>
      </c>
      <c r="BG807" s="16">
        <v>32.295460295797703</v>
      </c>
      <c r="BH807" s="16">
        <v>29.8506687635848</v>
      </c>
      <c r="BI807" s="16">
        <v>34.788720395297297</v>
      </c>
      <c r="BJ807" s="16">
        <v>48.800445815007699</v>
      </c>
      <c r="BK807" s="16">
        <v>32.1208762360354</v>
      </c>
      <c r="BL807" s="16">
        <v>33.754535337068397</v>
      </c>
    </row>
    <row r="808" spans="1:65">
      <c r="A808" s="16" t="s">
        <v>53</v>
      </c>
      <c r="B808" s="16" t="s">
        <v>54</v>
      </c>
      <c r="C808" s="16" t="s">
        <v>1659</v>
      </c>
      <c r="D808" s="16" t="s">
        <v>1660</v>
      </c>
      <c r="AM808" s="16">
        <v>50.844687557326999</v>
      </c>
      <c r="AN808" s="16">
        <v>33.446982025731103</v>
      </c>
      <c r="AO808" s="16">
        <v>21.032553537640801</v>
      </c>
      <c r="AP808" s="16">
        <v>8.1875712678146098</v>
      </c>
      <c r="AQ808" s="16">
        <v>8.9086179424656002</v>
      </c>
      <c r="AR808" s="16">
        <v>8.3723550162536107</v>
      </c>
      <c r="BA808" s="16">
        <v>2.2113965757716598</v>
      </c>
      <c r="BB808" s="16">
        <v>2.79582892549494</v>
      </c>
      <c r="BC808" s="16">
        <v>1.4570868319171399</v>
      </c>
      <c r="BD808" s="16">
        <v>1.8114061187711801</v>
      </c>
      <c r="BE808" s="16">
        <v>2.5704541533779501</v>
      </c>
      <c r="BF808" s="16">
        <v>2.8448800241610601</v>
      </c>
      <c r="BG808" s="16">
        <v>2.8847501539637701</v>
      </c>
      <c r="BH808" s="16">
        <v>3.0698194445191</v>
      </c>
      <c r="BI808" s="16">
        <v>3.3852438816325798</v>
      </c>
      <c r="BJ808" s="16">
        <v>3.6313007668736499</v>
      </c>
      <c r="BK808" s="16">
        <v>3.3596280671074199</v>
      </c>
      <c r="BL808" s="16">
        <v>3.71224182919818</v>
      </c>
    </row>
    <row r="809" spans="1:65">
      <c r="A809" s="16" t="s">
        <v>53</v>
      </c>
      <c r="B809" s="16" t="s">
        <v>54</v>
      </c>
      <c r="C809" s="16" t="s">
        <v>1661</v>
      </c>
      <c r="D809" s="16" t="s">
        <v>1662</v>
      </c>
      <c r="AM809" s="16">
        <v>-41841400</v>
      </c>
      <c r="AN809" s="16">
        <v>-66817800</v>
      </c>
      <c r="AO809" s="16">
        <v>-64572800</v>
      </c>
      <c r="AP809" s="16">
        <v>-125308800</v>
      </c>
      <c r="AQ809" s="16">
        <v>-170023000</v>
      </c>
      <c r="AR809" s="16">
        <v>-176154200</v>
      </c>
      <c r="BA809" s="16">
        <v>7853400000</v>
      </c>
      <c r="BB809" s="16">
        <v>2695200000</v>
      </c>
      <c r="BC809" s="16">
        <v>6559300000</v>
      </c>
      <c r="BD809" s="16">
        <v>6695800000</v>
      </c>
      <c r="BE809" s="16">
        <v>3269700000</v>
      </c>
      <c r="BF809" s="16">
        <v>2837800000</v>
      </c>
      <c r="BG809" s="16">
        <v>2728100000</v>
      </c>
      <c r="BH809" s="16">
        <v>-1481100000</v>
      </c>
      <c r="BI809" s="16">
        <v>1496090508</v>
      </c>
      <c r="BJ809" s="16">
        <v>1312144000</v>
      </c>
      <c r="BK809" s="16">
        <v>7614966000</v>
      </c>
      <c r="BL809" s="16">
        <v>3748550000</v>
      </c>
    </row>
    <row r="810" spans="1:65">
      <c r="A810" s="16" t="s">
        <v>53</v>
      </c>
      <c r="B810" s="16" t="s">
        <v>54</v>
      </c>
      <c r="C810" s="16" t="s">
        <v>1663</v>
      </c>
      <c r="D810" s="16" t="s">
        <v>1664</v>
      </c>
      <c r="BD810" s="16">
        <v>14.2592506408691</v>
      </c>
      <c r="BG810" s="16">
        <v>25.896987915039102</v>
      </c>
      <c r="BJ810" s="16">
        <v>27.7196254730225</v>
      </c>
    </row>
    <row r="811" spans="1:65">
      <c r="A811" s="16" t="s">
        <v>53</v>
      </c>
      <c r="B811" s="16" t="s">
        <v>54</v>
      </c>
      <c r="C811" s="16" t="s">
        <v>1665</v>
      </c>
      <c r="D811" s="16" t="s">
        <v>1666</v>
      </c>
      <c r="AL811" s="16">
        <v>1459.3698880939501</v>
      </c>
      <c r="AM811" s="16">
        <v>328.021801686591</v>
      </c>
      <c r="AN811" s="16">
        <v>2.46272006280816</v>
      </c>
      <c r="AO811" s="16">
        <v>1.6739858350969601</v>
      </c>
      <c r="AP811" s="16">
        <v>1.1682287371947699</v>
      </c>
      <c r="AQ811" s="16">
        <v>1.0635712722838999</v>
      </c>
      <c r="AR811" s="16">
        <v>0.79974685281560998</v>
      </c>
      <c r="AS811" s="16">
        <v>1.2639425001534701</v>
      </c>
      <c r="AT811" s="16">
        <v>1.0180993436346299</v>
      </c>
      <c r="AU811" s="16">
        <v>1.12344603818164</v>
      </c>
      <c r="AV811" s="16">
        <v>1.2947376643797199</v>
      </c>
      <c r="AW811" s="16">
        <v>1.4253712868664501</v>
      </c>
      <c r="AX811" s="16">
        <v>1.65139093066934</v>
      </c>
      <c r="AY811" s="16">
        <v>1.5377006521763801</v>
      </c>
      <c r="AZ811" s="16">
        <v>1.6083029140526399</v>
      </c>
      <c r="BA811" s="16">
        <v>1.5986173582965599</v>
      </c>
      <c r="BB811" s="16">
        <v>1.96434088837217</v>
      </c>
      <c r="BC811" s="16">
        <v>2.04659230213902</v>
      </c>
      <c r="BD811" s="16">
        <v>1.71362367234553</v>
      </c>
      <c r="BE811" s="16">
        <v>1.8934854490273401</v>
      </c>
      <c r="BF811" s="16">
        <v>1.62027120134812</v>
      </c>
      <c r="BG811" s="16">
        <v>1.73856887370246</v>
      </c>
      <c r="BH811" s="16">
        <v>2.8427266693603599</v>
      </c>
      <c r="BI811" s="16">
        <v>1.99145578168529</v>
      </c>
      <c r="BJ811" s="16">
        <v>1.9804328369231601</v>
      </c>
      <c r="BK811" s="16">
        <v>2.1231913925408099</v>
      </c>
      <c r="BL811" s="16">
        <v>2.4109311420120698</v>
      </c>
      <c r="BM811" s="16">
        <v>2.2489749937030399</v>
      </c>
    </row>
    <row r="812" spans="1:65">
      <c r="A812" s="16" t="s">
        <v>53</v>
      </c>
      <c r="B812" s="16" t="s">
        <v>54</v>
      </c>
      <c r="C812" s="16" t="s">
        <v>1667</v>
      </c>
      <c r="D812" s="16" t="s">
        <v>1668</v>
      </c>
      <c r="AX812" s="16">
        <v>20.69</v>
      </c>
      <c r="AY812" s="16">
        <v>34.630000000000003</v>
      </c>
      <c r="AZ812" s="16">
        <v>60.15</v>
      </c>
      <c r="BA812" s="16">
        <v>78.36</v>
      </c>
      <c r="BB812" s="16">
        <v>69.09</v>
      </c>
      <c r="BC812" s="16">
        <v>82.17</v>
      </c>
      <c r="BD812" s="16">
        <v>110.85</v>
      </c>
      <c r="BE812" s="16">
        <v>152.74</v>
      </c>
      <c r="BF812" s="16">
        <v>237.37</v>
      </c>
      <c r="BG812" s="16">
        <v>290.89</v>
      </c>
    </row>
    <row r="813" spans="1:65">
      <c r="A813" s="16" t="s">
        <v>53</v>
      </c>
      <c r="B813" s="16" t="s">
        <v>54</v>
      </c>
      <c r="C813" s="16" t="s">
        <v>1669</v>
      </c>
      <c r="D813" s="16" t="s">
        <v>1670</v>
      </c>
      <c r="AK813" s="16">
        <v>1.07568379920762</v>
      </c>
      <c r="AP813" s="16">
        <v>0.81268808171652096</v>
      </c>
      <c r="AU813" s="16">
        <v>1.59402191024245</v>
      </c>
      <c r="AZ813" s="16">
        <v>3.4021594785782598</v>
      </c>
      <c r="BE813" s="16">
        <v>4.4464710210425897</v>
      </c>
      <c r="BJ813" s="16">
        <v>4.4448698131619002</v>
      </c>
    </row>
    <row r="814" spans="1:65">
      <c r="A814" s="16" t="s">
        <v>53</v>
      </c>
      <c r="B814" s="16" t="s">
        <v>54</v>
      </c>
      <c r="C814" s="16" t="s">
        <v>1671</v>
      </c>
      <c r="D814" s="16" t="s">
        <v>1672</v>
      </c>
      <c r="BK814" s="16">
        <v>44</v>
      </c>
    </row>
    <row r="815" spans="1:65">
      <c r="A815" s="16" t="s">
        <v>53</v>
      </c>
      <c r="B815" s="16" t="s">
        <v>54</v>
      </c>
      <c r="C815" s="16" t="s">
        <v>1673</v>
      </c>
      <c r="D815" s="16" t="s">
        <v>1674</v>
      </c>
      <c r="AI815" s="16">
        <v>23.942914819778501</v>
      </c>
      <c r="AN815" s="16">
        <v>23.391428860279301</v>
      </c>
      <c r="AS815" s="16">
        <v>22.880772001911801</v>
      </c>
      <c r="AX815" s="16">
        <v>22.865705991332302</v>
      </c>
      <c r="BC815" s="16">
        <v>23.047601200980498</v>
      </c>
      <c r="BD815" s="16">
        <v>23.629868799647902</v>
      </c>
      <c r="BE815" s="16">
        <v>22.1808103351695</v>
      </c>
      <c r="BF815" s="16">
        <v>22.278780464960899</v>
      </c>
      <c r="BG815" s="16">
        <v>20.7100675132803</v>
      </c>
      <c r="BH815" s="16">
        <v>21.4141228108411</v>
      </c>
      <c r="BI815" s="16">
        <v>20.208156638003501</v>
      </c>
      <c r="BJ815" s="16">
        <v>19.928663616669802</v>
      </c>
    </row>
    <row r="816" spans="1:65">
      <c r="A816" s="16" t="s">
        <v>53</v>
      </c>
      <c r="B816" s="16" t="s">
        <v>54</v>
      </c>
      <c r="C816" s="16" t="s">
        <v>1675</v>
      </c>
      <c r="D816" s="16" t="s">
        <v>1676</v>
      </c>
      <c r="O816" s="16">
        <v>26322.7798</v>
      </c>
      <c r="P816" s="16">
        <v>26657.9303</v>
      </c>
      <c r="Q816" s="16">
        <v>28191.2009</v>
      </c>
      <c r="R816" s="16">
        <v>30859.748899999999</v>
      </c>
      <c r="S816" s="16">
        <v>33572.7647</v>
      </c>
      <c r="T816" s="16">
        <v>41477.272400000002</v>
      </c>
      <c r="U816" s="16">
        <v>42787.072800000002</v>
      </c>
      <c r="V816" s="16">
        <v>44512.822099999998</v>
      </c>
      <c r="W816" s="16">
        <v>46342.495999999999</v>
      </c>
      <c r="X816" s="16">
        <v>48375.523200000003</v>
      </c>
      <c r="Y816" s="16">
        <v>51110.896500000003</v>
      </c>
      <c r="Z816" s="16">
        <v>55448.849499999997</v>
      </c>
      <c r="AA816" s="16">
        <v>56895.275800000003</v>
      </c>
      <c r="AB816" s="16">
        <v>58641.2552</v>
      </c>
      <c r="AC816" s="16">
        <v>59848.253299999997</v>
      </c>
      <c r="AD816" s="16">
        <v>61419.283600000002</v>
      </c>
      <c r="AE816" s="16">
        <v>62652.081200000001</v>
      </c>
      <c r="AF816" s="16">
        <v>62972.2961</v>
      </c>
      <c r="AG816" s="16">
        <v>65201.0556</v>
      </c>
      <c r="AH816" s="16">
        <v>64809.476999999999</v>
      </c>
      <c r="AI816" s="16">
        <v>76760</v>
      </c>
      <c r="AJ816" s="16">
        <v>85780</v>
      </c>
      <c r="AK816" s="16">
        <v>62020</v>
      </c>
      <c r="AL816" s="16">
        <v>70160</v>
      </c>
      <c r="AM816" s="16">
        <v>63630</v>
      </c>
      <c r="AN816" s="16">
        <v>61580</v>
      </c>
      <c r="AO816" s="16">
        <v>56940</v>
      </c>
      <c r="AP816" s="16">
        <v>57030</v>
      </c>
      <c r="AQ816" s="16">
        <v>57850</v>
      </c>
      <c r="AR816" s="16">
        <v>58180</v>
      </c>
      <c r="AS816" s="16">
        <v>60260</v>
      </c>
      <c r="AT816" s="16">
        <v>60620</v>
      </c>
      <c r="AU816" s="16">
        <v>61530</v>
      </c>
      <c r="AV816" s="16">
        <v>59240</v>
      </c>
      <c r="AW816" s="16">
        <v>60530</v>
      </c>
      <c r="AX816" s="16">
        <v>64520</v>
      </c>
      <c r="AY816" s="16">
        <v>67560</v>
      </c>
      <c r="AZ816" s="16">
        <v>66220</v>
      </c>
      <c r="BA816" s="16">
        <v>73800</v>
      </c>
      <c r="BB816" s="16">
        <v>74710</v>
      </c>
      <c r="BC816" s="16">
        <v>78990</v>
      </c>
      <c r="BD816" s="16">
        <v>82310</v>
      </c>
      <c r="BE816" s="16">
        <v>83480</v>
      </c>
      <c r="BF816" s="16">
        <v>83030</v>
      </c>
      <c r="BG816" s="16">
        <v>83210</v>
      </c>
      <c r="BH816" s="16">
        <v>82030</v>
      </c>
      <c r="BI816" s="16">
        <v>81890</v>
      </c>
      <c r="BJ816" s="16">
        <v>80520</v>
      </c>
      <c r="BK816" s="16">
        <v>80260</v>
      </c>
    </row>
    <row r="817" spans="1:65">
      <c r="A817" s="16" t="s">
        <v>53</v>
      </c>
      <c r="B817" s="16" t="s">
        <v>54</v>
      </c>
      <c r="C817" s="16" t="s">
        <v>1677</v>
      </c>
      <c r="D817" s="16" t="s">
        <v>1678</v>
      </c>
      <c r="AI817" s="16">
        <v>2575.6390557340401</v>
      </c>
      <c r="AJ817" s="16">
        <v>2631.1373951313399</v>
      </c>
      <c r="AK817" s="16">
        <v>2276.0769439176402</v>
      </c>
      <c r="AL817" s="16">
        <v>2119.6797865243502</v>
      </c>
      <c r="AM817" s="16">
        <v>1961.82703698828</v>
      </c>
      <c r="AN817" s="16">
        <v>1951.98438516591</v>
      </c>
      <c r="AO817" s="16">
        <v>1852.89192322556</v>
      </c>
      <c r="AP817" s="16">
        <v>1813.6701432079899</v>
      </c>
      <c r="AQ817" s="16">
        <v>1936.9392139517199</v>
      </c>
      <c r="AR817" s="16">
        <v>2022.4859854060301</v>
      </c>
      <c r="AS817" s="16">
        <v>2040.4790895311</v>
      </c>
      <c r="AT817" s="16">
        <v>2106.4700660814701</v>
      </c>
      <c r="AU817" s="16">
        <v>1996.70825200839</v>
      </c>
      <c r="AV817" s="16">
        <v>2235.4598559648298</v>
      </c>
      <c r="AW817" s="16">
        <v>2281.9478721483201</v>
      </c>
      <c r="AX817" s="16">
        <v>2388.3887343076899</v>
      </c>
      <c r="AY817" s="16">
        <v>2552.2862143543298</v>
      </c>
      <c r="AZ817" s="16">
        <v>2118.2105275424501</v>
      </c>
      <c r="BA817" s="16">
        <v>2040.7604354474299</v>
      </c>
      <c r="BB817" s="16">
        <v>1620.3874199013001</v>
      </c>
      <c r="BC817" s="16">
        <v>1603.43137406492</v>
      </c>
      <c r="BD817" s="16">
        <v>1705.4246326371001</v>
      </c>
      <c r="BE817" s="16">
        <v>2052.6509652117602</v>
      </c>
      <c r="BF817" s="16">
        <v>2092.53652062946</v>
      </c>
      <c r="BG817" s="16">
        <v>2202.3939182884601</v>
      </c>
    </row>
    <row r="818" spans="1:65">
      <c r="A818" s="16" t="s">
        <v>53</v>
      </c>
      <c r="B818" s="16" t="s">
        <v>54</v>
      </c>
      <c r="C818" s="16" t="s">
        <v>1679</v>
      </c>
      <c r="D818" s="16" t="s">
        <v>1680</v>
      </c>
      <c r="AI818" s="16">
        <v>7.1613683483068398</v>
      </c>
      <c r="AJ818" s="16">
        <v>7.4968017057569298</v>
      </c>
      <c r="AK818" s="16">
        <v>8.8397510499418104</v>
      </c>
      <c r="AL818" s="16">
        <v>12.7342396724581</v>
      </c>
      <c r="AM818" s="16">
        <v>10.409196972283899</v>
      </c>
      <c r="AN818" s="16">
        <v>9.1293123679887405</v>
      </c>
      <c r="AO818" s="16">
        <v>9.0009949084099006</v>
      </c>
      <c r="AP818" s="16">
        <v>10.1686861487289</v>
      </c>
      <c r="AQ818" s="16">
        <v>10.840093343704901</v>
      </c>
      <c r="AR818" s="16">
        <v>8.2856514084507005</v>
      </c>
      <c r="AS818" s="16">
        <v>8.2036472538638403</v>
      </c>
      <c r="AT818" s="16">
        <v>6.85819715340011</v>
      </c>
      <c r="AU818" s="16">
        <v>10.8015614138281</v>
      </c>
      <c r="AV818" s="16">
        <v>11.5991731654609</v>
      </c>
      <c r="AW818" s="16">
        <v>12.670161883738</v>
      </c>
      <c r="AX818" s="16">
        <v>13.1558237145855</v>
      </c>
      <c r="AY818" s="16">
        <v>10.2595444729658</v>
      </c>
      <c r="AZ818" s="16">
        <v>10.820707648647399</v>
      </c>
      <c r="BA818" s="16">
        <v>10.3128032158204</v>
      </c>
      <c r="BB818" s="16">
        <v>12.232351070595699</v>
      </c>
      <c r="BC818" s="16">
        <v>18.4179583110636</v>
      </c>
      <c r="BD818" s="16">
        <v>13.1861633980487</v>
      </c>
      <c r="BE818" s="16">
        <v>7.9215242735340201</v>
      </c>
      <c r="BF818" s="16">
        <v>6.3757814507150803</v>
      </c>
      <c r="BG818" s="16">
        <v>5.25719831769654</v>
      </c>
      <c r="BH818" s="16">
        <v>6.6307517822423803</v>
      </c>
    </row>
    <row r="819" spans="1:65">
      <c r="A819" s="16" t="s">
        <v>53</v>
      </c>
      <c r="B819" s="16" t="s">
        <v>54</v>
      </c>
      <c r="C819" s="16" t="s">
        <v>1681</v>
      </c>
      <c r="D819" s="16" t="s">
        <v>1682</v>
      </c>
      <c r="AN819" s="16">
        <v>1.27522700416419</v>
      </c>
      <c r="AO819" s="16">
        <v>1.21835403307751</v>
      </c>
      <c r="AP819" s="16">
        <v>6.6394734800265702</v>
      </c>
      <c r="AQ819" s="16">
        <v>2.2769011149904301</v>
      </c>
      <c r="AR819" s="16">
        <v>5.3012687326671104</v>
      </c>
      <c r="AS819" s="16">
        <v>6.3510884055537797</v>
      </c>
      <c r="AT819" s="16">
        <v>5.8328621672676499</v>
      </c>
      <c r="AU819" s="16">
        <v>6.0758008508792196</v>
      </c>
      <c r="AV819" s="16">
        <v>7.1852665115239303</v>
      </c>
      <c r="AW819" s="16">
        <v>5.6739887590018201</v>
      </c>
      <c r="AX819" s="16">
        <v>2.9057230782473402</v>
      </c>
      <c r="AY819" s="16">
        <v>2.0146158107750698</v>
      </c>
      <c r="AZ819" s="16">
        <v>1.1904970195508999</v>
      </c>
      <c r="BA819" s="16">
        <v>1.02031268678293</v>
      </c>
      <c r="BB819" s="16">
        <v>1.5624859958033801</v>
      </c>
      <c r="BC819" s="16">
        <v>1.4330333754267299</v>
      </c>
      <c r="BD819" s="16">
        <v>2.9355403813471099</v>
      </c>
      <c r="BE819" s="16">
        <v>3.4111764340387198</v>
      </c>
      <c r="BF819" s="16">
        <v>5.2572153121673599</v>
      </c>
      <c r="BG819" s="16">
        <v>5.47126343356625</v>
      </c>
      <c r="BH819" s="16">
        <v>8.9602372079514296</v>
      </c>
      <c r="BI819" s="16">
        <v>9.5368576401154392</v>
      </c>
      <c r="BJ819" s="16">
        <v>10.5684138125178</v>
      </c>
      <c r="BK819" s="16">
        <v>9.8926154845816292</v>
      </c>
      <c r="BL819" s="16">
        <v>8.5762343765106301</v>
      </c>
    </row>
    <row r="820" spans="1:65">
      <c r="A820" s="16" t="s">
        <v>53</v>
      </c>
      <c r="B820" s="16" t="s">
        <v>54</v>
      </c>
      <c r="C820" s="16" t="s">
        <v>1683</v>
      </c>
      <c r="D820" s="16" t="s">
        <v>1684</v>
      </c>
      <c r="AL820" s="16">
        <v>29999.999329447699</v>
      </c>
      <c r="AM820" s="16">
        <v>70000.000298023195</v>
      </c>
      <c r="AN820" s="16">
        <v>170000.00178813899</v>
      </c>
      <c r="AO820" s="16">
        <v>39999.999105930299</v>
      </c>
      <c r="AP820" s="16">
        <v>150000.00596046401</v>
      </c>
      <c r="AQ820" s="16">
        <v>79999.9982118607</v>
      </c>
      <c r="AR820" s="16">
        <v>159999.99642372099</v>
      </c>
      <c r="AS820" s="16">
        <v>370000.00476837199</v>
      </c>
      <c r="AT820" s="16">
        <v>389999.98569488502</v>
      </c>
      <c r="AU820" s="16">
        <v>419999.98688697797</v>
      </c>
      <c r="AV820" s="16">
        <v>540000.021457672</v>
      </c>
      <c r="AW820" s="16">
        <v>660000.02622604405</v>
      </c>
      <c r="AX820" s="16">
        <v>1429999.94754791</v>
      </c>
      <c r="AY820" s="16">
        <v>1429999.94754791</v>
      </c>
      <c r="AZ820" s="16">
        <v>689999.99761581398</v>
      </c>
      <c r="BA820" s="16">
        <v>550000.01192092896</v>
      </c>
    </row>
    <row r="821" spans="1:65">
      <c r="A821" s="16" t="s">
        <v>53</v>
      </c>
      <c r="B821" s="16" t="s">
        <v>54</v>
      </c>
      <c r="C821" s="16" t="s">
        <v>1685</v>
      </c>
      <c r="D821" s="16" t="s">
        <v>1686</v>
      </c>
    </row>
    <row r="822" spans="1:65">
      <c r="A822" s="16" t="s">
        <v>53</v>
      </c>
      <c r="B822" s="16" t="s">
        <v>54</v>
      </c>
      <c r="C822" s="16" t="s">
        <v>1687</v>
      </c>
      <c r="D822" s="16" t="s">
        <v>1688</v>
      </c>
      <c r="AQ822" s="16">
        <v>69441000</v>
      </c>
      <c r="AR822" s="16">
        <v>49074000</v>
      </c>
      <c r="AS822" s="16">
        <v>-1848000</v>
      </c>
      <c r="AT822" s="16">
        <v>-2687000</v>
      </c>
      <c r="AU822" s="16">
        <v>-32092000</v>
      </c>
      <c r="AV822" s="16">
        <v>3392000</v>
      </c>
      <c r="AW822" s="16">
        <v>140705000</v>
      </c>
      <c r="AX822" s="16">
        <v>27286000</v>
      </c>
      <c r="AY822" s="16">
        <v>-91109000</v>
      </c>
      <c r="AZ822" s="16">
        <v>36456000</v>
      </c>
      <c r="BA822" s="16">
        <v>192708000</v>
      </c>
      <c r="BB822" s="16">
        <v>-2430000</v>
      </c>
      <c r="BC822" s="16">
        <v>1841826000</v>
      </c>
      <c r="BD822" s="16">
        <v>454763000</v>
      </c>
      <c r="BE822" s="16">
        <v>134014000</v>
      </c>
      <c r="BF822" s="16">
        <v>-612057000</v>
      </c>
      <c r="BG822" s="16">
        <v>-676317000</v>
      </c>
      <c r="BH822" s="16">
        <v>1411085000</v>
      </c>
      <c r="BI822" s="16">
        <v>-483027000</v>
      </c>
      <c r="BJ822" s="16">
        <v>-445149000</v>
      </c>
      <c r="BK822" s="16">
        <v>-463770000</v>
      </c>
      <c r="BL822" s="16">
        <v>-442650000</v>
      </c>
    </row>
    <row r="823" spans="1:65">
      <c r="A823" s="16" t="s">
        <v>53</v>
      </c>
      <c r="B823" s="16" t="s">
        <v>54</v>
      </c>
      <c r="C823" s="16" t="s">
        <v>1689</v>
      </c>
      <c r="D823" s="16" t="s">
        <v>1690</v>
      </c>
      <c r="AN823" s="16">
        <v>100873212.2</v>
      </c>
      <c r="AO823" s="16">
        <v>174970976.30000001</v>
      </c>
      <c r="AP823" s="16">
        <v>266787194.40000001</v>
      </c>
      <c r="AQ823" s="16">
        <v>321227971.69999999</v>
      </c>
      <c r="AR823" s="16">
        <v>618051142.79999995</v>
      </c>
      <c r="AS823" s="16">
        <v>535896290</v>
      </c>
      <c r="AT823" s="16">
        <v>488207206.5</v>
      </c>
      <c r="AU823" s="16">
        <v>487639730.19999999</v>
      </c>
      <c r="AV823" s="16">
        <v>487459411.60000002</v>
      </c>
      <c r="AW823" s="16">
        <v>446885181.19999999</v>
      </c>
      <c r="AX823" s="16">
        <v>383127572.19999999</v>
      </c>
      <c r="AY823" s="16">
        <v>365276173</v>
      </c>
      <c r="AZ823" s="16">
        <v>345670553.69999999</v>
      </c>
      <c r="BA823" s="16">
        <v>315789574.80000001</v>
      </c>
      <c r="BB823" s="16">
        <v>302558244.10000002</v>
      </c>
      <c r="BC823" s="16">
        <v>282350979.10000002</v>
      </c>
      <c r="BD823" s="16">
        <v>264679350.5</v>
      </c>
      <c r="BE823" s="16">
        <v>251858492.30000001</v>
      </c>
      <c r="BF823" s="16">
        <v>242453318.80000001</v>
      </c>
      <c r="BG823" s="16">
        <v>224366292.69999999</v>
      </c>
      <c r="BH823" s="16">
        <v>212814959.19999999</v>
      </c>
      <c r="BI823" s="16">
        <v>206457094.30000001</v>
      </c>
      <c r="BJ823" s="16">
        <v>218712839</v>
      </c>
      <c r="BK823" s="16">
        <v>213592206</v>
      </c>
      <c r="BL823" s="16">
        <v>212368821.69999999</v>
      </c>
    </row>
    <row r="824" spans="1:65">
      <c r="A824" s="16" t="s">
        <v>53</v>
      </c>
      <c r="B824" s="16" t="s">
        <v>54</v>
      </c>
      <c r="C824" s="16" t="s">
        <v>1691</v>
      </c>
      <c r="D824" s="16" t="s">
        <v>1692</v>
      </c>
      <c r="AM824" s="16">
        <v>1970000.02861023</v>
      </c>
      <c r="AN824" s="16">
        <v>2200000.04768372</v>
      </c>
      <c r="AO824" s="16">
        <v>1340000.0333785999</v>
      </c>
      <c r="AP824" s="16">
        <v>2180000.0667571998</v>
      </c>
      <c r="AQ824" s="16">
        <v>2279999.97138977</v>
      </c>
      <c r="AR824" s="16">
        <v>2000000</v>
      </c>
      <c r="AS824" s="16">
        <v>2230000.0190734901</v>
      </c>
      <c r="AT824" s="16">
        <v>2710000.0381469699</v>
      </c>
      <c r="AU824" s="16">
        <v>3519999.9809265099</v>
      </c>
      <c r="AV824" s="16">
        <v>5400000.0953674298</v>
      </c>
      <c r="AW824" s="16">
        <v>5659999.8474121103</v>
      </c>
      <c r="AX824" s="16">
        <v>6360000.1335143996</v>
      </c>
      <c r="AY824" s="16">
        <v>5630000.1144409198</v>
      </c>
      <c r="AZ824" s="16">
        <v>5309999.9427795401</v>
      </c>
      <c r="BA824" s="16">
        <v>3900000.0953674298</v>
      </c>
      <c r="BB824" s="16">
        <v>3990000.0095367399</v>
      </c>
      <c r="BC824" s="16">
        <v>3359999.8950958299</v>
      </c>
      <c r="BD824" s="16">
        <v>3369999.8855590802</v>
      </c>
      <c r="BE824" s="16">
        <v>2990000.0095367399</v>
      </c>
      <c r="BF824" s="16">
        <v>1970000.02861023</v>
      </c>
      <c r="BG824" s="16">
        <v>550000.01192092896</v>
      </c>
      <c r="BH824" s="16">
        <v>939999.99761581398</v>
      </c>
      <c r="BI824" s="16">
        <v>800000.01192092896</v>
      </c>
      <c r="BJ824" s="16">
        <v>150000.00596046401</v>
      </c>
      <c r="BK824" s="16">
        <v>29999.999329447699</v>
      </c>
      <c r="BL824" s="16">
        <v>39999.999105930299</v>
      </c>
    </row>
    <row r="825" spans="1:65">
      <c r="A825" s="16" t="s">
        <v>53</v>
      </c>
      <c r="B825" s="16" t="s">
        <v>54</v>
      </c>
      <c r="C825" s="16" t="s">
        <v>1693</v>
      </c>
      <c r="D825" s="16" t="s">
        <v>1694</v>
      </c>
      <c r="AX825" s="16">
        <v>39999.999105930299</v>
      </c>
      <c r="AY825" s="16">
        <v>39999.999105930299</v>
      </c>
      <c r="AZ825" s="16">
        <v>59999.9986588955</v>
      </c>
      <c r="BA825" s="16">
        <v>39999.999105930299</v>
      </c>
      <c r="BB825" s="16">
        <v>70000.000298023195</v>
      </c>
      <c r="BC825" s="16">
        <v>109999.999403954</v>
      </c>
      <c r="BD825" s="16">
        <v>50000.000745058103</v>
      </c>
      <c r="BE825" s="16">
        <v>159999.99642372099</v>
      </c>
      <c r="BF825" s="16">
        <v>159999.99642372099</v>
      </c>
      <c r="BG825" s="16">
        <v>79999.9982118607</v>
      </c>
      <c r="BH825" s="16">
        <v>39999.999105930299</v>
      </c>
      <c r="BI825" s="16">
        <v>70000.000298023195</v>
      </c>
      <c r="BJ825" s="16">
        <v>50000.000745058103</v>
      </c>
      <c r="BK825" s="16">
        <v>39999.999105930299</v>
      </c>
      <c r="BL825" s="16">
        <v>79999.9982118607</v>
      </c>
    </row>
    <row r="826" spans="1:65">
      <c r="A826" s="16" t="s">
        <v>53</v>
      </c>
      <c r="B826" s="16" t="s">
        <v>54</v>
      </c>
      <c r="C826" s="16" t="s">
        <v>1695</v>
      </c>
      <c r="D826" s="16" t="s">
        <v>1696</v>
      </c>
      <c r="AR826" s="16">
        <v>54492000</v>
      </c>
      <c r="AS826" s="16">
        <v>57132000</v>
      </c>
      <c r="AT826" s="16">
        <v>104125000</v>
      </c>
      <c r="AU826" s="16">
        <v>163317000</v>
      </c>
      <c r="AV826" s="16">
        <v>154110000</v>
      </c>
      <c r="AW826" s="16">
        <v>191315000</v>
      </c>
      <c r="AX826" s="16">
        <v>490236000</v>
      </c>
      <c r="AY826" s="16">
        <v>662337000</v>
      </c>
      <c r="AZ826" s="16">
        <v>1192131000</v>
      </c>
      <c r="BA826" s="16">
        <v>1416054000</v>
      </c>
      <c r="BB826" s="16">
        <v>1181731000</v>
      </c>
      <c r="BC826" s="16">
        <v>1337833000</v>
      </c>
      <c r="BD826" s="16">
        <v>1771671000</v>
      </c>
      <c r="BE826" s="16">
        <v>1852412000</v>
      </c>
      <c r="BF826" s="16">
        <v>1613468000</v>
      </c>
      <c r="BG826" s="16">
        <v>1708876000</v>
      </c>
      <c r="BH826" s="16">
        <v>1182496000</v>
      </c>
      <c r="BI826" s="16">
        <v>564194000</v>
      </c>
      <c r="BJ826" s="16">
        <v>1020203000</v>
      </c>
      <c r="BK826" s="16">
        <v>1079629000</v>
      </c>
      <c r="BL826" s="16">
        <v>934277754.82215703</v>
      </c>
      <c r="BM826" s="16">
        <v>1094029000</v>
      </c>
    </row>
    <row r="827" spans="1:65">
      <c r="A827" s="16" t="s">
        <v>53</v>
      </c>
      <c r="B827" s="16" t="s">
        <v>54</v>
      </c>
      <c r="C827" s="16" t="s">
        <v>1697</v>
      </c>
      <c r="D827" s="16" t="s">
        <v>1698</v>
      </c>
      <c r="AN827" s="16">
        <v>8336000</v>
      </c>
      <c r="AO827" s="16">
        <v>7514000</v>
      </c>
      <c r="AP827" s="16">
        <v>12702000</v>
      </c>
      <c r="AQ827" s="16">
        <v>15718000</v>
      </c>
      <c r="AR827" s="16">
        <v>15844000</v>
      </c>
      <c r="AS827" s="16">
        <v>16104000</v>
      </c>
      <c r="AT827" s="16">
        <v>13967000</v>
      </c>
      <c r="AU827" s="16">
        <v>22559000</v>
      </c>
      <c r="AV827" s="16">
        <v>22394000</v>
      </c>
      <c r="AW827" s="16">
        <v>36543000</v>
      </c>
      <c r="AX827" s="16">
        <v>35708000</v>
      </c>
      <c r="AY827" s="16">
        <v>3598000</v>
      </c>
      <c r="AZ827" s="16">
        <v>4743000</v>
      </c>
      <c r="BA827" s="16">
        <v>55376000</v>
      </c>
      <c r="BB827" s="16">
        <v>81028000</v>
      </c>
      <c r="BC827" s="16">
        <v>84788000</v>
      </c>
      <c r="BD827" s="16">
        <v>74563000</v>
      </c>
      <c r="BE827" s="16">
        <v>95365000</v>
      </c>
      <c r="BF827" s="16">
        <v>113861000</v>
      </c>
      <c r="BG827" s="16">
        <v>127119000</v>
      </c>
      <c r="BH827" s="16">
        <v>86814000</v>
      </c>
      <c r="BI827" s="16">
        <v>72838000</v>
      </c>
      <c r="BJ827" s="16">
        <v>66296000</v>
      </c>
    </row>
    <row r="828" spans="1:65">
      <c r="A828" s="16" t="s">
        <v>53</v>
      </c>
      <c r="B828" s="16" t="s">
        <v>54</v>
      </c>
      <c r="C828" s="16" t="s">
        <v>1699</v>
      </c>
      <c r="D828" s="16" t="s">
        <v>1700</v>
      </c>
      <c r="AN828" s="16">
        <v>13220000</v>
      </c>
      <c r="AO828" s="16">
        <v>40539000</v>
      </c>
      <c r="AP828" s="16">
        <v>47039000</v>
      </c>
      <c r="AQ828" s="16">
        <v>76361000</v>
      </c>
      <c r="AR828" s="16">
        <v>45799000</v>
      </c>
      <c r="AS828" s="16">
        <v>58610000</v>
      </c>
      <c r="AT828" s="16">
        <v>97260000</v>
      </c>
      <c r="AU828" s="16">
        <v>152600000</v>
      </c>
      <c r="AV828" s="16">
        <v>84915000</v>
      </c>
      <c r="AW828" s="16">
        <v>68282000</v>
      </c>
      <c r="AX828" s="16">
        <v>135025000</v>
      </c>
      <c r="AY828" s="16">
        <v>174810000</v>
      </c>
      <c r="AZ828" s="16">
        <v>299430000</v>
      </c>
      <c r="BA828" s="16">
        <v>433409000</v>
      </c>
      <c r="BB828" s="16">
        <v>550426000</v>
      </c>
      <c r="BC828" s="16">
        <v>879408000</v>
      </c>
      <c r="BD828" s="16">
        <v>1175809000</v>
      </c>
      <c r="BE828" s="16">
        <v>1970880000</v>
      </c>
      <c r="BF828" s="16">
        <v>1714586000</v>
      </c>
      <c r="BG828" s="16">
        <v>1815795000</v>
      </c>
      <c r="BH828" s="16">
        <v>980534000</v>
      </c>
      <c r="BI828" s="16">
        <v>530042000</v>
      </c>
      <c r="BJ828" s="16">
        <v>378257000</v>
      </c>
      <c r="BK828" s="16">
        <v>403923000</v>
      </c>
      <c r="BL828" s="16">
        <v>459485000</v>
      </c>
      <c r="BM828" s="16">
        <v>569414000</v>
      </c>
    </row>
    <row r="829" spans="1:65">
      <c r="A829" s="16" t="s">
        <v>53</v>
      </c>
      <c r="B829" s="16" t="s">
        <v>54</v>
      </c>
      <c r="C829" s="16" t="s">
        <v>1701</v>
      </c>
      <c r="D829" s="16" t="s">
        <v>1702</v>
      </c>
      <c r="AK829" s="16">
        <v>46.46</v>
      </c>
      <c r="AL829" s="16">
        <v>41.3</v>
      </c>
      <c r="AM829" s="16">
        <v>38.64</v>
      </c>
      <c r="AN829" s="16">
        <v>39.130000000000003</v>
      </c>
      <c r="AO829" s="16">
        <v>40.86</v>
      </c>
      <c r="AP829" s="16">
        <v>43.66</v>
      </c>
      <c r="AQ829" s="16">
        <v>47.33</v>
      </c>
      <c r="AR829" s="16">
        <v>49.55</v>
      </c>
      <c r="AS829" s="16">
        <v>51.72</v>
      </c>
      <c r="AT829" s="16">
        <v>53.9</v>
      </c>
      <c r="AU829" s="16">
        <v>56.73</v>
      </c>
      <c r="AV829" s="16">
        <v>59.84</v>
      </c>
      <c r="AW829" s="16">
        <v>62.86</v>
      </c>
      <c r="AX829" s="16">
        <v>64.739999999999995</v>
      </c>
      <c r="AY829" s="16">
        <v>66.78</v>
      </c>
      <c r="AZ829" s="16">
        <v>69.989999999999995</v>
      </c>
      <c r="BA829" s="16">
        <v>72.23</v>
      </c>
      <c r="BB829" s="16">
        <v>80.36</v>
      </c>
      <c r="BC829" s="16">
        <v>86.12</v>
      </c>
      <c r="BD829" s="16">
        <v>87.98</v>
      </c>
      <c r="BE829" s="16">
        <v>91.76</v>
      </c>
      <c r="BF829" s="16">
        <v>95</v>
      </c>
      <c r="BG829" s="16">
        <v>96.98</v>
      </c>
      <c r="BH829" s="16">
        <v>99.33</v>
      </c>
      <c r="BI829" s="16">
        <v>103.69</v>
      </c>
      <c r="BJ829" s="16">
        <v>104.76</v>
      </c>
      <c r="BK829" s="16">
        <v>107.16</v>
      </c>
    </row>
    <row r="830" spans="1:65">
      <c r="A830" s="16" t="s">
        <v>53</v>
      </c>
      <c r="B830" s="16" t="s">
        <v>54</v>
      </c>
      <c r="C830" s="16" t="s">
        <v>1703</v>
      </c>
      <c r="D830" s="16" t="s">
        <v>1704</v>
      </c>
    </row>
    <row r="831" spans="1:65">
      <c r="A831" s="16" t="s">
        <v>53</v>
      </c>
      <c r="B831" s="16" t="s">
        <v>54</v>
      </c>
      <c r="C831" s="16" t="s">
        <v>1705</v>
      </c>
      <c r="D831" s="16" t="s">
        <v>1706</v>
      </c>
      <c r="AX831" s="16">
        <v>2.5</v>
      </c>
      <c r="AY831" s="16">
        <v>2.5</v>
      </c>
      <c r="AZ831" s="16">
        <v>2.5</v>
      </c>
      <c r="BA831" s="16">
        <v>2.5</v>
      </c>
      <c r="BB831" s="16">
        <v>2.5</v>
      </c>
      <c r="BC831" s="16">
        <v>2.5</v>
      </c>
    </row>
    <row r="832" spans="1:65">
      <c r="A832" s="16" t="s">
        <v>53</v>
      </c>
      <c r="B832" s="16" t="s">
        <v>54</v>
      </c>
      <c r="C832" s="16" t="s">
        <v>1707</v>
      </c>
      <c r="D832" s="16" t="s">
        <v>1708</v>
      </c>
      <c r="AX832" s="16">
        <v>4</v>
      </c>
      <c r="AY832" s="16">
        <v>4</v>
      </c>
      <c r="AZ832" s="16">
        <v>4</v>
      </c>
      <c r="BA832" s="16">
        <v>4</v>
      </c>
      <c r="BB832" s="16">
        <v>4</v>
      </c>
      <c r="BC832" s="16">
        <v>3.5</v>
      </c>
    </row>
    <row r="833" spans="1:65">
      <c r="A833" s="16" t="s">
        <v>53</v>
      </c>
      <c r="B833" s="16" t="s">
        <v>54</v>
      </c>
      <c r="C833" s="16" t="s">
        <v>1709</v>
      </c>
      <c r="D833" s="16" t="s">
        <v>1710</v>
      </c>
    </row>
    <row r="834" spans="1:65">
      <c r="A834" s="16" t="s">
        <v>53</v>
      </c>
      <c r="B834" s="16" t="s">
        <v>54</v>
      </c>
      <c r="C834" s="16" t="s">
        <v>1711</v>
      </c>
      <c r="D834" s="16" t="s">
        <v>1712</v>
      </c>
      <c r="AX834" s="16">
        <v>756</v>
      </c>
      <c r="AY834" s="16">
        <v>1000</v>
      </c>
      <c r="AZ834" s="16">
        <v>952</v>
      </c>
      <c r="BA834" s="16">
        <v>376</v>
      </c>
      <c r="BB834" s="16">
        <v>376</v>
      </c>
      <c r="BC834" s="16">
        <v>165</v>
      </c>
      <c r="BD834" s="16">
        <v>225</v>
      </c>
      <c r="BE834" s="16">
        <v>214</v>
      </c>
      <c r="BF834" s="16">
        <v>214</v>
      </c>
      <c r="BG834" s="16">
        <v>195</v>
      </c>
      <c r="BH834" s="16">
        <v>195</v>
      </c>
      <c r="BI834" s="16">
        <v>195</v>
      </c>
      <c r="BJ834" s="16">
        <v>195</v>
      </c>
      <c r="BK834" s="16">
        <v>159</v>
      </c>
      <c r="BL834" s="16">
        <v>159</v>
      </c>
    </row>
    <row r="835" spans="1:65">
      <c r="A835" s="16" t="s">
        <v>53</v>
      </c>
      <c r="B835" s="16" t="s">
        <v>54</v>
      </c>
      <c r="C835" s="16" t="s">
        <v>1713</v>
      </c>
      <c r="D835" s="16" t="s">
        <v>1714</v>
      </c>
      <c r="BG835" s="16">
        <v>32.4</v>
      </c>
      <c r="BH835" s="16">
        <v>32.4</v>
      </c>
      <c r="BI835" s="16">
        <v>30.1</v>
      </c>
      <c r="BJ835" s="16">
        <v>30.1</v>
      </c>
      <c r="BK835" s="16">
        <v>14.1</v>
      </c>
      <c r="BL835" s="16">
        <v>14.1</v>
      </c>
    </row>
    <row r="836" spans="1:65">
      <c r="A836" s="16" t="s">
        <v>53</v>
      </c>
      <c r="B836" s="16" t="s">
        <v>54</v>
      </c>
      <c r="C836" s="16" t="s">
        <v>1715</v>
      </c>
      <c r="D836" s="16" t="s">
        <v>1716</v>
      </c>
      <c r="BB836" s="16">
        <v>40.700000000000003</v>
      </c>
      <c r="BF836" s="16">
        <v>19.600000000000001</v>
      </c>
      <c r="BL836" s="16">
        <v>29.9</v>
      </c>
    </row>
    <row r="837" spans="1:65">
      <c r="A837" s="16" t="s">
        <v>53</v>
      </c>
      <c r="B837" s="16" t="s">
        <v>54</v>
      </c>
      <c r="C837" s="16" t="s">
        <v>1717</v>
      </c>
      <c r="D837" s="16" t="s">
        <v>1718</v>
      </c>
      <c r="BA837" s="16">
        <v>6153</v>
      </c>
      <c r="BB837" s="16">
        <v>4677</v>
      </c>
      <c r="BC837" s="16">
        <v>3541</v>
      </c>
      <c r="BD837" s="16">
        <v>4174</v>
      </c>
      <c r="BE837" s="16">
        <v>4661</v>
      </c>
      <c r="BF837" s="16">
        <v>7172</v>
      </c>
      <c r="BG837" s="16">
        <v>6803</v>
      </c>
      <c r="BH837" s="16">
        <v>5208</v>
      </c>
      <c r="BI837" s="16">
        <v>7219</v>
      </c>
      <c r="BJ837" s="16">
        <v>11058</v>
      </c>
      <c r="BK837" s="16">
        <v>11611</v>
      </c>
    </row>
    <row r="838" spans="1:65">
      <c r="A838" s="16" t="s">
        <v>53</v>
      </c>
      <c r="B838" s="16" t="s">
        <v>54</v>
      </c>
      <c r="C838" s="16" t="s">
        <v>1719</v>
      </c>
      <c r="D838" s="16" t="s">
        <v>1720</v>
      </c>
      <c r="AM838" s="16">
        <v>38317800</v>
      </c>
      <c r="AN838" s="16">
        <v>172049400</v>
      </c>
      <c r="AO838" s="16">
        <v>234103000</v>
      </c>
      <c r="AP838" s="16">
        <v>269221800</v>
      </c>
      <c r="AQ838" s="16">
        <v>357088000</v>
      </c>
      <c r="AR838" s="16">
        <v>422541200</v>
      </c>
      <c r="BA838" s="16">
        <v>2543700000</v>
      </c>
      <c r="BB838" s="16">
        <v>2963700000</v>
      </c>
      <c r="BC838" s="16">
        <v>3140000000</v>
      </c>
      <c r="BD838" s="16">
        <v>3593700000</v>
      </c>
      <c r="BE838" s="16">
        <v>4231900000</v>
      </c>
      <c r="BF838" s="16">
        <v>4597800000</v>
      </c>
      <c r="BG838" s="16">
        <v>5147800000</v>
      </c>
      <c r="BH838" s="16">
        <v>5656800000</v>
      </c>
      <c r="BI838" s="16">
        <v>5993900000</v>
      </c>
      <c r="BJ838" s="16">
        <v>5836113000</v>
      </c>
      <c r="BK838" s="16">
        <v>6104600000</v>
      </c>
      <c r="BL838" s="16">
        <v>8601550000</v>
      </c>
    </row>
    <row r="839" spans="1:65">
      <c r="A839" s="16" t="s">
        <v>53</v>
      </c>
      <c r="B839" s="16" t="s">
        <v>54</v>
      </c>
      <c r="C839" s="16" t="s">
        <v>1721</v>
      </c>
      <c r="D839" s="16" t="s">
        <v>1722</v>
      </c>
      <c r="AM839" s="16">
        <v>95770200</v>
      </c>
      <c r="AN839" s="16">
        <v>383104000</v>
      </c>
      <c r="AO839" s="16">
        <v>269173600</v>
      </c>
      <c r="AP839" s="16">
        <v>337742600</v>
      </c>
      <c r="AQ839" s="16">
        <v>436245200</v>
      </c>
      <c r="AR839" s="16">
        <v>480700800</v>
      </c>
      <c r="BA839" s="16">
        <v>6591000000</v>
      </c>
      <c r="BB839" s="16">
        <v>5022200000</v>
      </c>
      <c r="BC839" s="16">
        <v>5162800000</v>
      </c>
      <c r="BD839" s="16">
        <v>6366900000</v>
      </c>
      <c r="BE839" s="16">
        <v>6995500000</v>
      </c>
      <c r="BF839" s="16">
        <v>7789600000</v>
      </c>
      <c r="BG839" s="16">
        <v>8387400000</v>
      </c>
      <c r="BH839" s="16">
        <v>8485000000</v>
      </c>
      <c r="BI839" s="16">
        <v>8795200000</v>
      </c>
      <c r="BJ839" s="16">
        <v>9259300000</v>
      </c>
      <c r="BK839" s="16">
        <v>10388951000</v>
      </c>
      <c r="BL839" s="16">
        <v>11644700000</v>
      </c>
    </row>
    <row r="840" spans="1:65">
      <c r="A840" s="16" t="s">
        <v>53</v>
      </c>
      <c r="B840" s="16" t="s">
        <v>54</v>
      </c>
      <c r="C840" s="16" t="s">
        <v>1723</v>
      </c>
      <c r="D840" s="16" t="s">
        <v>1724</v>
      </c>
      <c r="AM840" s="16">
        <v>0.177817987759118</v>
      </c>
      <c r="AN840" s="16">
        <v>0.246062351418699</v>
      </c>
      <c r="AO840" s="16">
        <v>8.5679605461119905</v>
      </c>
      <c r="AP840" s="16">
        <v>6.8482463382029604</v>
      </c>
      <c r="AQ840" s="16">
        <v>7.5678073091392202</v>
      </c>
      <c r="AR840" s="16">
        <v>7.2086568375810502</v>
      </c>
      <c r="BA840" s="16">
        <v>61.865032038972302</v>
      </c>
      <c r="BB840" s="16">
        <v>58.851855413741497</v>
      </c>
      <c r="BC840" s="16">
        <v>68.461461109155806</v>
      </c>
      <c r="BD840" s="16">
        <v>67.951363830119504</v>
      </c>
      <c r="BE840" s="16">
        <v>62.7635810305703</v>
      </c>
      <c r="BF840" s="16">
        <v>60.126590355142099</v>
      </c>
      <c r="BG840" s="16">
        <v>56.969992991993898</v>
      </c>
      <c r="BH840" s="16">
        <v>44.687347140622599</v>
      </c>
      <c r="BI840" s="16">
        <v>49.213285056207503</v>
      </c>
      <c r="BJ840" s="16">
        <v>54.0159535660435</v>
      </c>
      <c r="BK840" s="16">
        <v>59.720539078681</v>
      </c>
      <c r="BL840" s="16">
        <v>59.736687895272198</v>
      </c>
    </row>
    <row r="841" spans="1:65">
      <c r="A841" s="16" t="s">
        <v>53</v>
      </c>
      <c r="B841" s="16" t="s">
        <v>54</v>
      </c>
      <c r="C841" s="16" t="s">
        <v>1725</v>
      </c>
      <c r="D841" s="16" t="s">
        <v>1726</v>
      </c>
      <c r="BD841" s="16">
        <v>8.6996831893920898</v>
      </c>
      <c r="BG841" s="16">
        <v>17.303592681884801</v>
      </c>
      <c r="BJ841" s="16">
        <v>20.483112335205099</v>
      </c>
    </row>
    <row r="842" spans="1:65">
      <c r="A842" s="16" t="s">
        <v>53</v>
      </c>
      <c r="B842" s="16" t="s">
        <v>54</v>
      </c>
      <c r="C842" s="16" t="s">
        <v>1727</v>
      </c>
      <c r="D842" s="16" t="s">
        <v>1728</v>
      </c>
      <c r="AK842" s="16">
        <v>-10.630097157620099</v>
      </c>
      <c r="AL842" s="16">
        <v>1128.00002429404</v>
      </c>
      <c r="AM842" s="16">
        <v>1662.21594875899</v>
      </c>
      <c r="AN842" s="16">
        <v>411.75964177726797</v>
      </c>
      <c r="AO842" s="16">
        <v>19.7948028061899</v>
      </c>
      <c r="AP842" s="16">
        <v>3.6743480968473001</v>
      </c>
      <c r="AQ842" s="16">
        <v>-0.77269788603318701</v>
      </c>
      <c r="AR842" s="16">
        <v>-8.5251700053606196</v>
      </c>
      <c r="AS842" s="16">
        <v>1.8050030370435799</v>
      </c>
      <c r="AT842" s="16">
        <v>1.5471959015227801</v>
      </c>
      <c r="AU842" s="16">
        <v>2.7711647199826799</v>
      </c>
      <c r="AV842" s="16">
        <v>2.23386492967051</v>
      </c>
      <c r="AW842" s="16">
        <v>6.7089304279778501</v>
      </c>
      <c r="AX842" s="16">
        <v>9.6795073191705399</v>
      </c>
      <c r="AY842" s="16">
        <v>8.3289248286320703</v>
      </c>
      <c r="AZ842" s="16">
        <v>16.6997549618245</v>
      </c>
      <c r="BA842" s="16">
        <v>20.849087177271301</v>
      </c>
      <c r="BB842" s="16">
        <v>1.45704835970323</v>
      </c>
      <c r="BC842" s="16">
        <v>5.7268722466960602</v>
      </c>
      <c r="BD842" s="16">
        <v>7.8583333333333201</v>
      </c>
      <c r="BE842" s="16">
        <v>1.06621339720313</v>
      </c>
      <c r="BF842" s="16">
        <v>2.4157174527941101</v>
      </c>
      <c r="BG842" s="16">
        <v>1.3734418153318</v>
      </c>
      <c r="BH842" s="16">
        <v>4.0276857374272801</v>
      </c>
      <c r="BI842" s="16">
        <v>12.443374858437201</v>
      </c>
      <c r="BJ842" s="16">
        <v>12.935918418733401</v>
      </c>
      <c r="BK842" s="16">
        <v>2.2685469037400501</v>
      </c>
      <c r="BL842" s="16">
        <v>2.6105718279921599</v>
      </c>
      <c r="BM842" s="16">
        <v>2.7598094700812599</v>
      </c>
    </row>
    <row r="843" spans="1:65">
      <c r="A843" s="16" t="s">
        <v>53</v>
      </c>
      <c r="B843" s="16" t="s">
        <v>54</v>
      </c>
      <c r="C843" s="16" t="s">
        <v>1729</v>
      </c>
      <c r="D843" s="16" t="s">
        <v>1730</v>
      </c>
      <c r="AT843" s="16">
        <v>11.4256056891074</v>
      </c>
      <c r="AU843" s="16">
        <v>11.331417191494999</v>
      </c>
      <c r="AV843" s="16">
        <v>12.0006162685939</v>
      </c>
      <c r="AW843" s="16">
        <v>31.816230739213299</v>
      </c>
      <c r="AX843" s="16">
        <v>21.000304651547701</v>
      </c>
      <c r="AY843" s="16">
        <v>31.125656893962901</v>
      </c>
      <c r="AZ843" s="16">
        <v>17.369748916868399</v>
      </c>
      <c r="BA843" s="16">
        <v>11.833936645312599</v>
      </c>
      <c r="BB843" s="16">
        <v>7.7756740285457999</v>
      </c>
      <c r="BC843" s="16">
        <v>10.250970356543</v>
      </c>
      <c r="BD843" s="16">
        <v>12.057994405878199</v>
      </c>
      <c r="BE843" s="16">
        <v>10.058317285359699</v>
      </c>
      <c r="BF843" s="16">
        <v>7.2230218485726798</v>
      </c>
      <c r="BG843" s="16">
        <v>7.5096757574943096</v>
      </c>
      <c r="BH843" s="16">
        <v>12.822247693867601</v>
      </c>
      <c r="BI843" s="16">
        <v>37.937156493773898</v>
      </c>
      <c r="BJ843" s="16">
        <v>30.529601515460499</v>
      </c>
      <c r="BK843" s="16">
        <v>26.577829127815001</v>
      </c>
      <c r="BL843" s="16">
        <v>23.408234687965301</v>
      </c>
      <c r="BM843" s="16">
        <v>26.198610198629801</v>
      </c>
    </row>
    <row r="844" spans="1:65">
      <c r="A844" s="16" t="s">
        <v>53</v>
      </c>
      <c r="B844" s="16" t="s">
        <v>54</v>
      </c>
      <c r="C844" s="16" t="s">
        <v>1731</v>
      </c>
      <c r="D844" s="16" t="s">
        <v>1732</v>
      </c>
      <c r="AK844" s="16">
        <v>26.286878163200001</v>
      </c>
      <c r="AP844" s="16">
        <v>23.2061947115</v>
      </c>
      <c r="AU844" s="16">
        <v>28.585891671399999</v>
      </c>
      <c r="AZ844" s="16">
        <v>25.167074164599999</v>
      </c>
      <c r="BE844" s="16">
        <v>25.973266499600001</v>
      </c>
      <c r="BJ844" s="16">
        <v>23.956312198799999</v>
      </c>
    </row>
    <row r="845" spans="1:65">
      <c r="A845" s="16" t="s">
        <v>53</v>
      </c>
      <c r="B845" s="16" t="s">
        <v>54</v>
      </c>
      <c r="C845" s="16" t="s">
        <v>1733</v>
      </c>
      <c r="D845" s="16" t="s">
        <v>1734</v>
      </c>
    </row>
    <row r="846" spans="1:65">
      <c r="A846" s="16" t="s">
        <v>53</v>
      </c>
      <c r="B846" s="16" t="s">
        <v>54</v>
      </c>
      <c r="C846" s="16" t="s">
        <v>1735</v>
      </c>
      <c r="D846" s="16" t="s">
        <v>1736</v>
      </c>
      <c r="AI846" s="16">
        <v>99.999999999585896</v>
      </c>
      <c r="AN846" s="16">
        <v>99.999999999482895</v>
      </c>
      <c r="AS846" s="16">
        <v>99.999999999961105</v>
      </c>
      <c r="AX846" s="16">
        <v>99.999999999962995</v>
      </c>
      <c r="BC846" s="16">
        <v>99.999999999965198</v>
      </c>
      <c r="BD846" s="16">
        <v>99.999999999977106</v>
      </c>
      <c r="BE846" s="16">
        <v>99.999999999966207</v>
      </c>
      <c r="BF846" s="16">
        <v>99.999999999955506</v>
      </c>
      <c r="BG846" s="16">
        <v>99.999999999923304</v>
      </c>
      <c r="BH846" s="16">
        <v>99.999999999945899</v>
      </c>
      <c r="BI846" s="16">
        <v>99.999999999860904</v>
      </c>
      <c r="BJ846" s="16">
        <v>99.999999999862297</v>
      </c>
    </row>
    <row r="847" spans="1:65">
      <c r="A847" s="16" t="s">
        <v>53</v>
      </c>
      <c r="B847" s="16" t="s">
        <v>54</v>
      </c>
      <c r="C847" s="16" t="s">
        <v>1737</v>
      </c>
      <c r="D847" s="16" t="s">
        <v>1738</v>
      </c>
      <c r="N847" s="16">
        <v>0</v>
      </c>
      <c r="O847" s="16">
        <v>3526.22239914287</v>
      </c>
      <c r="P847" s="16">
        <v>3660.68094608605</v>
      </c>
      <c r="Q847" s="16">
        <v>3737.6703823354701</v>
      </c>
      <c r="R847" s="16">
        <v>3775.2054358136402</v>
      </c>
      <c r="S847" s="16">
        <v>3869.4693187622502</v>
      </c>
      <c r="T847" s="16">
        <v>3970.7373622035002</v>
      </c>
      <c r="U847" s="16">
        <v>3962.8636910391601</v>
      </c>
      <c r="V847" s="16">
        <v>3944.3380520876599</v>
      </c>
      <c r="W847" s="16">
        <v>3982.7667903144202</v>
      </c>
      <c r="X847" s="16">
        <v>3991.9249429681299</v>
      </c>
      <c r="Y847" s="16">
        <v>4001.3987658004799</v>
      </c>
      <c r="Z847" s="16">
        <v>3966.7548563084001</v>
      </c>
      <c r="AA847" s="16">
        <v>3971.6459588500902</v>
      </c>
      <c r="AB847" s="16">
        <v>3997.5750191123102</v>
      </c>
      <c r="AC847" s="16">
        <v>4081.3300464891499</v>
      </c>
      <c r="AD847" s="16">
        <v>4112.8066058395298</v>
      </c>
      <c r="AE847" s="16">
        <v>4166.8607238715203</v>
      </c>
      <c r="AF847" s="16">
        <v>4215.7629701710002</v>
      </c>
      <c r="AG847" s="16">
        <v>4167.3186241532703</v>
      </c>
      <c r="AH847" s="16">
        <v>4225.6042767768504</v>
      </c>
      <c r="AI847" s="16">
        <v>3180</v>
      </c>
      <c r="AJ847" s="16">
        <v>3120</v>
      </c>
      <c r="AK847" s="16">
        <v>2650</v>
      </c>
      <c r="AL847" s="16">
        <v>2530</v>
      </c>
      <c r="AM847" s="16">
        <v>2380</v>
      </c>
      <c r="AN847" s="16">
        <v>2400</v>
      </c>
      <c r="AO847" s="16">
        <v>2470</v>
      </c>
      <c r="AP847" s="16">
        <v>2610</v>
      </c>
      <c r="AQ847" s="16">
        <v>2720</v>
      </c>
      <c r="AR847" s="16">
        <v>2830</v>
      </c>
      <c r="AS847" s="16">
        <v>2920</v>
      </c>
      <c r="AT847" s="16">
        <v>3080</v>
      </c>
      <c r="AU847" s="16">
        <v>3170</v>
      </c>
      <c r="AV847" s="16">
        <v>3310</v>
      </c>
      <c r="AW847" s="16">
        <v>3410</v>
      </c>
      <c r="AX847" s="16">
        <v>3500</v>
      </c>
      <c r="AY847" s="16">
        <v>3650</v>
      </c>
      <c r="AZ847" s="16">
        <v>3720</v>
      </c>
      <c r="BA847" s="16">
        <v>3810</v>
      </c>
      <c r="BB847" s="16">
        <v>3880</v>
      </c>
      <c r="BC847" s="16">
        <v>3960</v>
      </c>
      <c r="BD847" s="16">
        <v>3950</v>
      </c>
      <c r="BE847" s="16">
        <v>3980</v>
      </c>
      <c r="BF847" s="16">
        <v>4020</v>
      </c>
      <c r="BG847" s="16">
        <v>4040</v>
      </c>
      <c r="BH847" s="16">
        <v>4060</v>
      </c>
      <c r="BI847" s="16">
        <v>4020</v>
      </c>
      <c r="BJ847" s="16">
        <v>3990</v>
      </c>
      <c r="BK847" s="16">
        <v>3930</v>
      </c>
    </row>
    <row r="848" spans="1:65">
      <c r="A848" s="16" t="s">
        <v>53</v>
      </c>
      <c r="B848" s="16" t="s">
        <v>54</v>
      </c>
      <c r="C848" s="16" t="s">
        <v>1739</v>
      </c>
      <c r="D848" s="16" t="s">
        <v>1740</v>
      </c>
      <c r="AK848" s="16">
        <v>22618.056</v>
      </c>
      <c r="AL848" s="16">
        <v>17297.239000000001</v>
      </c>
      <c r="AM848" s="16">
        <v>16684.849999999999</v>
      </c>
      <c r="AN848" s="16">
        <v>13318.544</v>
      </c>
      <c r="AO848" s="16">
        <v>11745.401</v>
      </c>
      <c r="AP848" s="16">
        <v>11070.673000000001</v>
      </c>
      <c r="AQ848" s="16">
        <v>10608.630999999999</v>
      </c>
      <c r="AR848" s="16">
        <v>11697.73</v>
      </c>
      <c r="AS848" s="16">
        <v>11430.039000000001</v>
      </c>
      <c r="AT848" s="16">
        <v>16589.508000000002</v>
      </c>
      <c r="AU848" s="16">
        <v>16633.511999999999</v>
      </c>
      <c r="AV848" s="16">
        <v>17066.218000000001</v>
      </c>
      <c r="AW848" s="16">
        <v>18639.361000000001</v>
      </c>
      <c r="AX848" s="16">
        <v>18547.686000000002</v>
      </c>
      <c r="AY848" s="16">
        <v>20483.862000000001</v>
      </c>
      <c r="AZ848" s="16">
        <v>17594.266</v>
      </c>
      <c r="BA848" s="16">
        <v>20755.22</v>
      </c>
      <c r="BB848" s="16">
        <v>18804.376</v>
      </c>
      <c r="BC848" s="16">
        <v>17982.968000000001</v>
      </c>
      <c r="BD848" s="16">
        <v>19039.063999999998</v>
      </c>
      <c r="BE848" s="16">
        <v>19849.471000000001</v>
      </c>
      <c r="BF848" s="16">
        <v>19933.812000000002</v>
      </c>
      <c r="BG848" s="16">
        <v>21202.594000000001</v>
      </c>
      <c r="BH848" s="16">
        <v>21950.662</v>
      </c>
      <c r="BI848" s="16">
        <v>21525.29</v>
      </c>
    </row>
    <row r="849" spans="1:65">
      <c r="A849" s="16" t="s">
        <v>53</v>
      </c>
      <c r="B849" s="16" t="s">
        <v>54</v>
      </c>
      <c r="C849" s="16" t="s">
        <v>1741</v>
      </c>
      <c r="D849" s="16" t="s">
        <v>1742</v>
      </c>
      <c r="AI849" s="16">
        <v>0</v>
      </c>
      <c r="AJ849" s="16">
        <v>0</v>
      </c>
      <c r="AK849" s="16">
        <v>0</v>
      </c>
      <c r="AL849" s="16">
        <v>0</v>
      </c>
      <c r="AM849" s="16">
        <v>0</v>
      </c>
      <c r="AN849" s="16">
        <v>0</v>
      </c>
      <c r="AO849" s="16">
        <v>0</v>
      </c>
      <c r="AP849" s="16">
        <v>0</v>
      </c>
      <c r="AQ849" s="16">
        <v>0</v>
      </c>
      <c r="AR849" s="16">
        <v>0</v>
      </c>
      <c r="AS849" s="16">
        <v>0</v>
      </c>
      <c r="AT849" s="16">
        <v>0</v>
      </c>
      <c r="AU849" s="16">
        <v>0</v>
      </c>
      <c r="AV849" s="16">
        <v>0</v>
      </c>
      <c r="AW849" s="16">
        <v>0</v>
      </c>
      <c r="AX849" s="16">
        <v>0</v>
      </c>
      <c r="AY849" s="16">
        <v>0</v>
      </c>
      <c r="AZ849" s="16">
        <v>0</v>
      </c>
      <c r="BA849" s="16">
        <v>0</v>
      </c>
      <c r="BB849" s="16">
        <v>0</v>
      </c>
      <c r="BC849" s="16">
        <v>0</v>
      </c>
      <c r="BD849" s="16">
        <v>0</v>
      </c>
      <c r="BE849" s="16">
        <v>0</v>
      </c>
      <c r="BF849" s="16">
        <v>0</v>
      </c>
      <c r="BG849" s="16">
        <v>0</v>
      </c>
    </row>
    <row r="850" spans="1:65">
      <c r="A850" s="16" t="s">
        <v>53</v>
      </c>
      <c r="B850" s="16" t="s">
        <v>54</v>
      </c>
      <c r="C850" s="16" t="s">
        <v>1743</v>
      </c>
      <c r="D850" s="16" t="s">
        <v>1744</v>
      </c>
      <c r="AN850" s="16">
        <v>1.2374737268651099</v>
      </c>
      <c r="AO850" s="16">
        <v>1.14595134043994</v>
      </c>
      <c r="AP850" s="16">
        <v>6.5995701007730796</v>
      </c>
      <c r="AQ850" s="16">
        <v>2.0318701621231599</v>
      </c>
      <c r="AR850" s="16">
        <v>4.6693626214365596</v>
      </c>
      <c r="AS850" s="16">
        <v>5.5487348431358603</v>
      </c>
      <c r="AT850" s="16">
        <v>5.00853428278511</v>
      </c>
      <c r="AU850" s="16">
        <v>4.5559021592898796</v>
      </c>
      <c r="AV850" s="16">
        <v>5.3626116715524903</v>
      </c>
      <c r="AW850" s="16">
        <v>3.2698799406770198</v>
      </c>
      <c r="AX850" s="16">
        <v>1.5777620418132301</v>
      </c>
      <c r="AY850" s="16">
        <v>1.03067944497486</v>
      </c>
      <c r="AZ850" s="16">
        <v>0.80480929388897604</v>
      </c>
      <c r="BA850" s="16">
        <v>0.77747799301519604</v>
      </c>
      <c r="BB850" s="16">
        <v>1.2328368935953</v>
      </c>
      <c r="BC850" s="16">
        <v>1.0858391957167399</v>
      </c>
      <c r="BD850" s="16">
        <v>0.93286287357525999</v>
      </c>
      <c r="BE850" s="16">
        <v>1.0262695734535301</v>
      </c>
      <c r="BF850" s="16">
        <v>2.3074484109983802</v>
      </c>
      <c r="BG850" s="16">
        <v>2.0344709385197</v>
      </c>
      <c r="BH850" s="16">
        <v>3.7249865144126502</v>
      </c>
      <c r="BI850" s="16">
        <v>5.37497850806123</v>
      </c>
      <c r="BJ850" s="16">
        <v>7.5165063479668897</v>
      </c>
      <c r="BK850" s="16">
        <v>7.6933829414734998</v>
      </c>
      <c r="BL850" s="16">
        <v>6.4717257450787997</v>
      </c>
    </row>
    <row r="851" spans="1:65">
      <c r="A851" s="16" t="s">
        <v>53</v>
      </c>
      <c r="B851" s="16" t="s">
        <v>54</v>
      </c>
      <c r="C851" s="16" t="s">
        <v>1745</v>
      </c>
      <c r="D851" s="16" t="s">
        <v>1746</v>
      </c>
      <c r="BD851" s="16">
        <v>879999.99523162795</v>
      </c>
      <c r="BE851" s="16">
        <v>43305.788189172701</v>
      </c>
      <c r="BF851" s="16">
        <v>223254.36770916</v>
      </c>
      <c r="BG851" s="16">
        <v>377985.80527305597</v>
      </c>
      <c r="BH851" s="16">
        <v>361199.40876960801</v>
      </c>
      <c r="BI851" s="16">
        <v>419900.894165039</v>
      </c>
      <c r="BJ851" s="16">
        <v>218804.19552326199</v>
      </c>
      <c r="BK851" s="16">
        <v>187549.11422729501</v>
      </c>
      <c r="BL851" s="16">
        <v>204834.95295047801</v>
      </c>
    </row>
    <row r="852" spans="1:65">
      <c r="A852" s="16" t="s">
        <v>53</v>
      </c>
      <c r="B852" s="16" t="s">
        <v>54</v>
      </c>
      <c r="C852" s="16" t="s">
        <v>1747</v>
      </c>
      <c r="D852" s="16" t="s">
        <v>1748</v>
      </c>
      <c r="AP852" s="16">
        <v>8057000</v>
      </c>
      <c r="AQ852" s="16">
        <v>-2686000</v>
      </c>
      <c r="AR852" s="16">
        <v>46757000</v>
      </c>
      <c r="AS852" s="16">
        <v>85559000</v>
      </c>
      <c r="AT852" s="16">
        <v>-26810000</v>
      </c>
      <c r="AU852" s="16">
        <v>-24742000</v>
      </c>
      <c r="AV852" s="16">
        <v>-24211000</v>
      </c>
      <c r="AW852" s="16">
        <v>-18940000</v>
      </c>
      <c r="AX852" s="16">
        <v>219274000</v>
      </c>
      <c r="AY852" s="16">
        <v>138995000</v>
      </c>
      <c r="AZ852" s="16">
        <v>169027000</v>
      </c>
      <c r="BA852" s="16">
        <v>138846000</v>
      </c>
      <c r="BB852" s="16">
        <v>259971000</v>
      </c>
      <c r="BC852" s="16">
        <v>170360000</v>
      </c>
      <c r="BD852" s="16">
        <v>283896000</v>
      </c>
      <c r="BE852" s="16">
        <v>640374000</v>
      </c>
      <c r="BF852" s="16">
        <v>172755000</v>
      </c>
      <c r="BG852" s="16">
        <v>1688023000</v>
      </c>
      <c r="BH852" s="16">
        <v>164395000</v>
      </c>
      <c r="BI852" s="16">
        <v>1101507000</v>
      </c>
      <c r="BJ852" s="16">
        <v>659171000</v>
      </c>
      <c r="BK852" s="16">
        <v>1365112000</v>
      </c>
      <c r="BL852" s="16">
        <v>-367297000</v>
      </c>
    </row>
    <row r="853" spans="1:65">
      <c r="A853" s="16" t="s">
        <v>53</v>
      </c>
      <c r="B853" s="16" t="s">
        <v>54</v>
      </c>
      <c r="C853" s="16" t="s">
        <v>1749</v>
      </c>
      <c r="D853" s="16" t="s">
        <v>1750</v>
      </c>
      <c r="AQ853" s="16">
        <v>1000000</v>
      </c>
      <c r="AR853" s="16">
        <v>1179999.94754791</v>
      </c>
      <c r="AS853" s="16">
        <v>2190000.0572204599</v>
      </c>
      <c r="AT853" s="16">
        <v>1950000.04768372</v>
      </c>
      <c r="AU853" s="16">
        <v>1659999.9666214001</v>
      </c>
      <c r="AV853" s="16">
        <v>1789999.9618530299</v>
      </c>
      <c r="AW853" s="16">
        <v>1909999.9666214001</v>
      </c>
      <c r="AX853" s="16">
        <v>3289999.9618530301</v>
      </c>
      <c r="AY853" s="16">
        <v>2750000</v>
      </c>
      <c r="AZ853" s="16">
        <v>3240000.0095367399</v>
      </c>
      <c r="BA853" s="16">
        <v>3920000.07629395</v>
      </c>
      <c r="BB853" s="16">
        <v>3549999.95231628</v>
      </c>
      <c r="BC853" s="16">
        <v>3099999.9046325702</v>
      </c>
      <c r="BD853" s="16">
        <v>4130000.1144409198</v>
      </c>
      <c r="BE853" s="16">
        <v>4869999.8855590802</v>
      </c>
      <c r="BF853" s="16">
        <v>7800000.1907348596</v>
      </c>
      <c r="BG853" s="16">
        <v>7829999.92370605</v>
      </c>
      <c r="BH853" s="16">
        <v>284215.98672866798</v>
      </c>
      <c r="BI853" s="16">
        <v>-726924.00217056298</v>
      </c>
      <c r="BJ853" s="16">
        <v>-227771.580219269</v>
      </c>
      <c r="BK853" s="16">
        <v>-1158689.97573853</v>
      </c>
      <c r="BL853" s="16">
        <v>1049364.8052215599</v>
      </c>
    </row>
    <row r="854" spans="1:65">
      <c r="A854" s="16" t="s">
        <v>53</v>
      </c>
      <c r="B854" s="16" t="s">
        <v>54</v>
      </c>
      <c r="C854" s="16" t="s">
        <v>1751</v>
      </c>
      <c r="D854" s="16" t="s">
        <v>1752</v>
      </c>
      <c r="AL854" s="16">
        <v>35500000</v>
      </c>
      <c r="AM854" s="16">
        <v>103199844.40000001</v>
      </c>
      <c r="AN854" s="16">
        <v>206082378.90000001</v>
      </c>
      <c r="AO854" s="16">
        <v>247857892</v>
      </c>
      <c r="AP854" s="16">
        <v>237273458.69999999</v>
      </c>
      <c r="AQ854" s="16">
        <v>311556680.60000002</v>
      </c>
      <c r="AR854" s="16">
        <v>533515661</v>
      </c>
      <c r="AS854" s="16">
        <v>794476706.39999998</v>
      </c>
      <c r="AT854" s="16">
        <v>829122891.10000002</v>
      </c>
      <c r="AU854" s="16">
        <v>1049156880</v>
      </c>
      <c r="AV854" s="16">
        <v>1274247695.7</v>
      </c>
      <c r="AW854" s="16">
        <v>1354122064.0999999</v>
      </c>
      <c r="AX854" s="16">
        <v>1490648700.4000001</v>
      </c>
      <c r="AY854" s="16">
        <v>1807462903.8</v>
      </c>
      <c r="AZ854" s="16">
        <v>2278380628.5</v>
      </c>
      <c r="BA854" s="16">
        <v>2711815551.9000001</v>
      </c>
      <c r="BB854" s="16">
        <v>3337166120.1999998</v>
      </c>
      <c r="BC854" s="16">
        <v>3812059993.3000002</v>
      </c>
      <c r="BD854" s="16">
        <v>4715542056.1000004</v>
      </c>
      <c r="BE854" s="16">
        <v>6191506345.8999996</v>
      </c>
      <c r="BF854" s="16">
        <v>6583445356.5</v>
      </c>
      <c r="BG854" s="16">
        <v>8403975646.1999998</v>
      </c>
      <c r="BH854" s="16">
        <v>8711627149.7999992</v>
      </c>
      <c r="BI854" s="16">
        <v>10624469897.6</v>
      </c>
      <c r="BJ854" s="16">
        <v>12470060085.4</v>
      </c>
      <c r="BK854" s="16">
        <v>13956341698.5</v>
      </c>
      <c r="BL854" s="16">
        <v>13976279251</v>
      </c>
    </row>
    <row r="855" spans="1:65">
      <c r="A855" s="16" t="s">
        <v>53</v>
      </c>
      <c r="B855" s="16" t="s">
        <v>54</v>
      </c>
      <c r="C855" s="16" t="s">
        <v>1753</v>
      </c>
      <c r="D855" s="16" t="s">
        <v>1754</v>
      </c>
      <c r="BH855" s="16">
        <v>0</v>
      </c>
      <c r="BI855" s="16">
        <v>0</v>
      </c>
      <c r="BJ855" s="16">
        <v>0</v>
      </c>
      <c r="BK855" s="16">
        <v>0</v>
      </c>
      <c r="BL855" s="16">
        <v>0</v>
      </c>
    </row>
    <row r="856" spans="1:65">
      <c r="A856" s="16" t="s">
        <v>53</v>
      </c>
      <c r="B856" s="16" t="s">
        <v>54</v>
      </c>
      <c r="C856" s="16" t="s">
        <v>1755</v>
      </c>
      <c r="D856" s="16" t="s">
        <v>1756</v>
      </c>
      <c r="AN856" s="16">
        <v>119999.997317791</v>
      </c>
      <c r="AP856" s="16">
        <v>9999.9997764825803</v>
      </c>
      <c r="AU856" s="16">
        <v>19999.999552965201</v>
      </c>
      <c r="AV856" s="16">
        <v>50000.000745058103</v>
      </c>
      <c r="AW856" s="16">
        <v>70000.000298023195</v>
      </c>
      <c r="AX856" s="16">
        <v>70000.000298023195</v>
      </c>
      <c r="AY856" s="16">
        <v>109999.999403954</v>
      </c>
      <c r="AZ856" s="16">
        <v>9999.9997764825803</v>
      </c>
      <c r="BA856" s="16">
        <v>360000.01430511498</v>
      </c>
      <c r="BB856" s="16">
        <v>649999.97615814197</v>
      </c>
      <c r="BC856" s="16">
        <v>59999.9986588955</v>
      </c>
      <c r="BD856" s="16">
        <v>50000.000745058103</v>
      </c>
      <c r="BF856" s="16">
        <v>50000.000745058103</v>
      </c>
      <c r="BG856" s="16">
        <v>0</v>
      </c>
      <c r="BI856" s="16">
        <v>300000.01192092901</v>
      </c>
      <c r="BJ856" s="16">
        <v>219999.99880790699</v>
      </c>
      <c r="BK856" s="16">
        <v>250000</v>
      </c>
      <c r="BL856" s="16">
        <v>370000.00476837199</v>
      </c>
    </row>
    <row r="857" spans="1:65">
      <c r="A857" s="16" t="s">
        <v>53</v>
      </c>
      <c r="B857" s="16" t="s">
        <v>54</v>
      </c>
      <c r="C857" s="16" t="s">
        <v>1757</v>
      </c>
      <c r="D857" s="16" t="s">
        <v>1758</v>
      </c>
    </row>
    <row r="858" spans="1:65">
      <c r="A858" s="16" t="s">
        <v>53</v>
      </c>
      <c r="B858" s="16" t="s">
        <v>54</v>
      </c>
      <c r="C858" s="16" t="s">
        <v>1759</v>
      </c>
      <c r="D858" s="16" t="s">
        <v>1760</v>
      </c>
      <c r="AN858" s="16">
        <v>9924000</v>
      </c>
      <c r="AO858" s="16">
        <v>15056000</v>
      </c>
      <c r="AP858" s="16">
        <v>22780000</v>
      </c>
      <c r="AQ858" s="16">
        <v>38287000</v>
      </c>
      <c r="AR858" s="16">
        <v>11041000</v>
      </c>
      <c r="AS858" s="16">
        <v>55912000</v>
      </c>
      <c r="AT858" s="16">
        <v>41471000</v>
      </c>
      <c r="AU858" s="16">
        <v>37131000</v>
      </c>
      <c r="AV858" s="16">
        <v>52649000</v>
      </c>
      <c r="AW858" s="16">
        <v>65326000</v>
      </c>
      <c r="AX858" s="16">
        <v>201807000</v>
      </c>
      <c r="AY858" s="16">
        <v>280013000</v>
      </c>
      <c r="AZ858" s="16">
        <v>327775000</v>
      </c>
      <c r="BA858" s="16">
        <v>595105000</v>
      </c>
      <c r="BB858" s="16">
        <v>551426000</v>
      </c>
      <c r="BC858" s="16">
        <v>675537000</v>
      </c>
      <c r="BD858" s="16">
        <v>1018708000</v>
      </c>
      <c r="BE858" s="16">
        <v>1151595000</v>
      </c>
      <c r="BF858" s="16">
        <v>1029429000</v>
      </c>
      <c r="BG858" s="16">
        <v>1673853000</v>
      </c>
      <c r="BH858" s="16">
        <v>1258245000</v>
      </c>
      <c r="BI858" s="16">
        <v>920926000</v>
      </c>
      <c r="BJ858" s="16">
        <v>1285006000</v>
      </c>
      <c r="BK858" s="16">
        <v>1630835000</v>
      </c>
      <c r="BL858" s="16">
        <v>1589469000</v>
      </c>
      <c r="BM858" s="16">
        <v>1855547000</v>
      </c>
    </row>
    <row r="859" spans="1:65">
      <c r="A859" s="16" t="s">
        <v>53</v>
      </c>
      <c r="B859" s="16" t="s">
        <v>54</v>
      </c>
      <c r="C859" s="16" t="s">
        <v>1761</v>
      </c>
      <c r="D859" s="16" t="s">
        <v>1762</v>
      </c>
      <c r="AN859" s="16">
        <v>-16.573894226263</v>
      </c>
      <c r="AO859" s="16">
        <v>-29.3162509917295</v>
      </c>
      <c r="AP859" s="16">
        <v>-23.112063784314302</v>
      </c>
      <c r="AQ859" s="16">
        <v>-30.6884366040807</v>
      </c>
      <c r="AR859" s="16">
        <v>-13.0898591295595</v>
      </c>
      <c r="AS859" s="16">
        <v>-3.1818588075708401</v>
      </c>
      <c r="AT859" s="16">
        <v>-0.906754298668071</v>
      </c>
      <c r="AU859" s="16">
        <v>-12.3218512263918</v>
      </c>
      <c r="AV859" s="16">
        <v>-27.771366590638799</v>
      </c>
      <c r="AW859" s="16">
        <v>-29.828369969051099</v>
      </c>
      <c r="AX859" s="16">
        <v>1.26316311439409</v>
      </c>
      <c r="AY859" s="16">
        <v>17.669577338340599</v>
      </c>
      <c r="AZ859" s="16">
        <v>27.288324319035301</v>
      </c>
      <c r="BA859" s="16">
        <v>33.678544063860997</v>
      </c>
      <c r="BB859" s="16">
        <v>22.9725301709198</v>
      </c>
      <c r="BC859" s="16">
        <v>28.426831351936901</v>
      </c>
      <c r="BD859" s="16">
        <v>25.996227428862198</v>
      </c>
      <c r="BE859" s="16">
        <v>21.491304729494001</v>
      </c>
      <c r="BF859" s="16">
        <v>16.4927257167165</v>
      </c>
      <c r="BG859" s="16">
        <v>13.5675443544848</v>
      </c>
      <c r="BH859" s="16">
        <v>-0.41921363920559002</v>
      </c>
      <c r="BI859" s="16">
        <v>-3.6004576944718401</v>
      </c>
      <c r="BJ859" s="16">
        <v>4.1221973829150196</v>
      </c>
      <c r="BK859" s="16">
        <v>12.8437682914648</v>
      </c>
      <c r="BL859" s="16">
        <v>9.0606233655413693</v>
      </c>
      <c r="BM859" s="16">
        <v>-0.53410720646342402</v>
      </c>
    </row>
    <row r="860" spans="1:65">
      <c r="A860" s="16" t="s">
        <v>53</v>
      </c>
      <c r="B860" s="16" t="s">
        <v>54</v>
      </c>
      <c r="C860" s="16" t="s">
        <v>1763</v>
      </c>
      <c r="D860" s="16" t="s">
        <v>1764</v>
      </c>
      <c r="AN860" s="16">
        <v>19.732510708595001</v>
      </c>
      <c r="AO860" s="16">
        <v>18.57953320647</v>
      </c>
      <c r="AP860" s="16">
        <v>26.948153278662598</v>
      </c>
      <c r="AQ860" s="16">
        <v>23.220229802941301</v>
      </c>
      <c r="AR860" s="16">
        <v>16.1937576223146</v>
      </c>
      <c r="AS860" s="16">
        <v>14.1154078887688</v>
      </c>
      <c r="AT860" s="16">
        <v>16.726397486643101</v>
      </c>
      <c r="AU860" s="16">
        <v>26.7157032016495</v>
      </c>
      <c r="AV860" s="16">
        <v>34.004612988176</v>
      </c>
      <c r="AW860" s="16">
        <v>37.699358969309003</v>
      </c>
      <c r="AX860" s="16">
        <v>25.670639281293699</v>
      </c>
      <c r="AY860" s="16">
        <v>18.605097177027901</v>
      </c>
      <c r="AZ860" s="16">
        <v>14.6461956093863</v>
      </c>
      <c r="BA860" s="16">
        <v>11.430853994797801</v>
      </c>
      <c r="BB860" s="16">
        <v>13.037186026431501</v>
      </c>
      <c r="BC860" s="16">
        <v>12.139832944778099</v>
      </c>
      <c r="BD860" s="16">
        <v>13.467459980991499</v>
      </c>
      <c r="BE860" s="16">
        <v>17.562618775128499</v>
      </c>
      <c r="BF860" s="16">
        <v>16.788173254614801</v>
      </c>
      <c r="BG860" s="16">
        <v>19.514944144873901</v>
      </c>
      <c r="BH860" s="16">
        <v>24.7140698606105</v>
      </c>
      <c r="BI860" s="16">
        <v>31.4018328305078</v>
      </c>
      <c r="BJ860" s="16">
        <v>31.2150166044431</v>
      </c>
      <c r="BK860" s="16">
        <v>24.289423912500599</v>
      </c>
      <c r="BL860" s="16">
        <v>21.0457380342086</v>
      </c>
      <c r="BM860" s="16">
        <v>18.968283442999098</v>
      </c>
    </row>
    <row r="861" spans="1:65">
      <c r="A861" s="16" t="s">
        <v>53</v>
      </c>
      <c r="B861" s="16" t="s">
        <v>54</v>
      </c>
      <c r="C861" s="16" t="s">
        <v>1765</v>
      </c>
      <c r="D861" s="16" t="s">
        <v>1766</v>
      </c>
    </row>
    <row r="862" spans="1:65">
      <c r="A862" s="16" t="s">
        <v>53</v>
      </c>
      <c r="B862" s="16" t="s">
        <v>54</v>
      </c>
      <c r="C862" s="16" t="s">
        <v>1767</v>
      </c>
      <c r="D862" s="16" t="s">
        <v>1768</v>
      </c>
      <c r="AI862" s="16">
        <v>0</v>
      </c>
      <c r="AJ862" s="16">
        <v>0</v>
      </c>
      <c r="AK862" s="16">
        <v>0</v>
      </c>
      <c r="AL862" s="16">
        <v>0</v>
      </c>
      <c r="AM862" s="16">
        <v>1.4314149999999999E-3</v>
      </c>
      <c r="AN862" s="16">
        <v>2.055556E-3</v>
      </c>
      <c r="AO862" s="16">
        <v>6.3545850000000003E-3</v>
      </c>
      <c r="AP862" s="16">
        <v>2.5187932999999999E-2</v>
      </c>
      <c r="AQ862" s="16">
        <v>3.7485109000000003E-2</v>
      </c>
      <c r="AR862" s="16">
        <v>9.9228942000000001E-2</v>
      </c>
      <c r="AS862" s="16">
        <v>0.147757576</v>
      </c>
      <c r="AT862" s="16">
        <v>0.305564638</v>
      </c>
      <c r="AU862" s="16">
        <v>4.999713678</v>
      </c>
      <c r="AX862" s="16">
        <v>8.0303753560000004</v>
      </c>
      <c r="AY862" s="16">
        <v>11.992177330000001</v>
      </c>
      <c r="AZ862" s="16">
        <v>14.54</v>
      </c>
      <c r="BA862" s="16">
        <v>17.079999999999998</v>
      </c>
      <c r="BB862" s="16">
        <v>27.4</v>
      </c>
      <c r="BC862" s="16">
        <v>46</v>
      </c>
      <c r="BD862" s="16">
        <v>50</v>
      </c>
      <c r="BE862" s="16">
        <v>54.2</v>
      </c>
      <c r="BF862" s="16">
        <v>73.000001370000007</v>
      </c>
      <c r="BG862" s="16">
        <v>75.000015640000001</v>
      </c>
      <c r="BH862" s="16">
        <v>77</v>
      </c>
      <c r="BI862" s="16">
        <v>78.2</v>
      </c>
      <c r="BJ862" s="16">
        <v>79</v>
      </c>
      <c r="BK862" s="16">
        <v>79.799995490000001</v>
      </c>
    </row>
    <row r="863" spans="1:65">
      <c r="A863" s="16" t="s">
        <v>53</v>
      </c>
      <c r="B863" s="16" t="s">
        <v>54</v>
      </c>
      <c r="C863" s="16" t="s">
        <v>1769</v>
      </c>
      <c r="D863" s="16" t="s">
        <v>1770</v>
      </c>
      <c r="AL863" s="16">
        <v>22200</v>
      </c>
      <c r="AM863" s="16">
        <v>22200</v>
      </c>
      <c r="AN863" s="16">
        <v>19600</v>
      </c>
      <c r="AO863" s="16">
        <v>19500</v>
      </c>
      <c r="AP863" s="16">
        <v>17200</v>
      </c>
      <c r="AQ863" s="16">
        <v>10100</v>
      </c>
      <c r="AR863" s="16">
        <v>8500</v>
      </c>
      <c r="AS863" s="16">
        <v>8012</v>
      </c>
      <c r="AT863" s="16">
        <v>7922</v>
      </c>
      <c r="AU863" s="16">
        <v>8175</v>
      </c>
      <c r="AV863" s="16">
        <v>9195</v>
      </c>
      <c r="AW863" s="16">
        <v>11090</v>
      </c>
      <c r="AX863" s="16">
        <v>12470</v>
      </c>
      <c r="AY863" s="16">
        <v>12777</v>
      </c>
      <c r="AZ863" s="16">
        <v>13039</v>
      </c>
      <c r="BA863" s="16">
        <v>12008</v>
      </c>
      <c r="BB863" s="16">
        <v>10264</v>
      </c>
      <c r="BC863" s="16">
        <v>9885</v>
      </c>
      <c r="BD863" s="16">
        <v>15082</v>
      </c>
      <c r="BE863" s="16">
        <v>16597</v>
      </c>
      <c r="BF863" s="16">
        <v>15886</v>
      </c>
      <c r="BG863" s="16">
        <v>21910</v>
      </c>
      <c r="BH863" s="16">
        <v>23781</v>
      </c>
      <c r="BI863" s="16">
        <v>24009</v>
      </c>
      <c r="BJ863" s="16">
        <v>20699</v>
      </c>
      <c r="BK863" s="16">
        <v>19960</v>
      </c>
      <c r="BL863" s="16">
        <v>22254</v>
      </c>
    </row>
    <row r="864" spans="1:65">
      <c r="A864" s="16" t="s">
        <v>53</v>
      </c>
      <c r="B864" s="16" t="s">
        <v>54</v>
      </c>
      <c r="C864" s="16" t="s">
        <v>1771</v>
      </c>
      <c r="D864" s="16" t="s">
        <v>1772</v>
      </c>
      <c r="AX864" s="16">
        <v>3.2</v>
      </c>
      <c r="AY864" s="16">
        <v>3.2</v>
      </c>
      <c r="AZ864" s="16">
        <v>3.2</v>
      </c>
      <c r="BA864" s="16">
        <v>3.2</v>
      </c>
      <c r="BB864" s="16">
        <v>3.2</v>
      </c>
      <c r="BC864" s="16">
        <v>3.1</v>
      </c>
    </row>
    <row r="865" spans="1:65">
      <c r="A865" s="16" t="s">
        <v>53</v>
      </c>
      <c r="B865" s="16" t="s">
        <v>54</v>
      </c>
      <c r="C865" s="16" t="s">
        <v>1773</v>
      </c>
      <c r="D865" s="16" t="s">
        <v>1774</v>
      </c>
      <c r="AN865" s="16">
        <v>1101</v>
      </c>
      <c r="AO865" s="16">
        <v>1992</v>
      </c>
      <c r="AT865" s="16">
        <v>4427</v>
      </c>
      <c r="AU865" s="16">
        <v>2378</v>
      </c>
      <c r="AV865" s="16">
        <v>2797</v>
      </c>
      <c r="AW865" s="16">
        <v>3496</v>
      </c>
      <c r="AX865" s="16">
        <v>4202</v>
      </c>
      <c r="AY865" s="16">
        <v>4762</v>
      </c>
      <c r="AZ865" s="16">
        <v>4586</v>
      </c>
      <c r="BA865" s="16">
        <v>5839</v>
      </c>
      <c r="BB865" s="16">
        <v>4357</v>
      </c>
      <c r="BC865" s="16">
        <v>4412</v>
      </c>
      <c r="BD865" s="16">
        <v>5106</v>
      </c>
      <c r="BE865" s="16">
        <v>5225</v>
      </c>
      <c r="BF865" s="16">
        <v>5719</v>
      </c>
      <c r="BG865" s="16">
        <v>5301</v>
      </c>
      <c r="BH865" s="16">
        <v>4952</v>
      </c>
      <c r="BI865" s="16">
        <v>4702</v>
      </c>
      <c r="BJ865" s="16">
        <v>4925</v>
      </c>
      <c r="BK865" s="16">
        <v>5002</v>
      </c>
      <c r="BL865" s="16">
        <v>5431</v>
      </c>
    </row>
    <row r="866" spans="1:65">
      <c r="A866" s="16" t="s">
        <v>53</v>
      </c>
      <c r="B866" s="16" t="s">
        <v>54</v>
      </c>
      <c r="C866" s="16" t="s">
        <v>1775</v>
      </c>
      <c r="D866" s="16" t="s">
        <v>1776</v>
      </c>
      <c r="AM866" s="16">
        <v>14000000</v>
      </c>
    </row>
    <row r="867" spans="1:65">
      <c r="A867" s="16" t="s">
        <v>53</v>
      </c>
      <c r="B867" s="16" t="s">
        <v>54</v>
      </c>
      <c r="C867" s="16" t="s">
        <v>1777</v>
      </c>
      <c r="D867" s="16" t="s">
        <v>1778</v>
      </c>
      <c r="AV867" s="16">
        <v>105</v>
      </c>
      <c r="AW867" s="16">
        <v>121</v>
      </c>
      <c r="AX867" s="16">
        <v>113</v>
      </c>
      <c r="AY867" s="16">
        <v>51</v>
      </c>
      <c r="AZ867" s="16">
        <v>36</v>
      </c>
      <c r="BA867" s="16">
        <v>10</v>
      </c>
      <c r="BB867" s="16">
        <v>10</v>
      </c>
      <c r="BC867" s="16">
        <v>8</v>
      </c>
      <c r="BD867" s="16">
        <v>8</v>
      </c>
      <c r="BE867" s="16">
        <v>8</v>
      </c>
      <c r="BF867" s="16">
        <v>7</v>
      </c>
      <c r="BG867" s="16">
        <v>5.5</v>
      </c>
      <c r="BH867" s="16">
        <v>3.5</v>
      </c>
      <c r="BI867" s="16">
        <v>3.5</v>
      </c>
      <c r="BJ867" s="16">
        <v>3.5</v>
      </c>
      <c r="BK867" s="16">
        <v>3.5</v>
      </c>
      <c r="BL867" s="16">
        <v>3.5</v>
      </c>
    </row>
    <row r="868" spans="1:65">
      <c r="A868" s="16" t="s">
        <v>53</v>
      </c>
      <c r="B868" s="16" t="s">
        <v>54</v>
      </c>
      <c r="C868" s="16" t="s">
        <v>1779</v>
      </c>
      <c r="D868" s="16" t="s">
        <v>1780</v>
      </c>
      <c r="BB868" s="16">
        <v>4.0999999999999996</v>
      </c>
      <c r="BF868" s="16">
        <v>1.9</v>
      </c>
      <c r="BL868" s="16">
        <v>1.7</v>
      </c>
    </row>
    <row r="869" spans="1:65">
      <c r="A869" s="16" t="s">
        <v>53</v>
      </c>
      <c r="B869" s="16" t="s">
        <v>54</v>
      </c>
      <c r="C869" s="16" t="s">
        <v>1781</v>
      </c>
      <c r="D869" s="16" t="s">
        <v>1782</v>
      </c>
      <c r="BG869" s="16">
        <v>33.700000000000003</v>
      </c>
      <c r="BH869" s="16">
        <v>33.700000000000003</v>
      </c>
      <c r="BI869" s="16">
        <v>29.4</v>
      </c>
      <c r="BJ869" s="16">
        <v>29.4</v>
      </c>
      <c r="BK869" s="16">
        <v>17.399999999999999</v>
      </c>
      <c r="BL869" s="16">
        <v>17.399999999999999</v>
      </c>
    </row>
    <row r="870" spans="1:65">
      <c r="A870" s="16" t="s">
        <v>53</v>
      </c>
      <c r="B870" s="16" t="s">
        <v>54</v>
      </c>
      <c r="C870" s="16" t="s">
        <v>1783</v>
      </c>
      <c r="D870" s="16" t="s">
        <v>1784</v>
      </c>
      <c r="BC870" s="16">
        <v>0.49934154748916598</v>
      </c>
      <c r="BK870" s="16">
        <v>0.63372319936752297</v>
      </c>
      <c r="BM870" s="16">
        <v>0.58446121215820301</v>
      </c>
    </row>
    <row r="871" spans="1:65">
      <c r="A871" s="16" t="s">
        <v>53</v>
      </c>
      <c r="B871" s="16" t="s">
        <v>54</v>
      </c>
      <c r="C871" s="16" t="s">
        <v>1785</v>
      </c>
      <c r="D871" s="16" t="s">
        <v>1786</v>
      </c>
      <c r="AM871" s="16">
        <v>0.15608099354917301</v>
      </c>
      <c r="AN871" s="16">
        <v>0.27678778673300097</v>
      </c>
      <c r="AO871" s="16">
        <v>2.2762807783357899</v>
      </c>
      <c r="AP871" s="16">
        <v>2.7795149746369301</v>
      </c>
      <c r="AQ871" s="16">
        <v>1.90148586104398</v>
      </c>
      <c r="AR871" s="16">
        <v>2.2807321664168598</v>
      </c>
      <c r="BA871" s="16">
        <v>0.44019654035134997</v>
      </c>
      <c r="BB871" s="16">
        <v>0.95784041672752096</v>
      </c>
      <c r="BC871" s="16">
        <v>0.44564788176228398</v>
      </c>
      <c r="BD871" s="16">
        <v>1.7622793254294</v>
      </c>
      <c r="BE871" s="16">
        <v>0.74268635087401502</v>
      </c>
      <c r="BF871" s="16">
        <v>1.2690042628686899</v>
      </c>
      <c r="BG871" s="16">
        <v>0.64557185245386295</v>
      </c>
      <c r="BH871" s="16">
        <v>1.56823762434997</v>
      </c>
      <c r="BI871" s="16">
        <v>3.7369471557578602</v>
      </c>
      <c r="BJ871" s="16">
        <v>2.5181083107947702</v>
      </c>
      <c r="BK871" s="16">
        <v>4.4885220079922998</v>
      </c>
      <c r="BL871" s="16">
        <v>3.0127214869973198</v>
      </c>
    </row>
    <row r="872" spans="1:65">
      <c r="A872" s="16" t="s">
        <v>53</v>
      </c>
      <c r="B872" s="16" t="s">
        <v>54</v>
      </c>
      <c r="C872" s="16" t="s">
        <v>1787</v>
      </c>
      <c r="D872" s="16" t="s">
        <v>1788</v>
      </c>
      <c r="AM872" s="16">
        <v>8.3533291149021291</v>
      </c>
      <c r="AN872" s="16">
        <v>8.5557446541931199</v>
      </c>
      <c r="AO872" s="16">
        <v>19.645314399331902</v>
      </c>
      <c r="AP872" s="16">
        <v>8.9326013360470409</v>
      </c>
      <c r="AQ872" s="16">
        <v>12.8368174595388</v>
      </c>
      <c r="AR872" s="16">
        <v>11.774475931806199</v>
      </c>
      <c r="BA872" s="16">
        <v>3.6033985738127701</v>
      </c>
      <c r="BB872" s="16">
        <v>4.0878499462387001</v>
      </c>
      <c r="BC872" s="16">
        <v>4.2167041140466397</v>
      </c>
      <c r="BD872" s="16">
        <v>3.6297099059196798</v>
      </c>
      <c r="BE872" s="16">
        <v>3.2806804374240599</v>
      </c>
      <c r="BF872" s="16">
        <v>3.8191948238677198</v>
      </c>
      <c r="BG872" s="16">
        <v>4.3541502730285897</v>
      </c>
      <c r="BH872" s="16">
        <v>4.5503830288744798</v>
      </c>
      <c r="BI872" s="16">
        <v>6.8037111151537202</v>
      </c>
      <c r="BJ872" s="16">
        <v>7.5718466838745897</v>
      </c>
      <c r="BK872" s="16">
        <v>8.4358853940113896</v>
      </c>
      <c r="BL872" s="16">
        <v>9.4721203637706406</v>
      </c>
    </row>
    <row r="873" spans="1:65">
      <c r="A873" s="16" t="s">
        <v>53</v>
      </c>
      <c r="B873" s="16" t="s">
        <v>54</v>
      </c>
      <c r="C873" s="16" t="s">
        <v>1789</v>
      </c>
      <c r="D873" s="16" t="s">
        <v>1790</v>
      </c>
      <c r="AM873" s="16">
        <v>9643600</v>
      </c>
      <c r="AN873" s="16">
        <v>27799000</v>
      </c>
      <c r="AO873" s="16">
        <v>24759000</v>
      </c>
      <c r="AP873" s="16">
        <v>93395400</v>
      </c>
      <c r="AQ873" s="16">
        <v>152901200</v>
      </c>
      <c r="AR873" s="16">
        <v>134559400</v>
      </c>
      <c r="BA873" s="16">
        <v>4506500000</v>
      </c>
      <c r="BB873" s="16">
        <v>3645800000</v>
      </c>
      <c r="BC873" s="16">
        <v>4466200000</v>
      </c>
      <c r="BD873" s="16">
        <v>7374600000</v>
      </c>
      <c r="BE873" s="16">
        <v>7192100000</v>
      </c>
      <c r="BF873" s="16">
        <v>8496200000</v>
      </c>
      <c r="BG873" s="16">
        <v>7773700000</v>
      </c>
      <c r="BH873" s="16">
        <v>6604700000</v>
      </c>
    </row>
    <row r="874" spans="1:65">
      <c r="A874" s="16" t="s">
        <v>53</v>
      </c>
      <c r="B874" s="16" t="s">
        <v>54</v>
      </c>
      <c r="C874" s="16" t="s">
        <v>1791</v>
      </c>
      <c r="D874" s="16" t="s">
        <v>1792</v>
      </c>
      <c r="BD874" s="16">
        <v>8.1548442840576207</v>
      </c>
      <c r="BG874" s="16">
        <v>24.7933540344238</v>
      </c>
      <c r="BJ874" s="16">
        <v>18.135179519653299</v>
      </c>
    </row>
    <row r="875" spans="1:65">
      <c r="A875" s="16" t="s">
        <v>53</v>
      </c>
      <c r="B875" s="16" t="s">
        <v>54</v>
      </c>
      <c r="C875" s="16" t="s">
        <v>1793</v>
      </c>
      <c r="D875" s="16" t="s">
        <v>1794</v>
      </c>
      <c r="AK875" s="16">
        <v>1860280</v>
      </c>
      <c r="AL875" s="16">
        <v>17222770.800000001</v>
      </c>
      <c r="AM875" s="16">
        <v>209523185</v>
      </c>
      <c r="AN875" s="16">
        <v>262783252.19999999</v>
      </c>
      <c r="AO875" s="16">
        <v>307699952.19999999</v>
      </c>
      <c r="AP875" s="16">
        <v>435165402</v>
      </c>
      <c r="AQ875" s="16">
        <v>369145134.51599997</v>
      </c>
      <c r="AR875" s="16">
        <v>443230761.28485799</v>
      </c>
      <c r="AS875" s="16">
        <v>768617344.097</v>
      </c>
      <c r="AT875" s="16">
        <v>687393465.39385998</v>
      </c>
      <c r="AU875" s="16">
        <v>786909528.19915605</v>
      </c>
      <c r="AV875" s="16">
        <v>1020860404.94304</v>
      </c>
      <c r="AW875" s="16">
        <v>1505883860.6660199</v>
      </c>
      <c r="AX875" s="16">
        <v>1838722835.5341001</v>
      </c>
      <c r="AY875" s="16">
        <v>3434966766.9099998</v>
      </c>
      <c r="AZ875" s="16">
        <v>5897260600.9899998</v>
      </c>
      <c r="BA875" s="16">
        <v>8494227333.4899998</v>
      </c>
      <c r="BB875" s="16">
        <v>8469182891.9799995</v>
      </c>
      <c r="BC875" s="16">
        <v>10527489350.26</v>
      </c>
      <c r="BD875" s="16">
        <v>13903175829.200001</v>
      </c>
      <c r="BE875" s="16">
        <v>16775301806.389999</v>
      </c>
      <c r="BF875" s="16">
        <v>19289833090.360001</v>
      </c>
      <c r="BG875" s="16">
        <v>21566626182.599998</v>
      </c>
      <c r="BH875" s="16">
        <v>21318889953.099998</v>
      </c>
      <c r="BI875" s="16">
        <v>20890197961.93</v>
      </c>
      <c r="BJ875" s="16">
        <v>22772070451.02</v>
      </c>
      <c r="BK875" s="16">
        <v>24060393174.919998</v>
      </c>
      <c r="BL875" s="16">
        <v>28866306171.830002</v>
      </c>
      <c r="BM875" s="16">
        <v>29185807572.299999</v>
      </c>
    </row>
    <row r="876" spans="1:65">
      <c r="A876" s="16" t="s">
        <v>53</v>
      </c>
      <c r="B876" s="16" t="s">
        <v>54</v>
      </c>
      <c r="C876" s="16" t="s">
        <v>1795</v>
      </c>
      <c r="D876" s="16" t="s">
        <v>1796</v>
      </c>
    </row>
    <row r="877" spans="1:65">
      <c r="A877" s="16" t="s">
        <v>53</v>
      </c>
      <c r="B877" s="16" t="s">
        <v>54</v>
      </c>
      <c r="C877" s="16" t="s">
        <v>1797</v>
      </c>
      <c r="D877" s="16" t="s">
        <v>1798</v>
      </c>
      <c r="AG877" s="16">
        <v>55340</v>
      </c>
      <c r="AH877" s="16">
        <v>52785</v>
      </c>
      <c r="AI877" s="16">
        <v>40449</v>
      </c>
      <c r="AJ877" s="16">
        <v>37487</v>
      </c>
      <c r="AK877" s="16">
        <v>30339</v>
      </c>
      <c r="AL877" s="16">
        <v>21733</v>
      </c>
      <c r="AM877" s="16">
        <v>18901</v>
      </c>
      <c r="AN877" s="16">
        <v>10545</v>
      </c>
      <c r="AO877" s="16">
        <v>6702</v>
      </c>
      <c r="AP877" s="16">
        <v>5161</v>
      </c>
      <c r="AQ877" s="16">
        <v>4760</v>
      </c>
      <c r="AR877" s="16">
        <v>20866</v>
      </c>
      <c r="AS877" s="16">
        <v>18797</v>
      </c>
      <c r="AT877" s="16">
        <v>10893</v>
      </c>
      <c r="AU877" s="16">
        <v>11188</v>
      </c>
      <c r="AV877" s="16">
        <v>6435</v>
      </c>
      <c r="AW877" s="16">
        <v>9258</v>
      </c>
      <c r="AX877" s="16">
        <v>9001</v>
      </c>
      <c r="AY877" s="16">
        <v>4061</v>
      </c>
      <c r="AZ877" s="16">
        <v>2949</v>
      </c>
      <c r="BA877" s="16">
        <v>1524</v>
      </c>
      <c r="BB877" s="16">
        <v>1206</v>
      </c>
      <c r="BC877" s="16">
        <v>1131</v>
      </c>
      <c r="BD877" s="16">
        <v>1061</v>
      </c>
      <c r="BE877" s="16">
        <v>911</v>
      </c>
      <c r="BF877" s="16">
        <v>796</v>
      </c>
      <c r="BG877" s="16">
        <v>906</v>
      </c>
      <c r="BH877" s="16">
        <v>594</v>
      </c>
      <c r="BI877" s="16">
        <v>722</v>
      </c>
      <c r="BJ877" s="16">
        <v>950</v>
      </c>
      <c r="BK877" s="16">
        <v>1601</v>
      </c>
    </row>
    <row r="878" spans="1:65">
      <c r="A878" s="16" t="s">
        <v>53</v>
      </c>
      <c r="B878" s="16" t="s">
        <v>54</v>
      </c>
      <c r="C878" s="16" t="s">
        <v>1799</v>
      </c>
      <c r="D878" s="16" t="s">
        <v>1800</v>
      </c>
      <c r="AI878" s="16">
        <v>11.5952870768655</v>
      </c>
      <c r="AJ878" s="16">
        <v>9.1468101460415099</v>
      </c>
      <c r="AK878" s="16">
        <v>9.4295143800094294</v>
      </c>
      <c r="AL878" s="16">
        <v>9.8795180722891605</v>
      </c>
      <c r="AM878" s="16">
        <v>9.7385031559963906</v>
      </c>
      <c r="AN878" s="16">
        <v>10.3213844252163</v>
      </c>
      <c r="AO878" s="16">
        <v>10.0147819660015</v>
      </c>
      <c r="AP878" s="16">
        <v>12.2619954303123</v>
      </c>
      <c r="AQ878" s="16">
        <v>11.4285714285714</v>
      </c>
      <c r="AR878" s="16">
        <v>6.0947204968944098</v>
      </c>
      <c r="AS878" s="16">
        <v>8.6446886446886406</v>
      </c>
      <c r="AT878" s="16">
        <v>10.0658149438637</v>
      </c>
      <c r="AU878" s="16">
        <v>11.4856918855351</v>
      </c>
      <c r="AV878" s="16">
        <v>11.3227893601725</v>
      </c>
      <c r="AW878" s="16">
        <v>13.8321167883212</v>
      </c>
      <c r="AX878" s="16">
        <v>14.512237159600099</v>
      </c>
      <c r="AY878" s="16">
        <v>16.468186457978899</v>
      </c>
      <c r="AZ878" s="16">
        <v>14.125140502060701</v>
      </c>
      <c r="BA878" s="16">
        <v>16.5625</v>
      </c>
      <c r="BB878" s="16">
        <v>17.292006525285501</v>
      </c>
      <c r="BC878" s="16">
        <v>21.0369740756481</v>
      </c>
      <c r="BD878" s="16">
        <v>21.898638426626299</v>
      </c>
      <c r="BE878" s="16">
        <v>22.152994115610898</v>
      </c>
      <c r="BF878" s="16">
        <v>24.7538200339559</v>
      </c>
      <c r="BG878" s="16">
        <v>24.488470282559302</v>
      </c>
    </row>
    <row r="879" spans="1:65">
      <c r="A879" s="16" t="s">
        <v>53</v>
      </c>
      <c r="B879" s="16" t="s">
        <v>54</v>
      </c>
      <c r="C879" s="16" t="s">
        <v>1801</v>
      </c>
      <c r="D879" s="16" t="s">
        <v>1802</v>
      </c>
      <c r="AJ879" s="16">
        <v>-1.9344372863223001</v>
      </c>
      <c r="AK879" s="16">
        <v>-16.238807358652899</v>
      </c>
      <c r="AL879" s="16">
        <v>-23.9698118473382</v>
      </c>
      <c r="AM879" s="16">
        <v>-27.593785612949699</v>
      </c>
      <c r="AN879" s="16">
        <v>-30.4331697560295</v>
      </c>
      <c r="AO879" s="16">
        <v>-32.700072098053397</v>
      </c>
      <c r="AP879" s="16">
        <v>-29.724980812614799</v>
      </c>
      <c r="AQ879" s="16">
        <v>-28.9742307602856</v>
      </c>
      <c r="AR879" s="16">
        <v>-25.598413842826201</v>
      </c>
      <c r="AS879" s="16">
        <v>-23.854454961974099</v>
      </c>
      <c r="AT879" s="16">
        <v>-19.204363095099701</v>
      </c>
      <c r="AU879" s="16">
        <v>-14.710328627578701</v>
      </c>
      <c r="AV879" s="16">
        <v>-9.0571435216410308</v>
      </c>
      <c r="AW879" s="16">
        <v>-8.2851129148545208</v>
      </c>
      <c r="AX879" s="16">
        <v>-4.1448240574923698</v>
      </c>
      <c r="AY879" s="16">
        <v>-6.6634881503360699</v>
      </c>
      <c r="AZ879" s="16">
        <v>-4.4619392050608004</v>
      </c>
      <c r="BA879" s="16">
        <v>-1.61534525664579</v>
      </c>
      <c r="BB879" s="16">
        <v>0.31490569109473598</v>
      </c>
      <c r="BC879" s="16">
        <v>-0.72144568225689398</v>
      </c>
      <c r="BD879" s="16">
        <v>-0.23404036714412799</v>
      </c>
      <c r="BE879" s="16">
        <v>0.253364947968993</v>
      </c>
    </row>
    <row r="880" spans="1:65">
      <c r="A880" s="16" t="s">
        <v>53</v>
      </c>
      <c r="B880" s="16" t="s">
        <v>54</v>
      </c>
      <c r="C880" s="16" t="s">
        <v>1803</v>
      </c>
      <c r="D880" s="16" t="s">
        <v>1804</v>
      </c>
      <c r="O880" s="16">
        <v>-13911.5326782227</v>
      </c>
      <c r="P880" s="16">
        <v>-13888.9393798828</v>
      </c>
      <c r="Q880" s="16">
        <v>-15049.0685180664</v>
      </c>
      <c r="R880" s="16">
        <v>-15631.057238769499</v>
      </c>
      <c r="S880" s="16">
        <v>-16211.3419189453</v>
      </c>
      <c r="T880" s="16">
        <v>-13216.269128418</v>
      </c>
      <c r="U880" s="16">
        <v>-14138.432800293</v>
      </c>
      <c r="V880" s="16">
        <v>-14930.469348144499</v>
      </c>
      <c r="W880" s="16">
        <v>-15752.465612792999</v>
      </c>
      <c r="X880" s="16">
        <v>-16386.9911499023</v>
      </c>
      <c r="Y880" s="16">
        <v>-17059.794616699201</v>
      </c>
      <c r="Z880" s="16">
        <v>-14747.884057617201</v>
      </c>
      <c r="AA880" s="16">
        <v>-14913.8979248047</v>
      </c>
      <c r="AB880" s="16">
        <v>-15447.9811523438</v>
      </c>
      <c r="AC880" s="16">
        <v>-16318.5869140625</v>
      </c>
      <c r="AD880" s="16">
        <v>-16279.4661621094</v>
      </c>
      <c r="AE880" s="16">
        <v>-18170.735693359398</v>
      </c>
      <c r="AF880" s="16">
        <v>-20652.623486328099</v>
      </c>
      <c r="AG880" s="16">
        <v>-19615.187268066398</v>
      </c>
      <c r="AH880" s="16">
        <v>-20384.606738281302</v>
      </c>
      <c r="AI880" s="16">
        <v>4348.7540283202998</v>
      </c>
      <c r="AJ880" s="16">
        <v>15085.799438476601</v>
      </c>
      <c r="AK880" s="16">
        <v>2851.7008056640998</v>
      </c>
      <c r="AL880" s="16">
        <v>16831.048156738299</v>
      </c>
      <c r="AM880" s="16">
        <v>14856.2459411621</v>
      </c>
      <c r="AN880" s="16">
        <v>13928.5554504395</v>
      </c>
      <c r="AO880" s="16">
        <v>13717.351043701199</v>
      </c>
      <c r="AP880" s="16">
        <v>14139.6335754395</v>
      </c>
      <c r="AQ880" s="16">
        <v>14081.2101135254</v>
      </c>
      <c r="AR880" s="16">
        <v>12591.3418579102</v>
      </c>
      <c r="AS880" s="16">
        <v>12248.1934204102</v>
      </c>
      <c r="AT880" s="16">
        <v>12351.3034667969</v>
      </c>
      <c r="AU880" s="16">
        <v>12007.552062988299</v>
      </c>
      <c r="AV880" s="16">
        <v>5759.0911865234002</v>
      </c>
      <c r="AW880" s="16">
        <v>5834.6010742187</v>
      </c>
      <c r="AX880" s="16">
        <v>6641.5300292968996</v>
      </c>
      <c r="AY880" s="16">
        <v>3756.8627929687</v>
      </c>
      <c r="AZ880" s="16">
        <v>-89.884033203095896</v>
      </c>
      <c r="BA880" s="16">
        <v>-842.59436035159899</v>
      </c>
      <c r="BB880" s="16">
        <v>-248.65478515630099</v>
      </c>
      <c r="BC880" s="16">
        <v>-53.942321777300101</v>
      </c>
      <c r="BD880" s="16">
        <v>1115.2620849609</v>
      </c>
      <c r="BE880" s="16">
        <v>1882.7342529297</v>
      </c>
      <c r="BF880" s="16">
        <v>1679.1552734375</v>
      </c>
      <c r="BG880" s="16">
        <v>1716.4971923828</v>
      </c>
      <c r="BH880" s="16">
        <v>-1162.8311767578</v>
      </c>
      <c r="BI880" s="16">
        <v>-514.23474121090101</v>
      </c>
    </row>
    <row r="881" spans="1:65">
      <c r="A881" s="16" t="s">
        <v>53</v>
      </c>
      <c r="B881" s="16" t="s">
        <v>54</v>
      </c>
      <c r="C881" s="16" t="s">
        <v>1805</v>
      </c>
      <c r="D881" s="16" t="s">
        <v>1806</v>
      </c>
      <c r="AI881" s="16">
        <v>408.02166169996798</v>
      </c>
      <c r="AJ881" s="16">
        <v>407.09316117594898</v>
      </c>
      <c r="AK881" s="16">
        <v>426.20550804527602</v>
      </c>
      <c r="AL881" s="16">
        <v>496.66136907824102</v>
      </c>
      <c r="AM881" s="16">
        <v>561.331675018341</v>
      </c>
      <c r="AN881" s="16">
        <v>598.00944973855906</v>
      </c>
      <c r="AO881" s="16">
        <v>498.93138363998901</v>
      </c>
      <c r="AP881" s="16">
        <v>454.334611138713</v>
      </c>
      <c r="AQ881" s="16">
        <v>428.75899486003999</v>
      </c>
      <c r="AR881" s="16">
        <v>371.26837095687603</v>
      </c>
      <c r="AS881" s="16">
        <v>345.37789158452699</v>
      </c>
      <c r="AT881" s="16">
        <v>318.40964945494301</v>
      </c>
      <c r="AU881" s="16">
        <v>293.86660052750898</v>
      </c>
      <c r="AV881" s="16">
        <v>280.46260413150497</v>
      </c>
      <c r="AW881" s="16">
        <v>269.95023413246503</v>
      </c>
      <c r="AX881" s="16">
        <v>221.53872668433399</v>
      </c>
      <c r="AY881" s="16">
        <v>162.36888501075401</v>
      </c>
      <c r="AZ881" s="16">
        <v>118.468984639026</v>
      </c>
      <c r="BA881" s="16">
        <v>117.825003461531</v>
      </c>
      <c r="BB881" s="16">
        <v>96.524192163020103</v>
      </c>
      <c r="BC881" s="16">
        <v>89.399454857808607</v>
      </c>
      <c r="BD881" s="16">
        <v>98.477295706181806</v>
      </c>
      <c r="BE881" s="16">
        <v>105.027054768315</v>
      </c>
      <c r="BF881" s="16">
        <v>100.595999761024</v>
      </c>
      <c r="BG881" s="16">
        <v>100.974738983809</v>
      </c>
    </row>
    <row r="882" spans="1:65">
      <c r="A882" s="16" t="s">
        <v>53</v>
      </c>
      <c r="B882" s="16" t="s">
        <v>54</v>
      </c>
      <c r="C882" s="16" t="s">
        <v>1807</v>
      </c>
      <c r="D882" s="16" t="s">
        <v>1808</v>
      </c>
      <c r="AI882" s="16">
        <v>0</v>
      </c>
      <c r="AJ882" s="16">
        <v>0</v>
      </c>
      <c r="AK882" s="16">
        <v>0</v>
      </c>
      <c r="AL882" s="16">
        <v>0</v>
      </c>
      <c r="AM882" s="16">
        <v>0</v>
      </c>
      <c r="AN882" s="16">
        <v>0</v>
      </c>
      <c r="AO882" s="16">
        <v>0</v>
      </c>
      <c r="AP882" s="16">
        <v>0</v>
      </c>
      <c r="AQ882" s="16">
        <v>0</v>
      </c>
      <c r="AR882" s="16">
        <v>0</v>
      </c>
      <c r="AS882" s="16">
        <v>0</v>
      </c>
      <c r="AT882" s="16">
        <v>0</v>
      </c>
      <c r="AU882" s="16">
        <v>0</v>
      </c>
      <c r="AV882" s="16">
        <v>0</v>
      </c>
      <c r="AW882" s="16">
        <v>0</v>
      </c>
      <c r="AX882" s="16">
        <v>0</v>
      </c>
      <c r="AY882" s="16">
        <v>0</v>
      </c>
      <c r="AZ882" s="16">
        <v>0</v>
      </c>
      <c r="BA882" s="16">
        <v>0</v>
      </c>
      <c r="BB882" s="16">
        <v>0</v>
      </c>
      <c r="BC882" s="16">
        <v>0</v>
      </c>
      <c r="BD882" s="16">
        <v>0</v>
      </c>
      <c r="BE882" s="16">
        <v>0</v>
      </c>
      <c r="BF882" s="16">
        <v>0</v>
      </c>
      <c r="BG882" s="16">
        <v>0</v>
      </c>
      <c r="BH882" s="16">
        <v>0</v>
      </c>
    </row>
    <row r="883" spans="1:65">
      <c r="A883" s="16" t="s">
        <v>53</v>
      </c>
      <c r="B883" s="16" t="s">
        <v>54</v>
      </c>
      <c r="C883" s="16" t="s">
        <v>1809</v>
      </c>
      <c r="D883" s="16" t="s">
        <v>1810</v>
      </c>
      <c r="AM883" s="16">
        <v>36.521827062138797</v>
      </c>
      <c r="AN883" s="16">
        <v>24.941146267367898</v>
      </c>
      <c r="AO883" s="16">
        <v>19.190899998816001</v>
      </c>
      <c r="AP883" s="16">
        <v>28.6372459796493</v>
      </c>
      <c r="AQ883" s="16">
        <v>14.423220055096101</v>
      </c>
      <c r="AR883" s="16">
        <v>19.634652547583102</v>
      </c>
      <c r="BA883" s="16">
        <v>2.4896300062549499</v>
      </c>
      <c r="BB883" s="16">
        <v>2.1285575857042298</v>
      </c>
      <c r="BC883" s="16">
        <v>1.4169441481460201</v>
      </c>
      <c r="BD883" s="16">
        <v>2.3613291942361898</v>
      </c>
      <c r="BE883" s="16">
        <v>1.8550874897109999</v>
      </c>
      <c r="BF883" s="16">
        <v>-0.45639911979944298</v>
      </c>
      <c r="BG883" s="16">
        <v>1.3033281936124299</v>
      </c>
      <c r="BH883" s="16">
        <v>0.52886603123195397</v>
      </c>
      <c r="BI883" s="16">
        <v>0.77128283892953897</v>
      </c>
      <c r="BJ883" s="16">
        <v>1.0811788586039801</v>
      </c>
      <c r="BK883" s="16">
        <v>0.86688449800534395</v>
      </c>
      <c r="BL883" s="16">
        <v>0.97607812624094603</v>
      </c>
    </row>
    <row r="884" spans="1:65">
      <c r="A884" s="16" t="s">
        <v>53</v>
      </c>
      <c r="B884" s="16" t="s">
        <v>54</v>
      </c>
      <c r="C884" s="16" t="s">
        <v>1811</v>
      </c>
      <c r="D884" s="16" t="s">
        <v>1812</v>
      </c>
    </row>
    <row r="885" spans="1:65">
      <c r="A885" s="16" t="s">
        <v>53</v>
      </c>
      <c r="B885" s="16" t="s">
        <v>54</v>
      </c>
      <c r="C885" s="16" t="s">
        <v>1813</v>
      </c>
      <c r="D885" s="16" t="s">
        <v>1814</v>
      </c>
      <c r="AR885" s="16">
        <v>27939000</v>
      </c>
      <c r="AS885" s="16">
        <v>84438000</v>
      </c>
      <c r="AT885" s="16">
        <v>-21411000</v>
      </c>
      <c r="AU885" s="16">
        <v>-16310000</v>
      </c>
      <c r="AV885" s="16">
        <v>-16239000</v>
      </c>
      <c r="AW885" s="16">
        <v>-16165000</v>
      </c>
      <c r="AX885" s="16">
        <v>219274000</v>
      </c>
      <c r="AY885" s="16">
        <v>103901000</v>
      </c>
      <c r="AZ885" s="16">
        <v>106856000</v>
      </c>
      <c r="BA885" s="16">
        <v>107777000</v>
      </c>
      <c r="BB885" s="16">
        <v>268766000</v>
      </c>
      <c r="BC885" s="16">
        <v>182802000</v>
      </c>
      <c r="BD885" s="16">
        <v>299287000</v>
      </c>
      <c r="BE885" s="16">
        <v>155917000</v>
      </c>
      <c r="BF885" s="16">
        <v>188295000</v>
      </c>
      <c r="BG885" s="16">
        <v>-45710000</v>
      </c>
      <c r="BH885" s="16">
        <v>180665000</v>
      </c>
      <c r="BI885" s="16">
        <v>117374000</v>
      </c>
      <c r="BJ885" s="16">
        <v>169360000</v>
      </c>
      <c r="BK885" s="16">
        <v>1367142000</v>
      </c>
      <c r="BL885" s="16">
        <v>-367297000</v>
      </c>
    </row>
    <row r="886" spans="1:65">
      <c r="A886" s="16" t="s">
        <v>53</v>
      </c>
      <c r="B886" s="16" t="s">
        <v>54</v>
      </c>
      <c r="C886" s="16" t="s">
        <v>1815</v>
      </c>
      <c r="D886" s="16" t="s">
        <v>1816</v>
      </c>
      <c r="AM886" s="16">
        <v>59263000</v>
      </c>
      <c r="AN886" s="16">
        <v>12537000</v>
      </c>
      <c r="AO886" s="16">
        <v>3017000</v>
      </c>
      <c r="AP886" s="16">
        <v>2622916.4</v>
      </c>
      <c r="AQ886" s="16">
        <v>25589205.600000001</v>
      </c>
      <c r="AR886" s="16">
        <v>84779904.099999994</v>
      </c>
      <c r="AS886" s="16">
        <v>153176525.80000001</v>
      </c>
      <c r="AT886" s="16">
        <v>69519726.5</v>
      </c>
      <c r="AU886" s="16">
        <v>111945014.2</v>
      </c>
      <c r="AV886" s="16">
        <v>56574059.399999999</v>
      </c>
      <c r="AW886" s="16">
        <v>-5581954.7999999998</v>
      </c>
      <c r="AX886" s="16">
        <v>-7695759.4000000004</v>
      </c>
      <c r="AY886" s="16">
        <v>46133338.799999997</v>
      </c>
      <c r="AZ886" s="16">
        <v>11642194.800000001</v>
      </c>
      <c r="BA886" s="16">
        <v>52703390.600000001</v>
      </c>
      <c r="BB886" s="16">
        <v>14772259.199999999</v>
      </c>
      <c r="BC886" s="16">
        <v>10624280.199999999</v>
      </c>
      <c r="BD886" s="16">
        <v>190158344.90000001</v>
      </c>
      <c r="BE886" s="16">
        <v>232157227.80000001</v>
      </c>
      <c r="BF886" s="16">
        <v>103106994.09999999</v>
      </c>
      <c r="BG886" s="16">
        <v>14654919.5</v>
      </c>
      <c r="BH886" s="16">
        <v>-45845875.700000003</v>
      </c>
      <c r="BI886" s="16">
        <v>-26009922.5</v>
      </c>
      <c r="BJ886" s="16">
        <v>-12770162</v>
      </c>
      <c r="BK886" s="16">
        <v>389574.1</v>
      </c>
      <c r="BL886" s="16">
        <v>130458160.09999999</v>
      </c>
    </row>
    <row r="887" spans="1:65">
      <c r="A887" s="16" t="s">
        <v>53</v>
      </c>
      <c r="B887" s="16" t="s">
        <v>54</v>
      </c>
      <c r="C887" s="16" t="s">
        <v>1817</v>
      </c>
      <c r="D887" s="16" t="s">
        <v>1818</v>
      </c>
      <c r="AL887" s="16">
        <v>35540000</v>
      </c>
      <c r="AM887" s="16">
        <v>112814844.40000001</v>
      </c>
      <c r="AN887" s="16">
        <v>320987667.60000002</v>
      </c>
      <c r="AO887" s="16">
        <v>438309868.30000001</v>
      </c>
      <c r="AP887" s="16">
        <v>508060653.10000002</v>
      </c>
      <c r="AQ887" s="16">
        <v>706603152.29999995</v>
      </c>
      <c r="AR887" s="16">
        <v>1289063609</v>
      </c>
      <c r="AS887" s="16">
        <v>1585215993.3</v>
      </c>
      <c r="AT887" s="16">
        <v>1515370497.5999999</v>
      </c>
      <c r="AU887" s="16">
        <v>1691663802.9000001</v>
      </c>
      <c r="AV887" s="16">
        <v>1941119870.3</v>
      </c>
      <c r="AW887" s="16">
        <v>2169229387.3000002</v>
      </c>
      <c r="AX887" s="16">
        <v>2247015897.1999998</v>
      </c>
      <c r="AY887" s="16">
        <v>2796572673.8000002</v>
      </c>
      <c r="AZ887" s="16">
        <v>3899058336.6999998</v>
      </c>
      <c r="BA887" s="16">
        <v>4490454221.8999996</v>
      </c>
      <c r="BB887" s="16">
        <v>4548547549.5</v>
      </c>
      <c r="BC887" s="16">
        <v>7251435122.6000004</v>
      </c>
      <c r="BD887" s="16">
        <v>7687663765.8000002</v>
      </c>
      <c r="BE887" s="16">
        <v>10826841366</v>
      </c>
      <c r="BF887" s="16">
        <v>10573141206.6</v>
      </c>
      <c r="BG887" s="16">
        <v>12097565023.700001</v>
      </c>
      <c r="BH887" s="16">
        <v>13318815776.700001</v>
      </c>
      <c r="BI887" s="16">
        <v>14590007638.9</v>
      </c>
      <c r="BJ887" s="16">
        <v>15300924031.700001</v>
      </c>
      <c r="BK887" s="16">
        <v>16211029569.5</v>
      </c>
      <c r="BL887" s="16">
        <v>15840362634.9</v>
      </c>
    </row>
    <row r="888" spans="1:65">
      <c r="A888" s="16" t="s">
        <v>53</v>
      </c>
      <c r="B888" s="16" t="s">
        <v>54</v>
      </c>
      <c r="C888" s="16" t="s">
        <v>1819</v>
      </c>
      <c r="D888" s="16" t="s">
        <v>1820</v>
      </c>
      <c r="AL888" s="16">
        <v>140000.00059604601</v>
      </c>
      <c r="AM888" s="16">
        <v>180000.00715255699</v>
      </c>
      <c r="AO888" s="16">
        <v>189999.99761581401</v>
      </c>
      <c r="AV888" s="16">
        <v>140000.00059604601</v>
      </c>
      <c r="AX888" s="16">
        <v>19999.999552965201</v>
      </c>
      <c r="BC888" s="16">
        <v>79999.9982118607</v>
      </c>
      <c r="BD888" s="16">
        <v>100000.001490116</v>
      </c>
      <c r="BE888" s="16">
        <v>100000.001490116</v>
      </c>
      <c r="BF888" s="16">
        <v>9999.9997764825803</v>
      </c>
      <c r="BH888" s="16">
        <v>0</v>
      </c>
      <c r="BI888" s="16">
        <v>50000.000745058103</v>
      </c>
      <c r="BJ888" s="16">
        <v>59999.9986588955</v>
      </c>
      <c r="BK888" s="16">
        <v>79999.9982118607</v>
      </c>
      <c r="BL888" s="16">
        <v>79999.9982118607</v>
      </c>
    </row>
    <row r="889" spans="1:65">
      <c r="A889" s="16" t="s">
        <v>53</v>
      </c>
      <c r="B889" s="16" t="s">
        <v>54</v>
      </c>
      <c r="C889" s="16" t="s">
        <v>1821</v>
      </c>
      <c r="D889" s="16" t="s">
        <v>1822</v>
      </c>
      <c r="AK889" s="16">
        <v>4500000</v>
      </c>
      <c r="AL889" s="16">
        <v>6860000.1335143996</v>
      </c>
      <c r="AM889" s="16">
        <v>102830001.831055</v>
      </c>
      <c r="AN889" s="16">
        <v>28739999.771118201</v>
      </c>
      <c r="AO889" s="16">
        <v>30100000.3814697</v>
      </c>
      <c r="AP889" s="16">
        <v>21959999.084472701</v>
      </c>
      <c r="AQ889" s="16">
        <v>26190000.534057599</v>
      </c>
      <c r="AR889" s="16">
        <v>21750000</v>
      </c>
      <c r="AS889" s="16">
        <v>20120000.839233398</v>
      </c>
      <c r="AT889" s="16">
        <v>12779999.732971201</v>
      </c>
      <c r="AU889" s="16">
        <v>22370000.839233398</v>
      </c>
      <c r="AV889" s="16">
        <v>24559999.465942401</v>
      </c>
      <c r="AW889" s="16">
        <v>10609999.6566772</v>
      </c>
      <c r="AX889" s="16">
        <v>26020000.457763702</v>
      </c>
      <c r="AY889" s="16">
        <v>18670000.076293901</v>
      </c>
      <c r="AZ889" s="16">
        <v>9039999.9618530292</v>
      </c>
      <c r="BA889" s="16">
        <v>13010000.228881801</v>
      </c>
      <c r="BB889" s="16">
        <v>12479999.5422363</v>
      </c>
      <c r="BC889" s="16">
        <v>20760000.228881799</v>
      </c>
      <c r="BD889" s="16">
        <v>24770000.457763702</v>
      </c>
      <c r="BE889" s="16">
        <v>26190000.534057599</v>
      </c>
      <c r="BF889" s="16">
        <v>17379999.160766602</v>
      </c>
      <c r="BG889" s="16">
        <v>12109999.6566772</v>
      </c>
      <c r="BH889" s="16">
        <v>27450000.762939502</v>
      </c>
      <c r="BI889" s="16">
        <v>26420000.076293901</v>
      </c>
      <c r="BJ889" s="16">
        <v>24729999.542236298</v>
      </c>
      <c r="BK889" s="16">
        <v>23729999.542236298</v>
      </c>
      <c r="BL889" s="16">
        <v>19159999.847412098</v>
      </c>
    </row>
    <row r="890" spans="1:65">
      <c r="A890" s="16" t="s">
        <v>53</v>
      </c>
      <c r="B890" s="16" t="s">
        <v>54</v>
      </c>
      <c r="C890" s="16" t="s">
        <v>1823</v>
      </c>
      <c r="D890" s="16" t="s">
        <v>1824</v>
      </c>
      <c r="AV890" s="16">
        <v>0</v>
      </c>
      <c r="AX890" s="16">
        <v>0</v>
      </c>
      <c r="AY890" s="16">
        <v>750000</v>
      </c>
      <c r="AZ890" s="16">
        <v>2005000</v>
      </c>
      <c r="BA890" s="16">
        <v>0</v>
      </c>
      <c r="BB890" s="16">
        <v>0</v>
      </c>
      <c r="BC890" s="16">
        <v>626000</v>
      </c>
      <c r="BD890" s="16">
        <v>60000</v>
      </c>
      <c r="BE890" s="16">
        <v>41000</v>
      </c>
      <c r="BF890" s="16">
        <v>29847000</v>
      </c>
      <c r="BG890" s="16">
        <v>10412000</v>
      </c>
      <c r="BH890" s="16">
        <v>24495000</v>
      </c>
      <c r="BI890" s="16">
        <v>0</v>
      </c>
      <c r="BJ890" s="16">
        <v>0</v>
      </c>
      <c r="BK890" s="16">
        <v>12000</v>
      </c>
      <c r="BL890" s="16">
        <v>19457000</v>
      </c>
      <c r="BM890" s="16">
        <v>74869000</v>
      </c>
    </row>
    <row r="891" spans="1:65">
      <c r="A891" s="16" t="s">
        <v>53</v>
      </c>
      <c r="B891" s="16" t="s">
        <v>54</v>
      </c>
      <c r="C891" s="16" t="s">
        <v>1825</v>
      </c>
      <c r="D891" s="16" t="s">
        <v>1826</v>
      </c>
      <c r="AJ891" s="16">
        <v>300000</v>
      </c>
      <c r="AK891" s="16">
        <v>6250000</v>
      </c>
      <c r="AL891" s="16">
        <v>12580000</v>
      </c>
      <c r="AM891" s="16">
        <v>144410000</v>
      </c>
      <c r="AN891" s="16">
        <v>61790000</v>
      </c>
      <c r="AO891" s="16">
        <v>42780000</v>
      </c>
      <c r="AP891" s="16">
        <v>35430000</v>
      </c>
      <c r="AQ891" s="16">
        <v>36210000</v>
      </c>
      <c r="AR891" s="16">
        <v>55170000</v>
      </c>
      <c r="AS891" s="16">
        <v>51950000</v>
      </c>
      <c r="AT891" s="16">
        <v>49760000</v>
      </c>
      <c r="AU891" s="16">
        <v>67580000</v>
      </c>
      <c r="AV891" s="16">
        <v>54780000</v>
      </c>
      <c r="AW891" s="16">
        <v>59900000</v>
      </c>
      <c r="AX891" s="16">
        <v>81090000</v>
      </c>
      <c r="AY891" s="16">
        <v>59590000</v>
      </c>
      <c r="AZ891" s="16">
        <v>108370000</v>
      </c>
      <c r="BA891" s="16">
        <v>106980000</v>
      </c>
      <c r="BB891" s="16">
        <v>92710000</v>
      </c>
      <c r="BC891" s="16">
        <v>86870000</v>
      </c>
      <c r="BD891" s="16">
        <v>107630000</v>
      </c>
      <c r="BE891" s="16">
        <v>91400000</v>
      </c>
      <c r="BF891" s="16">
        <v>106280000</v>
      </c>
      <c r="BG891" s="16">
        <v>103100000</v>
      </c>
      <c r="BH891" s="16">
        <v>62390000</v>
      </c>
      <c r="BI891" s="16">
        <v>54930000</v>
      </c>
      <c r="BJ891" s="16">
        <v>55620000</v>
      </c>
      <c r="BK891" s="16">
        <v>49160000</v>
      </c>
      <c r="BL891" s="16">
        <v>47590000</v>
      </c>
    </row>
    <row r="892" spans="1:65">
      <c r="A892" s="16" t="s">
        <v>53</v>
      </c>
      <c r="B892" s="16" t="s">
        <v>54</v>
      </c>
      <c r="C892" s="16" t="s">
        <v>1827</v>
      </c>
      <c r="D892" s="16" t="s">
        <v>1828</v>
      </c>
      <c r="AN892" s="16">
        <v>0</v>
      </c>
      <c r="AO892" s="16">
        <v>3899260.3520999998</v>
      </c>
      <c r="AP892" s="16">
        <v>4000</v>
      </c>
      <c r="AQ892" s="16">
        <v>20000</v>
      </c>
      <c r="AS892" s="16">
        <v>760000</v>
      </c>
      <c r="AT892" s="16">
        <v>593066000</v>
      </c>
      <c r="AU892" s="16">
        <v>957756000</v>
      </c>
      <c r="AV892" s="16">
        <v>1655583000</v>
      </c>
      <c r="AW892" s="16">
        <v>2367824000</v>
      </c>
      <c r="AX892" s="16">
        <v>4017245000</v>
      </c>
      <c r="AY892" s="16">
        <v>5775441000</v>
      </c>
      <c r="AZ892" s="16">
        <v>9628755000</v>
      </c>
      <c r="BA892" s="16">
        <v>4527631000</v>
      </c>
      <c r="BB892" s="16">
        <v>2752849000</v>
      </c>
      <c r="BC892" s="16">
        <v>3021842000</v>
      </c>
      <c r="BD892" s="16">
        <v>3552538000</v>
      </c>
      <c r="BE892" s="16">
        <v>4480843000</v>
      </c>
      <c r="BF892" s="16">
        <v>1477887000</v>
      </c>
      <c r="BG892" s="16">
        <v>1987073000</v>
      </c>
      <c r="BH892" s="16">
        <v>3209378000</v>
      </c>
      <c r="BI892" s="16">
        <v>2573601000</v>
      </c>
      <c r="BJ892" s="16">
        <v>2564380648.0999999</v>
      </c>
      <c r="BK892" s="16">
        <v>1760877000</v>
      </c>
      <c r="BL892" s="16">
        <v>2431719000</v>
      </c>
      <c r="BM892" s="16">
        <v>825278000</v>
      </c>
    </row>
    <row r="893" spans="1:65">
      <c r="A893" s="16" t="s">
        <v>53</v>
      </c>
      <c r="B893" s="16" t="s">
        <v>54</v>
      </c>
      <c r="C893" s="16" t="s">
        <v>1829</v>
      </c>
      <c r="D893" s="16" t="s">
        <v>1830</v>
      </c>
      <c r="AK893" s="16">
        <v>63.07</v>
      </c>
      <c r="AL893" s="16">
        <v>50.47</v>
      </c>
      <c r="AM893" s="16">
        <v>42.17</v>
      </c>
      <c r="AN893" s="16">
        <v>37.85</v>
      </c>
      <c r="AO893" s="16">
        <v>44.89</v>
      </c>
      <c r="AP893" s="16">
        <v>39.89</v>
      </c>
      <c r="AQ893" s="16">
        <v>41.15</v>
      </c>
      <c r="AR893" s="16">
        <v>47.66</v>
      </c>
      <c r="AS893" s="16">
        <v>56.9</v>
      </c>
      <c r="AT893" s="16">
        <v>66.36</v>
      </c>
      <c r="AU893" s="16">
        <v>70.069999999999993</v>
      </c>
      <c r="AV893" s="16">
        <v>73.45</v>
      </c>
      <c r="AW893" s="16">
        <v>71.5</v>
      </c>
      <c r="AX893" s="16">
        <v>84.61</v>
      </c>
      <c r="AY893" s="16">
        <v>85.61</v>
      </c>
      <c r="AZ893" s="16">
        <v>86.47</v>
      </c>
      <c r="BA893" s="16">
        <v>92.26</v>
      </c>
      <c r="BB893" s="16">
        <v>95.98</v>
      </c>
      <c r="BC893" s="16">
        <v>86.93</v>
      </c>
      <c r="BD893" s="16">
        <v>94.17</v>
      </c>
      <c r="BE893" s="16">
        <v>98.69</v>
      </c>
      <c r="BF893" s="16">
        <v>101.47</v>
      </c>
      <c r="BG893" s="16">
        <v>92.9</v>
      </c>
      <c r="BH893" s="16">
        <v>102.96</v>
      </c>
      <c r="BI893" s="16">
        <v>104.13</v>
      </c>
      <c r="BJ893" s="16">
        <v>110.16</v>
      </c>
      <c r="BK893" s="16">
        <v>118.78</v>
      </c>
    </row>
    <row r="894" spans="1:65">
      <c r="A894" s="16" t="s">
        <v>53</v>
      </c>
      <c r="B894" s="16" t="s">
        <v>54</v>
      </c>
      <c r="C894" s="16" t="s">
        <v>1831</v>
      </c>
      <c r="D894" s="16" t="s">
        <v>1832</v>
      </c>
      <c r="AK894" s="16">
        <v>626829</v>
      </c>
      <c r="AL894" s="16">
        <v>702734</v>
      </c>
      <c r="AM894" s="16">
        <v>631164</v>
      </c>
      <c r="AN894" s="16">
        <v>603597</v>
      </c>
      <c r="AO894" s="16">
        <v>621357</v>
      </c>
      <c r="AP894" s="16">
        <v>643759</v>
      </c>
      <c r="AQ894" s="16">
        <v>579134</v>
      </c>
      <c r="AR894" s="16">
        <v>512170</v>
      </c>
      <c r="AS894" s="16">
        <v>640713</v>
      </c>
      <c r="AT894" s="16">
        <v>752066</v>
      </c>
      <c r="AU894" s="16">
        <v>813191</v>
      </c>
      <c r="AV894" s="16">
        <v>765399</v>
      </c>
      <c r="AW894" s="16">
        <v>806034</v>
      </c>
      <c r="AX894" s="16">
        <v>792935</v>
      </c>
      <c r="AY894" s="16">
        <v>773895</v>
      </c>
      <c r="AZ894" s="16">
        <v>728677</v>
      </c>
      <c r="BA894" s="16">
        <v>882711</v>
      </c>
      <c r="BB894" s="16">
        <v>1113798</v>
      </c>
      <c r="BC894" s="16">
        <v>954540</v>
      </c>
      <c r="BD894" s="16">
        <v>954274</v>
      </c>
      <c r="BE894" s="16">
        <v>1017875</v>
      </c>
      <c r="BF894" s="16">
        <v>1061005</v>
      </c>
      <c r="BG894" s="16">
        <v>980523</v>
      </c>
      <c r="BH894" s="16">
        <v>940007</v>
      </c>
      <c r="BI894" s="16">
        <v>986891</v>
      </c>
      <c r="BJ894" s="16">
        <v>959992</v>
      </c>
      <c r="BK894" s="16">
        <v>1055769</v>
      </c>
    </row>
    <row r="895" spans="1:65">
      <c r="A895" s="16" t="s">
        <v>53</v>
      </c>
      <c r="B895" s="16" t="s">
        <v>54</v>
      </c>
      <c r="C895" s="16" t="s">
        <v>1833</v>
      </c>
      <c r="D895" s="16" t="s">
        <v>1834</v>
      </c>
      <c r="AN895" s="16">
        <v>42.271954879062903</v>
      </c>
      <c r="AO895" s="16">
        <v>32.726227682580699</v>
      </c>
      <c r="AP895" s="16">
        <v>48.716751794921201</v>
      </c>
      <c r="AQ895" s="16">
        <v>39.0318824473283</v>
      </c>
      <c r="AR895" s="16">
        <v>34.302482917258601</v>
      </c>
      <c r="AS895" s="16">
        <v>26.897681322618599</v>
      </c>
      <c r="AT895" s="16">
        <v>16.6454310951301</v>
      </c>
      <c r="AU895" s="16">
        <v>16.038583310299799</v>
      </c>
      <c r="AV895" s="16">
        <v>14.9197468302066</v>
      </c>
      <c r="AW895" s="16">
        <v>13.1150866579497</v>
      </c>
      <c r="AX895" s="16">
        <v>11.3688263020757</v>
      </c>
      <c r="AY895" s="16">
        <v>13.4889096775161</v>
      </c>
      <c r="AZ895" s="16">
        <v>12.8835160566549</v>
      </c>
      <c r="BA895" s="16">
        <v>12.1374571929762</v>
      </c>
      <c r="BB895" s="16">
        <v>18.7418550955611</v>
      </c>
      <c r="BC895" s="16">
        <v>27.4291322286462</v>
      </c>
      <c r="BD895" s="16">
        <v>43.870106988956898</v>
      </c>
      <c r="BE895" s="16">
        <v>51.982761125286501</v>
      </c>
      <c r="BF895" s="16">
        <v>57.594216620543399</v>
      </c>
      <c r="BG895" s="16">
        <v>56.959760460694298</v>
      </c>
      <c r="BH895" s="16">
        <v>52.214560620492499</v>
      </c>
      <c r="BI895" s="16">
        <v>62.515958473644297</v>
      </c>
      <c r="BJ895" s="16">
        <v>64.619774445140294</v>
      </c>
      <c r="BK895" s="16">
        <v>56.513386986978098</v>
      </c>
      <c r="BL895" s="16">
        <v>48.073966921458201</v>
      </c>
      <c r="BM895" s="16">
        <v>11.726606252262499</v>
      </c>
    </row>
    <row r="896" spans="1:65">
      <c r="A896" s="16" t="s">
        <v>53</v>
      </c>
      <c r="B896" s="16" t="s">
        <v>54</v>
      </c>
      <c r="C896" s="16" t="s">
        <v>1835</v>
      </c>
      <c r="D896" s="16" t="s">
        <v>1836</v>
      </c>
      <c r="AK896" s="16">
        <v>15.124394091920699</v>
      </c>
      <c r="AL896" s="16">
        <v>23.880331534454701</v>
      </c>
      <c r="AM896" s="16">
        <v>38.1849832753296</v>
      </c>
      <c r="AN896" s="16">
        <v>30.372251743527901</v>
      </c>
      <c r="AO896" s="16">
        <v>35.939499272311402</v>
      </c>
      <c r="AP896" s="16">
        <v>24.872077073603201</v>
      </c>
      <c r="AQ896" s="16">
        <v>8.1993783387851007</v>
      </c>
      <c r="AR896" s="16">
        <v>4.65773839310447</v>
      </c>
      <c r="AS896" s="16">
        <v>2.26242745136507</v>
      </c>
      <c r="AT896" s="16">
        <v>3.2025372198259001</v>
      </c>
      <c r="AU896" s="16">
        <v>2.55621459507265</v>
      </c>
      <c r="AV896" s="16">
        <v>3.4296360126722298</v>
      </c>
      <c r="AW896" s="16">
        <v>9.5412794932929401</v>
      </c>
      <c r="AX896" s="16">
        <v>7.8236510399277996</v>
      </c>
      <c r="AY896" s="16">
        <v>6.5557042218160699</v>
      </c>
      <c r="AZ896" s="16">
        <v>19.391127231015801</v>
      </c>
      <c r="BA896" s="16">
        <v>11.199818003380599</v>
      </c>
      <c r="BB896" s="16">
        <v>12.655159474669601</v>
      </c>
      <c r="BC896" s="16">
        <v>13.8803554470639</v>
      </c>
      <c r="BD896" s="16">
        <v>10.4863876581847</v>
      </c>
      <c r="BE896" s="16">
        <v>23.596836399047699</v>
      </c>
      <c r="BF896" s="16">
        <v>29.344799961934299</v>
      </c>
      <c r="BG896" s="16">
        <v>22.486203873486399</v>
      </c>
      <c r="BH896" s="16">
        <v>14.234428466894499</v>
      </c>
      <c r="BI896" s="16">
        <v>12.416951617964401</v>
      </c>
      <c r="BJ896" s="16">
        <v>11.704510315488699</v>
      </c>
      <c r="BK896" s="16">
        <v>10.674290703624701</v>
      </c>
      <c r="BL896" s="16">
        <v>12.024828022090301</v>
      </c>
    </row>
    <row r="897" spans="1:65">
      <c r="A897" s="16" t="s">
        <v>53</v>
      </c>
      <c r="B897" s="16" t="s">
        <v>54</v>
      </c>
      <c r="C897" s="16" t="s">
        <v>1837</v>
      </c>
      <c r="D897" s="16" t="s">
        <v>1838</v>
      </c>
      <c r="AN897" s="16">
        <v>31.054352957043601</v>
      </c>
      <c r="AO897" s="16">
        <v>26.847027604284701</v>
      </c>
      <c r="AP897" s="16">
        <v>15.303300393347399</v>
      </c>
      <c r="AQ897" s="16">
        <v>28.071343755326801</v>
      </c>
      <c r="AR897" s="16">
        <v>14.2989852794055</v>
      </c>
      <c r="AS897" s="16">
        <v>30.3154461279461</v>
      </c>
      <c r="AT897" s="16">
        <v>24.0836657675308</v>
      </c>
      <c r="AU897" s="16">
        <v>13.4125694503043</v>
      </c>
      <c r="AV897" s="16">
        <v>9.3675198164762996</v>
      </c>
      <c r="AW897" s="16">
        <v>10.6858803418046</v>
      </c>
      <c r="AX897" s="16">
        <v>14.401534979858701</v>
      </c>
      <c r="AY897" s="16">
        <v>18.163380364446201</v>
      </c>
      <c r="AZ897" s="16">
        <v>16.721593368689</v>
      </c>
      <c r="BA897" s="16">
        <v>17.716863898259898</v>
      </c>
      <c r="BB897" s="16">
        <v>22.261967866094398</v>
      </c>
      <c r="BC897" s="16">
        <v>20.8484625004258</v>
      </c>
      <c r="BD897" s="16">
        <v>16.735750681608</v>
      </c>
      <c r="BE897" s="16">
        <v>13.2265900141131</v>
      </c>
      <c r="BF897" s="16">
        <v>12.018052612028001</v>
      </c>
      <c r="BG897" s="16">
        <v>9.6580872233802904</v>
      </c>
      <c r="BH897" s="16">
        <v>11.8040627300617</v>
      </c>
      <c r="BI897" s="16">
        <v>12.366885244181599</v>
      </c>
      <c r="BJ897" s="16">
        <v>13.097951465608199</v>
      </c>
      <c r="BK897" s="16">
        <v>22.771452249603001</v>
      </c>
      <c r="BL897" s="16">
        <v>23.138955906190901</v>
      </c>
      <c r="BM897" s="16">
        <v>24.174673601512701</v>
      </c>
    </row>
    <row r="898" spans="1:65">
      <c r="A898" s="16" t="s">
        <v>53</v>
      </c>
      <c r="B898" s="16" t="s">
        <v>54</v>
      </c>
      <c r="C898" s="16" t="s">
        <v>1839</v>
      </c>
      <c r="D898" s="16" t="s">
        <v>1840</v>
      </c>
      <c r="AK898" s="16">
        <v>0.49588946146392698</v>
      </c>
      <c r="AL898" s="16">
        <v>1.02177853614637</v>
      </c>
      <c r="AM898" s="16">
        <v>1.2560296992456901</v>
      </c>
      <c r="AN898" s="16">
        <v>10.371884295633899</v>
      </c>
      <c r="AO898" s="16">
        <v>11.4903492121787</v>
      </c>
      <c r="AP898" s="16">
        <v>5.6102495760550104</v>
      </c>
      <c r="AQ898" s="16">
        <v>4.5301545057002004</v>
      </c>
      <c r="AR898" s="16">
        <v>1.41126892832104</v>
      </c>
      <c r="AS898" s="16">
        <v>1.9096710566806301</v>
      </c>
      <c r="AT898" s="16">
        <v>1.5470828110082999</v>
      </c>
      <c r="AU898" s="16">
        <v>1.40091023601683</v>
      </c>
      <c r="AV898" s="16">
        <v>1.1352406226573599</v>
      </c>
      <c r="AW898" s="16">
        <v>0.98743560494360505</v>
      </c>
      <c r="AX898" s="16">
        <v>0.93799609918370797</v>
      </c>
      <c r="AY898" s="16">
        <v>0.83277150948215795</v>
      </c>
      <c r="AZ898" s="16">
        <v>1.0163744271189299</v>
      </c>
      <c r="BA898" s="16">
        <v>1.2159425783855</v>
      </c>
      <c r="BB898" s="16">
        <v>0.66602899374464497</v>
      </c>
      <c r="BC898" s="16">
        <v>1.0118380545221</v>
      </c>
      <c r="BD898" s="16">
        <v>1.27678966415708</v>
      </c>
      <c r="BE898" s="16">
        <v>1.5650505042510401</v>
      </c>
      <c r="BF898" s="16">
        <v>1.2558802203313399</v>
      </c>
      <c r="BG898" s="16">
        <v>0.91438904127623899</v>
      </c>
      <c r="BH898" s="16">
        <v>0.98407594173123303</v>
      </c>
      <c r="BI898" s="16">
        <v>1.0285588047119401</v>
      </c>
      <c r="BJ898" s="16">
        <v>0.73763912807090704</v>
      </c>
      <c r="BK898" s="16">
        <v>0.67899348468427301</v>
      </c>
      <c r="BL898" s="16">
        <v>0.70071853946303997</v>
      </c>
    </row>
    <row r="899" spans="1:65">
      <c r="A899" s="16" t="s">
        <v>53</v>
      </c>
      <c r="B899" s="16" t="s">
        <v>54</v>
      </c>
      <c r="C899" s="16" t="s">
        <v>1841</v>
      </c>
      <c r="D899" s="16" t="s">
        <v>1842</v>
      </c>
    </row>
    <row r="900" spans="1:65">
      <c r="A900" s="16" t="s">
        <v>53</v>
      </c>
      <c r="B900" s="16" t="s">
        <v>54</v>
      </c>
      <c r="C900" s="16" t="s">
        <v>1843</v>
      </c>
      <c r="D900" s="16" t="s">
        <v>1844</v>
      </c>
    </row>
    <row r="901" spans="1:65">
      <c r="A901" s="16" t="s">
        <v>53</v>
      </c>
      <c r="B901" s="16" t="s">
        <v>54</v>
      </c>
      <c r="C901" s="16" t="s">
        <v>1845</v>
      </c>
      <c r="D901" s="16" t="s">
        <v>1846</v>
      </c>
      <c r="F901" s="16">
        <v>2.83574093823756</v>
      </c>
      <c r="G901" s="16">
        <v>2.8665859436874901</v>
      </c>
      <c r="H901" s="16">
        <v>2.8089502790371599</v>
      </c>
      <c r="I901" s="16">
        <v>2.6467366670564298</v>
      </c>
      <c r="J901" s="16">
        <v>2.4193632512996199</v>
      </c>
      <c r="K901" s="16">
        <v>2.1805349273041101</v>
      </c>
      <c r="L901" s="16">
        <v>1.96662032787567</v>
      </c>
      <c r="M901" s="16">
        <v>1.77686898916953</v>
      </c>
      <c r="N901" s="16">
        <v>1.62812224257069</v>
      </c>
      <c r="O901" s="16">
        <v>2.19900760979584</v>
      </c>
      <c r="P901" s="16">
        <v>2.90077429117571</v>
      </c>
      <c r="Q901" s="16">
        <v>2.7861788271012098</v>
      </c>
      <c r="R901" s="16">
        <v>2.6878606083876702</v>
      </c>
      <c r="S901" s="16">
        <v>2.3699119232493899</v>
      </c>
      <c r="T901" s="16">
        <v>2.0736821525234999</v>
      </c>
      <c r="U901" s="16">
        <v>2.0362113065833198</v>
      </c>
      <c r="V901" s="16">
        <v>2.0026208901402298</v>
      </c>
      <c r="W901" s="16">
        <v>1.9816894680891499</v>
      </c>
      <c r="X901" s="16">
        <v>1.9036907098673299</v>
      </c>
      <c r="Y901" s="16">
        <v>1.82266771686315</v>
      </c>
      <c r="Z901" s="16">
        <v>1.81711846349133</v>
      </c>
      <c r="AA901" s="16">
        <v>1.81980548197919</v>
      </c>
      <c r="AB901" s="16">
        <v>1.82955111319578</v>
      </c>
      <c r="AC901" s="16">
        <v>1.9227625801702199</v>
      </c>
      <c r="AD901" s="16">
        <v>2.0192029530817099</v>
      </c>
      <c r="AE901" s="16">
        <v>2.04008081602883</v>
      </c>
      <c r="AF901" s="16">
        <v>2.0482377573466102</v>
      </c>
      <c r="AG901" s="16">
        <v>2.0450283554647601</v>
      </c>
      <c r="AH901" s="16">
        <v>1.5847376222718501</v>
      </c>
      <c r="AI901" s="16">
        <v>-0.121680946832467</v>
      </c>
      <c r="AJ901" s="16">
        <v>0.97766550000937802</v>
      </c>
      <c r="AK901" s="16">
        <v>0.935187970086095</v>
      </c>
      <c r="AL901" s="16">
        <v>0.93778882746316194</v>
      </c>
      <c r="AM901" s="16">
        <v>0.76505734274704096</v>
      </c>
      <c r="AN901" s="16">
        <v>0.56153944873886397</v>
      </c>
      <c r="AO901" s="16">
        <v>0.41426713112868602</v>
      </c>
      <c r="AP901" s="16">
        <v>0.36941268790815901</v>
      </c>
      <c r="AQ901" s="16">
        <v>0.34641713480734398</v>
      </c>
      <c r="AR901" s="16">
        <v>0.69608325366472701</v>
      </c>
      <c r="AS901" s="16">
        <v>1.21344378120309</v>
      </c>
      <c r="AT901" s="16">
        <v>1.1651563833676399</v>
      </c>
      <c r="AU901" s="16">
        <v>1.13311843032047</v>
      </c>
      <c r="AV901" s="16">
        <v>1.14502413490342</v>
      </c>
      <c r="AW901" s="16">
        <v>1.2613007564132701</v>
      </c>
      <c r="AX901" s="16">
        <v>1.40475551381099</v>
      </c>
      <c r="AY901" s="16">
        <v>1.4796260070468901</v>
      </c>
      <c r="AZ901" s="16">
        <v>1.51533013846802</v>
      </c>
      <c r="BA901" s="16">
        <v>2.4780110813893601</v>
      </c>
      <c r="BB901" s="16">
        <v>2.4528695870644501</v>
      </c>
      <c r="BC901" s="16">
        <v>1.59505668203145</v>
      </c>
      <c r="BD901" s="16">
        <v>1.7345945847781199</v>
      </c>
      <c r="BE901" s="16">
        <v>1.7863479117565699</v>
      </c>
      <c r="BF901" s="16">
        <v>1.7785151839915001</v>
      </c>
      <c r="BG901" s="16">
        <v>1.7584980527391401</v>
      </c>
      <c r="BH901" s="16">
        <v>1.7263091453463799</v>
      </c>
      <c r="BI901" s="16">
        <v>1.6774015137061</v>
      </c>
      <c r="BJ901" s="16">
        <v>1.5647733798107599</v>
      </c>
      <c r="BK901" s="16">
        <v>1.47340015238086</v>
      </c>
      <c r="BL901" s="16">
        <v>1.4750647903346701</v>
      </c>
      <c r="BM901" s="16">
        <v>1.5036894156451199</v>
      </c>
    </row>
    <row r="902" spans="1:65">
      <c r="A902" s="16" t="s">
        <v>53</v>
      </c>
      <c r="B902" s="16" t="s">
        <v>54</v>
      </c>
      <c r="C902" s="16" t="s">
        <v>1847</v>
      </c>
      <c r="D902" s="16" t="s">
        <v>1848</v>
      </c>
    </row>
    <row r="903" spans="1:65">
      <c r="A903" s="16" t="s">
        <v>53</v>
      </c>
      <c r="B903" s="16" t="s">
        <v>54</v>
      </c>
      <c r="C903" s="16" t="s">
        <v>1849</v>
      </c>
      <c r="D903" s="16" t="s">
        <v>1850</v>
      </c>
      <c r="E903" s="16">
        <v>6.0984263205031004</v>
      </c>
      <c r="F903" s="16">
        <v>6.02893273888811</v>
      </c>
      <c r="G903" s="16">
        <v>5.9926125238298198</v>
      </c>
      <c r="H903" s="16">
        <v>5.9884959675112999</v>
      </c>
      <c r="I903" s="16">
        <v>6.01595076069525</v>
      </c>
      <c r="J903" s="16">
        <v>6.07437142570652</v>
      </c>
      <c r="K903" s="16">
        <v>6.1647267994715396</v>
      </c>
      <c r="L903" s="16">
        <v>6.2896654501460203</v>
      </c>
      <c r="M903" s="16">
        <v>6.4270275394234497</v>
      </c>
      <c r="N903" s="16">
        <v>6.5430966175163201</v>
      </c>
      <c r="O903" s="16">
        <v>6.62196437224378</v>
      </c>
      <c r="P903" s="16">
        <v>6.6527268260908397</v>
      </c>
      <c r="Q903" s="16">
        <v>6.6317888260498501</v>
      </c>
      <c r="R903" s="16">
        <v>6.5839858424221704</v>
      </c>
      <c r="S903" s="16">
        <v>6.5435162144982302</v>
      </c>
      <c r="T903" s="16">
        <v>6.5262245890006598</v>
      </c>
      <c r="U903" s="16">
        <v>6.5321278328131296</v>
      </c>
      <c r="V903" s="16">
        <v>6.5581826533595002</v>
      </c>
      <c r="W903" s="16">
        <v>6.58756907495167</v>
      </c>
      <c r="X903" s="16">
        <v>6.5908009896537401</v>
      </c>
      <c r="Y903" s="16">
        <v>6.5548315550229797</v>
      </c>
      <c r="Z903" s="16">
        <v>6.5212639053522103</v>
      </c>
      <c r="AA903" s="16">
        <v>6.44657267102329</v>
      </c>
      <c r="AB903" s="16">
        <v>6.3491411581777299</v>
      </c>
      <c r="AC903" s="16">
        <v>6.2531741260061802</v>
      </c>
      <c r="AD903" s="16">
        <v>6.1718171312134702</v>
      </c>
      <c r="AE903" s="16">
        <v>6.1147532731725702</v>
      </c>
      <c r="AF903" s="16">
        <v>6.0583633835261299</v>
      </c>
      <c r="AG903" s="16">
        <v>6.0164429526450602</v>
      </c>
      <c r="AH903" s="16">
        <v>6.0099013110364297</v>
      </c>
      <c r="AI903" s="16">
        <v>6.0530174308508498</v>
      </c>
      <c r="AJ903" s="16">
        <v>6.1124533181342597</v>
      </c>
      <c r="AK903" s="16">
        <v>6.2068797660927704</v>
      </c>
      <c r="AL903" s="16">
        <v>6.3127583180074502</v>
      </c>
      <c r="AM903" s="16">
        <v>6.4041447877233697</v>
      </c>
      <c r="AN903" s="16">
        <v>6.47147737090717</v>
      </c>
      <c r="AO903" s="16">
        <v>6.5455644649667697</v>
      </c>
      <c r="AP903" s="16">
        <v>6.5877488701841003</v>
      </c>
      <c r="AQ903" s="16">
        <v>6.6177736855597997</v>
      </c>
      <c r="AR903" s="16">
        <v>6.6627954230636499</v>
      </c>
      <c r="AS903" s="16">
        <v>6.7341991208511702</v>
      </c>
      <c r="AT903" s="16">
        <v>6.9451981892918004</v>
      </c>
      <c r="AU903" s="16">
        <v>7.1709529937927101</v>
      </c>
      <c r="AV903" s="16">
        <v>7.3733865759736998</v>
      </c>
      <c r="AW903" s="16">
        <v>7.49851143747152</v>
      </c>
      <c r="AX903" s="16">
        <v>7.5192743156945596</v>
      </c>
      <c r="AY903" s="16">
        <v>7.47559972665473</v>
      </c>
      <c r="AZ903" s="16">
        <v>7.3528285929266</v>
      </c>
      <c r="BA903" s="16">
        <v>7.1820871720911503</v>
      </c>
      <c r="BB903" s="16">
        <v>7.0019293694582796</v>
      </c>
      <c r="BC903" s="16">
        <v>6.8370717792588902</v>
      </c>
      <c r="BD903" s="16">
        <v>6.7621545438258499</v>
      </c>
      <c r="BE903" s="16">
        <v>6.6991509313865603</v>
      </c>
      <c r="BF903" s="16">
        <v>6.6627636643898001</v>
      </c>
      <c r="BG903" s="16">
        <v>6.6724610620189297</v>
      </c>
      <c r="BH903" s="16">
        <v>6.7409522264982096</v>
      </c>
      <c r="BI903" s="16">
        <v>6.8406072300398399</v>
      </c>
      <c r="BJ903" s="16">
        <v>7.00180602139441</v>
      </c>
      <c r="BK903" s="16">
        <v>7.2211676628993304</v>
      </c>
      <c r="BL903" s="16">
        <v>7.4935337353695504</v>
      </c>
      <c r="BM903" s="16">
        <v>7.8174823150447397</v>
      </c>
    </row>
    <row r="904" spans="1:65">
      <c r="A904" s="16" t="s">
        <v>53</v>
      </c>
      <c r="B904" s="16" t="s">
        <v>54</v>
      </c>
      <c r="C904" s="16" t="s">
        <v>1851</v>
      </c>
      <c r="D904" s="16" t="s">
        <v>1852</v>
      </c>
      <c r="E904" s="16">
        <v>8.5735539265936698</v>
      </c>
      <c r="F904" s="16">
        <v>8.6889301815207993</v>
      </c>
      <c r="G904" s="16">
        <v>8.5391242210485601</v>
      </c>
      <c r="H904" s="16">
        <v>8.24540281316688</v>
      </c>
      <c r="I904" s="16">
        <v>7.9745402730100698</v>
      </c>
      <c r="J904" s="16">
        <v>7.8094954834377699</v>
      </c>
      <c r="K904" s="16">
        <v>7.7070626484395603</v>
      </c>
      <c r="L904" s="16">
        <v>7.7279631568500298</v>
      </c>
      <c r="M904" s="16">
        <v>7.7622994913420102</v>
      </c>
      <c r="N904" s="16">
        <v>7.6363856207771299</v>
      </c>
      <c r="O904" s="16">
        <v>7.2579035403971996</v>
      </c>
      <c r="P904" s="16">
        <v>6.7179514281806103</v>
      </c>
      <c r="Q904" s="16">
        <v>5.9661136539755404</v>
      </c>
      <c r="R904" s="16">
        <v>5.1509740538931901</v>
      </c>
      <c r="S904" s="16">
        <v>4.4867822227835399</v>
      </c>
      <c r="T904" s="16">
        <v>4.0911356683289597</v>
      </c>
      <c r="U904" s="16">
        <v>3.9145307022363398</v>
      </c>
      <c r="V904" s="16">
        <v>3.9605361139578399</v>
      </c>
      <c r="W904" s="16">
        <v>4.1723502856800199</v>
      </c>
      <c r="X904" s="16">
        <v>4.4546512439073496</v>
      </c>
      <c r="Y904" s="16">
        <v>4.7443572404459902</v>
      </c>
      <c r="Z904" s="16">
        <v>5.0753131824003299</v>
      </c>
      <c r="AA904" s="16">
        <v>5.4591473278592799</v>
      </c>
      <c r="AB904" s="16">
        <v>5.8963533925809104</v>
      </c>
      <c r="AC904" s="16">
        <v>6.3741600878079403</v>
      </c>
      <c r="AD904" s="16">
        <v>6.8630744546879701</v>
      </c>
      <c r="AE904" s="16">
        <v>7.3397306897001204</v>
      </c>
      <c r="AF904" s="16">
        <v>7.77551857572531</v>
      </c>
      <c r="AG904" s="16">
        <v>8.1462665871256004</v>
      </c>
      <c r="AH904" s="16">
        <v>8.4442476246582991</v>
      </c>
      <c r="AI904" s="16">
        <v>8.6726696742884997</v>
      </c>
      <c r="AJ904" s="16">
        <v>8.8576550483787209</v>
      </c>
      <c r="AK904" s="16">
        <v>9.0342932552379906</v>
      </c>
      <c r="AL904" s="16">
        <v>9.1659012328479399</v>
      </c>
      <c r="AM904" s="16">
        <v>9.2003056767628095</v>
      </c>
      <c r="AN904" s="16">
        <v>9.1174564450662796</v>
      </c>
      <c r="AO904" s="16">
        <v>8.9455977026595903</v>
      </c>
      <c r="AP904" s="16">
        <v>8.6731229361211692</v>
      </c>
      <c r="AQ904" s="16">
        <v>8.3639442767637604</v>
      </c>
      <c r="AR904" s="16">
        <v>8.0936215330440895</v>
      </c>
      <c r="AS904" s="16">
        <v>7.8874618999837596</v>
      </c>
      <c r="AT904" s="16">
        <v>7.6961666576119301</v>
      </c>
      <c r="AU904" s="16">
        <v>7.5531656659277697</v>
      </c>
      <c r="AV904" s="16">
        <v>7.4455024929393296</v>
      </c>
      <c r="AW904" s="16">
        <v>7.3519214398901296</v>
      </c>
      <c r="AX904" s="16">
        <v>7.2679553552348102</v>
      </c>
      <c r="AY904" s="16">
        <v>7.1943726849084504</v>
      </c>
      <c r="AZ904" s="16">
        <v>7.1567095166985197</v>
      </c>
      <c r="BA904" s="16">
        <v>7.1785035303007003</v>
      </c>
      <c r="BB904" s="16">
        <v>7.2812460170003197</v>
      </c>
      <c r="BC904" s="16">
        <v>7.4645873043894104</v>
      </c>
      <c r="BD904" s="16">
        <v>7.6627631108129401</v>
      </c>
      <c r="BE904" s="16">
        <v>7.9110952609799003</v>
      </c>
      <c r="BF904" s="16">
        <v>8.1820106219546194</v>
      </c>
      <c r="BG904" s="16">
        <v>8.4412387319004303</v>
      </c>
      <c r="BH904" s="16">
        <v>8.6672626763256204</v>
      </c>
      <c r="BI904" s="16">
        <v>8.8446711244189693</v>
      </c>
      <c r="BJ904" s="16">
        <v>8.9991828650260093</v>
      </c>
      <c r="BK904" s="16">
        <v>9.11736901531496</v>
      </c>
      <c r="BL904" s="16">
        <v>9.1840758685395105</v>
      </c>
      <c r="BM904" s="16">
        <v>9.1925545307645304</v>
      </c>
    </row>
    <row r="905" spans="1:65">
      <c r="A905" s="16" t="s">
        <v>53</v>
      </c>
      <c r="B905" s="16" t="s">
        <v>54</v>
      </c>
      <c r="C905" s="16" t="s">
        <v>1853</v>
      </c>
      <c r="D905" s="16" t="s">
        <v>1854</v>
      </c>
      <c r="E905" s="16">
        <v>14.159212716923101</v>
      </c>
      <c r="F905" s="16">
        <v>14.6899860766766</v>
      </c>
      <c r="G905" s="16">
        <v>15.066248298382799</v>
      </c>
      <c r="H905" s="16">
        <v>15.302871078509</v>
      </c>
      <c r="I905" s="16">
        <v>15.4632671982717</v>
      </c>
      <c r="J905" s="16">
        <v>15.617999553864101</v>
      </c>
      <c r="K905" s="16">
        <v>15.8410360342421</v>
      </c>
      <c r="L905" s="16">
        <v>16.118622539168399</v>
      </c>
      <c r="M905" s="16">
        <v>16.404209669278799</v>
      </c>
      <c r="N905" s="16">
        <v>16.59442917913</v>
      </c>
      <c r="O905" s="16">
        <v>16.577146451368399</v>
      </c>
      <c r="P905" s="16">
        <v>16.458157168260399</v>
      </c>
      <c r="Q905" s="16">
        <v>16.073231447736099</v>
      </c>
      <c r="R905" s="16">
        <v>15.458193784868399</v>
      </c>
      <c r="S905" s="16">
        <v>14.732964333075399</v>
      </c>
      <c r="T905" s="16">
        <v>14.0513806762316</v>
      </c>
      <c r="U905" s="16">
        <v>13.4830014923098</v>
      </c>
      <c r="V905" s="16">
        <v>12.9678652906181</v>
      </c>
      <c r="W905" s="16">
        <v>12.510711930032</v>
      </c>
      <c r="X905" s="16">
        <v>12.0921254081568</v>
      </c>
      <c r="Y905" s="16">
        <v>11.6846506264797</v>
      </c>
      <c r="Z905" s="16">
        <v>11.378596272149201</v>
      </c>
      <c r="AA905" s="16">
        <v>11.134189872861</v>
      </c>
      <c r="AB905" s="16">
        <v>10.9402645919905</v>
      </c>
      <c r="AC905" s="16">
        <v>10.7901471031774</v>
      </c>
      <c r="AD905" s="16">
        <v>10.676678892817399</v>
      </c>
      <c r="AE905" s="16">
        <v>10.669759682205299</v>
      </c>
      <c r="AF905" s="16">
        <v>10.749944836308201</v>
      </c>
      <c r="AG905" s="16">
        <v>10.915030260675801</v>
      </c>
      <c r="AH905" s="16">
        <v>11.1303118755469</v>
      </c>
      <c r="AI905" s="16">
        <v>11.3392350640854</v>
      </c>
      <c r="AJ905" s="16">
        <v>11.5699606791734</v>
      </c>
      <c r="AK905" s="16">
        <v>11.843720572502001</v>
      </c>
      <c r="AL905" s="16">
        <v>12.1211237594437</v>
      </c>
      <c r="AM905" s="16">
        <v>12.349799519529</v>
      </c>
      <c r="AN905" s="16">
        <v>12.4726288016504</v>
      </c>
      <c r="AO905" s="16">
        <v>12.516240503346101</v>
      </c>
      <c r="AP905" s="16">
        <v>12.426087945138899</v>
      </c>
      <c r="AQ905" s="16">
        <v>12.2005870432737</v>
      </c>
      <c r="AR905" s="16">
        <v>11.872227350170199</v>
      </c>
      <c r="AS905" s="16">
        <v>11.497725644631499</v>
      </c>
      <c r="AT905" s="16">
        <v>11.056378428732801</v>
      </c>
      <c r="AU905" s="16">
        <v>10.534558452968099</v>
      </c>
      <c r="AV905" s="16">
        <v>9.9545394436750101</v>
      </c>
      <c r="AW905" s="16">
        <v>9.3683518093183995</v>
      </c>
      <c r="AX905" s="16">
        <v>8.8432824024099901</v>
      </c>
      <c r="AY905" s="16">
        <v>8.4534442737456104</v>
      </c>
      <c r="AZ905" s="16">
        <v>8.1599548873750791</v>
      </c>
      <c r="BA905" s="16">
        <v>7.9542549872274604</v>
      </c>
      <c r="BB905" s="16">
        <v>7.8042909881370797</v>
      </c>
      <c r="BC905" s="16">
        <v>7.6648737790748402</v>
      </c>
      <c r="BD905" s="16">
        <v>7.5686447686273999</v>
      </c>
      <c r="BE905" s="16">
        <v>7.5421375496615299</v>
      </c>
      <c r="BF905" s="16">
        <v>7.5851342392785801</v>
      </c>
      <c r="BG905" s="16">
        <v>7.6884275916496803</v>
      </c>
      <c r="BH905" s="16">
        <v>7.8316796884544297</v>
      </c>
      <c r="BI905" s="16">
        <v>8.0117865154195798</v>
      </c>
      <c r="BJ905" s="16">
        <v>8.27152518956105</v>
      </c>
      <c r="BK905" s="16">
        <v>8.5850365848842607</v>
      </c>
      <c r="BL905" s="16">
        <v>8.8862589950145896</v>
      </c>
      <c r="BM905" s="16">
        <v>9.08936900848704</v>
      </c>
    </row>
    <row r="906" spans="1:65">
      <c r="A906" s="16" t="s">
        <v>53</v>
      </c>
      <c r="B906" s="16" t="s">
        <v>54</v>
      </c>
      <c r="C906" s="16" t="s">
        <v>1855</v>
      </c>
      <c r="D906" s="16" t="s">
        <v>1856</v>
      </c>
      <c r="E906" s="16">
        <v>71.410856199999998</v>
      </c>
      <c r="F906" s="16">
        <v>71.606499600000006</v>
      </c>
      <c r="G906" s="16">
        <v>71.802143000000001</v>
      </c>
      <c r="H906" s="16">
        <v>71.980536599999994</v>
      </c>
      <c r="I906" s="16">
        <v>72.1589302</v>
      </c>
      <c r="J906" s="16">
        <v>72.337323799999993</v>
      </c>
      <c r="K906" s="16">
        <v>72.5157174</v>
      </c>
      <c r="L906" s="16">
        <v>72.694111000000007</v>
      </c>
      <c r="M906" s="16">
        <v>72.820371399999999</v>
      </c>
      <c r="N906" s="16">
        <v>72.946631800000006</v>
      </c>
      <c r="O906" s="16">
        <v>73.072892199999998</v>
      </c>
      <c r="P906" s="16">
        <v>73.199152600000005</v>
      </c>
      <c r="Q906" s="16">
        <v>73.325412999999998</v>
      </c>
      <c r="R906" s="16">
        <v>73.329963399999997</v>
      </c>
      <c r="S906" s="16">
        <v>73.334513799999996</v>
      </c>
      <c r="T906" s="16">
        <v>73.339064199999996</v>
      </c>
      <c r="U906" s="16">
        <v>73.343614599999995</v>
      </c>
      <c r="V906" s="16">
        <v>73.348164999999995</v>
      </c>
      <c r="W906" s="16">
        <v>73.364304399999995</v>
      </c>
      <c r="X906" s="16">
        <v>73.380443799999995</v>
      </c>
      <c r="Y906" s="16">
        <v>73.396583199999995</v>
      </c>
      <c r="Z906" s="16">
        <v>73.412722599999995</v>
      </c>
      <c r="AA906" s="16">
        <v>73.428861999999995</v>
      </c>
      <c r="AB906" s="16">
        <v>73.530710600000006</v>
      </c>
      <c r="AC906" s="16">
        <v>73.632559200000003</v>
      </c>
      <c r="AD906" s="16">
        <v>73.7344078</v>
      </c>
      <c r="AE906" s="16">
        <v>73.836256399999996</v>
      </c>
      <c r="AF906" s="16">
        <v>73.938104999999993</v>
      </c>
      <c r="AG906" s="16">
        <v>74.031642000000005</v>
      </c>
      <c r="AH906" s="16">
        <v>74.125179000000003</v>
      </c>
      <c r="AI906" s="16">
        <v>74.218716000000001</v>
      </c>
      <c r="AJ906" s="16">
        <v>74.312252999999998</v>
      </c>
      <c r="AK906" s="16">
        <v>74.405789999999996</v>
      </c>
      <c r="AL906" s="16">
        <v>74.706356600000007</v>
      </c>
      <c r="AM906" s="16">
        <v>75.006923200000003</v>
      </c>
      <c r="AN906" s="16">
        <v>75.307489799999999</v>
      </c>
      <c r="AO906" s="16">
        <v>75.608056399999995</v>
      </c>
      <c r="AP906" s="16">
        <v>75.908623000000006</v>
      </c>
      <c r="AQ906" s="16">
        <v>76.044215800000003</v>
      </c>
      <c r="AR906" s="16">
        <v>76.179808600000001</v>
      </c>
      <c r="AS906" s="16">
        <v>76.315401399999999</v>
      </c>
      <c r="AT906" s="16">
        <v>76.450994199999997</v>
      </c>
      <c r="AU906" s="16">
        <v>76.586586999999994</v>
      </c>
      <c r="AV906" s="16">
        <v>77.515333799999993</v>
      </c>
      <c r="AW906" s="16">
        <v>78.444080600000007</v>
      </c>
      <c r="AX906" s="16">
        <v>79.372827400000006</v>
      </c>
      <c r="AY906" s="16">
        <v>80.301574200000005</v>
      </c>
      <c r="AZ906" s="16">
        <v>81.230321000000004</v>
      </c>
      <c r="BA906" s="16">
        <v>81.539423999999997</v>
      </c>
      <c r="BB906" s="16">
        <v>81.848527000000004</v>
      </c>
      <c r="BC906" s="16">
        <v>82.157629999999997</v>
      </c>
      <c r="BD906" s="16">
        <v>82.466733000000005</v>
      </c>
      <c r="BE906" s="16">
        <v>82.775835999999998</v>
      </c>
      <c r="BF906" s="16">
        <v>82.982852600000001</v>
      </c>
      <c r="BG906" s="16">
        <v>83.189869200000004</v>
      </c>
      <c r="BH906" s="16">
        <v>83.396885800000007</v>
      </c>
      <c r="BI906" s="16">
        <v>83.603902399999996</v>
      </c>
      <c r="BJ906" s="16">
        <v>83.810918999999998</v>
      </c>
      <c r="BK906" s="16">
        <v>83.978318599999994</v>
      </c>
      <c r="BL906" s="16">
        <v>84.145718200000005</v>
      </c>
    </row>
    <row r="907" spans="1:65">
      <c r="A907" s="16" t="s">
        <v>53</v>
      </c>
      <c r="B907" s="16" t="s">
        <v>54</v>
      </c>
      <c r="C907" s="16" t="s">
        <v>1857</v>
      </c>
      <c r="D907" s="16" t="s">
        <v>1858</v>
      </c>
      <c r="BH907" s="16">
        <v>0</v>
      </c>
      <c r="BI907" s="16">
        <v>0</v>
      </c>
      <c r="BJ907" s="16">
        <v>0</v>
      </c>
      <c r="BK907" s="16">
        <v>0</v>
      </c>
    </row>
    <row r="908" spans="1:65">
      <c r="A908" s="16" t="s">
        <v>53</v>
      </c>
      <c r="B908" s="16" t="s">
        <v>54</v>
      </c>
      <c r="C908" s="16" t="s">
        <v>1859</v>
      </c>
      <c r="D908" s="16" t="s">
        <v>1860</v>
      </c>
      <c r="AJ908" s="16">
        <v>0.9</v>
      </c>
      <c r="AK908" s="16">
        <v>1.82</v>
      </c>
      <c r="AL908" s="16">
        <v>4.6900000000000004</v>
      </c>
      <c r="AM908" s="16">
        <v>6.52</v>
      </c>
      <c r="AN908" s="16">
        <v>7.6</v>
      </c>
      <c r="AO908" s="16">
        <v>8.6999999999999993</v>
      </c>
      <c r="AP908" s="16">
        <v>9.92</v>
      </c>
      <c r="AQ908" s="16">
        <v>10.86</v>
      </c>
      <c r="AR908" s="16">
        <v>11.88</v>
      </c>
      <c r="AS908" s="16">
        <v>12.71</v>
      </c>
      <c r="AT908" s="16">
        <v>11.52</v>
      </c>
      <c r="AU908" s="16">
        <v>10.38</v>
      </c>
      <c r="AV908" s="16">
        <v>9.27</v>
      </c>
      <c r="AW908" s="16">
        <v>8.0399999999999991</v>
      </c>
      <c r="AX908" s="16">
        <v>7.29</v>
      </c>
      <c r="AY908" s="16">
        <v>6.34</v>
      </c>
      <c r="AZ908" s="16">
        <v>5.5</v>
      </c>
      <c r="BA908" s="16">
        <v>5.55</v>
      </c>
      <c r="BB908" s="16">
        <v>6.58</v>
      </c>
      <c r="BC908" s="16">
        <v>6.91</v>
      </c>
      <c r="BD908" s="16">
        <v>6.45</v>
      </c>
      <c r="BE908" s="16">
        <v>6.09</v>
      </c>
      <c r="BF908" s="16">
        <v>5.95</v>
      </c>
      <c r="BG908" s="16">
        <v>5.84</v>
      </c>
      <c r="BH908" s="16">
        <v>5.87</v>
      </c>
      <c r="BI908" s="16">
        <v>5.91</v>
      </c>
      <c r="BJ908" s="16">
        <v>5.93</v>
      </c>
      <c r="BK908" s="16">
        <v>5.77</v>
      </c>
      <c r="BL908" s="16">
        <v>5.73</v>
      </c>
    </row>
    <row r="909" spans="1:65">
      <c r="A909" s="16" t="s">
        <v>53</v>
      </c>
      <c r="B909" s="16" t="s">
        <v>54</v>
      </c>
      <c r="C909" s="16" t="s">
        <v>1861</v>
      </c>
      <c r="D909" s="16" t="s">
        <v>1862</v>
      </c>
      <c r="AJ909" s="16">
        <v>2.5099999999999998</v>
      </c>
      <c r="AK909" s="16">
        <v>4.1900000000000004</v>
      </c>
      <c r="AL909" s="16">
        <v>8.5500000000000007</v>
      </c>
      <c r="AM909" s="16">
        <v>11.42</v>
      </c>
      <c r="AN909" s="16">
        <v>12.6</v>
      </c>
      <c r="AO909" s="16">
        <v>13.84</v>
      </c>
      <c r="AP909" s="16">
        <v>15.24</v>
      </c>
      <c r="AQ909" s="16">
        <v>16.649999999999999</v>
      </c>
      <c r="AR909" s="16">
        <v>17.93</v>
      </c>
      <c r="AS909" s="16">
        <v>19.329999999999998</v>
      </c>
      <c r="AT909" s="16">
        <v>19.04</v>
      </c>
      <c r="AU909" s="16">
        <v>18.809999999999999</v>
      </c>
      <c r="AV909" s="16">
        <v>17.25</v>
      </c>
      <c r="AW909" s="16">
        <v>15.58</v>
      </c>
      <c r="AX909" s="16">
        <v>14.55</v>
      </c>
      <c r="AY909" s="16">
        <v>15.16</v>
      </c>
      <c r="AZ909" s="16">
        <v>15.25</v>
      </c>
      <c r="BA909" s="16">
        <v>15.54</v>
      </c>
      <c r="BB909" s="16">
        <v>12.78</v>
      </c>
      <c r="BC909" s="16">
        <v>17.170000000000002</v>
      </c>
      <c r="BD909" s="16">
        <v>14.12</v>
      </c>
      <c r="BE909" s="16">
        <v>12.12</v>
      </c>
      <c r="BF909" s="16">
        <v>11.55</v>
      </c>
      <c r="BG909" s="16">
        <v>11.39</v>
      </c>
      <c r="BH909" s="16">
        <v>11.29</v>
      </c>
      <c r="BI909" s="16">
        <v>11.33</v>
      </c>
      <c r="BJ909" s="16">
        <v>11.31</v>
      </c>
      <c r="BK909" s="16">
        <v>11.24</v>
      </c>
      <c r="BL909" s="16">
        <v>11.25</v>
      </c>
    </row>
    <row r="910" spans="1:65">
      <c r="A910" s="16" t="s">
        <v>53</v>
      </c>
      <c r="B910" s="16" t="s">
        <v>54</v>
      </c>
      <c r="C910" s="16" t="s">
        <v>1863</v>
      </c>
      <c r="D910" s="16" t="s">
        <v>1864</v>
      </c>
      <c r="AI910" s="16">
        <v>84.826974267968097</v>
      </c>
      <c r="AJ910" s="16">
        <v>84.868421052631604</v>
      </c>
      <c r="AK910" s="16">
        <v>85.620834361885997</v>
      </c>
      <c r="AL910" s="16">
        <v>86.820586820586797</v>
      </c>
      <c r="AM910" s="16">
        <v>87.800282618935498</v>
      </c>
      <c r="AN910" s="16">
        <v>88.053613053613006</v>
      </c>
      <c r="AO910" s="16">
        <v>88.081327412946905</v>
      </c>
      <c r="AP910" s="16">
        <v>88.045652429697597</v>
      </c>
      <c r="AQ910" s="16">
        <v>88.062366103308705</v>
      </c>
      <c r="AR910" s="16">
        <v>88.2345871890398</v>
      </c>
      <c r="AS910" s="16">
        <v>88.292564196178603</v>
      </c>
      <c r="AT910" s="16">
        <v>88.247783189708997</v>
      </c>
      <c r="AU910" s="16">
        <v>88.246603435016695</v>
      </c>
      <c r="AV910" s="16">
        <v>87.831104117492799</v>
      </c>
      <c r="AW910" s="16">
        <v>88.272604588394103</v>
      </c>
      <c r="AX910" s="16">
        <v>87.849315068493098</v>
      </c>
      <c r="AY910" s="16">
        <v>87.045549519431702</v>
      </c>
      <c r="AZ910" s="16">
        <v>86.5719910011249</v>
      </c>
      <c r="BA910" s="16">
        <v>87.695845910593604</v>
      </c>
      <c r="BB910" s="16">
        <v>90.041007615700096</v>
      </c>
      <c r="BC910" s="16">
        <v>91.400236826524605</v>
      </c>
      <c r="BD910" s="16">
        <v>90.694568121104197</v>
      </c>
      <c r="BE910" s="16">
        <v>90.331164991129498</v>
      </c>
      <c r="BF910" s="16">
        <v>90.229546792230707</v>
      </c>
      <c r="BG910" s="16">
        <v>90.579286132241094</v>
      </c>
      <c r="BH910" s="16">
        <v>91.030867792661596</v>
      </c>
      <c r="BI910" s="16">
        <v>90.332759609868006</v>
      </c>
      <c r="BJ910" s="16">
        <v>90.351127604910104</v>
      </c>
      <c r="BK910" s="16">
        <v>90.709603875748101</v>
      </c>
      <c r="BL910" s="16">
        <v>90.473465884708901</v>
      </c>
    </row>
    <row r="911" spans="1:65">
      <c r="A911" s="16" t="s">
        <v>53</v>
      </c>
      <c r="B911" s="16" t="s">
        <v>54</v>
      </c>
      <c r="C911" s="16" t="s">
        <v>1865</v>
      </c>
      <c r="D911" s="16" t="s">
        <v>1866</v>
      </c>
      <c r="AR911" s="16">
        <v>53.41</v>
      </c>
      <c r="AZ911" s="16">
        <v>41.59</v>
      </c>
      <c r="BA911" s="16">
        <v>38.28</v>
      </c>
      <c r="BB911" s="16">
        <v>33.03</v>
      </c>
      <c r="BC911" s="16">
        <v>25.25</v>
      </c>
      <c r="BD911" s="16">
        <v>34.04</v>
      </c>
    </row>
    <row r="912" spans="1:65">
      <c r="A912" s="16" t="s">
        <v>53</v>
      </c>
      <c r="B912" s="16" t="s">
        <v>54</v>
      </c>
      <c r="C912" s="16" t="s">
        <v>1867</v>
      </c>
      <c r="D912" s="16" t="s">
        <v>1868</v>
      </c>
      <c r="AS912" s="16">
        <v>12.01427</v>
      </c>
      <c r="AX912" s="16">
        <v>5.8</v>
      </c>
    </row>
    <row r="913" spans="1:64">
      <c r="A913" s="16" t="s">
        <v>53</v>
      </c>
      <c r="B913" s="16" t="s">
        <v>54</v>
      </c>
      <c r="C913" s="16" t="s">
        <v>1869</v>
      </c>
      <c r="D913" s="16" t="s">
        <v>1870</v>
      </c>
      <c r="AJ913" s="16">
        <v>10.3999996185303</v>
      </c>
      <c r="AK913" s="16">
        <v>9.9700002670288104</v>
      </c>
      <c r="AL913" s="16">
        <v>9.5699996948242205</v>
      </c>
      <c r="AM913" s="16">
        <v>9.3000001907348597</v>
      </c>
      <c r="AN913" s="16">
        <v>8.8500003814697301</v>
      </c>
      <c r="AO913" s="16">
        <v>8.6099996566772496</v>
      </c>
      <c r="AP913" s="16">
        <v>8.1400003433227504</v>
      </c>
      <c r="AQ913" s="16">
        <v>7.8299999237060502</v>
      </c>
      <c r="AR913" s="16">
        <v>7.8099999427795401</v>
      </c>
      <c r="AS913" s="16">
        <v>7.5199999809265101</v>
      </c>
      <c r="AT913" s="16">
        <v>7.2199997901916504</v>
      </c>
      <c r="AU913" s="16">
        <v>7.4800000190734899</v>
      </c>
      <c r="AV913" s="16">
        <v>7.8400001525878897</v>
      </c>
      <c r="AW913" s="16">
        <v>8.2799997329711896</v>
      </c>
      <c r="AX913" s="16">
        <v>8.6700000762939506</v>
      </c>
      <c r="AY913" s="16">
        <v>4.03999996185303</v>
      </c>
      <c r="AZ913" s="16">
        <v>3.7300000190734899</v>
      </c>
      <c r="BA913" s="16">
        <v>6.0500001907348597</v>
      </c>
      <c r="BB913" s="16">
        <v>5.53999996185303</v>
      </c>
      <c r="BC913" s="16">
        <v>6.0999999046325701</v>
      </c>
      <c r="BD913" s="16">
        <v>6.1700000762939498</v>
      </c>
      <c r="BE913" s="16">
        <v>6.1900000572204599</v>
      </c>
      <c r="BF913" s="16">
        <v>6.0100002288818404</v>
      </c>
      <c r="BG913" s="16">
        <v>6.1599998474121103</v>
      </c>
      <c r="BH913" s="16">
        <v>5.8800001144409197</v>
      </c>
      <c r="BI913" s="16">
        <v>6.0199999809265101</v>
      </c>
      <c r="BJ913" s="16">
        <v>5.9800000190734899</v>
      </c>
      <c r="BK913" s="16">
        <v>5.9499998092651403</v>
      </c>
      <c r="BL913" s="16">
        <v>5.9099998474121103</v>
      </c>
    </row>
    <row r="914" spans="1:64">
      <c r="A914" s="16" t="s">
        <v>53</v>
      </c>
      <c r="B914" s="16" t="s">
        <v>54</v>
      </c>
      <c r="C914" s="16" t="s">
        <v>1871</v>
      </c>
      <c r="D914" s="16" t="s">
        <v>1872</v>
      </c>
      <c r="AJ914" s="16">
        <v>78.33</v>
      </c>
      <c r="AK914" s="16">
        <v>79.58</v>
      </c>
      <c r="AL914" s="16">
        <v>79.569999999999993</v>
      </c>
      <c r="AM914" s="16">
        <v>79.75</v>
      </c>
      <c r="AN914" s="16">
        <v>79.959999999999994</v>
      </c>
      <c r="AO914" s="16">
        <v>79.14</v>
      </c>
      <c r="AP914" s="16">
        <v>77.930000000000007</v>
      </c>
      <c r="AQ914" s="16">
        <v>76.319999999999993</v>
      </c>
      <c r="AR914" s="16">
        <v>74.930000000000007</v>
      </c>
      <c r="AS914" s="16">
        <v>73.239999999999995</v>
      </c>
      <c r="AT914" s="16">
        <v>71.8</v>
      </c>
      <c r="AU914" s="16">
        <v>70.44</v>
      </c>
      <c r="AV914" s="16">
        <v>69.34</v>
      </c>
      <c r="AW914" s="16">
        <v>68.209999999999994</v>
      </c>
      <c r="AX914" s="16">
        <v>67.72</v>
      </c>
      <c r="AY914" s="16">
        <v>66.849999999999994</v>
      </c>
      <c r="AZ914" s="16">
        <v>66.069999999999993</v>
      </c>
      <c r="BA914" s="16">
        <v>65.290000000000006</v>
      </c>
      <c r="BB914" s="16">
        <v>64.91</v>
      </c>
      <c r="BC914" s="16">
        <v>64.59</v>
      </c>
      <c r="BD914" s="16">
        <v>64.39</v>
      </c>
      <c r="BE914" s="16">
        <v>64.709999999999994</v>
      </c>
      <c r="BF914" s="16">
        <v>65.22</v>
      </c>
      <c r="BG914" s="16">
        <v>65.61</v>
      </c>
      <c r="BH914" s="16">
        <v>65.88</v>
      </c>
      <c r="BI914" s="16">
        <v>66.84</v>
      </c>
      <c r="BJ914" s="16">
        <v>67.17</v>
      </c>
      <c r="BK914" s="16">
        <v>67.31</v>
      </c>
      <c r="BL914" s="16">
        <v>67.11</v>
      </c>
    </row>
    <row r="915" spans="1:64">
      <c r="A915" s="16" t="s">
        <v>53</v>
      </c>
      <c r="B915" s="16" t="s">
        <v>54</v>
      </c>
      <c r="C915" s="16" t="s">
        <v>1873</v>
      </c>
      <c r="D915" s="16" t="s">
        <v>1874</v>
      </c>
      <c r="AZ915" s="16">
        <v>34.54</v>
      </c>
      <c r="BA915" s="16">
        <v>31.1</v>
      </c>
      <c r="BB915" s="16">
        <v>32.17</v>
      </c>
      <c r="BC915" s="16">
        <v>36.07</v>
      </c>
      <c r="BD915" s="16">
        <v>27.33</v>
      </c>
    </row>
    <row r="916" spans="1:64">
      <c r="A916" s="16" t="s">
        <v>53</v>
      </c>
      <c r="B916" s="16" t="s">
        <v>54</v>
      </c>
      <c r="C916" s="16" t="s">
        <v>1875</v>
      </c>
      <c r="D916" s="16" t="s">
        <v>1876</v>
      </c>
    </row>
    <row r="917" spans="1:64">
      <c r="A917" s="16" t="s">
        <v>53</v>
      </c>
      <c r="B917" s="16" t="s">
        <v>54</v>
      </c>
      <c r="C917" s="16" t="s">
        <v>1877</v>
      </c>
      <c r="D917" s="16" t="s">
        <v>1878</v>
      </c>
      <c r="AN917" s="16">
        <v>26.8</v>
      </c>
      <c r="AT917" s="16">
        <v>29.5</v>
      </c>
      <c r="AU917" s="16">
        <v>23.2</v>
      </c>
      <c r="AV917" s="16">
        <v>23.6</v>
      </c>
      <c r="AW917" s="16">
        <v>24.3</v>
      </c>
      <c r="AX917" s="16">
        <v>24.2</v>
      </c>
    </row>
    <row r="918" spans="1:64">
      <c r="A918" s="16" t="s">
        <v>53</v>
      </c>
      <c r="B918" s="16" t="s">
        <v>54</v>
      </c>
      <c r="C918" s="16" t="s">
        <v>1879</v>
      </c>
      <c r="D918" s="16" t="s">
        <v>1880</v>
      </c>
      <c r="AS918" s="16">
        <v>2.1359348300000001</v>
      </c>
      <c r="AT918" s="16">
        <v>1.3891509799999999</v>
      </c>
      <c r="AU918" s="16">
        <v>1.01214743</v>
      </c>
      <c r="AV918" s="16">
        <v>3.5798463800000002</v>
      </c>
      <c r="AW918" s="16">
        <v>2.6272301699999998</v>
      </c>
      <c r="AX918" s="16">
        <v>1.4505621200000001</v>
      </c>
      <c r="AY918" s="16">
        <v>3.4655997799999998</v>
      </c>
      <c r="AZ918" s="16">
        <v>4.2810359</v>
      </c>
      <c r="BA918" s="16">
        <v>3.46802521</v>
      </c>
      <c r="BB918" s="16">
        <v>4.78687811</v>
      </c>
      <c r="BC918" s="16">
        <v>5.8826317799999996</v>
      </c>
      <c r="BD918" s="16">
        <v>5.3522820500000003</v>
      </c>
      <c r="BE918" s="16">
        <v>8.71878624</v>
      </c>
      <c r="BF918" s="16">
        <v>4.12924194</v>
      </c>
      <c r="BG918" s="16">
        <v>6.1672792400000001</v>
      </c>
      <c r="BH918" s="16">
        <v>6.1524772600000004</v>
      </c>
      <c r="BI918" s="16">
        <v>3.5791003699999999</v>
      </c>
      <c r="BJ918" s="16">
        <v>4.3975024200000004</v>
      </c>
      <c r="BK918" s="16">
        <v>4.2284870100000003</v>
      </c>
    </row>
    <row r="919" spans="1:64">
      <c r="A919" s="16" t="s">
        <v>53</v>
      </c>
      <c r="B919" s="16" t="s">
        <v>54</v>
      </c>
      <c r="C919" s="16" t="s">
        <v>1881</v>
      </c>
      <c r="D919" s="16" t="s">
        <v>1882</v>
      </c>
      <c r="AU919" s="16">
        <v>0</v>
      </c>
      <c r="AV919" s="16">
        <v>0</v>
      </c>
      <c r="AW919" s="16">
        <v>0</v>
      </c>
      <c r="AX919" s="16">
        <v>0</v>
      </c>
    </row>
    <row r="920" spans="1:64">
      <c r="A920" s="16" t="s">
        <v>53</v>
      </c>
      <c r="B920" s="16" t="s">
        <v>54</v>
      </c>
      <c r="C920" s="16" t="s">
        <v>1883</v>
      </c>
      <c r="D920" s="16" t="s">
        <v>1884</v>
      </c>
      <c r="AS920" s="16">
        <v>5.0999999999999996</v>
      </c>
      <c r="AT920" s="16">
        <v>5.5</v>
      </c>
      <c r="AU920" s="16">
        <v>5.8</v>
      </c>
      <c r="AV920" s="16">
        <v>6</v>
      </c>
      <c r="AW920" s="16">
        <v>6.9</v>
      </c>
      <c r="AX920" s="16">
        <v>7.2</v>
      </c>
      <c r="AY920" s="16">
        <v>7.5</v>
      </c>
      <c r="AZ920" s="16">
        <v>7.8</v>
      </c>
      <c r="BA920" s="16">
        <v>7.5</v>
      </c>
      <c r="BB920" s="16">
        <v>7.4</v>
      </c>
      <c r="BC920" s="16">
        <v>7.3</v>
      </c>
      <c r="BD920" s="16">
        <v>7.2</v>
      </c>
      <c r="BE920" s="16">
        <v>7</v>
      </c>
      <c r="BF920" s="16">
        <v>6.9</v>
      </c>
      <c r="BG920" s="16">
        <v>6.7</v>
      </c>
      <c r="BH920" s="16">
        <v>6.6</v>
      </c>
      <c r="BI920" s="16">
        <v>6.4</v>
      </c>
      <c r="BJ920" s="16">
        <v>6.4</v>
      </c>
      <c r="BK920" s="16">
        <v>6.5</v>
      </c>
      <c r="BL920" s="16">
        <v>6.6</v>
      </c>
    </row>
    <row r="921" spans="1:64">
      <c r="A921" s="16" t="s">
        <v>53</v>
      </c>
      <c r="B921" s="16" t="s">
        <v>54</v>
      </c>
      <c r="C921" s="16" t="s">
        <v>1885</v>
      </c>
      <c r="D921" s="16" t="s">
        <v>1886</v>
      </c>
      <c r="AS921" s="16">
        <v>10.1</v>
      </c>
      <c r="AY921" s="16">
        <v>21.1</v>
      </c>
      <c r="BD921" s="16">
        <v>11.1</v>
      </c>
      <c r="BF921" s="16">
        <v>7.5</v>
      </c>
    </row>
    <row r="922" spans="1:64">
      <c r="A922" s="16" t="s">
        <v>53</v>
      </c>
      <c r="B922" s="16" t="s">
        <v>54</v>
      </c>
      <c r="C922" s="16" t="s">
        <v>1887</v>
      </c>
      <c r="D922" s="16" t="s">
        <v>1888</v>
      </c>
      <c r="AH922" s="16">
        <v>97.3</v>
      </c>
      <c r="AI922" s="16">
        <v>97.3</v>
      </c>
      <c r="AJ922" s="16">
        <v>97.2</v>
      </c>
      <c r="AK922" s="16">
        <v>96.5</v>
      </c>
      <c r="AL922" s="16">
        <v>96.3</v>
      </c>
      <c r="AM922" s="16">
        <v>99.6</v>
      </c>
      <c r="AN922" s="16">
        <v>91.5</v>
      </c>
      <c r="AO922" s="16">
        <v>87.9</v>
      </c>
      <c r="AP922" s="16">
        <v>90.4</v>
      </c>
      <c r="AQ922" s="16">
        <v>91.5</v>
      </c>
      <c r="AR922" s="16">
        <v>92.4</v>
      </c>
      <c r="AS922" s="16">
        <v>80.7</v>
      </c>
      <c r="AT922" s="16">
        <v>88</v>
      </c>
      <c r="AU922" s="16">
        <v>94</v>
      </c>
      <c r="AV922" s="16">
        <v>95.8</v>
      </c>
      <c r="AW922" s="16">
        <v>95.9</v>
      </c>
      <c r="AX922" s="16">
        <v>94.4</v>
      </c>
      <c r="AY922" s="16">
        <v>88.6</v>
      </c>
      <c r="AZ922" s="16">
        <v>93</v>
      </c>
      <c r="BA922" s="16">
        <v>98</v>
      </c>
      <c r="BB922" s="16">
        <v>99.8</v>
      </c>
      <c r="BC922" s="16">
        <v>99.4</v>
      </c>
      <c r="BD922" s="16">
        <v>97.2</v>
      </c>
      <c r="BE922" s="16">
        <v>99.8</v>
      </c>
      <c r="BF922" s="16">
        <v>99.9</v>
      </c>
      <c r="BG922" s="16">
        <v>99.9</v>
      </c>
      <c r="BH922" s="16">
        <v>99.8</v>
      </c>
      <c r="BI922" s="16">
        <v>99.8</v>
      </c>
      <c r="BJ922" s="16">
        <v>99.8</v>
      </c>
      <c r="BK922" s="16">
        <v>99.39</v>
      </c>
    </row>
    <row r="923" spans="1:64">
      <c r="A923" s="16" t="s">
        <v>53</v>
      </c>
      <c r="B923" s="16" t="s">
        <v>54</v>
      </c>
      <c r="C923" s="16" t="s">
        <v>1889</v>
      </c>
      <c r="D923" s="16" t="s">
        <v>1890</v>
      </c>
      <c r="AS923" s="16">
        <v>38.700000000000003</v>
      </c>
      <c r="AT923" s="16">
        <v>38.6</v>
      </c>
      <c r="AU923" s="16">
        <v>38.5</v>
      </c>
      <c r="AV923" s="16">
        <v>38.4</v>
      </c>
      <c r="AW923" s="16">
        <v>38.299999999999997</v>
      </c>
      <c r="AX923" s="16">
        <v>38</v>
      </c>
      <c r="AY923" s="16">
        <v>37.5</v>
      </c>
      <c r="AZ923" s="16">
        <v>36.799999999999997</v>
      </c>
      <c r="BA923" s="16">
        <v>36.299999999999997</v>
      </c>
      <c r="BB923" s="16">
        <v>35.799999999999997</v>
      </c>
      <c r="BC923" s="16">
        <v>35.5</v>
      </c>
      <c r="BD923" s="16">
        <v>35.299999999999997</v>
      </c>
      <c r="BE923" s="16">
        <v>35.200000000000003</v>
      </c>
      <c r="BF923" s="16">
        <v>35.200000000000003</v>
      </c>
      <c r="BG923" s="16">
        <v>35.200000000000003</v>
      </c>
      <c r="BH923" s="16">
        <v>35.200000000000003</v>
      </c>
      <c r="BI923" s="16">
        <v>35.1</v>
      </c>
      <c r="BJ923" s="16">
        <v>35.1</v>
      </c>
      <c r="BK923" s="16">
        <v>35.1</v>
      </c>
      <c r="BL923" s="16">
        <v>35</v>
      </c>
    </row>
    <row r="924" spans="1:64">
      <c r="A924" s="16" t="s">
        <v>53</v>
      </c>
      <c r="B924" s="16" t="s">
        <v>54</v>
      </c>
      <c r="C924" s="16" t="s">
        <v>1891</v>
      </c>
      <c r="D924" s="16" t="s">
        <v>1892</v>
      </c>
      <c r="AI924" s="16">
        <v>0.01</v>
      </c>
      <c r="AJ924" s="16">
        <v>0.01</v>
      </c>
      <c r="AK924" s="16">
        <v>0.02</v>
      </c>
      <c r="AL924" s="16">
        <v>0.03</v>
      </c>
      <c r="AM924" s="16">
        <v>0.05</v>
      </c>
      <c r="AN924" s="16">
        <v>0.09</v>
      </c>
      <c r="AO924" s="16">
        <v>0.14000000000000001</v>
      </c>
      <c r="AP924" s="16">
        <v>0.2</v>
      </c>
      <c r="AQ924" s="16">
        <v>0.25</v>
      </c>
      <c r="AR924" s="16">
        <v>0.27</v>
      </c>
      <c r="AS924" s="16">
        <v>0.28999999999999998</v>
      </c>
      <c r="AT924" s="16">
        <v>0.27</v>
      </c>
      <c r="AU924" s="16">
        <v>0.25</v>
      </c>
      <c r="AV924" s="16">
        <v>0.21</v>
      </c>
      <c r="AW924" s="16">
        <v>0.18</v>
      </c>
      <c r="AX924" s="16">
        <v>0.17</v>
      </c>
      <c r="AY924" s="16">
        <v>0.15</v>
      </c>
      <c r="AZ924" s="16">
        <v>0.14000000000000001</v>
      </c>
      <c r="BA924" s="16">
        <v>0.15</v>
      </c>
      <c r="BB924" s="16">
        <v>0.14000000000000001</v>
      </c>
      <c r="BC924" s="16">
        <v>0.13</v>
      </c>
      <c r="BD924" s="16">
        <v>0.12</v>
      </c>
      <c r="BE924" s="16">
        <v>0.12</v>
      </c>
      <c r="BF924" s="16">
        <v>0.11</v>
      </c>
      <c r="BG924" s="16">
        <v>0.11</v>
      </c>
      <c r="BH924" s="16">
        <v>0.11</v>
      </c>
      <c r="BI924" s="16">
        <v>0.11</v>
      </c>
      <c r="BJ924" s="16">
        <v>0.1</v>
      </c>
      <c r="BK924" s="16">
        <v>0.1</v>
      </c>
      <c r="BL924" s="16">
        <v>0.09</v>
      </c>
    </row>
    <row r="925" spans="1:64">
      <c r="A925" s="16" t="s">
        <v>53</v>
      </c>
      <c r="B925" s="16" t="s">
        <v>54</v>
      </c>
      <c r="C925" s="16" t="s">
        <v>1893</v>
      </c>
      <c r="D925" s="16" t="s">
        <v>1894</v>
      </c>
      <c r="AS925" s="16">
        <v>54.933929681653602</v>
      </c>
      <c r="AT925" s="16">
        <v>56.860863376872899</v>
      </c>
      <c r="AU925" s="16">
        <v>58.820899517934699</v>
      </c>
      <c r="AV925" s="16">
        <v>60.814038104838502</v>
      </c>
      <c r="AW925" s="16">
        <v>62.840279137584602</v>
      </c>
      <c r="AX925" s="16">
        <v>64.899622616173204</v>
      </c>
      <c r="AY925" s="16">
        <v>66.992068540604805</v>
      </c>
      <c r="AZ925" s="16">
        <v>69.117616910878098</v>
      </c>
      <c r="BA925" s="16">
        <v>71.276267726993794</v>
      </c>
      <c r="BB925" s="16">
        <v>72.420141133325103</v>
      </c>
      <c r="BC925" s="16">
        <v>73.564014539656796</v>
      </c>
      <c r="BD925" s="16">
        <v>74.707887945988006</v>
      </c>
      <c r="BE925" s="16">
        <v>75.851761352319301</v>
      </c>
      <c r="BF925" s="16">
        <v>76.995634758650496</v>
      </c>
      <c r="BG925" s="16">
        <v>78.139508164982203</v>
      </c>
      <c r="BH925" s="16">
        <v>79.283381571313498</v>
      </c>
      <c r="BI925" s="16">
        <v>80.427254977644694</v>
      </c>
      <c r="BJ925" s="16">
        <v>81.571128383976003</v>
      </c>
    </row>
    <row r="926" spans="1:64">
      <c r="A926" s="16" t="s">
        <v>53</v>
      </c>
      <c r="B926" s="16" t="s">
        <v>54</v>
      </c>
      <c r="C926" s="16" t="s">
        <v>1895</v>
      </c>
      <c r="D926" s="16" t="s">
        <v>1896</v>
      </c>
      <c r="AS926" s="16">
        <v>76.054650262271807</v>
      </c>
      <c r="BC926" s="16">
        <v>84.960552519957204</v>
      </c>
      <c r="BH926" s="16">
        <v>88.196094738651297</v>
      </c>
      <c r="BL926" s="16">
        <v>90.248171122463404</v>
      </c>
    </row>
    <row r="927" spans="1:64">
      <c r="A927" s="16" t="s">
        <v>53</v>
      </c>
      <c r="B927" s="16" t="s">
        <v>54</v>
      </c>
      <c r="C927" s="16" t="s">
        <v>1897</v>
      </c>
      <c r="D927" s="16" t="s">
        <v>1898</v>
      </c>
      <c r="AS927" s="16">
        <v>1.1399999999999999</v>
      </c>
      <c r="AX927" s="16">
        <v>0.59</v>
      </c>
      <c r="BC927" s="16">
        <v>0.99</v>
      </c>
      <c r="BH927" s="16">
        <v>1.52</v>
      </c>
      <c r="BK927" s="16">
        <v>1.46</v>
      </c>
    </row>
    <row r="928" spans="1:64">
      <c r="A928" s="16" t="s">
        <v>53</v>
      </c>
      <c r="B928" s="16" t="s">
        <v>54</v>
      </c>
      <c r="C928" s="16" t="s">
        <v>1899</v>
      </c>
      <c r="D928" s="16" t="s">
        <v>1900</v>
      </c>
      <c r="AK928" s="16">
        <v>11.16438</v>
      </c>
      <c r="AN928" s="16">
        <v>7.4975300000000002</v>
      </c>
      <c r="AO928" s="16">
        <v>7.3005500000000003</v>
      </c>
      <c r="AQ928" s="16">
        <v>6.5979400000000004</v>
      </c>
      <c r="AR928" s="16">
        <v>6.1211500000000001</v>
      </c>
      <c r="AS928" s="16">
        <v>6.0055699999999996</v>
      </c>
      <c r="AT928" s="16">
        <v>6.0117700000000003</v>
      </c>
      <c r="AU928" s="16">
        <v>5.8204900000000004</v>
      </c>
      <c r="AV928" s="16">
        <v>5.5793200000000001</v>
      </c>
      <c r="AW928" s="16">
        <v>6.4162999999999997</v>
      </c>
      <c r="AX928" s="16">
        <v>6.9457100000000001</v>
      </c>
      <c r="AY928" s="16">
        <v>7.0023200000000001</v>
      </c>
      <c r="AZ928" s="16">
        <v>7.9479100000000003</v>
      </c>
      <c r="BA928" s="16">
        <v>11.33714</v>
      </c>
      <c r="BB928" s="16">
        <v>13.964270000000001</v>
      </c>
      <c r="BC928" s="16">
        <v>14.03889</v>
      </c>
      <c r="BD928" s="16">
        <v>14.625959999999999</v>
      </c>
      <c r="BH928" s="16">
        <v>12.816090000000001</v>
      </c>
      <c r="BI928" s="16">
        <v>17.082630000000002</v>
      </c>
      <c r="BJ928" s="16">
        <v>16.402159999999999</v>
      </c>
    </row>
    <row r="929" spans="1:65">
      <c r="A929" s="16" t="s">
        <v>53</v>
      </c>
      <c r="B929" s="16" t="s">
        <v>54</v>
      </c>
      <c r="C929" s="16" t="s">
        <v>1901</v>
      </c>
      <c r="D929" s="16" t="s">
        <v>1902</v>
      </c>
      <c r="BB929" s="16">
        <v>27.362890243530298</v>
      </c>
      <c r="BC929" s="16">
        <v>27.153709411621101</v>
      </c>
      <c r="BD929" s="16">
        <v>27.163080215454102</v>
      </c>
      <c r="BE929" s="16">
        <v>27.256229400634801</v>
      </c>
      <c r="BF929" s="16">
        <v>27.335670471191399</v>
      </c>
      <c r="BG929" s="16">
        <v>27.382539749145501</v>
      </c>
      <c r="BH929" s="16">
        <v>27.4114894866943</v>
      </c>
      <c r="BI929" s="16">
        <v>27.4775390625</v>
      </c>
      <c r="BJ929" s="16">
        <v>27.498409271240199</v>
      </c>
    </row>
    <row r="930" spans="1:65">
      <c r="A930" s="16" t="s">
        <v>53</v>
      </c>
      <c r="B930" s="16" t="s">
        <v>54</v>
      </c>
      <c r="C930" s="16" t="s">
        <v>1903</v>
      </c>
      <c r="D930" s="16" t="s">
        <v>1904</v>
      </c>
      <c r="BI930" s="16">
        <v>130300</v>
      </c>
      <c r="BJ930" s="16">
        <v>127300</v>
      </c>
      <c r="BK930" s="16">
        <v>124211</v>
      </c>
      <c r="BL930" s="16">
        <v>123393</v>
      </c>
    </row>
    <row r="931" spans="1:65">
      <c r="A931" s="16" t="s">
        <v>53</v>
      </c>
      <c r="B931" s="16" t="s">
        <v>54</v>
      </c>
      <c r="C931" s="16" t="s">
        <v>1905</v>
      </c>
      <c r="D931" s="16" t="s">
        <v>1906</v>
      </c>
      <c r="BK931" s="16">
        <v>88.532560000000004</v>
      </c>
    </row>
    <row r="932" spans="1:65">
      <c r="A932" s="16" t="s">
        <v>53</v>
      </c>
      <c r="B932" s="16" t="s">
        <v>54</v>
      </c>
      <c r="C932" s="16" t="s">
        <v>1907</v>
      </c>
      <c r="D932" s="16" t="s">
        <v>1908</v>
      </c>
      <c r="AR932" s="16">
        <v>78.751693725585895</v>
      </c>
      <c r="AZ932" s="16">
        <v>77.949119567871094</v>
      </c>
      <c r="BA932" s="16">
        <v>77.892280578613295</v>
      </c>
      <c r="BB932" s="16">
        <v>85.357879638671903</v>
      </c>
      <c r="BC932" s="16">
        <v>85.523727416992202</v>
      </c>
      <c r="BD932" s="16">
        <v>85.556457519531307</v>
      </c>
      <c r="BE932" s="16">
        <v>85.516738891601605</v>
      </c>
      <c r="BF932" s="16">
        <v>85.482620239257798</v>
      </c>
      <c r="BG932" s="16">
        <v>85.453170776367202</v>
      </c>
      <c r="BH932" s="16">
        <v>85.366638183593807</v>
      </c>
      <c r="BI932" s="16">
        <v>85.363929748535199</v>
      </c>
      <c r="BJ932" s="16">
        <v>85.084510803222699</v>
      </c>
    </row>
    <row r="933" spans="1:65">
      <c r="A933" s="16" t="s">
        <v>53</v>
      </c>
      <c r="B933" s="16" t="s">
        <v>54</v>
      </c>
      <c r="C933" s="16" t="s">
        <v>1909</v>
      </c>
      <c r="D933" s="16" t="s">
        <v>1910</v>
      </c>
      <c r="AJ933" s="16">
        <v>17399</v>
      </c>
      <c r="AK933" s="16">
        <v>18109</v>
      </c>
      <c r="AL933" s="16">
        <v>42450</v>
      </c>
      <c r="AM933" s="16">
        <v>85323</v>
      </c>
      <c r="AN933" s="16">
        <v>81334</v>
      </c>
      <c r="AO933" s="16">
        <v>47885</v>
      </c>
      <c r="AP933" s="16">
        <v>74182</v>
      </c>
      <c r="AQ933" s="16">
        <v>85221</v>
      </c>
      <c r="AR933" s="16">
        <v>34837</v>
      </c>
      <c r="AS933" s="16">
        <v>61173</v>
      </c>
      <c r="AT933" s="16">
        <v>79138</v>
      </c>
      <c r="AU933" s="16">
        <v>79899</v>
      </c>
      <c r="AV933" s="16">
        <v>88738</v>
      </c>
      <c r="AW933" s="16">
        <v>78125</v>
      </c>
      <c r="AX933" s="16">
        <v>77428</v>
      </c>
      <c r="AY933" s="16">
        <v>73286</v>
      </c>
      <c r="AZ933" s="16">
        <v>71283</v>
      </c>
      <c r="BA933" s="16">
        <v>70361</v>
      </c>
      <c r="BB933" s="16">
        <v>61748</v>
      </c>
      <c r="BC933" s="16">
        <v>64067</v>
      </c>
      <c r="BD933" s="16">
        <v>49999</v>
      </c>
      <c r="BE933" s="16">
        <v>38511</v>
      </c>
      <c r="BF933" s="16">
        <v>8544</v>
      </c>
      <c r="BG933" s="16">
        <v>3638</v>
      </c>
      <c r="BH933" s="16">
        <v>5980</v>
      </c>
      <c r="BI933" s="16">
        <v>4338</v>
      </c>
      <c r="BJ933" s="16">
        <v>12166</v>
      </c>
      <c r="BK933" s="16">
        <v>24803</v>
      </c>
      <c r="BL933" s="16">
        <v>55687</v>
      </c>
    </row>
    <row r="934" spans="1:65">
      <c r="A934" s="16" t="s">
        <v>53</v>
      </c>
      <c r="B934" s="16" t="s">
        <v>54</v>
      </c>
      <c r="C934" s="16" t="s">
        <v>1911</v>
      </c>
      <c r="D934" s="16" t="s">
        <v>1912</v>
      </c>
    </row>
    <row r="935" spans="1:65">
      <c r="A935" s="16" t="s">
        <v>53</v>
      </c>
      <c r="B935" s="16" t="s">
        <v>54</v>
      </c>
      <c r="C935" s="16" t="s">
        <v>1913</v>
      </c>
      <c r="D935" s="16" t="s">
        <v>1914</v>
      </c>
      <c r="AJ935" s="16">
        <v>113.257568359375</v>
      </c>
      <c r="AK935" s="16">
        <v>112.299919128418</v>
      </c>
      <c r="AL935" s="16">
        <v>110.08416748046901</v>
      </c>
      <c r="AM935" s="16">
        <v>110.41136932373</v>
      </c>
      <c r="AN935" s="16">
        <v>119.97006225585901</v>
      </c>
      <c r="AO935" s="16">
        <v>97.366180419921903</v>
      </c>
      <c r="AP935" s="16">
        <v>93.517433166503906</v>
      </c>
      <c r="AQ935" s="16">
        <v>91.994819641113295</v>
      </c>
      <c r="AR935" s="16">
        <v>95.511131286621094</v>
      </c>
      <c r="AS935" s="16">
        <v>96.293983459472699</v>
      </c>
      <c r="AT935" s="16">
        <v>98.037269592285199</v>
      </c>
      <c r="AU935" s="16">
        <v>97.107269287109403</v>
      </c>
      <c r="AV935" s="16">
        <v>93.372039794921903</v>
      </c>
      <c r="AW935" s="16">
        <v>95.410217285156307</v>
      </c>
      <c r="AX935" s="16">
        <v>92.783836364746094</v>
      </c>
      <c r="AY935" s="16">
        <v>91.043167114257798</v>
      </c>
      <c r="AZ935" s="16">
        <v>94.615066528320298</v>
      </c>
      <c r="BA935" s="16">
        <v>93.8072509765625</v>
      </c>
      <c r="BB935" s="16">
        <v>94.520980834960895</v>
      </c>
      <c r="BC935" s="16">
        <v>93.236610412597699</v>
      </c>
      <c r="BD935" s="16">
        <v>94.570472717285199</v>
      </c>
      <c r="BE935" s="16">
        <v>96.888526916503906</v>
      </c>
      <c r="BF935" s="16">
        <v>98.816497802734403</v>
      </c>
      <c r="BG935" s="16">
        <v>105.492950439453</v>
      </c>
      <c r="BH935" s="16">
        <v>105.63597869873</v>
      </c>
      <c r="BI935" s="16">
        <v>105.864700317383</v>
      </c>
      <c r="BJ935" s="16">
        <v>104.193717956543</v>
      </c>
      <c r="BK935" s="16">
        <v>100.014617919922</v>
      </c>
      <c r="BL935" s="16">
        <v>99.535438537597699</v>
      </c>
    </row>
    <row r="936" spans="1:65">
      <c r="A936" s="16" t="s">
        <v>53</v>
      </c>
      <c r="B936" s="16" t="s">
        <v>54</v>
      </c>
      <c r="C936" s="16" t="s">
        <v>1915</v>
      </c>
      <c r="D936" s="16" t="s">
        <v>1916</v>
      </c>
      <c r="Z936" s="16">
        <v>22.2222194671631</v>
      </c>
      <c r="AE936" s="16">
        <v>23.938999176025401</v>
      </c>
      <c r="AJ936" s="16">
        <v>21.0690002441406</v>
      </c>
      <c r="AK936" s="16">
        <v>19.7824802398682</v>
      </c>
      <c r="AL936" s="16">
        <v>18.3025302886963</v>
      </c>
      <c r="AM936" s="16">
        <v>17.8390293121338</v>
      </c>
      <c r="AN936" s="16">
        <v>20.73464012146</v>
      </c>
      <c r="AO936" s="16">
        <v>19.643550872802699</v>
      </c>
      <c r="AP936" s="16">
        <v>18.677719116210898</v>
      </c>
      <c r="AQ936" s="16">
        <v>18.381189346313501</v>
      </c>
      <c r="AR936" s="16">
        <v>19.053819656372099</v>
      </c>
      <c r="AS936" s="16">
        <v>19.841119766235401</v>
      </c>
      <c r="AT936" s="16">
        <v>21.610509872436499</v>
      </c>
      <c r="AU936" s="16">
        <v>23.174160003662099</v>
      </c>
      <c r="AV936" s="16">
        <v>24.670009613037099</v>
      </c>
      <c r="AW936" s="16">
        <v>25.336809158325199</v>
      </c>
      <c r="AX936" s="16">
        <v>26.2348308563232</v>
      </c>
      <c r="AY936" s="16">
        <v>27.213790893554702</v>
      </c>
      <c r="AZ936" s="16">
        <v>26.112110137939499</v>
      </c>
      <c r="BA936" s="16">
        <v>24.026309967041001</v>
      </c>
      <c r="BB936" s="16">
        <v>23.4403896331787</v>
      </c>
      <c r="BC936" s="16">
        <v>25.986249923706101</v>
      </c>
      <c r="BD936" s="16">
        <v>26.915260314941399</v>
      </c>
      <c r="BE936" s="16">
        <v>24.983009338378899</v>
      </c>
      <c r="BF936" s="16">
        <v>25.548780441284201</v>
      </c>
      <c r="BG936" s="16">
        <v>22.717969894409201</v>
      </c>
      <c r="BH936" s="16">
        <v>23.717159271240199</v>
      </c>
      <c r="BI936" s="16">
        <v>22.650760650634801</v>
      </c>
      <c r="BJ936" s="16">
        <v>35.973060607910199</v>
      </c>
      <c r="BK936" s="16">
        <v>39.903648376464801</v>
      </c>
      <c r="BL936" s="16">
        <v>38.991790771484403</v>
      </c>
    </row>
    <row r="937" spans="1:65">
      <c r="A937" s="16" t="s">
        <v>53</v>
      </c>
      <c r="B937" s="16" t="s">
        <v>54</v>
      </c>
      <c r="C937" s="16" t="s">
        <v>1917</v>
      </c>
      <c r="D937" s="16" t="s">
        <v>1918</v>
      </c>
      <c r="AR937" s="16">
        <v>99.9014892578125</v>
      </c>
      <c r="AZ937" s="16">
        <v>99.988967895507798</v>
      </c>
      <c r="BB937" s="16">
        <v>99.945793151855497</v>
      </c>
      <c r="BC937" s="16">
        <v>99.933326721191406</v>
      </c>
      <c r="BD937" s="16">
        <v>99.9317626953125</v>
      </c>
      <c r="BE937" s="16">
        <v>99.917671203613295</v>
      </c>
      <c r="BF937" s="16">
        <v>99.926696777343807</v>
      </c>
      <c r="BG937" s="16">
        <v>99.936378479003906</v>
      </c>
      <c r="BH937" s="16">
        <v>99.920112609863295</v>
      </c>
      <c r="BI937" s="16">
        <v>99.916481018066406</v>
      </c>
      <c r="BJ937" s="16">
        <v>99.913108825683594</v>
      </c>
    </row>
    <row r="938" spans="1:65">
      <c r="A938" s="16" t="s">
        <v>53</v>
      </c>
      <c r="B938" s="16" t="s">
        <v>54</v>
      </c>
      <c r="C938" s="16" t="s">
        <v>1919</v>
      </c>
      <c r="D938" s="16" t="s">
        <v>1920</v>
      </c>
      <c r="BH938" s="16">
        <v>17.3805729739952</v>
      </c>
    </row>
    <row r="939" spans="1:65">
      <c r="A939" s="16" t="s">
        <v>53</v>
      </c>
      <c r="B939" s="16" t="s">
        <v>54</v>
      </c>
      <c r="C939" s="16" t="s">
        <v>1921</v>
      </c>
      <c r="D939" s="16" t="s">
        <v>1922</v>
      </c>
      <c r="AK939" s="16">
        <v>1.0840000000000001E-2</v>
      </c>
      <c r="AL939" s="16">
        <v>1.9994999999999999E-2</v>
      </c>
      <c r="AM939" s="16">
        <v>0.31404500000000002</v>
      </c>
      <c r="AN939" s="16">
        <v>0.88270850000000001</v>
      </c>
      <c r="AO939" s="16">
        <v>0.86025283333333402</v>
      </c>
      <c r="AP939" s="16">
        <v>0.79707499999999998</v>
      </c>
      <c r="AQ939" s="16">
        <v>0.77379968666666599</v>
      </c>
      <c r="AR939" s="16">
        <v>0.82403333333333395</v>
      </c>
      <c r="AS939" s="16">
        <v>0.89483075000000001</v>
      </c>
      <c r="AT939" s="16">
        <v>0.93131666666666602</v>
      </c>
      <c r="AU939" s="16">
        <v>0.97216416666666605</v>
      </c>
      <c r="AV939" s="16">
        <v>0.98214599999999996</v>
      </c>
      <c r="AW939" s="16">
        <v>0.98269550000000006</v>
      </c>
      <c r="AX939" s="16">
        <v>0.94542099999999996</v>
      </c>
      <c r="AY939" s="16">
        <v>0.89344500000000004</v>
      </c>
      <c r="AZ939" s="16">
        <v>0.85812380824372803</v>
      </c>
      <c r="BA939" s="16">
        <v>0.82161957885304604</v>
      </c>
      <c r="BB939" s="16">
        <v>0.80378333333333296</v>
      </c>
      <c r="BC939" s="16">
        <v>0.80264999999999997</v>
      </c>
      <c r="BD939" s="16">
        <v>0.78968638888888898</v>
      </c>
      <c r="BE939" s="16">
        <v>0.78564534946236597</v>
      </c>
      <c r="BF939" s="16">
        <v>0.784541075268817</v>
      </c>
    </row>
    <row r="940" spans="1:65">
      <c r="A940" s="16" t="s">
        <v>53</v>
      </c>
      <c r="B940" s="16" t="s">
        <v>54</v>
      </c>
      <c r="C940" s="16" t="s">
        <v>1923</v>
      </c>
      <c r="D940" s="16" t="s">
        <v>1924</v>
      </c>
      <c r="BJ940" s="16">
        <v>13513.397268115399</v>
      </c>
    </row>
    <row r="941" spans="1:65">
      <c r="A941" s="16" t="s">
        <v>53</v>
      </c>
      <c r="B941" s="16" t="s">
        <v>54</v>
      </c>
      <c r="C941" s="16" t="s">
        <v>1925</v>
      </c>
      <c r="D941" s="16" t="s">
        <v>1926</v>
      </c>
      <c r="AM941" s="16">
        <v>4303426453.4577503</v>
      </c>
      <c r="AN941" s="16">
        <v>4121134140.4001398</v>
      </c>
      <c r="AO941" s="16">
        <v>3958595367.5348501</v>
      </c>
      <c r="AP941" s="16">
        <v>4174473014.5764899</v>
      </c>
      <c r="AQ941" s="16">
        <v>4282033439.20367</v>
      </c>
      <c r="AR941" s="16">
        <v>4657036422.4099703</v>
      </c>
      <c r="AS941" s="16">
        <v>5597560144.9052801</v>
      </c>
      <c r="AT941" s="16">
        <v>5738372056.8965502</v>
      </c>
      <c r="AU941" s="16">
        <v>6337753492.6770601</v>
      </c>
      <c r="AV941" s="16">
        <v>7345669721.1391497</v>
      </c>
      <c r="AW941" s="16">
        <v>8554829779.9580898</v>
      </c>
      <c r="AX941" s="16">
        <v>12522700000</v>
      </c>
      <c r="AY941" s="16">
        <v>19293579811.218498</v>
      </c>
      <c r="AZ941" s="16">
        <v>25603245889.994301</v>
      </c>
      <c r="BA941" s="16">
        <v>33478704844.796101</v>
      </c>
      <c r="BB941" s="16">
        <v>27699493362.086601</v>
      </c>
      <c r="BC941" s="16">
        <v>28403467914.578201</v>
      </c>
      <c r="BD941" s="16">
        <v>32258351947.063801</v>
      </c>
      <c r="BE941" s="16">
        <v>29791713226.557701</v>
      </c>
      <c r="BF941" s="16">
        <v>30152937311.813301</v>
      </c>
      <c r="BG941" s="16">
        <v>29466101876.021198</v>
      </c>
    </row>
    <row r="942" spans="1:65">
      <c r="A942" s="16" t="s">
        <v>53</v>
      </c>
      <c r="B942" s="16" t="s">
        <v>54</v>
      </c>
      <c r="C942" s="16" t="s">
        <v>1927</v>
      </c>
      <c r="D942" s="16" t="s">
        <v>1928</v>
      </c>
      <c r="AI942" s="16">
        <v>11476021974.793301</v>
      </c>
      <c r="AJ942" s="16">
        <v>11395689800</v>
      </c>
      <c r="AK942" s="16">
        <v>8820263900</v>
      </c>
      <c r="AL942" s="16">
        <v>6782783000</v>
      </c>
      <c r="AM942" s="16">
        <v>5446574700</v>
      </c>
      <c r="AN942" s="16">
        <v>4803878900</v>
      </c>
      <c r="AO942" s="16">
        <v>4866329300</v>
      </c>
      <c r="AP942" s="16">
        <v>5148576400</v>
      </c>
      <c r="AQ942" s="16">
        <v>5663434100</v>
      </c>
      <c r="AR942" s="16">
        <v>6082528200</v>
      </c>
      <c r="AS942" s="16">
        <v>6757688800</v>
      </c>
      <c r="AT942" s="16">
        <v>7426700000</v>
      </c>
      <c r="AU942" s="16">
        <v>8127700000</v>
      </c>
      <c r="AV942" s="16">
        <v>8957400000</v>
      </c>
      <c r="AW942" s="16">
        <v>9786300000</v>
      </c>
      <c r="AX942" s="16">
        <v>12522700000</v>
      </c>
      <c r="AY942" s="16">
        <v>16838800000</v>
      </c>
      <c r="AZ942" s="16">
        <v>21126500000</v>
      </c>
      <c r="BA942" s="16">
        <v>23364100000</v>
      </c>
      <c r="BB942" s="16">
        <v>25553100000</v>
      </c>
      <c r="BC942" s="16">
        <v>26776900000</v>
      </c>
      <c r="BD942" s="16">
        <v>26355700000</v>
      </c>
      <c r="BE942" s="16">
        <v>26936300000</v>
      </c>
      <c r="BF942" s="16">
        <v>28510300000</v>
      </c>
      <c r="BG942" s="16">
        <v>29307900000</v>
      </c>
      <c r="BH942" s="16">
        <v>29615500000</v>
      </c>
      <c r="BI942" s="16">
        <v>28708200000</v>
      </c>
      <c r="BJ942" s="16">
        <v>28752300000</v>
      </c>
      <c r="BK942" s="16">
        <v>29183700000</v>
      </c>
      <c r="BL942" s="16">
        <v>29907500000</v>
      </c>
      <c r="BM942" s="16">
        <v>28618490000</v>
      </c>
    </row>
    <row r="943" spans="1:65">
      <c r="A943" s="16" t="s">
        <v>53</v>
      </c>
      <c r="B943" s="16" t="s">
        <v>54</v>
      </c>
      <c r="C943" s="16" t="s">
        <v>1929</v>
      </c>
      <c r="D943" s="16" t="s">
        <v>1930</v>
      </c>
      <c r="AJ943" s="16">
        <v>83.549512681325496</v>
      </c>
      <c r="AK943" s="16">
        <v>1065.32922595741</v>
      </c>
      <c r="AL943" s="16">
        <v>747.12452663399904</v>
      </c>
      <c r="AM943" s="16">
        <v>1386.0673881026601</v>
      </c>
      <c r="AN943" s="16">
        <v>545.65635683601499</v>
      </c>
      <c r="AO943" s="16">
        <v>26.419162862882501</v>
      </c>
      <c r="AP943" s="16">
        <v>9.2425045810370499</v>
      </c>
      <c r="AQ943" s="16">
        <v>-0.96513476613355897</v>
      </c>
      <c r="AR943" s="16">
        <v>2.1621433045254199</v>
      </c>
      <c r="AS943" s="16">
        <v>12.4927734482701</v>
      </c>
      <c r="AT943" s="16">
        <v>2.5150099787332998</v>
      </c>
      <c r="AU943" s="16">
        <v>4.2143861637803601</v>
      </c>
      <c r="AV943" s="16">
        <v>6.9614651158668899</v>
      </c>
      <c r="AW943" s="16">
        <v>9.2519655783619008</v>
      </c>
      <c r="AX943" s="16">
        <v>14.7234965538356</v>
      </c>
      <c r="AY943" s="16">
        <v>11.329188542411</v>
      </c>
      <c r="AZ943" s="16">
        <v>20.582482818270002</v>
      </c>
      <c r="BA943" s="16">
        <v>27.971036308702001</v>
      </c>
      <c r="BB943" s="16">
        <v>-18.8989109955121</v>
      </c>
      <c r="BC943" s="16">
        <v>13.8272201415175</v>
      </c>
      <c r="BD943" s="16">
        <v>24.606950030232898</v>
      </c>
      <c r="BE943" s="16">
        <v>2.8449825771686399</v>
      </c>
      <c r="BF943" s="16">
        <v>0.41316405727836503</v>
      </c>
      <c r="BG943" s="16">
        <v>-1.3302044231250001</v>
      </c>
      <c r="BH943" s="16">
        <v>-8.8096155262962004</v>
      </c>
      <c r="BI943" s="16">
        <v>14.6283390014428</v>
      </c>
      <c r="BJ943" s="16">
        <v>16.226204566646899</v>
      </c>
      <c r="BK943" s="16">
        <v>12.1844329641445</v>
      </c>
      <c r="BL943" s="16">
        <v>-0.22198654695139899</v>
      </c>
      <c r="BM943" s="16">
        <v>-7.5724754724493399</v>
      </c>
    </row>
    <row r="944" spans="1:65">
      <c r="A944" s="16" t="s">
        <v>53</v>
      </c>
      <c r="B944" s="16" t="s">
        <v>54</v>
      </c>
      <c r="C944" s="16" t="s">
        <v>1931</v>
      </c>
      <c r="D944" s="16" t="s">
        <v>1932</v>
      </c>
      <c r="AN944" s="16">
        <v>6.2527775859999997</v>
      </c>
      <c r="AO944" s="16">
        <v>2.0192260979999999</v>
      </c>
      <c r="AP944" s="16">
        <v>13.84567932</v>
      </c>
      <c r="AQ944" s="16">
        <v>5.9979000420000004</v>
      </c>
      <c r="AR944" s="16">
        <v>9.5079457890000008</v>
      </c>
      <c r="AS944" s="16">
        <v>16.51295936</v>
      </c>
      <c r="AT944" s="16">
        <v>21.124778790000001</v>
      </c>
      <c r="AU944" s="16">
        <v>20.946025710000001</v>
      </c>
      <c r="AV944" s="16">
        <v>24.931978180000002</v>
      </c>
      <c r="AW944" s="16">
        <v>27.617119200000001</v>
      </c>
      <c r="AX944" s="16">
        <v>44.174096040000002</v>
      </c>
      <c r="AY944" s="16">
        <v>50.765856390000003</v>
      </c>
      <c r="AZ944" s="16">
        <v>52.711422140000003</v>
      </c>
      <c r="BA944" s="16">
        <v>55.413229710000003</v>
      </c>
      <c r="BB944" s="16">
        <v>43.239609399999999</v>
      </c>
      <c r="BC944" s="16">
        <v>47.262382070000001</v>
      </c>
      <c r="BD944" s="16">
        <v>49.946442249999997</v>
      </c>
      <c r="BE944" s="16">
        <v>46.665338679999998</v>
      </c>
      <c r="BF944" s="16">
        <v>44.652470899999997</v>
      </c>
      <c r="BG944" s="16">
        <v>41.60971413</v>
      </c>
      <c r="BH944" s="16">
        <v>28.591219250000002</v>
      </c>
      <c r="BI944" s="16">
        <v>23.623509120000001</v>
      </c>
      <c r="BJ944" s="16">
        <v>29.783116639999999</v>
      </c>
      <c r="BK944" s="16">
        <v>33.47212528</v>
      </c>
      <c r="BL944" s="16">
        <v>30.53460974</v>
      </c>
    </row>
    <row r="945" spans="1:65">
      <c r="A945" s="16" t="s">
        <v>53</v>
      </c>
      <c r="B945" s="16" t="s">
        <v>54</v>
      </c>
      <c r="C945" s="16" t="s">
        <v>1933</v>
      </c>
      <c r="D945" s="16" t="s">
        <v>1934</v>
      </c>
      <c r="AI945" s="16">
        <v>34.754433833560697</v>
      </c>
      <c r="AJ945" s="16">
        <v>34.244011976047901</v>
      </c>
      <c r="AK945" s="16">
        <v>28.8230534636211</v>
      </c>
      <c r="AL945" s="16">
        <v>35.900955414012699</v>
      </c>
      <c r="AM945" s="16">
        <v>38.042780891379799</v>
      </c>
      <c r="AN945" s="16">
        <v>37.941700253069598</v>
      </c>
      <c r="AO945" s="16">
        <v>30.849740174193101</v>
      </c>
      <c r="AP945" s="16">
        <v>35.816736852104</v>
      </c>
      <c r="AQ945" s="16">
        <v>43.341277684124897</v>
      </c>
      <c r="AR945" s="16">
        <v>39.045323302694001</v>
      </c>
      <c r="AS945" s="16">
        <v>35.785591657658799</v>
      </c>
      <c r="AT945" s="16">
        <v>34.4796448190232</v>
      </c>
      <c r="AU945" s="16">
        <v>32.455257731958802</v>
      </c>
      <c r="AV945" s="16">
        <v>31.924718393619301</v>
      </c>
      <c r="AW945" s="16">
        <v>31.798785491547701</v>
      </c>
      <c r="AX945" s="16">
        <v>25.085246556198801</v>
      </c>
      <c r="AY945" s="16">
        <v>23.509831325815401</v>
      </c>
      <c r="AZ945" s="16">
        <v>21.755963399799001</v>
      </c>
      <c r="BA945" s="16">
        <v>23.658850144006099</v>
      </c>
      <c r="BB945" s="16">
        <v>31.321152198643301</v>
      </c>
      <c r="BC945" s="16">
        <v>28.216178028965</v>
      </c>
      <c r="BD945" s="16">
        <v>27.712837448638702</v>
      </c>
      <c r="BE945" s="16">
        <v>29.522301196301999</v>
      </c>
      <c r="BF945" s="16">
        <v>31.492557835756799</v>
      </c>
      <c r="BG945" s="16">
        <v>34.186914652600002</v>
      </c>
      <c r="BH945" s="16">
        <v>40.650422949613798</v>
      </c>
      <c r="BI945" s="16">
        <v>39.322666701971997</v>
      </c>
      <c r="BJ945" s="16">
        <v>38.123171324664703</v>
      </c>
      <c r="BK945" s="16">
        <v>35.283174349498097</v>
      </c>
      <c r="BL945" s="16">
        <v>36.972533524143998</v>
      </c>
      <c r="BM945" s="16">
        <v>42.518520768387503</v>
      </c>
    </row>
    <row r="946" spans="1:65">
      <c r="A946" s="16" t="s">
        <v>53</v>
      </c>
      <c r="B946" s="16" t="s">
        <v>54</v>
      </c>
      <c r="C946" s="16" t="s">
        <v>1935</v>
      </c>
      <c r="D946" s="16" t="s">
        <v>1936</v>
      </c>
      <c r="AK946" s="16">
        <v>9347858710.6968803</v>
      </c>
      <c r="AL946" s="16">
        <v>6998359358.3301601</v>
      </c>
      <c r="AM946" s="16">
        <v>5090879251.37568</v>
      </c>
      <c r="AN946" s="16">
        <v>4408923558.8613901</v>
      </c>
      <c r="AO946" s="16">
        <v>4730640405.0105305</v>
      </c>
      <c r="AP946" s="16">
        <v>5569323220.8627901</v>
      </c>
      <c r="AQ946" s="16">
        <v>6566613080.5630198</v>
      </c>
      <c r="AR946" s="16">
        <v>6739716099.4130602</v>
      </c>
      <c r="AS946" s="16">
        <v>5847549056.5156698</v>
      </c>
      <c r="AT946" s="16">
        <v>6331939793.7909298</v>
      </c>
      <c r="AU946" s="16">
        <v>7046402152.28792</v>
      </c>
      <c r="AV946" s="16">
        <v>7860628688.4829197</v>
      </c>
      <c r="AW946" s="16">
        <v>8638343592.6338005</v>
      </c>
      <c r="AX946" s="16">
        <v>12619139982.1194</v>
      </c>
      <c r="AY946" s="16">
        <v>18905654505.996201</v>
      </c>
      <c r="AZ946" s="16">
        <v>25185312385.3578</v>
      </c>
      <c r="BA946" s="16">
        <v>27621135349.427502</v>
      </c>
      <c r="BB946" s="16">
        <v>30561607349.8251</v>
      </c>
      <c r="BC946" s="16">
        <v>31742835783.702999</v>
      </c>
      <c r="BD946" s="16">
        <v>30000219580.132801</v>
      </c>
      <c r="BE946" s="16">
        <v>29746009484.7271</v>
      </c>
      <c r="BF946" s="16">
        <v>31113738649.421799</v>
      </c>
      <c r="BG946" s="16">
        <v>31177334027.301399</v>
      </c>
      <c r="BH946" s="16">
        <v>30452929534.257198</v>
      </c>
      <c r="BI946" s="16">
        <v>29168337184.310799</v>
      </c>
      <c r="BJ946" s="16">
        <v>28144125909.834</v>
      </c>
      <c r="BK946" s="16">
        <v>27942540561.083401</v>
      </c>
      <c r="BL946" s="16">
        <v>28209778281.068199</v>
      </c>
      <c r="BM946" s="16">
        <v>26436564301.3484</v>
      </c>
    </row>
    <row r="947" spans="1:65">
      <c r="A947" s="16" t="s">
        <v>53</v>
      </c>
      <c r="B947" s="16" t="s">
        <v>54</v>
      </c>
      <c r="C947" s="16" t="s">
        <v>1937</v>
      </c>
      <c r="D947" s="16" t="s">
        <v>1938</v>
      </c>
      <c r="AI947" s="16">
        <v>77700</v>
      </c>
      <c r="AJ947" s="16">
        <v>162900</v>
      </c>
      <c r="AK947" s="16">
        <v>1256100</v>
      </c>
      <c r="AL947" s="16">
        <v>8512400</v>
      </c>
      <c r="AM947" s="16">
        <v>121199200</v>
      </c>
      <c r="AN947" s="16">
        <v>540800000</v>
      </c>
      <c r="AO947" s="16">
        <v>682100000</v>
      </c>
      <c r="AP947" s="16">
        <v>635700000</v>
      </c>
      <c r="AQ947" s="16">
        <v>624400000</v>
      </c>
      <c r="AR947" s="16">
        <v>694600000</v>
      </c>
      <c r="AS947" s="16">
        <v>758900000</v>
      </c>
      <c r="AT947" s="16">
        <v>788700000</v>
      </c>
      <c r="AU947" s="16">
        <v>846000000</v>
      </c>
      <c r="AV947" s="16">
        <v>888000000</v>
      </c>
      <c r="AW947" s="16">
        <v>937300000</v>
      </c>
      <c r="AX947" s="16">
        <v>1145500000</v>
      </c>
      <c r="AY947" s="16">
        <v>1329300000</v>
      </c>
      <c r="AZ947" s="16">
        <v>1854800000</v>
      </c>
      <c r="BA947" s="16">
        <v>2236000000</v>
      </c>
      <c r="BB947" s="16">
        <v>2179500000</v>
      </c>
      <c r="BC947" s="16">
        <v>2354500000</v>
      </c>
      <c r="BD947" s="16">
        <v>2643800000</v>
      </c>
      <c r="BE947" s="16">
        <v>2813700000</v>
      </c>
      <c r="BF947" s="16">
        <v>3122200000</v>
      </c>
      <c r="BG947" s="16">
        <v>3139200000</v>
      </c>
      <c r="BH947" s="16">
        <v>3359400000</v>
      </c>
      <c r="BI947" s="16">
        <v>3386900000</v>
      </c>
      <c r="BJ947" s="16">
        <v>3944100000</v>
      </c>
      <c r="BK947" s="16">
        <v>4174700000</v>
      </c>
      <c r="BL947" s="16">
        <v>4664300000</v>
      </c>
      <c r="BM947" s="16">
        <v>5016500000</v>
      </c>
    </row>
    <row r="948" spans="1:65">
      <c r="A948" s="16" t="s">
        <v>53</v>
      </c>
      <c r="B948" s="16" t="s">
        <v>54</v>
      </c>
      <c r="C948" s="16" t="s">
        <v>1939</v>
      </c>
      <c r="D948" s="16" t="s">
        <v>1940</v>
      </c>
      <c r="AM948" s="16">
        <v>45.600031165390803</v>
      </c>
      <c r="AN948" s="16">
        <v>55.100013913117898</v>
      </c>
      <c r="AO948" s="16">
        <v>111.39998537132</v>
      </c>
      <c r="AP948" s="16">
        <v>39.000001795258598</v>
      </c>
      <c r="AQ948" s="16">
        <v>22.999986262573401</v>
      </c>
      <c r="AR948" s="16">
        <v>24.6859702780514</v>
      </c>
      <c r="AS948" s="16">
        <v>-11.739657993617</v>
      </c>
      <c r="AT948" s="16">
        <v>12.905373099735</v>
      </c>
      <c r="AU948" s="16">
        <v>87.657456023559604</v>
      </c>
      <c r="AV948" s="16">
        <v>72.527330811111696</v>
      </c>
      <c r="AW948" s="16">
        <v>25.051203433446201</v>
      </c>
      <c r="AX948" s="16">
        <v>-1.3019425994854099</v>
      </c>
      <c r="AY948" s="16">
        <v>2.6905348765669399</v>
      </c>
      <c r="AZ948" s="16">
        <v>-9.3066216330854097</v>
      </c>
      <c r="BA948" s="16">
        <v>1.5995547867239599</v>
      </c>
      <c r="BB948" s="16">
        <v>-8.96096871067164</v>
      </c>
      <c r="BC948" s="16">
        <v>4.31451371176124</v>
      </c>
      <c r="BD948" s="16">
        <v>11.2697727459016</v>
      </c>
      <c r="BE948" s="16">
        <v>2.19999935776268</v>
      </c>
      <c r="BF948" s="16">
        <v>19.447318186691199</v>
      </c>
      <c r="BG948" s="16">
        <v>1.4787346074224199</v>
      </c>
    </row>
    <row r="949" spans="1:65">
      <c r="A949" s="16" t="s">
        <v>53</v>
      </c>
      <c r="B949" s="16" t="s">
        <v>54</v>
      </c>
      <c r="C949" s="16" t="s">
        <v>1941</v>
      </c>
      <c r="D949" s="16" t="s">
        <v>1942</v>
      </c>
      <c r="AM949" s="16">
        <v>1886886500</v>
      </c>
      <c r="AN949" s="16">
        <v>1343471600</v>
      </c>
      <c r="AO949" s="16">
        <v>1616826400</v>
      </c>
      <c r="AP949" s="16">
        <v>2088893000</v>
      </c>
      <c r="AQ949" s="16">
        <v>2398403200</v>
      </c>
      <c r="AR949" s="16">
        <v>2721118700</v>
      </c>
      <c r="AS949" s="16">
        <v>3346568800</v>
      </c>
      <c r="AT949" s="16">
        <v>4251830400</v>
      </c>
      <c r="AU949" s="16">
        <v>4696828300</v>
      </c>
      <c r="AV949" s="16">
        <v>4732929200</v>
      </c>
      <c r="AW949" s="16">
        <v>5291811400</v>
      </c>
      <c r="AX949" s="16">
        <v>7881800000</v>
      </c>
      <c r="AY949" s="16">
        <v>10586162900</v>
      </c>
      <c r="AZ949" s="16">
        <v>15618519100</v>
      </c>
      <c r="BA949" s="16">
        <v>16836123800</v>
      </c>
      <c r="BB949" s="16">
        <v>18205435000</v>
      </c>
      <c r="BC949" s="16">
        <v>22611059500</v>
      </c>
      <c r="BD949" s="16">
        <v>23423916900</v>
      </c>
      <c r="BE949" s="16">
        <v>23939243000</v>
      </c>
      <c r="BF949" s="16">
        <v>24298331600</v>
      </c>
      <c r="BG949" s="16">
        <v>24031706700</v>
      </c>
    </row>
    <row r="950" spans="1:65">
      <c r="A950" s="16" t="s">
        <v>53</v>
      </c>
      <c r="B950" s="16" t="s">
        <v>54</v>
      </c>
      <c r="C950" s="16" t="s">
        <v>1943</v>
      </c>
      <c r="D950" s="16" t="s">
        <v>1944</v>
      </c>
      <c r="AK950" s="16">
        <v>364000000</v>
      </c>
      <c r="AL950" s="16">
        <v>1504560000</v>
      </c>
      <c r="AM950" s="16">
        <v>1206264968.1528699</v>
      </c>
      <c r="AN950" s="16">
        <v>2348249688.4558702</v>
      </c>
      <c r="AO950" s="16">
        <v>3166802278.2750201</v>
      </c>
      <c r="AP950" s="16">
        <v>3450257182.28579</v>
      </c>
      <c r="AQ950" s="16">
        <v>4231196691.6515899</v>
      </c>
      <c r="AR950" s="16">
        <v>4186893203.8835001</v>
      </c>
      <c r="AS950" s="16">
        <v>4195127402.7715702</v>
      </c>
      <c r="AT950" s="16">
        <v>4288950928.8091898</v>
      </c>
      <c r="AU950" s="16">
        <v>4695947335.9391098</v>
      </c>
      <c r="AV950" s="16">
        <v>5264840647.5918999</v>
      </c>
      <c r="AW950" s="16">
        <v>5964485600.8954897</v>
      </c>
      <c r="AX950" s="16">
        <v>6959699598.05373</v>
      </c>
      <c r="AY950" s="16">
        <v>9577233042.3102703</v>
      </c>
      <c r="AZ950" s="16">
        <v>14232024239.5991</v>
      </c>
      <c r="BA950" s="16">
        <v>20484177215.189899</v>
      </c>
      <c r="BB950" s="16">
        <v>23864269718.835499</v>
      </c>
      <c r="BC950" s="16">
        <v>26583727884.375801</v>
      </c>
      <c r="BD950" s="16">
        <v>31251994428.263901</v>
      </c>
      <c r="BE950" s="16">
        <v>34839867617.107903</v>
      </c>
      <c r="BF950" s="16">
        <v>38703632887.189301</v>
      </c>
      <c r="BG950" s="16">
        <v>42380211653.703903</v>
      </c>
      <c r="BH950" s="16">
        <v>36673531134.101097</v>
      </c>
      <c r="BI950" s="16">
        <v>27090618537.319</v>
      </c>
      <c r="BJ950" s="16">
        <v>28167731815.012798</v>
      </c>
      <c r="BK950" s="16">
        <v>30438294117.647099</v>
      </c>
      <c r="BL950" s="16">
        <v>33062058823.5294</v>
      </c>
      <c r="BM950" s="16">
        <v>32589705882.352901</v>
      </c>
    </row>
    <row r="951" spans="1:65">
      <c r="A951" s="16" t="s">
        <v>53</v>
      </c>
      <c r="B951" s="16" t="s">
        <v>54</v>
      </c>
      <c r="C951" s="16" t="s">
        <v>1945</v>
      </c>
      <c r="D951" s="16" t="s">
        <v>1946</v>
      </c>
      <c r="AI951" s="16">
        <v>51600</v>
      </c>
      <c r="AJ951" s="16">
        <v>103800</v>
      </c>
      <c r="AK951" s="16">
        <v>854100</v>
      </c>
      <c r="AL951" s="16">
        <v>9464000</v>
      </c>
      <c r="AM951" s="16">
        <v>88096400</v>
      </c>
      <c r="AN951" s="16">
        <v>273000000</v>
      </c>
      <c r="AO951" s="16">
        <v>328400000</v>
      </c>
      <c r="AP951" s="16">
        <v>398300000</v>
      </c>
      <c r="AQ951" s="16">
        <v>521500000</v>
      </c>
      <c r="AR951" s="16">
        <v>589400000</v>
      </c>
      <c r="AS951" s="16">
        <v>714800000</v>
      </c>
      <c r="AT951" s="16">
        <v>725400000</v>
      </c>
      <c r="AU951" s="16">
        <v>752000000</v>
      </c>
      <c r="AV951" s="16">
        <v>885400000</v>
      </c>
      <c r="AW951" s="16">
        <v>1100400000</v>
      </c>
      <c r="AX951" s="16">
        <v>1305100000</v>
      </c>
      <c r="AY951" s="16">
        <v>1600900000</v>
      </c>
      <c r="AZ951" s="16">
        <v>2739700000</v>
      </c>
      <c r="BA951" s="16">
        <v>3409700000</v>
      </c>
      <c r="BB951" s="16">
        <v>3960100000</v>
      </c>
      <c r="BC951" s="16">
        <v>4620800000</v>
      </c>
      <c r="BD951" s="16">
        <v>5274700000</v>
      </c>
      <c r="BE951" s="16">
        <v>5762300000</v>
      </c>
      <c r="BF951" s="16">
        <v>5983000000</v>
      </c>
      <c r="BG951" s="16">
        <v>6424200000</v>
      </c>
      <c r="BH951" s="16">
        <v>6747600000</v>
      </c>
      <c r="BI951" s="16">
        <v>7753800000</v>
      </c>
      <c r="BJ951" s="16">
        <v>7977300000</v>
      </c>
      <c r="BK951" s="16">
        <v>8382800000</v>
      </c>
      <c r="BL951" s="16">
        <v>9109700000</v>
      </c>
      <c r="BM951" s="16">
        <v>11539100000</v>
      </c>
    </row>
    <row r="952" spans="1:65">
      <c r="A952" s="16" t="s">
        <v>53</v>
      </c>
      <c r="B952" s="16" t="s">
        <v>54</v>
      </c>
      <c r="C952" s="16" t="s">
        <v>1947</v>
      </c>
      <c r="D952" s="16" t="s">
        <v>1948</v>
      </c>
      <c r="AZ952" s="16">
        <v>2.23</v>
      </c>
      <c r="BC952" s="16">
        <v>2.14</v>
      </c>
      <c r="BE952" s="16">
        <v>1.92</v>
      </c>
      <c r="BG952" s="16">
        <v>2.5714290000000002</v>
      </c>
    </row>
    <row r="953" spans="1:65">
      <c r="A953" s="16" t="s">
        <v>53</v>
      </c>
      <c r="B953" s="16" t="s">
        <v>54</v>
      </c>
      <c r="C953" s="16" t="s">
        <v>1949</v>
      </c>
      <c r="D953" s="16" t="s">
        <v>1950</v>
      </c>
      <c r="AN953" s="16">
        <v>2409</v>
      </c>
      <c r="AO953" s="16">
        <v>2777</v>
      </c>
      <c r="AP953" s="16">
        <v>3515</v>
      </c>
      <c r="AQ953" s="16">
        <v>4702</v>
      </c>
      <c r="AR953" s="16">
        <v>5052</v>
      </c>
      <c r="AS953" s="16">
        <v>5677</v>
      </c>
      <c r="AT953" s="16">
        <v>6141</v>
      </c>
      <c r="AU953" s="16">
        <v>6980</v>
      </c>
      <c r="AV953" s="16">
        <v>7719</v>
      </c>
      <c r="AW953" s="16">
        <v>7536</v>
      </c>
      <c r="AX953" s="16">
        <v>9628</v>
      </c>
      <c r="AY953" s="16">
        <v>11059</v>
      </c>
      <c r="AZ953" s="16">
        <v>10375</v>
      </c>
      <c r="BA953" s="16">
        <v>10021</v>
      </c>
      <c r="BB953" s="16">
        <v>7592</v>
      </c>
      <c r="BC953" s="16">
        <v>8250</v>
      </c>
      <c r="BD953" s="16">
        <v>7845</v>
      </c>
      <c r="BE953" s="16">
        <v>8212</v>
      </c>
      <c r="BF953" s="16">
        <v>7958</v>
      </c>
      <c r="BG953" s="16">
        <v>7371</v>
      </c>
      <c r="BH953" s="16">
        <v>6210</v>
      </c>
      <c r="BI953" s="16">
        <v>5192</v>
      </c>
      <c r="BJ953" s="16">
        <v>4633</v>
      </c>
      <c r="BK953" s="16">
        <v>4492</v>
      </c>
      <c r="BL953" s="16">
        <v>5152</v>
      </c>
    </row>
    <row r="954" spans="1:65">
      <c r="A954" s="16" t="s">
        <v>53</v>
      </c>
      <c r="B954" s="16" t="s">
        <v>54</v>
      </c>
      <c r="C954" s="16" t="s">
        <v>1951</v>
      </c>
      <c r="D954" s="16" t="s">
        <v>1952</v>
      </c>
      <c r="AX954" s="16">
        <v>3.5</v>
      </c>
      <c r="AY954" s="16">
        <v>3.5</v>
      </c>
      <c r="AZ954" s="16">
        <v>3.5</v>
      </c>
      <c r="BA954" s="16">
        <v>3.8</v>
      </c>
      <c r="BB954" s="16">
        <v>3.8333333333333299</v>
      </c>
      <c r="BC954" s="16">
        <v>3.5</v>
      </c>
    </row>
    <row r="955" spans="1:65">
      <c r="A955" s="16" t="s">
        <v>53</v>
      </c>
      <c r="B955" s="16" t="s">
        <v>54</v>
      </c>
      <c r="C955" s="16" t="s">
        <v>1953</v>
      </c>
      <c r="D955" s="16" t="s">
        <v>1954</v>
      </c>
      <c r="AX955" s="16">
        <v>4.5</v>
      </c>
      <c r="AY955" s="16">
        <v>4.5</v>
      </c>
      <c r="AZ955" s="16">
        <v>4.6666666666666696</v>
      </c>
      <c r="BA955" s="16">
        <v>4.5</v>
      </c>
      <c r="BB955" s="16">
        <v>4.5</v>
      </c>
      <c r="BC955" s="16">
        <v>4.3333333333333304</v>
      </c>
    </row>
    <row r="956" spans="1:65">
      <c r="A956" s="16" t="s">
        <v>53</v>
      </c>
      <c r="B956" s="16" t="s">
        <v>54</v>
      </c>
      <c r="C956" s="16" t="s">
        <v>1955</v>
      </c>
      <c r="D956" s="16" t="s">
        <v>1956</v>
      </c>
      <c r="AN956" s="16">
        <v>11.6634730105933</v>
      </c>
      <c r="AO956" s="16">
        <v>27.763767647375801</v>
      </c>
      <c r="AP956" s="16">
        <v>21.766130198043701</v>
      </c>
      <c r="AQ956" s="16">
        <v>19.442580065119699</v>
      </c>
      <c r="AR956" s="16">
        <v>17.484016642987601</v>
      </c>
      <c r="AS956" s="16">
        <v>22.201037347938101</v>
      </c>
      <c r="AT956" s="16">
        <v>20.170796529352</v>
      </c>
      <c r="AU956" s="16">
        <v>17.345214463401799</v>
      </c>
      <c r="AV956" s="16">
        <v>32.660247792003602</v>
      </c>
      <c r="AW956" s="16">
        <v>44.061284212767397</v>
      </c>
      <c r="AX956" s="16">
        <v>52.4549872646895</v>
      </c>
      <c r="AY956" s="16">
        <v>34.269552107616903</v>
      </c>
      <c r="AZ956" s="16">
        <v>40.292594052747198</v>
      </c>
      <c r="BA956" s="16">
        <v>37.160558388907397</v>
      </c>
      <c r="BB956" s="16">
        <v>48.218180738306401</v>
      </c>
      <c r="BC956" s="16">
        <v>45.1981076335572</v>
      </c>
      <c r="BD956" s="16">
        <v>29.5085051023799</v>
      </c>
      <c r="BE956" s="16">
        <v>31.912789614633301</v>
      </c>
      <c r="BF956" s="16">
        <v>22.065231049769299</v>
      </c>
      <c r="BG956" s="16">
        <v>16.3582744905491</v>
      </c>
      <c r="BH956" s="16">
        <v>13.0014535163044</v>
      </c>
      <c r="BI956" s="16">
        <v>11.806621309509399</v>
      </c>
      <c r="BJ956" s="16">
        <v>13.903423316261099</v>
      </c>
      <c r="BK956" s="16">
        <v>16.6947249498029</v>
      </c>
      <c r="BL956" s="16">
        <v>21.283787557073499</v>
      </c>
      <c r="BM956" s="16">
        <v>23.6849419789643</v>
      </c>
    </row>
    <row r="957" spans="1:65">
      <c r="A957" s="16" t="s">
        <v>53</v>
      </c>
      <c r="B957" s="16" t="s">
        <v>54</v>
      </c>
      <c r="C957" s="16" t="s">
        <v>1957</v>
      </c>
      <c r="D957" s="16" t="s">
        <v>1958</v>
      </c>
      <c r="AO957" s="16">
        <v>19.703148032266601</v>
      </c>
      <c r="AP957" s="16">
        <v>14.144163721591999</v>
      </c>
      <c r="AQ957" s="16">
        <v>12.981427154333399</v>
      </c>
      <c r="AR957" s="16">
        <v>8.6029837554927209</v>
      </c>
      <c r="AS957" s="16">
        <v>6.4492768452657403</v>
      </c>
      <c r="AT957" s="16">
        <v>4.0639011572289396</v>
      </c>
      <c r="AU957" s="16">
        <v>5.1426055629692797</v>
      </c>
      <c r="AV957" s="16">
        <v>5.2106866033867503</v>
      </c>
      <c r="AW957" s="16">
        <v>9.1137949568342904</v>
      </c>
      <c r="AX957" s="16">
        <v>11.010833030818899</v>
      </c>
      <c r="AY957" s="16">
        <v>5.7047906081588202</v>
      </c>
      <c r="AZ957" s="16">
        <v>6.4769372910713798</v>
      </c>
      <c r="BA957" s="16">
        <v>1.3521587290847099</v>
      </c>
      <c r="BB957" s="16">
        <v>3.0390260571956298</v>
      </c>
      <c r="BC957" s="16">
        <v>2.4726447616624201</v>
      </c>
      <c r="BD957" s="16">
        <v>2.2530639024138499</v>
      </c>
      <c r="BE957" s="16">
        <v>2.2247807704387399</v>
      </c>
      <c r="BF957" s="16">
        <v>2.2289554612643401</v>
      </c>
      <c r="BG957" s="16">
        <v>2.01767579331421</v>
      </c>
      <c r="BH957" s="16">
        <v>2.8246894633617301</v>
      </c>
      <c r="BI957" s="16">
        <v>3.1165009592794699</v>
      </c>
      <c r="BJ957" s="16">
        <v>2.78456327135462</v>
      </c>
      <c r="BK957" s="16">
        <v>2.5006409844672501</v>
      </c>
    </row>
    <row r="958" spans="1:65">
      <c r="A958" s="16" t="s">
        <v>53</v>
      </c>
      <c r="B958" s="16" t="s">
        <v>54</v>
      </c>
      <c r="C958" s="16" t="s">
        <v>1959</v>
      </c>
      <c r="D958" s="16" t="s">
        <v>1960</v>
      </c>
      <c r="AK958" s="16">
        <v>997924010.20000005</v>
      </c>
      <c r="AL958" s="16">
        <v>635497663.79999995</v>
      </c>
      <c r="AM958" s="16">
        <v>777862180</v>
      </c>
      <c r="AN958" s="16">
        <v>667648790</v>
      </c>
      <c r="AO958" s="16">
        <v>960636600</v>
      </c>
      <c r="AP958" s="16">
        <v>791494200</v>
      </c>
      <c r="AQ958" s="16">
        <v>1076497500</v>
      </c>
      <c r="AR958" s="16">
        <v>1035663700</v>
      </c>
      <c r="AS958" s="16">
        <v>1171327330</v>
      </c>
      <c r="AT958" s="16">
        <v>1430013949</v>
      </c>
      <c r="AU958" s="16">
        <v>1664958068</v>
      </c>
      <c r="AV958" s="16">
        <v>2625419264</v>
      </c>
      <c r="AW958" s="16">
        <v>3515479878</v>
      </c>
      <c r="AX958" s="16">
        <v>4210369002</v>
      </c>
      <c r="AY958" s="16">
        <v>5265981785</v>
      </c>
      <c r="AZ958" s="16">
        <v>5713306873</v>
      </c>
      <c r="BA958" s="16">
        <v>7164878305</v>
      </c>
      <c r="BB958" s="16">
        <v>6093790718</v>
      </c>
      <c r="BC958" s="16">
        <v>6600611600</v>
      </c>
      <c r="BD958" s="16">
        <v>9755968700</v>
      </c>
      <c r="BE958" s="16">
        <v>9652870600</v>
      </c>
      <c r="BF958" s="16">
        <v>10712502500</v>
      </c>
      <c r="BG958" s="16">
        <v>9187697600</v>
      </c>
      <c r="BH958" s="16">
        <v>9216676900</v>
      </c>
      <c r="BI958" s="16">
        <v>8489140300</v>
      </c>
      <c r="BJ958" s="16">
        <v>8783292200</v>
      </c>
      <c r="BK958" s="16">
        <v>11464970100</v>
      </c>
      <c r="BL958" s="16">
        <v>13667641800</v>
      </c>
    </row>
    <row r="959" spans="1:65">
      <c r="A959" s="16" t="s">
        <v>53</v>
      </c>
      <c r="B959" s="16" t="s">
        <v>54</v>
      </c>
      <c r="C959" s="16" t="s">
        <v>1961</v>
      </c>
      <c r="D959" s="16" t="s">
        <v>1962</v>
      </c>
      <c r="AO959" s="16">
        <v>4.5212380206944598</v>
      </c>
      <c r="AP959" s="16">
        <v>9.9647182901705094</v>
      </c>
      <c r="AQ959" s="16">
        <v>5.8444542745888501</v>
      </c>
      <c r="AR959" s="16">
        <v>6.3229615331051603</v>
      </c>
      <c r="AS959" s="16">
        <v>4.87559061747654</v>
      </c>
      <c r="AT959" s="16">
        <v>15.088539510945401</v>
      </c>
      <c r="AU959" s="16">
        <v>17.565058534677899</v>
      </c>
      <c r="AV959" s="16">
        <v>11.267133244122901</v>
      </c>
      <c r="AW959" s="16">
        <v>11.4241036524782</v>
      </c>
      <c r="AX959" s="16">
        <v>11.8630286069049</v>
      </c>
      <c r="AY959" s="16">
        <v>11.6340694425342</v>
      </c>
      <c r="AZ959" s="16">
        <v>2.5049825790731699</v>
      </c>
      <c r="BA959" s="16">
        <v>1.5876926591340701</v>
      </c>
      <c r="BB959" s="16">
        <v>1.0562012767541</v>
      </c>
      <c r="BC959" s="16">
        <v>1.11629334072469</v>
      </c>
      <c r="BD959" s="16">
        <v>0.86103830830047801</v>
      </c>
      <c r="BE959" s="16">
        <v>0.87860642984603898</v>
      </c>
      <c r="BF959" s="16">
        <v>1.31575581830222</v>
      </c>
      <c r="BG959" s="16">
        <v>3.2364115382166299</v>
      </c>
      <c r="BH959" s="16">
        <v>1.6289372640830899</v>
      </c>
      <c r="BI959" s="16">
        <v>3.3361578495411299</v>
      </c>
      <c r="BJ959" s="16">
        <v>4.3204768512720904</v>
      </c>
      <c r="BK959" s="16">
        <v>6.3149982845335098</v>
      </c>
    </row>
    <row r="960" spans="1:65">
      <c r="A960" s="16" t="s">
        <v>53</v>
      </c>
      <c r="B960" s="16" t="s">
        <v>54</v>
      </c>
      <c r="C960" s="16" t="s">
        <v>1963</v>
      </c>
      <c r="D960" s="16" t="s">
        <v>1964</v>
      </c>
      <c r="AU960" s="16">
        <v>11.47</v>
      </c>
      <c r="AX960" s="16">
        <v>11.83</v>
      </c>
      <c r="AZ960" s="16">
        <v>9.3699999999999992</v>
      </c>
      <c r="BA960" s="16">
        <v>8.26</v>
      </c>
      <c r="BB960" s="16">
        <v>9.31</v>
      </c>
      <c r="BD960" s="16">
        <v>8.7799999999999994</v>
      </c>
      <c r="BE960" s="16">
        <v>9.2100000000000009</v>
      </c>
      <c r="BF960" s="16">
        <v>9.0500000000000007</v>
      </c>
      <c r="BG960" s="16">
        <v>9.4600000000000009</v>
      </c>
      <c r="BH960" s="16">
        <v>8.52</v>
      </c>
      <c r="BL960" s="16">
        <v>15.32</v>
      </c>
    </row>
    <row r="961" spans="1:65">
      <c r="A961" s="16" t="s">
        <v>53</v>
      </c>
      <c r="B961" s="16" t="s">
        <v>54</v>
      </c>
      <c r="C961" s="16" t="s">
        <v>1965</v>
      </c>
      <c r="D961" s="16" t="s">
        <v>1966</v>
      </c>
      <c r="AN961" s="16">
        <v>146000000</v>
      </c>
      <c r="AO961" s="16">
        <v>100000000</v>
      </c>
      <c r="AP961" s="16">
        <v>186000000</v>
      </c>
      <c r="AQ961" s="16">
        <v>170000000</v>
      </c>
      <c r="AR961" s="16">
        <v>139000000</v>
      </c>
      <c r="AS961" s="16">
        <v>132000000</v>
      </c>
      <c r="AT961" s="16">
        <v>109000000</v>
      </c>
      <c r="AU961" s="16">
        <v>105000000</v>
      </c>
      <c r="AV961" s="16">
        <v>111000000</v>
      </c>
      <c r="AW961" s="16">
        <v>126000000</v>
      </c>
      <c r="AX961" s="16">
        <v>164000000</v>
      </c>
      <c r="AY961" s="16">
        <v>201000000</v>
      </c>
      <c r="AZ961" s="16">
        <v>264000000</v>
      </c>
      <c r="BA961" s="16">
        <v>343000000</v>
      </c>
      <c r="BB961" s="16">
        <v>406000000</v>
      </c>
      <c r="BC961" s="16">
        <v>782000000</v>
      </c>
      <c r="BD961" s="16">
        <v>1689000000</v>
      </c>
      <c r="BE961" s="16">
        <v>2477000000</v>
      </c>
      <c r="BF961" s="16">
        <v>2877000000</v>
      </c>
      <c r="BG961" s="16">
        <v>3008000000</v>
      </c>
      <c r="BH961" s="16">
        <v>2603000000</v>
      </c>
      <c r="BI961" s="16">
        <v>2494000000</v>
      </c>
      <c r="BJ961" s="16">
        <v>2658000000</v>
      </c>
      <c r="BK961" s="16">
        <v>2284000000</v>
      </c>
      <c r="BL961" s="16">
        <v>1702000000</v>
      </c>
    </row>
    <row r="962" spans="1:65">
      <c r="A962" s="16" t="s">
        <v>53</v>
      </c>
      <c r="B962" s="16" t="s">
        <v>54</v>
      </c>
      <c r="C962" s="16" t="s">
        <v>1967</v>
      </c>
      <c r="D962" s="16" t="s">
        <v>1968</v>
      </c>
      <c r="AY962" s="16">
        <v>93.6</v>
      </c>
    </row>
    <row r="963" spans="1:65">
      <c r="A963" s="16" t="s">
        <v>53</v>
      </c>
      <c r="B963" s="16" t="s">
        <v>54</v>
      </c>
      <c r="C963" s="16" t="s">
        <v>1969</v>
      </c>
      <c r="D963" s="16" t="s">
        <v>1970</v>
      </c>
      <c r="G963" s="16">
        <v>1.0620000000000001</v>
      </c>
      <c r="L963" s="16">
        <v>1.0620000000000001</v>
      </c>
      <c r="Q963" s="16">
        <v>1.0620000000000001</v>
      </c>
      <c r="V963" s="16">
        <v>1.0620000000000001</v>
      </c>
      <c r="AA963" s="16">
        <v>1.0620000000000001</v>
      </c>
      <c r="AF963" s="16">
        <v>1.0620000000000001</v>
      </c>
      <c r="AI963" s="16">
        <v>1.073</v>
      </c>
      <c r="AK963" s="16">
        <v>1.08</v>
      </c>
      <c r="AP963" s="16">
        <v>1.1299999999999999</v>
      </c>
      <c r="AU963" s="16">
        <v>1.17</v>
      </c>
      <c r="AZ963" s="16">
        <v>1.1659999999999999</v>
      </c>
      <c r="BA963" s="16">
        <v>1.1639999999999999</v>
      </c>
      <c r="BB963" s="16">
        <v>1.163</v>
      </c>
      <c r="BC963" s="16">
        <v>1.161</v>
      </c>
      <c r="BD963" s="16">
        <v>1.1599999999999999</v>
      </c>
      <c r="BE963" s="16">
        <v>1.1579999999999999</v>
      </c>
      <c r="BF963" s="16">
        <v>1.151</v>
      </c>
      <c r="BG963" s="16">
        <v>1.145</v>
      </c>
      <c r="BH963" s="16">
        <v>1.1379999999999999</v>
      </c>
      <c r="BI963" s="16">
        <v>1.1319999999999999</v>
      </c>
      <c r="BJ963" s="16">
        <v>1.125</v>
      </c>
      <c r="BK963" s="16">
        <v>1.1240000000000001</v>
      </c>
      <c r="BL963" s="16">
        <v>1.123</v>
      </c>
    </row>
    <row r="964" spans="1:65">
      <c r="A964" s="16" t="s">
        <v>53</v>
      </c>
      <c r="B964" s="16" t="s">
        <v>54</v>
      </c>
      <c r="C964" s="16" t="s">
        <v>1971</v>
      </c>
      <c r="D964" s="16" t="s">
        <v>1972</v>
      </c>
      <c r="E964" s="16">
        <v>3.1798364318121402</v>
      </c>
      <c r="F964" s="16">
        <v>3.29788425474726</v>
      </c>
      <c r="G964" s="16">
        <v>3.3821740919752799</v>
      </c>
      <c r="H964" s="16">
        <v>3.4281069467482701</v>
      </c>
      <c r="I964" s="16">
        <v>3.4299336829786302</v>
      </c>
      <c r="J964" s="16">
        <v>3.3865364311456401</v>
      </c>
      <c r="K964" s="16">
        <v>3.2723895314070499</v>
      </c>
      <c r="L964" s="16">
        <v>3.1207560321930599</v>
      </c>
      <c r="M964" s="16">
        <v>2.9600982717059101</v>
      </c>
      <c r="N964" s="16">
        <v>2.8303572866800102</v>
      </c>
      <c r="O964" s="16">
        <v>2.7526232868704601</v>
      </c>
      <c r="P964" s="16">
        <v>2.7061708322667601</v>
      </c>
      <c r="Q964" s="16">
        <v>2.7181748760728199</v>
      </c>
      <c r="R964" s="16">
        <v>2.7532856903777598</v>
      </c>
      <c r="S964" s="16">
        <v>2.7609913442124601</v>
      </c>
      <c r="T964" s="16">
        <v>2.71600921821297</v>
      </c>
      <c r="U964" s="16">
        <v>2.61022526801466</v>
      </c>
      <c r="V964" s="16">
        <v>2.4636071324174198</v>
      </c>
      <c r="W964" s="16">
        <v>2.3148580731000199</v>
      </c>
      <c r="X964" s="16">
        <v>2.2176810531076998</v>
      </c>
      <c r="Y964" s="16">
        <v>2.1986092553811898</v>
      </c>
      <c r="Z964" s="16">
        <v>2.1942958296349802</v>
      </c>
      <c r="AA964" s="16">
        <v>2.2404500315029501</v>
      </c>
      <c r="AB964" s="16">
        <v>2.3248250783454898</v>
      </c>
      <c r="AC964" s="16">
        <v>2.4379083343832701</v>
      </c>
      <c r="AD964" s="16">
        <v>2.5773364257015001</v>
      </c>
      <c r="AE964" s="16">
        <v>2.7399820293004602</v>
      </c>
      <c r="AF964" s="16">
        <v>2.94517952070002</v>
      </c>
      <c r="AG964" s="16">
        <v>3.1660871227235998</v>
      </c>
      <c r="AH964" s="16">
        <v>3.3622263500576599</v>
      </c>
      <c r="AI964" s="16">
        <v>3.5112423679069402</v>
      </c>
      <c r="AJ964" s="16">
        <v>3.52464036886118</v>
      </c>
      <c r="AK964" s="16">
        <v>3.4805268356310699</v>
      </c>
      <c r="AL964" s="16">
        <v>3.4185135942188301</v>
      </c>
      <c r="AM964" s="16">
        <v>3.39047299222534</v>
      </c>
      <c r="AN964" s="16">
        <v>3.4193570929947001</v>
      </c>
      <c r="AO964" s="16">
        <v>3.49013675932399</v>
      </c>
      <c r="AP964" s="16">
        <v>3.62320270011698</v>
      </c>
      <c r="AQ964" s="16">
        <v>3.75232144220025</v>
      </c>
      <c r="AR964" s="16">
        <v>3.7811870184513601</v>
      </c>
      <c r="AS964" s="16">
        <v>3.6615864762936199</v>
      </c>
      <c r="AT964" s="16">
        <v>3.4088065915016799</v>
      </c>
      <c r="AU964" s="16">
        <v>3.03069517423795</v>
      </c>
      <c r="AV964" s="16">
        <v>2.6124050463946098</v>
      </c>
      <c r="AW964" s="16">
        <v>2.26808941252331</v>
      </c>
      <c r="AX964" s="16">
        <v>2.0592127847054802</v>
      </c>
      <c r="AY964" s="16">
        <v>1.95151872204683</v>
      </c>
      <c r="AZ964" s="16">
        <v>1.9539879982477999</v>
      </c>
      <c r="BA964" s="16">
        <v>2.04445245680501</v>
      </c>
      <c r="BB964" s="16">
        <v>2.1926831281344499</v>
      </c>
      <c r="BC964" s="16">
        <v>2.38088812090293</v>
      </c>
      <c r="BD964" s="16">
        <v>2.6016278501801802</v>
      </c>
      <c r="BE964" s="16">
        <v>2.8639402801596399</v>
      </c>
      <c r="BF964" s="16">
        <v>3.1549527193268498</v>
      </c>
      <c r="BG964" s="16">
        <v>3.4605680167370698</v>
      </c>
      <c r="BH964" s="16">
        <v>3.7715846253010801</v>
      </c>
      <c r="BI964" s="16">
        <v>4.0648972501130496</v>
      </c>
      <c r="BJ964" s="16">
        <v>4.3595833554411296</v>
      </c>
      <c r="BK964" s="16">
        <v>4.6545875336046798</v>
      </c>
      <c r="BL964" s="16">
        <v>4.94929832458413</v>
      </c>
      <c r="BM964" s="16">
        <v>5.2403472965178297</v>
      </c>
    </row>
    <row r="965" spans="1:65">
      <c r="A965" s="16" t="s">
        <v>53</v>
      </c>
      <c r="B965" s="16" t="s">
        <v>54</v>
      </c>
      <c r="C965" s="16" t="s">
        <v>1973</v>
      </c>
      <c r="D965" s="16" t="s">
        <v>1974</v>
      </c>
      <c r="E965" s="16">
        <v>10.2820616283991</v>
      </c>
      <c r="F965" s="16">
        <v>9.4223698539065897</v>
      </c>
      <c r="G965" s="16">
        <v>8.2129154417260395</v>
      </c>
      <c r="H965" s="16">
        <v>6.9031791597551901</v>
      </c>
      <c r="I965" s="16">
        <v>5.8248450435611803</v>
      </c>
      <c r="J965" s="16">
        <v>5.1506480177759304</v>
      </c>
      <c r="K965" s="16">
        <v>4.8039262764276902</v>
      </c>
      <c r="L965" s="16">
        <v>4.7964297589526401</v>
      </c>
      <c r="M965" s="16">
        <v>5.0483720223336199</v>
      </c>
      <c r="N965" s="16">
        <v>5.4184401624009402</v>
      </c>
      <c r="O965" s="16">
        <v>5.8044063475403496</v>
      </c>
      <c r="P965" s="16">
        <v>6.21254851219435</v>
      </c>
      <c r="Q965" s="16">
        <v>6.6561323126457097</v>
      </c>
      <c r="R965" s="16">
        <v>7.1252212121535798</v>
      </c>
      <c r="S965" s="16">
        <v>7.6155870718292</v>
      </c>
      <c r="T965" s="16">
        <v>8.1204226427266999</v>
      </c>
      <c r="U965" s="16">
        <v>8.6132785995386101</v>
      </c>
      <c r="V965" s="16">
        <v>9.0952854219735304</v>
      </c>
      <c r="W965" s="16">
        <v>9.5663297199626793</v>
      </c>
      <c r="X965" s="16">
        <v>10.0237757959934</v>
      </c>
      <c r="Y965" s="16">
        <v>10.4565542253854</v>
      </c>
      <c r="Z965" s="16">
        <v>10.815881170132</v>
      </c>
      <c r="AA965" s="16">
        <v>11.134947001469699</v>
      </c>
      <c r="AB965" s="16">
        <v>11.374356830744199</v>
      </c>
      <c r="AC965" s="16">
        <v>11.480752040044599</v>
      </c>
      <c r="AD965" s="16">
        <v>11.429755303273099</v>
      </c>
      <c r="AE965" s="16">
        <v>11.226335348528</v>
      </c>
      <c r="AF965" s="16">
        <v>10.8358962359237</v>
      </c>
      <c r="AG965" s="16">
        <v>10.2993676991155</v>
      </c>
      <c r="AH965" s="16">
        <v>9.7180307477956607</v>
      </c>
      <c r="AI965" s="16">
        <v>9.1876094713467698</v>
      </c>
      <c r="AJ965" s="16">
        <v>8.8716280593104297</v>
      </c>
      <c r="AK965" s="16">
        <v>8.6443817616426308</v>
      </c>
      <c r="AL965" s="16">
        <v>8.4794062463576303</v>
      </c>
      <c r="AM965" s="16">
        <v>8.3417796230716004</v>
      </c>
      <c r="AN965" s="16">
        <v>8.2183471603310796</v>
      </c>
      <c r="AO965" s="16">
        <v>8.1340823541412206</v>
      </c>
      <c r="AP965" s="16">
        <v>8.0813891557400197</v>
      </c>
      <c r="AQ965" s="16">
        <v>8.0694211512004905</v>
      </c>
      <c r="AR965" s="16">
        <v>8.1091710117006404</v>
      </c>
      <c r="AS965" s="16">
        <v>8.2044656983567492</v>
      </c>
      <c r="AT965" s="16">
        <v>8.3308062469098498</v>
      </c>
      <c r="AU965" s="16">
        <v>8.5092303571978807</v>
      </c>
      <c r="AV965" s="16">
        <v>8.7443328642641696</v>
      </c>
      <c r="AW965" s="16">
        <v>9.0288422384625893</v>
      </c>
      <c r="AX965" s="16">
        <v>9.3426498585692208</v>
      </c>
      <c r="AY965" s="16">
        <v>9.6436768780823403</v>
      </c>
      <c r="AZ965" s="16">
        <v>9.95134339081436</v>
      </c>
      <c r="BA965" s="16">
        <v>10.223764601630201</v>
      </c>
      <c r="BB965" s="16">
        <v>10.407191027988301</v>
      </c>
      <c r="BC965" s="16">
        <v>10.4679557859513</v>
      </c>
      <c r="BD965" s="16">
        <v>10.3718079912409</v>
      </c>
      <c r="BE965" s="16">
        <v>10.1689993300549</v>
      </c>
      <c r="BF965" s="16">
        <v>9.8723866470740198</v>
      </c>
      <c r="BG965" s="16">
        <v>9.5067280336934203</v>
      </c>
      <c r="BH965" s="16">
        <v>9.0922480280201903</v>
      </c>
      <c r="BI965" s="16">
        <v>8.6263251696810599</v>
      </c>
      <c r="BJ965" s="16">
        <v>8.1263469723928594</v>
      </c>
      <c r="BK965" s="16">
        <v>7.6185777587923704</v>
      </c>
      <c r="BL965" s="16">
        <v>7.1413595501487004</v>
      </c>
      <c r="BM965" s="16">
        <v>6.7229926193873704</v>
      </c>
    </row>
    <row r="966" spans="1:65">
      <c r="A966" s="16" t="s">
        <v>53</v>
      </c>
      <c r="B966" s="16" t="s">
        <v>54</v>
      </c>
      <c r="C966" s="16" t="s">
        <v>1975</v>
      </c>
      <c r="D966" s="16" t="s">
        <v>1976</v>
      </c>
      <c r="E966" s="16">
        <v>791637</v>
      </c>
      <c r="F966" s="16">
        <v>843157</v>
      </c>
      <c r="G966" s="16">
        <v>896720</v>
      </c>
      <c r="H966" s="16">
        <v>949454</v>
      </c>
      <c r="I966" s="16">
        <v>997519</v>
      </c>
      <c r="J966" s="16">
        <v>1038372</v>
      </c>
      <c r="K966" s="16">
        <v>1079070</v>
      </c>
      <c r="L966" s="16">
        <v>1109313</v>
      </c>
      <c r="M966" s="16">
        <v>1130901</v>
      </c>
      <c r="N966" s="16">
        <v>1147361</v>
      </c>
      <c r="O966" s="16">
        <v>1160670</v>
      </c>
      <c r="P966" s="16">
        <v>1167808</v>
      </c>
      <c r="Q966" s="16">
        <v>1173779</v>
      </c>
      <c r="R966" s="16">
        <v>1176724</v>
      </c>
      <c r="S966" s="16">
        <v>1174188</v>
      </c>
      <c r="T966" s="16">
        <v>1165721</v>
      </c>
      <c r="U966" s="16">
        <v>1156189</v>
      </c>
      <c r="V966" s="16">
        <v>1142081</v>
      </c>
      <c r="W966" s="16">
        <v>1125428</v>
      </c>
      <c r="X966" s="16">
        <v>1109690</v>
      </c>
      <c r="Y966" s="16">
        <v>1097128</v>
      </c>
      <c r="Z966" s="16">
        <v>1090495</v>
      </c>
      <c r="AA966" s="16">
        <v>1088758</v>
      </c>
      <c r="AB966" s="16">
        <v>1091748</v>
      </c>
      <c r="AC966" s="16">
        <v>1098834</v>
      </c>
      <c r="AD966" s="16">
        <v>1109677</v>
      </c>
      <c r="AE966" s="16">
        <v>1131750</v>
      </c>
      <c r="AF966" s="16">
        <v>1156123</v>
      </c>
      <c r="AG966" s="16">
        <v>1181128</v>
      </c>
      <c r="AH966" s="16">
        <v>1205850</v>
      </c>
      <c r="AI966" s="16">
        <v>1215820</v>
      </c>
      <c r="AJ966" s="16">
        <v>1241375</v>
      </c>
      <c r="AK966" s="16">
        <v>1265359</v>
      </c>
      <c r="AL966" s="16">
        <v>1288184</v>
      </c>
      <c r="AM966" s="16">
        <v>1306922</v>
      </c>
      <c r="AN966" s="16">
        <v>1319815</v>
      </c>
      <c r="AO966" s="16">
        <v>1324731</v>
      </c>
      <c r="AP966" s="16">
        <v>1324903</v>
      </c>
      <c r="AQ966" s="16">
        <v>1320148</v>
      </c>
      <c r="AR966" s="16">
        <v>1309812</v>
      </c>
      <c r="AS966" s="16">
        <v>1294838</v>
      </c>
      <c r="AT966" s="16">
        <v>1266228</v>
      </c>
      <c r="AU966" s="16">
        <v>1237199</v>
      </c>
      <c r="AV966" s="16">
        <v>1207979</v>
      </c>
      <c r="AW966" s="16">
        <v>1179500</v>
      </c>
      <c r="AX966" s="16">
        <v>1152394</v>
      </c>
      <c r="AY966" s="16">
        <v>1133813</v>
      </c>
      <c r="AZ966" s="16">
        <v>1114912</v>
      </c>
      <c r="BA966" s="16">
        <v>1108272</v>
      </c>
      <c r="BB966" s="16">
        <v>1106542</v>
      </c>
      <c r="BC966" s="16">
        <v>1102584</v>
      </c>
      <c r="BD966" s="16">
        <v>1108410</v>
      </c>
      <c r="BE966" s="16">
        <v>1122158</v>
      </c>
      <c r="BF966" s="16">
        <v>1141727</v>
      </c>
      <c r="BG966" s="16">
        <v>1162950</v>
      </c>
      <c r="BH966" s="16">
        <v>1182734</v>
      </c>
      <c r="BI966" s="16">
        <v>1209112</v>
      </c>
      <c r="BJ966" s="16">
        <v>1227657</v>
      </c>
      <c r="BK966" s="16">
        <v>1241004</v>
      </c>
      <c r="BL966" s="16">
        <v>1253698</v>
      </c>
      <c r="BM966" s="16">
        <v>1266832</v>
      </c>
    </row>
    <row r="967" spans="1:65">
      <c r="A967" s="16" t="s">
        <v>53</v>
      </c>
      <c r="B967" s="16" t="s">
        <v>54</v>
      </c>
      <c r="C967" s="16" t="s">
        <v>1977</v>
      </c>
      <c r="D967" s="16" t="s">
        <v>1978</v>
      </c>
      <c r="AA967" s="16">
        <v>91.7</v>
      </c>
      <c r="AB967" s="16">
        <v>89.8</v>
      </c>
      <c r="AC967" s="16">
        <v>88.1</v>
      </c>
      <c r="AD967" s="16">
        <v>86.4</v>
      </c>
      <c r="AE967" s="16">
        <v>84.9</v>
      </c>
      <c r="AF967" s="16">
        <v>83.6</v>
      </c>
      <c r="AG967" s="16">
        <v>82.6</v>
      </c>
      <c r="AH967" s="16">
        <v>81.900000000000006</v>
      </c>
      <c r="AI967" s="16">
        <v>81.5</v>
      </c>
      <c r="AJ967" s="16">
        <v>81.7</v>
      </c>
      <c r="AK967" s="16">
        <v>81.900000000000006</v>
      </c>
      <c r="AL967" s="16">
        <v>82</v>
      </c>
      <c r="AM967" s="16">
        <v>81.599999999999994</v>
      </c>
      <c r="AN967" s="16">
        <v>80.599999999999994</v>
      </c>
      <c r="AO967" s="16">
        <v>79</v>
      </c>
      <c r="AP967" s="16">
        <v>76.5</v>
      </c>
      <c r="AQ967" s="16">
        <v>73.400000000000006</v>
      </c>
      <c r="AR967" s="16">
        <v>69.8</v>
      </c>
      <c r="AS967" s="16">
        <v>65.900000000000006</v>
      </c>
      <c r="AT967" s="16">
        <v>61.9</v>
      </c>
      <c r="AU967" s="16">
        <v>58</v>
      </c>
      <c r="AV967" s="16">
        <v>54.4</v>
      </c>
      <c r="AW967" s="16">
        <v>51.2</v>
      </c>
      <c r="AX967" s="16">
        <v>48.1</v>
      </c>
      <c r="AY967" s="16">
        <v>45.3</v>
      </c>
      <c r="AZ967" s="16">
        <v>42.7</v>
      </c>
      <c r="BA967" s="16">
        <v>40.200000000000003</v>
      </c>
      <c r="BB967" s="16">
        <v>37.9</v>
      </c>
      <c r="BC967" s="16">
        <v>35.6</v>
      </c>
      <c r="BD967" s="16">
        <v>33.4</v>
      </c>
      <c r="BE967" s="16">
        <v>31.3</v>
      </c>
      <c r="BF967" s="16">
        <v>29.3</v>
      </c>
      <c r="BG967" s="16">
        <v>27.4</v>
      </c>
      <c r="BH967" s="16">
        <v>25.7</v>
      </c>
      <c r="BI967" s="16">
        <v>24</v>
      </c>
      <c r="BJ967" s="16">
        <v>22.5</v>
      </c>
      <c r="BK967" s="16">
        <v>21.2</v>
      </c>
      <c r="BL967" s="16">
        <v>20.100000000000001</v>
      </c>
    </row>
    <row r="968" spans="1:65">
      <c r="A968" s="16" t="s">
        <v>53</v>
      </c>
      <c r="B968" s="16" t="s">
        <v>54</v>
      </c>
      <c r="C968" s="16" t="s">
        <v>1979</v>
      </c>
      <c r="D968" s="16" t="s">
        <v>1980</v>
      </c>
      <c r="AI968" s="16">
        <v>360600</v>
      </c>
      <c r="AN968" s="16">
        <v>344070</v>
      </c>
      <c r="AS968" s="16">
        <v>327540</v>
      </c>
      <c r="AX968" s="16">
        <v>302220</v>
      </c>
      <c r="BC968" s="16">
        <v>276901</v>
      </c>
      <c r="BH968" s="16">
        <v>264241</v>
      </c>
    </row>
    <row r="969" spans="1:65">
      <c r="A969" s="16" t="s">
        <v>53</v>
      </c>
      <c r="B969" s="16" t="s">
        <v>54</v>
      </c>
      <c r="C969" s="16" t="s">
        <v>1981</v>
      </c>
      <c r="D969" s="16" t="s">
        <v>1982</v>
      </c>
      <c r="AZ969" s="16">
        <v>6.9699997901916504</v>
      </c>
      <c r="BA969" s="16">
        <v>6.25</v>
      </c>
      <c r="BB969" s="16">
        <v>5.03999996185303</v>
      </c>
      <c r="BC969" s="16">
        <v>4.5500001907348597</v>
      </c>
      <c r="BD969" s="16">
        <v>4.3299999237060502</v>
      </c>
      <c r="BE969" s="16">
        <v>4.4499998092651403</v>
      </c>
    </row>
    <row r="970" spans="1:65">
      <c r="A970" s="16" t="s">
        <v>53</v>
      </c>
      <c r="B970" s="16" t="s">
        <v>54</v>
      </c>
      <c r="C970" s="16" t="s">
        <v>1983</v>
      </c>
      <c r="D970" s="16" t="s">
        <v>1984</v>
      </c>
      <c r="AI970" s="16">
        <v>48.118069047802798</v>
      </c>
      <c r="AJ970" s="16">
        <v>48.106730624242303</v>
      </c>
      <c r="AK970" s="16">
        <v>48.3283721107574</v>
      </c>
      <c r="AL970" s="16">
        <v>48.701881268968997</v>
      </c>
      <c r="AM970" s="16">
        <v>49.023255395741799</v>
      </c>
      <c r="AN970" s="16">
        <v>49.124715759843497</v>
      </c>
      <c r="AO970" s="16">
        <v>49.172080123251703</v>
      </c>
      <c r="AP970" s="16">
        <v>49.1913772386429</v>
      </c>
      <c r="AQ970" s="16">
        <v>49.2157299296696</v>
      </c>
      <c r="AR970" s="16">
        <v>49.2565662777833</v>
      </c>
      <c r="AS970" s="16">
        <v>49.2389394276817</v>
      </c>
      <c r="AT970" s="16">
        <v>49.130503225927697</v>
      </c>
      <c r="AU970" s="16">
        <v>49.010585194888002</v>
      </c>
      <c r="AV970" s="16">
        <v>48.777697736235098</v>
      </c>
      <c r="AW970" s="16">
        <v>48.796398562049298</v>
      </c>
      <c r="AX970" s="16">
        <v>48.593771180456699</v>
      </c>
      <c r="AY970" s="16">
        <v>48.292421177370599</v>
      </c>
      <c r="AZ970" s="16">
        <v>48.106436308507398</v>
      </c>
      <c r="BA970" s="16">
        <v>48.3791862767631</v>
      </c>
      <c r="BB970" s="16">
        <v>48.996362038652499</v>
      </c>
      <c r="BC970" s="16">
        <v>49.330062254982302</v>
      </c>
      <c r="BD970" s="16">
        <v>49.094225014777102</v>
      </c>
      <c r="BE970" s="16">
        <v>48.959874000610299</v>
      </c>
      <c r="BF970" s="16">
        <v>48.8953196462828</v>
      </c>
      <c r="BG970" s="16">
        <v>48.946581870020701</v>
      </c>
      <c r="BH970" s="16">
        <v>49.019247944824798</v>
      </c>
      <c r="BI970" s="16">
        <v>48.7851478677457</v>
      </c>
      <c r="BJ970" s="16">
        <v>48.731820321031499</v>
      </c>
      <c r="BK970" s="16">
        <v>48.760108023190902</v>
      </c>
      <c r="BL970" s="16">
        <v>48.631628449242903</v>
      </c>
    </row>
    <row r="971" spans="1:65">
      <c r="A971" s="16" t="s">
        <v>53</v>
      </c>
      <c r="B971" s="16" t="s">
        <v>54</v>
      </c>
      <c r="C971" s="16" t="s">
        <v>1985</v>
      </c>
      <c r="D971" s="16" t="s">
        <v>1986</v>
      </c>
    </row>
    <row r="972" spans="1:65">
      <c r="A972" s="16" t="s">
        <v>53</v>
      </c>
      <c r="B972" s="16" t="s">
        <v>54</v>
      </c>
      <c r="C972" s="16" t="s">
        <v>1987</v>
      </c>
      <c r="D972" s="16" t="s">
        <v>1988</v>
      </c>
      <c r="AX972" s="16">
        <v>16.399999999999999</v>
      </c>
    </row>
    <row r="973" spans="1:65">
      <c r="A973" s="16" t="s">
        <v>53</v>
      </c>
      <c r="B973" s="16" t="s">
        <v>54</v>
      </c>
      <c r="C973" s="16" t="s">
        <v>1989</v>
      </c>
      <c r="D973" s="16" t="s">
        <v>1990</v>
      </c>
      <c r="AX973" s="16">
        <v>7.4</v>
      </c>
    </row>
    <row r="974" spans="1:65">
      <c r="A974" s="16" t="s">
        <v>53</v>
      </c>
      <c r="B974" s="16" t="s">
        <v>54</v>
      </c>
      <c r="C974" s="16" t="s">
        <v>1991</v>
      </c>
      <c r="D974" s="16" t="s">
        <v>1992</v>
      </c>
      <c r="AX974" s="16">
        <v>92.1</v>
      </c>
    </row>
    <row r="975" spans="1:65">
      <c r="A975" s="16" t="s">
        <v>53</v>
      </c>
      <c r="B975" s="16" t="s">
        <v>54</v>
      </c>
      <c r="C975" s="16" t="s">
        <v>1993</v>
      </c>
      <c r="D975" s="16" t="s">
        <v>1994</v>
      </c>
      <c r="AJ975" s="16">
        <v>52.2700004577637</v>
      </c>
      <c r="AK975" s="16">
        <v>54.159999847412102</v>
      </c>
      <c r="AL975" s="16">
        <v>56.049999237060497</v>
      </c>
      <c r="AM975" s="16">
        <v>58.180000305175803</v>
      </c>
      <c r="AN975" s="16">
        <v>60.569999694824197</v>
      </c>
      <c r="AO975" s="16">
        <v>62.830001831054702</v>
      </c>
      <c r="AP975" s="16">
        <v>64.75</v>
      </c>
      <c r="AQ975" s="16">
        <v>66.290000915527301</v>
      </c>
      <c r="AR975" s="16">
        <v>67.629997253417997</v>
      </c>
      <c r="AS975" s="16">
        <v>68.410003662109403</v>
      </c>
      <c r="AT975" s="16">
        <v>69.029998779296903</v>
      </c>
      <c r="AU975" s="16">
        <v>69.440002441406307</v>
      </c>
      <c r="AV975" s="16">
        <v>69.629997253417997</v>
      </c>
      <c r="AW975" s="16">
        <v>69.660003662109403</v>
      </c>
      <c r="AX975" s="16">
        <v>69.669998168945298</v>
      </c>
      <c r="AY975" s="16">
        <v>69.309997558593807</v>
      </c>
      <c r="AZ975" s="16">
        <v>68.739997863769503</v>
      </c>
      <c r="BA975" s="16">
        <v>68.239997863769503</v>
      </c>
      <c r="BB975" s="16">
        <v>67.569999694824205</v>
      </c>
      <c r="BC975" s="16">
        <v>68.059997558593807</v>
      </c>
      <c r="BD975" s="16">
        <v>68.290000915527301</v>
      </c>
      <c r="BE975" s="16">
        <v>66.690002441406307</v>
      </c>
      <c r="BF975" s="16">
        <v>66.510002136230497</v>
      </c>
      <c r="BG975" s="16">
        <v>66.790000915527301</v>
      </c>
      <c r="BH975" s="16">
        <v>67.709999084472699</v>
      </c>
      <c r="BI975" s="16">
        <v>68.190002441406307</v>
      </c>
      <c r="BJ975" s="16">
        <v>68.379997253417997</v>
      </c>
      <c r="BK975" s="16">
        <v>68.199996948242202</v>
      </c>
      <c r="BL975" s="16">
        <v>67.849998474121094</v>
      </c>
    </row>
    <row r="976" spans="1:65">
      <c r="A976" s="16" t="s">
        <v>53</v>
      </c>
      <c r="B976" s="16" t="s">
        <v>54</v>
      </c>
      <c r="C976" s="16" t="s">
        <v>1995</v>
      </c>
      <c r="D976" s="16" t="s">
        <v>1996</v>
      </c>
      <c r="AX976" s="16">
        <v>91.9</v>
      </c>
    </row>
    <row r="977" spans="1:64">
      <c r="A977" s="16" t="s">
        <v>53</v>
      </c>
      <c r="B977" s="16" t="s">
        <v>54</v>
      </c>
      <c r="C977" s="16" t="s">
        <v>1997</v>
      </c>
      <c r="D977" s="16" t="s">
        <v>1998</v>
      </c>
    </row>
    <row r="978" spans="1:64">
      <c r="A978" s="16" t="s">
        <v>53</v>
      </c>
      <c r="B978" s="16" t="s">
        <v>54</v>
      </c>
      <c r="C978" s="16" t="s">
        <v>1999</v>
      </c>
      <c r="D978" s="16" t="s">
        <v>2000</v>
      </c>
      <c r="AS978" s="16">
        <v>73.441055300000002</v>
      </c>
      <c r="AT978" s="16">
        <v>78.030426030000001</v>
      </c>
      <c r="AU978" s="16">
        <v>87.873764039999998</v>
      </c>
      <c r="AV978" s="16">
        <v>93.095634459999999</v>
      </c>
      <c r="AW978" s="16">
        <v>96.203994750000007</v>
      </c>
      <c r="AX978" s="16">
        <v>94.793479919999996</v>
      </c>
      <c r="AY978" s="16">
        <v>114.45069884999999</v>
      </c>
      <c r="AZ978" s="16">
        <v>131.30865478999999</v>
      </c>
      <c r="BA978" s="16">
        <v>146.55223083000001</v>
      </c>
      <c r="BB978" s="16">
        <v>220.66627502</v>
      </c>
      <c r="BC978" s="16">
        <v>229.64126587000001</v>
      </c>
      <c r="BD978" s="16">
        <v>231.41691589000001</v>
      </c>
      <c r="BE978" s="16">
        <v>292.05480956999997</v>
      </c>
      <c r="BF978" s="16">
        <v>336.79241943</v>
      </c>
      <c r="BG978" s="16">
        <v>395.62338256999999</v>
      </c>
      <c r="BH978" s="16">
        <v>499.20812988</v>
      </c>
      <c r="BI978" s="16">
        <v>497.95831299000002</v>
      </c>
      <c r="BJ978" s="16">
        <v>475.25714111000002</v>
      </c>
      <c r="BK978" s="16">
        <v>461.26370238999999</v>
      </c>
    </row>
    <row r="979" spans="1:64">
      <c r="A979" s="16" t="s">
        <v>53</v>
      </c>
      <c r="B979" s="16" t="s">
        <v>54</v>
      </c>
      <c r="C979" s="16" t="s">
        <v>2001</v>
      </c>
      <c r="D979" s="16" t="s">
        <v>2002</v>
      </c>
      <c r="AS979" s="16">
        <v>2.94894385</v>
      </c>
      <c r="AT979" s="16">
        <v>2.75584769</v>
      </c>
      <c r="AU979" s="16">
        <v>2.7327423099999999</v>
      </c>
      <c r="AV979" s="16">
        <v>2.7348868799999999</v>
      </c>
      <c r="AW979" s="16">
        <v>2.6653041800000001</v>
      </c>
      <c r="AX979" s="16">
        <v>2.2610766899999999</v>
      </c>
      <c r="AY979" s="16">
        <v>2.0667839099999998</v>
      </c>
      <c r="AZ979" s="16">
        <v>1.99021435</v>
      </c>
      <c r="BA979" s="16">
        <v>1.93880868</v>
      </c>
      <c r="BB979" s="16">
        <v>2.6137836000000001</v>
      </c>
      <c r="BC979" s="16">
        <v>2.4899666300000001</v>
      </c>
      <c r="BD979" s="16">
        <v>2.4464180500000001</v>
      </c>
      <c r="BE979" s="16">
        <v>2.96481562</v>
      </c>
      <c r="BF979" s="16">
        <v>3.0367231399999999</v>
      </c>
      <c r="BG979" s="16">
        <v>3.3771374199999999</v>
      </c>
      <c r="BH979" s="16">
        <v>4.1066360499999996</v>
      </c>
      <c r="BI979" s="16">
        <v>4.0365543400000004</v>
      </c>
      <c r="BJ979" s="16">
        <v>3.7365145700000002</v>
      </c>
      <c r="BK979" s="16">
        <v>3.5137324300000001</v>
      </c>
    </row>
    <row r="980" spans="1:64">
      <c r="A980" s="16" t="s">
        <v>53</v>
      </c>
      <c r="B980" s="16" t="s">
        <v>54</v>
      </c>
      <c r="C980" s="16" t="s">
        <v>2003</v>
      </c>
      <c r="D980" s="16" t="s">
        <v>2004</v>
      </c>
      <c r="AS980" s="16">
        <v>80</v>
      </c>
      <c r="AT980" s="16">
        <v>80</v>
      </c>
      <c r="AU980" s="16">
        <v>80</v>
      </c>
      <c r="AV980" s="16">
        <v>80</v>
      </c>
      <c r="AW980" s="16">
        <v>80</v>
      </c>
      <c r="AX980" s="16">
        <v>80</v>
      </c>
      <c r="AY980" s="16">
        <v>80</v>
      </c>
      <c r="AZ980" s="16">
        <v>80</v>
      </c>
      <c r="BA980" s="16">
        <v>80</v>
      </c>
      <c r="BB980" s="16">
        <v>80</v>
      </c>
      <c r="BC980" s="16">
        <v>80</v>
      </c>
      <c r="BD980" s="16">
        <v>80</v>
      </c>
      <c r="BE980" s="16">
        <v>80</v>
      </c>
      <c r="BF980" s="16">
        <v>80</v>
      </c>
      <c r="BG980" s="16">
        <v>80</v>
      </c>
      <c r="BH980" s="16">
        <v>80</v>
      </c>
      <c r="BI980" s="16">
        <v>80</v>
      </c>
      <c r="BJ980" s="16">
        <v>80</v>
      </c>
      <c r="BK980" s="16">
        <v>80</v>
      </c>
      <c r="BL980" s="16">
        <v>80</v>
      </c>
    </row>
    <row r="981" spans="1:64">
      <c r="A981" s="16" t="s">
        <v>53</v>
      </c>
      <c r="B981" s="16" t="s">
        <v>54</v>
      </c>
      <c r="C981" s="16" t="s">
        <v>2005</v>
      </c>
      <c r="D981" s="16" t="s">
        <v>2006</v>
      </c>
      <c r="AS981" s="16">
        <v>23.8</v>
      </c>
      <c r="AY981" s="16">
        <v>24.6</v>
      </c>
      <c r="BD981" s="16">
        <v>15.5</v>
      </c>
      <c r="BF981" s="16">
        <v>17.5</v>
      </c>
    </row>
    <row r="982" spans="1:64">
      <c r="A982" s="16" t="s">
        <v>53</v>
      </c>
      <c r="B982" s="16" t="s">
        <v>54</v>
      </c>
      <c r="C982" s="16" t="s">
        <v>2007</v>
      </c>
      <c r="D982" s="16" t="s">
        <v>2008</v>
      </c>
      <c r="AD982" s="16">
        <v>38</v>
      </c>
      <c r="AE982" s="16">
        <v>28</v>
      </c>
      <c r="AF982" s="16">
        <v>33</v>
      </c>
      <c r="AG982" s="16">
        <v>19</v>
      </c>
      <c r="AH982" s="16">
        <v>25</v>
      </c>
      <c r="AI982" s="16">
        <v>8</v>
      </c>
      <c r="AJ982" s="16">
        <v>10</v>
      </c>
      <c r="AK982" s="16">
        <v>18</v>
      </c>
      <c r="AL982" s="16">
        <v>31</v>
      </c>
      <c r="AM982" s="16">
        <v>38</v>
      </c>
      <c r="AN982" s="16">
        <v>30</v>
      </c>
      <c r="AO982" s="16">
        <v>34</v>
      </c>
      <c r="AP982" s="16">
        <v>25</v>
      </c>
      <c r="AQ982" s="16">
        <v>34</v>
      </c>
      <c r="AR982" s="16">
        <v>35</v>
      </c>
      <c r="AS982" s="16">
        <v>31</v>
      </c>
      <c r="AT982" s="16">
        <v>20</v>
      </c>
      <c r="AU982" s="16">
        <v>16</v>
      </c>
      <c r="AV982" s="16">
        <v>15</v>
      </c>
      <c r="AW982" s="16">
        <v>25</v>
      </c>
      <c r="AX982" s="16">
        <v>30</v>
      </c>
      <c r="AY982" s="16">
        <v>36</v>
      </c>
      <c r="AZ982" s="16">
        <v>37</v>
      </c>
      <c r="BA982" s="16">
        <v>26</v>
      </c>
      <c r="BB982" s="16">
        <v>23</v>
      </c>
      <c r="BC982" s="16">
        <v>16</v>
      </c>
      <c r="BD982" s="16">
        <v>16</v>
      </c>
      <c r="BE982" s="16">
        <v>15</v>
      </c>
      <c r="BF982" s="16">
        <v>14</v>
      </c>
      <c r="BG982" s="16">
        <v>14</v>
      </c>
      <c r="BH982" s="16">
        <v>13</v>
      </c>
      <c r="BI982" s="16">
        <v>13</v>
      </c>
      <c r="BJ982" s="16">
        <v>12</v>
      </c>
    </row>
    <row r="983" spans="1:64">
      <c r="A983" s="16" t="s">
        <v>53</v>
      </c>
      <c r="B983" s="16" t="s">
        <v>54</v>
      </c>
      <c r="C983" s="16" t="s">
        <v>2009</v>
      </c>
      <c r="D983" s="16" t="s">
        <v>2010</v>
      </c>
      <c r="AS983" s="16">
        <v>36</v>
      </c>
      <c r="AY983" s="16">
        <v>32.9</v>
      </c>
    </row>
    <row r="984" spans="1:64">
      <c r="A984" s="16" t="s">
        <v>53</v>
      </c>
      <c r="B984" s="16" t="s">
        <v>54</v>
      </c>
      <c r="C984" s="16" t="s">
        <v>2011</v>
      </c>
      <c r="D984" s="16" t="s">
        <v>2012</v>
      </c>
      <c r="AS984" s="16">
        <v>1</v>
      </c>
    </row>
    <row r="985" spans="1:64">
      <c r="A985" s="16" t="s">
        <v>53</v>
      </c>
      <c r="B985" s="16" t="s">
        <v>54</v>
      </c>
      <c r="C985" s="16" t="s">
        <v>2013</v>
      </c>
      <c r="D985" s="16" t="s">
        <v>2014</v>
      </c>
      <c r="AI985" s="16">
        <v>100</v>
      </c>
      <c r="AJ985" s="16">
        <v>100</v>
      </c>
      <c r="AK985" s="16">
        <v>100</v>
      </c>
      <c r="AL985" s="16">
        <v>100</v>
      </c>
      <c r="AM985" s="16">
        <v>100</v>
      </c>
      <c r="AN985" s="16">
        <v>100</v>
      </c>
      <c r="AO985" s="16">
        <v>100</v>
      </c>
      <c r="AP985" s="16">
        <v>100</v>
      </c>
      <c r="AQ985" s="16">
        <v>100</v>
      </c>
      <c r="AR985" s="16">
        <v>100</v>
      </c>
      <c r="AS985" s="16">
        <v>100</v>
      </c>
      <c r="AT985" s="16">
        <v>100</v>
      </c>
      <c r="AU985" s="16">
        <v>100</v>
      </c>
      <c r="AV985" s="16">
        <v>100</v>
      </c>
      <c r="AW985" s="16">
        <v>100</v>
      </c>
      <c r="AX985" s="16">
        <v>100</v>
      </c>
      <c r="AY985" s="16">
        <v>100</v>
      </c>
      <c r="AZ985" s="16">
        <v>100</v>
      </c>
      <c r="BA985" s="16">
        <v>100</v>
      </c>
      <c r="BB985" s="16">
        <v>100</v>
      </c>
      <c r="BC985" s="16">
        <v>100</v>
      </c>
      <c r="BD985" s="16">
        <v>100</v>
      </c>
      <c r="BE985" s="16">
        <v>100</v>
      </c>
      <c r="BF985" s="16">
        <v>100</v>
      </c>
      <c r="BG985" s="16">
        <v>100</v>
      </c>
      <c r="BH985" s="16">
        <v>100</v>
      </c>
      <c r="BI985" s="16">
        <v>100</v>
      </c>
      <c r="BJ985" s="16">
        <v>100</v>
      </c>
      <c r="BK985" s="16">
        <v>100</v>
      </c>
      <c r="BL985" s="16">
        <v>100</v>
      </c>
    </row>
    <row r="986" spans="1:64">
      <c r="A986" s="16" t="s">
        <v>53</v>
      </c>
      <c r="B986" s="16" t="s">
        <v>54</v>
      </c>
      <c r="C986" s="16" t="s">
        <v>2015</v>
      </c>
      <c r="D986" s="16" t="s">
        <v>2016</v>
      </c>
      <c r="AS986" s="16">
        <v>25.5</v>
      </c>
      <c r="AT986" s="16">
        <v>25.1</v>
      </c>
      <c r="AU986" s="16">
        <v>25</v>
      </c>
      <c r="AV986" s="16">
        <v>25.3</v>
      </c>
      <c r="AW986" s="16">
        <v>25.1</v>
      </c>
      <c r="AX986" s="16">
        <v>25</v>
      </c>
      <c r="AY986" s="16">
        <v>24.3</v>
      </c>
      <c r="AZ986" s="16">
        <v>23.7</v>
      </c>
      <c r="BA986" s="16">
        <v>23.4</v>
      </c>
      <c r="BB986" s="16">
        <v>23.1</v>
      </c>
      <c r="BC986" s="16">
        <v>22.6</v>
      </c>
      <c r="BD986" s="16">
        <v>22.1</v>
      </c>
      <c r="BE986" s="16">
        <v>21.7</v>
      </c>
      <c r="BF986" s="16">
        <v>21.3</v>
      </c>
      <c r="BG986" s="16">
        <v>21.1</v>
      </c>
      <c r="BH986" s="16">
        <v>21.1</v>
      </c>
      <c r="BI986" s="16">
        <v>21</v>
      </c>
      <c r="BJ986" s="16">
        <v>20.9</v>
      </c>
      <c r="BK986" s="16">
        <v>20.6</v>
      </c>
      <c r="BL986" s="16">
        <v>20.399999999999999</v>
      </c>
    </row>
    <row r="987" spans="1:64">
      <c r="A987" s="16" t="s">
        <v>53</v>
      </c>
      <c r="B987" s="16" t="s">
        <v>54</v>
      </c>
      <c r="C987" s="16" t="s">
        <v>2017</v>
      </c>
      <c r="D987" s="16" t="s">
        <v>2018</v>
      </c>
      <c r="AI987" s="16">
        <v>716</v>
      </c>
      <c r="AJ987" s="16">
        <v>786</v>
      </c>
      <c r="AK987" s="16">
        <v>2311</v>
      </c>
      <c r="AL987" s="16">
        <v>3290</v>
      </c>
      <c r="AM987" s="16">
        <v>2262</v>
      </c>
      <c r="AN987" s="16">
        <v>1060</v>
      </c>
      <c r="AO987" s="16">
        <v>1032</v>
      </c>
      <c r="AP987" s="16">
        <v>954</v>
      </c>
      <c r="AQ987" s="16">
        <v>856</v>
      </c>
      <c r="AR987" s="16">
        <v>762</v>
      </c>
      <c r="AS987" s="16">
        <v>688</v>
      </c>
      <c r="AT987" s="16">
        <v>643</v>
      </c>
      <c r="AU987" s="16">
        <v>623</v>
      </c>
      <c r="AV987" s="16">
        <v>623</v>
      </c>
      <c r="AW987" s="16">
        <v>634</v>
      </c>
      <c r="AX987" s="16">
        <v>650</v>
      </c>
      <c r="AY987" s="16">
        <v>662</v>
      </c>
      <c r="AZ987" s="16">
        <v>669</v>
      </c>
      <c r="BA987" s="16">
        <v>674</v>
      </c>
      <c r="BB987" s="16">
        <v>681</v>
      </c>
      <c r="BC987" s="16">
        <v>687</v>
      </c>
      <c r="BD987" s="16">
        <v>689</v>
      </c>
      <c r="BE987" s="16">
        <v>686</v>
      </c>
      <c r="BF987" s="16">
        <v>675</v>
      </c>
      <c r="BG987" s="16">
        <v>656</v>
      </c>
      <c r="BH987" s="16">
        <v>631</v>
      </c>
      <c r="BI987" s="16">
        <v>597</v>
      </c>
      <c r="BJ987" s="16">
        <v>557</v>
      </c>
      <c r="BK987" s="16">
        <v>517</v>
      </c>
      <c r="BL987" s="16">
        <v>483</v>
      </c>
    </row>
    <row r="988" spans="1:64">
      <c r="A988" s="16" t="s">
        <v>53</v>
      </c>
      <c r="B988" s="16" t="s">
        <v>54</v>
      </c>
      <c r="C988" s="16" t="s">
        <v>2019</v>
      </c>
      <c r="D988" s="16" t="s">
        <v>2020</v>
      </c>
      <c r="AY988" s="16">
        <v>12.1</v>
      </c>
    </row>
    <row r="989" spans="1:64">
      <c r="A989" s="16" t="s">
        <v>53</v>
      </c>
      <c r="B989" s="16" t="s">
        <v>54</v>
      </c>
      <c r="C989" s="16" t="s">
        <v>2021</v>
      </c>
      <c r="D989" s="16" t="s">
        <v>2022</v>
      </c>
    </row>
    <row r="990" spans="1:64">
      <c r="A990" s="16" t="s">
        <v>53</v>
      </c>
      <c r="B990" s="16" t="s">
        <v>54</v>
      </c>
      <c r="C990" s="16" t="s">
        <v>2023</v>
      </c>
      <c r="D990" s="16" t="s">
        <v>2024</v>
      </c>
      <c r="BF990" s="16">
        <v>0</v>
      </c>
      <c r="BG990" s="16">
        <v>0</v>
      </c>
      <c r="BH990" s="16">
        <v>0</v>
      </c>
    </row>
    <row r="991" spans="1:64">
      <c r="A991" s="16" t="s">
        <v>53</v>
      </c>
      <c r="B991" s="16" t="s">
        <v>54</v>
      </c>
      <c r="C991" s="16" t="s">
        <v>2025</v>
      </c>
      <c r="D991" s="16" t="s">
        <v>2026</v>
      </c>
    </row>
    <row r="992" spans="1:64">
      <c r="A992" s="16" t="s">
        <v>53</v>
      </c>
      <c r="B992" s="16" t="s">
        <v>54</v>
      </c>
      <c r="C992" s="16" t="s">
        <v>2027</v>
      </c>
      <c r="D992" s="16" t="s">
        <v>2028</v>
      </c>
      <c r="Z992" s="16">
        <v>67089</v>
      </c>
      <c r="AE992" s="16">
        <v>77483</v>
      </c>
      <c r="AI992" s="16">
        <v>45043</v>
      </c>
      <c r="AJ992" s="16">
        <v>50517</v>
      </c>
      <c r="AK992" s="16">
        <v>48758</v>
      </c>
      <c r="AL992" s="16">
        <v>44512</v>
      </c>
      <c r="AM992" s="16">
        <v>35390</v>
      </c>
      <c r="AN992" s="16">
        <v>26750</v>
      </c>
      <c r="AO992" s="16">
        <v>19357</v>
      </c>
      <c r="AP992" s="16">
        <v>17287</v>
      </c>
      <c r="BK992" s="16">
        <v>152777</v>
      </c>
    </row>
    <row r="993" spans="1:65">
      <c r="A993" s="16" t="s">
        <v>53</v>
      </c>
      <c r="B993" s="16" t="s">
        <v>54</v>
      </c>
      <c r="C993" s="16" t="s">
        <v>2029</v>
      </c>
      <c r="D993" s="16" t="s">
        <v>2030</v>
      </c>
      <c r="AR993" s="16">
        <v>96.042228698730497</v>
      </c>
      <c r="AZ993" s="16">
        <v>95.697227478027301</v>
      </c>
      <c r="BA993" s="16">
        <v>95.746406555175795</v>
      </c>
      <c r="BB993" s="16">
        <v>97.386009216308594</v>
      </c>
      <c r="BC993" s="16">
        <v>97.453338623046903</v>
      </c>
      <c r="BD993" s="16">
        <v>97.440368652343807</v>
      </c>
      <c r="BE993" s="16">
        <v>97.470596313476605</v>
      </c>
      <c r="BF993" s="16">
        <v>97.492172241210895</v>
      </c>
      <c r="BG993" s="16">
        <v>97.523101806640597</v>
      </c>
      <c r="BH993" s="16">
        <v>97.529739379882798</v>
      </c>
      <c r="BI993" s="16">
        <v>97.531028747558594</v>
      </c>
      <c r="BJ993" s="16">
        <v>97.500747680664105</v>
      </c>
    </row>
    <row r="994" spans="1:65">
      <c r="A994" s="16" t="s">
        <v>53</v>
      </c>
      <c r="B994" s="16" t="s">
        <v>54</v>
      </c>
      <c r="C994" s="16" t="s">
        <v>2031</v>
      </c>
      <c r="D994" s="16" t="s">
        <v>2032</v>
      </c>
      <c r="AJ994" s="16">
        <v>26177</v>
      </c>
      <c r="AK994" s="16">
        <v>26708</v>
      </c>
      <c r="AL994" s="16">
        <v>27793</v>
      </c>
      <c r="AM994" s="16">
        <v>30555</v>
      </c>
      <c r="AN994" s="16">
        <v>31624</v>
      </c>
      <c r="AO994" s="16">
        <v>34201</v>
      </c>
      <c r="AP994" s="16">
        <v>35514</v>
      </c>
      <c r="AQ994" s="16">
        <v>36413</v>
      </c>
      <c r="AR994" s="16">
        <v>36810</v>
      </c>
      <c r="AS994" s="16">
        <v>37469</v>
      </c>
      <c r="AT994" s="16">
        <v>40523</v>
      </c>
      <c r="AU994" s="16">
        <v>41328</v>
      </c>
      <c r="AV994" s="16">
        <v>41651</v>
      </c>
      <c r="AW994" s="16">
        <v>42533</v>
      </c>
      <c r="AX994" s="16">
        <v>42243</v>
      </c>
      <c r="AY994" s="16">
        <v>43026</v>
      </c>
      <c r="AZ994" s="16">
        <v>44106</v>
      </c>
      <c r="BA994" s="16">
        <v>43971</v>
      </c>
      <c r="BB994" s="16">
        <v>44232</v>
      </c>
      <c r="BC994" s="16">
        <v>43610</v>
      </c>
      <c r="BD994" s="16">
        <v>43242</v>
      </c>
      <c r="BE994" s="16">
        <v>41221</v>
      </c>
      <c r="BF994" s="16">
        <v>41012</v>
      </c>
      <c r="BG994" s="16">
        <v>41012</v>
      </c>
      <c r="BH994" s="16">
        <v>40830</v>
      </c>
      <c r="BI994" s="16">
        <v>37516</v>
      </c>
      <c r="BJ994" s="16">
        <v>39293</v>
      </c>
      <c r="BK994" s="16">
        <v>41164</v>
      </c>
      <c r="BL994" s="16">
        <v>40946</v>
      </c>
    </row>
    <row r="995" spans="1:65">
      <c r="A995" s="16" t="s">
        <v>53</v>
      </c>
      <c r="B995" s="16" t="s">
        <v>54</v>
      </c>
      <c r="C995" s="16" t="s">
        <v>2033</v>
      </c>
      <c r="D995" s="16" t="s">
        <v>2034</v>
      </c>
      <c r="AQ995" s="16">
        <v>4.4876300000000002</v>
      </c>
      <c r="AR995" s="16">
        <v>3.4862500000000001</v>
      </c>
      <c r="AS995" s="16">
        <v>8.6023499999999995</v>
      </c>
      <c r="AT995" s="16">
        <v>12.40667</v>
      </c>
      <c r="AU995" s="16">
        <v>12.45411</v>
      </c>
      <c r="AV995" s="16">
        <v>12.38364</v>
      </c>
      <c r="AW995" s="16">
        <v>12.271039999999999</v>
      </c>
      <c r="AX995" s="16">
        <v>11.133179999999999</v>
      </c>
      <c r="AY995" s="16">
        <v>10.546189999999999</v>
      </c>
      <c r="AZ995" s="16">
        <v>10.886469999999999</v>
      </c>
      <c r="BA995" s="16">
        <v>9.4214199999999995</v>
      </c>
      <c r="BB995" s="16">
        <v>9.0339700000000001</v>
      </c>
      <c r="BC995" s="16">
        <v>8.3047900000000006</v>
      </c>
      <c r="BD995" s="16">
        <v>7.8534699999999997</v>
      </c>
      <c r="BE995" s="16">
        <v>7.3626100000000001</v>
      </c>
      <c r="BF995" s="16">
        <v>7.1650600000000004</v>
      </c>
      <c r="BG995" s="16">
        <v>7.3110099999999996</v>
      </c>
      <c r="BH995" s="16">
        <v>7.2587700000000002</v>
      </c>
      <c r="BI995" s="16">
        <v>7.8085500000000003</v>
      </c>
      <c r="BJ995" s="16">
        <v>8.8075600000000005</v>
      </c>
      <c r="BK995" s="16">
        <v>7.48081</v>
      </c>
    </row>
    <row r="996" spans="1:65">
      <c r="A996" s="16" t="s">
        <v>53</v>
      </c>
      <c r="B996" s="16" t="s">
        <v>54</v>
      </c>
      <c r="C996" s="16" t="s">
        <v>2035</v>
      </c>
      <c r="D996" s="16" t="s">
        <v>2036</v>
      </c>
      <c r="O996" s="16">
        <v>3</v>
      </c>
      <c r="P996" s="16">
        <v>3</v>
      </c>
      <c r="Q996" s="16">
        <v>3</v>
      </c>
      <c r="R996" s="16">
        <v>3</v>
      </c>
      <c r="S996" s="16">
        <v>3</v>
      </c>
      <c r="T996" s="16">
        <v>3</v>
      </c>
      <c r="U996" s="16">
        <v>3</v>
      </c>
      <c r="V996" s="16">
        <v>3</v>
      </c>
      <c r="W996" s="16">
        <v>3</v>
      </c>
      <c r="X996" s="16">
        <v>3</v>
      </c>
      <c r="Y996" s="16">
        <v>3</v>
      </c>
      <c r="Z996" s="16">
        <v>3</v>
      </c>
      <c r="AA996" s="16">
        <v>3</v>
      </c>
      <c r="AB996" s="16">
        <v>3</v>
      </c>
      <c r="AC996" s="16">
        <v>3</v>
      </c>
      <c r="AD996" s="16">
        <v>3</v>
      </c>
      <c r="AE996" s="16">
        <v>3</v>
      </c>
      <c r="AF996" s="16">
        <v>3</v>
      </c>
      <c r="AG996" s="16">
        <v>3</v>
      </c>
      <c r="AH996" s="16">
        <v>3</v>
      </c>
      <c r="AI996" s="16">
        <v>3</v>
      </c>
      <c r="AJ996" s="16">
        <v>3</v>
      </c>
      <c r="AK996" s="16">
        <v>3</v>
      </c>
      <c r="AL996" s="16">
        <v>3</v>
      </c>
      <c r="AM996" s="16">
        <v>3</v>
      </c>
      <c r="AN996" s="16">
        <v>3</v>
      </c>
      <c r="AO996" s="16">
        <v>4</v>
      </c>
      <c r="AP996" s="16">
        <v>4</v>
      </c>
      <c r="AQ996" s="16">
        <v>4</v>
      </c>
      <c r="AR996" s="16">
        <v>4</v>
      </c>
      <c r="AS996" s="16">
        <v>4</v>
      </c>
      <c r="AT996" s="16">
        <v>4</v>
      </c>
      <c r="AU996" s="16">
        <v>4</v>
      </c>
      <c r="AV996" s="16">
        <v>4</v>
      </c>
      <c r="AW996" s="16">
        <v>4</v>
      </c>
      <c r="AX996" s="16">
        <v>4</v>
      </c>
      <c r="AY996" s="16">
        <v>4</v>
      </c>
      <c r="AZ996" s="16">
        <v>4</v>
      </c>
      <c r="BA996" s="16">
        <v>4</v>
      </c>
      <c r="BB996" s="16">
        <v>4</v>
      </c>
      <c r="BC996" s="16">
        <v>4</v>
      </c>
      <c r="BD996" s="16">
        <v>4</v>
      </c>
      <c r="BE996" s="16">
        <v>4</v>
      </c>
      <c r="BF996" s="16">
        <v>4</v>
      </c>
      <c r="BG996" s="16">
        <v>4</v>
      </c>
      <c r="BH996" s="16">
        <v>4</v>
      </c>
      <c r="BI996" s="16">
        <v>4</v>
      </c>
      <c r="BJ996" s="16">
        <v>4</v>
      </c>
      <c r="BK996" s="16">
        <v>4</v>
      </c>
      <c r="BL996" s="16">
        <v>4</v>
      </c>
      <c r="BM996" s="16">
        <v>4</v>
      </c>
    </row>
    <row r="997" spans="1:65">
      <c r="A997" s="16" t="s">
        <v>53</v>
      </c>
      <c r="B997" s="16" t="s">
        <v>54</v>
      </c>
      <c r="C997" s="16" t="s">
        <v>2037</v>
      </c>
      <c r="D997" s="16" t="s">
        <v>2038</v>
      </c>
      <c r="Z997" s="16">
        <v>0.75742000341415405</v>
      </c>
      <c r="AE997" s="16">
        <v>0.88981997966766402</v>
      </c>
      <c r="AJ997" s="16">
        <v>0.66250002384185802</v>
      </c>
      <c r="AK997" s="16">
        <v>0.642949998378754</v>
      </c>
      <c r="AL997" s="16">
        <v>0.70297002792358398</v>
      </c>
      <c r="AM997" s="16">
        <v>0.77965998649597201</v>
      </c>
      <c r="AN997" s="16">
        <v>0.87700998783111594</v>
      </c>
      <c r="AO997" s="16">
        <v>0.94712001085281405</v>
      </c>
      <c r="AP997" s="16">
        <v>0.95086002349853505</v>
      </c>
      <c r="AY997" s="16">
        <v>1.0449399948120099</v>
      </c>
      <c r="AZ997" s="16">
        <v>1.01916003227234</v>
      </c>
      <c r="BA997" s="16">
        <v>0.98142999410629295</v>
      </c>
      <c r="BB997" s="16">
        <v>0.98681002855300903</v>
      </c>
      <c r="BC997" s="16">
        <v>0.98936998844146695</v>
      </c>
      <c r="BD997" s="16">
        <v>1.0160299539566</v>
      </c>
      <c r="BE997" s="16">
        <v>1.04551994800568</v>
      </c>
      <c r="BF997" s="16">
        <v>1.1014100313186601</v>
      </c>
      <c r="BG997" s="16">
        <v>1.12430000305176</v>
      </c>
      <c r="BH997" s="16">
        <v>1.13967001438141</v>
      </c>
      <c r="BI997" s="16">
        <v>1.15074002742767</v>
      </c>
      <c r="BJ997" s="16">
        <v>1.1296299695968599</v>
      </c>
      <c r="BK997" s="16">
        <v>1.1274299621582</v>
      </c>
      <c r="BL997" s="16">
        <v>1.1380900144577</v>
      </c>
    </row>
    <row r="998" spans="1:65">
      <c r="A998" s="16" t="s">
        <v>53</v>
      </c>
      <c r="B998" s="16" t="s">
        <v>54</v>
      </c>
      <c r="C998" s="16" t="s">
        <v>2039</v>
      </c>
      <c r="D998" s="16" t="s">
        <v>2040</v>
      </c>
      <c r="BH998" s="16">
        <v>53.574143041739298</v>
      </c>
    </row>
    <row r="999" spans="1:65">
      <c r="A999" s="16" t="s">
        <v>53</v>
      </c>
      <c r="B999" s="16" t="s">
        <v>54</v>
      </c>
      <c r="C999" s="16" t="s">
        <v>2041</v>
      </c>
      <c r="D999" s="16" t="s">
        <v>2042</v>
      </c>
      <c r="BH999" s="16">
        <v>3.5194395297096102</v>
      </c>
    </row>
    <row r="1000" spans="1:65">
      <c r="A1000" s="16" t="s">
        <v>53</v>
      </c>
      <c r="B1000" s="16" t="s">
        <v>54</v>
      </c>
      <c r="C1000" s="16" t="s">
        <v>2043</v>
      </c>
      <c r="D1000" s="16" t="s">
        <v>2044</v>
      </c>
      <c r="AM1000" s="16">
        <v>26999363.057324801</v>
      </c>
      <c r="AN1000" s="16">
        <v>110755069.67259499</v>
      </c>
      <c r="AO1000" s="16">
        <v>66490410.3219807</v>
      </c>
      <c r="AP1000" s="16">
        <v>44793626.897503503</v>
      </c>
      <c r="AQ1000" s="16">
        <v>64005944.688550003</v>
      </c>
      <c r="AR1000" s="16">
        <v>81756310.679611698</v>
      </c>
      <c r="AS1000" s="16">
        <v>73093540.455967799</v>
      </c>
      <c r="AT1000" s="16">
        <v>76598410.823579907</v>
      </c>
      <c r="AU1000" s="16">
        <v>70354453.816087201</v>
      </c>
      <c r="AV1000" s="16">
        <v>134140311.577232</v>
      </c>
      <c r="AW1000" s="16">
        <v>188496183.98290399</v>
      </c>
      <c r="AX1000" s="16">
        <v>483881743.17749101</v>
      </c>
      <c r="AY1000" s="16">
        <v>566294492.94828701</v>
      </c>
      <c r="AZ1000" s="16">
        <v>1005054888.70761</v>
      </c>
      <c r="BA1000" s="16">
        <v>1050475048.68549</v>
      </c>
      <c r="BB1000" s="16">
        <v>721677034.08808196</v>
      </c>
      <c r="BC1000" s="16">
        <v>509162721.15624201</v>
      </c>
      <c r="BD1000" s="16">
        <v>673331391.66772199</v>
      </c>
      <c r="BE1000" s="16">
        <v>-49997836.048879802</v>
      </c>
      <c r="BF1000" s="16">
        <v>-60003186.743148498</v>
      </c>
      <c r="BG1000" s="16">
        <v>-47595945.429044999</v>
      </c>
      <c r="BH1000" s="16">
        <v>221737165.72320899</v>
      </c>
      <c r="BI1000" s="16">
        <v>56830795.262267299</v>
      </c>
      <c r="BJ1000" s="16">
        <v>708659365.55891204</v>
      </c>
      <c r="BK1000" s="16">
        <v>731375176.47058797</v>
      </c>
      <c r="BL1000" s="16">
        <v>508618000</v>
      </c>
      <c r="BM1000" s="16">
        <v>557776000</v>
      </c>
    </row>
    <row r="1001" spans="1:65">
      <c r="A1001" s="16" t="s">
        <v>53</v>
      </c>
      <c r="B1001" s="16" t="s">
        <v>54</v>
      </c>
      <c r="C1001" s="16" t="s">
        <v>2045</v>
      </c>
      <c r="D1001" s="16" t="s">
        <v>2046</v>
      </c>
      <c r="AL1001" s="16">
        <v>4.1899799866577698</v>
      </c>
      <c r="AM1001" s="16">
        <v>49.281913913386902</v>
      </c>
      <c r="AN1001" s="16">
        <v>276.96378659726702</v>
      </c>
      <c r="AO1001" s="16">
        <v>350.659358495427</v>
      </c>
      <c r="AP1001" s="16">
        <v>401.96978917488002</v>
      </c>
      <c r="AQ1001" s="16">
        <v>433.504271452041</v>
      </c>
      <c r="AR1001" s="16">
        <v>468.26519683066601</v>
      </c>
      <c r="AS1001" s="16">
        <v>548.90618244166706</v>
      </c>
      <c r="AT1001" s="16">
        <v>613.18109527566799</v>
      </c>
      <c r="AU1001" s="16">
        <v>696.10279064360395</v>
      </c>
      <c r="AV1001" s="16">
        <v>815.19335446496905</v>
      </c>
      <c r="AW1001" s="16">
        <v>944.04642147715595</v>
      </c>
      <c r="AX1001" s="16">
        <v>1306.82509816072</v>
      </c>
      <c r="AY1001" s="16">
        <v>1927.17941434725</v>
      </c>
      <c r="AZ1001" s="16">
        <v>2796.98299791407</v>
      </c>
      <c r="BA1001" s="16">
        <v>4086.3718419791398</v>
      </c>
      <c r="BB1001" s="16">
        <v>3662.9005270114999</v>
      </c>
      <c r="BC1001" s="16">
        <v>4382.6700633464698</v>
      </c>
      <c r="BD1001" s="16">
        <v>5259.3277810009804</v>
      </c>
      <c r="BE1001" s="16">
        <v>5528.4726925668701</v>
      </c>
      <c r="BF1001" s="16">
        <v>5834.65730028701</v>
      </c>
      <c r="BG1001" s="16">
        <v>5976.7883727025201</v>
      </c>
      <c r="BH1001" s="16">
        <v>5420.30709661934</v>
      </c>
      <c r="BI1001" s="16">
        <v>5788.2330690527797</v>
      </c>
      <c r="BJ1001" s="16">
        <v>6830.6391707841904</v>
      </c>
      <c r="BK1001" s="16">
        <v>7637.0671416876703</v>
      </c>
      <c r="BL1001" s="16">
        <v>7820.2576882556104</v>
      </c>
      <c r="BM1001" s="16">
        <v>7087.6068484278503</v>
      </c>
    </row>
    <row r="1002" spans="1:65">
      <c r="A1002" s="16" t="s">
        <v>53</v>
      </c>
      <c r="B1002" s="16" t="s">
        <v>54</v>
      </c>
      <c r="C1002" s="16" t="s">
        <v>2047</v>
      </c>
      <c r="D1002" s="16" t="s">
        <v>2048</v>
      </c>
      <c r="AI1002" s="16">
        <v>14.4157480941837</v>
      </c>
      <c r="AJ1002" s="16">
        <v>6.5625723823682902</v>
      </c>
      <c r="AK1002" s="16">
        <v>10.8836832078726</v>
      </c>
      <c r="AL1002" s="16">
        <v>12.412991483655899</v>
      </c>
      <c r="AM1002" s="16">
        <v>12.5795408618078</v>
      </c>
      <c r="AN1002" s="16">
        <v>14.488632951785</v>
      </c>
      <c r="AO1002" s="16">
        <v>19.643851919010601</v>
      </c>
      <c r="AP1002" s="16">
        <v>12.449743338858401</v>
      </c>
      <c r="AQ1002" s="16">
        <v>3.67730964318682</v>
      </c>
      <c r="AR1002" s="16">
        <v>15.3326193806076</v>
      </c>
      <c r="AS1002" s="16">
        <v>31.117033356112501</v>
      </c>
      <c r="AT1002" s="16">
        <v>22.527921562004298</v>
      </c>
      <c r="AU1002" s="16">
        <v>22.426625683351499</v>
      </c>
      <c r="AV1002" s="16">
        <v>22.9831413518164</v>
      </c>
      <c r="AW1002" s="16">
        <v>26.289477345293601</v>
      </c>
      <c r="AX1002" s="16">
        <v>36.024103644161698</v>
      </c>
      <c r="AY1002" s="16">
        <v>39.681362178868</v>
      </c>
      <c r="AZ1002" s="16">
        <v>36.411829891974001</v>
      </c>
      <c r="BA1002" s="16">
        <v>37.089190511475998</v>
      </c>
      <c r="BB1002" s="16">
        <v>24.610496651723398</v>
      </c>
      <c r="BC1002" s="16">
        <v>29.374747888425802</v>
      </c>
      <c r="BD1002" s="16">
        <v>31.821322332487799</v>
      </c>
      <c r="BE1002" s="16">
        <v>27.821547644326198</v>
      </c>
      <c r="BF1002" s="16">
        <v>23.712798670692798</v>
      </c>
      <c r="BG1002" s="16">
        <v>20.483149021085101</v>
      </c>
      <c r="BH1002" s="16">
        <v>12.0679391061669</v>
      </c>
      <c r="BI1002" s="16">
        <v>13.195138208753001</v>
      </c>
      <c r="BJ1002" s="16">
        <v>17.856134554135799</v>
      </c>
      <c r="BK1002" s="16">
        <v>25.307624314553301</v>
      </c>
      <c r="BL1002" s="16">
        <v>21.862782655342301</v>
      </c>
    </row>
    <row r="1003" spans="1:65">
      <c r="A1003" s="16" t="s">
        <v>53</v>
      </c>
      <c r="B1003" s="16" t="s">
        <v>54</v>
      </c>
      <c r="C1003" s="16" t="s">
        <v>2049</v>
      </c>
      <c r="D1003" s="16" t="s">
        <v>2050</v>
      </c>
      <c r="AK1003" s="16">
        <v>446305555.555556</v>
      </c>
      <c r="AL1003" s="16">
        <v>1570000000</v>
      </c>
      <c r="AM1003" s="16">
        <v>1193312101.91083</v>
      </c>
      <c r="AN1003" s="16">
        <v>2417355840.0362501</v>
      </c>
      <c r="AO1003" s="16">
        <v>3176333837.0335898</v>
      </c>
      <c r="AP1003" s="16">
        <v>3962238113.1602101</v>
      </c>
      <c r="AQ1003" s="16">
        <v>4446368570.6900997</v>
      </c>
      <c r="AR1003" s="16">
        <v>4581432038.8349504</v>
      </c>
      <c r="AS1003" s="16">
        <v>5272798390.7018299</v>
      </c>
      <c r="AT1003" s="16">
        <v>5707720390.8514996</v>
      </c>
      <c r="AU1003" s="16">
        <v>6235856819.5844498</v>
      </c>
      <c r="AV1003" s="16">
        <v>7276753894.7154102</v>
      </c>
      <c r="AW1003" s="16">
        <v>8680370408.0594292</v>
      </c>
      <c r="AX1003" s="16">
        <v>13245716099.005699</v>
      </c>
      <c r="AY1003" s="16">
        <v>20982986344.3027</v>
      </c>
      <c r="AZ1003" s="16">
        <v>33050343782.775902</v>
      </c>
      <c r="BA1003" s="16">
        <v>48852482960.077904</v>
      </c>
      <c r="BB1003" s="16">
        <v>44291490420.502602</v>
      </c>
      <c r="BC1003" s="16">
        <v>52909294791.926201</v>
      </c>
      <c r="BD1003" s="16">
        <v>65951627200.202599</v>
      </c>
      <c r="BE1003" s="16">
        <v>69683935845.213898</v>
      </c>
      <c r="BF1003" s="16">
        <v>74164435946.462708</v>
      </c>
      <c r="BG1003" s="16">
        <v>75244294275.149796</v>
      </c>
      <c r="BH1003" s="16">
        <v>53074370486.043297</v>
      </c>
      <c r="BI1003" s="16">
        <v>37867518957.197502</v>
      </c>
      <c r="BJ1003" s="16">
        <v>40865558912.386703</v>
      </c>
      <c r="BK1003" s="16">
        <v>47112941176.470596</v>
      </c>
      <c r="BL1003" s="16">
        <v>48174235294.117599</v>
      </c>
      <c r="BM1003" s="16">
        <v>42607176470.588203</v>
      </c>
    </row>
    <row r="1004" spans="1:65">
      <c r="A1004" s="16" t="s">
        <v>53</v>
      </c>
      <c r="B1004" s="16" t="s">
        <v>54</v>
      </c>
      <c r="C1004" s="16" t="s">
        <v>2051</v>
      </c>
      <c r="D1004" s="16" t="s">
        <v>2052</v>
      </c>
      <c r="AQ1004" s="16">
        <v>-1007291196.56037</v>
      </c>
      <c r="AR1004" s="16">
        <v>-1176765319.3152599</v>
      </c>
      <c r="AS1004" s="16">
        <v>-1560862650.9833</v>
      </c>
      <c r="AT1004" s="16">
        <v>-1044988384.22026</v>
      </c>
      <c r="AU1004" s="16">
        <v>-528168358.16792703</v>
      </c>
      <c r="AV1004" s="16">
        <v>-174924185.941448</v>
      </c>
      <c r="AW1004" s="16">
        <v>-48721460.371512897</v>
      </c>
      <c r="AX1004" s="16">
        <v>1011186881.6573499</v>
      </c>
      <c r="AY1004" s="16">
        <v>2047198098.51771</v>
      </c>
      <c r="AZ1004" s="16">
        <v>4305835864.7505503</v>
      </c>
      <c r="BA1004" s="16">
        <v>8319927046.85748</v>
      </c>
      <c r="BB1004" s="16">
        <v>6974882001.7186298</v>
      </c>
      <c r="BC1004" s="16">
        <v>9208590867.1507397</v>
      </c>
      <c r="BD1004" s="16">
        <v>12566225405.135401</v>
      </c>
      <c r="BE1004" s="16">
        <v>13283995147.163799</v>
      </c>
      <c r="BF1004" s="16">
        <v>15481340145.1514</v>
      </c>
      <c r="BG1004" s="16">
        <v>15323159007.039301</v>
      </c>
      <c r="BH1004" s="16">
        <v>6469754072.8806696</v>
      </c>
      <c r="BI1004" s="16">
        <v>1943676248.44923</v>
      </c>
      <c r="BJ1004" s="16">
        <v>3416769430.0327201</v>
      </c>
      <c r="BK1004" s="16">
        <v>3360808810.0563698</v>
      </c>
      <c r="BL1004" s="16">
        <v>2784785642.1387501</v>
      </c>
    </row>
    <row r="1005" spans="1:65">
      <c r="A1005" s="16" t="s">
        <v>53</v>
      </c>
      <c r="B1005" s="16" t="s">
        <v>54</v>
      </c>
      <c r="C1005" s="16" t="s">
        <v>2053</v>
      </c>
      <c r="D1005" s="16" t="s">
        <v>2054</v>
      </c>
      <c r="O1005" s="16">
        <v>23237269.293159101</v>
      </c>
      <c r="P1005" s="16">
        <v>38657969.970460102</v>
      </c>
      <c r="Q1005" s="16">
        <v>53100863.523189403</v>
      </c>
      <c r="R1005" s="16">
        <v>112282056.926825</v>
      </c>
      <c r="S1005" s="16">
        <v>781166668.34040499</v>
      </c>
      <c r="T1005" s="16">
        <v>771199189.16832399</v>
      </c>
      <c r="U1005" s="16">
        <v>848410123.82862401</v>
      </c>
      <c r="V1005" s="16">
        <v>922209701.13590896</v>
      </c>
      <c r="W1005" s="16">
        <v>917042170.32965302</v>
      </c>
      <c r="X1005" s="16">
        <v>2030294198.5908201</v>
      </c>
      <c r="Y1005" s="16">
        <v>2976295772.8088698</v>
      </c>
      <c r="Z1005" s="16">
        <v>2205260898.6044002</v>
      </c>
      <c r="AA1005" s="16">
        <v>1033775506.30459</v>
      </c>
      <c r="AB1005" s="16">
        <v>1654509405.7060499</v>
      </c>
      <c r="AC1005" s="16">
        <v>1627967017.9695401</v>
      </c>
      <c r="AD1005" s="16">
        <v>1528659571.9988201</v>
      </c>
      <c r="AE1005" s="16">
        <v>855370978.71304405</v>
      </c>
      <c r="AF1005" s="16">
        <v>949802037.36929595</v>
      </c>
      <c r="AG1005" s="16">
        <v>673046478.30198705</v>
      </c>
      <c r="AH1005" s="16">
        <v>974780056.09425998</v>
      </c>
      <c r="AI1005" s="16">
        <v>1174873993.2843001</v>
      </c>
      <c r="AJ1005" s="16">
        <v>525273469.37204599</v>
      </c>
      <c r="AK1005" s="16">
        <v>441184124.69874698</v>
      </c>
      <c r="AL1005" s="16">
        <v>391247946.51010799</v>
      </c>
      <c r="AM1005" s="16">
        <v>327449492.69844103</v>
      </c>
      <c r="AN1005" s="16">
        <v>342009903.031479</v>
      </c>
      <c r="AO1005" s="16">
        <v>481284991.68929499</v>
      </c>
      <c r="AP1005" s="16">
        <v>382122308.53825498</v>
      </c>
      <c r="AQ1005" s="16">
        <v>135738851.67532101</v>
      </c>
      <c r="AR1005" s="16">
        <v>578606515.14535201</v>
      </c>
      <c r="AS1005" s="16">
        <v>1368395671.18009</v>
      </c>
      <c r="AT1005" s="16">
        <v>1107236904.2322099</v>
      </c>
      <c r="AU1005" s="16">
        <v>559497429.92082798</v>
      </c>
      <c r="AV1005" s="16">
        <v>670562756.99594498</v>
      </c>
      <c r="AW1005" s="16">
        <v>910714962.40841997</v>
      </c>
      <c r="AX1005" s="16">
        <v>2386475221.3822098</v>
      </c>
      <c r="AY1005" s="16">
        <v>5106808490.2954197</v>
      </c>
      <c r="AZ1005" s="16">
        <v>8434176268.9163103</v>
      </c>
      <c r="BA1005" s="16">
        <v>13334780941.944099</v>
      </c>
      <c r="BB1005" s="16">
        <v>8524384169.7641001</v>
      </c>
      <c r="BC1005" s="16">
        <v>11815979902.955601</v>
      </c>
      <c r="BD1005" s="16">
        <v>15427416677.450701</v>
      </c>
      <c r="BE1005" s="16">
        <v>14254125915.2861</v>
      </c>
      <c r="BF1005" s="16">
        <v>13012565189.2064</v>
      </c>
      <c r="BG1005" s="16">
        <v>11111152988.6782</v>
      </c>
      <c r="BH1005" s="16">
        <v>4766140385.3467302</v>
      </c>
      <c r="BI1005" s="16">
        <v>3608818271.3747802</v>
      </c>
      <c r="BJ1005" s="16">
        <v>5180702215.6932497</v>
      </c>
      <c r="BK1005" s="16">
        <v>8238801192.9645004</v>
      </c>
      <c r="BL1005" s="16">
        <v>7714321064.9147301</v>
      </c>
    </row>
    <row r="1006" spans="1:65">
      <c r="A1006" s="16" t="s">
        <v>53</v>
      </c>
      <c r="B1006" s="16" t="s">
        <v>54</v>
      </c>
      <c r="C1006" s="16" t="s">
        <v>2055</v>
      </c>
      <c r="D1006" s="16" t="s">
        <v>2056</v>
      </c>
      <c r="AI1006" s="16">
        <v>3078549846.7251201</v>
      </c>
      <c r="AJ1006" s="16">
        <v>3010858801.1287799</v>
      </c>
      <c r="AK1006" s="16">
        <v>1438659610.93417</v>
      </c>
      <c r="AL1006" s="16">
        <v>1425610208.0352199</v>
      </c>
      <c r="AM1006" s="16">
        <v>1260714763.22668</v>
      </c>
      <c r="AN1006" s="16">
        <v>1101480430.62497</v>
      </c>
      <c r="AO1006" s="16">
        <v>954057196.00092995</v>
      </c>
      <c r="AP1006" s="16">
        <v>1406223337.5156801</v>
      </c>
      <c r="AQ1006" s="16">
        <v>1901990948.51016</v>
      </c>
      <c r="AR1006" s="16">
        <v>1765947979.45067</v>
      </c>
      <c r="AS1006" s="16">
        <v>1856351047.39081</v>
      </c>
      <c r="AT1006" s="16">
        <v>1930849350.37045</v>
      </c>
      <c r="AU1006" s="16">
        <v>1987389426.0440199</v>
      </c>
      <c r="AV1006" s="16">
        <v>2280488902.46386</v>
      </c>
      <c r="AW1006" s="16">
        <v>2693090465.04528</v>
      </c>
      <c r="AX1006" s="16">
        <v>3284937592.5534201</v>
      </c>
      <c r="AY1006" s="16">
        <v>4658222968.4351902</v>
      </c>
      <c r="AZ1006" s="16">
        <v>6808370819.2518396</v>
      </c>
      <c r="BA1006" s="16">
        <v>10747546251.2171</v>
      </c>
      <c r="BB1006" s="16">
        <v>13110281164.4688</v>
      </c>
      <c r="BC1006" s="16">
        <v>14759854241.9335</v>
      </c>
      <c r="BD1006" s="16">
        <v>17938842598.455101</v>
      </c>
      <c r="BE1006" s="16">
        <v>20350802698.574299</v>
      </c>
      <c r="BF1006" s="16">
        <v>22901473550.031898</v>
      </c>
      <c r="BG1006" s="16">
        <v>25282082876.450298</v>
      </c>
      <c r="BH1006" s="16">
        <v>21176673823.931301</v>
      </c>
      <c r="BI1006" s="16">
        <v>14692597355.392599</v>
      </c>
      <c r="BJ1006" s="16">
        <v>15273878689.286501</v>
      </c>
    </row>
    <row r="1007" spans="1:65">
      <c r="A1007" s="16" t="s">
        <v>53</v>
      </c>
      <c r="B1007" s="16" t="s">
        <v>54</v>
      </c>
      <c r="C1007" s="16" t="s">
        <v>2057</v>
      </c>
      <c r="D1007" s="16" t="s">
        <v>2058</v>
      </c>
      <c r="AL1007" s="16">
        <v>-19.672128591811902</v>
      </c>
      <c r="AM1007" s="16">
        <v>-28.571432037123799</v>
      </c>
      <c r="AN1007" s="16">
        <v>-20.000006792762999</v>
      </c>
      <c r="AO1007" s="16">
        <v>-10.7142769200829</v>
      </c>
      <c r="AP1007" s="16">
        <v>0.79999863057902598</v>
      </c>
      <c r="AQ1007" s="16">
        <v>-11.6999964904058</v>
      </c>
      <c r="AR1007" s="16">
        <v>-9.1000006090151508</v>
      </c>
      <c r="AS1007" s="16">
        <v>-42.132793114918698</v>
      </c>
      <c r="AT1007" s="16">
        <v>4.0999961203708901</v>
      </c>
      <c r="AU1007" s="16">
        <v>8.1951219512195195</v>
      </c>
      <c r="AV1007" s="16">
        <v>14.012623985572599</v>
      </c>
      <c r="AW1007" s="16">
        <v>10.4871875988611</v>
      </c>
      <c r="AX1007" s="16">
        <v>16.3063707945598</v>
      </c>
      <c r="AY1007" s="16">
        <v>8.9980305268340697</v>
      </c>
      <c r="AZ1007" s="16">
        <v>10.208921513269299</v>
      </c>
      <c r="BA1007" s="16">
        <v>7.0908904600881</v>
      </c>
      <c r="BB1007" s="16">
        <v>-12.5825279877524</v>
      </c>
      <c r="BC1007" s="16">
        <v>6.78633975481611</v>
      </c>
      <c r="BD1007" s="16">
        <v>7.38007380073799</v>
      </c>
      <c r="BE1007" s="16">
        <v>4.70599465444828</v>
      </c>
      <c r="BF1007" s="16">
        <v>2.1150515087975199</v>
      </c>
      <c r="BG1007" s="16">
        <v>3.6871707883224798</v>
      </c>
      <c r="BH1007" s="16">
        <v>2.9016703977957699</v>
      </c>
      <c r="BI1007" s="16">
        <v>-1.19655258974144</v>
      </c>
      <c r="BJ1007" s="16">
        <v>-1.1009485094851099</v>
      </c>
      <c r="BK1007" s="16">
        <v>6.39664326083233</v>
      </c>
      <c r="BL1007" s="16">
        <v>11.5492957746479</v>
      </c>
      <c r="BM1007" s="16">
        <v>8.9754689754689707</v>
      </c>
    </row>
    <row r="1008" spans="1:65">
      <c r="A1008" s="16" t="s">
        <v>53</v>
      </c>
      <c r="B1008" s="16" t="s">
        <v>54</v>
      </c>
      <c r="C1008" s="16" t="s">
        <v>2059</v>
      </c>
      <c r="D1008" s="16" t="s">
        <v>2060</v>
      </c>
      <c r="AX1008" s="16">
        <v>1257300000</v>
      </c>
      <c r="AY1008" s="16">
        <v>2985972200</v>
      </c>
      <c r="AZ1008" s="16">
        <v>7208371400</v>
      </c>
      <c r="BA1008" s="16">
        <v>7220991700</v>
      </c>
      <c r="BB1008" s="16">
        <v>9097479500</v>
      </c>
      <c r="BC1008" s="16">
        <v>13380465400</v>
      </c>
      <c r="BD1008" s="16">
        <v>10908361600</v>
      </c>
      <c r="BE1008" s="16">
        <v>11148345600</v>
      </c>
      <c r="BF1008" s="16">
        <v>10228344500</v>
      </c>
      <c r="BG1008" s="16">
        <v>9380507800</v>
      </c>
    </row>
    <row r="1009" spans="1:65">
      <c r="A1009" s="16" t="s">
        <v>53</v>
      </c>
      <c r="B1009" s="16" t="s">
        <v>54</v>
      </c>
      <c r="C1009" s="16" t="s">
        <v>2061</v>
      </c>
      <c r="D1009" s="16" t="s">
        <v>2062</v>
      </c>
      <c r="AI1009" s="16">
        <v>18400</v>
      </c>
      <c r="AJ1009" s="16">
        <v>-44600</v>
      </c>
      <c r="AK1009" s="16">
        <v>-1085000</v>
      </c>
      <c r="AL1009" s="16">
        <v>264900</v>
      </c>
      <c r="AM1009" s="16">
        <v>-41013400</v>
      </c>
      <c r="AN1009" s="16">
        <v>173600000</v>
      </c>
      <c r="AO1009" s="16">
        <v>-2900000</v>
      </c>
      <c r="AP1009" s="16">
        <v>-87000000</v>
      </c>
      <c r="AQ1009" s="16">
        <v>-73900000</v>
      </c>
      <c r="AR1009" s="16">
        <v>-76100000</v>
      </c>
      <c r="AS1009" s="16">
        <v>-116200000</v>
      </c>
      <c r="AT1009" s="16">
        <v>-117200000</v>
      </c>
      <c r="AU1009" s="16">
        <v>30100000</v>
      </c>
      <c r="AV1009" s="16">
        <v>20700000</v>
      </c>
      <c r="AW1009" s="16">
        <v>23900000</v>
      </c>
      <c r="AX1009" s="16">
        <v>28300000</v>
      </c>
      <c r="AY1009" s="16">
        <v>29700000</v>
      </c>
      <c r="AZ1009" s="16">
        <v>35600000</v>
      </c>
      <c r="BA1009" s="16">
        <v>46100000</v>
      </c>
      <c r="BB1009" s="16">
        <v>46000000</v>
      </c>
      <c r="BC1009" s="16">
        <v>-45500000</v>
      </c>
      <c r="BD1009" s="16">
        <v>47000000</v>
      </c>
      <c r="BE1009" s="16">
        <v>-75800000</v>
      </c>
      <c r="BF1009" s="16">
        <v>-79100000</v>
      </c>
      <c r="BG1009" s="16">
        <v>47000000</v>
      </c>
      <c r="BH1009" s="16">
        <v>48000000</v>
      </c>
      <c r="BI1009" s="16">
        <v>390800000</v>
      </c>
      <c r="BJ1009" s="16">
        <v>395100000</v>
      </c>
      <c r="BK1009" s="16">
        <v>-452200000</v>
      </c>
      <c r="BL1009" s="16">
        <v>-673000000</v>
      </c>
      <c r="BM1009" s="16">
        <v>561000000</v>
      </c>
    </row>
    <row r="1010" spans="1:65">
      <c r="A1010" s="16" t="s">
        <v>53</v>
      </c>
      <c r="B1010" s="16" t="s">
        <v>54</v>
      </c>
      <c r="C1010" s="16" t="s">
        <v>2063</v>
      </c>
      <c r="D1010" s="16" t="s">
        <v>2064</v>
      </c>
      <c r="AI1010" s="16">
        <v>96.725784447476101</v>
      </c>
      <c r="AJ1010" s="16">
        <v>73.297155688622794</v>
      </c>
      <c r="AK1010" s="16">
        <v>80.865542208667904</v>
      </c>
      <c r="AL1010" s="16">
        <v>117.629299363057</v>
      </c>
      <c r="AM1010" s="16">
        <v>116.398505471044</v>
      </c>
      <c r="AN1010" s="16">
        <v>120.920423657325</v>
      </c>
      <c r="AO1010" s="16">
        <v>128.70160286906199</v>
      </c>
      <c r="AP1010" s="16">
        <v>121.31526454105099</v>
      </c>
      <c r="AQ1010" s="16">
        <v>128.527001104459</v>
      </c>
      <c r="AR1010" s="16">
        <v>117.88296998755</v>
      </c>
      <c r="AS1010" s="16">
        <v>100.235264195333</v>
      </c>
      <c r="AT1010" s="16">
        <v>95.819851004590305</v>
      </c>
      <c r="AU1010" s="16">
        <v>109.88206185567</v>
      </c>
      <c r="AV1010" s="16">
        <v>125.522983278528</v>
      </c>
      <c r="AW1010" s="16">
        <v>126.70277367470899</v>
      </c>
      <c r="AX1010" s="16">
        <v>94.077859852265902</v>
      </c>
      <c r="AY1010" s="16">
        <v>75.502235119650905</v>
      </c>
      <c r="AZ1010" s="16">
        <v>64.586661025017193</v>
      </c>
      <c r="BA1010" s="16">
        <v>60.624308621428497</v>
      </c>
      <c r="BB1010" s="16">
        <v>72.828672949173495</v>
      </c>
      <c r="BC1010" s="16">
        <v>68.303544095137198</v>
      </c>
      <c r="BD1010" s="16">
        <v>67.654083944549001</v>
      </c>
      <c r="BE1010" s="16">
        <v>72.313709157400794</v>
      </c>
      <c r="BF1010" s="16">
        <v>77.8441786119418</v>
      </c>
      <c r="BG1010" s="16">
        <v>83.833524530578302</v>
      </c>
      <c r="BH1010" s="16">
        <v>97.011952923869103</v>
      </c>
      <c r="BI1010" s="16">
        <v>97.221854458073807</v>
      </c>
      <c r="BJ1010" s="16">
        <v>93.306728387865405</v>
      </c>
      <c r="BK1010" s="16">
        <v>84.736552964091302</v>
      </c>
      <c r="BL1010" s="16">
        <v>88.937948280872604</v>
      </c>
      <c r="BM1010" s="16">
        <v>100.77230844845199</v>
      </c>
    </row>
    <row r="1011" spans="1:65">
      <c r="A1011" s="16" t="s">
        <v>53</v>
      </c>
      <c r="B1011" s="16" t="s">
        <v>54</v>
      </c>
      <c r="C1011" s="16" t="s">
        <v>2065</v>
      </c>
      <c r="D1011" s="16" t="s">
        <v>2066</v>
      </c>
      <c r="AK1011" s="16">
        <v>1158.2547647137999</v>
      </c>
      <c r="AL1011" s="16">
        <v>852.17172754374099</v>
      </c>
      <c r="AM1011" s="16">
        <v>615.41445865825699</v>
      </c>
      <c r="AN1011" s="16">
        <v>592.54986547701799</v>
      </c>
      <c r="AO1011" s="16">
        <v>642.32275820479902</v>
      </c>
      <c r="AP1011" s="16">
        <v>711.85882151420105</v>
      </c>
      <c r="AQ1011" s="16">
        <v>803.14791158044397</v>
      </c>
      <c r="AR1011" s="16">
        <v>893.25827414202695</v>
      </c>
      <c r="AS1011" s="16">
        <v>1078.6148998613401</v>
      </c>
      <c r="AT1011" s="16">
        <v>1036.8555578461401</v>
      </c>
      <c r="AU1011" s="16">
        <v>1157.06349566675</v>
      </c>
      <c r="AV1011" s="16">
        <v>1214.6700418058899</v>
      </c>
      <c r="AW1011" s="16">
        <v>1332.3469267009</v>
      </c>
      <c r="AX1011" s="16">
        <v>1598.3528766534</v>
      </c>
      <c r="AY1011" s="16">
        <v>2155.8787408551002</v>
      </c>
      <c r="AZ1011" s="16">
        <v>2517.1212527673201</v>
      </c>
      <c r="BA1011" s="16">
        <v>2627.1325795313901</v>
      </c>
      <c r="BB1011" s="16">
        <v>2737.5531949349102</v>
      </c>
      <c r="BC1011" s="16">
        <v>2300.1629576884002</v>
      </c>
      <c r="BD1011" s="16">
        <v>2813.13042265996</v>
      </c>
      <c r="BE1011" s="16">
        <v>2837.0697663178198</v>
      </c>
    </row>
    <row r="1012" spans="1:65">
      <c r="A1012" s="16" t="s">
        <v>53</v>
      </c>
      <c r="B1012" s="16" t="s">
        <v>54</v>
      </c>
      <c r="C1012" s="16" t="s">
        <v>2067</v>
      </c>
      <c r="D1012" s="16" t="s">
        <v>2068</v>
      </c>
      <c r="AK1012" s="16">
        <v>120000</v>
      </c>
      <c r="AL1012" s="16">
        <v>1550000</v>
      </c>
      <c r="AM1012" s="16">
        <v>13800000</v>
      </c>
      <c r="AN1012" s="16">
        <v>58400000</v>
      </c>
      <c r="AO1012" s="16">
        <v>61600000</v>
      </c>
      <c r="AP1012" s="16">
        <v>73400000</v>
      </c>
      <c r="AQ1012" s="16">
        <v>83000000</v>
      </c>
      <c r="AR1012" s="16">
        <v>99100000</v>
      </c>
      <c r="AS1012" s="16">
        <v>107000000</v>
      </c>
      <c r="AT1012" s="16">
        <v>122900000</v>
      </c>
      <c r="AU1012" s="16">
        <v>136000000</v>
      </c>
      <c r="AV1012" s="16">
        <v>173400000</v>
      </c>
      <c r="AW1012" s="16">
        <v>224300000</v>
      </c>
      <c r="AX1012" s="16">
        <v>287901000</v>
      </c>
      <c r="AY1012" s="16">
        <v>640700000</v>
      </c>
      <c r="AZ1012" s="16">
        <v>812300000</v>
      </c>
      <c r="BA1012" s="16">
        <v>1321000000</v>
      </c>
      <c r="BB1012" s="16">
        <v>1183900000</v>
      </c>
      <c r="BC1012" s="16">
        <v>1185200000</v>
      </c>
      <c r="BD1012" s="16">
        <v>2432300000</v>
      </c>
      <c r="BE1012" s="16">
        <v>2550300000</v>
      </c>
      <c r="BF1012" s="16">
        <v>2642000000</v>
      </c>
      <c r="BG1012" s="16">
        <v>2688100000</v>
      </c>
      <c r="BH1012" s="16">
        <v>2971800000</v>
      </c>
      <c r="BI1012" s="16">
        <v>2228800000</v>
      </c>
      <c r="BJ1012" s="16">
        <v>2642100000</v>
      </c>
      <c r="BK1012" s="16">
        <v>2842700000</v>
      </c>
      <c r="BL1012" s="16">
        <v>3152200000</v>
      </c>
    </row>
    <row r="1013" spans="1:65">
      <c r="A1013" s="16" t="s">
        <v>53</v>
      </c>
      <c r="B1013" s="16" t="s">
        <v>54</v>
      </c>
      <c r="C1013" s="16" t="s">
        <v>2069</v>
      </c>
      <c r="D1013" s="16" t="s">
        <v>2070</v>
      </c>
      <c r="BC1013" s="16">
        <v>23</v>
      </c>
      <c r="BD1013" s="16">
        <v>45</v>
      </c>
      <c r="BE1013" s="16">
        <v>100</v>
      </c>
      <c r="BF1013" s="16">
        <v>158</v>
      </c>
      <c r="BG1013" s="16">
        <v>219</v>
      </c>
      <c r="BH1013" s="16">
        <v>321</v>
      </c>
      <c r="BI1013" s="16">
        <v>994</v>
      </c>
      <c r="BJ1013" s="16">
        <v>2557</v>
      </c>
      <c r="BK1013" s="16">
        <v>3274</v>
      </c>
      <c r="BL1013" s="16">
        <v>3697</v>
      </c>
      <c r="BM1013" s="16">
        <v>3021</v>
      </c>
    </row>
    <row r="1014" spans="1:65">
      <c r="A1014" s="16" t="s">
        <v>53</v>
      </c>
      <c r="B1014" s="16" t="s">
        <v>54</v>
      </c>
      <c r="C1014" s="16" t="s">
        <v>2071</v>
      </c>
      <c r="D1014" s="16" t="s">
        <v>2072</v>
      </c>
      <c r="AZ1014" s="16">
        <v>16910321</v>
      </c>
      <c r="BA1014" s="16">
        <v>7425965</v>
      </c>
      <c r="BB1014" s="16">
        <v>4537422</v>
      </c>
      <c r="BC1014" s="16">
        <v>7200494</v>
      </c>
      <c r="BD1014" s="16">
        <v>10676252</v>
      </c>
      <c r="BE1014" s="16">
        <v>45374670</v>
      </c>
      <c r="BF1014" s="16">
        <v>73400927</v>
      </c>
      <c r="BG1014" s="16">
        <v>37909594</v>
      </c>
      <c r="BH1014" s="16">
        <v>15948624</v>
      </c>
      <c r="BI1014" s="16">
        <v>11900634</v>
      </c>
      <c r="BJ1014" s="16">
        <v>14069403</v>
      </c>
      <c r="BK1014" s="16">
        <v>21177989</v>
      </c>
      <c r="BL1014" s="16">
        <v>28035272</v>
      </c>
    </row>
    <row r="1015" spans="1:65">
      <c r="A1015" s="16" t="s">
        <v>53</v>
      </c>
      <c r="B1015" s="16" t="s">
        <v>54</v>
      </c>
      <c r="C1015" s="16" t="s">
        <v>2073</v>
      </c>
      <c r="D1015" s="16" t="s">
        <v>2074</v>
      </c>
      <c r="AK1015" s="16">
        <v>9.2894248095842902E-2</v>
      </c>
      <c r="AL1015" s="16">
        <v>0.16038087684006699</v>
      </c>
      <c r="AM1015" s="16">
        <v>0.133551698012429</v>
      </c>
      <c r="AN1015" s="16">
        <v>0.54815624144411101</v>
      </c>
      <c r="AO1015" s="16">
        <v>0.50520772194264296</v>
      </c>
      <c r="AP1015" s="16">
        <v>0.61960017677995505</v>
      </c>
      <c r="AQ1015" s="16">
        <v>0.87304046497583598</v>
      </c>
      <c r="AR1015" s="16">
        <v>2.3959141127719201</v>
      </c>
      <c r="AS1015" s="16">
        <v>0.63062848316308195</v>
      </c>
      <c r="AT1015" s="16">
        <v>2.1761012519885301</v>
      </c>
      <c r="AU1015" s="16">
        <v>0.49784337163437598</v>
      </c>
      <c r="AV1015" s="16">
        <v>0.83651566716847303</v>
      </c>
      <c r="AW1015" s="16">
        <v>0.58889377914395402</v>
      </c>
      <c r="AX1015" s="16">
        <v>1.68644951833019</v>
      </c>
      <c r="AY1015" s="16">
        <v>0.89519130411255898</v>
      </c>
      <c r="AZ1015" s="16">
        <v>1.04018875820503</v>
      </c>
      <c r="BA1015" s="16">
        <v>0.43344669223374899</v>
      </c>
      <c r="BB1015" s="16">
        <v>1.90428199833676</v>
      </c>
      <c r="BC1015" s="16">
        <v>1.9331485792213801</v>
      </c>
      <c r="BD1015" s="16">
        <v>1.5911264844214901</v>
      </c>
      <c r="BE1015" s="16">
        <v>3.6993370545087001</v>
      </c>
      <c r="BF1015" s="16">
        <v>3.5202203450327501</v>
      </c>
      <c r="BG1015" s="16">
        <v>3.7356159695545199</v>
      </c>
      <c r="BH1015" s="16">
        <v>3.9134266935144599</v>
      </c>
      <c r="BI1015" s="16">
        <v>2.30762901485177</v>
      </c>
      <c r="BJ1015" s="16">
        <v>1.6953001842280799</v>
      </c>
      <c r="BK1015" s="16">
        <v>1.2869090363878299</v>
      </c>
      <c r="BL1015" s="16">
        <v>0.62550301749127102</v>
      </c>
    </row>
    <row r="1016" spans="1:65">
      <c r="A1016" s="16" t="s">
        <v>53</v>
      </c>
      <c r="B1016" s="16" t="s">
        <v>54</v>
      </c>
      <c r="C1016" s="16" t="s">
        <v>2075</v>
      </c>
      <c r="D1016" s="16" t="s">
        <v>2076</v>
      </c>
      <c r="AN1016" s="16">
        <v>56.996587030000001</v>
      </c>
      <c r="AO1016" s="16">
        <v>81.996587030000001</v>
      </c>
      <c r="AP1016" s="16">
        <v>67.747440269999998</v>
      </c>
      <c r="AQ1016" s="16">
        <v>91.850615700000006</v>
      </c>
      <c r="AR1016" s="16">
        <v>88.366239160000006</v>
      </c>
      <c r="AS1016" s="16">
        <v>100</v>
      </c>
      <c r="AT1016" s="16">
        <v>122.0989761</v>
      </c>
      <c r="AU1016" s="16">
        <v>142.10750849999999</v>
      </c>
      <c r="AV1016" s="16">
        <v>224.07849830000001</v>
      </c>
      <c r="AW1016" s="16">
        <v>300</v>
      </c>
      <c r="AX1016" s="16">
        <v>371.1482082</v>
      </c>
      <c r="AY1016" s="16">
        <v>449.60221840000003</v>
      </c>
      <c r="AZ1016" s="16">
        <v>515.78660409999998</v>
      </c>
      <c r="BA1016" s="16">
        <v>646.24573380000004</v>
      </c>
      <c r="BB1016" s="16">
        <v>555.80204779999997</v>
      </c>
      <c r="BC1016" s="16">
        <v>575.5972696</v>
      </c>
      <c r="BD1016" s="16">
        <v>867.44633109999995</v>
      </c>
      <c r="BE1016" s="16">
        <v>888.8627133</v>
      </c>
      <c r="BF1016" s="16">
        <v>880.59667239999999</v>
      </c>
      <c r="BG1016" s="16">
        <v>783.93344709999997</v>
      </c>
      <c r="BH1016" s="16">
        <v>786.40784980000001</v>
      </c>
      <c r="BI1016" s="16">
        <v>724.32593859999997</v>
      </c>
      <c r="BJ1016" s="16">
        <v>749.42832759999999</v>
      </c>
      <c r="BK1016" s="16">
        <v>978.24232080000002</v>
      </c>
      <c r="BL1016" s="16">
        <v>1023.8907850000001</v>
      </c>
    </row>
    <row r="1017" spans="1:65">
      <c r="A1017" s="16" t="s">
        <v>53</v>
      </c>
      <c r="B1017" s="16" t="s">
        <v>54</v>
      </c>
      <c r="C1017" s="16" t="s">
        <v>2077</v>
      </c>
      <c r="D1017" s="16" t="s">
        <v>2078</v>
      </c>
      <c r="AN1017" s="16">
        <v>0.83114168183963899</v>
      </c>
      <c r="AO1017" s="16">
        <v>0.74870438774519499</v>
      </c>
      <c r="AP1017" s="16">
        <v>1.35452097456055</v>
      </c>
      <c r="AQ1017" s="16">
        <v>1.00887824411271</v>
      </c>
      <c r="AT1017" s="16">
        <v>1.8039104719079</v>
      </c>
      <c r="AU1017" s="16">
        <v>1.0303843387773699</v>
      </c>
      <c r="AV1017" s="16">
        <v>1.2097494005990601</v>
      </c>
      <c r="AW1017" s="16">
        <v>1.3590790966899</v>
      </c>
      <c r="AX1017" s="16">
        <v>1.9392120000881801</v>
      </c>
      <c r="AY1017" s="16">
        <v>4.15872458504737</v>
      </c>
      <c r="AZ1017" s="16">
        <v>5.6501654405473696</v>
      </c>
      <c r="BA1017" s="16">
        <v>1.6942500163537599</v>
      </c>
      <c r="BB1017" s="16">
        <v>2.45733448298293</v>
      </c>
      <c r="BC1017" s="16">
        <v>3.1156960985797202</v>
      </c>
      <c r="BD1017" s="16">
        <v>2.73423591964655</v>
      </c>
      <c r="BE1017" s="16">
        <v>2.3808994351330699</v>
      </c>
      <c r="BF1017" s="16">
        <v>2.0729215834466701</v>
      </c>
      <c r="BG1017" s="16">
        <v>1.57856940086687</v>
      </c>
      <c r="BH1017" s="16">
        <v>1.8552364664810299</v>
      </c>
      <c r="BI1017" s="16">
        <v>1.74896536733008</v>
      </c>
      <c r="BJ1017" s="16">
        <v>2.0332795478269299</v>
      </c>
      <c r="BK1017" s="16">
        <v>3.0485810046497601</v>
      </c>
      <c r="BL1017" s="16">
        <v>3.26954345048948</v>
      </c>
      <c r="BM1017" s="16">
        <v>3.2027491817292599</v>
      </c>
    </row>
    <row r="1018" spans="1:65">
      <c r="A1018" s="16" t="s">
        <v>53</v>
      </c>
      <c r="B1018" s="16" t="s">
        <v>54</v>
      </c>
      <c r="C1018" s="16" t="s">
        <v>2079</v>
      </c>
      <c r="D1018" s="16" t="s">
        <v>2080</v>
      </c>
      <c r="AU1018" s="16">
        <v>1.0402020000000001</v>
      </c>
      <c r="AX1018" s="16">
        <v>0.90722910000000001</v>
      </c>
      <c r="AZ1018" s="16">
        <v>0.78594059999999999</v>
      </c>
      <c r="BA1018" s="16">
        <v>2.1743299999999999</v>
      </c>
      <c r="BB1018" s="16">
        <v>0.62279989999999996</v>
      </c>
      <c r="BD1018" s="16">
        <v>5.9858599999999998E-2</v>
      </c>
      <c r="BE1018" s="16">
        <v>0.71671720000000005</v>
      </c>
      <c r="BF1018" s="16">
        <v>0.71671720000000005</v>
      </c>
      <c r="BG1018" s="16">
        <v>0</v>
      </c>
      <c r="BH1018" s="16">
        <v>2.6121690000000002</v>
      </c>
      <c r="BL1018" s="16">
        <v>0.39707700000000001</v>
      </c>
    </row>
    <row r="1019" spans="1:65">
      <c r="A1019" s="16" t="s">
        <v>53</v>
      </c>
      <c r="B1019" s="16" t="s">
        <v>54</v>
      </c>
      <c r="C1019" s="16" t="s">
        <v>2081</v>
      </c>
      <c r="D1019" s="16" t="s">
        <v>2082</v>
      </c>
      <c r="AN1019" s="16">
        <v>12.7899937290273</v>
      </c>
      <c r="AO1019" s="16">
        <v>6.4662140316844496</v>
      </c>
      <c r="AP1019" s="16">
        <v>9.1855859594749099</v>
      </c>
      <c r="AQ1019" s="16">
        <v>7.4649148999701396</v>
      </c>
      <c r="AR1019" s="16">
        <v>7.7664518469560697</v>
      </c>
      <c r="AS1019" s="16">
        <v>6.8198193835080998</v>
      </c>
      <c r="AT1019" s="16">
        <v>5.5870406947837203</v>
      </c>
      <c r="AU1019" s="16">
        <v>3.5379080414076798</v>
      </c>
      <c r="AV1019" s="16">
        <v>2.52565220758841</v>
      </c>
      <c r="AW1019" s="16">
        <v>2.2579268554272001</v>
      </c>
      <c r="AX1019" s="16">
        <v>2.7604665364646599</v>
      </c>
      <c r="AY1019" s="16">
        <v>3.2436012995691299</v>
      </c>
      <c r="AZ1019" s="16">
        <v>4.1135988126922998</v>
      </c>
      <c r="BA1019" s="16">
        <v>4.0639092507675301</v>
      </c>
      <c r="BB1019" s="16">
        <v>4.9862444026085804</v>
      </c>
      <c r="BC1019" s="16">
        <v>8.3623214116848992</v>
      </c>
      <c r="BD1019" s="16">
        <v>11.3194968082584</v>
      </c>
      <c r="BE1019" s="16">
        <v>15.046223297337599</v>
      </c>
      <c r="BF1019" s="16">
        <v>15.5544268221932</v>
      </c>
      <c r="BG1019" s="16">
        <v>16.0405933001135</v>
      </c>
      <c r="BH1019" s="16">
        <v>14.8700456672493</v>
      </c>
      <c r="BI1019" s="16">
        <v>15.6894958613433</v>
      </c>
      <c r="BJ1019" s="16">
        <v>16.386956193334001</v>
      </c>
      <c r="BK1019" s="16">
        <v>13.854687541213201</v>
      </c>
      <c r="BL1019" s="16">
        <v>10.382522210022</v>
      </c>
    </row>
    <row r="1020" spans="1:65">
      <c r="A1020" s="16" t="s">
        <v>53</v>
      </c>
      <c r="B1020" s="16" t="s">
        <v>54</v>
      </c>
      <c r="C1020" s="16" t="s">
        <v>2083</v>
      </c>
      <c r="D1020" s="16" t="s">
        <v>2084</v>
      </c>
      <c r="E1020" s="16">
        <v>1843965</v>
      </c>
      <c r="F1020" s="16">
        <v>1919886</v>
      </c>
      <c r="G1020" s="16">
        <v>1999616</v>
      </c>
      <c r="H1020" s="16">
        <v>2081445</v>
      </c>
      <c r="I1020" s="16">
        <v>2163100</v>
      </c>
      <c r="J1020" s="16">
        <v>2242843</v>
      </c>
      <c r="K1020" s="16">
        <v>2319970</v>
      </c>
      <c r="L1020" s="16">
        <v>2394617</v>
      </c>
      <c r="M1020" s="16">
        <v>2467073</v>
      </c>
      <c r="N1020" s="16">
        <v>2537842</v>
      </c>
      <c r="O1020" s="16">
        <v>2589602</v>
      </c>
      <c r="P1020" s="16">
        <v>2617845</v>
      </c>
      <c r="Q1020" s="16">
        <v>2643250</v>
      </c>
      <c r="R1020" s="16">
        <v>2666371</v>
      </c>
      <c r="S1020" s="16">
        <v>2694803</v>
      </c>
      <c r="T1020" s="16">
        <v>2729426</v>
      </c>
      <c r="U1020" s="16">
        <v>2763452</v>
      </c>
      <c r="V1020" s="16">
        <v>2797069</v>
      </c>
      <c r="W1020" s="16">
        <v>2830492</v>
      </c>
      <c r="X1020" s="16">
        <v>2866093</v>
      </c>
      <c r="Y1020" s="16">
        <v>2904562</v>
      </c>
      <c r="Z1020" s="16">
        <v>2943613</v>
      </c>
      <c r="AA1020" s="16">
        <v>2983148</v>
      </c>
      <c r="AB1020" s="16">
        <v>3023503</v>
      </c>
      <c r="AC1020" s="16">
        <v>3062456</v>
      </c>
      <c r="AD1020" s="16">
        <v>3100031</v>
      </c>
      <c r="AE1020" s="16">
        <v>3138710</v>
      </c>
      <c r="AF1020" s="16">
        <v>3178242</v>
      </c>
      <c r="AG1020" s="16">
        <v>3218023</v>
      </c>
      <c r="AH1020" s="16">
        <v>3274301</v>
      </c>
      <c r="AI1020" s="16">
        <v>3311109</v>
      </c>
      <c r="AJ1020" s="16">
        <v>3385305</v>
      </c>
      <c r="AK1020" s="16">
        <v>3459796</v>
      </c>
      <c r="AL1020" s="16">
        <v>3535841</v>
      </c>
      <c r="AM1020" s="16">
        <v>3607435</v>
      </c>
      <c r="AN1020" s="16">
        <v>3672969</v>
      </c>
      <c r="AO1020" s="16">
        <v>3734314</v>
      </c>
      <c r="AP1020" s="16">
        <v>3794654</v>
      </c>
      <c r="AQ1020" s="16">
        <v>3855372</v>
      </c>
      <c r="AR1020" s="16">
        <v>3896779</v>
      </c>
      <c r="AS1020" s="16">
        <v>3912746</v>
      </c>
      <c r="AT1020" s="16">
        <v>3926875</v>
      </c>
      <c r="AU1020" s="16">
        <v>3939942</v>
      </c>
      <c r="AV1020" s="16">
        <v>3953356</v>
      </c>
      <c r="AW1020" s="16">
        <v>3971421</v>
      </c>
      <c r="AX1020" s="16">
        <v>3995444</v>
      </c>
      <c r="AY1020" s="16">
        <v>4022610</v>
      </c>
      <c r="AZ1020" s="16">
        <v>4051232</v>
      </c>
      <c r="BA1020" s="16">
        <v>4119674</v>
      </c>
      <c r="BB1020" s="16">
        <v>4188204</v>
      </c>
      <c r="BC1020" s="16">
        <v>4218775</v>
      </c>
      <c r="BD1020" s="16">
        <v>4252916</v>
      </c>
      <c r="BE1020" s="16">
        <v>4286937</v>
      </c>
      <c r="BF1020" s="16">
        <v>4318074</v>
      </c>
      <c r="BG1020" s="16">
        <v>4345898</v>
      </c>
      <c r="BH1020" s="16">
        <v>4369801</v>
      </c>
      <c r="BI1020" s="16">
        <v>4388966</v>
      </c>
      <c r="BJ1020" s="16">
        <v>4400516</v>
      </c>
      <c r="BK1020" s="16">
        <v>4405307</v>
      </c>
      <c r="BL1020" s="16">
        <v>4407577</v>
      </c>
      <c r="BM1020" s="16">
        <v>4408314</v>
      </c>
    </row>
    <row r="1021" spans="1:65">
      <c r="A1021" s="16" t="s">
        <v>53</v>
      </c>
      <c r="B1021" s="16" t="s">
        <v>54</v>
      </c>
      <c r="C1021" s="16" t="s">
        <v>2085</v>
      </c>
      <c r="D1021" s="16" t="s">
        <v>2086</v>
      </c>
      <c r="E1021" s="16">
        <v>9.7740888405246604</v>
      </c>
      <c r="F1021" s="16">
        <v>9.8071480740777197</v>
      </c>
      <c r="G1021" s="16">
        <v>9.8859243185994394</v>
      </c>
      <c r="H1021" s="16">
        <v>9.9813959928799996</v>
      </c>
      <c r="I1021" s="16">
        <v>10.05590784092</v>
      </c>
      <c r="J1021" s="16">
        <v>10.09157801011</v>
      </c>
      <c r="K1021" s="16">
        <v>10.194291652134799</v>
      </c>
      <c r="L1021" s="16">
        <v>10.2547320502544</v>
      </c>
      <c r="M1021" s="16">
        <v>10.2733243674977</v>
      </c>
      <c r="N1021" s="16">
        <v>10.2484369198233</v>
      </c>
      <c r="O1021" s="16">
        <v>10.1798703594757</v>
      </c>
      <c r="P1021" s="16">
        <v>10.0926561666864</v>
      </c>
      <c r="Q1021" s="16">
        <v>9.9403738442160297</v>
      </c>
      <c r="R1021" s="16">
        <v>9.7451722799603306</v>
      </c>
      <c r="S1021" s="16">
        <v>9.5367696456813906</v>
      </c>
      <c r="T1021" s="16">
        <v>9.3332182185842196</v>
      </c>
      <c r="U1021" s="16">
        <v>9.1909966484169097</v>
      </c>
      <c r="V1021" s="16">
        <v>9.0553148474734808</v>
      </c>
      <c r="W1021" s="16">
        <v>8.9047779175677295</v>
      </c>
      <c r="X1021" s="16">
        <v>8.7081033521797302</v>
      </c>
      <c r="Y1021" s="16">
        <v>8.4580119261356401</v>
      </c>
      <c r="Z1021" s="16">
        <v>8.2594055891189004</v>
      </c>
      <c r="AA1021" s="16">
        <v>8.0232031002960493</v>
      </c>
      <c r="AB1021" s="16">
        <v>7.7791690778839797</v>
      </c>
      <c r="AC1021" s="16">
        <v>7.5613552285637802</v>
      </c>
      <c r="AD1021" s="16">
        <v>7.3879554409852597</v>
      </c>
      <c r="AE1021" s="16">
        <v>7.31840962621584</v>
      </c>
      <c r="AF1021" s="16">
        <v>7.2672755420318396</v>
      </c>
      <c r="AG1021" s="16">
        <v>7.25530235497886</v>
      </c>
      <c r="AH1021" s="16">
        <v>7.3158152799769702</v>
      </c>
      <c r="AI1021" s="16">
        <v>7.4670252175171496</v>
      </c>
      <c r="AJ1021" s="16">
        <v>7.6900389144207697</v>
      </c>
      <c r="AK1021" s="16">
        <v>7.9634891066227604</v>
      </c>
      <c r="AL1021" s="16">
        <v>8.2486317094818897</v>
      </c>
      <c r="AM1021" s="16">
        <v>8.5009337305530295</v>
      </c>
      <c r="AN1021" s="16">
        <v>8.6997836804325299</v>
      </c>
      <c r="AO1021" s="16">
        <v>8.8975783408033795</v>
      </c>
      <c r="AP1021" s="16">
        <v>9.0273368409083208</v>
      </c>
      <c r="AQ1021" s="16">
        <v>9.1143882806023093</v>
      </c>
      <c r="AR1021" s="16">
        <v>9.1956136608867993</v>
      </c>
      <c r="AS1021" s="16">
        <v>9.2852047868495902</v>
      </c>
      <c r="AT1021" s="16">
        <v>9.5075344936998896</v>
      </c>
      <c r="AU1021" s="16">
        <v>9.7316911019243797</v>
      </c>
      <c r="AV1021" s="16">
        <v>9.8987087080385905</v>
      </c>
      <c r="AW1021" s="16">
        <v>9.9315686328712101</v>
      </c>
      <c r="AX1021" s="16">
        <v>9.8026740886404902</v>
      </c>
      <c r="AY1021" s="16">
        <v>9.6043712075700007</v>
      </c>
      <c r="AZ1021" s="16">
        <v>9.2958475172949004</v>
      </c>
      <c r="BA1021" s="16">
        <v>8.9339132300406607</v>
      </c>
      <c r="BB1021" s="16">
        <v>8.5825796667367804</v>
      </c>
      <c r="BC1021" s="16">
        <v>8.2763868430167502</v>
      </c>
      <c r="BD1021" s="16">
        <v>8.1292859693972694</v>
      </c>
      <c r="BE1021" s="16">
        <v>8.0139503504465193</v>
      </c>
      <c r="BF1021" s="16">
        <v>7.9478106940548301</v>
      </c>
      <c r="BG1021" s="16">
        <v>7.95078230918618</v>
      </c>
      <c r="BH1021" s="16">
        <v>8.03552232847629</v>
      </c>
      <c r="BI1021" s="16">
        <v>8.2159004255706005</v>
      </c>
      <c r="BJ1021" s="16">
        <v>8.4692668265453808</v>
      </c>
      <c r="BK1021" s="16">
        <v>8.7955724684485403</v>
      </c>
      <c r="BL1021" s="16">
        <v>9.1944530842489591</v>
      </c>
      <c r="BM1021" s="16">
        <v>9.6663686992694906</v>
      </c>
    </row>
    <row r="1022" spans="1:65">
      <c r="A1022" s="16" t="s">
        <v>53</v>
      </c>
      <c r="B1022" s="16" t="s">
        <v>54</v>
      </c>
      <c r="C1022" s="16" t="s">
        <v>2087</v>
      </c>
      <c r="D1022" s="16" t="s">
        <v>2088</v>
      </c>
      <c r="E1022" s="16">
        <v>1.7899989174187301</v>
      </c>
      <c r="F1022" s="16">
        <v>1.84490889118173</v>
      </c>
      <c r="G1022" s="16">
        <v>1.98454221823597</v>
      </c>
      <c r="H1022" s="16">
        <v>2.1656752273637299</v>
      </c>
      <c r="I1022" s="16">
        <v>2.3391270426076001</v>
      </c>
      <c r="J1022" s="16">
        <v>2.4815613432391901</v>
      </c>
      <c r="K1022" s="16">
        <v>2.5746283511600798</v>
      </c>
      <c r="L1022" s="16">
        <v>2.6628181348374902</v>
      </c>
      <c r="M1022" s="16">
        <v>2.73427860310656</v>
      </c>
      <c r="N1022" s="16">
        <v>2.7692613334335601</v>
      </c>
      <c r="O1022" s="16">
        <v>2.7587132445678102</v>
      </c>
      <c r="P1022" s="16">
        <v>2.6672578004952801</v>
      </c>
      <c r="Q1022" s="16">
        <v>2.53538137404492</v>
      </c>
      <c r="R1022" s="16">
        <v>2.3968893209276501</v>
      </c>
      <c r="S1022" s="16">
        <v>2.29540348437913</v>
      </c>
      <c r="T1022" s="16">
        <v>2.2505494293413402</v>
      </c>
      <c r="U1022" s="16">
        <v>2.2335798615822999</v>
      </c>
      <c r="V1022" s="16">
        <v>2.2706142731866201</v>
      </c>
      <c r="W1022" s="16">
        <v>2.3279196381452998</v>
      </c>
      <c r="X1022" s="16">
        <v>2.3581066456881499</v>
      </c>
      <c r="Y1022" s="16">
        <v>2.3384111208523599</v>
      </c>
      <c r="Z1022" s="16">
        <v>2.23763963458032</v>
      </c>
      <c r="AA1022" s="16">
        <v>2.09462137414681</v>
      </c>
      <c r="AB1022" s="16">
        <v>1.9443615431863801</v>
      </c>
      <c r="AC1022" s="16">
        <v>1.8328754012828501</v>
      </c>
      <c r="AD1022" s="16">
        <v>1.78184914081429</v>
      </c>
      <c r="AE1022" s="16">
        <v>1.7661159162192801</v>
      </c>
      <c r="AF1022" s="16">
        <v>1.7866063378778001</v>
      </c>
      <c r="AG1022" s="16">
        <v>1.8387247127149799</v>
      </c>
      <c r="AH1022" s="16">
        <v>1.92447050071889</v>
      </c>
      <c r="AI1022" s="16">
        <v>2.0482742466115398</v>
      </c>
      <c r="AJ1022" s="16">
        <v>2.1878535699398598</v>
      </c>
      <c r="AK1022" s="16">
        <v>2.3554816249769002</v>
      </c>
      <c r="AL1022" s="16">
        <v>2.5182492292363099</v>
      </c>
      <c r="AM1022" s="16">
        <v>2.6407121341637199</v>
      </c>
      <c r="AN1022" s="16">
        <v>2.71162998697615</v>
      </c>
      <c r="AO1022" s="16">
        <v>2.7273745045988602</v>
      </c>
      <c r="AP1022" s="16">
        <v>2.7047526240726198</v>
      </c>
      <c r="AQ1022" s="16">
        <v>2.6767280434131702</v>
      </c>
      <c r="AR1022" s="16">
        <v>2.6837574303358198</v>
      </c>
      <c r="AS1022" s="16">
        <v>2.7411251640454699</v>
      </c>
      <c r="AT1022" s="16">
        <v>2.8460608876083402</v>
      </c>
      <c r="AU1022" s="16">
        <v>2.9932949851039199</v>
      </c>
      <c r="AV1022" s="16">
        <v>3.1244330514218199</v>
      </c>
      <c r="AW1022" s="16">
        <v>3.1610871584808899</v>
      </c>
      <c r="AX1022" s="16">
        <v>3.06881594976316</v>
      </c>
      <c r="AY1022" s="16">
        <v>2.8411715790446301</v>
      </c>
      <c r="AZ1022" s="16">
        <v>2.5228186858411998</v>
      </c>
      <c r="BA1022" s="16">
        <v>2.1833383560071198</v>
      </c>
      <c r="BB1022" s="16">
        <v>1.9124408831080799</v>
      </c>
      <c r="BC1022" s="16">
        <v>1.75555006994158</v>
      </c>
      <c r="BD1022" s="16">
        <v>1.68459025467531</v>
      </c>
      <c r="BE1022" s="16">
        <v>1.6953511468148501</v>
      </c>
      <c r="BF1022" s="16">
        <v>1.7732052188716201</v>
      </c>
      <c r="BG1022" s="16">
        <v>1.9003705748775299</v>
      </c>
      <c r="BH1022" s="16">
        <v>2.06748626668002</v>
      </c>
      <c r="BI1022" s="16">
        <v>2.2584922377437802</v>
      </c>
      <c r="BJ1022" s="16">
        <v>2.49278745773023</v>
      </c>
      <c r="BK1022" s="16">
        <v>2.7589477937983902</v>
      </c>
      <c r="BL1022" s="16">
        <v>3.0414645803709699</v>
      </c>
      <c r="BM1022" s="16">
        <v>3.32993661852344</v>
      </c>
    </row>
    <row r="1023" spans="1:65">
      <c r="A1023" s="16" t="s">
        <v>53</v>
      </c>
      <c r="B1023" s="16" t="s">
        <v>54</v>
      </c>
      <c r="C1023" s="16" t="s">
        <v>2089</v>
      </c>
      <c r="D1023" s="16" t="s">
        <v>2090</v>
      </c>
      <c r="E1023" s="16">
        <v>8.8430650828174695</v>
      </c>
      <c r="F1023" s="16">
        <v>8.9333584328377693</v>
      </c>
      <c r="G1023" s="16">
        <v>9.1270302641073506</v>
      </c>
      <c r="H1023" s="16">
        <v>9.28071197734943</v>
      </c>
      <c r="I1023" s="16">
        <v>9.1927528065536794</v>
      </c>
      <c r="J1023" s="16">
        <v>8.7720650874261494</v>
      </c>
      <c r="K1023" s="16">
        <v>8.0648649891011992</v>
      </c>
      <c r="L1023" s="16">
        <v>7.0996999427126903</v>
      </c>
      <c r="M1023" s="16">
        <v>6.03751309284028</v>
      </c>
      <c r="N1023" s="16">
        <v>5.1418400275526297</v>
      </c>
      <c r="O1023" s="16">
        <v>4.57930985742356</v>
      </c>
      <c r="P1023" s="16">
        <v>4.3078385968587796</v>
      </c>
      <c r="Q1023" s="16">
        <v>4.3152452533823702</v>
      </c>
      <c r="R1023" s="16">
        <v>4.5291430321287303</v>
      </c>
      <c r="S1023" s="16">
        <v>4.83680434558008</v>
      </c>
      <c r="T1023" s="16">
        <v>5.17095980317385</v>
      </c>
      <c r="U1023" s="16">
        <v>5.5431198262993604</v>
      </c>
      <c r="V1023" s="16">
        <v>5.9656407900780897</v>
      </c>
      <c r="W1023" s="16">
        <v>6.4244146642223603</v>
      </c>
      <c r="X1023" s="16">
        <v>6.9031782711646104</v>
      </c>
      <c r="Y1023" s="16">
        <v>7.3878362805940201</v>
      </c>
      <c r="Z1023" s="16">
        <v>7.8736848453097297</v>
      </c>
      <c r="AA1023" s="16">
        <v>8.3260218053569304</v>
      </c>
      <c r="AB1023" s="16">
        <v>8.7355413360883905</v>
      </c>
      <c r="AC1023" s="16">
        <v>9.1056004975054403</v>
      </c>
      <c r="AD1023" s="16">
        <v>9.4381383637582008</v>
      </c>
      <c r="AE1023" s="16">
        <v>9.73759075752921</v>
      </c>
      <c r="AF1023" s="16">
        <v>10.013360169295201</v>
      </c>
      <c r="AG1023" s="16">
        <v>10.231744924659299</v>
      </c>
      <c r="AH1023" s="16">
        <v>10.3276739500803</v>
      </c>
      <c r="AI1023" s="16">
        <v>10.2524213717788</v>
      </c>
      <c r="AJ1023" s="16">
        <v>10.0360960349125</v>
      </c>
      <c r="AK1023" s="16">
        <v>9.6993406441556402</v>
      </c>
      <c r="AL1023" s="16">
        <v>9.3016917089654108</v>
      </c>
      <c r="AM1023" s="16">
        <v>8.9289748443033297</v>
      </c>
      <c r="AN1023" s="16">
        <v>8.6313597465314391</v>
      </c>
      <c r="AO1023" s="16">
        <v>8.4075263654163308</v>
      </c>
      <c r="AP1023" s="16">
        <v>8.2408258554743092</v>
      </c>
      <c r="AQ1023" s="16">
        <v>8.1175867960085899</v>
      </c>
      <c r="AR1023" s="16">
        <v>8.0170671348411506</v>
      </c>
      <c r="AS1023" s="16">
        <v>7.9314179117420904</v>
      </c>
      <c r="AT1023" s="16">
        <v>7.8455100664068196</v>
      </c>
      <c r="AU1023" s="16">
        <v>7.7771299502515898</v>
      </c>
      <c r="AV1023" s="16">
        <v>7.7401817431512603</v>
      </c>
      <c r="AW1023" s="16">
        <v>7.7582294911492298</v>
      </c>
      <c r="AX1023" s="16">
        <v>7.8481213703030202</v>
      </c>
      <c r="AY1023" s="16">
        <v>7.9891970071071601</v>
      </c>
      <c r="AZ1023" s="16">
        <v>8.2084075685240094</v>
      </c>
      <c r="BA1023" s="16">
        <v>8.4917493614028992</v>
      </c>
      <c r="BB1023" s="16">
        <v>8.8057211928011707</v>
      </c>
      <c r="BC1023" s="16">
        <v>9.1165199264927708</v>
      </c>
      <c r="BD1023" s="16">
        <v>9.3673828727395598</v>
      </c>
      <c r="BE1023" s="16">
        <v>9.5924093463127509</v>
      </c>
      <c r="BF1023" s="16">
        <v>9.7658622106096793</v>
      </c>
      <c r="BG1023" s="16">
        <v>9.8599155404804595</v>
      </c>
      <c r="BH1023" s="16">
        <v>9.8596301208796895</v>
      </c>
      <c r="BI1023" s="16">
        <v>9.7624362864760599</v>
      </c>
      <c r="BJ1023" s="16">
        <v>9.5883777926198199</v>
      </c>
      <c r="BK1023" s="16">
        <v>9.3399394539221099</v>
      </c>
      <c r="BL1023" s="16">
        <v>9.0242920893462397</v>
      </c>
      <c r="BM1023" s="16">
        <v>8.6535628753194107</v>
      </c>
    </row>
    <row r="1024" spans="1:65">
      <c r="A1024" s="16" t="s">
        <v>53</v>
      </c>
      <c r="B1024" s="16" t="s">
        <v>54</v>
      </c>
      <c r="C1024" s="16" t="s">
        <v>2091</v>
      </c>
      <c r="D1024" s="16" t="s">
        <v>2092</v>
      </c>
      <c r="E1024" s="16">
        <v>1539915</v>
      </c>
      <c r="F1024" s="16">
        <v>1641353</v>
      </c>
      <c r="G1024" s="16">
        <v>1747739</v>
      </c>
      <c r="H1024" s="16">
        <v>1852902</v>
      </c>
      <c r="I1024" s="16">
        <v>1948595</v>
      </c>
      <c r="J1024" s="16">
        <v>2029472</v>
      </c>
      <c r="K1024" s="16">
        <v>2108569</v>
      </c>
      <c r="L1024" s="16">
        <v>2167101</v>
      </c>
      <c r="M1024" s="16">
        <v>2209298</v>
      </c>
      <c r="N1024" s="16">
        <v>2242330</v>
      </c>
      <c r="O1024" s="16">
        <v>2269677</v>
      </c>
      <c r="P1024" s="16">
        <v>2284469</v>
      </c>
      <c r="Q1024" s="16">
        <v>2296301</v>
      </c>
      <c r="R1024" s="16">
        <v>2301987</v>
      </c>
      <c r="S1024" s="16">
        <v>2296943</v>
      </c>
      <c r="T1024" s="16">
        <v>2280263</v>
      </c>
      <c r="U1024" s="16">
        <v>2261608</v>
      </c>
      <c r="V1024" s="16">
        <v>2233871</v>
      </c>
      <c r="W1024" s="16">
        <v>2201126</v>
      </c>
      <c r="X1024" s="16">
        <v>2170350</v>
      </c>
      <c r="Y1024" s="16">
        <v>2146219</v>
      </c>
      <c r="Z1024" s="16">
        <v>2132288</v>
      </c>
      <c r="AA1024" s="16">
        <v>2127157</v>
      </c>
      <c r="AB1024" s="16">
        <v>2131157</v>
      </c>
      <c r="AC1024" s="16">
        <v>2143690</v>
      </c>
      <c r="AD1024" s="16">
        <v>2164440</v>
      </c>
      <c r="AE1024" s="16">
        <v>2205403</v>
      </c>
      <c r="AF1024" s="16">
        <v>2253212</v>
      </c>
      <c r="AG1024" s="16">
        <v>2304369</v>
      </c>
      <c r="AH1024" s="16">
        <v>2355531</v>
      </c>
      <c r="AI1024" s="16">
        <v>2376970</v>
      </c>
      <c r="AJ1024" s="16">
        <v>2433109</v>
      </c>
      <c r="AK1024" s="16">
        <v>2482334</v>
      </c>
      <c r="AL1024" s="16">
        <v>2526352</v>
      </c>
      <c r="AM1024" s="16">
        <v>2560824</v>
      </c>
      <c r="AN1024" s="16">
        <v>2583156</v>
      </c>
      <c r="AO1024" s="16">
        <v>2588333</v>
      </c>
      <c r="AP1024" s="16">
        <v>2583913</v>
      </c>
      <c r="AQ1024" s="16">
        <v>2569472</v>
      </c>
      <c r="AR1024" s="16">
        <v>2543307</v>
      </c>
      <c r="AS1024" s="16">
        <v>2506956</v>
      </c>
      <c r="AT1024" s="16">
        <v>2447675</v>
      </c>
      <c r="AU1024" s="16">
        <v>2386791</v>
      </c>
      <c r="AV1024" s="16">
        <v>2324231</v>
      </c>
      <c r="AW1024" s="16">
        <v>2261750</v>
      </c>
      <c r="AX1024" s="16">
        <v>2201139</v>
      </c>
      <c r="AY1024" s="16">
        <v>2157436</v>
      </c>
      <c r="AZ1024" s="16">
        <v>2112775</v>
      </c>
      <c r="BA1024" s="16">
        <v>2091700</v>
      </c>
      <c r="BB1024" s="16">
        <v>2080991</v>
      </c>
      <c r="BC1024" s="16">
        <v>2067587</v>
      </c>
      <c r="BD1024" s="16">
        <v>2073578</v>
      </c>
      <c r="BE1024" s="16">
        <v>2095964</v>
      </c>
      <c r="BF1024" s="16">
        <v>2130775</v>
      </c>
      <c r="BG1024" s="16">
        <v>2169867</v>
      </c>
      <c r="BH1024" s="16">
        <v>2207180</v>
      </c>
      <c r="BI1024" s="16">
        <v>2257698</v>
      </c>
      <c r="BJ1024" s="16">
        <v>2294774</v>
      </c>
      <c r="BK1024" s="16">
        <v>2322882</v>
      </c>
      <c r="BL1024" s="16">
        <v>2349884</v>
      </c>
      <c r="BM1024" s="16">
        <v>2377423</v>
      </c>
    </row>
    <row r="1025" spans="1:65">
      <c r="A1025" s="16" t="s">
        <v>53</v>
      </c>
      <c r="B1025" s="16" t="s">
        <v>54</v>
      </c>
      <c r="C1025" s="16" t="s">
        <v>2093</v>
      </c>
      <c r="D1025" s="16" t="s">
        <v>2094</v>
      </c>
      <c r="E1025" s="16">
        <v>61.033999999999999</v>
      </c>
      <c r="F1025" s="16">
        <v>61.256</v>
      </c>
      <c r="G1025" s="16">
        <v>61.469000000000001</v>
      </c>
      <c r="H1025" s="16">
        <v>61.679000000000002</v>
      </c>
      <c r="I1025" s="16">
        <v>61.889000000000003</v>
      </c>
      <c r="J1025" s="16">
        <v>62.103999999999999</v>
      </c>
      <c r="K1025" s="16">
        <v>62.322000000000003</v>
      </c>
      <c r="L1025" s="16">
        <v>62.539000000000001</v>
      </c>
      <c r="M1025" s="16">
        <v>62.75</v>
      </c>
      <c r="N1025" s="16">
        <v>62.953000000000003</v>
      </c>
      <c r="O1025" s="16">
        <v>63.140999999999998</v>
      </c>
      <c r="P1025" s="16">
        <v>63.31</v>
      </c>
      <c r="Q1025" s="16">
        <v>63.457000000000001</v>
      </c>
      <c r="R1025" s="16">
        <v>63.582000000000001</v>
      </c>
      <c r="S1025" s="16">
        <v>63.686999999999998</v>
      </c>
      <c r="T1025" s="16">
        <v>63.776000000000003</v>
      </c>
      <c r="U1025" s="16">
        <v>63.851999999999997</v>
      </c>
      <c r="V1025" s="16">
        <v>63.920999999999999</v>
      </c>
      <c r="W1025" s="16">
        <v>63.991999999999997</v>
      </c>
      <c r="X1025" s="16">
        <v>64.069000000000003</v>
      </c>
      <c r="Y1025" s="16">
        <v>64.161000000000001</v>
      </c>
      <c r="Z1025" s="16">
        <v>64.28</v>
      </c>
      <c r="AA1025" s="16">
        <v>64.424999999999997</v>
      </c>
      <c r="AB1025" s="16">
        <v>64.587000000000003</v>
      </c>
      <c r="AC1025" s="16">
        <v>64.759</v>
      </c>
      <c r="AD1025" s="16">
        <v>64.912999999999997</v>
      </c>
      <c r="AE1025" s="16">
        <v>65.016000000000005</v>
      </c>
      <c r="AF1025" s="16">
        <v>65.052999999999997</v>
      </c>
      <c r="AG1025" s="16">
        <v>65.021000000000001</v>
      </c>
      <c r="AH1025" s="16">
        <v>64.935000000000002</v>
      </c>
      <c r="AI1025" s="16">
        <v>64.826999999999998</v>
      </c>
      <c r="AJ1025" s="16">
        <v>64.745000000000005</v>
      </c>
      <c r="AK1025" s="16">
        <v>64.730999999999995</v>
      </c>
      <c r="AL1025" s="16">
        <v>64.81</v>
      </c>
      <c r="AM1025" s="16">
        <v>64.991</v>
      </c>
      <c r="AN1025" s="16">
        <v>65.256</v>
      </c>
      <c r="AO1025" s="16">
        <v>65.572999999999993</v>
      </c>
      <c r="AP1025" s="16">
        <v>65.899000000000001</v>
      </c>
      <c r="AQ1025" s="16">
        <v>66.206999999999994</v>
      </c>
      <c r="AR1025" s="16">
        <v>66.491</v>
      </c>
      <c r="AS1025" s="16">
        <v>66.763000000000005</v>
      </c>
      <c r="AT1025" s="16">
        <v>67.054000000000002</v>
      </c>
      <c r="AU1025" s="16">
        <v>67.391000000000005</v>
      </c>
      <c r="AV1025" s="16">
        <v>67.790999999999997</v>
      </c>
      <c r="AW1025" s="16">
        <v>68.248999999999995</v>
      </c>
      <c r="AX1025" s="16">
        <v>68.747</v>
      </c>
      <c r="AY1025" s="16">
        <v>69.259</v>
      </c>
      <c r="AZ1025" s="16">
        <v>69.751999999999995</v>
      </c>
      <c r="BA1025" s="16">
        <v>70.200999999999993</v>
      </c>
      <c r="BB1025" s="16">
        <v>70.596999999999994</v>
      </c>
      <c r="BC1025" s="16">
        <v>70.938000000000002</v>
      </c>
      <c r="BD1025" s="16">
        <v>71.233999999999995</v>
      </c>
      <c r="BE1025" s="16">
        <v>71.506</v>
      </c>
      <c r="BF1025" s="16">
        <v>71.768000000000001</v>
      </c>
      <c r="BG1025" s="16">
        <v>72.022000000000006</v>
      </c>
      <c r="BH1025" s="16">
        <v>72.266000000000005</v>
      </c>
      <c r="BI1025" s="16">
        <v>72.492999999999995</v>
      </c>
      <c r="BJ1025" s="16">
        <v>72.692999999999998</v>
      </c>
      <c r="BK1025" s="16">
        <v>72.864000000000004</v>
      </c>
      <c r="BL1025" s="16">
        <v>73.004999999999995</v>
      </c>
    </row>
    <row r="1026" spans="1:65">
      <c r="A1026" s="16" t="s">
        <v>53</v>
      </c>
      <c r="B1026" s="16" t="s">
        <v>54</v>
      </c>
      <c r="C1026" s="16" t="s">
        <v>2095</v>
      </c>
      <c r="D1026" s="16" t="s">
        <v>2096</v>
      </c>
      <c r="AT1026" s="16">
        <v>17.100000000000001</v>
      </c>
      <c r="AU1026" s="16">
        <v>13.5</v>
      </c>
      <c r="AV1026" s="16">
        <v>10.5</v>
      </c>
      <c r="AW1026" s="16">
        <v>7.5</v>
      </c>
      <c r="AX1026" s="16">
        <v>4.8</v>
      </c>
      <c r="AY1026" s="16">
        <v>2.9</v>
      </c>
      <c r="AZ1026" s="16">
        <v>2.5</v>
      </c>
      <c r="BA1026" s="16">
        <v>2.5</v>
      </c>
      <c r="BB1026" s="16">
        <v>2.5</v>
      </c>
      <c r="BC1026" s="16">
        <v>2.5</v>
      </c>
      <c r="BD1026" s="16">
        <v>2.5</v>
      </c>
      <c r="BE1026" s="16">
        <v>2.5</v>
      </c>
      <c r="BF1026" s="16">
        <v>2.5</v>
      </c>
      <c r="BG1026" s="16">
        <v>2.5</v>
      </c>
      <c r="BH1026" s="16">
        <v>2.5</v>
      </c>
      <c r="BI1026" s="16">
        <v>2.5</v>
      </c>
      <c r="BJ1026" s="16">
        <v>2.5</v>
      </c>
      <c r="BK1026" s="16">
        <v>2.5</v>
      </c>
    </row>
    <row r="1027" spans="1:65">
      <c r="A1027" s="16" t="s">
        <v>53</v>
      </c>
      <c r="B1027" s="16" t="s">
        <v>54</v>
      </c>
      <c r="C1027" s="16" t="s">
        <v>2097</v>
      </c>
      <c r="D1027" s="16" t="s">
        <v>2098</v>
      </c>
    </row>
    <row r="1028" spans="1:65">
      <c r="A1028" s="16" t="s">
        <v>53</v>
      </c>
      <c r="B1028" s="16" t="s">
        <v>54</v>
      </c>
      <c r="C1028" s="16" t="s">
        <v>2099</v>
      </c>
      <c r="D1028" s="16" t="s">
        <v>2100</v>
      </c>
      <c r="AR1028" s="16">
        <v>19.88</v>
      </c>
      <c r="AS1028" s="16">
        <v>25.41</v>
      </c>
      <c r="AT1028" s="16">
        <v>25.65</v>
      </c>
      <c r="AU1028" s="16">
        <v>24.57</v>
      </c>
      <c r="AV1028" s="16">
        <v>20.73</v>
      </c>
      <c r="AW1028" s="16">
        <v>21.2</v>
      </c>
      <c r="AX1028" s="16">
        <v>16.21</v>
      </c>
      <c r="AY1028" s="16">
        <v>14.25</v>
      </c>
      <c r="AZ1028" s="16">
        <v>11.71</v>
      </c>
      <c r="BA1028" s="16">
        <v>12.06</v>
      </c>
      <c r="BB1028" s="16">
        <v>14.85</v>
      </c>
      <c r="BC1028" s="16">
        <v>13.44</v>
      </c>
      <c r="BD1028" s="16">
        <v>15.24</v>
      </c>
      <c r="BE1028" s="16">
        <v>16.329999999999998</v>
      </c>
      <c r="BG1028" s="16">
        <v>15.91</v>
      </c>
      <c r="BH1028" s="16">
        <v>15.78</v>
      </c>
      <c r="BL1028" s="16">
        <v>14.18</v>
      </c>
    </row>
    <row r="1029" spans="1:65">
      <c r="A1029" s="16" t="s">
        <v>53</v>
      </c>
      <c r="B1029" s="16" t="s">
        <v>54</v>
      </c>
      <c r="C1029" s="16" t="s">
        <v>2101</v>
      </c>
      <c r="D1029" s="16" t="s">
        <v>2102</v>
      </c>
      <c r="AH1029" s="16">
        <v>48.26</v>
      </c>
      <c r="AL1029" s="16">
        <v>46.82</v>
      </c>
      <c r="AO1029" s="16">
        <v>43.64</v>
      </c>
      <c r="AP1029" s="16">
        <v>44.68</v>
      </c>
      <c r="AQ1029" s="16">
        <v>44.23</v>
      </c>
      <c r="AR1029" s="16">
        <v>57.16</v>
      </c>
      <c r="AS1029" s="16">
        <v>72.7</v>
      </c>
      <c r="AT1029" s="16">
        <v>70.7</v>
      </c>
      <c r="AU1029" s="16">
        <v>68.8</v>
      </c>
      <c r="AV1029" s="16">
        <v>67</v>
      </c>
      <c r="AW1029" s="16">
        <v>65.400000000000006</v>
      </c>
      <c r="AX1029" s="16">
        <v>64.099999999999994</v>
      </c>
      <c r="AY1029" s="16">
        <v>62.5</v>
      </c>
      <c r="AZ1029" s="16">
        <v>62.06</v>
      </c>
      <c r="BA1029" s="16">
        <v>61.9</v>
      </c>
      <c r="BB1029" s="16">
        <v>61.78</v>
      </c>
      <c r="BC1029" s="16">
        <v>61.96</v>
      </c>
      <c r="BD1029" s="16">
        <v>61.47</v>
      </c>
      <c r="BE1029" s="16">
        <v>61.4</v>
      </c>
      <c r="BF1029" s="16">
        <v>61.4</v>
      </c>
      <c r="BG1029" s="16">
        <v>62</v>
      </c>
      <c r="BH1029" s="16">
        <v>62.4</v>
      </c>
      <c r="BI1029" s="16">
        <v>62.8</v>
      </c>
      <c r="BJ1029" s="16">
        <v>62.9</v>
      </c>
      <c r="BK1029" s="16">
        <v>63.1</v>
      </c>
      <c r="BL1029" s="16">
        <v>63.3</v>
      </c>
    </row>
    <row r="1030" spans="1:65">
      <c r="A1030" s="16" t="s">
        <v>53</v>
      </c>
      <c r="B1030" s="16" t="s">
        <v>54</v>
      </c>
      <c r="C1030" s="16" t="s">
        <v>2103</v>
      </c>
      <c r="D1030" s="16" t="s">
        <v>2104</v>
      </c>
      <c r="AS1030" s="16">
        <v>9.7298390000000001</v>
      </c>
      <c r="AX1030" s="16">
        <v>5.2</v>
      </c>
    </row>
    <row r="1031" spans="1:65">
      <c r="A1031" s="16" t="s">
        <v>53</v>
      </c>
      <c r="B1031" s="16" t="s">
        <v>54</v>
      </c>
      <c r="C1031" s="16" t="s">
        <v>2105</v>
      </c>
      <c r="D1031" s="16" t="s">
        <v>2106</v>
      </c>
      <c r="AJ1031" s="16">
        <v>46.080001831054702</v>
      </c>
      <c r="AK1031" s="16">
        <v>46.310001373291001</v>
      </c>
      <c r="AL1031" s="16">
        <v>47.069999694824197</v>
      </c>
      <c r="AM1031" s="16">
        <v>46.279998779296903</v>
      </c>
      <c r="AN1031" s="16">
        <v>46.110000610351598</v>
      </c>
      <c r="AO1031" s="16">
        <v>46.110000610351598</v>
      </c>
      <c r="AP1031" s="16">
        <v>47.310001373291001</v>
      </c>
      <c r="AQ1031" s="16">
        <v>48.150001525878899</v>
      </c>
      <c r="AR1031" s="16">
        <v>48.259998321533203</v>
      </c>
      <c r="AS1031" s="16">
        <v>49.680000305175803</v>
      </c>
      <c r="AT1031" s="16">
        <v>48.569999694824197</v>
      </c>
      <c r="AU1031" s="16">
        <v>43.950000762939503</v>
      </c>
      <c r="AV1031" s="16">
        <v>43.930000305175803</v>
      </c>
      <c r="AW1031" s="16">
        <v>43.930000305175803</v>
      </c>
      <c r="AX1031" s="16">
        <v>43.740001678466797</v>
      </c>
      <c r="AY1031" s="16">
        <v>43.909999847412102</v>
      </c>
      <c r="AZ1031" s="16">
        <v>43.700000762939503</v>
      </c>
      <c r="BA1031" s="16">
        <v>43.599998474121101</v>
      </c>
      <c r="BB1031" s="16">
        <v>48.220001220703097</v>
      </c>
      <c r="BC1031" s="16">
        <v>46.819999694824197</v>
      </c>
      <c r="BD1031" s="16">
        <v>46.310001373291001</v>
      </c>
      <c r="BE1031" s="16">
        <v>46.340000152587898</v>
      </c>
      <c r="BF1031" s="16">
        <v>46.709999084472699</v>
      </c>
      <c r="BG1031" s="16">
        <v>46.840000152587898</v>
      </c>
      <c r="BH1031" s="16">
        <v>47.240001678466797</v>
      </c>
      <c r="BI1031" s="16">
        <v>46.950000762939503</v>
      </c>
      <c r="BJ1031" s="16">
        <v>46.889999389648402</v>
      </c>
      <c r="BK1031" s="16">
        <v>46.169998168945298</v>
      </c>
      <c r="BL1031" s="16">
        <v>46.340000152587898</v>
      </c>
    </row>
    <row r="1032" spans="1:65">
      <c r="A1032" s="16" t="s">
        <v>53</v>
      </c>
      <c r="B1032" s="16" t="s">
        <v>54</v>
      </c>
      <c r="C1032" s="16" t="s">
        <v>2107</v>
      </c>
      <c r="D1032" s="16" t="s">
        <v>2108</v>
      </c>
      <c r="AJ1032" s="16">
        <v>33</v>
      </c>
      <c r="AK1032" s="16">
        <v>33.869998931884801</v>
      </c>
      <c r="AL1032" s="16">
        <v>32.790000915527301</v>
      </c>
      <c r="AM1032" s="16">
        <v>33.7299995422363</v>
      </c>
      <c r="AN1032" s="16">
        <v>35.549999237060497</v>
      </c>
      <c r="AO1032" s="16">
        <v>35.790000915527301</v>
      </c>
      <c r="AP1032" s="16">
        <v>35.509998321533203</v>
      </c>
      <c r="AQ1032" s="16">
        <v>34.590000152587898</v>
      </c>
      <c r="AR1032" s="16">
        <v>34.4799995422363</v>
      </c>
      <c r="AS1032" s="16">
        <v>34.650001525878899</v>
      </c>
      <c r="AT1032" s="16">
        <v>34.509998321533203</v>
      </c>
      <c r="AU1032" s="16">
        <v>34.810001373291001</v>
      </c>
      <c r="AV1032" s="16">
        <v>33.930000305175803</v>
      </c>
      <c r="AW1032" s="16">
        <v>32.919998168945298</v>
      </c>
      <c r="AX1032" s="16">
        <v>33.080001831054702</v>
      </c>
      <c r="AY1032" s="16">
        <v>32.560001373291001</v>
      </c>
      <c r="AZ1032" s="16">
        <v>30.780000686645501</v>
      </c>
      <c r="BA1032" s="16">
        <v>29.620000839233398</v>
      </c>
      <c r="BB1032" s="16">
        <v>27.9899997711182</v>
      </c>
      <c r="BC1032" s="16">
        <v>28.350000381469702</v>
      </c>
      <c r="BD1032" s="16">
        <v>31.090000152587901</v>
      </c>
      <c r="BE1032" s="16">
        <v>29.159999847412099</v>
      </c>
      <c r="BF1032" s="16">
        <v>28.219999313354499</v>
      </c>
      <c r="BG1032" s="16">
        <v>27.819999694824201</v>
      </c>
      <c r="BH1032" s="16">
        <v>25.200000762939499</v>
      </c>
      <c r="BI1032" s="16">
        <v>25.9899997711182</v>
      </c>
      <c r="BJ1032" s="16">
        <v>26.159999847412099</v>
      </c>
      <c r="BK1032" s="16">
        <v>25.049999237060501</v>
      </c>
      <c r="BL1032" s="16">
        <v>24.040000915527301</v>
      </c>
    </row>
    <row r="1033" spans="1:65">
      <c r="A1033" s="16" t="s">
        <v>53</v>
      </c>
      <c r="B1033" s="16" t="s">
        <v>54</v>
      </c>
      <c r="C1033" s="16" t="s">
        <v>2109</v>
      </c>
      <c r="D1033" s="16" t="s">
        <v>2110</v>
      </c>
      <c r="AP1033" s="16">
        <v>44.12</v>
      </c>
      <c r="AQ1033" s="16">
        <v>43.64</v>
      </c>
      <c r="AR1033" s="16">
        <v>43.29</v>
      </c>
      <c r="AS1033" s="16">
        <v>63.4</v>
      </c>
      <c r="AT1033" s="16">
        <v>62.5</v>
      </c>
      <c r="AU1033" s="16">
        <v>61.7</v>
      </c>
      <c r="AV1033" s="16">
        <v>60.8</v>
      </c>
      <c r="AW1033" s="16">
        <v>60.2</v>
      </c>
      <c r="AX1033" s="16">
        <v>59.4</v>
      </c>
      <c r="AY1033" s="16">
        <v>58.6</v>
      </c>
      <c r="AZ1033" s="16">
        <v>58.64</v>
      </c>
      <c r="BA1033" s="16">
        <v>58.47</v>
      </c>
      <c r="BB1033" s="16">
        <v>57.71</v>
      </c>
      <c r="BC1033" s="16">
        <v>57.68</v>
      </c>
      <c r="BD1033" s="16">
        <v>57.52</v>
      </c>
      <c r="BE1033" s="16">
        <v>57.6</v>
      </c>
      <c r="BF1033" s="16">
        <v>57.8</v>
      </c>
      <c r="BG1033" s="16">
        <v>58.3</v>
      </c>
      <c r="BI1033" s="16">
        <v>59</v>
      </c>
      <c r="BJ1033" s="16">
        <v>59.2</v>
      </c>
      <c r="BK1033" s="16">
        <v>59.4</v>
      </c>
      <c r="BL1033" s="16">
        <v>59.7</v>
      </c>
    </row>
    <row r="1034" spans="1:65">
      <c r="A1034" s="16" t="s">
        <v>53</v>
      </c>
      <c r="B1034" s="16" t="s">
        <v>54</v>
      </c>
      <c r="C1034" s="16" t="s">
        <v>2111</v>
      </c>
      <c r="D1034" s="16" t="s">
        <v>2112</v>
      </c>
      <c r="AJ1034" s="16">
        <v>45.090000152587898</v>
      </c>
      <c r="AK1034" s="16">
        <v>45.909999847412102</v>
      </c>
      <c r="AL1034" s="16">
        <v>45.680000305175803</v>
      </c>
      <c r="AM1034" s="16">
        <v>45.7700004577637</v>
      </c>
      <c r="AN1034" s="16">
        <v>47.409999847412102</v>
      </c>
      <c r="AO1034" s="16">
        <v>47.25</v>
      </c>
      <c r="AP1034" s="16">
        <v>47.689998626708999</v>
      </c>
      <c r="AQ1034" s="16">
        <v>47.439998626708999</v>
      </c>
      <c r="AR1034" s="16">
        <v>47.75</v>
      </c>
      <c r="AS1034" s="16">
        <v>46.200000762939503</v>
      </c>
      <c r="AT1034" s="16">
        <v>42.790000915527301</v>
      </c>
      <c r="AU1034" s="16">
        <v>39.340000152587898</v>
      </c>
      <c r="AV1034" s="16">
        <v>38.7299995422363</v>
      </c>
      <c r="AW1034" s="16">
        <v>38.029998779296903</v>
      </c>
      <c r="AX1034" s="16">
        <v>37.349998474121101</v>
      </c>
      <c r="AY1034" s="16">
        <v>43.310001373291001</v>
      </c>
      <c r="AZ1034" s="16">
        <v>41.990001678466797</v>
      </c>
      <c r="BA1034" s="16">
        <v>40.680000305175803</v>
      </c>
      <c r="BB1034" s="16">
        <v>44.169998168945298</v>
      </c>
      <c r="BC1034" s="16">
        <v>44.529998779296903</v>
      </c>
      <c r="BD1034" s="16">
        <v>43.939998626708999</v>
      </c>
      <c r="BE1034" s="16">
        <v>43.919998168945298</v>
      </c>
      <c r="BF1034" s="16">
        <v>43.540000915527301</v>
      </c>
      <c r="BG1034" s="16">
        <v>42.659999847412102</v>
      </c>
      <c r="BH1034" s="16">
        <v>42.060001373291001</v>
      </c>
      <c r="BI1034" s="16">
        <v>42.110000610351598</v>
      </c>
      <c r="BJ1034" s="16">
        <v>42.180000305175803</v>
      </c>
      <c r="BK1034" s="16">
        <v>41.9799995422363</v>
      </c>
      <c r="BL1034" s="16">
        <v>41.799999237060497</v>
      </c>
    </row>
    <row r="1035" spans="1:65">
      <c r="A1035" s="16" t="s">
        <v>53</v>
      </c>
      <c r="B1035" s="16" t="s">
        <v>54</v>
      </c>
      <c r="C1035" s="16" t="s">
        <v>2113</v>
      </c>
      <c r="D1035" s="16" t="s">
        <v>2114</v>
      </c>
    </row>
    <row r="1036" spans="1:65">
      <c r="A1036" s="16" t="s">
        <v>53</v>
      </c>
      <c r="B1036" s="16" t="s">
        <v>54</v>
      </c>
      <c r="C1036" s="16" t="s">
        <v>2115</v>
      </c>
      <c r="D1036" s="16" t="s">
        <v>2116</v>
      </c>
      <c r="AN1036" s="16">
        <v>16.399999999999999</v>
      </c>
      <c r="AT1036" s="16">
        <v>15.3</v>
      </c>
      <c r="AU1036" s="16">
        <v>17.100000000000001</v>
      </c>
      <c r="AV1036" s="16">
        <v>17.100000000000001</v>
      </c>
      <c r="AW1036" s="16">
        <v>16.7</v>
      </c>
      <c r="AX1036" s="16">
        <v>16.600000000000001</v>
      </c>
    </row>
    <row r="1037" spans="1:65">
      <c r="A1037" s="16" t="s">
        <v>53</v>
      </c>
      <c r="B1037" s="16" t="s">
        <v>54</v>
      </c>
      <c r="C1037" s="16" t="s">
        <v>2117</v>
      </c>
      <c r="D1037" s="16" t="s">
        <v>2118</v>
      </c>
      <c r="AS1037" s="16">
        <v>107.04458618</v>
      </c>
      <c r="AT1037" s="16">
        <v>111.33914948</v>
      </c>
      <c r="AU1037" s="16">
        <v>121.55603790000001</v>
      </c>
      <c r="AV1037" s="16">
        <v>135.18012999999999</v>
      </c>
      <c r="AW1037" s="16">
        <v>146.262146</v>
      </c>
      <c r="AX1037" s="16">
        <v>162.01104735999999</v>
      </c>
      <c r="AY1037" s="16">
        <v>202.97012329</v>
      </c>
      <c r="AZ1037" s="16">
        <v>249.09695435</v>
      </c>
      <c r="BA1037" s="16">
        <v>270.55068970000002</v>
      </c>
      <c r="BB1037" s="16">
        <v>397.34564209000001</v>
      </c>
      <c r="BC1037" s="16">
        <v>396.46505737000001</v>
      </c>
      <c r="BD1037" s="16">
        <v>386.54208374000001</v>
      </c>
      <c r="BE1037" s="16">
        <v>481.71813965000001</v>
      </c>
      <c r="BF1037" s="16">
        <v>524.55303954999999</v>
      </c>
      <c r="BG1037" s="16">
        <v>603.29382324000005</v>
      </c>
      <c r="BH1037" s="16">
        <v>740.12805175999995</v>
      </c>
      <c r="BI1037" s="16">
        <v>704.61975098000005</v>
      </c>
      <c r="BJ1037" s="16">
        <v>655.41607666000004</v>
      </c>
      <c r="BK1037" s="16">
        <v>633.56213378999996</v>
      </c>
    </row>
    <row r="1038" spans="1:65">
      <c r="A1038" s="16" t="s">
        <v>53</v>
      </c>
      <c r="B1038" s="16" t="s">
        <v>54</v>
      </c>
      <c r="C1038" s="16" t="s">
        <v>2119</v>
      </c>
      <c r="D1038" s="16" t="s">
        <v>2120</v>
      </c>
      <c r="AU1038" s="16">
        <v>0</v>
      </c>
      <c r="AV1038" s="16">
        <v>0</v>
      </c>
      <c r="AW1038" s="16">
        <v>0</v>
      </c>
      <c r="AX1038" s="16">
        <v>0</v>
      </c>
    </row>
    <row r="1039" spans="1:65">
      <c r="A1039" s="16" t="s">
        <v>53</v>
      </c>
      <c r="B1039" s="16" t="s">
        <v>54</v>
      </c>
      <c r="C1039" s="16" t="s">
        <v>2121</v>
      </c>
      <c r="D1039" s="16" t="s">
        <v>2122</v>
      </c>
      <c r="AS1039" s="16">
        <v>24.3</v>
      </c>
      <c r="AT1039" s="16">
        <v>24.3</v>
      </c>
      <c r="AU1039" s="16">
        <v>24.2</v>
      </c>
      <c r="AV1039" s="16">
        <v>24</v>
      </c>
      <c r="AW1039" s="16">
        <v>23.7</v>
      </c>
      <c r="AX1039" s="16">
        <v>23.1</v>
      </c>
      <c r="AY1039" s="16">
        <v>22.2</v>
      </c>
      <c r="AZ1039" s="16">
        <v>21.2</v>
      </c>
      <c r="BA1039" s="16">
        <v>20.2</v>
      </c>
      <c r="BB1039" s="16">
        <v>19.3</v>
      </c>
      <c r="BC1039" s="16">
        <v>18.399999999999999</v>
      </c>
      <c r="BD1039" s="16">
        <v>17.7</v>
      </c>
      <c r="BE1039" s="16">
        <v>17.2</v>
      </c>
      <c r="BF1039" s="16">
        <v>16.899999999999999</v>
      </c>
      <c r="BG1039" s="16">
        <v>16.600000000000001</v>
      </c>
      <c r="BH1039" s="16">
        <v>16.5</v>
      </c>
      <c r="BI1039" s="16">
        <v>16.399999999999999</v>
      </c>
      <c r="BJ1039" s="16">
        <v>16.399999999999999</v>
      </c>
      <c r="BK1039" s="16">
        <v>16.3</v>
      </c>
      <c r="BL1039" s="16">
        <v>16.3</v>
      </c>
      <c r="BM1039" s="16">
        <v>16.3</v>
      </c>
    </row>
    <row r="1040" spans="1:65">
      <c r="A1040" s="16" t="s">
        <v>53</v>
      </c>
      <c r="B1040" s="16" t="s">
        <v>54</v>
      </c>
      <c r="C1040" s="16" t="s">
        <v>2123</v>
      </c>
      <c r="D1040" s="16" t="s">
        <v>2124</v>
      </c>
      <c r="AS1040" s="16">
        <v>8.3437964772834106E-2</v>
      </c>
      <c r="AT1040" s="16">
        <v>9.2227745950520301E-2</v>
      </c>
      <c r="AU1040" s="16">
        <v>0.10101752712820999</v>
      </c>
      <c r="AV1040" s="16">
        <v>0.109807308305896</v>
      </c>
      <c r="AW1040" s="16">
        <v>0.11859708948358599</v>
      </c>
      <c r="AX1040" s="16">
        <v>0.12738687066127199</v>
      </c>
      <c r="AY1040" s="16">
        <v>0.13617665183896199</v>
      </c>
      <c r="AZ1040" s="16">
        <v>0.14496643301664799</v>
      </c>
      <c r="BA1040" s="16">
        <v>0.15375621419433799</v>
      </c>
      <c r="BB1040" s="16">
        <v>0.16254599537202399</v>
      </c>
      <c r="BC1040" s="16">
        <v>0.17133577654971099</v>
      </c>
      <c r="BD1040" s="16">
        <v>0.18012555772740099</v>
      </c>
      <c r="BE1040" s="16">
        <v>0.18891533890508699</v>
      </c>
      <c r="BF1040" s="16">
        <v>0.19770512008277699</v>
      </c>
      <c r="BG1040" s="16">
        <v>0.19770512008277699</v>
      </c>
      <c r="BH1040" s="16">
        <v>0</v>
      </c>
      <c r="BI1040" s="16">
        <v>0</v>
      </c>
      <c r="BJ1040" s="16">
        <v>0</v>
      </c>
    </row>
    <row r="1041" spans="1:64">
      <c r="A1041" s="16" t="s">
        <v>53</v>
      </c>
      <c r="B1041" s="16" t="s">
        <v>54</v>
      </c>
      <c r="C1041" s="16" t="s">
        <v>2125</v>
      </c>
      <c r="D1041" s="16" t="s">
        <v>2126</v>
      </c>
      <c r="AS1041" s="16">
        <v>72.954358765047402</v>
      </c>
      <c r="AT1041" s="16">
        <v>73.881271834475498</v>
      </c>
      <c r="AU1041" s="16">
        <v>74.808184903903495</v>
      </c>
      <c r="AV1041" s="16">
        <v>75.735097973331506</v>
      </c>
      <c r="AW1041" s="16">
        <v>76.662011042759602</v>
      </c>
      <c r="AX1041" s="16">
        <v>78.552483420106498</v>
      </c>
      <c r="AY1041" s="16">
        <v>80.465978045175305</v>
      </c>
      <c r="AZ1041" s="16">
        <v>82.402494917965299</v>
      </c>
      <c r="BA1041" s="16">
        <v>84.362034038476807</v>
      </c>
      <c r="BB1041" s="16">
        <v>86.3445954067099</v>
      </c>
      <c r="BC1041" s="16">
        <v>88.350179022664904</v>
      </c>
      <c r="BD1041" s="16">
        <v>90.378784886340995</v>
      </c>
      <c r="BE1041" s="16">
        <v>92.430412997739097</v>
      </c>
      <c r="BF1041" s="16">
        <v>94.505063356858301</v>
      </c>
      <c r="BG1041" s="16">
        <v>95.535576541033194</v>
      </c>
      <c r="BH1041" s="16">
        <v>96.4432786282146</v>
      </c>
      <c r="BI1041" s="16">
        <v>96.4432786282146</v>
      </c>
      <c r="BJ1041" s="16">
        <v>96.4432786282146</v>
      </c>
    </row>
    <row r="1042" spans="1:64">
      <c r="A1042" s="16" t="s">
        <v>53</v>
      </c>
      <c r="B1042" s="16" t="s">
        <v>54</v>
      </c>
      <c r="C1042" s="16" t="s">
        <v>2127</v>
      </c>
      <c r="D1042" s="16" t="s">
        <v>2128</v>
      </c>
      <c r="AS1042" s="16">
        <v>66</v>
      </c>
      <c r="AT1042" s="16">
        <v>61</v>
      </c>
      <c r="AU1042" s="16">
        <v>58</v>
      </c>
      <c r="AV1042" s="16">
        <v>60</v>
      </c>
      <c r="AW1042" s="16">
        <v>53</v>
      </c>
      <c r="AX1042" s="16">
        <v>57</v>
      </c>
      <c r="AY1042" s="16">
        <v>50</v>
      </c>
      <c r="AZ1042" s="16">
        <v>49</v>
      </c>
      <c r="BA1042" s="16">
        <v>49</v>
      </c>
      <c r="BB1042" s="16">
        <v>50</v>
      </c>
      <c r="BC1042" s="16">
        <v>51</v>
      </c>
      <c r="BD1042" s="16">
        <v>51</v>
      </c>
      <c r="BE1042" s="16">
        <v>51</v>
      </c>
      <c r="BF1042" s="16">
        <v>50</v>
      </c>
      <c r="BG1042" s="16">
        <v>49</v>
      </c>
      <c r="BH1042" s="16">
        <v>48</v>
      </c>
      <c r="BI1042" s="16">
        <v>46</v>
      </c>
      <c r="BJ1042" s="16">
        <v>44</v>
      </c>
    </row>
    <row r="1043" spans="1:64">
      <c r="A1043" s="16" t="s">
        <v>53</v>
      </c>
      <c r="B1043" s="16" t="s">
        <v>54</v>
      </c>
      <c r="C1043" s="16" t="s">
        <v>2129</v>
      </c>
      <c r="D1043" s="16" t="s">
        <v>2130</v>
      </c>
      <c r="AI1043" s="16">
        <v>0.01</v>
      </c>
      <c r="AJ1043" s="16">
        <v>0.01</v>
      </c>
      <c r="AK1043" s="16">
        <v>0.01</v>
      </c>
      <c r="AL1043" s="16">
        <v>0.02</v>
      </c>
      <c r="AM1043" s="16">
        <v>0.03</v>
      </c>
      <c r="AN1043" s="16">
        <v>0.05</v>
      </c>
      <c r="AO1043" s="16">
        <v>0.08</v>
      </c>
      <c r="AP1043" s="16">
        <v>0.11</v>
      </c>
      <c r="AQ1043" s="16">
        <v>0.14000000000000001</v>
      </c>
      <c r="AR1043" s="16">
        <v>0.16</v>
      </c>
      <c r="AS1043" s="16">
        <v>0.17</v>
      </c>
      <c r="AT1043" s="16">
        <v>0.16</v>
      </c>
      <c r="AU1043" s="16">
        <v>0.15</v>
      </c>
      <c r="AV1043" s="16">
        <v>0.13</v>
      </c>
      <c r="AW1043" s="16">
        <v>0.11</v>
      </c>
      <c r="AX1043" s="16">
        <v>0.11</v>
      </c>
      <c r="AY1043" s="16">
        <v>0.1</v>
      </c>
      <c r="AZ1043" s="16">
        <v>0.09</v>
      </c>
      <c r="BA1043" s="16">
        <v>0.1</v>
      </c>
      <c r="BB1043" s="16">
        <v>0.09</v>
      </c>
      <c r="BC1043" s="16">
        <v>0.08</v>
      </c>
      <c r="BD1043" s="16">
        <v>0.08</v>
      </c>
      <c r="BE1043" s="16">
        <v>0.08</v>
      </c>
      <c r="BF1043" s="16">
        <v>7.0000000000000007E-2</v>
      </c>
      <c r="BG1043" s="16">
        <v>7.0000000000000007E-2</v>
      </c>
      <c r="BH1043" s="16">
        <v>7.0000000000000007E-2</v>
      </c>
      <c r="BI1043" s="16">
        <v>7.0000000000000007E-2</v>
      </c>
      <c r="BJ1043" s="16">
        <v>0.06</v>
      </c>
      <c r="BK1043" s="16">
        <v>0.06</v>
      </c>
      <c r="BL1043" s="16">
        <v>0.06</v>
      </c>
    </row>
    <row r="1044" spans="1:64">
      <c r="A1044" s="16" t="s">
        <v>53</v>
      </c>
      <c r="B1044" s="16" t="s">
        <v>54</v>
      </c>
      <c r="C1044" s="16" t="s">
        <v>2131</v>
      </c>
      <c r="D1044" s="16" t="s">
        <v>2132</v>
      </c>
      <c r="AS1044" s="16">
        <v>32.5</v>
      </c>
      <c r="AT1044" s="16">
        <v>31.9</v>
      </c>
      <c r="AU1044" s="16">
        <v>31.8</v>
      </c>
      <c r="AV1044" s="16">
        <v>32</v>
      </c>
      <c r="AW1044" s="16">
        <v>32.1</v>
      </c>
      <c r="AX1044" s="16">
        <v>32.1</v>
      </c>
      <c r="AY1044" s="16">
        <v>31.5</v>
      </c>
      <c r="AZ1044" s="16">
        <v>30.8</v>
      </c>
      <c r="BA1044" s="16">
        <v>30.7</v>
      </c>
      <c r="BB1044" s="16">
        <v>30.3</v>
      </c>
      <c r="BC1044" s="16">
        <v>29.8</v>
      </c>
      <c r="BD1044" s="16">
        <v>29.5</v>
      </c>
      <c r="BE1044" s="16">
        <v>29.3</v>
      </c>
      <c r="BF1044" s="16">
        <v>28.7</v>
      </c>
      <c r="BG1044" s="16">
        <v>28.4</v>
      </c>
      <c r="BH1044" s="16">
        <v>28.4</v>
      </c>
      <c r="BI1044" s="16">
        <v>28.2</v>
      </c>
      <c r="BJ1044" s="16">
        <v>28.2</v>
      </c>
      <c r="BK1044" s="16">
        <v>27.4</v>
      </c>
      <c r="BL1044" s="16">
        <v>27.2</v>
      </c>
    </row>
    <row r="1045" spans="1:64">
      <c r="A1045" s="16" t="s">
        <v>53</v>
      </c>
      <c r="B1045" s="16" t="s">
        <v>54</v>
      </c>
      <c r="C1045" s="16" t="s">
        <v>2133</v>
      </c>
      <c r="D1045" s="16" t="s">
        <v>2134</v>
      </c>
      <c r="AB1045" s="16">
        <v>14756</v>
      </c>
      <c r="AC1045" s="16">
        <v>14982</v>
      </c>
      <c r="AD1045" s="16">
        <v>15197</v>
      </c>
      <c r="AE1045" s="16">
        <v>15387</v>
      </c>
      <c r="AF1045" s="16">
        <v>15518</v>
      </c>
      <c r="AG1045" s="16">
        <v>15571</v>
      </c>
      <c r="AH1045" s="16">
        <v>15564</v>
      </c>
      <c r="AI1045" s="16">
        <v>15500</v>
      </c>
      <c r="AJ1045" s="16">
        <v>15351</v>
      </c>
      <c r="AK1045" s="16">
        <v>15071</v>
      </c>
      <c r="AL1045" s="16">
        <v>14631</v>
      </c>
      <c r="AM1045" s="16">
        <v>14016</v>
      </c>
      <c r="AN1045" s="16">
        <v>13250</v>
      </c>
      <c r="AO1045" s="16">
        <v>12362</v>
      </c>
      <c r="AP1045" s="16">
        <v>11403</v>
      </c>
      <c r="AQ1045" s="16">
        <v>10424</v>
      </c>
      <c r="AR1045" s="16">
        <v>9489</v>
      </c>
      <c r="AS1045" s="16">
        <v>8636</v>
      </c>
      <c r="AT1045" s="16">
        <v>7907</v>
      </c>
      <c r="AU1045" s="16">
        <v>7296</v>
      </c>
      <c r="AV1045" s="16">
        <v>6780</v>
      </c>
      <c r="AW1045" s="16">
        <v>6368</v>
      </c>
      <c r="AX1045" s="16">
        <v>6036</v>
      </c>
      <c r="AY1045" s="16">
        <v>5788</v>
      </c>
      <c r="AZ1045" s="16">
        <v>5603</v>
      </c>
      <c r="BA1045" s="16">
        <v>5462</v>
      </c>
      <c r="BB1045" s="16">
        <v>5342</v>
      </c>
      <c r="BC1045" s="16">
        <v>5215</v>
      </c>
      <c r="BD1045" s="16">
        <v>5081</v>
      </c>
      <c r="BE1045" s="16">
        <v>4903</v>
      </c>
      <c r="BF1045" s="16">
        <v>4688</v>
      </c>
      <c r="BG1045" s="16">
        <v>4436</v>
      </c>
      <c r="BH1045" s="16">
        <v>4147</v>
      </c>
      <c r="BI1045" s="16">
        <v>3840</v>
      </c>
      <c r="BJ1045" s="16">
        <v>3534</v>
      </c>
      <c r="BK1045" s="16">
        <v>3247</v>
      </c>
      <c r="BL1045" s="16">
        <v>2989</v>
      </c>
    </row>
    <row r="1046" spans="1:64">
      <c r="A1046" s="16" t="s">
        <v>53</v>
      </c>
      <c r="B1046" s="16" t="s">
        <v>54</v>
      </c>
      <c r="C1046" s="16" t="s">
        <v>2135</v>
      </c>
      <c r="D1046" s="16" t="s">
        <v>2136</v>
      </c>
      <c r="AY1046" s="16">
        <v>34.6</v>
      </c>
    </row>
    <row r="1047" spans="1:64">
      <c r="A1047" s="16" t="s">
        <v>53</v>
      </c>
      <c r="B1047" s="16" t="s">
        <v>54</v>
      </c>
      <c r="C1047" s="16" t="s">
        <v>2137</v>
      </c>
      <c r="D1047" s="16" t="s">
        <v>2138</v>
      </c>
    </row>
    <row r="1048" spans="1:64">
      <c r="A1048" s="16" t="s">
        <v>53</v>
      </c>
      <c r="B1048" s="16" t="s">
        <v>54</v>
      </c>
      <c r="C1048" s="16" t="s">
        <v>2139</v>
      </c>
      <c r="D1048" s="16" t="s">
        <v>2140</v>
      </c>
    </row>
    <row r="1049" spans="1:64">
      <c r="A1049" s="16" t="s">
        <v>53</v>
      </c>
      <c r="B1049" s="16" t="s">
        <v>54</v>
      </c>
      <c r="C1049" s="16" t="s">
        <v>2141</v>
      </c>
      <c r="D1049" s="16" t="s">
        <v>2142</v>
      </c>
      <c r="BK1049" s="16">
        <v>65.517601013183594</v>
      </c>
      <c r="BL1049" s="16">
        <v>63.1739501953125</v>
      </c>
    </row>
    <row r="1050" spans="1:64">
      <c r="A1050" s="16" t="s">
        <v>53</v>
      </c>
      <c r="B1050" s="16" t="s">
        <v>54</v>
      </c>
      <c r="C1050" s="16" t="s">
        <v>2143</v>
      </c>
      <c r="D1050" s="16" t="s">
        <v>2144</v>
      </c>
      <c r="Z1050" s="16">
        <v>92.822738647460895</v>
      </c>
      <c r="AE1050" s="16">
        <v>96.041732788085895</v>
      </c>
      <c r="AH1050" s="16">
        <v>95.638481140136705</v>
      </c>
      <c r="AI1050" s="16">
        <v>91.717369079589801</v>
      </c>
      <c r="AJ1050" s="16">
        <v>91.175086975097699</v>
      </c>
      <c r="AK1050" s="16">
        <v>91.944648742675795</v>
      </c>
      <c r="AL1050" s="16">
        <v>91.300491333007798</v>
      </c>
      <c r="AM1050" s="16">
        <v>87.713760375976605</v>
      </c>
      <c r="AN1050" s="16">
        <v>85.374122619628906</v>
      </c>
      <c r="AO1050" s="16">
        <v>75.499160766601605</v>
      </c>
      <c r="AP1050" s="16">
        <v>73.849342346191406</v>
      </c>
      <c r="BK1050" s="16">
        <v>94.480079650878906</v>
      </c>
      <c r="BL1050" s="16">
        <v>94.775489807128906</v>
      </c>
    </row>
    <row r="1051" spans="1:64">
      <c r="A1051" s="16" t="s">
        <v>53</v>
      </c>
      <c r="B1051" s="16" t="s">
        <v>54</v>
      </c>
      <c r="C1051" s="16" t="s">
        <v>2145</v>
      </c>
      <c r="D1051" s="16" t="s">
        <v>2146</v>
      </c>
      <c r="AR1051" s="16">
        <v>26.257879257202099</v>
      </c>
      <c r="AZ1051" s="16">
        <v>26.7788600921631</v>
      </c>
      <c r="BA1051" s="16">
        <v>26.8273105621338</v>
      </c>
      <c r="BB1051" s="16">
        <v>25.513189315795898</v>
      </c>
      <c r="BC1051" s="16">
        <v>26.033239364623999</v>
      </c>
      <c r="BD1051" s="16">
        <v>26.0949897766113</v>
      </c>
      <c r="BE1051" s="16">
        <v>26.121160507202099</v>
      </c>
      <c r="BF1051" s="16">
        <v>26.129259109497099</v>
      </c>
      <c r="BG1051" s="16">
        <v>26.1209506988525</v>
      </c>
      <c r="BH1051" s="16">
        <v>26.0370693206787</v>
      </c>
      <c r="BI1051" s="16">
        <v>26.0778999328613</v>
      </c>
      <c r="BJ1051" s="16">
        <v>25.98291015625</v>
      </c>
    </row>
    <row r="1052" spans="1:64">
      <c r="A1052" s="16" t="s">
        <v>53</v>
      </c>
      <c r="B1052" s="16" t="s">
        <v>54</v>
      </c>
      <c r="C1052" s="16" t="s">
        <v>2147</v>
      </c>
      <c r="D1052" s="16" t="s">
        <v>2148</v>
      </c>
      <c r="AJ1052" s="16">
        <v>96.171419999999998</v>
      </c>
      <c r="AK1052" s="16">
        <v>96.149379999999994</v>
      </c>
      <c r="AL1052" s="16">
        <v>91.320049999999995</v>
      </c>
      <c r="AM1052" s="16">
        <v>83.264949999999999</v>
      </c>
      <c r="AN1052" s="16">
        <v>84.663020000000003</v>
      </c>
      <c r="AO1052" s="16">
        <v>93.508359999999996</v>
      </c>
      <c r="AP1052" s="16">
        <v>90.126940000000005</v>
      </c>
      <c r="AQ1052" s="16">
        <v>88.726010000000002</v>
      </c>
      <c r="AR1052" s="16">
        <v>92.141099999999994</v>
      </c>
      <c r="AS1052" s="16">
        <v>88.239620000000002</v>
      </c>
      <c r="AT1052" s="16">
        <v>85.463399999999993</v>
      </c>
      <c r="AU1052" s="16">
        <v>84.910340000000005</v>
      </c>
      <c r="AV1052" s="16">
        <v>83.346299999999999</v>
      </c>
      <c r="AW1052" s="16">
        <v>84.283259999999999</v>
      </c>
      <c r="AX1052" s="16">
        <v>83.953540000000004</v>
      </c>
      <c r="AY1052" s="16">
        <v>83.772009999999995</v>
      </c>
      <c r="AZ1052" s="16">
        <v>83.458410000000001</v>
      </c>
      <c r="BA1052" s="16">
        <v>83.98751</v>
      </c>
      <c r="BB1052" s="16">
        <v>85.518900000000002</v>
      </c>
      <c r="BC1052" s="16">
        <v>84.726050000000001</v>
      </c>
      <c r="BD1052" s="16">
        <v>87.268079999999998</v>
      </c>
      <c r="BE1052" s="16">
        <v>89.290030000000002</v>
      </c>
      <c r="BF1052" s="16">
        <v>93.670680000000004</v>
      </c>
      <c r="BG1052" s="16">
        <v>94.812100000000001</v>
      </c>
      <c r="BH1052" s="16">
        <v>94.262749999999997</v>
      </c>
      <c r="BI1052" s="16">
        <v>94.965289999999996</v>
      </c>
      <c r="BJ1052" s="16">
        <v>97.931030000000007</v>
      </c>
      <c r="BK1052" s="16">
        <v>92.615750000000006</v>
      </c>
    </row>
    <row r="1053" spans="1:64">
      <c r="A1053" s="16" t="s">
        <v>53</v>
      </c>
      <c r="B1053" s="16" t="s">
        <v>54</v>
      </c>
      <c r="C1053" s="16" t="s">
        <v>2149</v>
      </c>
      <c r="D1053" s="16" t="s">
        <v>2150</v>
      </c>
      <c r="AQ1053" s="16">
        <v>4.4697899999999997</v>
      </c>
      <c r="AR1053" s="16">
        <v>3.4971000000000001</v>
      </c>
      <c r="AS1053" s="16">
        <v>9.2254900000000006</v>
      </c>
      <c r="AT1053" s="16">
        <v>12.468719999999999</v>
      </c>
      <c r="AU1053" s="16">
        <v>12.56148</v>
      </c>
      <c r="AV1053" s="16">
        <v>12.376110000000001</v>
      </c>
      <c r="AW1053" s="16">
        <v>12.271850000000001</v>
      </c>
      <c r="AX1053" s="16">
        <v>11.06607</v>
      </c>
      <c r="AY1053" s="16">
        <v>10.48836</v>
      </c>
      <c r="AZ1053" s="16">
        <v>10.705870000000001</v>
      </c>
      <c r="BA1053" s="16">
        <v>9.3006399999999996</v>
      </c>
      <c r="BB1053" s="16">
        <v>8.7195699999999992</v>
      </c>
      <c r="BC1053" s="16">
        <v>8.1704699999999999</v>
      </c>
      <c r="BD1053" s="16">
        <v>7.51471</v>
      </c>
      <c r="BE1053" s="16">
        <v>7.08535</v>
      </c>
      <c r="BF1053" s="16">
        <v>6.8814599999999997</v>
      </c>
      <c r="BG1053" s="16">
        <v>6.9635800000000003</v>
      </c>
      <c r="BH1053" s="16">
        <v>6.8208599999999997</v>
      </c>
      <c r="BI1053" s="16">
        <v>7.3940599999999996</v>
      </c>
      <c r="BJ1053" s="16">
        <v>8.8620000000000001</v>
      </c>
      <c r="BK1053" s="16">
        <v>7.0560999999999998</v>
      </c>
    </row>
    <row r="1054" spans="1:64">
      <c r="A1054" s="16" t="s">
        <v>53</v>
      </c>
      <c r="B1054" s="16" t="s">
        <v>54</v>
      </c>
      <c r="C1054" s="16" t="s">
        <v>2151</v>
      </c>
      <c r="D1054" s="16" t="s">
        <v>2152</v>
      </c>
      <c r="AJ1054" s="16">
        <v>48.605780000000003</v>
      </c>
      <c r="AK1054" s="16">
        <v>48.822699999999998</v>
      </c>
      <c r="AL1054" s="16">
        <v>48.415559999999999</v>
      </c>
      <c r="AM1054" s="16">
        <v>47.828949999999999</v>
      </c>
      <c r="AN1054" s="16">
        <v>51.935569999999998</v>
      </c>
      <c r="AO1054" s="16">
        <v>51.054870000000001</v>
      </c>
      <c r="AP1054" s="16">
        <v>48.467109999999998</v>
      </c>
      <c r="AQ1054" s="16">
        <v>48.488889999999998</v>
      </c>
      <c r="AR1054" s="16">
        <v>48.682479999999998</v>
      </c>
      <c r="AS1054" s="16">
        <v>48.890790000000003</v>
      </c>
      <c r="AT1054" s="16">
        <v>48.188420000000001</v>
      </c>
      <c r="AU1054" s="16">
        <v>48.138289999999998</v>
      </c>
      <c r="AV1054" s="16">
        <v>47.744520000000001</v>
      </c>
      <c r="AW1054" s="16">
        <v>47.82103</v>
      </c>
      <c r="AX1054" s="16">
        <v>47.68112</v>
      </c>
      <c r="AY1054" s="16">
        <v>47.143050000000002</v>
      </c>
      <c r="AZ1054" s="16">
        <v>47.228769999999997</v>
      </c>
      <c r="BA1054" s="16">
        <v>46.865189999999998</v>
      </c>
      <c r="BB1054" s="16">
        <v>46.506619999999998</v>
      </c>
      <c r="BC1054" s="16">
        <v>46.442019999999999</v>
      </c>
      <c r="BD1054" s="16">
        <v>46.13017</v>
      </c>
      <c r="BE1054" s="16">
        <v>46.156399999999998</v>
      </c>
      <c r="BF1054" s="16">
        <v>45.900440000000003</v>
      </c>
      <c r="BG1054" s="16">
        <v>46.41516</v>
      </c>
      <c r="BH1054" s="16">
        <v>46.157449999999997</v>
      </c>
      <c r="BI1054" s="16">
        <v>46.142380000000003</v>
      </c>
      <c r="BJ1054" s="16">
        <v>46.651829999999997</v>
      </c>
      <c r="BK1054" s="16">
        <v>46.3142</v>
      </c>
    </row>
    <row r="1055" spans="1:64">
      <c r="A1055" s="16" t="s">
        <v>53</v>
      </c>
      <c r="B1055" s="16" t="s">
        <v>54</v>
      </c>
      <c r="C1055" s="16" t="s">
        <v>2153</v>
      </c>
      <c r="D1055" s="16" t="s">
        <v>2154</v>
      </c>
      <c r="Z1055" s="16">
        <v>8.0511400000000002</v>
      </c>
      <c r="AE1055" s="16">
        <v>8.1949000000000005</v>
      </c>
      <c r="AH1055" s="16">
        <v>7.0728799999999996</v>
      </c>
      <c r="AI1055" s="16">
        <v>7.66493</v>
      </c>
      <c r="AJ1055" s="16">
        <v>7.1472199999999999</v>
      </c>
      <c r="AK1055" s="16">
        <v>6.71</v>
      </c>
      <c r="AL1055" s="16">
        <v>6.3955599999999997</v>
      </c>
      <c r="AM1055" s="16">
        <v>6.1753200000000001</v>
      </c>
      <c r="AN1055" s="16">
        <v>7.3667499999999997</v>
      </c>
      <c r="AO1055" s="16">
        <v>7.1458700000000004</v>
      </c>
      <c r="AP1055" s="16">
        <v>7.39032</v>
      </c>
      <c r="AQ1055" s="16">
        <v>7.3267800000000003</v>
      </c>
      <c r="AR1055" s="16">
        <v>7.3957199999999998</v>
      </c>
      <c r="AS1055" s="16">
        <v>8.3265700000000002</v>
      </c>
      <c r="AT1055" s="16">
        <v>8.5632000000000001</v>
      </c>
      <c r="AU1055" s="16">
        <v>8.70669</v>
      </c>
      <c r="AV1055" s="16">
        <v>8.7521699999999996</v>
      </c>
      <c r="AW1055" s="16">
        <v>8.6853200000000008</v>
      </c>
      <c r="AX1055" s="16">
        <v>8.6366099999999992</v>
      </c>
      <c r="AY1055" s="16">
        <v>8.7904</v>
      </c>
      <c r="AZ1055" s="16">
        <v>8.7515599999999996</v>
      </c>
      <c r="BA1055" s="16">
        <v>8.72499</v>
      </c>
      <c r="BB1055" s="16">
        <v>8.7290500000000009</v>
      </c>
      <c r="BC1055" s="16">
        <v>9.2631399999999999</v>
      </c>
      <c r="BD1055" s="16">
        <v>9.2752499999999998</v>
      </c>
      <c r="BE1055" s="16">
        <v>9.0203299999999995</v>
      </c>
      <c r="BF1055" s="16">
        <v>9.9512599999999996</v>
      </c>
      <c r="BG1055" s="16">
        <v>10.92606</v>
      </c>
      <c r="BH1055" s="16">
        <v>11.47795</v>
      </c>
      <c r="BI1055" s="16">
        <v>10.773260000000001</v>
      </c>
      <c r="BK1055" s="16">
        <v>18.169779999999999</v>
      </c>
    </row>
    <row r="1056" spans="1:64">
      <c r="A1056" s="16" t="s">
        <v>53</v>
      </c>
      <c r="B1056" s="16" t="s">
        <v>54</v>
      </c>
      <c r="C1056" s="16" t="s">
        <v>2155</v>
      </c>
      <c r="D1056" s="16" t="s">
        <v>2156</v>
      </c>
      <c r="BH1056" s="16">
        <v>46.835575112907001</v>
      </c>
    </row>
    <row r="1057" spans="1:65">
      <c r="A1057" s="16" t="s">
        <v>53</v>
      </c>
      <c r="B1057" s="16" t="s">
        <v>54</v>
      </c>
      <c r="C1057" s="16" t="s">
        <v>2157</v>
      </c>
      <c r="D1057" s="16" t="s">
        <v>2158</v>
      </c>
      <c r="BH1057" s="16">
        <v>3.28266656747943</v>
      </c>
    </row>
    <row r="1058" spans="1:65">
      <c r="A1058" s="16" t="s">
        <v>53</v>
      </c>
      <c r="B1058" s="16" t="s">
        <v>54</v>
      </c>
      <c r="C1058" s="16" t="s">
        <v>2159</v>
      </c>
      <c r="D1058" s="16" t="s">
        <v>2160</v>
      </c>
      <c r="AM1058" s="16">
        <v>75478527.694837704</v>
      </c>
      <c r="AN1058" s="16">
        <v>112887487.43222401</v>
      </c>
      <c r="AO1058" s="16">
        <v>64252622.624310397</v>
      </c>
      <c r="AP1058" s="16">
        <v>38108018.164761998</v>
      </c>
      <c r="AQ1058" s="16">
        <v>51468692.094762102</v>
      </c>
      <c r="AR1058" s="16">
        <v>68725451.003392205</v>
      </c>
      <c r="AS1058" s="16">
        <v>64631592.977297202</v>
      </c>
      <c r="AT1058" s="16">
        <v>66483325.676103503</v>
      </c>
      <c r="AU1058" s="16">
        <v>63348928.954341903</v>
      </c>
      <c r="AV1058" s="16">
        <v>118166736.81721801</v>
      </c>
      <c r="AW1058" s="16">
        <v>162787256.54411599</v>
      </c>
      <c r="AX1058" s="16">
        <v>412634152.16734099</v>
      </c>
      <c r="AY1058" s="16">
        <v>468397500.62076998</v>
      </c>
      <c r="AZ1058" s="16">
        <v>674074983.96717894</v>
      </c>
      <c r="BA1058" s="16">
        <v>939974961.33749998</v>
      </c>
      <c r="BB1058" s="16">
        <v>645791298.79824996</v>
      </c>
      <c r="BC1058" s="16">
        <v>455586074.57824999</v>
      </c>
      <c r="BD1058" s="16">
        <v>602528021.69725001</v>
      </c>
      <c r="BE1058" s="16">
        <v>615783638.17458999</v>
      </c>
    </row>
    <row r="1059" spans="1:65">
      <c r="A1059" s="16" t="s">
        <v>53</v>
      </c>
      <c r="B1059" s="16" t="s">
        <v>54</v>
      </c>
      <c r="C1059" s="16" t="s">
        <v>2161</v>
      </c>
      <c r="D1059" s="16" t="s">
        <v>2162</v>
      </c>
      <c r="AM1059" s="16">
        <v>-20.806116326811299</v>
      </c>
      <c r="AN1059" s="16">
        <v>-12.8735822455792</v>
      </c>
      <c r="AO1059" s="16">
        <v>0.207321080070244</v>
      </c>
      <c r="AP1059" s="16">
        <v>4.8314130526369201</v>
      </c>
      <c r="AQ1059" s="16">
        <v>8.9285417301910002</v>
      </c>
      <c r="AR1059" s="16">
        <v>5.9604867517813602</v>
      </c>
      <c r="AS1059" s="16">
        <v>5.5346965646088497</v>
      </c>
      <c r="AT1059" s="16">
        <v>9.1682087876331195</v>
      </c>
      <c r="AU1059" s="16">
        <v>8.6335922022368994</v>
      </c>
      <c r="AV1059" s="16">
        <v>9.2081622521646302</v>
      </c>
      <c r="AW1059" s="16">
        <v>5.9555818174231696</v>
      </c>
      <c r="AX1059" s="16">
        <v>19.183599049309802</v>
      </c>
      <c r="AY1059" s="16">
        <v>29.8583542419026</v>
      </c>
      <c r="AZ1059" s="16">
        <v>19.568238610127</v>
      </c>
      <c r="BA1059" s="16">
        <v>14.478199978564399</v>
      </c>
      <c r="BB1059" s="16">
        <v>13.908734124173799</v>
      </c>
      <c r="BC1059" s="16">
        <v>5.50048272678234</v>
      </c>
      <c r="BD1059" s="16">
        <v>-4.9278258875050396</v>
      </c>
      <c r="BE1059" s="16">
        <v>2.7074807959467599</v>
      </c>
    </row>
    <row r="1060" spans="1:65">
      <c r="A1060" s="16" t="s">
        <v>53</v>
      </c>
      <c r="B1060" s="16" t="s">
        <v>54</v>
      </c>
      <c r="C1060" s="16" t="s">
        <v>2163</v>
      </c>
      <c r="D1060" s="16" t="s">
        <v>2164</v>
      </c>
      <c r="AK1060" s="16">
        <v>82305555.555555597</v>
      </c>
      <c r="AL1060" s="16">
        <v>65440000</v>
      </c>
      <c r="AM1060" s="16">
        <v>-12952866.2420382</v>
      </c>
      <c r="AN1060" s="16">
        <v>69106151.580378398</v>
      </c>
      <c r="AO1060" s="16">
        <v>9531558.7585725896</v>
      </c>
      <c r="AP1060" s="16">
        <v>511980930.87441999</v>
      </c>
      <c r="AQ1060" s="16">
        <v>215171879.03851101</v>
      </c>
      <c r="AR1060" s="16">
        <v>394538834.95145601</v>
      </c>
      <c r="AS1060" s="16">
        <v>1077670987.9302599</v>
      </c>
      <c r="AT1060" s="16">
        <v>1418769462.04231</v>
      </c>
      <c r="AU1060" s="16">
        <v>1539909483.64534</v>
      </c>
      <c r="AV1060" s="16">
        <v>2011913247.1235099</v>
      </c>
      <c r="AW1060" s="16">
        <v>2715884807.16394</v>
      </c>
      <c r="AX1060" s="16">
        <v>6286016500.9519796</v>
      </c>
      <c r="AY1060" s="16">
        <v>11405753301.992399</v>
      </c>
      <c r="AZ1060" s="16">
        <v>18818319543.1768</v>
      </c>
      <c r="BA1060" s="16">
        <v>28368305744.888</v>
      </c>
      <c r="BB1060" s="16">
        <v>20427220701.667099</v>
      </c>
      <c r="BC1060" s="16">
        <v>26325566907.550499</v>
      </c>
      <c r="BD1060" s="16">
        <v>34699632771.938698</v>
      </c>
      <c r="BE1060" s="16">
        <v>34844068228.105904</v>
      </c>
      <c r="BF1060" s="16">
        <v>35460803059.273399</v>
      </c>
      <c r="BG1060" s="16">
        <v>32864082621.4459</v>
      </c>
      <c r="BH1060" s="16">
        <v>16400839351.9422</v>
      </c>
      <c r="BI1060" s="16">
        <v>10776900419.878401</v>
      </c>
      <c r="BJ1060" s="16">
        <v>12697827097.373899</v>
      </c>
      <c r="BK1060" s="16">
        <v>16674647058.8235</v>
      </c>
      <c r="BL1060" s="16">
        <v>15112176470.5882</v>
      </c>
      <c r="BM1060" s="16">
        <v>10017470588.2353</v>
      </c>
    </row>
    <row r="1061" spans="1:65">
      <c r="A1061" s="16" t="s">
        <v>53</v>
      </c>
      <c r="B1061" s="16" t="s">
        <v>54</v>
      </c>
      <c r="C1061" s="16" t="s">
        <v>2165</v>
      </c>
      <c r="D1061" s="16" t="s">
        <v>2166</v>
      </c>
      <c r="AI1061" s="16">
        <v>293200.00000000099</v>
      </c>
      <c r="AJ1061" s="16">
        <v>534400.00000000105</v>
      </c>
      <c r="AK1061" s="16">
        <v>4820100.0000000102</v>
      </c>
      <c r="AL1061" s="16">
        <v>31400000</v>
      </c>
      <c r="AM1061" s="16">
        <v>374700000</v>
      </c>
      <c r="AN1061" s="16">
        <v>2133800000</v>
      </c>
      <c r="AO1061" s="16">
        <v>2732600000</v>
      </c>
      <c r="AP1061" s="16">
        <v>3158300000</v>
      </c>
      <c r="AQ1061" s="16">
        <v>3440600000</v>
      </c>
      <c r="AR1061" s="16">
        <v>3775100000</v>
      </c>
      <c r="AS1061" s="16">
        <v>4718100000</v>
      </c>
      <c r="AT1061" s="16">
        <v>5315600000</v>
      </c>
      <c r="AU1061" s="16">
        <v>6062500000</v>
      </c>
      <c r="AV1061" s="16">
        <v>7146500000</v>
      </c>
      <c r="AW1061" s="16">
        <v>8530200000</v>
      </c>
      <c r="AX1061" s="16">
        <v>12522500000</v>
      </c>
      <c r="AY1061" s="16">
        <v>18746199999.999901</v>
      </c>
      <c r="AZ1061" s="16">
        <v>28360499999.999901</v>
      </c>
      <c r="BA1061" s="16">
        <v>40137200000.000099</v>
      </c>
      <c r="BB1061" s="16">
        <v>35601499999.999901</v>
      </c>
      <c r="BC1061" s="16">
        <v>42465000000</v>
      </c>
      <c r="BD1061" s="16">
        <v>52082000000.000099</v>
      </c>
      <c r="BE1061" s="16">
        <v>54743700000.000099</v>
      </c>
      <c r="BF1061" s="16">
        <v>58182000000</v>
      </c>
      <c r="BG1061" s="16">
        <v>59014100000</v>
      </c>
      <c r="BH1061" s="16">
        <v>54379999999.999901</v>
      </c>
      <c r="BI1061" s="16">
        <v>60425200000</v>
      </c>
      <c r="BJ1061" s="16">
        <v>70337799999.999893</v>
      </c>
      <c r="BK1061" s="16">
        <v>80091999999.999893</v>
      </c>
      <c r="BL1061" s="16">
        <v>81896199999.999893</v>
      </c>
      <c r="BM1061" s="16">
        <v>72432200000</v>
      </c>
    </row>
    <row r="1062" spans="1:65">
      <c r="A1062" s="16" t="s">
        <v>53</v>
      </c>
      <c r="B1062" s="16" t="s">
        <v>54</v>
      </c>
      <c r="C1062" s="16" t="s">
        <v>2167</v>
      </c>
      <c r="D1062" s="16" t="s">
        <v>2168</v>
      </c>
      <c r="AM1062" s="16">
        <v>743738253.45775104</v>
      </c>
      <c r="AN1062" s="16">
        <v>660726840.400141</v>
      </c>
      <c r="AO1062" s="16">
        <v>709092467.53484702</v>
      </c>
      <c r="AP1062" s="16">
        <v>1114789614.5764899</v>
      </c>
      <c r="AQ1062" s="16">
        <v>1017002539.20367</v>
      </c>
      <c r="AR1062" s="16">
        <v>1295626922.40997</v>
      </c>
      <c r="AS1062" s="16">
        <v>2186440144.9052901</v>
      </c>
      <c r="AT1062" s="16">
        <v>2563502456.8965502</v>
      </c>
      <c r="AU1062" s="16">
        <v>2906881792.6770601</v>
      </c>
      <c r="AV1062" s="16">
        <v>3121198921.1391501</v>
      </c>
      <c r="AW1062" s="16">
        <v>4060341179.9580898</v>
      </c>
      <c r="AX1062" s="16">
        <v>7881800000</v>
      </c>
      <c r="AY1062" s="16">
        <v>13040942711.2185</v>
      </c>
      <c r="AZ1062" s="16">
        <v>20095264989.994301</v>
      </c>
      <c r="BA1062" s="16">
        <v>26950728644.796101</v>
      </c>
      <c r="BB1062" s="16">
        <v>20351828362.086601</v>
      </c>
      <c r="BC1062" s="16">
        <v>24237627414.578201</v>
      </c>
      <c r="BD1062" s="16">
        <v>29326568847.063801</v>
      </c>
      <c r="BE1062" s="16">
        <v>26794656226.557701</v>
      </c>
      <c r="BF1062" s="16">
        <v>25940968911.813301</v>
      </c>
      <c r="BG1062" s="16">
        <v>24189908576.021198</v>
      </c>
    </row>
    <row r="1063" spans="1:65">
      <c r="A1063" s="16" t="s">
        <v>53</v>
      </c>
      <c r="B1063" s="16" t="s">
        <v>54</v>
      </c>
      <c r="C1063" s="16" t="s">
        <v>2169</v>
      </c>
      <c r="D1063" s="16" t="s">
        <v>2170</v>
      </c>
      <c r="AI1063" s="16">
        <v>109633654.922913</v>
      </c>
      <c r="AJ1063" s="16">
        <v>110497944.74855</v>
      </c>
      <c r="AK1063" s="16">
        <v>77561555.736516103</v>
      </c>
      <c r="AL1063" s="16">
        <v>76788859.153840497</v>
      </c>
      <c r="AM1063" s="16">
        <v>76011629.933573797</v>
      </c>
      <c r="AN1063" s="16">
        <v>65499388.864387199</v>
      </c>
      <c r="AO1063" s="16">
        <v>50800453.442738503</v>
      </c>
      <c r="AP1063" s="16">
        <v>46216704.549790397</v>
      </c>
      <c r="AQ1063" s="16">
        <v>37582602.867301203</v>
      </c>
      <c r="AR1063" s="16">
        <v>31249441.499533001</v>
      </c>
      <c r="AS1063" s="16">
        <v>30542660.528693601</v>
      </c>
      <c r="AT1063" s="16">
        <v>28858485.827684399</v>
      </c>
      <c r="AU1063" s="16">
        <v>28516958.5926717</v>
      </c>
      <c r="AV1063" s="16">
        <v>30799871.954139002</v>
      </c>
      <c r="AW1063" s="16">
        <v>34229538.328877203</v>
      </c>
      <c r="AX1063" s="16">
        <v>43396934.765740797</v>
      </c>
      <c r="AY1063" s="16">
        <v>54586700.779726401</v>
      </c>
      <c r="AZ1063" s="16">
        <v>65808189.355392799</v>
      </c>
      <c r="BA1063" s="16">
        <v>91442611.912459403</v>
      </c>
      <c r="BB1063" s="16">
        <v>80914134.525910497</v>
      </c>
      <c r="BC1063" s="16">
        <v>109367093.385107</v>
      </c>
      <c r="BD1063" s="16">
        <v>133221934.80623101</v>
      </c>
      <c r="BE1063" s="16">
        <v>138735040.51881</v>
      </c>
      <c r="BF1063" s="16">
        <v>137138654.54555199</v>
      </c>
      <c r="BG1063" s="16">
        <v>131178913.885784</v>
      </c>
      <c r="BH1063" s="16">
        <v>94429065.364663601</v>
      </c>
      <c r="BI1063" s="16">
        <v>69390178.671855599</v>
      </c>
      <c r="BJ1063" s="16">
        <v>76052693.817189693</v>
      </c>
      <c r="BK1063" s="16">
        <v>86840966.557354301</v>
      </c>
      <c r="BL1063" s="16">
        <v>85486379.372576207</v>
      </c>
    </row>
    <row r="1064" spans="1:65">
      <c r="A1064" s="16" t="s">
        <v>53</v>
      </c>
      <c r="B1064" s="16" t="s">
        <v>54</v>
      </c>
      <c r="C1064" s="16" t="s">
        <v>2171</v>
      </c>
      <c r="D1064" s="16" t="s">
        <v>2172</v>
      </c>
      <c r="AK1064" s="16">
        <v>6502126577.2424202</v>
      </c>
      <c r="AL1064" s="16">
        <v>5698138198.8138704</v>
      </c>
      <c r="AM1064" s="16">
        <v>5431011066.7250605</v>
      </c>
      <c r="AN1064" s="16">
        <v>4782956069.96066</v>
      </c>
      <c r="AO1064" s="16">
        <v>4501715872.4556503</v>
      </c>
      <c r="AP1064" s="16">
        <v>4621631915.2681503</v>
      </c>
      <c r="AQ1064" s="16">
        <v>4722762979.4898005</v>
      </c>
      <c r="AR1064" s="16">
        <v>5425338318.9590597</v>
      </c>
      <c r="AS1064" s="16">
        <v>5767646728.9155102</v>
      </c>
      <c r="AT1064" s="16">
        <v>6458383995.6984501</v>
      </c>
      <c r="AU1064" s="16">
        <v>6846606165.6437302</v>
      </c>
      <c r="AV1064" s="16">
        <v>7361622345.1324301</v>
      </c>
      <c r="AW1064" s="16">
        <v>7967476023.9955196</v>
      </c>
      <c r="AX1064" s="16">
        <v>8492495142.4034204</v>
      </c>
      <c r="AY1064" s="16">
        <v>9944002684.4899406</v>
      </c>
      <c r="AZ1064" s="16">
        <v>11171390324.846201</v>
      </c>
      <c r="BA1064" s="16">
        <v>12665072420.213699</v>
      </c>
      <c r="BB1064" s="16">
        <v>13719165902.5373</v>
      </c>
      <c r="BC1064" s="16">
        <v>14928980812.3598</v>
      </c>
      <c r="BD1064" s="16">
        <v>15982533595.2824</v>
      </c>
      <c r="BE1064" s="16">
        <v>17392947982.889999</v>
      </c>
      <c r="BF1064" s="16">
        <v>18892307421.968399</v>
      </c>
      <c r="BG1064" s="16">
        <v>20798813510.0284</v>
      </c>
      <c r="BH1064" s="16">
        <v>22306283440.122398</v>
      </c>
      <c r="BI1064" s="16">
        <v>22002680726.439499</v>
      </c>
      <c r="BJ1064" s="16">
        <v>23079753933.307201</v>
      </c>
      <c r="BK1064" s="16">
        <v>24264426320.981499</v>
      </c>
      <c r="BL1064" s="16">
        <v>25245525384.165001</v>
      </c>
      <c r="BM1064" s="16">
        <v>24496116014.326302</v>
      </c>
    </row>
    <row r="1065" spans="1:65">
      <c r="A1065" s="16" t="s">
        <v>53</v>
      </c>
      <c r="B1065" s="16" t="s">
        <v>54</v>
      </c>
      <c r="C1065" s="16" t="s">
        <v>2173</v>
      </c>
      <c r="D1065" s="16" t="s">
        <v>2174</v>
      </c>
      <c r="AI1065" s="16">
        <v>17.633015006821299</v>
      </c>
      <c r="AJ1065" s="16">
        <v>16.6541916167665</v>
      </c>
      <c r="AK1065" s="16">
        <v>21.877139478434099</v>
      </c>
      <c r="AL1065" s="16">
        <v>17.902866242038201</v>
      </c>
      <c r="AM1065" s="16">
        <v>12.6647451294369</v>
      </c>
      <c r="AN1065" s="16">
        <v>11.533414565563801</v>
      </c>
      <c r="AO1065" s="16">
        <v>10.429627461026101</v>
      </c>
      <c r="AP1065" s="16">
        <v>8.3937561346293901</v>
      </c>
      <c r="AQ1065" s="16">
        <v>8.3241295122943697</v>
      </c>
      <c r="AR1065" s="16">
        <v>6.0422240470451101</v>
      </c>
      <c r="AS1065" s="16">
        <v>5.2923846463618798</v>
      </c>
      <c r="AT1065" s="16">
        <v>6.1874482654827299</v>
      </c>
      <c r="AU1065" s="16">
        <v>7.4309278350515502</v>
      </c>
      <c r="AV1065" s="16">
        <v>8.6363954383264492</v>
      </c>
      <c r="AW1065" s="16">
        <v>8.2835103514571795</v>
      </c>
      <c r="AX1065" s="16">
        <v>6.4875224595727703</v>
      </c>
      <c r="AY1065" s="16">
        <v>5.7729033084038397</v>
      </c>
      <c r="AZ1065" s="16">
        <v>4.9840447100721104</v>
      </c>
      <c r="BA1065" s="16">
        <v>4.7056097585282499</v>
      </c>
      <c r="BB1065" s="16">
        <v>5.5258907630296497</v>
      </c>
      <c r="BC1065" s="16">
        <v>4.8081949841045599</v>
      </c>
      <c r="BD1065" s="16">
        <v>3.9883261011481901</v>
      </c>
      <c r="BE1065" s="16">
        <v>4.2361038804465201</v>
      </c>
      <c r="BF1065" s="16">
        <v>4.2157368258224199</v>
      </c>
      <c r="BG1065" s="16">
        <v>4.70701069744349</v>
      </c>
      <c r="BH1065" s="16">
        <v>4.9908054431776403</v>
      </c>
      <c r="BI1065" s="16">
        <v>4.9300622918914598</v>
      </c>
      <c r="BJ1065" s="16">
        <v>4.6994645837657698</v>
      </c>
      <c r="BK1065" s="16">
        <v>4.6201867851970198</v>
      </c>
      <c r="BL1065" s="16">
        <v>5.0035288572607799</v>
      </c>
      <c r="BM1065" s="16">
        <v>5.7677386576688301</v>
      </c>
    </row>
    <row r="1066" spans="1:65">
      <c r="A1066" s="16" t="s">
        <v>53</v>
      </c>
      <c r="B1066" s="16" t="s">
        <v>54</v>
      </c>
      <c r="C1066" s="16" t="s">
        <v>2175</v>
      </c>
      <c r="D1066" s="16" t="s">
        <v>2176</v>
      </c>
      <c r="AI1066" s="16">
        <v>83.083219645293298</v>
      </c>
      <c r="AJ1066" s="16">
        <v>86.863772455089801</v>
      </c>
      <c r="AK1066" s="16">
        <v>140.79998340283399</v>
      </c>
      <c r="AL1066" s="16">
        <v>133.49044585987301</v>
      </c>
      <c r="AM1066" s="16">
        <v>55.349319455564398</v>
      </c>
      <c r="AN1066" s="16">
        <v>85.893710750773295</v>
      </c>
      <c r="AO1066" s="16">
        <v>80.849740174193101</v>
      </c>
      <c r="AP1066" s="16">
        <v>82.0789665326283</v>
      </c>
      <c r="AQ1066" s="16">
        <v>77.227809103063393</v>
      </c>
      <c r="AR1066" s="16">
        <v>69.825964875102599</v>
      </c>
      <c r="AS1066" s="16">
        <v>78.548568279604098</v>
      </c>
      <c r="AT1066" s="16">
        <v>78.815185491760104</v>
      </c>
      <c r="AU1066" s="16">
        <v>92.818144329896896</v>
      </c>
      <c r="AV1066" s="16">
        <v>107.55194850626199</v>
      </c>
      <c r="AW1066" s="16">
        <v>121.50711589411701</v>
      </c>
      <c r="AX1066" s="16">
        <v>115.84188460770601</v>
      </c>
      <c r="AY1066" s="16">
        <v>105.26239984636899</v>
      </c>
      <c r="AZ1066" s="16">
        <v>96.641808148657503</v>
      </c>
      <c r="BA1066" s="16">
        <v>89.242896863757295</v>
      </c>
      <c r="BB1066" s="16">
        <v>74.744041683636894</v>
      </c>
      <c r="BC1066" s="16">
        <v>74.985988461085597</v>
      </c>
      <c r="BD1066" s="16">
        <v>80.508045005952198</v>
      </c>
      <c r="BE1066" s="16">
        <v>78.263069540421995</v>
      </c>
      <c r="BF1066" s="16">
        <v>74.675844762985093</v>
      </c>
      <c r="BG1066" s="16">
        <v>69.483225195334697</v>
      </c>
      <c r="BH1066" s="16">
        <v>72.601507907318904</v>
      </c>
      <c r="BI1066" s="16">
        <v>90.077318734567697</v>
      </c>
      <c r="BJ1066" s="16">
        <v>90.4023156823216</v>
      </c>
      <c r="BK1066" s="16">
        <v>91.672576536982504</v>
      </c>
      <c r="BL1066" s="16">
        <v>85.818145408456104</v>
      </c>
      <c r="BM1066" s="16">
        <v>72.162933060158295</v>
      </c>
    </row>
    <row r="1067" spans="1:65">
      <c r="A1067" s="16" t="s">
        <v>53</v>
      </c>
      <c r="B1067" s="16" t="s">
        <v>54</v>
      </c>
      <c r="C1067" s="16" t="s">
        <v>2177</v>
      </c>
      <c r="D1067" s="16" t="s">
        <v>2178</v>
      </c>
      <c r="AK1067" s="16">
        <v>-3092592.59259259</v>
      </c>
      <c r="AL1067" s="16">
        <v>342220000</v>
      </c>
      <c r="AM1067" s="16">
        <v>182732484.076433</v>
      </c>
      <c r="AN1067" s="16">
        <v>574827234.62104905</v>
      </c>
      <c r="AO1067" s="16">
        <v>921190282.45960701</v>
      </c>
      <c r="AP1067" s="16">
        <v>1356542466.44085</v>
      </c>
      <c r="AQ1067" s="16">
        <v>1483587490.30757</v>
      </c>
      <c r="AR1067" s="16">
        <v>1213834951.45631</v>
      </c>
      <c r="AS1067" s="16">
        <v>1090075994.6356699</v>
      </c>
      <c r="AT1067" s="16">
        <v>1180178245.46333</v>
      </c>
      <c r="AU1067" s="16">
        <v>2156140711.7877002</v>
      </c>
      <c r="AV1067" s="16">
        <v>3869157926.8913598</v>
      </c>
      <c r="AW1067" s="16">
        <v>5033784471.3544302</v>
      </c>
      <c r="AX1067" s="16">
        <v>5501586629.99788</v>
      </c>
      <c r="AY1067" s="16">
        <v>6265390642.4893703</v>
      </c>
      <c r="AZ1067" s="16">
        <v>7114089266.9851999</v>
      </c>
      <c r="BA1067" s="16">
        <v>9132302823.7585201</v>
      </c>
      <c r="BB1067" s="16">
        <v>8392634983.8268204</v>
      </c>
      <c r="BC1067" s="16">
        <v>9555195614.2536793</v>
      </c>
      <c r="BD1067" s="16">
        <v>13366974800.557199</v>
      </c>
      <c r="BE1067" s="16">
        <v>15551171079.429701</v>
      </c>
      <c r="BF1067" s="16">
        <v>19029063097.514301</v>
      </c>
      <c r="BG1067" s="16">
        <v>20699732245.314301</v>
      </c>
      <c r="BH1067" s="16">
        <v>14814952176.459101</v>
      </c>
      <c r="BI1067" s="16">
        <v>9724885630.1309795</v>
      </c>
      <c r="BJ1067" s="16">
        <v>9962584243.5510101</v>
      </c>
      <c r="BK1067" s="16">
        <v>9483588235.2941208</v>
      </c>
      <c r="BL1067" s="16">
        <v>9783117647.0588207</v>
      </c>
      <c r="BM1067" s="16">
        <v>10346529411.7647</v>
      </c>
    </row>
    <row r="1068" spans="1:65">
      <c r="A1068" s="16" t="s">
        <v>53</v>
      </c>
      <c r="B1068" s="16" t="s">
        <v>54</v>
      </c>
      <c r="C1068" s="16" t="s">
        <v>2179</v>
      </c>
      <c r="D1068" s="16" t="s">
        <v>2180</v>
      </c>
      <c r="AI1068" s="16">
        <v>128600</v>
      </c>
      <c r="AJ1068" s="16">
        <v>244000</v>
      </c>
      <c r="AK1068" s="16">
        <v>4155100</v>
      </c>
      <c r="AL1068" s="16">
        <v>18043200</v>
      </c>
      <c r="AM1068" s="16">
        <v>92630000</v>
      </c>
      <c r="AN1068" s="16">
        <v>693200000</v>
      </c>
      <c r="AO1068" s="16">
        <v>681200000</v>
      </c>
      <c r="AP1068" s="16">
        <v>917000000</v>
      </c>
      <c r="AQ1068" s="16">
        <v>781000000</v>
      </c>
      <c r="AR1068" s="16">
        <v>1055900000</v>
      </c>
      <c r="AS1068" s="16">
        <v>1895300000</v>
      </c>
      <c r="AT1068" s="16">
        <v>2205900000</v>
      </c>
      <c r="AU1068" s="16">
        <v>2592800000</v>
      </c>
      <c r="AV1068" s="16">
        <v>3002000000</v>
      </c>
      <c r="AW1068" s="16">
        <v>4161800000</v>
      </c>
      <c r="AX1068" s="16">
        <v>7881800000</v>
      </c>
      <c r="AY1068" s="16">
        <v>12467000000</v>
      </c>
      <c r="AZ1068" s="16">
        <v>19321700000</v>
      </c>
      <c r="BA1068" s="16">
        <v>26400700000</v>
      </c>
      <c r="BB1068" s="16">
        <v>18383100000</v>
      </c>
      <c r="BC1068" s="16">
        <v>23060500000</v>
      </c>
      <c r="BD1068" s="16">
        <v>29388300000</v>
      </c>
      <c r="BE1068" s="16">
        <v>29000300000</v>
      </c>
      <c r="BF1068" s="16">
        <v>28169300000</v>
      </c>
      <c r="BG1068" s="16">
        <v>25537500000</v>
      </c>
      <c r="BH1068" s="16">
        <v>20552800000</v>
      </c>
      <c r="BI1068" s="16">
        <v>28054000000</v>
      </c>
      <c r="BJ1068" s="16">
        <v>34147500000</v>
      </c>
      <c r="BK1068" s="16">
        <v>43323600000</v>
      </c>
      <c r="BL1068" s="16">
        <v>40170600000</v>
      </c>
      <c r="BM1068" s="16">
        <v>25854900000</v>
      </c>
    </row>
    <row r="1069" spans="1:65">
      <c r="A1069" s="16" t="s">
        <v>53</v>
      </c>
      <c r="B1069" s="16" t="s">
        <v>54</v>
      </c>
      <c r="C1069" s="16" t="s">
        <v>2181</v>
      </c>
      <c r="D1069" s="16" t="s">
        <v>2182</v>
      </c>
      <c r="AK1069" s="16">
        <v>16648154463.5228</v>
      </c>
      <c r="AL1069" s="16">
        <v>9356205052.5345001</v>
      </c>
      <c r="AM1069" s="16">
        <v>7676806417.8229103</v>
      </c>
      <c r="AN1069" s="16">
        <v>9548901370.3304501</v>
      </c>
      <c r="AO1069" s="16">
        <v>10922575377.5842</v>
      </c>
      <c r="AP1069" s="16">
        <v>10583306776.372101</v>
      </c>
      <c r="AQ1069" s="16">
        <v>12676639197.125999</v>
      </c>
      <c r="AR1069" s="16">
        <v>14716907568.7677</v>
      </c>
      <c r="AS1069" s="16">
        <v>15876118505.877001</v>
      </c>
      <c r="AT1069" s="16">
        <v>17292229714.097198</v>
      </c>
      <c r="AU1069" s="16">
        <v>19939967223.1964</v>
      </c>
      <c r="AV1069" s="16">
        <v>22414912808.281799</v>
      </c>
      <c r="AW1069" s="16">
        <v>23962295656.737999</v>
      </c>
      <c r="AX1069" s="16">
        <v>25026117301.1362</v>
      </c>
      <c r="AY1069" s="16">
        <v>31446367624.3578</v>
      </c>
      <c r="AZ1069" s="16">
        <v>37746125619.404701</v>
      </c>
      <c r="BA1069" s="16">
        <v>45948073490.172096</v>
      </c>
      <c r="BB1069" s="16">
        <v>51186352104.964302</v>
      </c>
      <c r="BC1069" s="16">
        <v>54035116885.455902</v>
      </c>
      <c r="BD1069" s="16">
        <v>59995668690.037498</v>
      </c>
      <c r="BE1069" s="16">
        <v>71658793987.4048</v>
      </c>
      <c r="BF1069" s="16">
        <v>74934826101.955307</v>
      </c>
      <c r="BG1069" s="16">
        <v>82956750984.460007</v>
      </c>
      <c r="BH1069" s="16">
        <v>85811687121.984406</v>
      </c>
      <c r="BI1069" s="16">
        <v>85140664399.726898</v>
      </c>
      <c r="BJ1069" s="16">
        <v>83178284242.058197</v>
      </c>
      <c r="BK1069" s="16">
        <v>89197373685.205704</v>
      </c>
      <c r="BL1069" s="16">
        <v>96123525976.625198</v>
      </c>
      <c r="BM1069" s="16">
        <v>88196455300.337006</v>
      </c>
    </row>
    <row r="1070" spans="1:65">
      <c r="A1070" s="16" t="s">
        <v>53</v>
      </c>
      <c r="B1070" s="16" t="s">
        <v>54</v>
      </c>
      <c r="C1070" s="16" t="s">
        <v>2183</v>
      </c>
      <c r="D1070" s="16" t="s">
        <v>2184</v>
      </c>
      <c r="AM1070" s="16">
        <v>8.0232558139534902</v>
      </c>
      <c r="AN1070" s="16">
        <v>14.673366834170899</v>
      </c>
      <c r="AO1070" s="16">
        <v>11.407407407407399</v>
      </c>
      <c r="AP1070" s="16">
        <v>11.504702194357399</v>
      </c>
      <c r="AQ1070" s="16">
        <v>13.3870967741935</v>
      </c>
      <c r="AR1070" s="16">
        <v>13.4646739130435</v>
      </c>
      <c r="AS1070" s="16">
        <v>12.4274099883856</v>
      </c>
      <c r="AT1070" s="16">
        <v>13.7780269058296</v>
      </c>
      <c r="AU1070" s="16">
        <v>9.6935138987883107</v>
      </c>
      <c r="AV1070" s="16">
        <v>11.2015503875969</v>
      </c>
      <c r="AW1070" s="16">
        <v>10.856727976766701</v>
      </c>
      <c r="AX1070" s="16">
        <v>10.220127795527199</v>
      </c>
      <c r="AY1070" s="16">
        <v>13.5083280624078</v>
      </c>
      <c r="AZ1070" s="16">
        <v>10.9874205329366</v>
      </c>
      <c r="BA1070" s="16">
        <v>10.468341389967501</v>
      </c>
      <c r="BB1070" s="16">
        <v>9.6369556369556406</v>
      </c>
      <c r="BC1070" s="16">
        <v>8.7333284208975002</v>
      </c>
      <c r="BD1070" s="16">
        <v>13.8434832100171</v>
      </c>
      <c r="BE1070" s="16">
        <v>12.7158954926207</v>
      </c>
      <c r="BF1070" s="16">
        <v>12.019471361630499</v>
      </c>
      <c r="BG1070" s="16">
        <v>12.5225938693748</v>
      </c>
      <c r="BH1070" s="16">
        <v>14.1285537700865</v>
      </c>
      <c r="BI1070" s="16">
        <v>10.4261589558872</v>
      </c>
      <c r="BJ1070" s="16">
        <v>10.5536249251049</v>
      </c>
      <c r="BK1070" s="16">
        <v>10.747854361223499</v>
      </c>
      <c r="BL1070" s="16">
        <v>11.321744127577</v>
      </c>
    </row>
    <row r="1071" spans="1:65">
      <c r="A1071" s="16" t="s">
        <v>53</v>
      </c>
      <c r="B1071" s="16" t="s">
        <v>54</v>
      </c>
      <c r="C1071" s="16" t="s">
        <v>2185</v>
      </c>
      <c r="D1071" s="16" t="s">
        <v>2186</v>
      </c>
      <c r="AZ1071" s="16">
        <v>2</v>
      </c>
      <c r="BC1071" s="16">
        <v>2.48</v>
      </c>
      <c r="BE1071" s="16">
        <v>2.14</v>
      </c>
      <c r="BG1071" s="16">
        <v>2.1428569999999998</v>
      </c>
    </row>
    <row r="1072" spans="1:65">
      <c r="A1072" s="16" t="s">
        <v>53</v>
      </c>
      <c r="B1072" s="16" t="s">
        <v>54</v>
      </c>
      <c r="C1072" s="16" t="s">
        <v>2187</v>
      </c>
      <c r="D1072" s="16" t="s">
        <v>2188</v>
      </c>
    </row>
    <row r="1073" spans="1:65">
      <c r="A1073" s="16" t="s">
        <v>53</v>
      </c>
      <c r="B1073" s="16" t="s">
        <v>54</v>
      </c>
      <c r="C1073" s="16" t="s">
        <v>2189</v>
      </c>
      <c r="D1073" s="16" t="s">
        <v>2190</v>
      </c>
      <c r="AW1073" s="16">
        <v>70</v>
      </c>
      <c r="AX1073" s="16">
        <v>70</v>
      </c>
      <c r="AY1073" s="16">
        <v>70</v>
      </c>
      <c r="AZ1073" s="16">
        <v>70</v>
      </c>
      <c r="BA1073" s="16">
        <v>70</v>
      </c>
      <c r="BB1073" s="16">
        <v>70</v>
      </c>
      <c r="BC1073" s="16">
        <v>70</v>
      </c>
      <c r="BD1073" s="16">
        <v>60</v>
      </c>
      <c r="BE1073" s="16">
        <v>60</v>
      </c>
      <c r="BF1073" s="16">
        <v>70</v>
      </c>
      <c r="BG1073" s="16">
        <v>60</v>
      </c>
      <c r="BH1073" s="16">
        <v>60</v>
      </c>
      <c r="BI1073" s="16">
        <v>70</v>
      </c>
      <c r="BJ1073" s="16">
        <v>80</v>
      </c>
      <c r="BK1073" s="16">
        <v>80</v>
      </c>
      <c r="BL1073" s="16">
        <v>80</v>
      </c>
      <c r="BM1073" s="16">
        <v>80</v>
      </c>
    </row>
    <row r="1074" spans="1:65">
      <c r="A1074" s="16" t="s">
        <v>53</v>
      </c>
      <c r="B1074" s="16" t="s">
        <v>54</v>
      </c>
      <c r="C1074" s="16" t="s">
        <v>2191</v>
      </c>
      <c r="D1074" s="16" t="s">
        <v>2192</v>
      </c>
      <c r="AX1074" s="16">
        <v>3</v>
      </c>
      <c r="AY1074" s="16">
        <v>3</v>
      </c>
      <c r="AZ1074" s="16">
        <v>3</v>
      </c>
      <c r="BA1074" s="16">
        <v>3.5</v>
      </c>
      <c r="BB1074" s="16">
        <v>3.5</v>
      </c>
      <c r="BC1074" s="16">
        <v>3</v>
      </c>
    </row>
    <row r="1075" spans="1:65">
      <c r="A1075" s="16" t="s">
        <v>53</v>
      </c>
      <c r="B1075" s="16" t="s">
        <v>54</v>
      </c>
      <c r="C1075" s="16" t="s">
        <v>2193</v>
      </c>
      <c r="D1075" s="16" t="s">
        <v>2194</v>
      </c>
    </row>
    <row r="1076" spans="1:65">
      <c r="A1076" s="16" t="s">
        <v>53</v>
      </c>
      <c r="B1076" s="16" t="s">
        <v>54</v>
      </c>
      <c r="C1076" s="16" t="s">
        <v>2195</v>
      </c>
      <c r="D1076" s="16" t="s">
        <v>2196</v>
      </c>
      <c r="AU1076" s="16">
        <v>57.9</v>
      </c>
      <c r="AX1076" s="16">
        <v>68.400000000000006</v>
      </c>
      <c r="BB1076" s="16">
        <v>43.2</v>
      </c>
      <c r="BF1076" s="16">
        <v>12.4</v>
      </c>
      <c r="BL1076" s="16">
        <v>9.6999999999999993</v>
      </c>
    </row>
    <row r="1077" spans="1:65">
      <c r="A1077" s="16" t="s">
        <v>53</v>
      </c>
      <c r="B1077" s="16" t="s">
        <v>54</v>
      </c>
      <c r="C1077" s="16" t="s">
        <v>2197</v>
      </c>
      <c r="D1077" s="16" t="s">
        <v>2198</v>
      </c>
      <c r="BG1077" s="16">
        <v>41.5</v>
      </c>
      <c r="BH1077" s="16">
        <v>41.5</v>
      </c>
      <c r="BI1077" s="16">
        <v>38</v>
      </c>
      <c r="BJ1077" s="16">
        <v>38</v>
      </c>
      <c r="BK1077" s="16">
        <v>33</v>
      </c>
      <c r="BL1077" s="16">
        <v>33</v>
      </c>
    </row>
    <row r="1078" spans="1:65">
      <c r="A1078" s="16" t="s">
        <v>53</v>
      </c>
      <c r="B1078" s="16" t="s">
        <v>54</v>
      </c>
      <c r="C1078" s="16" t="s">
        <v>2199</v>
      </c>
      <c r="D1078" s="16" t="s">
        <v>2200</v>
      </c>
      <c r="AU1078" s="16">
        <v>51.3</v>
      </c>
      <c r="AX1078" s="16">
        <v>39.299999999999997</v>
      </c>
      <c r="BB1078" s="16">
        <v>52.2</v>
      </c>
      <c r="BF1078" s="16">
        <v>7</v>
      </c>
      <c r="BL1078" s="16">
        <v>5.8</v>
      </c>
    </row>
    <row r="1079" spans="1:65">
      <c r="A1079" s="16" t="s">
        <v>53</v>
      </c>
      <c r="B1079" s="16" t="s">
        <v>54</v>
      </c>
      <c r="C1079" s="16" t="s">
        <v>2201</v>
      </c>
      <c r="D1079" s="16" t="s">
        <v>2202</v>
      </c>
      <c r="BF1079" s="16">
        <v>6</v>
      </c>
      <c r="BG1079" s="16">
        <v>6</v>
      </c>
      <c r="BH1079" s="16">
        <v>6</v>
      </c>
      <c r="BI1079" s="16">
        <v>6</v>
      </c>
      <c r="BJ1079" s="16">
        <v>6</v>
      </c>
      <c r="BK1079" s="16">
        <v>8</v>
      </c>
      <c r="BL1079" s="16">
        <v>8</v>
      </c>
    </row>
    <row r="1080" spans="1:65">
      <c r="A1080" s="16" t="s">
        <v>53</v>
      </c>
      <c r="B1080" s="16" t="s">
        <v>54</v>
      </c>
      <c r="C1080" s="16" t="s">
        <v>2203</v>
      </c>
      <c r="D1080" s="16" t="s">
        <v>2204</v>
      </c>
      <c r="AM1080" s="16">
        <v>29.903401473092401</v>
      </c>
      <c r="AN1080" s="16">
        <v>40.667098748711197</v>
      </c>
      <c r="AO1080" s="16">
        <v>54.194548760347402</v>
      </c>
      <c r="AP1080" s="16">
        <v>52.549580379122702</v>
      </c>
      <c r="AQ1080" s="16">
        <v>55.300184319493702</v>
      </c>
      <c r="AR1080" s="16">
        <v>58.880157050465598</v>
      </c>
      <c r="BA1080" s="16">
        <v>34.242444638890802</v>
      </c>
      <c r="BB1080" s="16">
        <v>36.070541843142998</v>
      </c>
      <c r="BC1080" s="16">
        <v>35.426186043887903</v>
      </c>
      <c r="BD1080" s="16">
        <v>37.341410446908199</v>
      </c>
      <c r="BE1080" s="16">
        <v>34.844505191394099</v>
      </c>
      <c r="BF1080" s="16">
        <v>37.7645812285933</v>
      </c>
      <c r="BG1080" s="16">
        <v>39.4688216396912</v>
      </c>
      <c r="BH1080" s="16">
        <v>41.964080385160301</v>
      </c>
      <c r="BI1080" s="16">
        <v>36.4743324489448</v>
      </c>
      <c r="BJ1080" s="16">
        <v>29.676826833678099</v>
      </c>
      <c r="BK1080" s="16">
        <v>35.612986028060597</v>
      </c>
      <c r="BL1080" s="16">
        <v>40.822423608194299</v>
      </c>
    </row>
    <row r="1081" spans="1:65">
      <c r="A1081" s="16" t="s">
        <v>53</v>
      </c>
      <c r="B1081" s="16" t="s">
        <v>54</v>
      </c>
      <c r="C1081" s="16" t="s">
        <v>2205</v>
      </c>
      <c r="D1081" s="16" t="s">
        <v>2206</v>
      </c>
      <c r="AM1081" s="16">
        <v>25.559167333867101</v>
      </c>
      <c r="AN1081" s="16">
        <v>17.9540725466304</v>
      </c>
      <c r="AO1081" s="16">
        <v>9.8504574398009197</v>
      </c>
      <c r="AP1081" s="16">
        <v>10.693809961055001</v>
      </c>
      <c r="AQ1081" s="16">
        <v>12.6793349997094</v>
      </c>
      <c r="AR1081" s="16">
        <v>12.7334587163254</v>
      </c>
      <c r="BA1081" s="16">
        <v>16.4211753684861</v>
      </c>
      <c r="BB1081" s="16">
        <v>14.1067089869809</v>
      </c>
      <c r="BC1081" s="16">
        <v>12.157776992817601</v>
      </c>
      <c r="BD1081" s="16">
        <v>12.2247609538804</v>
      </c>
      <c r="BE1081" s="16">
        <v>12.7786393685483</v>
      </c>
      <c r="BF1081" s="16">
        <v>13.388333161458901</v>
      </c>
      <c r="BG1081" s="16">
        <v>14.2125356482603</v>
      </c>
      <c r="BH1081" s="16">
        <v>15.603162927546901</v>
      </c>
      <c r="BI1081" s="16">
        <v>14.555516572555799</v>
      </c>
      <c r="BJ1081" s="16">
        <v>13.1640455061148</v>
      </c>
      <c r="BK1081" s="16">
        <v>12.971271787444399</v>
      </c>
      <c r="BL1081" s="16">
        <v>14.2188526451777</v>
      </c>
    </row>
    <row r="1082" spans="1:65">
      <c r="A1082" s="16" t="s">
        <v>53</v>
      </c>
      <c r="B1082" s="16" t="s">
        <v>54</v>
      </c>
      <c r="C1082" s="16" t="s">
        <v>2207</v>
      </c>
      <c r="D1082" s="16" t="s">
        <v>2208</v>
      </c>
      <c r="AM1082" s="16">
        <v>0</v>
      </c>
      <c r="AN1082" s="16">
        <v>0</v>
      </c>
      <c r="AO1082" s="16">
        <v>89381000</v>
      </c>
      <c r="AP1082" s="16">
        <v>109764400</v>
      </c>
      <c r="AQ1082" s="16">
        <v>144788000</v>
      </c>
      <c r="AR1082" s="16">
        <v>146600600</v>
      </c>
      <c r="BA1082" s="16">
        <v>955300000</v>
      </c>
      <c r="BB1082" s="16">
        <v>967900000</v>
      </c>
      <c r="BC1082" s="16">
        <v>1109900000</v>
      </c>
      <c r="BD1082" s="16">
        <v>1226800000</v>
      </c>
      <c r="BE1082" s="16">
        <v>1422500000</v>
      </c>
      <c r="BF1082" s="16">
        <v>1584200000</v>
      </c>
      <c r="BG1082" s="16">
        <v>1743800000</v>
      </c>
      <c r="BH1082" s="16">
        <v>1805200000</v>
      </c>
      <c r="BI1082" s="16">
        <v>1921000000</v>
      </c>
      <c r="BJ1082" s="16">
        <v>2085700000</v>
      </c>
      <c r="BK1082" s="16">
        <v>2327100000</v>
      </c>
      <c r="BL1082" s="16">
        <v>2921600000</v>
      </c>
    </row>
    <row r="1083" spans="1:65">
      <c r="A1083" s="16" t="s">
        <v>53</v>
      </c>
      <c r="B1083" s="16" t="s">
        <v>54</v>
      </c>
      <c r="C1083" s="16" t="s">
        <v>2209</v>
      </c>
      <c r="D1083" s="16" t="s">
        <v>2210</v>
      </c>
      <c r="BD1083" s="16">
        <v>16.909725189208999</v>
      </c>
      <c r="BG1083" s="16">
        <v>31.6508083343506</v>
      </c>
      <c r="BJ1083" s="16">
        <v>29.9040012359619</v>
      </c>
    </row>
    <row r="1084" spans="1:65">
      <c r="A1084" s="16" t="s">
        <v>53</v>
      </c>
      <c r="B1084" s="16" t="s">
        <v>54</v>
      </c>
      <c r="C1084" s="16" t="s">
        <v>2211</v>
      </c>
      <c r="D1084" s="16" t="s">
        <v>2212</v>
      </c>
    </row>
    <row r="1085" spans="1:65">
      <c r="A1085" s="16" t="s">
        <v>53</v>
      </c>
      <c r="B1085" s="16" t="s">
        <v>54</v>
      </c>
      <c r="C1085" s="16" t="s">
        <v>2213</v>
      </c>
      <c r="D1085" s="16" t="s">
        <v>2214</v>
      </c>
      <c r="AK1085" s="16">
        <v>0</v>
      </c>
      <c r="AL1085" s="16">
        <v>590075.58469272905</v>
      </c>
      <c r="AM1085" s="16">
        <v>2034228.4762110501</v>
      </c>
      <c r="AN1085" s="16">
        <v>120884190.931729</v>
      </c>
      <c r="AO1085" s="16">
        <v>213661231.432484</v>
      </c>
      <c r="AP1085" s="16">
        <v>467319243.46936899</v>
      </c>
      <c r="AQ1085" s="16">
        <v>448540667.457412</v>
      </c>
      <c r="AR1085" s="16">
        <v>672589591.85964203</v>
      </c>
      <c r="AS1085" s="16">
        <v>679605504.08201003</v>
      </c>
      <c r="AT1085" s="16">
        <v>724979353.94087005</v>
      </c>
      <c r="AU1085" s="16">
        <v>720471772.469666</v>
      </c>
      <c r="AV1085" s="16">
        <v>802839749.21412694</v>
      </c>
      <c r="AW1085" s="16">
        <v>1075084292.67504</v>
      </c>
      <c r="AX1085" s="16">
        <v>1177743664.23387</v>
      </c>
      <c r="AY1085" s="16">
        <v>2500372956.08952</v>
      </c>
      <c r="AZ1085" s="16">
        <v>4273114882.3347201</v>
      </c>
      <c r="BA1085" s="16">
        <v>6467239211.3665705</v>
      </c>
      <c r="BB1085" s="16">
        <v>5363850354.1511297</v>
      </c>
      <c r="BC1085" s="16">
        <v>6409059730.2234898</v>
      </c>
      <c r="BD1085" s="16">
        <v>10273925784.8398</v>
      </c>
      <c r="BE1085" s="16">
        <v>11277345749.0186</v>
      </c>
      <c r="BF1085" s="16">
        <v>15175667724.097</v>
      </c>
      <c r="BG1085" s="16">
        <v>15816416601.329901</v>
      </c>
      <c r="BH1085" s="16">
        <v>7319394112.32726</v>
      </c>
      <c r="BI1085" s="16">
        <v>6573862903.1143303</v>
      </c>
      <c r="BJ1085" s="16">
        <v>6680532216.7133999</v>
      </c>
      <c r="BK1085" s="16">
        <v>6665989936.45047</v>
      </c>
      <c r="BL1085" s="16">
        <v>7042996709.9373398</v>
      </c>
      <c r="BM1085" s="16">
        <v>7633754109.9489403</v>
      </c>
    </row>
    <row r="1086" spans="1:65">
      <c r="A1086" s="16" t="s">
        <v>53</v>
      </c>
      <c r="B1086" s="16" t="s">
        <v>54</v>
      </c>
      <c r="C1086" s="16" t="s">
        <v>2215</v>
      </c>
      <c r="D1086" s="16" t="s">
        <v>2216</v>
      </c>
      <c r="AK1086" s="16">
        <v>71.547803047000002</v>
      </c>
      <c r="AP1086" s="16">
        <v>55.279311106199998</v>
      </c>
      <c r="AU1086" s="16">
        <v>44.491057628599997</v>
      </c>
      <c r="AZ1086" s="16">
        <v>54.184146610699997</v>
      </c>
      <c r="BE1086" s="16">
        <v>52.8593508501</v>
      </c>
      <c r="BJ1086" s="16">
        <v>56.443364981199998</v>
      </c>
    </row>
    <row r="1087" spans="1:65">
      <c r="A1087" s="16" t="s">
        <v>53</v>
      </c>
      <c r="B1087" s="16" t="s">
        <v>54</v>
      </c>
      <c r="C1087" s="16" t="s">
        <v>2217</v>
      </c>
      <c r="D1087" s="16" t="s">
        <v>2218</v>
      </c>
    </row>
    <row r="1088" spans="1:65">
      <c r="A1088" s="16" t="s">
        <v>53</v>
      </c>
      <c r="B1088" s="16" t="s">
        <v>54</v>
      </c>
      <c r="C1088" s="16" t="s">
        <v>2219</v>
      </c>
      <c r="D1088" s="16" t="s">
        <v>2220</v>
      </c>
      <c r="AI1088" s="16">
        <v>100</v>
      </c>
      <c r="AN1088" s="16">
        <v>100</v>
      </c>
      <c r="AS1088" s="16">
        <v>100</v>
      </c>
      <c r="AX1088" s="16">
        <v>100</v>
      </c>
      <c r="BC1088" s="16">
        <v>100</v>
      </c>
      <c r="BD1088" s="16">
        <v>100</v>
      </c>
      <c r="BE1088" s="16">
        <v>100</v>
      </c>
      <c r="BF1088" s="16">
        <v>100</v>
      </c>
      <c r="BG1088" s="16">
        <v>100</v>
      </c>
      <c r="BH1088" s="16">
        <v>100</v>
      </c>
      <c r="BI1088" s="16">
        <v>100</v>
      </c>
      <c r="BJ1088" s="16">
        <v>100</v>
      </c>
    </row>
    <row r="1089" spans="1:65">
      <c r="A1089" s="16" t="s">
        <v>53</v>
      </c>
      <c r="B1089" s="16" t="s">
        <v>54</v>
      </c>
      <c r="C1089" s="16" t="s">
        <v>2221</v>
      </c>
      <c r="D1089" s="16" t="s">
        <v>2222</v>
      </c>
      <c r="O1089" s="16">
        <v>55.117204973410203</v>
      </c>
      <c r="P1089" s="16">
        <v>55.598974284730097</v>
      </c>
      <c r="Q1089" s="16">
        <v>54.993075710212899</v>
      </c>
      <c r="R1089" s="16">
        <v>53.803684045099097</v>
      </c>
      <c r="S1089" s="16">
        <v>52.703205104361899</v>
      </c>
      <c r="T1089" s="16">
        <v>51.688714195009901</v>
      </c>
      <c r="U1089" s="16">
        <v>50.003958196605303</v>
      </c>
      <c r="V1089" s="16">
        <v>48.517215764869903</v>
      </c>
      <c r="W1089" s="16">
        <v>47.5223998405218</v>
      </c>
      <c r="X1089" s="16">
        <v>46.357359519789703</v>
      </c>
      <c r="Y1089" s="16">
        <v>45.289027088090101</v>
      </c>
      <c r="Z1089" s="16">
        <v>44.031267309824102</v>
      </c>
      <c r="AA1089" s="16">
        <v>42.912357406337897</v>
      </c>
      <c r="AB1089" s="16">
        <v>41.839884400712499</v>
      </c>
      <c r="AC1089" s="16">
        <v>41.159742013418501</v>
      </c>
      <c r="AD1089" s="16">
        <v>40.028094034331801</v>
      </c>
      <c r="AE1089" s="16">
        <v>39.003133121211597</v>
      </c>
      <c r="AF1089" s="16">
        <v>38.253479576166399</v>
      </c>
      <c r="AG1089" s="16">
        <v>37.186952314331698</v>
      </c>
      <c r="AH1089" s="16">
        <v>37.229009601304398</v>
      </c>
      <c r="AI1089" s="16">
        <v>19.402074435631501</v>
      </c>
      <c r="AJ1089" s="16">
        <v>19.696969696969699</v>
      </c>
      <c r="AK1089" s="16">
        <v>17.869184086311499</v>
      </c>
      <c r="AL1089" s="16">
        <v>17.717086834733902</v>
      </c>
      <c r="AM1089" s="16">
        <v>17.2463768115942</v>
      </c>
      <c r="AN1089" s="16">
        <v>17.7777777777778</v>
      </c>
      <c r="AO1089" s="16">
        <v>17.2486033519553</v>
      </c>
      <c r="AP1089" s="16">
        <v>17.159763313609499</v>
      </c>
      <c r="AQ1089" s="16">
        <v>16.915422885572099</v>
      </c>
      <c r="AR1089" s="16">
        <v>16.7060212514758</v>
      </c>
      <c r="AS1089" s="16">
        <v>16.422947131608499</v>
      </c>
      <c r="AT1089" s="16">
        <v>16.0416666666667</v>
      </c>
      <c r="AU1089" s="16">
        <v>15.4182879377432</v>
      </c>
      <c r="AV1089" s="16">
        <v>15.0728597449909</v>
      </c>
      <c r="AW1089" s="16">
        <v>14.622641509434001</v>
      </c>
      <c r="AX1089" s="16">
        <v>14.187271990271601</v>
      </c>
      <c r="AY1089" s="16">
        <v>12.150466045272999</v>
      </c>
      <c r="AZ1089" s="16">
        <v>10.529295216529899</v>
      </c>
      <c r="BA1089" s="16">
        <v>9.375</v>
      </c>
    </row>
    <row r="1090" spans="1:65">
      <c r="A1090" s="16" t="s">
        <v>53</v>
      </c>
      <c r="B1090" s="16" t="s">
        <v>54</v>
      </c>
      <c r="C1090" s="16" t="s">
        <v>2223</v>
      </c>
      <c r="D1090" s="16" t="s">
        <v>2224</v>
      </c>
      <c r="AK1090" s="16">
        <v>50.690398924249202</v>
      </c>
      <c r="AL1090" s="16">
        <v>32.319205904334801</v>
      </c>
      <c r="AM1090" s="16">
        <v>35.066939890710401</v>
      </c>
      <c r="AN1090" s="16">
        <v>29.098850775617201</v>
      </c>
      <c r="AO1090" s="16">
        <v>29.0871743437345</v>
      </c>
      <c r="AP1090" s="16">
        <v>28.048322776792499</v>
      </c>
      <c r="AQ1090" s="16">
        <v>26.932294998730601</v>
      </c>
      <c r="AR1090" s="16">
        <v>30.1643372872615</v>
      </c>
      <c r="AS1090" s="16">
        <v>28.5679555111222</v>
      </c>
      <c r="AT1090" s="16">
        <v>42.844803719008297</v>
      </c>
      <c r="AU1090" s="16">
        <v>43.623162863886698</v>
      </c>
      <c r="AV1090" s="16">
        <v>49.697781013395499</v>
      </c>
      <c r="AW1090" s="16">
        <v>54.676916984452902</v>
      </c>
      <c r="AX1090" s="16">
        <v>50.607601637107798</v>
      </c>
      <c r="AY1090" s="16">
        <v>59.946918349429303</v>
      </c>
      <c r="AZ1090" s="16">
        <v>63.955892402762601</v>
      </c>
      <c r="BA1090" s="16">
        <v>70.166396213657904</v>
      </c>
      <c r="BB1090" s="16">
        <v>74.798631662688905</v>
      </c>
      <c r="BC1090" s="16">
        <v>74.463635610766005</v>
      </c>
      <c r="BD1090" s="16">
        <v>66.663389355742297</v>
      </c>
      <c r="BE1090" s="16">
        <v>64.5301397919376</v>
      </c>
      <c r="BF1090" s="16">
        <v>63.5037018158649</v>
      </c>
      <c r="BG1090" s="16">
        <v>64.978835427520707</v>
      </c>
      <c r="BH1090" s="16">
        <v>68.233329188685104</v>
      </c>
      <c r="BI1090" s="16">
        <v>65.907195345988995</v>
      </c>
    </row>
    <row r="1091" spans="1:65">
      <c r="A1091" s="16" t="s">
        <v>53</v>
      </c>
      <c r="B1091" s="16" t="s">
        <v>54</v>
      </c>
      <c r="C1091" s="16" t="s">
        <v>2225</v>
      </c>
      <c r="D1091" s="16" t="s">
        <v>2226</v>
      </c>
      <c r="AI1091" s="16">
        <v>34.416033172080198</v>
      </c>
      <c r="AJ1091" s="16">
        <v>37.944562899786803</v>
      </c>
      <c r="AK1091" s="16">
        <v>58.002327581844902</v>
      </c>
      <c r="AL1091" s="16">
        <v>60.317043724738902</v>
      </c>
      <c r="AM1091" s="16">
        <v>71.270844004325298</v>
      </c>
      <c r="AN1091" s="16">
        <v>72.289368692795094</v>
      </c>
      <c r="AO1091" s="16">
        <v>72.417627436062503</v>
      </c>
      <c r="AP1091" s="16">
        <v>71.299596103587504</v>
      </c>
      <c r="AQ1091" s="16">
        <v>69.418824313812607</v>
      </c>
      <c r="AR1091" s="16">
        <v>72.155589788732399</v>
      </c>
      <c r="AS1091" s="16">
        <v>71.950371677629803</v>
      </c>
      <c r="AT1091" s="16">
        <v>33.7532946758039</v>
      </c>
      <c r="AU1091" s="16">
        <v>30.971605796481501</v>
      </c>
      <c r="AV1091" s="16">
        <v>35.694822888283397</v>
      </c>
      <c r="AW1091" s="16">
        <v>28.269867549668898</v>
      </c>
      <c r="AX1091" s="16">
        <v>25.673312346974502</v>
      </c>
      <c r="AY1091" s="16">
        <v>24.8950821008027</v>
      </c>
      <c r="AZ1091" s="16">
        <v>18.272531697715898</v>
      </c>
      <c r="BA1091" s="16">
        <v>7.9517626946356801</v>
      </c>
      <c r="BB1091" s="16">
        <v>2.6340894636421499</v>
      </c>
      <c r="BC1091" s="16">
        <v>0.12292891501870699</v>
      </c>
      <c r="BD1091" s="16">
        <v>1.66551690154726</v>
      </c>
      <c r="BE1091" s="16">
        <v>2.1880981381590399</v>
      </c>
      <c r="BF1091" s="16">
        <v>7.7074591076475102E-2</v>
      </c>
      <c r="BG1091" s="16">
        <v>0.15771594953089599</v>
      </c>
      <c r="BH1091" s="16">
        <v>6.5092352559948203</v>
      </c>
    </row>
    <row r="1092" spans="1:65">
      <c r="A1092" s="16" t="s">
        <v>53</v>
      </c>
      <c r="B1092" s="16" t="s">
        <v>54</v>
      </c>
      <c r="C1092" s="16" t="s">
        <v>2227</v>
      </c>
      <c r="D1092" s="16" t="s">
        <v>2228</v>
      </c>
      <c r="AN1092" s="16">
        <v>8692412</v>
      </c>
      <c r="AO1092" s="16">
        <v>4323000</v>
      </c>
      <c r="AP1092" s="16">
        <v>69255483.099999994</v>
      </c>
      <c r="AQ1092" s="16">
        <v>11477492.699999999</v>
      </c>
      <c r="AR1092" s="16">
        <v>24758488.600000001</v>
      </c>
      <c r="AS1092" s="16">
        <v>46407004.200000003</v>
      </c>
      <c r="AT1092" s="16">
        <v>66737269.600000001</v>
      </c>
      <c r="AU1092" s="16">
        <v>64170398.200000003</v>
      </c>
      <c r="AV1092" s="16">
        <v>80354133</v>
      </c>
      <c r="AW1092" s="16">
        <v>69446917.799999997</v>
      </c>
      <c r="AX1092" s="16">
        <v>74199345.599999994</v>
      </c>
      <c r="AY1092" s="16">
        <v>95925797.099999994</v>
      </c>
      <c r="AZ1092" s="16">
        <v>136325980.69999999</v>
      </c>
      <c r="BA1092" s="16">
        <v>228186733.19999999</v>
      </c>
      <c r="BB1092" s="16">
        <v>267912045.80000001</v>
      </c>
      <c r="BC1092" s="16">
        <v>298423678.69999999</v>
      </c>
      <c r="BD1092" s="16">
        <v>337512805.60000002</v>
      </c>
      <c r="BE1092" s="16">
        <v>375218477.69999999</v>
      </c>
      <c r="BF1092" s="16">
        <v>842284862.60000002</v>
      </c>
      <c r="BG1092" s="16">
        <v>692384530</v>
      </c>
      <c r="BH1092" s="16">
        <v>791077264.89999998</v>
      </c>
      <c r="BI1092" s="16">
        <v>994175642.70000005</v>
      </c>
      <c r="BJ1092" s="16">
        <v>1587786136.5999999</v>
      </c>
      <c r="BK1092" s="16">
        <v>2085879155.8</v>
      </c>
      <c r="BL1092" s="16">
        <v>1630009674.4000001</v>
      </c>
    </row>
    <row r="1093" spans="1:65">
      <c r="A1093" s="16" t="s">
        <v>53</v>
      </c>
      <c r="B1093" s="16" t="s">
        <v>54</v>
      </c>
      <c r="C1093" s="16" t="s">
        <v>2229</v>
      </c>
      <c r="D1093" s="16" t="s">
        <v>2230</v>
      </c>
      <c r="AJ1093" s="16">
        <v>300000.01192092901</v>
      </c>
      <c r="AK1093" s="16">
        <v>7429999.8283386203</v>
      </c>
      <c r="AL1093" s="16">
        <v>23870000.839233398</v>
      </c>
      <c r="AM1093" s="16">
        <v>149039993.28613299</v>
      </c>
      <c r="AN1093" s="16">
        <v>119540000.915527</v>
      </c>
      <c r="AO1093" s="16">
        <v>96360000.610351607</v>
      </c>
      <c r="AP1093" s="16">
        <v>184059997.55859399</v>
      </c>
      <c r="AQ1093" s="16">
        <v>120360000.61035199</v>
      </c>
      <c r="AR1093" s="16">
        <v>171000000</v>
      </c>
      <c r="AS1093" s="16">
        <v>140610000.61035201</v>
      </c>
      <c r="AT1093" s="16">
        <v>230910003.66210899</v>
      </c>
      <c r="AU1093" s="16">
        <v>350809997.55859399</v>
      </c>
      <c r="AV1093" s="16">
        <v>302029998.77929699</v>
      </c>
      <c r="AW1093" s="16">
        <v>175830001.83105499</v>
      </c>
      <c r="AX1093" s="16">
        <v>210399993.89648399</v>
      </c>
      <c r="AY1093" s="16">
        <v>203850006.10351601</v>
      </c>
      <c r="AZ1093" s="16">
        <v>213309997.55859399</v>
      </c>
      <c r="BA1093" s="16">
        <v>225100006.10351601</v>
      </c>
      <c r="BB1093" s="16">
        <v>217580001.83105499</v>
      </c>
      <c r="BC1093" s="16">
        <v>156479995.727539</v>
      </c>
      <c r="BD1093" s="16">
        <v>287769989.01367199</v>
      </c>
      <c r="BE1093" s="16">
        <v>286790008.54492199</v>
      </c>
      <c r="BF1093" s="16">
        <v>-70830001.831054702</v>
      </c>
      <c r="BG1093" s="16">
        <v>216740005.493164</v>
      </c>
      <c r="BH1093" s="16">
        <v>69580001.831054702</v>
      </c>
      <c r="BI1093" s="16">
        <v>79430000.305175796</v>
      </c>
      <c r="BJ1093" s="16">
        <v>123529998.77929699</v>
      </c>
      <c r="BK1093" s="16">
        <v>87410003.662109405</v>
      </c>
      <c r="BL1093" s="16">
        <v>120980003.356934</v>
      </c>
    </row>
    <row r="1094" spans="1:65">
      <c r="A1094" s="16" t="s">
        <v>53</v>
      </c>
      <c r="B1094" s="16" t="s">
        <v>54</v>
      </c>
      <c r="C1094" s="16" t="s">
        <v>2231</v>
      </c>
      <c r="D1094" s="16" t="s">
        <v>2232</v>
      </c>
      <c r="AX1094" s="16">
        <v>503000</v>
      </c>
      <c r="AY1094" s="16">
        <v>4045000</v>
      </c>
      <c r="AZ1094" s="16">
        <v>13070000</v>
      </c>
      <c r="BA1094" s="16">
        <v>8814000</v>
      </c>
      <c r="BB1094" s="16">
        <v>15074000</v>
      </c>
      <c r="BC1094" s="16">
        <v>5085000</v>
      </c>
      <c r="BD1094" s="16">
        <v>-304000</v>
      </c>
      <c r="BE1094" s="16">
        <v>1297000</v>
      </c>
      <c r="BF1094" s="16">
        <v>-26167</v>
      </c>
      <c r="BG1094" s="16">
        <v>-450000</v>
      </c>
      <c r="BH1094" s="16">
        <v>-669000</v>
      </c>
      <c r="BI1094" s="16">
        <v>-890000</v>
      </c>
      <c r="BJ1094" s="16">
        <v>-4073000</v>
      </c>
      <c r="BK1094" s="16">
        <v>-4061000</v>
      </c>
      <c r="BL1094" s="16">
        <v>-4036000</v>
      </c>
    </row>
    <row r="1095" spans="1:65">
      <c r="A1095" s="16" t="s">
        <v>53</v>
      </c>
      <c r="B1095" s="16" t="s">
        <v>54</v>
      </c>
      <c r="C1095" s="16" t="s">
        <v>2233</v>
      </c>
      <c r="D1095" s="16" t="s">
        <v>2234</v>
      </c>
      <c r="BE1095" s="16">
        <v>193309.75413322399</v>
      </c>
      <c r="BF1095" s="16">
        <v>148134.91702079799</v>
      </c>
      <c r="BG1095" s="16">
        <v>136099.99418258699</v>
      </c>
      <c r="BH1095" s="16">
        <v>79049.997031688705</v>
      </c>
      <c r="BI1095" s="16">
        <v>153650.000691414</v>
      </c>
      <c r="BJ1095" s="16">
        <v>153009.99581813801</v>
      </c>
      <c r="BK1095" s="16">
        <v>1202912.9266738901</v>
      </c>
      <c r="BL1095" s="16">
        <v>734359.97962951695</v>
      </c>
    </row>
    <row r="1096" spans="1:65">
      <c r="A1096" s="16" t="s">
        <v>53</v>
      </c>
      <c r="B1096" s="16" t="s">
        <v>54</v>
      </c>
      <c r="C1096" s="16" t="s">
        <v>2235</v>
      </c>
      <c r="D1096" s="16" t="s">
        <v>2236</v>
      </c>
      <c r="AL1096" s="16">
        <v>40000</v>
      </c>
      <c r="AM1096" s="16">
        <v>9615000</v>
      </c>
      <c r="AN1096" s="16">
        <v>14032076.5</v>
      </c>
      <c r="AO1096" s="16">
        <v>15481000</v>
      </c>
      <c r="AP1096" s="16">
        <v>4000000</v>
      </c>
      <c r="AQ1096" s="16">
        <v>1480000</v>
      </c>
      <c r="AR1096" s="16">
        <v>29000000</v>
      </c>
      <c r="AS1096" s="16">
        <v>156210000</v>
      </c>
      <c r="AT1096" s="16">
        <v>102860000</v>
      </c>
      <c r="AU1096" s="16">
        <v>82380000</v>
      </c>
      <c r="AV1096" s="16">
        <v>103000000</v>
      </c>
      <c r="AW1096" s="16">
        <v>138000000</v>
      </c>
      <c r="AX1096" s="16">
        <v>186000000</v>
      </c>
      <c r="AY1096" s="16">
        <v>520000000</v>
      </c>
      <c r="AZ1096" s="16">
        <v>1132000000</v>
      </c>
      <c r="BA1096" s="16">
        <v>1136000000</v>
      </c>
      <c r="BB1096" s="16">
        <v>595000000</v>
      </c>
      <c r="BC1096" s="16">
        <v>999000000</v>
      </c>
      <c r="BD1096" s="16">
        <v>91000000</v>
      </c>
      <c r="BE1096" s="16">
        <v>1631115000</v>
      </c>
      <c r="BF1096" s="16">
        <v>1604885000</v>
      </c>
      <c r="BG1096" s="16">
        <v>2020737000</v>
      </c>
      <c r="BH1096" s="16">
        <v>1547517000</v>
      </c>
      <c r="BI1096" s="16">
        <v>1395983000</v>
      </c>
      <c r="BJ1096" s="16">
        <v>674712000</v>
      </c>
      <c r="BK1096" s="16">
        <v>569722000</v>
      </c>
      <c r="BL1096" s="16">
        <v>616855000</v>
      </c>
    </row>
    <row r="1097" spans="1:65">
      <c r="A1097" s="16" t="s">
        <v>53</v>
      </c>
      <c r="B1097" s="16" t="s">
        <v>54</v>
      </c>
      <c r="C1097" s="16" t="s">
        <v>2237</v>
      </c>
      <c r="D1097" s="16" t="s">
        <v>2238</v>
      </c>
      <c r="BB1097" s="16">
        <v>19999.999552965201</v>
      </c>
      <c r="BE1097" s="16">
        <v>29999.999329447699</v>
      </c>
      <c r="BF1097" s="16">
        <v>39999.999105930299</v>
      </c>
      <c r="BG1097" s="16">
        <v>9999.9997764825803</v>
      </c>
      <c r="BH1097" s="16">
        <v>9999.9997764825803</v>
      </c>
      <c r="BJ1097" s="16">
        <v>0</v>
      </c>
      <c r="BK1097" s="16">
        <v>9999.9997764825803</v>
      </c>
      <c r="BL1097" s="16">
        <v>0</v>
      </c>
    </row>
    <row r="1098" spans="1:65">
      <c r="A1098" s="16" t="s">
        <v>53</v>
      </c>
      <c r="B1098" s="16" t="s">
        <v>54</v>
      </c>
      <c r="C1098" s="16" t="s">
        <v>2239</v>
      </c>
      <c r="D1098" s="16" t="s">
        <v>2240</v>
      </c>
      <c r="AO1098" s="16">
        <v>629999.99523162795</v>
      </c>
      <c r="AQ1098" s="16">
        <v>189999.99761581401</v>
      </c>
      <c r="AR1098" s="16">
        <v>180000.00715255699</v>
      </c>
      <c r="AS1098" s="16">
        <v>280000.00119209301</v>
      </c>
      <c r="AT1098" s="16">
        <v>119999.997317791</v>
      </c>
      <c r="AU1098" s="16">
        <v>79999.9982118607</v>
      </c>
      <c r="AV1098" s="16">
        <v>70000.000298023195</v>
      </c>
      <c r="AW1098" s="16">
        <v>490000.00953674299</v>
      </c>
      <c r="AX1098" s="16">
        <v>170000.00178813899</v>
      </c>
      <c r="AY1098" s="16">
        <v>180000.00715255699</v>
      </c>
      <c r="AZ1098" s="16">
        <v>50000.000745058103</v>
      </c>
      <c r="BA1098" s="16">
        <v>200000.00298023201</v>
      </c>
      <c r="BB1098" s="16">
        <v>159999.99642372099</v>
      </c>
      <c r="BC1098" s="16">
        <v>449999.98807907099</v>
      </c>
      <c r="BD1098" s="16">
        <v>670000.016689301</v>
      </c>
      <c r="BE1098" s="16">
        <v>340000.00357627898</v>
      </c>
      <c r="BF1098" s="16">
        <v>479999.989271164</v>
      </c>
      <c r="BG1098" s="16">
        <v>119999.997317791</v>
      </c>
      <c r="BH1098" s="16">
        <v>70000.000298023195</v>
      </c>
      <c r="BI1098" s="16">
        <v>50000.000745058103</v>
      </c>
      <c r="BJ1098" s="16">
        <v>59999.9986588955</v>
      </c>
      <c r="BK1098" s="16">
        <v>109999.999403954</v>
      </c>
      <c r="BL1098" s="16">
        <v>90000.003576278701</v>
      </c>
    </row>
    <row r="1099" spans="1:65">
      <c r="A1099" s="16" t="s">
        <v>53</v>
      </c>
      <c r="B1099" s="16" t="s">
        <v>54</v>
      </c>
      <c r="C1099" s="16" t="s">
        <v>2241</v>
      </c>
      <c r="D1099" s="16" t="s">
        <v>2242</v>
      </c>
      <c r="AQ1099" s="16">
        <v>3040000</v>
      </c>
      <c r="AR1099" s="16">
        <v>3220000</v>
      </c>
    </row>
    <row r="1100" spans="1:65">
      <c r="A1100" s="16" t="s">
        <v>53</v>
      </c>
      <c r="B1100" s="16" t="s">
        <v>54</v>
      </c>
      <c r="C1100" s="16" t="s">
        <v>2243</v>
      </c>
      <c r="D1100" s="16" t="s">
        <v>2244</v>
      </c>
      <c r="AN1100" s="16">
        <v>784709000</v>
      </c>
      <c r="AO1100" s="16">
        <v>792925000</v>
      </c>
      <c r="AP1100" s="16">
        <v>1150053000</v>
      </c>
      <c r="AQ1100" s="16">
        <v>1009435000</v>
      </c>
      <c r="AR1100" s="16">
        <v>1282021000</v>
      </c>
      <c r="AS1100" s="16">
        <v>2118103000</v>
      </c>
      <c r="AT1100" s="16">
        <v>2368762000</v>
      </c>
      <c r="AU1100" s="16">
        <v>2655143000</v>
      </c>
      <c r="AV1100" s="16">
        <v>3038268000</v>
      </c>
      <c r="AW1100" s="16">
        <v>4123270000</v>
      </c>
      <c r="AX1100" s="16">
        <v>8139524000</v>
      </c>
      <c r="AY1100" s="16">
        <v>13714380000</v>
      </c>
      <c r="AZ1100" s="16">
        <v>22355216000</v>
      </c>
      <c r="BA1100" s="16">
        <v>31889127000</v>
      </c>
      <c r="BB1100" s="16">
        <v>22759265000</v>
      </c>
      <c r="BC1100" s="16">
        <v>28234775000</v>
      </c>
      <c r="BD1100" s="16">
        <v>37038851000</v>
      </c>
      <c r="BE1100" s="16">
        <v>36685877000</v>
      </c>
      <c r="BF1100" s="16">
        <v>35912069000</v>
      </c>
      <c r="BG1100" s="16">
        <v>32556819000</v>
      </c>
      <c r="BH1100" s="16">
        <v>20030038000</v>
      </c>
      <c r="BI1100" s="16">
        <v>17578801000</v>
      </c>
      <c r="BJ1100" s="16">
        <v>19840498000</v>
      </c>
      <c r="BK1100" s="16">
        <v>25484473000</v>
      </c>
      <c r="BL1100" s="16">
        <v>23629741259.969501</v>
      </c>
      <c r="BM1100" s="16">
        <v>15208753000</v>
      </c>
    </row>
    <row r="1101" spans="1:65">
      <c r="A1101" s="16" t="s">
        <v>53</v>
      </c>
      <c r="B1101" s="16" t="s">
        <v>54</v>
      </c>
      <c r="C1101" s="16" t="s">
        <v>2245</v>
      </c>
      <c r="D1101" s="16" t="s">
        <v>2246</v>
      </c>
      <c r="AN1101" s="16">
        <v>-340659000</v>
      </c>
      <c r="AO1101" s="16">
        <v>-901670000</v>
      </c>
      <c r="AP1101" s="16">
        <v>-960369000</v>
      </c>
      <c r="AQ1101" s="16">
        <v>-1385151000</v>
      </c>
      <c r="AR1101" s="16">
        <v>-599703440</v>
      </c>
      <c r="AS1101" s="16">
        <v>-167773000</v>
      </c>
      <c r="AT1101" s="16">
        <v>-51755000</v>
      </c>
      <c r="AU1101" s="16">
        <v>-883003000</v>
      </c>
      <c r="AV1101" s="16">
        <v>-2156059000</v>
      </c>
      <c r="AW1101" s="16">
        <v>-2643446000</v>
      </c>
      <c r="AX1101" s="16">
        <v>82631000</v>
      </c>
      <c r="AY1101" s="16">
        <v>3447670000</v>
      </c>
      <c r="AZ1101" s="16">
        <v>8655157000</v>
      </c>
      <c r="BA1101" s="16">
        <v>15618466000</v>
      </c>
      <c r="BB1101" s="16">
        <v>8719043000</v>
      </c>
      <c r="BC1101" s="16">
        <v>14065149000</v>
      </c>
      <c r="BD1101" s="16">
        <v>17732494000</v>
      </c>
      <c r="BE1101" s="16">
        <v>13049587000</v>
      </c>
      <c r="BF1101" s="16">
        <v>10329835000</v>
      </c>
      <c r="BG1101" s="16">
        <v>7391603000</v>
      </c>
      <c r="BH1101" s="16">
        <v>-2354170000</v>
      </c>
      <c r="BI1101" s="16">
        <v>2222322000</v>
      </c>
      <c r="BJ1101" s="16">
        <v>2172717748.0999999</v>
      </c>
      <c r="BK1101" s="16">
        <v>6698897518.4879999</v>
      </c>
      <c r="BL1101" s="16">
        <v>5008074730.4885197</v>
      </c>
      <c r="BM1101" s="16">
        <v>413099200</v>
      </c>
    </row>
    <row r="1102" spans="1:65">
      <c r="A1102" s="16" t="s">
        <v>53</v>
      </c>
      <c r="B1102" s="16" t="s">
        <v>54</v>
      </c>
      <c r="C1102" s="16" t="s">
        <v>2247</v>
      </c>
      <c r="D1102" s="16" t="s">
        <v>2248</v>
      </c>
      <c r="AN1102" s="16">
        <v>21.169974953961901</v>
      </c>
      <c r="AO1102" s="16">
        <v>50.312775010660197</v>
      </c>
      <c r="AP1102" s="16">
        <v>57.949677252277702</v>
      </c>
      <c r="AQ1102" s="16">
        <v>47.0767281273679</v>
      </c>
      <c r="AR1102" s="16">
        <v>57.354941910800697</v>
      </c>
      <c r="AS1102" s="16">
        <v>43.1013665380829</v>
      </c>
      <c r="AT1102" s="16">
        <v>58.299654817143299</v>
      </c>
      <c r="AU1102" s="16">
        <v>77.643547317832002</v>
      </c>
      <c r="AV1102" s="16">
        <v>84.079169424424407</v>
      </c>
      <c r="AW1102" s="16">
        <v>83.467079625705296</v>
      </c>
      <c r="AX1102" s="16">
        <v>77.663908530163994</v>
      </c>
      <c r="AY1102" s="16">
        <v>71.428537398761307</v>
      </c>
      <c r="AZ1102" s="16">
        <v>70.199781401394304</v>
      </c>
      <c r="BA1102" s="16">
        <v>72.148351168455505</v>
      </c>
      <c r="BB1102" s="16">
        <v>64.648550589512496</v>
      </c>
      <c r="BC1102" s="16">
        <v>56.659416289960099</v>
      </c>
      <c r="BD1102" s="16">
        <v>51.935071164471097</v>
      </c>
      <c r="BE1102" s="16">
        <v>51.263826488172903</v>
      </c>
      <c r="BF1102" s="16">
        <v>51.578432561520003</v>
      </c>
      <c r="BG1102" s="16">
        <v>60.014936378862998</v>
      </c>
      <c r="BH1102" s="16">
        <v>56.514899195201203</v>
      </c>
      <c r="BI1102" s="16">
        <v>52.8922655844462</v>
      </c>
      <c r="BJ1102" s="16">
        <v>52.037754754980099</v>
      </c>
      <c r="BK1102" s="16">
        <v>21.908737141179898</v>
      </c>
      <c r="BL1102" s="16">
        <v>18.639255562532899</v>
      </c>
      <c r="BM1102" s="16">
        <v>22.901366077943599</v>
      </c>
    </row>
    <row r="1103" spans="1:65">
      <c r="A1103" s="16" t="s">
        <v>53</v>
      </c>
      <c r="B1103" s="16" t="s">
        <v>54</v>
      </c>
      <c r="C1103" s="16" t="s">
        <v>2249</v>
      </c>
      <c r="D1103" s="16" t="s">
        <v>2250</v>
      </c>
    </row>
    <row r="1104" spans="1:65">
      <c r="A1104" s="16" t="s">
        <v>53</v>
      </c>
      <c r="B1104" s="16" t="s">
        <v>54</v>
      </c>
      <c r="C1104" s="16" t="s">
        <v>2251</v>
      </c>
      <c r="D1104" s="16" t="s">
        <v>2252</v>
      </c>
      <c r="BI1104" s="16">
        <v>55.441666666666698</v>
      </c>
      <c r="BJ1104" s="16">
        <v>55.241666666666703</v>
      </c>
      <c r="BK1104" s="16">
        <v>55.091666666666697</v>
      </c>
      <c r="BL1104" s="16">
        <v>55.091666666666697</v>
      </c>
    </row>
    <row r="1105" spans="1:65">
      <c r="A1105" s="16" t="s">
        <v>53</v>
      </c>
      <c r="B1105" s="16" t="s">
        <v>54</v>
      </c>
      <c r="C1105" s="16" t="s">
        <v>2253</v>
      </c>
      <c r="D1105" s="16" t="s">
        <v>2254</v>
      </c>
      <c r="AX1105" s="16">
        <v>3</v>
      </c>
      <c r="AY1105" s="16">
        <v>3</v>
      </c>
      <c r="AZ1105" s="16">
        <v>3</v>
      </c>
      <c r="BA1105" s="16">
        <v>3</v>
      </c>
      <c r="BB1105" s="16">
        <v>3</v>
      </c>
      <c r="BC1105" s="16">
        <v>3</v>
      </c>
    </row>
    <row r="1106" spans="1:65">
      <c r="A1106" s="16" t="s">
        <v>53</v>
      </c>
      <c r="B1106" s="16" t="s">
        <v>54</v>
      </c>
      <c r="C1106" s="16" t="s">
        <v>2255</v>
      </c>
      <c r="D1106" s="16" t="s">
        <v>2256</v>
      </c>
      <c r="AN1106" s="16">
        <v>53</v>
      </c>
      <c r="AO1106" s="16">
        <v>28</v>
      </c>
      <c r="AT1106" s="16">
        <v>591</v>
      </c>
      <c r="AU1106" s="16">
        <v>485</v>
      </c>
      <c r="AV1106" s="16">
        <v>671</v>
      </c>
      <c r="AW1106" s="16">
        <v>1040</v>
      </c>
      <c r="AX1106" s="16">
        <v>1597</v>
      </c>
      <c r="AY1106" s="16">
        <v>1776</v>
      </c>
      <c r="AZ1106" s="16">
        <v>1626</v>
      </c>
      <c r="BA1106" s="16">
        <v>1834</v>
      </c>
      <c r="BB1106" s="16">
        <v>1655</v>
      </c>
      <c r="BC1106" s="16">
        <v>1532</v>
      </c>
      <c r="BD1106" s="16">
        <v>1916</v>
      </c>
      <c r="BE1106" s="16">
        <v>899</v>
      </c>
      <c r="BF1106" s="16">
        <v>1117</v>
      </c>
      <c r="BG1106" s="16">
        <v>1015</v>
      </c>
      <c r="BH1106" s="16">
        <v>856</v>
      </c>
      <c r="BI1106" s="16">
        <v>1030</v>
      </c>
      <c r="BJ1106" s="16">
        <v>1172</v>
      </c>
      <c r="BK1106" s="16">
        <v>1269</v>
      </c>
      <c r="BL1106" s="16">
        <v>1548</v>
      </c>
    </row>
    <row r="1107" spans="1:65">
      <c r="A1107" s="16" t="s">
        <v>53</v>
      </c>
      <c r="B1107" s="16" t="s">
        <v>54</v>
      </c>
      <c r="C1107" s="16" t="s">
        <v>2257</v>
      </c>
      <c r="D1107" s="16" t="s">
        <v>2258</v>
      </c>
      <c r="AX1107" s="16">
        <v>24</v>
      </c>
      <c r="AY1107" s="16">
        <v>24</v>
      </c>
      <c r="AZ1107" s="16">
        <v>24</v>
      </c>
      <c r="BA1107" s="16">
        <v>24</v>
      </c>
      <c r="BB1107" s="16">
        <v>24</v>
      </c>
      <c r="BC1107" s="16">
        <v>24</v>
      </c>
      <c r="BD1107" s="16">
        <v>24</v>
      </c>
      <c r="BE1107" s="16">
        <v>24</v>
      </c>
      <c r="BF1107" s="16">
        <v>26</v>
      </c>
      <c r="BG1107" s="16">
        <v>25</v>
      </c>
      <c r="BH1107" s="16">
        <v>19</v>
      </c>
      <c r="BI1107" s="16">
        <v>19</v>
      </c>
      <c r="BJ1107" s="16">
        <v>19</v>
      </c>
      <c r="BK1107" s="16">
        <v>18</v>
      </c>
      <c r="BL1107" s="16">
        <v>18</v>
      </c>
    </row>
    <row r="1108" spans="1:65">
      <c r="A1108" s="16" t="s">
        <v>53</v>
      </c>
      <c r="B1108" s="16" t="s">
        <v>54</v>
      </c>
      <c r="C1108" s="16" t="s">
        <v>2259</v>
      </c>
      <c r="D1108" s="16" t="s">
        <v>2260</v>
      </c>
      <c r="AV1108" s="16">
        <v>16.8</v>
      </c>
      <c r="AW1108" s="16">
        <v>14.4</v>
      </c>
      <c r="AX1108" s="16">
        <v>12.3</v>
      </c>
      <c r="AY1108" s="16">
        <v>9.3000000000000007</v>
      </c>
      <c r="AZ1108" s="16">
        <v>6.9</v>
      </c>
      <c r="BA1108" s="16">
        <v>4.3</v>
      </c>
      <c r="BB1108" s="16">
        <v>2.9</v>
      </c>
      <c r="BC1108" s="16">
        <v>3.1</v>
      </c>
      <c r="BD1108" s="16">
        <v>2.7</v>
      </c>
      <c r="BE1108" s="16">
        <v>2.2999999999999998</v>
      </c>
      <c r="BF1108" s="16">
        <v>1</v>
      </c>
      <c r="BG1108" s="16">
        <v>3.1</v>
      </c>
      <c r="BH1108" s="16">
        <v>1.7</v>
      </c>
      <c r="BI1108" s="16">
        <v>1.9</v>
      </c>
      <c r="BJ1108" s="16">
        <v>1.6</v>
      </c>
      <c r="BK1108" s="16">
        <v>1.3</v>
      </c>
      <c r="BL1108" s="16">
        <v>1.2</v>
      </c>
    </row>
    <row r="1109" spans="1:65">
      <c r="A1109" s="16" t="s">
        <v>53</v>
      </c>
      <c r="B1109" s="16" t="s">
        <v>54</v>
      </c>
      <c r="C1109" s="16" t="s">
        <v>2261</v>
      </c>
      <c r="D1109" s="16" t="s">
        <v>2262</v>
      </c>
      <c r="BB1109" s="16">
        <v>1.8</v>
      </c>
      <c r="BF1109" s="16">
        <v>1</v>
      </c>
      <c r="BL1109" s="16">
        <v>1.5</v>
      </c>
    </row>
    <row r="1110" spans="1:65">
      <c r="A1110" s="16" t="s">
        <v>53</v>
      </c>
      <c r="B1110" s="16" t="s">
        <v>54</v>
      </c>
      <c r="C1110" s="16" t="s">
        <v>2263</v>
      </c>
      <c r="D1110" s="16" t="s">
        <v>2264</v>
      </c>
      <c r="BG1110" s="16">
        <v>214.1</v>
      </c>
      <c r="BH1110" s="16">
        <v>214.1</v>
      </c>
      <c r="BI1110" s="16">
        <v>214.1</v>
      </c>
      <c r="BJ1110" s="16">
        <v>214.1</v>
      </c>
      <c r="BK1110" s="16">
        <v>214.1</v>
      </c>
      <c r="BL1110" s="16">
        <v>214.1</v>
      </c>
    </row>
    <row r="1111" spans="1:65">
      <c r="A1111" s="16" t="s">
        <v>53</v>
      </c>
      <c r="B1111" s="16" t="s">
        <v>54</v>
      </c>
      <c r="C1111" s="16" t="s">
        <v>2265</v>
      </c>
      <c r="D1111" s="16" t="s">
        <v>2266</v>
      </c>
      <c r="BC1111" s="16">
        <v>0.50852411985397294</v>
      </c>
      <c r="BJ1111" s="16">
        <v>0.61499999999999999</v>
      </c>
      <c r="BK1111" s="16">
        <v>0.64614939689636197</v>
      </c>
      <c r="BM1111" s="16">
        <v>0.59115141630172696</v>
      </c>
    </row>
    <row r="1112" spans="1:65">
      <c r="A1112" s="16" t="s">
        <v>53</v>
      </c>
      <c r="B1112" s="16" t="s">
        <v>54</v>
      </c>
      <c r="C1112" s="16" t="s">
        <v>2267</v>
      </c>
      <c r="D1112" s="16" t="s">
        <v>2268</v>
      </c>
      <c r="AM1112" s="16">
        <v>200000</v>
      </c>
      <c r="AN1112" s="16">
        <v>1171000</v>
      </c>
      <c r="AO1112" s="16">
        <v>9832800</v>
      </c>
      <c r="AP1112" s="16">
        <v>14240000</v>
      </c>
      <c r="AQ1112" s="16">
        <v>12278400</v>
      </c>
      <c r="AR1112" s="16">
        <v>16367200</v>
      </c>
      <c r="BA1112" s="16">
        <v>32700000</v>
      </c>
      <c r="BB1112" s="16">
        <v>78700000</v>
      </c>
      <c r="BC1112" s="16">
        <v>39500000</v>
      </c>
      <c r="BD1112" s="16">
        <v>169600000</v>
      </c>
      <c r="BE1112" s="16">
        <v>90200000</v>
      </c>
      <c r="BF1112" s="16">
        <v>154500000</v>
      </c>
      <c r="BG1112" s="16">
        <v>84200000</v>
      </c>
      <c r="BH1112" s="16">
        <v>211400000</v>
      </c>
      <c r="BI1112" s="16">
        <v>614100000</v>
      </c>
      <c r="BJ1112" s="16">
        <v>495200000</v>
      </c>
      <c r="BK1112" s="16">
        <v>769400000</v>
      </c>
      <c r="BL1112" s="16">
        <v>634800000</v>
      </c>
    </row>
    <row r="1113" spans="1:65">
      <c r="A1113" s="16" t="s">
        <v>53</v>
      </c>
      <c r="B1113" s="16" t="s">
        <v>54</v>
      </c>
      <c r="C1113" s="16" t="s">
        <v>2269</v>
      </c>
      <c r="D1113" s="16" t="s">
        <v>2270</v>
      </c>
      <c r="AM1113" s="16">
        <v>11.868637216747</v>
      </c>
      <c r="AN1113" s="16">
        <v>8.8563290278721993</v>
      </c>
      <c r="AO1113" s="16">
        <v>5.8237981702245598</v>
      </c>
      <c r="AP1113" s="16">
        <v>8.4158817134159598</v>
      </c>
      <c r="AQ1113" s="16">
        <v>8.7060172983407007</v>
      </c>
      <c r="AR1113" s="16">
        <v>8.9741102298149293</v>
      </c>
      <c r="BA1113" s="16">
        <v>6.9923700804340498</v>
      </c>
      <c r="BB1113" s="16">
        <v>8.3159883133585009</v>
      </c>
      <c r="BC1113" s="16">
        <v>7.1961728619176304</v>
      </c>
      <c r="BD1113" s="16">
        <v>6.1501705458971303</v>
      </c>
      <c r="BE1113" s="16">
        <v>6.3191885703969302</v>
      </c>
      <c r="BF1113" s="16">
        <v>6.7816547097736004</v>
      </c>
      <c r="BG1113" s="16">
        <v>8.0036448650454002</v>
      </c>
      <c r="BH1113" s="16">
        <v>9.4678143326396906</v>
      </c>
      <c r="BI1113" s="16">
        <v>9.0042039936987699</v>
      </c>
      <c r="BJ1113" s="16">
        <v>7.7838446857178001</v>
      </c>
      <c r="BK1113" s="16">
        <v>7.9877046491260604</v>
      </c>
      <c r="BL1113" s="16">
        <v>9.3092430636105501</v>
      </c>
    </row>
    <row r="1114" spans="1:65">
      <c r="A1114" s="16" t="s">
        <v>53</v>
      </c>
      <c r="B1114" s="16" t="s">
        <v>54</v>
      </c>
      <c r="C1114" s="16" t="s">
        <v>2271</v>
      </c>
      <c r="D1114" s="16" t="s">
        <v>2272</v>
      </c>
      <c r="BA1114" s="16">
        <v>-6300000</v>
      </c>
      <c r="BB1114" s="16">
        <v>-126000000</v>
      </c>
      <c r="BC1114" s="16">
        <v>53200000</v>
      </c>
      <c r="BD1114" s="16">
        <v>-282600000</v>
      </c>
      <c r="BE1114" s="16">
        <v>-76300000</v>
      </c>
      <c r="BF1114" s="16">
        <v>-940700000</v>
      </c>
      <c r="BG1114" s="16">
        <v>705500000</v>
      </c>
      <c r="BH1114" s="16">
        <v>-530500000</v>
      </c>
      <c r="BI1114" s="16">
        <v>-710800000</v>
      </c>
      <c r="BJ1114" s="16">
        <v>-1157400000</v>
      </c>
      <c r="BK1114" s="16">
        <v>-1638800000</v>
      </c>
      <c r="BL1114" s="16">
        <v>-189700000</v>
      </c>
    </row>
    <row r="1115" spans="1:65">
      <c r="A1115" s="16" t="s">
        <v>53</v>
      </c>
      <c r="B1115" s="16" t="s">
        <v>54</v>
      </c>
      <c r="C1115" s="16" t="s">
        <v>2273</v>
      </c>
      <c r="D1115" s="16" t="s">
        <v>2274</v>
      </c>
      <c r="BI1115" s="16">
        <v>28.1240305896455</v>
      </c>
      <c r="BJ1115" s="16">
        <v>13.931640522192801</v>
      </c>
      <c r="BK1115" s="16">
        <v>13.1328229332882</v>
      </c>
      <c r="BL1115" s="16">
        <v>14.6175206192473</v>
      </c>
      <c r="BM1115" s="16">
        <v>15.431028093971999</v>
      </c>
    </row>
    <row r="1116" spans="1:65">
      <c r="A1116" s="16" t="s">
        <v>53</v>
      </c>
      <c r="B1116" s="16" t="s">
        <v>54</v>
      </c>
      <c r="C1116" s="16" t="s">
        <v>2275</v>
      </c>
      <c r="D1116" s="16" t="s">
        <v>2276</v>
      </c>
      <c r="AK1116" s="16">
        <v>10.810692724217301</v>
      </c>
      <c r="AL1116" s="16">
        <v>9.6036337579617808</v>
      </c>
      <c r="AM1116" s="16">
        <v>3.3338724312783601</v>
      </c>
      <c r="AN1116" s="16">
        <v>1.18585153247727</v>
      </c>
      <c r="AO1116" s="16">
        <v>1.1660616262899799</v>
      </c>
      <c r="AP1116" s="16">
        <v>2.4494737801982098</v>
      </c>
      <c r="AQ1116" s="16">
        <v>3.0812004920577798</v>
      </c>
      <c r="AR1116" s="16">
        <v>2.9651560575433802</v>
      </c>
      <c r="AS1116" s="16">
        <v>5.8996605020368396</v>
      </c>
      <c r="AT1116" s="16">
        <v>9.3637750152230801</v>
      </c>
      <c r="AU1116" s="16">
        <v>5.58494399236183</v>
      </c>
      <c r="AV1116" s="16">
        <v>7.0120951606971804</v>
      </c>
      <c r="AW1116" s="16">
        <v>9.3220737508249307</v>
      </c>
      <c r="AX1116" s="16">
        <v>9.5297350395144704</v>
      </c>
      <c r="AY1116" s="16">
        <v>11.715778772978</v>
      </c>
      <c r="AZ1116" s="16">
        <v>14.4333115805786</v>
      </c>
      <c r="BA1116" s="16">
        <v>15.5933837841454</v>
      </c>
      <c r="BB1116" s="16">
        <v>19.0662149043158</v>
      </c>
      <c r="BC1116" s="16">
        <v>17.8847973219357</v>
      </c>
      <c r="BD1116" s="16">
        <v>17.2813836538343</v>
      </c>
      <c r="BE1116" s="16">
        <v>19.8113279271222</v>
      </c>
      <c r="BF1116" s="16">
        <v>25.211603026124902</v>
      </c>
      <c r="BG1116" s="16">
        <v>30.638025213194801</v>
      </c>
      <c r="BH1116" s="16">
        <v>38.5207861386723</v>
      </c>
      <c r="BI1116" s="16">
        <v>31.8269457002873</v>
      </c>
      <c r="BJ1116" s="16">
        <v>21.223179440258299</v>
      </c>
      <c r="BK1116" s="16">
        <v>19.963034135431801</v>
      </c>
      <c r="BL1116" s="16">
        <v>22.177939899580199</v>
      </c>
      <c r="BM1116" s="16">
        <v>25.109282082098801</v>
      </c>
    </row>
    <row r="1117" spans="1:65">
      <c r="A1117" s="16" t="s">
        <v>53</v>
      </c>
      <c r="B1117" s="16" t="s">
        <v>54</v>
      </c>
      <c r="C1117" s="16" t="s">
        <v>2277</v>
      </c>
      <c r="D1117" s="16" t="s">
        <v>2278</v>
      </c>
    </row>
    <row r="1118" spans="1:65">
      <c r="A1118" s="16" t="s">
        <v>53</v>
      </c>
      <c r="B1118" s="16" t="s">
        <v>54</v>
      </c>
      <c r="C1118" s="16" t="s">
        <v>2279</v>
      </c>
      <c r="D1118" s="16" t="s">
        <v>2280</v>
      </c>
      <c r="AQ1118" s="16">
        <v>0.46</v>
      </c>
      <c r="AS1118" s="16">
        <v>0.39</v>
      </c>
      <c r="AU1118" s="16">
        <v>0.37</v>
      </c>
      <c r="AW1118" s="16">
        <v>0.41</v>
      </c>
      <c r="AY1118" s="16">
        <v>0.46</v>
      </c>
      <c r="BA1118" s="16">
        <v>0.74</v>
      </c>
      <c r="BC1118" s="16">
        <v>0.75</v>
      </c>
      <c r="BE1118" s="16">
        <v>0.76</v>
      </c>
      <c r="BG1118" s="16">
        <v>1.21</v>
      </c>
      <c r="BI1118" s="16">
        <v>0.56000000000000005</v>
      </c>
    </row>
    <row r="1119" spans="1:65">
      <c r="A1119" s="16" t="s">
        <v>53</v>
      </c>
      <c r="B1119" s="16" t="s">
        <v>54</v>
      </c>
      <c r="C1119" s="16" t="s">
        <v>2281</v>
      </c>
      <c r="D1119" s="16" t="s">
        <v>2282</v>
      </c>
      <c r="AI1119" s="16">
        <v>30.4282775388068</v>
      </c>
      <c r="AJ1119" s="16">
        <v>32.6863950807072</v>
      </c>
      <c r="AK1119" s="16">
        <v>21.522866572371498</v>
      </c>
      <c r="AL1119" s="16">
        <v>19.1700133868809</v>
      </c>
      <c r="AM1119" s="16">
        <v>20.739404869251601</v>
      </c>
      <c r="AN1119" s="16">
        <v>26.483312731767601</v>
      </c>
      <c r="AO1119" s="16">
        <v>16.371027346637099</v>
      </c>
      <c r="AP1119" s="16">
        <v>14.965727341965</v>
      </c>
      <c r="AQ1119" s="16">
        <v>8.1142857142857103</v>
      </c>
      <c r="AR1119" s="16">
        <v>10.054347826087</v>
      </c>
      <c r="AS1119" s="16">
        <v>9.7802197802197792</v>
      </c>
      <c r="AT1119" s="16">
        <v>8.5172280294231495</v>
      </c>
      <c r="AU1119" s="16">
        <v>11.799294394355201</v>
      </c>
      <c r="AV1119" s="16">
        <v>8.5549964054637009</v>
      </c>
      <c r="AW1119" s="16">
        <v>6.8978102189781003</v>
      </c>
      <c r="AX1119" s="16">
        <v>5.8255773871078897</v>
      </c>
      <c r="AY1119" s="16">
        <v>5.5120789384144304</v>
      </c>
      <c r="AZ1119" s="16">
        <v>8.5425252903709197</v>
      </c>
      <c r="BA1119" s="16">
        <v>9.2013888888888893</v>
      </c>
      <c r="BB1119" s="16">
        <v>7.0962479608482898</v>
      </c>
      <c r="BC1119" s="16">
        <v>6.1198470038249004</v>
      </c>
      <c r="BD1119" s="16">
        <v>6.5431164901664101</v>
      </c>
      <c r="BE1119" s="16">
        <v>7.5458636206299801</v>
      </c>
      <c r="BF1119" s="16">
        <v>7.4702886247877798</v>
      </c>
      <c r="BG1119" s="16">
        <v>7.4699577784995101</v>
      </c>
    </row>
    <row r="1120" spans="1:65">
      <c r="A1120" s="16" t="s">
        <v>53</v>
      </c>
      <c r="B1120" s="16" t="s">
        <v>54</v>
      </c>
      <c r="C1120" s="16" t="s">
        <v>2283</v>
      </c>
      <c r="D1120" s="16" t="s">
        <v>2284</v>
      </c>
      <c r="O1120" s="16">
        <v>1.2763644540415</v>
      </c>
      <c r="P1120" s="16">
        <v>1.2148265839491901</v>
      </c>
      <c r="Q1120" s="16">
        <v>1.28240185304791</v>
      </c>
      <c r="R1120" s="16">
        <v>1.36460120008448</v>
      </c>
      <c r="S1120" s="16">
        <v>1.46130405096239</v>
      </c>
      <c r="T1120" s="16">
        <v>1.68431306367268</v>
      </c>
      <c r="U1120" s="16">
        <v>1.7883841696626599</v>
      </c>
      <c r="V1120" s="16">
        <v>1.7970529528504899</v>
      </c>
      <c r="W1120" s="16">
        <v>1.8530321285140601</v>
      </c>
      <c r="X1120" s="16">
        <v>1.9173381161174099</v>
      </c>
      <c r="Y1120" s="16">
        <v>1.9799679903715</v>
      </c>
      <c r="Z1120" s="16">
        <v>2.0804844569013401</v>
      </c>
      <c r="AA1120" s="16">
        <v>2.0837340266440498</v>
      </c>
      <c r="AB1120" s="16">
        <v>2.0151471458691002</v>
      </c>
      <c r="AC1120" s="16">
        <v>1.98006191809729</v>
      </c>
      <c r="AD1120" s="16">
        <v>1.9950305052744299</v>
      </c>
      <c r="AE1120" s="16">
        <v>2.0222887551359698</v>
      </c>
      <c r="AF1120" s="16">
        <v>1.9901472551731001</v>
      </c>
      <c r="AG1120" s="16">
        <v>2.1530717017340102</v>
      </c>
      <c r="AH1120" s="16">
        <v>2.1944273609321998</v>
      </c>
      <c r="AI1120" s="16">
        <v>2.1052631578947398</v>
      </c>
      <c r="AJ1120" s="16">
        <v>2.0618556701030899</v>
      </c>
      <c r="AK1120" s="16">
        <v>1.9607843137254899</v>
      </c>
      <c r="AL1120" s="16">
        <v>2.9787234042553199</v>
      </c>
      <c r="AM1120" s="16">
        <v>3.5874439461883401</v>
      </c>
      <c r="AN1120" s="16">
        <v>4.46428571428571</v>
      </c>
      <c r="AO1120" s="16">
        <v>4.1666666666666696</v>
      </c>
      <c r="AP1120" s="16">
        <v>3.9647577092511002</v>
      </c>
      <c r="AQ1120" s="16">
        <v>3.47826086956522</v>
      </c>
      <c r="AR1120" s="16">
        <v>3.3755274261603399</v>
      </c>
      <c r="AS1120" s="16">
        <v>2.9411764705882399</v>
      </c>
      <c r="AT1120" s="16">
        <v>2.72373540856031</v>
      </c>
      <c r="AU1120" s="16">
        <v>2.6022304832713798</v>
      </c>
      <c r="AV1120" s="16">
        <v>2.5270758122743699</v>
      </c>
      <c r="AW1120" s="16">
        <v>2.0689655172413799</v>
      </c>
      <c r="AX1120" s="16">
        <v>2.0338983050847501</v>
      </c>
      <c r="AY1120" s="16">
        <v>1.94805194805195</v>
      </c>
      <c r="AZ1120" s="16">
        <v>1.93548387096774</v>
      </c>
      <c r="BA1120" s="16">
        <v>1.8237082066869299</v>
      </c>
    </row>
    <row r="1121" spans="1:65">
      <c r="A1121" s="16" t="s">
        <v>53</v>
      </c>
      <c r="B1121" s="16" t="s">
        <v>54</v>
      </c>
      <c r="C1121" s="16" t="s">
        <v>2285</v>
      </c>
      <c r="D1121" s="16" t="s">
        <v>2286</v>
      </c>
      <c r="AK1121" s="16">
        <v>66.006</v>
      </c>
      <c r="AL1121" s="16">
        <v>11.000999999999999</v>
      </c>
      <c r="AM1121" s="16">
        <v>3.6669999999999998</v>
      </c>
      <c r="AN1121" s="16">
        <v>14.667999999999999</v>
      </c>
      <c r="AO1121" s="16">
        <v>14.667999999999999</v>
      </c>
      <c r="AP1121" s="16">
        <v>14.667999999999999</v>
      </c>
      <c r="AQ1121" s="16">
        <v>3.6669999999999998</v>
      </c>
      <c r="AR1121" s="16">
        <v>0</v>
      </c>
      <c r="AS1121" s="16">
        <v>0</v>
      </c>
      <c r="AT1121" s="16">
        <v>0</v>
      </c>
      <c r="AU1121" s="16">
        <v>0</v>
      </c>
      <c r="AV1121" s="16">
        <v>0</v>
      </c>
      <c r="AW1121" s="16">
        <v>0</v>
      </c>
      <c r="AX1121" s="16">
        <v>0</v>
      </c>
      <c r="AY1121" s="16">
        <v>0</v>
      </c>
      <c r="AZ1121" s="16">
        <v>22.001999999999999</v>
      </c>
      <c r="BA1121" s="16">
        <v>14.667999999999999</v>
      </c>
      <c r="BB1121" s="16">
        <v>14.667999999999999</v>
      </c>
      <c r="BC1121" s="16">
        <v>22.001999999999999</v>
      </c>
      <c r="BD1121" s="16">
        <v>18.335000000000001</v>
      </c>
      <c r="BE1121" s="16">
        <v>14.667999999999999</v>
      </c>
      <c r="BF1121" s="16">
        <v>11.000999999999999</v>
      </c>
      <c r="BG1121" s="16">
        <v>7.3339999999999996</v>
      </c>
      <c r="BH1121" s="16">
        <v>11.000999999999999</v>
      </c>
      <c r="BI1121" s="16">
        <v>3.6669999999999998</v>
      </c>
    </row>
    <row r="1122" spans="1:65">
      <c r="A1122" s="16" t="s">
        <v>53</v>
      </c>
      <c r="B1122" s="16" t="s">
        <v>54</v>
      </c>
      <c r="C1122" s="16" t="s">
        <v>2287</v>
      </c>
      <c r="D1122" s="16" t="s">
        <v>2288</v>
      </c>
      <c r="AI1122" s="16">
        <v>0.42964017209947097</v>
      </c>
      <c r="AJ1122" s="16">
        <v>0.46499467284270402</v>
      </c>
      <c r="AK1122" s="16">
        <v>0.59355326454965796</v>
      </c>
      <c r="AL1122" s="16">
        <v>0.90009546879286795</v>
      </c>
      <c r="AM1122" s="16">
        <v>0.75479435297908704</v>
      </c>
      <c r="AN1122" s="16">
        <v>0.72507353802691199</v>
      </c>
      <c r="AO1122" s="16">
        <v>0.809154986811362</v>
      </c>
      <c r="AP1122" s="16">
        <v>0.94194840056083695</v>
      </c>
      <c r="AQ1122" s="16">
        <v>1.0579792204216101</v>
      </c>
      <c r="AR1122" s="16">
        <v>0.92509306653193402</v>
      </c>
      <c r="AS1122" s="16">
        <v>0.90221670722939695</v>
      </c>
      <c r="AT1122" s="16">
        <v>0.77664075959513901</v>
      </c>
      <c r="AU1122" s="16">
        <v>1.16427653626863</v>
      </c>
      <c r="AV1122" s="16">
        <v>1.3506155951315</v>
      </c>
      <c r="AW1122" s="16">
        <v>1.4438552936249101</v>
      </c>
      <c r="AX1122" s="16">
        <v>1.5193900852261499</v>
      </c>
      <c r="AY1122" s="16">
        <v>1.30945461308551</v>
      </c>
      <c r="AZ1122" s="16">
        <v>1.2172151202547099</v>
      </c>
      <c r="BA1122" s="16">
        <v>1.03620647687677</v>
      </c>
      <c r="BB1122" s="16">
        <v>1.08128567813195</v>
      </c>
      <c r="BC1122" s="16">
        <v>1.6732289274846599</v>
      </c>
      <c r="BD1122" s="16">
        <v>1.19773178754302</v>
      </c>
      <c r="BE1122" s="16">
        <v>0.76594956256825297</v>
      </c>
      <c r="BF1122" s="16">
        <v>0.660788427016893</v>
      </c>
      <c r="BG1122" s="16">
        <v>0.57204630162722303</v>
      </c>
    </row>
    <row r="1123" spans="1:65">
      <c r="A1123" s="16" t="s">
        <v>53</v>
      </c>
      <c r="B1123" s="16" t="s">
        <v>54</v>
      </c>
      <c r="C1123" s="16" t="s">
        <v>2289</v>
      </c>
      <c r="D1123" s="16" t="s">
        <v>2290</v>
      </c>
      <c r="AR1123" s="16">
        <v>99.431488037109403</v>
      </c>
      <c r="AS1123" s="16">
        <v>99.704927707288306</v>
      </c>
      <c r="AT1123" s="16">
        <v>99.561225891113295</v>
      </c>
      <c r="AU1123" s="16">
        <v>100</v>
      </c>
      <c r="AV1123" s="16">
        <v>99.561981201171903</v>
      </c>
      <c r="AW1123" s="16">
        <v>99.577682495117202</v>
      </c>
      <c r="AX1123" s="16">
        <v>99.612602233886705</v>
      </c>
      <c r="AY1123" s="16">
        <v>99.8</v>
      </c>
      <c r="AZ1123" s="16">
        <v>99.739814758300795</v>
      </c>
      <c r="BA1123" s="16">
        <v>99.823585510253906</v>
      </c>
      <c r="BB1123" s="16">
        <v>99.907745361328097</v>
      </c>
      <c r="BC1123" s="16">
        <v>99.967720031738295</v>
      </c>
      <c r="BD1123" s="16">
        <v>99.9</v>
      </c>
      <c r="BE1123" s="16">
        <v>100</v>
      </c>
      <c r="BF1123" s="16">
        <v>100</v>
      </c>
      <c r="BG1123" s="16">
        <v>100</v>
      </c>
      <c r="BH1123" s="16">
        <v>100</v>
      </c>
      <c r="BI1123" s="16">
        <v>100</v>
      </c>
      <c r="BJ1123" s="16">
        <v>100</v>
      </c>
      <c r="BK1123" s="16">
        <v>100</v>
      </c>
      <c r="BL1123" s="16">
        <v>100</v>
      </c>
    </row>
    <row r="1124" spans="1:65">
      <c r="A1124" s="16" t="s">
        <v>53</v>
      </c>
      <c r="B1124" s="16" t="s">
        <v>54</v>
      </c>
      <c r="C1124" s="16" t="s">
        <v>2291</v>
      </c>
      <c r="D1124" s="16" t="s">
        <v>2292</v>
      </c>
      <c r="AN1124" s="16">
        <v>9.1528801186740498</v>
      </c>
      <c r="AO1124" s="16">
        <v>5.3365617395968101</v>
      </c>
      <c r="AP1124" s="16">
        <v>8.6276115239783007</v>
      </c>
      <c r="AQ1124" s="16">
        <v>4.8605774544624598</v>
      </c>
      <c r="AR1124" s="16">
        <v>8.6603414099035803</v>
      </c>
      <c r="AS1124" s="16">
        <v>5.8226520090800404</v>
      </c>
      <c r="AT1124" s="16">
        <v>9.0960122927579405</v>
      </c>
      <c r="AU1124" s="16">
        <v>9.9351345271371496</v>
      </c>
      <c r="AV1124" s="16">
        <v>5.7574431633683201</v>
      </c>
      <c r="AW1124" s="16">
        <v>2.5240062930203599</v>
      </c>
      <c r="AX1124" s="16">
        <v>2.4301540768144001</v>
      </c>
      <c r="AY1124" s="16">
        <v>1.87827321326804</v>
      </c>
      <c r="AZ1124" s="16">
        <v>1.45414181982394</v>
      </c>
      <c r="BA1124" s="16">
        <v>1.31777091067636</v>
      </c>
      <c r="BB1124" s="16">
        <v>1.57012370140643</v>
      </c>
      <c r="BC1124" s="16">
        <v>1.0882531438195899</v>
      </c>
      <c r="BD1124" s="16">
        <v>1.33313457309405</v>
      </c>
      <c r="BE1124" s="16">
        <v>1.2572173432990199</v>
      </c>
      <c r="BF1124" s="16">
        <v>-0.287345138017569</v>
      </c>
      <c r="BG1124" s="16">
        <v>0.90405234966496595</v>
      </c>
      <c r="BH1124" s="16">
        <v>0.32016532011057702</v>
      </c>
      <c r="BI1124" s="16">
        <v>0.39874576212863</v>
      </c>
      <c r="BJ1124" s="16">
        <v>0.61306357334475703</v>
      </c>
      <c r="BK1124" s="16">
        <v>0.40104428266508901</v>
      </c>
      <c r="BL1124" s="16">
        <v>0.56630778670770099</v>
      </c>
    </row>
    <row r="1125" spans="1:65">
      <c r="A1125" s="16" t="s">
        <v>53</v>
      </c>
      <c r="B1125" s="16" t="s">
        <v>54</v>
      </c>
      <c r="C1125" s="16" t="s">
        <v>2293</v>
      </c>
      <c r="D1125" s="16" t="s">
        <v>2294</v>
      </c>
      <c r="AM1125" s="16">
        <v>529999.97138977097</v>
      </c>
      <c r="AN1125" s="16">
        <v>59999.9986588955</v>
      </c>
      <c r="AO1125" s="16">
        <v>430000.00715255702</v>
      </c>
      <c r="AP1125" s="16">
        <v>709999.978542328</v>
      </c>
      <c r="AQ1125" s="16">
        <v>680000.00715255702</v>
      </c>
      <c r="AR1125" s="16">
        <v>490000.00953674299</v>
      </c>
      <c r="AS1125" s="16">
        <v>620000.00476837205</v>
      </c>
      <c r="AT1125" s="16">
        <v>779999.97138977097</v>
      </c>
      <c r="AU1125" s="16">
        <v>750000</v>
      </c>
      <c r="AV1125" s="16">
        <v>569999.99284744298</v>
      </c>
      <c r="AW1125" s="16">
        <v>529999.97138977097</v>
      </c>
      <c r="AX1125" s="16">
        <v>639999.98569488502</v>
      </c>
      <c r="AY1125" s="16">
        <v>759999.99046325695</v>
      </c>
      <c r="AZ1125" s="16">
        <v>689999.99761581398</v>
      </c>
      <c r="BA1125" s="16">
        <v>759999.99046325695</v>
      </c>
      <c r="BB1125" s="16">
        <v>680000.00715255702</v>
      </c>
      <c r="BC1125" s="16">
        <v>750000</v>
      </c>
      <c r="BD1125" s="16">
        <v>709999.978542328</v>
      </c>
      <c r="BE1125" s="16">
        <v>709680.97448348999</v>
      </c>
      <c r="BF1125" s="16">
        <v>726736.00912094105</v>
      </c>
      <c r="BG1125" s="16">
        <v>728999.55511093105</v>
      </c>
      <c r="BH1125" s="16">
        <v>591252.44617462205</v>
      </c>
      <c r="BI1125" s="16">
        <v>414124.19080734299</v>
      </c>
      <c r="BJ1125" s="16">
        <v>346231.52017593401</v>
      </c>
      <c r="BK1125" s="16">
        <v>544470.012187958</v>
      </c>
      <c r="BL1125" s="16">
        <v>865961.84968948399</v>
      </c>
    </row>
    <row r="1126" spans="1:65">
      <c r="A1126" s="16" t="s">
        <v>53</v>
      </c>
      <c r="B1126" s="16" t="s">
        <v>54</v>
      </c>
      <c r="C1126" s="16" t="s">
        <v>2295</v>
      </c>
      <c r="D1126" s="16" t="s">
        <v>2296</v>
      </c>
      <c r="AM1126" s="16">
        <v>67415315.900000006</v>
      </c>
      <c r="AN1126" s="16">
        <v>102057749.8</v>
      </c>
      <c r="AO1126" s="16">
        <v>46558536.399999999</v>
      </c>
      <c r="AP1126" s="16">
        <v>27105049.399999999</v>
      </c>
      <c r="AQ1126" s="16">
        <v>70335403.799999997</v>
      </c>
      <c r="AR1126" s="16">
        <v>172404839.59999999</v>
      </c>
      <c r="AS1126" s="16">
        <v>200825961.40000001</v>
      </c>
      <c r="AT1126" s="16">
        <v>99646917.599999994</v>
      </c>
      <c r="AU1126" s="16">
        <v>175683313.09999999</v>
      </c>
      <c r="AV1126" s="16">
        <v>134311925.09999999</v>
      </c>
      <c r="AW1126" s="16">
        <v>40574361.700000003</v>
      </c>
      <c r="AX1126" s="16">
        <v>33432377</v>
      </c>
      <c r="AY1126" s="16">
        <v>123498532.7</v>
      </c>
      <c r="AZ1126" s="16">
        <v>204590364.90000001</v>
      </c>
      <c r="BA1126" s="16">
        <v>235718362.80000001</v>
      </c>
      <c r="BB1126" s="16">
        <v>334246980.60000002</v>
      </c>
      <c r="BC1126" s="16">
        <v>325172684.60000002</v>
      </c>
      <c r="BD1126" s="16">
        <v>654687404.89999998</v>
      </c>
      <c r="BE1126" s="16">
        <v>874184179.60000002</v>
      </c>
      <c r="BF1126" s="16">
        <v>265836705.5</v>
      </c>
      <c r="BG1126" s="16">
        <v>472361827.10000002</v>
      </c>
      <c r="BH1126" s="16">
        <v>339356921.80000001</v>
      </c>
      <c r="BI1126" s="16">
        <v>864788044.79999995</v>
      </c>
      <c r="BJ1126" s="16">
        <v>901184636.20000005</v>
      </c>
      <c r="BK1126" s="16">
        <v>245796862.40000001</v>
      </c>
      <c r="BL1126" s="16">
        <v>432820408.5</v>
      </c>
    </row>
    <row r="1127" spans="1:65">
      <c r="A1127" s="16" t="s">
        <v>53</v>
      </c>
      <c r="B1127" s="16" t="s">
        <v>54</v>
      </c>
      <c r="C1127" s="16" t="s">
        <v>2297</v>
      </c>
      <c r="D1127" s="16" t="s">
        <v>2298</v>
      </c>
      <c r="BL1127" s="16">
        <v>56.883792351100197</v>
      </c>
    </row>
    <row r="1128" spans="1:65">
      <c r="A1128" s="16" t="s">
        <v>53</v>
      </c>
      <c r="B1128" s="16" t="s">
        <v>54</v>
      </c>
      <c r="C1128" s="16" t="s">
        <v>2299</v>
      </c>
      <c r="D1128" s="16" t="s">
        <v>2300</v>
      </c>
    </row>
    <row r="1129" spans="1:65">
      <c r="A1129" s="16" t="s">
        <v>53</v>
      </c>
      <c r="B1129" s="16" t="s">
        <v>54</v>
      </c>
      <c r="C1129" s="16" t="s">
        <v>2301</v>
      </c>
      <c r="D1129" s="16" t="s">
        <v>2302</v>
      </c>
      <c r="AK1129" s="16">
        <v>70000.000298023195</v>
      </c>
      <c r="AM1129" s="16">
        <v>39999.999105930299</v>
      </c>
      <c r="AN1129" s="16">
        <v>59999.9986588955</v>
      </c>
      <c r="AO1129" s="16">
        <v>300000.01192092901</v>
      </c>
      <c r="AP1129" s="16">
        <v>2839999.9141693101</v>
      </c>
      <c r="AQ1129" s="16">
        <v>3470000.02861023</v>
      </c>
      <c r="AR1129" s="16">
        <v>10829999.923706099</v>
      </c>
      <c r="AS1129" s="16">
        <v>36389999.3896484</v>
      </c>
      <c r="AT1129" s="16">
        <v>100970001.22070301</v>
      </c>
      <c r="AU1129" s="16">
        <v>141839996.33789101</v>
      </c>
      <c r="AV1129" s="16">
        <v>79819999.694824204</v>
      </c>
      <c r="AW1129" s="16">
        <v>9640000.3433227502</v>
      </c>
      <c r="AX1129" s="16">
        <v>8250000</v>
      </c>
      <c r="AY1129" s="16">
        <v>4059999.9427795401</v>
      </c>
      <c r="AZ1129" s="16">
        <v>11359999.6566772</v>
      </c>
      <c r="BA1129" s="16">
        <v>-2799999.95231628</v>
      </c>
      <c r="BB1129" s="16">
        <v>-2029999.97138977</v>
      </c>
      <c r="BC1129" s="16">
        <v>-11010000.228881801</v>
      </c>
      <c r="BD1129" s="16">
        <v>105750000</v>
      </c>
      <c r="BE1129" s="16">
        <v>155360000.61035201</v>
      </c>
      <c r="BF1129" s="16">
        <v>42849998.474121101</v>
      </c>
      <c r="BG1129" s="16">
        <v>68720001.220703095</v>
      </c>
      <c r="BH1129" s="16">
        <v>21309999.465942401</v>
      </c>
      <c r="BI1129" s="16">
        <v>38180000.305175804</v>
      </c>
      <c r="BJ1129" s="16">
        <v>30139999.3896484</v>
      </c>
      <c r="BK1129" s="16">
        <v>22770000.457763702</v>
      </c>
      <c r="BL1129" s="16">
        <v>-1659999.9666214001</v>
      </c>
    </row>
    <row r="1130" spans="1:65">
      <c r="A1130" s="16" t="s">
        <v>53</v>
      </c>
      <c r="B1130" s="16" t="s">
        <v>54</v>
      </c>
      <c r="C1130" s="16" t="s">
        <v>2303</v>
      </c>
      <c r="D1130" s="16" t="s">
        <v>2304</v>
      </c>
      <c r="AO1130" s="16">
        <v>9999.9997764825803</v>
      </c>
      <c r="AX1130" s="16">
        <v>70000.000298023195</v>
      </c>
      <c r="AY1130" s="16">
        <v>1070000.05245209</v>
      </c>
      <c r="AZ1130" s="16">
        <v>19999.999552965201</v>
      </c>
      <c r="BA1130" s="16">
        <v>1710000.0381469701</v>
      </c>
      <c r="BC1130" s="16">
        <v>9999.9997764825803</v>
      </c>
    </row>
    <row r="1131" spans="1:65">
      <c r="A1131" s="16" t="s">
        <v>53</v>
      </c>
      <c r="B1131" s="16" t="s">
        <v>54</v>
      </c>
      <c r="C1131" s="16" t="s">
        <v>2305</v>
      </c>
      <c r="D1131" s="16" t="s">
        <v>2306</v>
      </c>
      <c r="AM1131" s="16">
        <v>22000000</v>
      </c>
      <c r="AN1131" s="16">
        <v>330050000</v>
      </c>
      <c r="AO1131" s="16">
        <v>627277000</v>
      </c>
      <c r="AP1131" s="16">
        <v>1114838000</v>
      </c>
      <c r="AQ1131" s="16">
        <v>1022967000</v>
      </c>
      <c r="AR1131" s="16">
        <v>510317000</v>
      </c>
      <c r="AS1131" s="16">
        <v>129937000</v>
      </c>
      <c r="AT1131" s="16">
        <v>819579000</v>
      </c>
      <c r="AU1131" s="16">
        <v>2024577000</v>
      </c>
      <c r="AV1131" s="16">
        <v>4007330000</v>
      </c>
      <c r="AW1131" s="16">
        <v>4719107000</v>
      </c>
      <c r="AX1131" s="16">
        <v>4476396000</v>
      </c>
      <c r="AY1131" s="16">
        <v>4485966000</v>
      </c>
      <c r="AZ1131" s="16">
        <v>4594234000</v>
      </c>
      <c r="BA1131" s="16">
        <v>3986807000</v>
      </c>
      <c r="BB1131" s="16">
        <v>2900030000</v>
      </c>
      <c r="BC1131" s="16">
        <v>3352997000</v>
      </c>
      <c r="BD1131" s="16">
        <v>4485120000</v>
      </c>
      <c r="BE1131" s="16">
        <v>5293250000</v>
      </c>
      <c r="BF1131" s="16">
        <v>2619437000</v>
      </c>
      <c r="BG1131" s="16">
        <v>4430466000</v>
      </c>
      <c r="BH1131" s="16">
        <v>4047630000</v>
      </c>
      <c r="BI1131" s="16">
        <v>4499666000</v>
      </c>
      <c r="BJ1131" s="16">
        <v>2867487000</v>
      </c>
      <c r="BK1131" s="16">
        <v>1402998000</v>
      </c>
      <c r="BL1131" s="16">
        <v>1503918000</v>
      </c>
    </row>
    <row r="1132" spans="1:65">
      <c r="A1132" s="16" t="s">
        <v>53</v>
      </c>
      <c r="B1132" s="16" t="s">
        <v>54</v>
      </c>
      <c r="C1132" s="16" t="s">
        <v>2307</v>
      </c>
      <c r="D1132" s="16" t="s">
        <v>2308</v>
      </c>
      <c r="AN1132" s="16">
        <v>110754000</v>
      </c>
      <c r="AO1132" s="16">
        <v>66494000</v>
      </c>
      <c r="AP1132" s="16">
        <v>44795000</v>
      </c>
      <c r="AQ1132" s="16">
        <v>64006000</v>
      </c>
      <c r="AR1132" s="16">
        <v>81753000</v>
      </c>
      <c r="AS1132" s="16">
        <v>73091000</v>
      </c>
      <c r="AT1132" s="16">
        <v>76597000</v>
      </c>
      <c r="AU1132" s="16">
        <v>70357000</v>
      </c>
      <c r="AV1132" s="16">
        <v>134134000</v>
      </c>
      <c r="AW1132" s="16">
        <v>188497000</v>
      </c>
      <c r="AX1132" s="16">
        <v>483871000</v>
      </c>
      <c r="AY1132" s="16">
        <v>566266000</v>
      </c>
      <c r="AZ1132" s="16">
        <v>1005027000</v>
      </c>
      <c r="BA1132" s="16">
        <v>1050450000</v>
      </c>
      <c r="BB1132" s="16">
        <v>721692000</v>
      </c>
      <c r="BC1132" s="16">
        <v>509131000</v>
      </c>
      <c r="BD1132" s="16">
        <v>673343000</v>
      </c>
      <c r="BE1132" s="16">
        <v>-49995000</v>
      </c>
      <c r="BF1132" s="16">
        <v>-59961000</v>
      </c>
      <c r="BG1132" s="16">
        <v>-47593000</v>
      </c>
      <c r="BH1132" s="16">
        <v>221745000</v>
      </c>
      <c r="BI1132" s="16">
        <v>56830000</v>
      </c>
      <c r="BJ1132" s="16">
        <v>708678000</v>
      </c>
      <c r="BK1132" s="16">
        <v>731368000</v>
      </c>
      <c r="BL1132" s="16">
        <v>508617642.90716398</v>
      </c>
      <c r="BM1132" s="16">
        <v>557776000</v>
      </c>
    </row>
    <row r="1133" spans="1:65">
      <c r="A1133" s="16" t="s">
        <v>53</v>
      </c>
      <c r="B1133" s="16" t="s">
        <v>54</v>
      </c>
      <c r="C1133" s="16" t="s">
        <v>2309</v>
      </c>
      <c r="D1133" s="16" t="s">
        <v>2310</v>
      </c>
      <c r="AN1133" s="16">
        <v>30.232832959667</v>
      </c>
      <c r="AO1133" s="16">
        <v>26.3429592734729</v>
      </c>
      <c r="AP1133" s="16">
        <v>15.053984136735901</v>
      </c>
      <c r="AQ1133" s="16">
        <v>27.730092340886401</v>
      </c>
      <c r="AR1133" s="16">
        <v>14.0242746064859</v>
      </c>
      <c r="AS1133" s="16">
        <v>29.732987416126399</v>
      </c>
      <c r="AT1133" s="16">
        <v>23.554405781624801</v>
      </c>
      <c r="AU1133" s="16">
        <v>13.2632470178995</v>
      </c>
      <c r="AV1133" s="16">
        <v>9.2787659573428805</v>
      </c>
      <c r="AW1133" s="16">
        <v>10.5758863402614</v>
      </c>
      <c r="AX1133" s="16">
        <v>14.250488942380001</v>
      </c>
      <c r="AY1133" s="16">
        <v>17.672871435377399</v>
      </c>
      <c r="AZ1133" s="16">
        <v>16.454389696325201</v>
      </c>
      <c r="BA1133" s="16">
        <v>17.430194791099002</v>
      </c>
      <c r="BB1133" s="16">
        <v>21.8937246883659</v>
      </c>
      <c r="BC1133" s="16">
        <v>20.403028311079598</v>
      </c>
      <c r="BD1133" s="16">
        <v>16.4529811708226</v>
      </c>
      <c r="BE1133" s="16">
        <v>13.049391755657799</v>
      </c>
      <c r="BF1133" s="16">
        <v>11.8096532290953</v>
      </c>
      <c r="BG1133" s="16">
        <v>9.4727970453813093</v>
      </c>
      <c r="BH1133" s="16">
        <v>11.641500586139401</v>
      </c>
      <c r="BI1133" s="16">
        <v>12.221358921306599</v>
      </c>
      <c r="BJ1133" s="16">
        <v>12.9944747929783</v>
      </c>
      <c r="BK1133" s="16">
        <v>22.522205001275001</v>
      </c>
      <c r="BL1133" s="16">
        <v>22.869897650730401</v>
      </c>
      <c r="BM1133" s="16">
        <v>23.840435943752901</v>
      </c>
    </row>
    <row r="1134" spans="1:65">
      <c r="A1134" s="16" t="s">
        <v>53</v>
      </c>
      <c r="B1134" s="16" t="s">
        <v>54</v>
      </c>
      <c r="C1134" s="16" t="s">
        <v>2311</v>
      </c>
      <c r="D1134" s="16" t="s">
        <v>2312</v>
      </c>
      <c r="AK1134" s="16">
        <v>194.77852742739799</v>
      </c>
      <c r="AL1134" s="16">
        <v>179.50810117729301</v>
      </c>
      <c r="AM1134" s="16">
        <v>168.25249477837099</v>
      </c>
      <c r="AN1134" s="16">
        <v>166.10670219544701</v>
      </c>
      <c r="AO1134" s="16">
        <v>158.84692962797001</v>
      </c>
      <c r="AP1134" s="16">
        <v>155.596269153897</v>
      </c>
      <c r="AQ1134" s="16">
        <v>153.06956954191301</v>
      </c>
      <c r="AR1134" s="16">
        <v>150.01917913310299</v>
      </c>
      <c r="AS1134" s="16">
        <v>148.18141980718701</v>
      </c>
      <c r="AT1134" s="16">
        <v>147.39881244212</v>
      </c>
      <c r="AU1134" s="16">
        <v>147.450062591847</v>
      </c>
      <c r="AV1134" s="16">
        <v>147.397334783791</v>
      </c>
      <c r="AW1134" s="16">
        <v>147.22116586081401</v>
      </c>
      <c r="AX1134" s="16">
        <v>83.88671875</v>
      </c>
      <c r="AY1134" s="16">
        <v>99.223374789550903</v>
      </c>
      <c r="AZ1134" s="16">
        <v>113.651564185545</v>
      </c>
      <c r="BA1134" s="16">
        <v>116.073540479518</v>
      </c>
      <c r="BB1134" s="16">
        <v>114.951974386339</v>
      </c>
    </row>
    <row r="1135" spans="1:65">
      <c r="A1135" s="16" t="s">
        <v>53</v>
      </c>
      <c r="B1135" s="16" t="s">
        <v>54</v>
      </c>
      <c r="C1135" s="16" t="s">
        <v>2313</v>
      </c>
      <c r="D1135" s="16" t="s">
        <v>2314</v>
      </c>
      <c r="AK1135" s="16">
        <v>0.230899485234354</v>
      </c>
      <c r="AL1135" s="16">
        <v>0.22892595063375601</v>
      </c>
      <c r="AM1135" s="16">
        <v>0.226879031196525</v>
      </c>
      <c r="AN1135" s="16">
        <v>0.22463240078074201</v>
      </c>
      <c r="AO1135" s="16">
        <v>0.22991111683627499</v>
      </c>
      <c r="AP1135" s="16">
        <v>0.22979619175198501</v>
      </c>
      <c r="AQ1135" s="16">
        <v>0.228699608239606</v>
      </c>
      <c r="AR1135" s="16">
        <v>0.22860543045942799</v>
      </c>
      <c r="AS1135" s="16">
        <v>0.22682205600974101</v>
      </c>
      <c r="AT1135" s="16">
        <v>0.226316697899201</v>
      </c>
      <c r="AU1135" s="16">
        <v>0.224830058921065</v>
      </c>
      <c r="AV1135" s="16">
        <v>0.22327880399800801</v>
      </c>
      <c r="AW1135" s="16">
        <v>0.22159754409197599</v>
      </c>
      <c r="AX1135" s="16">
        <v>0.21964167615007399</v>
      </c>
      <c r="AY1135" s="16">
        <v>0.217017991525773</v>
      </c>
      <c r="AZ1135" s="16">
        <v>0.21605118105648299</v>
      </c>
      <c r="BA1135" s="16">
        <v>0.21226921058036799</v>
      </c>
      <c r="BB1135" s="16">
        <v>0.209449994819633</v>
      </c>
      <c r="BC1135" s="16">
        <v>0.208088238867318</v>
      </c>
      <c r="BD1135" s="16">
        <v>0.20556885897237201</v>
      </c>
      <c r="BE1135" s="16">
        <v>0.204049491683542</v>
      </c>
      <c r="BF1135" s="16">
        <v>0.20445372053630501</v>
      </c>
      <c r="BG1135" s="16">
        <v>0.202043423027748</v>
      </c>
      <c r="BH1135" s="16">
        <v>0.200811640919313</v>
      </c>
      <c r="BI1135" s="16">
        <v>0.20486149968865999</v>
      </c>
      <c r="BJ1135" s="16">
        <v>0.212552566040727</v>
      </c>
      <c r="BK1135" s="16">
        <v>0.21106120050451899</v>
      </c>
    </row>
    <row r="1136" spans="1:65">
      <c r="A1136" s="16" t="s">
        <v>53</v>
      </c>
      <c r="B1136" s="16" t="s">
        <v>54</v>
      </c>
      <c r="C1136" s="16" t="s">
        <v>2315</v>
      </c>
      <c r="D1136" s="16" t="s">
        <v>2316</v>
      </c>
      <c r="AM1136" s="16">
        <v>921454200</v>
      </c>
      <c r="AN1136" s="16">
        <v>1086215100</v>
      </c>
      <c r="AO1136" s="16">
        <v>1590669700</v>
      </c>
      <c r="AP1136" s="16">
        <v>2036648900</v>
      </c>
      <c r="AQ1136" s="16">
        <v>2443019800</v>
      </c>
      <c r="AR1136" s="16">
        <v>1938839000</v>
      </c>
      <c r="AS1136" s="16">
        <v>2088844600</v>
      </c>
      <c r="AT1136" s="16">
        <v>2305165000</v>
      </c>
      <c r="AU1136" s="16">
        <v>3401863400</v>
      </c>
      <c r="AV1136" s="16">
        <v>4870193200</v>
      </c>
      <c r="AW1136" s="16">
        <v>6051779600</v>
      </c>
      <c r="AX1136" s="16">
        <v>6624500000</v>
      </c>
      <c r="AY1136" s="16">
        <v>7600190700</v>
      </c>
      <c r="AZ1136" s="16">
        <v>8410147700</v>
      </c>
      <c r="BA1136" s="16">
        <v>9615132100</v>
      </c>
      <c r="BB1136" s="16">
        <v>9107955500</v>
      </c>
      <c r="BC1136" s="16">
        <v>9230594100</v>
      </c>
      <c r="BD1136" s="16">
        <v>12515555300</v>
      </c>
      <c r="BE1136" s="16">
        <v>12790897400</v>
      </c>
      <c r="BF1136" s="16">
        <v>14069987100</v>
      </c>
      <c r="BG1136" s="16">
        <v>14651198900</v>
      </c>
    </row>
    <row r="1137" spans="1:65">
      <c r="A1137" s="16" t="s">
        <v>53</v>
      </c>
      <c r="B1137" s="16" t="s">
        <v>54</v>
      </c>
      <c r="C1137" s="16" t="s">
        <v>2317</v>
      </c>
      <c r="D1137" s="16" t="s">
        <v>2318</v>
      </c>
      <c r="AJ1137" s="16">
        <v>-20.999986951988699</v>
      </c>
      <c r="AK1137" s="16">
        <v>-40.000026833751498</v>
      </c>
      <c r="AL1137" s="16">
        <v>-38.999968246713202</v>
      </c>
      <c r="AM1137" s="16">
        <v>88.999922284769099</v>
      </c>
      <c r="AN1137" s="16">
        <v>18.6014666360471</v>
      </c>
      <c r="AO1137" s="16">
        <v>111.39997003984401</v>
      </c>
      <c r="AP1137" s="16">
        <v>38.999989169669497</v>
      </c>
      <c r="AQ1137" s="16">
        <v>23.0000062332842</v>
      </c>
      <c r="AR1137" s="16">
        <v>26.6594240637518</v>
      </c>
      <c r="AS1137" s="16">
        <v>-7.8262951479517797</v>
      </c>
      <c r="AT1137" s="16">
        <v>11.6001002408897</v>
      </c>
      <c r="AU1137" s="16">
        <v>67.195813867781894</v>
      </c>
      <c r="AV1137" s="16">
        <v>74.085741886335498</v>
      </c>
      <c r="AW1137" s="16">
        <v>25.1211240911278</v>
      </c>
      <c r="AX1137" s="16">
        <v>-1.3426432992909001</v>
      </c>
      <c r="AY1137" s="16">
        <v>2.7333855284269899</v>
      </c>
      <c r="AZ1137" s="16">
        <v>-9.3173802366609202</v>
      </c>
      <c r="BA1137" s="16">
        <v>1.6057650259832601</v>
      </c>
      <c r="BB1137" s="16">
        <v>-9.0150950480956205</v>
      </c>
      <c r="BC1137" s="16">
        <v>4.3420014968014904</v>
      </c>
      <c r="BD1137" s="16">
        <v>11.972532538870301</v>
      </c>
      <c r="BE1137" s="16">
        <v>2.1999972603730802</v>
      </c>
      <c r="BF1137" s="16">
        <v>19.4473189817408</v>
      </c>
      <c r="BG1137" s="16">
        <v>1.3841586899913101</v>
      </c>
    </row>
    <row r="1138" spans="1:65">
      <c r="A1138" s="16" t="s">
        <v>53</v>
      </c>
      <c r="B1138" s="16" t="s">
        <v>54</v>
      </c>
      <c r="C1138" s="16" t="s">
        <v>2319</v>
      </c>
      <c r="D1138" s="16" t="s">
        <v>2320</v>
      </c>
      <c r="AK1138" s="16">
        <v>360907407.40740699</v>
      </c>
      <c r="AL1138" s="16">
        <v>1846780000</v>
      </c>
      <c r="AM1138" s="16">
        <v>1388997452.2293</v>
      </c>
      <c r="AN1138" s="16">
        <v>2923076923.07692</v>
      </c>
      <c r="AO1138" s="16">
        <v>4087992560.7346301</v>
      </c>
      <c r="AP1138" s="16">
        <v>4806799648.7266302</v>
      </c>
      <c r="AQ1138" s="16">
        <v>5714784181.9591599</v>
      </c>
      <c r="AR1138" s="16">
        <v>5400728155.3398104</v>
      </c>
      <c r="AS1138" s="16">
        <v>5285203397.4072399</v>
      </c>
      <c r="AT1138" s="16">
        <v>5469129174.2725201</v>
      </c>
      <c r="AU1138" s="16">
        <v>6852088047.7268</v>
      </c>
      <c r="AV1138" s="16">
        <v>9133998574.4832497</v>
      </c>
      <c r="AW1138" s="16">
        <v>10998270072.249901</v>
      </c>
      <c r="AX1138" s="16">
        <v>12461286228.0516</v>
      </c>
      <c r="AY1138" s="16">
        <v>15842623684.799601</v>
      </c>
      <c r="AZ1138" s="16">
        <v>21346113506.584301</v>
      </c>
      <c r="BA1138" s="16">
        <v>29616480038.948399</v>
      </c>
      <c r="BB1138" s="16">
        <v>32256904702.662399</v>
      </c>
      <c r="BC1138" s="16">
        <v>36138923498.629501</v>
      </c>
      <c r="BD1138" s="16">
        <v>44618969228.821098</v>
      </c>
      <c r="BE1138" s="16">
        <v>50391038696.537697</v>
      </c>
      <c r="BF1138" s="16">
        <v>57732695984.703598</v>
      </c>
      <c r="BG1138" s="16">
        <v>63079943899.018204</v>
      </c>
      <c r="BH1138" s="16">
        <v>51488483310.560204</v>
      </c>
      <c r="BI1138" s="16">
        <v>36815504167.449997</v>
      </c>
      <c r="BJ1138" s="16">
        <v>38130316058.563797</v>
      </c>
      <c r="BK1138" s="16">
        <v>39921882352.9412</v>
      </c>
      <c r="BL1138" s="16">
        <v>42845176470.588203</v>
      </c>
      <c r="BM1138" s="16">
        <v>42936235294.117599</v>
      </c>
    </row>
    <row r="1139" spans="1:65">
      <c r="A1139" s="16" t="s">
        <v>53</v>
      </c>
      <c r="B1139" s="16" t="s">
        <v>54</v>
      </c>
      <c r="C1139" s="16" t="s">
        <v>2321</v>
      </c>
      <c r="D1139" s="16" t="s">
        <v>2322</v>
      </c>
      <c r="AI1139" s="16">
        <v>154200</v>
      </c>
      <c r="AJ1139" s="16">
        <v>271300.00000000099</v>
      </c>
      <c r="AK1139" s="16">
        <v>3077100</v>
      </c>
      <c r="AL1139" s="16">
        <v>20627200</v>
      </c>
      <c r="AM1139" s="16">
        <v>290670800</v>
      </c>
      <c r="AN1139" s="16">
        <v>1799800000</v>
      </c>
      <c r="AO1139" s="16">
        <v>2396000000</v>
      </c>
      <c r="AP1139" s="16">
        <v>2351900000</v>
      </c>
      <c r="AQ1139" s="16">
        <v>2752600000</v>
      </c>
      <c r="AR1139" s="16">
        <v>2860600000</v>
      </c>
      <c r="AS1139" s="16">
        <v>3039000000</v>
      </c>
      <c r="AT1139" s="16">
        <v>3268900000</v>
      </c>
      <c r="AU1139" s="16">
        <v>3813400000</v>
      </c>
      <c r="AV1139" s="16">
        <v>4285200000</v>
      </c>
      <c r="AW1139" s="16">
        <v>4760900000</v>
      </c>
      <c r="AX1139" s="16">
        <v>5274600000</v>
      </c>
      <c r="AY1139" s="16">
        <v>6955399999.9999704</v>
      </c>
      <c r="AZ1139" s="16">
        <v>9472799999.9999809</v>
      </c>
      <c r="BA1139" s="16">
        <v>13420100000</v>
      </c>
      <c r="BB1139" s="16">
        <v>15222000000</v>
      </c>
      <c r="BC1139" s="16">
        <v>16715300000</v>
      </c>
      <c r="BD1139" s="16">
        <v>19405000000</v>
      </c>
      <c r="BE1139" s="16">
        <v>21607900000.000099</v>
      </c>
      <c r="BF1139" s="16">
        <v>24380000000</v>
      </c>
      <c r="BG1139" s="16">
        <v>26814600000</v>
      </c>
      <c r="BH1139" s="16">
        <v>30828100000</v>
      </c>
      <c r="BI1139" s="16">
        <v>35474700000</v>
      </c>
      <c r="BJ1139" s="16">
        <v>40504999999.999901</v>
      </c>
      <c r="BK1139" s="16">
        <v>43362299999.999901</v>
      </c>
      <c r="BL1139" s="16">
        <v>47095799999.999901</v>
      </c>
      <c r="BM1139" s="16">
        <v>43863400000</v>
      </c>
    </row>
    <row r="1140" spans="1:65">
      <c r="A1140" s="16" t="s">
        <v>53</v>
      </c>
      <c r="B1140" s="16" t="s">
        <v>54</v>
      </c>
      <c r="C1140" s="16" t="s">
        <v>2323</v>
      </c>
      <c r="D1140" s="16" t="s">
        <v>2324</v>
      </c>
      <c r="AL1140" s="16">
        <v>50000000</v>
      </c>
      <c r="AM1140" s="16">
        <v>25000000</v>
      </c>
      <c r="AS1140" s="16">
        <v>3000000</v>
      </c>
      <c r="AU1140" s="16">
        <v>89000000</v>
      </c>
      <c r="AW1140" s="16">
        <v>4000000</v>
      </c>
      <c r="AX1140" s="16">
        <v>53000000</v>
      </c>
      <c r="AY1140" s="16">
        <v>159000000</v>
      </c>
      <c r="AZ1140" s="16">
        <v>213000000</v>
      </c>
      <c r="BA1140" s="16">
        <v>33000000</v>
      </c>
      <c r="BB1140" s="16">
        <v>145000000</v>
      </c>
      <c r="BC1140" s="16">
        <v>155000000</v>
      </c>
      <c r="BD1140" s="16">
        <v>557000000</v>
      </c>
      <c r="BE1140" s="16">
        <v>371000000</v>
      </c>
      <c r="BF1140" s="16">
        <v>385000000</v>
      </c>
      <c r="BG1140" s="16">
        <v>624000000</v>
      </c>
      <c r="BH1140" s="16">
        <v>335000000</v>
      </c>
      <c r="BI1140" s="16">
        <v>274000000</v>
      </c>
      <c r="BJ1140" s="16">
        <v>290000000</v>
      </c>
      <c r="BK1140" s="16">
        <v>365000000</v>
      </c>
      <c r="BL1140" s="16">
        <v>44000000</v>
      </c>
      <c r="BM1140" s="16">
        <v>29000000</v>
      </c>
    </row>
    <row r="1141" spans="1:65">
      <c r="A1141" s="16" t="s">
        <v>53</v>
      </c>
      <c r="B1141" s="16" t="s">
        <v>54</v>
      </c>
      <c r="C1141" s="16" t="s">
        <v>2325</v>
      </c>
      <c r="D1141" s="16" t="s">
        <v>2326</v>
      </c>
      <c r="T1141" s="16">
        <v>210000</v>
      </c>
      <c r="U1141" s="16">
        <v>230000</v>
      </c>
      <c r="V1141" s="16">
        <v>270000</v>
      </c>
      <c r="W1141" s="16">
        <v>290000</v>
      </c>
      <c r="X1141" s="16">
        <v>320000</v>
      </c>
      <c r="Y1141" s="16">
        <v>340000</v>
      </c>
      <c r="Z1141" s="16">
        <v>390000</v>
      </c>
      <c r="AA1141" s="16">
        <v>410000</v>
      </c>
      <c r="AB1141" s="16">
        <v>430000</v>
      </c>
      <c r="AC1141" s="16">
        <v>450000</v>
      </c>
      <c r="AD1141" s="16">
        <v>470000</v>
      </c>
      <c r="AE1141" s="16">
        <v>500000</v>
      </c>
      <c r="AF1141" s="16">
        <v>530000</v>
      </c>
      <c r="AG1141" s="16">
        <v>559000</v>
      </c>
      <c r="AH1141" s="16">
        <v>590000</v>
      </c>
      <c r="AI1141" s="16">
        <v>620000</v>
      </c>
      <c r="AJ1141" s="16">
        <v>620150</v>
      </c>
      <c r="AK1141" s="16">
        <v>620300</v>
      </c>
      <c r="AL1141" s="16">
        <v>620390</v>
      </c>
      <c r="AM1141" s="16">
        <v>635237</v>
      </c>
      <c r="AN1141" s="16">
        <v>639532</v>
      </c>
      <c r="AO1141" s="16">
        <v>645068</v>
      </c>
      <c r="AP1141" s="16">
        <v>658296</v>
      </c>
      <c r="AQ1141" s="16">
        <v>680200</v>
      </c>
      <c r="AR1141" s="16">
        <v>730000</v>
      </c>
      <c r="AS1141" s="16">
        <v>801200</v>
      </c>
      <c r="AT1141" s="16">
        <v>864800</v>
      </c>
      <c r="AU1141" s="16">
        <v>926000</v>
      </c>
      <c r="AV1141" s="16">
        <v>941366</v>
      </c>
      <c r="AW1141" s="16">
        <v>1013400</v>
      </c>
      <c r="AX1141" s="16">
        <v>1094200</v>
      </c>
      <c r="AY1141" s="16">
        <v>1176976</v>
      </c>
      <c r="AZ1141" s="16">
        <v>1253300</v>
      </c>
      <c r="BA1141" s="16">
        <v>1310500</v>
      </c>
      <c r="BB1141" s="16">
        <v>1401100</v>
      </c>
      <c r="BC1141" s="16">
        <v>1506585</v>
      </c>
      <c r="BD1141" s="16">
        <v>1683876</v>
      </c>
      <c r="BE1141" s="16">
        <v>1724004</v>
      </c>
      <c r="BF1141" s="16">
        <v>1757855</v>
      </c>
      <c r="BG1141" s="16">
        <v>1795448</v>
      </c>
      <c r="BH1141" s="16">
        <v>1796027</v>
      </c>
      <c r="BI1141" s="16">
        <v>1700233</v>
      </c>
      <c r="BJ1141" s="16">
        <v>1688325</v>
      </c>
      <c r="BK1141" s="16">
        <v>1681407</v>
      </c>
      <c r="BL1141" s="16">
        <v>1673211</v>
      </c>
    </row>
    <row r="1142" spans="1:65">
      <c r="A1142" s="16" t="s">
        <v>53</v>
      </c>
      <c r="B1142" s="16" t="s">
        <v>54</v>
      </c>
      <c r="C1142" s="16" t="s">
        <v>2327</v>
      </c>
      <c r="D1142" s="16" t="s">
        <v>2328</v>
      </c>
      <c r="BI1142" s="16">
        <v>53.798749999999998</v>
      </c>
      <c r="BJ1142" s="16">
        <v>60.244999999999997</v>
      </c>
      <c r="BK1142" s="16">
        <v>68.15625</v>
      </c>
      <c r="BL1142" s="16">
        <v>68.141249999999999</v>
      </c>
    </row>
    <row r="1143" spans="1:65">
      <c r="A1143" s="16" t="s">
        <v>53</v>
      </c>
      <c r="B1143" s="16" t="s">
        <v>54</v>
      </c>
      <c r="C1143" s="16" t="s">
        <v>2329</v>
      </c>
      <c r="D1143" s="16" t="s">
        <v>2330</v>
      </c>
      <c r="AX1143" s="16">
        <v>3.65</v>
      </c>
      <c r="AY1143" s="16">
        <v>3.7</v>
      </c>
      <c r="AZ1143" s="16">
        <v>3.7666666666666702</v>
      </c>
      <c r="BA1143" s="16">
        <v>3.8</v>
      </c>
      <c r="BB1143" s="16">
        <v>3.8333333333333299</v>
      </c>
      <c r="BC1143" s="16">
        <v>3.68333333333333</v>
      </c>
    </row>
    <row r="1144" spans="1:65">
      <c r="A1144" s="16" t="s">
        <v>53</v>
      </c>
      <c r="B1144" s="16" t="s">
        <v>54</v>
      </c>
      <c r="C1144" s="16" t="s">
        <v>2331</v>
      </c>
      <c r="D1144" s="16" t="s">
        <v>2332</v>
      </c>
      <c r="AN1144" s="16">
        <v>30</v>
      </c>
      <c r="AO1144" s="16">
        <v>17</v>
      </c>
      <c r="AT1144" s="16">
        <v>10</v>
      </c>
      <c r="AU1144" s="16">
        <v>7</v>
      </c>
      <c r="AV1144" s="16">
        <v>18</v>
      </c>
      <c r="AW1144" s="16">
        <v>7</v>
      </c>
      <c r="AX1144" s="16">
        <v>6</v>
      </c>
      <c r="AY1144" s="16">
        <v>13</v>
      </c>
      <c r="AZ1144" s="16">
        <v>8</v>
      </c>
      <c r="BA1144" s="16">
        <v>7</v>
      </c>
      <c r="BB1144" s="16">
        <v>17</v>
      </c>
      <c r="BC1144" s="16">
        <v>17</v>
      </c>
      <c r="BD1144" s="16">
        <v>12</v>
      </c>
      <c r="BI1144" s="16">
        <v>19</v>
      </c>
      <c r="BJ1144" s="16">
        <v>22</v>
      </c>
      <c r="BK1144" s="16">
        <v>16</v>
      </c>
      <c r="BL1144" s="16">
        <v>20</v>
      </c>
    </row>
    <row r="1145" spans="1:65">
      <c r="A1145" s="16" t="s">
        <v>53</v>
      </c>
      <c r="B1145" s="16" t="s">
        <v>54</v>
      </c>
      <c r="C1145" s="16" t="s">
        <v>2333</v>
      </c>
      <c r="D1145" s="16" t="s">
        <v>2334</v>
      </c>
      <c r="AX1145" s="16">
        <v>37</v>
      </c>
      <c r="AY1145" s="16">
        <v>37</v>
      </c>
      <c r="AZ1145" s="16">
        <v>37</v>
      </c>
      <c r="BA1145" s="16">
        <v>22</v>
      </c>
      <c r="BB1145" s="16">
        <v>22</v>
      </c>
      <c r="BC1145" s="16">
        <v>18</v>
      </c>
      <c r="BD1145" s="16">
        <v>18</v>
      </c>
      <c r="BE1145" s="16">
        <v>18</v>
      </c>
      <c r="BF1145" s="16">
        <v>18</v>
      </c>
      <c r="BG1145" s="16">
        <v>7</v>
      </c>
      <c r="BH1145" s="16">
        <v>7</v>
      </c>
      <c r="BI1145" s="16">
        <v>6</v>
      </c>
      <c r="BJ1145" s="16">
        <v>6</v>
      </c>
      <c r="BK1145" s="16">
        <v>7</v>
      </c>
      <c r="BL1145" s="16">
        <v>9</v>
      </c>
    </row>
    <row r="1146" spans="1:65">
      <c r="A1146" s="16" t="s">
        <v>53</v>
      </c>
      <c r="B1146" s="16" t="s">
        <v>54</v>
      </c>
      <c r="C1146" s="16" t="s">
        <v>2335</v>
      </c>
      <c r="D1146" s="16" t="s">
        <v>2336</v>
      </c>
      <c r="AW1146" s="16">
        <v>59</v>
      </c>
      <c r="AX1146" s="16">
        <v>59</v>
      </c>
      <c r="AY1146" s="16">
        <v>59</v>
      </c>
      <c r="AZ1146" s="16">
        <v>52</v>
      </c>
      <c r="BA1146" s="16">
        <v>10</v>
      </c>
      <c r="BB1146" s="16">
        <v>10</v>
      </c>
      <c r="BC1146" s="16">
        <v>10</v>
      </c>
      <c r="BD1146" s="16">
        <v>10</v>
      </c>
      <c r="BE1146" s="16">
        <v>10</v>
      </c>
      <c r="BF1146" s="16">
        <v>10</v>
      </c>
      <c r="BG1146" s="16">
        <v>8.5</v>
      </c>
      <c r="BH1146" s="16">
        <v>8.5</v>
      </c>
      <c r="BI1146" s="16">
        <v>8.5</v>
      </c>
      <c r="BJ1146" s="16">
        <v>5.5</v>
      </c>
      <c r="BK1146" s="16">
        <v>5.5</v>
      </c>
      <c r="BL1146" s="16">
        <v>4.5</v>
      </c>
    </row>
    <row r="1147" spans="1:65">
      <c r="A1147" s="16" t="s">
        <v>53</v>
      </c>
      <c r="B1147" s="16" t="s">
        <v>54</v>
      </c>
      <c r="C1147" s="16" t="s">
        <v>2337</v>
      </c>
      <c r="D1147" s="16" t="s">
        <v>2338</v>
      </c>
      <c r="AX1147" s="16">
        <v>14.6</v>
      </c>
      <c r="BB1147" s="16">
        <v>10.8</v>
      </c>
      <c r="BF1147" s="16">
        <v>4</v>
      </c>
      <c r="BL1147" s="16">
        <v>15.3</v>
      </c>
    </row>
    <row r="1148" spans="1:65">
      <c r="A1148" s="16" t="s">
        <v>53</v>
      </c>
      <c r="B1148" s="16" t="s">
        <v>54</v>
      </c>
      <c r="C1148" s="16" t="s">
        <v>2339</v>
      </c>
      <c r="D1148" s="16" t="s">
        <v>2340</v>
      </c>
      <c r="AU1148" s="16">
        <v>7.3</v>
      </c>
      <c r="AX1148" s="16">
        <v>2</v>
      </c>
      <c r="BB1148" s="16">
        <v>9.6999999999999993</v>
      </c>
      <c r="BF1148" s="16">
        <v>3.6</v>
      </c>
      <c r="BL1148" s="16">
        <v>4.5999999999999996</v>
      </c>
    </row>
    <row r="1149" spans="1:65">
      <c r="A1149" s="16" t="s">
        <v>53</v>
      </c>
      <c r="B1149" s="16" t="s">
        <v>54</v>
      </c>
      <c r="C1149" s="16" t="s">
        <v>2341</v>
      </c>
      <c r="D1149" s="16" t="s">
        <v>2342</v>
      </c>
      <c r="BC1149" s="16">
        <v>0.48570960760116599</v>
      </c>
      <c r="BJ1149" s="16">
        <v>0.57599999999999996</v>
      </c>
      <c r="BK1149" s="16">
        <v>0.60990190505981401</v>
      </c>
      <c r="BM1149" s="16">
        <v>0.56163913011550903</v>
      </c>
    </row>
    <row r="1150" spans="1:65">
      <c r="A1150" s="16" t="s">
        <v>53</v>
      </c>
      <c r="B1150" s="16" t="s">
        <v>54</v>
      </c>
      <c r="C1150" s="16" t="s">
        <v>2343</v>
      </c>
      <c r="D1150" s="16" t="s">
        <v>2344</v>
      </c>
      <c r="AM1150" s="16">
        <v>19096600</v>
      </c>
      <c r="AN1150" s="16">
        <v>41986000</v>
      </c>
      <c r="AO1150" s="16">
        <v>49812800</v>
      </c>
      <c r="AP1150" s="16">
        <v>63301600</v>
      </c>
      <c r="AQ1150" s="16">
        <v>76610200</v>
      </c>
      <c r="BA1150" s="16">
        <v>1357500000</v>
      </c>
      <c r="BB1150" s="16">
        <v>1557200000</v>
      </c>
      <c r="BC1150" s="16">
        <v>1587300000</v>
      </c>
      <c r="BD1150" s="16">
        <v>1765800000</v>
      </c>
      <c r="BE1150" s="16">
        <v>1704400000</v>
      </c>
      <c r="BF1150" s="16">
        <v>1724200000</v>
      </c>
      <c r="BG1150" s="16">
        <v>1946200000</v>
      </c>
      <c r="BH1150" s="16">
        <v>1943600000</v>
      </c>
      <c r="BI1150" s="16">
        <v>2218900000</v>
      </c>
      <c r="BJ1150" s="16">
        <v>2398264000</v>
      </c>
      <c r="BK1150" s="16">
        <v>2801000000</v>
      </c>
      <c r="BL1150" s="16">
        <v>3144500000</v>
      </c>
    </row>
    <row r="1151" spans="1:65">
      <c r="A1151" s="16" t="s">
        <v>53</v>
      </c>
      <c r="B1151" s="16" t="s">
        <v>54</v>
      </c>
      <c r="C1151" s="16" t="s">
        <v>2345</v>
      </c>
      <c r="D1151" s="16" t="s">
        <v>2346</v>
      </c>
      <c r="AM1151" s="16">
        <v>0</v>
      </c>
      <c r="AN1151" s="16">
        <v>62025000</v>
      </c>
      <c r="AO1151" s="16">
        <v>29600000</v>
      </c>
      <c r="AP1151" s="16">
        <v>9164400</v>
      </c>
      <c r="AQ1151" s="16">
        <v>0</v>
      </c>
      <c r="AR1151" s="16">
        <v>0</v>
      </c>
      <c r="BA1151" s="16">
        <v>800000</v>
      </c>
      <c r="BB1151" s="16">
        <v>200000</v>
      </c>
      <c r="BC1151" s="16">
        <v>200000</v>
      </c>
      <c r="BD1151" s="16">
        <v>200000</v>
      </c>
      <c r="BE1151" s="16">
        <v>800000</v>
      </c>
      <c r="BF1151" s="16">
        <v>700000</v>
      </c>
      <c r="BG1151" s="16">
        <v>700000</v>
      </c>
      <c r="BH1151" s="16">
        <v>1100000</v>
      </c>
      <c r="BI1151" s="16">
        <v>1600000</v>
      </c>
      <c r="BJ1151" s="16">
        <v>5600000</v>
      </c>
      <c r="BK1151" s="16">
        <v>5800000</v>
      </c>
      <c r="BL1151" s="16">
        <v>5000000</v>
      </c>
    </row>
    <row r="1152" spans="1:65">
      <c r="A1152" s="16" t="s">
        <v>53</v>
      </c>
      <c r="B1152" s="16" t="s">
        <v>54</v>
      </c>
      <c r="C1152" s="16" t="s">
        <v>2347</v>
      </c>
      <c r="D1152" s="16" t="s">
        <v>2348</v>
      </c>
      <c r="BA1152" s="16">
        <v>7847100000</v>
      </c>
      <c r="BB1152" s="16">
        <v>2569200000</v>
      </c>
      <c r="BC1152" s="16">
        <v>6612500000</v>
      </c>
      <c r="BD1152" s="16">
        <v>6413200000</v>
      </c>
      <c r="BE1152" s="16">
        <v>3193400000</v>
      </c>
      <c r="BF1152" s="16">
        <v>1897100000</v>
      </c>
      <c r="BG1152" s="16">
        <v>3433600000</v>
      </c>
      <c r="BH1152" s="16">
        <v>-2061300000</v>
      </c>
      <c r="BI1152" s="16">
        <v>763100000</v>
      </c>
      <c r="BJ1152" s="16">
        <v>156800000</v>
      </c>
      <c r="BK1152" s="16">
        <v>5669300000</v>
      </c>
      <c r="BL1152" s="16">
        <v>3032700000</v>
      </c>
    </row>
    <row r="1153" spans="1:65">
      <c r="A1153" s="16" t="s">
        <v>53</v>
      </c>
      <c r="B1153" s="16" t="s">
        <v>54</v>
      </c>
      <c r="C1153" s="16" t="s">
        <v>2349</v>
      </c>
      <c r="D1153" s="16" t="s">
        <v>2350</v>
      </c>
      <c r="AQ1153" s="16">
        <v>21.017986662555199</v>
      </c>
      <c r="AR1153" s="16">
        <v>16.954607126024001</v>
      </c>
      <c r="AS1153" s="16">
        <v>6.36757336981929</v>
      </c>
      <c r="AT1153" s="16">
        <v>16.769079335958899</v>
      </c>
      <c r="AU1153" s="16">
        <v>12.6244059518584</v>
      </c>
      <c r="AV1153" s="16">
        <v>7.9423010348608498</v>
      </c>
      <c r="AW1153" s="16">
        <v>5.9202911246469503</v>
      </c>
      <c r="AX1153" s="16">
        <v>2.00903637766663</v>
      </c>
      <c r="AY1153" s="16">
        <v>5.8692108300359598</v>
      </c>
      <c r="AZ1153" s="16">
        <v>-1.2038643184387401</v>
      </c>
      <c r="BA1153" s="16">
        <v>-6.41437042746196</v>
      </c>
      <c r="BB1153" s="16">
        <v>47.999451228114403</v>
      </c>
      <c r="BC1153" s="16">
        <v>6.0379053884806897</v>
      </c>
      <c r="BD1153" s="16">
        <v>-4.5090716814241896</v>
      </c>
      <c r="BE1153" s="16">
        <v>15.0720534611728</v>
      </c>
      <c r="BF1153" s="16">
        <v>17.723608363311701</v>
      </c>
      <c r="BG1153" s="16">
        <v>19.446381043908801</v>
      </c>
      <c r="BH1153" s="16">
        <v>28.888771930290002</v>
      </c>
      <c r="BI1153" s="16">
        <v>1.5239579755750401</v>
      </c>
      <c r="BJ1153" s="16">
        <v>0.27213779760981499</v>
      </c>
      <c r="BK1153" s="16">
        <v>4.6921843165808896</v>
      </c>
      <c r="BL1153" s="16">
        <v>17.542142918804299</v>
      </c>
      <c r="BM1153" s="16">
        <v>26.778469748568</v>
      </c>
    </row>
    <row r="1154" spans="1:65">
      <c r="A1154" s="16" t="s">
        <v>53</v>
      </c>
      <c r="B1154" s="16" t="s">
        <v>54</v>
      </c>
      <c r="C1154" s="16" t="s">
        <v>2351</v>
      </c>
      <c r="D1154" s="16" t="s">
        <v>2352</v>
      </c>
      <c r="AL1154" s="16">
        <v>150.45799557055901</v>
      </c>
      <c r="AM1154" s="16">
        <v>150.70474258416101</v>
      </c>
      <c r="AN1154" s="16">
        <v>-32.724237176902399</v>
      </c>
      <c r="AO1154" s="16">
        <v>6.9962845219707699</v>
      </c>
      <c r="AP1154" s="16">
        <v>8.0021142752715697</v>
      </c>
      <c r="AQ1154" s="16">
        <v>0.89262807932052002</v>
      </c>
      <c r="AR1154" s="16">
        <v>-17.557256147589001</v>
      </c>
      <c r="AS1154" s="16">
        <v>15.445888469640099</v>
      </c>
      <c r="AT1154" s="16">
        <v>-11.510905261505799</v>
      </c>
      <c r="AU1154" s="16">
        <v>25.489889009775101</v>
      </c>
      <c r="AV1154" s="16">
        <v>-3.6092038695498001</v>
      </c>
      <c r="AW1154" s="16">
        <v>-9.3302274581867604</v>
      </c>
      <c r="AX1154" s="16">
        <v>-2.9013778842778901</v>
      </c>
      <c r="AY1154" s="16">
        <v>5.4163721410618804</v>
      </c>
      <c r="AZ1154" s="16">
        <v>2.7521474953028799</v>
      </c>
      <c r="BA1154" s="16">
        <v>-15.0566385623342</v>
      </c>
      <c r="BB1154" s="16">
        <v>4.3053455383533201</v>
      </c>
      <c r="BC1154" s="16">
        <v>8.1856885595951905</v>
      </c>
      <c r="BD1154" s="16">
        <v>-16.741979844097099</v>
      </c>
      <c r="BE1154" s="16">
        <v>-2.28301888647181E-2</v>
      </c>
      <c r="BF1154" s="16">
        <v>-16.228344264322001</v>
      </c>
      <c r="BG1154" s="16">
        <v>-5.7117757207583901</v>
      </c>
      <c r="BH1154" s="16">
        <v>-8.2279887175940001</v>
      </c>
      <c r="BI1154" s="16">
        <v>2.95313547996646</v>
      </c>
      <c r="BJ1154" s="16">
        <v>14.1897496619804</v>
      </c>
      <c r="BK1154" s="16">
        <v>-5.2317506822338</v>
      </c>
      <c r="BL1154" s="16">
        <v>-5.4171429588217199</v>
      </c>
      <c r="BM1154" s="16">
        <v>-3.6271317124106499</v>
      </c>
    </row>
    <row r="1155" spans="1:65">
      <c r="A1155" s="16" t="s">
        <v>53</v>
      </c>
      <c r="B1155" s="16" t="s">
        <v>54</v>
      </c>
      <c r="C1155" s="16" t="s">
        <v>2353</v>
      </c>
      <c r="D1155" s="16" t="s">
        <v>2354</v>
      </c>
      <c r="AK1155" s="16">
        <v>1099.29558385261</v>
      </c>
      <c r="AP1155" s="16">
        <v>1035.30762606449</v>
      </c>
      <c r="AU1155" s="16">
        <v>993.031039103274</v>
      </c>
      <c r="AZ1155" s="16">
        <v>945.66091384755202</v>
      </c>
      <c r="BE1155" s="16">
        <v>872.97639446011203</v>
      </c>
      <c r="BJ1155" s="16">
        <v>823.52068437359605</v>
      </c>
    </row>
    <row r="1156" spans="1:65">
      <c r="A1156" s="16" t="s">
        <v>53</v>
      </c>
      <c r="B1156" s="16" t="s">
        <v>54</v>
      </c>
      <c r="C1156" s="16" t="s">
        <v>2355</v>
      </c>
      <c r="D1156" s="16" t="s">
        <v>2356</v>
      </c>
      <c r="E1156" s="16">
        <v>49.004622622332803</v>
      </c>
      <c r="F1156" s="16">
        <v>48.777860909507403</v>
      </c>
      <c r="G1156" s="16">
        <v>48.538777757927498</v>
      </c>
      <c r="H1156" s="16">
        <v>48.3287236052401</v>
      </c>
      <c r="I1156" s="16">
        <v>48.1992648209729</v>
      </c>
      <c r="J1156" s="16">
        <v>48.176407953499897</v>
      </c>
      <c r="K1156" s="16">
        <v>48.270289537042203</v>
      </c>
      <c r="L1156" s="16">
        <v>48.467921878285402</v>
      </c>
      <c r="M1156" s="16">
        <v>48.760410466379298</v>
      </c>
      <c r="N1156" s="16">
        <v>49.124458187718801</v>
      </c>
      <c r="O1156" s="16">
        <v>49.192527881471399</v>
      </c>
      <c r="P1156" s="16">
        <v>48.894333875957003</v>
      </c>
      <c r="Q1156" s="16">
        <v>48.655223018392299</v>
      </c>
      <c r="R1156" s="16">
        <v>48.461844054620997</v>
      </c>
      <c r="S1156" s="16">
        <v>48.424487599626701</v>
      </c>
      <c r="T1156" s="16">
        <v>48.530700719223603</v>
      </c>
      <c r="U1156" s="16">
        <v>48.656896300442099</v>
      </c>
      <c r="V1156" s="16">
        <v>48.7967491925329</v>
      </c>
      <c r="W1156" s="16">
        <v>48.948771117545199</v>
      </c>
      <c r="X1156" s="16">
        <v>48.864485550307997</v>
      </c>
      <c r="Y1156" s="16">
        <v>48.496706737441301</v>
      </c>
      <c r="Z1156" s="16">
        <v>48.132966734115797</v>
      </c>
      <c r="AA1156" s="16">
        <v>47.771347908913</v>
      </c>
      <c r="AB1156" s="16">
        <v>47.407836050311403</v>
      </c>
      <c r="AC1156" s="16">
        <v>47.0039268981796</v>
      </c>
      <c r="AD1156" s="16">
        <v>46.557215983777603</v>
      </c>
      <c r="AE1156" s="16">
        <v>46.1057533940984</v>
      </c>
      <c r="AF1156" s="16">
        <v>45.654982552962899</v>
      </c>
      <c r="AG1156" s="16">
        <v>45.2107118030466</v>
      </c>
      <c r="AH1156" s="16">
        <v>44.829848911481598</v>
      </c>
      <c r="AI1156" s="16">
        <v>45.049404985744097</v>
      </c>
      <c r="AJ1156" s="16">
        <v>44.775078846898701</v>
      </c>
      <c r="AK1156" s="16">
        <v>44.521549618530798</v>
      </c>
      <c r="AL1156" s="16">
        <v>44.267886184919597</v>
      </c>
      <c r="AM1156" s="16">
        <v>44.091949874234402</v>
      </c>
      <c r="AN1156" s="16">
        <v>44.006215305913599</v>
      </c>
      <c r="AO1156" s="16">
        <v>43.985582395848198</v>
      </c>
      <c r="AP1156" s="16">
        <v>43.984240759957203</v>
      </c>
      <c r="AQ1156" s="16">
        <v>43.9932393999647</v>
      </c>
      <c r="AR1156" s="16">
        <v>43.904765843908301</v>
      </c>
      <c r="AS1156" s="16">
        <v>43.666362497322197</v>
      </c>
      <c r="AT1156" s="16">
        <v>43.449421352308903</v>
      </c>
      <c r="AU1156" s="16">
        <v>43.2478152215213</v>
      </c>
      <c r="AV1156" s="16">
        <v>43.042027273763601</v>
      </c>
      <c r="AW1156" s="16">
        <v>42.787801560248397</v>
      </c>
      <c r="AX1156" s="16">
        <v>42.473352097144797</v>
      </c>
      <c r="AY1156" s="16">
        <v>42.229792422130302</v>
      </c>
      <c r="AZ1156" s="16">
        <v>42.073695141000101</v>
      </c>
      <c r="BA1156" s="16">
        <v>41.884943254619202</v>
      </c>
      <c r="BB1156" s="16">
        <v>42.078684373042499</v>
      </c>
      <c r="BC1156" s="16">
        <v>42.639203715311403</v>
      </c>
      <c r="BD1156" s="16">
        <v>42.776422584116098</v>
      </c>
      <c r="BE1156" s="16">
        <v>42.518168352916398</v>
      </c>
      <c r="BF1156" s="16">
        <v>42.263412024216997</v>
      </c>
      <c r="BG1156" s="16">
        <v>42.019270478327897</v>
      </c>
      <c r="BH1156" s="16">
        <v>41.790004432204299</v>
      </c>
      <c r="BI1156" s="16">
        <v>41.582977049444096</v>
      </c>
      <c r="BJ1156" s="16">
        <v>41.4222785039453</v>
      </c>
      <c r="BK1156" s="16">
        <v>41.299916306258403</v>
      </c>
      <c r="BL1156" s="16">
        <v>41.183177470923297</v>
      </c>
      <c r="BM1156" s="16">
        <v>41.064965075953197</v>
      </c>
    </row>
    <row r="1157" spans="1:65">
      <c r="A1157" s="16" t="s">
        <v>53</v>
      </c>
      <c r="B1157" s="16" t="s">
        <v>54</v>
      </c>
      <c r="C1157" s="16" t="s">
        <v>2357</v>
      </c>
      <c r="D1157" s="16" t="s">
        <v>2358</v>
      </c>
      <c r="AM1157" s="16">
        <v>-1.075</v>
      </c>
    </row>
    <row r="1158" spans="1:65">
      <c r="A1158" s="16" t="s">
        <v>53</v>
      </c>
      <c r="B1158" s="16" t="s">
        <v>54</v>
      </c>
      <c r="C1158" s="16" t="s">
        <v>2359</v>
      </c>
      <c r="D1158" s="16" t="s">
        <v>2360</v>
      </c>
      <c r="AJ1158" s="16">
        <v>-3.60256578086137</v>
      </c>
      <c r="AK1158" s="16">
        <v>-8.4077322511672605</v>
      </c>
      <c r="AL1158" s="16">
        <v>-13.613998341842301</v>
      </c>
      <c r="AM1158" s="16">
        <v>-17.324257101714899</v>
      </c>
      <c r="AN1158" s="16">
        <v>-20.430335558755498</v>
      </c>
      <c r="AO1158" s="16">
        <v>-22.3428022865122</v>
      </c>
      <c r="AP1158" s="16">
        <v>-22.541170310249999</v>
      </c>
      <c r="AQ1158" s="16">
        <v>-20.431033730418498</v>
      </c>
      <c r="AR1158" s="16">
        <v>-15.346249509098101</v>
      </c>
      <c r="AS1158" s="16">
        <v>-13.124492734651099</v>
      </c>
      <c r="AT1158" s="16">
        <v>-10.335558755509</v>
      </c>
      <c r="AU1158" s="16">
        <v>-7.6301435615481896</v>
      </c>
      <c r="AV1158" s="16">
        <v>-3.4786403106864001</v>
      </c>
      <c r="AW1158" s="16">
        <v>-1.11620194615351</v>
      </c>
      <c r="AX1158" s="16">
        <v>5.6185364576515102</v>
      </c>
      <c r="AY1158" s="16">
        <v>14.125758170790199</v>
      </c>
      <c r="AZ1158" s="16">
        <v>29.221102238512898</v>
      </c>
      <c r="BA1158" s="16">
        <v>47.8893397914212</v>
      </c>
      <c r="BB1158" s="16">
        <v>56.4096522232404</v>
      </c>
      <c r="BC1158" s="16">
        <v>60.583846053148299</v>
      </c>
      <c r="BD1158" s="16">
        <v>67.368396980905899</v>
      </c>
      <c r="BE1158" s="16">
        <v>74.153366811662096</v>
      </c>
    </row>
    <row r="1159" spans="1:65">
      <c r="A1159" s="16" t="s">
        <v>53</v>
      </c>
      <c r="B1159" s="16" t="s">
        <v>54</v>
      </c>
      <c r="C1159" s="16" t="s">
        <v>2361</v>
      </c>
      <c r="D1159" s="16" t="s">
        <v>2362</v>
      </c>
      <c r="AK1159" s="16">
        <v>70.036248319139403</v>
      </c>
      <c r="AL1159" s="16">
        <v>57.629179745889402</v>
      </c>
      <c r="AM1159" s="16">
        <v>52.654358974358999</v>
      </c>
      <c r="AN1159" s="16">
        <v>43.480028402884003</v>
      </c>
      <c r="AO1159" s="16">
        <v>48.003372956909402</v>
      </c>
      <c r="AP1159" s="16">
        <v>47.038310108943499</v>
      </c>
      <c r="AQ1159" s="16">
        <v>53.231546077684698</v>
      </c>
      <c r="AR1159" s="16">
        <v>43.298589479112898</v>
      </c>
      <c r="AS1159" s="16">
        <v>44.937018245438601</v>
      </c>
      <c r="AT1159" s="16">
        <v>29.150377066115698</v>
      </c>
      <c r="AU1159" s="16">
        <v>29.6206661421453</v>
      </c>
      <c r="AV1159" s="16">
        <v>37.001033779848598</v>
      </c>
      <c r="AW1159" s="16">
        <v>37.379950132003501</v>
      </c>
      <c r="AX1159" s="16">
        <v>39.971800818553902</v>
      </c>
      <c r="AY1159" s="16">
        <v>38.011454492244702</v>
      </c>
      <c r="AZ1159" s="16">
        <v>41.681966557615397</v>
      </c>
      <c r="BA1159" s="16">
        <v>35.888995943204897</v>
      </c>
      <c r="BB1159" s="16">
        <v>36.786690533015097</v>
      </c>
      <c r="BC1159" s="16">
        <v>36.032260869565199</v>
      </c>
      <c r="BD1159" s="16">
        <v>35.963820028011199</v>
      </c>
      <c r="BE1159" s="16">
        <v>37.874053966189898</v>
      </c>
      <c r="BF1159" s="16">
        <v>37.978391207390899</v>
      </c>
      <c r="BG1159" s="16">
        <v>35.242758197977302</v>
      </c>
      <c r="BH1159" s="16">
        <v>36.088660242461899</v>
      </c>
      <c r="BI1159" s="16">
        <v>37.489629516227801</v>
      </c>
    </row>
    <row r="1160" spans="1:65">
      <c r="A1160" s="16" t="s">
        <v>53</v>
      </c>
      <c r="B1160" s="16" t="s">
        <v>54</v>
      </c>
      <c r="C1160" s="16" t="s">
        <v>2363</v>
      </c>
      <c r="D1160" s="16" t="s">
        <v>2364</v>
      </c>
      <c r="AI1160" s="16">
        <v>0.72206271811918199</v>
      </c>
      <c r="AJ1160" s="16">
        <v>0.80464639778473601</v>
      </c>
      <c r="AK1160" s="16">
        <v>1.2172505570543</v>
      </c>
      <c r="AL1160" s="16">
        <v>1.9830660479165201</v>
      </c>
      <c r="AM1160" s="16">
        <v>1.51596100419613</v>
      </c>
      <c r="AN1160" s="16">
        <v>1.3668400650324199</v>
      </c>
      <c r="AO1160" s="16">
        <v>1.7389026644512</v>
      </c>
      <c r="AP1160" s="16">
        <v>1.98984878549775</v>
      </c>
      <c r="AQ1160" s="16">
        <v>2.4843813997806401</v>
      </c>
      <c r="AR1160" s="16">
        <v>2.1439361140685498</v>
      </c>
      <c r="AS1160" s="16">
        <v>2.0656460749920198</v>
      </c>
      <c r="AT1160" s="16">
        <v>1.75252349067175</v>
      </c>
      <c r="AU1160" s="16">
        <v>2.3518985607391798</v>
      </c>
      <c r="AV1160" s="16">
        <v>2.9447821061985602</v>
      </c>
      <c r="AW1160" s="16">
        <v>3.0707844634472301</v>
      </c>
      <c r="AX1160" s="16">
        <v>3.3651961564827002</v>
      </c>
      <c r="AY1160" s="16">
        <v>2.8615868499158101</v>
      </c>
      <c r="AZ1160" s="16">
        <v>3.78869994993945</v>
      </c>
      <c r="BA1160" s="16">
        <v>3.0863074594386499</v>
      </c>
      <c r="BB1160" s="16">
        <v>3.2691447294692999</v>
      </c>
      <c r="BC1160" s="16">
        <v>4.4497342853586801</v>
      </c>
      <c r="BD1160" s="16">
        <v>3.55633258575353</v>
      </c>
      <c r="BE1160" s="16">
        <v>2.8455218721787698</v>
      </c>
      <c r="BF1160" s="16">
        <v>2.5260948404171599</v>
      </c>
      <c r="BG1160" s="16">
        <v>2.11681861563155</v>
      </c>
      <c r="BH1160" s="16">
        <v>2.31075768577815</v>
      </c>
    </row>
    <row r="1161" spans="1:65">
      <c r="A1161" s="16" t="s">
        <v>53</v>
      </c>
      <c r="B1161" s="16" t="s">
        <v>54</v>
      </c>
      <c r="C1161" s="16" t="s">
        <v>2365</v>
      </c>
      <c r="D1161" s="16" t="s">
        <v>2366</v>
      </c>
      <c r="AN1161" s="16">
        <v>21.851380261313</v>
      </c>
      <c r="AO1161" s="16">
        <v>7.9111727966689802</v>
      </c>
      <c r="AP1161" s="16">
        <v>86.033362606057693</v>
      </c>
      <c r="AQ1161" s="16">
        <v>13.3328884626518</v>
      </c>
      <c r="AR1161" s="16">
        <v>40.498526634618599</v>
      </c>
      <c r="AS1161" s="16">
        <v>33.470853522581002</v>
      </c>
      <c r="AT1161" s="16">
        <v>25.902041248627899</v>
      </c>
      <c r="AU1161" s="16">
        <v>25.394525134799601</v>
      </c>
      <c r="AV1161" s="16">
        <v>24.420753441518698</v>
      </c>
      <c r="AW1161" s="16">
        <v>31.934040994977</v>
      </c>
      <c r="AX1161" s="16">
        <v>35.528278837003697</v>
      </c>
      <c r="AY1161" s="16">
        <v>29.078630715907799</v>
      </c>
      <c r="AZ1161" s="16">
        <v>34.533682910817298</v>
      </c>
      <c r="BA1161" s="16">
        <v>22.246257128151001</v>
      </c>
      <c r="BB1161" s="16">
        <v>28.8981672208186</v>
      </c>
      <c r="BC1161" s="16">
        <v>18.9418869662905</v>
      </c>
      <c r="BD1161" s="16">
        <v>22.454146255362101</v>
      </c>
      <c r="BE1161" s="16">
        <v>24.485120499171</v>
      </c>
      <c r="BF1161" s="16">
        <v>52.939241235272803</v>
      </c>
      <c r="BG1161" s="16">
        <v>30.693454300603701</v>
      </c>
      <c r="BH1161" s="16">
        <v>30.083235349973499</v>
      </c>
      <c r="BI1161" s="16">
        <v>31.564805324313699</v>
      </c>
      <c r="BJ1161" s="16">
        <v>25.6663275617619</v>
      </c>
      <c r="BK1161" s="16">
        <v>52.883475599857199</v>
      </c>
      <c r="BL1161" s="16">
        <v>36.366454868938</v>
      </c>
    </row>
    <row r="1162" spans="1:65">
      <c r="A1162" s="16" t="s">
        <v>53</v>
      </c>
      <c r="B1162" s="16" t="s">
        <v>54</v>
      </c>
      <c r="C1162" s="16" t="s">
        <v>2367</v>
      </c>
      <c r="D1162" s="16" t="s">
        <v>2368</v>
      </c>
      <c r="AJ1162" s="16">
        <v>300000.01192092901</v>
      </c>
      <c r="AK1162" s="16">
        <v>7429999.8283386203</v>
      </c>
      <c r="AL1162" s="16">
        <v>23870000.839233398</v>
      </c>
      <c r="AM1162" s="16">
        <v>149039993.28613299</v>
      </c>
      <c r="AN1162" s="16">
        <v>119540000.915527</v>
      </c>
      <c r="AO1162" s="16">
        <v>96360000.610351607</v>
      </c>
      <c r="AP1162" s="16">
        <v>184059997.55859399</v>
      </c>
      <c r="AQ1162" s="16">
        <v>120360000.61035199</v>
      </c>
      <c r="AR1162" s="16">
        <v>171000000</v>
      </c>
      <c r="AS1162" s="16">
        <v>140610000.61035201</v>
      </c>
      <c r="AT1162" s="16">
        <v>230910003.66210899</v>
      </c>
      <c r="AU1162" s="16">
        <v>350809997.55859399</v>
      </c>
      <c r="AV1162" s="16">
        <v>302029998.77929699</v>
      </c>
      <c r="AW1162" s="16">
        <v>175830001.83105499</v>
      </c>
      <c r="AX1162" s="16">
        <v>210399993.89648399</v>
      </c>
      <c r="AY1162" s="16">
        <v>203850006.10351601</v>
      </c>
      <c r="AZ1162" s="16">
        <v>213309997.55859399</v>
      </c>
      <c r="BA1162" s="16">
        <v>225100006.10351601</v>
      </c>
      <c r="BB1162" s="16">
        <v>217580001.83105499</v>
      </c>
      <c r="BC1162" s="16">
        <v>156479995.727539</v>
      </c>
      <c r="BD1162" s="16">
        <v>287769989.01367199</v>
      </c>
      <c r="BE1162" s="16">
        <v>286790008.54492199</v>
      </c>
      <c r="BF1162" s="16">
        <v>-70830001.831054702</v>
      </c>
      <c r="BG1162" s="16">
        <v>216740005.493164</v>
      </c>
      <c r="BH1162" s="16">
        <v>69580001.831054702</v>
      </c>
      <c r="BI1162" s="16">
        <v>79430000.305175796</v>
      </c>
      <c r="BJ1162" s="16">
        <v>123529998.77929699</v>
      </c>
      <c r="BK1162" s="16">
        <v>87410003.662109405</v>
      </c>
      <c r="BL1162" s="16">
        <v>120980003.356934</v>
      </c>
    </row>
    <row r="1163" spans="1:65">
      <c r="A1163" s="16" t="s">
        <v>53</v>
      </c>
      <c r="B1163" s="16" t="s">
        <v>54</v>
      </c>
      <c r="C1163" s="16" t="s">
        <v>2369</v>
      </c>
      <c r="D1163" s="16" t="s">
        <v>2370</v>
      </c>
      <c r="AL1163" s="16">
        <v>7449999.8092651404</v>
      </c>
      <c r="AM1163" s="16">
        <v>6320000.1716613797</v>
      </c>
      <c r="AN1163" s="16">
        <v>5469999.7901916504</v>
      </c>
      <c r="AP1163" s="16">
        <v>200000.00298023201</v>
      </c>
      <c r="AR1163" s="16">
        <v>360000.01430511498</v>
      </c>
      <c r="AS1163" s="16">
        <v>4110000.1335144001</v>
      </c>
      <c r="AT1163" s="16">
        <v>3500000</v>
      </c>
      <c r="AU1163" s="16">
        <v>3180000.0667571998</v>
      </c>
      <c r="AV1163" s="16">
        <v>2380000.1144409198</v>
      </c>
      <c r="AW1163" s="16">
        <v>1759999.9904632601</v>
      </c>
      <c r="AX1163" s="16">
        <v>1289999.9618530299</v>
      </c>
      <c r="AY1163" s="16">
        <v>980000.01907348598</v>
      </c>
      <c r="AZ1163" s="16">
        <v>1220000.02861023</v>
      </c>
      <c r="BA1163" s="16">
        <v>1259999.9904632601</v>
      </c>
      <c r="BB1163" s="16">
        <v>1620000.00476837</v>
      </c>
      <c r="BC1163" s="16">
        <v>1129999.99523163</v>
      </c>
      <c r="BE1163" s="16">
        <v>8899.9997824430502</v>
      </c>
      <c r="BK1163" s="16">
        <v>1419505.35774231</v>
      </c>
      <c r="BL1163" s="16">
        <v>2664968.0137634301</v>
      </c>
    </row>
    <row r="1164" spans="1:65">
      <c r="A1164" s="16" t="s">
        <v>53</v>
      </c>
      <c r="B1164" s="16" t="s">
        <v>54</v>
      </c>
      <c r="C1164" s="16" t="s">
        <v>2371</v>
      </c>
      <c r="D1164" s="16" t="s">
        <v>2372</v>
      </c>
      <c r="AN1164" s="16">
        <v>30204000</v>
      </c>
      <c r="AO1164" s="16">
        <v>35840000</v>
      </c>
      <c r="AP1164" s="16">
        <v>55352000</v>
      </c>
      <c r="AQ1164" s="16">
        <v>20635000</v>
      </c>
      <c r="AR1164" s="16">
        <v>60496000</v>
      </c>
      <c r="AS1164" s="16">
        <v>27196000</v>
      </c>
      <c r="AT1164" s="16">
        <v>27557000</v>
      </c>
      <c r="AU1164" s="16">
        <v>56919000</v>
      </c>
      <c r="AV1164" s="16">
        <v>74742000</v>
      </c>
      <c r="AW1164" s="16">
        <v>49165000</v>
      </c>
      <c r="AX1164" s="16">
        <v>45634000</v>
      </c>
      <c r="AY1164" s="16">
        <v>56313000</v>
      </c>
      <c r="AZ1164" s="16">
        <v>51982000</v>
      </c>
      <c r="BA1164" s="16">
        <v>42157000</v>
      </c>
      <c r="BB1164" s="16">
        <v>36081000</v>
      </c>
      <c r="BC1164" s="16">
        <v>35925000</v>
      </c>
      <c r="BD1164" s="16">
        <v>46739000</v>
      </c>
      <c r="BE1164" s="16">
        <v>26451000</v>
      </c>
      <c r="BF1164" s="16">
        <v>-231522000</v>
      </c>
      <c r="BG1164" s="16">
        <v>8359000</v>
      </c>
      <c r="BH1164" s="16">
        <v>-29185000</v>
      </c>
      <c r="BI1164" s="16">
        <v>-36694000</v>
      </c>
      <c r="BJ1164" s="16">
        <v>9863000</v>
      </c>
      <c r="BK1164" s="16">
        <v>-48745000</v>
      </c>
      <c r="BL1164" s="16">
        <v>-60456000</v>
      </c>
    </row>
    <row r="1165" spans="1:65">
      <c r="A1165" s="16" t="s">
        <v>53</v>
      </c>
      <c r="B1165" s="16" t="s">
        <v>54</v>
      </c>
      <c r="C1165" s="16" t="s">
        <v>2373</v>
      </c>
      <c r="D1165" s="16" t="s">
        <v>2374</v>
      </c>
      <c r="AX1165" s="16">
        <v>0</v>
      </c>
      <c r="AY1165" s="16">
        <v>5394000</v>
      </c>
      <c r="AZ1165" s="16">
        <v>21403000</v>
      </c>
      <c r="BA1165" s="16">
        <v>77730000</v>
      </c>
      <c r="BB1165" s="16">
        <v>199288000</v>
      </c>
      <c r="BC1165" s="16">
        <v>300495000</v>
      </c>
      <c r="BD1165" s="16">
        <v>468700000</v>
      </c>
      <c r="BE1165" s="16">
        <v>808436000</v>
      </c>
      <c r="BF1165" s="16">
        <v>1043067000</v>
      </c>
      <c r="BG1165" s="16">
        <v>1348553000</v>
      </c>
      <c r="BH1165" s="16">
        <v>1577782000</v>
      </c>
      <c r="BI1165" s="16">
        <v>1736338000</v>
      </c>
      <c r="BJ1165" s="16">
        <v>2161398000</v>
      </c>
      <c r="BK1165" s="16">
        <v>2093832000</v>
      </c>
      <c r="BL1165" s="16">
        <v>2014139000</v>
      </c>
    </row>
    <row r="1166" spans="1:65">
      <c r="A1166" s="16" t="s">
        <v>53</v>
      </c>
      <c r="B1166" s="16" t="s">
        <v>54</v>
      </c>
      <c r="C1166" s="16" t="s">
        <v>2375</v>
      </c>
      <c r="D1166" s="16" t="s">
        <v>2376</v>
      </c>
      <c r="AM1166" s="16">
        <v>13000000</v>
      </c>
      <c r="AN1166" s="16">
        <v>11000000</v>
      </c>
      <c r="AO1166" s="16">
        <v>9000000</v>
      </c>
      <c r="AP1166" s="16">
        <v>2000000</v>
      </c>
      <c r="AQ1166" s="16">
        <v>5869999.8855590802</v>
      </c>
      <c r="AR1166" s="16">
        <v>12489999.771118199</v>
      </c>
      <c r="AS1166" s="16">
        <v>18889999.3896484</v>
      </c>
      <c r="AT1166" s="16">
        <v>30909999.847412098</v>
      </c>
      <c r="AU1166" s="16">
        <v>61529998.779296897</v>
      </c>
      <c r="AV1166" s="16">
        <v>49270000.457763702</v>
      </c>
      <c r="AW1166" s="16">
        <v>47580001.831054702</v>
      </c>
      <c r="AX1166" s="16">
        <v>42799999.237060502</v>
      </c>
      <c r="AY1166" s="16">
        <v>56540000.915527299</v>
      </c>
      <c r="AZ1166" s="16">
        <v>48979999.542236298</v>
      </c>
      <c r="BA1166" s="16">
        <v>41950000.762939498</v>
      </c>
      <c r="BB1166" s="16">
        <v>40430000.305175804</v>
      </c>
      <c r="BC1166" s="16">
        <v>36959999.084472701</v>
      </c>
      <c r="BD1166" s="16">
        <v>30030000.6866455</v>
      </c>
      <c r="BE1166" s="16">
        <v>31649999.6185303</v>
      </c>
      <c r="BF1166" s="16">
        <v>33130001.068115201</v>
      </c>
      <c r="BG1166" s="16">
        <v>15300000.190734901</v>
      </c>
      <c r="BH1166" s="16">
        <v>13399999.6185303</v>
      </c>
      <c r="BI1166" s="16">
        <v>11460000.038147001</v>
      </c>
      <c r="BJ1166" s="16">
        <v>14090000.1525879</v>
      </c>
      <c r="BK1166" s="16">
        <v>12729999.5422363</v>
      </c>
      <c r="BL1166" s="16">
        <v>12840000.1525879</v>
      </c>
    </row>
    <row r="1167" spans="1:65">
      <c r="A1167" s="16" t="s">
        <v>53</v>
      </c>
      <c r="B1167" s="16" t="s">
        <v>54</v>
      </c>
      <c r="C1167" s="16" t="s">
        <v>2377</v>
      </c>
      <c r="D1167" s="16" t="s">
        <v>2378</v>
      </c>
      <c r="AY1167" s="16">
        <v>9999.9997764825803</v>
      </c>
      <c r="BA1167" s="16">
        <v>29999.999329447699</v>
      </c>
      <c r="BB1167" s="16">
        <v>29999.999329447699</v>
      </c>
      <c r="BC1167" s="16">
        <v>50000.000745058103</v>
      </c>
      <c r="BD1167" s="16">
        <v>100000.001490116</v>
      </c>
      <c r="BE1167" s="16">
        <v>39999.999105930299</v>
      </c>
      <c r="BF1167" s="16">
        <v>19999.999552965201</v>
      </c>
      <c r="BH1167" s="16">
        <v>209999.99344348899</v>
      </c>
      <c r="BI1167" s="16">
        <v>990000.00953674305</v>
      </c>
      <c r="BJ1167" s="16">
        <v>1120000.00476837</v>
      </c>
      <c r="BK1167" s="16">
        <v>3279999.97138977</v>
      </c>
      <c r="BL1167" s="16">
        <v>4289999.9618530301</v>
      </c>
    </row>
    <row r="1168" spans="1:65">
      <c r="A1168" s="16" t="s">
        <v>53</v>
      </c>
      <c r="B1168" s="16" t="s">
        <v>54</v>
      </c>
      <c r="C1168" s="16" t="s">
        <v>2379</v>
      </c>
      <c r="D1168" s="16" t="s">
        <v>2380</v>
      </c>
    </row>
    <row r="1169" spans="1:65">
      <c r="A1169" s="16" t="s">
        <v>53</v>
      </c>
      <c r="B1169" s="16" t="s">
        <v>54</v>
      </c>
      <c r="C1169" s="16" t="s">
        <v>2381</v>
      </c>
      <c r="D1169" s="16" t="s">
        <v>2382</v>
      </c>
      <c r="AV1169" s="16">
        <v>1000</v>
      </c>
      <c r="AX1169" s="16">
        <v>6000</v>
      </c>
      <c r="AY1169" s="16">
        <v>56000</v>
      </c>
      <c r="AZ1169" s="16">
        <v>22000</v>
      </c>
      <c r="BA1169" s="16">
        <v>13000</v>
      </c>
      <c r="BB1169" s="16">
        <v>1800000</v>
      </c>
      <c r="BC1169" s="16">
        <v>149000</v>
      </c>
      <c r="BD1169" s="16">
        <v>23000</v>
      </c>
      <c r="BE1169" s="16">
        <v>28000</v>
      </c>
      <c r="BM1169" s="16">
        <v>0</v>
      </c>
    </row>
    <row r="1170" spans="1:65">
      <c r="A1170" s="16" t="s">
        <v>53</v>
      </c>
      <c r="B1170" s="16" t="s">
        <v>54</v>
      </c>
      <c r="C1170" s="16" t="s">
        <v>2383</v>
      </c>
      <c r="D1170" s="16" t="s">
        <v>2384</v>
      </c>
      <c r="AN1170" s="16">
        <v>61579000</v>
      </c>
      <c r="AO1170" s="16">
        <v>29512000</v>
      </c>
      <c r="AP1170" s="16">
        <v>-34398000</v>
      </c>
      <c r="AQ1170" s="16">
        <v>-19950000</v>
      </c>
      <c r="AR1170" s="16">
        <v>-440</v>
      </c>
      <c r="AS1170" s="16">
        <v>0</v>
      </c>
      <c r="AT1170" s="16">
        <v>0</v>
      </c>
      <c r="AU1170" s="16">
        <v>-114318000</v>
      </c>
      <c r="AV1170" s="16">
        <v>-135060000</v>
      </c>
      <c r="AW1170" s="16">
        <v>-54090000</v>
      </c>
      <c r="AX1170" s="16">
        <v>-84601000</v>
      </c>
      <c r="AY1170" s="16">
        <v>-260220000</v>
      </c>
      <c r="AZ1170" s="16">
        <v>-372220000</v>
      </c>
      <c r="BA1170" s="16">
        <v>-834293000</v>
      </c>
      <c r="BB1170" s="16">
        <v>-1455833000</v>
      </c>
      <c r="BC1170" s="16">
        <v>-975287000</v>
      </c>
      <c r="BD1170" s="16">
        <v>586648000</v>
      </c>
      <c r="BE1170" s="16">
        <v>-1919407000</v>
      </c>
      <c r="BF1170" s="16">
        <v>-1888993000</v>
      </c>
      <c r="BG1170" s="16">
        <v>-2810283000</v>
      </c>
      <c r="BH1170" s="16">
        <v>-2087791000</v>
      </c>
      <c r="BI1170" s="16">
        <v>3625857000</v>
      </c>
      <c r="BJ1170" s="16">
        <v>387789748.10000002</v>
      </c>
      <c r="BK1170" s="16">
        <v>646396918.48800194</v>
      </c>
      <c r="BL1170" s="16">
        <v>661808711.25882006</v>
      </c>
      <c r="BM1170" s="16">
        <v>648042200.00000203</v>
      </c>
    </row>
    <row r="1171" spans="1:65">
      <c r="A1171" s="16" t="s">
        <v>53</v>
      </c>
      <c r="B1171" s="16" t="s">
        <v>54</v>
      </c>
      <c r="C1171" s="16" t="s">
        <v>2385</v>
      </c>
      <c r="D1171" s="16" t="s">
        <v>2386</v>
      </c>
      <c r="AN1171" s="16">
        <v>985432000</v>
      </c>
      <c r="AO1171" s="16">
        <v>1337583000</v>
      </c>
      <c r="AP1171" s="16">
        <v>1375164000</v>
      </c>
      <c r="AQ1171" s="16">
        <v>1723903000</v>
      </c>
      <c r="AR1171" s="16">
        <v>1433392000</v>
      </c>
      <c r="AS1171" s="16">
        <v>1539005000</v>
      </c>
      <c r="AT1171" s="16">
        <v>1465064000</v>
      </c>
      <c r="AU1171" s="16">
        <v>1802888000</v>
      </c>
      <c r="AV1171" s="16">
        <v>2703993000</v>
      </c>
      <c r="AW1171" s="16">
        <v>3464352000</v>
      </c>
      <c r="AX1171" s="16">
        <v>4151643000</v>
      </c>
      <c r="AY1171" s="16">
        <v>4953862000</v>
      </c>
      <c r="AZ1171" s="16">
        <v>5876763000</v>
      </c>
      <c r="BA1171" s="16">
        <v>7305041000</v>
      </c>
      <c r="BB1171" s="16">
        <v>6113466000</v>
      </c>
      <c r="BC1171" s="16">
        <v>6306941000</v>
      </c>
      <c r="BD1171" s="16">
        <v>9867911000</v>
      </c>
      <c r="BE1171" s="16">
        <v>9963489000</v>
      </c>
      <c r="BF1171" s="16">
        <v>11172912000</v>
      </c>
      <c r="BG1171" s="16">
        <v>9332001000</v>
      </c>
      <c r="BH1171" s="16">
        <v>9773629000</v>
      </c>
      <c r="BI1171" s="16">
        <v>9004176000</v>
      </c>
      <c r="BJ1171" s="16">
        <v>9037316000</v>
      </c>
      <c r="BK1171" s="16">
        <v>10952441000</v>
      </c>
      <c r="BL1171" s="16">
        <v>11335316000</v>
      </c>
      <c r="BM1171" s="16">
        <v>10076564000</v>
      </c>
    </row>
    <row r="1172" spans="1:65">
      <c r="A1172" s="16" t="s">
        <v>53</v>
      </c>
      <c r="B1172" s="16" t="s">
        <v>54</v>
      </c>
      <c r="C1172" s="16" t="s">
        <v>2387</v>
      </c>
      <c r="D1172" s="16" t="s">
        <v>2388</v>
      </c>
      <c r="AK1172" s="16">
        <v>447</v>
      </c>
      <c r="AP1172" s="16">
        <v>447</v>
      </c>
      <c r="AU1172" s="16">
        <v>447</v>
      </c>
      <c r="AZ1172" s="16">
        <v>447</v>
      </c>
      <c r="BE1172" s="16">
        <v>447</v>
      </c>
      <c r="BJ1172" s="16">
        <v>447</v>
      </c>
    </row>
    <row r="1173" spans="1:65">
      <c r="A1173" s="16" t="s">
        <v>53</v>
      </c>
      <c r="B1173" s="16" t="s">
        <v>54</v>
      </c>
      <c r="C1173" s="16" t="s">
        <v>2389</v>
      </c>
      <c r="D1173" s="16" t="s">
        <v>2390</v>
      </c>
      <c r="AK1173" s="16">
        <v>44.001173364623099</v>
      </c>
      <c r="AL1173" s="16">
        <v>31.472199557057898</v>
      </c>
      <c r="AM1173" s="16">
        <v>22.627059642608501</v>
      </c>
      <c r="AN1173" s="16">
        <v>22.591670045762601</v>
      </c>
      <c r="AO1173" s="16">
        <v>9.30076199013895</v>
      </c>
      <c r="AP1173" s="16">
        <v>13.157894736842101</v>
      </c>
      <c r="AQ1173" s="16">
        <v>8.7307288500856508</v>
      </c>
      <c r="AR1173" s="16">
        <v>7.5620581949695902</v>
      </c>
      <c r="AS1173" s="16">
        <v>2.24583698510079</v>
      </c>
      <c r="AT1173" s="16">
        <v>6.4825407201612499</v>
      </c>
      <c r="AU1173" s="16">
        <v>10.433788711696501</v>
      </c>
      <c r="AV1173" s="16">
        <v>7.6420995376665797</v>
      </c>
      <c r="AW1173" s="16">
        <v>11.974792198620101</v>
      </c>
      <c r="AX1173" s="16">
        <v>13.3604600694444</v>
      </c>
      <c r="AY1173" s="16">
        <v>13.338945310378501</v>
      </c>
      <c r="AZ1173" s="16">
        <v>10.637540453074401</v>
      </c>
      <c r="BA1173" s="16">
        <v>20.937533598537801</v>
      </c>
      <c r="BB1173" s="16">
        <v>13.4114194236926</v>
      </c>
      <c r="BC1173" s="16">
        <v>9.9548856217822799</v>
      </c>
      <c r="BD1173" s="16">
        <v>15.5745876862704</v>
      </c>
      <c r="BE1173" s="16">
        <v>19.076502530577802</v>
      </c>
      <c r="BF1173" s="16">
        <v>19.962452604788901</v>
      </c>
      <c r="BG1173" s="16">
        <v>31.752037373475201</v>
      </c>
      <c r="BH1173" s="16">
        <v>50.9660938225732</v>
      </c>
      <c r="BI1173" s="16">
        <v>44.214607303651803</v>
      </c>
      <c r="BJ1173" s="16">
        <v>36.673669133444697</v>
      </c>
      <c r="BK1173" s="16">
        <v>60.679898946565601</v>
      </c>
    </row>
    <row r="1174" spans="1:65">
      <c r="A1174" s="16" t="s">
        <v>53</v>
      </c>
      <c r="B1174" s="16" t="s">
        <v>54</v>
      </c>
      <c r="C1174" s="16" t="s">
        <v>2391</v>
      </c>
      <c r="D1174" s="16" t="s">
        <v>2392</v>
      </c>
      <c r="E1174" s="16">
        <v>0</v>
      </c>
      <c r="J1174" s="16">
        <v>0</v>
      </c>
      <c r="O1174" s="16">
        <v>0</v>
      </c>
      <c r="T1174" s="16">
        <v>0</v>
      </c>
      <c r="U1174" s="16">
        <v>0</v>
      </c>
      <c r="V1174" s="16">
        <v>0</v>
      </c>
      <c r="W1174" s="16">
        <v>0</v>
      </c>
      <c r="X1174" s="16">
        <v>0</v>
      </c>
      <c r="Y1174" s="16">
        <v>0</v>
      </c>
      <c r="Z1174" s="16">
        <v>0</v>
      </c>
      <c r="AA1174" s="16">
        <v>0</v>
      </c>
      <c r="AB1174" s="16">
        <v>0</v>
      </c>
      <c r="AC1174" s="16">
        <v>0</v>
      </c>
      <c r="AD1174" s="16">
        <v>0</v>
      </c>
      <c r="AE1174" s="16">
        <v>0</v>
      </c>
      <c r="AF1174" s="16">
        <v>0</v>
      </c>
      <c r="AG1174" s="16">
        <v>0</v>
      </c>
      <c r="AH1174" s="16">
        <v>0</v>
      </c>
      <c r="AI1174" s="16">
        <v>0</v>
      </c>
      <c r="AJ1174" s="16">
        <v>0</v>
      </c>
      <c r="AK1174" s="16">
        <v>0</v>
      </c>
      <c r="AL1174" s="16">
        <v>0</v>
      </c>
      <c r="AM1174" s="16">
        <v>6.5072749999999999E-3</v>
      </c>
      <c r="AN1174" s="16">
        <v>7.7166209999999999E-2</v>
      </c>
      <c r="AO1174" s="16">
        <v>0.21640742499999999</v>
      </c>
      <c r="AP1174" s="16">
        <v>0.50468932099999997</v>
      </c>
      <c r="AQ1174" s="16">
        <v>0.81352656899999998</v>
      </c>
      <c r="AR1174" s="16">
        <v>4.5939186950000002</v>
      </c>
      <c r="AS1174" s="16">
        <v>5.1755928200000003</v>
      </c>
      <c r="AT1174" s="16">
        <v>8.9053734539999994</v>
      </c>
      <c r="AU1174" s="16">
        <v>9.5951932699999993</v>
      </c>
      <c r="AV1174" s="16">
        <v>12.642569760000001</v>
      </c>
      <c r="AW1174" s="16">
        <v>17.23910888</v>
      </c>
      <c r="AX1174" s="16">
        <v>26.257216490000001</v>
      </c>
      <c r="AY1174" s="16">
        <v>38.510356600000001</v>
      </c>
      <c r="AZ1174" s="16">
        <v>51.798190400000003</v>
      </c>
      <c r="BA1174" s="16">
        <v>74.224600600000002</v>
      </c>
      <c r="BB1174" s="16">
        <v>86.92047006</v>
      </c>
      <c r="BC1174" s="16">
        <v>100.7489875</v>
      </c>
      <c r="BD1174" s="16">
        <v>110.6472854</v>
      </c>
      <c r="BE1174" s="16">
        <v>109.2880368</v>
      </c>
      <c r="BF1174" s="16">
        <v>107.9339038</v>
      </c>
      <c r="BG1174" s="16">
        <v>111.0134613</v>
      </c>
      <c r="BH1174" s="16">
        <v>111.1650782</v>
      </c>
      <c r="BI1174" s="16">
        <v>104.65237260000001</v>
      </c>
      <c r="BJ1174" s="16">
        <v>102.86105480000001</v>
      </c>
      <c r="BK1174" s="16">
        <v>103.9214187</v>
      </c>
      <c r="BL1174" s="16">
        <v>106.9924534</v>
      </c>
    </row>
    <row r="1175" spans="1:65">
      <c r="A1175" s="16" t="s">
        <v>53</v>
      </c>
      <c r="B1175" s="16" t="s">
        <v>54</v>
      </c>
      <c r="C1175" s="16" t="s">
        <v>2393</v>
      </c>
      <c r="D1175" s="16" t="s">
        <v>2394</v>
      </c>
      <c r="AW1175" s="16">
        <v>80</v>
      </c>
      <c r="AX1175" s="16">
        <v>80</v>
      </c>
      <c r="AY1175" s="16">
        <v>80</v>
      </c>
      <c r="AZ1175" s="16">
        <v>80</v>
      </c>
      <c r="BA1175" s="16">
        <v>80</v>
      </c>
      <c r="BB1175" s="16">
        <v>80</v>
      </c>
      <c r="BC1175" s="16">
        <v>80</v>
      </c>
      <c r="BD1175" s="16">
        <v>80</v>
      </c>
      <c r="BE1175" s="16">
        <v>70</v>
      </c>
      <c r="BF1175" s="16">
        <v>60</v>
      </c>
      <c r="BG1175" s="16">
        <v>60</v>
      </c>
      <c r="BH1175" s="16">
        <v>60</v>
      </c>
      <c r="BI1175" s="16">
        <v>60</v>
      </c>
      <c r="BJ1175" s="16">
        <v>80</v>
      </c>
      <c r="BK1175" s="16">
        <v>80</v>
      </c>
      <c r="BL1175" s="16">
        <v>80</v>
      </c>
      <c r="BM1175" s="16">
        <v>80</v>
      </c>
    </row>
    <row r="1176" spans="1:65">
      <c r="A1176" s="16" t="s">
        <v>53</v>
      </c>
      <c r="B1176" s="16" t="s">
        <v>54</v>
      </c>
      <c r="C1176" s="16" t="s">
        <v>2395</v>
      </c>
      <c r="D1176" s="16" t="s">
        <v>2396</v>
      </c>
      <c r="AX1176" s="16">
        <v>3</v>
      </c>
      <c r="AY1176" s="16">
        <v>3</v>
      </c>
      <c r="AZ1176" s="16">
        <v>3.5</v>
      </c>
      <c r="BA1176" s="16">
        <v>4</v>
      </c>
      <c r="BB1176" s="16">
        <v>4</v>
      </c>
      <c r="BC1176" s="16">
        <v>4</v>
      </c>
    </row>
    <row r="1177" spans="1:65">
      <c r="A1177" s="16" t="s">
        <v>53</v>
      </c>
      <c r="B1177" s="16" t="s">
        <v>54</v>
      </c>
      <c r="C1177" s="16" t="s">
        <v>2397</v>
      </c>
      <c r="D1177" s="16" t="s">
        <v>2398</v>
      </c>
      <c r="AS1177" s="16">
        <v>154.76</v>
      </c>
      <c r="AT1177" s="16">
        <v>159.12</v>
      </c>
      <c r="AU1177" s="16">
        <v>245.05</v>
      </c>
      <c r="AV1177" s="16">
        <v>273.2</v>
      </c>
      <c r="AW1177" s="16">
        <v>350.2</v>
      </c>
      <c r="AX1177" s="16">
        <v>348.53</v>
      </c>
      <c r="AY1177" s="16">
        <v>279.11</v>
      </c>
      <c r="AZ1177" s="16">
        <v>414.86</v>
      </c>
      <c r="BA1177" s="16">
        <v>477.39</v>
      </c>
      <c r="BB1177" s="16">
        <v>624.91</v>
      </c>
      <c r="BC1177" s="16">
        <v>595.22</v>
      </c>
      <c r="BD1177" s="16">
        <v>638.11</v>
      </c>
      <c r="BE1177" s="16">
        <v>679.27</v>
      </c>
      <c r="BF1177" s="16">
        <v>470.64</v>
      </c>
      <c r="BG1177" s="16">
        <v>395.23</v>
      </c>
      <c r="BH1177" s="16">
        <v>451.68</v>
      </c>
      <c r="BI1177" s="16">
        <v>593.55999999999995</v>
      </c>
      <c r="BJ1177" s="16">
        <v>736.71</v>
      </c>
      <c r="BK1177" s="16">
        <v>761.43</v>
      </c>
    </row>
    <row r="1178" spans="1:65">
      <c r="A1178" s="16" t="s">
        <v>53</v>
      </c>
      <c r="B1178" s="16" t="s">
        <v>54</v>
      </c>
      <c r="C1178" s="16" t="s">
        <v>2399</v>
      </c>
      <c r="D1178" s="16" t="s">
        <v>2400</v>
      </c>
      <c r="AX1178" s="16">
        <v>2.2000000000000002</v>
      </c>
      <c r="AY1178" s="16">
        <v>2.5</v>
      </c>
      <c r="AZ1178" s="16">
        <v>2.2000000000000002</v>
      </c>
      <c r="BA1178" s="16">
        <v>2.2000000000000002</v>
      </c>
      <c r="BB1178" s="16">
        <v>2.2000000000000002</v>
      </c>
      <c r="BC1178" s="16">
        <v>0.3</v>
      </c>
      <c r="BD1178" s="16">
        <v>2.2000000000000002</v>
      </c>
      <c r="BE1178" s="16">
        <v>2.2000000000000002</v>
      </c>
      <c r="BF1178" s="16">
        <v>2</v>
      </c>
      <c r="BG1178" s="16">
        <v>2.1</v>
      </c>
      <c r="BH1178" s="16">
        <v>2.1</v>
      </c>
      <c r="BI1178" s="16">
        <v>2</v>
      </c>
      <c r="BJ1178" s="16">
        <v>2</v>
      </c>
      <c r="BK1178" s="16">
        <v>2.6</v>
      </c>
      <c r="BL1178" s="16">
        <v>2.6</v>
      </c>
    </row>
    <row r="1179" spans="1:65">
      <c r="A1179" s="16" t="s">
        <v>53</v>
      </c>
      <c r="B1179" s="16" t="s">
        <v>54</v>
      </c>
      <c r="C1179" s="16" t="s">
        <v>2401</v>
      </c>
      <c r="D1179" s="16" t="s">
        <v>2402</v>
      </c>
      <c r="AV1179" s="16">
        <v>267</v>
      </c>
      <c r="AW1179" s="16">
        <v>267</v>
      </c>
      <c r="AX1179" s="16">
        <v>267</v>
      </c>
      <c r="AY1179" s="16">
        <v>267</v>
      </c>
      <c r="AZ1179" s="16">
        <v>267</v>
      </c>
      <c r="BA1179" s="16">
        <v>237</v>
      </c>
      <c r="BB1179" s="16">
        <v>237</v>
      </c>
      <c r="BC1179" s="16">
        <v>237</v>
      </c>
      <c r="BD1179" s="16">
        <v>237</v>
      </c>
      <c r="BE1179" s="16">
        <v>237</v>
      </c>
      <c r="BF1179" s="16">
        <v>277</v>
      </c>
      <c r="BG1179" s="16">
        <v>277</v>
      </c>
      <c r="BH1179" s="16">
        <v>277</v>
      </c>
      <c r="BI1179" s="16">
        <v>277</v>
      </c>
      <c r="BJ1179" s="16">
        <v>277</v>
      </c>
      <c r="BK1179" s="16">
        <v>277</v>
      </c>
      <c r="BL1179" s="16">
        <v>277</v>
      </c>
    </row>
    <row r="1180" spans="1:65">
      <c r="A1180" s="16" t="s">
        <v>53</v>
      </c>
      <c r="B1180" s="16" t="s">
        <v>54</v>
      </c>
      <c r="C1180" s="16" t="s">
        <v>2403</v>
      </c>
      <c r="D1180" s="16" t="s">
        <v>2404</v>
      </c>
      <c r="BB1180" s="16">
        <v>4.7</v>
      </c>
      <c r="BF1180" s="16">
        <v>2.6</v>
      </c>
      <c r="BL1180" s="16">
        <v>16.5</v>
      </c>
    </row>
    <row r="1181" spans="1:65">
      <c r="A1181" s="16" t="s">
        <v>53</v>
      </c>
      <c r="B1181" s="16" t="s">
        <v>54</v>
      </c>
      <c r="C1181" s="16" t="s">
        <v>2405</v>
      </c>
      <c r="D1181" s="16" t="s">
        <v>2406</v>
      </c>
      <c r="AU1181" s="16">
        <v>2.2000000000000002</v>
      </c>
      <c r="AX1181" s="16">
        <v>1.4</v>
      </c>
      <c r="BB1181" s="16">
        <v>1.9</v>
      </c>
      <c r="BL1181" s="16">
        <v>2.9</v>
      </c>
    </row>
    <row r="1182" spans="1:65">
      <c r="A1182" s="16" t="s">
        <v>53</v>
      </c>
      <c r="B1182" s="16" t="s">
        <v>54</v>
      </c>
      <c r="C1182" s="16" t="s">
        <v>2407</v>
      </c>
      <c r="D1182" s="16" t="s">
        <v>2408</v>
      </c>
      <c r="BC1182" s="16">
        <v>0.50859779119491599</v>
      </c>
      <c r="BK1182" s="16">
        <v>0.64595055580139205</v>
      </c>
      <c r="BM1182" s="16">
        <v>0.58731466531753496</v>
      </c>
    </row>
    <row r="1183" spans="1:65">
      <c r="A1183" s="16" t="s">
        <v>53</v>
      </c>
      <c r="B1183" s="16" t="s">
        <v>54</v>
      </c>
      <c r="C1183" s="16" t="s">
        <v>2409</v>
      </c>
      <c r="D1183" s="16" t="s">
        <v>2410</v>
      </c>
      <c r="AM1183" s="16">
        <v>17.5355173112304</v>
      </c>
      <c r="AN1183" s="16">
        <v>30.8570518710324</v>
      </c>
      <c r="AO1183" s="16">
        <v>28.416754094755198</v>
      </c>
      <c r="AP1183" s="16">
        <v>28.418328040347902</v>
      </c>
      <c r="AQ1183" s="16">
        <v>29.592027602825201</v>
      </c>
      <c r="AR1183" s="16">
        <v>30.181559922513099</v>
      </c>
      <c r="BA1183" s="16">
        <v>53.078440297375202</v>
      </c>
      <c r="BB1183" s="16">
        <v>38.240213452271902</v>
      </c>
      <c r="BC1183" s="16">
        <v>39.251956302781402</v>
      </c>
      <c r="BD1183" s="16">
        <v>44.9449496615307</v>
      </c>
      <c r="BE1183" s="16">
        <v>43.925380601815398</v>
      </c>
      <c r="BF1183" s="16">
        <v>41.686351032145403</v>
      </c>
      <c r="BG1183" s="16">
        <v>39.254119274149303</v>
      </c>
      <c r="BH1183" s="16">
        <v>37.916322922805001</v>
      </c>
      <c r="BI1183" s="16">
        <v>35.575086410769501</v>
      </c>
      <c r="BJ1183" s="16">
        <v>35.921721944423403</v>
      </c>
      <c r="BK1183" s="16">
        <v>33.646322905941098</v>
      </c>
      <c r="BL1183" s="16">
        <v>30.0402758336411</v>
      </c>
    </row>
    <row r="1184" spans="1:65">
      <c r="A1184" s="16" t="s">
        <v>53</v>
      </c>
      <c r="B1184" s="16" t="s">
        <v>54</v>
      </c>
      <c r="C1184" s="16" t="s">
        <v>2411</v>
      </c>
      <c r="D1184" s="16" t="s">
        <v>2412</v>
      </c>
      <c r="AM1184" s="16">
        <v>25.604697091006098</v>
      </c>
      <c r="AN1184" s="16">
        <v>17.998359733808201</v>
      </c>
      <c r="AO1184" s="16">
        <v>13.767210715069901</v>
      </c>
      <c r="AP1184" s="16">
        <v>14.8816198587848</v>
      </c>
      <c r="AQ1184" s="16">
        <v>17.880741731093401</v>
      </c>
      <c r="AR1184" s="16">
        <v>17.572896082223</v>
      </c>
      <c r="BA1184" s="16">
        <v>49.301894501858598</v>
      </c>
      <c r="BB1184" s="16">
        <v>40.8898501467635</v>
      </c>
      <c r="BC1184" s="16">
        <v>46.828917932414903</v>
      </c>
      <c r="BD1184" s="16">
        <v>45.481356322721901</v>
      </c>
      <c r="BE1184" s="16">
        <v>41.273973078180703</v>
      </c>
      <c r="BF1184" s="16">
        <v>40.405795606888702</v>
      </c>
      <c r="BG1184" s="16">
        <v>39.896397640563897</v>
      </c>
      <c r="BH1184" s="16">
        <v>34.183707245310799</v>
      </c>
      <c r="BI1184" s="16">
        <v>34.919867869696702</v>
      </c>
      <c r="BJ1184" s="16">
        <v>35.075876697878002</v>
      </c>
      <c r="BK1184" s="16">
        <v>39.416628377366003</v>
      </c>
      <c r="BL1184" s="16">
        <v>42.730798254375699</v>
      </c>
    </row>
    <row r="1185" spans="1:65">
      <c r="A1185" s="16" t="s">
        <v>53</v>
      </c>
      <c r="B1185" s="16" t="s">
        <v>54</v>
      </c>
      <c r="C1185" s="16" t="s">
        <v>2413</v>
      </c>
      <c r="D1185" s="16" t="s">
        <v>2414</v>
      </c>
      <c r="AO1185" s="16">
        <v>0.23533000000000001</v>
      </c>
      <c r="AP1185" s="16">
        <v>0.3695</v>
      </c>
      <c r="AQ1185" s="16">
        <v>0.42125000000000001</v>
      </c>
      <c r="AR1185" s="16">
        <v>0.39289000000000002</v>
      </c>
      <c r="AS1185" s="16">
        <v>0.33600000000000002</v>
      </c>
      <c r="AT1185" s="16">
        <v>0.34000999999999998</v>
      </c>
      <c r="AU1185" s="16">
        <v>0.30154999999999998</v>
      </c>
      <c r="AV1185" s="16">
        <v>0.32496000000000003</v>
      </c>
      <c r="AW1185" s="16">
        <v>0.29831000000000002</v>
      </c>
      <c r="AX1185" s="16">
        <v>0.21994</v>
      </c>
      <c r="AY1185" s="16">
        <v>0.17165</v>
      </c>
      <c r="AZ1185" s="16">
        <v>0.17005999999999999</v>
      </c>
      <c r="BA1185" s="16">
        <v>0.16553999999999999</v>
      </c>
      <c r="BB1185" s="16">
        <v>0.24976000000000001</v>
      </c>
      <c r="BC1185" s="16">
        <v>0.21848000000000001</v>
      </c>
      <c r="BD1185" s="16">
        <v>0.21084</v>
      </c>
      <c r="BE1185" s="16">
        <v>0.21426999999999999</v>
      </c>
      <c r="BF1185" s="16">
        <v>0.20968999999999999</v>
      </c>
      <c r="BG1185" s="16">
        <v>0.20977999999999999</v>
      </c>
      <c r="BH1185" s="16">
        <v>0.22231999999999999</v>
      </c>
      <c r="BI1185" s="16">
        <v>0.20637</v>
      </c>
      <c r="BJ1185" s="16">
        <v>0.18468000000000001</v>
      </c>
      <c r="BK1185" s="16">
        <v>0.18484</v>
      </c>
    </row>
    <row r="1186" spans="1:65">
      <c r="A1186" s="16" t="s">
        <v>53</v>
      </c>
      <c r="B1186" s="16" t="s">
        <v>54</v>
      </c>
      <c r="C1186" s="16" t="s">
        <v>2415</v>
      </c>
      <c r="D1186" s="16" t="s">
        <v>2416</v>
      </c>
      <c r="AQ1186" s="16">
        <v>6.39</v>
      </c>
      <c r="AR1186" s="16">
        <v>7.4033333333332996</v>
      </c>
      <c r="AS1186" s="16">
        <v>6.7566666666666002</v>
      </c>
      <c r="AT1186" s="16">
        <v>11.2475</v>
      </c>
      <c r="AU1186" s="16">
        <v>8.7116666666666305</v>
      </c>
      <c r="AV1186" s="16">
        <v>5.9133333333333704</v>
      </c>
      <c r="AW1186" s="16">
        <v>6.5383333333333304</v>
      </c>
      <c r="AX1186" s="16">
        <v>8.5083333333333009</v>
      </c>
      <c r="AY1186" s="16">
        <v>7.2824999999999998</v>
      </c>
      <c r="AZ1186" s="16">
        <v>7.5741666666666001</v>
      </c>
      <c r="BA1186" s="16">
        <v>7.5383333333333002</v>
      </c>
      <c r="BB1186" s="16">
        <v>7.8333333333333997</v>
      </c>
      <c r="BC1186" s="16">
        <v>9.06</v>
      </c>
      <c r="BD1186" s="16">
        <v>8.1141666666666001</v>
      </c>
      <c r="BE1186" s="16">
        <v>8.1308333333332996</v>
      </c>
      <c r="BF1186" s="16">
        <v>8.3183333333333298</v>
      </c>
      <c r="BG1186" s="16">
        <v>8.6858333333333295</v>
      </c>
      <c r="BH1186" s="16">
        <v>8.53583333333337</v>
      </c>
      <c r="BI1186" s="16">
        <v>8.6423364490712196</v>
      </c>
      <c r="BJ1186" s="16">
        <v>8.1141666666666694</v>
      </c>
      <c r="BK1186" s="16">
        <v>7.1725000000000003</v>
      </c>
      <c r="BL1186" s="16">
        <v>7.5870485078595298</v>
      </c>
      <c r="BM1186" s="16">
        <v>8.4874942416790091</v>
      </c>
    </row>
    <row r="1187" spans="1:65">
      <c r="A1187" s="16" t="s">
        <v>53</v>
      </c>
      <c r="B1187" s="16" t="s">
        <v>54</v>
      </c>
      <c r="C1187" s="16" t="s">
        <v>2417</v>
      </c>
      <c r="D1187" s="16" t="s">
        <v>2418</v>
      </c>
      <c r="AK1187" s="16">
        <v>0</v>
      </c>
      <c r="AL1187" s="16">
        <v>590075.58469272905</v>
      </c>
      <c r="AM1187" s="16">
        <v>2034228.4762110501</v>
      </c>
      <c r="AN1187" s="16">
        <v>120884190.931729</v>
      </c>
      <c r="AO1187" s="16">
        <v>211281618.63923401</v>
      </c>
      <c r="AP1187" s="16">
        <v>466094169.06055403</v>
      </c>
      <c r="AQ1187" s="16">
        <v>447325724.69222701</v>
      </c>
      <c r="AR1187" s="16">
        <v>672589591.85964203</v>
      </c>
      <c r="AS1187" s="16">
        <v>679605504.08201003</v>
      </c>
      <c r="AT1187" s="16">
        <v>724979353.94087005</v>
      </c>
      <c r="AU1187" s="16">
        <v>720471772.469666</v>
      </c>
      <c r="AV1187" s="16">
        <v>802839749.21412694</v>
      </c>
      <c r="AW1187" s="16">
        <v>1075084292.67504</v>
      </c>
      <c r="AX1187" s="16">
        <v>1177743664.23387</v>
      </c>
      <c r="AY1187" s="16">
        <v>2500372956.08952</v>
      </c>
      <c r="AZ1187" s="16">
        <v>4273114882.3347201</v>
      </c>
      <c r="BA1187" s="16">
        <v>6467239211.3665705</v>
      </c>
      <c r="BB1187" s="16">
        <v>5363780427.9011297</v>
      </c>
      <c r="BC1187" s="16">
        <v>6408969356.5734901</v>
      </c>
      <c r="BD1187" s="16">
        <v>10273827341.539801</v>
      </c>
      <c r="BE1187" s="16">
        <v>11277238753.8186</v>
      </c>
      <c r="BF1187" s="16">
        <v>14400553978.867001</v>
      </c>
      <c r="BG1187" s="16">
        <v>14646563761.9499</v>
      </c>
      <c r="BH1187" s="16">
        <v>6291165248.5272598</v>
      </c>
      <c r="BI1187" s="16">
        <v>5836459133.36833</v>
      </c>
      <c r="BJ1187" s="16">
        <v>6680448851.7634001</v>
      </c>
      <c r="BK1187" s="16">
        <v>6665907526.3554697</v>
      </c>
      <c r="BL1187" s="16">
        <v>7042898781.0373402</v>
      </c>
      <c r="BM1187" s="16">
        <v>7633632512.2189398</v>
      </c>
    </row>
    <row r="1188" spans="1:65">
      <c r="A1188" s="16" t="s">
        <v>53</v>
      </c>
      <c r="B1188" s="16" t="s">
        <v>54</v>
      </c>
      <c r="C1188" s="16" t="s">
        <v>2419</v>
      </c>
      <c r="D1188" s="16" t="s">
        <v>2420</v>
      </c>
      <c r="AK1188" s="16">
        <v>8.1150000000000002</v>
      </c>
      <c r="AP1188" s="16">
        <v>8.1150000000000002</v>
      </c>
      <c r="AU1188" s="16">
        <v>8.1150000000000002</v>
      </c>
      <c r="AZ1188" s="16">
        <v>8.1150000000000002</v>
      </c>
      <c r="BE1188" s="16">
        <v>8.1150000000000002</v>
      </c>
      <c r="BJ1188" s="16">
        <v>8.1150000000000002</v>
      </c>
    </row>
    <row r="1189" spans="1:65">
      <c r="A1189" s="16" t="s">
        <v>53</v>
      </c>
      <c r="B1189" s="16" t="s">
        <v>54</v>
      </c>
      <c r="C1189" s="16" t="s">
        <v>2421</v>
      </c>
      <c r="D1189" s="16" t="s">
        <v>2422</v>
      </c>
      <c r="E1189" s="16">
        <v>1005297</v>
      </c>
      <c r="F1189" s="16">
        <v>1029427</v>
      </c>
      <c r="G1189" s="16">
        <v>1054171</v>
      </c>
      <c r="H1189" s="16">
        <v>1079510</v>
      </c>
      <c r="I1189" s="16">
        <v>1105494</v>
      </c>
      <c r="J1189" s="16">
        <v>1132029</v>
      </c>
      <c r="K1189" s="16">
        <v>1159239</v>
      </c>
      <c r="L1189" s="16">
        <v>1187103</v>
      </c>
      <c r="M1189" s="16">
        <v>1215677</v>
      </c>
      <c r="N1189" s="16">
        <v>1244857</v>
      </c>
      <c r="O1189" s="16">
        <v>1274298</v>
      </c>
      <c r="P1189" s="16">
        <v>1303852</v>
      </c>
      <c r="Q1189" s="16">
        <v>1334134</v>
      </c>
      <c r="R1189" s="16">
        <v>1365033</v>
      </c>
      <c r="S1189" s="16">
        <v>1396692</v>
      </c>
      <c r="T1189" s="16">
        <v>1429085</v>
      </c>
      <c r="U1189" s="16">
        <v>1462275</v>
      </c>
      <c r="V1189" s="16">
        <v>1496142</v>
      </c>
      <c r="W1189" s="16">
        <v>1530841</v>
      </c>
      <c r="X1189" s="16">
        <v>1557576</v>
      </c>
      <c r="Y1189" s="16">
        <v>1574287</v>
      </c>
      <c r="Z1189" s="16">
        <v>1591131</v>
      </c>
      <c r="AA1189" s="16">
        <v>1608178</v>
      </c>
      <c r="AB1189" s="16">
        <v>1625408</v>
      </c>
      <c r="AC1189" s="16">
        <v>1642846</v>
      </c>
      <c r="AD1189" s="16">
        <v>1660424</v>
      </c>
      <c r="AE1189" s="16">
        <v>1678213</v>
      </c>
      <c r="AF1189" s="16">
        <v>1696194</v>
      </c>
      <c r="AG1189" s="16">
        <v>1714392</v>
      </c>
      <c r="AH1189" s="16">
        <v>1727104</v>
      </c>
      <c r="AI1189" s="16">
        <v>1733452</v>
      </c>
      <c r="AJ1189" s="16">
        <v>1739823</v>
      </c>
      <c r="AK1189" s="16">
        <v>1746226</v>
      </c>
      <c r="AL1189" s="16">
        <v>1752636</v>
      </c>
      <c r="AM1189" s="16">
        <v>1759077</v>
      </c>
      <c r="AN1189" s="16">
        <v>1765543</v>
      </c>
      <c r="AO1189" s="16">
        <v>1772041</v>
      </c>
      <c r="AP1189" s="16">
        <v>1778545</v>
      </c>
      <c r="AQ1189" s="16">
        <v>1785082</v>
      </c>
      <c r="AR1189" s="16">
        <v>1793936</v>
      </c>
      <c r="AS1189" s="16">
        <v>1805977</v>
      </c>
      <c r="AT1189" s="16">
        <v>1818065</v>
      </c>
      <c r="AU1189" s="16">
        <v>1830251</v>
      </c>
      <c r="AV1189" s="16">
        <v>1842519</v>
      </c>
      <c r="AW1189" s="16">
        <v>1854885</v>
      </c>
      <c r="AX1189" s="16">
        <v>1867301</v>
      </c>
      <c r="AY1189" s="16">
        <v>1884268</v>
      </c>
      <c r="AZ1189" s="16">
        <v>1905967</v>
      </c>
      <c r="BA1189" s="16">
        <v>1945022</v>
      </c>
      <c r="BB1189" s="16">
        <v>2002541</v>
      </c>
      <c r="BC1189" s="16">
        <v>2061843</v>
      </c>
      <c r="BD1189" s="16">
        <v>2104671</v>
      </c>
      <c r="BE1189" s="16">
        <v>2129670</v>
      </c>
      <c r="BF1189" s="16">
        <v>2154896</v>
      </c>
      <c r="BG1189" s="16">
        <v>2180456</v>
      </c>
      <c r="BH1189" s="16">
        <v>2206320</v>
      </c>
      <c r="BI1189" s="16">
        <v>2232526</v>
      </c>
      <c r="BJ1189" s="16">
        <v>2258971</v>
      </c>
      <c r="BK1189" s="16">
        <v>2285729</v>
      </c>
      <c r="BL1189" s="16">
        <v>2313138</v>
      </c>
      <c r="BM1189" s="16">
        <v>2341443</v>
      </c>
    </row>
    <row r="1190" spans="1:65">
      <c r="A1190" s="16" t="s">
        <v>53</v>
      </c>
      <c r="B1190" s="16" t="s">
        <v>54</v>
      </c>
      <c r="C1190" s="16" t="s">
        <v>2423</v>
      </c>
      <c r="D1190" s="16" t="s">
        <v>2424</v>
      </c>
    </row>
    <row r="1191" spans="1:65">
      <c r="A1191" s="16" t="s">
        <v>53</v>
      </c>
      <c r="B1191" s="16" t="s">
        <v>54</v>
      </c>
      <c r="C1191" s="16" t="s">
        <v>2425</v>
      </c>
      <c r="D1191" s="16" t="s">
        <v>2426</v>
      </c>
      <c r="O1191" s="16">
        <v>6397.68</v>
      </c>
      <c r="P1191" s="16">
        <v>6584.08</v>
      </c>
      <c r="Q1191" s="16">
        <v>6796.62</v>
      </c>
      <c r="R1191" s="16">
        <v>7016.63</v>
      </c>
      <c r="S1191" s="16">
        <v>7342</v>
      </c>
      <c r="T1191" s="16">
        <v>7682.02</v>
      </c>
      <c r="U1191" s="16">
        <v>7925.1</v>
      </c>
      <c r="V1191" s="16">
        <v>8129.77</v>
      </c>
      <c r="W1191" s="16">
        <v>8380.82</v>
      </c>
      <c r="X1191" s="16">
        <v>8611.2000000000007</v>
      </c>
      <c r="Y1191" s="16">
        <v>8835.25</v>
      </c>
      <c r="Z1191" s="16">
        <v>9008.9500000000007</v>
      </c>
      <c r="AA1191" s="16">
        <v>9255.25</v>
      </c>
      <c r="AB1191" s="16">
        <v>9554.4599999999991</v>
      </c>
      <c r="AC1191" s="16">
        <v>9915.83</v>
      </c>
      <c r="AD1191" s="16">
        <v>10274.799999999999</v>
      </c>
      <c r="AE1191" s="16">
        <v>10683.4</v>
      </c>
      <c r="AF1191" s="16">
        <v>11020.6</v>
      </c>
      <c r="AG1191" s="16">
        <v>11206.4</v>
      </c>
      <c r="AH1191" s="16">
        <v>11350.3</v>
      </c>
      <c r="AI1191" s="16">
        <v>16390</v>
      </c>
      <c r="AJ1191" s="16">
        <v>15840</v>
      </c>
      <c r="AK1191" s="16">
        <v>14830</v>
      </c>
      <c r="AL1191" s="16">
        <v>14280</v>
      </c>
      <c r="AM1191" s="16">
        <v>13800</v>
      </c>
      <c r="AN1191" s="16">
        <v>13500</v>
      </c>
      <c r="AO1191" s="16">
        <v>14320</v>
      </c>
      <c r="AP1191" s="16">
        <v>15210</v>
      </c>
      <c r="AQ1191" s="16">
        <v>16080</v>
      </c>
      <c r="AR1191" s="16">
        <v>16940</v>
      </c>
      <c r="AS1191" s="16">
        <v>17780</v>
      </c>
      <c r="AT1191" s="16">
        <v>19200</v>
      </c>
      <c r="AU1191" s="16">
        <v>20560</v>
      </c>
      <c r="AV1191" s="16">
        <v>21960</v>
      </c>
      <c r="AW1191" s="16">
        <v>23320</v>
      </c>
      <c r="AX1191" s="16">
        <v>24670</v>
      </c>
      <c r="AY1191" s="16">
        <v>30040</v>
      </c>
      <c r="AZ1191" s="16">
        <v>35330</v>
      </c>
      <c r="BA1191" s="16">
        <v>40640</v>
      </c>
      <c r="BB1191" s="16">
        <v>45930</v>
      </c>
      <c r="BC1191" s="16">
        <v>51220</v>
      </c>
      <c r="BD1191" s="16">
        <v>50030</v>
      </c>
      <c r="BE1191" s="16">
        <v>48880</v>
      </c>
      <c r="BF1191" s="16">
        <v>47740</v>
      </c>
      <c r="BG1191" s="16">
        <v>46580</v>
      </c>
      <c r="BH1191" s="16">
        <v>45430</v>
      </c>
      <c r="BI1191" s="16">
        <v>44820</v>
      </c>
      <c r="BJ1191" s="16">
        <v>44230</v>
      </c>
      <c r="BK1191" s="16">
        <v>43600</v>
      </c>
    </row>
    <row r="1192" spans="1:65">
      <c r="A1192" s="16" t="s">
        <v>53</v>
      </c>
      <c r="B1192" s="16" t="s">
        <v>54</v>
      </c>
      <c r="C1192" s="16" t="s">
        <v>2427</v>
      </c>
      <c r="D1192" s="16" t="s">
        <v>2428</v>
      </c>
      <c r="AK1192" s="16">
        <v>31250.173999999999</v>
      </c>
      <c r="AL1192" s="16">
        <v>30843.136999999999</v>
      </c>
      <c r="AM1192" s="16">
        <v>25052.944</v>
      </c>
      <c r="AN1192" s="16">
        <v>19900.809000000001</v>
      </c>
      <c r="AO1192" s="16">
        <v>19383.761999999999</v>
      </c>
      <c r="AP1192" s="16">
        <v>18566.021000000001</v>
      </c>
      <c r="AQ1192" s="16">
        <v>20967.905999999999</v>
      </c>
      <c r="AR1192" s="16">
        <v>16791.192999999999</v>
      </c>
      <c r="AS1192" s="16">
        <v>17979.300999999999</v>
      </c>
      <c r="AT1192" s="16">
        <v>11287.026</v>
      </c>
      <c r="AU1192" s="16">
        <v>11294.36</v>
      </c>
      <c r="AV1192" s="16">
        <v>12706.155000000001</v>
      </c>
      <c r="AW1192" s="16">
        <v>12742.825000000001</v>
      </c>
      <c r="AX1192" s="16">
        <v>14649.665000000001</v>
      </c>
      <c r="AY1192" s="16">
        <v>12988.513999999999</v>
      </c>
      <c r="AZ1192" s="16">
        <v>11466.709000000001</v>
      </c>
      <c r="BA1192" s="16">
        <v>10615.965</v>
      </c>
      <c r="BB1192" s="16">
        <v>9248.1740000000009</v>
      </c>
      <c r="BC1192" s="16">
        <v>8701.7909999999993</v>
      </c>
      <c r="BD1192" s="16">
        <v>10271.267</v>
      </c>
      <c r="BE1192" s="16">
        <v>11650.058999999999</v>
      </c>
      <c r="BF1192" s="16">
        <v>11921.416999999999</v>
      </c>
      <c r="BG1192" s="16">
        <v>11499.712</v>
      </c>
      <c r="BH1192" s="16">
        <v>11609.722</v>
      </c>
      <c r="BI1192" s="16">
        <v>12244.112999999999</v>
      </c>
    </row>
    <row r="1193" spans="1:65">
      <c r="A1193" s="16" t="s">
        <v>53</v>
      </c>
      <c r="B1193" s="16" t="s">
        <v>54</v>
      </c>
      <c r="C1193" s="16" t="s">
        <v>2429</v>
      </c>
      <c r="D1193" s="16" t="s">
        <v>2430</v>
      </c>
      <c r="AI1193" s="16">
        <v>0</v>
      </c>
      <c r="AJ1193" s="16">
        <v>0</v>
      </c>
      <c r="AK1193" s="16">
        <v>0</v>
      </c>
      <c r="AL1193" s="16">
        <v>0</v>
      </c>
      <c r="AM1193" s="16">
        <v>0</v>
      </c>
      <c r="AN1193" s="16">
        <v>0</v>
      </c>
      <c r="AO1193" s="16">
        <v>0</v>
      </c>
      <c r="AP1193" s="16">
        <v>0</v>
      </c>
      <c r="AQ1193" s="16">
        <v>0</v>
      </c>
      <c r="AR1193" s="16">
        <v>0</v>
      </c>
      <c r="AS1193" s="16">
        <v>0</v>
      </c>
      <c r="AT1193" s="16">
        <v>0</v>
      </c>
      <c r="AU1193" s="16">
        <v>0</v>
      </c>
      <c r="AV1193" s="16">
        <v>0</v>
      </c>
      <c r="AW1193" s="16">
        <v>0</v>
      </c>
      <c r="AX1193" s="16">
        <v>0</v>
      </c>
      <c r="AY1193" s="16">
        <v>0</v>
      </c>
      <c r="AZ1193" s="16">
        <v>0</v>
      </c>
      <c r="BA1193" s="16">
        <v>0</v>
      </c>
      <c r="BB1193" s="16">
        <v>1.05999576001696E-2</v>
      </c>
      <c r="BC1193" s="16">
        <v>5.3447354355959402E-3</v>
      </c>
      <c r="BD1193" s="16">
        <v>0</v>
      </c>
      <c r="BE1193" s="16">
        <v>0</v>
      </c>
      <c r="BF1193" s="16">
        <v>0.29545259912648802</v>
      </c>
      <c r="BG1193" s="16">
        <v>0.372047880944678</v>
      </c>
      <c r="BH1193" s="16">
        <v>0.40910563836681801</v>
      </c>
    </row>
    <row r="1194" spans="1:65">
      <c r="A1194" s="16" t="s">
        <v>53</v>
      </c>
      <c r="B1194" s="16" t="s">
        <v>54</v>
      </c>
      <c r="C1194" s="16" t="s">
        <v>2431</v>
      </c>
      <c r="D1194" s="16" t="s">
        <v>2432</v>
      </c>
      <c r="AN1194" s="16">
        <v>1899412</v>
      </c>
      <c r="AO1194" s="16">
        <v>342000</v>
      </c>
      <c r="AP1194" s="16">
        <v>59582820.899999999</v>
      </c>
      <c r="AQ1194" s="16">
        <v>1530281.3</v>
      </c>
      <c r="AR1194" s="16">
        <v>10026823.1</v>
      </c>
      <c r="AS1194" s="16">
        <v>15532820.4</v>
      </c>
      <c r="AT1194" s="16">
        <v>17286315.100000001</v>
      </c>
      <c r="AU1194" s="16">
        <v>16295767.9</v>
      </c>
      <c r="AV1194" s="16">
        <v>19623084.699999999</v>
      </c>
      <c r="AW1194" s="16">
        <v>22177207.199999999</v>
      </c>
      <c r="AX1194" s="16">
        <v>26361750.399999999</v>
      </c>
      <c r="AY1194" s="16">
        <v>27893908.300000001</v>
      </c>
      <c r="AZ1194" s="16">
        <v>47078381.899999999</v>
      </c>
      <c r="BA1194" s="16">
        <v>50763007.399999999</v>
      </c>
      <c r="BB1194" s="16">
        <v>77421671</v>
      </c>
      <c r="BC1194" s="16">
        <v>56527075.899999999</v>
      </c>
      <c r="BD1194" s="16">
        <v>75785619</v>
      </c>
      <c r="BE1194" s="16">
        <v>91872696.400000006</v>
      </c>
      <c r="BF1194" s="16">
        <v>445899215.30000001</v>
      </c>
      <c r="BG1194" s="16">
        <v>212516729.30000001</v>
      </c>
      <c r="BH1194" s="16">
        <v>237981635.40000001</v>
      </c>
      <c r="BI1194" s="16">
        <v>313809606.19999999</v>
      </c>
      <c r="BJ1194" s="16">
        <v>407526390.80000001</v>
      </c>
      <c r="BK1194" s="16">
        <v>1103085394.4000001</v>
      </c>
      <c r="BL1194" s="16">
        <v>592776732.60000002</v>
      </c>
    </row>
    <row r="1195" spans="1:65">
      <c r="A1195" s="16" t="s">
        <v>53</v>
      </c>
      <c r="B1195" s="16" t="s">
        <v>54</v>
      </c>
      <c r="C1195" s="16" t="s">
        <v>2433</v>
      </c>
      <c r="D1195" s="16" t="s">
        <v>2434</v>
      </c>
    </row>
    <row r="1196" spans="1:65">
      <c r="A1196" s="16" t="s">
        <v>53</v>
      </c>
      <c r="B1196" s="16" t="s">
        <v>54</v>
      </c>
      <c r="C1196" s="16" t="s">
        <v>2435</v>
      </c>
      <c r="D1196" s="16" t="s">
        <v>2436</v>
      </c>
      <c r="AL1196" s="16">
        <v>1039999.96185303</v>
      </c>
      <c r="AM1196" s="16">
        <v>1860000.0143051101</v>
      </c>
      <c r="AN1196" s="16">
        <v>5489999.7711181603</v>
      </c>
      <c r="AO1196" s="16">
        <v>2710000.0381469699</v>
      </c>
      <c r="AP1196" s="16">
        <v>1110000.0143051101</v>
      </c>
      <c r="AQ1196" s="16">
        <v>1039999.96185303</v>
      </c>
      <c r="AR1196" s="16">
        <v>949999.98807907104</v>
      </c>
      <c r="AS1196" s="16">
        <v>1019999.9809265099</v>
      </c>
      <c r="AT1196" s="16">
        <v>819999.99284744298</v>
      </c>
      <c r="AU1196" s="16">
        <v>930000.00715255702</v>
      </c>
      <c r="AV1196" s="16">
        <v>889999.98569488502</v>
      </c>
      <c r="AW1196" s="16">
        <v>1070000.05245209</v>
      </c>
      <c r="AX1196" s="16">
        <v>1210000.0381469701</v>
      </c>
      <c r="AY1196" s="16">
        <v>1509999.9904632601</v>
      </c>
      <c r="AZ1196" s="16">
        <v>1370000.00476837</v>
      </c>
      <c r="BA1196" s="16">
        <v>980000.01907348598</v>
      </c>
      <c r="BB1196" s="16">
        <v>970000.02861022903</v>
      </c>
      <c r="BC1196" s="16">
        <v>1230000.0190734901</v>
      </c>
      <c r="BD1196" s="16">
        <v>850000.02384185803</v>
      </c>
      <c r="BE1196" s="16">
        <v>777061.93923950195</v>
      </c>
      <c r="BF1196" s="16">
        <v>1063733.4585189801</v>
      </c>
      <c r="BG1196" s="16">
        <v>1184530.9734344501</v>
      </c>
      <c r="BH1196" s="16">
        <v>930934.25035476696</v>
      </c>
      <c r="BI1196" s="16">
        <v>704570.53184509301</v>
      </c>
      <c r="BJ1196" s="16">
        <v>1026999.95040894</v>
      </c>
      <c r="BK1196" s="16">
        <v>1100680.8280944801</v>
      </c>
      <c r="BL1196" s="16">
        <v>2206000.0896453899</v>
      </c>
    </row>
    <row r="1197" spans="1:65">
      <c r="A1197" s="16" t="s">
        <v>53</v>
      </c>
      <c r="B1197" s="16" t="s">
        <v>54</v>
      </c>
      <c r="C1197" s="16" t="s">
        <v>2437</v>
      </c>
      <c r="D1197" s="16" t="s">
        <v>2438</v>
      </c>
      <c r="AX1197" s="16">
        <v>0</v>
      </c>
      <c r="AY1197" s="16">
        <v>5394000</v>
      </c>
      <c r="AZ1197" s="16">
        <v>16009000</v>
      </c>
      <c r="BA1197" s="16">
        <v>56328000</v>
      </c>
      <c r="BB1197" s="16">
        <v>121558000</v>
      </c>
      <c r="BC1197" s="16">
        <v>101207000</v>
      </c>
      <c r="BD1197" s="16">
        <v>168205000</v>
      </c>
      <c r="BE1197" s="16">
        <v>339736000</v>
      </c>
      <c r="BF1197" s="16">
        <v>234633000</v>
      </c>
      <c r="BG1197" s="16">
        <v>305487000</v>
      </c>
      <c r="BH1197" s="16">
        <v>229228000</v>
      </c>
      <c r="BI1197" s="16">
        <v>158560000</v>
      </c>
      <c r="BJ1197" s="16">
        <v>424956000</v>
      </c>
      <c r="BK1197" s="16">
        <v>-67155000</v>
      </c>
      <c r="BL1197" s="16">
        <v>-79664000</v>
      </c>
    </row>
    <row r="1198" spans="1:65">
      <c r="A1198" s="16" t="s">
        <v>53</v>
      </c>
      <c r="B1198" s="16" t="s">
        <v>54</v>
      </c>
      <c r="C1198" s="16" t="s">
        <v>2439</v>
      </c>
      <c r="D1198" s="16" t="s">
        <v>2440</v>
      </c>
      <c r="AL1198" s="16">
        <v>0.1125</v>
      </c>
      <c r="AM1198" s="16">
        <v>8.5228000000000002</v>
      </c>
      <c r="AN1198" s="16">
        <v>4.3715000000000002</v>
      </c>
      <c r="AO1198" s="16">
        <v>3.5318999999999998</v>
      </c>
      <c r="AP1198" s="16">
        <v>0.7873</v>
      </c>
      <c r="AQ1198" s="16">
        <v>0.2094</v>
      </c>
      <c r="AR1198" s="16">
        <v>2.2496</v>
      </c>
      <c r="AS1198" s="16">
        <v>9.8541000000000007</v>
      </c>
      <c r="AT1198" s="16">
        <v>6.7877000000000001</v>
      </c>
      <c r="AU1198" s="16">
        <v>4.8696999999999999</v>
      </c>
      <c r="AV1198" s="16">
        <v>5.3061999999999996</v>
      </c>
      <c r="AW1198" s="16">
        <v>6.3616999999999999</v>
      </c>
      <c r="AX1198" s="16">
        <v>8.2775999999999996</v>
      </c>
      <c r="AY1198" s="16">
        <v>18.594100000000001</v>
      </c>
      <c r="AZ1198" s="16">
        <v>29.032599999999999</v>
      </c>
      <c r="BA1198" s="16">
        <v>25.298100000000002</v>
      </c>
      <c r="BB1198" s="16">
        <v>13.081</v>
      </c>
      <c r="BC1198" s="16">
        <v>13.7765</v>
      </c>
      <c r="BD1198" s="16">
        <v>1.1837</v>
      </c>
      <c r="BE1198" s="16">
        <v>15.0654</v>
      </c>
      <c r="BF1198" s="16">
        <v>15.178800000000001</v>
      </c>
      <c r="BG1198" s="16">
        <v>16.703600000000002</v>
      </c>
      <c r="BH1198" s="16">
        <v>11.619</v>
      </c>
      <c r="BI1198" s="16">
        <v>9.5679999999999996</v>
      </c>
      <c r="BJ1198" s="16">
        <v>4.4096000000000002</v>
      </c>
      <c r="BK1198" s="16">
        <v>3.5144000000000002</v>
      </c>
      <c r="BL1198" s="16">
        <v>3.8940999999999999</v>
      </c>
    </row>
    <row r="1199" spans="1:65">
      <c r="A1199" s="16" t="s">
        <v>53</v>
      </c>
      <c r="B1199" s="16" t="s">
        <v>54</v>
      </c>
      <c r="C1199" s="16" t="s">
        <v>2441</v>
      </c>
      <c r="D1199" s="16" t="s">
        <v>2442</v>
      </c>
      <c r="AK1199" s="16">
        <v>5539999.9972432898</v>
      </c>
      <c r="AL1199" s="16">
        <v>11800000.09574</v>
      </c>
      <c r="AM1199" s="16">
        <v>128890001.570806</v>
      </c>
      <c r="AN1199" s="16">
        <v>60479999.765753798</v>
      </c>
      <c r="AO1199" s="16">
        <v>55450000.412762202</v>
      </c>
      <c r="AP1199" s="16">
        <v>37639999.2313236</v>
      </c>
      <c r="AQ1199" s="16">
        <v>61840000.6778538</v>
      </c>
      <c r="AR1199" s="16">
        <v>74220000.434667006</v>
      </c>
      <c r="AS1199" s="16">
        <v>90839999.733492702</v>
      </c>
      <c r="AT1199" s="16">
        <v>161220000.71592599</v>
      </c>
      <c r="AU1199" s="16">
        <v>254599996.00425401</v>
      </c>
      <c r="AV1199" s="16">
        <v>183099999.41103199</v>
      </c>
      <c r="AW1199" s="16">
        <v>102960000.798106</v>
      </c>
      <c r="AX1199" s="16">
        <v>121650000.17546099</v>
      </c>
      <c r="AY1199" s="16">
        <v>114390001.514926</v>
      </c>
      <c r="AZ1199" s="16">
        <v>120099999.82453901</v>
      </c>
      <c r="BA1199" s="16">
        <v>133450001.535937</v>
      </c>
      <c r="BB1199" s="16">
        <v>136810000.73999199</v>
      </c>
      <c r="BC1199" s="16">
        <v>82569999.204948604</v>
      </c>
      <c r="BD1199" s="16">
        <v>201440001.05001</v>
      </c>
      <c r="BE1199" s="16">
        <v>241770000.57697299</v>
      </c>
      <c r="BF1199" s="16">
        <v>118179998.11098</v>
      </c>
      <c r="BG1199" s="16">
        <v>156460000.095889</v>
      </c>
      <c r="BH1199" s="16">
        <v>89109999.561682403</v>
      </c>
      <c r="BI1199" s="16">
        <v>100210000.05677301</v>
      </c>
      <c r="BJ1199" s="16">
        <v>92579999.085515603</v>
      </c>
      <c r="BK1199" s="16">
        <v>126560000.479221</v>
      </c>
      <c r="BL1199" s="16">
        <v>150049996.70758799</v>
      </c>
    </row>
    <row r="1200" spans="1:65">
      <c r="A1200" s="16" t="s">
        <v>53</v>
      </c>
      <c r="B1200" s="16" t="s">
        <v>54</v>
      </c>
      <c r="C1200" s="16" t="s">
        <v>2443</v>
      </c>
      <c r="D1200" s="16" t="s">
        <v>2444</v>
      </c>
      <c r="AP1200" s="16">
        <v>270000.010728836</v>
      </c>
      <c r="AQ1200" s="16">
        <v>59999.9986588955</v>
      </c>
      <c r="AR1200" s="16">
        <v>189999.99761581401</v>
      </c>
      <c r="AS1200" s="16">
        <v>119999.997317791</v>
      </c>
      <c r="AT1200" s="16">
        <v>90000.003576278701</v>
      </c>
      <c r="AU1200" s="16">
        <v>79999.9982118607</v>
      </c>
      <c r="AV1200" s="16">
        <v>250000</v>
      </c>
      <c r="AW1200" s="16">
        <v>310000.00238418602</v>
      </c>
      <c r="AX1200" s="16">
        <v>639999.98569488502</v>
      </c>
      <c r="AY1200" s="16">
        <v>200000.00298023201</v>
      </c>
      <c r="AZ1200" s="16">
        <v>310000.00238418602</v>
      </c>
      <c r="BA1200" s="16">
        <v>300000.01192092901</v>
      </c>
      <c r="BB1200" s="16">
        <v>159999.99642372099</v>
      </c>
      <c r="BC1200" s="16">
        <v>140000.00059604601</v>
      </c>
      <c r="BD1200" s="16">
        <v>189999.99761581401</v>
      </c>
      <c r="BE1200" s="16">
        <v>159999.99642372099</v>
      </c>
      <c r="BF1200" s="16">
        <v>19999.999552965201</v>
      </c>
      <c r="BG1200" s="16">
        <v>29999.999329447699</v>
      </c>
      <c r="BH1200" s="16">
        <v>0</v>
      </c>
      <c r="BK1200" s="16">
        <v>39999.999105930299</v>
      </c>
      <c r="BL1200" s="16">
        <v>19999.999552965201</v>
      </c>
    </row>
    <row r="1201" spans="1:65">
      <c r="A1201" s="16" t="s">
        <v>53</v>
      </c>
      <c r="B1201" s="16" t="s">
        <v>54</v>
      </c>
      <c r="C1201" s="16" t="s">
        <v>2445</v>
      </c>
      <c r="D1201" s="16" t="s">
        <v>2446</v>
      </c>
    </row>
    <row r="1202" spans="1:65">
      <c r="A1202" s="16" t="s">
        <v>53</v>
      </c>
      <c r="B1202" s="16" t="s">
        <v>54</v>
      </c>
      <c r="C1202" s="16" t="s">
        <v>2447</v>
      </c>
      <c r="D1202" s="16" t="s">
        <v>2448</v>
      </c>
      <c r="AN1202" s="16">
        <v>172366000</v>
      </c>
      <c r="AO1202" s="16">
        <v>149256000</v>
      </c>
      <c r="AP1202" s="16">
        <v>341796000</v>
      </c>
      <c r="AQ1202" s="16">
        <v>331684000</v>
      </c>
      <c r="AR1202" s="16">
        <v>256790000</v>
      </c>
      <c r="AS1202" s="16">
        <v>259768000</v>
      </c>
      <c r="AT1202" s="16">
        <v>289831000</v>
      </c>
      <c r="AU1202" s="16">
        <v>359659000</v>
      </c>
      <c r="AV1202" s="16">
        <v>427177000</v>
      </c>
      <c r="AW1202" s="16">
        <v>536418000</v>
      </c>
      <c r="AX1202" s="16">
        <v>741460000</v>
      </c>
      <c r="AY1202" s="16">
        <v>965305000</v>
      </c>
      <c r="AZ1202" s="16">
        <v>1455418000</v>
      </c>
      <c r="BA1202" s="16">
        <v>1668574000</v>
      </c>
      <c r="BB1202" s="16">
        <v>2100905000</v>
      </c>
      <c r="BC1202" s="16">
        <v>2493649000</v>
      </c>
      <c r="BD1202" s="16">
        <v>3042508000</v>
      </c>
      <c r="BE1202" s="16">
        <v>4808744000</v>
      </c>
      <c r="BF1202" s="16">
        <v>4130923000</v>
      </c>
      <c r="BG1202" s="16">
        <v>4297161000</v>
      </c>
      <c r="BH1202" s="16">
        <v>4443986000</v>
      </c>
      <c r="BI1202" s="16">
        <v>4368290000</v>
      </c>
      <c r="BJ1202" s="16">
        <v>4688439000</v>
      </c>
      <c r="BK1202" s="16">
        <v>4690704000</v>
      </c>
      <c r="BL1202" s="16">
        <v>3761480259.9695201</v>
      </c>
      <c r="BM1202" s="16">
        <v>2620595000</v>
      </c>
    </row>
    <row r="1203" spans="1:65">
      <c r="A1203" s="16" t="s">
        <v>53</v>
      </c>
      <c r="B1203" s="16" t="s">
        <v>54</v>
      </c>
      <c r="C1203" s="16" t="s">
        <v>2449</v>
      </c>
      <c r="D1203" s="16" t="s">
        <v>2450</v>
      </c>
      <c r="AN1203" s="16">
        <v>-373089000</v>
      </c>
      <c r="AO1203" s="16">
        <v>-693914000</v>
      </c>
      <c r="AP1203" s="16">
        <v>-566907000</v>
      </c>
      <c r="AQ1203" s="16">
        <v>-1046152000</v>
      </c>
      <c r="AR1203" s="16">
        <v>-408161000</v>
      </c>
      <c r="AS1203" s="16">
        <v>319330000</v>
      </c>
      <c r="AT1203" s="16">
        <v>613867000</v>
      </c>
      <c r="AU1203" s="16">
        <v>492596000</v>
      </c>
      <c r="AV1203" s="16">
        <v>-92902000</v>
      </c>
      <c r="AW1203" s="16">
        <v>122500000</v>
      </c>
      <c r="AX1203" s="16">
        <v>3246421000</v>
      </c>
      <c r="AY1203" s="16">
        <v>7795213000</v>
      </c>
      <c r="AZ1203" s="16">
        <v>15023035000</v>
      </c>
      <c r="BA1203" s="16">
        <v>22915512000</v>
      </c>
      <c r="BB1203" s="16">
        <v>14544894000</v>
      </c>
      <c r="BC1203" s="16">
        <v>19434185000</v>
      </c>
      <c r="BD1203" s="16">
        <v>24128432000</v>
      </c>
      <c r="BE1203" s="16">
        <v>21913644000</v>
      </c>
      <c r="BF1203" s="16">
        <v>20608234000</v>
      </c>
      <c r="BG1203" s="16">
        <v>18927657000</v>
      </c>
      <c r="BH1203" s="16">
        <v>5812423000</v>
      </c>
      <c r="BI1203" s="16">
        <v>4206335000</v>
      </c>
      <c r="BJ1203" s="16">
        <v>6114743000</v>
      </c>
      <c r="BK1203" s="16">
        <v>9841328000</v>
      </c>
      <c r="BL1203" s="16">
        <v>8532945000</v>
      </c>
      <c r="BM1203" s="16">
        <v>2511594000</v>
      </c>
    </row>
    <row r="1204" spans="1:65">
      <c r="A1204" s="16" t="s">
        <v>53</v>
      </c>
      <c r="B1204" s="16" t="s">
        <v>54</v>
      </c>
      <c r="C1204" s="16" t="s">
        <v>2451</v>
      </c>
      <c r="D1204" s="16" t="s">
        <v>2452</v>
      </c>
      <c r="AN1204" s="16">
        <v>0.80915444181473795</v>
      </c>
      <c r="AO1204" s="16">
        <v>0.73464703374068896</v>
      </c>
      <c r="AP1204" s="16">
        <v>1.33245357143841</v>
      </c>
      <c r="AQ1204" s="16">
        <v>0.99661373939920594</v>
      </c>
      <c r="AT1204" s="16">
        <v>1.7642679340918801</v>
      </c>
      <c r="AU1204" s="16">
        <v>1.0189130471394601</v>
      </c>
      <c r="AV1204" s="16">
        <v>1.1982874629687099</v>
      </c>
      <c r="AW1204" s="16">
        <v>1.3450895568974901</v>
      </c>
      <c r="AX1204" s="16">
        <v>1.91887317586881</v>
      </c>
      <c r="AY1204" s="16">
        <v>4.0464166609950301</v>
      </c>
      <c r="AZ1204" s="16">
        <v>5.5598782937492599</v>
      </c>
      <c r="BA1204" s="16">
        <v>1.6668360709577501</v>
      </c>
      <c r="BB1204" s="16">
        <v>2.4166868338533201</v>
      </c>
      <c r="BC1204" s="16">
        <v>3.0491282369979902</v>
      </c>
      <c r="BD1204" s="16">
        <v>2.6880378991287102</v>
      </c>
      <c r="BE1204" s="16">
        <v>2.3490022316200898</v>
      </c>
      <c r="BF1204" s="16">
        <v>2.0369760278059998</v>
      </c>
      <c r="BG1204" s="16">
        <v>1.54828458374881</v>
      </c>
      <c r="BH1204" s="16">
        <v>1.8296866854970799</v>
      </c>
      <c r="BI1204" s="16">
        <v>1.72838455868522</v>
      </c>
      <c r="BJ1204" s="16">
        <v>2.0172161960357702</v>
      </c>
      <c r="BK1204" s="16">
        <v>3.0152124509718798</v>
      </c>
      <c r="BL1204" s="16">
        <v>3.2315254145630701</v>
      </c>
      <c r="BM1204" s="16">
        <v>3.1584681542978701</v>
      </c>
    </row>
    <row r="1205" spans="1:65">
      <c r="A1205" s="16" t="s">
        <v>53</v>
      </c>
      <c r="B1205" s="16" t="s">
        <v>54</v>
      </c>
      <c r="C1205" s="16" t="s">
        <v>2453</v>
      </c>
      <c r="D1205" s="16" t="s">
        <v>2454</v>
      </c>
      <c r="AT1205" s="16">
        <v>29.985670937289299</v>
      </c>
      <c r="AU1205" s="16">
        <v>29.990094627916299</v>
      </c>
      <c r="AV1205" s="16">
        <v>29.9289109493964</v>
      </c>
      <c r="AW1205" s="16">
        <v>30.032177332856602</v>
      </c>
      <c r="AX1205" s="16">
        <v>30.050855293573701</v>
      </c>
      <c r="AY1205" s="16">
        <v>30.0357443229605</v>
      </c>
      <c r="AZ1205" s="16">
        <v>30.0557132345212</v>
      </c>
      <c r="BA1205" s="16">
        <v>30.052347215506501</v>
      </c>
      <c r="BB1205" s="16">
        <v>29.525150820843798</v>
      </c>
      <c r="BC1205" s="16">
        <v>29.4767978518083</v>
      </c>
      <c r="BD1205" s="16">
        <v>29.454568330991702</v>
      </c>
      <c r="BE1205" s="16">
        <v>29.526246251284501</v>
      </c>
      <c r="BF1205" s="16">
        <v>29.6511384125121</v>
      </c>
      <c r="BG1205" s="16">
        <v>29.723043377990201</v>
      </c>
      <c r="BH1205" s="16">
        <v>30.001257914378002</v>
      </c>
      <c r="BI1205" s="16">
        <v>29.811439346323102</v>
      </c>
      <c r="BJ1205" s="16">
        <v>29.9298796441654</v>
      </c>
      <c r="BK1205" s="16">
        <v>29.988492520138099</v>
      </c>
    </row>
    <row r="1206" spans="1:65">
      <c r="A1206" s="16" t="s">
        <v>53</v>
      </c>
      <c r="B1206" s="16" t="s">
        <v>54</v>
      </c>
      <c r="C1206" s="16" t="s">
        <v>2455</v>
      </c>
      <c r="D1206" s="16" t="s">
        <v>2456</v>
      </c>
      <c r="AK1206" s="16">
        <v>60.975609756097597</v>
      </c>
      <c r="AL1206" s="16">
        <v>108</v>
      </c>
      <c r="AM1206" s="16">
        <v>130</v>
      </c>
      <c r="AN1206" s="16">
        <v>487.5</v>
      </c>
      <c r="AO1206" s="16">
        <v>553.33333333333303</v>
      </c>
      <c r="AP1206" s="16">
        <v>474</v>
      </c>
    </row>
    <row r="1207" spans="1:65">
      <c r="A1207" s="16" t="s">
        <v>53</v>
      </c>
      <c r="B1207" s="16" t="s">
        <v>54</v>
      </c>
      <c r="C1207" s="16" t="s">
        <v>2457</v>
      </c>
      <c r="D1207" s="16" t="s">
        <v>2458</v>
      </c>
      <c r="AI1207" s="16">
        <v>4.5424684906000001</v>
      </c>
      <c r="AJ1207" s="16">
        <v>4.8518981861999997</v>
      </c>
      <c r="AK1207" s="16">
        <v>7.5482566471999997</v>
      </c>
      <c r="AL1207" s="16">
        <v>6.3046097248999997</v>
      </c>
      <c r="AM1207" s="16">
        <v>6.4942637040999998</v>
      </c>
      <c r="AN1207" s="16">
        <v>5.6974428898999996</v>
      </c>
      <c r="AO1207" s="16">
        <v>5.0919361807000003</v>
      </c>
      <c r="AP1207" s="16">
        <v>3.5832941779</v>
      </c>
      <c r="AQ1207" s="16">
        <v>3.5044230198999999</v>
      </c>
      <c r="AR1207" s="16">
        <v>3.0046711462000002</v>
      </c>
      <c r="AS1207" s="16">
        <v>2.7823113448000001</v>
      </c>
      <c r="AT1207" s="16">
        <v>2.6594138676000001</v>
      </c>
      <c r="AU1207" s="16">
        <v>2.5612943718999999</v>
      </c>
      <c r="AV1207" s="16">
        <v>2.1886200606999999</v>
      </c>
      <c r="AW1207" s="16">
        <v>2.3789972182999999</v>
      </c>
      <c r="AX1207" s="16">
        <v>2.2486095511999999</v>
      </c>
      <c r="AY1207" s="16">
        <v>2.2015832164</v>
      </c>
      <c r="AZ1207" s="16">
        <v>2.1663785612000002</v>
      </c>
      <c r="BA1207" s="16">
        <v>2.1764095567999999</v>
      </c>
      <c r="BC1207" s="16">
        <v>2.2806620341000001</v>
      </c>
      <c r="BE1207" s="16">
        <v>2.1803226100000002</v>
      </c>
      <c r="BF1207" s="16">
        <v>2.3547043529999998</v>
      </c>
      <c r="BG1207" s="16">
        <v>2.4827428333000001</v>
      </c>
      <c r="BH1207" s="16">
        <v>2.3382111187999999</v>
      </c>
      <c r="BI1207" s="16">
        <v>2.1363919892999998</v>
      </c>
      <c r="BJ1207" s="16">
        <v>2.0415799756999999</v>
      </c>
      <c r="BK1207" s="16">
        <v>2.2011074485000002</v>
      </c>
    </row>
    <row r="1208" spans="1:65">
      <c r="A1208" s="16" t="s">
        <v>53</v>
      </c>
      <c r="B1208" s="16" t="s">
        <v>54</v>
      </c>
      <c r="C1208" s="16" t="s">
        <v>2459</v>
      </c>
      <c r="D1208" s="16" t="s">
        <v>2460</v>
      </c>
      <c r="AK1208" s="16">
        <v>1.2818719141164101</v>
      </c>
      <c r="AL1208" s="16">
        <v>3.9370247235969498E-2</v>
      </c>
      <c r="AM1208" s="16">
        <v>0.15019134257820099</v>
      </c>
      <c r="AN1208" s="16">
        <v>0.146283075305709</v>
      </c>
      <c r="AO1208" s="16">
        <v>5.8043996525597899E-2</v>
      </c>
      <c r="AP1208" s="16">
        <v>0</v>
      </c>
      <c r="AQ1208" s="16">
        <v>1.4825774906189901E-2</v>
      </c>
      <c r="AR1208" s="16">
        <v>1.4280351922316601</v>
      </c>
      <c r="AS1208" s="16">
        <v>0.39966401884908298</v>
      </c>
      <c r="AT1208" s="16">
        <v>0.109825102071183</v>
      </c>
      <c r="AU1208" s="16">
        <v>3.5110844943352697E-2</v>
      </c>
      <c r="AV1208" s="16">
        <v>7.2939904583614395E-4</v>
      </c>
      <c r="AW1208" s="16">
        <v>1.29886533795443E-4</v>
      </c>
      <c r="AX1208" s="16">
        <v>1.05724701321197E-3</v>
      </c>
      <c r="AY1208" s="16">
        <v>9.8577110439556803E-2</v>
      </c>
      <c r="AZ1208" s="16">
        <v>2.4910129025320499E-2</v>
      </c>
      <c r="BA1208" s="16">
        <v>1.70953623560762E-3</v>
      </c>
      <c r="BB1208" s="16">
        <v>0.95843339137237105</v>
      </c>
      <c r="BC1208" s="16">
        <v>2.2026936794844799E-3</v>
      </c>
      <c r="BD1208" s="16">
        <v>2.7575281487566398E-3</v>
      </c>
      <c r="BE1208" s="16">
        <v>4.1835397436714803E-3</v>
      </c>
      <c r="BF1208" s="16">
        <v>4.7319302494878797E-3</v>
      </c>
      <c r="BG1208" s="16">
        <v>4.9146512492603198E-3</v>
      </c>
      <c r="BH1208" s="16">
        <v>6.94391067348282E-3</v>
      </c>
      <c r="BI1208" s="16">
        <v>6.09767329773652E-3</v>
      </c>
      <c r="BJ1208" s="16">
        <v>1.0905368781523799E-2</v>
      </c>
      <c r="BK1208" s="16">
        <v>8.8104855261540108E-3</v>
      </c>
      <c r="BL1208" s="16">
        <v>1.02659696916266E-2</v>
      </c>
    </row>
    <row r="1209" spans="1:65">
      <c r="A1209" s="16" t="s">
        <v>53</v>
      </c>
      <c r="B1209" s="16" t="s">
        <v>54</v>
      </c>
      <c r="C1209" s="16" t="s">
        <v>2461</v>
      </c>
      <c r="D1209" s="16" t="s">
        <v>2462</v>
      </c>
      <c r="AO1209" s="16">
        <v>4.37136768529811</v>
      </c>
      <c r="AP1209" s="16">
        <v>6.9229683203236396</v>
      </c>
      <c r="AQ1209" s="16">
        <v>7.5071771080082197</v>
      </c>
      <c r="AR1209" s="16">
        <v>6.2923964819963798</v>
      </c>
      <c r="AS1209" s="16">
        <v>3.1635177054460502</v>
      </c>
      <c r="AT1209" s="16">
        <v>2.3130699292440902</v>
      </c>
      <c r="AU1209" s="16">
        <v>3.0293920828015102</v>
      </c>
      <c r="AV1209" s="16">
        <v>4.8405669816131498</v>
      </c>
      <c r="AW1209" s="16">
        <v>4.25926378095469</v>
      </c>
      <c r="AX1209" s="16">
        <v>7.4794169909811501</v>
      </c>
      <c r="AY1209" s="16">
        <v>5.0290662969701101</v>
      </c>
      <c r="AZ1209" s="16">
        <v>8.3376881551187996</v>
      </c>
      <c r="BA1209" s="16">
        <v>1.1111042456425999</v>
      </c>
      <c r="BB1209" s="16">
        <v>3.5728574185601998</v>
      </c>
      <c r="BC1209" s="16">
        <v>2.7835199820132499</v>
      </c>
      <c r="BD1209" s="16">
        <v>2.6965986850338899</v>
      </c>
      <c r="BE1209" s="16">
        <v>3.47769507187042</v>
      </c>
      <c r="BF1209" s="16">
        <v>3.6492913291811</v>
      </c>
      <c r="BG1209" s="16">
        <v>3.8223465163154402</v>
      </c>
      <c r="BH1209" s="16">
        <v>6.0566620985010999</v>
      </c>
      <c r="BI1209" s="16">
        <v>3.8929690690574001</v>
      </c>
      <c r="BJ1209" s="16">
        <v>4.2729218599528496</v>
      </c>
      <c r="BK1209" s="16">
        <v>3.59606858400833</v>
      </c>
    </row>
    <row r="1210" spans="1:65">
      <c r="A1210" s="16" t="s">
        <v>53</v>
      </c>
      <c r="B1210" s="16" t="s">
        <v>54</v>
      </c>
      <c r="C1210" s="16" t="s">
        <v>2463</v>
      </c>
      <c r="D1210" s="16" t="s">
        <v>2464</v>
      </c>
      <c r="AK1210" s="16">
        <v>5.8905587398602499</v>
      </c>
      <c r="AL1210" s="16">
        <v>7.5722038754125798</v>
      </c>
      <c r="AM1210" s="16">
        <v>8.6781182753993793</v>
      </c>
      <c r="AN1210" s="16">
        <v>12.108866399652999</v>
      </c>
      <c r="AO1210" s="16">
        <v>6.9514632276138597</v>
      </c>
      <c r="AP1210" s="16">
        <v>6.3210317902519098</v>
      </c>
      <c r="AQ1210" s="16">
        <v>4.2017747370523404</v>
      </c>
      <c r="AR1210" s="16">
        <v>4.6740655291867403</v>
      </c>
      <c r="AS1210" s="16">
        <v>4.9421458474805702</v>
      </c>
      <c r="AT1210" s="16">
        <v>3.9657167008515701</v>
      </c>
      <c r="AU1210" s="16">
        <v>3.5533040223088701</v>
      </c>
      <c r="AV1210" s="16">
        <v>1.98189008184256</v>
      </c>
      <c r="AW1210" s="16">
        <v>1.36024965750067</v>
      </c>
      <c r="AX1210" s="16">
        <v>1.92090272756573</v>
      </c>
      <c r="AY1210" s="16">
        <v>1.7140544856632101</v>
      </c>
      <c r="AZ1210" s="16">
        <v>1.95134247955177</v>
      </c>
      <c r="BA1210" s="16">
        <v>1.5953306690531399</v>
      </c>
      <c r="BB1210" s="16">
        <v>1.4043034124428599</v>
      </c>
      <c r="BC1210" s="16">
        <v>1.9079762245062299</v>
      </c>
      <c r="BD1210" s="16">
        <v>1.81230183733574</v>
      </c>
      <c r="BE1210" s="16">
        <v>2.0753339426305</v>
      </c>
      <c r="BF1210" s="16">
        <v>2.0178048966616302</v>
      </c>
      <c r="BG1210" s="16">
        <v>1.6868894335399101</v>
      </c>
      <c r="BH1210" s="16">
        <v>1.0978490522977999</v>
      </c>
      <c r="BI1210" s="16">
        <v>2.18040571198947</v>
      </c>
      <c r="BJ1210" s="16">
        <v>2.9409803763559199</v>
      </c>
      <c r="BK1210" s="16">
        <v>3.8165027573861701</v>
      </c>
      <c r="BL1210" s="16">
        <v>3.5429689121645001</v>
      </c>
    </row>
    <row r="1211" spans="1:65">
      <c r="A1211" s="16" t="s">
        <v>53</v>
      </c>
      <c r="B1211" s="16" t="s">
        <v>54</v>
      </c>
      <c r="C1211" s="16" t="s">
        <v>2465</v>
      </c>
      <c r="D1211" s="16" t="s">
        <v>2466</v>
      </c>
      <c r="AU1211" s="16">
        <v>5.47</v>
      </c>
      <c r="AX1211" s="16">
        <v>6.06</v>
      </c>
      <c r="AZ1211" s="16">
        <v>7.16</v>
      </c>
      <c r="BA1211" s="16">
        <v>6.93</v>
      </c>
      <c r="BB1211" s="16">
        <v>8.2200000000000006</v>
      </c>
      <c r="BD1211" s="16">
        <v>9.1</v>
      </c>
      <c r="BE1211" s="16">
        <v>8.74</v>
      </c>
      <c r="BF1211" s="16">
        <v>8.5</v>
      </c>
      <c r="BG1211" s="16">
        <v>6.42</v>
      </c>
      <c r="BH1211" s="16">
        <v>6.46</v>
      </c>
      <c r="BL1211" s="16">
        <v>49.12</v>
      </c>
    </row>
    <row r="1212" spans="1:65">
      <c r="A1212" s="16" t="s">
        <v>53</v>
      </c>
      <c r="B1212" s="16" t="s">
        <v>54</v>
      </c>
      <c r="C1212" s="16" t="s">
        <v>2467</v>
      </c>
      <c r="D1212" s="16" t="s">
        <v>2468</v>
      </c>
      <c r="AU1212" s="16">
        <v>7.42</v>
      </c>
      <c r="AX1212" s="16">
        <v>6.1</v>
      </c>
      <c r="AZ1212" s="16">
        <v>5.67</v>
      </c>
      <c r="BA1212" s="16">
        <v>5.53</v>
      </c>
      <c r="BB1212" s="16">
        <v>5.88</v>
      </c>
      <c r="BD1212" s="16">
        <v>5.38</v>
      </c>
      <c r="BE1212" s="16">
        <v>6.19</v>
      </c>
      <c r="BF1212" s="16">
        <v>6.19</v>
      </c>
      <c r="BG1212" s="16">
        <v>6.23</v>
      </c>
      <c r="BH1212" s="16">
        <v>6.31</v>
      </c>
      <c r="BL1212" s="16">
        <v>8.2899999999999991</v>
      </c>
    </row>
    <row r="1213" spans="1:65">
      <c r="A1213" s="16" t="s">
        <v>53</v>
      </c>
      <c r="B1213" s="16" t="s">
        <v>54</v>
      </c>
      <c r="C1213" s="16" t="s">
        <v>2469</v>
      </c>
      <c r="D1213" s="16" t="s">
        <v>2470</v>
      </c>
      <c r="AN1213" s="16">
        <v>11.086912473286301</v>
      </c>
      <c r="AO1213" s="16">
        <v>7.1885739508780802</v>
      </c>
      <c r="AP1213" s="16">
        <v>15.3036425277792</v>
      </c>
      <c r="AQ1213" s="16">
        <v>14.1663405766592</v>
      </c>
      <c r="AR1213" s="16">
        <v>7.2541713435271298</v>
      </c>
      <c r="AS1213" s="16">
        <v>3.21041988987316</v>
      </c>
      <c r="AT1213" s="16">
        <v>2.4063202634962901</v>
      </c>
      <c r="AU1213" s="16">
        <v>2.3727535579063002</v>
      </c>
      <c r="AV1213" s="16">
        <v>2.3039442208521401</v>
      </c>
      <c r="AW1213" s="16">
        <v>1.9159550550897699</v>
      </c>
      <c r="AX1213" s="16">
        <v>1.2285730713491401</v>
      </c>
      <c r="AY1213" s="16">
        <v>1.4656149238973999</v>
      </c>
      <c r="AZ1213" s="16">
        <v>1.4180135857331899</v>
      </c>
      <c r="BA1213" s="16">
        <v>1.1979004630637899</v>
      </c>
      <c r="BB1213" s="16">
        <v>2.3946291762937002</v>
      </c>
      <c r="BC1213" s="16">
        <v>2.8050515720419198</v>
      </c>
      <c r="BD1213" s="16">
        <v>4.04980165286445</v>
      </c>
      <c r="BE1213" s="16">
        <v>7.1798746967395699</v>
      </c>
      <c r="BF1213" s="16">
        <v>7.2900283188918999</v>
      </c>
      <c r="BG1213" s="16">
        <v>8.3331236998307503</v>
      </c>
      <c r="BH1213" s="16">
        <v>12.6559919656668</v>
      </c>
      <c r="BI1213" s="16">
        <v>16.241153193553998</v>
      </c>
      <c r="BJ1213" s="16">
        <v>16.199190161456599</v>
      </c>
      <c r="BK1213" s="16">
        <v>11.1048009507593</v>
      </c>
      <c r="BL1213" s="16">
        <v>8.4812607702185492</v>
      </c>
    </row>
    <row r="1214" spans="1:65">
      <c r="A1214" s="16" t="s">
        <v>53</v>
      </c>
      <c r="B1214" s="16" t="s">
        <v>54</v>
      </c>
      <c r="C1214" s="16" t="s">
        <v>2471</v>
      </c>
      <c r="D1214" s="16" t="s">
        <v>2472</v>
      </c>
      <c r="AY1214" s="16">
        <v>93.9</v>
      </c>
    </row>
    <row r="1215" spans="1:65">
      <c r="A1215" s="16" t="s">
        <v>53</v>
      </c>
      <c r="B1215" s="16" t="s">
        <v>54</v>
      </c>
      <c r="C1215" s="16" t="s">
        <v>2473</v>
      </c>
      <c r="D1215" s="16" t="s">
        <v>2474</v>
      </c>
      <c r="E1215" s="16">
        <v>1.25584347843203</v>
      </c>
      <c r="F1215" s="16">
        <v>1.26391890636058</v>
      </c>
      <c r="G1215" s="16">
        <v>1.2891634970463</v>
      </c>
      <c r="H1215" s="16">
        <v>1.3084585740433601</v>
      </c>
      <c r="I1215" s="16">
        <v>1.29344198344242</v>
      </c>
      <c r="J1215" s="16">
        <v>1.2376419079301599</v>
      </c>
      <c r="K1215" s="16">
        <v>1.1436043483560701</v>
      </c>
      <c r="L1215" s="16">
        <v>1.02380027161394</v>
      </c>
      <c r="M1215" s="16">
        <v>0.91534328114999197</v>
      </c>
      <c r="N1215" s="16">
        <v>0.860520968606729</v>
      </c>
      <c r="O1215" s="16">
        <v>0.87454799920454596</v>
      </c>
      <c r="P1215" s="16">
        <v>0.93339638105116096</v>
      </c>
      <c r="Q1215" s="16">
        <v>1.01887634523121</v>
      </c>
      <c r="R1215" s="16">
        <v>1.1095681155395101</v>
      </c>
      <c r="S1215" s="16">
        <v>1.18813510943626</v>
      </c>
      <c r="T1215" s="16">
        <v>1.25070347978234</v>
      </c>
      <c r="U1215" s="16">
        <v>1.3014655991315001</v>
      </c>
      <c r="V1215" s="16">
        <v>1.34633983379964</v>
      </c>
      <c r="W1215" s="16">
        <v>1.37771545660205</v>
      </c>
      <c r="X1215" s="16">
        <v>1.3849773776768</v>
      </c>
      <c r="Y1215" s="16">
        <v>1.36748684611841</v>
      </c>
      <c r="Z1215" s="16">
        <v>1.35333178803246</v>
      </c>
      <c r="AA1215" s="16">
        <v>1.3138182004799299</v>
      </c>
      <c r="AB1215" s="16">
        <v>1.26597066116872</v>
      </c>
      <c r="AC1215" s="16">
        <v>1.23251107072304</v>
      </c>
      <c r="AD1215" s="16">
        <v>1.2245872109328799</v>
      </c>
      <c r="AE1215" s="16">
        <v>1.23758294669715</v>
      </c>
      <c r="AF1215" s="16">
        <v>1.2690881393028699</v>
      </c>
      <c r="AG1215" s="16">
        <v>1.29735131093175</v>
      </c>
      <c r="AH1215" s="16">
        <v>1.29702669486194</v>
      </c>
      <c r="AI1215" s="16">
        <v>1.2611207218199201</v>
      </c>
      <c r="AJ1215" s="16">
        <v>1.18836717679986</v>
      </c>
      <c r="AK1215" s="16">
        <v>1.0959167255081299</v>
      </c>
      <c r="AL1215" s="16">
        <v>1.00343684791948</v>
      </c>
      <c r="AM1215" s="16">
        <v>0.93458704766556699</v>
      </c>
      <c r="AN1215" s="16">
        <v>0.90163940607633797</v>
      </c>
      <c r="AO1215" s="16">
        <v>0.88842558844822805</v>
      </c>
      <c r="AP1215" s="16">
        <v>0.89670198307100801</v>
      </c>
      <c r="AQ1215" s="16">
        <v>0.92657099748139404</v>
      </c>
      <c r="AR1215" s="16">
        <v>0.97473770787097302</v>
      </c>
      <c r="AS1215" s="16">
        <v>1.0344259420208901</v>
      </c>
      <c r="AT1215" s="16">
        <v>1.1077599834251799</v>
      </c>
      <c r="AU1215" s="16">
        <v>1.1818033148228499</v>
      </c>
      <c r="AV1215" s="16">
        <v>1.24848539540463</v>
      </c>
      <c r="AW1215" s="16">
        <v>1.30145557654193</v>
      </c>
      <c r="AX1215" s="16">
        <v>1.34265170537612</v>
      </c>
      <c r="AY1215" s="16">
        <v>1.3735416782923799</v>
      </c>
      <c r="AZ1215" s="16">
        <v>1.3916125446260501</v>
      </c>
      <c r="BA1215" s="16">
        <v>1.4127391151483799</v>
      </c>
      <c r="BB1215" s="16">
        <v>1.45230756669592</v>
      </c>
      <c r="BC1215" s="16">
        <v>1.5121862914506701</v>
      </c>
      <c r="BD1215" s="16">
        <v>1.59650866348928</v>
      </c>
      <c r="BE1215" s="16">
        <v>1.69925165889636</v>
      </c>
      <c r="BF1215" s="16">
        <v>1.78567647569481</v>
      </c>
      <c r="BG1215" s="16">
        <v>1.81035797688003</v>
      </c>
      <c r="BH1215" s="16">
        <v>1.7570747594031599</v>
      </c>
      <c r="BI1215" s="16">
        <v>1.6219810890280799</v>
      </c>
      <c r="BJ1215" s="16">
        <v>1.4424274482849699</v>
      </c>
      <c r="BK1215" s="16">
        <v>1.2624428808221</v>
      </c>
      <c r="BL1215" s="16">
        <v>1.1310075647595299</v>
      </c>
      <c r="BM1215" s="16">
        <v>1.06845763069584</v>
      </c>
    </row>
    <row r="1216" spans="1:65">
      <c r="A1216" s="16" t="s">
        <v>53</v>
      </c>
      <c r="B1216" s="16" t="s">
        <v>54</v>
      </c>
      <c r="C1216" s="16" t="s">
        <v>2475</v>
      </c>
      <c r="D1216" s="16" t="s">
        <v>2476</v>
      </c>
      <c r="E1216" s="16">
        <v>3.9143186135086498</v>
      </c>
      <c r="F1216" s="16">
        <v>3.8087227132246602</v>
      </c>
      <c r="G1216" s="16">
        <v>3.7702334353886502</v>
      </c>
      <c r="H1216" s="16">
        <v>3.7534676542927401</v>
      </c>
      <c r="I1216" s="16">
        <v>3.6934679901174601</v>
      </c>
      <c r="J1216" s="16">
        <v>3.5602427759984399</v>
      </c>
      <c r="K1216" s="16">
        <v>3.3547615500386399</v>
      </c>
      <c r="L1216" s="16">
        <v>3.1013664825193601</v>
      </c>
      <c r="M1216" s="16">
        <v>2.8492057336651899</v>
      </c>
      <c r="N1216" s="16">
        <v>2.6701577909421501</v>
      </c>
      <c r="O1216" s="16">
        <v>2.6053741245215898</v>
      </c>
      <c r="P1216" s="16">
        <v>2.6579260497481898</v>
      </c>
      <c r="Q1216" s="16">
        <v>2.7904446019043001</v>
      </c>
      <c r="R1216" s="16">
        <v>2.9845569881676002</v>
      </c>
      <c r="S1216" s="16">
        <v>3.2161425271817601</v>
      </c>
      <c r="T1216" s="16">
        <v>3.46592814356812</v>
      </c>
      <c r="U1216" s="16">
        <v>3.71926312932555</v>
      </c>
      <c r="V1216" s="16">
        <v>3.9957238902576502</v>
      </c>
      <c r="W1216" s="16">
        <v>4.2559645620328901</v>
      </c>
      <c r="X1216" s="16">
        <v>4.4484196774682703</v>
      </c>
      <c r="Y1216" s="16">
        <v>4.55045181972132</v>
      </c>
      <c r="Z1216" s="16">
        <v>4.5989347474720796</v>
      </c>
      <c r="AA1216" s="16">
        <v>4.5714207983755699</v>
      </c>
      <c r="AB1216" s="16">
        <v>4.52248419019769</v>
      </c>
      <c r="AC1216" s="16">
        <v>4.5289335146107801</v>
      </c>
      <c r="AD1216" s="16">
        <v>4.61989445101195</v>
      </c>
      <c r="AE1216" s="16">
        <v>4.7626693142494503</v>
      </c>
      <c r="AF1216" s="16">
        <v>4.9722916514437303</v>
      </c>
      <c r="AG1216" s="16">
        <v>5.1519332848237704</v>
      </c>
      <c r="AH1216" s="16">
        <v>5.1767341716099002</v>
      </c>
      <c r="AI1216" s="16">
        <v>4.9957704175628601</v>
      </c>
      <c r="AJ1216" s="16">
        <v>4.6011412067953499</v>
      </c>
      <c r="AK1216" s="16">
        <v>4.0639340152138104</v>
      </c>
      <c r="AL1216" s="16">
        <v>3.47882862485856</v>
      </c>
      <c r="AM1216" s="16">
        <v>2.9841606626775801</v>
      </c>
      <c r="AN1216" s="16">
        <v>2.6599217161414499</v>
      </c>
      <c r="AO1216" s="16">
        <v>2.4788840319743599</v>
      </c>
      <c r="AP1216" s="16">
        <v>2.4384494448071901</v>
      </c>
      <c r="AQ1216" s="16">
        <v>2.5133219960195499</v>
      </c>
      <c r="AR1216" s="16">
        <v>2.6617874755235298</v>
      </c>
      <c r="AS1216" s="16">
        <v>2.8569928176508101</v>
      </c>
      <c r="AT1216" s="16">
        <v>3.1288078054590298</v>
      </c>
      <c r="AU1216" s="16">
        <v>3.4525256978168999</v>
      </c>
      <c r="AV1216" s="16">
        <v>3.8116804802365798</v>
      </c>
      <c r="AW1216" s="16">
        <v>4.1868907725895799</v>
      </c>
      <c r="AX1216" s="16">
        <v>4.5647987984674296</v>
      </c>
      <c r="AY1216" s="16">
        <v>4.9221816758040999</v>
      </c>
      <c r="AZ1216" s="16">
        <v>5.2720915093967804</v>
      </c>
      <c r="BA1216" s="16">
        <v>5.6152147551805296</v>
      </c>
      <c r="BB1216" s="16">
        <v>5.9520027192217198</v>
      </c>
      <c r="BC1216" s="16">
        <v>6.2762226062151996</v>
      </c>
      <c r="BD1216" s="16">
        <v>6.5775540950240101</v>
      </c>
      <c r="BE1216" s="16">
        <v>6.8670444019722003</v>
      </c>
      <c r="BF1216" s="16">
        <v>7.1132745836209397</v>
      </c>
      <c r="BG1216" s="16">
        <v>7.27488847288459</v>
      </c>
      <c r="BH1216" s="16">
        <v>7.33118090416919</v>
      </c>
      <c r="BI1216" s="16">
        <v>7.2711479790714799</v>
      </c>
      <c r="BJ1216" s="16">
        <v>7.1233955308362296</v>
      </c>
      <c r="BK1216" s="16">
        <v>6.9198611792145899</v>
      </c>
      <c r="BL1216" s="16">
        <v>6.7100897576156902</v>
      </c>
      <c r="BM1216" s="16">
        <v>6.5276831600128604</v>
      </c>
    </row>
    <row r="1217" spans="1:65">
      <c r="A1217" s="16" t="s">
        <v>53</v>
      </c>
      <c r="B1217" s="16" t="s">
        <v>54</v>
      </c>
      <c r="C1217" s="16" t="s">
        <v>2477</v>
      </c>
      <c r="D1217" s="16" t="s">
        <v>2478</v>
      </c>
      <c r="E1217" s="16">
        <v>985782</v>
      </c>
      <c r="F1217" s="16">
        <v>1001989</v>
      </c>
      <c r="G1217" s="16">
        <v>1019084</v>
      </c>
      <c r="H1217" s="16">
        <v>1038393</v>
      </c>
      <c r="I1217" s="16">
        <v>1061692</v>
      </c>
      <c r="J1217" s="16">
        <v>1089915</v>
      </c>
      <c r="K1217" s="16">
        <v>1114420</v>
      </c>
      <c r="L1217" s="16">
        <v>1146404</v>
      </c>
      <c r="M1217" s="16">
        <v>1184204</v>
      </c>
      <c r="N1217" s="16">
        <v>1224767</v>
      </c>
      <c r="O1217" s="16">
        <v>1266496</v>
      </c>
      <c r="P1217" s="16">
        <v>1310892</v>
      </c>
      <c r="Q1217" s="16">
        <v>1354780</v>
      </c>
      <c r="R1217" s="16">
        <v>1400399</v>
      </c>
      <c r="S1217" s="16">
        <v>1450641</v>
      </c>
      <c r="T1217" s="16">
        <v>1506417</v>
      </c>
      <c r="U1217" s="16">
        <v>1562274</v>
      </c>
      <c r="V1217" s="16">
        <v>1622651</v>
      </c>
      <c r="W1217" s="16">
        <v>1686115</v>
      </c>
      <c r="X1217" s="16">
        <v>1749976</v>
      </c>
      <c r="Y1217" s="16">
        <v>1812340</v>
      </c>
      <c r="Z1217" s="16">
        <v>1868528</v>
      </c>
      <c r="AA1217" s="16">
        <v>1921133</v>
      </c>
      <c r="AB1217" s="16">
        <v>1970143</v>
      </c>
      <c r="AC1217" s="16">
        <v>2015961</v>
      </c>
      <c r="AD1217" s="16">
        <v>2058726</v>
      </c>
      <c r="AE1217" s="16">
        <v>2089644</v>
      </c>
      <c r="AF1217" s="16">
        <v>2118902</v>
      </c>
      <c r="AG1217" s="16">
        <v>2147221</v>
      </c>
      <c r="AH1217" s="16">
        <v>2174218</v>
      </c>
      <c r="AI1217" s="16">
        <v>2173854</v>
      </c>
      <c r="AJ1217" s="16">
        <v>2194174</v>
      </c>
      <c r="AK1217" s="16">
        <v>2214514</v>
      </c>
      <c r="AL1217" s="16">
        <v>2236593</v>
      </c>
      <c r="AM1217" s="16">
        <v>2258012</v>
      </c>
      <c r="AN1217" s="16">
        <v>2279483</v>
      </c>
      <c r="AO1217" s="16">
        <v>2303325</v>
      </c>
      <c r="AP1217" s="16">
        <v>2331670</v>
      </c>
      <c r="AQ1217" s="16">
        <v>2365743</v>
      </c>
      <c r="AR1217" s="16">
        <v>2404098</v>
      </c>
      <c r="AS1217" s="16">
        <v>2446536</v>
      </c>
      <c r="AT1217" s="16">
        <v>2500099</v>
      </c>
      <c r="AU1217" s="16">
        <v>2554717</v>
      </c>
      <c r="AV1217" s="16">
        <v>2612332</v>
      </c>
      <c r="AW1217" s="16">
        <v>2677001</v>
      </c>
      <c r="AX1217" s="16">
        <v>2749553</v>
      </c>
      <c r="AY1217" s="16">
        <v>2818959</v>
      </c>
      <c r="AZ1217" s="16">
        <v>2892883</v>
      </c>
      <c r="BA1217" s="16">
        <v>2995957</v>
      </c>
      <c r="BB1217" s="16">
        <v>3095678</v>
      </c>
      <c r="BC1217" s="16">
        <v>3161631</v>
      </c>
      <c r="BD1217" s="16">
        <v>3219598</v>
      </c>
      <c r="BE1217" s="16">
        <v>3271365</v>
      </c>
      <c r="BF1217" s="16">
        <v>3315721</v>
      </c>
      <c r="BG1217" s="16">
        <v>3355395</v>
      </c>
      <c r="BH1217" s="16">
        <v>3392252</v>
      </c>
      <c r="BI1217" s="16">
        <v>3416271</v>
      </c>
      <c r="BJ1217" s="16">
        <v>3439877</v>
      </c>
      <c r="BK1217" s="16">
        <v>3461293</v>
      </c>
      <c r="BL1217" s="16">
        <v>3480420</v>
      </c>
      <c r="BM1217" s="16">
        <v>3497301</v>
      </c>
    </row>
    <row r="1218" spans="1:65">
      <c r="A1218" s="16" t="s">
        <v>53</v>
      </c>
      <c r="B1218" s="16" t="s">
        <v>54</v>
      </c>
      <c r="C1218" s="16" t="s">
        <v>2479</v>
      </c>
      <c r="D1218" s="16" t="s">
        <v>2480</v>
      </c>
      <c r="E1218" s="16">
        <v>16.8126347075554</v>
      </c>
      <c r="F1218" s="16">
        <v>16.9081381966006</v>
      </c>
      <c r="G1218" s="16">
        <v>17.127438116276601</v>
      </c>
      <c r="H1218" s="16">
        <v>17.3623573614368</v>
      </c>
      <c r="I1218" s="16">
        <v>17.445754410298601</v>
      </c>
      <c r="J1218" s="16">
        <v>17.277735506284699</v>
      </c>
      <c r="K1218" s="16">
        <v>17.158661969778901</v>
      </c>
      <c r="L1218" s="16">
        <v>16.630104278921099</v>
      </c>
      <c r="M1218" s="16">
        <v>15.8372641232282</v>
      </c>
      <c r="N1218" s="16">
        <v>15.0063243708037</v>
      </c>
      <c r="O1218" s="16">
        <v>14.293657008319601</v>
      </c>
      <c r="P1218" s="16">
        <v>13.456384577308601</v>
      </c>
      <c r="Q1218" s="16">
        <v>12.8784651431701</v>
      </c>
      <c r="R1218" s="16">
        <v>12.497943661670901</v>
      </c>
      <c r="S1218" s="16">
        <v>12.186186112565499</v>
      </c>
      <c r="T1218" s="16">
        <v>11.8570246484152</v>
      </c>
      <c r="U1218" s="16">
        <v>11.6224046682046</v>
      </c>
      <c r="V1218" s="16">
        <v>11.372213638451599</v>
      </c>
      <c r="W1218" s="16">
        <v>11.1238802257775</v>
      </c>
      <c r="X1218" s="16">
        <v>10.938064991063801</v>
      </c>
      <c r="Y1218" s="16">
        <v>10.8604865436717</v>
      </c>
      <c r="Z1218" s="16">
        <v>10.905332732801799</v>
      </c>
      <c r="AA1218" s="16">
        <v>10.992086237076499</v>
      </c>
      <c r="AB1218" s="16">
        <v>11.123036723279901</v>
      </c>
      <c r="AC1218" s="16">
        <v>11.290865609786801</v>
      </c>
      <c r="AD1218" s="16">
        <v>11.4912907223364</v>
      </c>
      <c r="AE1218" s="16">
        <v>11.770721414235</v>
      </c>
      <c r="AF1218" s="16">
        <v>12.028843635978999</v>
      </c>
      <c r="AG1218" s="16">
        <v>12.2392471405626</v>
      </c>
      <c r="AH1218" s="16">
        <v>12.3600468749227</v>
      </c>
      <c r="AI1218" s="16">
        <v>12.3735346746058</v>
      </c>
      <c r="AJ1218" s="16">
        <v>12.4289404173508</v>
      </c>
      <c r="AK1218" s="16">
        <v>12.237575379442401</v>
      </c>
      <c r="AL1218" s="16">
        <v>11.8683683120971</v>
      </c>
      <c r="AM1218" s="16">
        <v>11.4059001913136</v>
      </c>
      <c r="AN1218" s="16">
        <v>10.909942391908499</v>
      </c>
      <c r="AO1218" s="16">
        <v>10.2837936344841</v>
      </c>
      <c r="AP1218" s="16">
        <v>9.6724520210438705</v>
      </c>
      <c r="AQ1218" s="16">
        <v>9.0965798233649107</v>
      </c>
      <c r="AR1218" s="16">
        <v>8.5731376154272301</v>
      </c>
      <c r="AS1218" s="16">
        <v>8.1052916588779205</v>
      </c>
      <c r="AT1218" s="16">
        <v>7.5372174711404396</v>
      </c>
      <c r="AU1218" s="16">
        <v>7.2043951147484302</v>
      </c>
      <c r="AV1218" s="16">
        <v>7.0374240112651796</v>
      </c>
      <c r="AW1218" s="16">
        <v>6.94688137996968</v>
      </c>
      <c r="AX1218" s="16">
        <v>6.8736998767948903</v>
      </c>
      <c r="AY1218" s="16">
        <v>6.9673540854963303</v>
      </c>
      <c r="AZ1218" s="16">
        <v>6.9885042475439603</v>
      </c>
      <c r="BA1218" s="16">
        <v>6.9739377044945803</v>
      </c>
      <c r="BB1218" s="16">
        <v>7.0031496468295398</v>
      </c>
      <c r="BC1218" s="16">
        <v>7.13818810170328</v>
      </c>
      <c r="BD1218" s="16">
        <v>7.3836492283480002</v>
      </c>
      <c r="BE1218" s="16">
        <v>7.6639061613946202</v>
      </c>
      <c r="BF1218" s="16">
        <v>7.9523000893526401</v>
      </c>
      <c r="BG1218" s="16">
        <v>8.1794502201249504</v>
      </c>
      <c r="BH1218" s="16">
        <v>8.3041387373537194</v>
      </c>
      <c r="BI1218" s="16">
        <v>8.4680516706192392</v>
      </c>
      <c r="BJ1218" s="16">
        <v>8.4100895801192692</v>
      </c>
      <c r="BK1218" s="16">
        <v>8.1983280137416905</v>
      </c>
      <c r="BL1218" s="16">
        <v>7.9320771440523803</v>
      </c>
      <c r="BM1218" s="16">
        <v>7.6755967225216404</v>
      </c>
    </row>
    <row r="1219" spans="1:65">
      <c r="A1219" s="16" t="s">
        <v>53</v>
      </c>
      <c r="B1219" s="16" t="s">
        <v>54</v>
      </c>
      <c r="C1219" s="16" t="s">
        <v>2481</v>
      </c>
      <c r="D1219" s="16" t="s">
        <v>2482</v>
      </c>
      <c r="AS1219" s="16">
        <v>16.7</v>
      </c>
      <c r="AT1219" s="16">
        <v>11.9</v>
      </c>
      <c r="AY1219" s="16">
        <v>14.3</v>
      </c>
      <c r="BD1219" s="16">
        <v>13.9</v>
      </c>
    </row>
    <row r="1220" spans="1:65">
      <c r="A1220" s="16" t="s">
        <v>53</v>
      </c>
      <c r="B1220" s="16" t="s">
        <v>54</v>
      </c>
      <c r="C1220" s="16" t="s">
        <v>2483</v>
      </c>
      <c r="D1220" s="16" t="s">
        <v>2484</v>
      </c>
      <c r="AX1220" s="16">
        <v>3.8</v>
      </c>
    </row>
    <row r="1221" spans="1:65">
      <c r="A1221" s="16" t="s">
        <v>53</v>
      </c>
      <c r="B1221" s="16" t="s">
        <v>54</v>
      </c>
      <c r="C1221" s="16" t="s">
        <v>2485</v>
      </c>
      <c r="D1221" s="16" t="s">
        <v>2486</v>
      </c>
      <c r="AZ1221" s="16">
        <v>20.7399997711182</v>
      </c>
      <c r="BA1221" s="16">
        <v>38.139999389648402</v>
      </c>
      <c r="BB1221" s="16">
        <v>12.180000305175801</v>
      </c>
      <c r="BC1221" s="16">
        <v>8.9700002670288104</v>
      </c>
      <c r="BD1221" s="16">
        <v>11.449999809265099</v>
      </c>
      <c r="BE1221" s="16">
        <v>12.079999923706101</v>
      </c>
    </row>
    <row r="1222" spans="1:65">
      <c r="A1222" s="16" t="s">
        <v>53</v>
      </c>
      <c r="B1222" s="16" t="s">
        <v>54</v>
      </c>
      <c r="C1222" s="16" t="s">
        <v>2487</v>
      </c>
      <c r="D1222" s="16" t="s">
        <v>2488</v>
      </c>
    </row>
    <row r="1223" spans="1:65">
      <c r="A1223" s="16" t="s">
        <v>53</v>
      </c>
      <c r="B1223" s="16" t="s">
        <v>54</v>
      </c>
      <c r="C1223" s="16" t="s">
        <v>2489</v>
      </c>
      <c r="D1223" s="16" t="s">
        <v>2490</v>
      </c>
    </row>
    <row r="1224" spans="1:65">
      <c r="A1224" s="16" t="s">
        <v>53</v>
      </c>
      <c r="B1224" s="16" t="s">
        <v>54</v>
      </c>
      <c r="C1224" s="16" t="s">
        <v>2491</v>
      </c>
      <c r="D1224" s="16" t="s">
        <v>2492</v>
      </c>
      <c r="AX1224" s="16">
        <v>15.8</v>
      </c>
    </row>
    <row r="1225" spans="1:65">
      <c r="A1225" s="16" t="s">
        <v>53</v>
      </c>
      <c r="B1225" s="16" t="s">
        <v>54</v>
      </c>
      <c r="C1225" s="16" t="s">
        <v>2493</v>
      </c>
      <c r="D1225" s="16" t="s">
        <v>2494</v>
      </c>
      <c r="AX1225" s="16">
        <v>5.5</v>
      </c>
    </row>
    <row r="1226" spans="1:65">
      <c r="A1226" s="16" t="s">
        <v>53</v>
      </c>
      <c r="B1226" s="16" t="s">
        <v>54</v>
      </c>
      <c r="C1226" s="16" t="s">
        <v>2495</v>
      </c>
      <c r="D1226" s="16" t="s">
        <v>2496</v>
      </c>
      <c r="AJ1226" s="16">
        <v>50.819999694824197</v>
      </c>
      <c r="AK1226" s="16">
        <v>48.580001831054702</v>
      </c>
      <c r="AL1226" s="16">
        <v>46.259998321533203</v>
      </c>
      <c r="AM1226" s="16">
        <v>43.630001068115199</v>
      </c>
      <c r="AN1226" s="16">
        <v>40.75</v>
      </c>
      <c r="AO1226" s="16">
        <v>38.299999237060497</v>
      </c>
      <c r="AP1226" s="16">
        <v>36.299999237060497</v>
      </c>
      <c r="AQ1226" s="16">
        <v>34.790000915527301</v>
      </c>
      <c r="AR1226" s="16">
        <v>33.439998626708999</v>
      </c>
      <c r="AS1226" s="16">
        <v>32.779998779296903</v>
      </c>
      <c r="AT1226" s="16">
        <v>32.110000610351598</v>
      </c>
      <c r="AU1226" s="16">
        <v>31.819999694824201</v>
      </c>
      <c r="AV1226" s="16">
        <v>31.879999160766602</v>
      </c>
      <c r="AW1226" s="16">
        <v>32.069999694824197</v>
      </c>
      <c r="AX1226" s="16">
        <v>32.400001525878899</v>
      </c>
      <c r="AY1226" s="16">
        <v>33.130001068115199</v>
      </c>
      <c r="AZ1226" s="16">
        <v>34.040000915527301</v>
      </c>
      <c r="BA1226" s="16">
        <v>34.799999237060497</v>
      </c>
      <c r="BB1226" s="16">
        <v>35.7299995422363</v>
      </c>
      <c r="BC1226" s="16">
        <v>35.2700004577637</v>
      </c>
      <c r="BD1226" s="16">
        <v>34.669998168945298</v>
      </c>
      <c r="BE1226" s="16">
        <v>37.419998168945298</v>
      </c>
      <c r="BF1226" s="16">
        <v>37.549999237060497</v>
      </c>
      <c r="BG1226" s="16">
        <v>37.470001220703097</v>
      </c>
      <c r="BH1226" s="16">
        <v>36.830001831054702</v>
      </c>
      <c r="BI1226" s="16">
        <v>36.049999237060497</v>
      </c>
      <c r="BJ1226" s="16">
        <v>35.889999389648402</v>
      </c>
      <c r="BK1226" s="16">
        <v>36.360000610351598</v>
      </c>
      <c r="BL1226" s="16">
        <v>36.759998321533203</v>
      </c>
    </row>
    <row r="1227" spans="1:65">
      <c r="A1227" s="16" t="s">
        <v>53</v>
      </c>
      <c r="B1227" s="16" t="s">
        <v>54</v>
      </c>
      <c r="C1227" s="16" t="s">
        <v>2497</v>
      </c>
      <c r="D1227" s="16" t="s">
        <v>2498</v>
      </c>
      <c r="AJ1227" s="16">
        <v>5.9699997901916504</v>
      </c>
      <c r="AK1227" s="16">
        <v>6.3000001907348597</v>
      </c>
      <c r="AL1227" s="16">
        <v>8.7600002288818395</v>
      </c>
      <c r="AM1227" s="16">
        <v>8.9099998474121094</v>
      </c>
      <c r="AN1227" s="16">
        <v>7.9800000190734899</v>
      </c>
      <c r="AO1227" s="16">
        <v>8.4399995803833008</v>
      </c>
      <c r="AP1227" s="16">
        <v>9.1499996185302699</v>
      </c>
      <c r="AQ1227" s="16">
        <v>10.319999694824199</v>
      </c>
      <c r="AR1227" s="16">
        <v>10.4700002670288</v>
      </c>
      <c r="AS1227" s="16">
        <v>9.9300003051757795</v>
      </c>
      <c r="AT1227" s="16">
        <v>10.1099996566772</v>
      </c>
      <c r="AU1227" s="16">
        <v>9.4499998092651403</v>
      </c>
      <c r="AV1227" s="16">
        <v>10.3900003433228</v>
      </c>
      <c r="AW1227" s="16">
        <v>11.5100002288818</v>
      </c>
      <c r="AX1227" s="16">
        <v>10.819999694824199</v>
      </c>
      <c r="AY1227" s="16">
        <v>10.7600002288818</v>
      </c>
      <c r="AZ1227" s="16">
        <v>12.3800001144409</v>
      </c>
      <c r="BA1227" s="16">
        <v>13.569999694824199</v>
      </c>
      <c r="BB1227" s="16">
        <v>14.8999996185303</v>
      </c>
      <c r="BC1227" s="16">
        <v>14.560000419616699</v>
      </c>
      <c r="BD1227" s="16">
        <v>10.680000305175801</v>
      </c>
      <c r="BE1227" s="16">
        <v>10.579999923706101</v>
      </c>
      <c r="BF1227" s="16">
        <v>11.3599996566772</v>
      </c>
      <c r="BG1227" s="16">
        <v>11.5100002288818</v>
      </c>
      <c r="BH1227" s="16">
        <v>16.059999465942401</v>
      </c>
      <c r="BI1227" s="16">
        <v>15.4099998474121</v>
      </c>
      <c r="BJ1227" s="16">
        <v>15.3999996185303</v>
      </c>
      <c r="BK1227" s="16">
        <v>15.460000038146999</v>
      </c>
      <c r="BL1227" s="16">
        <v>16.690000534057599</v>
      </c>
    </row>
    <row r="1228" spans="1:65">
      <c r="A1228" s="16" t="s">
        <v>53</v>
      </c>
      <c r="B1228" s="16" t="s">
        <v>54</v>
      </c>
      <c r="C1228" s="16" t="s">
        <v>2499</v>
      </c>
      <c r="D1228" s="16" t="s">
        <v>2500</v>
      </c>
    </row>
    <row r="1229" spans="1:65">
      <c r="A1229" s="16" t="s">
        <v>53</v>
      </c>
      <c r="B1229" s="16" t="s">
        <v>54</v>
      </c>
      <c r="C1229" s="16" t="s">
        <v>2501</v>
      </c>
      <c r="D1229" s="16" t="s">
        <v>2502</v>
      </c>
      <c r="AN1229" s="16">
        <v>25.4</v>
      </c>
      <c r="AT1229" s="16">
        <v>16.7</v>
      </c>
      <c r="AU1229" s="16">
        <v>0.6</v>
      </c>
      <c r="AV1229" s="16">
        <v>0.9</v>
      </c>
      <c r="AW1229" s="16">
        <v>0.2</v>
      </c>
      <c r="AX1229" s="16">
        <v>0</v>
      </c>
    </row>
    <row r="1230" spans="1:65">
      <c r="A1230" s="16" t="s">
        <v>53</v>
      </c>
      <c r="B1230" s="16" t="s">
        <v>54</v>
      </c>
      <c r="C1230" s="16" t="s">
        <v>2503</v>
      </c>
      <c r="D1230" s="16" t="s">
        <v>2504</v>
      </c>
      <c r="AS1230" s="16">
        <v>13.132733350000001</v>
      </c>
      <c r="AT1230" s="16">
        <v>13.448944089999999</v>
      </c>
      <c r="AU1230" s="16">
        <v>14.88514805</v>
      </c>
      <c r="AV1230" s="16">
        <v>16.391654970000001</v>
      </c>
      <c r="AW1230" s="16">
        <v>18.010902399999999</v>
      </c>
      <c r="AX1230" s="16">
        <v>20.52321053</v>
      </c>
      <c r="AY1230" s="16">
        <v>28.333751679999999</v>
      </c>
      <c r="AZ1230" s="16">
        <v>39.74372864</v>
      </c>
      <c r="BA1230" s="16">
        <v>58.155677799999999</v>
      </c>
      <c r="BB1230" s="16">
        <v>72.043380740000003</v>
      </c>
      <c r="BC1230" s="16">
        <v>84.476783749999996</v>
      </c>
      <c r="BD1230" s="16">
        <v>105.61309814000001</v>
      </c>
      <c r="BE1230" s="16">
        <v>135.19107056000001</v>
      </c>
      <c r="BF1230" s="16">
        <v>154.06185912999999</v>
      </c>
      <c r="BG1230" s="16">
        <v>175.29429626000001</v>
      </c>
      <c r="BH1230" s="16">
        <v>152.77850341999999</v>
      </c>
      <c r="BI1230" s="16">
        <v>110.94967651</v>
      </c>
      <c r="BJ1230" s="16">
        <v>112.46528625000001</v>
      </c>
      <c r="BK1230" s="16">
        <v>120.6866684</v>
      </c>
    </row>
    <row r="1231" spans="1:65">
      <c r="A1231" s="16" t="s">
        <v>53</v>
      </c>
      <c r="B1231" s="16" t="s">
        <v>54</v>
      </c>
      <c r="C1231" s="16" t="s">
        <v>2505</v>
      </c>
      <c r="D1231" s="16" t="s">
        <v>2506</v>
      </c>
    </row>
    <row r="1232" spans="1:65">
      <c r="A1232" s="16" t="s">
        <v>53</v>
      </c>
      <c r="B1232" s="16" t="s">
        <v>54</v>
      </c>
      <c r="C1232" s="16" t="s">
        <v>2507</v>
      </c>
      <c r="D1232" s="16" t="s">
        <v>2508</v>
      </c>
      <c r="AS1232" s="16">
        <v>4.2</v>
      </c>
      <c r="AY1232" s="16">
        <v>1</v>
      </c>
      <c r="BD1232" s="16">
        <v>2.7</v>
      </c>
      <c r="BF1232" s="16">
        <v>0.7</v>
      </c>
    </row>
    <row r="1233" spans="1:64">
      <c r="A1233" s="16" t="s">
        <v>53</v>
      </c>
      <c r="B1233" s="16" t="s">
        <v>54</v>
      </c>
      <c r="C1233" s="16" t="s">
        <v>2509</v>
      </c>
      <c r="D1233" s="16" t="s">
        <v>2510</v>
      </c>
      <c r="AS1233" s="16">
        <v>1.9</v>
      </c>
      <c r="AT1233" s="16">
        <v>1.6</v>
      </c>
      <c r="AU1233" s="16">
        <v>1.4</v>
      </c>
      <c r="AV1233" s="16">
        <v>1.3</v>
      </c>
      <c r="AW1233" s="16">
        <v>1.4</v>
      </c>
      <c r="AX1233" s="16">
        <v>1.4</v>
      </c>
      <c r="AY1233" s="16">
        <v>1.4</v>
      </c>
      <c r="AZ1233" s="16">
        <v>1.4</v>
      </c>
      <c r="BA1233" s="16">
        <v>1.3</v>
      </c>
      <c r="BB1233" s="16">
        <v>1.3</v>
      </c>
      <c r="BC1233" s="16">
        <v>1.3</v>
      </c>
      <c r="BD1233" s="16">
        <v>1.3</v>
      </c>
      <c r="BE1233" s="16">
        <v>1.3</v>
      </c>
      <c r="BF1233" s="16">
        <v>1.3</v>
      </c>
      <c r="BG1233" s="16">
        <v>1.3</v>
      </c>
      <c r="BH1233" s="16">
        <v>1.3</v>
      </c>
      <c r="BI1233" s="16">
        <v>1.2</v>
      </c>
      <c r="BJ1233" s="16">
        <v>1.2</v>
      </c>
      <c r="BK1233" s="16">
        <v>1.3</v>
      </c>
      <c r="BL1233" s="16">
        <v>1.3</v>
      </c>
    </row>
    <row r="1234" spans="1:64">
      <c r="A1234" s="16" t="s">
        <v>53</v>
      </c>
      <c r="B1234" s="16" t="s">
        <v>54</v>
      </c>
      <c r="C1234" s="16" t="s">
        <v>2511</v>
      </c>
      <c r="D1234" s="16" t="s">
        <v>2512</v>
      </c>
      <c r="AS1234" s="16">
        <v>15</v>
      </c>
      <c r="AY1234" s="16">
        <v>8.1</v>
      </c>
      <c r="BD1234" s="16">
        <v>5.4</v>
      </c>
      <c r="BF1234" s="16">
        <v>4.9000000000000004</v>
      </c>
    </row>
    <row r="1235" spans="1:64">
      <c r="A1235" s="16" t="s">
        <v>53</v>
      </c>
      <c r="B1235" s="16" t="s">
        <v>54</v>
      </c>
      <c r="C1235" s="16" t="s">
        <v>2513</v>
      </c>
      <c r="D1235" s="16" t="s">
        <v>2514</v>
      </c>
      <c r="BI1235" s="16">
        <v>51</v>
      </c>
    </row>
    <row r="1236" spans="1:64">
      <c r="A1236" s="16" t="s">
        <v>53</v>
      </c>
      <c r="B1236" s="16" t="s">
        <v>54</v>
      </c>
      <c r="C1236" s="16" t="s">
        <v>2515</v>
      </c>
      <c r="D1236" s="16" t="s">
        <v>2516</v>
      </c>
      <c r="AI1236" s="16">
        <v>11.177</v>
      </c>
      <c r="AJ1236" s="16">
        <v>11.2828</v>
      </c>
      <c r="AK1236" s="16">
        <v>10.8643</v>
      </c>
      <c r="AL1236" s="16">
        <v>10.9107</v>
      </c>
      <c r="AM1236" s="16">
        <v>10.5421</v>
      </c>
      <c r="AN1236" s="16">
        <v>10.152799999999999</v>
      </c>
      <c r="AO1236" s="16">
        <v>9.8659999999999997</v>
      </c>
      <c r="AP1236" s="16">
        <v>9.4124999999999996</v>
      </c>
      <c r="AQ1236" s="16">
        <v>8.9809999999999999</v>
      </c>
      <c r="AR1236" s="16">
        <v>8.8795999999999999</v>
      </c>
      <c r="AS1236" s="16">
        <v>8.6611999999999991</v>
      </c>
      <c r="AT1236" s="16">
        <v>8.5509000000000004</v>
      </c>
      <c r="AU1236" s="16">
        <v>8.3523999999999994</v>
      </c>
      <c r="AV1236" s="16">
        <v>8.2921999999999993</v>
      </c>
      <c r="AW1236" s="16">
        <v>8.1915999999999993</v>
      </c>
      <c r="AX1236" s="16">
        <v>8.2422000000000004</v>
      </c>
      <c r="AY1236" s="16">
        <v>8.2576000000000001</v>
      </c>
      <c r="AZ1236" s="16">
        <v>8.2338000000000005</v>
      </c>
      <c r="BA1236" s="16">
        <v>8.1608000000000001</v>
      </c>
      <c r="BB1236" s="16">
        <v>8.1076999999999995</v>
      </c>
      <c r="BC1236" s="16">
        <v>7.3513000000000002</v>
      </c>
      <c r="BD1236" s="16">
        <v>6.9593999999999996</v>
      </c>
      <c r="BE1236" s="16">
        <v>6.8002000000000002</v>
      </c>
      <c r="BF1236" s="16">
        <v>7.2629999999999999</v>
      </c>
      <c r="BG1236" s="16">
        <v>6.4337999999999997</v>
      </c>
    </row>
    <row r="1237" spans="1:64">
      <c r="A1237" s="16" t="s">
        <v>53</v>
      </c>
      <c r="B1237" s="16" t="s">
        <v>54</v>
      </c>
      <c r="C1237" s="16" t="s">
        <v>2517</v>
      </c>
      <c r="D1237" s="16" t="s">
        <v>2518</v>
      </c>
      <c r="AI1237" s="16">
        <v>0.1</v>
      </c>
      <c r="AJ1237" s="16">
        <v>0.1</v>
      </c>
      <c r="AK1237" s="16">
        <v>0.1</v>
      </c>
      <c r="AL1237" s="16">
        <v>0.1</v>
      </c>
      <c r="AM1237" s="16">
        <v>0.1</v>
      </c>
      <c r="AN1237" s="16">
        <v>0.1</v>
      </c>
      <c r="AO1237" s="16">
        <v>0.1</v>
      </c>
      <c r="AP1237" s="16">
        <v>0.1</v>
      </c>
      <c r="AQ1237" s="16">
        <v>0.1</v>
      </c>
      <c r="AR1237" s="16">
        <v>0.1</v>
      </c>
      <c r="AS1237" s="16">
        <v>0.1</v>
      </c>
      <c r="AT1237" s="16">
        <v>0.1</v>
      </c>
      <c r="AU1237" s="16">
        <v>0.1</v>
      </c>
      <c r="AV1237" s="16">
        <v>0.1</v>
      </c>
      <c r="AW1237" s="16">
        <v>0.1</v>
      </c>
      <c r="AX1237" s="16">
        <v>0.1</v>
      </c>
      <c r="AY1237" s="16">
        <v>0.1</v>
      </c>
      <c r="AZ1237" s="16">
        <v>0.1</v>
      </c>
      <c r="BA1237" s="16">
        <v>0.1</v>
      </c>
      <c r="BB1237" s="16">
        <v>0.1</v>
      </c>
      <c r="BC1237" s="16">
        <v>0.1</v>
      </c>
      <c r="BD1237" s="16">
        <v>0.1</v>
      </c>
      <c r="BE1237" s="16">
        <v>0.1</v>
      </c>
      <c r="BF1237" s="16">
        <v>0.1</v>
      </c>
      <c r="BG1237" s="16">
        <v>0.1</v>
      </c>
      <c r="BH1237" s="16">
        <v>0.1</v>
      </c>
      <c r="BI1237" s="16">
        <v>0.1</v>
      </c>
      <c r="BJ1237" s="16">
        <v>0.1</v>
      </c>
      <c r="BK1237" s="16">
        <v>0.1</v>
      </c>
      <c r="BL1237" s="16">
        <v>0.1</v>
      </c>
    </row>
    <row r="1238" spans="1:64">
      <c r="A1238" s="16" t="s">
        <v>53</v>
      </c>
      <c r="B1238" s="16" t="s">
        <v>54</v>
      </c>
      <c r="C1238" s="16" t="s">
        <v>2519</v>
      </c>
      <c r="D1238" s="16" t="s">
        <v>2520</v>
      </c>
      <c r="AI1238" s="16">
        <v>0.1</v>
      </c>
      <c r="AJ1238" s="16">
        <v>0.1</v>
      </c>
      <c r="AK1238" s="16">
        <v>0.1</v>
      </c>
      <c r="AL1238" s="16">
        <v>0.1</v>
      </c>
      <c r="AM1238" s="16">
        <v>0.1</v>
      </c>
      <c r="AN1238" s="16">
        <v>0.1</v>
      </c>
      <c r="AO1238" s="16">
        <v>0.1</v>
      </c>
      <c r="AP1238" s="16">
        <v>0.1</v>
      </c>
      <c r="AQ1238" s="16">
        <v>0.1</v>
      </c>
      <c r="AR1238" s="16">
        <v>0.1</v>
      </c>
      <c r="AS1238" s="16">
        <v>0.1</v>
      </c>
      <c r="AT1238" s="16">
        <v>0.1</v>
      </c>
      <c r="AU1238" s="16">
        <v>0.1</v>
      </c>
      <c r="AV1238" s="16">
        <v>0.2</v>
      </c>
      <c r="AW1238" s="16">
        <v>0.2</v>
      </c>
      <c r="AX1238" s="16">
        <v>0.2</v>
      </c>
      <c r="AY1238" s="16">
        <v>0.2</v>
      </c>
      <c r="AZ1238" s="16">
        <v>0.2</v>
      </c>
      <c r="BA1238" s="16">
        <v>0.2</v>
      </c>
      <c r="BB1238" s="16">
        <v>0.2</v>
      </c>
      <c r="BC1238" s="16">
        <v>0.1</v>
      </c>
      <c r="BD1238" s="16">
        <v>0.1</v>
      </c>
      <c r="BE1238" s="16">
        <v>0.1</v>
      </c>
      <c r="BF1238" s="16">
        <v>0.1</v>
      </c>
      <c r="BG1238" s="16">
        <v>0.1</v>
      </c>
      <c r="BH1238" s="16">
        <v>0.1</v>
      </c>
      <c r="BI1238" s="16">
        <v>0.1</v>
      </c>
      <c r="BJ1238" s="16">
        <v>0.1</v>
      </c>
      <c r="BK1238" s="16">
        <v>0.1</v>
      </c>
      <c r="BL1238" s="16">
        <v>0.1</v>
      </c>
    </row>
    <row r="1239" spans="1:64">
      <c r="A1239" s="16" t="s">
        <v>53</v>
      </c>
      <c r="B1239" s="16" t="s">
        <v>54</v>
      </c>
      <c r="C1239" s="16" t="s">
        <v>2521</v>
      </c>
      <c r="D1239" s="16" t="s">
        <v>2522</v>
      </c>
      <c r="AY1239" s="16">
        <v>24.6</v>
      </c>
    </row>
    <row r="1240" spans="1:64">
      <c r="A1240" s="16" t="s">
        <v>53</v>
      </c>
      <c r="B1240" s="16" t="s">
        <v>54</v>
      </c>
      <c r="C1240" s="16" t="s">
        <v>2523</v>
      </c>
      <c r="D1240" s="16" t="s">
        <v>2524</v>
      </c>
      <c r="BA1240" s="16">
        <v>25.41667</v>
      </c>
    </row>
    <row r="1241" spans="1:64">
      <c r="A1241" s="16" t="s">
        <v>53</v>
      </c>
      <c r="B1241" s="16" t="s">
        <v>54</v>
      </c>
      <c r="C1241" s="16" t="s">
        <v>2525</v>
      </c>
      <c r="D1241" s="16" t="s">
        <v>2526</v>
      </c>
    </row>
    <row r="1242" spans="1:64">
      <c r="A1242" s="16" t="s">
        <v>53</v>
      </c>
      <c r="B1242" s="16" t="s">
        <v>54</v>
      </c>
      <c r="C1242" s="16" t="s">
        <v>2527</v>
      </c>
      <c r="D1242" s="16" t="s">
        <v>2528</v>
      </c>
      <c r="AR1242" s="16">
        <v>16.642900466918899</v>
      </c>
      <c r="AZ1242" s="16">
        <v>18.629259109497099</v>
      </c>
      <c r="BA1242" s="16">
        <v>17.455560684204102</v>
      </c>
      <c r="BF1242" s="16">
        <v>18.998340606689499</v>
      </c>
      <c r="BG1242" s="16">
        <v>19.042310714721701</v>
      </c>
      <c r="BH1242" s="16">
        <v>19.0708408355713</v>
      </c>
      <c r="BI1242" s="16">
        <v>19.124200820922901</v>
      </c>
      <c r="BJ1242" s="16">
        <v>19.1485805511475</v>
      </c>
    </row>
    <row r="1243" spans="1:64">
      <c r="A1243" s="16" t="s">
        <v>53</v>
      </c>
      <c r="B1243" s="16" t="s">
        <v>54</v>
      </c>
      <c r="C1243" s="16" t="s">
        <v>2529</v>
      </c>
      <c r="D1243" s="16" t="s">
        <v>2530</v>
      </c>
    </row>
    <row r="1244" spans="1:64">
      <c r="A1244" s="16" t="s">
        <v>53</v>
      </c>
      <c r="B1244" s="16" t="s">
        <v>54</v>
      </c>
      <c r="C1244" s="16" t="s">
        <v>2531</v>
      </c>
      <c r="D1244" s="16" t="s">
        <v>2532</v>
      </c>
      <c r="Z1244" s="16">
        <v>49.6</v>
      </c>
      <c r="AE1244" s="16">
        <v>49.600029999999997</v>
      </c>
      <c r="AJ1244" s="16">
        <v>49.639290000000003</v>
      </c>
      <c r="AK1244" s="16">
        <v>49.495269999999998</v>
      </c>
      <c r="AL1244" s="16">
        <v>48.855640000000001</v>
      </c>
      <c r="AM1244" s="16">
        <v>48.316369999999999</v>
      </c>
      <c r="AN1244" s="16">
        <v>50.661239999999999</v>
      </c>
      <c r="AO1244" s="16">
        <v>51.122549999999997</v>
      </c>
      <c r="AP1244" s="16">
        <v>51.680340000000001</v>
      </c>
      <c r="AQ1244" s="16">
        <v>49.768590000000003</v>
      </c>
      <c r="AR1244" s="16">
        <v>49.228859999999997</v>
      </c>
      <c r="AS1244" s="16">
        <v>49.22569</v>
      </c>
      <c r="AT1244" s="16">
        <v>48.302070000000001</v>
      </c>
      <c r="AU1244" s="16">
        <v>48.427770000000002</v>
      </c>
      <c r="AV1244" s="16">
        <v>48.206560000000003</v>
      </c>
      <c r="AW1244" s="16">
        <v>48.030349999999999</v>
      </c>
      <c r="AX1244" s="16">
        <v>47.920279999999998</v>
      </c>
      <c r="AY1244" s="16">
        <v>47.586539999999999</v>
      </c>
      <c r="AZ1244" s="16">
        <v>47.619549999999997</v>
      </c>
      <c r="BA1244" s="16">
        <v>47.457299999999996</v>
      </c>
      <c r="BB1244" s="16">
        <v>47.028329999999997</v>
      </c>
      <c r="BC1244" s="16">
        <v>46.69285</v>
      </c>
      <c r="BD1244" s="16">
        <v>46.26858</v>
      </c>
      <c r="BE1244" s="16">
        <v>46.264670000000002</v>
      </c>
      <c r="BF1244" s="16">
        <v>45.873089999999998</v>
      </c>
      <c r="BG1244" s="16">
        <v>45.734670000000001</v>
      </c>
      <c r="BH1244" s="16">
        <v>45.575560000000003</v>
      </c>
      <c r="BI1244" s="16">
        <v>45.622860000000003</v>
      </c>
      <c r="BJ1244" s="16">
        <v>46.305340000000001</v>
      </c>
      <c r="BK1244" s="16">
        <v>46.082459999999998</v>
      </c>
    </row>
    <row r="1245" spans="1:64">
      <c r="A1245" s="16" t="s">
        <v>53</v>
      </c>
      <c r="B1245" s="16" t="s">
        <v>54</v>
      </c>
      <c r="C1245" s="16" t="s">
        <v>2533</v>
      </c>
      <c r="D1245" s="16" t="s">
        <v>2534</v>
      </c>
      <c r="AM1245" s="16">
        <v>90.332061767578097</v>
      </c>
      <c r="AO1245" s="16">
        <v>90.472717285156307</v>
      </c>
      <c r="AP1245" s="16">
        <v>84.981781005859403</v>
      </c>
      <c r="AR1245" s="16">
        <v>85.947746276855497</v>
      </c>
      <c r="AS1245" s="16">
        <v>36.898250579833999</v>
      </c>
      <c r="AT1245" s="16">
        <v>72.946029663085895</v>
      </c>
      <c r="AU1245" s="16">
        <v>85.380386352539105</v>
      </c>
      <c r="AV1245" s="16">
        <v>83.005149841308594</v>
      </c>
      <c r="AW1245" s="16">
        <v>82.370651245117202</v>
      </c>
      <c r="AX1245" s="16">
        <v>78.179367065429702</v>
      </c>
      <c r="AY1245" s="16">
        <v>87.538169860839801</v>
      </c>
      <c r="AZ1245" s="16">
        <v>87.847801208496094</v>
      </c>
      <c r="BA1245" s="16">
        <v>86.431098937988295</v>
      </c>
      <c r="BB1245" s="16">
        <v>89.398338317871094</v>
      </c>
      <c r="BC1245" s="16">
        <v>89.220016479492202</v>
      </c>
      <c r="BD1245" s="16">
        <v>86.324943542480497</v>
      </c>
      <c r="BE1245" s="16">
        <v>92.841651916503906</v>
      </c>
      <c r="BF1245" s="16">
        <v>84.203956604003906</v>
      </c>
      <c r="BG1245" s="16">
        <v>86.122749328613295</v>
      </c>
      <c r="BH1245" s="16">
        <v>84.171791076660199</v>
      </c>
      <c r="BI1245" s="16">
        <v>88.063796997070298</v>
      </c>
      <c r="BJ1245" s="16">
        <v>87.618919372558594</v>
      </c>
      <c r="BK1245" s="16">
        <v>83.504493713378906</v>
      </c>
    </row>
    <row r="1246" spans="1:64">
      <c r="A1246" s="16" t="s">
        <v>53</v>
      </c>
      <c r="B1246" s="16" t="s">
        <v>54</v>
      </c>
      <c r="C1246" s="16" t="s">
        <v>2535</v>
      </c>
      <c r="D1246" s="16" t="s">
        <v>2536</v>
      </c>
      <c r="AL1246" s="16">
        <v>0.18711</v>
      </c>
      <c r="AM1246" s="16">
        <v>0.31916</v>
      </c>
      <c r="AN1246" s="16">
        <v>0.33632000000000001</v>
      </c>
      <c r="AO1246" s="16">
        <v>0.42624000000000001</v>
      </c>
      <c r="AP1246" s="16">
        <v>0.45073999999999997</v>
      </c>
      <c r="AQ1246" s="16">
        <v>0.43286000000000002</v>
      </c>
      <c r="AR1246" s="16">
        <v>0.44180000000000003</v>
      </c>
      <c r="AS1246" s="16">
        <v>0.44934000000000002</v>
      </c>
      <c r="AT1246" s="16">
        <v>0.39667999999999998</v>
      </c>
      <c r="AU1246" s="16">
        <v>0.29391</v>
      </c>
      <c r="AV1246" s="16">
        <v>0.33572000000000002</v>
      </c>
      <c r="AW1246" s="16">
        <v>0.26556999999999997</v>
      </c>
      <c r="AX1246" s="16">
        <v>0.29043999999999998</v>
      </c>
      <c r="AY1246" s="16">
        <v>0.28512999999999999</v>
      </c>
      <c r="AZ1246" s="16">
        <v>0.28342000000000001</v>
      </c>
      <c r="BA1246" s="16">
        <v>0.29696</v>
      </c>
      <c r="BB1246" s="16">
        <v>0.27251999999999998</v>
      </c>
      <c r="BC1246" s="16">
        <v>0.26539000000000001</v>
      </c>
      <c r="BD1246" s="16">
        <v>0.28005000000000002</v>
      </c>
      <c r="BE1246" s="16">
        <v>0.24213000000000001</v>
      </c>
      <c r="BF1246" s="16">
        <v>0.2268</v>
      </c>
      <c r="BG1246" s="16">
        <v>0.15665000000000001</v>
      </c>
      <c r="BH1246" s="16">
        <v>0.14316000000000001</v>
      </c>
      <c r="BI1246" s="16">
        <v>0.13494</v>
      </c>
      <c r="BJ1246" s="16">
        <v>6.898E-2</v>
      </c>
      <c r="BK1246" s="16">
        <v>0.12816</v>
      </c>
    </row>
    <row r="1247" spans="1:64">
      <c r="A1247" s="16" t="s">
        <v>53</v>
      </c>
      <c r="B1247" s="16" t="s">
        <v>54</v>
      </c>
      <c r="C1247" s="16" t="s">
        <v>2537</v>
      </c>
      <c r="D1247" s="16" t="s">
        <v>2538</v>
      </c>
      <c r="AJ1247" s="16">
        <v>97.502499999999998</v>
      </c>
      <c r="AK1247" s="16">
        <v>96.822500000000005</v>
      </c>
      <c r="AL1247" s="16">
        <v>88.97354</v>
      </c>
      <c r="AM1247" s="16">
        <v>85.00676</v>
      </c>
      <c r="AN1247" s="16">
        <v>79.140569999999997</v>
      </c>
      <c r="AO1247" s="16">
        <v>89.797079999999994</v>
      </c>
      <c r="AP1247" s="16">
        <v>91.03595</v>
      </c>
      <c r="AQ1247" s="16">
        <v>89.550359999999998</v>
      </c>
      <c r="AR1247" s="16">
        <v>92.102930000000001</v>
      </c>
      <c r="AS1247" s="16">
        <v>88.462959999999995</v>
      </c>
      <c r="AT1247" s="16">
        <v>86.006020000000007</v>
      </c>
      <c r="AU1247" s="16">
        <v>85.797820000000002</v>
      </c>
      <c r="AV1247" s="16">
        <v>85.679209999999998</v>
      </c>
      <c r="AW1247" s="16">
        <v>85.733360000000005</v>
      </c>
      <c r="AX1247" s="16">
        <v>86.217609999999993</v>
      </c>
      <c r="AY1247" s="16">
        <v>85.894800000000004</v>
      </c>
      <c r="AZ1247" s="16">
        <v>83.665499999999994</v>
      </c>
      <c r="BA1247" s="16">
        <v>84.180400000000006</v>
      </c>
      <c r="BB1247" s="16">
        <v>85.893439999999998</v>
      </c>
      <c r="BC1247" s="16">
        <v>84.971249999999998</v>
      </c>
      <c r="BD1247" s="16">
        <v>87.664760000000001</v>
      </c>
      <c r="BE1247" s="16">
        <v>90.122339999999994</v>
      </c>
      <c r="BF1247" s="16">
        <v>95.118489999999994</v>
      </c>
      <c r="BJ1247" s="16">
        <v>92.938839999999999</v>
      </c>
      <c r="BK1247" s="16">
        <v>92.576719999999995</v>
      </c>
    </row>
    <row r="1248" spans="1:64">
      <c r="A1248" s="16" t="s">
        <v>53</v>
      </c>
      <c r="B1248" s="16" t="s">
        <v>54</v>
      </c>
      <c r="C1248" s="16" t="s">
        <v>2539</v>
      </c>
      <c r="D1248" s="16" t="s">
        <v>2540</v>
      </c>
      <c r="AL1248" s="16">
        <v>99.449462890625</v>
      </c>
      <c r="AM1248" s="16">
        <v>93.988616943359403</v>
      </c>
      <c r="AN1248" s="16">
        <v>91.509567260742202</v>
      </c>
      <c r="AO1248" s="16">
        <v>82.402717590332003</v>
      </c>
      <c r="AP1248" s="16">
        <v>99.470108032226605</v>
      </c>
      <c r="AQ1248" s="16">
        <v>95.400260925292997</v>
      </c>
      <c r="AR1248" s="16">
        <v>92.173103332519503</v>
      </c>
      <c r="AS1248" s="16">
        <v>89.513511657714801</v>
      </c>
      <c r="AT1248" s="16">
        <v>95.1685791015625</v>
      </c>
      <c r="AU1248" s="16">
        <v>97.586013793945298</v>
      </c>
      <c r="AV1248" s="16">
        <v>92.696151733398395</v>
      </c>
      <c r="AW1248" s="16">
        <v>95.595428466796903</v>
      </c>
      <c r="AX1248" s="16">
        <v>93.430618286132798</v>
      </c>
      <c r="AY1248" s="16">
        <v>91.605430603027301</v>
      </c>
      <c r="AZ1248" s="16">
        <v>98.13037109375</v>
      </c>
      <c r="BA1248" s="16">
        <v>90.736831665039105</v>
      </c>
      <c r="BB1248" s="16">
        <v>91.771720886230497</v>
      </c>
      <c r="BC1248" s="16">
        <v>89.514450073242202</v>
      </c>
      <c r="BD1248" s="16">
        <v>92.806831359863295</v>
      </c>
      <c r="BE1248" s="16">
        <v>91.991188049316406</v>
      </c>
      <c r="BF1248" s="16">
        <v>88.089408874511705</v>
      </c>
      <c r="BG1248" s="16">
        <v>98.125709533691406</v>
      </c>
      <c r="BH1248" s="16">
        <v>103.28021240234401</v>
      </c>
      <c r="BI1248" s="16">
        <v>111.30191040039099</v>
      </c>
      <c r="BJ1248" s="16">
        <v>107.172172546387</v>
      </c>
      <c r="BK1248" s="16">
        <v>100.21994781494099</v>
      </c>
      <c r="BL1248" s="16">
        <v>100.383338928223</v>
      </c>
    </row>
    <row r="1249" spans="1:65">
      <c r="A1249" s="16" t="s">
        <v>53</v>
      </c>
      <c r="B1249" s="16" t="s">
        <v>54</v>
      </c>
      <c r="C1249" s="16" t="s">
        <v>2541</v>
      </c>
      <c r="D1249" s="16" t="s">
        <v>2542</v>
      </c>
      <c r="AQ1249" s="16">
        <v>9</v>
      </c>
      <c r="AR1249" s="16">
        <v>9</v>
      </c>
      <c r="AS1249" s="16">
        <v>9</v>
      </c>
      <c r="AT1249" s="16">
        <v>9</v>
      </c>
      <c r="AU1249" s="16">
        <v>9</v>
      </c>
      <c r="AV1249" s="16">
        <v>9</v>
      </c>
      <c r="AW1249" s="16">
        <v>9</v>
      </c>
      <c r="AX1249" s="16">
        <v>9</v>
      </c>
      <c r="AY1249" s="16">
        <v>9</v>
      </c>
      <c r="AZ1249" s="16">
        <v>9</v>
      </c>
      <c r="BA1249" s="16">
        <v>9</v>
      </c>
      <c r="BB1249" s="16">
        <v>9</v>
      </c>
      <c r="BC1249" s="16">
        <v>9</v>
      </c>
      <c r="BD1249" s="16">
        <v>9</v>
      </c>
      <c r="BE1249" s="16">
        <v>9</v>
      </c>
      <c r="BF1249" s="16">
        <v>10</v>
      </c>
      <c r="BG1249" s="16">
        <v>10</v>
      </c>
      <c r="BH1249" s="16">
        <v>10</v>
      </c>
      <c r="BI1249" s="16">
        <v>10</v>
      </c>
      <c r="BJ1249" s="16">
        <v>10</v>
      </c>
      <c r="BK1249" s="16">
        <v>10</v>
      </c>
      <c r="BL1249" s="16">
        <v>10</v>
      </c>
      <c r="BM1249" s="16">
        <v>10</v>
      </c>
    </row>
    <row r="1250" spans="1:65">
      <c r="A1250" s="16" t="s">
        <v>53</v>
      </c>
      <c r="B1250" s="16" t="s">
        <v>54</v>
      </c>
      <c r="C1250" s="16" t="s">
        <v>2543</v>
      </c>
      <c r="D1250" s="16" t="s">
        <v>2544</v>
      </c>
      <c r="BH1250" s="16">
        <v>0.24261424343638699</v>
      </c>
    </row>
    <row r="1251" spans="1:65">
      <c r="A1251" s="16" t="s">
        <v>53</v>
      </c>
      <c r="B1251" s="16" t="s">
        <v>54</v>
      </c>
      <c r="C1251" s="16" t="s">
        <v>2545</v>
      </c>
      <c r="D1251" s="16" t="s">
        <v>2546</v>
      </c>
    </row>
    <row r="1252" spans="1:65">
      <c r="A1252" s="16" t="s">
        <v>53</v>
      </c>
      <c r="B1252" s="16" t="s">
        <v>54</v>
      </c>
      <c r="C1252" s="16" t="s">
        <v>2547</v>
      </c>
      <c r="D1252" s="16" t="s">
        <v>2548</v>
      </c>
    </row>
    <row r="1253" spans="1:65">
      <c r="A1253" s="16" t="s">
        <v>53</v>
      </c>
      <c r="B1253" s="16" t="s">
        <v>54</v>
      </c>
      <c r="C1253" s="16" t="s">
        <v>2549</v>
      </c>
      <c r="D1253" s="16" t="s">
        <v>2550</v>
      </c>
      <c r="AL1253" s="16">
        <v>6783096134.1440201</v>
      </c>
      <c r="AM1253" s="16">
        <v>5444902441.4629803</v>
      </c>
      <c r="AN1253" s="16">
        <v>4798900068.29072</v>
      </c>
      <c r="AO1253" s="16">
        <v>4857657298.3228502</v>
      </c>
      <c r="AP1253" s="16">
        <v>5141713069.2876301</v>
      </c>
      <c r="AQ1253" s="16">
        <v>5654205407.3083801</v>
      </c>
      <c r="AR1253" s="16">
        <v>6044033863.9741096</v>
      </c>
      <c r="AS1253" s="16">
        <v>6431169716.5601597</v>
      </c>
      <c r="AT1253" s="16">
        <v>7075398755.9121504</v>
      </c>
      <c r="AU1253" s="16">
        <v>7743827180.6156101</v>
      </c>
      <c r="AV1253" s="16">
        <v>8521208411.8183699</v>
      </c>
      <c r="AW1253" s="16">
        <v>9108082597.2241192</v>
      </c>
      <c r="AX1253" s="16">
        <v>10966880200</v>
      </c>
      <c r="AY1253" s="16">
        <v>14398726907.4466</v>
      </c>
      <c r="AZ1253" s="16">
        <v>17412623034.093601</v>
      </c>
      <c r="BA1253" s="16">
        <v>20356660811.431301</v>
      </c>
      <c r="BB1253" s="16">
        <v>23674464440.046398</v>
      </c>
      <c r="BC1253" s="16">
        <v>25275618542.0863</v>
      </c>
      <c r="BD1253" s="16">
        <v>24345241033.073502</v>
      </c>
      <c r="BE1253" s="16">
        <v>25338850178.668598</v>
      </c>
    </row>
    <row r="1254" spans="1:65">
      <c r="A1254" s="16" t="s">
        <v>53</v>
      </c>
      <c r="B1254" s="16" t="s">
        <v>54</v>
      </c>
      <c r="C1254" s="16" t="s">
        <v>2551</v>
      </c>
      <c r="D1254" s="16" t="s">
        <v>2552</v>
      </c>
      <c r="AJ1254" s="16">
        <v>-2.2295834559400198</v>
      </c>
      <c r="AK1254" s="16">
        <v>-23.763830985069799</v>
      </c>
      <c r="AL1254" s="16">
        <v>-24.259398919687399</v>
      </c>
      <c r="AM1254" s="16">
        <v>-20.778136819075701</v>
      </c>
      <c r="AN1254" s="16">
        <v>-12.809967204106799</v>
      </c>
      <c r="AO1254" s="16">
        <v>0.28217131117418098</v>
      </c>
      <c r="AP1254" s="16">
        <v>4.7842822180607998</v>
      </c>
      <c r="AQ1254" s="16">
        <v>8.9608883020936094</v>
      </c>
      <c r="AR1254" s="16">
        <v>6.4615823783196902</v>
      </c>
      <c r="AS1254" s="16">
        <v>10.1910296245971</v>
      </c>
      <c r="AT1254" s="16">
        <v>9.0518223010288406</v>
      </c>
      <c r="AU1254" s="16">
        <v>8.6253511385120394</v>
      </c>
      <c r="AV1254" s="16">
        <v>9.3764609702930493</v>
      </c>
      <c r="AW1254" s="16">
        <v>8.3015380124845795</v>
      </c>
      <c r="AX1254" s="16">
        <v>26.660094730744401</v>
      </c>
      <c r="AY1254" s="16">
        <v>32.997066320496202</v>
      </c>
      <c r="AZ1254" s="16">
        <v>24.048678931663499</v>
      </c>
      <c r="BA1254" s="16">
        <v>8.2933907906037803</v>
      </c>
      <c r="BB1254" s="16">
        <v>7.1218195260565</v>
      </c>
      <c r="BC1254" s="16">
        <v>3.5498608898077602</v>
      </c>
      <c r="BD1254" s="16">
        <v>-2.8471829529599</v>
      </c>
      <c r="BE1254" s="16">
        <v>0.85388605157208997</v>
      </c>
      <c r="BF1254" s="16">
        <v>4.4832030271439303</v>
      </c>
      <c r="BG1254" s="16">
        <v>1.52243157217855</v>
      </c>
      <c r="BH1254" s="16">
        <v>-0.14702480371833801</v>
      </c>
      <c r="BI1254" s="16">
        <v>-4.1411749032482801</v>
      </c>
      <c r="BJ1254" s="16">
        <v>-0.82434848322392895</v>
      </c>
      <c r="BK1254" s="16">
        <v>0.62488440970862802</v>
      </c>
      <c r="BL1254" s="16">
        <v>1.6161693424360699</v>
      </c>
      <c r="BM1254" s="16">
        <v>-5.1223794858265004</v>
      </c>
    </row>
    <row r="1255" spans="1:65">
      <c r="A1255" s="16" t="s">
        <v>53</v>
      </c>
      <c r="B1255" s="16" t="s">
        <v>54</v>
      </c>
      <c r="C1255" s="16" t="s">
        <v>2553</v>
      </c>
      <c r="D1255" s="16" t="s">
        <v>2554</v>
      </c>
      <c r="AK1255" s="16">
        <v>16276799540.868601</v>
      </c>
      <c r="AL1255" s="16">
        <v>13048791060.0042</v>
      </c>
      <c r="AM1255" s="16">
        <v>10791700202.777599</v>
      </c>
      <c r="AN1255" s="16">
        <v>9518494180.3945904</v>
      </c>
      <c r="AO1255" s="16">
        <v>9646973008.7513008</v>
      </c>
      <c r="AP1255" s="16">
        <v>10417293012.784</v>
      </c>
      <c r="AQ1255" s="16">
        <v>11530160116.918699</v>
      </c>
      <c r="AR1255" s="16">
        <v>12362973285.320601</v>
      </c>
      <c r="AS1255" s="16">
        <v>12134503912.117599</v>
      </c>
      <c r="AT1255" s="16">
        <v>13235700038.7145</v>
      </c>
      <c r="AU1255" s="16">
        <v>14451601536.0396</v>
      </c>
      <c r="AV1255" s="16">
        <v>15913179089.5914</v>
      </c>
      <c r="AW1255" s="16">
        <v>17371052004.2001</v>
      </c>
      <c r="AX1255" s="16">
        <v>22571390175.328701</v>
      </c>
      <c r="AY1255" s="16">
        <v>30785744598.165501</v>
      </c>
      <c r="AZ1255" s="16">
        <v>38914697344.313904</v>
      </c>
      <c r="BA1255" s="16">
        <v>42922336756.761002</v>
      </c>
      <c r="BB1255" s="16">
        <v>47143285379.931999</v>
      </c>
      <c r="BC1255" s="16">
        <v>49325317717.418404</v>
      </c>
      <c r="BD1255" s="16">
        <v>48264816074.706497</v>
      </c>
      <c r="BE1255" s="16">
        <v>49181421741.628502</v>
      </c>
      <c r="BF1255" s="16">
        <v>51966530302.852303</v>
      </c>
      <c r="BG1255" s="16">
        <v>53344071046.694801</v>
      </c>
      <c r="BH1255" s="16">
        <v>53803446275.639397</v>
      </c>
      <c r="BI1255" s="16">
        <v>52207721796.147903</v>
      </c>
      <c r="BJ1255" s="16">
        <v>51955611367.019997</v>
      </c>
      <c r="BK1255" s="16">
        <v>52734950412.050201</v>
      </c>
      <c r="BL1255" s="16">
        <v>54281929642.290398</v>
      </c>
      <c r="BM1255" s="16">
        <v>51552897615.805298</v>
      </c>
    </row>
    <row r="1256" spans="1:65">
      <c r="A1256" s="16" t="s">
        <v>53</v>
      </c>
      <c r="B1256" s="16" t="s">
        <v>54</v>
      </c>
      <c r="C1256" s="16" t="s">
        <v>2555</v>
      </c>
      <c r="D1256" s="16" t="s">
        <v>2556</v>
      </c>
      <c r="AQ1256" s="16">
        <v>720.37543007309796</v>
      </c>
      <c r="AR1256" s="16">
        <v>803.46236963587603</v>
      </c>
      <c r="AS1256" s="16">
        <v>812.60112165517205</v>
      </c>
      <c r="AT1256" s="16">
        <v>961.35332549268401</v>
      </c>
      <c r="AU1256" s="16">
        <v>1269.6038058886099</v>
      </c>
      <c r="AV1256" s="16">
        <v>1484.48735509771</v>
      </c>
      <c r="AW1256" s="16">
        <v>1653.2757579649101</v>
      </c>
      <c r="AX1256" s="16">
        <v>2054.8021401557899</v>
      </c>
      <c r="AY1256" s="16">
        <v>2849.0974111620299</v>
      </c>
      <c r="AZ1256" s="16">
        <v>3447.5167893501298</v>
      </c>
      <c r="BA1256" s="16">
        <v>4146.4316187673403</v>
      </c>
      <c r="BB1256" s="16">
        <v>4079.40038308057</v>
      </c>
      <c r="BC1256" s="16">
        <v>3834.85977594109</v>
      </c>
      <c r="BD1256" s="16">
        <v>4434.20150257763</v>
      </c>
      <c r="BE1256" s="16">
        <v>4451.2737091057097</v>
      </c>
    </row>
    <row r="1257" spans="1:65">
      <c r="A1257" s="16" t="s">
        <v>53</v>
      </c>
      <c r="B1257" s="16" t="s">
        <v>54</v>
      </c>
      <c r="C1257" s="16" t="s">
        <v>2557</v>
      </c>
      <c r="D1257" s="16" t="s">
        <v>2558</v>
      </c>
      <c r="AI1257" s="16">
        <v>1232033056.4792199</v>
      </c>
      <c r="AJ1257" s="16">
        <v>1099924997.27859</v>
      </c>
      <c r="AK1257" s="16">
        <v>636956028.85194302</v>
      </c>
      <c r="AL1257" s="16">
        <v>539280165.98911798</v>
      </c>
      <c r="AM1257" s="16">
        <v>462989240.98438799</v>
      </c>
      <c r="AN1257" s="16">
        <v>429302419.792014</v>
      </c>
      <c r="AO1257" s="16">
        <v>353959013.06142098</v>
      </c>
      <c r="AP1257" s="16">
        <v>557644685.59503305</v>
      </c>
      <c r="AQ1257" s="16">
        <v>744090057.08691502</v>
      </c>
      <c r="AR1257" s="16">
        <v>713348708.59310496</v>
      </c>
      <c r="AS1257" s="16">
        <v>659342562.81977904</v>
      </c>
      <c r="AT1257" s="16">
        <v>704284333.74537206</v>
      </c>
      <c r="AU1257" s="16">
        <v>790007269.66162205</v>
      </c>
      <c r="AV1257" s="16">
        <v>800101812.26160002</v>
      </c>
      <c r="AW1257" s="16">
        <v>926691767.57277501</v>
      </c>
      <c r="AX1257" s="16">
        <v>1316162470.9112201</v>
      </c>
      <c r="AY1257" s="16">
        <v>1696552496.05791</v>
      </c>
      <c r="AZ1257" s="16">
        <v>2016781260.9389801</v>
      </c>
      <c r="BA1257" s="16">
        <v>2701557935.7308402</v>
      </c>
      <c r="BB1257" s="16">
        <v>2640457825.3593402</v>
      </c>
      <c r="BC1257" s="16">
        <v>2864208296.99191</v>
      </c>
      <c r="BD1257" s="16">
        <v>3047613017.5922599</v>
      </c>
      <c r="BE1257" s="16">
        <v>3266547861.4970999</v>
      </c>
      <c r="BF1257" s="16">
        <v>3336902485.6388402</v>
      </c>
      <c r="BG1257" s="16">
        <v>4419609843.1634502</v>
      </c>
      <c r="BH1257" s="16">
        <v>3555826664.06112</v>
      </c>
      <c r="BI1257" s="16">
        <v>2505170144.7509899</v>
      </c>
      <c r="BJ1257" s="16">
        <v>2556588426.65487</v>
      </c>
      <c r="BK1257" s="16">
        <v>2964383861.5755501</v>
      </c>
      <c r="BL1257" s="16">
        <v>3169089911.23912</v>
      </c>
    </row>
    <row r="1258" spans="1:65">
      <c r="A1258" s="16" t="s">
        <v>53</v>
      </c>
      <c r="B1258" s="16" t="s">
        <v>54</v>
      </c>
      <c r="C1258" s="16" t="s">
        <v>2559</v>
      </c>
      <c r="D1258" s="16" t="s">
        <v>2560</v>
      </c>
      <c r="AT1258" s="16">
        <v>37.132129523164899</v>
      </c>
      <c r="AU1258" s="16">
        <v>39.8744704116733</v>
      </c>
      <c r="AV1258" s="16">
        <v>44.907865279931201</v>
      </c>
      <c r="AW1258" s="16">
        <v>49.687529524379599</v>
      </c>
      <c r="AX1258" s="16">
        <v>48.326220724341397</v>
      </c>
      <c r="AY1258" s="16">
        <v>67.930881537608599</v>
      </c>
      <c r="AZ1258" s="16">
        <v>66.321851278024198</v>
      </c>
      <c r="BA1258" s="16">
        <v>75.083513668496394</v>
      </c>
      <c r="BB1258" s="16">
        <v>63.416029486248497</v>
      </c>
      <c r="BC1258" s="16">
        <v>63.610106401221103</v>
      </c>
      <c r="BD1258" s="16">
        <v>59.967018072901901</v>
      </c>
      <c r="BE1258" s="16">
        <v>60.460177963658701</v>
      </c>
      <c r="BF1258" s="16">
        <v>59.747512016927701</v>
      </c>
      <c r="BG1258" s="16">
        <v>60.796553972299201</v>
      </c>
      <c r="BH1258" s="16">
        <v>54.491136698185898</v>
      </c>
      <c r="BI1258" s="16">
        <v>50.973773240825103</v>
      </c>
      <c r="BJ1258" s="16">
        <v>57.4792406517834</v>
      </c>
      <c r="BK1258" s="16">
        <v>57.479240668884501</v>
      </c>
    </row>
    <row r="1259" spans="1:65">
      <c r="A1259" s="16" t="s">
        <v>53</v>
      </c>
      <c r="B1259" s="16" t="s">
        <v>54</v>
      </c>
      <c r="C1259" s="16" t="s">
        <v>2561</v>
      </c>
      <c r="D1259" s="16" t="s">
        <v>2562</v>
      </c>
      <c r="AK1259" s="16">
        <v>19566.403597746001</v>
      </c>
      <c r="AL1259" s="16">
        <v>15044.7867018243</v>
      </c>
      <c r="AM1259" s="16">
        <v>11178.2876761271</v>
      </c>
      <c r="AN1259" s="16">
        <v>9919.8400943306006</v>
      </c>
      <c r="AO1259" s="16">
        <v>10827.519325106399</v>
      </c>
      <c r="AP1259" s="16">
        <v>13056.306850156299</v>
      </c>
      <c r="AQ1259" s="16">
        <v>15589.191025321899</v>
      </c>
      <c r="AR1259" s="16">
        <v>15930.2800565831</v>
      </c>
      <c r="AS1259" s="16">
        <v>14252.078042584901</v>
      </c>
      <c r="AT1259" s="16">
        <v>15431.465981622099</v>
      </c>
      <c r="AU1259" s="16">
        <v>16032.577627037101</v>
      </c>
      <c r="AV1259" s="16">
        <v>17506.998353143499</v>
      </c>
      <c r="AW1259" s="16">
        <v>18755.2012527154</v>
      </c>
      <c r="AX1259" s="16">
        <v>26598.621419773401</v>
      </c>
      <c r="AY1259" s="16">
        <v>38686.658525479899</v>
      </c>
      <c r="AZ1259" s="16">
        <v>49729.838860124197</v>
      </c>
      <c r="BA1259" s="16">
        <v>55650.773545605603</v>
      </c>
      <c r="BB1259" s="16">
        <v>57588.672622583101</v>
      </c>
      <c r="BC1259" s="16">
        <v>54348.242421516297</v>
      </c>
      <c r="BD1259" s="16">
        <v>49467.479855730002</v>
      </c>
      <c r="BE1259" s="16">
        <v>47443.0308948272</v>
      </c>
      <c r="BF1259" s="16">
        <v>48412.649979287897</v>
      </c>
      <c r="BG1259" s="16">
        <v>47852.846713478997</v>
      </c>
      <c r="BH1259" s="16">
        <v>46737.532993913701</v>
      </c>
      <c r="BI1259" s="16">
        <v>43112.366525125602</v>
      </c>
      <c r="BJ1259" s="16">
        <v>40956.478590073399</v>
      </c>
      <c r="BK1259" s="16">
        <v>39209.9713840244</v>
      </c>
      <c r="BL1259" s="16">
        <v>39275.408969374002</v>
      </c>
    </row>
    <row r="1260" spans="1:65">
      <c r="A1260" s="16" t="s">
        <v>53</v>
      </c>
      <c r="B1260" s="16" t="s">
        <v>54</v>
      </c>
      <c r="C1260" s="16" t="s">
        <v>2563</v>
      </c>
      <c r="D1260" s="16" t="s">
        <v>2564</v>
      </c>
      <c r="AN1260" s="16">
        <v>36.389684809999999</v>
      </c>
      <c r="AO1260" s="16">
        <v>36.103151859999997</v>
      </c>
      <c r="AP1260" s="16">
        <v>44.699140399999997</v>
      </c>
      <c r="AQ1260" s="16">
        <v>34.670487110000003</v>
      </c>
      <c r="AR1260" s="16">
        <v>53.237822350000002</v>
      </c>
      <c r="AS1260" s="16">
        <v>100</v>
      </c>
      <c r="AT1260" s="16">
        <v>132.60744990000001</v>
      </c>
      <c r="AU1260" s="16">
        <v>124.20630370000001</v>
      </c>
      <c r="AV1260" s="16">
        <v>148.52252150000001</v>
      </c>
      <c r="AW1260" s="16">
        <v>207.18624639999999</v>
      </c>
      <c r="AX1260" s="16">
        <v>438.3359312</v>
      </c>
      <c r="AY1260" s="16">
        <v>745.82424070000002</v>
      </c>
      <c r="AZ1260" s="16">
        <v>1218.872034</v>
      </c>
      <c r="BA1260" s="16">
        <v>1752.7990259999999</v>
      </c>
      <c r="BB1260" s="16">
        <v>1208.9971350000001</v>
      </c>
      <c r="BC1260" s="16">
        <v>1517.2507740000001</v>
      </c>
      <c r="BD1260" s="16">
        <v>1976.7851000000001</v>
      </c>
      <c r="BE1260" s="16">
        <v>1870.145444</v>
      </c>
      <c r="BF1260" s="16">
        <v>1821.269112</v>
      </c>
      <c r="BG1260" s="16">
        <v>1619.4646419999999</v>
      </c>
      <c r="BH1260" s="16">
        <v>950.84813750000001</v>
      </c>
      <c r="BI1260" s="16">
        <v>751.14613180000003</v>
      </c>
      <c r="BJ1260" s="16">
        <v>887.13467049999997</v>
      </c>
      <c r="BK1260" s="16">
        <v>1162.8022920000001</v>
      </c>
      <c r="BL1260" s="16">
        <v>1117.4785099999999</v>
      </c>
    </row>
    <row r="1261" spans="1:65">
      <c r="A1261" s="16" t="s">
        <v>53</v>
      </c>
      <c r="B1261" s="16" t="s">
        <v>54</v>
      </c>
      <c r="C1261" s="16" t="s">
        <v>2565</v>
      </c>
      <c r="D1261" s="16" t="s">
        <v>2566</v>
      </c>
      <c r="AN1261" s="16">
        <v>0.14642611808091399</v>
      </c>
      <c r="AO1261" s="16">
        <v>0.91245464669325005</v>
      </c>
      <c r="AP1261" s="16">
        <v>0.336698308678263</v>
      </c>
      <c r="AQ1261" s="16">
        <v>1.24308141839898</v>
      </c>
      <c r="AV1261" s="16">
        <v>1.1655325046021501</v>
      </c>
      <c r="AW1261" s="16">
        <v>1.5152336822146799</v>
      </c>
      <c r="AX1261" s="16">
        <v>1.16184091108704</v>
      </c>
      <c r="AY1261" s="16">
        <v>1.7397081876559399</v>
      </c>
      <c r="AZ1261" s="16">
        <v>0.57563643953317101</v>
      </c>
      <c r="BA1261" s="16">
        <v>0.31542017521368598</v>
      </c>
      <c r="BB1261" s="16">
        <v>0.25128252084328401</v>
      </c>
      <c r="BC1261" s="16">
        <v>0.48748714833161999</v>
      </c>
      <c r="BD1261" s="16">
        <v>0.42243513613445999</v>
      </c>
      <c r="BE1261" s="16">
        <v>0.27365666833580898</v>
      </c>
      <c r="BF1261" s="16">
        <v>0.47523517017875599</v>
      </c>
      <c r="BG1261" s="16">
        <v>0.59491278821212501</v>
      </c>
      <c r="BH1261" s="16">
        <v>0.457465374139709</v>
      </c>
      <c r="BI1261" s="16">
        <v>0.442759817312047</v>
      </c>
      <c r="BJ1261" s="16">
        <v>0.63485177244203905</v>
      </c>
      <c r="BK1261" s="16">
        <v>0.53598579400579005</v>
      </c>
      <c r="BL1261" s="16">
        <v>0.91067455538361797</v>
      </c>
      <c r="BM1261" s="16">
        <v>1.1845535786224499</v>
      </c>
    </row>
    <row r="1262" spans="1:65">
      <c r="A1262" s="16" t="s">
        <v>53</v>
      </c>
      <c r="B1262" s="16" t="s">
        <v>54</v>
      </c>
      <c r="C1262" s="16" t="s">
        <v>2567</v>
      </c>
      <c r="D1262" s="16" t="s">
        <v>2568</v>
      </c>
      <c r="AK1262" s="16">
        <v>1.58479000779132</v>
      </c>
      <c r="AL1262" s="16">
        <v>7.9166296697574301E-2</v>
      </c>
      <c r="AM1262" s="16">
        <v>1.18046747047144</v>
      </c>
      <c r="AN1262" s="16">
        <v>1.40503662112531</v>
      </c>
      <c r="AO1262" s="16">
        <v>0.86343784944275503</v>
      </c>
      <c r="AP1262" s="16">
        <v>3.7486061173923897E-2</v>
      </c>
      <c r="AQ1262" s="16">
        <v>1.4894321631030301</v>
      </c>
      <c r="AR1262" s="16">
        <v>0.44425618084327201</v>
      </c>
      <c r="AS1262" s="16">
        <v>0.111045219101986</v>
      </c>
      <c r="AT1262" s="16">
        <v>0.12641156411544899</v>
      </c>
      <c r="AU1262" s="16">
        <v>9.0407081651500201E-3</v>
      </c>
      <c r="AV1262" s="16">
        <v>4.6013603105747904E-3</v>
      </c>
      <c r="AW1262" s="16">
        <v>1.78069572782234E-3</v>
      </c>
      <c r="AX1262" s="16">
        <v>5.2347193297257897E-3</v>
      </c>
      <c r="AY1262" s="16">
        <v>8.1408371221701799E-3</v>
      </c>
      <c r="AZ1262" s="16">
        <v>2.97113394700022E-2</v>
      </c>
      <c r="BA1262" s="16">
        <v>1.36302663971067E-2</v>
      </c>
      <c r="BB1262" s="16">
        <v>3.8317692681877199E-3</v>
      </c>
      <c r="BC1262" s="16">
        <v>9.1385471006959398E-3</v>
      </c>
      <c r="BD1262" s="16">
        <v>7.3708723563248001E-3</v>
      </c>
      <c r="BE1262" s="16">
        <v>2.3859223804367599E-2</v>
      </c>
      <c r="BF1262" s="16">
        <v>2.6087275125490101E-2</v>
      </c>
      <c r="BG1262" s="16">
        <v>3.1234158163847298E-2</v>
      </c>
      <c r="BH1262" s="16">
        <v>1.01717789412798E-2</v>
      </c>
      <c r="BI1262" s="16">
        <v>9.1940994307638697E-3</v>
      </c>
      <c r="BJ1262" s="16">
        <v>8.2645548328677907E-3</v>
      </c>
      <c r="BK1262" s="16">
        <v>3.91976600095974E-3</v>
      </c>
      <c r="BL1262" s="16">
        <v>6.94852860425417E-3</v>
      </c>
    </row>
    <row r="1263" spans="1:65">
      <c r="A1263" s="16" t="s">
        <v>53</v>
      </c>
      <c r="B1263" s="16" t="s">
        <v>54</v>
      </c>
      <c r="C1263" s="16" t="s">
        <v>2569</v>
      </c>
      <c r="D1263" s="16" t="s">
        <v>2570</v>
      </c>
      <c r="AO1263" s="16">
        <v>39.0974399187551</v>
      </c>
      <c r="AP1263" s="16">
        <v>22.618542999936299</v>
      </c>
      <c r="AQ1263" s="16">
        <v>16.199545839203299</v>
      </c>
      <c r="AR1263" s="16">
        <v>19.7401969232101</v>
      </c>
      <c r="AS1263" s="16">
        <v>18.577102447880101</v>
      </c>
      <c r="AT1263" s="16">
        <v>16.162622686764301</v>
      </c>
      <c r="AU1263" s="16">
        <v>14.1544898906117</v>
      </c>
      <c r="AV1263" s="16">
        <v>11.749518980701399</v>
      </c>
      <c r="AW1263" s="16">
        <v>11.6962720013195</v>
      </c>
      <c r="AX1263" s="16">
        <v>10.475296023725001</v>
      </c>
      <c r="AY1263" s="16">
        <v>10.4559874724339</v>
      </c>
      <c r="AZ1263" s="16">
        <v>15.8129541911805</v>
      </c>
      <c r="BA1263" s="16">
        <v>15.6149072031504</v>
      </c>
      <c r="BB1263" s="16">
        <v>15.7321126595668</v>
      </c>
      <c r="BC1263" s="16">
        <v>18.537637074144801</v>
      </c>
      <c r="BD1263" s="16">
        <v>14.1042575239629</v>
      </c>
      <c r="BE1263" s="16">
        <v>14.603151370452199</v>
      </c>
      <c r="BF1263" s="16">
        <v>14.437199975392501</v>
      </c>
      <c r="BG1263" s="16">
        <v>16.7378998531108</v>
      </c>
      <c r="BH1263" s="16">
        <v>14.674871933927699</v>
      </c>
      <c r="BI1263" s="16">
        <v>18.2695868084562</v>
      </c>
      <c r="BJ1263" s="16">
        <v>18.988987141839502</v>
      </c>
      <c r="BK1263" s="16">
        <v>14.4928275369634</v>
      </c>
    </row>
    <row r="1264" spans="1:65">
      <c r="A1264" s="16" t="s">
        <v>53</v>
      </c>
      <c r="B1264" s="16" t="s">
        <v>54</v>
      </c>
      <c r="C1264" s="16" t="s">
        <v>2571</v>
      </c>
      <c r="D1264" s="16" t="s">
        <v>2572</v>
      </c>
      <c r="AU1264" s="16">
        <v>2.4977830000000001</v>
      </c>
      <c r="AX1264" s="16">
        <v>1.8108649999999999</v>
      </c>
      <c r="AZ1264" s="16">
        <v>49.35284</v>
      </c>
      <c r="BA1264" s="16">
        <v>46.952539999999999</v>
      </c>
      <c r="BB1264" s="16">
        <v>48.431849999999997</v>
      </c>
      <c r="BD1264" s="16">
        <v>48.783340000000003</v>
      </c>
      <c r="BE1264" s="16">
        <v>1.4693419999999999</v>
      </c>
      <c r="BF1264" s="16">
        <v>49.01972</v>
      </c>
      <c r="BG1264" s="16">
        <v>49.671430000000001</v>
      </c>
      <c r="BH1264" s="16">
        <v>47.87932</v>
      </c>
      <c r="BL1264" s="16">
        <v>1.67283</v>
      </c>
    </row>
    <row r="1265" spans="1:65">
      <c r="A1265" s="16" t="s">
        <v>53</v>
      </c>
      <c r="B1265" s="16" t="s">
        <v>54</v>
      </c>
      <c r="C1265" s="16" t="s">
        <v>2573</v>
      </c>
      <c r="D1265" s="16" t="s">
        <v>2574</v>
      </c>
      <c r="AN1265" s="16">
        <v>70000000</v>
      </c>
      <c r="AO1265" s="16">
        <v>46000000</v>
      </c>
      <c r="AP1265" s="16">
        <v>162000000</v>
      </c>
      <c r="AQ1265" s="16">
        <v>125000000</v>
      </c>
      <c r="AR1265" s="16">
        <v>81000000</v>
      </c>
      <c r="AS1265" s="16">
        <v>63000000</v>
      </c>
      <c r="AT1265" s="16">
        <v>43000000</v>
      </c>
      <c r="AU1265" s="16">
        <v>51000000</v>
      </c>
      <c r="AV1265" s="16">
        <v>58000000</v>
      </c>
      <c r="AW1265" s="16">
        <v>65000000</v>
      </c>
      <c r="AX1265" s="16">
        <v>78000000</v>
      </c>
      <c r="AY1265" s="16">
        <v>117000000</v>
      </c>
      <c r="AZ1265" s="16">
        <v>178000000</v>
      </c>
      <c r="BA1265" s="16">
        <v>191000000</v>
      </c>
      <c r="BB1265" s="16">
        <v>379000000</v>
      </c>
      <c r="BC1265" s="16">
        <v>657000000</v>
      </c>
      <c r="BD1265" s="16">
        <v>1287000000</v>
      </c>
      <c r="BE1265" s="16">
        <v>2433000000</v>
      </c>
      <c r="BF1265" s="16">
        <v>2365000000</v>
      </c>
      <c r="BG1265" s="16">
        <v>2432000000</v>
      </c>
      <c r="BH1265" s="16">
        <v>2309000000</v>
      </c>
      <c r="BI1265" s="16">
        <v>2714000000</v>
      </c>
      <c r="BJ1265" s="16">
        <v>3012000000</v>
      </c>
      <c r="BK1265" s="16">
        <v>2634000000</v>
      </c>
      <c r="BL1265" s="16">
        <v>1791500000</v>
      </c>
    </row>
    <row r="1266" spans="1:65">
      <c r="A1266" s="16" t="s">
        <v>53</v>
      </c>
      <c r="B1266" s="16" t="s">
        <v>54</v>
      </c>
      <c r="C1266" s="16" t="s">
        <v>2575</v>
      </c>
      <c r="D1266" s="16" t="s">
        <v>2576</v>
      </c>
      <c r="AY1266" s="16">
        <v>95.5</v>
      </c>
    </row>
    <row r="1267" spans="1:65">
      <c r="A1267" s="16" t="s">
        <v>53</v>
      </c>
      <c r="B1267" s="16" t="s">
        <v>54</v>
      </c>
      <c r="C1267" s="16" t="s">
        <v>2577</v>
      </c>
      <c r="D1267" s="16" t="s">
        <v>2578</v>
      </c>
      <c r="E1267" s="16">
        <v>0.66755473594608905</v>
      </c>
      <c r="F1267" s="16">
        <v>0.68312275816377799</v>
      </c>
      <c r="G1267" s="16">
        <v>0.68224369952534403</v>
      </c>
      <c r="H1267" s="16">
        <v>0.66721128309158595</v>
      </c>
      <c r="I1267" s="16">
        <v>0.64235475492779803</v>
      </c>
      <c r="J1267" s="16">
        <v>0.60917823127412296</v>
      </c>
      <c r="K1267" s="16">
        <v>0.63176662271375195</v>
      </c>
      <c r="L1267" s="16">
        <v>0.64808606957841797</v>
      </c>
      <c r="M1267" s="16">
        <v>0.65055881760384504</v>
      </c>
      <c r="N1267" s="16">
        <v>0.630823564163281</v>
      </c>
      <c r="O1267" s="16">
        <v>0.58783728816249803</v>
      </c>
      <c r="P1267" s="16">
        <v>0.58826181031374003</v>
      </c>
      <c r="Q1267" s="16">
        <v>0.572696925525779</v>
      </c>
      <c r="R1267" s="16">
        <v>0.54862268562656402</v>
      </c>
      <c r="S1267" s="16">
        <v>0.52379875436713097</v>
      </c>
      <c r="T1267" s="16">
        <v>0.49962452416282599</v>
      </c>
      <c r="U1267" s="16">
        <v>0.52305281926036695</v>
      </c>
      <c r="V1267" s="16">
        <v>0.54318074349693701</v>
      </c>
      <c r="W1267" s="16">
        <v>0.55439912968245397</v>
      </c>
      <c r="X1267" s="16">
        <v>0.55225233149428998</v>
      </c>
      <c r="Y1267" s="16">
        <v>0.535954824107292</v>
      </c>
      <c r="Z1267" s="16">
        <v>0.55567408022140796</v>
      </c>
      <c r="AA1267" s="16">
        <v>0.56524417668800397</v>
      </c>
      <c r="AB1267" s="16">
        <v>0.56555653290464802</v>
      </c>
      <c r="AC1267" s="16">
        <v>0.55719487206594298</v>
      </c>
      <c r="AD1267" s="16">
        <v>0.53980474873975204</v>
      </c>
      <c r="AE1267" s="16">
        <v>0.55561693287532099</v>
      </c>
      <c r="AF1267" s="16">
        <v>0.56209210337305604</v>
      </c>
      <c r="AG1267" s="16">
        <v>0.56109095222260896</v>
      </c>
      <c r="AH1267" s="16">
        <v>0.55461686922118703</v>
      </c>
      <c r="AI1267" s="16">
        <v>0.54229245842165597</v>
      </c>
      <c r="AJ1267" s="16">
        <v>0.55679247051076997</v>
      </c>
      <c r="AK1267" s="16">
        <v>0.56607618568679396</v>
      </c>
      <c r="AL1267" s="16">
        <v>0.562425110333168</v>
      </c>
      <c r="AM1267" s="16">
        <v>0.53741236306896101</v>
      </c>
      <c r="AN1267" s="16">
        <v>0.48973871384928003</v>
      </c>
      <c r="AO1267" s="16">
        <v>0.47621430999497399</v>
      </c>
      <c r="AP1267" s="16">
        <v>0.45135318102187499</v>
      </c>
      <c r="AQ1267" s="16">
        <v>0.41894684344427802</v>
      </c>
      <c r="AR1267" s="16">
        <v>0.38260534544523001</v>
      </c>
      <c r="AS1267" s="16">
        <v>0.344181162823197</v>
      </c>
      <c r="AT1267" s="16">
        <v>0.35470466531460398</v>
      </c>
      <c r="AU1267" s="16">
        <v>0.363297176942877</v>
      </c>
      <c r="AV1267" s="16">
        <v>0.37331379863167802</v>
      </c>
      <c r="AW1267" s="16">
        <v>0.388383058972534</v>
      </c>
      <c r="AX1267" s="16">
        <v>0.40731585389305802</v>
      </c>
      <c r="AY1267" s="16">
        <v>0.465654733902018</v>
      </c>
      <c r="AZ1267" s="16">
        <v>0.519653811657111</v>
      </c>
      <c r="BA1267" s="16">
        <v>0.56456843079686703</v>
      </c>
      <c r="BB1267" s="16">
        <v>0.59766219001084597</v>
      </c>
      <c r="BC1267" s="16">
        <v>0.61790936048213596</v>
      </c>
      <c r="BD1267" s="16">
        <v>0.684535115136782</v>
      </c>
      <c r="BE1267" s="16">
        <v>0.73684988790139605</v>
      </c>
      <c r="BF1267" s="16">
        <v>0.77583206133392701</v>
      </c>
      <c r="BG1267" s="16">
        <v>0.80557985817613598</v>
      </c>
      <c r="BH1267" s="16">
        <v>0.82691641434407703</v>
      </c>
      <c r="BI1267" s="16">
        <v>0.89168107362220705</v>
      </c>
      <c r="BJ1267" s="16">
        <v>0.948610157334143</v>
      </c>
      <c r="BK1267" s="16">
        <v>0.982339804628094</v>
      </c>
      <c r="BL1267" s="16">
        <v>0.97632816397033895</v>
      </c>
      <c r="BM1267" s="16">
        <v>0.92740604312546704</v>
      </c>
    </row>
    <row r="1268" spans="1:65">
      <c r="A1268" s="16" t="s">
        <v>53</v>
      </c>
      <c r="B1268" s="16" t="s">
        <v>54</v>
      </c>
      <c r="C1268" s="16" t="s">
        <v>2579</v>
      </c>
      <c r="D1268" s="16" t="s">
        <v>2580</v>
      </c>
      <c r="E1268" s="16">
        <v>2.4271448644227398</v>
      </c>
      <c r="F1268" s="16">
        <v>2.3815094124771599</v>
      </c>
      <c r="G1268" s="16">
        <v>2.3700383637328999</v>
      </c>
      <c r="H1268" s="16">
        <v>2.3808755872398</v>
      </c>
      <c r="I1268" s="16">
        <v>2.39957275593357</v>
      </c>
      <c r="J1268" s="16">
        <v>2.4172001144631401</v>
      </c>
      <c r="K1268" s="16">
        <v>2.4171331466975601</v>
      </c>
      <c r="L1268" s="16">
        <v>2.4378940589057598</v>
      </c>
      <c r="M1268" s="16">
        <v>2.4500740451498899</v>
      </c>
      <c r="N1268" s="16">
        <v>2.4121586200516401</v>
      </c>
      <c r="O1268" s="16">
        <v>2.3071413123061699</v>
      </c>
      <c r="P1268" s="16">
        <v>2.1320896079187199</v>
      </c>
      <c r="Q1268" s="16">
        <v>1.90854526904031</v>
      </c>
      <c r="R1268" s="16">
        <v>1.68699419523251</v>
      </c>
      <c r="S1268" s="16">
        <v>1.53046014400703</v>
      </c>
      <c r="T1268" s="16">
        <v>1.4695496670492401</v>
      </c>
      <c r="U1268" s="16">
        <v>1.4725305108236799</v>
      </c>
      <c r="V1268" s="16">
        <v>1.53577142084555</v>
      </c>
      <c r="W1268" s="16">
        <v>1.66237504175982</v>
      </c>
      <c r="X1268" s="16">
        <v>1.8593989221862399</v>
      </c>
      <c r="Y1268" s="16">
        <v>2.1237947564216899</v>
      </c>
      <c r="Z1268" s="16">
        <v>2.4513075662884498</v>
      </c>
      <c r="AA1268" s="16">
        <v>2.8411168508384002</v>
      </c>
      <c r="AB1268" s="16">
        <v>3.23476220085535</v>
      </c>
      <c r="AC1268" s="16">
        <v>3.5588956845381499</v>
      </c>
      <c r="AD1268" s="16">
        <v>3.7800100599558699</v>
      </c>
      <c r="AE1268" s="16">
        <v>3.8947371272945901</v>
      </c>
      <c r="AF1268" s="16">
        <v>3.9259370052853502</v>
      </c>
      <c r="AG1268" s="16">
        <v>3.92227434616861</v>
      </c>
      <c r="AH1268" s="16">
        <v>3.94343865900714</v>
      </c>
      <c r="AI1268" s="16">
        <v>4.01081817686386</v>
      </c>
      <c r="AJ1268" s="16">
        <v>4.0317958976318202</v>
      </c>
      <c r="AK1268" s="16">
        <v>4.0971020470993302</v>
      </c>
      <c r="AL1268" s="16">
        <v>4.14641034488531</v>
      </c>
      <c r="AM1268" s="16">
        <v>4.0962604690028002</v>
      </c>
      <c r="AN1268" s="16">
        <v>3.9110364621888398</v>
      </c>
      <c r="AO1268" s="16">
        <v>3.60278492047106</v>
      </c>
      <c r="AP1268" s="16">
        <v>3.1904788974042302</v>
      </c>
      <c r="AQ1268" s="16">
        <v>2.75041024601434</v>
      </c>
      <c r="AR1268" s="16">
        <v>2.3851396134656802</v>
      </c>
      <c r="AS1268" s="16">
        <v>2.1502195039349599</v>
      </c>
      <c r="AT1268" s="16">
        <v>2.0327794660564602</v>
      </c>
      <c r="AU1268" s="16">
        <v>2.0181944312669202</v>
      </c>
      <c r="AV1268" s="16">
        <v>2.0909615393513801</v>
      </c>
      <c r="AW1268" s="16">
        <v>2.22970180015139</v>
      </c>
      <c r="AX1268" s="16">
        <v>2.4212413732118598</v>
      </c>
      <c r="AY1268" s="16">
        <v>2.6465939866983299</v>
      </c>
      <c r="AZ1268" s="16">
        <v>2.9231078050178501</v>
      </c>
      <c r="BA1268" s="16">
        <v>3.2324620314147401</v>
      </c>
      <c r="BB1268" s="16">
        <v>3.5503397958576102</v>
      </c>
      <c r="BC1268" s="16">
        <v>3.8611290499185502</v>
      </c>
      <c r="BD1268" s="16">
        <v>4.1546777301098698</v>
      </c>
      <c r="BE1268" s="16">
        <v>4.4317764203686698</v>
      </c>
      <c r="BF1268" s="16">
        <v>4.69492710837521</v>
      </c>
      <c r="BG1268" s="16">
        <v>4.9529598828678303</v>
      </c>
      <c r="BH1268" s="16">
        <v>5.2093833722493796</v>
      </c>
      <c r="BI1268" s="16">
        <v>5.4368478330584598</v>
      </c>
      <c r="BJ1268" s="16">
        <v>5.6748291861865496</v>
      </c>
      <c r="BK1268" s="16">
        <v>5.8900092117023304</v>
      </c>
      <c r="BL1268" s="16">
        <v>6.0329149648891898</v>
      </c>
      <c r="BM1268" s="16">
        <v>6.0787448091324503</v>
      </c>
    </row>
    <row r="1269" spans="1:65">
      <c r="A1269" s="16" t="s">
        <v>53</v>
      </c>
      <c r="B1269" s="16" t="s">
        <v>54</v>
      </c>
      <c r="C1269" s="16" t="s">
        <v>2581</v>
      </c>
      <c r="D1269" s="16" t="s">
        <v>2582</v>
      </c>
      <c r="E1269" s="16">
        <v>55.0843469869695</v>
      </c>
      <c r="F1269" s="16">
        <v>53.9809226161086</v>
      </c>
      <c r="G1269" s="16">
        <v>52.874964101005297</v>
      </c>
      <c r="H1269" s="16">
        <v>51.881787025039998</v>
      </c>
      <c r="I1269" s="16">
        <v>51.1350023010366</v>
      </c>
      <c r="J1269" s="16">
        <v>50.694126149210597</v>
      </c>
      <c r="K1269" s="16">
        <v>50.221633993946497</v>
      </c>
      <c r="L1269" s="16">
        <v>50.121184144572098</v>
      </c>
      <c r="M1269" s="16">
        <v>50.293050808913797</v>
      </c>
      <c r="N1269" s="16">
        <v>50.603350560842102</v>
      </c>
      <c r="O1269" s="16">
        <v>50.993074741173899</v>
      </c>
      <c r="P1269" s="16">
        <v>51.566127627976797</v>
      </c>
      <c r="Q1269" s="16">
        <v>52.173329324862998</v>
      </c>
      <c r="R1269" s="16">
        <v>52.864830400129001</v>
      </c>
      <c r="S1269" s="16">
        <v>53.707354914939302</v>
      </c>
      <c r="T1269" s="16">
        <v>54.707053923480501</v>
      </c>
      <c r="U1269" s="16">
        <v>55.678026377077401</v>
      </c>
      <c r="V1269" s="16">
        <v>56.759936498103698</v>
      </c>
      <c r="W1269" s="16">
        <v>57.899671446015198</v>
      </c>
      <c r="X1269" s="16">
        <v>59.0093893921674</v>
      </c>
      <c r="Y1269" s="16">
        <v>60.029040441196202</v>
      </c>
      <c r="Z1269" s="16">
        <v>60.853495279641898</v>
      </c>
      <c r="AA1269" s="16">
        <v>61.560034226031298</v>
      </c>
      <c r="AB1269" s="16">
        <v>62.1357428136618</v>
      </c>
      <c r="AC1269" s="16">
        <v>62.5779994177731</v>
      </c>
      <c r="AD1269" s="16">
        <v>62.886317104148603</v>
      </c>
      <c r="AE1269" s="16">
        <v>62.864661028550898</v>
      </c>
      <c r="AF1269" s="16">
        <v>62.753432985821803</v>
      </c>
      <c r="AG1269" s="16">
        <v>62.586677626205997</v>
      </c>
      <c r="AH1269" s="16">
        <v>62.384681321324202</v>
      </c>
      <c r="AI1269" s="16">
        <v>62.156227438679799</v>
      </c>
      <c r="AJ1269" s="16">
        <v>61.7854733412087</v>
      </c>
      <c r="AK1269" s="16">
        <v>61.477402211959799</v>
      </c>
      <c r="AL1269" s="16">
        <v>61.241277414170902</v>
      </c>
      <c r="AM1269" s="16">
        <v>61.097753844888402</v>
      </c>
      <c r="AN1269" s="16">
        <v>61.0737626655472</v>
      </c>
      <c r="AO1269" s="16">
        <v>61.211718640304497</v>
      </c>
      <c r="AP1269" s="16">
        <v>61.484180260894099</v>
      </c>
      <c r="AQ1269" s="16">
        <v>61.887782145094299</v>
      </c>
      <c r="AR1269" s="16">
        <v>62.401742907920699</v>
      </c>
      <c r="AS1269" s="16">
        <v>63.002378138118701</v>
      </c>
      <c r="AT1269" s="16">
        <v>63.761388203771503</v>
      </c>
      <c r="AU1269" s="16">
        <v>64.514529976280201</v>
      </c>
      <c r="AV1269" s="16">
        <v>65.308410651619198</v>
      </c>
      <c r="AW1269" s="16">
        <v>66.196931546254405</v>
      </c>
      <c r="AX1269" s="16">
        <v>67.184627933954104</v>
      </c>
      <c r="AY1269" s="16">
        <v>68.037597509937797</v>
      </c>
      <c r="AZ1269" s="16">
        <v>68.968138553683104</v>
      </c>
      <c r="BA1269" s="16">
        <v>69.887698451337897</v>
      </c>
      <c r="BB1269" s="16">
        <v>70.675737092560297</v>
      </c>
      <c r="BC1269" s="16">
        <v>71.266380225721406</v>
      </c>
      <c r="BD1269" s="16">
        <v>71.576330254666502</v>
      </c>
      <c r="BE1269" s="16">
        <v>71.706042683340101</v>
      </c>
      <c r="BF1269" s="16">
        <v>71.675956915520899</v>
      </c>
      <c r="BG1269" s="16">
        <v>71.554202344675602</v>
      </c>
      <c r="BH1269" s="16">
        <v>71.389587898255598</v>
      </c>
      <c r="BI1269" s="16">
        <v>71.027141108559206</v>
      </c>
      <c r="BJ1269" s="16">
        <v>70.722647917995602</v>
      </c>
      <c r="BK1269" s="16">
        <v>70.435247388898603</v>
      </c>
      <c r="BL1269" s="16">
        <v>70.111691032729993</v>
      </c>
      <c r="BM1269" s="16">
        <v>69.743086643028306</v>
      </c>
    </row>
    <row r="1270" spans="1:65">
      <c r="A1270" s="16" t="s">
        <v>53</v>
      </c>
      <c r="B1270" s="16" t="s">
        <v>54</v>
      </c>
      <c r="C1270" s="16" t="s">
        <v>2583</v>
      </c>
      <c r="D1270" s="16" t="s">
        <v>2584</v>
      </c>
      <c r="E1270" s="16">
        <v>36.821442982412997</v>
      </c>
      <c r="F1270" s="16">
        <v>38.0387120141637</v>
      </c>
      <c r="G1270" s="16">
        <v>39.262276627117899</v>
      </c>
      <c r="H1270" s="16">
        <v>40.370779828976701</v>
      </c>
      <c r="I1270" s="16">
        <v>41.223397338650301</v>
      </c>
      <c r="J1270" s="16">
        <v>41.756216226691997</v>
      </c>
      <c r="K1270" s="16">
        <v>42.252741321900601</v>
      </c>
      <c r="L1270" s="16">
        <v>42.376021056089499</v>
      </c>
      <c r="M1270" s="16">
        <v>42.241752783673</v>
      </c>
      <c r="N1270" s="16">
        <v>41.995241189027702</v>
      </c>
      <c r="O1270" s="16">
        <v>41.690083556475201</v>
      </c>
      <c r="P1270" s="16">
        <v>41.188024081080698</v>
      </c>
      <c r="Q1270" s="16">
        <v>40.664272890484703</v>
      </c>
      <c r="R1270" s="16">
        <v>40.0678680667571</v>
      </c>
      <c r="S1270" s="16">
        <v>39.321335824593802</v>
      </c>
      <c r="T1270" s="16">
        <v>38.410668148124202</v>
      </c>
      <c r="U1270" s="16">
        <v>37.502408739313303</v>
      </c>
      <c r="V1270" s="16">
        <v>36.473946632146003</v>
      </c>
      <c r="W1270" s="16">
        <v>35.391939073227697</v>
      </c>
      <c r="X1270" s="16">
        <v>34.367041523724602</v>
      </c>
      <c r="Y1270" s="16">
        <v>33.469753410182904</v>
      </c>
      <c r="Z1270" s="16">
        <v>32.722154275049697</v>
      </c>
      <c r="AA1270" s="16">
        <v>32.103852757883601</v>
      </c>
      <c r="AB1270" s="16">
        <v>31.6224339018382</v>
      </c>
      <c r="AC1270" s="16">
        <v>31.270000547662999</v>
      </c>
      <c r="AD1270" s="16">
        <v>31.040395898462702</v>
      </c>
      <c r="AE1270" s="16">
        <v>31.059513333090301</v>
      </c>
      <c r="AF1270" s="16">
        <v>31.192512391350899</v>
      </c>
      <c r="AG1270" s="16">
        <v>31.387138707164301</v>
      </c>
      <c r="AH1270" s="16">
        <v>31.581786905897999</v>
      </c>
      <c r="AI1270" s="16">
        <v>31.738402960464601</v>
      </c>
      <c r="AJ1270" s="16">
        <v>32.059834667506003</v>
      </c>
      <c r="AK1270" s="16">
        <v>32.237120001507499</v>
      </c>
      <c r="AL1270" s="16">
        <v>32.297345107184903</v>
      </c>
      <c r="AM1270" s="16">
        <v>32.263834615541199</v>
      </c>
      <c r="AN1270" s="16">
        <v>32.131147458564897</v>
      </c>
      <c r="AO1270" s="16">
        <v>31.810985030364701</v>
      </c>
      <c r="AP1270" s="16">
        <v>31.388761216788499</v>
      </c>
      <c r="AQ1270" s="16">
        <v>30.8556606007472</v>
      </c>
      <c r="AR1270" s="16">
        <v>30.210460029005201</v>
      </c>
      <c r="AS1270" s="16">
        <v>29.467553202765</v>
      </c>
      <c r="AT1270" s="16">
        <v>28.530865463176099</v>
      </c>
      <c r="AU1270" s="16">
        <v>27.595272123112501</v>
      </c>
      <c r="AV1270" s="16">
        <v>26.637276992392401</v>
      </c>
      <c r="AW1270" s="16">
        <v>25.6434596895404</v>
      </c>
      <c r="AX1270" s="16">
        <v>24.633749334283799</v>
      </c>
      <c r="AY1270" s="16">
        <v>23.813171070410199</v>
      </c>
      <c r="AZ1270" s="16">
        <v>22.9792739424628</v>
      </c>
      <c r="BA1270" s="16">
        <v>22.1993212215143</v>
      </c>
      <c r="BB1270" s="16">
        <v>21.565274189669299</v>
      </c>
      <c r="BC1270" s="16">
        <v>21.123387915192399</v>
      </c>
      <c r="BD1270" s="16">
        <v>20.8731247687343</v>
      </c>
      <c r="BE1270" s="16">
        <v>20.8002307731544</v>
      </c>
      <c r="BF1270" s="16">
        <v>20.8716328665258</v>
      </c>
      <c r="BG1270" s="16">
        <v>21.002604757862599</v>
      </c>
      <c r="BH1270" s="16">
        <v>21.133115773604398</v>
      </c>
      <c r="BI1270" s="16">
        <v>21.407314343241701</v>
      </c>
      <c r="BJ1270" s="16">
        <v>21.590582766934901</v>
      </c>
      <c r="BK1270" s="16">
        <v>21.718072673342999</v>
      </c>
      <c r="BL1270" s="16">
        <v>21.835793147100901</v>
      </c>
      <c r="BM1270" s="16">
        <v>21.948637021380001</v>
      </c>
    </row>
    <row r="1271" spans="1:65">
      <c r="A1271" s="16" t="s">
        <v>53</v>
      </c>
      <c r="B1271" s="16" t="s">
        <v>54</v>
      </c>
      <c r="C1271" s="16" t="s">
        <v>2585</v>
      </c>
      <c r="D1271" s="16" t="s">
        <v>2586</v>
      </c>
      <c r="AA1271" s="16">
        <v>85.7</v>
      </c>
      <c r="AB1271" s="16">
        <v>83.9</v>
      </c>
      <c r="AC1271" s="16">
        <v>82.1</v>
      </c>
      <c r="AD1271" s="16">
        <v>80.400000000000006</v>
      </c>
      <c r="AE1271" s="16">
        <v>79</v>
      </c>
      <c r="AF1271" s="16">
        <v>77.8</v>
      </c>
      <c r="AG1271" s="16">
        <v>76.8</v>
      </c>
      <c r="AH1271" s="16">
        <v>76.099999999999994</v>
      </c>
      <c r="AI1271" s="16">
        <v>75.8</v>
      </c>
      <c r="AJ1271" s="16">
        <v>75.900000000000006</v>
      </c>
      <c r="AK1271" s="16">
        <v>76.2</v>
      </c>
      <c r="AL1271" s="16">
        <v>76.3</v>
      </c>
      <c r="AM1271" s="16">
        <v>75.900000000000006</v>
      </c>
      <c r="AN1271" s="16">
        <v>75</v>
      </c>
      <c r="AO1271" s="16">
        <v>73.400000000000006</v>
      </c>
      <c r="AP1271" s="16">
        <v>71.2</v>
      </c>
      <c r="AQ1271" s="16">
        <v>68.2</v>
      </c>
      <c r="AR1271" s="16">
        <v>64.8</v>
      </c>
      <c r="AS1271" s="16">
        <v>61.1</v>
      </c>
      <c r="AT1271" s="16">
        <v>57.3</v>
      </c>
      <c r="AU1271" s="16">
        <v>53.7</v>
      </c>
      <c r="AV1271" s="16">
        <v>50.3</v>
      </c>
      <c r="AW1271" s="16">
        <v>47.2</v>
      </c>
      <c r="AX1271" s="16">
        <v>44.4</v>
      </c>
      <c r="AY1271" s="16">
        <v>41.8</v>
      </c>
      <c r="AZ1271" s="16">
        <v>39.299999999999997</v>
      </c>
      <c r="BA1271" s="16">
        <v>37</v>
      </c>
      <c r="BB1271" s="16">
        <v>34.799999999999997</v>
      </c>
      <c r="BC1271" s="16">
        <v>32.6</v>
      </c>
      <c r="BD1271" s="16">
        <v>30.6</v>
      </c>
      <c r="BE1271" s="16">
        <v>28.6</v>
      </c>
      <c r="BF1271" s="16">
        <v>26.8</v>
      </c>
      <c r="BG1271" s="16">
        <v>25</v>
      </c>
      <c r="BH1271" s="16">
        <v>23.4</v>
      </c>
      <c r="BI1271" s="16">
        <v>21.8</v>
      </c>
      <c r="BJ1271" s="16">
        <v>20.5</v>
      </c>
      <c r="BK1271" s="16">
        <v>19.3</v>
      </c>
      <c r="BL1271" s="16">
        <v>18.2</v>
      </c>
    </row>
    <row r="1272" spans="1:65">
      <c r="A1272" s="16" t="s">
        <v>53</v>
      </c>
      <c r="B1272" s="16" t="s">
        <v>54</v>
      </c>
      <c r="C1272" s="16" t="s">
        <v>2587</v>
      </c>
      <c r="D1272" s="16" t="s">
        <v>2588</v>
      </c>
      <c r="AK1272" s="16">
        <v>300000</v>
      </c>
      <c r="AL1272" s="16">
        <v>328005</v>
      </c>
      <c r="AM1272" s="16">
        <v>299092</v>
      </c>
      <c r="AN1272" s="16">
        <v>200519</v>
      </c>
      <c r="AO1272" s="16">
        <v>236086</v>
      </c>
      <c r="AP1272" s="16">
        <v>234949</v>
      </c>
      <c r="AQ1272" s="16">
        <v>329655</v>
      </c>
      <c r="AR1272" s="16">
        <v>311131</v>
      </c>
      <c r="AS1272" s="16">
        <v>284278</v>
      </c>
      <c r="AT1272" s="16">
        <v>268755</v>
      </c>
      <c r="AU1272" s="16">
        <v>260217</v>
      </c>
      <c r="AV1272" s="16">
        <v>253248</v>
      </c>
      <c r="AW1272" s="16">
        <v>250584</v>
      </c>
      <c r="AX1272" s="16">
        <v>233678</v>
      </c>
      <c r="AY1272" s="16">
        <v>126068</v>
      </c>
      <c r="AZ1272" s="16">
        <v>15922</v>
      </c>
      <c r="BA1272" s="16">
        <v>16321</v>
      </c>
      <c r="BB1272" s="16">
        <v>16945</v>
      </c>
      <c r="BC1272" s="16">
        <v>16756</v>
      </c>
      <c r="BD1272" s="16">
        <v>16168</v>
      </c>
      <c r="BE1272" s="16">
        <v>15541</v>
      </c>
      <c r="BF1272" s="16">
        <v>10808</v>
      </c>
      <c r="BG1272" s="16">
        <v>10508</v>
      </c>
      <c r="BH1272" s="16">
        <v>9707</v>
      </c>
      <c r="BI1272" s="16">
        <v>10118</v>
      </c>
      <c r="BJ1272" s="16">
        <v>10893</v>
      </c>
      <c r="BK1272" s="16">
        <v>11246</v>
      </c>
      <c r="BL1272" s="16">
        <v>11626</v>
      </c>
      <c r="BM1272" s="16">
        <v>101531</v>
      </c>
    </row>
    <row r="1273" spans="1:65">
      <c r="A1273" s="16" t="s">
        <v>53</v>
      </c>
      <c r="B1273" s="16" t="s">
        <v>54</v>
      </c>
      <c r="C1273" s="16" t="s">
        <v>2589</v>
      </c>
      <c r="D1273" s="16" t="s">
        <v>2590</v>
      </c>
      <c r="AZ1273" s="16">
        <v>8.2799997329711896</v>
      </c>
      <c r="BA1273" s="16">
        <v>6.9499998092651403</v>
      </c>
      <c r="BB1273" s="16">
        <v>4.0700001716613796</v>
      </c>
      <c r="BC1273" s="16">
        <v>3.7999999523162802</v>
      </c>
      <c r="BD1273" s="16">
        <v>3.4300000667571999</v>
      </c>
      <c r="BE1273" s="16">
        <v>3.4400000572204599</v>
      </c>
    </row>
    <row r="1274" spans="1:65">
      <c r="A1274" s="16" t="s">
        <v>53</v>
      </c>
      <c r="B1274" s="16" t="s">
        <v>54</v>
      </c>
      <c r="C1274" s="16" t="s">
        <v>2591</v>
      </c>
      <c r="D1274" s="16" t="s">
        <v>2592</v>
      </c>
      <c r="AS1274" s="16">
        <v>25.590000152587901</v>
      </c>
      <c r="AT1274" s="16">
        <v>26.059999465942401</v>
      </c>
      <c r="AU1274" s="16">
        <v>25.459999084472699</v>
      </c>
      <c r="AV1274" s="16">
        <v>24.969999313354499</v>
      </c>
      <c r="AW1274" s="16">
        <v>25.170000076293899</v>
      </c>
      <c r="AX1274" s="16">
        <v>25.379999160766602</v>
      </c>
      <c r="AY1274" s="16">
        <v>25.180000305175799</v>
      </c>
      <c r="AZ1274" s="16">
        <v>25.430000305175799</v>
      </c>
      <c r="BA1274" s="16">
        <v>25.690000534057599</v>
      </c>
      <c r="BB1274" s="16">
        <v>23.049999237060501</v>
      </c>
      <c r="BC1274" s="16">
        <v>23.75</v>
      </c>
      <c r="BD1274" s="16">
        <v>17.139999389648398</v>
      </c>
      <c r="BE1274" s="16">
        <v>18.579999923706101</v>
      </c>
      <c r="BF1274" s="16">
        <v>18.420000076293899</v>
      </c>
      <c r="BH1274" s="16">
        <v>18.629999160766602</v>
      </c>
      <c r="BI1274" s="16">
        <v>18.709999084472699</v>
      </c>
      <c r="BJ1274" s="16">
        <v>18.899999618530298</v>
      </c>
      <c r="BK1274" s="16">
        <v>19.149999618530298</v>
      </c>
      <c r="BL1274" s="16">
        <v>19.409999847412099</v>
      </c>
    </row>
    <row r="1275" spans="1:65">
      <c r="A1275" s="16" t="s">
        <v>53</v>
      </c>
      <c r="B1275" s="16" t="s">
        <v>54</v>
      </c>
      <c r="C1275" s="16" t="s">
        <v>2593</v>
      </c>
      <c r="D1275" s="16" t="s">
        <v>2594</v>
      </c>
    </row>
    <row r="1276" spans="1:65">
      <c r="A1276" s="16" t="s">
        <v>53</v>
      </c>
      <c r="B1276" s="16" t="s">
        <v>54</v>
      </c>
      <c r="C1276" s="16" t="s">
        <v>2595</v>
      </c>
      <c r="D1276" s="16" t="s">
        <v>2596</v>
      </c>
      <c r="AS1276" s="16">
        <v>3.3003300000000002</v>
      </c>
      <c r="AX1276" s="16">
        <v>6.3</v>
      </c>
    </row>
    <row r="1277" spans="1:65">
      <c r="A1277" s="16" t="s">
        <v>53</v>
      </c>
      <c r="B1277" s="16" t="s">
        <v>54</v>
      </c>
      <c r="C1277" s="16" t="s">
        <v>2597</v>
      </c>
      <c r="D1277" s="16" t="s">
        <v>2598</v>
      </c>
      <c r="AX1277" s="16">
        <v>7.4</v>
      </c>
    </row>
    <row r="1278" spans="1:65">
      <c r="A1278" s="16" t="s">
        <v>53</v>
      </c>
      <c r="B1278" s="16" t="s">
        <v>54</v>
      </c>
      <c r="C1278" s="16" t="s">
        <v>2599</v>
      </c>
      <c r="D1278" s="16" t="s">
        <v>2600</v>
      </c>
      <c r="AX1278" s="16">
        <v>89.2</v>
      </c>
    </row>
    <row r="1279" spans="1:65">
      <c r="A1279" s="16" t="s">
        <v>53</v>
      </c>
      <c r="B1279" s="16" t="s">
        <v>54</v>
      </c>
      <c r="C1279" s="16" t="s">
        <v>2601</v>
      </c>
      <c r="D1279" s="16" t="s">
        <v>2602</v>
      </c>
      <c r="AJ1279" s="16">
        <v>49.180000305175803</v>
      </c>
      <c r="AK1279" s="16">
        <v>51.419998168945298</v>
      </c>
      <c r="AL1279" s="16">
        <v>53.740001678466797</v>
      </c>
      <c r="AM1279" s="16">
        <v>56.369998931884801</v>
      </c>
      <c r="AN1279" s="16">
        <v>59.25</v>
      </c>
      <c r="AO1279" s="16">
        <v>61.700000762939503</v>
      </c>
      <c r="AP1279" s="16">
        <v>63.700000762939503</v>
      </c>
      <c r="AQ1279" s="16">
        <v>65.209999084472699</v>
      </c>
      <c r="AR1279" s="16">
        <v>66.559997558593807</v>
      </c>
      <c r="AS1279" s="16">
        <v>67.230003356933594</v>
      </c>
      <c r="AT1279" s="16">
        <v>67.889999389648395</v>
      </c>
      <c r="AU1279" s="16">
        <v>68.180000305175795</v>
      </c>
      <c r="AV1279" s="16">
        <v>68.120002746582003</v>
      </c>
      <c r="AW1279" s="16">
        <v>67.930000305175795</v>
      </c>
      <c r="AX1279" s="16">
        <v>67.599998474121094</v>
      </c>
      <c r="AY1279" s="16">
        <v>66.870002746582003</v>
      </c>
      <c r="AZ1279" s="16">
        <v>65.959999084472699</v>
      </c>
      <c r="BA1279" s="16">
        <v>65.199996948242202</v>
      </c>
      <c r="BB1279" s="16">
        <v>64.269996643066406</v>
      </c>
      <c r="BC1279" s="16">
        <v>64.730003356933594</v>
      </c>
      <c r="BD1279" s="16">
        <v>65.330001831054702</v>
      </c>
      <c r="BE1279" s="16">
        <v>62.580001831054702</v>
      </c>
      <c r="BF1279" s="16">
        <v>62.450000762939503</v>
      </c>
      <c r="BG1279" s="16">
        <v>62.529998779296903</v>
      </c>
      <c r="BH1279" s="16">
        <v>63.169998168945298</v>
      </c>
      <c r="BI1279" s="16">
        <v>63.950000762939503</v>
      </c>
      <c r="BJ1279" s="16">
        <v>64.110000610351605</v>
      </c>
      <c r="BK1279" s="16">
        <v>63.639999389648402</v>
      </c>
      <c r="BL1279" s="16">
        <v>63.240001678466797</v>
      </c>
    </row>
    <row r="1280" spans="1:65">
      <c r="A1280" s="16" t="s">
        <v>53</v>
      </c>
      <c r="B1280" s="16" t="s">
        <v>54</v>
      </c>
      <c r="C1280" s="16" t="s">
        <v>2603</v>
      </c>
      <c r="D1280" s="16" t="s">
        <v>2604</v>
      </c>
      <c r="AX1280" s="16">
        <v>91.4</v>
      </c>
    </row>
    <row r="1281" spans="1:64">
      <c r="A1281" s="16" t="s">
        <v>53</v>
      </c>
      <c r="B1281" s="16" t="s">
        <v>54</v>
      </c>
      <c r="C1281" s="16" t="s">
        <v>2605</v>
      </c>
      <c r="D1281" s="16" t="s">
        <v>2606</v>
      </c>
    </row>
    <row r="1282" spans="1:64">
      <c r="A1282" s="16" t="s">
        <v>53</v>
      </c>
      <c r="B1282" s="16" t="s">
        <v>54</v>
      </c>
      <c r="C1282" s="16" t="s">
        <v>2607</v>
      </c>
      <c r="D1282" s="16" t="s">
        <v>2608</v>
      </c>
      <c r="AS1282" s="16">
        <v>13.132733350000001</v>
      </c>
      <c r="AT1282" s="16">
        <v>13.448944089999999</v>
      </c>
      <c r="AU1282" s="16">
        <v>14.88514805</v>
      </c>
      <c r="AV1282" s="16">
        <v>16.391654970000001</v>
      </c>
      <c r="AW1282" s="16">
        <v>18.010902399999999</v>
      </c>
      <c r="AX1282" s="16">
        <v>20.52321053</v>
      </c>
      <c r="AY1282" s="16">
        <v>28.333751679999999</v>
      </c>
      <c r="AZ1282" s="16">
        <v>39.74372864</v>
      </c>
      <c r="BA1282" s="16">
        <v>58.155677799999999</v>
      </c>
      <c r="BB1282" s="16">
        <v>72.043380740000003</v>
      </c>
      <c r="BC1282" s="16">
        <v>84.476783749999996</v>
      </c>
      <c r="BD1282" s="16">
        <v>105.61309814000001</v>
      </c>
      <c r="BE1282" s="16">
        <v>135.19107056000001</v>
      </c>
      <c r="BF1282" s="16">
        <v>154.06185912999999</v>
      </c>
      <c r="BG1282" s="16">
        <v>175.29429626000001</v>
      </c>
      <c r="BH1282" s="16">
        <v>152.77850341999999</v>
      </c>
      <c r="BI1282" s="16">
        <v>110.94967651</v>
      </c>
      <c r="BJ1282" s="16">
        <v>112.46528625000001</v>
      </c>
      <c r="BK1282" s="16">
        <v>120.6866684</v>
      </c>
    </row>
    <row r="1283" spans="1:64">
      <c r="A1283" s="16" t="s">
        <v>53</v>
      </c>
      <c r="B1283" s="16" t="s">
        <v>54</v>
      </c>
      <c r="C1283" s="16" t="s">
        <v>2609</v>
      </c>
      <c r="D1283" s="16" t="s">
        <v>2610</v>
      </c>
    </row>
    <row r="1284" spans="1:64">
      <c r="A1284" s="16" t="s">
        <v>53</v>
      </c>
      <c r="B1284" s="16" t="s">
        <v>54</v>
      </c>
      <c r="C1284" s="16" t="s">
        <v>2611</v>
      </c>
      <c r="D1284" s="16" t="s">
        <v>2612</v>
      </c>
      <c r="AS1284" s="16">
        <v>90</v>
      </c>
      <c r="AT1284" s="16">
        <v>77</v>
      </c>
      <c r="AU1284" s="16">
        <v>83</v>
      </c>
      <c r="AV1284" s="16">
        <v>70</v>
      </c>
      <c r="AW1284" s="16">
        <v>66</v>
      </c>
      <c r="AX1284" s="16">
        <v>59</v>
      </c>
      <c r="AY1284" s="16">
        <v>60</v>
      </c>
      <c r="AZ1284" s="16">
        <v>58</v>
      </c>
      <c r="BA1284" s="16">
        <v>56</v>
      </c>
      <c r="BB1284" s="16">
        <v>66</v>
      </c>
      <c r="BC1284" s="16">
        <v>73</v>
      </c>
      <c r="BD1284" s="16">
        <v>78</v>
      </c>
      <c r="BE1284" s="16">
        <v>83</v>
      </c>
      <c r="BF1284" s="16">
        <v>82</v>
      </c>
      <c r="BG1284" s="16">
        <v>83</v>
      </c>
      <c r="BH1284" s="16">
        <v>83</v>
      </c>
      <c r="BI1284" s="16">
        <v>84</v>
      </c>
      <c r="BJ1284" s="16">
        <v>84</v>
      </c>
      <c r="BK1284" s="16">
        <v>84</v>
      </c>
    </row>
    <row r="1285" spans="1:64">
      <c r="A1285" s="16" t="s">
        <v>53</v>
      </c>
      <c r="B1285" s="16" t="s">
        <v>54</v>
      </c>
      <c r="C1285" s="16" t="s">
        <v>2613</v>
      </c>
      <c r="D1285" s="16" t="s">
        <v>2614</v>
      </c>
    </row>
    <row r="1286" spans="1:64">
      <c r="A1286" s="16" t="s">
        <v>53</v>
      </c>
      <c r="B1286" s="16" t="s">
        <v>54</v>
      </c>
      <c r="C1286" s="16" t="s">
        <v>2615</v>
      </c>
      <c r="D1286" s="16" t="s">
        <v>2616</v>
      </c>
      <c r="AS1286" s="16">
        <v>47</v>
      </c>
      <c r="AT1286" s="16">
        <v>44</v>
      </c>
      <c r="AU1286" s="16">
        <v>43</v>
      </c>
      <c r="AV1286" s="16">
        <v>44</v>
      </c>
      <c r="AW1286" s="16">
        <v>39</v>
      </c>
      <c r="AX1286" s="16">
        <v>42</v>
      </c>
      <c r="AY1286" s="16">
        <v>35</v>
      </c>
      <c r="AZ1286" s="16">
        <v>34</v>
      </c>
      <c r="BA1286" s="16">
        <v>32</v>
      </c>
      <c r="BB1286" s="16">
        <v>32</v>
      </c>
      <c r="BC1286" s="16">
        <v>31</v>
      </c>
      <c r="BD1286" s="16">
        <v>30</v>
      </c>
      <c r="BE1286" s="16">
        <v>29</v>
      </c>
      <c r="BF1286" s="16">
        <v>28</v>
      </c>
      <c r="BG1286" s="16">
        <v>28</v>
      </c>
      <c r="BH1286" s="16">
        <v>27</v>
      </c>
      <c r="BI1286" s="16">
        <v>26</v>
      </c>
      <c r="BJ1286" s="16">
        <v>26</v>
      </c>
    </row>
    <row r="1287" spans="1:64">
      <c r="A1287" s="16" t="s">
        <v>53</v>
      </c>
      <c r="B1287" s="16" t="s">
        <v>54</v>
      </c>
      <c r="C1287" s="16" t="s">
        <v>2617</v>
      </c>
      <c r="D1287" s="16" t="s">
        <v>2618</v>
      </c>
      <c r="AP1287" s="16">
        <v>98.3</v>
      </c>
      <c r="AS1287" s="16">
        <v>66</v>
      </c>
      <c r="AT1287" s="16">
        <v>70</v>
      </c>
      <c r="AY1287" s="16">
        <v>76.900000000000006</v>
      </c>
      <c r="BD1287" s="16">
        <v>91.7</v>
      </c>
    </row>
    <row r="1288" spans="1:64">
      <c r="A1288" s="16" t="s">
        <v>53</v>
      </c>
      <c r="B1288" s="16" t="s">
        <v>54</v>
      </c>
      <c r="C1288" s="16" t="s">
        <v>2619</v>
      </c>
      <c r="D1288" s="16" t="s">
        <v>2620</v>
      </c>
      <c r="AS1288" s="16">
        <v>8.1681591666978903</v>
      </c>
      <c r="AT1288" s="16">
        <v>5.6116306083156102</v>
      </c>
      <c r="AU1288" s="16">
        <v>2.6579539007837298</v>
      </c>
      <c r="AV1288" s="16">
        <v>2.5063438578975799</v>
      </c>
      <c r="AW1288" s="16">
        <v>1.98636305158883</v>
      </c>
      <c r="AX1288" s="16">
        <v>1.23225451656924</v>
      </c>
      <c r="AY1288" s="16">
        <v>0.72042842820653596</v>
      </c>
      <c r="AZ1288" s="16">
        <v>0.53823190818162303</v>
      </c>
      <c r="BA1288" s="16">
        <v>0.354851110388266</v>
      </c>
      <c r="BB1288" s="16">
        <v>0.38000584624378803</v>
      </c>
      <c r="BC1288" s="16">
        <v>0.24067852088608199</v>
      </c>
      <c r="BD1288" s="16">
        <v>1.9014660303093699E-2</v>
      </c>
      <c r="BE1288" s="16">
        <v>1.40787565642202E-2</v>
      </c>
      <c r="BF1288" s="16">
        <v>0</v>
      </c>
      <c r="BG1288" s="16">
        <v>0</v>
      </c>
      <c r="BH1288" s="16">
        <v>0</v>
      </c>
      <c r="BI1288" s="16">
        <v>0</v>
      </c>
      <c r="BJ1288" s="16">
        <v>0</v>
      </c>
      <c r="BK1288" s="16">
        <v>0</v>
      </c>
    </row>
    <row r="1289" spans="1:64">
      <c r="A1289" s="16" t="s">
        <v>53</v>
      </c>
      <c r="B1289" s="16" t="s">
        <v>54</v>
      </c>
      <c r="C1289" s="16" t="s">
        <v>2621</v>
      </c>
      <c r="D1289" s="16" t="s">
        <v>2622</v>
      </c>
      <c r="AI1289" s="16">
        <v>100</v>
      </c>
      <c r="AJ1289" s="16">
        <v>100</v>
      </c>
      <c r="AK1289" s="16">
        <v>100</v>
      </c>
      <c r="AL1289" s="16">
        <v>200</v>
      </c>
      <c r="AM1289" s="16">
        <v>500</v>
      </c>
      <c r="AN1289" s="16">
        <v>500</v>
      </c>
      <c r="AO1289" s="16">
        <v>1000</v>
      </c>
      <c r="AP1289" s="16">
        <v>1000</v>
      </c>
      <c r="AQ1289" s="16">
        <v>1100</v>
      </c>
      <c r="AR1289" s="16">
        <v>1200</v>
      </c>
      <c r="AS1289" s="16">
        <v>1300</v>
      </c>
      <c r="AT1289" s="16">
        <v>1200</v>
      </c>
      <c r="AU1289" s="16">
        <v>1200</v>
      </c>
      <c r="AV1289" s="16">
        <v>1000</v>
      </c>
      <c r="AW1289" s="16">
        <v>1000</v>
      </c>
      <c r="AX1289" s="16">
        <v>1000</v>
      </c>
      <c r="AY1289" s="16">
        <v>1000</v>
      </c>
      <c r="AZ1289" s="16">
        <v>1000</v>
      </c>
      <c r="BA1289" s="16">
        <v>1000</v>
      </c>
      <c r="BB1289" s="16">
        <v>1000</v>
      </c>
      <c r="BC1289" s="16">
        <v>1000</v>
      </c>
      <c r="BD1289" s="16">
        <v>1000</v>
      </c>
      <c r="BE1289" s="16">
        <v>1000</v>
      </c>
      <c r="BF1289" s="16">
        <v>1000</v>
      </c>
      <c r="BG1289" s="16">
        <v>1000</v>
      </c>
      <c r="BH1289" s="16">
        <v>1000</v>
      </c>
      <c r="BI1289" s="16">
        <v>1000</v>
      </c>
      <c r="BJ1289" s="16">
        <v>1000</v>
      </c>
      <c r="BK1289" s="16">
        <v>1000</v>
      </c>
      <c r="BL1289" s="16">
        <v>1000</v>
      </c>
    </row>
    <row r="1290" spans="1:64">
      <c r="A1290" s="16" t="s">
        <v>53</v>
      </c>
      <c r="B1290" s="16" t="s">
        <v>54</v>
      </c>
      <c r="C1290" s="16" t="s">
        <v>2623</v>
      </c>
      <c r="D1290" s="16" t="s">
        <v>2624</v>
      </c>
      <c r="AA1290" s="16">
        <v>115.2</v>
      </c>
      <c r="AB1290" s="16">
        <v>112.5</v>
      </c>
      <c r="AC1290" s="16">
        <v>110</v>
      </c>
      <c r="AD1290" s="16">
        <v>107.6</v>
      </c>
      <c r="AE1290" s="16">
        <v>105.5</v>
      </c>
      <c r="AF1290" s="16">
        <v>103.7</v>
      </c>
      <c r="AG1290" s="16">
        <v>102.3</v>
      </c>
      <c r="AH1290" s="16">
        <v>101.3</v>
      </c>
      <c r="AI1290" s="16">
        <v>100.9</v>
      </c>
      <c r="AJ1290" s="16">
        <v>101</v>
      </c>
      <c r="AK1290" s="16">
        <v>101.4</v>
      </c>
      <c r="AL1290" s="16">
        <v>101.5</v>
      </c>
      <c r="AM1290" s="16">
        <v>101</v>
      </c>
      <c r="AN1290" s="16">
        <v>99.6</v>
      </c>
      <c r="AO1290" s="16">
        <v>97.3</v>
      </c>
      <c r="AP1290" s="16">
        <v>94</v>
      </c>
      <c r="AQ1290" s="16">
        <v>89.8</v>
      </c>
      <c r="AR1290" s="16">
        <v>84.9</v>
      </c>
      <c r="AS1290" s="16">
        <v>79.7</v>
      </c>
      <c r="AT1290" s="16">
        <v>74.400000000000006</v>
      </c>
      <c r="AU1290" s="16">
        <v>69.2</v>
      </c>
      <c r="AV1290" s="16">
        <v>64.5</v>
      </c>
      <c r="AW1290" s="16">
        <v>60.2</v>
      </c>
      <c r="AX1290" s="16">
        <v>56.4</v>
      </c>
      <c r="AY1290" s="16">
        <v>52.9</v>
      </c>
      <c r="AZ1290" s="16">
        <v>49.5</v>
      </c>
      <c r="BA1290" s="16">
        <v>46.5</v>
      </c>
      <c r="BB1290" s="16">
        <v>43.6</v>
      </c>
      <c r="BC1290" s="16">
        <v>40.799999999999997</v>
      </c>
      <c r="BD1290" s="16">
        <v>38.1</v>
      </c>
      <c r="BE1290" s="16">
        <v>35.6</v>
      </c>
      <c r="BF1290" s="16">
        <v>33.200000000000003</v>
      </c>
      <c r="BG1290" s="16">
        <v>30.9</v>
      </c>
      <c r="BH1290" s="16">
        <v>28.9</v>
      </c>
      <c r="BI1290" s="16">
        <v>26.9</v>
      </c>
      <c r="BJ1290" s="16">
        <v>25.2</v>
      </c>
      <c r="BK1290" s="16">
        <v>23.7</v>
      </c>
      <c r="BL1290" s="16">
        <v>22.4</v>
      </c>
    </row>
    <row r="1291" spans="1:64">
      <c r="A1291" s="16" t="s">
        <v>53</v>
      </c>
      <c r="B1291" s="16" t="s">
        <v>54</v>
      </c>
      <c r="C1291" s="16" t="s">
        <v>2625</v>
      </c>
      <c r="D1291" s="16" t="s">
        <v>2626</v>
      </c>
      <c r="AI1291" s="16">
        <v>493</v>
      </c>
      <c r="AJ1291" s="16">
        <v>547</v>
      </c>
      <c r="AK1291" s="16">
        <v>1583</v>
      </c>
      <c r="AL1291" s="16">
        <v>2218</v>
      </c>
      <c r="AM1291" s="16">
        <v>1522</v>
      </c>
      <c r="AN1291" s="16">
        <v>719</v>
      </c>
      <c r="AO1291" s="16">
        <v>709</v>
      </c>
      <c r="AP1291" s="16">
        <v>673</v>
      </c>
      <c r="AQ1291" s="16">
        <v>626</v>
      </c>
      <c r="AR1291" s="16">
        <v>579</v>
      </c>
      <c r="AS1291" s="16">
        <v>540</v>
      </c>
      <c r="AT1291" s="16">
        <v>515</v>
      </c>
      <c r="AU1291" s="16">
        <v>505</v>
      </c>
      <c r="AV1291" s="16">
        <v>505</v>
      </c>
      <c r="AW1291" s="16">
        <v>512</v>
      </c>
      <c r="AX1291" s="16">
        <v>519</v>
      </c>
      <c r="AY1291" s="16">
        <v>520</v>
      </c>
      <c r="AZ1291" s="16">
        <v>516</v>
      </c>
      <c r="BA1291" s="16">
        <v>509</v>
      </c>
      <c r="BB1291" s="16">
        <v>502</v>
      </c>
      <c r="BC1291" s="16">
        <v>495</v>
      </c>
      <c r="BD1291" s="16">
        <v>484</v>
      </c>
      <c r="BE1291" s="16">
        <v>468</v>
      </c>
      <c r="BF1291" s="16">
        <v>447</v>
      </c>
      <c r="BG1291" s="16">
        <v>425</v>
      </c>
      <c r="BH1291" s="16">
        <v>403</v>
      </c>
      <c r="BI1291" s="16">
        <v>381</v>
      </c>
      <c r="BJ1291" s="16">
        <v>361</v>
      </c>
      <c r="BK1291" s="16">
        <v>344</v>
      </c>
      <c r="BL1291" s="16">
        <v>329</v>
      </c>
    </row>
    <row r="1292" spans="1:64">
      <c r="A1292" s="16" t="s">
        <v>53</v>
      </c>
      <c r="B1292" s="16" t="s">
        <v>54</v>
      </c>
      <c r="C1292" s="16" t="s">
        <v>2627</v>
      </c>
      <c r="D1292" s="16" t="s">
        <v>2628</v>
      </c>
      <c r="AY1292" s="16">
        <v>31.3</v>
      </c>
    </row>
    <row r="1293" spans="1:64">
      <c r="A1293" s="16" t="s">
        <v>53</v>
      </c>
      <c r="B1293" s="16" t="s">
        <v>54</v>
      </c>
      <c r="C1293" s="16" t="s">
        <v>2629</v>
      </c>
      <c r="D1293" s="16" t="s">
        <v>2630</v>
      </c>
      <c r="AS1293" s="16">
        <v>99.100273132324205</v>
      </c>
      <c r="AT1293" s="16">
        <v>98.777877807617202</v>
      </c>
      <c r="AU1293" s="16">
        <v>97.982368469238295</v>
      </c>
      <c r="AV1293" s="16">
        <v>98.033187866210895</v>
      </c>
      <c r="AW1293" s="16">
        <v>97.695167541503906</v>
      </c>
      <c r="AX1293" s="16">
        <v>98.359657287597699</v>
      </c>
      <c r="AY1293" s="16">
        <v>96.558677673339801</v>
      </c>
      <c r="AZ1293" s="16">
        <v>94.680107116699205</v>
      </c>
      <c r="BA1293" s="16">
        <v>96.986503601074205</v>
      </c>
      <c r="BB1293" s="16">
        <v>97.717430114746094</v>
      </c>
      <c r="BC1293" s="16">
        <v>97.463432312011705</v>
      </c>
      <c r="BD1293" s="16">
        <v>97.247932434082003</v>
      </c>
      <c r="BE1293" s="16">
        <v>98.299453735351605</v>
      </c>
      <c r="BF1293" s="16">
        <v>95.641700744628906</v>
      </c>
      <c r="BG1293" s="16">
        <v>96.114372253417997</v>
      </c>
      <c r="BH1293" s="16">
        <v>97.816589355468807</v>
      </c>
      <c r="BI1293" s="16">
        <v>98.047706604003906</v>
      </c>
      <c r="BJ1293" s="16">
        <v>98.705070495605497</v>
      </c>
      <c r="BK1293" s="16">
        <v>98.656562805175795</v>
      </c>
    </row>
    <row r="1294" spans="1:64">
      <c r="A1294" s="16" t="s">
        <v>53</v>
      </c>
      <c r="B1294" s="16" t="s">
        <v>54</v>
      </c>
      <c r="C1294" s="16" t="s">
        <v>2631</v>
      </c>
      <c r="D1294" s="16" t="s">
        <v>2632</v>
      </c>
      <c r="BF1294" s="16">
        <v>0</v>
      </c>
      <c r="BG1294" s="16">
        <v>0</v>
      </c>
      <c r="BH1294" s="16">
        <v>0</v>
      </c>
    </row>
    <row r="1295" spans="1:64">
      <c r="A1295" s="16" t="s">
        <v>53</v>
      </c>
      <c r="B1295" s="16" t="s">
        <v>54</v>
      </c>
      <c r="C1295" s="16" t="s">
        <v>2633</v>
      </c>
      <c r="D1295" s="16" t="s">
        <v>2634</v>
      </c>
      <c r="BI1295" s="16">
        <v>91.595176696777301</v>
      </c>
      <c r="BJ1295" s="16">
        <v>97.622840881347699</v>
      </c>
      <c r="BK1295" s="16">
        <v>99.760040283203097</v>
      </c>
      <c r="BL1295" s="16">
        <v>99.594161987304702</v>
      </c>
    </row>
    <row r="1296" spans="1:64">
      <c r="A1296" s="16" t="s">
        <v>53</v>
      </c>
      <c r="B1296" s="16" t="s">
        <v>54</v>
      </c>
      <c r="C1296" s="16" t="s">
        <v>2635</v>
      </c>
      <c r="D1296" s="16" t="s">
        <v>2636</v>
      </c>
      <c r="BK1296" s="16">
        <v>9.1849799999999995</v>
      </c>
    </row>
    <row r="1297" spans="1:65">
      <c r="A1297" s="16" t="s">
        <v>53</v>
      </c>
      <c r="B1297" s="16" t="s">
        <v>54</v>
      </c>
      <c r="C1297" s="16" t="s">
        <v>2637</v>
      </c>
      <c r="D1297" s="16" t="s">
        <v>2638</v>
      </c>
      <c r="AR1297" s="16">
        <v>90.0076904296875</v>
      </c>
      <c r="AZ1297" s="16">
        <v>89.984336853027301</v>
      </c>
      <c r="BA1297" s="16">
        <v>89.997703552246094</v>
      </c>
      <c r="BB1297" s="16">
        <v>93.711082458496094</v>
      </c>
      <c r="BC1297" s="16">
        <v>93.840660095214801</v>
      </c>
      <c r="BD1297" s="16">
        <v>93.829696655273395</v>
      </c>
      <c r="BE1297" s="16">
        <v>93.827552795410199</v>
      </c>
      <c r="BF1297" s="16">
        <v>93.847770690917997</v>
      </c>
      <c r="BG1297" s="16">
        <v>93.850013732910199</v>
      </c>
      <c r="BH1297" s="16">
        <v>93.843673706054702</v>
      </c>
      <c r="BI1297" s="16">
        <v>93.901901245117202</v>
      </c>
      <c r="BJ1297" s="16">
        <v>93.684600830078097</v>
      </c>
    </row>
    <row r="1298" spans="1:65">
      <c r="A1298" s="16" t="s">
        <v>53</v>
      </c>
      <c r="B1298" s="16" t="s">
        <v>54</v>
      </c>
      <c r="C1298" s="16" t="s">
        <v>2639</v>
      </c>
      <c r="D1298" s="16" t="s">
        <v>2640</v>
      </c>
      <c r="AR1298" s="16">
        <v>99.975547790527301</v>
      </c>
      <c r="AS1298" s="16">
        <v>99.933280944824205</v>
      </c>
      <c r="AT1298" s="16">
        <v>99.9432373046875</v>
      </c>
      <c r="AU1298" s="16">
        <v>100</v>
      </c>
      <c r="AV1298" s="16">
        <v>99.625457763671903</v>
      </c>
      <c r="AW1298" s="16">
        <v>99.818962097167997</v>
      </c>
      <c r="AX1298" s="16">
        <v>99.976333618164105</v>
      </c>
      <c r="AY1298" s="16">
        <v>99.981407165527301</v>
      </c>
      <c r="AZ1298" s="16">
        <v>99.997726440429702</v>
      </c>
      <c r="BA1298" s="16">
        <v>99.940872192382798</v>
      </c>
      <c r="BB1298" s="16">
        <v>99.916351318359403</v>
      </c>
      <c r="BC1298" s="16">
        <v>99.979362487792997</v>
      </c>
      <c r="BD1298" s="16">
        <v>99.988441467285199</v>
      </c>
      <c r="BE1298" s="16">
        <v>99.992721557617202</v>
      </c>
      <c r="BF1298" s="16">
        <v>99.568420410156307</v>
      </c>
      <c r="BG1298" s="16">
        <v>99.351409912109403</v>
      </c>
      <c r="BH1298" s="16">
        <v>99.279937744140597</v>
      </c>
      <c r="BJ1298" s="16">
        <v>98.037818908691406</v>
      </c>
      <c r="BK1298" s="16">
        <v>99.521430969238295</v>
      </c>
      <c r="BL1298" s="16">
        <v>99.831489562988295</v>
      </c>
    </row>
    <row r="1299" spans="1:65">
      <c r="A1299" s="16" t="s">
        <v>53</v>
      </c>
      <c r="B1299" s="16" t="s">
        <v>54</v>
      </c>
      <c r="C1299" s="16" t="s">
        <v>2641</v>
      </c>
      <c r="D1299" s="16" t="s">
        <v>2642</v>
      </c>
      <c r="AQ1299" s="16">
        <v>82.158500000000004</v>
      </c>
      <c r="AR1299" s="16">
        <v>85.947410000000005</v>
      </c>
      <c r="AU1299" s="16">
        <v>60.855379999999997</v>
      </c>
      <c r="AV1299" s="16">
        <v>62.708480000000002</v>
      </c>
      <c r="AW1299" s="16">
        <v>66.21266</v>
      </c>
      <c r="AX1299" s="16">
        <v>62.511749999999999</v>
      </c>
      <c r="AY1299" s="16">
        <v>64.558850000000007</v>
      </c>
      <c r="AZ1299" s="16">
        <v>66.561350000000004</v>
      </c>
      <c r="BA1299" s="16">
        <v>70.934650000000005</v>
      </c>
      <c r="BB1299" s="16">
        <v>71.041210000000007</v>
      </c>
      <c r="BC1299" s="16">
        <v>67.989249999999998</v>
      </c>
      <c r="BD1299" s="16">
        <v>76.330330000000004</v>
      </c>
      <c r="BE1299" s="16">
        <v>77.911410000000004</v>
      </c>
      <c r="BF1299" s="16">
        <v>80.750029999999995</v>
      </c>
      <c r="BG1299" s="16">
        <v>79.349509999999995</v>
      </c>
      <c r="BH1299" s="16">
        <v>72.913880000000006</v>
      </c>
      <c r="BK1299" s="16">
        <v>74.043670000000006</v>
      </c>
    </row>
    <row r="1300" spans="1:65">
      <c r="A1300" s="16" t="s">
        <v>53</v>
      </c>
      <c r="B1300" s="16" t="s">
        <v>54</v>
      </c>
      <c r="C1300" s="16" t="s">
        <v>2643</v>
      </c>
      <c r="D1300" s="16" t="s">
        <v>2644</v>
      </c>
      <c r="AR1300" s="16">
        <v>96.984619140625</v>
      </c>
      <c r="AZ1300" s="16">
        <v>97.121627807617202</v>
      </c>
      <c r="BA1300" s="16">
        <v>97.132400512695298</v>
      </c>
      <c r="BB1300" s="16">
        <v>98.379806518554702</v>
      </c>
      <c r="BC1300" s="16">
        <v>98.449661254882798</v>
      </c>
      <c r="BD1300" s="16">
        <v>98.448158264160199</v>
      </c>
      <c r="BE1300" s="16">
        <v>98.466629028320298</v>
      </c>
      <c r="BF1300" s="16">
        <v>98.521690368652301</v>
      </c>
      <c r="BG1300" s="16">
        <v>98.537658691406307</v>
      </c>
      <c r="BH1300" s="16">
        <v>98.506477355957003</v>
      </c>
      <c r="BI1300" s="16">
        <v>98.496147155761705</v>
      </c>
      <c r="BJ1300" s="16">
        <v>98.499458312988295</v>
      </c>
    </row>
    <row r="1301" spans="1:65">
      <c r="A1301" s="16" t="s">
        <v>53</v>
      </c>
      <c r="B1301" s="16" t="s">
        <v>54</v>
      </c>
      <c r="C1301" s="16" t="s">
        <v>2645</v>
      </c>
      <c r="D1301" s="16" t="s">
        <v>2646</v>
      </c>
      <c r="Z1301" s="16">
        <v>0.97646999359130904</v>
      </c>
      <c r="AE1301" s="16">
        <v>0.97229999303817705</v>
      </c>
      <c r="AJ1301" s="16">
        <v>1.00071001052856</v>
      </c>
      <c r="AK1301" s="16">
        <v>0.977219998836517</v>
      </c>
      <c r="AL1301" s="16">
        <v>0.95146000385284402</v>
      </c>
      <c r="AM1301" s="16">
        <v>0.93024998903274503</v>
      </c>
      <c r="AN1301" s="16">
        <v>1.0205099582672099</v>
      </c>
      <c r="AO1301" s="16">
        <v>1.0415400266647299</v>
      </c>
      <c r="AP1301" s="16">
        <v>1.07888996601105</v>
      </c>
      <c r="BK1301" s="16">
        <v>1.0011800527572601</v>
      </c>
      <c r="BL1301" s="16">
        <v>0.99775999784469604</v>
      </c>
    </row>
    <row r="1302" spans="1:65">
      <c r="A1302" s="16" t="s">
        <v>53</v>
      </c>
      <c r="B1302" s="16" t="s">
        <v>54</v>
      </c>
      <c r="C1302" s="16" t="s">
        <v>2647</v>
      </c>
      <c r="D1302" s="16" t="s">
        <v>2648</v>
      </c>
      <c r="BH1302" s="16">
        <v>56.982333348078797</v>
      </c>
    </row>
    <row r="1303" spans="1:65">
      <c r="A1303" s="16" t="s">
        <v>53</v>
      </c>
      <c r="B1303" s="16" t="s">
        <v>54</v>
      </c>
      <c r="C1303" s="16" t="s">
        <v>2649</v>
      </c>
      <c r="D1303" s="16" t="s">
        <v>2650</v>
      </c>
      <c r="BH1303" s="16">
        <v>3.8095569380290399</v>
      </c>
    </row>
    <row r="1304" spans="1:65">
      <c r="A1304" s="16" t="s">
        <v>53</v>
      </c>
      <c r="B1304" s="16" t="s">
        <v>54</v>
      </c>
      <c r="C1304" s="16" t="s">
        <v>2651</v>
      </c>
      <c r="D1304" s="16" t="s">
        <v>2652</v>
      </c>
      <c r="AS1304" s="16">
        <v>521466600</v>
      </c>
      <c r="AT1304" s="16">
        <v>638500000</v>
      </c>
      <c r="AU1304" s="16">
        <v>715900000</v>
      </c>
      <c r="AV1304" s="16">
        <v>796000000</v>
      </c>
      <c r="AW1304" s="16">
        <v>877200000</v>
      </c>
      <c r="AX1304" s="16">
        <v>946500000</v>
      </c>
      <c r="AY1304" s="16">
        <v>1049700000</v>
      </c>
      <c r="AZ1304" s="16">
        <v>1168300000</v>
      </c>
      <c r="BA1304" s="16">
        <v>1350500000</v>
      </c>
      <c r="BB1304" s="16">
        <v>1374800000</v>
      </c>
      <c r="BC1304" s="16">
        <v>1479400000</v>
      </c>
      <c r="BD1304" s="16">
        <v>1602100000</v>
      </c>
      <c r="BE1304" s="16">
        <v>1712600000</v>
      </c>
      <c r="BF1304" s="16">
        <v>1858200000</v>
      </c>
      <c r="BG1304" s="16">
        <v>1949300000</v>
      </c>
      <c r="BH1304" s="16">
        <v>2021300000</v>
      </c>
      <c r="BI1304" s="16">
        <v>1932400000</v>
      </c>
      <c r="BJ1304" s="16">
        <v>1980800000</v>
      </c>
      <c r="BK1304" s="16">
        <v>2013500000</v>
      </c>
      <c r="BL1304" s="16">
        <v>2067900000</v>
      </c>
      <c r="BM1304" s="16">
        <v>2013700000</v>
      </c>
    </row>
    <row r="1305" spans="1:65">
      <c r="A1305" s="16" t="s">
        <v>53</v>
      </c>
      <c r="B1305" s="16" t="s">
        <v>54</v>
      </c>
      <c r="C1305" s="16" t="s">
        <v>2653</v>
      </c>
      <c r="D1305" s="16" t="s">
        <v>2654</v>
      </c>
      <c r="AM1305" s="16">
        <v>80</v>
      </c>
      <c r="AN1305" s="16">
        <v>180</v>
      </c>
      <c r="AO1305" s="16">
        <v>240</v>
      </c>
      <c r="AP1305" s="16">
        <v>410</v>
      </c>
      <c r="AQ1305" s="16">
        <v>510</v>
      </c>
      <c r="AR1305" s="16">
        <v>570</v>
      </c>
      <c r="AS1305" s="16">
        <v>610</v>
      </c>
      <c r="AT1305" s="16">
        <v>650</v>
      </c>
      <c r="AU1305" s="16">
        <v>710</v>
      </c>
      <c r="AV1305" s="16">
        <v>810</v>
      </c>
      <c r="AW1305" s="16">
        <v>940</v>
      </c>
      <c r="AX1305" s="16">
        <v>1270</v>
      </c>
      <c r="AY1305" s="16">
        <v>1900</v>
      </c>
      <c r="AZ1305" s="16">
        <v>2710</v>
      </c>
      <c r="BA1305" s="16">
        <v>3870</v>
      </c>
      <c r="BB1305" s="16">
        <v>4790</v>
      </c>
      <c r="BC1305" s="16">
        <v>5370</v>
      </c>
      <c r="BD1305" s="16">
        <v>5460</v>
      </c>
      <c r="BE1305" s="16">
        <v>6410</v>
      </c>
      <c r="BF1305" s="16">
        <v>7410</v>
      </c>
      <c r="BG1305" s="16">
        <v>7690</v>
      </c>
      <c r="BH1305" s="16">
        <v>6570</v>
      </c>
      <c r="BI1305" s="16">
        <v>4760</v>
      </c>
      <c r="BJ1305" s="16">
        <v>4090</v>
      </c>
      <c r="BK1305" s="16">
        <v>4060</v>
      </c>
      <c r="BL1305" s="16">
        <v>4490</v>
      </c>
      <c r="BM1305" s="16">
        <v>4450</v>
      </c>
    </row>
    <row r="1306" spans="1:65">
      <c r="A1306" s="16" t="s">
        <v>53</v>
      </c>
      <c r="B1306" s="16" t="s">
        <v>54</v>
      </c>
      <c r="C1306" s="16" t="s">
        <v>2655</v>
      </c>
      <c r="D1306" s="16" t="s">
        <v>2656</v>
      </c>
      <c r="AI1306" s="16">
        <v>7758.1540360723602</v>
      </c>
      <c r="AJ1306" s="16">
        <v>7585.1795171977501</v>
      </c>
      <c r="AK1306" s="16">
        <v>5782.6502768167502</v>
      </c>
      <c r="AL1306" s="16">
        <v>4379.8140780333597</v>
      </c>
      <c r="AM1306" s="16">
        <v>3469.7703164784498</v>
      </c>
      <c r="AN1306" s="16">
        <v>3025.2938768797299</v>
      </c>
      <c r="AO1306" s="16">
        <v>3033.8303882790001</v>
      </c>
      <c r="AP1306" s="16">
        <v>3178.9773960715502</v>
      </c>
      <c r="AQ1306" s="16">
        <v>3463.8420096823302</v>
      </c>
      <c r="AR1306" s="16">
        <v>3687.6610145927998</v>
      </c>
      <c r="AS1306" s="16">
        <v>4063.4716410446599</v>
      </c>
      <c r="AT1306" s="16">
        <v>4431.2898732447302</v>
      </c>
      <c r="AU1306" s="16">
        <v>4813.50418477741</v>
      </c>
      <c r="AV1306" s="16">
        <v>5264.8405259664896</v>
      </c>
      <c r="AW1306" s="16">
        <v>5701.9032635262902</v>
      </c>
      <c r="AX1306" s="16">
        <v>7222.0360750378104</v>
      </c>
      <c r="AY1306" s="16">
        <v>9605.09610840819</v>
      </c>
      <c r="AZ1306" s="16">
        <v>11914.994832597</v>
      </c>
      <c r="BA1306" s="16">
        <v>12903.1519167445</v>
      </c>
      <c r="BB1306" s="16">
        <v>13822.0911094279</v>
      </c>
      <c r="BC1306" s="16">
        <v>14312.7561158751</v>
      </c>
      <c r="BD1306" s="16">
        <v>13905.2457636452</v>
      </c>
      <c r="BE1306" s="16">
        <v>14023.9807176578</v>
      </c>
      <c r="BF1306" s="16">
        <v>14652.7042457179</v>
      </c>
      <c r="BG1306" s="16">
        <v>14875.7816413327</v>
      </c>
      <c r="BH1306" s="16">
        <v>14853.910552572899</v>
      </c>
      <c r="BI1306" s="16">
        <v>14238.7841366188</v>
      </c>
      <c r="BJ1306" s="16">
        <v>14121.4069355591</v>
      </c>
      <c r="BK1306" s="16">
        <v>14209.649405930901</v>
      </c>
      <c r="BL1306" s="16">
        <v>14439.301403297201</v>
      </c>
      <c r="BM1306" s="16">
        <v>13699.665590318</v>
      </c>
    </row>
    <row r="1307" spans="1:65">
      <c r="A1307" s="16" t="s">
        <v>53</v>
      </c>
      <c r="B1307" s="16" t="s">
        <v>54</v>
      </c>
      <c r="C1307" s="16" t="s">
        <v>2657</v>
      </c>
      <c r="D1307" s="16" t="s">
        <v>2658</v>
      </c>
      <c r="AI1307" s="16">
        <v>0</v>
      </c>
      <c r="AJ1307" s="16">
        <v>0</v>
      </c>
      <c r="AK1307" s="16">
        <v>0.17729419915705499</v>
      </c>
      <c r="AL1307" s="16">
        <v>0.12221436057824001</v>
      </c>
      <c r="AM1307" s="16">
        <v>0</v>
      </c>
      <c r="AN1307" s="16">
        <v>0</v>
      </c>
      <c r="AO1307" s="16">
        <v>0</v>
      </c>
      <c r="AP1307" s="16">
        <v>0</v>
      </c>
      <c r="AQ1307" s="16">
        <v>1.5755612535326301E-3</v>
      </c>
      <c r="AR1307" s="16">
        <v>0</v>
      </c>
      <c r="AS1307" s="16">
        <v>0</v>
      </c>
      <c r="AT1307" s="16">
        <v>0</v>
      </c>
      <c r="AU1307" s="16">
        <v>2.8492832155391402E-4</v>
      </c>
      <c r="AV1307" s="40">
        <v>9.8014900488635495E-5</v>
      </c>
      <c r="AW1307" s="16">
        <v>6.8230877073850098E-4</v>
      </c>
      <c r="AX1307" s="16">
        <v>1.1478644770017E-3</v>
      </c>
      <c r="AY1307" s="16">
        <v>1.2116352268979999E-3</v>
      </c>
      <c r="AZ1307" s="16">
        <v>3.2336020258475601E-3</v>
      </c>
      <c r="BA1307" s="16">
        <v>4.8382651286103199E-3</v>
      </c>
      <c r="BB1307" s="16">
        <v>1.28771526845173E-2</v>
      </c>
      <c r="BC1307" s="16">
        <v>9.4997389692796294E-2</v>
      </c>
      <c r="BD1307" s="16">
        <v>0.116719549486449</v>
      </c>
      <c r="BE1307" s="16">
        <v>8.7836130600012399E-2</v>
      </c>
      <c r="BF1307" s="16">
        <v>5.7982750632757103E-2</v>
      </c>
      <c r="BG1307" s="16">
        <v>5.0603108375395299E-2</v>
      </c>
      <c r="BH1307" s="16">
        <v>7.3185134425988896E-2</v>
      </c>
      <c r="BI1307" s="16">
        <v>0.109557378108761</v>
      </c>
      <c r="BJ1307" s="16">
        <v>0.30949896740297</v>
      </c>
      <c r="BK1307" s="16">
        <v>0.152776194656631</v>
      </c>
      <c r="BL1307" s="16">
        <v>7.8804868235351402E-3</v>
      </c>
    </row>
    <row r="1308" spans="1:65">
      <c r="A1308" s="16" t="s">
        <v>53</v>
      </c>
      <c r="B1308" s="16" t="s">
        <v>54</v>
      </c>
      <c r="C1308" s="16" t="s">
        <v>2659</v>
      </c>
      <c r="D1308" s="16" t="s">
        <v>2660</v>
      </c>
      <c r="AQ1308" s="16">
        <v>-23.5699055339472</v>
      </c>
      <c r="AR1308" s="16">
        <v>-26.630088623831998</v>
      </c>
      <c r="AS1308" s="16">
        <v>-32.233186153829998</v>
      </c>
      <c r="AT1308" s="16">
        <v>-20.107500662006</v>
      </c>
      <c r="AU1308" s="16">
        <v>-9.5140692369750397</v>
      </c>
      <c r="AV1308" s="16">
        <v>-3.0102893652112899</v>
      </c>
      <c r="AW1308" s="16">
        <v>-1.03951594530139</v>
      </c>
      <c r="AX1308" s="16">
        <v>8.3429862007501097</v>
      </c>
      <c r="AY1308" s="16">
        <v>10.887234993612299</v>
      </c>
      <c r="AZ1308" s="16">
        <v>15.158760165288999</v>
      </c>
      <c r="BA1308" s="16">
        <v>18.8785991121077</v>
      </c>
      <c r="BB1308" s="16">
        <v>16.9084150288103</v>
      </c>
      <c r="BC1308" s="16">
        <v>18.406127087276801</v>
      </c>
      <c r="BD1308" s="16">
        <v>20.3513244751096</v>
      </c>
      <c r="BE1308" s="16">
        <v>20.094604654659701</v>
      </c>
      <c r="BF1308" s="16">
        <v>21.908795171452201</v>
      </c>
      <c r="BG1308" s="16">
        <v>20.907611595255698</v>
      </c>
      <c r="BH1308" s="16">
        <v>12.4892147670316</v>
      </c>
      <c r="BI1308" s="16">
        <v>5.2952767871300797</v>
      </c>
      <c r="BJ1308" s="16">
        <v>8.5427094095670704</v>
      </c>
      <c r="BK1308" s="16">
        <v>7.3319643263806098</v>
      </c>
      <c r="BL1308" s="16">
        <v>5.8697475401232797</v>
      </c>
    </row>
    <row r="1309" spans="1:65">
      <c r="A1309" s="16" t="s">
        <v>53</v>
      </c>
      <c r="B1309" s="16" t="s">
        <v>54</v>
      </c>
      <c r="C1309" s="16" t="s">
        <v>2661</v>
      </c>
      <c r="D1309" s="16" t="s">
        <v>2662</v>
      </c>
      <c r="AL1309" s="16">
        <v>1.5608165369035899E-2</v>
      </c>
      <c r="AM1309" s="16">
        <v>0</v>
      </c>
      <c r="AN1309" s="16">
        <v>0</v>
      </c>
      <c r="AO1309" s="16">
        <v>0</v>
      </c>
      <c r="AP1309" s="16">
        <v>0</v>
      </c>
      <c r="AQ1309" s="16">
        <v>2.1257859115315E-4</v>
      </c>
      <c r="AR1309" s="16">
        <v>0</v>
      </c>
      <c r="AS1309" s="16">
        <v>0</v>
      </c>
      <c r="AT1309" s="16">
        <v>0</v>
      </c>
      <c r="AU1309" s="40">
        <v>2.7273912368596602E-5</v>
      </c>
      <c r="AV1309" s="40">
        <v>9.2247956160703897E-6</v>
      </c>
      <c r="AW1309" s="40">
        <v>6.4909365892794996E-5</v>
      </c>
      <c r="AX1309" s="16">
        <v>1.3011320952979001E-4</v>
      </c>
      <c r="AY1309" s="16">
        <v>2.19631797739258E-4</v>
      </c>
      <c r="AZ1309" s="16">
        <v>4.2441550393691101E-4</v>
      </c>
      <c r="BA1309" s="16">
        <v>6.0236526114745695E-4</v>
      </c>
      <c r="BB1309" s="16">
        <v>9.8171445839197805E-3</v>
      </c>
      <c r="BC1309" s="16">
        <v>6.7884960310792705E-2</v>
      </c>
      <c r="BD1309" s="16">
        <v>7.3711064353393696E-2</v>
      </c>
      <c r="BE1309" s="16">
        <v>6.0063280997962702E-2</v>
      </c>
      <c r="BF1309" s="16">
        <v>3.93691109957491E-2</v>
      </c>
      <c r="BG1309" s="16">
        <v>3.6998172479096599E-2</v>
      </c>
      <c r="BH1309" s="16">
        <v>5.5557332401373401E-2</v>
      </c>
      <c r="BI1309" s="16">
        <v>8.6925539753206799E-2</v>
      </c>
      <c r="BJ1309" s="16">
        <v>0.24486408632585799</v>
      </c>
      <c r="BK1309" s="16">
        <v>0.12570864979752699</v>
      </c>
      <c r="BL1309" s="16">
        <v>3.6705214025441399E-3</v>
      </c>
    </row>
    <row r="1310" spans="1:65">
      <c r="A1310" s="16" t="s">
        <v>53</v>
      </c>
      <c r="B1310" s="16" t="s">
        <v>54</v>
      </c>
      <c r="C1310" s="16" t="s">
        <v>2663</v>
      </c>
      <c r="D1310" s="16" t="s">
        <v>2664</v>
      </c>
      <c r="AK1310" s="16">
        <v>3978.1799963622402</v>
      </c>
      <c r="AL1310" s="16">
        <v>3369.84445744616</v>
      </c>
      <c r="AM1310" s="16">
        <v>3170.6329373973999</v>
      </c>
      <c r="AN1310" s="16">
        <v>2789.5481244863599</v>
      </c>
      <c r="AO1310" s="16">
        <v>2610.0819834271801</v>
      </c>
      <c r="AP1310" s="16">
        <v>2647.8303919315799</v>
      </c>
      <c r="AQ1310" s="16">
        <v>2676.6006748064201</v>
      </c>
      <c r="AR1310" s="16">
        <v>3081.8446186886799</v>
      </c>
      <c r="AS1310" s="16">
        <v>3179.04376840244</v>
      </c>
      <c r="AT1310" s="16">
        <v>3459.3275775757402</v>
      </c>
      <c r="AU1310" s="16">
        <v>3720.2602284986701</v>
      </c>
      <c r="AV1310" s="16">
        <v>3965.97304547367</v>
      </c>
      <c r="AW1310" s="16">
        <v>4239.1645705443798</v>
      </c>
      <c r="AX1310" s="16">
        <v>4448.4220250939597</v>
      </c>
      <c r="AY1310" s="16">
        <v>5224.5951670901004</v>
      </c>
      <c r="AZ1310" s="16">
        <v>5705.4979033421896</v>
      </c>
      <c r="BA1310" s="16">
        <v>6411.0757953432503</v>
      </c>
      <c r="BB1310" s="16">
        <v>6649.3725320759504</v>
      </c>
      <c r="BC1310" s="16">
        <v>7298.4506555132102</v>
      </c>
      <c r="BD1310" s="16">
        <v>7723.9708050755498</v>
      </c>
      <c r="BE1310" s="16">
        <v>8248.3173317319997</v>
      </c>
      <c r="BF1310" s="16">
        <v>8712.2384466818203</v>
      </c>
      <c r="BG1310" s="16">
        <v>9325.8989179053497</v>
      </c>
      <c r="BH1310" s="16">
        <v>9708.2895057180103</v>
      </c>
      <c r="BI1310" s="16">
        <v>9447.1507266420904</v>
      </c>
      <c r="BJ1310" s="16">
        <v>9793.8194773179694</v>
      </c>
      <c r="BK1310" s="16">
        <v>10224.3373395539</v>
      </c>
      <c r="BL1310" s="16">
        <v>10561.6557822573</v>
      </c>
    </row>
    <row r="1311" spans="1:65">
      <c r="A1311" s="16" t="s">
        <v>53</v>
      </c>
      <c r="B1311" s="16" t="s">
        <v>54</v>
      </c>
      <c r="C1311" s="16" t="s">
        <v>2665</v>
      </c>
      <c r="D1311" s="16" t="s">
        <v>2666</v>
      </c>
      <c r="AK1311" s="16">
        <v>6690484804.8424397</v>
      </c>
      <c r="AL1311" s="16">
        <v>5374324030.6182003</v>
      </c>
      <c r="AM1311" s="16">
        <v>3838802692.7553101</v>
      </c>
      <c r="AN1311" s="16">
        <v>3071041893.44348</v>
      </c>
      <c r="AO1311" s="16">
        <v>2742001960.64819</v>
      </c>
      <c r="AP1311" s="16">
        <v>2763937938.7838202</v>
      </c>
      <c r="AQ1311" s="16">
        <v>2440557296.94912</v>
      </c>
      <c r="AR1311" s="16">
        <v>2218466568.0633898</v>
      </c>
      <c r="AS1311" s="16">
        <v>1283764638.6176</v>
      </c>
      <c r="AT1311" s="16">
        <v>1336398938.99562</v>
      </c>
      <c r="AU1311" s="16">
        <v>1445918461.80111</v>
      </c>
      <c r="AV1311" s="16">
        <v>1648529578.9912801</v>
      </c>
      <c r="AW1311" s="16">
        <v>1821413968.5628099</v>
      </c>
      <c r="AX1311" s="16">
        <v>2118420483.9805701</v>
      </c>
      <c r="AY1311" s="16">
        <v>2309036605.8158498</v>
      </c>
      <c r="AZ1311" s="16">
        <v>2544764340.61624</v>
      </c>
      <c r="BA1311" s="16">
        <v>2725210792.4767299</v>
      </c>
      <c r="BB1311" s="16">
        <v>2382310381.7880902</v>
      </c>
      <c r="BC1311" s="16">
        <v>2543982058.3104901</v>
      </c>
      <c r="BD1311" s="16">
        <v>2731729811.69134</v>
      </c>
      <c r="BE1311" s="16">
        <v>2860284870.6034999</v>
      </c>
      <c r="BF1311" s="16">
        <v>2920781368.9151101</v>
      </c>
      <c r="BG1311" s="16">
        <v>3028475566.3405099</v>
      </c>
      <c r="BH1311" s="16">
        <v>3116351945.3534899</v>
      </c>
      <c r="BI1311" s="16">
        <v>3079063155.44591</v>
      </c>
      <c r="BJ1311" s="16">
        <v>3045164255.5299201</v>
      </c>
      <c r="BK1311" s="16">
        <v>3239952549.66255</v>
      </c>
      <c r="BL1311" s="16">
        <v>3614144252.5813298</v>
      </c>
      <c r="BM1311" s="16">
        <v>3938530648.70046</v>
      </c>
    </row>
    <row r="1312" spans="1:65">
      <c r="A1312" s="16" t="s">
        <v>53</v>
      </c>
      <c r="B1312" s="16" t="s">
        <v>54</v>
      </c>
      <c r="C1312" s="16" t="s">
        <v>2667</v>
      </c>
      <c r="D1312" s="16" t="s">
        <v>2668</v>
      </c>
      <c r="AI1312" s="16">
        <v>13600</v>
      </c>
      <c r="AJ1312" s="16">
        <v>23800</v>
      </c>
      <c r="AK1312" s="16">
        <v>1523500</v>
      </c>
      <c r="AL1312" s="16">
        <v>-5829600</v>
      </c>
      <c r="AM1312" s="16">
        <v>-22133900</v>
      </c>
      <c r="AN1312" s="16">
        <v>-446400000</v>
      </c>
      <c r="AO1312" s="16">
        <v>-846900000</v>
      </c>
      <c r="AP1312" s="16">
        <v>-758300000</v>
      </c>
      <c r="AQ1312" s="16">
        <v>-1095100000</v>
      </c>
      <c r="AR1312" s="16">
        <v>-524200000</v>
      </c>
      <c r="AS1312" s="16">
        <v>84600000</v>
      </c>
      <c r="AT1312" s="16">
        <v>222300000</v>
      </c>
      <c r="AU1312" s="16">
        <v>-441500000</v>
      </c>
      <c r="AV1312" s="16">
        <v>-1682200000</v>
      </c>
      <c r="AW1312" s="16">
        <v>-2041200000</v>
      </c>
      <c r="AX1312" s="16">
        <v>1257300000</v>
      </c>
      <c r="AY1312" s="16">
        <v>5201300000</v>
      </c>
      <c r="AZ1312" s="16">
        <v>11235300000</v>
      </c>
      <c r="BA1312" s="16">
        <v>16981800000</v>
      </c>
      <c r="BB1312" s="16">
        <v>10156200000</v>
      </c>
      <c r="BC1312" s="16">
        <v>14278200000</v>
      </c>
      <c r="BD1312" s="16">
        <v>16846400000</v>
      </c>
      <c r="BE1312" s="16">
        <v>15156500000</v>
      </c>
      <c r="BF1312" s="16">
        <v>12890700000</v>
      </c>
      <c r="BG1312" s="16">
        <v>10070100000</v>
      </c>
      <c r="BH1312" s="16">
        <v>1624900000</v>
      </c>
      <c r="BI1312" s="16">
        <v>1678600000</v>
      </c>
      <c r="BJ1312" s="16">
        <v>4708000000</v>
      </c>
      <c r="BK1312" s="16">
        <v>13224800000</v>
      </c>
      <c r="BL1312" s="16">
        <v>10059400000</v>
      </c>
      <c r="BM1312" s="16">
        <v>-559400000</v>
      </c>
    </row>
    <row r="1313" spans="1:65">
      <c r="A1313" s="16" t="s">
        <v>53</v>
      </c>
      <c r="B1313" s="16" t="s">
        <v>54</v>
      </c>
      <c r="C1313" s="16" t="s">
        <v>2669</v>
      </c>
      <c r="D1313" s="16" t="s">
        <v>2670</v>
      </c>
      <c r="AK1313" s="16">
        <v>-100462962.962963</v>
      </c>
      <c r="AL1313" s="16">
        <v>13245000</v>
      </c>
      <c r="AM1313" s="16">
        <v>-130615923.566879</v>
      </c>
      <c r="AN1313" s="16">
        <v>196669310.071372</v>
      </c>
      <c r="AO1313" s="16">
        <v>-3370917.12193421</v>
      </c>
      <c r="AP1313" s="16">
        <v>-109145652.99209601</v>
      </c>
      <c r="AQ1313" s="16">
        <v>-95502713.879555404</v>
      </c>
      <c r="AR1313" s="16">
        <v>-92354368.932038799</v>
      </c>
      <c r="AS1313" s="16">
        <v>-129861421.54671399</v>
      </c>
      <c r="AT1313" s="16">
        <v>-125845592.18297</v>
      </c>
      <c r="AU1313" s="16">
        <v>30960707.6733182</v>
      </c>
      <c r="AV1313" s="16">
        <v>21077283.3723653</v>
      </c>
      <c r="AW1313" s="16">
        <v>24320748.956955299</v>
      </c>
      <c r="AX1313" s="16">
        <v>29934419.293420799</v>
      </c>
      <c r="AY1313" s="16">
        <v>33243787.7770316</v>
      </c>
      <c r="AZ1313" s="16">
        <v>41487006.176436298</v>
      </c>
      <c r="BA1313" s="16">
        <v>56110029.211295001</v>
      </c>
      <c r="BB1313" s="16">
        <v>57228166.210500099</v>
      </c>
      <c r="BC1313" s="16">
        <v>-56690755.046100199</v>
      </c>
      <c r="BD1313" s="16">
        <v>59516272.002026103</v>
      </c>
      <c r="BE1313" s="16">
        <v>-96486761.7107943</v>
      </c>
      <c r="BF1313" s="16">
        <v>-100828553.218611</v>
      </c>
      <c r="BG1313" s="16">
        <v>59926048.705852397</v>
      </c>
      <c r="BH1313" s="16">
        <v>46847550.263517499</v>
      </c>
      <c r="BI1313" s="16">
        <v>244908190.76267499</v>
      </c>
      <c r="BJ1313" s="16">
        <v>229549151.75459</v>
      </c>
      <c r="BK1313" s="16">
        <v>-266000000</v>
      </c>
      <c r="BL1313" s="16">
        <v>-395882352.941176</v>
      </c>
      <c r="BM1313" s="16">
        <v>330000000</v>
      </c>
    </row>
    <row r="1314" spans="1:65">
      <c r="A1314" s="16" t="s">
        <v>53</v>
      </c>
      <c r="B1314" s="16" t="s">
        <v>54</v>
      </c>
      <c r="C1314" s="16" t="s">
        <v>2671</v>
      </c>
      <c r="D1314" s="16" t="s">
        <v>2672</v>
      </c>
      <c r="AL1314" s="16">
        <v>2965589100</v>
      </c>
      <c r="AM1314" s="16">
        <v>2388953600</v>
      </c>
      <c r="AN1314" s="16">
        <v>2408711600</v>
      </c>
      <c r="AO1314" s="16">
        <v>2923726700</v>
      </c>
      <c r="AP1314" s="16">
        <v>3478281500</v>
      </c>
      <c r="AQ1314" s="16">
        <v>3969593700</v>
      </c>
      <c r="AR1314" s="16">
        <v>4622935400</v>
      </c>
      <c r="AS1314" s="16">
        <v>5144268300</v>
      </c>
      <c r="AT1314" s="16">
        <v>5232451100</v>
      </c>
      <c r="AU1314" s="16">
        <v>6837766800</v>
      </c>
      <c r="AV1314" s="16">
        <v>9013381300</v>
      </c>
      <c r="AW1314" s="16">
        <v>10646918900</v>
      </c>
      <c r="AX1314" s="16">
        <v>11780900000</v>
      </c>
      <c r="AY1314" s="16">
        <v>14420471400</v>
      </c>
      <c r="AZ1314" s="16">
        <v>15607102700</v>
      </c>
      <c r="BA1314" s="16">
        <v>16913560700</v>
      </c>
      <c r="BB1314" s="16">
        <v>17220102100</v>
      </c>
      <c r="BC1314" s="16">
        <v>15647561200</v>
      </c>
      <c r="BD1314" s="16">
        <v>18458637400</v>
      </c>
      <c r="BE1314" s="16">
        <v>18864727400</v>
      </c>
    </row>
    <row r="1315" spans="1:65">
      <c r="A1315" s="16" t="s">
        <v>53</v>
      </c>
      <c r="B1315" s="16" t="s">
        <v>54</v>
      </c>
      <c r="C1315" s="16" t="s">
        <v>2673</v>
      </c>
      <c r="D1315" s="16" t="s">
        <v>2674</v>
      </c>
      <c r="AK1315" s="16">
        <v>3362306400</v>
      </c>
      <c r="AL1315" s="16">
        <v>2511643000</v>
      </c>
      <c r="AM1315" s="16">
        <v>1838522600</v>
      </c>
      <c r="AN1315" s="16">
        <v>1790721000</v>
      </c>
      <c r="AO1315" s="16">
        <v>1960839500</v>
      </c>
      <c r="AP1315" s="16">
        <v>2194179400</v>
      </c>
      <c r="AQ1315" s="16">
        <v>2499170300</v>
      </c>
      <c r="AR1315" s="16">
        <v>2804069200</v>
      </c>
      <c r="AS1315" s="16">
        <v>3413861600</v>
      </c>
      <c r="AT1315" s="16">
        <v>3307215700</v>
      </c>
      <c r="AU1315" s="16">
        <v>3718279600</v>
      </c>
      <c r="AV1315" s="16">
        <v>3933087500</v>
      </c>
      <c r="AW1315" s="16">
        <v>4352056700</v>
      </c>
      <c r="AX1315" s="16">
        <v>5274600000</v>
      </c>
      <c r="AY1315" s="16">
        <v>7193037000</v>
      </c>
      <c r="AZ1315" s="16">
        <v>8494080500</v>
      </c>
      <c r="BA1315" s="16">
        <v>9053443100</v>
      </c>
      <c r="BB1315" s="16">
        <v>9631877500</v>
      </c>
      <c r="BC1315" s="16">
        <v>8189816500</v>
      </c>
      <c r="BD1315" s="16">
        <v>10147622300</v>
      </c>
      <c r="BE1315" s="16">
        <v>10370870000</v>
      </c>
    </row>
    <row r="1316" spans="1:65">
      <c r="A1316" s="16" t="s">
        <v>53</v>
      </c>
      <c r="B1316" s="16" t="s">
        <v>54</v>
      </c>
      <c r="C1316" s="16" t="s">
        <v>2675</v>
      </c>
      <c r="D1316" s="16" t="s">
        <v>2676</v>
      </c>
      <c r="AK1316" s="16">
        <v>11070110.701106999</v>
      </c>
      <c r="AL1316" s="16">
        <v>77519379.844961196</v>
      </c>
      <c r="AM1316" s="16">
        <v>43942747.058542602</v>
      </c>
      <c r="AN1316" s="16">
        <v>66159968.913877599</v>
      </c>
      <c r="AO1316" s="16">
        <v>71606841.243215695</v>
      </c>
      <c r="AP1316" s="16">
        <v>92086691.9675062</v>
      </c>
      <c r="AQ1316" s="16">
        <v>107262858.619798</v>
      </c>
      <c r="AR1316" s="16">
        <v>120262173.966334</v>
      </c>
      <c r="AS1316" s="16">
        <v>119575651.71524</v>
      </c>
      <c r="AT1316" s="16">
        <v>131963660.064189</v>
      </c>
      <c r="AU1316" s="16">
        <v>139894091.943335</v>
      </c>
      <c r="AV1316" s="16">
        <v>176552162.30580801</v>
      </c>
      <c r="AW1316" s="16">
        <v>228249631.62564999</v>
      </c>
      <c r="AX1316" s="16">
        <v>304521477.73320001</v>
      </c>
      <c r="AY1316" s="16">
        <v>717111853.555619</v>
      </c>
      <c r="AZ1316" s="16">
        <v>946599792.10463703</v>
      </c>
      <c r="BA1316" s="16">
        <v>1607799225.9195199</v>
      </c>
      <c r="BB1316" s="16">
        <v>1472909976.9465101</v>
      </c>
      <c r="BC1316" s="16">
        <v>1476608733.57005</v>
      </c>
      <c r="BD1316" s="16">
        <v>3080084995.8084602</v>
      </c>
      <c r="BE1316" s="16">
        <v>3246122612.6303902</v>
      </c>
      <c r="BF1316" s="16">
        <v>3367574161.1974401</v>
      </c>
      <c r="BG1316" s="16">
        <v>3427179917.0648198</v>
      </c>
      <c r="BH1316" s="16">
        <v>2900551382.1521502</v>
      </c>
      <c r="BI1316" s="16">
        <v>1396969107.65832</v>
      </c>
      <c r="BJ1316" s="16">
        <v>1528859592.2938499</v>
      </c>
      <c r="BK1316" s="16">
        <v>1672176470.5882399</v>
      </c>
      <c r="BL1316" s="16">
        <v>1854235294.11765</v>
      </c>
    </row>
    <row r="1317" spans="1:65">
      <c r="A1317" s="16" t="s">
        <v>53</v>
      </c>
      <c r="B1317" s="16" t="s">
        <v>54</v>
      </c>
      <c r="C1317" s="16" t="s">
        <v>2677</v>
      </c>
      <c r="D1317" s="16" t="s">
        <v>2678</v>
      </c>
      <c r="AU1317" s="16">
        <v>1.2081583E-2</v>
      </c>
      <c r="AX1317" s="16">
        <v>2.5577948999999999E-2</v>
      </c>
      <c r="AY1317" s="16">
        <v>4.5827729999999997E-2</v>
      </c>
      <c r="AZ1317" s="16">
        <v>0.16734976300000001</v>
      </c>
      <c r="BA1317" s="16">
        <v>0.68012767799999996</v>
      </c>
      <c r="BB1317" s="16">
        <v>1.1205250149999999</v>
      </c>
      <c r="BC1317" s="16">
        <v>5.2620764150000001</v>
      </c>
      <c r="BD1317" s="16">
        <v>10.647711770000001</v>
      </c>
      <c r="BE1317" s="16">
        <v>14.78294152</v>
      </c>
      <c r="BF1317" s="16">
        <v>18.242851609999999</v>
      </c>
      <c r="BG1317" s="16">
        <v>19.967867439999999</v>
      </c>
      <c r="BH1317" s="16">
        <v>19.73923241</v>
      </c>
      <c r="BI1317" s="16">
        <v>18.525616620000001</v>
      </c>
      <c r="BJ1317" s="16">
        <v>18.3357575</v>
      </c>
      <c r="BK1317" s="16">
        <v>19.005035110000001</v>
      </c>
      <c r="BL1317" s="16">
        <v>19.337853630000001</v>
      </c>
    </row>
    <row r="1318" spans="1:65">
      <c r="A1318" s="16" t="s">
        <v>53</v>
      </c>
      <c r="B1318" s="16" t="s">
        <v>54</v>
      </c>
      <c r="C1318" s="16" t="s">
        <v>2679</v>
      </c>
      <c r="D1318" s="16" t="s">
        <v>2680</v>
      </c>
      <c r="AL1318" s="16">
        <v>-25.299996454814501</v>
      </c>
      <c r="AM1318" s="16">
        <v>-26.800003025907699</v>
      </c>
      <c r="AN1318" s="16">
        <v>-2.6000006744545798</v>
      </c>
      <c r="AO1318" s="16">
        <v>9.5000002792171294</v>
      </c>
      <c r="AP1318" s="16">
        <v>11.8999999745007</v>
      </c>
      <c r="AQ1318" s="16">
        <v>13.8999983319504</v>
      </c>
      <c r="AR1318" s="16">
        <v>12.200004937638701</v>
      </c>
      <c r="AS1318" s="16">
        <v>21.7466958376063</v>
      </c>
      <c r="AT1318" s="16">
        <v>-3.12390812796863</v>
      </c>
      <c r="AU1318" s="16">
        <v>12.429304202928201</v>
      </c>
      <c r="AV1318" s="16">
        <v>5.7770776570971201</v>
      </c>
      <c r="AW1318" s="16">
        <v>10.652425098602601</v>
      </c>
      <c r="AX1318" s="16">
        <v>21.197869503860101</v>
      </c>
      <c r="AY1318" s="16">
        <v>36.371231941758602</v>
      </c>
      <c r="AZ1318" s="16">
        <v>18.087540770331099</v>
      </c>
      <c r="BA1318" s="16">
        <v>6.5853225666980499</v>
      </c>
      <c r="BB1318" s="16">
        <v>6.3891095753393596</v>
      </c>
      <c r="BC1318" s="16">
        <v>-14.971753949320901</v>
      </c>
      <c r="BD1318" s="16">
        <v>23.905368331512701</v>
      </c>
      <c r="BE1318" s="16">
        <v>2.2000000926325498</v>
      </c>
    </row>
    <row r="1319" spans="1:65">
      <c r="A1319" s="16" t="s">
        <v>53</v>
      </c>
      <c r="B1319" s="16" t="s">
        <v>54</v>
      </c>
      <c r="C1319" s="16" t="s">
        <v>2681</v>
      </c>
      <c r="D1319" s="16" t="s">
        <v>2682</v>
      </c>
      <c r="AK1319" s="16">
        <v>1.1710845604756199</v>
      </c>
      <c r="AL1319" s="16">
        <v>1.16952316201638</v>
      </c>
      <c r="AM1319" s="16">
        <v>1.2488264153761499</v>
      </c>
      <c r="AN1319" s="16">
        <v>3.08728914083204</v>
      </c>
      <c r="AO1319" s="16">
        <v>2.66608672657294</v>
      </c>
      <c r="AP1319" s="16">
        <v>2.54889360817748</v>
      </c>
      <c r="AQ1319" s="16">
        <v>2.0707780779330101</v>
      </c>
      <c r="AR1319" s="16">
        <v>1.9990030884479999</v>
      </c>
      <c r="AS1319" s="16">
        <v>2.0375107840697102</v>
      </c>
      <c r="AT1319" s="16">
        <v>2.0464552387844401</v>
      </c>
      <c r="AU1319" s="16">
        <v>2.0556755289647302</v>
      </c>
      <c r="AV1319" s="16">
        <v>1.9306304349319501</v>
      </c>
      <c r="AW1319" s="16">
        <v>1.9255721207585701</v>
      </c>
      <c r="AX1319" s="16">
        <v>1.9364988950148401</v>
      </c>
      <c r="AY1319" s="16">
        <v>1.9349201408904999</v>
      </c>
      <c r="AZ1319" s="16">
        <v>1.9154984851210199</v>
      </c>
      <c r="BA1319" s="16">
        <v>1.88652635971963</v>
      </c>
      <c r="BB1319" s="16">
        <v>1.84247822990773</v>
      </c>
      <c r="BC1319" s="16">
        <v>1.8165924459107099</v>
      </c>
      <c r="BD1319" s="16">
        <v>1.79938572769838</v>
      </c>
      <c r="BE1319" s="16">
        <v>1.7710019873257199</v>
      </c>
      <c r="BF1319" s="16">
        <v>1.7427267474636901</v>
      </c>
      <c r="BG1319" s="16">
        <v>1.71047386074509</v>
      </c>
      <c r="BH1319" s="16">
        <v>1.6806446948948</v>
      </c>
      <c r="BI1319" s="16">
        <v>1.6490340423408401</v>
      </c>
      <c r="BJ1319" s="16">
        <v>1.6290168426435301</v>
      </c>
      <c r="BK1319" s="16">
        <v>1.6096626111811301</v>
      </c>
    </row>
    <row r="1320" spans="1:65">
      <c r="A1320" s="16" t="s">
        <v>53</v>
      </c>
      <c r="B1320" s="16" t="s">
        <v>54</v>
      </c>
      <c r="C1320" s="16" t="s">
        <v>2683</v>
      </c>
      <c r="D1320" s="16" t="s">
        <v>2684</v>
      </c>
      <c r="AU1320" s="16">
        <v>1000</v>
      </c>
      <c r="AX1320" s="16">
        <v>2184</v>
      </c>
      <c r="AY1320" s="16">
        <v>3955</v>
      </c>
      <c r="AZ1320" s="16">
        <v>14600</v>
      </c>
      <c r="BA1320" s="16">
        <v>60000</v>
      </c>
      <c r="BB1320" s="16">
        <v>100000</v>
      </c>
      <c r="BC1320" s="16">
        <v>475295</v>
      </c>
      <c r="BD1320" s="16">
        <v>973869</v>
      </c>
      <c r="BE1320" s="16">
        <v>1369594</v>
      </c>
      <c r="BF1320" s="16">
        <v>1712177</v>
      </c>
      <c r="BG1320" s="16">
        <v>1898070</v>
      </c>
      <c r="BH1320" s="16">
        <v>1899456</v>
      </c>
      <c r="BI1320" s="16">
        <v>1803662</v>
      </c>
      <c r="BJ1320" s="16">
        <v>1805214</v>
      </c>
      <c r="BK1320" s="16">
        <v>1890913</v>
      </c>
      <c r="BL1320" s="16">
        <v>1943013</v>
      </c>
    </row>
    <row r="1321" spans="1:65">
      <c r="A1321" s="16" t="s">
        <v>53</v>
      </c>
      <c r="B1321" s="16" t="s">
        <v>54</v>
      </c>
      <c r="C1321" s="16" t="s">
        <v>2685</v>
      </c>
      <c r="D1321" s="16" t="s">
        <v>2686</v>
      </c>
      <c r="BI1321" s="16">
        <v>13.733333333333301</v>
      </c>
      <c r="BJ1321" s="16">
        <v>31.133333333333301</v>
      </c>
      <c r="BK1321" s="16">
        <v>64.633333333333297</v>
      </c>
      <c r="BL1321" s="16">
        <v>64.633333333333297</v>
      </c>
    </row>
    <row r="1322" spans="1:65">
      <c r="A1322" s="16" t="s">
        <v>53</v>
      </c>
      <c r="B1322" s="16" t="s">
        <v>54</v>
      </c>
      <c r="C1322" s="16" t="s">
        <v>2687</v>
      </c>
      <c r="D1322" s="16" t="s">
        <v>2688</v>
      </c>
      <c r="AX1322" s="16">
        <v>3</v>
      </c>
      <c r="AY1322" s="16">
        <v>3</v>
      </c>
      <c r="AZ1322" s="16">
        <v>3</v>
      </c>
      <c r="BA1322" s="16">
        <v>3</v>
      </c>
      <c r="BB1322" s="16">
        <v>3</v>
      </c>
      <c r="BC1322" s="16">
        <v>3</v>
      </c>
    </row>
    <row r="1323" spans="1:65">
      <c r="A1323" s="16" t="s">
        <v>53</v>
      </c>
      <c r="B1323" s="16" t="s">
        <v>54</v>
      </c>
      <c r="C1323" s="16" t="s">
        <v>2689</v>
      </c>
      <c r="D1323" s="16" t="s">
        <v>2690</v>
      </c>
      <c r="AX1323" s="16">
        <v>5425</v>
      </c>
      <c r="BE1323" s="16">
        <v>9648</v>
      </c>
      <c r="BF1323" s="16">
        <v>10503</v>
      </c>
      <c r="BG1323" s="16">
        <v>10649</v>
      </c>
      <c r="BH1323" s="16">
        <v>9305</v>
      </c>
      <c r="BI1323" s="16">
        <v>8747</v>
      </c>
      <c r="BJ1323" s="16">
        <v>9073</v>
      </c>
      <c r="BK1323" s="16">
        <v>9254</v>
      </c>
      <c r="BL1323" s="16">
        <v>9380</v>
      </c>
    </row>
    <row r="1324" spans="1:65">
      <c r="A1324" s="16" t="s">
        <v>53</v>
      </c>
      <c r="B1324" s="16" t="s">
        <v>54</v>
      </c>
      <c r="C1324" s="16" t="s">
        <v>2691</v>
      </c>
      <c r="D1324" s="16" t="s">
        <v>2692</v>
      </c>
      <c r="AX1324" s="16">
        <v>46.4</v>
      </c>
      <c r="AY1324" s="16">
        <v>42.4</v>
      </c>
      <c r="AZ1324" s="16">
        <v>40.9</v>
      </c>
      <c r="BA1324" s="16">
        <v>40.9</v>
      </c>
      <c r="BB1324" s="16">
        <v>40.9</v>
      </c>
      <c r="BC1324" s="16">
        <v>38.9</v>
      </c>
      <c r="BD1324" s="16">
        <v>40</v>
      </c>
      <c r="BE1324" s="16">
        <v>40</v>
      </c>
      <c r="BF1324" s="16">
        <v>39.799999999999997</v>
      </c>
      <c r="BG1324" s="16">
        <v>39.799999999999997</v>
      </c>
      <c r="BH1324" s="16">
        <v>39.799999999999997</v>
      </c>
      <c r="BI1324" s="16">
        <v>39.799999999999997</v>
      </c>
      <c r="BJ1324" s="16">
        <v>39.799999999999997</v>
      </c>
      <c r="BK1324" s="16">
        <v>41.2</v>
      </c>
      <c r="BL1324" s="16">
        <v>40.700000000000003</v>
      </c>
    </row>
    <row r="1325" spans="1:65">
      <c r="A1325" s="16" t="s">
        <v>53</v>
      </c>
      <c r="B1325" s="16" t="s">
        <v>54</v>
      </c>
      <c r="C1325" s="16" t="s">
        <v>2693</v>
      </c>
      <c r="D1325" s="16" t="s">
        <v>2694</v>
      </c>
      <c r="AV1325" s="16">
        <v>16.8</v>
      </c>
      <c r="AW1325" s="16">
        <v>14.4</v>
      </c>
      <c r="AX1325" s="16">
        <v>12.3</v>
      </c>
      <c r="AY1325" s="16">
        <v>9.3000000000000007</v>
      </c>
      <c r="AZ1325" s="16">
        <v>6.9</v>
      </c>
      <c r="BA1325" s="16">
        <v>4.3</v>
      </c>
      <c r="BB1325" s="16">
        <v>2.9</v>
      </c>
      <c r="BC1325" s="16">
        <v>3.1</v>
      </c>
      <c r="BD1325" s="16">
        <v>2.7</v>
      </c>
      <c r="BE1325" s="16">
        <v>2.2999999999999998</v>
      </c>
      <c r="BF1325" s="16">
        <v>1</v>
      </c>
      <c r="BG1325" s="16">
        <v>3.1</v>
      </c>
      <c r="BH1325" s="16">
        <v>1.7</v>
      </c>
      <c r="BI1325" s="16">
        <v>1.9</v>
      </c>
      <c r="BJ1325" s="16">
        <v>1.6</v>
      </c>
      <c r="BK1325" s="16">
        <v>1.3</v>
      </c>
      <c r="BL1325" s="16">
        <v>1.2</v>
      </c>
    </row>
    <row r="1326" spans="1:65">
      <c r="A1326" s="16" t="s">
        <v>53</v>
      </c>
      <c r="B1326" s="16" t="s">
        <v>54</v>
      </c>
      <c r="C1326" s="16" t="s">
        <v>2695</v>
      </c>
      <c r="D1326" s="16" t="s">
        <v>2696</v>
      </c>
      <c r="AU1326" s="16">
        <v>32.5</v>
      </c>
      <c r="AX1326" s="16">
        <v>38.97</v>
      </c>
    </row>
    <row r="1327" spans="1:65">
      <c r="A1327" s="16" t="s">
        <v>53</v>
      </c>
      <c r="B1327" s="16" t="s">
        <v>54</v>
      </c>
      <c r="C1327" s="16" t="s">
        <v>2697</v>
      </c>
      <c r="D1327" s="16" t="s">
        <v>2698</v>
      </c>
      <c r="BB1327" s="16">
        <v>32.1</v>
      </c>
      <c r="BF1327" s="16">
        <v>16.3</v>
      </c>
      <c r="BL1327" s="16">
        <v>27.6</v>
      </c>
    </row>
    <row r="1328" spans="1:65">
      <c r="A1328" s="16" t="s">
        <v>53</v>
      </c>
      <c r="B1328" s="16" t="s">
        <v>54</v>
      </c>
      <c r="C1328" s="16" t="s">
        <v>2699</v>
      </c>
      <c r="D1328" s="16" t="s">
        <v>2700</v>
      </c>
      <c r="BC1328" s="16">
        <v>0.47257986664772</v>
      </c>
      <c r="BK1328" s="16">
        <v>0.59248846769332897</v>
      </c>
      <c r="BM1328" s="16">
        <v>0.549915611743927</v>
      </c>
    </row>
    <row r="1329" spans="1:65">
      <c r="A1329" s="16" t="s">
        <v>53</v>
      </c>
      <c r="B1329" s="16" t="s">
        <v>54</v>
      </c>
      <c r="C1329" s="16" t="s">
        <v>2701</v>
      </c>
      <c r="D1329" s="16" t="s">
        <v>2702</v>
      </c>
      <c r="AM1329" s="16">
        <v>70428600</v>
      </c>
      <c r="AN1329" s="16">
        <v>207547000</v>
      </c>
      <c r="AO1329" s="16">
        <v>138219200</v>
      </c>
      <c r="AP1329" s="16">
        <v>156849400</v>
      </c>
      <c r="AQ1329" s="16">
        <v>183700400</v>
      </c>
      <c r="BA1329" s="16">
        <v>680500000</v>
      </c>
      <c r="BB1329" s="16">
        <v>789800000</v>
      </c>
      <c r="BC1329" s="16">
        <v>863200000</v>
      </c>
      <c r="BD1329" s="16">
        <v>936100000</v>
      </c>
      <c r="BE1329" s="16">
        <v>1312500000</v>
      </c>
      <c r="BF1329" s="16">
        <v>1473200000</v>
      </c>
      <c r="BG1329" s="16">
        <v>1652300000</v>
      </c>
      <c r="BH1329" s="16">
        <v>1644400000</v>
      </c>
      <c r="BI1329" s="16">
        <v>1889400000</v>
      </c>
      <c r="BJ1329" s="16">
        <v>1339100000</v>
      </c>
      <c r="BK1329" s="16">
        <v>1960500000</v>
      </c>
      <c r="BL1329" s="16">
        <v>1577500000</v>
      </c>
    </row>
    <row r="1330" spans="1:65">
      <c r="A1330" s="16" t="s">
        <v>53</v>
      </c>
      <c r="B1330" s="16" t="s">
        <v>54</v>
      </c>
      <c r="C1330" s="16" t="s">
        <v>2703</v>
      </c>
      <c r="D1330" s="16" t="s">
        <v>2704</v>
      </c>
      <c r="AM1330" s="16">
        <v>29215600</v>
      </c>
      <c r="AN1330" s="16">
        <v>130276600</v>
      </c>
      <c r="AO1330" s="16">
        <v>105032200</v>
      </c>
      <c r="AP1330" s="16">
        <v>193523200</v>
      </c>
      <c r="AQ1330" s="16">
        <v>234531400</v>
      </c>
      <c r="AR1330" s="16">
        <v>264754200</v>
      </c>
      <c r="BA1330" s="16">
        <v>2502800000</v>
      </c>
      <c r="BB1330" s="16">
        <v>2593000000</v>
      </c>
      <c r="BC1330" s="16">
        <v>2695600000</v>
      </c>
      <c r="BD1330" s="16">
        <v>2865100000</v>
      </c>
      <c r="BE1330" s="16">
        <v>3080200000</v>
      </c>
      <c r="BF1330" s="16">
        <v>3493800000</v>
      </c>
      <c r="BG1330" s="16">
        <v>4145800000</v>
      </c>
      <c r="BH1330" s="16">
        <v>4404200000</v>
      </c>
      <c r="BI1330" s="16">
        <v>4727000000</v>
      </c>
      <c r="BJ1330" s="16">
        <v>4808400000</v>
      </c>
      <c r="BK1330" s="16">
        <v>5600004000</v>
      </c>
      <c r="BL1330" s="16">
        <v>6541000000</v>
      </c>
    </row>
    <row r="1331" spans="1:65">
      <c r="A1331" s="16" t="s">
        <v>53</v>
      </c>
      <c r="B1331" s="16" t="s">
        <v>54</v>
      </c>
      <c r="C1331" s="16" t="s">
        <v>2705</v>
      </c>
      <c r="D1331" s="16" t="s">
        <v>2706</v>
      </c>
      <c r="BA1331" s="16">
        <v>1836894200</v>
      </c>
      <c r="BB1331" s="16">
        <v>2241118840</v>
      </c>
      <c r="BC1331" s="16">
        <v>2711634760</v>
      </c>
    </row>
    <row r="1332" spans="1:65">
      <c r="A1332" s="16" t="s">
        <v>53</v>
      </c>
      <c r="B1332" s="16" t="s">
        <v>54</v>
      </c>
      <c r="C1332" s="16" t="s">
        <v>2707</v>
      </c>
      <c r="D1332" s="16" t="s">
        <v>2708</v>
      </c>
      <c r="AK1332" s="16">
        <v>-3.6440820729860399</v>
      </c>
      <c r="AL1332" s="16">
        <v>8.3544318471337604</v>
      </c>
      <c r="AM1332" s="16">
        <v>7.62712143047772</v>
      </c>
      <c r="AN1332" s="16">
        <v>-1.87393570156528</v>
      </c>
      <c r="AO1332" s="16">
        <v>-0.79049169289321497</v>
      </c>
      <c r="AP1332" s="16">
        <v>9.5669372763828295E-2</v>
      </c>
      <c r="AQ1332" s="16">
        <v>0.20071889698715401</v>
      </c>
      <c r="AR1332" s="16">
        <v>-1.5338884388121099</v>
      </c>
      <c r="AS1332" s="16">
        <v>0.22371519462495501</v>
      </c>
      <c r="AT1332" s="16">
        <v>-1.4658685323370499</v>
      </c>
      <c r="AU1332" s="16">
        <v>1.60488451438242</v>
      </c>
      <c r="AV1332" s="16">
        <v>0.964037704370167</v>
      </c>
      <c r="AW1332" s="16">
        <v>-0.30894519787271102</v>
      </c>
      <c r="AX1332" s="16">
        <v>-0.55935336047284501</v>
      </c>
      <c r="AY1332" s="16">
        <v>0.157616193415199</v>
      </c>
      <c r="AZ1332" s="16">
        <v>0.437518374817087</v>
      </c>
      <c r="BA1332" s="16">
        <v>-1.90308944091765</v>
      </c>
      <c r="BB1332" s="16">
        <v>-1.11832641197702</v>
      </c>
      <c r="BC1332" s="16">
        <v>0.69497223011892095</v>
      </c>
      <c r="BD1332" s="16">
        <v>-2.8174612871817502</v>
      </c>
      <c r="BE1332" s="16">
        <v>-2.6862713132104701</v>
      </c>
      <c r="BF1332" s="16">
        <v>-7.2065553563129496</v>
      </c>
      <c r="BG1332" s="16">
        <v>-8.9719406725511295</v>
      </c>
      <c r="BH1332" s="16">
        <v>-12.999649888764299</v>
      </c>
      <c r="BI1332" s="16">
        <v>-10.491406932322899</v>
      </c>
      <c r="BJ1332" s="16">
        <v>-9.7814079301314507</v>
      </c>
      <c r="BK1332" s="16">
        <v>-8.9824040973505497</v>
      </c>
      <c r="BL1332" s="16">
        <v>-9.5733924744127297</v>
      </c>
      <c r="BM1332" s="16">
        <v>-12.007182893864901</v>
      </c>
    </row>
    <row r="1333" spans="1:65">
      <c r="A1333" s="16" t="s">
        <v>53</v>
      </c>
      <c r="B1333" s="16" t="s">
        <v>54</v>
      </c>
      <c r="C1333" s="16" t="s">
        <v>2709</v>
      </c>
      <c r="D1333" s="16" t="s">
        <v>2710</v>
      </c>
      <c r="AK1333" s="16">
        <v>3176660</v>
      </c>
      <c r="AL1333" s="16">
        <v>16354126.4</v>
      </c>
      <c r="AM1333" s="16">
        <v>166000504</v>
      </c>
      <c r="AN1333" s="16">
        <v>267731940</v>
      </c>
      <c r="AO1333" s="16">
        <v>356012024</v>
      </c>
      <c r="AP1333" s="16">
        <v>409237615</v>
      </c>
      <c r="AQ1333" s="16">
        <v>445386246.45726001</v>
      </c>
      <c r="AR1333" s="16">
        <v>399160458.44718599</v>
      </c>
      <c r="AS1333" s="16">
        <v>453078794.59560001</v>
      </c>
      <c r="AT1333" s="16">
        <v>519430059.10403401</v>
      </c>
      <c r="AU1333" s="16">
        <v>530220553.99914002</v>
      </c>
      <c r="AV1333" s="16">
        <v>668848633.41709006</v>
      </c>
      <c r="AW1333" s="16">
        <v>932162238.09261405</v>
      </c>
      <c r="AX1333" s="16">
        <v>1398279961.6254699</v>
      </c>
      <c r="AY1333" s="16">
        <v>2452568377.27</v>
      </c>
      <c r="AZ1333" s="16">
        <v>4867406283.1800003</v>
      </c>
      <c r="BA1333" s="16">
        <v>6508278924.1300001</v>
      </c>
      <c r="BB1333" s="16">
        <v>7995258585.9099998</v>
      </c>
      <c r="BC1333" s="16">
        <v>9779305498.3400002</v>
      </c>
      <c r="BD1333" s="16">
        <v>10005746902.32</v>
      </c>
      <c r="BE1333" s="16">
        <v>13346000115.209999</v>
      </c>
      <c r="BF1333" s="16">
        <v>13443972641.540001</v>
      </c>
      <c r="BG1333" s="16">
        <v>16091817897.110001</v>
      </c>
      <c r="BH1333" s="16">
        <v>22112201663.599998</v>
      </c>
      <c r="BI1333" s="16">
        <v>26891376816.721001</v>
      </c>
      <c r="BJ1333" s="16">
        <v>22631492771</v>
      </c>
      <c r="BK1333" s="16">
        <v>23599989565.43</v>
      </c>
      <c r="BL1333" s="16">
        <v>23939667953.799999</v>
      </c>
      <c r="BM1333" s="16">
        <v>22876953515.389999</v>
      </c>
    </row>
    <row r="1334" spans="1:65">
      <c r="A1334" s="16" t="s">
        <v>53</v>
      </c>
      <c r="B1334" s="16" t="s">
        <v>54</v>
      </c>
      <c r="C1334" s="16" t="s">
        <v>2711</v>
      </c>
      <c r="D1334" s="16" t="s">
        <v>2712</v>
      </c>
      <c r="BI1334" s="16">
        <v>0.436531485</v>
      </c>
      <c r="BJ1334" s="16">
        <v>0.43692951830117099</v>
      </c>
      <c r="BK1334" s="16">
        <v>0.43692951830117099</v>
      </c>
    </row>
    <row r="1335" spans="1:65">
      <c r="A1335" s="16" t="s">
        <v>53</v>
      </c>
      <c r="B1335" s="16" t="s">
        <v>54</v>
      </c>
      <c r="C1335" s="16" t="s">
        <v>2713</v>
      </c>
      <c r="D1335" s="16" t="s">
        <v>2714</v>
      </c>
      <c r="E1335" s="16">
        <v>25.807298766390499</v>
      </c>
      <c r="F1335" s="16">
        <v>25.542034451315999</v>
      </c>
      <c r="G1335" s="16">
        <v>25.271226064551499</v>
      </c>
      <c r="H1335" s="16">
        <v>25.016876675935599</v>
      </c>
      <c r="I1335" s="16">
        <v>24.805264713214399</v>
      </c>
      <c r="J1335" s="16">
        <v>24.6489734248632</v>
      </c>
      <c r="K1335" s="16">
        <v>24.5522000504921</v>
      </c>
      <c r="L1335" s="16">
        <v>24.5073156350952</v>
      </c>
      <c r="M1335" s="16">
        <v>24.508445866598699</v>
      </c>
      <c r="N1335" s="16">
        <v>24.5440493066742</v>
      </c>
      <c r="O1335" s="16">
        <v>24.6001955200277</v>
      </c>
      <c r="P1335" s="16">
        <v>24.673054382632401</v>
      </c>
      <c r="Q1335" s="16">
        <v>24.773780905158599</v>
      </c>
      <c r="R1335" s="16">
        <v>24.895332703031599</v>
      </c>
      <c r="S1335" s="16">
        <v>25.034490509262199</v>
      </c>
      <c r="T1335" s="16">
        <v>25.1859800861066</v>
      </c>
      <c r="U1335" s="16">
        <v>25.3483002324602</v>
      </c>
      <c r="V1335" s="16">
        <v>25.5177688125369</v>
      </c>
      <c r="W1335" s="16">
        <v>25.694188599491099</v>
      </c>
      <c r="X1335" s="16">
        <v>25.729598827811699</v>
      </c>
      <c r="Y1335" s="16">
        <v>25.5951036746015</v>
      </c>
      <c r="Z1335" s="16">
        <v>25.460898735732801</v>
      </c>
      <c r="AA1335" s="16">
        <v>25.3274127084496</v>
      </c>
      <c r="AB1335" s="16">
        <v>25.192050857500401</v>
      </c>
      <c r="AC1335" s="16">
        <v>25.0526223008149</v>
      </c>
      <c r="AD1335" s="16">
        <v>24.907180691603799</v>
      </c>
      <c r="AE1335" s="16">
        <v>24.7574030803565</v>
      </c>
      <c r="AF1335" s="16">
        <v>24.6057509944896</v>
      </c>
      <c r="AG1335" s="16">
        <v>24.4562824080421</v>
      </c>
      <c r="AH1335" s="16">
        <v>24.233672055796699</v>
      </c>
      <c r="AI1335" s="16">
        <v>24.213605252130201</v>
      </c>
      <c r="AJ1335" s="16">
        <v>23.9282492091872</v>
      </c>
      <c r="AK1335" s="16">
        <v>23.655188295854799</v>
      </c>
      <c r="AL1335" s="16">
        <v>23.3840693795864</v>
      </c>
      <c r="AM1335" s="16">
        <v>23.154890088192701</v>
      </c>
      <c r="AN1335" s="16">
        <v>22.973884189980499</v>
      </c>
      <c r="AO1335" s="16">
        <v>22.826755120443099</v>
      </c>
      <c r="AP1335" s="16">
        <v>22.690587822536902</v>
      </c>
      <c r="AQ1335" s="16">
        <v>22.558852521167701</v>
      </c>
      <c r="AR1335" s="16">
        <v>22.472656665935901</v>
      </c>
      <c r="AS1335" s="16">
        <v>22.438399224709901</v>
      </c>
      <c r="AT1335" s="16">
        <v>22.414254364335701</v>
      </c>
      <c r="AU1335" s="16">
        <v>22.396747410348802</v>
      </c>
      <c r="AV1335" s="16">
        <v>22.376689619994899</v>
      </c>
      <c r="AW1335" s="16">
        <v>22.330524288208</v>
      </c>
      <c r="AX1335" s="16">
        <v>22.251362929509</v>
      </c>
      <c r="AY1335" s="16">
        <v>22.208225539362701</v>
      </c>
      <c r="AZ1335" s="16">
        <v>22.2107023411371</v>
      </c>
      <c r="BA1335" s="16">
        <v>22.194833055663299</v>
      </c>
      <c r="BB1335" s="16">
        <v>22.381654326366199</v>
      </c>
      <c r="BC1335" s="16">
        <v>22.771895265161501</v>
      </c>
      <c r="BD1335" s="16">
        <v>22.943989817162901</v>
      </c>
      <c r="BE1335" s="16">
        <v>22.910063314724201</v>
      </c>
      <c r="BF1335" s="16">
        <v>22.883524882813202</v>
      </c>
      <c r="BG1335" s="16">
        <v>22.867728730931301</v>
      </c>
      <c r="BH1335" s="16">
        <v>22.8649811422355</v>
      </c>
      <c r="BI1335" s="16">
        <v>22.8793709081503</v>
      </c>
      <c r="BJ1335" s="16">
        <v>22.924329561307498</v>
      </c>
      <c r="BK1335" s="16">
        <v>22.995791351732301</v>
      </c>
      <c r="BL1335" s="16">
        <v>23.0753461369756</v>
      </c>
      <c r="BM1335" s="16">
        <v>23.159407864360801</v>
      </c>
    </row>
    <row r="1336" spans="1:65">
      <c r="A1336" s="16" t="s">
        <v>53</v>
      </c>
      <c r="B1336" s="16" t="s">
        <v>54</v>
      </c>
      <c r="C1336" s="16" t="s">
        <v>2715</v>
      </c>
      <c r="D1336" s="16" t="s">
        <v>2716</v>
      </c>
      <c r="AI1336" s="16">
        <v>9.2388255096315692</v>
      </c>
      <c r="AJ1336" s="16">
        <v>8.9162182936202896</v>
      </c>
      <c r="AK1336" s="16">
        <v>8.4865629420084794</v>
      </c>
      <c r="AL1336" s="16">
        <v>6.3186077643909</v>
      </c>
      <c r="AM1336" s="16">
        <v>14.156898106402201</v>
      </c>
      <c r="AN1336" s="16">
        <v>11.928306551297901</v>
      </c>
      <c r="AO1336" s="16">
        <v>15.0776053215078</v>
      </c>
      <c r="AP1336" s="16">
        <v>15.5369383092155</v>
      </c>
      <c r="AQ1336" s="16">
        <v>16.952380952380999</v>
      </c>
      <c r="AR1336" s="16">
        <v>18.4394409937888</v>
      </c>
      <c r="AS1336" s="16">
        <v>15.714285714285699</v>
      </c>
      <c r="AT1336" s="16">
        <v>18.041037553232702</v>
      </c>
      <c r="AU1336" s="16">
        <v>20.423363386907099</v>
      </c>
      <c r="AV1336" s="16">
        <v>20.596693026599599</v>
      </c>
      <c r="AW1336" s="16">
        <v>20.583941605839399</v>
      </c>
      <c r="AX1336" s="16">
        <v>19.9241640813513</v>
      </c>
      <c r="AY1336" s="16">
        <v>19.734603606668902</v>
      </c>
      <c r="AZ1336" s="16">
        <v>20.4571000374672</v>
      </c>
      <c r="BA1336" s="16">
        <v>23.0208333333333</v>
      </c>
      <c r="BB1336" s="16">
        <v>24.3066884176183</v>
      </c>
      <c r="BC1336" s="16">
        <v>25.924351891202701</v>
      </c>
      <c r="BD1336" s="16">
        <v>23.335854765506799</v>
      </c>
      <c r="BE1336" s="16">
        <v>18.033921772239498</v>
      </c>
      <c r="BF1336" s="16">
        <v>17.1477079796265</v>
      </c>
      <c r="BG1336" s="16">
        <v>18.220201364079202</v>
      </c>
    </row>
    <row r="1337" spans="1:65">
      <c r="A1337" s="16" t="s">
        <v>53</v>
      </c>
      <c r="B1337" s="16" t="s">
        <v>54</v>
      </c>
      <c r="C1337" s="16" t="s">
        <v>2717</v>
      </c>
      <c r="D1337" s="16" t="s">
        <v>2718</v>
      </c>
      <c r="O1337" s="16">
        <v>86.496173601353703</v>
      </c>
      <c r="P1337" s="16">
        <v>86.989074240843195</v>
      </c>
      <c r="Q1337" s="16">
        <v>86.673034001973207</v>
      </c>
      <c r="R1337" s="16">
        <v>86.594152578793398</v>
      </c>
      <c r="S1337" s="16">
        <v>86.208202846036599</v>
      </c>
      <c r="T1337" s="16">
        <v>85.391673343221797</v>
      </c>
      <c r="U1337" s="16">
        <v>84.844625236310407</v>
      </c>
      <c r="V1337" s="16">
        <v>84.943269651839302</v>
      </c>
      <c r="W1337" s="16">
        <v>84.604920999788604</v>
      </c>
      <c r="X1337" s="16">
        <v>84.2239186350469</v>
      </c>
      <c r="Y1337" s="16">
        <v>84.108008168857197</v>
      </c>
      <c r="Z1337" s="16">
        <v>83.557096067778005</v>
      </c>
      <c r="AA1337" s="16">
        <v>83.451376000040597</v>
      </c>
      <c r="AB1337" s="16">
        <v>83.8951952568938</v>
      </c>
      <c r="AC1337" s="16">
        <v>84.092408214435693</v>
      </c>
      <c r="AD1337" s="16">
        <v>84.056521647237801</v>
      </c>
      <c r="AE1337" s="16">
        <v>84.173106961106299</v>
      </c>
      <c r="AF1337" s="16">
        <v>84.2339089606605</v>
      </c>
      <c r="AG1337" s="16">
        <v>83.636088908681103</v>
      </c>
      <c r="AH1337" s="16">
        <v>83.292748502074005</v>
      </c>
      <c r="AI1337" s="16">
        <v>90.526315789473699</v>
      </c>
      <c r="AJ1337" s="16">
        <v>83.161512027491398</v>
      </c>
      <c r="AK1337" s="16">
        <v>81.176470588235304</v>
      </c>
      <c r="AL1337" s="16">
        <v>78.297872340425499</v>
      </c>
      <c r="AM1337" s="16">
        <v>77.130044843049305</v>
      </c>
      <c r="AN1337" s="16">
        <v>75.892857142857096</v>
      </c>
      <c r="AO1337" s="16">
        <v>75.462962962963005</v>
      </c>
      <c r="AP1337" s="16">
        <v>76.211453744493397</v>
      </c>
      <c r="AQ1337" s="16">
        <v>76.521739130434796</v>
      </c>
      <c r="AR1337" s="16">
        <v>77.2151898734177</v>
      </c>
      <c r="AS1337" s="16">
        <v>77.310924369747895</v>
      </c>
      <c r="AT1337" s="16">
        <v>78.988326848249002</v>
      </c>
      <c r="AU1337" s="16">
        <v>79.553903345724905</v>
      </c>
      <c r="AV1337" s="16">
        <v>79.783393501805094</v>
      </c>
      <c r="AW1337" s="16">
        <v>80.344827586206904</v>
      </c>
      <c r="AX1337" s="16">
        <v>80.338983050847503</v>
      </c>
      <c r="AY1337" s="16">
        <v>80.844155844155793</v>
      </c>
      <c r="AZ1337" s="16">
        <v>80.645161290322605</v>
      </c>
      <c r="BA1337" s="16">
        <v>81.458966565349499</v>
      </c>
    </row>
    <row r="1338" spans="1:65">
      <c r="A1338" s="16" t="s">
        <v>53</v>
      </c>
      <c r="B1338" s="16" t="s">
        <v>54</v>
      </c>
      <c r="C1338" s="16" t="s">
        <v>2719</v>
      </c>
      <c r="D1338" s="16" t="s">
        <v>2720</v>
      </c>
      <c r="AI1338" s="16">
        <v>1.49898059470127</v>
      </c>
      <c r="AJ1338" s="16">
        <v>1.7015832494679799</v>
      </c>
      <c r="AK1338" s="16">
        <v>1.4308249471457599</v>
      </c>
      <c r="AL1338" s="16">
        <v>2.18010318240963</v>
      </c>
      <c r="AM1338" s="16">
        <v>2.3631627740690702</v>
      </c>
      <c r="AN1338" s="16">
        <v>2.5244644642590401</v>
      </c>
      <c r="AO1338" s="16">
        <v>2.1590618351014599</v>
      </c>
      <c r="AP1338" s="16">
        <v>1.9608985534862</v>
      </c>
      <c r="AQ1338" s="16">
        <v>1.75922148884297</v>
      </c>
      <c r="AR1338" s="16">
        <v>1.5896903623070699</v>
      </c>
      <c r="AS1338" s="16">
        <v>1.4439681511015801</v>
      </c>
      <c r="AT1338" s="16">
        <v>1.24423886392519</v>
      </c>
      <c r="AU1338" s="16">
        <v>1.1021677243249599</v>
      </c>
      <c r="AV1338" s="16">
        <v>0.88425105090838996</v>
      </c>
      <c r="AW1338" s="16">
        <v>0.78239889651082095</v>
      </c>
      <c r="AX1338" s="16">
        <v>0.63749113841648897</v>
      </c>
      <c r="AY1338" s="16">
        <v>0.429026668072921</v>
      </c>
      <c r="AZ1338" s="16">
        <v>0.26810262638029297</v>
      </c>
      <c r="BA1338" s="16">
        <v>0.25569406880297402</v>
      </c>
      <c r="BB1338" s="16">
        <v>0.197194560945126</v>
      </c>
      <c r="BC1338" s="16">
        <v>0.17868937513561201</v>
      </c>
      <c r="BD1338" s="16">
        <v>0.21030374136550001</v>
      </c>
      <c r="BE1338" s="16">
        <v>0.20736215526754501</v>
      </c>
      <c r="BF1338" s="16">
        <v>0.19392718265983599</v>
      </c>
      <c r="BG1338" s="16">
        <v>0.19617774184929501</v>
      </c>
      <c r="BH1338" s="16">
        <v>0.223176925092026</v>
      </c>
      <c r="BI1338" s="16">
        <v>0.23290352267518499</v>
      </c>
      <c r="BJ1338" s="16">
        <v>0.22974742667157599</v>
      </c>
      <c r="BK1338" s="16">
        <v>0.221389728801963</v>
      </c>
    </row>
    <row r="1339" spans="1:65">
      <c r="A1339" s="16" t="s">
        <v>53</v>
      </c>
      <c r="B1339" s="16" t="s">
        <v>54</v>
      </c>
      <c r="C1339" s="16" t="s">
        <v>2721</v>
      </c>
      <c r="D1339" s="16" t="s">
        <v>2722</v>
      </c>
      <c r="AI1339" s="16">
        <v>2.4508502706293398</v>
      </c>
      <c r="AJ1339" s="16">
        <v>2.4564401846283799</v>
      </c>
      <c r="AK1339" s="16">
        <v>2.3462859609354698</v>
      </c>
      <c r="AL1339" s="16">
        <v>2.0134442947634699</v>
      </c>
      <c r="AM1339" s="16">
        <v>1.7814779470040201</v>
      </c>
      <c r="AN1339" s="16">
        <v>1.67221437794534</v>
      </c>
      <c r="AO1339" s="16">
        <v>2.00428362053401</v>
      </c>
      <c r="AP1339" s="16">
        <v>2.2010209556645202</v>
      </c>
      <c r="AQ1339" s="16">
        <v>2.33231258583025</v>
      </c>
      <c r="AR1339" s="16">
        <v>2.69346940980371</v>
      </c>
      <c r="AS1339" s="16">
        <v>2.8953793058733299</v>
      </c>
      <c r="AT1339" s="16">
        <v>3.1406083380695602</v>
      </c>
      <c r="AU1339" s="16">
        <v>3.4029045771276301</v>
      </c>
      <c r="AV1339" s="16">
        <v>3.5655377411068798</v>
      </c>
      <c r="AW1339" s="16">
        <v>3.7043864889159499</v>
      </c>
      <c r="AX1339" s="16">
        <v>4.5138834864970603</v>
      </c>
      <c r="AY1339" s="16">
        <v>6.1588154647595701</v>
      </c>
      <c r="AZ1339" s="16">
        <v>8.44102786097978</v>
      </c>
      <c r="BA1339" s="16">
        <v>8.4871629163710605</v>
      </c>
      <c r="BB1339" s="16">
        <v>10.360097065729301</v>
      </c>
      <c r="BC1339" s="16">
        <v>11.1857505349503</v>
      </c>
      <c r="BD1339" s="16">
        <v>10.1546249095184</v>
      </c>
      <c r="BE1339" s="16">
        <v>9.5213562087022208</v>
      </c>
      <c r="BF1339" s="16">
        <v>9.9407531350710308</v>
      </c>
      <c r="BG1339" s="16">
        <v>9.9034670459543808</v>
      </c>
    </row>
    <row r="1340" spans="1:65">
      <c r="A1340" s="16" t="s">
        <v>53</v>
      </c>
      <c r="B1340" s="16" t="s">
        <v>54</v>
      </c>
      <c r="C1340" s="16" t="s">
        <v>2723</v>
      </c>
      <c r="D1340" s="16" t="s">
        <v>2724</v>
      </c>
      <c r="AI1340" s="16">
        <v>15.5677321455385</v>
      </c>
      <c r="AJ1340" s="16">
        <v>15.532305934082901</v>
      </c>
      <c r="AK1340" s="16">
        <v>16.2615219388104</v>
      </c>
      <c r="AL1340" s="16">
        <v>18.949707645896499</v>
      </c>
      <c r="AM1340" s="16">
        <v>21.417150000093098</v>
      </c>
      <c r="AN1340" s="16">
        <v>22.816560735910802</v>
      </c>
      <c r="AO1340" s="16">
        <v>19.0363181389212</v>
      </c>
      <c r="AP1340" s="16">
        <v>17.334764741078502</v>
      </c>
      <c r="AQ1340" s="16">
        <v>16.3589481942318</v>
      </c>
      <c r="AR1340" s="16">
        <v>14.1654404063601</v>
      </c>
      <c r="AS1340" s="16">
        <v>13.177610415109401</v>
      </c>
      <c r="AT1340" s="16">
        <v>12.1486592516118</v>
      </c>
      <c r="AU1340" s="16">
        <v>11.0945328309231</v>
      </c>
      <c r="AV1340" s="16">
        <v>10.4940533558952</v>
      </c>
      <c r="AW1340" s="16">
        <v>10.0139858808694</v>
      </c>
      <c r="AX1340" s="16">
        <v>8.3196545980267604</v>
      </c>
      <c r="AY1340" s="16">
        <v>6.0960613480794601</v>
      </c>
      <c r="AZ1340" s="16">
        <v>4.4625940355735496</v>
      </c>
      <c r="BA1340" s="16">
        <v>4.4310844916433796</v>
      </c>
      <c r="BB1340" s="16">
        <v>3.6286382203358798</v>
      </c>
      <c r="BC1340" s="16">
        <v>3.3587111780768799</v>
      </c>
      <c r="BD1340" s="16">
        <v>3.6391667608473601</v>
      </c>
      <c r="BE1340" s="16">
        <v>3.8813206101149502</v>
      </c>
      <c r="BF1340" s="16">
        <v>3.7192113352608902</v>
      </c>
      <c r="BG1340" s="16">
        <v>3.7624057278599898</v>
      </c>
      <c r="BH1340" s="16">
        <v>3.73014078315772</v>
      </c>
    </row>
    <row r="1341" spans="1:65">
      <c r="A1341" s="16" t="s">
        <v>53</v>
      </c>
      <c r="B1341" s="16" t="s">
        <v>54</v>
      </c>
      <c r="C1341" s="16" t="s">
        <v>2725</v>
      </c>
      <c r="D1341" s="16" t="s">
        <v>2726</v>
      </c>
      <c r="AL1341" s="16">
        <v>1.5201934052288699</v>
      </c>
      <c r="AM1341" s="16">
        <v>12.4997917683786</v>
      </c>
      <c r="AN1341" s="16">
        <v>4.9574634551781198</v>
      </c>
      <c r="AO1341" s="16">
        <v>3.04531131999265</v>
      </c>
      <c r="AP1341" s="16">
        <v>4.6565009497279402</v>
      </c>
      <c r="AQ1341" s="16">
        <v>2.7150407972893502</v>
      </c>
      <c r="AR1341" s="16">
        <v>3.7694580374120799</v>
      </c>
      <c r="AS1341" s="16">
        <v>2.8478933328096301</v>
      </c>
      <c r="AT1341" s="16">
        <v>4.3237291845736197</v>
      </c>
      <c r="AU1341" s="16">
        <v>5.9955427334642701</v>
      </c>
      <c r="AV1341" s="16">
        <v>4.4190511072869496</v>
      </c>
      <c r="AW1341" s="16">
        <v>2.2034465339776599</v>
      </c>
      <c r="AX1341" s="16">
        <v>1.81378640210313</v>
      </c>
      <c r="AY1341" s="16">
        <v>1.1137961583309199</v>
      </c>
      <c r="AZ1341" s="16">
        <v>0.76261650662887703</v>
      </c>
      <c r="BA1341" s="16">
        <v>0.51644659584625496</v>
      </c>
      <c r="BB1341" s="16">
        <v>0.53364521619933303</v>
      </c>
      <c r="BC1341" s="16">
        <v>0.31649203786565699</v>
      </c>
      <c r="BD1341" s="16">
        <v>0.47104470248025798</v>
      </c>
      <c r="BE1341" s="16">
        <v>0.43840378918954598</v>
      </c>
      <c r="BF1341" s="16">
        <v>-0.10113266585233199</v>
      </c>
      <c r="BG1341" s="16">
        <v>0.29828342482081699</v>
      </c>
      <c r="BH1341" s="16">
        <v>0.13630671147436699</v>
      </c>
      <c r="BI1341" s="16">
        <v>0.22440749232622001</v>
      </c>
      <c r="BJ1341" s="16">
        <v>0.31588457396152197</v>
      </c>
      <c r="BK1341" s="16">
        <v>0.19575238953384899</v>
      </c>
      <c r="BL1341" s="16">
        <v>0.26235426622075197</v>
      </c>
    </row>
    <row r="1342" spans="1:65">
      <c r="A1342" s="16" t="s">
        <v>53</v>
      </c>
      <c r="B1342" s="16" t="s">
        <v>54</v>
      </c>
      <c r="C1342" s="16" t="s">
        <v>2727</v>
      </c>
      <c r="D1342" s="16" t="s">
        <v>2728</v>
      </c>
    </row>
    <row r="1343" spans="1:65">
      <c r="A1343" s="16" t="s">
        <v>53</v>
      </c>
      <c r="B1343" s="16" t="s">
        <v>54</v>
      </c>
      <c r="C1343" s="16" t="s">
        <v>2729</v>
      </c>
      <c r="D1343" s="16" t="s">
        <v>2730</v>
      </c>
      <c r="AM1343" s="16">
        <v>8152315.9000000004</v>
      </c>
      <c r="AN1343" s="16">
        <v>55404749.799999997</v>
      </c>
      <c r="AO1343" s="16">
        <v>2013536.4</v>
      </c>
      <c r="AP1343" s="16">
        <v>-57609867</v>
      </c>
      <c r="AQ1343" s="16">
        <v>5895198.2000000002</v>
      </c>
      <c r="AR1343" s="16">
        <v>4150935.5</v>
      </c>
      <c r="AS1343" s="16">
        <v>11362435.6</v>
      </c>
      <c r="AT1343" s="16">
        <v>4265191.0999999996</v>
      </c>
      <c r="AU1343" s="16">
        <v>6279298.9000000004</v>
      </c>
      <c r="AV1343" s="16">
        <v>8326865.7000000002</v>
      </c>
      <c r="AW1343" s="16">
        <v>5451316.5</v>
      </c>
      <c r="AX1343" s="16">
        <v>6784136.4000000004</v>
      </c>
      <c r="AY1343" s="16">
        <v>4448193.9000000004</v>
      </c>
      <c r="AZ1343" s="16">
        <v>21308170.100000001</v>
      </c>
      <c r="BA1343" s="16">
        <v>26925972.199999999</v>
      </c>
      <c r="BB1343" s="16">
        <v>35287538.200000003</v>
      </c>
      <c r="BC1343" s="16">
        <v>129878352</v>
      </c>
      <c r="BD1343" s="16">
        <v>153378060</v>
      </c>
      <c r="BE1343" s="16">
        <v>131257951.8</v>
      </c>
      <c r="BF1343" s="16">
        <v>37256922.100000001</v>
      </c>
      <c r="BG1343" s="16">
        <v>-1091201.2</v>
      </c>
      <c r="BH1343" s="16">
        <v>35663797.5</v>
      </c>
      <c r="BI1343" s="16">
        <v>24570096.800000001</v>
      </c>
      <c r="BJ1343" s="16">
        <v>-19001141.800000001</v>
      </c>
      <c r="BK1343" s="16">
        <v>-87942038</v>
      </c>
      <c r="BL1343" s="16">
        <v>983114.4</v>
      </c>
    </row>
    <row r="1344" spans="1:65">
      <c r="A1344" s="16" t="s">
        <v>53</v>
      </c>
      <c r="B1344" s="16" t="s">
        <v>54</v>
      </c>
      <c r="C1344" s="16" t="s">
        <v>2731</v>
      </c>
      <c r="D1344" s="16" t="s">
        <v>2732</v>
      </c>
      <c r="AN1344" s="16">
        <v>30194000</v>
      </c>
      <c r="AO1344" s="16">
        <v>64289000</v>
      </c>
      <c r="AP1344" s="16">
        <v>115525000</v>
      </c>
      <c r="AQ1344" s="16">
        <v>141309000</v>
      </c>
      <c r="AR1344" s="16">
        <v>199287000</v>
      </c>
      <c r="AS1344" s="16">
        <v>216182000</v>
      </c>
      <c r="AT1344" s="16">
        <v>235023000</v>
      </c>
      <c r="AU1344" s="16">
        <v>313665000</v>
      </c>
      <c r="AV1344" s="16">
        <v>421867000</v>
      </c>
      <c r="AW1344" s="16">
        <v>492898000</v>
      </c>
      <c r="AX1344" s="16">
        <v>500610000</v>
      </c>
      <c r="AY1344" s="16">
        <v>588100000</v>
      </c>
      <c r="AZ1344" s="16">
        <v>681832000</v>
      </c>
      <c r="BA1344" s="16">
        <v>775429000</v>
      </c>
      <c r="BB1344" s="16">
        <v>938626000</v>
      </c>
      <c r="BC1344" s="16">
        <v>1063252000</v>
      </c>
      <c r="BD1344" s="16">
        <v>1274489000</v>
      </c>
      <c r="BE1344" s="16">
        <v>1641740000</v>
      </c>
      <c r="BF1344" s="16">
        <v>1642229000</v>
      </c>
      <c r="BG1344" s="16">
        <v>1920030000</v>
      </c>
      <c r="BH1344" s="16">
        <v>2095530000</v>
      </c>
      <c r="BI1344" s="16">
        <v>2203138000</v>
      </c>
      <c r="BJ1344" s="16">
        <v>2665398000</v>
      </c>
      <c r="BK1344" s="16">
        <v>2538098000</v>
      </c>
      <c r="BL1344" s="16">
        <v>2395350000</v>
      </c>
    </row>
    <row r="1345" spans="1:65">
      <c r="A1345" s="16" t="s">
        <v>53</v>
      </c>
      <c r="B1345" s="16" t="s">
        <v>54</v>
      </c>
      <c r="C1345" s="16" t="s">
        <v>2733</v>
      </c>
      <c r="D1345" s="16" t="s">
        <v>2734</v>
      </c>
    </row>
    <row r="1346" spans="1:65">
      <c r="A1346" s="16" t="s">
        <v>53</v>
      </c>
      <c r="B1346" s="16" t="s">
        <v>54</v>
      </c>
      <c r="C1346" s="16" t="s">
        <v>2735</v>
      </c>
      <c r="D1346" s="16" t="s">
        <v>2736</v>
      </c>
    </row>
    <row r="1347" spans="1:65">
      <c r="A1347" s="16" t="s">
        <v>53</v>
      </c>
      <c r="B1347" s="16" t="s">
        <v>54</v>
      </c>
      <c r="C1347" s="16" t="s">
        <v>2737</v>
      </c>
      <c r="D1347" s="16" t="s">
        <v>2738</v>
      </c>
      <c r="AL1347" s="16">
        <v>9999.9997764825803</v>
      </c>
      <c r="BD1347" s="16">
        <v>59999.9986588955</v>
      </c>
      <c r="BE1347" s="16">
        <v>610000.01430511498</v>
      </c>
      <c r="BF1347" s="16">
        <v>9999.9997764825803</v>
      </c>
      <c r="BJ1347" s="16">
        <v>39999.999105930299</v>
      </c>
      <c r="BL1347" s="16">
        <v>19999.999552965201</v>
      </c>
    </row>
    <row r="1348" spans="1:65">
      <c r="A1348" s="16" t="s">
        <v>53</v>
      </c>
      <c r="B1348" s="16" t="s">
        <v>54</v>
      </c>
      <c r="C1348" s="16" t="s">
        <v>2739</v>
      </c>
      <c r="D1348" s="16" t="s">
        <v>2740</v>
      </c>
      <c r="AN1348" s="16">
        <v>44.2099950106169</v>
      </c>
      <c r="AO1348" s="16">
        <v>35.9931929034679</v>
      </c>
      <c r="AP1348" s="16">
        <v>28.348195999953202</v>
      </c>
      <c r="AQ1348" s="16">
        <v>38.903896479781999</v>
      </c>
      <c r="AR1348" s="16">
        <v>44.403208847696597</v>
      </c>
      <c r="AS1348" s="16">
        <v>45.939068707461999</v>
      </c>
      <c r="AT1348" s="16">
        <v>55.778022364757398</v>
      </c>
      <c r="AU1348" s="16">
        <v>58.969746343063797</v>
      </c>
      <c r="AV1348" s="16">
        <v>46.406992885852901</v>
      </c>
      <c r="AW1348" s="16">
        <v>38.340436003266099</v>
      </c>
      <c r="AX1348" s="16">
        <v>32.260270277560501</v>
      </c>
      <c r="AY1348" s="16">
        <v>45.354991427579897</v>
      </c>
      <c r="AZ1348" s="16">
        <v>43.847403288952002</v>
      </c>
      <c r="BA1348" s="16">
        <v>47.581287974042503</v>
      </c>
      <c r="BB1348" s="16">
        <v>31.5327918206678</v>
      </c>
      <c r="BC1348" s="16">
        <v>25.838680584155998</v>
      </c>
      <c r="BD1348" s="16">
        <v>25.2681669201856</v>
      </c>
      <c r="BE1348" s="16">
        <v>15.410406542747999</v>
      </c>
      <c r="BF1348" s="16">
        <v>19.7473300761113</v>
      </c>
      <c r="BG1348" s="16">
        <v>25.915249626439401</v>
      </c>
      <c r="BH1348" s="16">
        <v>34.164936613211701</v>
      </c>
      <c r="BI1348" s="16">
        <v>25.076746278291999</v>
      </c>
      <c r="BJ1348" s="16">
        <v>20.718964243749401</v>
      </c>
      <c r="BK1348" s="16">
        <v>26.090369377389798</v>
      </c>
      <c r="BL1348" s="16">
        <v>29.455697847487802</v>
      </c>
      <c r="BM1348" s="16">
        <v>62.759793100421803</v>
      </c>
    </row>
    <row r="1349" spans="1:65">
      <c r="A1349" s="16" t="s">
        <v>53</v>
      </c>
      <c r="B1349" s="16" t="s">
        <v>54</v>
      </c>
      <c r="C1349" s="16" t="s">
        <v>2741</v>
      </c>
      <c r="D1349" s="16" t="s">
        <v>2742</v>
      </c>
      <c r="AN1349" s="16">
        <v>1658000</v>
      </c>
      <c r="AO1349" s="16">
        <v>0</v>
      </c>
      <c r="AP1349" s="16">
        <v>-1063000</v>
      </c>
      <c r="AQ1349" s="16">
        <v>-365000</v>
      </c>
      <c r="AU1349" s="16">
        <v>370000</v>
      </c>
      <c r="AV1349" s="16">
        <v>10000</v>
      </c>
      <c r="AW1349" s="16">
        <v>18071000</v>
      </c>
      <c r="AX1349" s="16">
        <v>-30503000</v>
      </c>
      <c r="AY1349" s="16">
        <v>12048000</v>
      </c>
      <c r="AZ1349" s="16">
        <v>26426000</v>
      </c>
      <c r="BA1349" s="16">
        <v>347385000</v>
      </c>
      <c r="BB1349" s="16">
        <v>138797000</v>
      </c>
      <c r="BC1349" s="16">
        <v>138753000</v>
      </c>
      <c r="BD1349" s="16">
        <v>316905000</v>
      </c>
      <c r="BE1349" s="16">
        <v>-268114000</v>
      </c>
      <c r="BF1349" s="16">
        <v>-718509000</v>
      </c>
      <c r="BG1349" s="16">
        <v>-1321422000</v>
      </c>
      <c r="BH1349" s="16">
        <v>-1080758000</v>
      </c>
      <c r="BI1349" s="16">
        <v>-487854000</v>
      </c>
      <c r="BJ1349" s="16">
        <v>-2668891000</v>
      </c>
      <c r="BK1349" s="16">
        <v>1240981000</v>
      </c>
      <c r="BL1349" s="16">
        <v>388636730.48851597</v>
      </c>
      <c r="BM1349" s="16">
        <v>281845000</v>
      </c>
    </row>
    <row r="1350" spans="1:65">
      <c r="A1350" s="16" t="s">
        <v>53</v>
      </c>
      <c r="B1350" s="16" t="s">
        <v>54</v>
      </c>
      <c r="C1350" s="16" t="s">
        <v>2743</v>
      </c>
      <c r="D1350" s="16" t="s">
        <v>2744</v>
      </c>
      <c r="AU1350" s="16">
        <v>2050000</v>
      </c>
      <c r="AV1350" s="16">
        <v>144000</v>
      </c>
      <c r="AX1350" s="16">
        <v>46000</v>
      </c>
      <c r="AY1350" s="16">
        <v>1281000</v>
      </c>
      <c r="AZ1350" s="16">
        <v>4697000</v>
      </c>
      <c r="BA1350" s="16">
        <v>4827000</v>
      </c>
      <c r="BB1350" s="16">
        <v>19229000</v>
      </c>
      <c r="BC1350" s="16">
        <v>16531000</v>
      </c>
      <c r="BD1350" s="16">
        <v>18423000</v>
      </c>
      <c r="BE1350" s="16">
        <v>28180000</v>
      </c>
      <c r="BM1350" s="16">
        <v>0</v>
      </c>
    </row>
    <row r="1351" spans="1:65">
      <c r="A1351" s="16" t="s">
        <v>53</v>
      </c>
      <c r="B1351" s="16" t="s">
        <v>54</v>
      </c>
      <c r="C1351" s="16" t="s">
        <v>2745</v>
      </c>
      <c r="D1351" s="16" t="s">
        <v>2746</v>
      </c>
    </row>
    <row r="1352" spans="1:65">
      <c r="A1352" s="16" t="s">
        <v>53</v>
      </c>
      <c r="B1352" s="16" t="s">
        <v>54</v>
      </c>
      <c r="C1352" s="16" t="s">
        <v>2747</v>
      </c>
      <c r="D1352" s="16" t="s">
        <v>2748</v>
      </c>
      <c r="AK1352" s="16">
        <v>53.428986865664498</v>
      </c>
      <c r="AL1352" s="16">
        <v>53.553961330016698</v>
      </c>
      <c r="AM1352" s="16">
        <v>53.907254527320099</v>
      </c>
      <c r="AN1352" s="16">
        <v>53.944506531117398</v>
      </c>
      <c r="AO1352" s="16">
        <v>54.390328899143199</v>
      </c>
      <c r="AP1352" s="16">
        <v>55.141377362798501</v>
      </c>
      <c r="AQ1352" s="16">
        <v>56.348384922736201</v>
      </c>
      <c r="AR1352" s="16">
        <v>56.736593918142802</v>
      </c>
      <c r="AS1352" s="16">
        <v>57.386356758065503</v>
      </c>
      <c r="AT1352" s="16">
        <v>57.450002421190298</v>
      </c>
      <c r="AU1352" s="16">
        <v>57.431794524195702</v>
      </c>
      <c r="AV1352" s="16">
        <v>57.525528722837898</v>
      </c>
      <c r="AW1352" s="16">
        <v>57.515240952196599</v>
      </c>
      <c r="AX1352" s="16">
        <v>57.568352286474699</v>
      </c>
      <c r="AY1352" s="16">
        <v>57.552912133789903</v>
      </c>
      <c r="AZ1352" s="16">
        <v>57.564535453654301</v>
      </c>
      <c r="BA1352" s="16">
        <v>57.5683493289119</v>
      </c>
      <c r="BB1352" s="16">
        <v>57.5790951562538</v>
      </c>
      <c r="BC1352" s="16">
        <v>57.670344560588497</v>
      </c>
      <c r="BD1352" s="16">
        <v>57.691935444845001</v>
      </c>
      <c r="BE1352" s="16">
        <v>57.687096227830303</v>
      </c>
      <c r="BF1352" s="16">
        <v>57.704545179593303</v>
      </c>
      <c r="BG1352" s="16">
        <v>57.7005431692535</v>
      </c>
      <c r="BH1352" s="16">
        <v>57.701752900330298</v>
      </c>
      <c r="BI1352" s="16">
        <v>57.735575178420198</v>
      </c>
      <c r="BJ1352" s="16">
        <v>57.795601364593203</v>
      </c>
      <c r="BK1352" s="16">
        <v>57.825392600479098</v>
      </c>
    </row>
    <row r="1353" spans="1:65">
      <c r="A1353" s="16" t="s">
        <v>53</v>
      </c>
      <c r="B1353" s="16" t="s">
        <v>54</v>
      </c>
      <c r="C1353" s="16" t="s">
        <v>2749</v>
      </c>
      <c r="D1353" s="16" t="s">
        <v>2750</v>
      </c>
      <c r="BI1353" s="16">
        <v>60</v>
      </c>
      <c r="BJ1353" s="16">
        <v>70</v>
      </c>
      <c r="BK1353" s="16">
        <v>80</v>
      </c>
      <c r="BL1353" s="16">
        <v>80</v>
      </c>
    </row>
    <row r="1354" spans="1:65">
      <c r="A1354" s="16" t="s">
        <v>53</v>
      </c>
      <c r="B1354" s="16" t="s">
        <v>54</v>
      </c>
      <c r="C1354" s="16" t="s">
        <v>2751</v>
      </c>
      <c r="D1354" s="16" t="s">
        <v>2752</v>
      </c>
      <c r="AX1354" s="16">
        <v>3.5</v>
      </c>
      <c r="AY1354" s="16">
        <v>4</v>
      </c>
      <c r="AZ1354" s="16">
        <v>4</v>
      </c>
      <c r="BA1354" s="16">
        <v>4</v>
      </c>
      <c r="BB1354" s="16">
        <v>4</v>
      </c>
      <c r="BC1354" s="16">
        <v>4</v>
      </c>
    </row>
    <row r="1355" spans="1:65">
      <c r="A1355" s="16" t="s">
        <v>53</v>
      </c>
      <c r="B1355" s="16" t="s">
        <v>54</v>
      </c>
      <c r="C1355" s="16" t="s">
        <v>2753</v>
      </c>
      <c r="D1355" s="16" t="s">
        <v>2754</v>
      </c>
      <c r="AX1355" s="16">
        <v>2187</v>
      </c>
      <c r="BE1355" s="16">
        <v>3615</v>
      </c>
      <c r="BF1355" s="16">
        <v>3556</v>
      </c>
      <c r="BG1355" s="16">
        <v>3683</v>
      </c>
      <c r="BH1355" s="16">
        <v>2801</v>
      </c>
      <c r="BI1355" s="16">
        <v>2817</v>
      </c>
      <c r="BJ1355" s="16">
        <v>3077</v>
      </c>
      <c r="BK1355" s="16">
        <v>3791</v>
      </c>
      <c r="BL1355" s="16">
        <v>3908</v>
      </c>
    </row>
    <row r="1356" spans="1:65">
      <c r="A1356" s="16" t="s">
        <v>53</v>
      </c>
      <c r="B1356" s="16" t="s">
        <v>54</v>
      </c>
      <c r="C1356" s="16" t="s">
        <v>2755</v>
      </c>
      <c r="D1356" s="16" t="s">
        <v>2756</v>
      </c>
      <c r="AT1356" s="16">
        <v>230000000</v>
      </c>
      <c r="AU1356" s="16">
        <v>145200000</v>
      </c>
    </row>
    <row r="1357" spans="1:65">
      <c r="A1357" s="16" t="s">
        <v>53</v>
      </c>
      <c r="B1357" s="16" t="s">
        <v>54</v>
      </c>
      <c r="C1357" s="16" t="s">
        <v>2757</v>
      </c>
      <c r="D1357" s="16" t="s">
        <v>2758</v>
      </c>
      <c r="AV1357" s="16">
        <v>105</v>
      </c>
      <c r="AW1357" s="16">
        <v>121</v>
      </c>
      <c r="AX1357" s="16">
        <v>113</v>
      </c>
      <c r="AY1357" s="16">
        <v>51</v>
      </c>
      <c r="AZ1357" s="16">
        <v>36</v>
      </c>
      <c r="BA1357" s="16">
        <v>10</v>
      </c>
      <c r="BB1357" s="16">
        <v>10</v>
      </c>
      <c r="BC1357" s="16">
        <v>8</v>
      </c>
      <c r="BD1357" s="16">
        <v>8</v>
      </c>
      <c r="BE1357" s="16">
        <v>8</v>
      </c>
      <c r="BF1357" s="16">
        <v>7</v>
      </c>
      <c r="BG1357" s="16">
        <v>5.5</v>
      </c>
      <c r="BH1357" s="16">
        <v>3.5</v>
      </c>
      <c r="BI1357" s="16">
        <v>3.5</v>
      </c>
      <c r="BJ1357" s="16">
        <v>3.5</v>
      </c>
      <c r="BK1357" s="16">
        <v>3.5</v>
      </c>
      <c r="BL1357" s="16">
        <v>3.5</v>
      </c>
    </row>
    <row r="1358" spans="1:65">
      <c r="A1358" s="16" t="s">
        <v>53</v>
      </c>
      <c r="B1358" s="16" t="s">
        <v>54</v>
      </c>
      <c r="C1358" s="16" t="s">
        <v>2759</v>
      </c>
      <c r="D1358" s="16" t="s">
        <v>2760</v>
      </c>
      <c r="BF1358" s="16">
        <v>0</v>
      </c>
      <c r="BL1358" s="16">
        <v>11.1</v>
      </c>
    </row>
    <row r="1359" spans="1:65">
      <c r="A1359" s="16" t="s">
        <v>53</v>
      </c>
      <c r="B1359" s="16" t="s">
        <v>54</v>
      </c>
      <c r="C1359" s="16" t="s">
        <v>2761</v>
      </c>
      <c r="D1359" s="16" t="s">
        <v>2762</v>
      </c>
      <c r="BG1359" s="16">
        <v>250</v>
      </c>
      <c r="BH1359" s="16">
        <v>250</v>
      </c>
      <c r="BI1359" s="16">
        <v>250</v>
      </c>
      <c r="BJ1359" s="16">
        <v>250</v>
      </c>
      <c r="BK1359" s="16">
        <v>250</v>
      </c>
      <c r="BL1359" s="16">
        <v>250</v>
      </c>
    </row>
    <row r="1360" spans="1:65">
      <c r="A1360" s="16" t="s">
        <v>53</v>
      </c>
      <c r="B1360" s="16" t="s">
        <v>54</v>
      </c>
      <c r="C1360" s="16" t="s">
        <v>2763</v>
      </c>
      <c r="D1360" s="16" t="s">
        <v>2764</v>
      </c>
      <c r="BC1360" s="16">
        <v>0.52067083120346103</v>
      </c>
      <c r="BK1360" s="16">
        <v>0.66429263353347801</v>
      </c>
      <c r="BM1360" s="16">
        <v>0.60278230905532804</v>
      </c>
    </row>
    <row r="1361" spans="1:65">
      <c r="A1361" s="16" t="s">
        <v>53</v>
      </c>
      <c r="B1361" s="16" t="s">
        <v>54</v>
      </c>
      <c r="C1361" s="16" t="s">
        <v>2765</v>
      </c>
      <c r="D1361" s="16" t="s">
        <v>2766</v>
      </c>
      <c r="AM1361" s="16">
        <v>0.20846188482897801</v>
      </c>
      <c r="AN1361" s="16">
        <v>0.30490900900666301</v>
      </c>
      <c r="AO1361" s="16">
        <v>2.5073823038908198</v>
      </c>
      <c r="AP1361" s="16">
        <v>2.9641582477495101</v>
      </c>
      <c r="AQ1361" s="16">
        <v>1.9532781168708899</v>
      </c>
      <c r="AR1361" s="16">
        <v>2.4210602300711299</v>
      </c>
      <c r="BA1361" s="16">
        <v>0.16524832730286401</v>
      </c>
      <c r="BB1361" s="16">
        <v>0.540618517042879</v>
      </c>
      <c r="BC1361" s="16">
        <v>0.19860224244557301</v>
      </c>
      <c r="BD1361" s="16">
        <v>0.71578396491983298</v>
      </c>
      <c r="BE1361" s="16">
        <v>0.39899322773135598</v>
      </c>
      <c r="BF1361" s="16">
        <v>0.65719791228002999</v>
      </c>
      <c r="BG1361" s="16">
        <v>0.35762067574168099</v>
      </c>
      <c r="BH1361" s="16">
        <v>1.1363330950294801</v>
      </c>
      <c r="BI1361" s="16">
        <v>2.9103713673674401</v>
      </c>
      <c r="BJ1361" s="16">
        <v>2.0071661343407001</v>
      </c>
      <c r="BK1361" s="16">
        <v>2.4371573559167699</v>
      </c>
      <c r="BL1361" s="16">
        <v>1.7546769271593501</v>
      </c>
    </row>
    <row r="1362" spans="1:65">
      <c r="A1362" s="16" t="s">
        <v>53</v>
      </c>
      <c r="B1362" s="16" t="s">
        <v>54</v>
      </c>
      <c r="C1362" s="16" t="s">
        <v>2767</v>
      </c>
      <c r="D1362" s="16" t="s">
        <v>2768</v>
      </c>
      <c r="AM1362" s="16">
        <v>8000000</v>
      </c>
      <c r="AN1362" s="16">
        <v>32777400</v>
      </c>
      <c r="AO1362" s="16">
        <v>52880000</v>
      </c>
      <c r="AP1362" s="16">
        <v>30169200</v>
      </c>
      <c r="AQ1362" s="16">
        <v>56000000</v>
      </c>
      <c r="AR1362" s="16">
        <v>56600000</v>
      </c>
      <c r="BA1362" s="16">
        <v>237500000</v>
      </c>
      <c r="BB1362" s="16">
        <v>205300000</v>
      </c>
      <c r="BC1362" s="16">
        <v>217700000</v>
      </c>
      <c r="BD1362" s="16">
        <v>231100000</v>
      </c>
      <c r="BE1362" s="16">
        <v>229500000</v>
      </c>
      <c r="BF1362" s="16">
        <v>297500000</v>
      </c>
      <c r="BG1362" s="16">
        <v>365200000</v>
      </c>
      <c r="BH1362" s="16">
        <v>386100000</v>
      </c>
      <c r="BI1362" s="16">
        <v>598400000</v>
      </c>
      <c r="BJ1362" s="16">
        <v>701100000</v>
      </c>
      <c r="BK1362" s="16">
        <v>876400000</v>
      </c>
      <c r="BL1362" s="16">
        <v>1103000000</v>
      </c>
    </row>
    <row r="1363" spans="1:65">
      <c r="A1363" s="16" t="s">
        <v>53</v>
      </c>
      <c r="B1363" s="16" t="s">
        <v>54</v>
      </c>
      <c r="C1363" s="16" t="s">
        <v>2769</v>
      </c>
      <c r="D1363" s="16" t="s">
        <v>2770</v>
      </c>
      <c r="BA1363" s="16">
        <v>-1.5696162163778199E-2</v>
      </c>
      <c r="BB1363" s="16">
        <v>-0.35391767200820201</v>
      </c>
      <c r="BC1363" s="16">
        <v>0.125279642058166</v>
      </c>
      <c r="BD1363" s="16">
        <v>-0.54260589071080201</v>
      </c>
      <c r="BE1363" s="16">
        <v>-0.13937676846833499</v>
      </c>
      <c r="BF1363" s="16">
        <v>-1.6168230724279</v>
      </c>
      <c r="BG1363" s="16">
        <v>1.1954770131205901</v>
      </c>
      <c r="BH1363" s="16">
        <v>-0.97554247885251899</v>
      </c>
      <c r="BI1363" s="16">
        <v>-1.17633040519518</v>
      </c>
      <c r="BJ1363" s="16">
        <v>-1.6454879168811101</v>
      </c>
      <c r="BK1363" s="16">
        <v>-2.0461469310293201</v>
      </c>
      <c r="BL1363" s="16">
        <v>-0.23163467902051599</v>
      </c>
    </row>
    <row r="1364" spans="1:65">
      <c r="A1364" s="16" t="s">
        <v>53</v>
      </c>
      <c r="B1364" s="16" t="s">
        <v>54</v>
      </c>
      <c r="C1364" s="16" t="s">
        <v>2771</v>
      </c>
      <c r="D1364" s="16" t="s">
        <v>2772</v>
      </c>
      <c r="BI1364" s="16">
        <v>32.868854029433898</v>
      </c>
      <c r="BJ1364" s="16">
        <v>22.099603808676001</v>
      </c>
      <c r="BK1364" s="16">
        <v>20.766485823452001</v>
      </c>
      <c r="BL1364" s="16">
        <v>23.001869012286299</v>
      </c>
      <c r="BM1364" s="16">
        <v>26.0844513276305</v>
      </c>
    </row>
    <row r="1365" spans="1:65">
      <c r="A1365" s="16" t="s">
        <v>53</v>
      </c>
      <c r="B1365" s="16" t="s">
        <v>54</v>
      </c>
      <c r="C1365" s="16" t="s">
        <v>2773</v>
      </c>
      <c r="D1365" s="16" t="s">
        <v>2774</v>
      </c>
      <c r="AL1365" s="16">
        <v>134.09028748360501</v>
      </c>
      <c r="AM1365" s="16">
        <v>55.022964133041803</v>
      </c>
      <c r="AN1365" s="16">
        <v>6.11468368047192</v>
      </c>
      <c r="AO1365" s="16">
        <v>2.4963919675547701</v>
      </c>
      <c r="AP1365" s="16">
        <v>14.7864600155762</v>
      </c>
      <c r="AQ1365" s="16">
        <v>6.5837158924091099</v>
      </c>
      <c r="AR1365" s="16">
        <v>1.60528248769947</v>
      </c>
      <c r="AS1365" s="16">
        <v>37.545741485963298</v>
      </c>
      <c r="AT1365" s="16">
        <v>28.543324483569201</v>
      </c>
      <c r="AU1365" s="16">
        <v>-23.1532016501016</v>
      </c>
      <c r="AV1365" s="16">
        <v>20.6544901666451</v>
      </c>
      <c r="AW1365" s="16">
        <v>28.8063042713516</v>
      </c>
      <c r="AX1365" s="16">
        <v>26.440919225618799</v>
      </c>
      <c r="AY1365" s="16">
        <v>54.543416258029097</v>
      </c>
      <c r="AZ1365" s="16">
        <v>55.228948027831301</v>
      </c>
      <c r="BA1365" s="16">
        <v>36.7185453028222</v>
      </c>
      <c r="BB1365" s="16">
        <v>6.2290640711237701</v>
      </c>
      <c r="BC1365" s="16">
        <v>9.5277276909927693</v>
      </c>
      <c r="BD1365" s="16">
        <v>13.352766315506001</v>
      </c>
      <c r="BE1365" s="16">
        <v>13.2700881763657</v>
      </c>
      <c r="BF1365" s="16">
        <v>22.790415280419499</v>
      </c>
      <c r="BG1365" s="16">
        <v>17.688799839254202</v>
      </c>
      <c r="BH1365" s="16">
        <v>13.292986304844399</v>
      </c>
      <c r="BI1365" s="16">
        <v>-8.0497057431006507</v>
      </c>
      <c r="BJ1365" s="16">
        <v>-20.600944485077601</v>
      </c>
      <c r="BK1365" s="16">
        <v>4.6586707770020999</v>
      </c>
      <c r="BL1365" s="16">
        <v>9.0359982918160693</v>
      </c>
      <c r="BM1365" s="16">
        <v>8.4234540038684996E-2</v>
      </c>
    </row>
    <row r="1366" spans="1:65">
      <c r="A1366" s="16" t="s">
        <v>53</v>
      </c>
      <c r="B1366" s="16" t="s">
        <v>54</v>
      </c>
      <c r="C1366" s="16" t="s">
        <v>2775</v>
      </c>
      <c r="D1366" s="16" t="s">
        <v>2776</v>
      </c>
      <c r="AY1366" s="16">
        <v>17.07</v>
      </c>
      <c r="AZ1366" s="16">
        <v>20.36</v>
      </c>
      <c r="BA1366" s="16">
        <v>22.71</v>
      </c>
      <c r="BB1366" s="16">
        <v>24.67</v>
      </c>
      <c r="BC1366" s="16">
        <v>27.08</v>
      </c>
      <c r="BD1366" s="16">
        <v>30.03</v>
      </c>
      <c r="BE1366" s="16">
        <v>31.39</v>
      </c>
      <c r="BF1366" s="16">
        <v>33.24</v>
      </c>
      <c r="BG1366" s="16">
        <v>35.409999999999997</v>
      </c>
      <c r="BH1366" s="16">
        <v>36.200000000000003</v>
      </c>
      <c r="BI1366" s="16">
        <v>32.72</v>
      </c>
      <c r="BJ1366" s="16">
        <v>32.159999999999997</v>
      </c>
      <c r="BK1366" s="16">
        <v>32.85</v>
      </c>
      <c r="BL1366" s="16">
        <v>34.49</v>
      </c>
    </row>
    <row r="1367" spans="1:65">
      <c r="A1367" s="16" t="s">
        <v>53</v>
      </c>
      <c r="B1367" s="16" t="s">
        <v>54</v>
      </c>
      <c r="C1367" s="16" t="s">
        <v>2777</v>
      </c>
      <c r="D1367" s="16" t="s">
        <v>2778</v>
      </c>
      <c r="AG1367" s="16">
        <v>1656</v>
      </c>
      <c r="AH1367" s="16">
        <v>1621</v>
      </c>
      <c r="AI1367" s="16">
        <v>1216</v>
      </c>
      <c r="AJ1367" s="16">
        <v>2176</v>
      </c>
      <c r="AK1367" s="16">
        <v>1690</v>
      </c>
      <c r="AL1367" s="16">
        <v>1201</v>
      </c>
      <c r="AM1367" s="16">
        <v>1038</v>
      </c>
      <c r="AN1367" s="16">
        <v>516</v>
      </c>
      <c r="AO1367" s="16">
        <v>419</v>
      </c>
      <c r="AP1367" s="16">
        <v>364</v>
      </c>
      <c r="AQ1367" s="16">
        <v>211</v>
      </c>
      <c r="AR1367" s="16">
        <v>216</v>
      </c>
      <c r="AS1367" s="16">
        <v>140</v>
      </c>
      <c r="AT1367" s="16">
        <v>95</v>
      </c>
      <c r="AU1367" s="16">
        <v>80</v>
      </c>
      <c r="AV1367" s="16">
        <v>130</v>
      </c>
      <c r="AW1367" s="16">
        <v>350</v>
      </c>
      <c r="AX1367" s="16">
        <v>500</v>
      </c>
      <c r="AY1367" s="16">
        <v>600</v>
      </c>
      <c r="AZ1367" s="16">
        <v>900</v>
      </c>
      <c r="BA1367" s="16">
        <v>1000</v>
      </c>
      <c r="BB1367" s="16">
        <v>1000</v>
      </c>
      <c r="BC1367" s="16">
        <v>1000</v>
      </c>
      <c r="BD1367" s="16">
        <v>517</v>
      </c>
      <c r="BE1367" s="16">
        <v>366.10000610351602</v>
      </c>
      <c r="BF1367" s="16">
        <v>325</v>
      </c>
      <c r="BG1367" s="16">
        <v>305</v>
      </c>
      <c r="BH1367" s="16">
        <v>561</v>
      </c>
      <c r="BI1367" s="16">
        <v>640</v>
      </c>
      <c r="BJ1367" s="16">
        <v>695</v>
      </c>
      <c r="BK1367" s="16">
        <v>478</v>
      </c>
    </row>
    <row r="1368" spans="1:65">
      <c r="A1368" s="16" t="s">
        <v>53</v>
      </c>
      <c r="B1368" s="16" t="s">
        <v>54</v>
      </c>
      <c r="C1368" s="16" t="s">
        <v>2779</v>
      </c>
      <c r="D1368" s="16" t="s">
        <v>2780</v>
      </c>
      <c r="AI1368" s="16">
        <v>7.9670843463624497</v>
      </c>
      <c r="AJ1368" s="16">
        <v>6.0722521137586503</v>
      </c>
      <c r="AK1368" s="16">
        <v>6.3649222065063702</v>
      </c>
      <c r="AL1368" s="16">
        <v>4.7389558232931703</v>
      </c>
      <c r="AM1368" s="16">
        <v>4.5987376014427399</v>
      </c>
      <c r="AN1368" s="16">
        <v>3.6155747836835599</v>
      </c>
      <c r="AO1368" s="16">
        <v>3.8433111603843302</v>
      </c>
      <c r="AP1368" s="16">
        <v>2.8560548362528602</v>
      </c>
      <c r="AQ1368" s="16">
        <v>2.9714285714285702</v>
      </c>
      <c r="AR1368" s="16">
        <v>3.6102484472049698</v>
      </c>
      <c r="AS1368" s="16">
        <v>6.0805860805860803</v>
      </c>
      <c r="AT1368" s="16">
        <v>4.7231900890437499</v>
      </c>
      <c r="AU1368" s="16">
        <v>1.4896119168953399</v>
      </c>
      <c r="AV1368" s="16">
        <v>1.0064701653486701</v>
      </c>
      <c r="AW1368" s="16">
        <v>1.4233576642335799</v>
      </c>
      <c r="AX1368" s="16">
        <v>2.9300241296104801</v>
      </c>
      <c r="AY1368" s="16">
        <v>0.57842803674719201</v>
      </c>
      <c r="AZ1368" s="16">
        <v>2.4353690520794302</v>
      </c>
      <c r="BA1368" s="16">
        <v>2.7777777777777799</v>
      </c>
      <c r="BB1368" s="16">
        <v>4.11908646003263</v>
      </c>
      <c r="BC1368" s="16">
        <v>4.46238844028899</v>
      </c>
      <c r="BD1368" s="16">
        <v>4.1603630862329801</v>
      </c>
      <c r="BE1368" s="16">
        <v>3.8767739702319099</v>
      </c>
      <c r="BF1368" s="16">
        <v>3.9728353140916801</v>
      </c>
      <c r="BG1368" s="16">
        <v>3.6050665800584598</v>
      </c>
    </row>
    <row r="1369" spans="1:65">
      <c r="A1369" s="16" t="s">
        <v>53</v>
      </c>
      <c r="B1369" s="16" t="s">
        <v>54</v>
      </c>
      <c r="C1369" s="16" t="s">
        <v>2781</v>
      </c>
      <c r="D1369" s="16" t="s">
        <v>2782</v>
      </c>
      <c r="O1369" s="16">
        <v>1857.6998000000001</v>
      </c>
      <c r="P1369" s="16">
        <v>1951.8003000000001</v>
      </c>
      <c r="Q1369" s="16">
        <v>2001.4809</v>
      </c>
      <c r="R1369" s="16">
        <v>2099.0689000000002</v>
      </c>
      <c r="S1369" s="16">
        <v>2174.7647000000002</v>
      </c>
      <c r="T1369" s="16">
        <v>2290.6024000000002</v>
      </c>
      <c r="U1369" s="16">
        <v>2269.4728</v>
      </c>
      <c r="V1369" s="16">
        <v>2329.0021000000002</v>
      </c>
      <c r="W1369" s="16">
        <v>2346.576</v>
      </c>
      <c r="X1369" s="16">
        <v>2367.0731999999998</v>
      </c>
      <c r="Y1369" s="16">
        <v>2421.1464999999998</v>
      </c>
      <c r="Z1369" s="16">
        <v>2427.7494999999999</v>
      </c>
      <c r="AA1369" s="16">
        <v>2441.9258</v>
      </c>
      <c r="AB1369" s="16">
        <v>2534.8452000000002</v>
      </c>
      <c r="AC1369" s="16">
        <v>2591.4232999999999</v>
      </c>
      <c r="AD1369" s="16">
        <v>2640.1336000000001</v>
      </c>
      <c r="AE1369" s="16">
        <v>2707.0812000000001</v>
      </c>
      <c r="AF1369" s="16">
        <v>2732.7460999999998</v>
      </c>
      <c r="AG1369" s="16">
        <v>2700.9555999999998</v>
      </c>
      <c r="AH1369" s="16">
        <v>2623.127</v>
      </c>
      <c r="AI1369" s="16">
        <v>2850</v>
      </c>
      <c r="AJ1369" s="16">
        <v>2910</v>
      </c>
      <c r="AK1369" s="16">
        <v>2550</v>
      </c>
      <c r="AL1369" s="16">
        <v>2350</v>
      </c>
      <c r="AM1369" s="16">
        <v>2230</v>
      </c>
      <c r="AN1369" s="16">
        <v>2240</v>
      </c>
      <c r="AO1369" s="16">
        <v>2160</v>
      </c>
      <c r="AP1369" s="16">
        <v>2270</v>
      </c>
      <c r="AQ1369" s="16">
        <v>2300</v>
      </c>
      <c r="AR1369" s="16">
        <v>2370</v>
      </c>
      <c r="AS1369" s="16">
        <v>2380</v>
      </c>
      <c r="AT1369" s="16">
        <v>2570</v>
      </c>
      <c r="AU1369" s="16">
        <v>2690</v>
      </c>
      <c r="AV1369" s="16">
        <v>2770</v>
      </c>
      <c r="AW1369" s="16">
        <v>2900</v>
      </c>
      <c r="AX1369" s="16">
        <v>2950</v>
      </c>
      <c r="AY1369" s="16">
        <v>3080</v>
      </c>
      <c r="AZ1369" s="16">
        <v>3100</v>
      </c>
      <c r="BA1369" s="16">
        <v>3290</v>
      </c>
      <c r="BB1369" s="16">
        <v>3330</v>
      </c>
      <c r="BC1369" s="16">
        <v>3290</v>
      </c>
      <c r="BD1369" s="16">
        <v>3380</v>
      </c>
      <c r="BE1369" s="16">
        <v>3480</v>
      </c>
      <c r="BF1369" s="16">
        <v>3520</v>
      </c>
      <c r="BG1369" s="16">
        <v>3610</v>
      </c>
      <c r="BH1369" s="16">
        <v>4010</v>
      </c>
      <c r="BI1369" s="16">
        <v>3970</v>
      </c>
      <c r="BJ1369" s="16">
        <v>3870</v>
      </c>
      <c r="BK1369" s="16">
        <v>4160</v>
      </c>
    </row>
    <row r="1370" spans="1:65">
      <c r="A1370" s="16" t="s">
        <v>53</v>
      </c>
      <c r="B1370" s="16" t="s">
        <v>54</v>
      </c>
      <c r="C1370" s="16" t="s">
        <v>2783</v>
      </c>
      <c r="D1370" s="16" t="s">
        <v>2784</v>
      </c>
      <c r="AK1370" s="16">
        <v>0.14792917974002701</v>
      </c>
      <c r="AL1370" s="16">
        <v>2.0554932735425999E-2</v>
      </c>
      <c r="AM1370" s="16">
        <v>7.7070197562000798E-3</v>
      </c>
      <c r="AN1370" s="16">
        <v>3.2047192484159902E-2</v>
      </c>
      <c r="AO1370" s="16">
        <v>3.6324913323427403E-2</v>
      </c>
      <c r="AP1370" s="16">
        <v>3.7162401824170299E-2</v>
      </c>
      <c r="AQ1370" s="16">
        <v>9.3094694084793102E-3</v>
      </c>
      <c r="AR1370" s="16">
        <v>0</v>
      </c>
      <c r="AS1370" s="16">
        <v>0</v>
      </c>
      <c r="AT1370" s="16">
        <v>0</v>
      </c>
      <c r="AU1370" s="16">
        <v>0</v>
      </c>
      <c r="AV1370" s="16">
        <v>0</v>
      </c>
      <c r="AW1370" s="16">
        <v>0</v>
      </c>
      <c r="AX1370" s="16">
        <v>0</v>
      </c>
      <c r="AY1370" s="16">
        <v>0</v>
      </c>
      <c r="AZ1370" s="16">
        <v>7.9978189749182096E-2</v>
      </c>
      <c r="BA1370" s="16">
        <v>4.9587559161595698E-2</v>
      </c>
      <c r="BB1370" s="16">
        <v>5.8345266507557697E-2</v>
      </c>
      <c r="BC1370" s="16">
        <v>9.1105590062111802E-2</v>
      </c>
      <c r="BD1370" s="16">
        <v>6.4198179271708705E-2</v>
      </c>
      <c r="BE1370" s="16">
        <v>4.7685305591677503E-2</v>
      </c>
      <c r="BF1370" s="16">
        <v>3.5046193055113098E-2</v>
      </c>
      <c r="BG1370" s="16">
        <v>2.24762488507508E-2</v>
      </c>
      <c r="BH1370" s="16">
        <v>3.41964563257693E-2</v>
      </c>
      <c r="BI1370" s="16">
        <v>1.1227801592161701E-2</v>
      </c>
    </row>
    <row r="1371" spans="1:65">
      <c r="A1371" s="16" t="s">
        <v>53</v>
      </c>
      <c r="B1371" s="16" t="s">
        <v>54</v>
      </c>
      <c r="C1371" s="16" t="s">
        <v>2785</v>
      </c>
      <c r="D1371" s="16" t="s">
        <v>2786</v>
      </c>
      <c r="AI1371" s="16">
        <v>99.904994215370095</v>
      </c>
      <c r="AJ1371" s="16">
        <v>99.9029526940148</v>
      </c>
      <c r="AK1371" s="16">
        <v>99.321010651074104</v>
      </c>
      <c r="AL1371" s="16">
        <v>98.585025525098303</v>
      </c>
      <c r="AM1371" s="16">
        <v>98.664796058774499</v>
      </c>
      <c r="AN1371" s="16">
        <v>98.659733182309793</v>
      </c>
      <c r="AO1371" s="16">
        <v>98.394266867903795</v>
      </c>
      <c r="AP1371" s="16">
        <v>97.898098010791898</v>
      </c>
      <c r="AQ1371" s="16">
        <v>98.237953835847307</v>
      </c>
      <c r="AR1371" s="16">
        <v>98.052634400918294</v>
      </c>
      <c r="AS1371" s="16">
        <v>98.287901924922906</v>
      </c>
      <c r="AT1371" s="16">
        <v>98.392118289960294</v>
      </c>
      <c r="AU1371" s="16">
        <v>97.314673972894695</v>
      </c>
      <c r="AV1371" s="16">
        <v>96.949235988921899</v>
      </c>
      <c r="AW1371" s="16">
        <v>97.134998981276993</v>
      </c>
      <c r="AX1371" s="16">
        <v>97.1165437641463</v>
      </c>
      <c r="AY1371" s="16">
        <v>97.605620636084296</v>
      </c>
      <c r="AZ1371" s="16">
        <v>97.764698530017</v>
      </c>
      <c r="BA1371" s="16">
        <v>98.302477070121498</v>
      </c>
      <c r="BB1371" s="16">
        <v>97.916530711079204</v>
      </c>
      <c r="BC1371" s="16">
        <v>96.932491614082195</v>
      </c>
      <c r="BD1371" s="16">
        <v>97.8625715488742</v>
      </c>
      <c r="BE1371" s="16">
        <v>98.476701566550801</v>
      </c>
      <c r="BF1371" s="16">
        <v>98.211232719064199</v>
      </c>
      <c r="BG1371" s="16">
        <v>98.365990026555593</v>
      </c>
    </row>
    <row r="1372" spans="1:65">
      <c r="A1372" s="16" t="s">
        <v>53</v>
      </c>
      <c r="B1372" s="16" t="s">
        <v>54</v>
      </c>
      <c r="C1372" s="16" t="s">
        <v>2787</v>
      </c>
      <c r="D1372" s="16" t="s">
        <v>2788</v>
      </c>
      <c r="AR1372" s="16">
        <v>97</v>
      </c>
      <c r="AS1372" s="16">
        <v>98.908222449675904</v>
      </c>
      <c r="AT1372" s="16">
        <v>98.623420715332003</v>
      </c>
      <c r="AU1372" s="16">
        <v>100</v>
      </c>
      <c r="AV1372" s="16">
        <v>98.977851867675795</v>
      </c>
      <c r="AW1372" s="16">
        <v>99.139694213867202</v>
      </c>
      <c r="AX1372" s="16">
        <v>99.289878845214801</v>
      </c>
      <c r="AY1372" s="16">
        <v>99.5</v>
      </c>
      <c r="AZ1372" s="16">
        <v>99.568916320800795</v>
      </c>
      <c r="BA1372" s="16">
        <v>99.710105895996094</v>
      </c>
      <c r="BB1372" s="16">
        <v>99.860702514648395</v>
      </c>
      <c r="BC1372" s="16">
        <v>99.947059631347699</v>
      </c>
      <c r="BD1372" s="16">
        <v>99.9</v>
      </c>
      <c r="BE1372" s="16">
        <v>100</v>
      </c>
      <c r="BF1372" s="16">
        <v>100</v>
      </c>
      <c r="BG1372" s="16">
        <v>100</v>
      </c>
      <c r="BH1372" s="16">
        <v>100</v>
      </c>
      <c r="BI1372" s="16">
        <v>100</v>
      </c>
      <c r="BJ1372" s="16">
        <v>100</v>
      </c>
      <c r="BK1372" s="16">
        <v>100</v>
      </c>
      <c r="BL1372" s="16">
        <v>100</v>
      </c>
    </row>
    <row r="1373" spans="1:65">
      <c r="A1373" s="16" t="s">
        <v>53</v>
      </c>
      <c r="B1373" s="16" t="s">
        <v>54</v>
      </c>
      <c r="C1373" s="16" t="s">
        <v>2789</v>
      </c>
      <c r="D1373" s="16" t="s">
        <v>2790</v>
      </c>
      <c r="AJ1373" s="16">
        <v>4.1259800841827697E-2</v>
      </c>
      <c r="AK1373" s="16">
        <v>1.0065022796448999</v>
      </c>
      <c r="AL1373" s="16">
        <v>3.1847899718790398</v>
      </c>
      <c r="AM1373" s="16">
        <v>19.618269486130401</v>
      </c>
      <c r="AN1373" s="16">
        <v>15.5549773474986</v>
      </c>
      <c r="AO1373" s="16">
        <v>12.4127271171392</v>
      </c>
      <c r="AP1373" s="16">
        <v>23.4822820857454</v>
      </c>
      <c r="AQ1373" s="16">
        <v>15.210413321161599</v>
      </c>
      <c r="AR1373" s="16">
        <v>21.4211894397294</v>
      </c>
      <c r="AS1373" s="16">
        <v>17.4701191027448</v>
      </c>
      <c r="AT1373" s="16">
        <v>28.468044637305098</v>
      </c>
      <c r="AU1373" s="16">
        <v>42.928554085450102</v>
      </c>
      <c r="AV1373" s="16">
        <v>36.680389936884097</v>
      </c>
      <c r="AW1373" s="16">
        <v>21.167760408241101</v>
      </c>
      <c r="AX1373" s="16">
        <v>25.071944076274502</v>
      </c>
      <c r="AY1373" s="16">
        <v>24.026024491990299</v>
      </c>
      <c r="AZ1373" s="16">
        <v>24.857538783004198</v>
      </c>
      <c r="BA1373" s="16">
        <v>25.686378129894301</v>
      </c>
      <c r="BB1373" s="16">
        <v>24.318105793153801</v>
      </c>
      <c r="BC1373" s="16">
        <v>17.2823346578786</v>
      </c>
      <c r="BD1373" s="16">
        <v>31.371134479520801</v>
      </c>
      <c r="BE1373" s="16">
        <v>30.851621395777101</v>
      </c>
      <c r="BF1373" s="16">
        <v>-7.5216628057717996</v>
      </c>
      <c r="BG1373" s="16">
        <v>22.730803330854801</v>
      </c>
      <c r="BH1373" s="16">
        <v>7.2108553144774001</v>
      </c>
      <c r="BI1373" s="16">
        <v>8.1401445636763405</v>
      </c>
      <c r="BJ1373" s="16">
        <v>12.5359838737395</v>
      </c>
      <c r="BK1373" s="16">
        <v>8.7939655412694506</v>
      </c>
      <c r="BL1373" s="16">
        <v>12.068693926232299</v>
      </c>
    </row>
    <row r="1374" spans="1:65">
      <c r="A1374" s="16" t="s">
        <v>53</v>
      </c>
      <c r="B1374" s="16" t="s">
        <v>54</v>
      </c>
      <c r="C1374" s="16" t="s">
        <v>2791</v>
      </c>
      <c r="D1374" s="16" t="s">
        <v>2792</v>
      </c>
    </row>
    <row r="1375" spans="1:65">
      <c r="A1375" s="16" t="s">
        <v>53</v>
      </c>
      <c r="B1375" s="16" t="s">
        <v>54</v>
      </c>
      <c r="C1375" s="16" t="s">
        <v>2793</v>
      </c>
      <c r="D1375" s="16" t="s">
        <v>2794</v>
      </c>
      <c r="BE1375" s="16">
        <v>500000000</v>
      </c>
      <c r="BG1375" s="16">
        <v>1750000000</v>
      </c>
      <c r="BI1375" s="16">
        <v>1000000000</v>
      </c>
      <c r="BJ1375" s="16">
        <v>500000000</v>
      </c>
      <c r="BL1375" s="16">
        <v>0</v>
      </c>
    </row>
    <row r="1376" spans="1:65">
      <c r="A1376" s="16" t="s">
        <v>53</v>
      </c>
      <c r="B1376" s="16" t="s">
        <v>54</v>
      </c>
      <c r="C1376" s="16" t="s">
        <v>2795</v>
      </c>
      <c r="D1376" s="16" t="s">
        <v>2796</v>
      </c>
      <c r="BL1376" s="16">
        <v>31.1952457543875</v>
      </c>
    </row>
    <row r="1377" spans="1:65">
      <c r="A1377" s="16" t="s">
        <v>53</v>
      </c>
      <c r="B1377" s="16" t="s">
        <v>54</v>
      </c>
      <c r="C1377" s="16" t="s">
        <v>2797</v>
      </c>
      <c r="D1377" s="16" t="s">
        <v>2798</v>
      </c>
    </row>
    <row r="1378" spans="1:65">
      <c r="A1378" s="16" t="s">
        <v>53</v>
      </c>
      <c r="B1378" s="16" t="s">
        <v>54</v>
      </c>
      <c r="C1378" s="16" t="s">
        <v>2799</v>
      </c>
      <c r="D1378" s="16" t="s">
        <v>2800</v>
      </c>
      <c r="AM1378" s="16">
        <v>50000.000745058103</v>
      </c>
      <c r="AO1378" s="16">
        <v>9999.9997764825803</v>
      </c>
      <c r="AP1378" s="16">
        <v>19999.999552965201</v>
      </c>
      <c r="AQ1378" s="16">
        <v>9999.9997764825803</v>
      </c>
      <c r="AR1378" s="16">
        <v>59999.9986588955</v>
      </c>
      <c r="AS1378" s="16">
        <v>59999.9986588955</v>
      </c>
      <c r="AT1378" s="16">
        <v>19999.999552965201</v>
      </c>
      <c r="AU1378" s="16">
        <v>79999.9982118607</v>
      </c>
      <c r="AV1378" s="16">
        <v>29999.999329447699</v>
      </c>
      <c r="AW1378" s="16">
        <v>70000.000298023195</v>
      </c>
      <c r="AX1378" s="16">
        <v>129999.995231628</v>
      </c>
      <c r="AY1378" s="16">
        <v>300000.01192092901</v>
      </c>
      <c r="AZ1378" s="16">
        <v>779999.97138977097</v>
      </c>
      <c r="BA1378" s="16">
        <v>3869999.8855590802</v>
      </c>
      <c r="BB1378" s="16">
        <v>1669999.95708466</v>
      </c>
      <c r="BC1378" s="16">
        <v>4070000.1716613802</v>
      </c>
      <c r="BD1378" s="16">
        <v>11289999.961852999</v>
      </c>
      <c r="BE1378" s="16">
        <v>6199999.8092651404</v>
      </c>
      <c r="BF1378" s="16">
        <v>10319999.6948242</v>
      </c>
      <c r="BG1378" s="16">
        <v>16670000.076293901</v>
      </c>
      <c r="BH1378" s="16">
        <v>6710000.0381469699</v>
      </c>
      <c r="BI1378" s="16">
        <v>12359999.6566772</v>
      </c>
      <c r="BJ1378" s="16">
        <v>14670000.076293901</v>
      </c>
      <c r="BK1378" s="16">
        <v>21790000.915527299</v>
      </c>
      <c r="BL1378" s="16">
        <v>20629999.160766602</v>
      </c>
    </row>
    <row r="1379" spans="1:65">
      <c r="A1379" s="16" t="s">
        <v>53</v>
      </c>
      <c r="B1379" s="16" t="s">
        <v>54</v>
      </c>
      <c r="C1379" s="16" t="s">
        <v>2801</v>
      </c>
      <c r="D1379" s="16" t="s">
        <v>2802</v>
      </c>
      <c r="AL1379" s="16">
        <v>389999.98569488502</v>
      </c>
      <c r="AM1379" s="16">
        <v>509999.99046325701</v>
      </c>
      <c r="AN1379" s="16">
        <v>39999.999105930299</v>
      </c>
      <c r="AP1379" s="16">
        <v>79999.9982118607</v>
      </c>
      <c r="AQ1379" s="16">
        <v>200000.00298023201</v>
      </c>
      <c r="AR1379" s="16">
        <v>579999.983310699</v>
      </c>
      <c r="AS1379" s="16">
        <v>319999.99284744298</v>
      </c>
      <c r="AT1379" s="16">
        <v>319999.99284744298</v>
      </c>
      <c r="AU1379" s="16">
        <v>759999.99046325695</v>
      </c>
      <c r="AV1379" s="16">
        <v>1049999.95231628</v>
      </c>
      <c r="AW1379" s="16">
        <v>870000.00476837205</v>
      </c>
      <c r="AX1379" s="16">
        <v>1350000.02384186</v>
      </c>
      <c r="AY1379" s="16">
        <v>79999.9982118607</v>
      </c>
      <c r="AZ1379" s="16">
        <v>1519999.9809265099</v>
      </c>
      <c r="BA1379" s="16">
        <v>159999.99642372099</v>
      </c>
      <c r="BB1379" s="16">
        <v>270000.010728836</v>
      </c>
      <c r="BD1379" s="16">
        <v>39999.999105930299</v>
      </c>
      <c r="BE1379" s="16">
        <v>9999.9997764825803</v>
      </c>
      <c r="BF1379" s="16">
        <v>140000.00059604601</v>
      </c>
      <c r="BG1379" s="16">
        <v>129999.995231628</v>
      </c>
      <c r="BH1379" s="16">
        <v>129999.995231628</v>
      </c>
      <c r="BI1379" s="16">
        <v>70000.000298023195</v>
      </c>
      <c r="BJ1379" s="16">
        <v>19999.999552965201</v>
      </c>
      <c r="BL1379" s="16">
        <v>50000.000745058103</v>
      </c>
    </row>
    <row r="1380" spans="1:65">
      <c r="A1380" s="16" t="s">
        <v>53</v>
      </c>
      <c r="B1380" s="16" t="s">
        <v>54</v>
      </c>
      <c r="C1380" s="16" t="s">
        <v>2803</v>
      </c>
      <c r="D1380" s="16" t="s">
        <v>2804</v>
      </c>
      <c r="AM1380" s="16">
        <v>1.84360821990926</v>
      </c>
      <c r="AN1380" s="16">
        <v>13.6533477832974</v>
      </c>
      <c r="AO1380" s="16">
        <v>19.748459456195601</v>
      </c>
      <c r="AP1380" s="16">
        <v>28.136572516860301</v>
      </c>
      <c r="AQ1380" s="16">
        <v>23.006797203976099</v>
      </c>
      <c r="AR1380" s="16">
        <v>11.1388097798734</v>
      </c>
      <c r="AS1380" s="16">
        <v>2.46428917572752</v>
      </c>
      <c r="AT1380" s="16">
        <v>14.359130158401699</v>
      </c>
      <c r="AU1380" s="16">
        <v>32.466701185979403</v>
      </c>
      <c r="AV1380" s="16">
        <v>55.070297250402298</v>
      </c>
      <c r="AW1380" s="16">
        <v>54.365272196431498</v>
      </c>
      <c r="AX1380" s="16">
        <v>33.795047142343797</v>
      </c>
      <c r="AY1380" s="16">
        <v>21.379063620360402</v>
      </c>
      <c r="AZ1380" s="16">
        <v>13.900714710248399</v>
      </c>
      <c r="BA1380" s="16">
        <v>8.1609096578734892</v>
      </c>
      <c r="BB1380" s="16">
        <v>6.5476008426611196</v>
      </c>
      <c r="BC1380" s="16">
        <v>6.3372551329329996</v>
      </c>
      <c r="BD1380" s="16">
        <v>6.8006206827694804</v>
      </c>
      <c r="BE1380" s="16">
        <v>7.5960835676068701</v>
      </c>
      <c r="BF1380" s="16">
        <v>3.53193139888625</v>
      </c>
      <c r="BG1380" s="16">
        <v>5.8881089160048203</v>
      </c>
      <c r="BH1380" s="16">
        <v>7.6263363332107401</v>
      </c>
      <c r="BI1380" s="16">
        <v>11.882653323778801</v>
      </c>
      <c r="BJ1380" s="16">
        <v>7.0168794366613696</v>
      </c>
      <c r="BK1380" s="16">
        <v>2.9779461119712298</v>
      </c>
      <c r="BL1380" s="16">
        <v>3.12183056112494</v>
      </c>
    </row>
    <row r="1381" spans="1:65">
      <c r="A1381" s="16" t="s">
        <v>53</v>
      </c>
      <c r="B1381" s="16" t="s">
        <v>54</v>
      </c>
      <c r="C1381" s="16" t="s">
        <v>2805</v>
      </c>
      <c r="D1381" s="16" t="s">
        <v>2806</v>
      </c>
      <c r="AN1381" s="16">
        <v>-1588000</v>
      </c>
      <c r="AO1381" s="16">
        <v>0</v>
      </c>
      <c r="AP1381" s="16">
        <v>-10216000</v>
      </c>
      <c r="AQ1381" s="16">
        <v>-680000</v>
      </c>
      <c r="AU1381" s="16">
        <v>-312000</v>
      </c>
      <c r="AV1381" s="16">
        <v>-145000</v>
      </c>
      <c r="AW1381" s="16">
        <v>-143000</v>
      </c>
      <c r="AX1381" s="16">
        <v>-83000</v>
      </c>
      <c r="AY1381" s="16">
        <v>285000</v>
      </c>
      <c r="AZ1381" s="16">
        <v>8492000</v>
      </c>
      <c r="BA1381" s="16">
        <v>-46000</v>
      </c>
      <c r="BB1381" s="16">
        <v>0</v>
      </c>
      <c r="BC1381" s="16">
        <v>0</v>
      </c>
      <c r="BD1381" s="16">
        <v>911000</v>
      </c>
      <c r="BE1381" s="16">
        <v>-6993000</v>
      </c>
      <c r="BF1381" s="16">
        <v>-12909000</v>
      </c>
      <c r="BG1381" s="16">
        <v>-6917000</v>
      </c>
      <c r="BH1381" s="16">
        <v>-43884000</v>
      </c>
      <c r="BI1381" s="16">
        <v>-40131000</v>
      </c>
      <c r="BJ1381" s="16">
        <v>100369000</v>
      </c>
      <c r="BK1381" s="16">
        <v>1423600</v>
      </c>
      <c r="BL1381" s="16">
        <v>-18620000</v>
      </c>
      <c r="BM1381" s="16">
        <v>-7375000</v>
      </c>
    </row>
    <row r="1382" spans="1:65">
      <c r="A1382" s="16" t="s">
        <v>53</v>
      </c>
      <c r="B1382" s="16" t="s">
        <v>54</v>
      </c>
      <c r="C1382" s="16" t="s">
        <v>2807</v>
      </c>
      <c r="D1382" s="16" t="s">
        <v>2808</v>
      </c>
      <c r="AN1382" s="16">
        <v>47.788037644556297</v>
      </c>
      <c r="AO1382" s="16">
        <v>22.6096186821262</v>
      </c>
      <c r="AP1382" s="16">
        <v>25.663885039547999</v>
      </c>
      <c r="AQ1382" s="16">
        <v>24.196565792346501</v>
      </c>
      <c r="AR1382" s="16">
        <v>28.620783482713399</v>
      </c>
      <c r="AS1382" s="16">
        <v>27.165646045790702</v>
      </c>
      <c r="AT1382" s="16">
        <v>16.381671467139899</v>
      </c>
      <c r="AU1382" s="16">
        <v>8.0742926171290694</v>
      </c>
      <c r="AV1382" s="16">
        <v>5.4437771552639997</v>
      </c>
      <c r="AW1382" s="16">
        <v>4.61194447713582</v>
      </c>
      <c r="AX1382" s="16">
        <v>6.1667293515871799</v>
      </c>
      <c r="AY1382" s="16">
        <v>6.8521745048662597</v>
      </c>
      <c r="AZ1382" s="16">
        <v>7.78595060853125</v>
      </c>
      <c r="BA1382" s="16">
        <v>8.7546179694878195</v>
      </c>
      <c r="BB1382" s="16">
        <v>11.041037888268299</v>
      </c>
      <c r="BC1382" s="16">
        <v>19.888427161962301</v>
      </c>
      <c r="BD1382" s="16">
        <v>28.923909765577601</v>
      </c>
      <c r="BE1382" s="16">
        <v>33.337779524549198</v>
      </c>
      <c r="BF1382" s="16">
        <v>34.574938181578702</v>
      </c>
      <c r="BG1382" s="16">
        <v>28.9639819920069</v>
      </c>
      <c r="BH1382" s="16">
        <v>30.013913533162299</v>
      </c>
      <c r="BI1382" s="16">
        <v>33.157990935561898</v>
      </c>
      <c r="BJ1382" s="16">
        <v>32.950554256005901</v>
      </c>
      <c r="BK1382" s="16">
        <v>33.828563084890703</v>
      </c>
      <c r="BL1382" s="16">
        <v>26.696797818388699</v>
      </c>
      <c r="BM1382" s="16">
        <v>7.5378827760285896</v>
      </c>
    </row>
    <row r="1383" spans="1:65">
      <c r="A1383" s="16" t="s">
        <v>53</v>
      </c>
      <c r="B1383" s="16" t="s">
        <v>54</v>
      </c>
      <c r="C1383" s="16" t="s">
        <v>2809</v>
      </c>
      <c r="D1383" s="16" t="s">
        <v>2810</v>
      </c>
      <c r="AK1383" s="16">
        <v>1325023</v>
      </c>
      <c r="AL1383" s="16">
        <v>1136987</v>
      </c>
      <c r="AM1383" s="16">
        <v>1024216</v>
      </c>
      <c r="AN1383" s="16">
        <v>909592</v>
      </c>
      <c r="AO1383" s="16">
        <v>999404</v>
      </c>
      <c r="AP1383" s="16">
        <v>1074721</v>
      </c>
      <c r="AQ1383" s="16">
        <v>915652</v>
      </c>
      <c r="AR1383" s="16">
        <v>1065306</v>
      </c>
      <c r="AS1383" s="16">
        <v>1496224</v>
      </c>
      <c r="AT1383" s="16">
        <v>1955915</v>
      </c>
      <c r="AU1383" s="16">
        <v>2133184</v>
      </c>
      <c r="AV1383" s="16">
        <v>1993208</v>
      </c>
      <c r="AW1383" s="16">
        <v>2086640</v>
      </c>
      <c r="AX1383" s="16">
        <v>2056186</v>
      </c>
      <c r="AY1383" s="16">
        <v>2011622</v>
      </c>
      <c r="AZ1383" s="16">
        <v>1943653</v>
      </c>
      <c r="BA1383" s="16">
        <v>2419911</v>
      </c>
      <c r="BB1383" s="16">
        <v>2903361</v>
      </c>
      <c r="BC1383" s="16">
        <v>1928779</v>
      </c>
      <c r="BD1383" s="16">
        <v>2370823</v>
      </c>
      <c r="BE1383" s="16">
        <v>2707274</v>
      </c>
      <c r="BF1383" s="16">
        <v>2856572</v>
      </c>
      <c r="BG1383" s="16">
        <v>2297996</v>
      </c>
      <c r="BH1383" s="16">
        <v>2898559</v>
      </c>
      <c r="BI1383" s="16">
        <v>2965670</v>
      </c>
      <c r="BJ1383" s="16">
        <v>2824527</v>
      </c>
      <c r="BK1383" s="16">
        <v>3181818</v>
      </c>
    </row>
    <row r="1384" spans="1:65">
      <c r="A1384" s="16" t="s">
        <v>53</v>
      </c>
      <c r="B1384" s="16" t="s">
        <v>54</v>
      </c>
      <c r="C1384" s="16" t="s">
        <v>2811</v>
      </c>
      <c r="D1384" s="16" t="s">
        <v>2812</v>
      </c>
      <c r="AK1384" s="16">
        <v>20.482593700806301</v>
      </c>
      <c r="AL1384" s="16">
        <v>20.618383263035199</v>
      </c>
      <c r="AM1384" s="16">
        <v>20.7121141112994</v>
      </c>
      <c r="AN1384" s="16">
        <v>20.744559404929301</v>
      </c>
      <c r="AO1384" s="16">
        <v>21.447540766910599</v>
      </c>
      <c r="AP1384" s="16">
        <v>21.644615883773699</v>
      </c>
      <c r="AQ1384" s="16">
        <v>21.779473354835599</v>
      </c>
      <c r="AR1384" s="16">
        <v>22.065171392297898</v>
      </c>
      <c r="AS1384" s="16">
        <v>22.1003571212396</v>
      </c>
      <c r="AT1384" s="16">
        <v>22.222894775071399</v>
      </c>
      <c r="AU1384" s="16">
        <v>22.2384952431673</v>
      </c>
      <c r="AV1384" s="16">
        <v>22.243865847166401</v>
      </c>
      <c r="AW1384" s="16">
        <v>22.265095800270998</v>
      </c>
      <c r="AX1384" s="16">
        <v>22.298572465521399</v>
      </c>
      <c r="AY1384" s="16">
        <v>22.281786608904</v>
      </c>
      <c r="AZ1384" s="16">
        <v>22.437642958283401</v>
      </c>
      <c r="BA1384" s="16">
        <v>22.513222070267599</v>
      </c>
      <c r="BB1384" s="16">
        <v>22.681610224879599</v>
      </c>
      <c r="BC1384" s="16">
        <v>22.794473480449099</v>
      </c>
      <c r="BD1384" s="16">
        <v>22.813278811488299</v>
      </c>
      <c r="BE1384" s="16">
        <v>22.9475670836459</v>
      </c>
      <c r="BF1384" s="16">
        <v>23.2920795073737</v>
      </c>
      <c r="BG1384" s="16">
        <v>23.3054691941981</v>
      </c>
      <c r="BH1384" s="16">
        <v>23.4409590747977</v>
      </c>
      <c r="BI1384" s="16">
        <v>24.1804765936857</v>
      </c>
      <c r="BJ1384" s="16">
        <v>25.338123926350701</v>
      </c>
      <c r="BK1384" s="16">
        <v>25.381711713891601</v>
      </c>
    </row>
    <row r="1385" spans="1:65">
      <c r="A1385" s="16" t="s">
        <v>53</v>
      </c>
      <c r="B1385" s="16" t="s">
        <v>54</v>
      </c>
      <c r="C1385" s="16" t="s">
        <v>2813</v>
      </c>
      <c r="D1385" s="16" t="s">
        <v>2814</v>
      </c>
      <c r="AX1385" s="16">
        <v>54.806249999999999</v>
      </c>
      <c r="AY1385" s="16">
        <v>62.081249999999997</v>
      </c>
      <c r="AZ1385" s="16">
        <v>63.568750000000001</v>
      </c>
      <c r="BA1385" s="16">
        <v>65.349999999999994</v>
      </c>
      <c r="BB1385" s="16">
        <v>66.525000000000006</v>
      </c>
      <c r="BC1385" s="16">
        <v>61.674999999999997</v>
      </c>
      <c r="BD1385" s="16">
        <v>58.618749999999999</v>
      </c>
      <c r="BE1385" s="16">
        <v>60.5</v>
      </c>
      <c r="BF1385" s="16">
        <v>58.75</v>
      </c>
      <c r="BG1385" s="16">
        <v>58.081249999999997</v>
      </c>
      <c r="BH1385" s="16">
        <v>59.5</v>
      </c>
      <c r="BI1385" s="16">
        <v>59.818750000000001</v>
      </c>
      <c r="BJ1385" s="16">
        <v>64.849999999999994</v>
      </c>
      <c r="BK1385" s="16">
        <v>61.056249999999999</v>
      </c>
      <c r="BL1385" s="16">
        <v>60.981250000000003</v>
      </c>
    </row>
    <row r="1386" spans="1:65">
      <c r="A1386" s="16" t="s">
        <v>53</v>
      </c>
      <c r="B1386" s="16" t="s">
        <v>54</v>
      </c>
      <c r="C1386" s="16" t="s">
        <v>2815</v>
      </c>
      <c r="D1386" s="16" t="s">
        <v>2816</v>
      </c>
      <c r="AX1386" s="16">
        <v>3.5</v>
      </c>
      <c r="AY1386" s="16">
        <v>4</v>
      </c>
      <c r="AZ1386" s="16">
        <v>4</v>
      </c>
      <c r="BA1386" s="16">
        <v>4</v>
      </c>
      <c r="BB1386" s="16">
        <v>4</v>
      </c>
      <c r="BC1386" s="16">
        <v>4</v>
      </c>
    </row>
    <row r="1387" spans="1:65">
      <c r="A1387" s="16" t="s">
        <v>53</v>
      </c>
      <c r="B1387" s="16" t="s">
        <v>54</v>
      </c>
      <c r="C1387" s="16" t="s">
        <v>2817</v>
      </c>
      <c r="D1387" s="16" t="s">
        <v>2818</v>
      </c>
      <c r="AN1387" s="16">
        <v>1048</v>
      </c>
      <c r="AO1387" s="16">
        <v>1964</v>
      </c>
      <c r="AT1387" s="16">
        <v>3836</v>
      </c>
      <c r="AU1387" s="16">
        <v>1893</v>
      </c>
      <c r="AV1387" s="16">
        <v>2126</v>
      </c>
      <c r="AW1387" s="16">
        <v>2456</v>
      </c>
      <c r="AX1387" s="16">
        <v>2605</v>
      </c>
      <c r="AY1387" s="16">
        <v>2986</v>
      </c>
      <c r="AZ1387" s="16">
        <v>2960</v>
      </c>
      <c r="BA1387" s="16">
        <v>4005</v>
      </c>
      <c r="BB1387" s="16">
        <v>2702</v>
      </c>
      <c r="BC1387" s="16">
        <v>2880</v>
      </c>
      <c r="BD1387" s="16">
        <v>3190</v>
      </c>
      <c r="BE1387" s="16">
        <v>4326</v>
      </c>
      <c r="BF1387" s="16">
        <v>4602</v>
      </c>
      <c r="BG1387" s="16">
        <v>4286</v>
      </c>
      <c r="BH1387" s="16">
        <v>4096</v>
      </c>
      <c r="BI1387" s="16">
        <v>3672</v>
      </c>
      <c r="BJ1387" s="16">
        <v>3753</v>
      </c>
      <c r="BK1387" s="16">
        <v>3733</v>
      </c>
      <c r="BL1387" s="16">
        <v>3883</v>
      </c>
    </row>
    <row r="1388" spans="1:65">
      <c r="A1388" s="16" t="s">
        <v>53</v>
      </c>
      <c r="B1388" s="16" t="s">
        <v>54</v>
      </c>
      <c r="C1388" s="16" t="s">
        <v>2819</v>
      </c>
      <c r="D1388" s="16" t="s">
        <v>2820</v>
      </c>
      <c r="AX1388" s="16">
        <v>204</v>
      </c>
      <c r="AY1388" s="16">
        <v>204</v>
      </c>
      <c r="AZ1388" s="16">
        <v>204</v>
      </c>
      <c r="BA1388" s="16">
        <v>204</v>
      </c>
      <c r="BB1388" s="16">
        <v>204</v>
      </c>
      <c r="BC1388" s="16">
        <v>204</v>
      </c>
      <c r="BD1388" s="16">
        <v>205</v>
      </c>
      <c r="BE1388" s="16">
        <v>205</v>
      </c>
      <c r="BF1388" s="16">
        <v>213</v>
      </c>
      <c r="BG1388" s="16">
        <v>163</v>
      </c>
      <c r="BH1388" s="16">
        <v>208</v>
      </c>
      <c r="BI1388" s="16">
        <v>196</v>
      </c>
      <c r="BJ1388" s="16">
        <v>196</v>
      </c>
      <c r="BK1388" s="16">
        <v>116</v>
      </c>
      <c r="BL1388" s="16">
        <v>116</v>
      </c>
    </row>
    <row r="1389" spans="1:65">
      <c r="A1389" s="16" t="s">
        <v>53</v>
      </c>
      <c r="B1389" s="16" t="s">
        <v>54</v>
      </c>
      <c r="C1389" s="16" t="s">
        <v>2821</v>
      </c>
      <c r="D1389" s="16" t="s">
        <v>2822</v>
      </c>
      <c r="AV1389" s="16">
        <v>16.8</v>
      </c>
      <c r="AW1389" s="16">
        <v>14.4</v>
      </c>
      <c r="AX1389" s="16">
        <v>12.3</v>
      </c>
      <c r="AY1389" s="16">
        <v>9.3000000000000007</v>
      </c>
      <c r="AZ1389" s="16">
        <v>6.9</v>
      </c>
      <c r="BA1389" s="16">
        <v>4.3</v>
      </c>
      <c r="BB1389" s="16">
        <v>2.9</v>
      </c>
      <c r="BC1389" s="16">
        <v>3.1</v>
      </c>
      <c r="BD1389" s="16">
        <v>2.7</v>
      </c>
      <c r="BE1389" s="16">
        <v>2.2999999999999998</v>
      </c>
      <c r="BF1389" s="16">
        <v>1</v>
      </c>
      <c r="BG1389" s="16">
        <v>3.1</v>
      </c>
      <c r="BH1389" s="16">
        <v>1.7</v>
      </c>
      <c r="BI1389" s="16">
        <v>1.9</v>
      </c>
      <c r="BJ1389" s="16">
        <v>1.6</v>
      </c>
      <c r="BK1389" s="16">
        <v>1.3</v>
      </c>
      <c r="BL1389" s="16">
        <v>1.2</v>
      </c>
    </row>
    <row r="1390" spans="1:65">
      <c r="A1390" s="16" t="s">
        <v>53</v>
      </c>
      <c r="B1390" s="16" t="s">
        <v>54</v>
      </c>
      <c r="C1390" s="16" t="s">
        <v>2823</v>
      </c>
      <c r="D1390" s="16" t="s">
        <v>2824</v>
      </c>
      <c r="BB1390" s="16">
        <v>86.4</v>
      </c>
      <c r="BF1390" s="16">
        <v>83.3</v>
      </c>
      <c r="BL1390" s="16">
        <v>42.4</v>
      </c>
    </row>
    <row r="1391" spans="1:65">
      <c r="A1391" s="16" t="s">
        <v>53</v>
      </c>
      <c r="B1391" s="16" t="s">
        <v>54</v>
      </c>
      <c r="C1391" s="16" t="s">
        <v>2825</v>
      </c>
      <c r="D1391" s="16" t="s">
        <v>2826</v>
      </c>
      <c r="BB1391" s="16">
        <v>174</v>
      </c>
      <c r="BC1391" s="16">
        <v>174</v>
      </c>
      <c r="BD1391" s="16">
        <v>174</v>
      </c>
      <c r="BE1391" s="16">
        <v>174</v>
      </c>
      <c r="BF1391" s="16">
        <v>97</v>
      </c>
      <c r="BG1391" s="16">
        <v>87</v>
      </c>
      <c r="BH1391" s="16">
        <v>77</v>
      </c>
      <c r="BI1391" s="16">
        <v>69</v>
      </c>
      <c r="BJ1391" s="16">
        <v>56</v>
      </c>
      <c r="BK1391" s="16">
        <v>41</v>
      </c>
      <c r="BL1391" s="16">
        <v>41</v>
      </c>
    </row>
    <row r="1392" spans="1:65">
      <c r="A1392" s="16" t="s">
        <v>53</v>
      </c>
      <c r="B1392" s="16" t="s">
        <v>54</v>
      </c>
      <c r="C1392" s="16" t="s">
        <v>2827</v>
      </c>
      <c r="D1392" s="16" t="s">
        <v>2828</v>
      </c>
      <c r="BC1392" s="16">
        <v>0.48643285036086997</v>
      </c>
      <c r="BK1392" s="16">
        <v>0.61398261785507202</v>
      </c>
      <c r="BM1392" s="16">
        <v>0.568437039852142</v>
      </c>
    </row>
    <row r="1393" spans="1:65">
      <c r="A1393" s="16" t="s">
        <v>53</v>
      </c>
      <c r="B1393" s="16" t="s">
        <v>54</v>
      </c>
      <c r="C1393" s="16" t="s">
        <v>2829</v>
      </c>
      <c r="D1393" s="16" t="s">
        <v>2830</v>
      </c>
      <c r="AM1393" s="16">
        <v>54.962829311386301</v>
      </c>
      <c r="AN1393" s="16">
        <v>49.0576214970745</v>
      </c>
      <c r="AO1393" s="16">
        <v>31.997570189259498</v>
      </c>
      <c r="AP1393" s="16">
        <v>30.615537644860702</v>
      </c>
      <c r="AQ1393" s="16">
        <v>28.4486344530332</v>
      </c>
      <c r="BA1393" s="16">
        <v>9.1606650063942894</v>
      </c>
      <c r="BB1393" s="16">
        <v>9.6124823523684295</v>
      </c>
      <c r="BC1393" s="16">
        <v>9.73881649461274</v>
      </c>
      <c r="BD1393" s="16">
        <v>9.7268259229626306</v>
      </c>
      <c r="BE1393" s="16">
        <v>10.8068274448131</v>
      </c>
      <c r="BF1393" s="16">
        <v>12.1003047252955</v>
      </c>
      <c r="BG1393" s="16">
        <v>12.6683892138898</v>
      </c>
      <c r="BH1393" s="16">
        <v>12.198722561405299</v>
      </c>
      <c r="BI1393" s="16">
        <v>11.497456368814399</v>
      </c>
      <c r="BJ1393" s="16">
        <v>6.80936760699774</v>
      </c>
      <c r="BK1393" s="16">
        <v>11.4371554414725</v>
      </c>
      <c r="BL1393" s="16">
        <v>7.4867173058258798</v>
      </c>
    </row>
    <row r="1394" spans="1:65">
      <c r="A1394" s="16" t="s">
        <v>53</v>
      </c>
      <c r="B1394" s="16" t="s">
        <v>54</v>
      </c>
      <c r="C1394" s="16" t="s">
        <v>2831</v>
      </c>
      <c r="D1394" s="16" t="s">
        <v>2832</v>
      </c>
      <c r="AM1394" s="16">
        <v>30.451695212047401</v>
      </c>
      <c r="AN1394" s="16">
        <v>33.921869344797202</v>
      </c>
      <c r="AO1394" s="16">
        <v>26.783406518867601</v>
      </c>
      <c r="AP1394" s="16">
        <v>40.283243638404301</v>
      </c>
      <c r="AQ1394" s="16">
        <v>37.309832823420997</v>
      </c>
      <c r="AR1394" s="16">
        <v>39.162829583819999</v>
      </c>
      <c r="BA1394" s="16">
        <v>12.6478138707526</v>
      </c>
      <c r="BB1394" s="16">
        <v>17.8122466924039</v>
      </c>
      <c r="BC1394" s="16">
        <v>13.5532203730705</v>
      </c>
      <c r="BD1394" s="16">
        <v>12.091937723418701</v>
      </c>
      <c r="BE1394" s="16">
        <v>13.625043681353899</v>
      </c>
      <c r="BF1394" s="16">
        <v>14.8616056046859</v>
      </c>
      <c r="BG1394" s="16">
        <v>17.6083586400221</v>
      </c>
      <c r="BH1394" s="16">
        <v>23.6737853222746</v>
      </c>
      <c r="BI1394" s="16">
        <v>22.4024189114898</v>
      </c>
      <c r="BJ1394" s="16">
        <v>19.489615590395399</v>
      </c>
      <c r="BK1394" s="16">
        <v>17.738615728831999</v>
      </c>
      <c r="BL1394" s="16">
        <v>18.0802485515899</v>
      </c>
    </row>
    <row r="1395" spans="1:65">
      <c r="A1395" s="16" t="s">
        <v>53</v>
      </c>
      <c r="B1395" s="16" t="s">
        <v>54</v>
      </c>
      <c r="C1395" s="16" t="s">
        <v>2833</v>
      </c>
      <c r="D1395" s="16" t="s">
        <v>2834</v>
      </c>
      <c r="BA1395" s="16">
        <v>4.5765379747466204</v>
      </c>
      <c r="BB1395" s="16">
        <v>6.2950124011628699</v>
      </c>
      <c r="BC1395" s="16">
        <v>6.3855757918285603</v>
      </c>
    </row>
    <row r="1396" spans="1:65">
      <c r="A1396" s="16" t="s">
        <v>53</v>
      </c>
      <c r="B1396" s="16" t="s">
        <v>54</v>
      </c>
      <c r="C1396" s="16" t="s">
        <v>2835</v>
      </c>
      <c r="D1396" s="16" t="s">
        <v>2836</v>
      </c>
      <c r="BI1396" s="16">
        <v>38.615437521968502</v>
      </c>
      <c r="BJ1396" s="16">
        <v>23.713048452324202</v>
      </c>
      <c r="BK1396" s="16">
        <v>22.115227030638799</v>
      </c>
      <c r="BL1396" s="16">
        <v>24.190913093660001</v>
      </c>
      <c r="BM1396" s="16">
        <v>27.4382109878369</v>
      </c>
    </row>
    <row r="1397" spans="1:65">
      <c r="A1397" s="16" t="s">
        <v>53</v>
      </c>
      <c r="B1397" s="16" t="s">
        <v>54</v>
      </c>
      <c r="C1397" s="16" t="s">
        <v>2837</v>
      </c>
      <c r="D1397" s="16" t="s">
        <v>2838</v>
      </c>
      <c r="AK1397" s="16">
        <v>-731242.6</v>
      </c>
      <c r="AL1397" s="16">
        <v>2277819.7999999998</v>
      </c>
      <c r="AM1397" s="16">
        <v>79745530.400000006</v>
      </c>
      <c r="AN1397" s="16">
        <v>136373995</v>
      </c>
      <c r="AO1397" s="16">
        <v>97966269.599999994</v>
      </c>
      <c r="AP1397" s="16">
        <v>234959023.40000001</v>
      </c>
      <c r="AQ1397" s="16">
        <v>119710478.96689101</v>
      </c>
      <c r="AR1397" s="16">
        <v>294853568.628084</v>
      </c>
      <c r="AS1397" s="16">
        <v>561277478.79935205</v>
      </c>
      <c r="AT1397" s="16">
        <v>657606464.84231901</v>
      </c>
      <c r="AU1397" s="16">
        <v>525544054.07645202</v>
      </c>
      <c r="AV1397" s="16">
        <v>638440317.52340102</v>
      </c>
      <c r="AW1397" s="16">
        <v>951043169.97007298</v>
      </c>
      <c r="AX1397" s="16">
        <v>1028123988.73513</v>
      </c>
      <c r="AY1397" s="16">
        <v>1943922892.1615901</v>
      </c>
      <c r="AZ1397" s="16">
        <v>2856634428.0905299</v>
      </c>
      <c r="BA1397" s="16">
        <v>4032132433.0156798</v>
      </c>
      <c r="BB1397" s="16">
        <v>3132139195.2785802</v>
      </c>
      <c r="BC1397" s="16">
        <v>3613796427.506</v>
      </c>
      <c r="BD1397" s="16">
        <v>7248633822.50741</v>
      </c>
      <c r="BE1397" s="16">
        <v>7890650250.0365496</v>
      </c>
      <c r="BF1397" s="16">
        <v>9968211136.5830097</v>
      </c>
      <c r="BG1397" s="16">
        <v>10043129250.956499</v>
      </c>
      <c r="BH1397" s="16">
        <v>10705102925.346701</v>
      </c>
      <c r="BI1397" s="16">
        <v>7858780014.5050898</v>
      </c>
      <c r="BJ1397" s="16">
        <v>15298907484.556</v>
      </c>
      <c r="BK1397" s="16">
        <v>15242887579.7314</v>
      </c>
      <c r="BL1397" s="16">
        <v>17248567803.412899</v>
      </c>
      <c r="BM1397" s="16">
        <v>18761122663.032299</v>
      </c>
    </row>
    <row r="1398" spans="1:65">
      <c r="A1398" s="16" t="s">
        <v>53</v>
      </c>
      <c r="B1398" s="16" t="s">
        <v>54</v>
      </c>
      <c r="C1398" s="16" t="s">
        <v>2839</v>
      </c>
      <c r="D1398" s="16" t="s">
        <v>2840</v>
      </c>
      <c r="BI1398" s="16">
        <v>5.5187458087289496</v>
      </c>
      <c r="BJ1398" s="16">
        <v>5.5191568357701399</v>
      </c>
      <c r="BK1398" s="16">
        <v>5.5191568357701399</v>
      </c>
    </row>
    <row r="1399" spans="1:65">
      <c r="A1399" s="16" t="s">
        <v>53</v>
      </c>
      <c r="B1399" s="16" t="s">
        <v>54</v>
      </c>
      <c r="C1399" s="16" t="s">
        <v>2841</v>
      </c>
      <c r="D1399" s="16" t="s">
        <v>2842</v>
      </c>
      <c r="AQ1399" s="16">
        <v>0.22</v>
      </c>
      <c r="AS1399" s="16">
        <v>0.2</v>
      </c>
      <c r="AU1399" s="16">
        <v>0.16</v>
      </c>
      <c r="AW1399" s="16">
        <v>0.18</v>
      </c>
      <c r="AY1399" s="16">
        <v>0.41</v>
      </c>
      <c r="BA1399" s="16">
        <v>0.56000000000000005</v>
      </c>
      <c r="BC1399" s="16">
        <v>0.56000000000000005</v>
      </c>
      <c r="BE1399" s="16">
        <v>0.56999999999999995</v>
      </c>
      <c r="BG1399" s="16">
        <v>0.77</v>
      </c>
      <c r="BI1399" s="16">
        <v>0.35</v>
      </c>
    </row>
    <row r="1400" spans="1:65">
      <c r="A1400" s="16" t="s">
        <v>53</v>
      </c>
      <c r="B1400" s="16" t="s">
        <v>54</v>
      </c>
      <c r="C1400" s="16" t="s">
        <v>2843</v>
      </c>
      <c r="D1400" s="16" t="s">
        <v>2844</v>
      </c>
      <c r="AI1400" s="16">
        <v>40.7705255283336</v>
      </c>
      <c r="AJ1400" s="16">
        <v>43.178324365872399</v>
      </c>
      <c r="AK1400" s="16">
        <v>54.219707685054203</v>
      </c>
      <c r="AL1400" s="16">
        <v>59.866131191432402</v>
      </c>
      <c r="AM1400" s="16">
        <v>50.766456266907099</v>
      </c>
      <c r="AN1400" s="16">
        <v>47.682323856613102</v>
      </c>
      <c r="AO1400" s="16">
        <v>54.693274205469301</v>
      </c>
      <c r="AP1400" s="16">
        <v>54.379284082254401</v>
      </c>
      <c r="AQ1400" s="16">
        <v>60.495238095238101</v>
      </c>
      <c r="AR1400" s="16">
        <v>61.7624223602485</v>
      </c>
      <c r="AS1400" s="16">
        <v>59.743589743589702</v>
      </c>
      <c r="AT1400" s="16">
        <v>58.614014711575699</v>
      </c>
      <c r="AU1400" s="16">
        <v>54.802038416307298</v>
      </c>
      <c r="AV1400" s="16">
        <v>58.519051042415498</v>
      </c>
      <c r="AW1400" s="16">
        <v>57.2262773722628</v>
      </c>
      <c r="AX1400" s="16">
        <v>56.773526370217198</v>
      </c>
      <c r="AY1400" s="16">
        <v>57.706702960190498</v>
      </c>
      <c r="AZ1400" s="16">
        <v>54.4398651180217</v>
      </c>
      <c r="BA1400" s="16">
        <v>48.4722222222222</v>
      </c>
      <c r="BB1400" s="16">
        <v>47.104404567699802</v>
      </c>
      <c r="BC1400" s="16">
        <v>42.498937526561797</v>
      </c>
      <c r="BD1400" s="16">
        <v>44.062027231467503</v>
      </c>
      <c r="BE1400" s="16">
        <v>48.3904465212876</v>
      </c>
      <c r="BF1400" s="16">
        <v>46.689303904923598</v>
      </c>
      <c r="BG1400" s="16">
        <v>46.1838259175057</v>
      </c>
    </row>
    <row r="1401" spans="1:65">
      <c r="A1401" s="16" t="s">
        <v>53</v>
      </c>
      <c r="B1401" s="16" t="s">
        <v>54</v>
      </c>
      <c r="C1401" s="16" t="s">
        <v>2845</v>
      </c>
      <c r="D1401" s="16" t="s">
        <v>2846</v>
      </c>
      <c r="N1401" s="16">
        <v>0</v>
      </c>
      <c r="O1401" s="16">
        <v>23.711019910000001</v>
      </c>
      <c r="P1401" s="16">
        <v>23.710988910000001</v>
      </c>
      <c r="Q1401" s="16">
        <v>25.66702815</v>
      </c>
      <c r="R1401" s="16">
        <v>28.643919400000001</v>
      </c>
      <c r="S1401" s="16">
        <v>31.779924659999999</v>
      </c>
      <c r="T1401" s="16">
        <v>38.58091546</v>
      </c>
      <c r="U1401" s="16">
        <v>40.586892290000002</v>
      </c>
      <c r="V1401" s="16">
        <v>41.853401009999999</v>
      </c>
      <c r="W1401" s="16">
        <v>43.482807200000003</v>
      </c>
      <c r="X1401" s="16">
        <v>45.384796700000003</v>
      </c>
      <c r="Y1401" s="16">
        <v>47.937925700000001</v>
      </c>
      <c r="Z1401" s="16">
        <v>50.508951000000003</v>
      </c>
      <c r="AA1401" s="16">
        <v>50.883238800000001</v>
      </c>
      <c r="AB1401" s="16">
        <v>51.080860700000002</v>
      </c>
      <c r="AC1401" s="16">
        <v>51.311785899999997</v>
      </c>
      <c r="AD1401" s="16">
        <v>52.6714707</v>
      </c>
      <c r="AE1401" s="16">
        <v>54.744998699999996</v>
      </c>
      <c r="AF1401" s="16">
        <v>54.385671500000001</v>
      </c>
      <c r="AG1401" s="16">
        <v>58.153510699999998</v>
      </c>
      <c r="AH1401" s="16">
        <v>57.562616599999998</v>
      </c>
      <c r="AI1401" s="16">
        <v>60</v>
      </c>
      <c r="AJ1401" s="16">
        <v>60</v>
      </c>
      <c r="AK1401" s="16">
        <v>50</v>
      </c>
      <c r="AL1401" s="16">
        <v>70</v>
      </c>
      <c r="AM1401" s="16">
        <v>80</v>
      </c>
      <c r="AN1401" s="16">
        <v>100</v>
      </c>
      <c r="AO1401" s="16">
        <v>90</v>
      </c>
      <c r="AP1401" s="16">
        <v>90</v>
      </c>
      <c r="AQ1401" s="16">
        <v>80</v>
      </c>
      <c r="AR1401" s="16">
        <v>80</v>
      </c>
      <c r="AS1401" s="16">
        <v>70</v>
      </c>
      <c r="AT1401" s="16">
        <v>70</v>
      </c>
      <c r="AU1401" s="16">
        <v>70</v>
      </c>
      <c r="AV1401" s="16">
        <v>70</v>
      </c>
      <c r="AW1401" s="16">
        <v>60</v>
      </c>
      <c r="AX1401" s="16">
        <v>60</v>
      </c>
      <c r="AY1401" s="16">
        <v>60</v>
      </c>
      <c r="AZ1401" s="16">
        <v>60</v>
      </c>
      <c r="BA1401" s="16">
        <v>60</v>
      </c>
      <c r="BB1401" s="16">
        <v>50</v>
      </c>
      <c r="BC1401" s="16">
        <v>50</v>
      </c>
      <c r="BD1401" s="16">
        <v>60</v>
      </c>
      <c r="BE1401" s="16">
        <v>60</v>
      </c>
      <c r="BF1401" s="16">
        <v>70</v>
      </c>
      <c r="BG1401" s="16">
        <v>70</v>
      </c>
      <c r="BH1401" s="16">
        <v>80</v>
      </c>
      <c r="BI1401" s="16">
        <v>80</v>
      </c>
      <c r="BJ1401" s="16">
        <v>80</v>
      </c>
      <c r="BK1401" s="16">
        <v>70</v>
      </c>
    </row>
    <row r="1402" spans="1:65">
      <c r="A1402" s="16" t="s">
        <v>53</v>
      </c>
      <c r="B1402" s="16" t="s">
        <v>54</v>
      </c>
      <c r="C1402" s="16" t="s">
        <v>2847</v>
      </c>
      <c r="D1402" s="16" t="s">
        <v>2848</v>
      </c>
      <c r="AI1402" s="16">
        <v>1.0356383325695899</v>
      </c>
      <c r="AJ1402" s="16">
        <v>1.21537195626479</v>
      </c>
      <c r="AK1402" s="16">
        <v>1.0452702677482599</v>
      </c>
      <c r="AL1402" s="16">
        <v>1.6303798242986201</v>
      </c>
      <c r="AM1402" s="16">
        <v>1.80501819452317</v>
      </c>
      <c r="AN1402" s="16">
        <v>1.9686543563874499</v>
      </c>
      <c r="AO1402" s="16">
        <v>1.71453135307745</v>
      </c>
      <c r="AP1402" s="16">
        <v>1.58401968862162</v>
      </c>
      <c r="AQ1402" s="16">
        <v>1.4370991748343001</v>
      </c>
      <c r="AR1402" s="16">
        <v>1.31735942902245</v>
      </c>
      <c r="AS1402" s="16">
        <v>1.2233506974127999</v>
      </c>
      <c r="AT1402" s="16">
        <v>1.07725886880637</v>
      </c>
      <c r="AU1402" s="16">
        <v>0.96934807192986905</v>
      </c>
      <c r="AV1402" s="16">
        <v>0.792134508017454</v>
      </c>
      <c r="AW1402" s="16">
        <v>0.71976228609853499</v>
      </c>
      <c r="AX1402" s="16">
        <v>0.60472317573217105</v>
      </c>
      <c r="AY1402" s="16">
        <v>0.41928994789298002</v>
      </c>
      <c r="AZ1402" s="16">
        <v>0.26905659824893802</v>
      </c>
      <c r="BA1402" s="16">
        <v>0.26159517170056801</v>
      </c>
      <c r="BB1402" s="16">
        <v>0.203283574857055</v>
      </c>
      <c r="BC1402" s="16">
        <v>0.18635345500296099</v>
      </c>
      <c r="BD1402" s="16">
        <v>0.223905240457202</v>
      </c>
      <c r="BE1402" s="16">
        <v>0.235954900435807</v>
      </c>
      <c r="BF1402" s="16">
        <v>0.22749410067295101</v>
      </c>
      <c r="BG1402" s="16">
        <v>0.23004509799393699</v>
      </c>
      <c r="BH1402" s="16">
        <v>0.22444637845806201</v>
      </c>
      <c r="BI1402" s="16">
        <v>0.235066547024782</v>
      </c>
      <c r="BJ1402" s="16">
        <v>0.22974742667157599</v>
      </c>
      <c r="BK1402" s="16">
        <v>0.22670525437909</v>
      </c>
    </row>
    <row r="1403" spans="1:65">
      <c r="A1403" s="16" t="s">
        <v>53</v>
      </c>
      <c r="B1403" s="16" t="s">
        <v>54</v>
      </c>
      <c r="C1403" s="16" t="s">
        <v>2849</v>
      </c>
      <c r="D1403" s="16" t="s">
        <v>2850</v>
      </c>
      <c r="AI1403" s="16">
        <v>8.3272724673236205</v>
      </c>
      <c r="AJ1403" s="16">
        <v>15.590405406892099</v>
      </c>
      <c r="AK1403" s="16">
        <v>2.8062086250054801</v>
      </c>
      <c r="AL1403" s="16">
        <v>1.3439417675324701</v>
      </c>
      <c r="AM1403" s="16">
        <v>-1.05696464651107</v>
      </c>
      <c r="AN1403" s="16">
        <v>-6.0291795841160898</v>
      </c>
      <c r="AO1403" s="16">
        <v>-22.5745735659617</v>
      </c>
      <c r="AP1403" s="16">
        <v>-24.662622890667102</v>
      </c>
      <c r="AQ1403" s="16">
        <v>-37.804474277994302</v>
      </c>
      <c r="AR1403" s="16">
        <v>-72.767524076155794</v>
      </c>
      <c r="AS1403" s="16">
        <v>-66.508679916637107</v>
      </c>
      <c r="AT1403" s="16">
        <v>-71.199199833843394</v>
      </c>
      <c r="AU1403" s="16">
        <v>-70.961913163192094</v>
      </c>
      <c r="AV1403" s="16">
        <v>-63.246602327593003</v>
      </c>
      <c r="AW1403" s="16">
        <v>-56.920437538593198</v>
      </c>
      <c r="AX1403" s="16">
        <v>-102.974923715035</v>
      </c>
      <c r="AY1403" s="16">
        <v>-185.40770764494201</v>
      </c>
      <c r="AZ1403" s="16">
        <v>-330.691322717243</v>
      </c>
      <c r="BA1403" s="16">
        <v>-340.42580419795098</v>
      </c>
      <c r="BB1403" s="16">
        <v>-441.15660667922202</v>
      </c>
      <c r="BC1403" s="16">
        <v>-465.48729816786403</v>
      </c>
      <c r="BD1403" s="16">
        <v>-377.33275461861899</v>
      </c>
      <c r="BE1403" s="16">
        <v>-328.95679554440699</v>
      </c>
      <c r="BF1403" s="16">
        <v>-327.600377712539</v>
      </c>
      <c r="BG1403" s="16">
        <v>-310.38469438923602</v>
      </c>
    </row>
    <row r="1404" spans="1:65">
      <c r="A1404" s="16" t="s">
        <v>53</v>
      </c>
      <c r="B1404" s="16" t="s">
        <v>54</v>
      </c>
      <c r="C1404" s="16" t="s">
        <v>2851</v>
      </c>
      <c r="D1404" s="16" t="s">
        <v>2852</v>
      </c>
      <c r="AR1404" s="16">
        <v>94.450461109938303</v>
      </c>
      <c r="AS1404" s="16">
        <v>98.066088401997504</v>
      </c>
      <c r="AT1404" s="16">
        <v>97.624132059046602</v>
      </c>
      <c r="AU1404" s="16">
        <v>100</v>
      </c>
      <c r="AV1404" s="16">
        <v>98.345349219397306</v>
      </c>
      <c r="AW1404" s="16">
        <v>98.661599899440901</v>
      </c>
      <c r="AX1404" s="16">
        <v>98.934768614087204</v>
      </c>
      <c r="AY1404" s="16">
        <v>99.167235451609798</v>
      </c>
      <c r="AZ1404" s="16">
        <v>99.377818515745702</v>
      </c>
      <c r="BA1404" s="16">
        <v>99.582190863107797</v>
      </c>
      <c r="BB1404" s="16">
        <v>99.807247921219002</v>
      </c>
      <c r="BC1404" s="16">
        <v>99.923378694646402</v>
      </c>
      <c r="BD1404" s="16">
        <v>99.9</v>
      </c>
      <c r="BE1404" s="16">
        <v>100</v>
      </c>
      <c r="BF1404" s="16">
        <v>100</v>
      </c>
      <c r="BG1404" s="16">
        <v>100</v>
      </c>
      <c r="BH1404" s="16">
        <v>100</v>
      </c>
      <c r="BI1404" s="16">
        <v>100</v>
      </c>
      <c r="BJ1404" s="16">
        <v>100</v>
      </c>
      <c r="BK1404" s="16">
        <v>100</v>
      </c>
      <c r="BL1404" s="16">
        <v>99.9781058844803</v>
      </c>
    </row>
    <row r="1405" spans="1:65">
      <c r="A1405" s="16" t="s">
        <v>53</v>
      </c>
      <c r="B1405" s="16" t="s">
        <v>54</v>
      </c>
      <c r="C1405" s="16" t="s">
        <v>2853</v>
      </c>
      <c r="D1405" s="16" t="s">
        <v>2854</v>
      </c>
      <c r="AJ1405" s="16">
        <v>330000.01311302203</v>
      </c>
      <c r="AK1405" s="16">
        <v>9810000.4196166992</v>
      </c>
      <c r="AL1405" s="16">
        <v>33650001.525878899</v>
      </c>
      <c r="AM1405" s="16">
        <v>215550003.05175799</v>
      </c>
      <c r="AN1405" s="16">
        <v>150270004.272461</v>
      </c>
      <c r="AO1405" s="16">
        <v>125110000.61035199</v>
      </c>
      <c r="AP1405" s="16">
        <v>251550003.05175799</v>
      </c>
      <c r="AQ1405" s="16">
        <v>166529998.77929699</v>
      </c>
      <c r="AR1405" s="16">
        <v>234500000</v>
      </c>
      <c r="AS1405" s="16">
        <v>187880004.88281301</v>
      </c>
      <c r="AT1405" s="16">
        <v>296890014.64843798</v>
      </c>
      <c r="AU1405" s="16">
        <v>451399993.89648402</v>
      </c>
      <c r="AV1405" s="16">
        <v>365559997.55859399</v>
      </c>
      <c r="AW1405" s="16">
        <v>204940002.44140601</v>
      </c>
      <c r="AX1405" s="16">
        <v>234589996.33789101</v>
      </c>
      <c r="AY1405" s="16">
        <v>220199996.94824201</v>
      </c>
      <c r="AZ1405" s="16">
        <v>213330001.83105499</v>
      </c>
      <c r="BA1405" s="16">
        <v>212520004.272461</v>
      </c>
      <c r="BB1405" s="16">
        <v>212360000.61035201</v>
      </c>
      <c r="BC1405" s="16">
        <v>155229995.727539</v>
      </c>
      <c r="BD1405" s="16">
        <v>247369995.11718801</v>
      </c>
      <c r="BE1405" s="16">
        <v>241380004.88281301</v>
      </c>
      <c r="BF1405" s="16">
        <v>-73010002.136230499</v>
      </c>
      <c r="BG1405" s="16">
        <v>199809997.55859399</v>
      </c>
      <c r="BH1405" s="16">
        <v>73309997.558593795</v>
      </c>
      <c r="BI1405" s="16">
        <v>78650001.525878906</v>
      </c>
      <c r="BJ1405" s="16">
        <v>126180000.305176</v>
      </c>
      <c r="BK1405" s="16">
        <v>87410003.662109405</v>
      </c>
      <c r="BL1405" s="16">
        <v>125769996.643066</v>
      </c>
    </row>
    <row r="1406" spans="1:65">
      <c r="A1406" s="16" t="s">
        <v>53</v>
      </c>
      <c r="B1406" s="16" t="s">
        <v>54</v>
      </c>
      <c r="C1406" s="16" t="s">
        <v>2855</v>
      </c>
      <c r="D1406" s="16" t="s">
        <v>2856</v>
      </c>
    </row>
    <row r="1407" spans="1:65">
      <c r="A1407" s="16" t="s">
        <v>53</v>
      </c>
      <c r="B1407" s="16" t="s">
        <v>54</v>
      </c>
      <c r="C1407" s="16" t="s">
        <v>2857</v>
      </c>
      <c r="D1407" s="16" t="s">
        <v>2858</v>
      </c>
      <c r="AL1407" s="16">
        <v>0</v>
      </c>
      <c r="AM1407" s="16">
        <v>0</v>
      </c>
      <c r="AN1407" s="16">
        <v>0</v>
      </c>
      <c r="AO1407" s="16">
        <v>0</v>
      </c>
      <c r="AP1407" s="16">
        <v>0</v>
      </c>
      <c r="AQ1407" s="16">
        <v>0</v>
      </c>
      <c r="AR1407" s="16">
        <v>0</v>
      </c>
      <c r="AS1407" s="16">
        <v>0</v>
      </c>
      <c r="AT1407" s="16">
        <v>-14823300</v>
      </c>
      <c r="AU1407" s="16">
        <v>-28440200</v>
      </c>
      <c r="AV1407" s="16">
        <v>-30021700</v>
      </c>
      <c r="AW1407" s="16">
        <v>-9870600</v>
      </c>
      <c r="AX1407" s="16">
        <v>-10899919.84</v>
      </c>
      <c r="AY1407" s="16">
        <v>-9872000</v>
      </c>
      <c r="AZ1407" s="16">
        <v>-1619302.71</v>
      </c>
      <c r="BA1407" s="16">
        <v>1999986.48</v>
      </c>
      <c r="BB1407" s="16">
        <v>18404545.449999999</v>
      </c>
      <c r="BC1407" s="16">
        <v>-534090.9</v>
      </c>
      <c r="BD1407" s="16">
        <v>16872722.41</v>
      </c>
      <c r="BE1407" s="16">
        <v>7508019</v>
      </c>
      <c r="BF1407" s="16">
        <v>-23375791</v>
      </c>
      <c r="BG1407" s="16">
        <v>-19708002</v>
      </c>
      <c r="BH1407" s="16">
        <v>-2292305</v>
      </c>
      <c r="BI1407" s="16">
        <v>-4380556</v>
      </c>
      <c r="BJ1407" s="16">
        <v>-5230556</v>
      </c>
      <c r="BK1407" s="16">
        <v>-1555556</v>
      </c>
      <c r="BL1407" s="16">
        <v>-1555555</v>
      </c>
    </row>
    <row r="1408" spans="1:65">
      <c r="A1408" s="16" t="s">
        <v>53</v>
      </c>
      <c r="B1408" s="16" t="s">
        <v>54</v>
      </c>
      <c r="C1408" s="16" t="s">
        <v>2859</v>
      </c>
      <c r="D1408" s="16" t="s">
        <v>2860</v>
      </c>
      <c r="BI1408" s="16">
        <v>0</v>
      </c>
      <c r="BJ1408" s="16">
        <v>0</v>
      </c>
      <c r="BK1408" s="16">
        <v>0</v>
      </c>
      <c r="BL1408" s="16">
        <v>14345643196.868401</v>
      </c>
    </row>
    <row r="1409" spans="1:65">
      <c r="A1409" s="16" t="s">
        <v>53</v>
      </c>
      <c r="B1409" s="16" t="s">
        <v>54</v>
      </c>
      <c r="C1409" s="16" t="s">
        <v>2861</v>
      </c>
      <c r="D1409" s="16" t="s">
        <v>2862</v>
      </c>
    </row>
    <row r="1410" spans="1:65">
      <c r="A1410" s="16" t="s">
        <v>53</v>
      </c>
      <c r="B1410" s="16" t="s">
        <v>54</v>
      </c>
      <c r="C1410" s="16" t="s">
        <v>2863</v>
      </c>
      <c r="D1410" s="16" t="s">
        <v>2864</v>
      </c>
      <c r="AR1410" s="16">
        <v>1649999.97615814</v>
      </c>
      <c r="AS1410" s="16">
        <v>9999.9997764825803</v>
      </c>
      <c r="AT1410" s="16">
        <v>29999.999329447699</v>
      </c>
      <c r="AU1410" s="16">
        <v>720000.02861022903</v>
      </c>
      <c r="AV1410" s="16">
        <v>209999.99344348899</v>
      </c>
      <c r="AW1410" s="16">
        <v>109999.999403954</v>
      </c>
      <c r="AX1410" s="16">
        <v>1240000.0095367399</v>
      </c>
      <c r="AY1410" s="16">
        <v>50000.000745058103</v>
      </c>
      <c r="BA1410" s="16">
        <v>159999.99642372099</v>
      </c>
      <c r="BB1410" s="16">
        <v>29999.999329447699</v>
      </c>
      <c r="BC1410" s="16">
        <v>9999.9997764825803</v>
      </c>
      <c r="BD1410" s="16">
        <v>29999.999329447699</v>
      </c>
      <c r="BE1410" s="16">
        <v>29999.999329447699</v>
      </c>
      <c r="BF1410" s="16">
        <v>19999.999552965201</v>
      </c>
      <c r="BG1410" s="16">
        <v>29999.999329447699</v>
      </c>
      <c r="BH1410" s="16">
        <v>19999.999552965201</v>
      </c>
      <c r="BI1410" s="16">
        <v>9999.9997764825803</v>
      </c>
      <c r="BJ1410" s="16">
        <v>19999.999552965201</v>
      </c>
      <c r="BK1410" s="16">
        <v>100000.001490116</v>
      </c>
      <c r="BL1410" s="16">
        <v>769999.98092651402</v>
      </c>
    </row>
    <row r="1411" spans="1:65">
      <c r="A1411" s="16" t="s">
        <v>53</v>
      </c>
      <c r="B1411" s="16" t="s">
        <v>54</v>
      </c>
      <c r="C1411" s="16" t="s">
        <v>2865</v>
      </c>
      <c r="D1411" s="16" t="s">
        <v>2866</v>
      </c>
      <c r="AL1411" s="16">
        <v>180000.00715255699</v>
      </c>
      <c r="AM1411" s="16">
        <v>9999.9997764825803</v>
      </c>
      <c r="AN1411" s="16">
        <v>9999.9997764825803</v>
      </c>
      <c r="AO1411" s="16">
        <v>9999.9997764825803</v>
      </c>
      <c r="AP1411" s="16">
        <v>29999.999329447699</v>
      </c>
      <c r="AQ1411" s="16">
        <v>29999.999329447699</v>
      </c>
      <c r="AR1411" s="16">
        <v>119999.997317791</v>
      </c>
      <c r="AS1411" s="16">
        <v>150000.00596046401</v>
      </c>
      <c r="AT1411" s="16">
        <v>200000.00298023201</v>
      </c>
      <c r="AU1411" s="16">
        <v>319999.99284744298</v>
      </c>
      <c r="AV1411" s="16">
        <v>340000.00357627898</v>
      </c>
      <c r="AW1411" s="16">
        <v>740000.00953674305</v>
      </c>
      <c r="AX1411" s="16">
        <v>860000.01430511498</v>
      </c>
      <c r="AY1411" s="16">
        <v>370000.00476837199</v>
      </c>
      <c r="AZ1411" s="16">
        <v>460000.00834464998</v>
      </c>
      <c r="BA1411" s="16">
        <v>2160000.0858306899</v>
      </c>
      <c r="BB1411" s="16">
        <v>600000.02384185803</v>
      </c>
      <c r="BC1411" s="16">
        <v>579999.983310699</v>
      </c>
      <c r="BD1411" s="16">
        <v>509999.99046325701</v>
      </c>
      <c r="BE1411" s="16">
        <v>930000.00715255702</v>
      </c>
      <c r="BF1411" s="16">
        <v>750000</v>
      </c>
      <c r="BG1411" s="16">
        <v>540000.021457672</v>
      </c>
      <c r="BH1411" s="16">
        <v>720000.02861022903</v>
      </c>
      <c r="BI1411" s="16">
        <v>1129999.99523163</v>
      </c>
      <c r="BJ1411" s="16">
        <v>680000.00715255702</v>
      </c>
      <c r="BK1411" s="16">
        <v>2910000.0858306899</v>
      </c>
      <c r="BL1411" s="16">
        <v>2869999.8855590802</v>
      </c>
    </row>
    <row r="1412" spans="1:65">
      <c r="A1412" s="16" t="s">
        <v>53</v>
      </c>
      <c r="B1412" s="16" t="s">
        <v>54</v>
      </c>
      <c r="C1412" s="16" t="s">
        <v>2867</v>
      </c>
      <c r="D1412" s="16" t="s">
        <v>2868</v>
      </c>
      <c r="AN1412" s="16">
        <v>40.699441885290597</v>
      </c>
      <c r="AO1412" s="16">
        <v>30.518036125850902</v>
      </c>
      <c r="AP1412" s="16">
        <v>47.327353158024103</v>
      </c>
      <c r="AQ1412" s="16">
        <v>37.696120403757803</v>
      </c>
      <c r="AR1412" s="16">
        <v>31.591572880563898</v>
      </c>
      <c r="AS1412" s="16">
        <v>24.2755073758123</v>
      </c>
      <c r="AT1412" s="16">
        <v>14.6944253720271</v>
      </c>
      <c r="AU1412" s="16">
        <v>14.1976149630622</v>
      </c>
      <c r="AV1412" s="16">
        <v>13.5086860949911</v>
      </c>
      <c r="AW1412" s="16">
        <v>12.172783165367299</v>
      </c>
      <c r="AX1412" s="16">
        <v>10.4746041593613</v>
      </c>
      <c r="AY1412" s="16">
        <v>12.1142022469582</v>
      </c>
      <c r="AZ1412" s="16">
        <v>12.2147039544653</v>
      </c>
      <c r="BA1412" s="16">
        <v>11.461703226827201</v>
      </c>
      <c r="BB1412" s="16">
        <v>18.0239944214517</v>
      </c>
      <c r="BC1412" s="16">
        <v>26.361368420335001</v>
      </c>
      <c r="BD1412" s="16">
        <v>42.311507480013198</v>
      </c>
      <c r="BE1412" s="16">
        <v>50.6023610323195</v>
      </c>
      <c r="BF1412" s="16">
        <v>57.252144375482203</v>
      </c>
      <c r="BG1412" s="16">
        <v>56.584638090125097</v>
      </c>
      <c r="BH1412" s="16">
        <v>51.968773078943101</v>
      </c>
      <c r="BI1412" s="16">
        <v>62.124744465225497</v>
      </c>
      <c r="BJ1412" s="16">
        <v>64.238459751742496</v>
      </c>
      <c r="BK1412" s="16">
        <v>56.157092837237201</v>
      </c>
      <c r="BL1412" s="16">
        <v>47.627898491603901</v>
      </c>
      <c r="BM1412" s="16">
        <v>11.6074784543205</v>
      </c>
    </row>
    <row r="1413" spans="1:65">
      <c r="A1413" s="16" t="s">
        <v>53</v>
      </c>
      <c r="B1413" s="16" t="s">
        <v>54</v>
      </c>
      <c r="C1413" s="16" t="s">
        <v>2869</v>
      </c>
      <c r="D1413" s="16" t="s">
        <v>2870</v>
      </c>
      <c r="AN1413" s="16">
        <v>57809321.906229801</v>
      </c>
      <c r="AO1413" s="16">
        <v>-85047198.961697206</v>
      </c>
      <c r="AP1413" s="16">
        <v>139165499.72973701</v>
      </c>
      <c r="AQ1413" s="16">
        <v>-59239129.295936704</v>
      </c>
      <c r="AR1413" s="16">
        <v>132890028.502243</v>
      </c>
      <c r="AS1413" s="16">
        <v>325587886.70314097</v>
      </c>
      <c r="AT1413" s="16">
        <v>73374965.105350196</v>
      </c>
      <c r="AU1413" s="16">
        <v>34210516.143139303</v>
      </c>
      <c r="AV1413" s="16">
        <v>123822595.028799</v>
      </c>
      <c r="AW1413" s="16">
        <v>316979201.06325197</v>
      </c>
      <c r="AX1413" s="16">
        <v>160501406.541982</v>
      </c>
      <c r="AY1413" s="16">
        <v>1342587793.4103401</v>
      </c>
      <c r="AZ1413" s="16">
        <v>1781322446.2568099</v>
      </c>
      <c r="BA1413" s="16">
        <v>2459504299.4643502</v>
      </c>
      <c r="BB1413" s="16">
        <v>-962986222.23960602</v>
      </c>
      <c r="BC1413" s="16">
        <v>1370028919.2864201</v>
      </c>
      <c r="BD1413" s="16">
        <v>4185529225.3860502</v>
      </c>
      <c r="BE1413" s="16">
        <v>1105832066.89394</v>
      </c>
      <c r="BF1413" s="16">
        <v>2232675908.0623202</v>
      </c>
      <c r="BG1413" s="16">
        <v>213520808.65058699</v>
      </c>
      <c r="BH1413" s="16">
        <v>-8428845766.9375296</v>
      </c>
      <c r="BI1413" s="16">
        <v>-992410843.61266804</v>
      </c>
      <c r="BJ1413" s="16">
        <v>1294781737.06938</v>
      </c>
      <c r="BK1413" s="16">
        <v>318675623.94650501</v>
      </c>
      <c r="BL1413" s="16">
        <v>642373814.33207905</v>
      </c>
      <c r="BM1413" s="16">
        <v>75627854.995440498</v>
      </c>
    </row>
    <row r="1414" spans="1:65">
      <c r="A1414" s="16" t="s">
        <v>53</v>
      </c>
      <c r="B1414" s="16" t="s">
        <v>54</v>
      </c>
      <c r="C1414" s="16" t="s">
        <v>2871</v>
      </c>
      <c r="D1414" s="16" t="s">
        <v>2872</v>
      </c>
      <c r="AN1414" s="16">
        <v>1306037000</v>
      </c>
      <c r="AO1414" s="16">
        <v>1805657000</v>
      </c>
      <c r="AP1414" s="16">
        <v>2133383000</v>
      </c>
      <c r="AQ1414" s="16">
        <v>2476249000</v>
      </c>
      <c r="AR1414" s="16">
        <v>1974518000</v>
      </c>
      <c r="AS1414" s="16">
        <v>2414879000</v>
      </c>
      <c r="AT1414" s="16">
        <v>2538585000</v>
      </c>
      <c r="AU1414" s="16">
        <v>3531004000</v>
      </c>
      <c r="AV1414" s="16">
        <v>5245905000</v>
      </c>
      <c r="AW1414" s="16">
        <v>6966306000</v>
      </c>
      <c r="AX1414" s="16">
        <v>8657887000</v>
      </c>
      <c r="AY1414" s="16">
        <v>10853054000</v>
      </c>
      <c r="AZ1414" s="16">
        <v>14669133000</v>
      </c>
      <c r="BA1414" s="16">
        <v>17081877000</v>
      </c>
      <c r="BB1414" s="16">
        <v>13857507000</v>
      </c>
      <c r="BC1414" s="16">
        <v>14379007000</v>
      </c>
      <c r="BD1414" s="16">
        <v>21585967000</v>
      </c>
      <c r="BE1414" s="16">
        <v>22811490000</v>
      </c>
      <c r="BF1414" s="16">
        <v>24649800000</v>
      </c>
      <c r="BG1414" s="16">
        <v>23974276000</v>
      </c>
      <c r="BH1414" s="16">
        <v>21732523000</v>
      </c>
      <c r="BI1414" s="16">
        <v>19919961000</v>
      </c>
      <c r="BJ1414" s="16">
        <v>20149623000</v>
      </c>
      <c r="BK1414" s="16">
        <v>21795599000</v>
      </c>
      <c r="BL1414" s="16">
        <v>21362941883.646999</v>
      </c>
      <c r="BM1414" s="16">
        <v>17849644000</v>
      </c>
    </row>
    <row r="1415" spans="1:65">
      <c r="A1415" s="16" t="s">
        <v>53</v>
      </c>
      <c r="B1415" s="16" t="s">
        <v>54</v>
      </c>
      <c r="C1415" s="16" t="s">
        <v>2873</v>
      </c>
      <c r="D1415" s="16" t="s">
        <v>2874</v>
      </c>
    </row>
    <row r="1416" spans="1:65">
      <c r="A1416" s="16" t="s">
        <v>53</v>
      </c>
      <c r="B1416" s="16" t="s">
        <v>54</v>
      </c>
      <c r="C1416" s="16" t="s">
        <v>2875</v>
      </c>
      <c r="D1416" s="16" t="s">
        <v>2876</v>
      </c>
      <c r="AK1416" s="16">
        <v>1704500</v>
      </c>
      <c r="AL1416" s="16">
        <v>1715800</v>
      </c>
      <c r="AM1416" s="16">
        <v>1723600</v>
      </c>
      <c r="AN1416" s="16">
        <v>1726300</v>
      </c>
      <c r="AO1416" s="16">
        <v>1784800</v>
      </c>
      <c r="AP1416" s="16">
        <v>1801200</v>
      </c>
      <c r="AQ1416" s="16">
        <v>1809700</v>
      </c>
      <c r="AR1416" s="16">
        <v>1824900</v>
      </c>
      <c r="AS1416" s="16">
        <v>1825600</v>
      </c>
      <c r="AT1416" s="16">
        <v>1835700</v>
      </c>
      <c r="AU1416" s="16">
        <v>1837300</v>
      </c>
      <c r="AV1416" s="16">
        <v>1838500</v>
      </c>
      <c r="AW1416" s="16">
        <v>1840700</v>
      </c>
      <c r="AX1416" s="16">
        <v>1843200</v>
      </c>
      <c r="AY1416" s="16">
        <v>1841300</v>
      </c>
      <c r="AZ1416" s="16">
        <v>1854000</v>
      </c>
      <c r="BA1416" s="16">
        <v>1860200</v>
      </c>
      <c r="BB1416" s="16">
        <v>1874000</v>
      </c>
      <c r="BC1416" s="16">
        <v>1884100</v>
      </c>
      <c r="BD1416" s="16">
        <v>1885700</v>
      </c>
      <c r="BE1416" s="16">
        <v>1896800</v>
      </c>
      <c r="BF1416" s="16">
        <v>1925300</v>
      </c>
      <c r="BG1416" s="16">
        <v>1926500</v>
      </c>
      <c r="BH1416" s="16">
        <v>1937700</v>
      </c>
      <c r="BI1416" s="16">
        <v>1999000</v>
      </c>
      <c r="BJ1416" s="16">
        <v>2094500</v>
      </c>
      <c r="BK1416" s="16">
        <v>2097900</v>
      </c>
    </row>
    <row r="1417" spans="1:65">
      <c r="A1417" s="16" t="s">
        <v>53</v>
      </c>
      <c r="B1417" s="16" t="s">
        <v>54</v>
      </c>
      <c r="C1417" s="16" t="s">
        <v>2877</v>
      </c>
      <c r="D1417" s="16" t="s">
        <v>2878</v>
      </c>
      <c r="AK1417" s="16">
        <v>19.899999618500001</v>
      </c>
      <c r="AL1417" s="16">
        <v>26.899999618500001</v>
      </c>
      <c r="AM1417" s="16">
        <v>24.899999618500001</v>
      </c>
      <c r="AN1417" s="16">
        <v>34.400001525900002</v>
      </c>
      <c r="AO1417" s="16">
        <v>27.600000381499999</v>
      </c>
      <c r="AP1417" s="16">
        <v>33</v>
      </c>
      <c r="AQ1417" s="16">
        <v>92.5</v>
      </c>
      <c r="AR1417" s="16">
        <v>58.200000762899997</v>
      </c>
      <c r="AS1417" s="16">
        <v>47.210999999999999</v>
      </c>
      <c r="AT1417" s="16">
        <v>65.995000000000005</v>
      </c>
      <c r="AU1417" s="16">
        <v>75.953999999999994</v>
      </c>
      <c r="AV1417" s="16">
        <v>67.108999999999995</v>
      </c>
      <c r="AW1417" s="16">
        <v>34.360999999999997</v>
      </c>
      <c r="AX1417" s="16">
        <v>11.916</v>
      </c>
      <c r="AY1417" s="16">
        <v>15.746</v>
      </c>
      <c r="AZ1417" s="16">
        <v>11.897</v>
      </c>
      <c r="BA1417" s="16">
        <v>12.032</v>
      </c>
      <c r="BB1417" s="16">
        <v>7.3879999999999999</v>
      </c>
      <c r="BC1417" s="16">
        <v>7.8083999999999998</v>
      </c>
      <c r="BD1417" s="16">
        <v>9.5921000000000003</v>
      </c>
      <c r="BE1417" s="16">
        <v>13.0443</v>
      </c>
      <c r="BF1417" s="16">
        <v>17.921600000000002</v>
      </c>
      <c r="BG1417" s="16">
        <v>385.14864999999998</v>
      </c>
      <c r="BH1417" s="16">
        <v>686.94149000000004</v>
      </c>
      <c r="BI1417" s="16">
        <v>732.78975500000001</v>
      </c>
      <c r="BJ1417" s="16">
        <v>61.625500000000002</v>
      </c>
      <c r="BK1417" s="16">
        <v>44.0886</v>
      </c>
      <c r="BL1417" s="16">
        <v>47.172600000000003</v>
      </c>
    </row>
    <row r="1418" spans="1:65">
      <c r="A1418" s="16" t="s">
        <v>53</v>
      </c>
      <c r="B1418" s="16" t="s">
        <v>54</v>
      </c>
      <c r="C1418" s="16" t="s">
        <v>2879</v>
      </c>
      <c r="D1418" s="16" t="s">
        <v>2880</v>
      </c>
      <c r="AX1418" s="16">
        <v>3.5</v>
      </c>
      <c r="AY1418" s="16">
        <v>3.5</v>
      </c>
      <c r="AZ1418" s="16">
        <v>3.5</v>
      </c>
      <c r="BA1418" s="16">
        <v>3.5</v>
      </c>
      <c r="BB1418" s="16">
        <v>3.5</v>
      </c>
      <c r="BC1418" s="16">
        <v>3.5</v>
      </c>
    </row>
    <row r="1419" spans="1:65">
      <c r="A1419" s="16" t="s">
        <v>53</v>
      </c>
      <c r="B1419" s="16" t="s">
        <v>54</v>
      </c>
      <c r="C1419" s="16" t="s">
        <v>2881</v>
      </c>
      <c r="D1419" s="16" t="s">
        <v>2882</v>
      </c>
      <c r="AX1419" s="16">
        <v>3.5</v>
      </c>
      <c r="AY1419" s="16">
        <v>3.5</v>
      </c>
      <c r="AZ1419" s="16">
        <v>3.5</v>
      </c>
      <c r="BA1419" s="16">
        <v>4</v>
      </c>
      <c r="BB1419" s="16">
        <v>4</v>
      </c>
      <c r="BC1419" s="16">
        <v>4</v>
      </c>
    </row>
    <row r="1420" spans="1:65">
      <c r="A1420" s="16" t="s">
        <v>53</v>
      </c>
      <c r="B1420" s="16" t="s">
        <v>54</v>
      </c>
      <c r="C1420" s="16" t="s">
        <v>2883</v>
      </c>
      <c r="D1420" s="16" t="s">
        <v>2884</v>
      </c>
    </row>
    <row r="1421" spans="1:65">
      <c r="A1421" s="16" t="s">
        <v>53</v>
      </c>
      <c r="B1421" s="16" t="s">
        <v>54</v>
      </c>
      <c r="C1421" s="16" t="s">
        <v>2885</v>
      </c>
      <c r="D1421" s="16" t="s">
        <v>2886</v>
      </c>
      <c r="AV1421" s="16">
        <v>105</v>
      </c>
      <c r="AW1421" s="16">
        <v>121</v>
      </c>
      <c r="AX1421" s="16">
        <v>113</v>
      </c>
      <c r="AY1421" s="16">
        <v>51</v>
      </c>
      <c r="AZ1421" s="16">
        <v>36</v>
      </c>
      <c r="BA1421" s="16">
        <v>10</v>
      </c>
      <c r="BB1421" s="16">
        <v>10</v>
      </c>
      <c r="BC1421" s="16">
        <v>8</v>
      </c>
      <c r="BD1421" s="16">
        <v>8</v>
      </c>
      <c r="BE1421" s="16">
        <v>8</v>
      </c>
      <c r="BF1421" s="16">
        <v>7</v>
      </c>
      <c r="BG1421" s="16">
        <v>5.5</v>
      </c>
      <c r="BH1421" s="16">
        <v>3.5</v>
      </c>
      <c r="BI1421" s="16">
        <v>3.5</v>
      </c>
      <c r="BJ1421" s="16">
        <v>3.5</v>
      </c>
      <c r="BK1421" s="16">
        <v>3.5</v>
      </c>
      <c r="BL1421" s="16">
        <v>3.5</v>
      </c>
    </row>
    <row r="1422" spans="1:65">
      <c r="A1422" s="16" t="s">
        <v>53</v>
      </c>
      <c r="B1422" s="16" t="s">
        <v>54</v>
      </c>
      <c r="C1422" s="16" t="s">
        <v>2887</v>
      </c>
      <c r="D1422" s="16" t="s">
        <v>2888</v>
      </c>
      <c r="AU1422" s="16">
        <v>22.2</v>
      </c>
      <c r="AX1422" s="16">
        <v>15</v>
      </c>
      <c r="BB1422" s="16">
        <v>10.5</v>
      </c>
      <c r="BF1422" s="16">
        <v>19.8</v>
      </c>
      <c r="BL1422" s="16">
        <v>33.9</v>
      </c>
    </row>
    <row r="1423" spans="1:65">
      <c r="A1423" s="16" t="s">
        <v>53</v>
      </c>
      <c r="B1423" s="16" t="s">
        <v>54</v>
      </c>
      <c r="C1423" s="16" t="s">
        <v>2889</v>
      </c>
      <c r="D1423" s="16" t="s">
        <v>2890</v>
      </c>
      <c r="BG1423" s="16">
        <v>35.5</v>
      </c>
      <c r="BH1423" s="16">
        <v>35.5</v>
      </c>
      <c r="BI1423" s="16">
        <v>33</v>
      </c>
      <c r="BJ1423" s="16">
        <v>33</v>
      </c>
      <c r="BK1423" s="16">
        <v>33</v>
      </c>
      <c r="BL1423" s="16">
        <v>33</v>
      </c>
    </row>
    <row r="1424" spans="1:65">
      <c r="A1424" s="16" t="s">
        <v>53</v>
      </c>
      <c r="B1424" s="16" t="s">
        <v>54</v>
      </c>
      <c r="C1424" s="16" t="s">
        <v>2891</v>
      </c>
      <c r="D1424" s="16" t="s">
        <v>2892</v>
      </c>
      <c r="BH1424" s="16">
        <v>65.448099999999997</v>
      </c>
      <c r="BI1424" s="16">
        <v>64.250889999999998</v>
      </c>
      <c r="BJ1424" s="16">
        <v>66.82696</v>
      </c>
      <c r="BK1424" s="16">
        <v>73.585400000000007</v>
      </c>
      <c r="BL1424" s="16">
        <v>76.708879999999994</v>
      </c>
    </row>
    <row r="1425" spans="1:65">
      <c r="A1425" s="16" t="s">
        <v>53</v>
      </c>
      <c r="B1425" s="16" t="s">
        <v>54</v>
      </c>
      <c r="C1425" s="16" t="s">
        <v>2893</v>
      </c>
      <c r="D1425" s="16" t="s">
        <v>2894</v>
      </c>
      <c r="AM1425" s="16">
        <v>95600</v>
      </c>
      <c r="AN1425" s="16">
        <v>314400</v>
      </c>
      <c r="AO1425" s="16">
        <v>0</v>
      </c>
      <c r="AP1425" s="16">
        <v>8706800</v>
      </c>
      <c r="AQ1425" s="16">
        <v>16049600</v>
      </c>
      <c r="AR1425" s="16">
        <v>12279600</v>
      </c>
      <c r="BA1425" s="16">
        <v>2814100000</v>
      </c>
      <c r="BB1425" s="16">
        <v>2827000000</v>
      </c>
      <c r="BC1425" s="16">
        <v>3233500000</v>
      </c>
      <c r="BD1425" s="16">
        <v>3158700000</v>
      </c>
      <c r="BE1425" s="16">
        <v>4806100000</v>
      </c>
      <c r="BF1425" s="16">
        <v>4225200000</v>
      </c>
      <c r="BG1425" s="16">
        <v>4212200000</v>
      </c>
      <c r="BH1425" s="16">
        <v>4023900000</v>
      </c>
      <c r="BI1425" s="16">
        <v>5716900000</v>
      </c>
      <c r="BJ1425" s="16">
        <v>9596879000</v>
      </c>
      <c r="BK1425" s="16">
        <v>5506000000</v>
      </c>
      <c r="BL1425" s="16">
        <v>7112300000</v>
      </c>
    </row>
    <row r="1426" spans="1:65">
      <c r="A1426" s="16" t="s">
        <v>53</v>
      </c>
      <c r="B1426" s="16" t="s">
        <v>54</v>
      </c>
      <c r="C1426" s="16" t="s">
        <v>2895</v>
      </c>
      <c r="D1426" s="16" t="s">
        <v>2896</v>
      </c>
      <c r="AM1426" s="16">
        <v>48780800</v>
      </c>
      <c r="AN1426" s="16">
        <v>128452800</v>
      </c>
      <c r="AO1426" s="16">
        <v>82480000</v>
      </c>
      <c r="AP1426" s="16">
        <v>39333600</v>
      </c>
      <c r="AQ1426" s="16">
        <v>56000000</v>
      </c>
      <c r="AR1426" s="16">
        <v>56600000</v>
      </c>
      <c r="BA1426" s="16">
        <v>437600000</v>
      </c>
      <c r="BB1426" s="16">
        <v>407000000</v>
      </c>
      <c r="BC1426" s="16">
        <v>289800000</v>
      </c>
      <c r="BD1426" s="16">
        <v>429200000</v>
      </c>
      <c r="BE1426" s="16">
        <v>581100000</v>
      </c>
      <c r="BF1426" s="16">
        <v>668800000</v>
      </c>
      <c r="BG1426" s="16">
        <v>679200000</v>
      </c>
      <c r="BH1426" s="16">
        <v>571100000</v>
      </c>
      <c r="BI1426" s="16">
        <v>714300000</v>
      </c>
      <c r="BJ1426" s="16">
        <v>895900000</v>
      </c>
      <c r="BK1426" s="16">
        <v>1060620000</v>
      </c>
      <c r="BL1426" s="16">
        <v>1343000000</v>
      </c>
    </row>
    <row r="1427" spans="1:65">
      <c r="A1427" s="16" t="s">
        <v>53</v>
      </c>
      <c r="B1427" s="16" t="s">
        <v>54</v>
      </c>
      <c r="C1427" s="16" t="s">
        <v>2897</v>
      </c>
      <c r="D1427" s="16" t="s">
        <v>2898</v>
      </c>
      <c r="AM1427" s="16">
        <v>2.5736856151587899</v>
      </c>
      <c r="AN1427" s="16">
        <v>1.30279313900084</v>
      </c>
      <c r="AO1427" s="16">
        <v>0.906060162482617</v>
      </c>
      <c r="AP1427" s="16">
        <v>2.9571415001741399</v>
      </c>
      <c r="AQ1427" s="16">
        <v>4.4440272045573401</v>
      </c>
      <c r="AR1427" s="16">
        <v>3.5643929962120202</v>
      </c>
      <c r="BA1427" s="16">
        <v>11.227738855724899</v>
      </c>
      <c r="BB1427" s="16">
        <v>10.2405797508532</v>
      </c>
      <c r="BC1427" s="16">
        <v>10.5173672436124</v>
      </c>
      <c r="BD1427" s="16">
        <v>14.159594485618801</v>
      </c>
      <c r="BE1427" s="16">
        <v>13.1377674508665</v>
      </c>
      <c r="BF1427" s="16">
        <v>14.602798116255901</v>
      </c>
      <c r="BG1427" s="16">
        <v>13.1726146802205</v>
      </c>
      <c r="BH1427" s="16">
        <v>12.145457888929799</v>
      </c>
    </row>
    <row r="1428" spans="1:65">
      <c r="A1428" s="16" t="s">
        <v>53</v>
      </c>
      <c r="B1428" s="16" t="s">
        <v>54</v>
      </c>
      <c r="C1428" s="16" t="s">
        <v>2899</v>
      </c>
      <c r="D1428" s="16" t="s">
        <v>2900</v>
      </c>
      <c r="BD1428" s="16">
        <v>19.3850212097168</v>
      </c>
      <c r="BG1428" s="16">
        <v>32.049777984619098</v>
      </c>
      <c r="BJ1428" s="16">
        <v>35.4987983703613</v>
      </c>
    </row>
    <row r="1429" spans="1:65">
      <c r="A1429" s="16" t="s">
        <v>53</v>
      </c>
      <c r="B1429" s="16" t="s">
        <v>54</v>
      </c>
      <c r="C1429" s="16" t="s">
        <v>2901</v>
      </c>
      <c r="D1429" s="16" t="s">
        <v>2902</v>
      </c>
      <c r="AK1429" s="16">
        <v>38.594220036928697</v>
      </c>
      <c r="AL1429" s="16">
        <v>54.849588535031799</v>
      </c>
      <c r="AM1429" s="16">
        <v>55.917583400053402</v>
      </c>
      <c r="AN1429" s="16">
        <v>12.315270981347799</v>
      </c>
      <c r="AO1429" s="16">
        <v>11.260336390251</v>
      </c>
      <c r="AP1429" s="16">
        <v>13.778469493081699</v>
      </c>
      <c r="AQ1429" s="16">
        <v>10.7290918594431</v>
      </c>
      <c r="AR1429" s="16">
        <v>11.740901202216</v>
      </c>
      <c r="AS1429" s="16">
        <v>16.290823511519498</v>
      </c>
      <c r="AT1429" s="16">
        <v>12.931625129691099</v>
      </c>
      <c r="AU1429" s="16">
        <v>12.979950980604601</v>
      </c>
      <c r="AV1429" s="16">
        <v>14.2847604413775</v>
      </c>
      <c r="AW1429" s="16">
        <v>17.6535586582497</v>
      </c>
      <c r="AX1429" s="16">
        <v>14.6833526495037</v>
      </c>
      <c r="AY1429" s="16">
        <v>18.323536326882198</v>
      </c>
      <c r="AZ1429" s="16">
        <v>20.7939232417976</v>
      </c>
      <c r="BA1429" s="16">
        <v>21.162979314675699</v>
      </c>
      <c r="BB1429" s="16">
        <v>23.7888372455655</v>
      </c>
      <c r="BC1429" s="16">
        <v>24.790979277664</v>
      </c>
      <c r="BD1429" s="16">
        <v>26.6947809784571</v>
      </c>
      <c r="BE1429" s="16">
        <v>30.643346734674498</v>
      </c>
      <c r="BF1429" s="16">
        <v>33.154297016878097</v>
      </c>
      <c r="BG1429" s="16">
        <v>36.544870094773998</v>
      </c>
      <c r="BH1429" s="16">
        <v>39.203549012688498</v>
      </c>
      <c r="BI1429" s="16">
        <v>34.571996388808003</v>
      </c>
      <c r="BJ1429" s="16">
        <v>32.375295290754003</v>
      </c>
      <c r="BK1429" s="16">
        <v>30.04094438261</v>
      </c>
      <c r="BL1429" s="16">
        <v>35.247430493514997</v>
      </c>
      <c r="BM1429" s="16">
        <v>40.293968114043203</v>
      </c>
    </row>
    <row r="1430" spans="1:65">
      <c r="A1430" s="16" t="s">
        <v>53</v>
      </c>
      <c r="B1430" s="16" t="s">
        <v>54</v>
      </c>
      <c r="C1430" s="16" t="s">
        <v>2903</v>
      </c>
      <c r="D1430" s="16" t="s">
        <v>2904</v>
      </c>
      <c r="AW1430" s="16">
        <v>6.52</v>
      </c>
      <c r="AX1430" s="16">
        <v>6.75</v>
      </c>
      <c r="AY1430" s="16">
        <v>7.33</v>
      </c>
      <c r="AZ1430" s="16">
        <v>8.2100000000000009</v>
      </c>
      <c r="BA1430" s="16">
        <v>9.19</v>
      </c>
      <c r="BB1430" s="16">
        <v>9.7899999999999991</v>
      </c>
      <c r="BC1430" s="16">
        <v>9.86</v>
      </c>
      <c r="BD1430" s="16">
        <v>10</v>
      </c>
      <c r="BE1430" s="16">
        <v>9.69</v>
      </c>
      <c r="BF1430" s="16">
        <v>10.199999999999999</v>
      </c>
      <c r="BG1430" s="16">
        <v>10.82</v>
      </c>
      <c r="BH1430" s="16">
        <v>10.66</v>
      </c>
    </row>
    <row r="1431" spans="1:65">
      <c r="A1431" s="16" t="s">
        <v>53</v>
      </c>
      <c r="B1431" s="16" t="s">
        <v>54</v>
      </c>
      <c r="C1431" s="16" t="s">
        <v>2905</v>
      </c>
      <c r="D1431" s="16" t="s">
        <v>2906</v>
      </c>
      <c r="AG1431" s="16">
        <v>56996</v>
      </c>
      <c r="AH1431" s="16">
        <v>54406</v>
      </c>
      <c r="AI1431" s="16">
        <v>41665</v>
      </c>
      <c r="AJ1431" s="16">
        <v>39663</v>
      </c>
      <c r="AK1431" s="16">
        <v>32029</v>
      </c>
      <c r="AL1431" s="16">
        <v>22934</v>
      </c>
      <c r="AM1431" s="16">
        <v>19939</v>
      </c>
      <c r="AN1431" s="16">
        <v>11061</v>
      </c>
      <c r="AO1431" s="16">
        <v>7121</v>
      </c>
      <c r="AP1431" s="16">
        <v>5525</v>
      </c>
      <c r="AQ1431" s="16">
        <v>4971</v>
      </c>
      <c r="AR1431" s="16">
        <v>21082</v>
      </c>
      <c r="AS1431" s="16">
        <v>18937</v>
      </c>
      <c r="AT1431" s="16">
        <v>10988</v>
      </c>
      <c r="AU1431" s="16">
        <v>11268</v>
      </c>
      <c r="AV1431" s="16">
        <v>6565</v>
      </c>
      <c r="AW1431" s="16">
        <v>9608</v>
      </c>
      <c r="AX1431" s="16">
        <v>9501</v>
      </c>
      <c r="AY1431" s="16">
        <v>4661</v>
      </c>
      <c r="AZ1431" s="16">
        <v>3849</v>
      </c>
      <c r="BA1431" s="16">
        <v>2524</v>
      </c>
      <c r="BB1431" s="16">
        <v>2206</v>
      </c>
      <c r="BC1431" s="16">
        <v>2131</v>
      </c>
      <c r="BD1431" s="16">
        <v>1578</v>
      </c>
      <c r="BE1431" s="16">
        <v>1277.09997558594</v>
      </c>
      <c r="BF1431" s="16">
        <v>1121</v>
      </c>
      <c r="BG1431" s="16">
        <v>1211</v>
      </c>
      <c r="BH1431" s="16">
        <v>1155</v>
      </c>
      <c r="BI1431" s="16">
        <v>1362</v>
      </c>
      <c r="BJ1431" s="16">
        <v>1645</v>
      </c>
      <c r="BK1431" s="16">
        <v>2079</v>
      </c>
    </row>
    <row r="1432" spans="1:65">
      <c r="A1432" s="16" t="s">
        <v>53</v>
      </c>
      <c r="B1432" s="16" t="s">
        <v>54</v>
      </c>
      <c r="C1432" s="16" t="s">
        <v>2907</v>
      </c>
      <c r="D1432" s="16" t="s">
        <v>2908</v>
      </c>
      <c r="BK1432" s="16">
        <v>14</v>
      </c>
    </row>
    <row r="1433" spans="1:65">
      <c r="A1433" s="16" t="s">
        <v>53</v>
      </c>
      <c r="B1433" s="16" t="s">
        <v>54</v>
      </c>
      <c r="C1433" s="16" t="s">
        <v>2909</v>
      </c>
      <c r="D1433" s="16" t="s">
        <v>2910</v>
      </c>
      <c r="AI1433" s="16">
        <v>175.6</v>
      </c>
      <c r="AS1433" s="16">
        <v>32.799999999999997</v>
      </c>
      <c r="AX1433" s="16">
        <v>209.7</v>
      </c>
      <c r="BA1433" s="16">
        <v>262.2</v>
      </c>
      <c r="BC1433" s="16">
        <v>197</v>
      </c>
    </row>
    <row r="1434" spans="1:65">
      <c r="A1434" s="16" t="s">
        <v>53</v>
      </c>
      <c r="B1434" s="16" t="s">
        <v>54</v>
      </c>
      <c r="C1434" s="16" t="s">
        <v>2911</v>
      </c>
      <c r="D1434" s="16" t="s">
        <v>2912</v>
      </c>
      <c r="AJ1434" s="16">
        <v>-2.3672672528632002</v>
      </c>
      <c r="AK1434" s="16">
        <v>-19.0648442179907</v>
      </c>
      <c r="AL1434" s="16">
        <v>-34.460101094045399</v>
      </c>
      <c r="AM1434" s="16">
        <v>-50.579643791610401</v>
      </c>
      <c r="AN1434" s="16">
        <v>-60.0885843789777</v>
      </c>
      <c r="AO1434" s="16">
        <v>-66.805558499267605</v>
      </c>
      <c r="AP1434" s="16">
        <v>-56.048838377811002</v>
      </c>
      <c r="AQ1434" s="16">
        <v>107.806287247139</v>
      </c>
      <c r="AR1434" s="16">
        <v>97.122473784282207</v>
      </c>
      <c r="AS1434" s="16">
        <v>84.669379059967994</v>
      </c>
      <c r="AT1434" s="16">
        <v>254.23512787828301</v>
      </c>
      <c r="AU1434" s="16">
        <v>99.111670212669097</v>
      </c>
      <c r="AV1434" s="16">
        <v>135.27138089355199</v>
      </c>
      <c r="AW1434" s="16">
        <v>292.77366729417503</v>
      </c>
      <c r="AX1434" s="16">
        <v>128.060792838802</v>
      </c>
      <c r="AY1434" s="16">
        <v>372.18296240710299</v>
      </c>
      <c r="AZ1434" s="16">
        <v>120.010383820494</v>
      </c>
      <c r="BA1434" s="16">
        <v>109.50306024703499</v>
      </c>
      <c r="BB1434" s="16">
        <v>61.9280791350416</v>
      </c>
      <c r="BC1434" s="16">
        <v>354.90966187725098</v>
      </c>
      <c r="BD1434" s="16">
        <v>354.90966187728299</v>
      </c>
      <c r="BE1434" s="16">
        <v>354.90966187723097</v>
      </c>
    </row>
    <row r="1435" spans="1:65">
      <c r="A1435" s="16" t="s">
        <v>53</v>
      </c>
      <c r="B1435" s="16" t="s">
        <v>54</v>
      </c>
      <c r="C1435" s="16" t="s">
        <v>2913</v>
      </c>
      <c r="D1435" s="16" t="s">
        <v>2914</v>
      </c>
      <c r="AI1435" s="16">
        <v>7.4499891403048801E-2</v>
      </c>
      <c r="AJ1435" s="16">
        <v>7.6367575768629695E-2</v>
      </c>
      <c r="AK1435" s="16">
        <v>9.56871894590961E-2</v>
      </c>
      <c r="AL1435" s="16">
        <v>0.108386060955153</v>
      </c>
      <c r="AM1435" s="16">
        <v>0.121041189417905</v>
      </c>
      <c r="AN1435" s="16">
        <v>0.13036425535110199</v>
      </c>
      <c r="AO1435" s="16">
        <v>0.155872294669782</v>
      </c>
      <c r="AP1435" s="16">
        <v>0.163263871179568</v>
      </c>
      <c r="AQ1435" s="16">
        <v>0.15869613553211601</v>
      </c>
      <c r="AR1435" s="16">
        <v>0.17217056790027699</v>
      </c>
      <c r="AS1435" s="16">
        <v>0.16807320820990501</v>
      </c>
      <c r="AT1435" s="16">
        <v>0.122275762163594</v>
      </c>
      <c r="AU1435" s="16">
        <v>0.103707329403909</v>
      </c>
      <c r="AV1435" s="16">
        <v>0.19738621793646</v>
      </c>
      <c r="AW1435" s="16">
        <v>9.3761621947790502E-2</v>
      </c>
      <c r="AX1435" s="16">
        <v>0.18621202788786201</v>
      </c>
      <c r="AY1435" s="16">
        <v>0.18136764307234801</v>
      </c>
      <c r="AZ1435" s="16">
        <v>0.72588146434775802</v>
      </c>
      <c r="BA1435" s="16">
        <v>0.64149393246431297</v>
      </c>
      <c r="BB1435" s="16">
        <v>0.61374994565267005</v>
      </c>
      <c r="BC1435" s="16">
        <v>0.777480873927344</v>
      </c>
      <c r="BD1435" s="16">
        <v>0.76880583327873397</v>
      </c>
      <c r="BE1435" s="16">
        <v>0.718053576259431</v>
      </c>
      <c r="BF1435" s="16">
        <v>0.69487926029781399</v>
      </c>
      <c r="BG1435" s="16">
        <v>0.59570181995602201</v>
      </c>
    </row>
    <row r="1436" spans="1:65">
      <c r="A1436" s="16" t="s">
        <v>53</v>
      </c>
      <c r="B1436" s="16" t="s">
        <v>54</v>
      </c>
      <c r="C1436" s="16" t="s">
        <v>2915</v>
      </c>
      <c r="D1436" s="16" t="s">
        <v>2916</v>
      </c>
      <c r="AI1436" s="16">
        <v>92.838631651693206</v>
      </c>
      <c r="AJ1436" s="16">
        <v>92.503198294243106</v>
      </c>
      <c r="AK1436" s="16">
        <v>91.160248950058204</v>
      </c>
      <c r="AL1436" s="16">
        <v>87.265760327541898</v>
      </c>
      <c r="AM1436" s="16">
        <v>89.590803027716106</v>
      </c>
      <c r="AN1436" s="16">
        <v>90.870687632011297</v>
      </c>
      <c r="AO1436" s="16">
        <v>90.999005091590107</v>
      </c>
      <c r="AP1436" s="16">
        <v>89.831313851271105</v>
      </c>
      <c r="AQ1436" s="16">
        <v>89.159906656295107</v>
      </c>
      <c r="AR1436" s="16">
        <v>91.714348591549296</v>
      </c>
      <c r="AS1436" s="16">
        <v>91.796352746136193</v>
      </c>
      <c r="AT1436" s="16">
        <v>93.141802846599901</v>
      </c>
      <c r="AU1436" s="16">
        <v>89.198438586171903</v>
      </c>
      <c r="AV1436" s="16">
        <v>88.400826834539103</v>
      </c>
      <c r="AW1436" s="16">
        <v>87.329838116261996</v>
      </c>
      <c r="AX1436" s="16">
        <v>86.844176285414505</v>
      </c>
      <c r="AY1436" s="16">
        <v>89.7404555270342</v>
      </c>
      <c r="AZ1436" s="16">
        <v>89.179292351352601</v>
      </c>
      <c r="BA1436" s="16">
        <v>89.687196784179605</v>
      </c>
      <c r="BB1436" s="16">
        <v>87.757048971804096</v>
      </c>
      <c r="BC1436" s="16">
        <v>81.5766969535008</v>
      </c>
      <c r="BD1436" s="16">
        <v>86.813836601951294</v>
      </c>
      <c r="BE1436" s="16">
        <v>92.078475726465996</v>
      </c>
      <c r="BF1436" s="16">
        <v>93.041877194484897</v>
      </c>
      <c r="BG1436" s="16">
        <v>94.018925913943704</v>
      </c>
      <c r="BH1436" s="16">
        <v>92.5915424497732</v>
      </c>
    </row>
    <row r="1437" spans="1:65">
      <c r="A1437" s="16" t="s">
        <v>53</v>
      </c>
      <c r="B1437" s="16" t="s">
        <v>54</v>
      </c>
      <c r="C1437" s="16" t="s">
        <v>2917</v>
      </c>
      <c r="D1437" s="16" t="s">
        <v>2918</v>
      </c>
      <c r="AM1437" s="16">
        <v>350000</v>
      </c>
      <c r="AN1437" s="16">
        <v>10133374.6</v>
      </c>
      <c r="AO1437" s="16">
        <v>9844069.0999999996</v>
      </c>
      <c r="AP1437" s="16">
        <v>77869936</v>
      </c>
      <c r="AQ1437" s="16">
        <v>23855593.899999999</v>
      </c>
      <c r="AR1437" s="16">
        <v>68548691.5</v>
      </c>
      <c r="AS1437" s="16">
        <v>138073614.59999999</v>
      </c>
      <c r="AT1437" s="16">
        <v>140585568.80000001</v>
      </c>
      <c r="AU1437" s="16">
        <v>163577206.59999999</v>
      </c>
      <c r="AV1437" s="16">
        <v>222090624.09999999</v>
      </c>
      <c r="AW1437" s="16">
        <v>237660466.19999999</v>
      </c>
      <c r="AX1437" s="16">
        <v>242375979.90000001</v>
      </c>
      <c r="AY1437" s="16">
        <v>281933254</v>
      </c>
      <c r="AZ1437" s="16">
        <v>270040331.80000001</v>
      </c>
      <c r="BA1437" s="16">
        <v>331440740.30000001</v>
      </c>
      <c r="BB1437" s="16">
        <v>364226282.39999998</v>
      </c>
      <c r="BC1437" s="16">
        <v>414294419.89999998</v>
      </c>
      <c r="BD1437" s="16">
        <v>1117195012.5999999</v>
      </c>
      <c r="BE1437" s="16">
        <v>1290702928.0999999</v>
      </c>
      <c r="BF1437" s="16">
        <v>1942094089.4000001</v>
      </c>
      <c r="BG1437" s="16">
        <v>1872850240.2</v>
      </c>
      <c r="BH1437" s="16">
        <v>1907480654.3</v>
      </c>
      <c r="BI1437" s="16">
        <v>1764292627.8</v>
      </c>
      <c r="BJ1437" s="16">
        <v>2232630682.6999998</v>
      </c>
      <c r="BK1437" s="16">
        <v>2682413157.9000001</v>
      </c>
      <c r="BL1437" s="16">
        <v>2162858579.8000002</v>
      </c>
    </row>
    <row r="1438" spans="1:65">
      <c r="A1438" s="16" t="s">
        <v>53</v>
      </c>
      <c r="B1438" s="16" t="s">
        <v>54</v>
      </c>
      <c r="C1438" s="16" t="s">
        <v>2919</v>
      </c>
      <c r="D1438" s="16" t="s">
        <v>2920</v>
      </c>
    </row>
    <row r="1439" spans="1:65">
      <c r="A1439" s="16" t="s">
        <v>53</v>
      </c>
      <c r="B1439" s="16" t="s">
        <v>54</v>
      </c>
      <c r="C1439" s="16" t="s">
        <v>2921</v>
      </c>
      <c r="D1439" s="16" t="s">
        <v>2922</v>
      </c>
      <c r="AR1439" s="16">
        <v>95831000</v>
      </c>
      <c r="AS1439" s="16">
        <v>83712000</v>
      </c>
      <c r="AT1439" s="16">
        <v>-29498000</v>
      </c>
      <c r="AU1439" s="16">
        <v>-56834000</v>
      </c>
      <c r="AV1439" s="16">
        <v>-20819000</v>
      </c>
      <c r="AW1439" s="16">
        <v>121765000</v>
      </c>
      <c r="AX1439" s="16">
        <v>246560000</v>
      </c>
      <c r="AY1439" s="16">
        <v>47886000</v>
      </c>
      <c r="AZ1439" s="16">
        <v>205483000</v>
      </c>
      <c r="BA1439" s="16">
        <v>331554000</v>
      </c>
      <c r="BB1439" s="16">
        <v>257541000</v>
      </c>
      <c r="BC1439" s="16">
        <v>2012186000</v>
      </c>
      <c r="BD1439" s="16">
        <v>738659000</v>
      </c>
      <c r="BE1439" s="16">
        <v>274388000</v>
      </c>
      <c r="BF1439" s="16">
        <v>-439302000</v>
      </c>
      <c r="BG1439" s="16">
        <v>-738294000</v>
      </c>
      <c r="BH1439" s="16">
        <v>1575480000</v>
      </c>
      <c r="BI1439" s="16">
        <v>-381520000</v>
      </c>
      <c r="BJ1439" s="16">
        <v>-285978000</v>
      </c>
      <c r="BK1439" s="16">
        <v>901342000</v>
      </c>
      <c r="BL1439" s="16">
        <v>-809947000</v>
      </c>
    </row>
    <row r="1440" spans="1:65">
      <c r="A1440" s="16" t="s">
        <v>53</v>
      </c>
      <c r="B1440" s="16" t="s">
        <v>54</v>
      </c>
      <c r="C1440" s="16" t="s">
        <v>2923</v>
      </c>
      <c r="D1440" s="16" t="s">
        <v>2924</v>
      </c>
      <c r="BE1440" s="16">
        <v>500000000</v>
      </c>
      <c r="BG1440" s="16">
        <v>1750000000</v>
      </c>
      <c r="BI1440" s="16">
        <v>1000000000</v>
      </c>
      <c r="BJ1440" s="16">
        <v>500000000</v>
      </c>
      <c r="BL1440" s="16">
        <v>0</v>
      </c>
    </row>
    <row r="1441" spans="1:65">
      <c r="A1441" s="16" t="s">
        <v>53</v>
      </c>
      <c r="B1441" s="16" t="s">
        <v>54</v>
      </c>
      <c r="C1441" s="16" t="s">
        <v>2925</v>
      </c>
      <c r="D1441" s="16" t="s">
        <v>2926</v>
      </c>
      <c r="AL1441" s="16">
        <v>0.89488802322643801</v>
      </c>
      <c r="AM1441" s="16">
        <v>3.40702772012096</v>
      </c>
      <c r="AN1441" s="16">
        <v>10.542027529880899</v>
      </c>
      <c r="AO1441" s="16">
        <v>13.8505068610247</v>
      </c>
      <c r="AP1441" s="16">
        <v>12.851723057944101</v>
      </c>
      <c r="AQ1441" s="16">
        <v>15.9393120590092</v>
      </c>
      <c r="AR1441" s="16">
        <v>28.416770444729</v>
      </c>
      <c r="AS1441" s="16">
        <v>32.107824347287902</v>
      </c>
      <c r="AT1441" s="16">
        <v>28.374914650742401</v>
      </c>
      <c r="AU1441" s="16">
        <v>28.9114982227597</v>
      </c>
      <c r="AV1441" s="16">
        <v>28.403739270929901</v>
      </c>
      <c r="AW1441" s="16">
        <v>27.184103537923502</v>
      </c>
      <c r="AX1441" s="16">
        <v>19.3707556933491</v>
      </c>
      <c r="AY1441" s="16">
        <v>15.2799205656632</v>
      </c>
      <c r="AZ1441" s="16">
        <v>13.9397416056862</v>
      </c>
      <c r="BA1441" s="16">
        <v>10.302442176022099</v>
      </c>
      <c r="BB1441" s="16">
        <v>11.155945491399599</v>
      </c>
      <c r="BC1441" s="16">
        <v>14.668376089117601</v>
      </c>
      <c r="BD1441" s="16">
        <v>12.583776729954501</v>
      </c>
      <c r="BE1441" s="16">
        <v>16.5505357173733</v>
      </c>
      <c r="BF1441" s="16">
        <v>15.0965682481147</v>
      </c>
      <c r="BG1441" s="16">
        <v>16.648994351786001</v>
      </c>
      <c r="BH1441" s="16">
        <v>26.091462079332999</v>
      </c>
      <c r="BI1441" s="16">
        <v>41.220030400183703</v>
      </c>
      <c r="BJ1441" s="16">
        <v>39.126737770041998</v>
      </c>
      <c r="BK1441" s="16">
        <v>36.304171628917402</v>
      </c>
      <c r="BL1441" s="16">
        <v>34.445580337742697</v>
      </c>
    </row>
    <row r="1442" spans="1:65">
      <c r="A1442" s="16" t="s">
        <v>53</v>
      </c>
      <c r="B1442" s="16" t="s">
        <v>54</v>
      </c>
      <c r="C1442" s="16" t="s">
        <v>2927</v>
      </c>
      <c r="D1442" s="16" t="s">
        <v>2928</v>
      </c>
      <c r="AL1442" s="16">
        <v>689999.99761581398</v>
      </c>
      <c r="AM1442" s="16">
        <v>1389999.9856948899</v>
      </c>
      <c r="AN1442" s="16">
        <v>4599999.9046325702</v>
      </c>
      <c r="AO1442" s="16">
        <v>4409999.8474121103</v>
      </c>
      <c r="AP1442" s="16">
        <v>1259999.9904632601</v>
      </c>
      <c r="AQ1442" s="16">
        <v>2710000.0381469699</v>
      </c>
      <c r="AR1442" s="16">
        <v>1100000.02384186</v>
      </c>
      <c r="AS1442" s="16">
        <v>800000.01192092896</v>
      </c>
      <c r="AT1442" s="16">
        <v>2589999.9141693101</v>
      </c>
      <c r="AU1442" s="16">
        <v>4059999.9427795401</v>
      </c>
      <c r="AV1442" s="16">
        <v>3859999.8950958299</v>
      </c>
      <c r="AW1442" s="16">
        <v>3500000</v>
      </c>
      <c r="AX1442" s="16">
        <v>5469999.7901916504</v>
      </c>
      <c r="AY1442" s="16">
        <v>50000.000745058103</v>
      </c>
      <c r="AZ1442" s="16">
        <v>59999.9986588955</v>
      </c>
      <c r="BF1442" s="16">
        <v>59999.9986588955</v>
      </c>
      <c r="BH1442" s="16">
        <v>39999.999105930299</v>
      </c>
      <c r="BI1442" s="16">
        <v>29999.999329447699</v>
      </c>
      <c r="BJ1442" s="16">
        <v>219999.99880790699</v>
      </c>
      <c r="BK1442" s="16">
        <v>419999.98688697797</v>
      </c>
      <c r="BL1442" s="16">
        <v>140000.00059604601</v>
      </c>
    </row>
    <row r="1443" spans="1:65">
      <c r="A1443" s="16" t="s">
        <v>53</v>
      </c>
      <c r="B1443" s="16" t="s">
        <v>54</v>
      </c>
      <c r="C1443" s="16" t="s">
        <v>2929</v>
      </c>
      <c r="D1443" s="16" t="s">
        <v>2930</v>
      </c>
      <c r="AM1443" s="16">
        <v>730000.01907348598</v>
      </c>
      <c r="AN1443" s="16">
        <v>3019999.9809265099</v>
      </c>
      <c r="AO1443" s="16">
        <v>819999.99284744298</v>
      </c>
      <c r="AP1443" s="16">
        <v>689999.99761581398</v>
      </c>
      <c r="AQ1443" s="16">
        <v>949999.98807907104</v>
      </c>
      <c r="AR1443" s="16">
        <v>939999.99761581398</v>
      </c>
      <c r="AS1443" s="16">
        <v>629999.99523162795</v>
      </c>
      <c r="AT1443" s="16">
        <v>990000.00953674305</v>
      </c>
      <c r="AU1443" s="16">
        <v>5650000.0953674298</v>
      </c>
      <c r="AV1443" s="16">
        <v>2529999.97138977</v>
      </c>
      <c r="AW1443" s="16">
        <v>3049999.95231628</v>
      </c>
      <c r="AX1443" s="16">
        <v>5579999.92370605</v>
      </c>
      <c r="AY1443" s="16">
        <v>3640000.1049041701</v>
      </c>
      <c r="AZ1443" s="16">
        <v>6179999.8283386203</v>
      </c>
      <c r="BA1443" s="16">
        <v>10500000</v>
      </c>
      <c r="BB1443" s="16">
        <v>5480000.0190734901</v>
      </c>
      <c r="BC1443" s="16">
        <v>3910000.0858306899</v>
      </c>
      <c r="BD1443" s="16">
        <v>5840000.1525878897</v>
      </c>
      <c r="BE1443" s="16">
        <v>4909999.8474121103</v>
      </c>
      <c r="BF1443" s="16">
        <v>5679999.8283386203</v>
      </c>
      <c r="BG1443" s="16">
        <v>4150000.0953674298</v>
      </c>
      <c r="BH1443" s="16">
        <v>1750000</v>
      </c>
      <c r="BI1443" s="16">
        <v>3019999.9809265099</v>
      </c>
      <c r="BJ1443" s="16">
        <v>2069999.9332427999</v>
      </c>
      <c r="BK1443" s="16">
        <v>3279999.97138977</v>
      </c>
      <c r="BL1443" s="16">
        <v>3569999.9332428002</v>
      </c>
    </row>
    <row r="1444" spans="1:65">
      <c r="A1444" s="16" t="s">
        <v>53</v>
      </c>
      <c r="B1444" s="16" t="s">
        <v>54</v>
      </c>
      <c r="C1444" s="16" t="s">
        <v>2931</v>
      </c>
      <c r="D1444" s="16" t="s">
        <v>2932</v>
      </c>
      <c r="AN1444" s="16">
        <v>129274000</v>
      </c>
      <c r="AO1444" s="16">
        <v>107240000</v>
      </c>
      <c r="AP1444" s="16">
        <v>95686000</v>
      </c>
      <c r="AQ1444" s="16">
        <v>144950000</v>
      </c>
      <c r="AR1444" s="16">
        <v>134539000</v>
      </c>
      <c r="AS1444" s="16">
        <v>135047000</v>
      </c>
      <c r="AT1444" s="16">
        <v>176495000</v>
      </c>
      <c r="AU1444" s="16">
        <v>228212000</v>
      </c>
      <c r="AV1444" s="16">
        <v>225052000</v>
      </c>
      <c r="AW1444" s="16">
        <v>262602000</v>
      </c>
      <c r="AX1444" s="16">
        <v>626157000</v>
      </c>
      <c r="AY1444" s="16">
        <v>748239000</v>
      </c>
      <c r="AZ1444" s="16">
        <v>1313413000</v>
      </c>
      <c r="BA1444" s="16">
        <v>1500117000</v>
      </c>
      <c r="BB1444" s="16">
        <v>1292368000</v>
      </c>
      <c r="BC1444" s="16">
        <v>1420446000</v>
      </c>
      <c r="BD1444" s="16">
        <v>1882318000</v>
      </c>
      <c r="BE1444" s="16">
        <v>1953135000</v>
      </c>
      <c r="BF1444" s="16">
        <v>1681787000</v>
      </c>
      <c r="BG1444" s="16">
        <v>1799708000</v>
      </c>
      <c r="BH1444" s="16">
        <v>1227020000</v>
      </c>
      <c r="BI1444" s="16">
        <v>620499000</v>
      </c>
      <c r="BJ1444" s="16">
        <v>1113019000</v>
      </c>
      <c r="BK1444" s="16">
        <v>1168203000</v>
      </c>
      <c r="BL1444" s="16">
        <v>1019564642.90716</v>
      </c>
      <c r="BM1444" s="16">
        <v>1187806000</v>
      </c>
    </row>
    <row r="1445" spans="1:65">
      <c r="A1445" s="16" t="s">
        <v>53</v>
      </c>
      <c r="B1445" s="16" t="s">
        <v>54</v>
      </c>
      <c r="C1445" s="16" t="s">
        <v>2933</v>
      </c>
      <c r="D1445" s="16" t="s">
        <v>2934</v>
      </c>
      <c r="AK1445" s="16">
        <v>1050000</v>
      </c>
      <c r="AL1445" s="16">
        <v>11290000</v>
      </c>
      <c r="AM1445" s="16">
        <v>4630000</v>
      </c>
      <c r="AN1445" s="16">
        <v>27550000</v>
      </c>
      <c r="AO1445" s="16">
        <v>17780000</v>
      </c>
      <c r="AP1445" s="16">
        <v>15630000</v>
      </c>
      <c r="AQ1445" s="16">
        <v>31890000</v>
      </c>
      <c r="AR1445" s="16">
        <v>22190000</v>
      </c>
      <c r="AS1445" s="16">
        <v>30080000</v>
      </c>
      <c r="AT1445" s="16">
        <v>42100000</v>
      </c>
      <c r="AU1445" s="16">
        <v>74580000</v>
      </c>
      <c r="AV1445" s="16">
        <v>69000000</v>
      </c>
      <c r="AW1445" s="16">
        <v>69150000</v>
      </c>
      <c r="AX1445" s="16">
        <v>73410000</v>
      </c>
      <c r="AY1445" s="16">
        <v>97200000</v>
      </c>
      <c r="AZ1445" s="16">
        <v>39610000</v>
      </c>
      <c r="BA1445" s="16">
        <v>46940000</v>
      </c>
      <c r="BB1445" s="16">
        <v>44610000</v>
      </c>
      <c r="BC1445" s="16">
        <v>56010000</v>
      </c>
      <c r="BD1445" s="16">
        <v>48910000</v>
      </c>
      <c r="BE1445" s="16">
        <v>37260000</v>
      </c>
      <c r="BF1445" s="16">
        <v>39920000</v>
      </c>
      <c r="BG1445" s="16">
        <v>35640000</v>
      </c>
      <c r="BH1445" s="16">
        <v>29850000</v>
      </c>
      <c r="BI1445" s="16">
        <v>32230000</v>
      </c>
      <c r="BJ1445" s="16">
        <v>36410000</v>
      </c>
      <c r="BK1445" s="16">
        <v>43180000</v>
      </c>
      <c r="BL1445" s="16">
        <v>48640000</v>
      </c>
    </row>
    <row r="1446" spans="1:65">
      <c r="A1446" s="16" t="s">
        <v>53</v>
      </c>
      <c r="B1446" s="16" t="s">
        <v>54</v>
      </c>
      <c r="C1446" s="16" t="s">
        <v>2935</v>
      </c>
      <c r="D1446" s="16" t="s">
        <v>2936</v>
      </c>
      <c r="AN1446" s="16">
        <v>0</v>
      </c>
      <c r="AO1446" s="16">
        <v>0.122759777534642</v>
      </c>
      <c r="AP1446" s="16">
        <v>1.0095304435930701E-4</v>
      </c>
      <c r="AQ1446" s="16">
        <v>4.4980526652328099E-4</v>
      </c>
      <c r="AS1446" s="16">
        <v>1.44135986943897E-2</v>
      </c>
      <c r="AT1446" s="16">
        <v>10.3905930807435</v>
      </c>
      <c r="AU1446" s="16">
        <v>15.358851681649501</v>
      </c>
      <c r="AV1446" s="16">
        <v>22.751669548730099</v>
      </c>
      <c r="AW1446" s="16">
        <v>27.277914290403501</v>
      </c>
      <c r="AX1446" s="16">
        <v>30.3286358394889</v>
      </c>
      <c r="AY1446" s="16">
        <v>27.524399555109799</v>
      </c>
      <c r="AZ1446" s="16">
        <v>29.133600132226199</v>
      </c>
      <c r="BA1446" s="16">
        <v>9.2679649542070699</v>
      </c>
      <c r="BB1446" s="16">
        <v>6.2152999907307303</v>
      </c>
      <c r="BC1446" s="16">
        <v>5.7113632148828399</v>
      </c>
      <c r="BD1446" s="16">
        <v>5.3865812729925899</v>
      </c>
      <c r="BE1446" s="16">
        <v>6.4302381110520503</v>
      </c>
      <c r="BF1446" s="16">
        <v>1.99271656440136</v>
      </c>
      <c r="BG1446" s="16">
        <v>2.6408288085389802</v>
      </c>
      <c r="BH1446" s="16">
        <v>6.0469450143435104</v>
      </c>
      <c r="BI1446" s="16">
        <v>6.7963285445476398</v>
      </c>
      <c r="BJ1446" s="16">
        <v>6.2751635273064004</v>
      </c>
      <c r="BK1446" s="16">
        <v>3.7375654247615202</v>
      </c>
      <c r="BL1446" s="16">
        <v>5.0477583819517902</v>
      </c>
      <c r="BM1446" s="16">
        <v>1.9369459991550699</v>
      </c>
    </row>
    <row r="1447" spans="1:65">
      <c r="A1447" s="16" t="s">
        <v>53</v>
      </c>
      <c r="B1447" s="16" t="s">
        <v>54</v>
      </c>
      <c r="C1447" s="16" t="s">
        <v>2937</v>
      </c>
      <c r="D1447" s="16" t="s">
        <v>2938</v>
      </c>
      <c r="AK1447" s="16">
        <v>50.91</v>
      </c>
      <c r="AL1447" s="16">
        <v>42.21</v>
      </c>
      <c r="AM1447" s="16">
        <v>38.24</v>
      </c>
      <c r="AN1447" s="16">
        <v>37.14</v>
      </c>
      <c r="AO1447" s="16">
        <v>42.08</v>
      </c>
      <c r="AP1447" s="16">
        <v>40.61</v>
      </c>
      <c r="AQ1447" s="16">
        <v>43.09</v>
      </c>
      <c r="AR1447" s="16">
        <v>47.87</v>
      </c>
      <c r="AS1447" s="16">
        <v>53.41</v>
      </c>
      <c r="AT1447" s="16">
        <v>59.68</v>
      </c>
      <c r="AU1447" s="16">
        <v>63.5</v>
      </c>
      <c r="AV1447" s="16">
        <v>66.73</v>
      </c>
      <c r="AW1447" s="16">
        <v>67.040000000000006</v>
      </c>
      <c r="AX1447" s="16">
        <v>74.86</v>
      </c>
      <c r="AY1447" s="16">
        <v>76.459999999999994</v>
      </c>
      <c r="AZ1447" s="16">
        <v>78.52</v>
      </c>
      <c r="BA1447" s="16">
        <v>82.68</v>
      </c>
      <c r="BB1447" s="16">
        <v>88.55</v>
      </c>
      <c r="BC1447" s="16">
        <v>86.43</v>
      </c>
      <c r="BD1447" s="16">
        <v>91.15</v>
      </c>
      <c r="BE1447" s="16">
        <v>95.33</v>
      </c>
      <c r="BF1447" s="16">
        <v>98.39</v>
      </c>
      <c r="BG1447" s="16">
        <v>94.79</v>
      </c>
      <c r="BH1447" s="16">
        <v>101.24</v>
      </c>
      <c r="BI1447" s="16">
        <v>103.97</v>
      </c>
      <c r="BJ1447" s="16">
        <v>107.67</v>
      </c>
      <c r="BK1447" s="16">
        <v>113.36</v>
      </c>
    </row>
    <row r="1448" spans="1:65">
      <c r="A1448" s="16" t="s">
        <v>53</v>
      </c>
      <c r="B1448" s="16" t="s">
        <v>54</v>
      </c>
      <c r="C1448" s="16" t="s">
        <v>2939</v>
      </c>
      <c r="D1448" s="16" t="s">
        <v>2940</v>
      </c>
      <c r="AK1448" s="16">
        <v>3.72880541235565</v>
      </c>
      <c r="AL1448" s="16">
        <v>3.7312087674393499</v>
      </c>
      <c r="AM1448" s="16">
        <v>3.7095785716860701</v>
      </c>
      <c r="AN1448" s="16">
        <v>3.71919199202086</v>
      </c>
      <c r="AO1448" s="16">
        <v>3.1592102575194998</v>
      </c>
      <c r="AP1448" s="16">
        <v>3.13397502914068</v>
      </c>
      <c r="AQ1448" s="16">
        <v>3.0087132335242899</v>
      </c>
      <c r="AR1448" s="16">
        <v>2.86439755758418</v>
      </c>
      <c r="AS1448" s="16">
        <v>2.8666545608619298</v>
      </c>
      <c r="AT1448" s="16">
        <v>2.7480509418430099</v>
      </c>
      <c r="AU1448" s="16">
        <v>2.7342709821104401</v>
      </c>
      <c r="AV1448" s="16">
        <v>2.73193631128103</v>
      </c>
      <c r="AW1448" s="16">
        <v>2.6949874201664401</v>
      </c>
      <c r="AX1448" s="16">
        <v>2.6796515848052298</v>
      </c>
      <c r="AY1448" s="16">
        <v>2.6755569539068502</v>
      </c>
      <c r="AZ1448" s="16">
        <v>2.7193842355589402</v>
      </c>
      <c r="BA1448" s="16">
        <v>2.7533372868432799</v>
      </c>
      <c r="BB1448" s="16">
        <v>2.7486625838154501</v>
      </c>
      <c r="BC1448" s="16">
        <v>2.7511614401858302</v>
      </c>
      <c r="BD1448" s="16">
        <v>2.7486752643422299</v>
      </c>
      <c r="BE1448" s="16">
        <v>2.7934380217280799</v>
      </c>
      <c r="BF1448" s="16">
        <v>2.7861454892994102</v>
      </c>
      <c r="BG1448" s="16">
        <v>2.8247220642851101</v>
      </c>
      <c r="BH1448" s="16">
        <v>2.86706265197247</v>
      </c>
      <c r="BI1448" s="16">
        <v>2.9152050320551601</v>
      </c>
      <c r="BJ1448" s="16">
        <v>2.98565241586219</v>
      </c>
      <c r="BK1448" s="16">
        <v>3.0851501439736699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3:K95"/>
  <sheetViews>
    <sheetView topLeftCell="A4" workbookViewId="0">
      <selection activeCell="H5" sqref="H5"/>
    </sheetView>
  </sheetViews>
  <sheetFormatPr defaultColWidth="8.81640625" defaultRowHeight="14.5"/>
  <cols>
    <col min="1" max="2" width="8.81640625" style="16"/>
    <col min="8" max="8" width="8.81640625" customWidth="1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2941</v>
      </c>
      <c r="D5" s="11" t="s">
        <v>9</v>
      </c>
      <c r="E5" s="17" t="s">
        <v>10</v>
      </c>
      <c r="F5" s="12" t="s">
        <v>11</v>
      </c>
      <c r="G5" s="12">
        <v>2019</v>
      </c>
      <c r="H5" s="13">
        <v>665686.98</v>
      </c>
      <c r="I5" s="13"/>
      <c r="J5" s="13"/>
      <c r="K5" s="16" t="str">
        <f>B5</f>
        <v>TPCAU</v>
      </c>
    </row>
    <row r="6" spans="1:11">
      <c r="A6" s="16">
        <v>2</v>
      </c>
      <c r="B6" s="16" t="s">
        <v>2942</v>
      </c>
      <c r="D6" s="11" t="s">
        <v>9</v>
      </c>
      <c r="E6" s="17" t="s">
        <v>10</v>
      </c>
      <c r="F6" s="12" t="s">
        <v>11</v>
      </c>
      <c r="G6" s="12">
        <v>2019</v>
      </c>
      <c r="H6" s="13">
        <v>207802.28700000001</v>
      </c>
      <c r="I6" s="13"/>
      <c r="J6" s="13"/>
      <c r="K6" s="16" t="str">
        <f t="shared" ref="K6:K15" si="0">B6</f>
        <v>TPCAR</v>
      </c>
    </row>
    <row r="7" spans="1:11">
      <c r="A7" s="16">
        <v>3</v>
      </c>
      <c r="B7" s="16" t="s">
        <v>2943</v>
      </c>
      <c r="D7" s="11" t="s">
        <v>9</v>
      </c>
      <c r="E7" s="17" t="s">
        <v>10</v>
      </c>
      <c r="F7" s="12" t="s">
        <v>11</v>
      </c>
      <c r="G7" s="12">
        <v>2019</v>
      </c>
      <c r="H7" s="13">
        <v>26087.733</v>
      </c>
      <c r="I7" s="13"/>
      <c r="J7" s="13"/>
      <c r="K7" s="16" t="str">
        <f t="shared" si="0"/>
        <v>TPCAL</v>
      </c>
    </row>
    <row r="8" spans="1:11">
      <c r="A8" s="16">
        <v>4</v>
      </c>
      <c r="B8" s="16" t="s">
        <v>2944</v>
      </c>
      <c r="D8" s="11" t="s">
        <v>9</v>
      </c>
      <c r="E8" s="17" t="s">
        <v>10</v>
      </c>
      <c r="F8" s="12" t="s">
        <v>11</v>
      </c>
      <c r="G8" s="12">
        <v>2019</v>
      </c>
      <c r="H8" s="13">
        <v>50016</v>
      </c>
      <c r="I8" s="13"/>
      <c r="J8" s="13"/>
      <c r="K8" s="16" t="str">
        <f t="shared" si="0"/>
        <v>TPBUU</v>
      </c>
    </row>
    <row r="9" spans="1:11">
      <c r="A9" s="16">
        <v>5</v>
      </c>
      <c r="B9" s="16" t="s">
        <v>2945</v>
      </c>
      <c r="D9" s="11" t="s">
        <v>9</v>
      </c>
      <c r="E9" s="17" t="s">
        <v>10</v>
      </c>
      <c r="F9" s="12" t="s">
        <v>11</v>
      </c>
      <c r="G9" s="12">
        <v>2019</v>
      </c>
      <c r="H9" s="13">
        <v>6252</v>
      </c>
      <c r="I9" s="13"/>
      <c r="J9" s="13"/>
      <c r="K9" s="16" t="str">
        <f t="shared" si="0"/>
        <v>TPBUR</v>
      </c>
    </row>
    <row r="10" spans="1:11">
      <c r="A10" s="16">
        <v>6</v>
      </c>
      <c r="B10" s="16" t="s">
        <v>2946</v>
      </c>
      <c r="D10" s="11" t="s">
        <v>9</v>
      </c>
      <c r="E10" s="17" t="s">
        <v>10</v>
      </c>
      <c r="F10" s="12" t="s">
        <v>11</v>
      </c>
      <c r="G10" s="12">
        <v>2019</v>
      </c>
      <c r="H10" s="13">
        <v>6252</v>
      </c>
      <c r="I10" s="13"/>
      <c r="J10" s="13"/>
      <c r="K10" s="16" t="str">
        <f t="shared" si="0"/>
        <v>TPBUL</v>
      </c>
    </row>
    <row r="11" spans="1:11">
      <c r="A11" s="16">
        <v>7</v>
      </c>
      <c r="B11" s="16" t="s">
        <v>2947</v>
      </c>
      <c r="D11" s="11" t="s">
        <v>9</v>
      </c>
      <c r="E11" s="17" t="s">
        <v>10</v>
      </c>
      <c r="F11" s="12" t="s">
        <v>11</v>
      </c>
      <c r="G11" s="12">
        <v>2019</v>
      </c>
      <c r="H11" s="13">
        <v>76392.024000000005</v>
      </c>
      <c r="I11" s="13"/>
      <c r="J11" s="13"/>
      <c r="K11" s="16" t="str">
        <f t="shared" si="0"/>
        <v>TPRAU</v>
      </c>
    </row>
    <row r="12" spans="1:11">
      <c r="A12" s="16">
        <v>8</v>
      </c>
      <c r="B12" s="16" t="s">
        <v>2948</v>
      </c>
      <c r="D12" s="11" t="s">
        <v>9</v>
      </c>
      <c r="E12" s="17" t="s">
        <v>10</v>
      </c>
      <c r="F12" s="12" t="s">
        <v>11</v>
      </c>
      <c r="G12" s="12">
        <v>2019</v>
      </c>
      <c r="H12" s="13">
        <v>23759.723999999998</v>
      </c>
      <c r="I12" s="13"/>
      <c r="J12" s="13"/>
      <c r="K12" s="16" t="str">
        <f t="shared" si="0"/>
        <v>TPRAR</v>
      </c>
    </row>
    <row r="13" spans="1:11">
      <c r="A13" s="16">
        <v>9</v>
      </c>
      <c r="B13" s="16" t="s">
        <v>2949</v>
      </c>
      <c r="D13" s="11" t="s">
        <v>9</v>
      </c>
      <c r="E13" s="17" t="s">
        <v>10</v>
      </c>
      <c r="F13" s="12" t="s">
        <v>11</v>
      </c>
      <c r="G13" s="12">
        <v>2019</v>
      </c>
      <c r="H13" s="13">
        <v>100.252</v>
      </c>
      <c r="I13" s="13"/>
      <c r="J13" s="13"/>
      <c r="K13" s="16" t="str">
        <f t="shared" si="0"/>
        <v>TPRAL</v>
      </c>
    </row>
    <row r="14" spans="1:11">
      <c r="A14" s="16">
        <v>10</v>
      </c>
      <c r="B14" s="16" t="s">
        <v>2950</v>
      </c>
      <c r="D14" s="11" t="s">
        <v>9</v>
      </c>
      <c r="E14" s="17" t="s">
        <v>10</v>
      </c>
      <c r="F14" s="12" t="s">
        <v>11</v>
      </c>
      <c r="G14" s="12">
        <v>2019</v>
      </c>
      <c r="H14" s="13">
        <v>0</v>
      </c>
      <c r="I14" s="13"/>
      <c r="J14" s="13"/>
      <c r="K14" s="16" t="str">
        <f t="shared" si="0"/>
        <v>TPRMU</v>
      </c>
    </row>
    <row r="15" spans="1:11">
      <c r="A15" s="16">
        <v>11</v>
      </c>
      <c r="B15" s="16" t="s">
        <v>2951</v>
      </c>
      <c r="D15" s="11" t="s">
        <v>9</v>
      </c>
      <c r="E15" s="17" t="s">
        <v>10</v>
      </c>
      <c r="F15" s="12" t="s">
        <v>11</v>
      </c>
      <c r="G15" s="12">
        <v>2019</v>
      </c>
      <c r="H15" s="13">
        <v>10450.200133071899</v>
      </c>
      <c r="I15" s="13"/>
      <c r="J15" s="13"/>
      <c r="K15" s="16" t="str">
        <f t="shared" si="0"/>
        <v>TPAN</v>
      </c>
    </row>
    <row r="16" spans="1:11">
      <c r="A16" s="16">
        <v>12</v>
      </c>
      <c r="B16" s="16" t="s">
        <v>2952</v>
      </c>
      <c r="D16" s="11" t="s">
        <v>9</v>
      </c>
      <c r="E16" s="17" t="s">
        <v>10</v>
      </c>
      <c r="F16" s="12" t="s">
        <v>11</v>
      </c>
      <c r="G16" s="12">
        <v>2019</v>
      </c>
      <c r="H16" s="13">
        <v>31350.6003992156</v>
      </c>
      <c r="I16" s="13"/>
      <c r="J16" s="13"/>
      <c r="K16" s="16" t="str">
        <f t="shared" ref="K16:K29" si="1">B16</f>
        <v>TPAIS</v>
      </c>
    </row>
    <row r="17" spans="1:11">
      <c r="A17" s="16">
        <v>13</v>
      </c>
      <c r="B17" s="16" t="s">
        <v>2953</v>
      </c>
      <c r="D17" s="11" t="s">
        <v>9</v>
      </c>
      <c r="E17" s="17" t="s">
        <v>10</v>
      </c>
      <c r="F17" s="12" t="s">
        <v>11</v>
      </c>
      <c r="G17" s="12">
        <v>2019</v>
      </c>
      <c r="H17" s="13">
        <v>28332.199467712599</v>
      </c>
      <c r="I17" s="13"/>
      <c r="J17" s="13"/>
      <c r="K17" s="16" t="str">
        <f t="shared" si="1"/>
        <v>TPAIL</v>
      </c>
    </row>
    <row r="18" spans="1:11">
      <c r="A18" s="16">
        <v>14</v>
      </c>
      <c r="B18" s="16" t="s">
        <v>2954</v>
      </c>
      <c r="D18" s="11" t="s">
        <v>9</v>
      </c>
      <c r="E18" s="17" t="s">
        <v>10</v>
      </c>
      <c r="F18" s="12" t="s">
        <v>11</v>
      </c>
      <c r="G18" s="12">
        <v>2019</v>
      </c>
      <c r="H18" s="13">
        <v>0</v>
      </c>
      <c r="I18" s="13"/>
      <c r="J18" s="13"/>
      <c r="K18" s="16" t="str">
        <f t="shared" si="1"/>
        <v>TPSN</v>
      </c>
    </row>
    <row r="19" spans="1:11">
      <c r="A19" s="16">
        <v>15</v>
      </c>
      <c r="B19" s="16" t="s">
        <v>2955</v>
      </c>
      <c r="D19" s="11" t="s">
        <v>9</v>
      </c>
      <c r="E19" s="17" t="s">
        <v>10</v>
      </c>
      <c r="F19" s="12" t="s">
        <v>11</v>
      </c>
      <c r="G19" s="12">
        <v>2019</v>
      </c>
      <c r="H19" s="13">
        <v>13441.195</v>
      </c>
      <c r="I19" s="13"/>
      <c r="J19" s="13"/>
      <c r="K19" s="16" t="str">
        <f t="shared" si="1"/>
        <v>TPSI</v>
      </c>
    </row>
    <row r="20" spans="1:11">
      <c r="A20" s="16">
        <v>16</v>
      </c>
      <c r="B20" s="16" t="s">
        <v>2956</v>
      </c>
      <c r="D20" s="11" t="s">
        <v>9</v>
      </c>
      <c r="E20" s="17" t="s">
        <v>10</v>
      </c>
      <c r="F20" s="12" t="s">
        <v>11</v>
      </c>
      <c r="G20" s="12">
        <v>2019</v>
      </c>
      <c r="H20" s="13">
        <v>111418.1670002</v>
      </c>
      <c r="I20" s="13"/>
      <c r="J20" s="13"/>
      <c r="K20" s="16" t="str">
        <f t="shared" si="1"/>
        <v>TFTRU</v>
      </c>
    </row>
    <row r="21" spans="1:11">
      <c r="A21" s="16">
        <v>17</v>
      </c>
      <c r="B21" s="16" t="s">
        <v>2957</v>
      </c>
      <c r="D21" s="11" t="s">
        <v>9</v>
      </c>
      <c r="E21" s="17" t="s">
        <v>10</v>
      </c>
      <c r="F21" s="12" t="s">
        <v>11</v>
      </c>
      <c r="G21" s="12">
        <v>2019</v>
      </c>
      <c r="H21" s="13">
        <v>180581.83299980001</v>
      </c>
      <c r="I21" s="13"/>
      <c r="J21" s="13"/>
      <c r="K21" s="16" t="str">
        <f t="shared" si="1"/>
        <v>TFTRR</v>
      </c>
    </row>
    <row r="22" spans="1:11">
      <c r="A22" s="16">
        <v>18</v>
      </c>
      <c r="B22" s="16" t="s">
        <v>2958</v>
      </c>
      <c r="D22" s="11" t="s">
        <v>9</v>
      </c>
      <c r="E22" s="17" t="s">
        <v>10</v>
      </c>
      <c r="F22" s="12" t="s">
        <v>11</v>
      </c>
      <c r="G22" s="12">
        <v>2019</v>
      </c>
      <c r="H22" s="13">
        <v>4400.5</v>
      </c>
      <c r="I22" s="13"/>
      <c r="J22" s="13"/>
      <c r="K22" s="16" t="str">
        <f t="shared" si="1"/>
        <v>TFVAU</v>
      </c>
    </row>
    <row r="23" spans="1:11">
      <c r="A23" s="16">
        <v>19</v>
      </c>
      <c r="B23" s="16" t="s">
        <v>2959</v>
      </c>
      <c r="D23" s="11" t="s">
        <v>9</v>
      </c>
      <c r="E23" s="17" t="s">
        <v>10</v>
      </c>
      <c r="F23" s="12" t="s">
        <v>11</v>
      </c>
      <c r="G23" s="12">
        <v>2019</v>
      </c>
      <c r="H23" s="13">
        <v>4400.5</v>
      </c>
      <c r="I23" s="13"/>
      <c r="J23" s="13"/>
      <c r="K23" s="16" t="str">
        <f t="shared" si="1"/>
        <v>TFVAR</v>
      </c>
    </row>
    <row r="24" spans="1:11">
      <c r="A24" s="16">
        <v>20</v>
      </c>
      <c r="B24" s="16" t="s">
        <v>2960</v>
      </c>
      <c r="D24" s="11" t="s">
        <v>9</v>
      </c>
      <c r="E24" s="17" t="s">
        <v>10</v>
      </c>
      <c r="F24" s="12" t="s">
        <v>11</v>
      </c>
      <c r="G24" s="12">
        <v>2019</v>
      </c>
      <c r="H24" s="13">
        <v>90998.996908180095</v>
      </c>
      <c r="I24" s="13"/>
      <c r="J24" s="13"/>
      <c r="K24" s="16" t="str">
        <f t="shared" si="1"/>
        <v>TFRAN</v>
      </c>
    </row>
    <row r="25" spans="1:11">
      <c r="A25" s="16">
        <v>21</v>
      </c>
      <c r="B25" s="16" t="s">
        <v>2961</v>
      </c>
      <c r="D25" s="11" t="s">
        <v>9</v>
      </c>
      <c r="E25" s="17" t="s">
        <v>10</v>
      </c>
      <c r="F25" s="12" t="s">
        <v>11</v>
      </c>
      <c r="G25" s="12">
        <v>2019</v>
      </c>
      <c r="H25" s="13">
        <v>28374.475640995901</v>
      </c>
      <c r="I25" s="13"/>
      <c r="J25" s="13"/>
      <c r="K25" s="16" t="str">
        <f t="shared" si="1"/>
        <v>TFRAT</v>
      </c>
    </row>
    <row r="26" spans="1:11">
      <c r="A26" s="16">
        <v>22</v>
      </c>
      <c r="B26" s="16" t="s">
        <v>2962</v>
      </c>
      <c r="D26" s="11" t="s">
        <v>9</v>
      </c>
      <c r="E26" s="17" t="s">
        <v>10</v>
      </c>
      <c r="F26" s="12" t="s">
        <v>11</v>
      </c>
      <c r="G26" s="12">
        <v>2019</v>
      </c>
      <c r="H26" s="13">
        <v>96.527450823923701</v>
      </c>
      <c r="I26" s="13"/>
      <c r="J26" s="13"/>
      <c r="K26" s="16" t="str">
        <f t="shared" si="1"/>
        <v>TFRAI</v>
      </c>
    </row>
    <row r="27" spans="1:11">
      <c r="A27" s="16">
        <v>23</v>
      </c>
      <c r="B27" s="16" t="s">
        <v>2963</v>
      </c>
      <c r="D27" s="11" t="s">
        <v>9</v>
      </c>
      <c r="E27" s="17" t="s">
        <v>10</v>
      </c>
      <c r="F27" s="12" t="s">
        <v>11</v>
      </c>
      <c r="G27" s="12">
        <v>2019</v>
      </c>
      <c r="H27" s="13">
        <v>2788</v>
      </c>
      <c r="I27" s="13"/>
      <c r="J27" s="13"/>
      <c r="K27" s="16" t="str">
        <f t="shared" si="1"/>
        <v>TFAIL</v>
      </c>
    </row>
    <row r="28" spans="1:11">
      <c r="A28" s="16">
        <v>24</v>
      </c>
      <c r="B28" s="16" t="s">
        <v>2964</v>
      </c>
      <c r="D28" s="11" t="s">
        <v>9</v>
      </c>
      <c r="E28" s="17" t="s">
        <v>10</v>
      </c>
      <c r="F28" s="12" t="s">
        <v>11</v>
      </c>
      <c r="G28" s="12">
        <v>2019</v>
      </c>
      <c r="H28" s="13">
        <v>0</v>
      </c>
      <c r="I28" s="13"/>
      <c r="J28" s="13"/>
      <c r="K28" s="16" t="str">
        <f t="shared" si="1"/>
        <v>TFSN</v>
      </c>
    </row>
    <row r="29" spans="1:11">
      <c r="A29" s="16">
        <v>25</v>
      </c>
      <c r="B29" s="16" t="s">
        <v>2965</v>
      </c>
      <c r="D29" s="11" t="s">
        <v>9</v>
      </c>
      <c r="E29" s="17" t="s">
        <v>10</v>
      </c>
      <c r="F29" s="12" t="s">
        <v>11</v>
      </c>
      <c r="G29" s="12">
        <v>2019</v>
      </c>
      <c r="H29" s="13">
        <v>6684801.551</v>
      </c>
      <c r="I29" s="13"/>
      <c r="J29" s="13"/>
      <c r="K29" s="16" t="str">
        <f t="shared" si="1"/>
        <v>TFSI</v>
      </c>
    </row>
    <row r="30" spans="1:11">
      <c r="A30" s="42"/>
      <c r="B30" s="42"/>
      <c r="C30" s="42"/>
      <c r="D30" s="43"/>
      <c r="E30" s="44"/>
      <c r="F30" s="45"/>
      <c r="G30" s="45"/>
      <c r="H30" s="46"/>
      <c r="I30" s="46"/>
      <c r="J30" s="46"/>
      <c r="K30" s="42"/>
    </row>
    <row r="31" spans="1:11">
      <c r="A31" s="42"/>
      <c r="B31" s="42"/>
      <c r="C31" s="42"/>
      <c r="D31" s="43"/>
      <c r="E31" s="44"/>
      <c r="F31" s="45"/>
      <c r="G31" s="45"/>
      <c r="H31" s="46"/>
      <c r="I31" s="46"/>
      <c r="J31" s="46"/>
      <c r="K31" s="42"/>
    </row>
    <row r="32" spans="1:11">
      <c r="A32" s="42"/>
      <c r="B32" s="42"/>
      <c r="C32" s="42"/>
      <c r="D32" s="43"/>
      <c r="E32" s="44"/>
      <c r="F32" s="45"/>
      <c r="G32" s="45"/>
      <c r="H32" s="46"/>
      <c r="I32" s="46"/>
      <c r="J32" s="46"/>
      <c r="K32" s="42"/>
    </row>
    <row r="33" spans="1:11">
      <c r="A33" s="42"/>
      <c r="B33" s="42"/>
      <c r="C33" s="42"/>
      <c r="D33" s="43"/>
      <c r="E33" s="44"/>
      <c r="F33" s="45"/>
      <c r="G33" s="45"/>
      <c r="H33" s="46"/>
      <c r="I33" s="46"/>
      <c r="J33" s="46"/>
      <c r="K33" s="42"/>
    </row>
    <row r="34" spans="1:11">
      <c r="A34" s="42"/>
      <c r="B34" s="42"/>
      <c r="C34" s="42"/>
      <c r="D34" s="43"/>
      <c r="E34" s="44"/>
      <c r="F34" s="45"/>
      <c r="G34" s="45"/>
      <c r="H34" s="46"/>
      <c r="I34" s="46"/>
      <c r="J34" s="46"/>
      <c r="K34" s="42"/>
    </row>
    <row r="35" spans="1:11">
      <c r="A35" s="42"/>
      <c r="B35" s="42"/>
      <c r="C35" s="42"/>
      <c r="D35" s="43"/>
      <c r="E35" s="44"/>
      <c r="F35" s="45"/>
      <c r="G35" s="45"/>
      <c r="H35" s="46"/>
      <c r="I35" s="46"/>
      <c r="J35" s="46"/>
      <c r="K35" s="42"/>
    </row>
    <row r="36" spans="1:11">
      <c r="A36" s="42"/>
      <c r="B36" s="42"/>
      <c r="C36" s="42"/>
      <c r="D36" s="43"/>
      <c r="E36" s="44"/>
      <c r="F36" s="45"/>
      <c r="G36" s="45"/>
      <c r="H36" s="46"/>
      <c r="I36" s="46"/>
      <c r="J36" s="46"/>
      <c r="K36" s="42"/>
    </row>
    <row r="37" spans="1:11">
      <c r="A37" s="42"/>
      <c r="B37" s="42"/>
      <c r="C37" s="42"/>
      <c r="D37" s="43"/>
      <c r="E37" s="44"/>
      <c r="F37" s="45"/>
      <c r="G37" s="45"/>
      <c r="H37" s="46"/>
      <c r="I37" s="46"/>
      <c r="J37" s="46"/>
      <c r="K37" s="42"/>
    </row>
    <row r="38" spans="1:11">
      <c r="A38" s="42"/>
      <c r="B38" s="42"/>
      <c r="C38" s="42"/>
      <c r="D38" s="43"/>
      <c r="E38" s="44"/>
      <c r="F38" s="45"/>
      <c r="G38" s="45"/>
      <c r="H38" s="46"/>
      <c r="I38" s="46"/>
      <c r="J38" s="46"/>
      <c r="K38" s="42"/>
    </row>
    <row r="39" spans="1:11">
      <c r="A39" s="42"/>
      <c r="B39" s="42"/>
      <c r="C39" s="42"/>
      <c r="D39" s="43"/>
      <c r="E39" s="44"/>
      <c r="F39" s="45"/>
      <c r="G39" s="45"/>
      <c r="H39" s="46"/>
      <c r="I39" s="46"/>
      <c r="J39" s="46"/>
      <c r="K39" s="42"/>
    </row>
    <row r="40" spans="1:11">
      <c r="A40" s="42"/>
      <c r="B40" s="42"/>
      <c r="C40" s="42"/>
      <c r="D40" s="43"/>
      <c r="E40" s="44"/>
      <c r="F40" s="45"/>
      <c r="G40" s="45"/>
      <c r="H40" s="46"/>
      <c r="I40" s="46"/>
      <c r="J40" s="46"/>
      <c r="K40" s="42"/>
    </row>
    <row r="41" spans="1:11">
      <c r="A41" s="42"/>
      <c r="B41" s="42"/>
      <c r="C41" s="42"/>
      <c r="D41" s="43"/>
      <c r="E41" s="44"/>
      <c r="F41" s="45"/>
      <c r="G41" s="45"/>
      <c r="H41" s="46"/>
      <c r="I41" s="46"/>
      <c r="J41" s="46"/>
      <c r="K41" s="42"/>
    </row>
    <row r="42" spans="1:11">
      <c r="A42" s="42"/>
      <c r="B42" s="42"/>
      <c r="C42" s="42"/>
      <c r="D42" s="43"/>
      <c r="E42" s="44"/>
      <c r="F42" s="45"/>
      <c r="G42" s="45"/>
      <c r="H42" s="46"/>
      <c r="I42" s="46"/>
      <c r="J42" s="46"/>
      <c r="K42" s="42"/>
    </row>
    <row r="43" spans="1:11">
      <c r="A43" s="42"/>
      <c r="B43" s="42"/>
      <c r="C43" s="42"/>
      <c r="D43" s="43"/>
      <c r="E43" s="44"/>
      <c r="F43" s="45"/>
      <c r="G43" s="45"/>
      <c r="H43" s="46"/>
      <c r="I43" s="46"/>
      <c r="J43" s="46"/>
      <c r="K43" s="42"/>
    </row>
    <row r="44" spans="1:11">
      <c r="A44" s="42"/>
      <c r="B44" s="42"/>
      <c r="C44" s="42"/>
      <c r="D44" s="43"/>
      <c r="E44" s="44"/>
      <c r="F44" s="45"/>
      <c r="G44" s="45"/>
      <c r="H44" s="46"/>
      <c r="I44" s="46"/>
      <c r="J44" s="46"/>
      <c r="K44" s="42"/>
    </row>
    <row r="45" spans="1:11">
      <c r="A45" s="42"/>
      <c r="B45" s="42"/>
      <c r="C45" s="42"/>
      <c r="D45" s="43"/>
      <c r="E45" s="44"/>
      <c r="F45" s="45"/>
      <c r="G45" s="45"/>
      <c r="H45" s="46"/>
      <c r="I45" s="46"/>
      <c r="J45" s="46"/>
      <c r="K45" s="42"/>
    </row>
    <row r="46" spans="1:11">
      <c r="A46" s="42"/>
      <c r="B46" s="42"/>
      <c r="C46" s="42"/>
      <c r="D46" s="43"/>
      <c r="E46" s="44"/>
      <c r="F46" s="45"/>
      <c r="G46" s="45"/>
      <c r="H46" s="46"/>
      <c r="I46" s="46"/>
      <c r="J46" s="46"/>
      <c r="K46" s="42"/>
    </row>
    <row r="47" spans="1:11">
      <c r="A47" s="42"/>
      <c r="B47" s="42"/>
      <c r="C47" s="42"/>
      <c r="D47" s="43"/>
      <c r="E47" s="44"/>
      <c r="F47" s="45"/>
      <c r="G47" s="45"/>
      <c r="H47" s="46"/>
      <c r="I47" s="46"/>
      <c r="J47" s="46"/>
      <c r="K47" s="42"/>
    </row>
    <row r="48" spans="1:11">
      <c r="A48" s="42"/>
      <c r="B48" s="42"/>
      <c r="C48" s="42"/>
      <c r="D48" s="43"/>
      <c r="E48" s="44"/>
      <c r="F48" s="45"/>
      <c r="G48" s="45"/>
      <c r="H48" s="46"/>
      <c r="I48" s="46"/>
      <c r="J48" s="46"/>
      <c r="K48" s="42"/>
    </row>
    <row r="49" spans="1:11">
      <c r="A49" s="42"/>
      <c r="B49" s="42"/>
      <c r="C49" s="42"/>
      <c r="D49" s="43"/>
      <c r="E49" s="44"/>
      <c r="F49" s="45"/>
      <c r="G49" s="45"/>
      <c r="H49" s="46"/>
      <c r="I49" s="46"/>
      <c r="J49" s="46"/>
      <c r="K49" s="42"/>
    </row>
    <row r="50" spans="1:11">
      <c r="A50" s="42"/>
      <c r="B50" s="42"/>
      <c r="C50" s="42"/>
      <c r="D50" s="43"/>
      <c r="E50" s="44"/>
      <c r="F50" s="45"/>
      <c r="G50" s="45"/>
      <c r="H50" s="46"/>
      <c r="I50" s="46"/>
      <c r="J50" s="46"/>
      <c r="K50" s="42"/>
    </row>
    <row r="51" spans="1:11">
      <c r="A51" s="42"/>
      <c r="B51" s="42"/>
      <c r="C51" s="42"/>
      <c r="D51" s="43"/>
      <c r="E51" s="44"/>
      <c r="F51" s="45"/>
      <c r="G51" s="45"/>
      <c r="H51" s="46"/>
      <c r="I51" s="46"/>
      <c r="J51" s="46"/>
      <c r="K51" s="42"/>
    </row>
    <row r="52" spans="1:11">
      <c r="A52" s="42"/>
      <c r="B52" s="42"/>
      <c r="C52" s="42"/>
      <c r="D52" s="43"/>
      <c r="E52" s="44"/>
      <c r="F52" s="45"/>
      <c r="G52" s="45"/>
      <c r="H52" s="46"/>
      <c r="I52" s="46"/>
      <c r="J52" s="46"/>
      <c r="K52" s="42"/>
    </row>
    <row r="53" spans="1:11">
      <c r="A53" s="42"/>
      <c r="B53" s="42"/>
      <c r="C53" s="42"/>
      <c r="D53" s="43"/>
      <c r="E53" s="44"/>
      <c r="F53" s="45"/>
      <c r="G53" s="45"/>
      <c r="H53" s="46"/>
      <c r="I53" s="46"/>
      <c r="J53" s="46"/>
      <c r="K53" s="42"/>
    </row>
    <row r="54" spans="1:11">
      <c r="A54" s="42"/>
      <c r="B54" s="42"/>
      <c r="C54" s="42"/>
      <c r="D54" s="43"/>
      <c r="E54" s="44"/>
      <c r="F54" s="45"/>
      <c r="G54" s="45"/>
      <c r="H54" s="46"/>
      <c r="I54" s="46"/>
      <c r="J54" s="46"/>
      <c r="K54" s="42"/>
    </row>
    <row r="55" spans="1:11">
      <c r="A55" s="42"/>
      <c r="B55" s="42"/>
      <c r="C55" s="42"/>
      <c r="D55" s="43"/>
      <c r="E55" s="44"/>
      <c r="F55" s="45"/>
      <c r="G55" s="45"/>
      <c r="H55" s="46"/>
      <c r="I55" s="46"/>
      <c r="J55" s="46"/>
      <c r="K55" s="42"/>
    </row>
    <row r="56" spans="1:11">
      <c r="A56" s="42"/>
      <c r="B56" s="42"/>
      <c r="C56" s="42"/>
      <c r="D56" s="43"/>
      <c r="E56" s="44"/>
      <c r="F56" s="45"/>
      <c r="G56" s="45"/>
      <c r="H56" s="46"/>
      <c r="I56" s="46"/>
      <c r="J56" s="46"/>
      <c r="K56" s="42"/>
    </row>
    <row r="57" spans="1:11">
      <c r="A57" s="42"/>
      <c r="B57" s="42"/>
      <c r="C57" s="42"/>
      <c r="D57" s="43"/>
      <c r="E57" s="44"/>
      <c r="F57" s="45"/>
      <c r="G57" s="45"/>
      <c r="H57" s="46"/>
      <c r="I57" s="46"/>
      <c r="J57" s="46"/>
      <c r="K57" s="42"/>
    </row>
    <row r="58" spans="1:11">
      <c r="A58" s="42"/>
      <c r="B58" s="42"/>
      <c r="C58" s="42"/>
      <c r="D58" s="43"/>
      <c r="E58" s="44"/>
      <c r="F58" s="45"/>
      <c r="G58" s="45"/>
      <c r="H58" s="46"/>
      <c r="I58" s="46"/>
      <c r="J58" s="46"/>
      <c r="K58" s="42"/>
    </row>
    <row r="59" spans="1:11">
      <c r="A59" s="42"/>
      <c r="B59" s="42"/>
      <c r="C59" s="42"/>
      <c r="D59" s="43"/>
      <c r="E59" s="44"/>
      <c r="F59" s="45"/>
      <c r="G59" s="45"/>
      <c r="H59" s="46"/>
      <c r="I59" s="46"/>
      <c r="J59" s="46"/>
      <c r="K59" s="42"/>
    </row>
    <row r="60" spans="1:11">
      <c r="A60" s="42"/>
      <c r="B60" s="42"/>
      <c r="C60" s="42"/>
      <c r="D60" s="43"/>
      <c r="E60" s="44"/>
      <c r="F60" s="45"/>
      <c r="G60" s="45"/>
      <c r="H60" s="46"/>
      <c r="I60" s="46"/>
      <c r="J60" s="46"/>
      <c r="K60" s="42"/>
    </row>
    <row r="61" spans="1:11">
      <c r="A61" s="42"/>
      <c r="B61" s="42"/>
      <c r="C61" s="42"/>
      <c r="D61" s="43"/>
      <c r="E61" s="44"/>
      <c r="F61" s="45"/>
      <c r="G61" s="45"/>
      <c r="H61" s="46"/>
      <c r="I61" s="46"/>
      <c r="J61" s="46"/>
      <c r="K61" s="42"/>
    </row>
    <row r="62" spans="1:11">
      <c r="A62" s="42"/>
      <c r="B62" s="42"/>
      <c r="C62" s="42"/>
      <c r="D62" s="43"/>
      <c r="E62" s="44"/>
      <c r="F62" s="45"/>
      <c r="G62" s="45"/>
      <c r="H62" s="46"/>
      <c r="I62" s="46"/>
      <c r="J62" s="46"/>
      <c r="K62" s="42"/>
    </row>
    <row r="63" spans="1:11">
      <c r="A63" s="42"/>
      <c r="B63" s="42"/>
      <c r="C63" s="42"/>
      <c r="D63" s="43"/>
      <c r="E63" s="44"/>
      <c r="F63" s="45"/>
      <c r="G63" s="45"/>
      <c r="H63" s="46"/>
      <c r="I63" s="46"/>
      <c r="J63" s="46"/>
      <c r="K63" s="42"/>
    </row>
    <row r="64" spans="1:11">
      <c r="A64" s="42"/>
      <c r="B64" s="42"/>
      <c r="C64" s="42"/>
      <c r="D64" s="43"/>
      <c r="E64" s="44"/>
      <c r="F64" s="45"/>
      <c r="G64" s="45"/>
      <c r="H64" s="46"/>
      <c r="I64" s="46"/>
      <c r="J64" s="46"/>
      <c r="K64" s="42"/>
    </row>
    <row r="65" spans="1:11">
      <c r="A65" s="42"/>
      <c r="B65" s="42"/>
      <c r="C65" s="42"/>
      <c r="D65" s="43"/>
      <c r="E65" s="44"/>
      <c r="F65" s="45"/>
      <c r="G65" s="45"/>
      <c r="H65" s="46"/>
      <c r="I65" s="46"/>
      <c r="J65" s="46"/>
      <c r="K65" s="42"/>
    </row>
    <row r="66" spans="1:11">
      <c r="A66" s="42"/>
      <c r="B66" s="42"/>
      <c r="C66" s="42"/>
      <c r="D66" s="43"/>
      <c r="E66" s="44"/>
      <c r="F66" s="45"/>
      <c r="G66" s="45"/>
      <c r="H66" s="46"/>
      <c r="I66" s="46"/>
      <c r="J66" s="46"/>
      <c r="K66" s="42"/>
    </row>
    <row r="67" spans="1:11">
      <c r="A67" s="42"/>
      <c r="B67" s="42"/>
      <c r="C67" s="42"/>
      <c r="D67" s="43"/>
      <c r="E67" s="44"/>
      <c r="F67" s="45"/>
      <c r="G67" s="45"/>
      <c r="H67" s="46"/>
      <c r="I67" s="46"/>
      <c r="J67" s="46"/>
      <c r="K67" s="42"/>
    </row>
    <row r="68" spans="1:11">
      <c r="A68" s="42"/>
      <c r="B68" s="42"/>
      <c r="C68" s="42"/>
      <c r="D68" s="43"/>
      <c r="E68" s="44"/>
      <c r="F68" s="45"/>
      <c r="G68" s="45"/>
      <c r="H68" s="46"/>
      <c r="I68" s="46"/>
      <c r="J68" s="46"/>
      <c r="K68" s="42"/>
    </row>
    <row r="69" spans="1:11">
      <c r="A69" s="42"/>
      <c r="B69" s="42"/>
      <c r="C69" s="42"/>
      <c r="D69" s="43"/>
      <c r="E69" s="44"/>
      <c r="F69" s="45"/>
      <c r="G69" s="45"/>
      <c r="H69" s="46"/>
      <c r="I69" s="46"/>
      <c r="J69" s="46"/>
      <c r="K69" s="42"/>
    </row>
    <row r="70" spans="1:11">
      <c r="A70" s="42"/>
      <c r="B70" s="42"/>
      <c r="C70" s="42"/>
      <c r="D70" s="43"/>
      <c r="E70" s="44"/>
      <c r="F70" s="45"/>
      <c r="G70" s="45"/>
      <c r="H70" s="46"/>
      <c r="I70" s="46"/>
      <c r="J70" s="46"/>
      <c r="K70" s="42"/>
    </row>
    <row r="71" spans="1:11">
      <c r="A71" s="42"/>
      <c r="B71" s="42"/>
      <c r="C71" s="42"/>
      <c r="D71" s="43"/>
      <c r="E71" s="44"/>
      <c r="F71" s="45"/>
      <c r="G71" s="45"/>
      <c r="H71" s="46"/>
      <c r="I71" s="46"/>
      <c r="J71" s="46"/>
      <c r="K71" s="42"/>
    </row>
    <row r="72" spans="1:11">
      <c r="A72" s="42"/>
      <c r="B72" s="42"/>
      <c r="C72" s="42"/>
      <c r="D72" s="43"/>
      <c r="E72" s="44"/>
      <c r="F72" s="45"/>
      <c r="G72" s="45"/>
      <c r="H72" s="46"/>
      <c r="I72" s="46"/>
      <c r="J72" s="46"/>
      <c r="K72" s="42"/>
    </row>
    <row r="73" spans="1:11">
      <c r="A73" s="42"/>
      <c r="B73" s="42"/>
      <c r="C73" s="42"/>
      <c r="D73" s="43"/>
      <c r="E73" s="44"/>
      <c r="F73" s="45"/>
      <c r="G73" s="45"/>
      <c r="H73" s="46"/>
      <c r="I73" s="46"/>
      <c r="J73" s="46"/>
      <c r="K73" s="42"/>
    </row>
    <row r="74" spans="1:11">
      <c r="A74" s="42"/>
      <c r="B74" s="42"/>
      <c r="C74" s="42"/>
      <c r="D74" s="43"/>
      <c r="E74" s="44"/>
      <c r="F74" s="45"/>
      <c r="G74" s="45"/>
      <c r="H74" s="46"/>
      <c r="I74" s="46"/>
      <c r="J74" s="46"/>
      <c r="K74" s="42"/>
    </row>
    <row r="75" spans="1:11">
      <c r="A75" s="42"/>
      <c r="B75" s="42"/>
      <c r="C75" s="42"/>
      <c r="D75" s="43"/>
      <c r="E75" s="44"/>
      <c r="F75" s="45"/>
      <c r="G75" s="45"/>
      <c r="H75" s="46"/>
      <c r="I75" s="46"/>
      <c r="J75" s="46"/>
      <c r="K75" s="42"/>
    </row>
    <row r="76" spans="1:11">
      <c r="A76" s="42"/>
      <c r="B76" s="42"/>
      <c r="C76" s="42"/>
      <c r="D76" s="43"/>
      <c r="E76" s="44"/>
      <c r="F76" s="45"/>
      <c r="G76" s="45"/>
      <c r="H76" s="46"/>
      <c r="I76" s="46"/>
      <c r="J76" s="46"/>
      <c r="K76" s="42"/>
    </row>
    <row r="77" spans="1:11">
      <c r="A77" s="42"/>
      <c r="B77" s="42"/>
      <c r="C77" s="42"/>
      <c r="D77" s="43"/>
      <c r="E77" s="44"/>
      <c r="F77" s="45"/>
      <c r="G77" s="45"/>
      <c r="H77" s="46"/>
      <c r="I77" s="46"/>
      <c r="J77" s="46"/>
      <c r="K77" s="42"/>
    </row>
    <row r="78" spans="1:11">
      <c r="A78" s="42"/>
      <c r="B78" s="42"/>
      <c r="C78" s="42"/>
      <c r="D78" s="43"/>
      <c r="E78" s="44"/>
      <c r="F78" s="45"/>
      <c r="G78" s="45"/>
      <c r="H78" s="46"/>
      <c r="I78" s="46"/>
      <c r="J78" s="46"/>
      <c r="K78" s="42"/>
    </row>
    <row r="79" spans="1:11">
      <c r="A79" s="42"/>
      <c r="B79" s="42"/>
      <c r="C79" s="42"/>
      <c r="D79" s="43"/>
      <c r="E79" s="44"/>
      <c r="F79" s="45"/>
      <c r="G79" s="45"/>
      <c r="H79" s="46"/>
      <c r="I79" s="46"/>
      <c r="J79" s="46"/>
      <c r="K79" s="42"/>
    </row>
    <row r="80" spans="1:11">
      <c r="A80" s="42"/>
      <c r="B80" s="42"/>
      <c r="C80" s="42"/>
      <c r="D80" s="43"/>
      <c r="E80" s="44"/>
      <c r="F80" s="45"/>
      <c r="G80" s="45"/>
      <c r="H80" s="46"/>
      <c r="I80" s="46"/>
      <c r="J80" s="46"/>
      <c r="K80" s="42"/>
    </row>
    <row r="81" spans="1:11">
      <c r="A81" s="42"/>
      <c r="B81" s="42"/>
      <c r="C81" s="42"/>
      <c r="D81" s="43"/>
      <c r="E81" s="44"/>
      <c r="F81" s="45"/>
      <c r="G81" s="45"/>
      <c r="H81" s="46"/>
      <c r="I81" s="46"/>
      <c r="J81" s="46"/>
      <c r="K81" s="42"/>
    </row>
    <row r="82" spans="1:11">
      <c r="A82" s="42"/>
      <c r="B82" s="42"/>
      <c r="C82" s="42"/>
      <c r="D82" s="43"/>
      <c r="E82" s="44"/>
      <c r="F82" s="45"/>
      <c r="G82" s="45"/>
      <c r="H82" s="46"/>
      <c r="I82" s="46"/>
      <c r="J82" s="46"/>
      <c r="K82" s="42"/>
    </row>
    <row r="83" spans="1:11">
      <c r="A83" s="42"/>
      <c r="B83" s="42"/>
      <c r="C83" s="42"/>
      <c r="D83" s="43"/>
      <c r="E83" s="44"/>
      <c r="F83" s="45"/>
      <c r="G83" s="45"/>
      <c r="H83" s="46"/>
      <c r="I83" s="46"/>
      <c r="J83" s="46"/>
      <c r="K83" s="42"/>
    </row>
    <row r="84" spans="1:11">
      <c r="A84" s="42"/>
      <c r="B84" s="42"/>
      <c r="C84" s="42"/>
      <c r="D84" s="43"/>
      <c r="E84" s="44"/>
      <c r="F84" s="45"/>
      <c r="G84" s="45"/>
      <c r="H84" s="46"/>
      <c r="I84" s="46"/>
      <c r="J84" s="46"/>
      <c r="K84" s="42"/>
    </row>
    <row r="85" spans="1:11">
      <c r="A85" s="42"/>
      <c r="B85" s="42"/>
      <c r="C85" s="42"/>
      <c r="D85" s="43"/>
      <c r="E85" s="44"/>
      <c r="F85" s="45"/>
      <c r="G85" s="45"/>
      <c r="H85" s="46"/>
      <c r="I85" s="46"/>
      <c r="J85" s="46"/>
      <c r="K85" s="42"/>
    </row>
    <row r="86" spans="1:11">
      <c r="A86" s="42"/>
      <c r="B86" s="42"/>
      <c r="C86" s="42"/>
      <c r="D86" s="43"/>
      <c r="E86" s="44"/>
      <c r="F86" s="45"/>
      <c r="G86" s="45"/>
      <c r="H86" s="46"/>
      <c r="I86" s="46"/>
      <c r="J86" s="46"/>
      <c r="K86" s="42"/>
    </row>
    <row r="87" spans="1:11">
      <c r="A87" s="42"/>
      <c r="B87" s="42"/>
      <c r="C87" s="42"/>
      <c r="D87" s="43"/>
      <c r="E87" s="44"/>
      <c r="F87" s="45"/>
      <c r="G87" s="45"/>
      <c r="H87" s="46"/>
      <c r="I87" s="46"/>
      <c r="J87" s="46"/>
      <c r="K87" s="42"/>
    </row>
    <row r="88" spans="1:11">
      <c r="A88" s="42"/>
      <c r="B88" s="42"/>
      <c r="C88" s="42"/>
      <c r="D88" s="43"/>
      <c r="E88" s="44"/>
      <c r="F88" s="45"/>
      <c r="G88" s="45"/>
      <c r="H88" s="46"/>
      <c r="I88" s="46"/>
      <c r="J88" s="46"/>
      <c r="K88" s="42"/>
    </row>
    <row r="89" spans="1:11">
      <c r="A89" s="42"/>
      <c r="B89" s="42"/>
      <c r="C89" s="42"/>
      <c r="D89" s="43"/>
      <c r="E89" s="44"/>
      <c r="F89" s="45"/>
      <c r="G89" s="45"/>
      <c r="H89" s="46"/>
      <c r="I89" s="46"/>
      <c r="J89" s="46"/>
      <c r="K89" s="42"/>
    </row>
    <row r="90" spans="1:11">
      <c r="A90" s="42"/>
      <c r="B90" s="42"/>
      <c r="C90" s="42"/>
      <c r="D90" s="43"/>
      <c r="E90" s="44"/>
      <c r="F90" s="45"/>
      <c r="G90" s="45"/>
      <c r="H90" s="46"/>
      <c r="I90" s="46"/>
      <c r="J90" s="46"/>
      <c r="K90" s="42"/>
    </row>
    <row r="91" spans="1:11">
      <c r="A91" s="42"/>
      <c r="B91" s="42"/>
      <c r="C91" s="42"/>
      <c r="D91" s="43"/>
      <c r="E91" s="44"/>
      <c r="F91" s="45"/>
      <c r="G91" s="45"/>
      <c r="H91" s="46"/>
      <c r="I91" s="46"/>
      <c r="J91" s="46"/>
      <c r="K91" s="42"/>
    </row>
    <row r="92" spans="1:11">
      <c r="A92" s="42"/>
      <c r="B92" s="42"/>
      <c r="C92" s="42"/>
      <c r="D92" s="43"/>
      <c r="E92" s="44"/>
      <c r="F92" s="45"/>
      <c r="G92" s="45"/>
      <c r="H92" s="46"/>
      <c r="I92" s="46"/>
      <c r="J92" s="46"/>
      <c r="K92" s="42"/>
    </row>
    <row r="93" spans="1:11">
      <c r="A93" s="42"/>
      <c r="B93" s="42"/>
      <c r="C93" s="42"/>
      <c r="D93" s="43"/>
      <c r="E93" s="44"/>
      <c r="F93" s="45"/>
      <c r="G93" s="45"/>
      <c r="H93" s="46"/>
      <c r="I93" s="46"/>
      <c r="J93" s="46"/>
      <c r="K93" s="42"/>
    </row>
    <row r="94" spans="1:11">
      <c r="A94" s="42"/>
      <c r="B94" s="42"/>
      <c r="C94" s="42"/>
      <c r="D94" s="43"/>
      <c r="E94" s="44"/>
      <c r="F94" s="45"/>
      <c r="G94" s="45"/>
      <c r="H94" s="46"/>
      <c r="I94" s="46"/>
      <c r="J94" s="46"/>
      <c r="K94" s="42"/>
    </row>
    <row r="95" spans="1:11">
      <c r="A95" s="42"/>
      <c r="B95" s="42"/>
      <c r="C95" s="42"/>
      <c r="D95" s="43"/>
      <c r="E95" s="44"/>
      <c r="F95" s="45"/>
      <c r="G95" s="45"/>
      <c r="H95" s="46"/>
      <c r="I95" s="46"/>
      <c r="J95" s="46"/>
      <c r="K95" s="42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3:J15"/>
  <sheetViews>
    <sheetView topLeftCell="A3" workbookViewId="0">
      <selection activeCell="N32" sqref="N32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3069</v>
      </c>
      <c r="C5" s="16" t="s">
        <v>9</v>
      </c>
      <c r="D5" s="17" t="s">
        <v>10</v>
      </c>
      <c r="E5" s="47" t="s">
        <v>11</v>
      </c>
      <c r="F5" s="47">
        <v>2017</v>
      </c>
      <c r="G5" s="13">
        <v>539.60708248989897</v>
      </c>
      <c r="H5" s="13">
        <v>0</v>
      </c>
      <c r="I5" s="13">
        <v>0</v>
      </c>
      <c r="J5" s="16" t="str">
        <f>A5</f>
        <v>CHUDB</v>
      </c>
    </row>
    <row r="6" spans="1:10">
      <c r="A6" s="16" t="s">
        <v>3070</v>
      </c>
      <c r="C6" s="16" t="s">
        <v>9</v>
      </c>
      <c r="D6" s="17" t="s">
        <v>10</v>
      </c>
      <c r="E6" s="47" t="s">
        <v>11</v>
      </c>
      <c r="F6" s="47">
        <v>2017</v>
      </c>
      <c r="G6" s="13">
        <v>410.83199999999999</v>
      </c>
      <c r="H6" s="13">
        <v>0</v>
      </c>
      <c r="I6" s="13">
        <v>0</v>
      </c>
      <c r="J6" s="16" t="str">
        <f t="shared" ref="J6:J15" si="0">A6</f>
        <v>CHRDB</v>
      </c>
    </row>
    <row r="7" spans="1:10">
      <c r="A7" s="16" t="s">
        <v>3071</v>
      </c>
      <c r="C7" s="16" t="s">
        <v>9</v>
      </c>
      <c r="D7" s="17" t="s">
        <v>10</v>
      </c>
      <c r="E7" s="47" t="s">
        <v>11</v>
      </c>
      <c r="F7" s="47">
        <v>2017</v>
      </c>
      <c r="G7" s="13">
        <v>378.392917510102</v>
      </c>
      <c r="H7" s="13">
        <v>0</v>
      </c>
      <c r="I7" s="13">
        <v>0</v>
      </c>
      <c r="J7" s="16" t="str">
        <f t="shared" si="0"/>
        <v>CHUMB</v>
      </c>
    </row>
    <row r="8" spans="1:10">
      <c r="A8" s="16" t="s">
        <v>3072</v>
      </c>
      <c r="C8" s="16" t="s">
        <v>9</v>
      </c>
      <c r="D8" s="17" t="s">
        <v>10</v>
      </c>
      <c r="E8" s="47" t="s">
        <v>11</v>
      </c>
      <c r="F8" s="47">
        <v>2017</v>
      </c>
      <c r="G8" s="13">
        <v>21.167999999999999</v>
      </c>
      <c r="H8" s="13">
        <v>0</v>
      </c>
      <c r="I8" s="13">
        <v>0</v>
      </c>
      <c r="J8" s="16" t="str">
        <f t="shared" si="0"/>
        <v>CHRMB</v>
      </c>
    </row>
    <row r="9" spans="1:10">
      <c r="A9" s="16" t="s">
        <v>3073</v>
      </c>
      <c r="C9" s="16" t="s">
        <v>9</v>
      </c>
      <c r="D9" s="17" t="s">
        <v>10</v>
      </c>
      <c r="E9" s="47" t="s">
        <v>11</v>
      </c>
      <c r="F9" s="47">
        <v>2017</v>
      </c>
      <c r="G9" s="13">
        <v>539.60708248989897</v>
      </c>
      <c r="H9" s="13">
        <v>0</v>
      </c>
      <c r="I9" s="13">
        <v>0</v>
      </c>
      <c r="J9" s="16" t="str">
        <f t="shared" si="0"/>
        <v>CCUDB</v>
      </c>
    </row>
    <row r="10" spans="1:10">
      <c r="A10" s="16" t="s">
        <v>3074</v>
      </c>
      <c r="C10" s="16" t="s">
        <v>9</v>
      </c>
      <c r="D10" s="17" t="s">
        <v>10</v>
      </c>
      <c r="E10" s="47" t="s">
        <v>11</v>
      </c>
      <c r="F10" s="47">
        <v>2017</v>
      </c>
      <c r="G10" s="13">
        <v>410.83199999999999</v>
      </c>
      <c r="H10" s="13">
        <v>0</v>
      </c>
      <c r="I10" s="13">
        <v>0</v>
      </c>
      <c r="J10" s="16" t="str">
        <f t="shared" si="0"/>
        <v>CCRDB</v>
      </c>
    </row>
    <row r="11" spans="1:10">
      <c r="A11" s="16" t="s">
        <v>3075</v>
      </c>
      <c r="C11" s="16" t="s">
        <v>9</v>
      </c>
      <c r="D11" s="17" t="s">
        <v>10</v>
      </c>
      <c r="E11" s="47" t="s">
        <v>11</v>
      </c>
      <c r="F11" s="47">
        <v>2017</v>
      </c>
      <c r="G11" s="13">
        <v>378.392917510102</v>
      </c>
      <c r="H11" s="13">
        <v>0</v>
      </c>
      <c r="I11" s="13">
        <v>0</v>
      </c>
      <c r="J11" s="16" t="str">
        <f t="shared" si="0"/>
        <v>CCUMB</v>
      </c>
    </row>
    <row r="12" spans="1:10">
      <c r="A12" s="16" t="s">
        <v>3076</v>
      </c>
      <c r="C12" s="16" t="s">
        <v>9</v>
      </c>
      <c r="D12" s="17" t="s">
        <v>10</v>
      </c>
      <c r="E12" s="47" t="s">
        <v>11</v>
      </c>
      <c r="F12" s="47">
        <v>2017</v>
      </c>
      <c r="G12" s="13">
        <v>21.167999999999999</v>
      </c>
      <c r="H12" s="13">
        <v>0</v>
      </c>
      <c r="I12" s="13">
        <v>0</v>
      </c>
      <c r="J12" s="16" t="str">
        <f t="shared" si="0"/>
        <v>CCRMB</v>
      </c>
    </row>
    <row r="13" spans="1:10">
      <c r="A13" s="16" t="str">
        <f>[4]Commodities!$C$15</f>
        <v>CWDEM</v>
      </c>
      <c r="C13" s="16" t="s">
        <v>9</v>
      </c>
      <c r="D13" s="17" t="s">
        <v>10</v>
      </c>
      <c r="E13" s="47" t="s">
        <v>11</v>
      </c>
      <c r="F13" s="47">
        <v>2018</v>
      </c>
      <c r="G13" s="13">
        <v>139.29249687236401</v>
      </c>
      <c r="H13" s="13">
        <v>0</v>
      </c>
      <c r="I13" s="13">
        <v>0</v>
      </c>
      <c r="J13" s="16" t="str">
        <f t="shared" si="0"/>
        <v>CWDEM</v>
      </c>
    </row>
    <row r="14" spans="1:10">
      <c r="A14" s="16" t="str">
        <f>[4]Commodities!$C$16</f>
        <v>CADEM</v>
      </c>
      <c r="C14" s="16" t="s">
        <v>9</v>
      </c>
      <c r="D14" s="17" t="s">
        <v>10</v>
      </c>
      <c r="E14" s="47" t="s">
        <v>11</v>
      </c>
      <c r="F14" s="47">
        <v>2018</v>
      </c>
      <c r="G14" s="13">
        <v>245.83807074083401</v>
      </c>
      <c r="H14" s="13">
        <v>0</v>
      </c>
      <c r="I14" s="13">
        <v>0</v>
      </c>
      <c r="J14" s="16" t="str">
        <f t="shared" si="0"/>
        <v>CADEM</v>
      </c>
    </row>
    <row r="15" spans="1:10">
      <c r="A15" s="16" t="str">
        <f>[4]Commodities!$C$17</f>
        <v>CFDEM</v>
      </c>
      <c r="C15" s="16" t="s">
        <v>9</v>
      </c>
      <c r="D15" s="17" t="s">
        <v>10</v>
      </c>
      <c r="E15" s="47" t="s">
        <v>11</v>
      </c>
      <c r="F15" s="47">
        <v>2018</v>
      </c>
      <c r="G15" s="13">
        <v>141.03189501198901</v>
      </c>
      <c r="H15" s="13">
        <v>0</v>
      </c>
      <c r="I15" s="13">
        <v>0</v>
      </c>
      <c r="J15" s="16" t="str">
        <f t="shared" si="0"/>
        <v>CFDEM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50"/>
  </sheetPr>
  <dimension ref="A3:J11"/>
  <sheetViews>
    <sheetView workbookViewId="0">
      <selection activeCell="O39" sqref="O39"/>
    </sheetView>
  </sheetViews>
  <sheetFormatPr defaultColWidth="8.81640625" defaultRowHeight="14.5"/>
  <cols>
    <col min="1" max="16384" width="8.81640625" style="16"/>
  </cols>
  <sheetData>
    <row r="3" spans="1:10">
      <c r="C3" s="5" t="s">
        <v>6</v>
      </c>
      <c r="D3" s="5"/>
      <c r="E3" s="5"/>
      <c r="F3" s="5"/>
      <c r="G3" s="5"/>
      <c r="H3" s="5"/>
      <c r="I3" s="5"/>
      <c r="J3" s="5"/>
    </row>
    <row r="4" spans="1:10">
      <c r="A4" s="7" t="s">
        <v>1</v>
      </c>
      <c r="C4" s="6" t="s">
        <v>7</v>
      </c>
      <c r="D4" s="6" t="s">
        <v>8</v>
      </c>
      <c r="E4" s="7" t="s">
        <v>2</v>
      </c>
      <c r="F4" s="7" t="s">
        <v>0</v>
      </c>
      <c r="G4" s="8" t="s">
        <v>3084</v>
      </c>
      <c r="H4" s="8" t="s">
        <v>3085</v>
      </c>
      <c r="I4" s="8" t="s">
        <v>3086</v>
      </c>
      <c r="J4" s="7" t="s">
        <v>1</v>
      </c>
    </row>
    <row r="5" spans="1:10">
      <c r="A5" s="16" t="s">
        <v>3077</v>
      </c>
      <c r="C5" s="16" t="s">
        <v>9</v>
      </c>
      <c r="D5" s="17" t="s">
        <v>10</v>
      </c>
      <c r="E5" s="47" t="s">
        <v>11</v>
      </c>
      <c r="F5" s="47">
        <v>2019</v>
      </c>
      <c r="G5" s="13">
        <v>39.988840562999997</v>
      </c>
      <c r="H5" s="13">
        <v>0</v>
      </c>
      <c r="I5" s="13">
        <v>0</v>
      </c>
      <c r="J5" s="16" t="s">
        <v>3077</v>
      </c>
    </row>
    <row r="6" spans="1:10">
      <c r="A6" s="16" t="s">
        <v>3078</v>
      </c>
      <c r="C6" s="16" t="s">
        <v>9</v>
      </c>
      <c r="D6" s="17" t="s">
        <v>10</v>
      </c>
      <c r="E6" s="47" t="s">
        <v>11</v>
      </c>
      <c r="F6" s="47">
        <v>2019</v>
      </c>
      <c r="G6" s="13">
        <v>1.6616629512000001</v>
      </c>
      <c r="H6" s="13">
        <v>0</v>
      </c>
      <c r="I6" s="13">
        <v>0</v>
      </c>
      <c r="J6" s="16" t="s">
        <v>3078</v>
      </c>
    </row>
    <row r="7" spans="1:10">
      <c r="A7" s="16" t="s">
        <v>3079</v>
      </c>
      <c r="C7" s="16" t="s">
        <v>9</v>
      </c>
      <c r="D7" s="17" t="s">
        <v>10</v>
      </c>
      <c r="E7" s="47" t="s">
        <v>11</v>
      </c>
      <c r="F7" s="47">
        <v>2019</v>
      </c>
      <c r="G7" s="13">
        <v>0.54008711553241096</v>
      </c>
      <c r="H7" s="13">
        <v>0</v>
      </c>
      <c r="I7" s="13">
        <v>0</v>
      </c>
      <c r="J7" s="16" t="s">
        <v>3079</v>
      </c>
    </row>
    <row r="8" spans="1:10">
      <c r="A8" s="16" t="s">
        <v>3080</v>
      </c>
      <c r="C8" s="16" t="s">
        <v>9</v>
      </c>
      <c r="D8" s="17" t="s">
        <v>10</v>
      </c>
      <c r="E8" s="47" t="s">
        <v>11</v>
      </c>
      <c r="F8" s="47">
        <v>2019</v>
      </c>
      <c r="G8" s="13">
        <v>3.9786352912990801</v>
      </c>
      <c r="H8" s="13">
        <v>0</v>
      </c>
      <c r="I8" s="13">
        <v>0</v>
      </c>
      <c r="J8" s="16" t="s">
        <v>3080</v>
      </c>
    </row>
    <row r="9" spans="1:10">
      <c r="A9" s="16" t="s">
        <v>3081</v>
      </c>
      <c r="C9" s="16" t="s">
        <v>9</v>
      </c>
      <c r="D9" s="17" t="s">
        <v>10</v>
      </c>
      <c r="E9" s="47" t="s">
        <v>11</v>
      </c>
      <c r="F9" s="47">
        <v>2019</v>
      </c>
      <c r="G9" s="13">
        <v>11.9087699091373</v>
      </c>
      <c r="H9" s="13">
        <v>0</v>
      </c>
      <c r="I9" s="13">
        <v>0</v>
      </c>
      <c r="J9" s="16" t="s">
        <v>3081</v>
      </c>
    </row>
    <row r="10" spans="1:10">
      <c r="A10" s="16" t="s">
        <v>3082</v>
      </c>
      <c r="C10" s="16" t="s">
        <v>9</v>
      </c>
      <c r="D10" s="17" t="s">
        <v>10</v>
      </c>
      <c r="E10" s="47" t="s">
        <v>11</v>
      </c>
      <c r="F10" s="47">
        <v>2019</v>
      </c>
      <c r="G10" s="13">
        <v>84.016547000000003</v>
      </c>
      <c r="H10" s="13">
        <v>0</v>
      </c>
      <c r="I10" s="13">
        <v>0</v>
      </c>
      <c r="J10" s="16" t="s">
        <v>3082</v>
      </c>
    </row>
    <row r="11" spans="1:10">
      <c r="A11" s="16" t="s">
        <v>3083</v>
      </c>
      <c r="C11" s="16" t="s">
        <v>9</v>
      </c>
      <c r="D11" s="17" t="s">
        <v>10</v>
      </c>
      <c r="E11" s="47" t="s">
        <v>11</v>
      </c>
      <c r="F11" s="47">
        <v>2019</v>
      </c>
      <c r="G11" s="13">
        <v>6.6226275000000001</v>
      </c>
      <c r="H11" s="13">
        <v>0</v>
      </c>
      <c r="I11" s="13">
        <v>0</v>
      </c>
      <c r="J11" s="16" t="s">
        <v>3083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K95"/>
  <sheetViews>
    <sheetView topLeftCell="D1" workbookViewId="0">
      <selection activeCell="K3" sqref="K3"/>
    </sheetView>
  </sheetViews>
  <sheetFormatPr defaultColWidth="8.81640625" defaultRowHeight="14.5"/>
  <cols>
    <col min="1" max="16384" width="8.81640625" style="16"/>
  </cols>
  <sheetData>
    <row r="3" spans="1:11">
      <c r="D3" s="5" t="s">
        <v>6</v>
      </c>
      <c r="E3" s="5"/>
      <c r="F3" s="5"/>
      <c r="G3" s="5"/>
      <c r="H3" s="5"/>
      <c r="I3" s="5"/>
      <c r="J3" s="5"/>
      <c r="K3" s="5"/>
    </row>
    <row r="4" spans="1:11">
      <c r="B4" s="7" t="s">
        <v>1</v>
      </c>
      <c r="D4" s="6" t="s">
        <v>7</v>
      </c>
      <c r="E4" s="6" t="s">
        <v>8</v>
      </c>
      <c r="F4" s="7" t="s">
        <v>2</v>
      </c>
      <c r="G4" s="7" t="s">
        <v>0</v>
      </c>
      <c r="H4" s="8" t="s">
        <v>3084</v>
      </c>
      <c r="I4" s="8" t="s">
        <v>3085</v>
      </c>
      <c r="J4" s="8" t="s">
        <v>3086</v>
      </c>
      <c r="K4" s="7" t="s">
        <v>1</v>
      </c>
    </row>
    <row r="5" spans="1:11">
      <c r="A5" s="16">
        <v>1</v>
      </c>
      <c r="B5" s="16" t="s">
        <v>2978</v>
      </c>
      <c r="D5" s="16" t="s">
        <v>9</v>
      </c>
      <c r="E5" s="17" t="s">
        <v>10</v>
      </c>
      <c r="F5" s="47" t="s">
        <v>11</v>
      </c>
      <c r="G5" s="47">
        <v>2019</v>
      </c>
      <c r="H5" s="13">
        <v>215.94439924752501</v>
      </c>
      <c r="I5" s="13">
        <v>0</v>
      </c>
      <c r="J5" s="13">
        <v>0</v>
      </c>
      <c r="K5" s="16" t="str">
        <f>B5</f>
        <v>ISDPH</v>
      </c>
    </row>
    <row r="6" spans="1:11">
      <c r="A6" s="16">
        <v>2</v>
      </c>
      <c r="B6" s="16" t="s">
        <v>2979</v>
      </c>
      <c r="D6" s="16" t="s">
        <v>9</v>
      </c>
      <c r="E6" s="17" t="s">
        <v>10</v>
      </c>
      <c r="F6" s="47" t="s">
        <v>11</v>
      </c>
      <c r="G6" s="47">
        <v>2019</v>
      </c>
      <c r="H6" s="13">
        <v>8.0051638099009903</v>
      </c>
      <c r="I6" s="13">
        <v>0</v>
      </c>
      <c r="J6" s="13">
        <v>0</v>
      </c>
      <c r="K6" s="16" t="str">
        <f t="shared" ref="K6:K69" si="0">B6</f>
        <v>ISDCO</v>
      </c>
    </row>
    <row r="7" spans="1:11">
      <c r="A7" s="16">
        <v>3</v>
      </c>
      <c r="B7" s="16" t="s">
        <v>2980</v>
      </c>
      <c r="D7" s="16" t="s">
        <v>9</v>
      </c>
      <c r="E7" s="17" t="s">
        <v>10</v>
      </c>
      <c r="F7" s="47" t="s">
        <v>11</v>
      </c>
      <c r="G7" s="47">
        <v>2019</v>
      </c>
      <c r="H7" s="13">
        <v>3.8541831683168302</v>
      </c>
      <c r="I7" s="13">
        <v>0</v>
      </c>
      <c r="J7" s="13">
        <v>0</v>
      </c>
      <c r="K7" s="16" t="str">
        <f t="shared" si="0"/>
        <v>ISDSH</v>
      </c>
    </row>
    <row r="8" spans="1:11">
      <c r="A8" s="16">
        <v>4</v>
      </c>
      <c r="B8" s="16" t="s">
        <v>2981</v>
      </c>
      <c r="D8" s="16" t="s">
        <v>9</v>
      </c>
      <c r="E8" s="17" t="s">
        <v>10</v>
      </c>
      <c r="F8" s="47" t="s">
        <v>11</v>
      </c>
      <c r="G8" s="47">
        <v>2019</v>
      </c>
      <c r="H8" s="13">
        <v>19.302639184158402</v>
      </c>
      <c r="I8" s="13">
        <v>0</v>
      </c>
      <c r="J8" s="13">
        <v>0</v>
      </c>
      <c r="K8" s="16" t="str">
        <f t="shared" si="0"/>
        <v>ISDLA</v>
      </c>
    </row>
    <row r="9" spans="1:11">
      <c r="A9" s="16">
        <v>5</v>
      </c>
      <c r="B9" s="16" t="s">
        <v>2982</v>
      </c>
      <c r="D9" s="16" t="s">
        <v>9</v>
      </c>
      <c r="E9" s="17" t="s">
        <v>10</v>
      </c>
      <c r="F9" s="47" t="s">
        <v>11</v>
      </c>
      <c r="G9" s="47">
        <v>2019</v>
      </c>
      <c r="H9" s="13">
        <v>42.992216982178199</v>
      </c>
      <c r="I9" s="13">
        <v>0</v>
      </c>
      <c r="J9" s="13">
        <v>0</v>
      </c>
      <c r="K9" s="16" t="str">
        <f t="shared" si="0"/>
        <v>ISDEM</v>
      </c>
    </row>
    <row r="10" spans="1:11">
      <c r="A10" s="16">
        <v>6</v>
      </c>
      <c r="B10" s="16" t="s">
        <v>2983</v>
      </c>
      <c r="D10" s="16" t="s">
        <v>9</v>
      </c>
      <c r="E10" s="17" t="s">
        <v>10</v>
      </c>
      <c r="F10" s="47" t="s">
        <v>11</v>
      </c>
      <c r="G10" s="47">
        <v>2019</v>
      </c>
      <c r="H10" s="13">
        <v>0.32196382574257398</v>
      </c>
      <c r="I10" s="13">
        <v>0</v>
      </c>
      <c r="J10" s="13">
        <v>0</v>
      </c>
      <c r="K10" s="16" t="str">
        <f t="shared" si="0"/>
        <v>ISDTF</v>
      </c>
    </row>
    <row r="11" spans="1:11">
      <c r="A11" s="16">
        <v>7</v>
      </c>
      <c r="B11" s="16" t="s">
        <v>2984</v>
      </c>
      <c r="D11" s="16" t="s">
        <v>9</v>
      </c>
      <c r="E11" s="17" t="s">
        <v>10</v>
      </c>
      <c r="F11" s="47" t="s">
        <v>11</v>
      </c>
      <c r="G11" s="47">
        <v>2019</v>
      </c>
      <c r="H11" s="13">
        <v>1.49717940594059E-2</v>
      </c>
      <c r="I11" s="13">
        <v>0</v>
      </c>
      <c r="J11" s="13">
        <v>0</v>
      </c>
      <c r="K11" s="16" t="str">
        <f t="shared" si="0"/>
        <v>ISDFL</v>
      </c>
    </row>
    <row r="12" spans="1:11">
      <c r="A12" s="16">
        <v>8</v>
      </c>
      <c r="B12" s="16" t="s">
        <v>2985</v>
      </c>
      <c r="D12" s="16" t="s">
        <v>9</v>
      </c>
      <c r="E12" s="17" t="s">
        <v>10</v>
      </c>
      <c r="F12" s="47" t="s">
        <v>11</v>
      </c>
      <c r="G12" s="47">
        <v>2019</v>
      </c>
      <c r="H12" s="13">
        <v>241.01113230891099</v>
      </c>
      <c r="I12" s="13">
        <v>0</v>
      </c>
      <c r="J12" s="13">
        <v>0</v>
      </c>
      <c r="K12" s="16" t="str">
        <f t="shared" si="0"/>
        <v>ICDPH</v>
      </c>
    </row>
    <row r="13" spans="1:11">
      <c r="A13" s="16">
        <v>9</v>
      </c>
      <c r="B13" s="16" t="s">
        <v>2986</v>
      </c>
      <c r="D13" s="16" t="s">
        <v>9</v>
      </c>
      <c r="E13" s="17" t="s">
        <v>10</v>
      </c>
      <c r="F13" s="47" t="s">
        <v>11</v>
      </c>
      <c r="G13" s="47">
        <v>2019</v>
      </c>
      <c r="H13" s="13">
        <v>19.0435444039604</v>
      </c>
      <c r="I13" s="13">
        <v>0</v>
      </c>
      <c r="J13" s="13">
        <v>0</v>
      </c>
      <c r="K13" s="16" t="str">
        <f t="shared" si="0"/>
        <v>ICDCO</v>
      </c>
    </row>
    <row r="14" spans="1:11">
      <c r="A14" s="16">
        <v>10</v>
      </c>
      <c r="B14" s="16" t="s">
        <v>2987</v>
      </c>
      <c r="D14" s="16" t="s">
        <v>9</v>
      </c>
      <c r="E14" s="17" t="s">
        <v>10</v>
      </c>
      <c r="F14" s="47" t="s">
        <v>11</v>
      </c>
      <c r="G14" s="47">
        <v>2019</v>
      </c>
      <c r="H14" s="13">
        <v>125.01999139009899</v>
      </c>
      <c r="I14" s="13">
        <v>0</v>
      </c>
      <c r="J14" s="13">
        <v>0</v>
      </c>
      <c r="K14" s="16" t="str">
        <f t="shared" si="0"/>
        <v>ICDSH</v>
      </c>
    </row>
    <row r="15" spans="1:11">
      <c r="A15" s="16">
        <v>11</v>
      </c>
      <c r="B15" s="16" t="s">
        <v>2988</v>
      </c>
      <c r="D15" s="16" t="s">
        <v>9</v>
      </c>
      <c r="E15" s="17" t="s">
        <v>10</v>
      </c>
      <c r="F15" s="47" t="s">
        <v>11</v>
      </c>
      <c r="G15" s="47">
        <v>2019</v>
      </c>
      <c r="H15" s="13">
        <v>13.2824167841584</v>
      </c>
      <c r="I15" s="13">
        <v>0</v>
      </c>
      <c r="J15" s="13">
        <v>0</v>
      </c>
      <c r="K15" s="16" t="str">
        <f t="shared" si="0"/>
        <v>ICDLA</v>
      </c>
    </row>
    <row r="16" spans="1:11">
      <c r="A16" s="16">
        <v>12</v>
      </c>
      <c r="B16" s="16" t="s">
        <v>2989</v>
      </c>
      <c r="D16" s="16" t="s">
        <v>9</v>
      </c>
      <c r="E16" s="17" t="s">
        <v>10</v>
      </c>
      <c r="F16" s="47" t="s">
        <v>11</v>
      </c>
      <c r="G16" s="47">
        <v>2019</v>
      </c>
      <c r="H16" s="13">
        <v>153.696534843564</v>
      </c>
      <c r="I16" s="13">
        <v>0</v>
      </c>
      <c r="J16" s="13">
        <v>0</v>
      </c>
      <c r="K16" s="16" t="str">
        <f t="shared" si="0"/>
        <v>ICDEM</v>
      </c>
    </row>
    <row r="17" spans="1:11">
      <c r="A17" s="16">
        <v>13</v>
      </c>
      <c r="B17" s="16" t="s">
        <v>2990</v>
      </c>
      <c r="D17" s="16" t="s">
        <v>9</v>
      </c>
      <c r="E17" s="17" t="s">
        <v>10</v>
      </c>
      <c r="F17" s="47" t="s">
        <v>11</v>
      </c>
      <c r="G17" s="47">
        <v>2019</v>
      </c>
      <c r="H17" s="13">
        <v>1.5883059564356401</v>
      </c>
      <c r="I17" s="13">
        <v>0</v>
      </c>
      <c r="J17" s="13">
        <v>0</v>
      </c>
      <c r="K17" s="16" t="str">
        <f t="shared" si="0"/>
        <v>ICDTF</v>
      </c>
    </row>
    <row r="18" spans="1:11">
      <c r="A18" s="16">
        <v>14</v>
      </c>
      <c r="B18" s="16" t="s">
        <v>2991</v>
      </c>
      <c r="D18" s="16" t="s">
        <v>9</v>
      </c>
      <c r="E18" s="17" t="s">
        <v>10</v>
      </c>
      <c r="F18" s="47" t="s">
        <v>11</v>
      </c>
      <c r="G18" s="47">
        <v>2019</v>
      </c>
      <c r="H18" s="13">
        <v>0</v>
      </c>
      <c r="I18" s="13">
        <v>0</v>
      </c>
      <c r="J18" s="13">
        <v>0</v>
      </c>
      <c r="K18" s="16" t="str">
        <f t="shared" si="0"/>
        <v>ICDFL</v>
      </c>
    </row>
    <row r="19" spans="1:11">
      <c r="A19" s="16">
        <v>15</v>
      </c>
      <c r="B19" s="16" t="s">
        <v>2992</v>
      </c>
      <c r="D19" s="16" t="s">
        <v>9</v>
      </c>
      <c r="E19" s="17" t="s">
        <v>10</v>
      </c>
      <c r="F19" s="47" t="s">
        <v>11</v>
      </c>
      <c r="G19" s="47">
        <v>2019</v>
      </c>
      <c r="H19" s="13">
        <v>67.343988332673305</v>
      </c>
      <c r="I19" s="13">
        <v>0</v>
      </c>
      <c r="J19" s="13">
        <v>0</v>
      </c>
      <c r="K19" s="16" t="str">
        <f t="shared" si="0"/>
        <v>IADPH</v>
      </c>
    </row>
    <row r="20" spans="1:11">
      <c r="A20" s="16">
        <v>16</v>
      </c>
      <c r="B20" s="16" t="s">
        <v>2993</v>
      </c>
      <c r="D20" s="16" t="s">
        <v>9</v>
      </c>
      <c r="E20" s="17" t="s">
        <v>10</v>
      </c>
      <c r="F20" s="47" t="s">
        <v>11</v>
      </c>
      <c r="G20" s="47">
        <v>2019</v>
      </c>
      <c r="H20" s="13">
        <v>0</v>
      </c>
      <c r="I20" s="13">
        <v>0</v>
      </c>
      <c r="J20" s="13">
        <v>0</v>
      </c>
      <c r="K20" s="16" t="str">
        <f t="shared" si="0"/>
        <v>IADCO</v>
      </c>
    </row>
    <row r="21" spans="1:11">
      <c r="A21" s="16">
        <v>17</v>
      </c>
      <c r="B21" s="16" t="s">
        <v>2994</v>
      </c>
      <c r="D21" s="16" t="s">
        <v>9</v>
      </c>
      <c r="E21" s="17" t="s">
        <v>10</v>
      </c>
      <c r="F21" s="47" t="s">
        <v>11</v>
      </c>
      <c r="G21" s="47">
        <v>2019</v>
      </c>
      <c r="H21" s="13">
        <v>1.8688826851485101</v>
      </c>
      <c r="I21" s="13">
        <v>0</v>
      </c>
      <c r="J21" s="13">
        <v>0</v>
      </c>
      <c r="K21" s="16" t="str">
        <f t="shared" si="0"/>
        <v>IADSH</v>
      </c>
    </row>
    <row r="22" spans="1:11">
      <c r="A22" s="16">
        <v>18</v>
      </c>
      <c r="B22" s="16" t="s">
        <v>2995</v>
      </c>
      <c r="D22" s="16" t="s">
        <v>9</v>
      </c>
      <c r="E22" s="17" t="s">
        <v>10</v>
      </c>
      <c r="F22" s="47" t="s">
        <v>11</v>
      </c>
      <c r="G22" s="47">
        <v>2019</v>
      </c>
      <c r="H22" s="13">
        <v>3.5720140277227701</v>
      </c>
      <c r="I22" s="13">
        <v>0</v>
      </c>
      <c r="J22" s="13">
        <v>0</v>
      </c>
      <c r="K22" s="16" t="str">
        <f t="shared" si="0"/>
        <v>IADLA</v>
      </c>
    </row>
    <row r="23" spans="1:11">
      <c r="A23" s="16">
        <v>19</v>
      </c>
      <c r="B23" s="16" t="s">
        <v>2996</v>
      </c>
      <c r="D23" s="16" t="s">
        <v>9</v>
      </c>
      <c r="E23" s="17" t="s">
        <v>10</v>
      </c>
      <c r="F23" s="47" t="s">
        <v>11</v>
      </c>
      <c r="G23" s="47">
        <v>2019</v>
      </c>
      <c r="H23" s="13">
        <v>17.585285417821801</v>
      </c>
      <c r="I23" s="13">
        <v>0</v>
      </c>
      <c r="J23" s="13">
        <v>0</v>
      </c>
      <c r="K23" s="16" t="str">
        <f t="shared" si="0"/>
        <v>IADEM</v>
      </c>
    </row>
    <row r="24" spans="1:11">
      <c r="A24" s="16">
        <v>20</v>
      </c>
      <c r="B24" s="16" t="s">
        <v>2997</v>
      </c>
      <c r="D24" s="16" t="s">
        <v>9</v>
      </c>
      <c r="E24" s="17" t="s">
        <v>10</v>
      </c>
      <c r="F24" s="47" t="s">
        <v>11</v>
      </c>
      <c r="G24" s="47">
        <v>2019</v>
      </c>
      <c r="H24" s="13">
        <v>0.47221257029703001</v>
      </c>
      <c r="I24" s="13">
        <v>0</v>
      </c>
      <c r="J24" s="13">
        <v>0</v>
      </c>
      <c r="K24" s="16" t="str">
        <f t="shared" si="0"/>
        <v>IADTF</v>
      </c>
    </row>
    <row r="25" spans="1:11">
      <c r="A25" s="16">
        <v>21</v>
      </c>
      <c r="B25" s="16" t="s">
        <v>2998</v>
      </c>
      <c r="D25" s="16" t="s">
        <v>9</v>
      </c>
      <c r="E25" s="17" t="s">
        <v>10</v>
      </c>
      <c r="F25" s="47" t="s">
        <v>11</v>
      </c>
      <c r="G25" s="47">
        <v>2019</v>
      </c>
      <c r="H25" s="13">
        <v>8.6161972277227702E-2</v>
      </c>
      <c r="I25" s="13">
        <v>0</v>
      </c>
      <c r="J25" s="13">
        <v>0</v>
      </c>
      <c r="K25" s="16" t="str">
        <f t="shared" si="0"/>
        <v>IADFL</v>
      </c>
    </row>
    <row r="26" spans="1:11">
      <c r="A26" s="16">
        <v>22</v>
      </c>
      <c r="B26" s="16" t="s">
        <v>2999</v>
      </c>
      <c r="D26" s="16" t="s">
        <v>9</v>
      </c>
      <c r="E26" s="17" t="s">
        <v>10</v>
      </c>
      <c r="F26" s="47" t="s">
        <v>11</v>
      </c>
      <c r="G26" s="47">
        <v>2019</v>
      </c>
      <c r="H26" s="13">
        <v>211.32869973861401</v>
      </c>
      <c r="I26" s="13">
        <v>0</v>
      </c>
      <c r="J26" s="13">
        <v>0</v>
      </c>
      <c r="K26" s="16" t="str">
        <f t="shared" si="0"/>
        <v>IGDPH</v>
      </c>
    </row>
    <row r="27" spans="1:11">
      <c r="A27" s="16">
        <v>23</v>
      </c>
      <c r="B27" s="16" t="s">
        <v>3000</v>
      </c>
      <c r="D27" s="16" t="s">
        <v>9</v>
      </c>
      <c r="E27" s="17" t="s">
        <v>10</v>
      </c>
      <c r="F27" s="47" t="s">
        <v>11</v>
      </c>
      <c r="G27" s="47">
        <v>2019</v>
      </c>
      <c r="H27" s="13">
        <v>0</v>
      </c>
      <c r="I27" s="13">
        <v>0</v>
      </c>
      <c r="J27" s="13">
        <v>0</v>
      </c>
      <c r="K27" s="16" t="str">
        <f t="shared" si="0"/>
        <v>IGDCO</v>
      </c>
    </row>
    <row r="28" spans="1:11">
      <c r="A28" s="16">
        <v>24</v>
      </c>
      <c r="B28" s="16" t="s">
        <v>3001</v>
      </c>
      <c r="D28" s="16" t="s">
        <v>9</v>
      </c>
      <c r="E28" s="17" t="s">
        <v>10</v>
      </c>
      <c r="F28" s="47" t="s">
        <v>11</v>
      </c>
      <c r="G28" s="47">
        <v>2019</v>
      </c>
      <c r="H28" s="13">
        <v>0.997443089108911</v>
      </c>
      <c r="I28" s="13">
        <v>0</v>
      </c>
      <c r="J28" s="13">
        <v>0</v>
      </c>
      <c r="K28" s="16" t="str">
        <f t="shared" si="0"/>
        <v>IGDSH</v>
      </c>
    </row>
    <row r="29" spans="1:11">
      <c r="A29" s="16">
        <v>25</v>
      </c>
      <c r="B29" s="16" t="s">
        <v>3002</v>
      </c>
      <c r="D29" s="16" t="s">
        <v>9</v>
      </c>
      <c r="E29" s="17" t="s">
        <v>10</v>
      </c>
      <c r="F29" s="47" t="s">
        <v>11</v>
      </c>
      <c r="G29" s="47">
        <v>2019</v>
      </c>
      <c r="H29" s="13">
        <v>4.4971272712871304</v>
      </c>
      <c r="I29" s="13">
        <v>0</v>
      </c>
      <c r="J29" s="13">
        <v>0</v>
      </c>
      <c r="K29" s="16" t="str">
        <f t="shared" si="0"/>
        <v>IGDLA</v>
      </c>
    </row>
    <row r="30" spans="1:11">
      <c r="A30" s="16">
        <v>26</v>
      </c>
      <c r="B30" s="16" t="s">
        <v>3003</v>
      </c>
      <c r="D30" s="16" t="s">
        <v>9</v>
      </c>
      <c r="E30" s="17" t="s">
        <v>10</v>
      </c>
      <c r="F30" s="47" t="s">
        <v>11</v>
      </c>
      <c r="G30" s="47">
        <v>2019</v>
      </c>
      <c r="H30" s="13">
        <v>40.474082994059401</v>
      </c>
      <c r="I30" s="13">
        <v>0</v>
      </c>
      <c r="J30" s="13">
        <v>0</v>
      </c>
      <c r="K30" s="16" t="str">
        <f t="shared" si="0"/>
        <v>IGDEM</v>
      </c>
    </row>
    <row r="31" spans="1:11">
      <c r="A31" s="16">
        <v>27</v>
      </c>
      <c r="B31" s="16" t="s">
        <v>3004</v>
      </c>
      <c r="D31" s="16" t="s">
        <v>9</v>
      </c>
      <c r="E31" s="17" t="s">
        <v>10</v>
      </c>
      <c r="F31" s="47" t="s">
        <v>11</v>
      </c>
      <c r="G31" s="47">
        <v>2019</v>
      </c>
      <c r="H31" s="13">
        <v>3.17661191287129</v>
      </c>
      <c r="I31" s="13">
        <v>0</v>
      </c>
      <c r="J31" s="13">
        <v>0</v>
      </c>
      <c r="K31" s="16" t="str">
        <f t="shared" si="0"/>
        <v>IGDTF</v>
      </c>
    </row>
    <row r="32" spans="1:11">
      <c r="A32" s="16">
        <v>28</v>
      </c>
      <c r="B32" s="16" t="s">
        <v>3005</v>
      </c>
      <c r="D32" s="16" t="s">
        <v>9</v>
      </c>
      <c r="E32" s="17" t="s">
        <v>10</v>
      </c>
      <c r="F32" s="47" t="s">
        <v>11</v>
      </c>
      <c r="G32" s="47">
        <v>2019</v>
      </c>
      <c r="H32" s="13">
        <v>0.25845469306930702</v>
      </c>
      <c r="I32" s="13">
        <v>0</v>
      </c>
      <c r="J32" s="13">
        <v>0</v>
      </c>
      <c r="K32" s="16" t="str">
        <f t="shared" si="0"/>
        <v>IGDFL</v>
      </c>
    </row>
    <row r="33" spans="1:11">
      <c r="A33" s="16">
        <v>29</v>
      </c>
      <c r="B33" s="16" t="s">
        <v>3006</v>
      </c>
      <c r="D33" s="16" t="s">
        <v>9</v>
      </c>
      <c r="E33" s="17" t="s">
        <v>10</v>
      </c>
      <c r="F33" s="47" t="s">
        <v>11</v>
      </c>
      <c r="G33" s="47">
        <v>2019</v>
      </c>
      <c r="H33" s="13">
        <v>45.651045243564397</v>
      </c>
      <c r="I33" s="13">
        <v>0</v>
      </c>
      <c r="J33" s="13">
        <v>0</v>
      </c>
      <c r="K33" s="16" t="str">
        <f t="shared" si="0"/>
        <v>ITDPH</v>
      </c>
    </row>
    <row r="34" spans="1:11">
      <c r="A34" s="16">
        <v>30</v>
      </c>
      <c r="B34" s="16" t="s">
        <v>3007</v>
      </c>
      <c r="D34" s="16" t="s">
        <v>9</v>
      </c>
      <c r="E34" s="17" t="s">
        <v>10</v>
      </c>
      <c r="F34" s="47" t="s">
        <v>11</v>
      </c>
      <c r="G34" s="47">
        <v>2019</v>
      </c>
      <c r="H34" s="13">
        <v>5.5765483485148497</v>
      </c>
      <c r="I34" s="13">
        <v>0</v>
      </c>
      <c r="J34" s="13">
        <v>0</v>
      </c>
      <c r="K34" s="16" t="str">
        <f t="shared" si="0"/>
        <v>ITDCO</v>
      </c>
    </row>
    <row r="35" spans="1:11">
      <c r="A35" s="16">
        <v>31</v>
      </c>
      <c r="B35" s="16" t="s">
        <v>3008</v>
      </c>
      <c r="D35" s="16" t="s">
        <v>9</v>
      </c>
      <c r="E35" s="17" t="s">
        <v>10</v>
      </c>
      <c r="F35" s="47" t="s">
        <v>11</v>
      </c>
      <c r="G35" s="47">
        <v>2019</v>
      </c>
      <c r="H35" s="13">
        <v>4.4459983603960396</v>
      </c>
      <c r="I35" s="13">
        <v>0</v>
      </c>
      <c r="J35" s="13">
        <v>0</v>
      </c>
      <c r="K35" s="16" t="str">
        <f t="shared" si="0"/>
        <v>ITDSH</v>
      </c>
    </row>
    <row r="36" spans="1:11">
      <c r="A36" s="16">
        <v>32</v>
      </c>
      <c r="B36" s="16" t="s">
        <v>3009</v>
      </c>
      <c r="D36" s="16" t="s">
        <v>9</v>
      </c>
      <c r="E36" s="17" t="s">
        <v>10</v>
      </c>
      <c r="F36" s="47" t="s">
        <v>11</v>
      </c>
      <c r="G36" s="47">
        <v>2019</v>
      </c>
      <c r="H36" s="13">
        <v>6.11208270891089</v>
      </c>
      <c r="I36" s="13">
        <v>0</v>
      </c>
      <c r="J36" s="13">
        <v>0</v>
      </c>
      <c r="K36" s="16" t="str">
        <f t="shared" si="0"/>
        <v>ITDLA</v>
      </c>
    </row>
    <row r="37" spans="1:11">
      <c r="A37" s="16">
        <v>33</v>
      </c>
      <c r="B37" s="16" t="s">
        <v>3010</v>
      </c>
      <c r="D37" s="16" t="s">
        <v>9</v>
      </c>
      <c r="E37" s="17" t="s">
        <v>10</v>
      </c>
      <c r="F37" s="47" t="s">
        <v>11</v>
      </c>
      <c r="G37" s="47">
        <v>2019</v>
      </c>
      <c r="H37" s="13">
        <v>29.949192784158399</v>
      </c>
      <c r="I37" s="13">
        <v>0</v>
      </c>
      <c r="J37" s="13">
        <v>0</v>
      </c>
      <c r="K37" s="16" t="str">
        <f t="shared" si="0"/>
        <v>ITDEM</v>
      </c>
    </row>
    <row r="38" spans="1:11">
      <c r="A38" s="16">
        <v>34</v>
      </c>
      <c r="B38" s="16" t="s">
        <v>3011</v>
      </c>
      <c r="D38" s="16" t="s">
        <v>9</v>
      </c>
      <c r="E38" s="17" t="s">
        <v>10</v>
      </c>
      <c r="F38" s="47" t="s">
        <v>11</v>
      </c>
      <c r="G38" s="47">
        <v>2019</v>
      </c>
      <c r="H38" s="13">
        <v>1.37367381386139</v>
      </c>
      <c r="I38" s="13">
        <v>0</v>
      </c>
      <c r="J38" s="13">
        <v>0</v>
      </c>
      <c r="K38" s="16" t="str">
        <f t="shared" si="0"/>
        <v>ITDTF</v>
      </c>
    </row>
    <row r="39" spans="1:11">
      <c r="A39" s="16">
        <v>35</v>
      </c>
      <c r="B39" s="16" t="s">
        <v>3012</v>
      </c>
      <c r="D39" s="16" t="s">
        <v>9</v>
      </c>
      <c r="E39" s="17" t="s">
        <v>10</v>
      </c>
      <c r="F39" s="47" t="s">
        <v>11</v>
      </c>
      <c r="G39" s="47">
        <v>2019</v>
      </c>
      <c r="H39" s="13">
        <v>0.161536134653465</v>
      </c>
      <c r="I39" s="13">
        <v>0</v>
      </c>
      <c r="J39" s="13">
        <v>0</v>
      </c>
      <c r="K39" s="16" t="str">
        <f t="shared" si="0"/>
        <v>ITDFL</v>
      </c>
    </row>
    <row r="40" spans="1:11">
      <c r="A40" s="16">
        <v>36</v>
      </c>
      <c r="B40" s="16" t="s">
        <v>3013</v>
      </c>
      <c r="D40" s="16" t="s">
        <v>9</v>
      </c>
      <c r="E40" s="17" t="s">
        <v>10</v>
      </c>
      <c r="F40" s="47" t="s">
        <v>11</v>
      </c>
      <c r="G40" s="47">
        <v>2019</v>
      </c>
      <c r="H40" s="13">
        <v>68.215896285148503</v>
      </c>
      <c r="I40" s="13">
        <v>0</v>
      </c>
      <c r="J40" s="13">
        <v>0</v>
      </c>
      <c r="K40" s="16" t="str">
        <f t="shared" si="0"/>
        <v>IMDPH</v>
      </c>
    </row>
    <row r="41" spans="1:11">
      <c r="A41" s="16">
        <v>37</v>
      </c>
      <c r="B41" s="16" t="s">
        <v>3014</v>
      </c>
      <c r="D41" s="16" t="s">
        <v>9</v>
      </c>
      <c r="E41" s="17" t="s">
        <v>10</v>
      </c>
      <c r="F41" s="47" t="s">
        <v>11</v>
      </c>
      <c r="G41" s="47">
        <v>2019</v>
      </c>
      <c r="H41" s="13">
        <v>0</v>
      </c>
      <c r="I41" s="13">
        <v>0</v>
      </c>
      <c r="J41" s="13">
        <v>0</v>
      </c>
      <c r="K41" s="16" t="str">
        <f t="shared" si="0"/>
        <v>IMDCO</v>
      </c>
    </row>
    <row r="42" spans="1:11">
      <c r="A42" s="16">
        <v>38</v>
      </c>
      <c r="B42" s="16" t="s">
        <v>3015</v>
      </c>
      <c r="D42" s="16" t="s">
        <v>9</v>
      </c>
      <c r="E42" s="17" t="s">
        <v>10</v>
      </c>
      <c r="F42" s="47" t="s">
        <v>11</v>
      </c>
      <c r="G42" s="47">
        <v>2019</v>
      </c>
      <c r="H42" s="13">
        <v>21.657207493069301</v>
      </c>
      <c r="I42" s="13">
        <v>0</v>
      </c>
      <c r="J42" s="13">
        <v>0</v>
      </c>
      <c r="K42" s="16" t="str">
        <f t="shared" si="0"/>
        <v>IMDSH</v>
      </c>
    </row>
    <row r="43" spans="1:11">
      <c r="A43" s="16">
        <v>39</v>
      </c>
      <c r="B43" s="16" t="s">
        <v>3016</v>
      </c>
      <c r="D43" s="16" t="s">
        <v>9</v>
      </c>
      <c r="E43" s="17" t="s">
        <v>10</v>
      </c>
      <c r="F43" s="47" t="s">
        <v>11</v>
      </c>
      <c r="G43" s="47">
        <v>2019</v>
      </c>
      <c r="H43" s="13">
        <v>17.7838217108911</v>
      </c>
      <c r="I43" s="13">
        <v>0</v>
      </c>
      <c r="J43" s="13">
        <v>0</v>
      </c>
      <c r="K43" s="16" t="str">
        <f t="shared" si="0"/>
        <v>IMDLA</v>
      </c>
    </row>
    <row r="44" spans="1:11">
      <c r="A44" s="16">
        <v>40</v>
      </c>
      <c r="B44" s="16" t="s">
        <v>3017</v>
      </c>
      <c r="D44" s="16" t="s">
        <v>9</v>
      </c>
      <c r="E44" s="17" t="s">
        <v>10</v>
      </c>
      <c r="F44" s="47" t="s">
        <v>11</v>
      </c>
      <c r="G44" s="47">
        <v>2019</v>
      </c>
      <c r="H44" s="13">
        <v>96.032630994059403</v>
      </c>
      <c r="I44" s="13">
        <v>0</v>
      </c>
      <c r="J44" s="13">
        <v>0</v>
      </c>
      <c r="K44" s="16" t="str">
        <f t="shared" si="0"/>
        <v>IMDEM</v>
      </c>
    </row>
    <row r="45" spans="1:11">
      <c r="A45" s="16">
        <v>41</v>
      </c>
      <c r="B45" s="16" t="s">
        <v>3018</v>
      </c>
      <c r="D45" s="16" t="s">
        <v>9</v>
      </c>
      <c r="E45" s="17" t="s">
        <v>10</v>
      </c>
      <c r="F45" s="47" t="s">
        <v>11</v>
      </c>
      <c r="G45" s="47">
        <v>2019</v>
      </c>
      <c r="H45" s="13">
        <v>7.4693015999999997</v>
      </c>
      <c r="I45" s="13">
        <v>0</v>
      </c>
      <c r="J45" s="13">
        <v>0</v>
      </c>
      <c r="K45" s="16" t="str">
        <f t="shared" si="0"/>
        <v>IMDTF</v>
      </c>
    </row>
    <row r="46" spans="1:11">
      <c r="A46" s="16">
        <v>42</v>
      </c>
      <c r="B46" s="16" t="s">
        <v>3019</v>
      </c>
      <c r="D46" s="16" t="s">
        <v>9</v>
      </c>
      <c r="E46" s="17" t="s">
        <v>10</v>
      </c>
      <c r="F46" s="47" t="s">
        <v>11</v>
      </c>
      <c r="G46" s="47">
        <v>2019</v>
      </c>
      <c r="H46" s="13">
        <v>0.71352541782178203</v>
      </c>
      <c r="I46" s="13">
        <v>0</v>
      </c>
      <c r="J46" s="13">
        <v>0</v>
      </c>
      <c r="K46" s="16" t="str">
        <f t="shared" si="0"/>
        <v>IMDFL</v>
      </c>
    </row>
    <row r="47" spans="1:11">
      <c r="A47" s="16">
        <v>43</v>
      </c>
      <c r="B47" s="16" t="s">
        <v>3020</v>
      </c>
      <c r="D47" s="16" t="s">
        <v>9</v>
      </c>
      <c r="E47" s="17" t="s">
        <v>10</v>
      </c>
      <c r="F47" s="47" t="s">
        <v>11</v>
      </c>
      <c r="G47" s="47">
        <v>2019</v>
      </c>
      <c r="H47" s="13">
        <v>6.5567246970296997</v>
      </c>
      <c r="I47" s="13">
        <v>0</v>
      </c>
      <c r="J47" s="13">
        <v>0</v>
      </c>
      <c r="K47" s="16" t="str">
        <f t="shared" si="0"/>
        <v>IIDPH</v>
      </c>
    </row>
    <row r="48" spans="1:11">
      <c r="A48" s="16">
        <v>44</v>
      </c>
      <c r="B48" s="16" t="s">
        <v>3021</v>
      </c>
      <c r="D48" s="16" t="s">
        <v>9</v>
      </c>
      <c r="E48" s="17" t="s">
        <v>10</v>
      </c>
      <c r="F48" s="47" t="s">
        <v>11</v>
      </c>
      <c r="G48" s="47">
        <v>2019</v>
      </c>
      <c r="H48" s="13">
        <v>0</v>
      </c>
      <c r="I48" s="13">
        <v>0</v>
      </c>
      <c r="J48" s="13">
        <v>0</v>
      </c>
      <c r="K48" s="16" t="str">
        <f t="shared" si="0"/>
        <v>IIDCO</v>
      </c>
    </row>
    <row r="49" spans="1:11">
      <c r="A49" s="16">
        <v>45</v>
      </c>
      <c r="B49" s="16" t="s">
        <v>3022</v>
      </c>
      <c r="D49" s="16" t="s">
        <v>9</v>
      </c>
      <c r="E49" s="17" t="s">
        <v>10</v>
      </c>
      <c r="F49" s="47" t="s">
        <v>11</v>
      </c>
      <c r="G49" s="47">
        <v>2019</v>
      </c>
      <c r="H49" s="13">
        <v>0.206873037623762</v>
      </c>
      <c r="I49" s="13">
        <v>0</v>
      </c>
      <c r="J49" s="13">
        <v>0</v>
      </c>
      <c r="K49" s="16" t="str">
        <f t="shared" si="0"/>
        <v>IIDSH</v>
      </c>
    </row>
    <row r="50" spans="1:11">
      <c r="A50" s="16">
        <v>46</v>
      </c>
      <c r="B50" s="16" t="s">
        <v>3023</v>
      </c>
      <c r="D50" s="16" t="s">
        <v>9</v>
      </c>
      <c r="E50" s="17" t="s">
        <v>10</v>
      </c>
      <c r="F50" s="47" t="s">
        <v>11</v>
      </c>
      <c r="G50" s="47">
        <v>2019</v>
      </c>
      <c r="H50" s="13">
        <v>0.64405254653465305</v>
      </c>
      <c r="I50" s="13">
        <v>0</v>
      </c>
      <c r="J50" s="13">
        <v>0</v>
      </c>
      <c r="K50" s="16" t="str">
        <f t="shared" si="0"/>
        <v>IIDLA</v>
      </c>
    </row>
    <row r="51" spans="1:11">
      <c r="A51" s="16">
        <v>47</v>
      </c>
      <c r="B51" s="16" t="s">
        <v>3024</v>
      </c>
      <c r="D51" s="16" t="s">
        <v>9</v>
      </c>
      <c r="E51" s="17" t="s">
        <v>10</v>
      </c>
      <c r="F51" s="47" t="s">
        <v>11</v>
      </c>
      <c r="G51" s="47">
        <v>2019</v>
      </c>
      <c r="H51" s="13">
        <v>5.7963636356435604</v>
      </c>
      <c r="I51" s="13">
        <v>0</v>
      </c>
      <c r="J51" s="13">
        <v>0</v>
      </c>
      <c r="K51" s="16" t="str">
        <f t="shared" si="0"/>
        <v>IIDEM</v>
      </c>
    </row>
    <row r="52" spans="1:11">
      <c r="A52" s="16">
        <v>48</v>
      </c>
      <c r="B52" s="16" t="s">
        <v>3025</v>
      </c>
      <c r="D52" s="16" t="s">
        <v>9</v>
      </c>
      <c r="E52" s="17" t="s">
        <v>10</v>
      </c>
      <c r="F52" s="47" t="s">
        <v>11</v>
      </c>
      <c r="G52" s="47">
        <v>2019</v>
      </c>
      <c r="H52" s="13">
        <v>0.72976177425742605</v>
      </c>
      <c r="I52" s="13">
        <v>0</v>
      </c>
      <c r="J52" s="13">
        <v>0</v>
      </c>
      <c r="K52" s="16" t="str">
        <f t="shared" si="0"/>
        <v>IIDTF</v>
      </c>
    </row>
    <row r="53" spans="1:11">
      <c r="A53" s="16">
        <v>49</v>
      </c>
      <c r="B53" s="16" t="s">
        <v>3026</v>
      </c>
      <c r="D53" s="16" t="s">
        <v>9</v>
      </c>
      <c r="E53" s="17" t="s">
        <v>10</v>
      </c>
      <c r="F53" s="47" t="s">
        <v>11</v>
      </c>
      <c r="G53" s="47">
        <v>2019</v>
      </c>
      <c r="H53" s="13">
        <v>0</v>
      </c>
      <c r="I53" s="13">
        <v>0</v>
      </c>
      <c r="J53" s="13">
        <v>0</v>
      </c>
      <c r="K53" s="16" t="str">
        <f t="shared" si="0"/>
        <v>IIDFL</v>
      </c>
    </row>
    <row r="54" spans="1:11">
      <c r="A54" s="16">
        <v>50</v>
      </c>
      <c r="B54" s="16" t="s">
        <v>3027</v>
      </c>
      <c r="D54" s="16" t="s">
        <v>9</v>
      </c>
      <c r="E54" s="17" t="s">
        <v>10</v>
      </c>
      <c r="F54" s="47" t="s">
        <v>11</v>
      </c>
      <c r="G54" s="47">
        <v>2019</v>
      </c>
      <c r="H54" s="13">
        <v>114.004622708911</v>
      </c>
      <c r="I54" s="13">
        <v>0</v>
      </c>
      <c r="J54" s="13">
        <v>0</v>
      </c>
      <c r="K54" s="16" t="str">
        <f t="shared" si="0"/>
        <v>IFDPH</v>
      </c>
    </row>
    <row r="55" spans="1:11">
      <c r="A55" s="16">
        <v>51</v>
      </c>
      <c r="B55" s="16" t="s">
        <v>3028</v>
      </c>
      <c r="D55" s="16" t="s">
        <v>9</v>
      </c>
      <c r="E55" s="17" t="s">
        <v>10</v>
      </c>
      <c r="F55" s="47" t="s">
        <v>11</v>
      </c>
      <c r="G55" s="47">
        <v>2019</v>
      </c>
      <c r="H55" s="13">
        <v>12.269190083168301</v>
      </c>
      <c r="I55" s="13">
        <v>0</v>
      </c>
      <c r="J55" s="13">
        <v>0</v>
      </c>
      <c r="K55" s="16" t="str">
        <f t="shared" si="0"/>
        <v>IFDCO</v>
      </c>
    </row>
    <row r="56" spans="1:11">
      <c r="A56" s="16">
        <v>52</v>
      </c>
      <c r="B56" s="16" t="s">
        <v>3029</v>
      </c>
      <c r="D56" s="16" t="s">
        <v>9</v>
      </c>
      <c r="E56" s="17" t="s">
        <v>10</v>
      </c>
      <c r="F56" s="47" t="s">
        <v>11</v>
      </c>
      <c r="G56" s="47">
        <v>2019</v>
      </c>
      <c r="H56" s="13">
        <v>24.440493671287101</v>
      </c>
      <c r="I56" s="13">
        <v>0</v>
      </c>
      <c r="J56" s="13">
        <v>0</v>
      </c>
      <c r="K56" s="16" t="str">
        <f t="shared" si="0"/>
        <v>IFDSH</v>
      </c>
    </row>
    <row r="57" spans="1:11">
      <c r="A57" s="16">
        <v>53</v>
      </c>
      <c r="B57" s="16" t="s">
        <v>3030</v>
      </c>
      <c r="D57" s="16" t="s">
        <v>9</v>
      </c>
      <c r="E57" s="17" t="s">
        <v>10</v>
      </c>
      <c r="F57" s="47" t="s">
        <v>11</v>
      </c>
      <c r="G57" s="47">
        <v>2019</v>
      </c>
      <c r="H57" s="13">
        <v>5.3789799920792101</v>
      </c>
      <c r="I57" s="13">
        <v>0</v>
      </c>
      <c r="J57" s="13">
        <v>0</v>
      </c>
      <c r="K57" s="16" t="str">
        <f t="shared" si="0"/>
        <v>IFDLA</v>
      </c>
    </row>
    <row r="58" spans="1:11">
      <c r="A58" s="16">
        <v>54</v>
      </c>
      <c r="B58" s="16" t="s">
        <v>3031</v>
      </c>
      <c r="D58" s="16" t="s">
        <v>9</v>
      </c>
      <c r="E58" s="17" t="s">
        <v>10</v>
      </c>
      <c r="F58" s="47" t="s">
        <v>11</v>
      </c>
      <c r="G58" s="47">
        <v>2019</v>
      </c>
      <c r="H58" s="13">
        <v>47.066043706930699</v>
      </c>
      <c r="I58" s="13">
        <v>0</v>
      </c>
      <c r="J58" s="13">
        <v>0</v>
      </c>
      <c r="K58" s="16" t="str">
        <f t="shared" si="0"/>
        <v>IFDEM</v>
      </c>
    </row>
    <row r="59" spans="1:11">
      <c r="A59" s="16">
        <v>55</v>
      </c>
      <c r="B59" s="16" t="s">
        <v>3032</v>
      </c>
      <c r="D59" s="16" t="s">
        <v>9</v>
      </c>
      <c r="E59" s="17" t="s">
        <v>10</v>
      </c>
      <c r="F59" s="47" t="s">
        <v>11</v>
      </c>
      <c r="G59" s="47">
        <v>2019</v>
      </c>
      <c r="H59" s="13">
        <v>5.3658816237623803</v>
      </c>
      <c r="I59" s="13">
        <v>0</v>
      </c>
      <c r="J59" s="13">
        <v>0</v>
      </c>
      <c r="K59" s="16" t="str">
        <f t="shared" si="0"/>
        <v>IFDTF</v>
      </c>
    </row>
    <row r="60" spans="1:11">
      <c r="A60" s="16">
        <v>56</v>
      </c>
      <c r="B60" s="16" t="s">
        <v>3033</v>
      </c>
      <c r="D60" s="16" t="s">
        <v>9</v>
      </c>
      <c r="E60" s="17" t="s">
        <v>10</v>
      </c>
      <c r="F60" s="47" t="s">
        <v>11</v>
      </c>
      <c r="G60" s="47">
        <v>2019</v>
      </c>
      <c r="H60" s="13">
        <v>0.129235152475248</v>
      </c>
      <c r="I60" s="13">
        <v>0</v>
      </c>
      <c r="J60" s="13">
        <v>0</v>
      </c>
      <c r="K60" s="16" t="str">
        <f t="shared" si="0"/>
        <v>IFDFL</v>
      </c>
    </row>
    <row r="61" spans="1:11">
      <c r="A61" s="16">
        <v>57</v>
      </c>
      <c r="B61" s="16" t="s">
        <v>3034</v>
      </c>
      <c r="D61" s="16" t="s">
        <v>9</v>
      </c>
      <c r="E61" s="17" t="s">
        <v>10</v>
      </c>
      <c r="F61" s="47" t="s">
        <v>11</v>
      </c>
      <c r="G61" s="47">
        <v>2019</v>
      </c>
      <c r="H61" s="13">
        <v>117.92298632079201</v>
      </c>
      <c r="I61" s="13">
        <v>0</v>
      </c>
      <c r="J61" s="13">
        <v>0</v>
      </c>
      <c r="K61" s="16" t="str">
        <f t="shared" si="0"/>
        <v>IRDPH</v>
      </c>
    </row>
    <row r="62" spans="1:11">
      <c r="A62" s="16">
        <v>58</v>
      </c>
      <c r="B62" s="16" t="s">
        <v>3035</v>
      </c>
      <c r="D62" s="16" t="s">
        <v>9</v>
      </c>
      <c r="E62" s="17" t="s">
        <v>10</v>
      </c>
      <c r="F62" s="47" t="s">
        <v>11</v>
      </c>
      <c r="G62" s="47">
        <v>2019</v>
      </c>
      <c r="H62" s="13">
        <v>0</v>
      </c>
      <c r="I62" s="13">
        <v>0</v>
      </c>
      <c r="J62" s="13">
        <v>0</v>
      </c>
      <c r="K62" s="16" t="str">
        <f t="shared" si="0"/>
        <v>IRDCO</v>
      </c>
    </row>
    <row r="63" spans="1:11">
      <c r="A63" s="16">
        <v>59</v>
      </c>
      <c r="B63" s="16" t="s">
        <v>3036</v>
      </c>
      <c r="D63" s="16" t="s">
        <v>9</v>
      </c>
      <c r="E63" s="17" t="s">
        <v>10</v>
      </c>
      <c r="F63" s="47" t="s">
        <v>11</v>
      </c>
      <c r="G63" s="47">
        <v>2019</v>
      </c>
      <c r="H63" s="13">
        <v>25.9570474217822</v>
      </c>
      <c r="I63" s="13">
        <v>0</v>
      </c>
      <c r="J63" s="13">
        <v>0</v>
      </c>
      <c r="K63" s="16" t="str">
        <f t="shared" si="0"/>
        <v>IRDSH</v>
      </c>
    </row>
    <row r="64" spans="1:11">
      <c r="A64" s="16">
        <v>60</v>
      </c>
      <c r="B64" s="16" t="s">
        <v>3037</v>
      </c>
      <c r="D64" s="16" t="s">
        <v>9</v>
      </c>
      <c r="E64" s="17" t="s">
        <v>10</v>
      </c>
      <c r="F64" s="47" t="s">
        <v>11</v>
      </c>
      <c r="G64" s="47">
        <v>2019</v>
      </c>
      <c r="H64" s="13">
        <v>7.1236857742574298</v>
      </c>
      <c r="I64" s="13">
        <v>0</v>
      </c>
      <c r="J64" s="13">
        <v>0</v>
      </c>
      <c r="K64" s="16" t="str">
        <f t="shared" si="0"/>
        <v>IRDLA</v>
      </c>
    </row>
    <row r="65" spans="1:11">
      <c r="A65" s="16">
        <v>61</v>
      </c>
      <c r="B65" s="16" t="s">
        <v>3038</v>
      </c>
      <c r="D65" s="16" t="s">
        <v>9</v>
      </c>
      <c r="E65" s="17" t="s">
        <v>10</v>
      </c>
      <c r="F65" s="47" t="s">
        <v>11</v>
      </c>
      <c r="G65" s="47">
        <v>2019</v>
      </c>
      <c r="H65" s="13">
        <v>64.113125132673304</v>
      </c>
      <c r="I65" s="13">
        <v>0</v>
      </c>
      <c r="J65" s="13">
        <v>0</v>
      </c>
      <c r="K65" s="16" t="str">
        <f t="shared" si="0"/>
        <v>IRDEM</v>
      </c>
    </row>
    <row r="66" spans="1:11">
      <c r="A66" s="16">
        <v>62</v>
      </c>
      <c r="B66" s="16" t="s">
        <v>3039</v>
      </c>
      <c r="D66" s="16" t="s">
        <v>9</v>
      </c>
      <c r="E66" s="17" t="s">
        <v>10</v>
      </c>
      <c r="F66" s="47" t="s">
        <v>11</v>
      </c>
      <c r="G66" s="47">
        <v>2019</v>
      </c>
      <c r="H66" s="13">
        <v>1.1161089980198</v>
      </c>
      <c r="I66" s="13">
        <v>0</v>
      </c>
      <c r="J66" s="13">
        <v>0</v>
      </c>
      <c r="K66" s="16" t="str">
        <f t="shared" si="0"/>
        <v>IRDTF</v>
      </c>
    </row>
    <row r="67" spans="1:11">
      <c r="A67" s="16">
        <v>63</v>
      </c>
      <c r="B67" s="16" t="s">
        <v>3040</v>
      </c>
      <c r="D67" s="16" t="s">
        <v>9</v>
      </c>
      <c r="E67" s="17" t="s">
        <v>10</v>
      </c>
      <c r="F67" s="47" t="s">
        <v>11</v>
      </c>
      <c r="G67" s="47">
        <v>2019</v>
      </c>
      <c r="H67" s="13">
        <v>6.4617576237623806E-2</v>
      </c>
      <c r="I67" s="13">
        <v>0</v>
      </c>
      <c r="J67" s="13">
        <v>0</v>
      </c>
      <c r="K67" s="16" t="str">
        <f t="shared" si="0"/>
        <v>IRDFL</v>
      </c>
    </row>
    <row r="68" spans="1:11">
      <c r="A68" s="16">
        <v>64</v>
      </c>
      <c r="B68" s="16" t="s">
        <v>3041</v>
      </c>
      <c r="D68" s="16" t="s">
        <v>9</v>
      </c>
      <c r="E68" s="17" t="s">
        <v>10</v>
      </c>
      <c r="F68" s="47" t="s">
        <v>11</v>
      </c>
      <c r="G68" s="47">
        <v>2019</v>
      </c>
      <c r="H68" s="13">
        <v>44.890496839603998</v>
      </c>
      <c r="I68" s="13">
        <v>0</v>
      </c>
      <c r="J68" s="13">
        <v>0</v>
      </c>
      <c r="K68" s="16" t="str">
        <f t="shared" si="0"/>
        <v>IWDPH</v>
      </c>
    </row>
    <row r="69" spans="1:11">
      <c r="A69" s="16">
        <v>65</v>
      </c>
      <c r="B69" s="16" t="s">
        <v>3042</v>
      </c>
      <c r="D69" s="16" t="s">
        <v>9</v>
      </c>
      <c r="E69" s="17" t="s">
        <v>10</v>
      </c>
      <c r="F69" s="47" t="s">
        <v>11</v>
      </c>
      <c r="G69" s="47">
        <v>2019</v>
      </c>
      <c r="H69" s="13">
        <v>0</v>
      </c>
      <c r="I69" s="13">
        <v>0</v>
      </c>
      <c r="J69" s="13">
        <v>0</v>
      </c>
      <c r="K69" s="16" t="str">
        <f t="shared" si="0"/>
        <v>IWDCO</v>
      </c>
    </row>
    <row r="70" spans="1:11">
      <c r="A70" s="16">
        <v>66</v>
      </c>
      <c r="B70" s="16" t="s">
        <v>3043</v>
      </c>
      <c r="D70" s="16" t="s">
        <v>9</v>
      </c>
      <c r="E70" s="17" t="s">
        <v>10</v>
      </c>
      <c r="F70" s="47" t="s">
        <v>11</v>
      </c>
      <c r="G70" s="47">
        <v>2019</v>
      </c>
      <c r="H70" s="13">
        <v>2.1905498851485201</v>
      </c>
      <c r="I70" s="13">
        <v>0</v>
      </c>
      <c r="J70" s="13">
        <v>0</v>
      </c>
      <c r="K70" s="16" t="str">
        <f t="shared" ref="K70:K95" si="1">B70</f>
        <v>IWDSH</v>
      </c>
    </row>
    <row r="71" spans="1:11">
      <c r="A71" s="16">
        <v>67</v>
      </c>
      <c r="B71" s="16" t="s">
        <v>3044</v>
      </c>
      <c r="D71" s="16" t="s">
        <v>9</v>
      </c>
      <c r="E71" s="17" t="s">
        <v>10</v>
      </c>
      <c r="F71" s="47" t="s">
        <v>11</v>
      </c>
      <c r="G71" s="47">
        <v>2019</v>
      </c>
      <c r="H71" s="13">
        <v>1.6434002851485101</v>
      </c>
      <c r="I71" s="13">
        <v>0</v>
      </c>
      <c r="J71" s="13">
        <v>0</v>
      </c>
      <c r="K71" s="16" t="str">
        <f t="shared" si="1"/>
        <v>IWDLA</v>
      </c>
    </row>
    <row r="72" spans="1:11">
      <c r="A72" s="16">
        <v>68</v>
      </c>
      <c r="B72" s="16" t="s">
        <v>3045</v>
      </c>
      <c r="D72" s="16" t="s">
        <v>9</v>
      </c>
      <c r="E72" s="17" t="s">
        <v>10</v>
      </c>
      <c r="F72" s="47" t="s">
        <v>11</v>
      </c>
      <c r="G72" s="47">
        <v>2019</v>
      </c>
      <c r="H72" s="13">
        <v>14.790602566336601</v>
      </c>
      <c r="I72" s="13">
        <v>0</v>
      </c>
      <c r="J72" s="13">
        <v>0</v>
      </c>
      <c r="K72" s="16" t="str">
        <f t="shared" si="1"/>
        <v>IWDEM</v>
      </c>
    </row>
    <row r="73" spans="1:11">
      <c r="A73" s="16">
        <v>69</v>
      </c>
      <c r="B73" s="16" t="s">
        <v>3046</v>
      </c>
      <c r="D73" s="16" t="s">
        <v>9</v>
      </c>
      <c r="E73" s="17" t="s">
        <v>10</v>
      </c>
      <c r="F73" s="47" t="s">
        <v>11</v>
      </c>
      <c r="G73" s="47">
        <v>2019</v>
      </c>
      <c r="H73" s="13">
        <v>0.55806230495049503</v>
      </c>
      <c r="I73" s="13">
        <v>0</v>
      </c>
      <c r="J73" s="13">
        <v>0</v>
      </c>
      <c r="K73" s="16" t="str">
        <f t="shared" si="1"/>
        <v>IWDTF</v>
      </c>
    </row>
    <row r="74" spans="1:11">
      <c r="A74" s="16">
        <v>70</v>
      </c>
      <c r="B74" s="16" t="s">
        <v>3047</v>
      </c>
      <c r="D74" s="16" t="s">
        <v>9</v>
      </c>
      <c r="E74" s="17" t="s">
        <v>10</v>
      </c>
      <c r="F74" s="47" t="s">
        <v>11</v>
      </c>
      <c r="G74" s="47">
        <v>2019</v>
      </c>
      <c r="H74" s="13">
        <v>3.2316594059405901E-2</v>
      </c>
      <c r="I74" s="13">
        <v>0</v>
      </c>
      <c r="J74" s="13">
        <v>0</v>
      </c>
      <c r="K74" s="16" t="str">
        <f t="shared" si="1"/>
        <v>IWDFL</v>
      </c>
    </row>
    <row r="75" spans="1:11">
      <c r="A75" s="16">
        <v>71</v>
      </c>
      <c r="B75" s="16" t="s">
        <v>3048</v>
      </c>
      <c r="D75" s="16" t="s">
        <v>9</v>
      </c>
      <c r="E75" s="17" t="s">
        <v>10</v>
      </c>
      <c r="F75" s="47" t="s">
        <v>11</v>
      </c>
      <c r="G75" s="47">
        <v>2019</v>
      </c>
      <c r="H75" s="13">
        <v>10.2742726811881</v>
      </c>
      <c r="I75" s="13">
        <v>0</v>
      </c>
      <c r="J75" s="13">
        <v>0</v>
      </c>
      <c r="K75" s="16" t="str">
        <f t="shared" si="1"/>
        <v>ILDPH</v>
      </c>
    </row>
    <row r="76" spans="1:11">
      <c r="A76" s="16">
        <v>72</v>
      </c>
      <c r="B76" s="16" t="s">
        <v>3049</v>
      </c>
      <c r="D76" s="16" t="s">
        <v>9</v>
      </c>
      <c r="E76" s="17" t="s">
        <v>10</v>
      </c>
      <c r="F76" s="47" t="s">
        <v>11</v>
      </c>
      <c r="G76" s="47">
        <v>2019</v>
      </c>
      <c r="H76" s="13">
        <v>0.63918163960396002</v>
      </c>
      <c r="I76" s="13">
        <v>0</v>
      </c>
      <c r="J76" s="13">
        <v>0</v>
      </c>
      <c r="K76" s="16" t="str">
        <f t="shared" si="1"/>
        <v>ILDCO</v>
      </c>
    </row>
    <row r="77" spans="1:11">
      <c r="A77" s="16">
        <v>73</v>
      </c>
      <c r="B77" s="16" t="s">
        <v>3050</v>
      </c>
      <c r="D77" s="16" t="s">
        <v>9</v>
      </c>
      <c r="E77" s="17" t="s">
        <v>10</v>
      </c>
      <c r="F77" s="47" t="s">
        <v>11</v>
      </c>
      <c r="G77" s="47">
        <v>2019</v>
      </c>
      <c r="H77" s="13">
        <v>0.78846244752475203</v>
      </c>
      <c r="I77" s="13">
        <v>0</v>
      </c>
      <c r="J77" s="13">
        <v>0</v>
      </c>
      <c r="K77" s="16" t="str">
        <f t="shared" si="1"/>
        <v>ILDSH</v>
      </c>
    </row>
    <row r="78" spans="1:11">
      <c r="A78" s="16">
        <v>74</v>
      </c>
      <c r="B78" s="16" t="s">
        <v>3051</v>
      </c>
      <c r="D78" s="16" t="s">
        <v>9</v>
      </c>
      <c r="E78" s="17" t="s">
        <v>10</v>
      </c>
      <c r="F78" s="47" t="s">
        <v>11</v>
      </c>
      <c r="G78" s="47">
        <v>2019</v>
      </c>
      <c r="H78" s="13">
        <v>1.1909523564356399</v>
      </c>
      <c r="I78" s="13">
        <v>0</v>
      </c>
      <c r="J78" s="13">
        <v>0</v>
      </c>
      <c r="K78" s="16" t="str">
        <f t="shared" si="1"/>
        <v>ILDLA</v>
      </c>
    </row>
    <row r="79" spans="1:11">
      <c r="A79" s="16">
        <v>75</v>
      </c>
      <c r="B79" s="16" t="s">
        <v>3052</v>
      </c>
      <c r="D79" s="16" t="s">
        <v>9</v>
      </c>
      <c r="E79" s="17" t="s">
        <v>10</v>
      </c>
      <c r="F79" s="47" t="s">
        <v>11</v>
      </c>
      <c r="G79" s="47">
        <v>2019</v>
      </c>
      <c r="H79" s="13">
        <v>3.4327560475247498</v>
      </c>
      <c r="I79" s="13">
        <v>0</v>
      </c>
      <c r="J79" s="13">
        <v>0</v>
      </c>
      <c r="K79" s="16" t="str">
        <f t="shared" si="1"/>
        <v>ILDEM</v>
      </c>
    </row>
    <row r="80" spans="1:11">
      <c r="A80" s="16">
        <v>76</v>
      </c>
      <c r="B80" s="16" t="s">
        <v>3053</v>
      </c>
      <c r="D80" s="16" t="s">
        <v>9</v>
      </c>
      <c r="E80" s="17" t="s">
        <v>10</v>
      </c>
      <c r="F80" s="47" t="s">
        <v>11</v>
      </c>
      <c r="G80" s="47">
        <v>2019</v>
      </c>
      <c r="H80" s="13">
        <v>0.55806230495049503</v>
      </c>
      <c r="I80" s="13">
        <v>0</v>
      </c>
      <c r="J80" s="13">
        <v>0</v>
      </c>
      <c r="K80" s="16" t="str">
        <f t="shared" si="1"/>
        <v>ILDTF</v>
      </c>
    </row>
    <row r="81" spans="1:11">
      <c r="A81" s="16">
        <v>77</v>
      </c>
      <c r="B81" s="16" t="s">
        <v>3054</v>
      </c>
      <c r="D81" s="16" t="s">
        <v>9</v>
      </c>
      <c r="E81" s="17" t="s">
        <v>10</v>
      </c>
      <c r="F81" s="47" t="s">
        <v>11</v>
      </c>
      <c r="G81" s="47">
        <v>2019</v>
      </c>
      <c r="H81" s="13">
        <v>3.2316594059405901E-2</v>
      </c>
      <c r="I81" s="13">
        <v>0</v>
      </c>
      <c r="J81" s="13">
        <v>0</v>
      </c>
      <c r="K81" s="16" t="str">
        <f t="shared" si="1"/>
        <v>ILDFL</v>
      </c>
    </row>
    <row r="82" spans="1:11">
      <c r="A82" s="16">
        <v>78</v>
      </c>
      <c r="B82" s="16" t="s">
        <v>3055</v>
      </c>
      <c r="D82" s="16" t="s">
        <v>9</v>
      </c>
      <c r="E82" s="17" t="s">
        <v>10</v>
      </c>
      <c r="F82" s="47" t="s">
        <v>11</v>
      </c>
      <c r="G82" s="47">
        <v>2019</v>
      </c>
      <c r="H82" s="13">
        <v>27.8953717544554</v>
      </c>
      <c r="I82" s="13">
        <v>0</v>
      </c>
      <c r="J82" s="13">
        <v>0</v>
      </c>
      <c r="K82" s="16" t="str">
        <f t="shared" si="1"/>
        <v>INDPH</v>
      </c>
    </row>
    <row r="83" spans="1:11">
      <c r="A83" s="16">
        <v>79</v>
      </c>
      <c r="B83" s="16" t="s">
        <v>3056</v>
      </c>
      <c r="D83" s="16" t="s">
        <v>9</v>
      </c>
      <c r="E83" s="17" t="s">
        <v>10</v>
      </c>
      <c r="F83" s="47" t="s">
        <v>11</v>
      </c>
      <c r="G83" s="47">
        <v>2019</v>
      </c>
      <c r="H83" s="13">
        <v>0</v>
      </c>
      <c r="I83" s="13">
        <v>0</v>
      </c>
      <c r="J83" s="13">
        <v>0</v>
      </c>
      <c r="K83" s="16" t="str">
        <f t="shared" si="1"/>
        <v>INDCO</v>
      </c>
    </row>
    <row r="84" spans="1:11">
      <c r="A84" s="16">
        <v>80</v>
      </c>
      <c r="B84" s="16" t="s">
        <v>3057</v>
      </c>
      <c r="D84" s="16" t="s">
        <v>9</v>
      </c>
      <c r="E84" s="17" t="s">
        <v>10</v>
      </c>
      <c r="F84" s="47" t="s">
        <v>11</v>
      </c>
      <c r="G84" s="47">
        <v>2019</v>
      </c>
      <c r="H84" s="13">
        <v>0.65910239999999998</v>
      </c>
      <c r="I84" s="13">
        <v>0</v>
      </c>
      <c r="J84" s="13">
        <v>0</v>
      </c>
      <c r="K84" s="16" t="str">
        <f t="shared" si="1"/>
        <v>INDSH</v>
      </c>
    </row>
    <row r="85" spans="1:11">
      <c r="A85" s="16">
        <v>81</v>
      </c>
      <c r="B85" s="16" t="s">
        <v>3058</v>
      </c>
      <c r="D85" s="16" t="s">
        <v>9</v>
      </c>
      <c r="E85" s="17" t="s">
        <v>10</v>
      </c>
      <c r="F85" s="47" t="s">
        <v>11</v>
      </c>
      <c r="G85" s="47">
        <v>2019</v>
      </c>
      <c r="H85" s="13">
        <v>2.9486159999999999</v>
      </c>
      <c r="I85" s="13">
        <v>0</v>
      </c>
      <c r="J85" s="13">
        <v>0</v>
      </c>
      <c r="K85" s="16" t="str">
        <f t="shared" si="1"/>
        <v>INDLA</v>
      </c>
    </row>
    <row r="86" spans="1:11">
      <c r="A86" s="16">
        <v>82</v>
      </c>
      <c r="B86" s="16" t="s">
        <v>3059</v>
      </c>
      <c r="D86" s="16" t="s">
        <v>9</v>
      </c>
      <c r="E86" s="17" t="s">
        <v>10</v>
      </c>
      <c r="F86" s="47" t="s">
        <v>11</v>
      </c>
      <c r="G86" s="47">
        <v>2019</v>
      </c>
      <c r="H86" s="13">
        <v>13.702392</v>
      </c>
      <c r="I86" s="13">
        <v>0</v>
      </c>
      <c r="J86" s="13">
        <v>0</v>
      </c>
      <c r="K86" s="16" t="str">
        <f t="shared" si="1"/>
        <v>INDEM</v>
      </c>
    </row>
    <row r="87" spans="1:11">
      <c r="A87" s="16">
        <v>83</v>
      </c>
      <c r="B87" s="16" t="s">
        <v>3060</v>
      </c>
      <c r="D87" s="16" t="s">
        <v>9</v>
      </c>
      <c r="E87" s="17" t="s">
        <v>10</v>
      </c>
      <c r="F87" s="47" t="s">
        <v>11</v>
      </c>
      <c r="G87" s="47">
        <v>2019</v>
      </c>
      <c r="H87" s="13">
        <v>53.2294895049505</v>
      </c>
      <c r="I87" s="13">
        <v>0</v>
      </c>
      <c r="J87" s="13">
        <v>0</v>
      </c>
      <c r="K87" s="16" t="str">
        <f t="shared" si="1"/>
        <v>INDTF</v>
      </c>
    </row>
    <row r="88" spans="1:11">
      <c r="A88" s="16">
        <v>84</v>
      </c>
      <c r="B88" s="16" t="s">
        <v>3061</v>
      </c>
      <c r="D88" s="16" t="s">
        <v>9</v>
      </c>
      <c r="E88" s="17" t="s">
        <v>10</v>
      </c>
      <c r="F88" s="47" t="s">
        <v>11</v>
      </c>
      <c r="G88" s="47">
        <v>2019</v>
      </c>
      <c r="H88" s="13">
        <v>0</v>
      </c>
      <c r="I88" s="13">
        <v>0</v>
      </c>
      <c r="J88" s="13">
        <v>0</v>
      </c>
      <c r="K88" s="16" t="str">
        <f t="shared" si="1"/>
        <v>INDFL</v>
      </c>
    </row>
    <row r="89" spans="1:11">
      <c r="A89" s="16">
        <v>85</v>
      </c>
      <c r="B89" s="16" t="s">
        <v>3062</v>
      </c>
      <c r="D89" s="16" t="s">
        <v>9</v>
      </c>
      <c r="E89" s="17" t="s">
        <v>10</v>
      </c>
      <c r="F89" s="47" t="s">
        <v>11</v>
      </c>
      <c r="G89" s="47">
        <v>2019</v>
      </c>
      <c r="H89" s="13">
        <v>42.025857148514902</v>
      </c>
      <c r="I89" s="13">
        <v>0</v>
      </c>
      <c r="J89" s="13">
        <v>0</v>
      </c>
      <c r="K89" s="16" t="str">
        <f t="shared" si="1"/>
        <v>IODPH</v>
      </c>
    </row>
    <row r="90" spans="1:11">
      <c r="A90" s="16">
        <v>86</v>
      </c>
      <c r="B90" s="16" t="s">
        <v>3063</v>
      </c>
      <c r="D90" s="16" t="s">
        <v>9</v>
      </c>
      <c r="E90" s="17" t="s">
        <v>10</v>
      </c>
      <c r="F90" s="47" t="s">
        <v>11</v>
      </c>
      <c r="G90" s="47">
        <v>2019</v>
      </c>
      <c r="H90" s="13">
        <v>5.5627474455445496</v>
      </c>
      <c r="I90" s="13">
        <v>0</v>
      </c>
      <c r="J90" s="13">
        <v>0</v>
      </c>
      <c r="K90" s="16" t="str">
        <f t="shared" si="1"/>
        <v>IODCO</v>
      </c>
    </row>
    <row r="91" spans="1:11">
      <c r="A91" s="16">
        <v>87</v>
      </c>
      <c r="B91" s="16" t="s">
        <v>3064</v>
      </c>
      <c r="D91" s="16" t="s">
        <v>9</v>
      </c>
      <c r="E91" s="17" t="s">
        <v>10</v>
      </c>
      <c r="F91" s="47" t="s">
        <v>11</v>
      </c>
      <c r="G91" s="47">
        <v>2019</v>
      </c>
      <c r="H91" s="13">
        <v>8.0592433663366307</v>
      </c>
      <c r="I91" s="13">
        <v>0</v>
      </c>
      <c r="J91" s="13">
        <v>0</v>
      </c>
      <c r="K91" s="16" t="str">
        <f t="shared" si="1"/>
        <v>IODSH</v>
      </c>
    </row>
    <row r="92" spans="1:11">
      <c r="A92" s="16">
        <v>88</v>
      </c>
      <c r="B92" s="16" t="s">
        <v>3065</v>
      </c>
      <c r="D92" s="16" t="s">
        <v>9</v>
      </c>
      <c r="E92" s="17" t="s">
        <v>10</v>
      </c>
      <c r="F92" s="47" t="s">
        <v>11</v>
      </c>
      <c r="G92" s="47">
        <v>2019</v>
      </c>
      <c r="H92" s="13">
        <v>9.7551464079207904</v>
      </c>
      <c r="I92" s="13">
        <v>0</v>
      </c>
      <c r="J92" s="13">
        <v>0</v>
      </c>
      <c r="K92" s="16" t="str">
        <f t="shared" si="1"/>
        <v>IODLA</v>
      </c>
    </row>
    <row r="93" spans="1:11">
      <c r="A93" s="16">
        <v>89</v>
      </c>
      <c r="B93" s="16" t="s">
        <v>3066</v>
      </c>
      <c r="D93" s="16" t="s">
        <v>9</v>
      </c>
      <c r="E93" s="17" t="s">
        <v>10</v>
      </c>
      <c r="F93" s="47" t="s">
        <v>11</v>
      </c>
      <c r="G93" s="47">
        <v>2019</v>
      </c>
      <c r="H93" s="13">
        <v>37.191466407920799</v>
      </c>
      <c r="I93" s="13">
        <v>0</v>
      </c>
      <c r="J93" s="13">
        <v>0</v>
      </c>
      <c r="K93" s="16" t="str">
        <f t="shared" si="1"/>
        <v>IODEM</v>
      </c>
    </row>
    <row r="94" spans="1:11">
      <c r="A94" s="16">
        <v>90</v>
      </c>
      <c r="B94" s="16" t="s">
        <v>3067</v>
      </c>
      <c r="D94" s="16" t="s">
        <v>9</v>
      </c>
      <c r="E94" s="17" t="s">
        <v>10</v>
      </c>
      <c r="F94" s="47" t="s">
        <v>11</v>
      </c>
      <c r="G94" s="47">
        <v>2019</v>
      </c>
      <c r="H94" s="13">
        <v>3.2195289742574298</v>
      </c>
      <c r="I94" s="13">
        <v>0</v>
      </c>
      <c r="J94" s="13">
        <v>0</v>
      </c>
      <c r="K94" s="16" t="str">
        <f t="shared" si="1"/>
        <v>IODTF</v>
      </c>
    </row>
    <row r="95" spans="1:11">
      <c r="A95" s="16">
        <v>91</v>
      </c>
      <c r="B95" s="16" t="s">
        <v>3068</v>
      </c>
      <c r="D95" s="16" t="s">
        <v>9</v>
      </c>
      <c r="E95" s="17" t="s">
        <v>10</v>
      </c>
      <c r="F95" s="47" t="s">
        <v>11</v>
      </c>
      <c r="G95" s="47">
        <v>2019</v>
      </c>
      <c r="H95" s="13">
        <v>0.32433683168316801</v>
      </c>
      <c r="I95" s="13">
        <v>0</v>
      </c>
      <c r="J95" s="13">
        <v>0</v>
      </c>
      <c r="K95" s="16" t="str">
        <f t="shared" si="1"/>
        <v>IODFL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2D050"/>
  </sheetPr>
  <dimension ref="A2:I2217"/>
  <sheetViews>
    <sheetView workbookViewId="0">
      <selection activeCell="G4" sqref="G4"/>
    </sheetView>
  </sheetViews>
  <sheetFormatPr defaultColWidth="8.81640625" defaultRowHeight="14.5"/>
  <cols>
    <col min="1" max="1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>
        <v>2019</v>
      </c>
      <c r="E4" s="16" t="s">
        <v>3</v>
      </c>
      <c r="F4" s="16" t="str">
        <f>VLOOKUP(A4,BY_TRA_Demand_Drivers!$A$5:$B$95,2,FALSE)</f>
        <v>TPCAU</v>
      </c>
      <c r="G4">
        <f>VLOOKUP($D4,'Growth rate'!$B$3:$S$93,3,FALSE)*VLOOKUP($F4,BY_TRA_Demand_Drivers!$B$5:$J$100,7,FALSE)</f>
        <v>769987.57079068921</v>
      </c>
      <c r="H4" s="16">
        <f>VLOOKUP($D4,'Growth rate'!$B$3:$S$93,3,FALSE)*VLOOKUP($F4,BY_TRA_Demand_Drivers!$B$5:$J$100,8,FALSE)</f>
        <v>0</v>
      </c>
      <c r="I4" s="16">
        <f>VLOOKUP($D4,'Growth rate'!$B$3:$S$93,3,FALSE)*VLOOKUP($F4,BY_TRA_Demand_Drivers!$B$5:$J$100,9,FALSE)</f>
        <v>0</v>
      </c>
    </row>
    <row r="5" spans="1:9">
      <c r="A5" s="16">
        <v>1</v>
      </c>
      <c r="C5" s="16" t="s">
        <v>11</v>
      </c>
      <c r="D5">
        <v>2020</v>
      </c>
      <c r="E5" s="16" t="s">
        <v>3</v>
      </c>
      <c r="F5" s="16" t="str">
        <f>VLOOKUP(A5,BY_TRA_Demand_Drivers!$A$5:$B$95,2,FALSE)</f>
        <v>TPCAU</v>
      </c>
      <c r="G5" s="16">
        <f>VLOOKUP($D5,'Growth rate'!$B$3:$S$93,3,FALSE)*VLOOKUP($F5,BY_TRA_Demand_Drivers!$B$5:$J$100,7,FALSE)</f>
        <v>780004.62178057712</v>
      </c>
      <c r="H5" s="16">
        <f>VLOOKUP($D5,'Growth rate'!$B$3:$S$93,3,FALSE)*VLOOKUP($F5,BY_TRA_Demand_Drivers!$B$5:$J$100,8,FALSE)</f>
        <v>0</v>
      </c>
      <c r="I5" s="16">
        <f>VLOOKUP($D5,'Growth rate'!$B$3:$S$93,3,FALSE)*VLOOKUP($F5,BY_TRA_Demand_Drivers!$B$5:$J$100,9,FALSE)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VLOOKUP(A6,BY_TRA_Demand_Drivers!$A$5:$B$95,2,FALSE)</f>
        <v>TPCAU</v>
      </c>
      <c r="G6" s="16">
        <f>VLOOKUP($D6,'Growth rate'!$B$3:$S$93,3,FALSE)*VLOOKUP($F6,BY_TRA_Demand_Drivers!$B$5:$J$100,7,FALSE)</f>
        <v>789729.41115118412</v>
      </c>
      <c r="H6" s="16">
        <f>VLOOKUP($D6,'Growth rate'!$B$3:$S$93,3,FALSE)*VLOOKUP($F6,BY_TRA_Demand_Drivers!$B$5:$J$100,8,FALSE)</f>
        <v>0</v>
      </c>
      <c r="I6" s="16">
        <f>VLOOKUP($D6,'Growth rate'!$B$3:$S$93,3,FALSE)*VLOOKUP($F6,BY_TRA_Demand_Drivers!$B$5:$J$100,9,FALSE)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VLOOKUP(A7,BY_TRA_Demand_Drivers!$A$5:$B$95,2,FALSE)</f>
        <v>TPCAU</v>
      </c>
      <c r="G7" s="16">
        <f>VLOOKUP($D7,'Growth rate'!$B$3:$S$93,3,FALSE)*VLOOKUP($F7,BY_TRA_Demand_Drivers!$B$5:$J$100,7,FALSE)</f>
        <v>799454.200521791</v>
      </c>
      <c r="H7" s="16">
        <f>VLOOKUP($D7,'Growth rate'!$B$3:$S$93,3,FALSE)*VLOOKUP($F7,BY_TRA_Demand_Drivers!$B$5:$J$100,8,FALSE)</f>
        <v>0</v>
      </c>
      <c r="I7" s="16">
        <f>VLOOKUP($D7,'Growth rate'!$B$3:$S$93,3,FALSE)*VLOOKUP($F7,BY_TRA_Demand_Drivers!$B$5:$J$100,9,FALSE)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VLOOKUP(A8,BY_TRA_Demand_Drivers!$A$5:$B$95,2,FALSE)</f>
        <v>TPCAU</v>
      </c>
      <c r="G8" s="16">
        <f>VLOOKUP($D8,'Growth rate'!$B$3:$S$93,3,FALSE)*VLOOKUP($F8,BY_TRA_Demand_Drivers!$B$5:$J$100,7,FALSE)</f>
        <v>809178.98989239789</v>
      </c>
      <c r="H8" s="16">
        <f>VLOOKUP($D8,'Growth rate'!$B$3:$S$93,3,FALSE)*VLOOKUP($F8,BY_TRA_Demand_Drivers!$B$5:$J$100,8,FALSE)</f>
        <v>0</v>
      </c>
      <c r="I8" s="16">
        <f>VLOOKUP($D8,'Growth rate'!$B$3:$S$93,3,FALSE)*VLOOKUP($F8,BY_TRA_Demand_Drivers!$B$5:$J$100,9,FALSE)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VLOOKUP(A9,BY_TRA_Demand_Drivers!$A$5:$B$95,2,FALSE)</f>
        <v>TPCAU</v>
      </c>
      <c r="G9" s="16">
        <f>VLOOKUP($D9,'Growth rate'!$B$3:$S$93,3,FALSE)*VLOOKUP($F9,BY_TRA_Demand_Drivers!$B$5:$J$100,7,FALSE)</f>
        <v>818903.77926300489</v>
      </c>
      <c r="H9" s="16">
        <f>VLOOKUP($D9,'Growth rate'!$B$3:$S$93,3,FALSE)*VLOOKUP($F9,BY_TRA_Demand_Drivers!$B$5:$J$100,8,FALSE)</f>
        <v>0</v>
      </c>
      <c r="I9" s="16">
        <f>VLOOKUP($D9,'Growth rate'!$B$3:$S$93,3,FALSE)*VLOOKUP($F9,BY_TRA_Demand_Drivers!$B$5:$J$100,9,FALSE)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VLOOKUP(A10,BY_TRA_Demand_Drivers!$A$5:$B$95,2,FALSE)</f>
        <v>TPCAU</v>
      </c>
      <c r="G10" s="16">
        <f>VLOOKUP($D10,'Growth rate'!$B$3:$S$93,3,FALSE)*VLOOKUP($F10,BY_TRA_Demand_Drivers!$B$5:$J$100,7,FALSE)</f>
        <v>828628.56863361178</v>
      </c>
      <c r="H10" s="16">
        <f>VLOOKUP($D10,'Growth rate'!$B$3:$S$93,3,FALSE)*VLOOKUP($F10,BY_TRA_Demand_Drivers!$B$5:$J$100,8,FALSE)</f>
        <v>0</v>
      </c>
      <c r="I10" s="16">
        <f>VLOOKUP($D10,'Growth rate'!$B$3:$S$93,3,FALSE)*VLOOKUP($F10,BY_TRA_Demand_Drivers!$B$5:$J$100,9,FALSE)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VLOOKUP(A11,BY_TRA_Demand_Drivers!$A$5:$B$95,2,FALSE)</f>
        <v>TPCAU</v>
      </c>
      <c r="G11" s="16">
        <f>VLOOKUP($D11,'Growth rate'!$B$3:$S$93,3,FALSE)*VLOOKUP($F11,BY_TRA_Demand_Drivers!$B$5:$J$100,7,FALSE)</f>
        <v>839040.63900269149</v>
      </c>
      <c r="H11" s="16">
        <f>VLOOKUP($D11,'Growth rate'!$B$3:$S$93,3,FALSE)*VLOOKUP($F11,BY_TRA_Demand_Drivers!$B$5:$J$100,8,FALSE)</f>
        <v>0</v>
      </c>
      <c r="I11" s="16">
        <f>VLOOKUP($D11,'Growth rate'!$B$3:$S$93,3,FALSE)*VLOOKUP($F11,BY_TRA_Demand_Drivers!$B$5:$J$100,9,FALSE)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VLOOKUP(A12,BY_TRA_Demand_Drivers!$A$5:$B$95,2,FALSE)</f>
        <v>TPCAU</v>
      </c>
      <c r="G12" s="16">
        <f>VLOOKUP($D12,'Growth rate'!$B$3:$S$93,3,FALSE)*VLOOKUP($F12,BY_TRA_Demand_Drivers!$B$5:$J$100,7,FALSE)</f>
        <v>849452.70937177131</v>
      </c>
      <c r="H12" s="16">
        <f>VLOOKUP($D12,'Growth rate'!$B$3:$S$93,3,FALSE)*VLOOKUP($F12,BY_TRA_Demand_Drivers!$B$5:$J$100,8,FALSE)</f>
        <v>0</v>
      </c>
      <c r="I12" s="16">
        <f>VLOOKUP($D12,'Growth rate'!$B$3:$S$93,3,FALSE)*VLOOKUP($F12,BY_TRA_Demand_Drivers!$B$5:$J$100,9,FALSE)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VLOOKUP(A13,BY_TRA_Demand_Drivers!$A$5:$B$95,2,FALSE)</f>
        <v>TPCAU</v>
      </c>
      <c r="G13" s="16">
        <f>VLOOKUP($D13,'Growth rate'!$B$3:$S$93,3,FALSE)*VLOOKUP($F13,BY_TRA_Demand_Drivers!$B$5:$J$100,7,FALSE)</f>
        <v>859864.77974085114</v>
      </c>
      <c r="H13" s="16">
        <f>VLOOKUP($D13,'Growth rate'!$B$3:$S$93,3,FALSE)*VLOOKUP($F13,BY_TRA_Demand_Drivers!$B$5:$J$100,8,FALSE)</f>
        <v>0</v>
      </c>
      <c r="I13" s="16">
        <f>VLOOKUP($D13,'Growth rate'!$B$3:$S$93,3,FALSE)*VLOOKUP($F13,BY_TRA_Demand_Drivers!$B$5:$J$100,9,FALSE)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VLOOKUP(A14,BY_TRA_Demand_Drivers!$A$5:$B$95,2,FALSE)</f>
        <v>TPCAU</v>
      </c>
      <c r="G14" s="16">
        <f>VLOOKUP($D14,'Growth rate'!$B$3:$S$93,3,FALSE)*VLOOKUP($F14,BY_TRA_Demand_Drivers!$B$5:$J$100,7,FALSE)</f>
        <v>870276.85010993097</v>
      </c>
      <c r="H14" s="16">
        <f>VLOOKUP($D14,'Growth rate'!$B$3:$S$93,3,FALSE)*VLOOKUP($F14,BY_TRA_Demand_Drivers!$B$5:$J$100,8,FALSE)</f>
        <v>0</v>
      </c>
      <c r="I14" s="16">
        <f>VLOOKUP($D14,'Growth rate'!$B$3:$S$93,3,FALSE)*VLOOKUP($F14,BY_TRA_Demand_Drivers!$B$5:$J$100,9,FALSE)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VLOOKUP(A15,BY_TRA_Demand_Drivers!$A$5:$B$95,2,FALSE)</f>
        <v>TPCAU</v>
      </c>
      <c r="G15" s="16">
        <f>VLOOKUP($D15,'Growth rate'!$B$3:$S$93,3,FALSE)*VLOOKUP($F15,BY_TRA_Demand_Drivers!$B$5:$J$100,7,FALSE)</f>
        <v>880688.92047901067</v>
      </c>
      <c r="H15" s="16">
        <f>VLOOKUP($D15,'Growth rate'!$B$3:$S$93,3,FALSE)*VLOOKUP($F15,BY_TRA_Demand_Drivers!$B$5:$J$100,8,FALSE)</f>
        <v>0</v>
      </c>
      <c r="I15" s="16">
        <f>VLOOKUP($D15,'Growth rate'!$B$3:$S$93,3,FALSE)*VLOOKUP($F15,BY_TRA_Demand_Drivers!$B$5:$J$100,9,FALSE)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VLOOKUP(A16,BY_TRA_Demand_Drivers!$A$5:$B$95,2,FALSE)</f>
        <v>TPCAU</v>
      </c>
      <c r="G16" s="16">
        <f>VLOOKUP($D16,'Growth rate'!$B$3:$S$93,3,FALSE)*VLOOKUP($F16,BY_TRA_Demand_Drivers!$B$5:$J$100,7,FALSE)</f>
        <v>893448.40766558924</v>
      </c>
      <c r="H16" s="16">
        <f>VLOOKUP($D16,'Growth rate'!$B$3:$S$93,3,FALSE)*VLOOKUP($F16,BY_TRA_Demand_Drivers!$B$5:$J$100,8,FALSE)</f>
        <v>0</v>
      </c>
      <c r="I16" s="16">
        <f>VLOOKUP($D16,'Growth rate'!$B$3:$S$93,3,FALSE)*VLOOKUP($F16,BY_TRA_Demand_Drivers!$B$5:$J$100,9,FALSE)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VLOOKUP(A17,BY_TRA_Demand_Drivers!$A$5:$B$95,2,FALSE)</f>
        <v>TPCAU</v>
      </c>
      <c r="G17" s="16">
        <f>VLOOKUP($D17,'Growth rate'!$B$3:$S$93,3,FALSE)*VLOOKUP($F17,BY_TRA_Demand_Drivers!$B$5:$J$100,7,FALSE)</f>
        <v>906207.89485216781</v>
      </c>
      <c r="H17" s="16">
        <f>VLOOKUP($D17,'Growth rate'!$B$3:$S$93,3,FALSE)*VLOOKUP($F17,BY_TRA_Demand_Drivers!$B$5:$J$100,8,FALSE)</f>
        <v>0</v>
      </c>
      <c r="I17" s="16">
        <f>VLOOKUP($D17,'Growth rate'!$B$3:$S$93,3,FALSE)*VLOOKUP($F17,BY_TRA_Demand_Drivers!$B$5:$J$100,9,FALSE)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VLOOKUP(A18,BY_TRA_Demand_Drivers!$A$5:$B$95,2,FALSE)</f>
        <v>TPCAU</v>
      </c>
      <c r="G18" s="16">
        <f>VLOOKUP($D18,'Growth rate'!$B$3:$S$93,3,FALSE)*VLOOKUP($F18,BY_TRA_Demand_Drivers!$B$5:$J$100,7,FALSE)</f>
        <v>918967.38203874615</v>
      </c>
      <c r="H18" s="16">
        <f>VLOOKUP($D18,'Growth rate'!$B$3:$S$93,3,FALSE)*VLOOKUP($F18,BY_TRA_Demand_Drivers!$B$5:$J$100,8,FALSE)</f>
        <v>0</v>
      </c>
      <c r="I18" s="16">
        <f>VLOOKUP($D18,'Growth rate'!$B$3:$S$93,3,FALSE)*VLOOKUP($F18,BY_TRA_Demand_Drivers!$B$5:$J$100,9,FALSE)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VLOOKUP(A19,BY_TRA_Demand_Drivers!$A$5:$B$95,2,FALSE)</f>
        <v>TPCAU</v>
      </c>
      <c r="G19" s="16">
        <f>VLOOKUP($D19,'Growth rate'!$B$3:$S$93,3,FALSE)*VLOOKUP($F19,BY_TRA_Demand_Drivers!$B$5:$J$100,7,FALSE)</f>
        <v>931726.86922532471</v>
      </c>
      <c r="H19" s="16">
        <f>VLOOKUP($D19,'Growth rate'!$B$3:$S$93,3,FALSE)*VLOOKUP($F19,BY_TRA_Demand_Drivers!$B$5:$J$100,8,FALSE)</f>
        <v>0</v>
      </c>
      <c r="I19" s="16">
        <f>VLOOKUP($D19,'Growth rate'!$B$3:$S$93,3,FALSE)*VLOOKUP($F19,BY_TRA_Demand_Drivers!$B$5:$J$100,9,FALSE)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VLOOKUP(A20,BY_TRA_Demand_Drivers!$A$5:$B$95,2,FALSE)</f>
        <v>TPCAU</v>
      </c>
      <c r="G20" s="16">
        <f>VLOOKUP($D20,'Growth rate'!$B$3:$S$93,3,FALSE)*VLOOKUP($F20,BY_TRA_Demand_Drivers!$B$5:$J$100,7,FALSE)</f>
        <v>944486.35641190328</v>
      </c>
      <c r="H20" s="16">
        <f>VLOOKUP($D20,'Growth rate'!$B$3:$S$93,3,FALSE)*VLOOKUP($F20,BY_TRA_Demand_Drivers!$B$5:$J$100,8,FALSE)</f>
        <v>0</v>
      </c>
      <c r="I20" s="16">
        <f>VLOOKUP($D20,'Growth rate'!$B$3:$S$93,3,FALSE)*VLOOKUP($F20,BY_TRA_Demand_Drivers!$B$5:$J$100,9,FALSE)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VLOOKUP(A21,BY_TRA_Demand_Drivers!$A$5:$B$95,2,FALSE)</f>
        <v>TPCAU</v>
      </c>
      <c r="G21" s="16">
        <f>VLOOKUP($D21,'Growth rate'!$B$3:$S$93,3,FALSE)*VLOOKUP($F21,BY_TRA_Demand_Drivers!$B$5:$J$100,7,FALSE)</f>
        <v>959822.20763402421</v>
      </c>
      <c r="H21" s="16">
        <f>VLOOKUP($D21,'Growth rate'!$B$3:$S$93,3,FALSE)*VLOOKUP($F21,BY_TRA_Demand_Drivers!$B$5:$J$100,8,FALSE)</f>
        <v>0</v>
      </c>
      <c r="I21" s="16">
        <f>VLOOKUP($D21,'Growth rate'!$B$3:$S$93,3,FALSE)*VLOOKUP($F21,BY_TRA_Demand_Drivers!$B$5:$J$100,9,FALSE)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VLOOKUP(A22,BY_TRA_Demand_Drivers!$A$5:$B$95,2,FALSE)</f>
        <v>TPCAU</v>
      </c>
      <c r="G22" s="16">
        <f>VLOOKUP($D22,'Growth rate'!$B$3:$S$93,3,FALSE)*VLOOKUP($F22,BY_TRA_Demand_Drivers!$B$5:$J$100,7,FALSE)</f>
        <v>975158.05885614525</v>
      </c>
      <c r="H22" s="16">
        <f>VLOOKUP($D22,'Growth rate'!$B$3:$S$93,3,FALSE)*VLOOKUP($F22,BY_TRA_Demand_Drivers!$B$5:$J$100,8,FALSE)</f>
        <v>0</v>
      </c>
      <c r="I22" s="16">
        <f>VLOOKUP($D22,'Growth rate'!$B$3:$S$93,3,FALSE)*VLOOKUP($F22,BY_TRA_Demand_Drivers!$B$5:$J$100,9,FALSE)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VLOOKUP(A23,BY_TRA_Demand_Drivers!$A$5:$B$95,2,FALSE)</f>
        <v>TPCAU</v>
      </c>
      <c r="G23" s="16">
        <f>VLOOKUP($D23,'Growth rate'!$B$3:$S$93,3,FALSE)*VLOOKUP($F23,BY_TRA_Demand_Drivers!$B$5:$J$100,7,FALSE)</f>
        <v>990493.91007826617</v>
      </c>
      <c r="H23" s="16">
        <f>VLOOKUP($D23,'Growth rate'!$B$3:$S$93,3,FALSE)*VLOOKUP($F23,BY_TRA_Demand_Drivers!$B$5:$J$100,8,FALSE)</f>
        <v>0</v>
      </c>
      <c r="I23" s="16">
        <f>VLOOKUP($D23,'Growth rate'!$B$3:$S$93,3,FALSE)*VLOOKUP($F23,BY_TRA_Demand_Drivers!$B$5:$J$100,9,FALSE)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VLOOKUP(A24,BY_TRA_Demand_Drivers!$A$5:$B$95,2,FALSE)</f>
        <v>TPCAU</v>
      </c>
      <c r="G24" s="16">
        <f>VLOOKUP($D24,'Growth rate'!$B$3:$S$93,3,FALSE)*VLOOKUP($F24,BY_TRA_Demand_Drivers!$B$5:$J$100,7,FALSE)</f>
        <v>1005829.7613003871</v>
      </c>
      <c r="H24" s="16">
        <f>VLOOKUP($D24,'Growth rate'!$B$3:$S$93,3,FALSE)*VLOOKUP($F24,BY_TRA_Demand_Drivers!$B$5:$J$100,8,FALSE)</f>
        <v>0</v>
      </c>
      <c r="I24" s="16">
        <f>VLOOKUP($D24,'Growth rate'!$B$3:$S$93,3,FALSE)*VLOOKUP($F24,BY_TRA_Demand_Drivers!$B$5:$J$100,9,FALSE)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VLOOKUP(A25,BY_TRA_Demand_Drivers!$A$5:$B$95,2,FALSE)</f>
        <v>TPCAU</v>
      </c>
      <c r="G25" s="16">
        <f>VLOOKUP($D25,'Growth rate'!$B$3:$S$93,3,FALSE)*VLOOKUP($F25,BY_TRA_Demand_Drivers!$B$5:$J$100,7,FALSE)</f>
        <v>1021165.612522508</v>
      </c>
      <c r="H25" s="16">
        <f>VLOOKUP($D25,'Growth rate'!$B$3:$S$93,3,FALSE)*VLOOKUP($F25,BY_TRA_Demand_Drivers!$B$5:$J$100,8,FALSE)</f>
        <v>0</v>
      </c>
      <c r="I25" s="16">
        <f>VLOOKUP($D25,'Growth rate'!$B$3:$S$93,3,FALSE)*VLOOKUP($F25,BY_TRA_Demand_Drivers!$B$5:$J$100,9,FALSE)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VLOOKUP(A26,BY_TRA_Demand_Drivers!$A$5:$B$95,2,FALSE)</f>
        <v>TPCAU</v>
      </c>
      <c r="G26" s="16">
        <f>VLOOKUP($D26,'Growth rate'!$B$3:$S$93,3,FALSE)*VLOOKUP($F26,BY_TRA_Demand_Drivers!$B$5:$J$100,7,FALSE)</f>
        <v>1036260.1172529429</v>
      </c>
      <c r="H26" s="16">
        <f>VLOOKUP($D26,'Growth rate'!$B$3:$S$93,3,FALSE)*VLOOKUP($F26,BY_TRA_Demand_Drivers!$B$5:$J$100,8,FALSE)</f>
        <v>0</v>
      </c>
      <c r="I26" s="16">
        <f>VLOOKUP($D26,'Growth rate'!$B$3:$S$93,3,FALSE)*VLOOKUP($F26,BY_TRA_Demand_Drivers!$B$5:$J$100,9,FALSE)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VLOOKUP(A27,BY_TRA_Demand_Drivers!$A$5:$B$95,2,FALSE)</f>
        <v>TPCAU</v>
      </c>
      <c r="G27" s="16">
        <f>VLOOKUP($D27,'Growth rate'!$B$3:$S$93,3,FALSE)*VLOOKUP($F27,BY_TRA_Demand_Drivers!$B$5:$J$100,7,FALSE)</f>
        <v>1051354.6219833777</v>
      </c>
      <c r="H27" s="16">
        <f>VLOOKUP($D27,'Growth rate'!$B$3:$S$93,3,FALSE)*VLOOKUP($F27,BY_TRA_Demand_Drivers!$B$5:$J$100,8,FALSE)</f>
        <v>0</v>
      </c>
      <c r="I27" s="16">
        <f>VLOOKUP($D27,'Growth rate'!$B$3:$S$93,3,FALSE)*VLOOKUP($F27,BY_TRA_Demand_Drivers!$B$5:$J$100,9,FALSE)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VLOOKUP(A28,BY_TRA_Demand_Drivers!$A$5:$B$95,2,FALSE)</f>
        <v>TPCAU</v>
      </c>
      <c r="G28" s="16">
        <f>VLOOKUP($D28,'Growth rate'!$B$3:$S$93,3,FALSE)*VLOOKUP($F28,BY_TRA_Demand_Drivers!$B$5:$J$100,7,FALSE)</f>
        <v>1066449.1267138126</v>
      </c>
      <c r="H28" s="16">
        <f>VLOOKUP($D28,'Growth rate'!$B$3:$S$93,3,FALSE)*VLOOKUP($F28,BY_TRA_Demand_Drivers!$B$5:$J$100,8,FALSE)</f>
        <v>0</v>
      </c>
      <c r="I28" s="16">
        <f>VLOOKUP($D28,'Growth rate'!$B$3:$S$93,3,FALSE)*VLOOKUP($F28,BY_TRA_Demand_Drivers!$B$5:$J$100,9,FALSE)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VLOOKUP(A29,BY_TRA_Demand_Drivers!$A$5:$B$95,2,FALSE)</f>
        <v>TPCAU</v>
      </c>
      <c r="G29" s="16">
        <f>VLOOKUP($D29,'Growth rate'!$B$3:$S$93,3,FALSE)*VLOOKUP($F29,BY_TRA_Demand_Drivers!$B$5:$J$100,7,FALSE)</f>
        <v>1081543.6314442474</v>
      </c>
      <c r="H29" s="16">
        <f>VLOOKUP($D29,'Growth rate'!$B$3:$S$93,3,FALSE)*VLOOKUP($F29,BY_TRA_Demand_Drivers!$B$5:$J$100,8,FALSE)</f>
        <v>0</v>
      </c>
      <c r="I29" s="16">
        <f>VLOOKUP($D29,'Growth rate'!$B$3:$S$93,3,FALSE)*VLOOKUP($F29,BY_TRA_Demand_Drivers!$B$5:$J$100,9,FALSE)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VLOOKUP(A30,BY_TRA_Demand_Drivers!$A$5:$B$95,2,FALSE)</f>
        <v>TPCAU</v>
      </c>
      <c r="G30" s="16">
        <f>VLOOKUP($D30,'Growth rate'!$B$3:$S$93,3,FALSE)*VLOOKUP($F30,BY_TRA_Demand_Drivers!$B$5:$J$100,7,FALSE)</f>
        <v>1096638.1361746821</v>
      </c>
      <c r="H30" s="16">
        <f>VLOOKUP($D30,'Growth rate'!$B$3:$S$93,3,FALSE)*VLOOKUP($F30,BY_TRA_Demand_Drivers!$B$5:$J$100,8,FALSE)</f>
        <v>0</v>
      </c>
      <c r="I30" s="16">
        <f>VLOOKUP($D30,'Growth rate'!$B$3:$S$93,3,FALSE)*VLOOKUP($F30,BY_TRA_Demand_Drivers!$B$5:$J$100,9,FALSE)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VLOOKUP(A31,BY_TRA_Demand_Drivers!$A$5:$B$95,2,FALSE)</f>
        <v>TPCAU</v>
      </c>
      <c r="G31" s="16">
        <f>VLOOKUP($D31,'Growth rate'!$B$3:$S$93,3,FALSE)*VLOOKUP($F31,BY_TRA_Demand_Drivers!$B$5:$J$100,7,FALSE)</f>
        <v>1110446.2406727313</v>
      </c>
      <c r="H31" s="16">
        <f>VLOOKUP($D31,'Growth rate'!$B$3:$S$93,3,FALSE)*VLOOKUP($F31,BY_TRA_Demand_Drivers!$B$5:$J$100,8,FALSE)</f>
        <v>0</v>
      </c>
      <c r="I31" s="16">
        <f>VLOOKUP($D31,'Growth rate'!$B$3:$S$93,3,FALSE)*VLOOKUP($F31,BY_TRA_Demand_Drivers!$B$5:$J$100,9,FALSE)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VLOOKUP(A32,BY_TRA_Demand_Drivers!$A$5:$B$95,2,FALSE)</f>
        <v>TPCAU</v>
      </c>
      <c r="G32" s="16">
        <f>VLOOKUP($D32,'Growth rate'!$B$3:$S$93,3,FALSE)*VLOOKUP($F32,BY_TRA_Demand_Drivers!$B$5:$J$100,7,FALSE)</f>
        <v>1124254.3451707806</v>
      </c>
      <c r="H32" s="16">
        <f>VLOOKUP($D32,'Growth rate'!$B$3:$S$93,3,FALSE)*VLOOKUP($F32,BY_TRA_Demand_Drivers!$B$5:$J$100,8,FALSE)</f>
        <v>0</v>
      </c>
      <c r="I32" s="16">
        <f>VLOOKUP($D32,'Growth rate'!$B$3:$S$93,3,FALSE)*VLOOKUP($F32,BY_TRA_Demand_Drivers!$B$5:$J$100,9,FALSE)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VLOOKUP(A33,BY_TRA_Demand_Drivers!$A$5:$B$95,2,FALSE)</f>
        <v>TPCAU</v>
      </c>
      <c r="G33" s="16">
        <f>VLOOKUP($D33,'Growth rate'!$B$3:$S$93,3,FALSE)*VLOOKUP($F33,BY_TRA_Demand_Drivers!$B$5:$J$100,7,FALSE)</f>
        <v>1138062.4496688296</v>
      </c>
      <c r="H33" s="16">
        <f>VLOOKUP($D33,'Growth rate'!$B$3:$S$93,3,FALSE)*VLOOKUP($F33,BY_TRA_Demand_Drivers!$B$5:$J$100,8,FALSE)</f>
        <v>0</v>
      </c>
      <c r="I33" s="16">
        <f>VLOOKUP($D33,'Growth rate'!$B$3:$S$93,3,FALSE)*VLOOKUP($F33,BY_TRA_Demand_Drivers!$B$5:$J$100,9,FALSE)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VLOOKUP(A34,BY_TRA_Demand_Drivers!$A$5:$B$95,2,FALSE)</f>
        <v>TPCAU</v>
      </c>
      <c r="G34" s="16">
        <f>VLOOKUP($D34,'Growth rate'!$B$3:$S$93,3,FALSE)*VLOOKUP($F34,BY_TRA_Demand_Drivers!$B$5:$J$100,7,FALSE)</f>
        <v>1151870.554166879</v>
      </c>
      <c r="H34" s="16">
        <f>VLOOKUP($D34,'Growth rate'!$B$3:$S$93,3,FALSE)*VLOOKUP($F34,BY_TRA_Demand_Drivers!$B$5:$J$100,8,FALSE)</f>
        <v>0</v>
      </c>
      <c r="I34" s="16">
        <f>VLOOKUP($D34,'Growth rate'!$B$3:$S$93,3,FALSE)*VLOOKUP($F34,BY_TRA_Demand_Drivers!$B$5:$J$100,9,FALSE)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VLOOKUP(A35,BY_TRA_Demand_Drivers!$A$5:$B$95,2,FALSE)</f>
        <v>TPCAU</v>
      </c>
      <c r="G35" s="16">
        <f>VLOOKUP($D35,'Growth rate'!$B$3:$S$93,3,FALSE)*VLOOKUP($F35,BY_TRA_Demand_Drivers!$B$5:$J$100,7,FALSE)</f>
        <v>1165678.6586649281</v>
      </c>
      <c r="H35" s="16">
        <f>VLOOKUP($D35,'Growth rate'!$B$3:$S$93,3,FALSE)*VLOOKUP($F35,BY_TRA_Demand_Drivers!$B$5:$J$100,8,FALSE)</f>
        <v>0</v>
      </c>
      <c r="I35" s="16">
        <f>VLOOKUP($D35,'Growth rate'!$B$3:$S$93,3,FALSE)*VLOOKUP($F35,BY_TRA_Demand_Drivers!$B$5:$J$100,9,FALSE)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VLOOKUP(A36,BY_TRA_Demand_Drivers!$A$5:$B$95,2,FALSE)</f>
        <v>TPCAU</v>
      </c>
      <c r="G36" s="16">
        <f>VLOOKUP($D36,'Growth rate'!$B$3:$S$93,3,FALSE)*VLOOKUP($F36,BY_TRA_Demand_Drivers!$B$5:$J$100,7,FALSE)</f>
        <v>1178784.202744622</v>
      </c>
      <c r="H36" s="16">
        <f>VLOOKUP($D36,'Growth rate'!$B$3:$S$93,3,FALSE)*VLOOKUP($F36,BY_TRA_Demand_Drivers!$B$5:$J$100,8,FALSE)</f>
        <v>0</v>
      </c>
      <c r="I36" s="16">
        <f>VLOOKUP($D36,'Growth rate'!$B$3:$S$93,3,FALSE)*VLOOKUP($F36,BY_TRA_Demand_Drivers!$B$5:$J$100,9,FALSE)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VLOOKUP(A37,BY_TRA_Demand_Drivers!$A$5:$B$95,2,FALSE)</f>
        <v>TPCAU</v>
      </c>
      <c r="G37" s="16">
        <f>VLOOKUP($D37,'Growth rate'!$B$3:$S$93,3,FALSE)*VLOOKUP($F37,BY_TRA_Demand_Drivers!$B$5:$J$100,7,FALSE)</f>
        <v>1191889.7468243162</v>
      </c>
      <c r="H37" s="16">
        <f>VLOOKUP($D37,'Growth rate'!$B$3:$S$93,3,FALSE)*VLOOKUP($F37,BY_TRA_Demand_Drivers!$B$5:$J$100,8,FALSE)</f>
        <v>0</v>
      </c>
      <c r="I37" s="16">
        <f>VLOOKUP($D37,'Growth rate'!$B$3:$S$93,3,FALSE)*VLOOKUP($F37,BY_TRA_Demand_Drivers!$B$5:$J$100,9,FALSE)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VLOOKUP(A38,BY_TRA_Demand_Drivers!$A$5:$B$95,2,FALSE)</f>
        <v>TPCAU</v>
      </c>
      <c r="G38" s="16">
        <f>VLOOKUP($D38,'Growth rate'!$B$3:$S$93,3,FALSE)*VLOOKUP($F38,BY_TRA_Demand_Drivers!$B$5:$J$100,7,FALSE)</f>
        <v>1204995.2909040104</v>
      </c>
      <c r="H38" s="16">
        <f>VLOOKUP($D38,'Growth rate'!$B$3:$S$93,3,FALSE)*VLOOKUP($F38,BY_TRA_Demand_Drivers!$B$5:$J$100,8,FALSE)</f>
        <v>0</v>
      </c>
      <c r="I38" s="16">
        <f>VLOOKUP($D38,'Growth rate'!$B$3:$S$93,3,FALSE)*VLOOKUP($F38,BY_TRA_Demand_Drivers!$B$5:$J$100,9,FALSE)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VLOOKUP(A39,BY_TRA_Demand_Drivers!$A$5:$B$95,2,FALSE)</f>
        <v>TPCAU</v>
      </c>
      <c r="G39" s="16">
        <f>VLOOKUP($D39,'Growth rate'!$B$3:$S$93,3,FALSE)*VLOOKUP($F39,BY_TRA_Demand_Drivers!$B$5:$J$100,7,FALSE)</f>
        <v>1218100.8349837046</v>
      </c>
      <c r="H39" s="16">
        <f>VLOOKUP($D39,'Growth rate'!$B$3:$S$93,3,FALSE)*VLOOKUP($F39,BY_TRA_Demand_Drivers!$B$5:$J$100,8,FALSE)</f>
        <v>0</v>
      </c>
      <c r="I39" s="16">
        <f>VLOOKUP($D39,'Growth rate'!$B$3:$S$93,3,FALSE)*VLOOKUP($F39,BY_TRA_Demand_Drivers!$B$5:$J$100,9,FALSE)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VLOOKUP(A40,BY_TRA_Demand_Drivers!$A$5:$B$95,2,FALSE)</f>
        <v>TPCAU</v>
      </c>
      <c r="G40" s="16">
        <f>VLOOKUP($D40,'Growth rate'!$B$3:$S$93,3,FALSE)*VLOOKUP($F40,BY_TRA_Demand_Drivers!$B$5:$J$100,7,FALSE)</f>
        <v>1231206.3790633986</v>
      </c>
      <c r="H40" s="16">
        <f>VLOOKUP($D40,'Growth rate'!$B$3:$S$93,3,FALSE)*VLOOKUP($F40,BY_TRA_Demand_Drivers!$B$5:$J$100,8,FALSE)</f>
        <v>0</v>
      </c>
      <c r="I40" s="16">
        <f>VLOOKUP($D40,'Growth rate'!$B$3:$S$93,3,FALSE)*VLOOKUP($F40,BY_TRA_Demand_Drivers!$B$5:$J$100,9,FALSE)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VLOOKUP(A41,BY_TRA_Demand_Drivers!$A$5:$B$95,2,FALSE)</f>
        <v>TPCAU</v>
      </c>
      <c r="G41" s="16">
        <f>VLOOKUP($D41,'Growth rate'!$B$3:$S$93,3,FALSE)*VLOOKUP($F41,BY_TRA_Demand_Drivers!$B$5:$J$100,7,FALSE)</f>
        <v>1245235.6202134176</v>
      </c>
      <c r="H41" s="16">
        <f>VLOOKUP($D41,'Growth rate'!$B$3:$S$93,3,FALSE)*VLOOKUP($F41,BY_TRA_Demand_Drivers!$B$5:$J$100,8,FALSE)</f>
        <v>0</v>
      </c>
      <c r="I41" s="16">
        <f>VLOOKUP($D41,'Growth rate'!$B$3:$S$93,3,FALSE)*VLOOKUP($F41,BY_TRA_Demand_Drivers!$B$5:$J$100,9,FALSE)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VLOOKUP(A42,BY_TRA_Demand_Drivers!$A$5:$B$95,2,FALSE)</f>
        <v>TPCAU</v>
      </c>
      <c r="G42" s="16">
        <f>VLOOKUP($D42,'Growth rate'!$B$3:$S$93,3,FALSE)*VLOOKUP($F42,BY_TRA_Demand_Drivers!$B$5:$J$100,7,FALSE)</f>
        <v>1259264.8613634363</v>
      </c>
      <c r="H42" s="16">
        <f>VLOOKUP($D42,'Growth rate'!$B$3:$S$93,3,FALSE)*VLOOKUP($F42,BY_TRA_Demand_Drivers!$B$5:$J$100,8,FALSE)</f>
        <v>0</v>
      </c>
      <c r="I42" s="16">
        <f>VLOOKUP($D42,'Growth rate'!$B$3:$S$93,3,FALSE)*VLOOKUP($F42,BY_TRA_Demand_Drivers!$B$5:$J$100,9,FALSE)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VLOOKUP(A43,BY_TRA_Demand_Drivers!$A$5:$B$95,2,FALSE)</f>
        <v>TPCAU</v>
      </c>
      <c r="G43" s="16">
        <f>VLOOKUP($D43,'Growth rate'!$B$3:$S$93,3,FALSE)*VLOOKUP($F43,BY_TRA_Demand_Drivers!$B$5:$J$100,7,FALSE)</f>
        <v>1273294.1025134553</v>
      </c>
      <c r="H43" s="16">
        <f>VLOOKUP($D43,'Growth rate'!$B$3:$S$93,3,FALSE)*VLOOKUP($F43,BY_TRA_Demand_Drivers!$B$5:$J$100,8,FALSE)</f>
        <v>0</v>
      </c>
      <c r="I43" s="16">
        <f>VLOOKUP($D43,'Growth rate'!$B$3:$S$93,3,FALSE)*VLOOKUP($F43,BY_TRA_Demand_Drivers!$B$5:$J$100,9,FALSE)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VLOOKUP(A44,BY_TRA_Demand_Drivers!$A$5:$B$95,2,FALSE)</f>
        <v>TPCAU</v>
      </c>
      <c r="G44" s="16">
        <f>VLOOKUP($D44,'Growth rate'!$B$3:$S$93,3,FALSE)*VLOOKUP($F44,BY_TRA_Demand_Drivers!$B$5:$J$100,7,FALSE)</f>
        <v>1287323.3436634743</v>
      </c>
      <c r="H44" s="16">
        <f>VLOOKUP($D44,'Growth rate'!$B$3:$S$93,3,FALSE)*VLOOKUP($F44,BY_TRA_Demand_Drivers!$B$5:$J$100,8,FALSE)</f>
        <v>0</v>
      </c>
      <c r="I44" s="16">
        <f>VLOOKUP($D44,'Growth rate'!$B$3:$S$93,3,FALSE)*VLOOKUP($F44,BY_TRA_Demand_Drivers!$B$5:$J$100,9,FALSE)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VLOOKUP(A45,BY_TRA_Demand_Drivers!$A$5:$B$95,2,FALSE)</f>
        <v>TPCAU</v>
      </c>
      <c r="G45" s="16">
        <f>VLOOKUP($D45,'Growth rate'!$B$3:$S$93,3,FALSE)*VLOOKUP($F45,BY_TRA_Demand_Drivers!$B$5:$J$100,7,FALSE)</f>
        <v>1301352.5848134933</v>
      </c>
      <c r="H45" s="16">
        <f>VLOOKUP($D45,'Growth rate'!$B$3:$S$93,3,FALSE)*VLOOKUP($F45,BY_TRA_Demand_Drivers!$B$5:$J$100,8,FALSE)</f>
        <v>0</v>
      </c>
      <c r="I45" s="16">
        <f>VLOOKUP($D45,'Growth rate'!$B$3:$S$93,3,FALSE)*VLOOKUP($F45,BY_TRA_Demand_Drivers!$B$5:$J$100,9,FALSE)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VLOOKUP(A46,BY_TRA_Demand_Drivers!$A$5:$B$95,2,FALSE)</f>
        <v>TPCAU</v>
      </c>
      <c r="G46" s="16">
        <f>VLOOKUP($D46,'Growth rate'!$B$3:$S$93,3,FALSE)*VLOOKUP($F46,BY_TRA_Demand_Drivers!$B$5:$J$100,7,FALSE)</f>
        <v>1315291.8580055474</v>
      </c>
      <c r="H46" s="16">
        <f>VLOOKUP($D46,'Growth rate'!$B$3:$S$93,3,FALSE)*VLOOKUP($F46,BY_TRA_Demand_Drivers!$B$5:$J$100,8,FALSE)</f>
        <v>0</v>
      </c>
      <c r="I46" s="16">
        <f>VLOOKUP($D46,'Growth rate'!$B$3:$S$93,3,FALSE)*VLOOKUP($F46,BY_TRA_Demand_Drivers!$B$5:$J$100,9,FALSE)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VLOOKUP(A47,BY_TRA_Demand_Drivers!$A$5:$B$95,2,FALSE)</f>
        <v>TPCAU</v>
      </c>
      <c r="G47" s="16">
        <f>VLOOKUP($D47,'Growth rate'!$B$3:$S$93,3,FALSE)*VLOOKUP($F47,BY_TRA_Demand_Drivers!$B$5:$J$100,7,FALSE)</f>
        <v>1329231.1311976018</v>
      </c>
      <c r="H47" s="16">
        <f>VLOOKUP($D47,'Growth rate'!$B$3:$S$93,3,FALSE)*VLOOKUP($F47,BY_TRA_Demand_Drivers!$B$5:$J$100,8,FALSE)</f>
        <v>0</v>
      </c>
      <c r="I47" s="16">
        <f>VLOOKUP($D47,'Growth rate'!$B$3:$S$93,3,FALSE)*VLOOKUP($F47,BY_TRA_Demand_Drivers!$B$5:$J$100,9,FALSE)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VLOOKUP(A48,BY_TRA_Demand_Drivers!$A$5:$B$95,2,FALSE)</f>
        <v>TPCAU</v>
      </c>
      <c r="G48" s="16">
        <f>VLOOKUP($D48,'Growth rate'!$B$3:$S$93,3,FALSE)*VLOOKUP($F48,BY_TRA_Demand_Drivers!$B$5:$J$100,7,FALSE)</f>
        <v>1343170.4043896559</v>
      </c>
      <c r="H48" s="16">
        <f>VLOOKUP($D48,'Growth rate'!$B$3:$S$93,3,FALSE)*VLOOKUP($F48,BY_TRA_Demand_Drivers!$B$5:$J$100,8,FALSE)</f>
        <v>0</v>
      </c>
      <c r="I48" s="16">
        <f>VLOOKUP($D48,'Growth rate'!$B$3:$S$93,3,FALSE)*VLOOKUP($F48,BY_TRA_Demand_Drivers!$B$5:$J$100,9,FALSE)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VLOOKUP(A49,BY_TRA_Demand_Drivers!$A$5:$B$95,2,FALSE)</f>
        <v>TPCAU</v>
      </c>
      <c r="G49" s="16">
        <f>VLOOKUP($D49,'Growth rate'!$B$3:$S$93,3,FALSE)*VLOOKUP($F49,BY_TRA_Demand_Drivers!$B$5:$J$100,7,FALSE)</f>
        <v>1357109.67758171</v>
      </c>
      <c r="H49" s="16">
        <f>VLOOKUP($D49,'Growth rate'!$B$3:$S$93,3,FALSE)*VLOOKUP($F49,BY_TRA_Demand_Drivers!$B$5:$J$100,8,FALSE)</f>
        <v>0</v>
      </c>
      <c r="I49" s="16">
        <f>VLOOKUP($D49,'Growth rate'!$B$3:$S$93,3,FALSE)*VLOOKUP($F49,BY_TRA_Demand_Drivers!$B$5:$J$100,9,FALSE)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VLOOKUP(A50,BY_TRA_Demand_Drivers!$A$5:$B$95,2,FALSE)</f>
        <v>TPCAU</v>
      </c>
      <c r="G50" s="16">
        <f>VLOOKUP($D50,'Growth rate'!$B$3:$S$93,3,FALSE)*VLOOKUP($F50,BY_TRA_Demand_Drivers!$B$5:$J$100,7,FALSE)</f>
        <v>1371048.9507737644</v>
      </c>
      <c r="H50" s="16">
        <f>VLOOKUP($D50,'Growth rate'!$B$3:$S$93,3,FALSE)*VLOOKUP($F50,BY_TRA_Demand_Drivers!$B$5:$J$100,8,FALSE)</f>
        <v>0</v>
      </c>
      <c r="I50" s="16">
        <f>VLOOKUP($D50,'Growth rate'!$B$3:$S$93,3,FALSE)*VLOOKUP($F50,BY_TRA_Demand_Drivers!$B$5:$J$100,9,FALSE)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VLOOKUP(A51,BY_TRA_Demand_Drivers!$A$5:$B$95,2,FALSE)</f>
        <v>TPCAU</v>
      </c>
      <c r="G51" s="16">
        <f>VLOOKUP($D51,'Growth rate'!$B$3:$S$93,3,FALSE)*VLOOKUP($F51,BY_TRA_Demand_Drivers!$B$5:$J$100,7,FALSE)</f>
        <v>1384842.8009887284</v>
      </c>
      <c r="H51" s="16">
        <f>VLOOKUP($D51,'Growth rate'!$B$3:$S$93,3,FALSE)*VLOOKUP($F51,BY_TRA_Demand_Drivers!$B$5:$J$100,8,FALSE)</f>
        <v>0</v>
      </c>
      <c r="I51" s="16">
        <f>VLOOKUP($D51,'Growth rate'!$B$3:$S$93,3,FALSE)*VLOOKUP($F51,BY_TRA_Demand_Drivers!$B$5:$J$100,9,FALSE)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VLOOKUP(A52,BY_TRA_Demand_Drivers!$A$5:$B$95,2,FALSE)</f>
        <v>TPCAU</v>
      </c>
      <c r="G52" s="16">
        <f>VLOOKUP($D52,'Growth rate'!$B$3:$S$93,3,FALSE)*VLOOKUP($F52,BY_TRA_Demand_Drivers!$B$5:$J$100,7,FALSE)</f>
        <v>1398636.6512036927</v>
      </c>
      <c r="H52" s="16">
        <f>VLOOKUP($D52,'Growth rate'!$B$3:$S$93,3,FALSE)*VLOOKUP($F52,BY_TRA_Demand_Drivers!$B$5:$J$100,8,FALSE)</f>
        <v>0</v>
      </c>
      <c r="I52" s="16">
        <f>VLOOKUP($D52,'Growth rate'!$B$3:$S$93,3,FALSE)*VLOOKUP($F52,BY_TRA_Demand_Drivers!$B$5:$J$100,9,FALSE)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VLOOKUP(A53,BY_TRA_Demand_Drivers!$A$5:$B$95,2,FALSE)</f>
        <v>TPCAU</v>
      </c>
      <c r="G53" s="16">
        <f>VLOOKUP($D53,'Growth rate'!$B$3:$S$93,3,FALSE)*VLOOKUP($F53,BY_TRA_Demand_Drivers!$B$5:$J$100,7,FALSE)</f>
        <v>1412430.5014186567</v>
      </c>
      <c r="H53" s="16">
        <f>VLOOKUP($D53,'Growth rate'!$B$3:$S$93,3,FALSE)*VLOOKUP($F53,BY_TRA_Demand_Drivers!$B$5:$J$100,8,FALSE)</f>
        <v>0</v>
      </c>
      <c r="I53" s="16">
        <f>VLOOKUP($D53,'Growth rate'!$B$3:$S$93,3,FALSE)*VLOOKUP($F53,BY_TRA_Demand_Drivers!$B$5:$J$100,9,FALSE)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VLOOKUP(A54,BY_TRA_Demand_Drivers!$A$5:$B$95,2,FALSE)</f>
        <v>TPCAU</v>
      </c>
      <c r="G54" s="16">
        <f>VLOOKUP($D54,'Growth rate'!$B$3:$S$93,3,FALSE)*VLOOKUP($F54,BY_TRA_Demand_Drivers!$B$5:$J$100,7,FALSE)</f>
        <v>1426224.3516336211</v>
      </c>
      <c r="H54" s="16">
        <f>VLOOKUP($D54,'Growth rate'!$B$3:$S$93,3,FALSE)*VLOOKUP($F54,BY_TRA_Demand_Drivers!$B$5:$J$100,8,FALSE)</f>
        <v>0</v>
      </c>
      <c r="I54" s="16">
        <f>VLOOKUP($D54,'Growth rate'!$B$3:$S$93,3,FALSE)*VLOOKUP($F54,BY_TRA_Demand_Drivers!$B$5:$J$100,9,FALSE)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VLOOKUP(A55,BY_TRA_Demand_Drivers!$A$5:$B$95,2,FALSE)</f>
        <v>TPCAU</v>
      </c>
      <c r="G55" s="16">
        <f>VLOOKUP($D55,'Growth rate'!$B$3:$S$93,3,FALSE)*VLOOKUP($F55,BY_TRA_Demand_Drivers!$B$5:$J$100,7,FALSE)</f>
        <v>1440018.2018485852</v>
      </c>
      <c r="H55" s="16">
        <f>VLOOKUP($D55,'Growth rate'!$B$3:$S$93,3,FALSE)*VLOOKUP($F55,BY_TRA_Demand_Drivers!$B$5:$J$100,8,FALSE)</f>
        <v>0</v>
      </c>
      <c r="I55" s="16">
        <f>VLOOKUP($D55,'Growth rate'!$B$3:$S$93,3,FALSE)*VLOOKUP($F55,BY_TRA_Demand_Drivers!$B$5:$J$100,9,FALSE)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VLOOKUP(A56,BY_TRA_Demand_Drivers!$A$5:$B$95,2,FALSE)</f>
        <v>TPCAU</v>
      </c>
      <c r="G56" s="16">
        <f>VLOOKUP($D56,'Growth rate'!$B$3:$S$93,3,FALSE)*VLOOKUP($F56,BY_TRA_Demand_Drivers!$B$5:$J$100,7,FALSE)</f>
        <v>1453082.3987441249</v>
      </c>
      <c r="H56" s="16">
        <f>VLOOKUP($D56,'Growth rate'!$B$3:$S$93,3,FALSE)*VLOOKUP($F56,BY_TRA_Demand_Drivers!$B$5:$J$100,8,FALSE)</f>
        <v>0</v>
      </c>
      <c r="I56" s="16">
        <f>VLOOKUP($D56,'Growth rate'!$B$3:$S$93,3,FALSE)*VLOOKUP($F56,BY_TRA_Demand_Drivers!$B$5:$J$100,9,FALSE)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VLOOKUP(A57,BY_TRA_Demand_Drivers!$A$5:$B$95,2,FALSE)</f>
        <v>TPCAU</v>
      </c>
      <c r="G57" s="16">
        <f>VLOOKUP($D57,'Growth rate'!$B$3:$S$93,3,FALSE)*VLOOKUP($F57,BY_TRA_Demand_Drivers!$B$5:$J$100,7,FALSE)</f>
        <v>1466146.5956396649</v>
      </c>
      <c r="H57" s="16">
        <f>VLOOKUP($D57,'Growth rate'!$B$3:$S$93,3,FALSE)*VLOOKUP($F57,BY_TRA_Demand_Drivers!$B$5:$J$100,8,FALSE)</f>
        <v>0</v>
      </c>
      <c r="I57" s="16">
        <f>VLOOKUP($D57,'Growth rate'!$B$3:$S$93,3,FALSE)*VLOOKUP($F57,BY_TRA_Demand_Drivers!$B$5:$J$100,9,FALSE)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VLOOKUP(A58,BY_TRA_Demand_Drivers!$A$5:$B$95,2,FALSE)</f>
        <v>TPCAU</v>
      </c>
      <c r="G58" s="16">
        <f>VLOOKUP($D58,'Growth rate'!$B$3:$S$93,3,FALSE)*VLOOKUP($F58,BY_TRA_Demand_Drivers!$B$5:$J$100,7,FALSE)</f>
        <v>1479210.7925352047</v>
      </c>
      <c r="H58" s="16">
        <f>VLOOKUP($D58,'Growth rate'!$B$3:$S$93,3,FALSE)*VLOOKUP($F58,BY_TRA_Demand_Drivers!$B$5:$J$100,8,FALSE)</f>
        <v>0</v>
      </c>
      <c r="I58" s="16">
        <f>VLOOKUP($D58,'Growth rate'!$B$3:$S$93,3,FALSE)*VLOOKUP($F58,BY_TRA_Demand_Drivers!$B$5:$J$100,9,FALSE)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VLOOKUP(A59,BY_TRA_Demand_Drivers!$A$5:$B$95,2,FALSE)</f>
        <v>TPCAU</v>
      </c>
      <c r="G59" s="16">
        <f>VLOOKUP($D59,'Growth rate'!$B$3:$S$93,3,FALSE)*VLOOKUP($F59,BY_TRA_Demand_Drivers!$B$5:$J$100,7,FALSE)</f>
        <v>1492274.9894307447</v>
      </c>
      <c r="H59" s="16">
        <f>VLOOKUP($D59,'Growth rate'!$B$3:$S$93,3,FALSE)*VLOOKUP($F59,BY_TRA_Demand_Drivers!$B$5:$J$100,8,FALSE)</f>
        <v>0</v>
      </c>
      <c r="I59" s="16">
        <f>VLOOKUP($D59,'Growth rate'!$B$3:$S$93,3,FALSE)*VLOOKUP($F59,BY_TRA_Demand_Drivers!$B$5:$J$100,9,FALSE)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VLOOKUP(A60,BY_TRA_Demand_Drivers!$A$5:$B$95,2,FALSE)</f>
        <v>TPCAU</v>
      </c>
      <c r="G60" s="16">
        <f>VLOOKUP($D60,'Growth rate'!$B$3:$S$93,3,FALSE)*VLOOKUP($F60,BY_TRA_Demand_Drivers!$B$5:$J$100,7,FALSE)</f>
        <v>1505339.1863262847</v>
      </c>
      <c r="H60" s="16">
        <f>VLOOKUP($D60,'Growth rate'!$B$3:$S$93,3,FALSE)*VLOOKUP($F60,BY_TRA_Demand_Drivers!$B$5:$J$100,8,FALSE)</f>
        <v>0</v>
      </c>
      <c r="I60" s="16">
        <f>VLOOKUP($D60,'Growth rate'!$B$3:$S$93,3,FALSE)*VLOOKUP($F60,BY_TRA_Demand_Drivers!$B$5:$J$100,9,FALSE)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VLOOKUP(A61,BY_TRA_Demand_Drivers!$A$5:$B$95,2,FALSE)</f>
        <v>TPCAU</v>
      </c>
      <c r="G61" s="16">
        <f>VLOOKUP($D61,'Growth rate'!$B$3:$S$93,3,FALSE)*VLOOKUP($F61,BY_TRA_Demand_Drivers!$B$5:$J$100,7,FALSE)</f>
        <v>1517606.7542983161</v>
      </c>
      <c r="H61" s="16">
        <f>VLOOKUP($D61,'Growth rate'!$B$3:$S$93,3,FALSE)*VLOOKUP($F61,BY_TRA_Demand_Drivers!$B$5:$J$100,8,FALSE)</f>
        <v>0</v>
      </c>
      <c r="I61" s="16">
        <f>VLOOKUP($D61,'Growth rate'!$B$3:$S$93,3,FALSE)*VLOOKUP($F61,BY_TRA_Demand_Drivers!$B$5:$J$100,9,FALSE)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VLOOKUP(A62,BY_TRA_Demand_Drivers!$A$5:$B$95,2,FALSE)</f>
        <v>TPCAU</v>
      </c>
      <c r="G62" s="16">
        <f>VLOOKUP($D62,'Growth rate'!$B$3:$S$93,3,FALSE)*VLOOKUP($F62,BY_TRA_Demand_Drivers!$B$5:$J$100,7,FALSE)</f>
        <v>1529874.3222703473</v>
      </c>
      <c r="H62" s="16">
        <f>VLOOKUP($D62,'Growth rate'!$B$3:$S$93,3,FALSE)*VLOOKUP($F62,BY_TRA_Demand_Drivers!$B$5:$J$100,8,FALSE)</f>
        <v>0</v>
      </c>
      <c r="I62" s="16">
        <f>VLOOKUP($D62,'Growth rate'!$B$3:$S$93,3,FALSE)*VLOOKUP($F62,BY_TRA_Demand_Drivers!$B$5:$J$100,9,FALSE)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VLOOKUP(A63,BY_TRA_Demand_Drivers!$A$5:$B$95,2,FALSE)</f>
        <v>TPCAU</v>
      </c>
      <c r="G63" s="16">
        <f>VLOOKUP($D63,'Growth rate'!$B$3:$S$93,3,FALSE)*VLOOKUP($F63,BY_TRA_Demand_Drivers!$B$5:$J$100,7,FALSE)</f>
        <v>1542141.8902423785</v>
      </c>
      <c r="H63" s="16">
        <f>VLOOKUP($D63,'Growth rate'!$B$3:$S$93,3,FALSE)*VLOOKUP($F63,BY_TRA_Demand_Drivers!$B$5:$J$100,8,FALSE)</f>
        <v>0</v>
      </c>
      <c r="I63" s="16">
        <f>VLOOKUP($D63,'Growth rate'!$B$3:$S$93,3,FALSE)*VLOOKUP($F63,BY_TRA_Demand_Drivers!$B$5:$J$100,9,FALSE)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VLOOKUP(A64,BY_TRA_Demand_Drivers!$A$5:$B$95,2,FALSE)</f>
        <v>TPCAU</v>
      </c>
      <c r="G64" s="16">
        <f>VLOOKUP($D64,'Growth rate'!$B$3:$S$93,3,FALSE)*VLOOKUP($F64,BY_TRA_Demand_Drivers!$B$5:$J$100,7,FALSE)</f>
        <v>1554409.4582144096</v>
      </c>
      <c r="H64" s="16">
        <f>VLOOKUP($D64,'Growth rate'!$B$3:$S$93,3,FALSE)*VLOOKUP($F64,BY_TRA_Demand_Drivers!$B$5:$J$100,8,FALSE)</f>
        <v>0</v>
      </c>
      <c r="I64" s="16">
        <f>VLOOKUP($D64,'Growth rate'!$B$3:$S$93,3,FALSE)*VLOOKUP($F64,BY_TRA_Demand_Drivers!$B$5:$J$100,9,FALSE)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VLOOKUP(A65,BY_TRA_Demand_Drivers!$A$5:$B$95,2,FALSE)</f>
        <v>TPCAU</v>
      </c>
      <c r="G65" s="16">
        <f>VLOOKUP($D65,'Growth rate'!$B$3:$S$93,3,FALSE)*VLOOKUP($F65,BY_TRA_Demand_Drivers!$B$5:$J$100,7,FALSE)</f>
        <v>1566677.0261864411</v>
      </c>
      <c r="H65" s="16">
        <f>VLOOKUP($D65,'Growth rate'!$B$3:$S$93,3,FALSE)*VLOOKUP($F65,BY_TRA_Demand_Drivers!$B$5:$J$100,8,FALSE)</f>
        <v>0</v>
      </c>
      <c r="I65" s="16">
        <f>VLOOKUP($D65,'Growth rate'!$B$3:$S$93,3,FALSE)*VLOOKUP($F65,BY_TRA_Demand_Drivers!$B$5:$J$100,9,FALSE)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VLOOKUP(A66,BY_TRA_Demand_Drivers!$A$5:$B$95,2,FALSE)</f>
        <v>TPCAU</v>
      </c>
      <c r="G66" s="16">
        <f>VLOOKUP($D66,'Growth rate'!$B$3:$S$93,3,FALSE)*VLOOKUP($F66,BY_TRA_Demand_Drivers!$B$5:$J$100,7,FALSE)</f>
        <v>1577453.0689345687</v>
      </c>
      <c r="H66" s="16">
        <f>VLOOKUP($D66,'Growth rate'!$B$3:$S$93,3,FALSE)*VLOOKUP($F66,BY_TRA_Demand_Drivers!$B$5:$J$100,8,FALSE)</f>
        <v>0</v>
      </c>
      <c r="I66" s="16">
        <f>VLOOKUP($D66,'Growth rate'!$B$3:$S$93,3,FALSE)*VLOOKUP($F66,BY_TRA_Demand_Drivers!$B$5:$J$100,9,FALSE)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VLOOKUP(A67,BY_TRA_Demand_Drivers!$A$5:$B$95,2,FALSE)</f>
        <v>TPCAU</v>
      </c>
      <c r="G67" s="16">
        <f>VLOOKUP($D67,'Growth rate'!$B$3:$S$93,3,FALSE)*VLOOKUP($F67,BY_TRA_Demand_Drivers!$B$5:$J$100,7,FALSE)</f>
        <v>1588229.111682696</v>
      </c>
      <c r="H67" s="16">
        <f>VLOOKUP($D67,'Growth rate'!$B$3:$S$93,3,FALSE)*VLOOKUP($F67,BY_TRA_Demand_Drivers!$B$5:$J$100,8,FALSE)</f>
        <v>0</v>
      </c>
      <c r="I67" s="16">
        <f>VLOOKUP($D67,'Growth rate'!$B$3:$S$93,3,FALSE)*VLOOKUP($F67,BY_TRA_Demand_Drivers!$B$5:$J$100,9,FALSE)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VLOOKUP(A68,BY_TRA_Demand_Drivers!$A$5:$B$95,2,FALSE)</f>
        <v>TPCAU</v>
      </c>
      <c r="G68" s="16">
        <f>VLOOKUP($D68,'Growth rate'!$B$3:$S$93,3,FALSE)*VLOOKUP($F68,BY_TRA_Demand_Drivers!$B$5:$J$100,7,FALSE)</f>
        <v>1599005.1544308236</v>
      </c>
      <c r="H68" s="16">
        <f>VLOOKUP($D68,'Growth rate'!$B$3:$S$93,3,FALSE)*VLOOKUP($F68,BY_TRA_Demand_Drivers!$B$5:$J$100,8,FALSE)</f>
        <v>0</v>
      </c>
      <c r="I68" s="16">
        <f>VLOOKUP($D68,'Growth rate'!$B$3:$S$93,3,FALSE)*VLOOKUP($F68,BY_TRA_Demand_Drivers!$B$5:$J$100,9,FALSE)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VLOOKUP(A69,BY_TRA_Demand_Drivers!$A$5:$B$95,2,FALSE)</f>
        <v>TPCAU</v>
      </c>
      <c r="G69" s="16">
        <f>VLOOKUP($D69,'Growth rate'!$B$3:$S$93,3,FALSE)*VLOOKUP($F69,BY_TRA_Demand_Drivers!$B$5:$J$100,7,FALSE)</f>
        <v>1609781.197178951</v>
      </c>
      <c r="H69" s="16">
        <f>VLOOKUP($D69,'Growth rate'!$B$3:$S$93,3,FALSE)*VLOOKUP($F69,BY_TRA_Demand_Drivers!$B$5:$J$100,8,FALSE)</f>
        <v>0</v>
      </c>
      <c r="I69" s="16">
        <f>VLOOKUP($D69,'Growth rate'!$B$3:$S$93,3,FALSE)*VLOOKUP($F69,BY_TRA_Demand_Drivers!$B$5:$J$100,9,FALSE)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VLOOKUP(A70,BY_TRA_Demand_Drivers!$A$5:$B$95,2,FALSE)</f>
        <v>TPCAU</v>
      </c>
      <c r="G70" s="16">
        <f>VLOOKUP($D70,'Growth rate'!$B$3:$S$93,3,FALSE)*VLOOKUP($F70,BY_TRA_Demand_Drivers!$B$5:$J$100,7,FALSE)</f>
        <v>1620557.2399270786</v>
      </c>
      <c r="H70" s="16">
        <f>VLOOKUP($D70,'Growth rate'!$B$3:$S$93,3,FALSE)*VLOOKUP($F70,BY_TRA_Demand_Drivers!$B$5:$J$100,8,FALSE)</f>
        <v>0</v>
      </c>
      <c r="I70" s="16">
        <f>VLOOKUP($D70,'Growth rate'!$B$3:$S$93,3,FALSE)*VLOOKUP($F70,BY_TRA_Demand_Drivers!$B$5:$J$100,9,FALSE)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VLOOKUP(A71,BY_TRA_Demand_Drivers!$A$5:$B$95,2,FALSE)</f>
        <v>TPCAU</v>
      </c>
      <c r="G71" s="16">
        <f>VLOOKUP($D71,'Growth rate'!$B$3:$S$93,3,FALSE)*VLOOKUP($F71,BY_TRA_Demand_Drivers!$B$5:$J$100,7,FALSE)</f>
        <v>1630025.5010181931</v>
      </c>
      <c r="H71" s="16">
        <f>VLOOKUP($D71,'Growth rate'!$B$3:$S$93,3,FALSE)*VLOOKUP($F71,BY_TRA_Demand_Drivers!$B$5:$J$100,8,FALSE)</f>
        <v>0</v>
      </c>
      <c r="I71" s="16">
        <f>VLOOKUP($D71,'Growth rate'!$B$3:$S$93,3,FALSE)*VLOOKUP($F71,BY_TRA_Demand_Drivers!$B$5:$J$100,9,FALSE)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VLOOKUP(A72,BY_TRA_Demand_Drivers!$A$5:$B$95,2,FALSE)</f>
        <v>TPCAU</v>
      </c>
      <c r="G72" s="16">
        <f>VLOOKUP($D72,'Growth rate'!$B$3:$S$93,3,FALSE)*VLOOKUP($F72,BY_TRA_Demand_Drivers!$B$5:$J$100,7,FALSE)</f>
        <v>1639493.7621093073</v>
      </c>
      <c r="H72" s="16">
        <f>VLOOKUP($D72,'Growth rate'!$B$3:$S$93,3,FALSE)*VLOOKUP($F72,BY_TRA_Demand_Drivers!$B$5:$J$100,8,FALSE)</f>
        <v>0</v>
      </c>
      <c r="I72" s="16">
        <f>VLOOKUP($D72,'Growth rate'!$B$3:$S$93,3,FALSE)*VLOOKUP($F72,BY_TRA_Demand_Drivers!$B$5:$J$100,9,FALSE)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VLOOKUP(A73,BY_TRA_Demand_Drivers!$A$5:$B$95,2,FALSE)</f>
        <v>TPCAU</v>
      </c>
      <c r="G73" s="16">
        <f>VLOOKUP($D73,'Growth rate'!$B$3:$S$93,3,FALSE)*VLOOKUP($F73,BY_TRA_Demand_Drivers!$B$5:$J$100,7,FALSE)</f>
        <v>1648962.0232004221</v>
      </c>
      <c r="H73" s="16">
        <f>VLOOKUP($D73,'Growth rate'!$B$3:$S$93,3,FALSE)*VLOOKUP($F73,BY_TRA_Demand_Drivers!$B$5:$J$100,8,FALSE)</f>
        <v>0</v>
      </c>
      <c r="I73" s="16">
        <f>VLOOKUP($D73,'Growth rate'!$B$3:$S$93,3,FALSE)*VLOOKUP($F73,BY_TRA_Demand_Drivers!$B$5:$J$100,9,FALSE)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VLOOKUP(A74,BY_TRA_Demand_Drivers!$A$5:$B$95,2,FALSE)</f>
        <v>TPCAU</v>
      </c>
      <c r="G74" s="16">
        <f>VLOOKUP($D74,'Growth rate'!$B$3:$S$93,3,FALSE)*VLOOKUP($F74,BY_TRA_Demand_Drivers!$B$5:$J$100,7,FALSE)</f>
        <v>1658430.2842915365</v>
      </c>
      <c r="H74" s="16">
        <f>VLOOKUP($D74,'Growth rate'!$B$3:$S$93,3,FALSE)*VLOOKUP($F74,BY_TRA_Demand_Drivers!$B$5:$J$100,8,FALSE)</f>
        <v>0</v>
      </c>
      <c r="I74" s="16">
        <f>VLOOKUP($D74,'Growth rate'!$B$3:$S$93,3,FALSE)*VLOOKUP($F74,BY_TRA_Demand_Drivers!$B$5:$J$100,9,FALSE)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VLOOKUP(A75,BY_TRA_Demand_Drivers!$A$5:$B$95,2,FALSE)</f>
        <v>TPCAU</v>
      </c>
      <c r="G75" s="16">
        <f>VLOOKUP($D75,'Growth rate'!$B$3:$S$93,3,FALSE)*VLOOKUP($F75,BY_TRA_Demand_Drivers!$B$5:$J$100,7,FALSE)</f>
        <v>1667898.5453826508</v>
      </c>
      <c r="H75" s="16">
        <f>VLOOKUP($D75,'Growth rate'!$B$3:$S$93,3,FALSE)*VLOOKUP($F75,BY_TRA_Demand_Drivers!$B$5:$J$100,8,FALSE)</f>
        <v>0</v>
      </c>
      <c r="I75" s="16">
        <f>VLOOKUP($D75,'Growth rate'!$B$3:$S$93,3,FALSE)*VLOOKUP($F75,BY_TRA_Demand_Drivers!$B$5:$J$100,9,FALSE)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VLOOKUP(A76,BY_TRA_Demand_Drivers!$A$5:$B$95,2,FALSE)</f>
        <v>TPCAU</v>
      </c>
      <c r="G76" s="16">
        <f>VLOOKUP($D76,'Growth rate'!$B$3:$S$93,3,FALSE)*VLOOKUP($F76,BY_TRA_Demand_Drivers!$B$5:$J$100,7,FALSE)</f>
        <v>1676432.4186911266</v>
      </c>
      <c r="H76" s="16">
        <f>VLOOKUP($D76,'Growth rate'!$B$3:$S$93,3,FALSE)*VLOOKUP($F76,BY_TRA_Demand_Drivers!$B$5:$J$100,8,FALSE)</f>
        <v>0</v>
      </c>
      <c r="I76" s="16">
        <f>VLOOKUP($D76,'Growth rate'!$B$3:$S$93,3,FALSE)*VLOOKUP($F76,BY_TRA_Demand_Drivers!$B$5:$J$100,9,FALSE)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VLOOKUP(A77,BY_TRA_Demand_Drivers!$A$5:$B$95,2,FALSE)</f>
        <v>TPCAU</v>
      </c>
      <c r="G77" s="16">
        <f>VLOOKUP($D77,'Growth rate'!$B$3:$S$93,3,FALSE)*VLOOKUP($F77,BY_TRA_Demand_Drivers!$B$5:$J$100,7,FALSE)</f>
        <v>1684966.2919996025</v>
      </c>
      <c r="H77" s="16">
        <f>VLOOKUP($D77,'Growth rate'!$B$3:$S$93,3,FALSE)*VLOOKUP($F77,BY_TRA_Demand_Drivers!$B$5:$J$100,8,FALSE)</f>
        <v>0</v>
      </c>
      <c r="I77" s="16">
        <f>VLOOKUP($D77,'Growth rate'!$B$3:$S$93,3,FALSE)*VLOOKUP($F77,BY_TRA_Demand_Drivers!$B$5:$J$100,9,FALSE)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VLOOKUP(A78,BY_TRA_Demand_Drivers!$A$5:$B$95,2,FALSE)</f>
        <v>TPCAU</v>
      </c>
      <c r="G78" s="16">
        <f>VLOOKUP($D78,'Growth rate'!$B$3:$S$93,3,FALSE)*VLOOKUP($F78,BY_TRA_Demand_Drivers!$B$5:$J$100,7,FALSE)</f>
        <v>1693500.1653080781</v>
      </c>
      <c r="H78" s="16">
        <f>VLOOKUP($D78,'Growth rate'!$B$3:$S$93,3,FALSE)*VLOOKUP($F78,BY_TRA_Demand_Drivers!$B$5:$J$100,8,FALSE)</f>
        <v>0</v>
      </c>
      <c r="I78" s="16">
        <f>VLOOKUP($D78,'Growth rate'!$B$3:$S$93,3,FALSE)*VLOOKUP($F78,BY_TRA_Demand_Drivers!$B$5:$J$100,9,FALSE)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VLOOKUP(A79,BY_TRA_Demand_Drivers!$A$5:$B$95,2,FALSE)</f>
        <v>TPCAU</v>
      </c>
      <c r="G79" s="16">
        <f>VLOOKUP($D79,'Growth rate'!$B$3:$S$93,3,FALSE)*VLOOKUP($F79,BY_TRA_Demand_Drivers!$B$5:$J$100,7,FALSE)</f>
        <v>1702034.0386165539</v>
      </c>
      <c r="H79" s="16">
        <f>VLOOKUP($D79,'Growth rate'!$B$3:$S$93,3,FALSE)*VLOOKUP($F79,BY_TRA_Demand_Drivers!$B$5:$J$100,8,FALSE)</f>
        <v>0</v>
      </c>
      <c r="I79" s="16">
        <f>VLOOKUP($D79,'Growth rate'!$B$3:$S$93,3,FALSE)*VLOOKUP($F79,BY_TRA_Demand_Drivers!$B$5:$J$100,9,FALSE)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VLOOKUP(A80,BY_TRA_Demand_Drivers!$A$5:$B$95,2,FALSE)</f>
        <v>TPCAU</v>
      </c>
      <c r="G80" s="16">
        <f>VLOOKUP($D80,'Growth rate'!$B$3:$S$93,3,FALSE)*VLOOKUP($F80,BY_TRA_Demand_Drivers!$B$5:$J$100,7,FALSE)</f>
        <v>1710567.9119250295</v>
      </c>
      <c r="H80" s="16">
        <f>VLOOKUP($D80,'Growth rate'!$B$3:$S$93,3,FALSE)*VLOOKUP($F80,BY_TRA_Demand_Drivers!$B$5:$J$100,8,FALSE)</f>
        <v>0</v>
      </c>
      <c r="I80" s="16">
        <f>VLOOKUP($D80,'Growth rate'!$B$3:$S$93,3,FALSE)*VLOOKUP($F80,BY_TRA_Demand_Drivers!$B$5:$J$100,9,FALSE)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VLOOKUP(A81,BY_TRA_Demand_Drivers!$A$5:$B$95,2,FALSE)</f>
        <v>TPCAU</v>
      </c>
      <c r="G81" s="16">
        <f>VLOOKUP($D81,'Growth rate'!$B$3:$S$93,3,FALSE)*VLOOKUP($F81,BY_TRA_Demand_Drivers!$B$5:$J$100,7,FALSE)</f>
        <v>1718354.167612111</v>
      </c>
      <c r="H81" s="16">
        <f>VLOOKUP($D81,'Growth rate'!$B$3:$S$93,3,FALSE)*VLOOKUP($F81,BY_TRA_Demand_Drivers!$B$5:$J$100,8,FALSE)</f>
        <v>0</v>
      </c>
      <c r="I81" s="16">
        <f>VLOOKUP($D81,'Growth rate'!$B$3:$S$93,3,FALSE)*VLOOKUP($F81,BY_TRA_Demand_Drivers!$B$5:$J$100,9,FALSE)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VLOOKUP(A82,BY_TRA_Demand_Drivers!$A$5:$B$95,2,FALSE)</f>
        <v>TPCAU</v>
      </c>
      <c r="G82" s="16">
        <f>VLOOKUP($D82,'Growth rate'!$B$3:$S$93,3,FALSE)*VLOOKUP($F82,BY_TRA_Demand_Drivers!$B$5:$J$100,7,FALSE)</f>
        <v>1726140.4232991927</v>
      </c>
      <c r="H82" s="16">
        <f>VLOOKUP($D82,'Growth rate'!$B$3:$S$93,3,FALSE)*VLOOKUP($F82,BY_TRA_Demand_Drivers!$B$5:$J$100,8,FALSE)</f>
        <v>0</v>
      </c>
      <c r="I82" s="16">
        <f>VLOOKUP($D82,'Growth rate'!$B$3:$S$93,3,FALSE)*VLOOKUP($F82,BY_TRA_Demand_Drivers!$B$5:$J$100,9,FALSE)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VLOOKUP(A83,BY_TRA_Demand_Drivers!$A$5:$B$95,2,FALSE)</f>
        <v>TPCAU</v>
      </c>
      <c r="G83" s="16">
        <f>VLOOKUP($D83,'Growth rate'!$B$3:$S$93,3,FALSE)*VLOOKUP($F83,BY_TRA_Demand_Drivers!$B$5:$J$100,7,FALSE)</f>
        <v>1733926.6789862737</v>
      </c>
      <c r="H83" s="16">
        <f>VLOOKUP($D83,'Growth rate'!$B$3:$S$93,3,FALSE)*VLOOKUP($F83,BY_TRA_Demand_Drivers!$B$5:$J$100,8,FALSE)</f>
        <v>0</v>
      </c>
      <c r="I83" s="16">
        <f>VLOOKUP($D83,'Growth rate'!$B$3:$S$93,3,FALSE)*VLOOKUP($F83,BY_TRA_Demand_Drivers!$B$5:$J$100,9,FALSE)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VLOOKUP(A84,BY_TRA_Demand_Drivers!$A$5:$B$95,2,FALSE)</f>
        <v>TPCAU</v>
      </c>
      <c r="G84" s="16">
        <f>VLOOKUP($D84,'Growth rate'!$B$3:$S$93,3,FALSE)*VLOOKUP($F84,BY_TRA_Demand_Drivers!$B$5:$J$100,7,FALSE)</f>
        <v>1741712.9346733554</v>
      </c>
      <c r="H84" s="16">
        <f>VLOOKUP($D84,'Growth rate'!$B$3:$S$93,3,FALSE)*VLOOKUP($F84,BY_TRA_Demand_Drivers!$B$5:$J$100,8,FALSE)</f>
        <v>0</v>
      </c>
      <c r="I84" s="16">
        <f>VLOOKUP($D84,'Growth rate'!$B$3:$S$93,3,FALSE)*VLOOKUP($F84,BY_TRA_Demand_Drivers!$B$5:$J$100,9,FALSE)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VLOOKUP(A85,BY_TRA_Demand_Drivers!$A$5:$B$95,2,FALSE)</f>
        <v>TPCAU</v>
      </c>
      <c r="G85" s="16">
        <f>VLOOKUP($D85,'Growth rate'!$B$3:$S$93,3,FALSE)*VLOOKUP($F85,BY_TRA_Demand_Drivers!$B$5:$J$100,7,FALSE)</f>
        <v>1749499.1903604369</v>
      </c>
      <c r="H85" s="16">
        <f>VLOOKUP($D85,'Growth rate'!$B$3:$S$93,3,FALSE)*VLOOKUP($F85,BY_TRA_Demand_Drivers!$B$5:$J$100,8,FALSE)</f>
        <v>0</v>
      </c>
      <c r="I85" s="16">
        <f>VLOOKUP($D85,'Growth rate'!$B$3:$S$93,3,FALSE)*VLOOKUP($F85,BY_TRA_Demand_Drivers!$B$5:$J$100,9,FALSE)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VLOOKUP(A86,BY_TRA_Demand_Drivers!$A$5:$B$95,2,FALSE)</f>
        <v>TPCAR</v>
      </c>
      <c r="G86" s="16">
        <f>VLOOKUP($D86,'Growth rate'!$B$3:$S$93,3,FALSE)*VLOOKUP($F86,BY_TRA_Demand_Drivers!$B$5:$J$100,7,FALSE)</f>
        <v>240360.98493601248</v>
      </c>
      <c r="H86" s="16">
        <f>VLOOKUP($D86,'Growth rate'!$B$3:$S$93,3,FALSE)*VLOOKUP($F86,BY_TRA_Demand_Drivers!$B$5:$J$100,8,FALSE)</f>
        <v>0</v>
      </c>
      <c r="I86" s="16">
        <f>VLOOKUP($D86,'Growth rate'!$B$3:$S$93,3,FALSE)*VLOOKUP($F86,BY_TRA_Demand_Drivers!$B$5:$J$100,9,FALSE)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VLOOKUP(A87,BY_TRA_Demand_Drivers!$A$5:$B$95,2,FALSE)</f>
        <v>TPCAR</v>
      </c>
      <c r="G87" s="16">
        <f>VLOOKUP($D87,'Growth rate'!$B$3:$S$93,3,FALSE)*VLOOKUP($F87,BY_TRA_Demand_Drivers!$B$5:$J$100,7,FALSE)</f>
        <v>243487.9292315045</v>
      </c>
      <c r="H87" s="16">
        <f>VLOOKUP($D87,'Growth rate'!$B$3:$S$93,3,FALSE)*VLOOKUP($F87,BY_TRA_Demand_Drivers!$B$5:$J$100,8,FALSE)</f>
        <v>0</v>
      </c>
      <c r="I87" s="16">
        <f>VLOOKUP($D87,'Growth rate'!$B$3:$S$93,3,FALSE)*VLOOKUP($F87,BY_TRA_Demand_Drivers!$B$5:$J$100,9,FALSE)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VLOOKUP(A88,BY_TRA_Demand_Drivers!$A$5:$B$95,2,FALSE)</f>
        <v>TPCAR</v>
      </c>
      <c r="G88" s="16">
        <f>VLOOKUP($D88,'Growth rate'!$B$3:$S$93,3,FALSE)*VLOOKUP($F88,BY_TRA_Demand_Drivers!$B$5:$J$100,7,FALSE)</f>
        <v>246523.64050800478</v>
      </c>
      <c r="H88" s="16">
        <f>VLOOKUP($D88,'Growth rate'!$B$3:$S$93,3,FALSE)*VLOOKUP($F88,BY_TRA_Demand_Drivers!$B$5:$J$100,8,FALSE)</f>
        <v>0</v>
      </c>
      <c r="I88" s="16">
        <f>VLOOKUP($D88,'Growth rate'!$B$3:$S$93,3,FALSE)*VLOOKUP($F88,BY_TRA_Demand_Drivers!$B$5:$J$100,9,FALSE)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VLOOKUP(A89,BY_TRA_Demand_Drivers!$A$5:$B$95,2,FALSE)</f>
        <v>TPCAR</v>
      </c>
      <c r="G89" s="16">
        <f>VLOOKUP($D89,'Growth rate'!$B$3:$S$93,3,FALSE)*VLOOKUP($F89,BY_TRA_Demand_Drivers!$B$5:$J$100,7,FALSE)</f>
        <v>249559.35178450504</v>
      </c>
      <c r="H89" s="16">
        <f>VLOOKUP($D89,'Growth rate'!$B$3:$S$93,3,FALSE)*VLOOKUP($F89,BY_TRA_Demand_Drivers!$B$5:$J$100,8,FALSE)</f>
        <v>0</v>
      </c>
      <c r="I89" s="16">
        <f>VLOOKUP($D89,'Growth rate'!$B$3:$S$93,3,FALSE)*VLOOKUP($F89,BY_TRA_Demand_Drivers!$B$5:$J$100,9,FALSE)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VLOOKUP(A90,BY_TRA_Demand_Drivers!$A$5:$B$95,2,FALSE)</f>
        <v>TPCAR</v>
      </c>
      <c r="G90" s="16">
        <f>VLOOKUP($D90,'Growth rate'!$B$3:$S$93,3,FALSE)*VLOOKUP($F90,BY_TRA_Demand_Drivers!$B$5:$J$100,7,FALSE)</f>
        <v>252595.06306100532</v>
      </c>
      <c r="H90" s="16">
        <f>VLOOKUP($D90,'Growth rate'!$B$3:$S$93,3,FALSE)*VLOOKUP($F90,BY_TRA_Demand_Drivers!$B$5:$J$100,8,FALSE)</f>
        <v>0</v>
      </c>
      <c r="I90" s="16">
        <f>VLOOKUP($D90,'Growth rate'!$B$3:$S$93,3,FALSE)*VLOOKUP($F90,BY_TRA_Demand_Drivers!$B$5:$J$100,9,FALSE)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VLOOKUP(A91,BY_TRA_Demand_Drivers!$A$5:$B$95,2,FALSE)</f>
        <v>TPCAR</v>
      </c>
      <c r="G91" s="16">
        <f>VLOOKUP($D91,'Growth rate'!$B$3:$S$93,3,FALSE)*VLOOKUP($F91,BY_TRA_Demand_Drivers!$B$5:$J$100,7,FALSE)</f>
        <v>255630.7743375056</v>
      </c>
      <c r="H91" s="16">
        <f>VLOOKUP($D91,'Growth rate'!$B$3:$S$93,3,FALSE)*VLOOKUP($F91,BY_TRA_Demand_Drivers!$B$5:$J$100,8,FALSE)</f>
        <v>0</v>
      </c>
      <c r="I91" s="16">
        <f>VLOOKUP($D91,'Growth rate'!$B$3:$S$93,3,FALSE)*VLOOKUP($F91,BY_TRA_Demand_Drivers!$B$5:$J$100,9,FALSE)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VLOOKUP(A92,BY_TRA_Demand_Drivers!$A$5:$B$95,2,FALSE)</f>
        <v>TPCAR</v>
      </c>
      <c r="G92" s="16">
        <f>VLOOKUP($D92,'Growth rate'!$B$3:$S$93,3,FALSE)*VLOOKUP($F92,BY_TRA_Demand_Drivers!$B$5:$J$100,7,FALSE)</f>
        <v>258666.48561400585</v>
      </c>
      <c r="H92" s="16">
        <f>VLOOKUP($D92,'Growth rate'!$B$3:$S$93,3,FALSE)*VLOOKUP($F92,BY_TRA_Demand_Drivers!$B$5:$J$100,8,FALSE)</f>
        <v>0</v>
      </c>
      <c r="I92" s="16">
        <f>VLOOKUP($D92,'Growth rate'!$B$3:$S$93,3,FALSE)*VLOOKUP($F92,BY_TRA_Demand_Drivers!$B$5:$J$100,9,FALSE)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VLOOKUP(A93,BY_TRA_Demand_Drivers!$A$5:$B$95,2,FALSE)</f>
        <v>TPCAR</v>
      </c>
      <c r="G93" s="16">
        <f>VLOOKUP($D93,'Growth rate'!$B$3:$S$93,3,FALSE)*VLOOKUP($F93,BY_TRA_Demand_Drivers!$B$5:$J$100,7,FALSE)</f>
        <v>261916.74001300239</v>
      </c>
      <c r="H93" s="16">
        <f>VLOOKUP($D93,'Growth rate'!$B$3:$S$93,3,FALSE)*VLOOKUP($F93,BY_TRA_Demand_Drivers!$B$5:$J$100,8,FALSE)</f>
        <v>0</v>
      </c>
      <c r="I93" s="16">
        <f>VLOOKUP($D93,'Growth rate'!$B$3:$S$93,3,FALSE)*VLOOKUP($F93,BY_TRA_Demand_Drivers!$B$5:$J$100,9,FALSE)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VLOOKUP(A94,BY_TRA_Demand_Drivers!$A$5:$B$95,2,FALSE)</f>
        <v>TPCAR</v>
      </c>
      <c r="G94" s="16">
        <f>VLOOKUP($D94,'Growth rate'!$B$3:$S$93,3,FALSE)*VLOOKUP($F94,BY_TRA_Demand_Drivers!$B$5:$J$100,7,FALSE)</f>
        <v>265166.99441199889</v>
      </c>
      <c r="H94" s="16">
        <f>VLOOKUP($D94,'Growth rate'!$B$3:$S$93,3,FALSE)*VLOOKUP($F94,BY_TRA_Demand_Drivers!$B$5:$J$100,8,FALSE)</f>
        <v>0</v>
      </c>
      <c r="I94" s="16">
        <f>VLOOKUP($D94,'Growth rate'!$B$3:$S$93,3,FALSE)*VLOOKUP($F94,BY_TRA_Demand_Drivers!$B$5:$J$100,9,FALSE)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VLOOKUP(A95,BY_TRA_Demand_Drivers!$A$5:$B$95,2,FALSE)</f>
        <v>TPCAR</v>
      </c>
      <c r="G95" s="16">
        <f>VLOOKUP($D95,'Growth rate'!$B$3:$S$93,3,FALSE)*VLOOKUP($F95,BY_TRA_Demand_Drivers!$B$5:$J$100,7,FALSE)</f>
        <v>268417.24881099543</v>
      </c>
      <c r="H95" s="16">
        <f>VLOOKUP($D95,'Growth rate'!$B$3:$S$93,3,FALSE)*VLOOKUP($F95,BY_TRA_Demand_Drivers!$B$5:$J$100,8,FALSE)</f>
        <v>0</v>
      </c>
      <c r="I95" s="16">
        <f>VLOOKUP($D95,'Growth rate'!$B$3:$S$93,3,FALSE)*VLOOKUP($F95,BY_TRA_Demand_Drivers!$B$5:$J$100,9,FALSE)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VLOOKUP(A96,BY_TRA_Demand_Drivers!$A$5:$B$95,2,FALSE)</f>
        <v>TPCAR</v>
      </c>
      <c r="G96" s="16">
        <f>VLOOKUP($D96,'Growth rate'!$B$3:$S$93,3,FALSE)*VLOOKUP($F96,BY_TRA_Demand_Drivers!$B$5:$J$100,7,FALSE)</f>
        <v>271667.50320999196</v>
      </c>
      <c r="H96" s="16">
        <f>VLOOKUP($D96,'Growth rate'!$B$3:$S$93,3,FALSE)*VLOOKUP($F96,BY_TRA_Demand_Drivers!$B$5:$J$100,8,FALSE)</f>
        <v>0</v>
      </c>
      <c r="I96" s="16">
        <f>VLOOKUP($D96,'Growth rate'!$B$3:$S$93,3,FALSE)*VLOOKUP($F96,BY_TRA_Demand_Drivers!$B$5:$J$100,9,FALSE)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VLOOKUP(A97,BY_TRA_Demand_Drivers!$A$5:$B$95,2,FALSE)</f>
        <v>TPCAR</v>
      </c>
      <c r="G97" s="16">
        <f>VLOOKUP($D97,'Growth rate'!$B$3:$S$93,3,FALSE)*VLOOKUP($F97,BY_TRA_Demand_Drivers!$B$5:$J$100,7,FALSE)</f>
        <v>274917.7576089885</v>
      </c>
      <c r="H97" s="16">
        <f>VLOOKUP($D97,'Growth rate'!$B$3:$S$93,3,FALSE)*VLOOKUP($F97,BY_TRA_Demand_Drivers!$B$5:$J$100,8,FALSE)</f>
        <v>0</v>
      </c>
      <c r="I97" s="16">
        <f>VLOOKUP($D97,'Growth rate'!$B$3:$S$93,3,FALSE)*VLOOKUP($F97,BY_TRA_Demand_Drivers!$B$5:$J$100,9,FALSE)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VLOOKUP(A98,BY_TRA_Demand_Drivers!$A$5:$B$95,2,FALSE)</f>
        <v>TPCAR</v>
      </c>
      <c r="G98" s="16">
        <f>VLOOKUP($D98,'Growth rate'!$B$3:$S$93,3,FALSE)*VLOOKUP($F98,BY_TRA_Demand_Drivers!$B$5:$J$100,7,FALSE)</f>
        <v>278900.78671723127</v>
      </c>
      <c r="H98" s="16">
        <f>VLOOKUP($D98,'Growth rate'!$B$3:$S$93,3,FALSE)*VLOOKUP($F98,BY_TRA_Demand_Drivers!$B$5:$J$100,8,FALSE)</f>
        <v>0</v>
      </c>
      <c r="I98" s="16">
        <f>VLOOKUP($D98,'Growth rate'!$B$3:$S$93,3,FALSE)*VLOOKUP($F98,BY_TRA_Demand_Drivers!$B$5:$J$100,9,FALSE)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VLOOKUP(A99,BY_TRA_Demand_Drivers!$A$5:$B$95,2,FALSE)</f>
        <v>TPCAR</v>
      </c>
      <c r="G99" s="16">
        <f>VLOOKUP($D99,'Growth rate'!$B$3:$S$93,3,FALSE)*VLOOKUP($F99,BY_TRA_Demand_Drivers!$B$5:$J$100,7,FALSE)</f>
        <v>282883.81582547404</v>
      </c>
      <c r="H99" s="16">
        <f>VLOOKUP($D99,'Growth rate'!$B$3:$S$93,3,FALSE)*VLOOKUP($F99,BY_TRA_Demand_Drivers!$B$5:$J$100,8,FALSE)</f>
        <v>0</v>
      </c>
      <c r="I99" s="16">
        <f>VLOOKUP($D99,'Growth rate'!$B$3:$S$93,3,FALSE)*VLOOKUP($F99,BY_TRA_Demand_Drivers!$B$5:$J$100,9,FALSE)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VLOOKUP(A100,BY_TRA_Demand_Drivers!$A$5:$B$95,2,FALSE)</f>
        <v>TPCAR</v>
      </c>
      <c r="G100" s="16">
        <f>VLOOKUP($D100,'Growth rate'!$B$3:$S$93,3,FALSE)*VLOOKUP($F100,BY_TRA_Demand_Drivers!$B$5:$J$100,7,FALSE)</f>
        <v>286866.84493371675</v>
      </c>
      <c r="H100" s="16">
        <f>VLOOKUP($D100,'Growth rate'!$B$3:$S$93,3,FALSE)*VLOOKUP($F100,BY_TRA_Demand_Drivers!$B$5:$J$100,8,FALSE)</f>
        <v>0</v>
      </c>
      <c r="I100" s="16">
        <f>VLOOKUP($D100,'Growth rate'!$B$3:$S$93,3,FALSE)*VLOOKUP($F100,BY_TRA_Demand_Drivers!$B$5:$J$100,9,FALSE)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VLOOKUP(A101,BY_TRA_Demand_Drivers!$A$5:$B$95,2,FALSE)</f>
        <v>TPCAR</v>
      </c>
      <c r="G101" s="16">
        <f>VLOOKUP($D101,'Growth rate'!$B$3:$S$93,3,FALSE)*VLOOKUP($F101,BY_TRA_Demand_Drivers!$B$5:$J$100,7,FALSE)</f>
        <v>290849.87404195953</v>
      </c>
      <c r="H101" s="16">
        <f>VLOOKUP($D101,'Growth rate'!$B$3:$S$93,3,FALSE)*VLOOKUP($F101,BY_TRA_Demand_Drivers!$B$5:$J$100,8,FALSE)</f>
        <v>0</v>
      </c>
      <c r="I101" s="16">
        <f>VLOOKUP($D101,'Growth rate'!$B$3:$S$93,3,FALSE)*VLOOKUP($F101,BY_TRA_Demand_Drivers!$B$5:$J$100,9,FALSE)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VLOOKUP(A102,BY_TRA_Demand_Drivers!$A$5:$B$95,2,FALSE)</f>
        <v>TPCAR</v>
      </c>
      <c r="G102" s="16">
        <f>VLOOKUP($D102,'Growth rate'!$B$3:$S$93,3,FALSE)*VLOOKUP($F102,BY_TRA_Demand_Drivers!$B$5:$J$100,7,FALSE)</f>
        <v>294832.9031502023</v>
      </c>
      <c r="H102" s="16">
        <f>VLOOKUP($D102,'Growth rate'!$B$3:$S$93,3,FALSE)*VLOOKUP($F102,BY_TRA_Demand_Drivers!$B$5:$J$100,8,FALSE)</f>
        <v>0</v>
      </c>
      <c r="I102" s="16">
        <f>VLOOKUP($D102,'Growth rate'!$B$3:$S$93,3,FALSE)*VLOOKUP($F102,BY_TRA_Demand_Drivers!$B$5:$J$100,9,FALSE)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VLOOKUP(A103,BY_TRA_Demand_Drivers!$A$5:$B$95,2,FALSE)</f>
        <v>TPCAR</v>
      </c>
      <c r="G103" s="16">
        <f>VLOOKUP($D103,'Growth rate'!$B$3:$S$93,3,FALSE)*VLOOKUP($F103,BY_TRA_Demand_Drivers!$B$5:$J$100,7,FALSE)</f>
        <v>299620.17562629678</v>
      </c>
      <c r="H103" s="16">
        <f>VLOOKUP($D103,'Growth rate'!$B$3:$S$93,3,FALSE)*VLOOKUP($F103,BY_TRA_Demand_Drivers!$B$5:$J$100,8,FALSE)</f>
        <v>0</v>
      </c>
      <c r="I103" s="16">
        <f>VLOOKUP($D103,'Growth rate'!$B$3:$S$93,3,FALSE)*VLOOKUP($F103,BY_TRA_Demand_Drivers!$B$5:$J$100,9,FALSE)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VLOOKUP(A104,BY_TRA_Demand_Drivers!$A$5:$B$95,2,FALSE)</f>
        <v>TPCAR</v>
      </c>
      <c r="G104" s="16">
        <f>VLOOKUP($D104,'Growth rate'!$B$3:$S$93,3,FALSE)*VLOOKUP($F104,BY_TRA_Demand_Drivers!$B$5:$J$100,7,FALSE)</f>
        <v>304407.44810239132</v>
      </c>
      <c r="H104" s="16">
        <f>VLOOKUP($D104,'Growth rate'!$B$3:$S$93,3,FALSE)*VLOOKUP($F104,BY_TRA_Demand_Drivers!$B$5:$J$100,8,FALSE)</f>
        <v>0</v>
      </c>
      <c r="I104" s="16">
        <f>VLOOKUP($D104,'Growth rate'!$B$3:$S$93,3,FALSE)*VLOOKUP($F104,BY_TRA_Demand_Drivers!$B$5:$J$100,9,FALSE)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VLOOKUP(A105,BY_TRA_Demand_Drivers!$A$5:$B$95,2,FALSE)</f>
        <v>TPCAR</v>
      </c>
      <c r="G105" s="16">
        <f>VLOOKUP($D105,'Growth rate'!$B$3:$S$93,3,FALSE)*VLOOKUP($F105,BY_TRA_Demand_Drivers!$B$5:$J$100,7,FALSE)</f>
        <v>309194.72057848581</v>
      </c>
      <c r="H105" s="16">
        <f>VLOOKUP($D105,'Growth rate'!$B$3:$S$93,3,FALSE)*VLOOKUP($F105,BY_TRA_Demand_Drivers!$B$5:$J$100,8,FALSE)</f>
        <v>0</v>
      </c>
      <c r="I105" s="16">
        <f>VLOOKUP($D105,'Growth rate'!$B$3:$S$93,3,FALSE)*VLOOKUP($F105,BY_TRA_Demand_Drivers!$B$5:$J$100,9,FALSE)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VLOOKUP(A106,BY_TRA_Demand_Drivers!$A$5:$B$95,2,FALSE)</f>
        <v>TPCAR</v>
      </c>
      <c r="G106" s="16">
        <f>VLOOKUP($D106,'Growth rate'!$B$3:$S$93,3,FALSE)*VLOOKUP($F106,BY_TRA_Demand_Drivers!$B$5:$J$100,7,FALSE)</f>
        <v>313981.99305458035</v>
      </c>
      <c r="H106" s="16">
        <f>VLOOKUP($D106,'Growth rate'!$B$3:$S$93,3,FALSE)*VLOOKUP($F106,BY_TRA_Demand_Drivers!$B$5:$J$100,8,FALSE)</f>
        <v>0</v>
      </c>
      <c r="I106" s="16">
        <f>VLOOKUP($D106,'Growth rate'!$B$3:$S$93,3,FALSE)*VLOOKUP($F106,BY_TRA_Demand_Drivers!$B$5:$J$100,9,FALSE)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VLOOKUP(A107,BY_TRA_Demand_Drivers!$A$5:$B$95,2,FALSE)</f>
        <v>TPCAR</v>
      </c>
      <c r="G107" s="16">
        <f>VLOOKUP($D107,'Growth rate'!$B$3:$S$93,3,FALSE)*VLOOKUP($F107,BY_TRA_Demand_Drivers!$B$5:$J$100,7,FALSE)</f>
        <v>318769.26553067483</v>
      </c>
      <c r="H107" s="16">
        <f>VLOOKUP($D107,'Growth rate'!$B$3:$S$93,3,FALSE)*VLOOKUP($F107,BY_TRA_Demand_Drivers!$B$5:$J$100,8,FALSE)</f>
        <v>0</v>
      </c>
      <c r="I107" s="16">
        <f>VLOOKUP($D107,'Growth rate'!$B$3:$S$93,3,FALSE)*VLOOKUP($F107,BY_TRA_Demand_Drivers!$B$5:$J$100,9,FALSE)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VLOOKUP(A108,BY_TRA_Demand_Drivers!$A$5:$B$95,2,FALSE)</f>
        <v>TPCAR</v>
      </c>
      <c r="G108" s="16">
        <f>VLOOKUP($D108,'Growth rate'!$B$3:$S$93,3,FALSE)*VLOOKUP($F108,BY_TRA_Demand_Drivers!$B$5:$J$100,7,FALSE)</f>
        <v>323481.19876409438</v>
      </c>
      <c r="H108" s="16">
        <f>VLOOKUP($D108,'Growth rate'!$B$3:$S$93,3,FALSE)*VLOOKUP($F108,BY_TRA_Demand_Drivers!$B$5:$J$100,8,FALSE)</f>
        <v>0</v>
      </c>
      <c r="I108" s="16">
        <f>VLOOKUP($D108,'Growth rate'!$B$3:$S$93,3,FALSE)*VLOOKUP($F108,BY_TRA_Demand_Drivers!$B$5:$J$100,9,FALSE)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VLOOKUP(A109,BY_TRA_Demand_Drivers!$A$5:$B$95,2,FALSE)</f>
        <v>TPCAR</v>
      </c>
      <c r="G109" s="16">
        <f>VLOOKUP($D109,'Growth rate'!$B$3:$S$93,3,FALSE)*VLOOKUP($F109,BY_TRA_Demand_Drivers!$B$5:$J$100,7,FALSE)</f>
        <v>328193.13199751388</v>
      </c>
      <c r="H109" s="16">
        <f>VLOOKUP($D109,'Growth rate'!$B$3:$S$93,3,FALSE)*VLOOKUP($F109,BY_TRA_Demand_Drivers!$B$5:$J$100,8,FALSE)</f>
        <v>0</v>
      </c>
      <c r="I109" s="16">
        <f>VLOOKUP($D109,'Growth rate'!$B$3:$S$93,3,FALSE)*VLOOKUP($F109,BY_TRA_Demand_Drivers!$B$5:$J$100,9,FALSE)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VLOOKUP(A110,BY_TRA_Demand_Drivers!$A$5:$B$95,2,FALSE)</f>
        <v>TPCAR</v>
      </c>
      <c r="G110" s="16">
        <f>VLOOKUP($D110,'Growth rate'!$B$3:$S$93,3,FALSE)*VLOOKUP($F110,BY_TRA_Demand_Drivers!$B$5:$J$100,7,FALSE)</f>
        <v>332905.06523093337</v>
      </c>
      <c r="H110" s="16">
        <f>VLOOKUP($D110,'Growth rate'!$B$3:$S$93,3,FALSE)*VLOOKUP($F110,BY_TRA_Demand_Drivers!$B$5:$J$100,8,FALSE)</f>
        <v>0</v>
      </c>
      <c r="I110" s="16">
        <f>VLOOKUP($D110,'Growth rate'!$B$3:$S$93,3,FALSE)*VLOOKUP($F110,BY_TRA_Demand_Drivers!$B$5:$J$100,9,FALSE)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VLOOKUP(A111,BY_TRA_Demand_Drivers!$A$5:$B$95,2,FALSE)</f>
        <v>TPCAR</v>
      </c>
      <c r="G111" s="16">
        <f>VLOOKUP($D111,'Growth rate'!$B$3:$S$93,3,FALSE)*VLOOKUP($F111,BY_TRA_Demand_Drivers!$B$5:$J$100,7,FALSE)</f>
        <v>337616.99846435292</v>
      </c>
      <c r="H111" s="16">
        <f>VLOOKUP($D111,'Growth rate'!$B$3:$S$93,3,FALSE)*VLOOKUP($F111,BY_TRA_Demand_Drivers!$B$5:$J$100,8,FALSE)</f>
        <v>0</v>
      </c>
      <c r="I111" s="16">
        <f>VLOOKUP($D111,'Growth rate'!$B$3:$S$93,3,FALSE)*VLOOKUP($F111,BY_TRA_Demand_Drivers!$B$5:$J$100,9,FALSE)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VLOOKUP(A112,BY_TRA_Demand_Drivers!$A$5:$B$95,2,FALSE)</f>
        <v>TPCAR</v>
      </c>
      <c r="G112" s="16">
        <f>VLOOKUP($D112,'Growth rate'!$B$3:$S$93,3,FALSE)*VLOOKUP($F112,BY_TRA_Demand_Drivers!$B$5:$J$100,7,FALSE)</f>
        <v>342328.93169777241</v>
      </c>
      <c r="H112" s="16">
        <f>VLOOKUP($D112,'Growth rate'!$B$3:$S$93,3,FALSE)*VLOOKUP($F112,BY_TRA_Demand_Drivers!$B$5:$J$100,8,FALSE)</f>
        <v>0</v>
      </c>
      <c r="I112" s="16">
        <f>VLOOKUP($D112,'Growth rate'!$B$3:$S$93,3,FALSE)*VLOOKUP($F112,BY_TRA_Demand_Drivers!$B$5:$J$100,9,FALSE)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VLOOKUP(A113,BY_TRA_Demand_Drivers!$A$5:$B$95,2,FALSE)</f>
        <v>TPCAR</v>
      </c>
      <c r="G113" s="16">
        <f>VLOOKUP($D113,'Growth rate'!$B$3:$S$93,3,FALSE)*VLOOKUP($F113,BY_TRA_Demand_Drivers!$B$5:$J$100,7,FALSE)</f>
        <v>346639.29945324454</v>
      </c>
      <c r="H113" s="16">
        <f>VLOOKUP($D113,'Growth rate'!$B$3:$S$93,3,FALSE)*VLOOKUP($F113,BY_TRA_Demand_Drivers!$B$5:$J$100,8,FALSE)</f>
        <v>0</v>
      </c>
      <c r="I113" s="16">
        <f>VLOOKUP($D113,'Growth rate'!$B$3:$S$93,3,FALSE)*VLOOKUP($F113,BY_TRA_Demand_Drivers!$B$5:$J$100,9,FALSE)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VLOOKUP(A114,BY_TRA_Demand_Drivers!$A$5:$B$95,2,FALSE)</f>
        <v>TPCAR</v>
      </c>
      <c r="G114" s="16">
        <f>VLOOKUP($D114,'Growth rate'!$B$3:$S$93,3,FALSE)*VLOOKUP($F114,BY_TRA_Demand_Drivers!$B$5:$J$100,7,FALSE)</f>
        <v>350949.66720871668</v>
      </c>
      <c r="H114" s="16">
        <f>VLOOKUP($D114,'Growth rate'!$B$3:$S$93,3,FALSE)*VLOOKUP($F114,BY_TRA_Demand_Drivers!$B$5:$J$100,8,FALSE)</f>
        <v>0</v>
      </c>
      <c r="I114" s="16">
        <f>VLOOKUP($D114,'Growth rate'!$B$3:$S$93,3,FALSE)*VLOOKUP($F114,BY_TRA_Demand_Drivers!$B$5:$J$100,9,FALSE)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VLOOKUP(A115,BY_TRA_Demand_Drivers!$A$5:$B$95,2,FALSE)</f>
        <v>TPCAR</v>
      </c>
      <c r="G115" s="16">
        <f>VLOOKUP($D115,'Growth rate'!$B$3:$S$93,3,FALSE)*VLOOKUP($F115,BY_TRA_Demand_Drivers!$B$5:$J$100,7,FALSE)</f>
        <v>355260.03496418876</v>
      </c>
      <c r="H115" s="16">
        <f>VLOOKUP($D115,'Growth rate'!$B$3:$S$93,3,FALSE)*VLOOKUP($F115,BY_TRA_Demand_Drivers!$B$5:$J$100,8,FALSE)</f>
        <v>0</v>
      </c>
      <c r="I115" s="16">
        <f>VLOOKUP($D115,'Growth rate'!$B$3:$S$93,3,FALSE)*VLOOKUP($F115,BY_TRA_Demand_Drivers!$B$5:$J$100,9,FALSE)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VLOOKUP(A116,BY_TRA_Demand_Drivers!$A$5:$B$95,2,FALSE)</f>
        <v>TPCAR</v>
      </c>
      <c r="G116" s="16">
        <f>VLOOKUP($D116,'Growth rate'!$B$3:$S$93,3,FALSE)*VLOOKUP($F116,BY_TRA_Demand_Drivers!$B$5:$J$100,7,FALSE)</f>
        <v>359570.40271966089</v>
      </c>
      <c r="H116" s="16">
        <f>VLOOKUP($D116,'Growth rate'!$B$3:$S$93,3,FALSE)*VLOOKUP($F116,BY_TRA_Demand_Drivers!$B$5:$J$100,8,FALSE)</f>
        <v>0</v>
      </c>
      <c r="I116" s="16">
        <f>VLOOKUP($D116,'Growth rate'!$B$3:$S$93,3,FALSE)*VLOOKUP($F116,BY_TRA_Demand_Drivers!$B$5:$J$100,9,FALSE)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VLOOKUP(A117,BY_TRA_Demand_Drivers!$A$5:$B$95,2,FALSE)</f>
        <v>TPCAR</v>
      </c>
      <c r="G117" s="16">
        <f>VLOOKUP($D117,'Growth rate'!$B$3:$S$93,3,FALSE)*VLOOKUP($F117,BY_TRA_Demand_Drivers!$B$5:$J$100,7,FALSE)</f>
        <v>363880.77047513297</v>
      </c>
      <c r="H117" s="16">
        <f>VLOOKUP($D117,'Growth rate'!$B$3:$S$93,3,FALSE)*VLOOKUP($F117,BY_TRA_Demand_Drivers!$B$5:$J$100,8,FALSE)</f>
        <v>0</v>
      </c>
      <c r="I117" s="16">
        <f>VLOOKUP($D117,'Growth rate'!$B$3:$S$93,3,FALSE)*VLOOKUP($F117,BY_TRA_Demand_Drivers!$B$5:$J$100,9,FALSE)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VLOOKUP(A118,BY_TRA_Demand_Drivers!$A$5:$B$95,2,FALSE)</f>
        <v>TPCAR</v>
      </c>
      <c r="G118" s="16">
        <f>VLOOKUP($D118,'Growth rate'!$B$3:$S$93,3,FALSE)*VLOOKUP($F118,BY_TRA_Demand_Drivers!$B$5:$J$100,7,FALSE)</f>
        <v>367971.82545136183</v>
      </c>
      <c r="H118" s="16">
        <f>VLOOKUP($D118,'Growth rate'!$B$3:$S$93,3,FALSE)*VLOOKUP($F118,BY_TRA_Demand_Drivers!$B$5:$J$100,8,FALSE)</f>
        <v>0</v>
      </c>
      <c r="I118" s="16">
        <f>VLOOKUP($D118,'Growth rate'!$B$3:$S$93,3,FALSE)*VLOOKUP($F118,BY_TRA_Demand_Drivers!$B$5:$J$100,9,FALSE)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VLOOKUP(A119,BY_TRA_Demand_Drivers!$A$5:$B$95,2,FALSE)</f>
        <v>TPCAR</v>
      </c>
      <c r="G119" s="16">
        <f>VLOOKUP($D119,'Growth rate'!$B$3:$S$93,3,FALSE)*VLOOKUP($F119,BY_TRA_Demand_Drivers!$B$5:$J$100,7,FALSE)</f>
        <v>372062.88042759063</v>
      </c>
      <c r="H119" s="16">
        <f>VLOOKUP($D119,'Growth rate'!$B$3:$S$93,3,FALSE)*VLOOKUP($F119,BY_TRA_Demand_Drivers!$B$5:$J$100,8,FALSE)</f>
        <v>0</v>
      </c>
      <c r="I119" s="16">
        <f>VLOOKUP($D119,'Growth rate'!$B$3:$S$93,3,FALSE)*VLOOKUP($F119,BY_TRA_Demand_Drivers!$B$5:$J$100,9,FALSE)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VLOOKUP(A120,BY_TRA_Demand_Drivers!$A$5:$B$95,2,FALSE)</f>
        <v>TPCAR</v>
      </c>
      <c r="G120" s="16">
        <f>VLOOKUP($D120,'Growth rate'!$B$3:$S$93,3,FALSE)*VLOOKUP($F120,BY_TRA_Demand_Drivers!$B$5:$J$100,7,FALSE)</f>
        <v>376153.93540381949</v>
      </c>
      <c r="H120" s="16">
        <f>VLOOKUP($D120,'Growth rate'!$B$3:$S$93,3,FALSE)*VLOOKUP($F120,BY_TRA_Demand_Drivers!$B$5:$J$100,8,FALSE)</f>
        <v>0</v>
      </c>
      <c r="I120" s="16">
        <f>VLOOKUP($D120,'Growth rate'!$B$3:$S$93,3,FALSE)*VLOOKUP($F120,BY_TRA_Demand_Drivers!$B$5:$J$100,9,FALSE)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VLOOKUP(A121,BY_TRA_Demand_Drivers!$A$5:$B$95,2,FALSE)</f>
        <v>TPCAR</v>
      </c>
      <c r="G121" s="16">
        <f>VLOOKUP($D121,'Growth rate'!$B$3:$S$93,3,FALSE)*VLOOKUP($F121,BY_TRA_Demand_Drivers!$B$5:$J$100,7,FALSE)</f>
        <v>380244.99038004834</v>
      </c>
      <c r="H121" s="16">
        <f>VLOOKUP($D121,'Growth rate'!$B$3:$S$93,3,FALSE)*VLOOKUP($F121,BY_TRA_Demand_Drivers!$B$5:$J$100,8,FALSE)</f>
        <v>0</v>
      </c>
      <c r="I121" s="16">
        <f>VLOOKUP($D121,'Growth rate'!$B$3:$S$93,3,FALSE)*VLOOKUP($F121,BY_TRA_Demand_Drivers!$B$5:$J$100,9,FALSE)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VLOOKUP(A122,BY_TRA_Demand_Drivers!$A$5:$B$95,2,FALSE)</f>
        <v>TPCAR</v>
      </c>
      <c r="G122" s="16">
        <f>VLOOKUP($D122,'Growth rate'!$B$3:$S$93,3,FALSE)*VLOOKUP($F122,BY_TRA_Demand_Drivers!$B$5:$J$100,7,FALSE)</f>
        <v>384336.04535627714</v>
      </c>
      <c r="H122" s="16">
        <f>VLOOKUP($D122,'Growth rate'!$B$3:$S$93,3,FALSE)*VLOOKUP($F122,BY_TRA_Demand_Drivers!$B$5:$J$100,8,FALSE)</f>
        <v>0</v>
      </c>
      <c r="I122" s="16">
        <f>VLOOKUP($D122,'Growth rate'!$B$3:$S$93,3,FALSE)*VLOOKUP($F122,BY_TRA_Demand_Drivers!$B$5:$J$100,9,FALSE)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VLOOKUP(A123,BY_TRA_Demand_Drivers!$A$5:$B$95,2,FALSE)</f>
        <v>TPCAR</v>
      </c>
      <c r="G123" s="16">
        <f>VLOOKUP($D123,'Growth rate'!$B$3:$S$93,3,FALSE)*VLOOKUP($F123,BY_TRA_Demand_Drivers!$B$5:$J$100,7,FALSE)</f>
        <v>388715.44360716146</v>
      </c>
      <c r="H123" s="16">
        <f>VLOOKUP($D123,'Growth rate'!$B$3:$S$93,3,FALSE)*VLOOKUP($F123,BY_TRA_Demand_Drivers!$B$5:$J$100,8,FALSE)</f>
        <v>0</v>
      </c>
      <c r="I123" s="16">
        <f>VLOOKUP($D123,'Growth rate'!$B$3:$S$93,3,FALSE)*VLOOKUP($F123,BY_TRA_Demand_Drivers!$B$5:$J$100,9,FALSE)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VLOOKUP(A124,BY_TRA_Demand_Drivers!$A$5:$B$95,2,FALSE)</f>
        <v>TPCAR</v>
      </c>
      <c r="G124" s="16">
        <f>VLOOKUP($D124,'Growth rate'!$B$3:$S$93,3,FALSE)*VLOOKUP($F124,BY_TRA_Demand_Drivers!$B$5:$J$100,7,FALSE)</f>
        <v>393094.84185804572</v>
      </c>
      <c r="H124" s="16">
        <f>VLOOKUP($D124,'Growth rate'!$B$3:$S$93,3,FALSE)*VLOOKUP($F124,BY_TRA_Demand_Drivers!$B$5:$J$100,8,FALSE)</f>
        <v>0</v>
      </c>
      <c r="I124" s="16">
        <f>VLOOKUP($D124,'Growth rate'!$B$3:$S$93,3,FALSE)*VLOOKUP($F124,BY_TRA_Demand_Drivers!$B$5:$J$100,9,FALSE)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VLOOKUP(A125,BY_TRA_Demand_Drivers!$A$5:$B$95,2,FALSE)</f>
        <v>TPCAR</v>
      </c>
      <c r="G125" s="16">
        <f>VLOOKUP($D125,'Growth rate'!$B$3:$S$93,3,FALSE)*VLOOKUP($F125,BY_TRA_Demand_Drivers!$B$5:$J$100,7,FALSE)</f>
        <v>397474.24010893004</v>
      </c>
      <c r="H125" s="16">
        <f>VLOOKUP($D125,'Growth rate'!$B$3:$S$93,3,FALSE)*VLOOKUP($F125,BY_TRA_Demand_Drivers!$B$5:$J$100,8,FALSE)</f>
        <v>0</v>
      </c>
      <c r="I125" s="16">
        <f>VLOOKUP($D125,'Growth rate'!$B$3:$S$93,3,FALSE)*VLOOKUP($F125,BY_TRA_Demand_Drivers!$B$5:$J$100,9,FALSE)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VLOOKUP(A126,BY_TRA_Demand_Drivers!$A$5:$B$95,2,FALSE)</f>
        <v>TPCAR</v>
      </c>
      <c r="G126" s="16">
        <f>VLOOKUP($D126,'Growth rate'!$B$3:$S$93,3,FALSE)*VLOOKUP($F126,BY_TRA_Demand_Drivers!$B$5:$J$100,7,FALSE)</f>
        <v>401853.6383598143</v>
      </c>
      <c r="H126" s="16">
        <f>VLOOKUP($D126,'Growth rate'!$B$3:$S$93,3,FALSE)*VLOOKUP($F126,BY_TRA_Demand_Drivers!$B$5:$J$100,8,FALSE)</f>
        <v>0</v>
      </c>
      <c r="I126" s="16">
        <f>VLOOKUP($D126,'Growth rate'!$B$3:$S$93,3,FALSE)*VLOOKUP($F126,BY_TRA_Demand_Drivers!$B$5:$J$100,9,FALSE)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VLOOKUP(A127,BY_TRA_Demand_Drivers!$A$5:$B$95,2,FALSE)</f>
        <v>TPCAR</v>
      </c>
      <c r="G127" s="16">
        <f>VLOOKUP($D127,'Growth rate'!$B$3:$S$93,3,FALSE)*VLOOKUP($F127,BY_TRA_Demand_Drivers!$B$5:$J$100,7,FALSE)</f>
        <v>406233.03661069862</v>
      </c>
      <c r="H127" s="16">
        <f>VLOOKUP($D127,'Growth rate'!$B$3:$S$93,3,FALSE)*VLOOKUP($F127,BY_TRA_Demand_Drivers!$B$5:$J$100,8,FALSE)</f>
        <v>0</v>
      </c>
      <c r="I127" s="16">
        <f>VLOOKUP($D127,'Growth rate'!$B$3:$S$93,3,FALSE)*VLOOKUP($F127,BY_TRA_Demand_Drivers!$B$5:$J$100,9,FALSE)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VLOOKUP(A128,BY_TRA_Demand_Drivers!$A$5:$B$95,2,FALSE)</f>
        <v>TPCAR</v>
      </c>
      <c r="G128" s="16">
        <f>VLOOKUP($D128,'Growth rate'!$B$3:$S$93,3,FALSE)*VLOOKUP($F128,BY_TRA_Demand_Drivers!$B$5:$J$100,7,FALSE)</f>
        <v>410584.35026929929</v>
      </c>
      <c r="H128" s="16">
        <f>VLOOKUP($D128,'Growth rate'!$B$3:$S$93,3,FALSE)*VLOOKUP($F128,BY_TRA_Demand_Drivers!$B$5:$J$100,8,FALSE)</f>
        <v>0</v>
      </c>
      <c r="I128" s="16">
        <f>VLOOKUP($D128,'Growth rate'!$B$3:$S$93,3,FALSE)*VLOOKUP($F128,BY_TRA_Demand_Drivers!$B$5:$J$100,9,FALSE)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VLOOKUP(A129,BY_TRA_Demand_Drivers!$A$5:$B$95,2,FALSE)</f>
        <v>TPCAR</v>
      </c>
      <c r="G129" s="16">
        <f>VLOOKUP($D129,'Growth rate'!$B$3:$S$93,3,FALSE)*VLOOKUP($F129,BY_TRA_Demand_Drivers!$B$5:$J$100,7,FALSE)</f>
        <v>414935.66392790002</v>
      </c>
      <c r="H129" s="16">
        <f>VLOOKUP($D129,'Growth rate'!$B$3:$S$93,3,FALSE)*VLOOKUP($F129,BY_TRA_Demand_Drivers!$B$5:$J$100,8,FALSE)</f>
        <v>0</v>
      </c>
      <c r="I129" s="16">
        <f>VLOOKUP($D129,'Growth rate'!$B$3:$S$93,3,FALSE)*VLOOKUP($F129,BY_TRA_Demand_Drivers!$B$5:$J$100,9,FALSE)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VLOOKUP(A130,BY_TRA_Demand_Drivers!$A$5:$B$95,2,FALSE)</f>
        <v>TPCAR</v>
      </c>
      <c r="G130" s="16">
        <f>VLOOKUP($D130,'Growth rate'!$B$3:$S$93,3,FALSE)*VLOOKUP($F130,BY_TRA_Demand_Drivers!$B$5:$J$100,7,FALSE)</f>
        <v>419286.97758650075</v>
      </c>
      <c r="H130" s="16">
        <f>VLOOKUP($D130,'Growth rate'!$B$3:$S$93,3,FALSE)*VLOOKUP($F130,BY_TRA_Demand_Drivers!$B$5:$J$100,8,FALSE)</f>
        <v>0</v>
      </c>
      <c r="I130" s="16">
        <f>VLOOKUP($D130,'Growth rate'!$B$3:$S$93,3,FALSE)*VLOOKUP($F130,BY_TRA_Demand_Drivers!$B$5:$J$100,9,FALSE)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VLOOKUP(A131,BY_TRA_Demand_Drivers!$A$5:$B$95,2,FALSE)</f>
        <v>TPCAR</v>
      </c>
      <c r="G131" s="16">
        <f>VLOOKUP($D131,'Growth rate'!$B$3:$S$93,3,FALSE)*VLOOKUP($F131,BY_TRA_Demand_Drivers!$B$5:$J$100,7,FALSE)</f>
        <v>423638.29124510143</v>
      </c>
      <c r="H131" s="16">
        <f>VLOOKUP($D131,'Growth rate'!$B$3:$S$93,3,FALSE)*VLOOKUP($F131,BY_TRA_Demand_Drivers!$B$5:$J$100,8,FALSE)</f>
        <v>0</v>
      </c>
      <c r="I131" s="16">
        <f>VLOOKUP($D131,'Growth rate'!$B$3:$S$93,3,FALSE)*VLOOKUP($F131,BY_TRA_Demand_Drivers!$B$5:$J$100,9,FALSE)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VLOOKUP(A132,BY_TRA_Demand_Drivers!$A$5:$B$95,2,FALSE)</f>
        <v>TPCAR</v>
      </c>
      <c r="G132" s="16">
        <f>VLOOKUP($D132,'Growth rate'!$B$3:$S$93,3,FALSE)*VLOOKUP($F132,BY_TRA_Demand_Drivers!$B$5:$J$100,7,FALSE)</f>
        <v>427989.60490370216</v>
      </c>
      <c r="H132" s="16">
        <f>VLOOKUP($D132,'Growth rate'!$B$3:$S$93,3,FALSE)*VLOOKUP($F132,BY_TRA_Demand_Drivers!$B$5:$J$100,8,FALSE)</f>
        <v>0</v>
      </c>
      <c r="I132" s="16">
        <f>VLOOKUP($D132,'Growth rate'!$B$3:$S$93,3,FALSE)*VLOOKUP($F132,BY_TRA_Demand_Drivers!$B$5:$J$100,9,FALSE)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VLOOKUP(A133,BY_TRA_Demand_Drivers!$A$5:$B$95,2,FALSE)</f>
        <v>TPCAR</v>
      </c>
      <c r="G133" s="16">
        <f>VLOOKUP($D133,'Growth rate'!$B$3:$S$93,3,FALSE)*VLOOKUP($F133,BY_TRA_Demand_Drivers!$B$5:$J$100,7,FALSE)</f>
        <v>432295.52301134635</v>
      </c>
      <c r="H133" s="16">
        <f>VLOOKUP($D133,'Growth rate'!$B$3:$S$93,3,FALSE)*VLOOKUP($F133,BY_TRA_Demand_Drivers!$B$5:$J$100,8,FALSE)</f>
        <v>0</v>
      </c>
      <c r="I133" s="16">
        <f>VLOOKUP($D133,'Growth rate'!$B$3:$S$93,3,FALSE)*VLOOKUP($F133,BY_TRA_Demand_Drivers!$B$5:$J$100,9,FALSE)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VLOOKUP(A134,BY_TRA_Demand_Drivers!$A$5:$B$95,2,FALSE)</f>
        <v>TPCAR</v>
      </c>
      <c r="G134" s="16">
        <f>VLOOKUP($D134,'Growth rate'!$B$3:$S$93,3,FALSE)*VLOOKUP($F134,BY_TRA_Demand_Drivers!$B$5:$J$100,7,FALSE)</f>
        <v>436601.44111899059</v>
      </c>
      <c r="H134" s="16">
        <f>VLOOKUP($D134,'Growth rate'!$B$3:$S$93,3,FALSE)*VLOOKUP($F134,BY_TRA_Demand_Drivers!$B$5:$J$100,8,FALSE)</f>
        <v>0</v>
      </c>
      <c r="I134" s="16">
        <f>VLOOKUP($D134,'Growth rate'!$B$3:$S$93,3,FALSE)*VLOOKUP($F134,BY_TRA_Demand_Drivers!$B$5:$J$100,9,FALSE)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VLOOKUP(A135,BY_TRA_Demand_Drivers!$A$5:$B$95,2,FALSE)</f>
        <v>TPCAR</v>
      </c>
      <c r="G135" s="16">
        <f>VLOOKUP($D135,'Growth rate'!$B$3:$S$93,3,FALSE)*VLOOKUP($F135,BY_TRA_Demand_Drivers!$B$5:$J$100,7,FALSE)</f>
        <v>440907.35922663478</v>
      </c>
      <c r="H135" s="16">
        <f>VLOOKUP($D135,'Growth rate'!$B$3:$S$93,3,FALSE)*VLOOKUP($F135,BY_TRA_Demand_Drivers!$B$5:$J$100,8,FALSE)</f>
        <v>0</v>
      </c>
      <c r="I135" s="16">
        <f>VLOOKUP($D135,'Growth rate'!$B$3:$S$93,3,FALSE)*VLOOKUP($F135,BY_TRA_Demand_Drivers!$B$5:$J$100,9,FALSE)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VLOOKUP(A136,BY_TRA_Demand_Drivers!$A$5:$B$95,2,FALSE)</f>
        <v>TPCAR</v>
      </c>
      <c r="G136" s="16">
        <f>VLOOKUP($D136,'Growth rate'!$B$3:$S$93,3,FALSE)*VLOOKUP($F136,BY_TRA_Demand_Drivers!$B$5:$J$100,7,FALSE)</f>
        <v>445213.27733427903</v>
      </c>
      <c r="H136" s="16">
        <f>VLOOKUP($D136,'Growth rate'!$B$3:$S$93,3,FALSE)*VLOOKUP($F136,BY_TRA_Demand_Drivers!$B$5:$J$100,8,FALSE)</f>
        <v>0</v>
      </c>
      <c r="I136" s="16">
        <f>VLOOKUP($D136,'Growth rate'!$B$3:$S$93,3,FALSE)*VLOOKUP($F136,BY_TRA_Demand_Drivers!$B$5:$J$100,9,FALSE)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VLOOKUP(A137,BY_TRA_Demand_Drivers!$A$5:$B$95,2,FALSE)</f>
        <v>TPCAR</v>
      </c>
      <c r="G137" s="16">
        <f>VLOOKUP($D137,'Growth rate'!$B$3:$S$93,3,FALSE)*VLOOKUP($F137,BY_TRA_Demand_Drivers!$B$5:$J$100,7,FALSE)</f>
        <v>449519.19544192322</v>
      </c>
      <c r="H137" s="16">
        <f>VLOOKUP($D137,'Growth rate'!$B$3:$S$93,3,FALSE)*VLOOKUP($F137,BY_TRA_Demand_Drivers!$B$5:$J$100,8,FALSE)</f>
        <v>0</v>
      </c>
      <c r="I137" s="16">
        <f>VLOOKUP($D137,'Growth rate'!$B$3:$S$93,3,FALSE)*VLOOKUP($F137,BY_TRA_Demand_Drivers!$B$5:$J$100,9,FALSE)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VLOOKUP(A138,BY_TRA_Demand_Drivers!$A$5:$B$95,2,FALSE)</f>
        <v>TPCAR</v>
      </c>
      <c r="G138" s="16">
        <f>VLOOKUP($D138,'Growth rate'!$B$3:$S$93,3,FALSE)*VLOOKUP($F138,BY_TRA_Demand_Drivers!$B$5:$J$100,7,FALSE)</f>
        <v>453597.34339174716</v>
      </c>
      <c r="H138" s="16">
        <f>VLOOKUP($D138,'Growth rate'!$B$3:$S$93,3,FALSE)*VLOOKUP($F138,BY_TRA_Demand_Drivers!$B$5:$J$100,8,FALSE)</f>
        <v>0</v>
      </c>
      <c r="I138" s="16">
        <f>VLOOKUP($D138,'Growth rate'!$B$3:$S$93,3,FALSE)*VLOOKUP($F138,BY_TRA_Demand_Drivers!$B$5:$J$100,9,FALSE)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VLOOKUP(A139,BY_TRA_Demand_Drivers!$A$5:$B$95,2,FALSE)</f>
        <v>TPCAR</v>
      </c>
      <c r="G139" s="16">
        <f>VLOOKUP($D139,'Growth rate'!$B$3:$S$93,3,FALSE)*VLOOKUP($F139,BY_TRA_Demand_Drivers!$B$5:$J$100,7,FALSE)</f>
        <v>457675.49134157115</v>
      </c>
      <c r="H139" s="16">
        <f>VLOOKUP($D139,'Growth rate'!$B$3:$S$93,3,FALSE)*VLOOKUP($F139,BY_TRA_Demand_Drivers!$B$5:$J$100,8,FALSE)</f>
        <v>0</v>
      </c>
      <c r="I139" s="16">
        <f>VLOOKUP($D139,'Growth rate'!$B$3:$S$93,3,FALSE)*VLOOKUP($F139,BY_TRA_Demand_Drivers!$B$5:$J$100,9,FALSE)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VLOOKUP(A140,BY_TRA_Demand_Drivers!$A$5:$B$95,2,FALSE)</f>
        <v>TPCAR</v>
      </c>
      <c r="G140" s="16">
        <f>VLOOKUP($D140,'Growth rate'!$B$3:$S$93,3,FALSE)*VLOOKUP($F140,BY_TRA_Demand_Drivers!$B$5:$J$100,7,FALSE)</f>
        <v>461753.63929139503</v>
      </c>
      <c r="H140" s="16">
        <f>VLOOKUP($D140,'Growth rate'!$B$3:$S$93,3,FALSE)*VLOOKUP($F140,BY_TRA_Demand_Drivers!$B$5:$J$100,8,FALSE)</f>
        <v>0</v>
      </c>
      <c r="I140" s="16">
        <f>VLOOKUP($D140,'Growth rate'!$B$3:$S$93,3,FALSE)*VLOOKUP($F140,BY_TRA_Demand_Drivers!$B$5:$J$100,9,FALSE)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VLOOKUP(A141,BY_TRA_Demand_Drivers!$A$5:$B$95,2,FALSE)</f>
        <v>TPCAR</v>
      </c>
      <c r="G141" s="16">
        <f>VLOOKUP($D141,'Growth rate'!$B$3:$S$93,3,FALSE)*VLOOKUP($F141,BY_TRA_Demand_Drivers!$B$5:$J$100,7,FALSE)</f>
        <v>465831.78724121902</v>
      </c>
      <c r="H141" s="16">
        <f>VLOOKUP($D141,'Growth rate'!$B$3:$S$93,3,FALSE)*VLOOKUP($F141,BY_TRA_Demand_Drivers!$B$5:$J$100,8,FALSE)</f>
        <v>0</v>
      </c>
      <c r="I141" s="16">
        <f>VLOOKUP($D141,'Growth rate'!$B$3:$S$93,3,FALSE)*VLOOKUP($F141,BY_TRA_Demand_Drivers!$B$5:$J$100,9,FALSE)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VLOOKUP(A142,BY_TRA_Demand_Drivers!$A$5:$B$95,2,FALSE)</f>
        <v>TPCAR</v>
      </c>
      <c r="G142" s="16">
        <f>VLOOKUP($D142,'Growth rate'!$B$3:$S$93,3,FALSE)*VLOOKUP($F142,BY_TRA_Demand_Drivers!$B$5:$J$100,7,FALSE)</f>
        <v>469909.93519104295</v>
      </c>
      <c r="H142" s="16">
        <f>VLOOKUP($D142,'Growth rate'!$B$3:$S$93,3,FALSE)*VLOOKUP($F142,BY_TRA_Demand_Drivers!$B$5:$J$100,8,FALSE)</f>
        <v>0</v>
      </c>
      <c r="I142" s="16">
        <f>VLOOKUP($D142,'Growth rate'!$B$3:$S$93,3,FALSE)*VLOOKUP($F142,BY_TRA_Demand_Drivers!$B$5:$J$100,9,FALSE)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VLOOKUP(A143,BY_TRA_Demand_Drivers!$A$5:$B$95,2,FALSE)</f>
        <v>TPCAR</v>
      </c>
      <c r="G143" s="16">
        <f>VLOOKUP($D143,'Growth rate'!$B$3:$S$93,3,FALSE)*VLOOKUP($F143,BY_TRA_Demand_Drivers!$B$5:$J$100,7,FALSE)</f>
        <v>473739.40573366353</v>
      </c>
      <c r="H143" s="16">
        <f>VLOOKUP($D143,'Growth rate'!$B$3:$S$93,3,FALSE)*VLOOKUP($F143,BY_TRA_Demand_Drivers!$B$5:$J$100,8,FALSE)</f>
        <v>0</v>
      </c>
      <c r="I143" s="16">
        <f>VLOOKUP($D143,'Growth rate'!$B$3:$S$93,3,FALSE)*VLOOKUP($F143,BY_TRA_Demand_Drivers!$B$5:$J$100,9,FALSE)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VLOOKUP(A144,BY_TRA_Demand_Drivers!$A$5:$B$95,2,FALSE)</f>
        <v>TPCAR</v>
      </c>
      <c r="G144" s="16">
        <f>VLOOKUP($D144,'Growth rate'!$B$3:$S$93,3,FALSE)*VLOOKUP($F144,BY_TRA_Demand_Drivers!$B$5:$J$100,7,FALSE)</f>
        <v>477568.87627628417</v>
      </c>
      <c r="H144" s="16">
        <f>VLOOKUP($D144,'Growth rate'!$B$3:$S$93,3,FALSE)*VLOOKUP($F144,BY_TRA_Demand_Drivers!$B$5:$J$100,8,FALSE)</f>
        <v>0</v>
      </c>
      <c r="I144" s="16">
        <f>VLOOKUP($D144,'Growth rate'!$B$3:$S$93,3,FALSE)*VLOOKUP($F144,BY_TRA_Demand_Drivers!$B$5:$J$100,9,FALSE)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VLOOKUP(A145,BY_TRA_Demand_Drivers!$A$5:$B$95,2,FALSE)</f>
        <v>TPCAR</v>
      </c>
      <c r="G145" s="16">
        <f>VLOOKUP($D145,'Growth rate'!$B$3:$S$93,3,FALSE)*VLOOKUP($F145,BY_TRA_Demand_Drivers!$B$5:$J$100,7,FALSE)</f>
        <v>481398.34681890463</v>
      </c>
      <c r="H145" s="16">
        <f>VLOOKUP($D145,'Growth rate'!$B$3:$S$93,3,FALSE)*VLOOKUP($F145,BY_TRA_Demand_Drivers!$B$5:$J$100,8,FALSE)</f>
        <v>0</v>
      </c>
      <c r="I145" s="16">
        <f>VLOOKUP($D145,'Growth rate'!$B$3:$S$93,3,FALSE)*VLOOKUP($F145,BY_TRA_Demand_Drivers!$B$5:$J$100,9,FALSE)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VLOOKUP(A146,BY_TRA_Demand_Drivers!$A$5:$B$95,2,FALSE)</f>
        <v>TPCAR</v>
      </c>
      <c r="G146" s="16">
        <f>VLOOKUP($D146,'Growth rate'!$B$3:$S$93,3,FALSE)*VLOOKUP($F146,BY_TRA_Demand_Drivers!$B$5:$J$100,7,FALSE)</f>
        <v>485227.81736152526</v>
      </c>
      <c r="H146" s="16">
        <f>VLOOKUP($D146,'Growth rate'!$B$3:$S$93,3,FALSE)*VLOOKUP($F146,BY_TRA_Demand_Drivers!$B$5:$J$100,8,FALSE)</f>
        <v>0</v>
      </c>
      <c r="I146" s="16">
        <f>VLOOKUP($D146,'Growth rate'!$B$3:$S$93,3,FALSE)*VLOOKUP($F146,BY_TRA_Demand_Drivers!$B$5:$J$100,9,FALSE)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VLOOKUP(A147,BY_TRA_Demand_Drivers!$A$5:$B$95,2,FALSE)</f>
        <v>TPCAR</v>
      </c>
      <c r="G147" s="16">
        <f>VLOOKUP($D147,'Growth rate'!$B$3:$S$93,3,FALSE)*VLOOKUP($F147,BY_TRA_Demand_Drivers!$B$5:$J$100,7,FALSE)</f>
        <v>489057.28790414584</v>
      </c>
      <c r="H147" s="16">
        <f>VLOOKUP($D147,'Growth rate'!$B$3:$S$93,3,FALSE)*VLOOKUP($F147,BY_TRA_Demand_Drivers!$B$5:$J$100,8,FALSE)</f>
        <v>0</v>
      </c>
      <c r="I147" s="16">
        <f>VLOOKUP($D147,'Growth rate'!$B$3:$S$93,3,FALSE)*VLOOKUP($F147,BY_TRA_Demand_Drivers!$B$5:$J$100,9,FALSE)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VLOOKUP(A148,BY_TRA_Demand_Drivers!$A$5:$B$95,2,FALSE)</f>
        <v>TPCAR</v>
      </c>
      <c r="G148" s="16">
        <f>VLOOKUP($D148,'Growth rate'!$B$3:$S$93,3,FALSE)*VLOOKUP($F148,BY_TRA_Demand_Drivers!$B$5:$J$100,7,FALSE)</f>
        <v>492421.16070795321</v>
      </c>
      <c r="H148" s="16">
        <f>VLOOKUP($D148,'Growth rate'!$B$3:$S$93,3,FALSE)*VLOOKUP($F148,BY_TRA_Demand_Drivers!$B$5:$J$100,8,FALSE)</f>
        <v>0</v>
      </c>
      <c r="I148" s="16">
        <f>VLOOKUP($D148,'Growth rate'!$B$3:$S$93,3,FALSE)*VLOOKUP($F148,BY_TRA_Demand_Drivers!$B$5:$J$100,9,FALSE)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VLOOKUP(A149,BY_TRA_Demand_Drivers!$A$5:$B$95,2,FALSE)</f>
        <v>TPCAR</v>
      </c>
      <c r="G149" s="16">
        <f>VLOOKUP($D149,'Growth rate'!$B$3:$S$93,3,FALSE)*VLOOKUP($F149,BY_TRA_Demand_Drivers!$B$5:$J$100,7,FALSE)</f>
        <v>495785.03351176053</v>
      </c>
      <c r="H149" s="16">
        <f>VLOOKUP($D149,'Growth rate'!$B$3:$S$93,3,FALSE)*VLOOKUP($F149,BY_TRA_Demand_Drivers!$B$5:$J$100,8,FALSE)</f>
        <v>0</v>
      </c>
      <c r="I149" s="16">
        <f>VLOOKUP($D149,'Growth rate'!$B$3:$S$93,3,FALSE)*VLOOKUP($F149,BY_TRA_Demand_Drivers!$B$5:$J$100,9,FALSE)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VLOOKUP(A150,BY_TRA_Demand_Drivers!$A$5:$B$95,2,FALSE)</f>
        <v>TPCAR</v>
      </c>
      <c r="G150" s="16">
        <f>VLOOKUP($D150,'Growth rate'!$B$3:$S$93,3,FALSE)*VLOOKUP($F150,BY_TRA_Demand_Drivers!$B$5:$J$100,7,FALSE)</f>
        <v>499148.90631556796</v>
      </c>
      <c r="H150" s="16">
        <f>VLOOKUP($D150,'Growth rate'!$B$3:$S$93,3,FALSE)*VLOOKUP($F150,BY_TRA_Demand_Drivers!$B$5:$J$100,8,FALSE)</f>
        <v>0</v>
      </c>
      <c r="I150" s="16">
        <f>VLOOKUP($D150,'Growth rate'!$B$3:$S$93,3,FALSE)*VLOOKUP($F150,BY_TRA_Demand_Drivers!$B$5:$J$100,9,FALSE)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VLOOKUP(A151,BY_TRA_Demand_Drivers!$A$5:$B$95,2,FALSE)</f>
        <v>TPCAR</v>
      </c>
      <c r="G151" s="16">
        <f>VLOOKUP($D151,'Growth rate'!$B$3:$S$93,3,FALSE)*VLOOKUP($F151,BY_TRA_Demand_Drivers!$B$5:$J$100,7,FALSE)</f>
        <v>502512.77911937528</v>
      </c>
      <c r="H151" s="16">
        <f>VLOOKUP($D151,'Growth rate'!$B$3:$S$93,3,FALSE)*VLOOKUP($F151,BY_TRA_Demand_Drivers!$B$5:$J$100,8,FALSE)</f>
        <v>0</v>
      </c>
      <c r="I151" s="16">
        <f>VLOOKUP($D151,'Growth rate'!$B$3:$S$93,3,FALSE)*VLOOKUP($F151,BY_TRA_Demand_Drivers!$B$5:$J$100,9,FALSE)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VLOOKUP(A152,BY_TRA_Demand_Drivers!$A$5:$B$95,2,FALSE)</f>
        <v>TPCAR</v>
      </c>
      <c r="G152" s="16">
        <f>VLOOKUP($D152,'Growth rate'!$B$3:$S$93,3,FALSE)*VLOOKUP($F152,BY_TRA_Demand_Drivers!$B$5:$J$100,7,FALSE)</f>
        <v>505876.65192318271</v>
      </c>
      <c r="H152" s="16">
        <f>VLOOKUP($D152,'Growth rate'!$B$3:$S$93,3,FALSE)*VLOOKUP($F152,BY_TRA_Demand_Drivers!$B$5:$J$100,8,FALSE)</f>
        <v>0</v>
      </c>
      <c r="I152" s="16">
        <f>VLOOKUP($D152,'Growth rate'!$B$3:$S$93,3,FALSE)*VLOOKUP($F152,BY_TRA_Demand_Drivers!$B$5:$J$100,9,FALSE)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VLOOKUP(A153,BY_TRA_Demand_Drivers!$A$5:$B$95,2,FALSE)</f>
        <v>TPCAR</v>
      </c>
      <c r="G153" s="16">
        <f>VLOOKUP($D153,'Growth rate'!$B$3:$S$93,3,FALSE)*VLOOKUP($F153,BY_TRA_Demand_Drivers!$B$5:$J$100,7,FALSE)</f>
        <v>508832.28477730084</v>
      </c>
      <c r="H153" s="16">
        <f>VLOOKUP($D153,'Growth rate'!$B$3:$S$93,3,FALSE)*VLOOKUP($F153,BY_TRA_Demand_Drivers!$B$5:$J$100,8,FALSE)</f>
        <v>0</v>
      </c>
      <c r="I153" s="16">
        <f>VLOOKUP($D153,'Growth rate'!$B$3:$S$93,3,FALSE)*VLOOKUP($F153,BY_TRA_Demand_Drivers!$B$5:$J$100,9,FALSE)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VLOOKUP(A154,BY_TRA_Demand_Drivers!$A$5:$B$95,2,FALSE)</f>
        <v>TPCAR</v>
      </c>
      <c r="G154" s="16">
        <f>VLOOKUP($D154,'Growth rate'!$B$3:$S$93,3,FALSE)*VLOOKUP($F154,BY_TRA_Demand_Drivers!$B$5:$J$100,7,FALSE)</f>
        <v>511787.91763141897</v>
      </c>
      <c r="H154" s="16">
        <f>VLOOKUP($D154,'Growth rate'!$B$3:$S$93,3,FALSE)*VLOOKUP($F154,BY_TRA_Demand_Drivers!$B$5:$J$100,8,FALSE)</f>
        <v>0</v>
      </c>
      <c r="I154" s="16">
        <f>VLOOKUP($D154,'Growth rate'!$B$3:$S$93,3,FALSE)*VLOOKUP($F154,BY_TRA_Demand_Drivers!$B$5:$J$100,9,FALSE)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VLOOKUP(A155,BY_TRA_Demand_Drivers!$A$5:$B$95,2,FALSE)</f>
        <v>TPCAR</v>
      </c>
      <c r="G155" s="16">
        <f>VLOOKUP($D155,'Growth rate'!$B$3:$S$93,3,FALSE)*VLOOKUP($F155,BY_TRA_Demand_Drivers!$B$5:$J$100,7,FALSE)</f>
        <v>514743.55048553721</v>
      </c>
      <c r="H155" s="16">
        <f>VLOOKUP($D155,'Growth rate'!$B$3:$S$93,3,FALSE)*VLOOKUP($F155,BY_TRA_Demand_Drivers!$B$5:$J$100,8,FALSE)</f>
        <v>0</v>
      </c>
      <c r="I155" s="16">
        <f>VLOOKUP($D155,'Growth rate'!$B$3:$S$93,3,FALSE)*VLOOKUP($F155,BY_TRA_Demand_Drivers!$B$5:$J$100,9,FALSE)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VLOOKUP(A156,BY_TRA_Demand_Drivers!$A$5:$B$95,2,FALSE)</f>
        <v>TPCAR</v>
      </c>
      <c r="G156" s="16">
        <f>VLOOKUP($D156,'Growth rate'!$B$3:$S$93,3,FALSE)*VLOOKUP($F156,BY_TRA_Demand_Drivers!$B$5:$J$100,7,FALSE)</f>
        <v>517699.18333965534</v>
      </c>
      <c r="H156" s="16">
        <f>VLOOKUP($D156,'Growth rate'!$B$3:$S$93,3,FALSE)*VLOOKUP($F156,BY_TRA_Demand_Drivers!$B$5:$J$100,8,FALSE)</f>
        <v>0</v>
      </c>
      <c r="I156" s="16">
        <f>VLOOKUP($D156,'Growth rate'!$B$3:$S$93,3,FALSE)*VLOOKUP($F156,BY_TRA_Demand_Drivers!$B$5:$J$100,9,FALSE)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VLOOKUP(A157,BY_TRA_Demand_Drivers!$A$5:$B$95,2,FALSE)</f>
        <v>TPCAR</v>
      </c>
      <c r="G157" s="16">
        <f>VLOOKUP($D157,'Growth rate'!$B$3:$S$93,3,FALSE)*VLOOKUP($F157,BY_TRA_Demand_Drivers!$B$5:$J$100,7,FALSE)</f>
        <v>520654.81619377347</v>
      </c>
      <c r="H157" s="16">
        <f>VLOOKUP($D157,'Growth rate'!$B$3:$S$93,3,FALSE)*VLOOKUP($F157,BY_TRA_Demand_Drivers!$B$5:$J$100,8,FALSE)</f>
        <v>0</v>
      </c>
      <c r="I157" s="16">
        <f>VLOOKUP($D157,'Growth rate'!$B$3:$S$93,3,FALSE)*VLOOKUP($F157,BY_TRA_Demand_Drivers!$B$5:$J$100,9,FALSE)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VLOOKUP(A158,BY_TRA_Demand_Drivers!$A$5:$B$95,2,FALSE)</f>
        <v>TPCAR</v>
      </c>
      <c r="G158" s="16">
        <f>VLOOKUP($D158,'Growth rate'!$B$3:$S$93,3,FALSE)*VLOOKUP($F158,BY_TRA_Demand_Drivers!$B$5:$J$100,7,FALSE)</f>
        <v>523318.76853736525</v>
      </c>
      <c r="H158" s="16">
        <f>VLOOKUP($D158,'Growth rate'!$B$3:$S$93,3,FALSE)*VLOOKUP($F158,BY_TRA_Demand_Drivers!$B$5:$J$100,8,FALSE)</f>
        <v>0</v>
      </c>
      <c r="I158" s="16">
        <f>VLOOKUP($D158,'Growth rate'!$B$3:$S$93,3,FALSE)*VLOOKUP($F158,BY_TRA_Demand_Drivers!$B$5:$J$100,9,FALSE)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VLOOKUP(A159,BY_TRA_Demand_Drivers!$A$5:$B$95,2,FALSE)</f>
        <v>TPCAR</v>
      </c>
      <c r="G159" s="16">
        <f>VLOOKUP($D159,'Growth rate'!$B$3:$S$93,3,FALSE)*VLOOKUP($F159,BY_TRA_Demand_Drivers!$B$5:$J$100,7,FALSE)</f>
        <v>525982.72088095709</v>
      </c>
      <c r="H159" s="16">
        <f>VLOOKUP($D159,'Growth rate'!$B$3:$S$93,3,FALSE)*VLOOKUP($F159,BY_TRA_Demand_Drivers!$B$5:$J$100,8,FALSE)</f>
        <v>0</v>
      </c>
      <c r="I159" s="16">
        <f>VLOOKUP($D159,'Growth rate'!$B$3:$S$93,3,FALSE)*VLOOKUP($F159,BY_TRA_Demand_Drivers!$B$5:$J$100,9,FALSE)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VLOOKUP(A160,BY_TRA_Demand_Drivers!$A$5:$B$95,2,FALSE)</f>
        <v>TPCAR</v>
      </c>
      <c r="G160" s="16">
        <f>VLOOKUP($D160,'Growth rate'!$B$3:$S$93,3,FALSE)*VLOOKUP($F160,BY_TRA_Demand_Drivers!$B$5:$J$100,7,FALSE)</f>
        <v>528646.67322454869</v>
      </c>
      <c r="H160" s="16">
        <f>VLOOKUP($D160,'Growth rate'!$B$3:$S$93,3,FALSE)*VLOOKUP($F160,BY_TRA_Demand_Drivers!$B$5:$J$100,8,FALSE)</f>
        <v>0</v>
      </c>
      <c r="I160" s="16">
        <f>VLOOKUP($D160,'Growth rate'!$B$3:$S$93,3,FALSE)*VLOOKUP($F160,BY_TRA_Demand_Drivers!$B$5:$J$100,9,FALSE)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VLOOKUP(A161,BY_TRA_Demand_Drivers!$A$5:$B$95,2,FALSE)</f>
        <v>TPCAR</v>
      </c>
      <c r="G161" s="16">
        <f>VLOOKUP($D161,'Growth rate'!$B$3:$S$93,3,FALSE)*VLOOKUP($F161,BY_TRA_Demand_Drivers!$B$5:$J$100,7,FALSE)</f>
        <v>531310.62556814053</v>
      </c>
      <c r="H161" s="16">
        <f>VLOOKUP($D161,'Growth rate'!$B$3:$S$93,3,FALSE)*VLOOKUP($F161,BY_TRA_Demand_Drivers!$B$5:$J$100,8,FALSE)</f>
        <v>0</v>
      </c>
      <c r="I161" s="16">
        <f>VLOOKUP($D161,'Growth rate'!$B$3:$S$93,3,FALSE)*VLOOKUP($F161,BY_TRA_Demand_Drivers!$B$5:$J$100,9,FALSE)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VLOOKUP(A162,BY_TRA_Demand_Drivers!$A$5:$B$95,2,FALSE)</f>
        <v>TPCAR</v>
      </c>
      <c r="G162" s="16">
        <f>VLOOKUP($D162,'Growth rate'!$B$3:$S$93,3,FALSE)*VLOOKUP($F162,BY_TRA_Demand_Drivers!$B$5:$J$100,7,FALSE)</f>
        <v>533974.57791173225</v>
      </c>
      <c r="H162" s="16">
        <f>VLOOKUP($D162,'Growth rate'!$B$3:$S$93,3,FALSE)*VLOOKUP($F162,BY_TRA_Demand_Drivers!$B$5:$J$100,8,FALSE)</f>
        <v>0</v>
      </c>
      <c r="I162" s="16">
        <f>VLOOKUP($D162,'Growth rate'!$B$3:$S$93,3,FALSE)*VLOOKUP($F162,BY_TRA_Demand_Drivers!$B$5:$J$100,9,FALSE)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VLOOKUP(A163,BY_TRA_Demand_Drivers!$A$5:$B$95,2,FALSE)</f>
        <v>TPCAR</v>
      </c>
      <c r="G163" s="16">
        <f>VLOOKUP($D163,'Growth rate'!$B$3:$S$93,3,FALSE)*VLOOKUP($F163,BY_TRA_Demand_Drivers!$B$5:$J$100,7,FALSE)</f>
        <v>536405.15232215903</v>
      </c>
      <c r="H163" s="16">
        <f>VLOOKUP($D163,'Growth rate'!$B$3:$S$93,3,FALSE)*VLOOKUP($F163,BY_TRA_Demand_Drivers!$B$5:$J$100,8,FALSE)</f>
        <v>0</v>
      </c>
      <c r="I163" s="16">
        <f>VLOOKUP($D163,'Growth rate'!$B$3:$S$93,3,FALSE)*VLOOKUP($F163,BY_TRA_Demand_Drivers!$B$5:$J$100,9,FALSE)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VLOOKUP(A164,BY_TRA_Demand_Drivers!$A$5:$B$95,2,FALSE)</f>
        <v>TPCAR</v>
      </c>
      <c r="G164" s="16">
        <f>VLOOKUP($D164,'Growth rate'!$B$3:$S$93,3,FALSE)*VLOOKUP($F164,BY_TRA_Demand_Drivers!$B$5:$J$100,7,FALSE)</f>
        <v>538835.72673258581</v>
      </c>
      <c r="H164" s="16">
        <f>VLOOKUP($D164,'Growth rate'!$B$3:$S$93,3,FALSE)*VLOOKUP($F164,BY_TRA_Demand_Drivers!$B$5:$J$100,8,FALSE)</f>
        <v>0</v>
      </c>
      <c r="I164" s="16">
        <f>VLOOKUP($D164,'Growth rate'!$B$3:$S$93,3,FALSE)*VLOOKUP($F164,BY_TRA_Demand_Drivers!$B$5:$J$100,9,FALSE)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VLOOKUP(A165,BY_TRA_Demand_Drivers!$A$5:$B$95,2,FALSE)</f>
        <v>TPCAR</v>
      </c>
      <c r="G165" s="16">
        <f>VLOOKUP($D165,'Growth rate'!$B$3:$S$93,3,FALSE)*VLOOKUP($F165,BY_TRA_Demand_Drivers!$B$5:$J$100,7,FALSE)</f>
        <v>541266.30114301259</v>
      </c>
      <c r="H165" s="16">
        <f>VLOOKUP($D165,'Growth rate'!$B$3:$S$93,3,FALSE)*VLOOKUP($F165,BY_TRA_Demand_Drivers!$B$5:$J$100,8,FALSE)</f>
        <v>0</v>
      </c>
      <c r="I165" s="16">
        <f>VLOOKUP($D165,'Growth rate'!$B$3:$S$93,3,FALSE)*VLOOKUP($F165,BY_TRA_Demand_Drivers!$B$5:$J$100,9,FALSE)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VLOOKUP(A166,BY_TRA_Demand_Drivers!$A$5:$B$95,2,FALSE)</f>
        <v>TPCAR</v>
      </c>
      <c r="G166" s="16">
        <f>VLOOKUP($D166,'Growth rate'!$B$3:$S$93,3,FALSE)*VLOOKUP($F166,BY_TRA_Demand_Drivers!$B$5:$J$100,7,FALSE)</f>
        <v>543696.87555343937</v>
      </c>
      <c r="H166" s="16">
        <f>VLOOKUP($D166,'Growth rate'!$B$3:$S$93,3,FALSE)*VLOOKUP($F166,BY_TRA_Demand_Drivers!$B$5:$J$100,8,FALSE)</f>
        <v>0</v>
      </c>
      <c r="I166" s="16">
        <f>VLOOKUP($D166,'Growth rate'!$B$3:$S$93,3,FALSE)*VLOOKUP($F166,BY_TRA_Demand_Drivers!$B$5:$J$100,9,FALSE)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VLOOKUP(A167,BY_TRA_Demand_Drivers!$A$5:$B$95,2,FALSE)</f>
        <v>TPCAR</v>
      </c>
      <c r="G167" s="16">
        <f>VLOOKUP($D167,'Growth rate'!$B$3:$S$93,3,FALSE)*VLOOKUP($F167,BY_TRA_Demand_Drivers!$B$5:$J$100,7,FALSE)</f>
        <v>546127.44996386615</v>
      </c>
      <c r="H167" s="16">
        <f>VLOOKUP($D167,'Growth rate'!$B$3:$S$93,3,FALSE)*VLOOKUP($F167,BY_TRA_Demand_Drivers!$B$5:$J$100,8,FALSE)</f>
        <v>0</v>
      </c>
      <c r="I167" s="16">
        <f>VLOOKUP($D167,'Growth rate'!$B$3:$S$93,3,FALSE)*VLOOKUP($F167,BY_TRA_Demand_Drivers!$B$5:$J$100,9,FALSE)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VLOOKUP(A168,BY_TRA_Demand_Drivers!$A$5:$B$95,2,FALSE)</f>
        <v>TPCAL</v>
      </c>
      <c r="G168" s="16">
        <f>VLOOKUP($D168,'Growth rate'!$B$3:$S$93,3,FALSE)*VLOOKUP($F168,BY_TRA_Demand_Drivers!$B$5:$J$100,7,FALSE)</f>
        <v>30175.188585040523</v>
      </c>
      <c r="H168" s="16">
        <f>VLOOKUP($D168,'Growth rate'!$B$3:$S$93,3,FALSE)*VLOOKUP($F168,BY_TRA_Demand_Drivers!$B$5:$J$100,8,FALSE)</f>
        <v>0</v>
      </c>
      <c r="I168" s="16">
        <f>VLOOKUP($D168,'Growth rate'!$B$3:$S$93,3,FALSE)*VLOOKUP($F168,BY_TRA_Demand_Drivers!$B$5:$J$100,9,FALSE)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VLOOKUP(A169,BY_TRA_Demand_Drivers!$A$5:$B$95,2,FALSE)</f>
        <v>TPCAL</v>
      </c>
      <c r="G169" s="16">
        <f>VLOOKUP($D169,'Growth rate'!$B$3:$S$93,3,FALSE)*VLOOKUP($F169,BY_TRA_Demand_Drivers!$B$5:$J$100,7,FALSE)</f>
        <v>30567.748691400997</v>
      </c>
      <c r="H169" s="16">
        <f>VLOOKUP($D169,'Growth rate'!$B$3:$S$93,3,FALSE)*VLOOKUP($F169,BY_TRA_Demand_Drivers!$B$5:$J$100,8,FALSE)</f>
        <v>0</v>
      </c>
      <c r="I169" s="16">
        <f>VLOOKUP($D169,'Growth rate'!$B$3:$S$93,3,FALSE)*VLOOKUP($F169,BY_TRA_Demand_Drivers!$B$5:$J$100,9,FALSE)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VLOOKUP(A170,BY_TRA_Demand_Drivers!$A$5:$B$95,2,FALSE)</f>
        <v>TPCAL</v>
      </c>
      <c r="G170" s="16">
        <f>VLOOKUP($D170,'Growth rate'!$B$3:$S$93,3,FALSE)*VLOOKUP($F170,BY_TRA_Demand_Drivers!$B$5:$J$100,7,FALSE)</f>
        <v>30948.855301870728</v>
      </c>
      <c r="H170" s="16">
        <f>VLOOKUP($D170,'Growth rate'!$B$3:$S$93,3,FALSE)*VLOOKUP($F170,BY_TRA_Demand_Drivers!$B$5:$J$100,8,FALSE)</f>
        <v>0</v>
      </c>
      <c r="I170" s="16">
        <f>VLOOKUP($D170,'Growth rate'!$B$3:$S$93,3,FALSE)*VLOOKUP($F170,BY_TRA_Demand_Drivers!$B$5:$J$100,9,FALSE)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VLOOKUP(A171,BY_TRA_Demand_Drivers!$A$5:$B$95,2,FALSE)</f>
        <v>TPCAL</v>
      </c>
      <c r="G171" s="16">
        <f>VLOOKUP($D171,'Growth rate'!$B$3:$S$93,3,FALSE)*VLOOKUP($F171,BY_TRA_Demand_Drivers!$B$5:$J$100,7,FALSE)</f>
        <v>31329.961912340459</v>
      </c>
      <c r="H171" s="16">
        <f>VLOOKUP($D171,'Growth rate'!$B$3:$S$93,3,FALSE)*VLOOKUP($F171,BY_TRA_Demand_Drivers!$B$5:$J$100,8,FALSE)</f>
        <v>0</v>
      </c>
      <c r="I171" s="16">
        <f>VLOOKUP($D171,'Growth rate'!$B$3:$S$93,3,FALSE)*VLOOKUP($F171,BY_TRA_Demand_Drivers!$B$5:$J$100,9,FALSE)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VLOOKUP(A172,BY_TRA_Demand_Drivers!$A$5:$B$95,2,FALSE)</f>
        <v>TPCAL</v>
      </c>
      <c r="G172" s="16">
        <f>VLOOKUP($D172,'Growth rate'!$B$3:$S$93,3,FALSE)*VLOOKUP($F172,BY_TRA_Demand_Drivers!$B$5:$J$100,7,FALSE)</f>
        <v>31711.06852281019</v>
      </c>
      <c r="H172" s="16">
        <f>VLOOKUP($D172,'Growth rate'!$B$3:$S$93,3,FALSE)*VLOOKUP($F172,BY_TRA_Demand_Drivers!$B$5:$J$100,8,FALSE)</f>
        <v>0</v>
      </c>
      <c r="I172" s="16">
        <f>VLOOKUP($D172,'Growth rate'!$B$3:$S$93,3,FALSE)*VLOOKUP($F172,BY_TRA_Demand_Drivers!$B$5:$J$100,9,FALSE)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VLOOKUP(A173,BY_TRA_Demand_Drivers!$A$5:$B$95,2,FALSE)</f>
        <v>TPCAL</v>
      </c>
      <c r="G173" s="16">
        <f>VLOOKUP($D173,'Growth rate'!$B$3:$S$93,3,FALSE)*VLOOKUP($F173,BY_TRA_Demand_Drivers!$B$5:$J$100,7,FALSE)</f>
        <v>32092.175133279921</v>
      </c>
      <c r="H173" s="16">
        <f>VLOOKUP($D173,'Growth rate'!$B$3:$S$93,3,FALSE)*VLOOKUP($F173,BY_TRA_Demand_Drivers!$B$5:$J$100,8,FALSE)</f>
        <v>0</v>
      </c>
      <c r="I173" s="16">
        <f>VLOOKUP($D173,'Growth rate'!$B$3:$S$93,3,FALSE)*VLOOKUP($F173,BY_TRA_Demand_Drivers!$B$5:$J$100,9,FALSE)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VLOOKUP(A174,BY_TRA_Demand_Drivers!$A$5:$B$95,2,FALSE)</f>
        <v>TPCAL</v>
      </c>
      <c r="G174" s="16">
        <f>VLOOKUP($D174,'Growth rate'!$B$3:$S$93,3,FALSE)*VLOOKUP($F174,BY_TRA_Demand_Drivers!$B$5:$J$100,7,FALSE)</f>
        <v>32473.281743749652</v>
      </c>
      <c r="H174" s="16">
        <f>VLOOKUP($D174,'Growth rate'!$B$3:$S$93,3,FALSE)*VLOOKUP($F174,BY_TRA_Demand_Drivers!$B$5:$J$100,8,FALSE)</f>
        <v>0</v>
      </c>
      <c r="I174" s="16">
        <f>VLOOKUP($D174,'Growth rate'!$B$3:$S$93,3,FALSE)*VLOOKUP($F174,BY_TRA_Demand_Drivers!$B$5:$J$100,9,FALSE)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VLOOKUP(A175,BY_TRA_Demand_Drivers!$A$5:$B$95,2,FALSE)</f>
        <v>TPCAL</v>
      </c>
      <c r="G175" s="16">
        <f>VLOOKUP($D175,'Growth rate'!$B$3:$S$93,3,FALSE)*VLOOKUP($F175,BY_TRA_Demand_Drivers!$B$5:$J$100,7,FALSE)</f>
        <v>32881.322339294667</v>
      </c>
      <c r="H175" s="16">
        <f>VLOOKUP($D175,'Growth rate'!$B$3:$S$93,3,FALSE)*VLOOKUP($F175,BY_TRA_Demand_Drivers!$B$5:$J$100,8,FALSE)</f>
        <v>0</v>
      </c>
      <c r="I175" s="16">
        <f>VLOOKUP($D175,'Growth rate'!$B$3:$S$93,3,FALSE)*VLOOKUP($F175,BY_TRA_Demand_Drivers!$B$5:$J$100,9,FALSE)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VLOOKUP(A176,BY_TRA_Demand_Drivers!$A$5:$B$95,2,FALSE)</f>
        <v>TPCAL</v>
      </c>
      <c r="G176" s="16">
        <f>VLOOKUP($D176,'Growth rate'!$B$3:$S$93,3,FALSE)*VLOOKUP($F176,BY_TRA_Demand_Drivers!$B$5:$J$100,7,FALSE)</f>
        <v>33289.362934839686</v>
      </c>
      <c r="H176" s="16">
        <f>VLOOKUP($D176,'Growth rate'!$B$3:$S$93,3,FALSE)*VLOOKUP($F176,BY_TRA_Demand_Drivers!$B$5:$J$100,8,FALSE)</f>
        <v>0</v>
      </c>
      <c r="I176" s="16">
        <f>VLOOKUP($D176,'Growth rate'!$B$3:$S$93,3,FALSE)*VLOOKUP($F176,BY_TRA_Demand_Drivers!$B$5:$J$100,9,FALSE)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VLOOKUP(A177,BY_TRA_Demand_Drivers!$A$5:$B$95,2,FALSE)</f>
        <v>TPCAL</v>
      </c>
      <c r="G177" s="16">
        <f>VLOOKUP($D177,'Growth rate'!$B$3:$S$93,3,FALSE)*VLOOKUP($F177,BY_TRA_Demand_Drivers!$B$5:$J$100,7,FALSE)</f>
        <v>33697.403530384712</v>
      </c>
      <c r="H177" s="16">
        <f>VLOOKUP($D177,'Growth rate'!$B$3:$S$93,3,FALSE)*VLOOKUP($F177,BY_TRA_Demand_Drivers!$B$5:$J$100,8,FALSE)</f>
        <v>0</v>
      </c>
      <c r="I177" s="16">
        <f>VLOOKUP($D177,'Growth rate'!$B$3:$S$93,3,FALSE)*VLOOKUP($F177,BY_TRA_Demand_Drivers!$B$5:$J$100,9,FALSE)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VLOOKUP(A178,BY_TRA_Demand_Drivers!$A$5:$B$95,2,FALSE)</f>
        <v>TPCAL</v>
      </c>
      <c r="G178" s="16">
        <f>VLOOKUP($D178,'Growth rate'!$B$3:$S$93,3,FALSE)*VLOOKUP($F178,BY_TRA_Demand_Drivers!$B$5:$J$100,7,FALSE)</f>
        <v>34105.444125929724</v>
      </c>
      <c r="H178" s="16">
        <f>VLOOKUP($D178,'Growth rate'!$B$3:$S$93,3,FALSE)*VLOOKUP($F178,BY_TRA_Demand_Drivers!$B$5:$J$100,8,FALSE)</f>
        <v>0</v>
      </c>
      <c r="I178" s="16">
        <f>VLOOKUP($D178,'Growth rate'!$B$3:$S$93,3,FALSE)*VLOOKUP($F178,BY_TRA_Demand_Drivers!$B$5:$J$100,9,FALSE)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VLOOKUP(A179,BY_TRA_Demand_Drivers!$A$5:$B$95,2,FALSE)</f>
        <v>TPCAL</v>
      </c>
      <c r="G179" s="16">
        <f>VLOOKUP($D179,'Growth rate'!$B$3:$S$93,3,FALSE)*VLOOKUP($F179,BY_TRA_Demand_Drivers!$B$5:$J$100,7,FALSE)</f>
        <v>34513.484721474742</v>
      </c>
      <c r="H179" s="16">
        <f>VLOOKUP($D179,'Growth rate'!$B$3:$S$93,3,FALSE)*VLOOKUP($F179,BY_TRA_Demand_Drivers!$B$5:$J$100,8,FALSE)</f>
        <v>0</v>
      </c>
      <c r="I179" s="16">
        <f>VLOOKUP($D179,'Growth rate'!$B$3:$S$93,3,FALSE)*VLOOKUP($F179,BY_TRA_Demand_Drivers!$B$5:$J$100,9,FALSE)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VLOOKUP(A180,BY_TRA_Demand_Drivers!$A$5:$B$95,2,FALSE)</f>
        <v>TPCAL</v>
      </c>
      <c r="G180" s="16">
        <f>VLOOKUP($D180,'Growth rate'!$B$3:$S$93,3,FALSE)*VLOOKUP($F180,BY_TRA_Demand_Drivers!$B$5:$J$100,7,FALSE)</f>
        <v>35013.518678786604</v>
      </c>
      <c r="H180" s="16">
        <f>VLOOKUP($D180,'Growth rate'!$B$3:$S$93,3,FALSE)*VLOOKUP($F180,BY_TRA_Demand_Drivers!$B$5:$J$100,8,FALSE)</f>
        <v>0</v>
      </c>
      <c r="I180" s="16">
        <f>VLOOKUP($D180,'Growth rate'!$B$3:$S$93,3,FALSE)*VLOOKUP($F180,BY_TRA_Demand_Drivers!$B$5:$J$100,9,FALSE)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VLOOKUP(A181,BY_TRA_Demand_Drivers!$A$5:$B$95,2,FALSE)</f>
        <v>TPCAL</v>
      </c>
      <c r="G181" s="16">
        <f>VLOOKUP($D181,'Growth rate'!$B$3:$S$93,3,FALSE)*VLOOKUP($F181,BY_TRA_Demand_Drivers!$B$5:$J$100,7,FALSE)</f>
        <v>35513.552636098466</v>
      </c>
      <c r="H181" s="16">
        <f>VLOOKUP($D181,'Growth rate'!$B$3:$S$93,3,FALSE)*VLOOKUP($F181,BY_TRA_Demand_Drivers!$B$5:$J$100,8,FALSE)</f>
        <v>0</v>
      </c>
      <c r="I181" s="16">
        <f>VLOOKUP($D181,'Growth rate'!$B$3:$S$93,3,FALSE)*VLOOKUP($F181,BY_TRA_Demand_Drivers!$B$5:$J$100,9,FALSE)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VLOOKUP(A182,BY_TRA_Demand_Drivers!$A$5:$B$95,2,FALSE)</f>
        <v>TPCAL</v>
      </c>
      <c r="G182" s="16">
        <f>VLOOKUP($D182,'Growth rate'!$B$3:$S$93,3,FALSE)*VLOOKUP($F182,BY_TRA_Demand_Drivers!$B$5:$J$100,7,FALSE)</f>
        <v>36013.586593410328</v>
      </c>
      <c r="H182" s="16">
        <f>VLOOKUP($D182,'Growth rate'!$B$3:$S$93,3,FALSE)*VLOOKUP($F182,BY_TRA_Demand_Drivers!$B$5:$J$100,8,FALSE)</f>
        <v>0</v>
      </c>
      <c r="I182" s="16">
        <f>VLOOKUP($D182,'Growth rate'!$B$3:$S$93,3,FALSE)*VLOOKUP($F182,BY_TRA_Demand_Drivers!$B$5:$J$100,9,FALSE)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VLOOKUP(A183,BY_TRA_Demand_Drivers!$A$5:$B$95,2,FALSE)</f>
        <v>TPCAL</v>
      </c>
      <c r="G183" s="16">
        <f>VLOOKUP($D183,'Growth rate'!$B$3:$S$93,3,FALSE)*VLOOKUP($F183,BY_TRA_Demand_Drivers!$B$5:$J$100,7,FALSE)</f>
        <v>36513.620550722189</v>
      </c>
      <c r="H183" s="16">
        <f>VLOOKUP($D183,'Growth rate'!$B$3:$S$93,3,FALSE)*VLOOKUP($F183,BY_TRA_Demand_Drivers!$B$5:$J$100,8,FALSE)</f>
        <v>0</v>
      </c>
      <c r="I183" s="16">
        <f>VLOOKUP($D183,'Growth rate'!$B$3:$S$93,3,FALSE)*VLOOKUP($F183,BY_TRA_Demand_Drivers!$B$5:$J$100,9,FALSE)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VLOOKUP(A184,BY_TRA_Demand_Drivers!$A$5:$B$95,2,FALSE)</f>
        <v>TPCAL</v>
      </c>
      <c r="G184" s="16">
        <f>VLOOKUP($D184,'Growth rate'!$B$3:$S$93,3,FALSE)*VLOOKUP($F184,BY_TRA_Demand_Drivers!$B$5:$J$100,7,FALSE)</f>
        <v>37013.654508034051</v>
      </c>
      <c r="H184" s="16">
        <f>VLOOKUP($D184,'Growth rate'!$B$3:$S$93,3,FALSE)*VLOOKUP($F184,BY_TRA_Demand_Drivers!$B$5:$J$100,8,FALSE)</f>
        <v>0</v>
      </c>
      <c r="I184" s="16">
        <f>VLOOKUP($D184,'Growth rate'!$B$3:$S$93,3,FALSE)*VLOOKUP($F184,BY_TRA_Demand_Drivers!$B$5:$J$100,9,FALSE)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VLOOKUP(A185,BY_TRA_Demand_Drivers!$A$5:$B$95,2,FALSE)</f>
        <v>TPCAL</v>
      </c>
      <c r="G185" s="16">
        <f>VLOOKUP($D185,'Growth rate'!$B$3:$S$93,3,FALSE)*VLOOKUP($F185,BY_TRA_Demand_Drivers!$B$5:$J$100,7,FALSE)</f>
        <v>37614.654082955007</v>
      </c>
      <c r="H185" s="16">
        <f>VLOOKUP($D185,'Growth rate'!$B$3:$S$93,3,FALSE)*VLOOKUP($F185,BY_TRA_Demand_Drivers!$B$5:$J$100,8,FALSE)</f>
        <v>0</v>
      </c>
      <c r="I185" s="16">
        <f>VLOOKUP($D185,'Growth rate'!$B$3:$S$93,3,FALSE)*VLOOKUP($F185,BY_TRA_Demand_Drivers!$B$5:$J$100,9,FALSE)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VLOOKUP(A186,BY_TRA_Demand_Drivers!$A$5:$B$95,2,FALSE)</f>
        <v>TPCAL</v>
      </c>
      <c r="G186" s="16">
        <f>VLOOKUP($D186,'Growth rate'!$B$3:$S$93,3,FALSE)*VLOOKUP($F186,BY_TRA_Demand_Drivers!$B$5:$J$100,7,FALSE)</f>
        <v>38215.653657875962</v>
      </c>
      <c r="H186" s="16">
        <f>VLOOKUP($D186,'Growth rate'!$B$3:$S$93,3,FALSE)*VLOOKUP($F186,BY_TRA_Demand_Drivers!$B$5:$J$100,8,FALSE)</f>
        <v>0</v>
      </c>
      <c r="I186" s="16">
        <f>VLOOKUP($D186,'Growth rate'!$B$3:$S$93,3,FALSE)*VLOOKUP($F186,BY_TRA_Demand_Drivers!$B$5:$J$100,9,FALSE)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VLOOKUP(A187,BY_TRA_Demand_Drivers!$A$5:$B$95,2,FALSE)</f>
        <v>TPCAL</v>
      </c>
      <c r="G187" s="16">
        <f>VLOOKUP($D187,'Growth rate'!$B$3:$S$93,3,FALSE)*VLOOKUP($F187,BY_TRA_Demand_Drivers!$B$5:$J$100,7,FALSE)</f>
        <v>38816.653232796918</v>
      </c>
      <c r="H187" s="16">
        <f>VLOOKUP($D187,'Growth rate'!$B$3:$S$93,3,FALSE)*VLOOKUP($F187,BY_TRA_Demand_Drivers!$B$5:$J$100,8,FALSE)</f>
        <v>0</v>
      </c>
      <c r="I187" s="16">
        <f>VLOOKUP($D187,'Growth rate'!$B$3:$S$93,3,FALSE)*VLOOKUP($F187,BY_TRA_Demand_Drivers!$B$5:$J$100,9,FALSE)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VLOOKUP(A188,BY_TRA_Demand_Drivers!$A$5:$B$95,2,FALSE)</f>
        <v>TPCAL</v>
      </c>
      <c r="G188" s="16">
        <f>VLOOKUP($D188,'Growth rate'!$B$3:$S$93,3,FALSE)*VLOOKUP($F188,BY_TRA_Demand_Drivers!$B$5:$J$100,7,FALSE)</f>
        <v>39417.652807717874</v>
      </c>
      <c r="H188" s="16">
        <f>VLOOKUP($D188,'Growth rate'!$B$3:$S$93,3,FALSE)*VLOOKUP($F188,BY_TRA_Demand_Drivers!$B$5:$J$100,8,FALSE)</f>
        <v>0</v>
      </c>
      <c r="I188" s="16">
        <f>VLOOKUP($D188,'Growth rate'!$B$3:$S$93,3,FALSE)*VLOOKUP($F188,BY_TRA_Demand_Drivers!$B$5:$J$100,9,FALSE)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VLOOKUP(A189,BY_TRA_Demand_Drivers!$A$5:$B$95,2,FALSE)</f>
        <v>TPCAL</v>
      </c>
      <c r="G189" s="16">
        <f>VLOOKUP($D189,'Growth rate'!$B$3:$S$93,3,FALSE)*VLOOKUP($F189,BY_TRA_Demand_Drivers!$B$5:$J$100,7,FALSE)</f>
        <v>40018.652382638829</v>
      </c>
      <c r="H189" s="16">
        <f>VLOOKUP($D189,'Growth rate'!$B$3:$S$93,3,FALSE)*VLOOKUP($F189,BY_TRA_Demand_Drivers!$B$5:$J$100,8,FALSE)</f>
        <v>0</v>
      </c>
      <c r="I189" s="16">
        <f>VLOOKUP($D189,'Growth rate'!$B$3:$S$93,3,FALSE)*VLOOKUP($F189,BY_TRA_Demand_Drivers!$B$5:$J$100,9,FALSE)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VLOOKUP(A190,BY_TRA_Demand_Drivers!$A$5:$B$95,2,FALSE)</f>
        <v>TPCAL</v>
      </c>
      <c r="G190" s="16">
        <f>VLOOKUP($D190,'Growth rate'!$B$3:$S$93,3,FALSE)*VLOOKUP($F190,BY_TRA_Demand_Drivers!$B$5:$J$100,7,FALSE)</f>
        <v>40610.193784236952</v>
      </c>
      <c r="H190" s="16">
        <f>VLOOKUP($D190,'Growth rate'!$B$3:$S$93,3,FALSE)*VLOOKUP($F190,BY_TRA_Demand_Drivers!$B$5:$J$100,8,FALSE)</f>
        <v>0</v>
      </c>
      <c r="I190" s="16">
        <f>VLOOKUP($D190,'Growth rate'!$B$3:$S$93,3,FALSE)*VLOOKUP($F190,BY_TRA_Demand_Drivers!$B$5:$J$100,9,FALSE)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VLOOKUP(A191,BY_TRA_Demand_Drivers!$A$5:$B$95,2,FALSE)</f>
        <v>TPCAL</v>
      </c>
      <c r="G191" s="16">
        <f>VLOOKUP($D191,'Growth rate'!$B$3:$S$93,3,FALSE)*VLOOKUP($F191,BY_TRA_Demand_Drivers!$B$5:$J$100,7,FALSE)</f>
        <v>41201.735185835074</v>
      </c>
      <c r="H191" s="16">
        <f>VLOOKUP($D191,'Growth rate'!$B$3:$S$93,3,FALSE)*VLOOKUP($F191,BY_TRA_Demand_Drivers!$B$5:$J$100,8,FALSE)</f>
        <v>0</v>
      </c>
      <c r="I191" s="16">
        <f>VLOOKUP($D191,'Growth rate'!$B$3:$S$93,3,FALSE)*VLOOKUP($F191,BY_TRA_Demand_Drivers!$B$5:$J$100,9,FALSE)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VLOOKUP(A192,BY_TRA_Demand_Drivers!$A$5:$B$95,2,FALSE)</f>
        <v>TPCAL</v>
      </c>
      <c r="G192" s="16">
        <f>VLOOKUP($D192,'Growth rate'!$B$3:$S$93,3,FALSE)*VLOOKUP($F192,BY_TRA_Demand_Drivers!$B$5:$J$100,7,FALSE)</f>
        <v>41793.276587433196</v>
      </c>
      <c r="H192" s="16">
        <f>VLOOKUP($D192,'Growth rate'!$B$3:$S$93,3,FALSE)*VLOOKUP($F192,BY_TRA_Demand_Drivers!$B$5:$J$100,8,FALSE)</f>
        <v>0</v>
      </c>
      <c r="I192" s="16">
        <f>VLOOKUP($D192,'Growth rate'!$B$3:$S$93,3,FALSE)*VLOOKUP($F192,BY_TRA_Demand_Drivers!$B$5:$J$100,9,FALSE)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VLOOKUP(A193,BY_TRA_Demand_Drivers!$A$5:$B$95,2,FALSE)</f>
        <v>TPCAL</v>
      </c>
      <c r="G193" s="16">
        <f>VLOOKUP($D193,'Growth rate'!$B$3:$S$93,3,FALSE)*VLOOKUP($F193,BY_TRA_Demand_Drivers!$B$5:$J$100,7,FALSE)</f>
        <v>42384.817989031319</v>
      </c>
      <c r="H193" s="16">
        <f>VLOOKUP($D193,'Growth rate'!$B$3:$S$93,3,FALSE)*VLOOKUP($F193,BY_TRA_Demand_Drivers!$B$5:$J$100,8,FALSE)</f>
        <v>0</v>
      </c>
      <c r="I193" s="16">
        <f>VLOOKUP($D193,'Growth rate'!$B$3:$S$93,3,FALSE)*VLOOKUP($F193,BY_TRA_Demand_Drivers!$B$5:$J$100,9,FALSE)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VLOOKUP(A194,BY_TRA_Demand_Drivers!$A$5:$B$95,2,FALSE)</f>
        <v>TPCAL</v>
      </c>
      <c r="G194" s="16">
        <f>VLOOKUP($D194,'Growth rate'!$B$3:$S$93,3,FALSE)*VLOOKUP($F194,BY_TRA_Demand_Drivers!$B$5:$J$100,7,FALSE)</f>
        <v>42976.359390629441</v>
      </c>
      <c r="H194" s="16">
        <f>VLOOKUP($D194,'Growth rate'!$B$3:$S$93,3,FALSE)*VLOOKUP($F194,BY_TRA_Demand_Drivers!$B$5:$J$100,8,FALSE)</f>
        <v>0</v>
      </c>
      <c r="I194" s="16">
        <f>VLOOKUP($D194,'Growth rate'!$B$3:$S$93,3,FALSE)*VLOOKUP($F194,BY_TRA_Demand_Drivers!$B$5:$J$100,9,FALSE)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VLOOKUP(A195,BY_TRA_Demand_Drivers!$A$5:$B$95,2,FALSE)</f>
        <v>TPCAL</v>
      </c>
      <c r="G195" s="16">
        <f>VLOOKUP($D195,'Growth rate'!$B$3:$S$93,3,FALSE)*VLOOKUP($F195,BY_TRA_Demand_Drivers!$B$5:$J$100,7,FALSE)</f>
        <v>43517.487810147577</v>
      </c>
      <c r="H195" s="16">
        <f>VLOOKUP($D195,'Growth rate'!$B$3:$S$93,3,FALSE)*VLOOKUP($F195,BY_TRA_Demand_Drivers!$B$5:$J$100,8,FALSE)</f>
        <v>0</v>
      </c>
      <c r="I195" s="16">
        <f>VLOOKUP($D195,'Growth rate'!$B$3:$S$93,3,FALSE)*VLOOKUP($F195,BY_TRA_Demand_Drivers!$B$5:$J$100,9,FALSE)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VLOOKUP(A196,BY_TRA_Demand_Drivers!$A$5:$B$95,2,FALSE)</f>
        <v>TPCAL</v>
      </c>
      <c r="G196" s="16">
        <f>VLOOKUP($D196,'Growth rate'!$B$3:$S$93,3,FALSE)*VLOOKUP($F196,BY_TRA_Demand_Drivers!$B$5:$J$100,7,FALSE)</f>
        <v>44058.616229665728</v>
      </c>
      <c r="H196" s="16">
        <f>VLOOKUP($D196,'Growth rate'!$B$3:$S$93,3,FALSE)*VLOOKUP($F196,BY_TRA_Demand_Drivers!$B$5:$J$100,8,FALSE)</f>
        <v>0</v>
      </c>
      <c r="I196" s="16">
        <f>VLOOKUP($D196,'Growth rate'!$B$3:$S$93,3,FALSE)*VLOOKUP($F196,BY_TRA_Demand_Drivers!$B$5:$J$100,9,FALSE)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VLOOKUP(A197,BY_TRA_Demand_Drivers!$A$5:$B$95,2,FALSE)</f>
        <v>TPCAL</v>
      </c>
      <c r="G197" s="16">
        <f>VLOOKUP($D197,'Growth rate'!$B$3:$S$93,3,FALSE)*VLOOKUP($F197,BY_TRA_Demand_Drivers!$B$5:$J$100,7,FALSE)</f>
        <v>44599.744649183864</v>
      </c>
      <c r="H197" s="16">
        <f>VLOOKUP($D197,'Growth rate'!$B$3:$S$93,3,FALSE)*VLOOKUP($F197,BY_TRA_Demand_Drivers!$B$5:$J$100,8,FALSE)</f>
        <v>0</v>
      </c>
      <c r="I197" s="16">
        <f>VLOOKUP($D197,'Growth rate'!$B$3:$S$93,3,FALSE)*VLOOKUP($F197,BY_TRA_Demand_Drivers!$B$5:$J$100,9,FALSE)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VLOOKUP(A198,BY_TRA_Demand_Drivers!$A$5:$B$95,2,FALSE)</f>
        <v>TPCAL</v>
      </c>
      <c r="G198" s="16">
        <f>VLOOKUP($D198,'Growth rate'!$B$3:$S$93,3,FALSE)*VLOOKUP($F198,BY_TRA_Demand_Drivers!$B$5:$J$100,7,FALSE)</f>
        <v>45140.873068702014</v>
      </c>
      <c r="H198" s="16">
        <f>VLOOKUP($D198,'Growth rate'!$B$3:$S$93,3,FALSE)*VLOOKUP($F198,BY_TRA_Demand_Drivers!$B$5:$J$100,8,FALSE)</f>
        <v>0</v>
      </c>
      <c r="I198" s="16">
        <f>VLOOKUP($D198,'Growth rate'!$B$3:$S$93,3,FALSE)*VLOOKUP($F198,BY_TRA_Demand_Drivers!$B$5:$J$100,9,FALSE)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VLOOKUP(A199,BY_TRA_Demand_Drivers!$A$5:$B$95,2,FALSE)</f>
        <v>TPCAL</v>
      </c>
      <c r="G199" s="16">
        <f>VLOOKUP($D199,'Growth rate'!$B$3:$S$93,3,FALSE)*VLOOKUP($F199,BY_TRA_Demand_Drivers!$B$5:$J$100,7,FALSE)</f>
        <v>45682.001488220158</v>
      </c>
      <c r="H199" s="16">
        <f>VLOOKUP($D199,'Growth rate'!$B$3:$S$93,3,FALSE)*VLOOKUP($F199,BY_TRA_Demand_Drivers!$B$5:$J$100,8,FALSE)</f>
        <v>0</v>
      </c>
      <c r="I199" s="16">
        <f>VLOOKUP($D199,'Growth rate'!$B$3:$S$93,3,FALSE)*VLOOKUP($F199,BY_TRA_Demand_Drivers!$B$5:$J$100,9,FALSE)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VLOOKUP(A200,BY_TRA_Demand_Drivers!$A$5:$B$95,2,FALSE)</f>
        <v>TPCAL</v>
      </c>
      <c r="G200" s="16">
        <f>VLOOKUP($D200,'Growth rate'!$B$3:$S$93,3,FALSE)*VLOOKUP($F200,BY_TRA_Demand_Drivers!$B$5:$J$100,7,FALSE)</f>
        <v>46195.597134586547</v>
      </c>
      <c r="H200" s="16">
        <f>VLOOKUP($D200,'Growth rate'!$B$3:$S$93,3,FALSE)*VLOOKUP($F200,BY_TRA_Demand_Drivers!$B$5:$J$100,8,FALSE)</f>
        <v>0</v>
      </c>
      <c r="I200" s="16">
        <f>VLOOKUP($D200,'Growth rate'!$B$3:$S$93,3,FALSE)*VLOOKUP($F200,BY_TRA_Demand_Drivers!$B$5:$J$100,9,FALSE)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VLOOKUP(A201,BY_TRA_Demand_Drivers!$A$5:$B$95,2,FALSE)</f>
        <v>TPCAL</v>
      </c>
      <c r="G201" s="16">
        <f>VLOOKUP($D201,'Growth rate'!$B$3:$S$93,3,FALSE)*VLOOKUP($F201,BY_TRA_Demand_Drivers!$B$5:$J$100,7,FALSE)</f>
        <v>46709.192780952937</v>
      </c>
      <c r="H201" s="16">
        <f>VLOOKUP($D201,'Growth rate'!$B$3:$S$93,3,FALSE)*VLOOKUP($F201,BY_TRA_Demand_Drivers!$B$5:$J$100,8,FALSE)</f>
        <v>0</v>
      </c>
      <c r="I201" s="16">
        <f>VLOOKUP($D201,'Growth rate'!$B$3:$S$93,3,FALSE)*VLOOKUP($F201,BY_TRA_Demand_Drivers!$B$5:$J$100,9,FALSE)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VLOOKUP(A202,BY_TRA_Demand_Drivers!$A$5:$B$95,2,FALSE)</f>
        <v>TPCAL</v>
      </c>
      <c r="G202" s="16">
        <f>VLOOKUP($D202,'Growth rate'!$B$3:$S$93,3,FALSE)*VLOOKUP($F202,BY_TRA_Demand_Drivers!$B$5:$J$100,7,FALSE)</f>
        <v>47222.788427319327</v>
      </c>
      <c r="H202" s="16">
        <f>VLOOKUP($D202,'Growth rate'!$B$3:$S$93,3,FALSE)*VLOOKUP($F202,BY_TRA_Demand_Drivers!$B$5:$J$100,8,FALSE)</f>
        <v>0</v>
      </c>
      <c r="I202" s="16">
        <f>VLOOKUP($D202,'Growth rate'!$B$3:$S$93,3,FALSE)*VLOOKUP($F202,BY_TRA_Demand_Drivers!$B$5:$J$100,9,FALSE)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VLOOKUP(A203,BY_TRA_Demand_Drivers!$A$5:$B$95,2,FALSE)</f>
        <v>TPCAL</v>
      </c>
      <c r="G203" s="16">
        <f>VLOOKUP($D203,'Growth rate'!$B$3:$S$93,3,FALSE)*VLOOKUP($F203,BY_TRA_Demand_Drivers!$B$5:$J$100,7,FALSE)</f>
        <v>47736.384073685716</v>
      </c>
      <c r="H203" s="16">
        <f>VLOOKUP($D203,'Growth rate'!$B$3:$S$93,3,FALSE)*VLOOKUP($F203,BY_TRA_Demand_Drivers!$B$5:$J$100,8,FALSE)</f>
        <v>0</v>
      </c>
      <c r="I203" s="16">
        <f>VLOOKUP($D203,'Growth rate'!$B$3:$S$93,3,FALSE)*VLOOKUP($F203,BY_TRA_Demand_Drivers!$B$5:$J$100,9,FALSE)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VLOOKUP(A204,BY_TRA_Demand_Drivers!$A$5:$B$95,2,FALSE)</f>
        <v>TPCAL</v>
      </c>
      <c r="G204" s="16">
        <f>VLOOKUP($D204,'Growth rate'!$B$3:$S$93,3,FALSE)*VLOOKUP($F204,BY_TRA_Demand_Drivers!$B$5:$J$100,7,FALSE)</f>
        <v>48249.979720052106</v>
      </c>
      <c r="H204" s="16">
        <f>VLOOKUP($D204,'Growth rate'!$B$3:$S$93,3,FALSE)*VLOOKUP($F204,BY_TRA_Demand_Drivers!$B$5:$J$100,8,FALSE)</f>
        <v>0</v>
      </c>
      <c r="I204" s="16">
        <f>VLOOKUP($D204,'Growth rate'!$B$3:$S$93,3,FALSE)*VLOOKUP($F204,BY_TRA_Demand_Drivers!$B$5:$J$100,9,FALSE)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VLOOKUP(A205,BY_TRA_Demand_Drivers!$A$5:$B$95,2,FALSE)</f>
        <v>TPCAL</v>
      </c>
      <c r="G205" s="16">
        <f>VLOOKUP($D205,'Growth rate'!$B$3:$S$93,3,FALSE)*VLOOKUP($F205,BY_TRA_Demand_Drivers!$B$5:$J$100,7,FALSE)</f>
        <v>48799.774305660962</v>
      </c>
      <c r="H205" s="16">
        <f>VLOOKUP($D205,'Growth rate'!$B$3:$S$93,3,FALSE)*VLOOKUP($F205,BY_TRA_Demand_Drivers!$B$5:$J$100,8,FALSE)</f>
        <v>0</v>
      </c>
      <c r="I205" s="16">
        <f>VLOOKUP($D205,'Growth rate'!$B$3:$S$93,3,FALSE)*VLOOKUP($F205,BY_TRA_Demand_Drivers!$B$5:$J$100,9,FALSE)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VLOOKUP(A206,BY_TRA_Demand_Drivers!$A$5:$B$95,2,FALSE)</f>
        <v>TPCAL</v>
      </c>
      <c r="G206" s="16">
        <f>VLOOKUP($D206,'Growth rate'!$B$3:$S$93,3,FALSE)*VLOOKUP($F206,BY_TRA_Demand_Drivers!$B$5:$J$100,7,FALSE)</f>
        <v>49349.56889126981</v>
      </c>
      <c r="H206" s="16">
        <f>VLOOKUP($D206,'Growth rate'!$B$3:$S$93,3,FALSE)*VLOOKUP($F206,BY_TRA_Demand_Drivers!$B$5:$J$100,8,FALSE)</f>
        <v>0</v>
      </c>
      <c r="I206" s="16">
        <f>VLOOKUP($D206,'Growth rate'!$B$3:$S$93,3,FALSE)*VLOOKUP($F206,BY_TRA_Demand_Drivers!$B$5:$J$100,9,FALSE)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VLOOKUP(A207,BY_TRA_Demand_Drivers!$A$5:$B$95,2,FALSE)</f>
        <v>TPCAL</v>
      </c>
      <c r="G207" s="16">
        <f>VLOOKUP($D207,'Growth rate'!$B$3:$S$93,3,FALSE)*VLOOKUP($F207,BY_TRA_Demand_Drivers!$B$5:$J$100,7,FALSE)</f>
        <v>49899.363476878658</v>
      </c>
      <c r="H207" s="16">
        <f>VLOOKUP($D207,'Growth rate'!$B$3:$S$93,3,FALSE)*VLOOKUP($F207,BY_TRA_Demand_Drivers!$B$5:$J$100,8,FALSE)</f>
        <v>0</v>
      </c>
      <c r="I207" s="16">
        <f>VLOOKUP($D207,'Growth rate'!$B$3:$S$93,3,FALSE)*VLOOKUP($F207,BY_TRA_Demand_Drivers!$B$5:$J$100,9,FALSE)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VLOOKUP(A208,BY_TRA_Demand_Drivers!$A$5:$B$95,2,FALSE)</f>
        <v>TPCAL</v>
      </c>
      <c r="G208" s="16">
        <f>VLOOKUP($D208,'Growth rate'!$B$3:$S$93,3,FALSE)*VLOOKUP($F208,BY_TRA_Demand_Drivers!$B$5:$J$100,7,FALSE)</f>
        <v>50449.158062487506</v>
      </c>
      <c r="H208" s="16">
        <f>VLOOKUP($D208,'Growth rate'!$B$3:$S$93,3,FALSE)*VLOOKUP($F208,BY_TRA_Demand_Drivers!$B$5:$J$100,8,FALSE)</f>
        <v>0</v>
      </c>
      <c r="I208" s="16">
        <f>VLOOKUP($D208,'Growth rate'!$B$3:$S$93,3,FALSE)*VLOOKUP($F208,BY_TRA_Demand_Drivers!$B$5:$J$100,9,FALSE)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VLOOKUP(A209,BY_TRA_Demand_Drivers!$A$5:$B$95,2,FALSE)</f>
        <v>TPCAL</v>
      </c>
      <c r="G209" s="16">
        <f>VLOOKUP($D209,'Growth rate'!$B$3:$S$93,3,FALSE)*VLOOKUP($F209,BY_TRA_Demand_Drivers!$B$5:$J$100,7,FALSE)</f>
        <v>50998.952648096361</v>
      </c>
      <c r="H209" s="16">
        <f>VLOOKUP($D209,'Growth rate'!$B$3:$S$93,3,FALSE)*VLOOKUP($F209,BY_TRA_Demand_Drivers!$B$5:$J$100,8,FALSE)</f>
        <v>0</v>
      </c>
      <c r="I209" s="16">
        <f>VLOOKUP($D209,'Growth rate'!$B$3:$S$93,3,FALSE)*VLOOKUP($F209,BY_TRA_Demand_Drivers!$B$5:$J$100,9,FALSE)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VLOOKUP(A210,BY_TRA_Demand_Drivers!$A$5:$B$95,2,FALSE)</f>
        <v>TPCAL</v>
      </c>
      <c r="G210" s="16">
        <f>VLOOKUP($D210,'Growth rate'!$B$3:$S$93,3,FALSE)*VLOOKUP($F210,BY_TRA_Demand_Drivers!$B$5:$J$100,7,FALSE)</f>
        <v>51545.221462379566</v>
      </c>
      <c r="H210" s="16">
        <f>VLOOKUP($D210,'Growth rate'!$B$3:$S$93,3,FALSE)*VLOOKUP($F210,BY_TRA_Demand_Drivers!$B$5:$J$100,8,FALSE)</f>
        <v>0</v>
      </c>
      <c r="I210" s="16">
        <f>VLOOKUP($D210,'Growth rate'!$B$3:$S$93,3,FALSE)*VLOOKUP($F210,BY_TRA_Demand_Drivers!$B$5:$J$100,9,FALSE)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VLOOKUP(A211,BY_TRA_Demand_Drivers!$A$5:$B$95,2,FALSE)</f>
        <v>TPCAL</v>
      </c>
      <c r="G211" s="16">
        <f>VLOOKUP($D211,'Growth rate'!$B$3:$S$93,3,FALSE)*VLOOKUP($F211,BY_TRA_Demand_Drivers!$B$5:$J$100,7,FALSE)</f>
        <v>52091.490276662771</v>
      </c>
      <c r="H211" s="16">
        <f>VLOOKUP($D211,'Growth rate'!$B$3:$S$93,3,FALSE)*VLOOKUP($F211,BY_TRA_Demand_Drivers!$B$5:$J$100,8,FALSE)</f>
        <v>0</v>
      </c>
      <c r="I211" s="16">
        <f>VLOOKUP($D211,'Growth rate'!$B$3:$S$93,3,FALSE)*VLOOKUP($F211,BY_TRA_Demand_Drivers!$B$5:$J$100,9,FALSE)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VLOOKUP(A212,BY_TRA_Demand_Drivers!$A$5:$B$95,2,FALSE)</f>
        <v>TPCAL</v>
      </c>
      <c r="G212" s="16">
        <f>VLOOKUP($D212,'Growth rate'!$B$3:$S$93,3,FALSE)*VLOOKUP($F212,BY_TRA_Demand_Drivers!$B$5:$J$100,7,FALSE)</f>
        <v>52637.759090945976</v>
      </c>
      <c r="H212" s="16">
        <f>VLOOKUP($D212,'Growth rate'!$B$3:$S$93,3,FALSE)*VLOOKUP($F212,BY_TRA_Demand_Drivers!$B$5:$J$100,8,FALSE)</f>
        <v>0</v>
      </c>
      <c r="I212" s="16">
        <f>VLOOKUP($D212,'Growth rate'!$B$3:$S$93,3,FALSE)*VLOOKUP($F212,BY_TRA_Demand_Drivers!$B$5:$J$100,9,FALSE)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VLOOKUP(A213,BY_TRA_Demand_Drivers!$A$5:$B$95,2,FALSE)</f>
        <v>TPCAL</v>
      </c>
      <c r="G213" s="16">
        <f>VLOOKUP($D213,'Growth rate'!$B$3:$S$93,3,FALSE)*VLOOKUP($F213,BY_TRA_Demand_Drivers!$B$5:$J$100,7,FALSE)</f>
        <v>53184.027905229181</v>
      </c>
      <c r="H213" s="16">
        <f>VLOOKUP($D213,'Growth rate'!$B$3:$S$93,3,FALSE)*VLOOKUP($F213,BY_TRA_Demand_Drivers!$B$5:$J$100,8,FALSE)</f>
        <v>0</v>
      </c>
      <c r="I213" s="16">
        <f>VLOOKUP($D213,'Growth rate'!$B$3:$S$93,3,FALSE)*VLOOKUP($F213,BY_TRA_Demand_Drivers!$B$5:$J$100,9,FALSE)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VLOOKUP(A214,BY_TRA_Demand_Drivers!$A$5:$B$95,2,FALSE)</f>
        <v>TPCAL</v>
      </c>
      <c r="G214" s="16">
        <f>VLOOKUP($D214,'Growth rate'!$B$3:$S$93,3,FALSE)*VLOOKUP($F214,BY_TRA_Demand_Drivers!$B$5:$J$100,7,FALSE)</f>
        <v>53730.296719512393</v>
      </c>
      <c r="H214" s="16">
        <f>VLOOKUP($D214,'Growth rate'!$B$3:$S$93,3,FALSE)*VLOOKUP($F214,BY_TRA_Demand_Drivers!$B$5:$J$100,8,FALSE)</f>
        <v>0</v>
      </c>
      <c r="I214" s="16">
        <f>VLOOKUP($D214,'Growth rate'!$B$3:$S$93,3,FALSE)*VLOOKUP($F214,BY_TRA_Demand_Drivers!$B$5:$J$100,9,FALSE)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VLOOKUP(A215,BY_TRA_Demand_Drivers!$A$5:$B$95,2,FALSE)</f>
        <v>TPCAL</v>
      </c>
      <c r="G215" s="16">
        <f>VLOOKUP($D215,'Growth rate'!$B$3:$S$93,3,FALSE)*VLOOKUP($F215,BY_TRA_Demand_Drivers!$B$5:$J$100,7,FALSE)</f>
        <v>54270.866525233956</v>
      </c>
      <c r="H215" s="16">
        <f>VLOOKUP($D215,'Growth rate'!$B$3:$S$93,3,FALSE)*VLOOKUP($F215,BY_TRA_Demand_Drivers!$B$5:$J$100,8,FALSE)</f>
        <v>0</v>
      </c>
      <c r="I215" s="16">
        <f>VLOOKUP($D215,'Growth rate'!$B$3:$S$93,3,FALSE)*VLOOKUP($F215,BY_TRA_Demand_Drivers!$B$5:$J$100,9,FALSE)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VLOOKUP(A216,BY_TRA_Demand_Drivers!$A$5:$B$95,2,FALSE)</f>
        <v>TPCAL</v>
      </c>
      <c r="G216" s="16">
        <f>VLOOKUP($D216,'Growth rate'!$B$3:$S$93,3,FALSE)*VLOOKUP($F216,BY_TRA_Demand_Drivers!$B$5:$J$100,7,FALSE)</f>
        <v>54811.436330955527</v>
      </c>
      <c r="H216" s="16">
        <f>VLOOKUP($D216,'Growth rate'!$B$3:$S$93,3,FALSE)*VLOOKUP($F216,BY_TRA_Demand_Drivers!$B$5:$J$100,8,FALSE)</f>
        <v>0</v>
      </c>
      <c r="I216" s="16">
        <f>VLOOKUP($D216,'Growth rate'!$B$3:$S$93,3,FALSE)*VLOOKUP($F216,BY_TRA_Demand_Drivers!$B$5:$J$100,9,FALSE)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VLOOKUP(A217,BY_TRA_Demand_Drivers!$A$5:$B$95,2,FALSE)</f>
        <v>TPCAL</v>
      </c>
      <c r="G217" s="16">
        <f>VLOOKUP($D217,'Growth rate'!$B$3:$S$93,3,FALSE)*VLOOKUP($F217,BY_TRA_Demand_Drivers!$B$5:$J$100,7,FALSE)</f>
        <v>55352.00613667709</v>
      </c>
      <c r="H217" s="16">
        <f>VLOOKUP($D217,'Growth rate'!$B$3:$S$93,3,FALSE)*VLOOKUP($F217,BY_TRA_Demand_Drivers!$B$5:$J$100,8,FALSE)</f>
        <v>0</v>
      </c>
      <c r="I217" s="16">
        <f>VLOOKUP($D217,'Growth rate'!$B$3:$S$93,3,FALSE)*VLOOKUP($F217,BY_TRA_Demand_Drivers!$B$5:$J$100,9,FALSE)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VLOOKUP(A218,BY_TRA_Demand_Drivers!$A$5:$B$95,2,FALSE)</f>
        <v>TPCAL</v>
      </c>
      <c r="G218" s="16">
        <f>VLOOKUP($D218,'Growth rate'!$B$3:$S$93,3,FALSE)*VLOOKUP($F218,BY_TRA_Demand_Drivers!$B$5:$J$100,7,FALSE)</f>
        <v>55892.575942398667</v>
      </c>
      <c r="H218" s="16">
        <f>VLOOKUP($D218,'Growth rate'!$B$3:$S$93,3,FALSE)*VLOOKUP($F218,BY_TRA_Demand_Drivers!$B$5:$J$100,8,FALSE)</f>
        <v>0</v>
      </c>
      <c r="I218" s="16">
        <f>VLOOKUP($D218,'Growth rate'!$B$3:$S$93,3,FALSE)*VLOOKUP($F218,BY_TRA_Demand_Drivers!$B$5:$J$100,9,FALSE)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VLOOKUP(A219,BY_TRA_Demand_Drivers!$A$5:$B$95,2,FALSE)</f>
        <v>TPCAL</v>
      </c>
      <c r="G219" s="16">
        <f>VLOOKUP($D219,'Growth rate'!$B$3:$S$93,3,FALSE)*VLOOKUP($F219,BY_TRA_Demand_Drivers!$B$5:$J$100,7,FALSE)</f>
        <v>56433.145748120223</v>
      </c>
      <c r="H219" s="16">
        <f>VLOOKUP($D219,'Growth rate'!$B$3:$S$93,3,FALSE)*VLOOKUP($F219,BY_TRA_Demand_Drivers!$B$5:$J$100,8,FALSE)</f>
        <v>0</v>
      </c>
      <c r="I219" s="16">
        <f>VLOOKUP($D219,'Growth rate'!$B$3:$S$93,3,FALSE)*VLOOKUP($F219,BY_TRA_Demand_Drivers!$B$5:$J$100,9,FALSE)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VLOOKUP(A220,BY_TRA_Demand_Drivers!$A$5:$B$95,2,FALSE)</f>
        <v>TPCAL</v>
      </c>
      <c r="G220" s="16">
        <f>VLOOKUP($D220,'Growth rate'!$B$3:$S$93,3,FALSE)*VLOOKUP($F220,BY_TRA_Demand_Drivers!$B$5:$J$100,7,FALSE)</f>
        <v>56945.121031864364</v>
      </c>
      <c r="H220" s="16">
        <f>VLOOKUP($D220,'Growth rate'!$B$3:$S$93,3,FALSE)*VLOOKUP($F220,BY_TRA_Demand_Drivers!$B$5:$J$100,8,FALSE)</f>
        <v>0</v>
      </c>
      <c r="I220" s="16">
        <f>VLOOKUP($D220,'Growth rate'!$B$3:$S$93,3,FALSE)*VLOOKUP($F220,BY_TRA_Demand_Drivers!$B$5:$J$100,9,FALSE)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VLOOKUP(A221,BY_TRA_Demand_Drivers!$A$5:$B$95,2,FALSE)</f>
        <v>TPCAL</v>
      </c>
      <c r="G221" s="16">
        <f>VLOOKUP($D221,'Growth rate'!$B$3:$S$93,3,FALSE)*VLOOKUP($F221,BY_TRA_Demand_Drivers!$B$5:$J$100,7,FALSE)</f>
        <v>57457.096315608498</v>
      </c>
      <c r="H221" s="16">
        <f>VLOOKUP($D221,'Growth rate'!$B$3:$S$93,3,FALSE)*VLOOKUP($F221,BY_TRA_Demand_Drivers!$B$5:$J$100,8,FALSE)</f>
        <v>0</v>
      </c>
      <c r="I221" s="16">
        <f>VLOOKUP($D221,'Growth rate'!$B$3:$S$93,3,FALSE)*VLOOKUP($F221,BY_TRA_Demand_Drivers!$B$5:$J$100,9,FALSE)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VLOOKUP(A222,BY_TRA_Demand_Drivers!$A$5:$B$95,2,FALSE)</f>
        <v>TPCAL</v>
      </c>
      <c r="G222" s="16">
        <f>VLOOKUP($D222,'Growth rate'!$B$3:$S$93,3,FALSE)*VLOOKUP($F222,BY_TRA_Demand_Drivers!$B$5:$J$100,7,FALSE)</f>
        <v>57969.071599352617</v>
      </c>
      <c r="H222" s="16">
        <f>VLOOKUP($D222,'Growth rate'!$B$3:$S$93,3,FALSE)*VLOOKUP($F222,BY_TRA_Demand_Drivers!$B$5:$J$100,8,FALSE)</f>
        <v>0</v>
      </c>
      <c r="I222" s="16">
        <f>VLOOKUP($D222,'Growth rate'!$B$3:$S$93,3,FALSE)*VLOOKUP($F222,BY_TRA_Demand_Drivers!$B$5:$J$100,9,FALSE)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VLOOKUP(A223,BY_TRA_Demand_Drivers!$A$5:$B$95,2,FALSE)</f>
        <v>TPCAL</v>
      </c>
      <c r="G223" s="16">
        <f>VLOOKUP($D223,'Growth rate'!$B$3:$S$93,3,FALSE)*VLOOKUP($F223,BY_TRA_Demand_Drivers!$B$5:$J$100,7,FALSE)</f>
        <v>58481.046883096751</v>
      </c>
      <c r="H223" s="16">
        <f>VLOOKUP($D223,'Growth rate'!$B$3:$S$93,3,FALSE)*VLOOKUP($F223,BY_TRA_Demand_Drivers!$B$5:$J$100,8,FALSE)</f>
        <v>0</v>
      </c>
      <c r="I223" s="16">
        <f>VLOOKUP($D223,'Growth rate'!$B$3:$S$93,3,FALSE)*VLOOKUP($F223,BY_TRA_Demand_Drivers!$B$5:$J$100,9,FALSE)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VLOOKUP(A224,BY_TRA_Demand_Drivers!$A$5:$B$95,2,FALSE)</f>
        <v>TPCAL</v>
      </c>
      <c r="G224" s="16">
        <f>VLOOKUP($D224,'Growth rate'!$B$3:$S$93,3,FALSE)*VLOOKUP($F224,BY_TRA_Demand_Drivers!$B$5:$J$100,7,FALSE)</f>
        <v>58993.022166840885</v>
      </c>
      <c r="H224" s="16">
        <f>VLOOKUP($D224,'Growth rate'!$B$3:$S$93,3,FALSE)*VLOOKUP($F224,BY_TRA_Demand_Drivers!$B$5:$J$100,8,FALSE)</f>
        <v>0</v>
      </c>
      <c r="I224" s="16">
        <f>VLOOKUP($D224,'Growth rate'!$B$3:$S$93,3,FALSE)*VLOOKUP($F224,BY_TRA_Demand_Drivers!$B$5:$J$100,9,FALSE)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VLOOKUP(A225,BY_TRA_Demand_Drivers!$A$5:$B$95,2,FALSE)</f>
        <v>TPCAL</v>
      </c>
      <c r="G225" s="16">
        <f>VLOOKUP($D225,'Growth rate'!$B$3:$S$93,3,FALSE)*VLOOKUP($F225,BY_TRA_Demand_Drivers!$B$5:$J$100,7,FALSE)</f>
        <v>59473.778208988064</v>
      </c>
      <c r="H225" s="16">
        <f>VLOOKUP($D225,'Growth rate'!$B$3:$S$93,3,FALSE)*VLOOKUP($F225,BY_TRA_Demand_Drivers!$B$5:$J$100,8,FALSE)</f>
        <v>0</v>
      </c>
      <c r="I225" s="16">
        <f>VLOOKUP($D225,'Growth rate'!$B$3:$S$93,3,FALSE)*VLOOKUP($F225,BY_TRA_Demand_Drivers!$B$5:$J$100,9,FALSE)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VLOOKUP(A226,BY_TRA_Demand_Drivers!$A$5:$B$95,2,FALSE)</f>
        <v>TPCAL</v>
      </c>
      <c r="G226" s="16">
        <f>VLOOKUP($D226,'Growth rate'!$B$3:$S$93,3,FALSE)*VLOOKUP($F226,BY_TRA_Demand_Drivers!$B$5:$J$100,7,FALSE)</f>
        <v>59954.534251135236</v>
      </c>
      <c r="H226" s="16">
        <f>VLOOKUP($D226,'Growth rate'!$B$3:$S$93,3,FALSE)*VLOOKUP($F226,BY_TRA_Demand_Drivers!$B$5:$J$100,8,FALSE)</f>
        <v>0</v>
      </c>
      <c r="I226" s="16">
        <f>VLOOKUP($D226,'Growth rate'!$B$3:$S$93,3,FALSE)*VLOOKUP($F226,BY_TRA_Demand_Drivers!$B$5:$J$100,9,FALSE)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VLOOKUP(A227,BY_TRA_Demand_Drivers!$A$5:$B$95,2,FALSE)</f>
        <v>TPCAL</v>
      </c>
      <c r="G227" s="16">
        <f>VLOOKUP($D227,'Growth rate'!$B$3:$S$93,3,FALSE)*VLOOKUP($F227,BY_TRA_Demand_Drivers!$B$5:$J$100,7,FALSE)</f>
        <v>60435.2902932824</v>
      </c>
      <c r="H227" s="16">
        <f>VLOOKUP($D227,'Growth rate'!$B$3:$S$93,3,FALSE)*VLOOKUP($F227,BY_TRA_Demand_Drivers!$B$5:$J$100,8,FALSE)</f>
        <v>0</v>
      </c>
      <c r="I227" s="16">
        <f>VLOOKUP($D227,'Growth rate'!$B$3:$S$93,3,FALSE)*VLOOKUP($F227,BY_TRA_Demand_Drivers!$B$5:$J$100,9,FALSE)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VLOOKUP(A228,BY_TRA_Demand_Drivers!$A$5:$B$95,2,FALSE)</f>
        <v>TPCAL</v>
      </c>
      <c r="G228" s="16">
        <f>VLOOKUP($D228,'Growth rate'!$B$3:$S$93,3,FALSE)*VLOOKUP($F228,BY_TRA_Demand_Drivers!$B$5:$J$100,7,FALSE)</f>
        <v>60916.046335429572</v>
      </c>
      <c r="H228" s="16">
        <f>VLOOKUP($D228,'Growth rate'!$B$3:$S$93,3,FALSE)*VLOOKUP($F228,BY_TRA_Demand_Drivers!$B$5:$J$100,8,FALSE)</f>
        <v>0</v>
      </c>
      <c r="I228" s="16">
        <f>VLOOKUP($D228,'Growth rate'!$B$3:$S$93,3,FALSE)*VLOOKUP($F228,BY_TRA_Demand_Drivers!$B$5:$J$100,9,FALSE)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VLOOKUP(A229,BY_TRA_Demand_Drivers!$A$5:$B$95,2,FALSE)</f>
        <v>TPCAL</v>
      </c>
      <c r="G229" s="16">
        <f>VLOOKUP($D229,'Growth rate'!$B$3:$S$93,3,FALSE)*VLOOKUP($F229,BY_TRA_Demand_Drivers!$B$5:$J$100,7,FALSE)</f>
        <v>61396.802377576743</v>
      </c>
      <c r="H229" s="16">
        <f>VLOOKUP($D229,'Growth rate'!$B$3:$S$93,3,FALSE)*VLOOKUP($F229,BY_TRA_Demand_Drivers!$B$5:$J$100,8,FALSE)</f>
        <v>0</v>
      </c>
      <c r="I229" s="16">
        <f>VLOOKUP($D229,'Growth rate'!$B$3:$S$93,3,FALSE)*VLOOKUP($F229,BY_TRA_Demand_Drivers!$B$5:$J$100,9,FALSE)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VLOOKUP(A230,BY_TRA_Demand_Drivers!$A$5:$B$95,2,FALSE)</f>
        <v>TPCAL</v>
      </c>
      <c r="G230" s="16">
        <f>VLOOKUP($D230,'Growth rate'!$B$3:$S$93,3,FALSE)*VLOOKUP($F230,BY_TRA_Demand_Drivers!$B$5:$J$100,7,FALSE)</f>
        <v>61819.106755543908</v>
      </c>
      <c r="H230" s="16">
        <f>VLOOKUP($D230,'Growth rate'!$B$3:$S$93,3,FALSE)*VLOOKUP($F230,BY_TRA_Demand_Drivers!$B$5:$J$100,8,FALSE)</f>
        <v>0</v>
      </c>
      <c r="I230" s="16">
        <f>VLOOKUP($D230,'Growth rate'!$B$3:$S$93,3,FALSE)*VLOOKUP($F230,BY_TRA_Demand_Drivers!$B$5:$J$100,9,FALSE)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VLOOKUP(A231,BY_TRA_Demand_Drivers!$A$5:$B$95,2,FALSE)</f>
        <v>TPCAL</v>
      </c>
      <c r="G231" s="16">
        <f>VLOOKUP($D231,'Growth rate'!$B$3:$S$93,3,FALSE)*VLOOKUP($F231,BY_TRA_Demand_Drivers!$B$5:$J$100,7,FALSE)</f>
        <v>62241.411133511065</v>
      </c>
      <c r="H231" s="16">
        <f>VLOOKUP($D231,'Growth rate'!$B$3:$S$93,3,FALSE)*VLOOKUP($F231,BY_TRA_Demand_Drivers!$B$5:$J$100,8,FALSE)</f>
        <v>0</v>
      </c>
      <c r="I231" s="16">
        <f>VLOOKUP($D231,'Growth rate'!$B$3:$S$93,3,FALSE)*VLOOKUP($F231,BY_TRA_Demand_Drivers!$B$5:$J$100,9,FALSE)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VLOOKUP(A232,BY_TRA_Demand_Drivers!$A$5:$B$95,2,FALSE)</f>
        <v>TPCAL</v>
      </c>
      <c r="G232" s="16">
        <f>VLOOKUP($D232,'Growth rate'!$B$3:$S$93,3,FALSE)*VLOOKUP($F232,BY_TRA_Demand_Drivers!$B$5:$J$100,7,FALSE)</f>
        <v>62663.715511478229</v>
      </c>
      <c r="H232" s="16">
        <f>VLOOKUP($D232,'Growth rate'!$B$3:$S$93,3,FALSE)*VLOOKUP($F232,BY_TRA_Demand_Drivers!$B$5:$J$100,8,FALSE)</f>
        <v>0</v>
      </c>
      <c r="I232" s="16">
        <f>VLOOKUP($D232,'Growth rate'!$B$3:$S$93,3,FALSE)*VLOOKUP($F232,BY_TRA_Demand_Drivers!$B$5:$J$100,9,FALSE)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VLOOKUP(A233,BY_TRA_Demand_Drivers!$A$5:$B$95,2,FALSE)</f>
        <v>TPCAL</v>
      </c>
      <c r="G233" s="16">
        <f>VLOOKUP($D233,'Growth rate'!$B$3:$S$93,3,FALSE)*VLOOKUP($F233,BY_TRA_Demand_Drivers!$B$5:$J$100,7,FALSE)</f>
        <v>63086.019889445379</v>
      </c>
      <c r="H233" s="16">
        <f>VLOOKUP($D233,'Growth rate'!$B$3:$S$93,3,FALSE)*VLOOKUP($F233,BY_TRA_Demand_Drivers!$B$5:$J$100,8,FALSE)</f>
        <v>0</v>
      </c>
      <c r="I233" s="16">
        <f>VLOOKUP($D233,'Growth rate'!$B$3:$S$93,3,FALSE)*VLOOKUP($F233,BY_TRA_Demand_Drivers!$B$5:$J$100,9,FALSE)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VLOOKUP(A234,BY_TRA_Demand_Drivers!$A$5:$B$95,2,FALSE)</f>
        <v>TPCAL</v>
      </c>
      <c r="G234" s="16">
        <f>VLOOKUP($D234,'Growth rate'!$B$3:$S$93,3,FALSE)*VLOOKUP($F234,BY_TRA_Demand_Drivers!$B$5:$J$100,7,FALSE)</f>
        <v>63508.324267412543</v>
      </c>
      <c r="H234" s="16">
        <f>VLOOKUP($D234,'Growth rate'!$B$3:$S$93,3,FALSE)*VLOOKUP($F234,BY_TRA_Demand_Drivers!$B$5:$J$100,8,FALSE)</f>
        <v>0</v>
      </c>
      <c r="I234" s="16">
        <f>VLOOKUP($D234,'Growth rate'!$B$3:$S$93,3,FALSE)*VLOOKUP($F234,BY_TRA_Demand_Drivers!$B$5:$J$100,9,FALSE)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VLOOKUP(A235,BY_TRA_Demand_Drivers!$A$5:$B$95,2,FALSE)</f>
        <v>TPCAL</v>
      </c>
      <c r="G235" s="16">
        <f>VLOOKUP($D235,'Growth rate'!$B$3:$S$93,3,FALSE)*VLOOKUP($F235,BY_TRA_Demand_Drivers!$B$5:$J$100,7,FALSE)</f>
        <v>63879.377742604862</v>
      </c>
      <c r="H235" s="16">
        <f>VLOOKUP($D235,'Growth rate'!$B$3:$S$93,3,FALSE)*VLOOKUP($F235,BY_TRA_Demand_Drivers!$B$5:$J$100,8,FALSE)</f>
        <v>0</v>
      </c>
      <c r="I235" s="16">
        <f>VLOOKUP($D235,'Growth rate'!$B$3:$S$93,3,FALSE)*VLOOKUP($F235,BY_TRA_Demand_Drivers!$B$5:$J$100,9,FALSE)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VLOOKUP(A236,BY_TRA_Demand_Drivers!$A$5:$B$95,2,FALSE)</f>
        <v>TPCAL</v>
      </c>
      <c r="G236" s="16">
        <f>VLOOKUP($D236,'Growth rate'!$B$3:$S$93,3,FALSE)*VLOOKUP($F236,BY_TRA_Demand_Drivers!$B$5:$J$100,7,FALSE)</f>
        <v>64250.431217797181</v>
      </c>
      <c r="H236" s="16">
        <f>VLOOKUP($D236,'Growth rate'!$B$3:$S$93,3,FALSE)*VLOOKUP($F236,BY_TRA_Demand_Drivers!$B$5:$J$100,8,FALSE)</f>
        <v>0</v>
      </c>
      <c r="I236" s="16">
        <f>VLOOKUP($D236,'Growth rate'!$B$3:$S$93,3,FALSE)*VLOOKUP($F236,BY_TRA_Demand_Drivers!$B$5:$J$100,9,FALSE)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VLOOKUP(A237,BY_TRA_Demand_Drivers!$A$5:$B$95,2,FALSE)</f>
        <v>TPCAL</v>
      </c>
      <c r="G237" s="16">
        <f>VLOOKUP($D237,'Growth rate'!$B$3:$S$93,3,FALSE)*VLOOKUP($F237,BY_TRA_Demand_Drivers!$B$5:$J$100,7,FALSE)</f>
        <v>64621.484692989514</v>
      </c>
      <c r="H237" s="16">
        <f>VLOOKUP($D237,'Growth rate'!$B$3:$S$93,3,FALSE)*VLOOKUP($F237,BY_TRA_Demand_Drivers!$B$5:$J$100,8,FALSE)</f>
        <v>0</v>
      </c>
      <c r="I237" s="16">
        <f>VLOOKUP($D237,'Growth rate'!$B$3:$S$93,3,FALSE)*VLOOKUP($F237,BY_TRA_Demand_Drivers!$B$5:$J$100,9,FALSE)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VLOOKUP(A238,BY_TRA_Demand_Drivers!$A$5:$B$95,2,FALSE)</f>
        <v>TPCAL</v>
      </c>
      <c r="G238" s="16">
        <f>VLOOKUP($D238,'Growth rate'!$B$3:$S$93,3,FALSE)*VLOOKUP($F238,BY_TRA_Demand_Drivers!$B$5:$J$100,7,FALSE)</f>
        <v>64992.53816818184</v>
      </c>
      <c r="H238" s="16">
        <f>VLOOKUP($D238,'Growth rate'!$B$3:$S$93,3,FALSE)*VLOOKUP($F238,BY_TRA_Demand_Drivers!$B$5:$J$100,8,FALSE)</f>
        <v>0</v>
      </c>
      <c r="I238" s="16">
        <f>VLOOKUP($D238,'Growth rate'!$B$3:$S$93,3,FALSE)*VLOOKUP($F238,BY_TRA_Demand_Drivers!$B$5:$J$100,9,FALSE)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VLOOKUP(A239,BY_TRA_Demand_Drivers!$A$5:$B$95,2,FALSE)</f>
        <v>TPCAL</v>
      </c>
      <c r="G239" s="16">
        <f>VLOOKUP($D239,'Growth rate'!$B$3:$S$93,3,FALSE)*VLOOKUP($F239,BY_TRA_Demand_Drivers!$B$5:$J$100,7,FALSE)</f>
        <v>65363.591643374159</v>
      </c>
      <c r="H239" s="16">
        <f>VLOOKUP($D239,'Growth rate'!$B$3:$S$93,3,FALSE)*VLOOKUP($F239,BY_TRA_Demand_Drivers!$B$5:$J$100,8,FALSE)</f>
        <v>0</v>
      </c>
      <c r="I239" s="16">
        <f>VLOOKUP($D239,'Growth rate'!$B$3:$S$93,3,FALSE)*VLOOKUP($F239,BY_TRA_Demand_Drivers!$B$5:$J$100,9,FALSE)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VLOOKUP(A240,BY_TRA_Demand_Drivers!$A$5:$B$95,2,FALSE)</f>
        <v>TPCAL</v>
      </c>
      <c r="G240" s="16">
        <f>VLOOKUP($D240,'Growth rate'!$B$3:$S$93,3,FALSE)*VLOOKUP($F240,BY_TRA_Demand_Drivers!$B$5:$J$100,7,FALSE)</f>
        <v>65698.027218976582</v>
      </c>
      <c r="H240" s="16">
        <f>VLOOKUP($D240,'Growth rate'!$B$3:$S$93,3,FALSE)*VLOOKUP($F240,BY_TRA_Demand_Drivers!$B$5:$J$100,8,FALSE)</f>
        <v>0</v>
      </c>
      <c r="I240" s="16">
        <f>VLOOKUP($D240,'Growth rate'!$B$3:$S$93,3,FALSE)*VLOOKUP($F240,BY_TRA_Demand_Drivers!$B$5:$J$100,9,FALSE)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VLOOKUP(A241,BY_TRA_Demand_Drivers!$A$5:$B$95,2,FALSE)</f>
        <v>TPCAL</v>
      </c>
      <c r="G241" s="16">
        <f>VLOOKUP($D241,'Growth rate'!$B$3:$S$93,3,FALSE)*VLOOKUP($F241,BY_TRA_Demand_Drivers!$B$5:$J$100,7,FALSE)</f>
        <v>66032.462794579013</v>
      </c>
      <c r="H241" s="16">
        <f>VLOOKUP($D241,'Growth rate'!$B$3:$S$93,3,FALSE)*VLOOKUP($F241,BY_TRA_Demand_Drivers!$B$5:$J$100,8,FALSE)</f>
        <v>0</v>
      </c>
      <c r="I241" s="16">
        <f>VLOOKUP($D241,'Growth rate'!$B$3:$S$93,3,FALSE)*VLOOKUP($F241,BY_TRA_Demand_Drivers!$B$5:$J$100,9,FALSE)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VLOOKUP(A242,BY_TRA_Demand_Drivers!$A$5:$B$95,2,FALSE)</f>
        <v>TPCAL</v>
      </c>
      <c r="G242" s="16">
        <f>VLOOKUP($D242,'Growth rate'!$B$3:$S$93,3,FALSE)*VLOOKUP($F242,BY_TRA_Demand_Drivers!$B$5:$J$100,7,FALSE)</f>
        <v>66366.898370181443</v>
      </c>
      <c r="H242" s="16">
        <f>VLOOKUP($D242,'Growth rate'!$B$3:$S$93,3,FALSE)*VLOOKUP($F242,BY_TRA_Demand_Drivers!$B$5:$J$100,8,FALSE)</f>
        <v>0</v>
      </c>
      <c r="I242" s="16">
        <f>VLOOKUP($D242,'Growth rate'!$B$3:$S$93,3,FALSE)*VLOOKUP($F242,BY_TRA_Demand_Drivers!$B$5:$J$100,9,FALSE)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VLOOKUP(A243,BY_TRA_Demand_Drivers!$A$5:$B$95,2,FALSE)</f>
        <v>TPCAL</v>
      </c>
      <c r="G243" s="16">
        <f>VLOOKUP($D243,'Growth rate'!$B$3:$S$93,3,FALSE)*VLOOKUP($F243,BY_TRA_Demand_Drivers!$B$5:$J$100,7,FALSE)</f>
        <v>66701.333945783859</v>
      </c>
      <c r="H243" s="16">
        <f>VLOOKUP($D243,'Growth rate'!$B$3:$S$93,3,FALSE)*VLOOKUP($F243,BY_TRA_Demand_Drivers!$B$5:$J$100,8,FALSE)</f>
        <v>0</v>
      </c>
      <c r="I243" s="16">
        <f>VLOOKUP($D243,'Growth rate'!$B$3:$S$93,3,FALSE)*VLOOKUP($F243,BY_TRA_Demand_Drivers!$B$5:$J$100,9,FALSE)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VLOOKUP(A244,BY_TRA_Demand_Drivers!$A$5:$B$95,2,FALSE)</f>
        <v>TPCAL</v>
      </c>
      <c r="G244" s="16">
        <f>VLOOKUP($D244,'Growth rate'!$B$3:$S$93,3,FALSE)*VLOOKUP($F244,BY_TRA_Demand_Drivers!$B$5:$J$100,7,FALSE)</f>
        <v>67035.76952138629</v>
      </c>
      <c r="H244" s="16">
        <f>VLOOKUP($D244,'Growth rate'!$B$3:$S$93,3,FALSE)*VLOOKUP($F244,BY_TRA_Demand_Drivers!$B$5:$J$100,8,FALSE)</f>
        <v>0</v>
      </c>
      <c r="I244" s="16">
        <f>VLOOKUP($D244,'Growth rate'!$B$3:$S$93,3,FALSE)*VLOOKUP($F244,BY_TRA_Demand_Drivers!$B$5:$J$100,9,FALSE)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VLOOKUP(A245,BY_TRA_Demand_Drivers!$A$5:$B$95,2,FALSE)</f>
        <v>TPCAL</v>
      </c>
      <c r="G245" s="16">
        <f>VLOOKUP($D245,'Growth rate'!$B$3:$S$93,3,FALSE)*VLOOKUP($F245,BY_TRA_Demand_Drivers!$B$5:$J$100,7,FALSE)</f>
        <v>67340.906568582737</v>
      </c>
      <c r="H245" s="16">
        <f>VLOOKUP($D245,'Growth rate'!$B$3:$S$93,3,FALSE)*VLOOKUP($F245,BY_TRA_Demand_Drivers!$B$5:$J$100,8,FALSE)</f>
        <v>0</v>
      </c>
      <c r="I245" s="16">
        <f>VLOOKUP($D245,'Growth rate'!$B$3:$S$93,3,FALSE)*VLOOKUP($F245,BY_TRA_Demand_Drivers!$B$5:$J$100,9,FALSE)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VLOOKUP(A246,BY_TRA_Demand_Drivers!$A$5:$B$95,2,FALSE)</f>
        <v>TPCAL</v>
      </c>
      <c r="G246" s="16">
        <f>VLOOKUP($D246,'Growth rate'!$B$3:$S$93,3,FALSE)*VLOOKUP($F246,BY_TRA_Demand_Drivers!$B$5:$J$100,7,FALSE)</f>
        <v>67646.04361577917</v>
      </c>
      <c r="H246" s="16">
        <f>VLOOKUP($D246,'Growth rate'!$B$3:$S$93,3,FALSE)*VLOOKUP($F246,BY_TRA_Demand_Drivers!$B$5:$J$100,8,FALSE)</f>
        <v>0</v>
      </c>
      <c r="I246" s="16">
        <f>VLOOKUP($D246,'Growth rate'!$B$3:$S$93,3,FALSE)*VLOOKUP($F246,BY_TRA_Demand_Drivers!$B$5:$J$100,9,FALSE)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VLOOKUP(A247,BY_TRA_Demand_Drivers!$A$5:$B$95,2,FALSE)</f>
        <v>TPCAL</v>
      </c>
      <c r="G247" s="16">
        <f>VLOOKUP($D247,'Growth rate'!$B$3:$S$93,3,FALSE)*VLOOKUP($F247,BY_TRA_Demand_Drivers!$B$5:$J$100,7,FALSE)</f>
        <v>67951.180662975603</v>
      </c>
      <c r="H247" s="16">
        <f>VLOOKUP($D247,'Growth rate'!$B$3:$S$93,3,FALSE)*VLOOKUP($F247,BY_TRA_Demand_Drivers!$B$5:$J$100,8,FALSE)</f>
        <v>0</v>
      </c>
      <c r="I247" s="16">
        <f>VLOOKUP($D247,'Growth rate'!$B$3:$S$93,3,FALSE)*VLOOKUP($F247,BY_TRA_Demand_Drivers!$B$5:$J$100,9,FALSE)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VLOOKUP(A248,BY_TRA_Demand_Drivers!$A$5:$B$95,2,FALSE)</f>
        <v>TPCAL</v>
      </c>
      <c r="G248" s="16">
        <f>VLOOKUP($D248,'Growth rate'!$B$3:$S$93,3,FALSE)*VLOOKUP($F248,BY_TRA_Demand_Drivers!$B$5:$J$100,7,FALSE)</f>
        <v>68256.317710172036</v>
      </c>
      <c r="H248" s="16">
        <f>VLOOKUP($D248,'Growth rate'!$B$3:$S$93,3,FALSE)*VLOOKUP($F248,BY_TRA_Demand_Drivers!$B$5:$J$100,8,FALSE)</f>
        <v>0</v>
      </c>
      <c r="I248" s="16">
        <f>VLOOKUP($D248,'Growth rate'!$B$3:$S$93,3,FALSE)*VLOOKUP($F248,BY_TRA_Demand_Drivers!$B$5:$J$100,9,FALSE)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VLOOKUP(A249,BY_TRA_Demand_Drivers!$A$5:$B$95,2,FALSE)</f>
        <v>TPCAL</v>
      </c>
      <c r="G249" s="16">
        <f>VLOOKUP($D249,'Growth rate'!$B$3:$S$93,3,FALSE)*VLOOKUP($F249,BY_TRA_Demand_Drivers!$B$5:$J$100,7,FALSE)</f>
        <v>68561.454757368469</v>
      </c>
      <c r="H249" s="16">
        <f>VLOOKUP($D249,'Growth rate'!$B$3:$S$93,3,FALSE)*VLOOKUP($F249,BY_TRA_Demand_Drivers!$B$5:$J$100,8,FALSE)</f>
        <v>0</v>
      </c>
      <c r="I249" s="16">
        <f>VLOOKUP($D249,'Growth rate'!$B$3:$S$93,3,FALSE)*VLOOKUP($F249,BY_TRA_Demand_Drivers!$B$5:$J$100,9,FALSE)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VLOOKUP(A250,BY_TRA_Demand_Drivers!$A$5:$B$95,2,FALSE)</f>
        <v>TPBUU</v>
      </c>
      <c r="G250" s="16">
        <f>VLOOKUP($D250,'Growth rate'!$B$3:$S$93,3,FALSE)*VLOOKUP($F250,BY_TRA_Demand_Drivers!$B$5:$J$100,7,FALSE)</f>
        <v>57852.563588771278</v>
      </c>
      <c r="H250" s="16">
        <f>VLOOKUP($D250,'Growth rate'!$B$3:$S$93,3,FALSE)*VLOOKUP($F250,BY_TRA_Demand_Drivers!$B$5:$J$100,8,FALSE)</f>
        <v>0</v>
      </c>
      <c r="I250" s="16">
        <f>VLOOKUP($D250,'Growth rate'!$B$3:$S$93,3,FALSE)*VLOOKUP($F250,BY_TRA_Demand_Drivers!$B$5:$J$100,9,FALSE)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VLOOKUP(A251,BY_TRA_Demand_Drivers!$A$5:$B$95,2,FALSE)</f>
        <v>TPBUU</v>
      </c>
      <c r="G251" s="16">
        <f>VLOOKUP($D251,'Growth rate'!$B$3:$S$93,3,FALSE)*VLOOKUP($F251,BY_TRA_Demand_Drivers!$B$5:$J$100,7,FALSE)</f>
        <v>58605.188827603852</v>
      </c>
      <c r="H251" s="16">
        <f>VLOOKUP($D251,'Growth rate'!$B$3:$S$93,3,FALSE)*VLOOKUP($F251,BY_TRA_Demand_Drivers!$B$5:$J$100,8,FALSE)</f>
        <v>0</v>
      </c>
      <c r="I251" s="16">
        <f>VLOOKUP($D251,'Growth rate'!$B$3:$S$93,3,FALSE)*VLOOKUP($F251,BY_TRA_Demand_Drivers!$B$5:$J$100,9,FALSE)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VLOOKUP(A252,BY_TRA_Demand_Drivers!$A$5:$B$95,2,FALSE)</f>
        <v>TPBUU</v>
      </c>
      <c r="G252" s="16">
        <f>VLOOKUP($D252,'Growth rate'!$B$3:$S$93,3,FALSE)*VLOOKUP($F252,BY_TRA_Demand_Drivers!$B$5:$J$100,7,FALSE)</f>
        <v>59335.855161441832</v>
      </c>
      <c r="H252" s="16">
        <f>VLOOKUP($D252,'Growth rate'!$B$3:$S$93,3,FALSE)*VLOOKUP($F252,BY_TRA_Demand_Drivers!$B$5:$J$100,8,FALSE)</f>
        <v>0</v>
      </c>
      <c r="I252" s="16">
        <f>VLOOKUP($D252,'Growth rate'!$B$3:$S$93,3,FALSE)*VLOOKUP($F252,BY_TRA_Demand_Drivers!$B$5:$J$100,9,FALSE)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VLOOKUP(A253,BY_TRA_Demand_Drivers!$A$5:$B$95,2,FALSE)</f>
        <v>TPBUU</v>
      </c>
      <c r="G253" s="16">
        <f>VLOOKUP($D253,'Growth rate'!$B$3:$S$93,3,FALSE)*VLOOKUP($F253,BY_TRA_Demand_Drivers!$B$5:$J$100,7,FALSE)</f>
        <v>60066.521495279805</v>
      </c>
      <c r="H253" s="16">
        <f>VLOOKUP($D253,'Growth rate'!$B$3:$S$93,3,FALSE)*VLOOKUP($F253,BY_TRA_Demand_Drivers!$B$5:$J$100,8,FALSE)</f>
        <v>0</v>
      </c>
      <c r="I253" s="16">
        <f>VLOOKUP($D253,'Growth rate'!$B$3:$S$93,3,FALSE)*VLOOKUP($F253,BY_TRA_Demand_Drivers!$B$5:$J$100,9,FALSE)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VLOOKUP(A254,BY_TRA_Demand_Drivers!$A$5:$B$95,2,FALSE)</f>
        <v>TPBUU</v>
      </c>
      <c r="G254" s="16">
        <f>VLOOKUP($D254,'Growth rate'!$B$3:$S$93,3,FALSE)*VLOOKUP($F254,BY_TRA_Demand_Drivers!$B$5:$J$100,7,FALSE)</f>
        <v>60797.187829117785</v>
      </c>
      <c r="H254" s="16">
        <f>VLOOKUP($D254,'Growth rate'!$B$3:$S$93,3,FALSE)*VLOOKUP($F254,BY_TRA_Demand_Drivers!$B$5:$J$100,8,FALSE)</f>
        <v>0</v>
      </c>
      <c r="I254" s="16">
        <f>VLOOKUP($D254,'Growth rate'!$B$3:$S$93,3,FALSE)*VLOOKUP($F254,BY_TRA_Demand_Drivers!$B$5:$J$100,9,FALSE)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VLOOKUP(A255,BY_TRA_Demand_Drivers!$A$5:$B$95,2,FALSE)</f>
        <v>TPBUU</v>
      </c>
      <c r="G255" s="16">
        <f>VLOOKUP($D255,'Growth rate'!$B$3:$S$93,3,FALSE)*VLOOKUP($F255,BY_TRA_Demand_Drivers!$B$5:$J$100,7,FALSE)</f>
        <v>61527.854162955766</v>
      </c>
      <c r="H255" s="16">
        <f>VLOOKUP($D255,'Growth rate'!$B$3:$S$93,3,FALSE)*VLOOKUP($F255,BY_TRA_Demand_Drivers!$B$5:$J$100,8,FALSE)</f>
        <v>0</v>
      </c>
      <c r="I255" s="16">
        <f>VLOOKUP($D255,'Growth rate'!$B$3:$S$93,3,FALSE)*VLOOKUP($F255,BY_TRA_Demand_Drivers!$B$5:$J$100,9,FALSE)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VLOOKUP(A256,BY_TRA_Demand_Drivers!$A$5:$B$95,2,FALSE)</f>
        <v>TPBUU</v>
      </c>
      <c r="G256" s="16">
        <f>VLOOKUP($D256,'Growth rate'!$B$3:$S$93,3,FALSE)*VLOOKUP($F256,BY_TRA_Demand_Drivers!$B$5:$J$100,7,FALSE)</f>
        <v>62258.520496793746</v>
      </c>
      <c r="H256" s="16">
        <f>VLOOKUP($D256,'Growth rate'!$B$3:$S$93,3,FALSE)*VLOOKUP($F256,BY_TRA_Demand_Drivers!$B$5:$J$100,8,FALSE)</f>
        <v>0</v>
      </c>
      <c r="I256" s="16">
        <f>VLOOKUP($D256,'Growth rate'!$B$3:$S$93,3,FALSE)*VLOOKUP($F256,BY_TRA_Demand_Drivers!$B$5:$J$100,9,FALSE)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VLOOKUP(A257,BY_TRA_Demand_Drivers!$A$5:$B$95,2,FALSE)</f>
        <v>TPBUU</v>
      </c>
      <c r="G257" s="16">
        <f>VLOOKUP($D257,'Growth rate'!$B$3:$S$93,3,FALSE)*VLOOKUP($F257,BY_TRA_Demand_Drivers!$B$5:$J$100,7,FALSE)</f>
        <v>63040.825284518287</v>
      </c>
      <c r="H257" s="16">
        <f>VLOOKUP($D257,'Growth rate'!$B$3:$S$93,3,FALSE)*VLOOKUP($F257,BY_TRA_Demand_Drivers!$B$5:$J$100,8,FALSE)</f>
        <v>0</v>
      </c>
      <c r="I257" s="16">
        <f>VLOOKUP($D257,'Growth rate'!$B$3:$S$93,3,FALSE)*VLOOKUP($F257,BY_TRA_Demand_Drivers!$B$5:$J$100,9,FALSE)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VLOOKUP(A258,BY_TRA_Demand_Drivers!$A$5:$B$95,2,FALSE)</f>
        <v>TPBUU</v>
      </c>
      <c r="G258" s="16">
        <f>VLOOKUP($D258,'Growth rate'!$B$3:$S$93,3,FALSE)*VLOOKUP($F258,BY_TRA_Demand_Drivers!$B$5:$J$100,7,FALSE)</f>
        <v>63823.130072242835</v>
      </c>
      <c r="H258" s="16">
        <f>VLOOKUP($D258,'Growth rate'!$B$3:$S$93,3,FALSE)*VLOOKUP($F258,BY_TRA_Demand_Drivers!$B$5:$J$100,8,FALSE)</f>
        <v>0</v>
      </c>
      <c r="I258" s="16">
        <f>VLOOKUP($D258,'Growth rate'!$B$3:$S$93,3,FALSE)*VLOOKUP($F258,BY_TRA_Demand_Drivers!$B$5:$J$100,9,FALSE)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VLOOKUP(A259,BY_TRA_Demand_Drivers!$A$5:$B$95,2,FALSE)</f>
        <v>TPBUU</v>
      </c>
      <c r="G259" s="16">
        <f>VLOOKUP($D259,'Growth rate'!$B$3:$S$93,3,FALSE)*VLOOKUP($F259,BY_TRA_Demand_Drivers!$B$5:$J$100,7,FALSE)</f>
        <v>64605.43485996739</v>
      </c>
      <c r="H259" s="16">
        <f>VLOOKUP($D259,'Growth rate'!$B$3:$S$93,3,FALSE)*VLOOKUP($F259,BY_TRA_Demand_Drivers!$B$5:$J$100,8,FALSE)</f>
        <v>0</v>
      </c>
      <c r="I259" s="16">
        <f>VLOOKUP($D259,'Growth rate'!$B$3:$S$93,3,FALSE)*VLOOKUP($F259,BY_TRA_Demand_Drivers!$B$5:$J$100,9,FALSE)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VLOOKUP(A260,BY_TRA_Demand_Drivers!$A$5:$B$95,2,FALSE)</f>
        <v>TPBUU</v>
      </c>
      <c r="G260" s="16">
        <f>VLOOKUP($D260,'Growth rate'!$B$3:$S$93,3,FALSE)*VLOOKUP($F260,BY_TRA_Demand_Drivers!$B$5:$J$100,7,FALSE)</f>
        <v>65387.739647691931</v>
      </c>
      <c r="H260" s="16">
        <f>VLOOKUP($D260,'Growth rate'!$B$3:$S$93,3,FALSE)*VLOOKUP($F260,BY_TRA_Demand_Drivers!$B$5:$J$100,8,FALSE)</f>
        <v>0</v>
      </c>
      <c r="I260" s="16">
        <f>VLOOKUP($D260,'Growth rate'!$B$3:$S$93,3,FALSE)*VLOOKUP($F260,BY_TRA_Demand_Drivers!$B$5:$J$100,9,FALSE)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VLOOKUP(A261,BY_TRA_Demand_Drivers!$A$5:$B$95,2,FALSE)</f>
        <v>TPBUU</v>
      </c>
      <c r="G261" s="16">
        <f>VLOOKUP($D261,'Growth rate'!$B$3:$S$93,3,FALSE)*VLOOKUP($F261,BY_TRA_Demand_Drivers!$B$5:$J$100,7,FALSE)</f>
        <v>66170.044435416479</v>
      </c>
      <c r="H261" s="16">
        <f>VLOOKUP($D261,'Growth rate'!$B$3:$S$93,3,FALSE)*VLOOKUP($F261,BY_TRA_Demand_Drivers!$B$5:$J$100,8,FALSE)</f>
        <v>0</v>
      </c>
      <c r="I261" s="16">
        <f>VLOOKUP($D261,'Growth rate'!$B$3:$S$93,3,FALSE)*VLOOKUP($F261,BY_TRA_Demand_Drivers!$B$5:$J$100,9,FALSE)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VLOOKUP(A262,BY_TRA_Demand_Drivers!$A$5:$B$95,2,FALSE)</f>
        <v>TPBUU</v>
      </c>
      <c r="G262" s="16">
        <f>VLOOKUP($D262,'Growth rate'!$B$3:$S$93,3,FALSE)*VLOOKUP($F262,BY_TRA_Demand_Drivers!$B$5:$J$100,7,FALSE)</f>
        <v>67128.721006083244</v>
      </c>
      <c r="H262" s="16">
        <f>VLOOKUP($D262,'Growth rate'!$B$3:$S$93,3,FALSE)*VLOOKUP($F262,BY_TRA_Demand_Drivers!$B$5:$J$100,8,FALSE)</f>
        <v>0</v>
      </c>
      <c r="I262" s="16">
        <f>VLOOKUP($D262,'Growth rate'!$B$3:$S$93,3,FALSE)*VLOOKUP($F262,BY_TRA_Demand_Drivers!$B$5:$J$100,9,FALSE)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VLOOKUP(A263,BY_TRA_Demand_Drivers!$A$5:$B$95,2,FALSE)</f>
        <v>TPBUU</v>
      </c>
      <c r="G263" s="16">
        <f>VLOOKUP($D263,'Growth rate'!$B$3:$S$93,3,FALSE)*VLOOKUP($F263,BY_TRA_Demand_Drivers!$B$5:$J$100,7,FALSE)</f>
        <v>68087.397576749994</v>
      </c>
      <c r="H263" s="16">
        <f>VLOOKUP($D263,'Growth rate'!$B$3:$S$93,3,FALSE)*VLOOKUP($F263,BY_TRA_Demand_Drivers!$B$5:$J$100,8,FALSE)</f>
        <v>0</v>
      </c>
      <c r="I263" s="16">
        <f>VLOOKUP($D263,'Growth rate'!$B$3:$S$93,3,FALSE)*VLOOKUP($F263,BY_TRA_Demand_Drivers!$B$5:$J$100,9,FALSE)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VLOOKUP(A264,BY_TRA_Demand_Drivers!$A$5:$B$95,2,FALSE)</f>
        <v>TPBUU</v>
      </c>
      <c r="G264" s="16">
        <f>VLOOKUP($D264,'Growth rate'!$B$3:$S$93,3,FALSE)*VLOOKUP($F264,BY_TRA_Demand_Drivers!$B$5:$J$100,7,FALSE)</f>
        <v>69046.074147416744</v>
      </c>
      <c r="H264" s="16">
        <f>VLOOKUP($D264,'Growth rate'!$B$3:$S$93,3,FALSE)*VLOOKUP($F264,BY_TRA_Demand_Drivers!$B$5:$J$100,8,FALSE)</f>
        <v>0</v>
      </c>
      <c r="I264" s="16">
        <f>VLOOKUP($D264,'Growth rate'!$B$3:$S$93,3,FALSE)*VLOOKUP($F264,BY_TRA_Demand_Drivers!$B$5:$J$100,9,FALSE)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VLOOKUP(A265,BY_TRA_Demand_Drivers!$A$5:$B$95,2,FALSE)</f>
        <v>TPBUU</v>
      </c>
      <c r="G265" s="16">
        <f>VLOOKUP($D265,'Growth rate'!$B$3:$S$93,3,FALSE)*VLOOKUP($F265,BY_TRA_Demand_Drivers!$B$5:$J$100,7,FALSE)</f>
        <v>70004.750718083509</v>
      </c>
      <c r="H265" s="16">
        <f>VLOOKUP($D265,'Growth rate'!$B$3:$S$93,3,FALSE)*VLOOKUP($F265,BY_TRA_Demand_Drivers!$B$5:$J$100,8,FALSE)</f>
        <v>0</v>
      </c>
      <c r="I265" s="16">
        <f>VLOOKUP($D265,'Growth rate'!$B$3:$S$93,3,FALSE)*VLOOKUP($F265,BY_TRA_Demand_Drivers!$B$5:$J$100,9,FALSE)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VLOOKUP(A266,BY_TRA_Demand_Drivers!$A$5:$B$95,2,FALSE)</f>
        <v>TPBUU</v>
      </c>
      <c r="G266" s="16">
        <f>VLOOKUP($D266,'Growth rate'!$B$3:$S$93,3,FALSE)*VLOOKUP($F266,BY_TRA_Demand_Drivers!$B$5:$J$100,7,FALSE)</f>
        <v>70963.427288750274</v>
      </c>
      <c r="H266" s="16">
        <f>VLOOKUP($D266,'Growth rate'!$B$3:$S$93,3,FALSE)*VLOOKUP($F266,BY_TRA_Demand_Drivers!$B$5:$J$100,8,FALSE)</f>
        <v>0</v>
      </c>
      <c r="I266" s="16">
        <f>VLOOKUP($D266,'Growth rate'!$B$3:$S$93,3,FALSE)*VLOOKUP($F266,BY_TRA_Demand_Drivers!$B$5:$J$100,9,FALSE)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VLOOKUP(A267,BY_TRA_Demand_Drivers!$A$5:$B$95,2,FALSE)</f>
        <v>TPBUU</v>
      </c>
      <c r="G267" s="16">
        <f>VLOOKUP($D267,'Growth rate'!$B$3:$S$93,3,FALSE)*VLOOKUP($F267,BY_TRA_Demand_Drivers!$B$5:$J$100,7,FALSE)</f>
        <v>72115.677457028462</v>
      </c>
      <c r="H267" s="16">
        <f>VLOOKUP($D267,'Growth rate'!$B$3:$S$93,3,FALSE)*VLOOKUP($F267,BY_TRA_Demand_Drivers!$B$5:$J$100,8,FALSE)</f>
        <v>0</v>
      </c>
      <c r="I267" s="16">
        <f>VLOOKUP($D267,'Growth rate'!$B$3:$S$93,3,FALSE)*VLOOKUP($F267,BY_TRA_Demand_Drivers!$B$5:$J$100,9,FALSE)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VLOOKUP(A268,BY_TRA_Demand_Drivers!$A$5:$B$95,2,FALSE)</f>
        <v>TPBUU</v>
      </c>
      <c r="G268" s="16">
        <f>VLOOKUP($D268,'Growth rate'!$B$3:$S$93,3,FALSE)*VLOOKUP($F268,BY_TRA_Demand_Drivers!$B$5:$J$100,7,FALSE)</f>
        <v>73267.927625306664</v>
      </c>
      <c r="H268" s="16">
        <f>VLOOKUP($D268,'Growth rate'!$B$3:$S$93,3,FALSE)*VLOOKUP($F268,BY_TRA_Demand_Drivers!$B$5:$J$100,8,FALSE)</f>
        <v>0</v>
      </c>
      <c r="I268" s="16">
        <f>VLOOKUP($D268,'Growth rate'!$B$3:$S$93,3,FALSE)*VLOOKUP($F268,BY_TRA_Demand_Drivers!$B$5:$J$100,9,FALSE)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VLOOKUP(A269,BY_TRA_Demand_Drivers!$A$5:$B$95,2,FALSE)</f>
        <v>TPBUU</v>
      </c>
      <c r="G269" s="16">
        <f>VLOOKUP($D269,'Growth rate'!$B$3:$S$93,3,FALSE)*VLOOKUP($F269,BY_TRA_Demand_Drivers!$B$5:$J$100,7,FALSE)</f>
        <v>74420.177793584851</v>
      </c>
      <c r="H269" s="16">
        <f>VLOOKUP($D269,'Growth rate'!$B$3:$S$93,3,FALSE)*VLOOKUP($F269,BY_TRA_Demand_Drivers!$B$5:$J$100,8,FALSE)</f>
        <v>0</v>
      </c>
      <c r="I269" s="16">
        <f>VLOOKUP($D269,'Growth rate'!$B$3:$S$93,3,FALSE)*VLOOKUP($F269,BY_TRA_Demand_Drivers!$B$5:$J$100,9,FALSE)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VLOOKUP(A270,BY_TRA_Demand_Drivers!$A$5:$B$95,2,FALSE)</f>
        <v>TPBUU</v>
      </c>
      <c r="G270" s="16">
        <f>VLOOKUP($D270,'Growth rate'!$B$3:$S$93,3,FALSE)*VLOOKUP($F270,BY_TRA_Demand_Drivers!$B$5:$J$100,7,FALSE)</f>
        <v>75572.427961863039</v>
      </c>
      <c r="H270" s="16">
        <f>VLOOKUP($D270,'Growth rate'!$B$3:$S$93,3,FALSE)*VLOOKUP($F270,BY_TRA_Demand_Drivers!$B$5:$J$100,8,FALSE)</f>
        <v>0</v>
      </c>
      <c r="I270" s="16">
        <f>VLOOKUP($D270,'Growth rate'!$B$3:$S$93,3,FALSE)*VLOOKUP($F270,BY_TRA_Demand_Drivers!$B$5:$J$100,9,FALSE)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VLOOKUP(A271,BY_TRA_Demand_Drivers!$A$5:$B$95,2,FALSE)</f>
        <v>TPBUU</v>
      </c>
      <c r="G271" s="16">
        <f>VLOOKUP($D271,'Growth rate'!$B$3:$S$93,3,FALSE)*VLOOKUP($F271,BY_TRA_Demand_Drivers!$B$5:$J$100,7,FALSE)</f>
        <v>76724.678130141227</v>
      </c>
      <c r="H271" s="16">
        <f>VLOOKUP($D271,'Growth rate'!$B$3:$S$93,3,FALSE)*VLOOKUP($F271,BY_TRA_Demand_Drivers!$B$5:$J$100,8,FALSE)</f>
        <v>0</v>
      </c>
      <c r="I271" s="16">
        <f>VLOOKUP($D271,'Growth rate'!$B$3:$S$93,3,FALSE)*VLOOKUP($F271,BY_TRA_Demand_Drivers!$B$5:$J$100,9,FALSE)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VLOOKUP(A272,BY_TRA_Demand_Drivers!$A$5:$B$95,2,FALSE)</f>
        <v>TPBUU</v>
      </c>
      <c r="G272" s="16">
        <f>VLOOKUP($D272,'Growth rate'!$B$3:$S$93,3,FALSE)*VLOOKUP($F272,BY_TRA_Demand_Drivers!$B$5:$J$100,7,FALSE)</f>
        <v>77858.794871612467</v>
      </c>
      <c r="H272" s="16">
        <f>VLOOKUP($D272,'Growth rate'!$B$3:$S$93,3,FALSE)*VLOOKUP($F272,BY_TRA_Demand_Drivers!$B$5:$J$100,8,FALSE)</f>
        <v>0</v>
      </c>
      <c r="I272" s="16">
        <f>VLOOKUP($D272,'Growth rate'!$B$3:$S$93,3,FALSE)*VLOOKUP($F272,BY_TRA_Demand_Drivers!$B$5:$J$100,9,FALSE)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VLOOKUP(A273,BY_TRA_Demand_Drivers!$A$5:$B$95,2,FALSE)</f>
        <v>TPBUU</v>
      </c>
      <c r="G273" s="16">
        <f>VLOOKUP($D273,'Growth rate'!$B$3:$S$93,3,FALSE)*VLOOKUP($F273,BY_TRA_Demand_Drivers!$B$5:$J$100,7,FALSE)</f>
        <v>78992.911613083706</v>
      </c>
      <c r="H273" s="16">
        <f>VLOOKUP($D273,'Growth rate'!$B$3:$S$93,3,FALSE)*VLOOKUP($F273,BY_TRA_Demand_Drivers!$B$5:$J$100,8,FALSE)</f>
        <v>0</v>
      </c>
      <c r="I273" s="16">
        <f>VLOOKUP($D273,'Growth rate'!$B$3:$S$93,3,FALSE)*VLOOKUP($F273,BY_TRA_Demand_Drivers!$B$5:$J$100,9,FALSE)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VLOOKUP(A274,BY_TRA_Demand_Drivers!$A$5:$B$95,2,FALSE)</f>
        <v>TPBUU</v>
      </c>
      <c r="G274" s="16">
        <f>VLOOKUP($D274,'Growth rate'!$B$3:$S$93,3,FALSE)*VLOOKUP($F274,BY_TRA_Demand_Drivers!$B$5:$J$100,7,FALSE)</f>
        <v>80127.028354554946</v>
      </c>
      <c r="H274" s="16">
        <f>VLOOKUP($D274,'Growth rate'!$B$3:$S$93,3,FALSE)*VLOOKUP($F274,BY_TRA_Demand_Drivers!$B$5:$J$100,8,FALSE)</f>
        <v>0</v>
      </c>
      <c r="I274" s="16">
        <f>VLOOKUP($D274,'Growth rate'!$B$3:$S$93,3,FALSE)*VLOOKUP($F274,BY_TRA_Demand_Drivers!$B$5:$J$100,9,FALSE)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VLOOKUP(A275,BY_TRA_Demand_Drivers!$A$5:$B$95,2,FALSE)</f>
        <v>TPBUU</v>
      </c>
      <c r="G275" s="16">
        <f>VLOOKUP($D275,'Growth rate'!$B$3:$S$93,3,FALSE)*VLOOKUP($F275,BY_TRA_Demand_Drivers!$B$5:$J$100,7,FALSE)</f>
        <v>81261.145096026172</v>
      </c>
      <c r="H275" s="16">
        <f>VLOOKUP($D275,'Growth rate'!$B$3:$S$93,3,FALSE)*VLOOKUP($F275,BY_TRA_Demand_Drivers!$B$5:$J$100,8,FALSE)</f>
        <v>0</v>
      </c>
      <c r="I275" s="16">
        <f>VLOOKUP($D275,'Growth rate'!$B$3:$S$93,3,FALSE)*VLOOKUP($F275,BY_TRA_Demand_Drivers!$B$5:$J$100,9,FALSE)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VLOOKUP(A276,BY_TRA_Demand_Drivers!$A$5:$B$95,2,FALSE)</f>
        <v>TPBUU</v>
      </c>
      <c r="G276" s="16">
        <f>VLOOKUP($D276,'Growth rate'!$B$3:$S$93,3,FALSE)*VLOOKUP($F276,BY_TRA_Demand_Drivers!$B$5:$J$100,7,FALSE)</f>
        <v>82395.261837497412</v>
      </c>
      <c r="H276" s="16">
        <f>VLOOKUP($D276,'Growth rate'!$B$3:$S$93,3,FALSE)*VLOOKUP($F276,BY_TRA_Demand_Drivers!$B$5:$J$100,8,FALSE)</f>
        <v>0</v>
      </c>
      <c r="I276" s="16">
        <f>VLOOKUP($D276,'Growth rate'!$B$3:$S$93,3,FALSE)*VLOOKUP($F276,BY_TRA_Demand_Drivers!$B$5:$J$100,9,FALSE)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VLOOKUP(A277,BY_TRA_Demand_Drivers!$A$5:$B$95,2,FALSE)</f>
        <v>TPBUU</v>
      </c>
      <c r="G277" s="16">
        <f>VLOOKUP($D277,'Growth rate'!$B$3:$S$93,3,FALSE)*VLOOKUP($F277,BY_TRA_Demand_Drivers!$B$5:$J$100,7,FALSE)</f>
        <v>83432.725653560672</v>
      </c>
      <c r="H277" s="16">
        <f>VLOOKUP($D277,'Growth rate'!$B$3:$S$93,3,FALSE)*VLOOKUP($F277,BY_TRA_Demand_Drivers!$B$5:$J$100,8,FALSE)</f>
        <v>0</v>
      </c>
      <c r="I277" s="16">
        <f>VLOOKUP($D277,'Growth rate'!$B$3:$S$93,3,FALSE)*VLOOKUP($F277,BY_TRA_Demand_Drivers!$B$5:$J$100,9,FALSE)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VLOOKUP(A278,BY_TRA_Demand_Drivers!$A$5:$B$95,2,FALSE)</f>
        <v>TPBUU</v>
      </c>
      <c r="G278" s="16">
        <f>VLOOKUP($D278,'Growth rate'!$B$3:$S$93,3,FALSE)*VLOOKUP($F278,BY_TRA_Demand_Drivers!$B$5:$J$100,7,FALSE)</f>
        <v>84470.189469623932</v>
      </c>
      <c r="H278" s="16">
        <f>VLOOKUP($D278,'Growth rate'!$B$3:$S$93,3,FALSE)*VLOOKUP($F278,BY_TRA_Demand_Drivers!$B$5:$J$100,8,FALSE)</f>
        <v>0</v>
      </c>
      <c r="I278" s="16">
        <f>VLOOKUP($D278,'Growth rate'!$B$3:$S$93,3,FALSE)*VLOOKUP($F278,BY_TRA_Demand_Drivers!$B$5:$J$100,9,FALSE)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VLOOKUP(A279,BY_TRA_Demand_Drivers!$A$5:$B$95,2,FALSE)</f>
        <v>TPBUU</v>
      </c>
      <c r="G279" s="16">
        <f>VLOOKUP($D279,'Growth rate'!$B$3:$S$93,3,FALSE)*VLOOKUP($F279,BY_TRA_Demand_Drivers!$B$5:$J$100,7,FALSE)</f>
        <v>85507.653285687193</v>
      </c>
      <c r="H279" s="16">
        <f>VLOOKUP($D279,'Growth rate'!$B$3:$S$93,3,FALSE)*VLOOKUP($F279,BY_TRA_Demand_Drivers!$B$5:$J$100,8,FALSE)</f>
        <v>0</v>
      </c>
      <c r="I279" s="16">
        <f>VLOOKUP($D279,'Growth rate'!$B$3:$S$93,3,FALSE)*VLOOKUP($F279,BY_TRA_Demand_Drivers!$B$5:$J$100,9,FALSE)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VLOOKUP(A280,BY_TRA_Demand_Drivers!$A$5:$B$95,2,FALSE)</f>
        <v>TPBUU</v>
      </c>
      <c r="G280" s="16">
        <f>VLOOKUP($D280,'Growth rate'!$B$3:$S$93,3,FALSE)*VLOOKUP($F280,BY_TRA_Demand_Drivers!$B$5:$J$100,7,FALSE)</f>
        <v>86545.117101750468</v>
      </c>
      <c r="H280" s="16">
        <f>VLOOKUP($D280,'Growth rate'!$B$3:$S$93,3,FALSE)*VLOOKUP($F280,BY_TRA_Demand_Drivers!$B$5:$J$100,8,FALSE)</f>
        <v>0</v>
      </c>
      <c r="I280" s="16">
        <f>VLOOKUP($D280,'Growth rate'!$B$3:$S$93,3,FALSE)*VLOOKUP($F280,BY_TRA_Demand_Drivers!$B$5:$J$100,9,FALSE)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VLOOKUP(A281,BY_TRA_Demand_Drivers!$A$5:$B$95,2,FALSE)</f>
        <v>TPBUU</v>
      </c>
      <c r="G281" s="16">
        <f>VLOOKUP($D281,'Growth rate'!$B$3:$S$93,3,FALSE)*VLOOKUP($F281,BY_TRA_Demand_Drivers!$B$5:$J$100,7,FALSE)</f>
        <v>87582.580917813713</v>
      </c>
      <c r="H281" s="16">
        <f>VLOOKUP($D281,'Growth rate'!$B$3:$S$93,3,FALSE)*VLOOKUP($F281,BY_TRA_Demand_Drivers!$B$5:$J$100,8,FALSE)</f>
        <v>0</v>
      </c>
      <c r="I281" s="16">
        <f>VLOOKUP($D281,'Growth rate'!$B$3:$S$93,3,FALSE)*VLOOKUP($F281,BY_TRA_Demand_Drivers!$B$5:$J$100,9,FALSE)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VLOOKUP(A282,BY_TRA_Demand_Drivers!$A$5:$B$95,2,FALSE)</f>
        <v>TPBUU</v>
      </c>
      <c r="G282" s="16">
        <f>VLOOKUP($D282,'Growth rate'!$B$3:$S$93,3,FALSE)*VLOOKUP($F282,BY_TRA_Demand_Drivers!$B$5:$J$100,7,FALSE)</f>
        <v>88567.258269757687</v>
      </c>
      <c r="H282" s="16">
        <f>VLOOKUP($D282,'Growth rate'!$B$3:$S$93,3,FALSE)*VLOOKUP($F282,BY_TRA_Demand_Drivers!$B$5:$J$100,8,FALSE)</f>
        <v>0</v>
      </c>
      <c r="I282" s="16">
        <f>VLOOKUP($D282,'Growth rate'!$B$3:$S$93,3,FALSE)*VLOOKUP($F282,BY_TRA_Demand_Drivers!$B$5:$J$100,9,FALSE)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VLOOKUP(A283,BY_TRA_Demand_Drivers!$A$5:$B$95,2,FALSE)</f>
        <v>TPBUU</v>
      </c>
      <c r="G283" s="16">
        <f>VLOOKUP($D283,'Growth rate'!$B$3:$S$93,3,FALSE)*VLOOKUP($F283,BY_TRA_Demand_Drivers!$B$5:$J$100,7,FALSE)</f>
        <v>89551.935621701661</v>
      </c>
      <c r="H283" s="16">
        <f>VLOOKUP($D283,'Growth rate'!$B$3:$S$93,3,FALSE)*VLOOKUP($F283,BY_TRA_Demand_Drivers!$B$5:$J$100,8,FALSE)</f>
        <v>0</v>
      </c>
      <c r="I283" s="16">
        <f>VLOOKUP($D283,'Growth rate'!$B$3:$S$93,3,FALSE)*VLOOKUP($F283,BY_TRA_Demand_Drivers!$B$5:$J$100,9,FALSE)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VLOOKUP(A284,BY_TRA_Demand_Drivers!$A$5:$B$95,2,FALSE)</f>
        <v>TPBUU</v>
      </c>
      <c r="G284" s="16">
        <f>VLOOKUP($D284,'Growth rate'!$B$3:$S$93,3,FALSE)*VLOOKUP($F284,BY_TRA_Demand_Drivers!$B$5:$J$100,7,FALSE)</f>
        <v>90536.61297364565</v>
      </c>
      <c r="H284" s="16">
        <f>VLOOKUP($D284,'Growth rate'!$B$3:$S$93,3,FALSE)*VLOOKUP($F284,BY_TRA_Demand_Drivers!$B$5:$J$100,8,FALSE)</f>
        <v>0</v>
      </c>
      <c r="I284" s="16">
        <f>VLOOKUP($D284,'Growth rate'!$B$3:$S$93,3,FALSE)*VLOOKUP($F284,BY_TRA_Demand_Drivers!$B$5:$J$100,9,FALSE)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VLOOKUP(A285,BY_TRA_Demand_Drivers!$A$5:$B$95,2,FALSE)</f>
        <v>TPBUU</v>
      </c>
      <c r="G285" s="16">
        <f>VLOOKUP($D285,'Growth rate'!$B$3:$S$93,3,FALSE)*VLOOKUP($F285,BY_TRA_Demand_Drivers!$B$5:$J$100,7,FALSE)</f>
        <v>91521.290325589609</v>
      </c>
      <c r="H285" s="16">
        <f>VLOOKUP($D285,'Growth rate'!$B$3:$S$93,3,FALSE)*VLOOKUP($F285,BY_TRA_Demand_Drivers!$B$5:$J$100,8,FALSE)</f>
        <v>0</v>
      </c>
      <c r="I285" s="16">
        <f>VLOOKUP($D285,'Growth rate'!$B$3:$S$93,3,FALSE)*VLOOKUP($F285,BY_TRA_Demand_Drivers!$B$5:$J$100,9,FALSE)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VLOOKUP(A286,BY_TRA_Demand_Drivers!$A$5:$B$95,2,FALSE)</f>
        <v>TPBUU</v>
      </c>
      <c r="G286" s="16">
        <f>VLOOKUP($D286,'Growth rate'!$B$3:$S$93,3,FALSE)*VLOOKUP($F286,BY_TRA_Demand_Drivers!$B$5:$J$100,7,FALSE)</f>
        <v>92505.967677533583</v>
      </c>
      <c r="H286" s="16">
        <f>VLOOKUP($D286,'Growth rate'!$B$3:$S$93,3,FALSE)*VLOOKUP($F286,BY_TRA_Demand_Drivers!$B$5:$J$100,8,FALSE)</f>
        <v>0</v>
      </c>
      <c r="I286" s="16">
        <f>VLOOKUP($D286,'Growth rate'!$B$3:$S$93,3,FALSE)*VLOOKUP($F286,BY_TRA_Demand_Drivers!$B$5:$J$100,9,FALSE)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VLOOKUP(A287,BY_TRA_Demand_Drivers!$A$5:$B$95,2,FALSE)</f>
        <v>TPBUU</v>
      </c>
      <c r="G287" s="16">
        <f>VLOOKUP($D287,'Growth rate'!$B$3:$S$93,3,FALSE)*VLOOKUP($F287,BY_TRA_Demand_Drivers!$B$5:$J$100,7,FALSE)</f>
        <v>93560.046465974592</v>
      </c>
      <c r="H287" s="16">
        <f>VLOOKUP($D287,'Growth rate'!$B$3:$S$93,3,FALSE)*VLOOKUP($F287,BY_TRA_Demand_Drivers!$B$5:$J$100,8,FALSE)</f>
        <v>0</v>
      </c>
      <c r="I287" s="16">
        <f>VLOOKUP($D287,'Growth rate'!$B$3:$S$93,3,FALSE)*VLOOKUP($F287,BY_TRA_Demand_Drivers!$B$5:$J$100,9,FALSE)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VLOOKUP(A288,BY_TRA_Demand_Drivers!$A$5:$B$95,2,FALSE)</f>
        <v>TPBUU</v>
      </c>
      <c r="G288" s="16">
        <f>VLOOKUP($D288,'Growth rate'!$B$3:$S$93,3,FALSE)*VLOOKUP($F288,BY_TRA_Demand_Drivers!$B$5:$J$100,7,FALSE)</f>
        <v>94614.125254415572</v>
      </c>
      <c r="H288" s="16">
        <f>VLOOKUP($D288,'Growth rate'!$B$3:$S$93,3,FALSE)*VLOOKUP($F288,BY_TRA_Demand_Drivers!$B$5:$J$100,8,FALSE)</f>
        <v>0</v>
      </c>
      <c r="I288" s="16">
        <f>VLOOKUP($D288,'Growth rate'!$B$3:$S$93,3,FALSE)*VLOOKUP($F288,BY_TRA_Demand_Drivers!$B$5:$J$100,9,FALSE)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VLOOKUP(A289,BY_TRA_Demand_Drivers!$A$5:$B$95,2,FALSE)</f>
        <v>TPBUU</v>
      </c>
      <c r="G289" s="16">
        <f>VLOOKUP($D289,'Growth rate'!$B$3:$S$93,3,FALSE)*VLOOKUP($F289,BY_TRA_Demand_Drivers!$B$5:$J$100,7,FALSE)</f>
        <v>95668.204042856582</v>
      </c>
      <c r="H289" s="16">
        <f>VLOOKUP($D289,'Growth rate'!$B$3:$S$93,3,FALSE)*VLOOKUP($F289,BY_TRA_Demand_Drivers!$B$5:$J$100,8,FALSE)</f>
        <v>0</v>
      </c>
      <c r="I289" s="16">
        <f>VLOOKUP($D289,'Growth rate'!$B$3:$S$93,3,FALSE)*VLOOKUP($F289,BY_TRA_Demand_Drivers!$B$5:$J$100,9,FALSE)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VLOOKUP(A290,BY_TRA_Demand_Drivers!$A$5:$B$95,2,FALSE)</f>
        <v>TPBUU</v>
      </c>
      <c r="G290" s="16">
        <f>VLOOKUP($D290,'Growth rate'!$B$3:$S$93,3,FALSE)*VLOOKUP($F290,BY_TRA_Demand_Drivers!$B$5:$J$100,7,FALSE)</f>
        <v>96722.282831297576</v>
      </c>
      <c r="H290" s="16">
        <f>VLOOKUP($D290,'Growth rate'!$B$3:$S$93,3,FALSE)*VLOOKUP($F290,BY_TRA_Demand_Drivers!$B$5:$J$100,8,FALSE)</f>
        <v>0</v>
      </c>
      <c r="I290" s="16">
        <f>VLOOKUP($D290,'Growth rate'!$B$3:$S$93,3,FALSE)*VLOOKUP($F290,BY_TRA_Demand_Drivers!$B$5:$J$100,9,FALSE)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VLOOKUP(A291,BY_TRA_Demand_Drivers!$A$5:$B$95,2,FALSE)</f>
        <v>TPBUU</v>
      </c>
      <c r="G291" s="16">
        <f>VLOOKUP($D291,'Growth rate'!$B$3:$S$93,3,FALSE)*VLOOKUP($F291,BY_TRA_Demand_Drivers!$B$5:$J$100,7,FALSE)</f>
        <v>97776.361619738571</v>
      </c>
      <c r="H291" s="16">
        <f>VLOOKUP($D291,'Growth rate'!$B$3:$S$93,3,FALSE)*VLOOKUP($F291,BY_TRA_Demand_Drivers!$B$5:$J$100,8,FALSE)</f>
        <v>0</v>
      </c>
      <c r="I291" s="16">
        <f>VLOOKUP($D291,'Growth rate'!$B$3:$S$93,3,FALSE)*VLOOKUP($F291,BY_TRA_Demand_Drivers!$B$5:$J$100,9,FALSE)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VLOOKUP(A292,BY_TRA_Demand_Drivers!$A$5:$B$95,2,FALSE)</f>
        <v>TPBUU</v>
      </c>
      <c r="G292" s="16">
        <f>VLOOKUP($D292,'Growth rate'!$B$3:$S$93,3,FALSE)*VLOOKUP($F292,BY_TRA_Demand_Drivers!$B$5:$J$100,7,FALSE)</f>
        <v>98823.68071853451</v>
      </c>
      <c r="H292" s="16">
        <f>VLOOKUP($D292,'Growth rate'!$B$3:$S$93,3,FALSE)*VLOOKUP($F292,BY_TRA_Demand_Drivers!$B$5:$J$100,8,FALSE)</f>
        <v>0</v>
      </c>
      <c r="I292" s="16">
        <f>VLOOKUP($D292,'Growth rate'!$B$3:$S$93,3,FALSE)*VLOOKUP($F292,BY_TRA_Demand_Drivers!$B$5:$J$100,9,FALSE)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VLOOKUP(A293,BY_TRA_Demand_Drivers!$A$5:$B$95,2,FALSE)</f>
        <v>TPBUU</v>
      </c>
      <c r="G293" s="16">
        <f>VLOOKUP($D293,'Growth rate'!$B$3:$S$93,3,FALSE)*VLOOKUP($F293,BY_TRA_Demand_Drivers!$B$5:$J$100,7,FALSE)</f>
        <v>99870.999817330434</v>
      </c>
      <c r="H293" s="16">
        <f>VLOOKUP($D293,'Growth rate'!$B$3:$S$93,3,FALSE)*VLOOKUP($F293,BY_TRA_Demand_Drivers!$B$5:$J$100,8,FALSE)</f>
        <v>0</v>
      </c>
      <c r="I293" s="16">
        <f>VLOOKUP($D293,'Growth rate'!$B$3:$S$93,3,FALSE)*VLOOKUP($F293,BY_TRA_Demand_Drivers!$B$5:$J$100,9,FALSE)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VLOOKUP(A294,BY_TRA_Demand_Drivers!$A$5:$B$95,2,FALSE)</f>
        <v>TPBUU</v>
      </c>
      <c r="G294" s="16">
        <f>VLOOKUP($D294,'Growth rate'!$B$3:$S$93,3,FALSE)*VLOOKUP($F294,BY_TRA_Demand_Drivers!$B$5:$J$100,7,FALSE)</f>
        <v>100918.31891612637</v>
      </c>
      <c r="H294" s="16">
        <f>VLOOKUP($D294,'Growth rate'!$B$3:$S$93,3,FALSE)*VLOOKUP($F294,BY_TRA_Demand_Drivers!$B$5:$J$100,8,FALSE)</f>
        <v>0</v>
      </c>
      <c r="I294" s="16">
        <f>VLOOKUP($D294,'Growth rate'!$B$3:$S$93,3,FALSE)*VLOOKUP($F294,BY_TRA_Demand_Drivers!$B$5:$J$100,9,FALSE)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VLOOKUP(A295,BY_TRA_Demand_Drivers!$A$5:$B$95,2,FALSE)</f>
        <v>TPBUU</v>
      </c>
      <c r="G295" s="16">
        <f>VLOOKUP($D295,'Growth rate'!$B$3:$S$93,3,FALSE)*VLOOKUP($F295,BY_TRA_Demand_Drivers!$B$5:$J$100,7,FALSE)</f>
        <v>101965.63801492228</v>
      </c>
      <c r="H295" s="16">
        <f>VLOOKUP($D295,'Growth rate'!$B$3:$S$93,3,FALSE)*VLOOKUP($F295,BY_TRA_Demand_Drivers!$B$5:$J$100,8,FALSE)</f>
        <v>0</v>
      </c>
      <c r="I295" s="16">
        <f>VLOOKUP($D295,'Growth rate'!$B$3:$S$93,3,FALSE)*VLOOKUP($F295,BY_TRA_Demand_Drivers!$B$5:$J$100,9,FALSE)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VLOOKUP(A296,BY_TRA_Demand_Drivers!$A$5:$B$95,2,FALSE)</f>
        <v>TPBUU</v>
      </c>
      <c r="G296" s="16">
        <f>VLOOKUP($D296,'Growth rate'!$B$3:$S$93,3,FALSE)*VLOOKUP($F296,BY_TRA_Demand_Drivers!$B$5:$J$100,7,FALSE)</f>
        <v>103012.95711371822</v>
      </c>
      <c r="H296" s="16">
        <f>VLOOKUP($D296,'Growth rate'!$B$3:$S$93,3,FALSE)*VLOOKUP($F296,BY_TRA_Demand_Drivers!$B$5:$J$100,8,FALSE)</f>
        <v>0</v>
      </c>
      <c r="I296" s="16">
        <f>VLOOKUP($D296,'Growth rate'!$B$3:$S$93,3,FALSE)*VLOOKUP($F296,BY_TRA_Demand_Drivers!$B$5:$J$100,9,FALSE)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VLOOKUP(A297,BY_TRA_Demand_Drivers!$A$5:$B$95,2,FALSE)</f>
        <v>TPBUU</v>
      </c>
      <c r="G297" s="16">
        <f>VLOOKUP($D297,'Growth rate'!$B$3:$S$93,3,FALSE)*VLOOKUP($F297,BY_TRA_Demand_Drivers!$B$5:$J$100,7,FALSE)</f>
        <v>104049.34994259951</v>
      </c>
      <c r="H297" s="16">
        <f>VLOOKUP($D297,'Growth rate'!$B$3:$S$93,3,FALSE)*VLOOKUP($F297,BY_TRA_Demand_Drivers!$B$5:$J$100,8,FALSE)</f>
        <v>0</v>
      </c>
      <c r="I297" s="16">
        <f>VLOOKUP($D297,'Growth rate'!$B$3:$S$93,3,FALSE)*VLOOKUP($F297,BY_TRA_Demand_Drivers!$B$5:$J$100,9,FALSE)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VLOOKUP(A298,BY_TRA_Demand_Drivers!$A$5:$B$95,2,FALSE)</f>
        <v>TPBUU</v>
      </c>
      <c r="G298" s="16">
        <f>VLOOKUP($D298,'Growth rate'!$B$3:$S$93,3,FALSE)*VLOOKUP($F298,BY_TRA_Demand_Drivers!$B$5:$J$100,7,FALSE)</f>
        <v>105085.74277148081</v>
      </c>
      <c r="H298" s="16">
        <f>VLOOKUP($D298,'Growth rate'!$B$3:$S$93,3,FALSE)*VLOOKUP($F298,BY_TRA_Demand_Drivers!$B$5:$J$100,8,FALSE)</f>
        <v>0</v>
      </c>
      <c r="I298" s="16">
        <f>VLOOKUP($D298,'Growth rate'!$B$3:$S$93,3,FALSE)*VLOOKUP($F298,BY_TRA_Demand_Drivers!$B$5:$J$100,9,FALSE)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VLOOKUP(A299,BY_TRA_Demand_Drivers!$A$5:$B$95,2,FALSE)</f>
        <v>TPBUU</v>
      </c>
      <c r="G299" s="16">
        <f>VLOOKUP($D299,'Growth rate'!$B$3:$S$93,3,FALSE)*VLOOKUP($F299,BY_TRA_Demand_Drivers!$B$5:$J$100,7,FALSE)</f>
        <v>106122.1356003621</v>
      </c>
      <c r="H299" s="16">
        <f>VLOOKUP($D299,'Growth rate'!$B$3:$S$93,3,FALSE)*VLOOKUP($F299,BY_TRA_Demand_Drivers!$B$5:$J$100,8,FALSE)</f>
        <v>0</v>
      </c>
      <c r="I299" s="16">
        <f>VLOOKUP($D299,'Growth rate'!$B$3:$S$93,3,FALSE)*VLOOKUP($F299,BY_TRA_Demand_Drivers!$B$5:$J$100,9,FALSE)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VLOOKUP(A300,BY_TRA_Demand_Drivers!$A$5:$B$95,2,FALSE)</f>
        <v>TPBUU</v>
      </c>
      <c r="G300" s="16">
        <f>VLOOKUP($D300,'Growth rate'!$B$3:$S$93,3,FALSE)*VLOOKUP($F300,BY_TRA_Demand_Drivers!$B$5:$J$100,7,FALSE)</f>
        <v>107158.52842924341</v>
      </c>
      <c r="H300" s="16">
        <f>VLOOKUP($D300,'Growth rate'!$B$3:$S$93,3,FALSE)*VLOOKUP($F300,BY_TRA_Demand_Drivers!$B$5:$J$100,8,FALSE)</f>
        <v>0</v>
      </c>
      <c r="I300" s="16">
        <f>VLOOKUP($D300,'Growth rate'!$B$3:$S$93,3,FALSE)*VLOOKUP($F300,BY_TRA_Demand_Drivers!$B$5:$J$100,9,FALSE)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VLOOKUP(A301,BY_TRA_Demand_Drivers!$A$5:$B$95,2,FALSE)</f>
        <v>TPBUU</v>
      </c>
      <c r="G301" s="16">
        <f>VLOOKUP($D301,'Growth rate'!$B$3:$S$93,3,FALSE)*VLOOKUP($F301,BY_TRA_Demand_Drivers!$B$5:$J$100,7,FALSE)</f>
        <v>108194.9212581247</v>
      </c>
      <c r="H301" s="16">
        <f>VLOOKUP($D301,'Growth rate'!$B$3:$S$93,3,FALSE)*VLOOKUP($F301,BY_TRA_Demand_Drivers!$B$5:$J$100,8,FALSE)</f>
        <v>0</v>
      </c>
      <c r="I301" s="16">
        <f>VLOOKUP($D301,'Growth rate'!$B$3:$S$93,3,FALSE)*VLOOKUP($F301,BY_TRA_Demand_Drivers!$B$5:$J$100,9,FALSE)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VLOOKUP(A302,BY_TRA_Demand_Drivers!$A$5:$B$95,2,FALSE)</f>
        <v>TPBUU</v>
      </c>
      <c r="G302" s="16">
        <f>VLOOKUP($D302,'Growth rate'!$B$3:$S$93,3,FALSE)*VLOOKUP($F302,BY_TRA_Demand_Drivers!$B$5:$J$100,7,FALSE)</f>
        <v>109176.49201368811</v>
      </c>
      <c r="H302" s="16">
        <f>VLOOKUP($D302,'Growth rate'!$B$3:$S$93,3,FALSE)*VLOOKUP($F302,BY_TRA_Demand_Drivers!$B$5:$J$100,8,FALSE)</f>
        <v>0</v>
      </c>
      <c r="I302" s="16">
        <f>VLOOKUP($D302,'Growth rate'!$B$3:$S$93,3,FALSE)*VLOOKUP($F302,BY_TRA_Demand_Drivers!$B$5:$J$100,9,FALSE)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VLOOKUP(A303,BY_TRA_Demand_Drivers!$A$5:$B$95,2,FALSE)</f>
        <v>TPBUU</v>
      </c>
      <c r="G303" s="16">
        <f>VLOOKUP($D303,'Growth rate'!$B$3:$S$93,3,FALSE)*VLOOKUP($F303,BY_TRA_Demand_Drivers!$B$5:$J$100,7,FALSE)</f>
        <v>110158.06276925153</v>
      </c>
      <c r="H303" s="16">
        <f>VLOOKUP($D303,'Growth rate'!$B$3:$S$93,3,FALSE)*VLOOKUP($F303,BY_TRA_Demand_Drivers!$B$5:$J$100,8,FALSE)</f>
        <v>0</v>
      </c>
      <c r="I303" s="16">
        <f>VLOOKUP($D303,'Growth rate'!$B$3:$S$93,3,FALSE)*VLOOKUP($F303,BY_TRA_Demand_Drivers!$B$5:$J$100,9,FALSE)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VLOOKUP(A304,BY_TRA_Demand_Drivers!$A$5:$B$95,2,FALSE)</f>
        <v>TPBUU</v>
      </c>
      <c r="G304" s="16">
        <f>VLOOKUP($D304,'Growth rate'!$B$3:$S$93,3,FALSE)*VLOOKUP($F304,BY_TRA_Demand_Drivers!$B$5:$J$100,7,FALSE)</f>
        <v>111139.63352481493</v>
      </c>
      <c r="H304" s="16">
        <f>VLOOKUP($D304,'Growth rate'!$B$3:$S$93,3,FALSE)*VLOOKUP($F304,BY_TRA_Demand_Drivers!$B$5:$J$100,8,FALSE)</f>
        <v>0</v>
      </c>
      <c r="I304" s="16">
        <f>VLOOKUP($D304,'Growth rate'!$B$3:$S$93,3,FALSE)*VLOOKUP($F304,BY_TRA_Demand_Drivers!$B$5:$J$100,9,FALSE)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VLOOKUP(A305,BY_TRA_Demand_Drivers!$A$5:$B$95,2,FALSE)</f>
        <v>TPBUU</v>
      </c>
      <c r="G305" s="16">
        <f>VLOOKUP($D305,'Growth rate'!$B$3:$S$93,3,FALSE)*VLOOKUP($F305,BY_TRA_Demand_Drivers!$B$5:$J$100,7,FALSE)</f>
        <v>112121.20428037834</v>
      </c>
      <c r="H305" s="16">
        <f>VLOOKUP($D305,'Growth rate'!$B$3:$S$93,3,FALSE)*VLOOKUP($F305,BY_TRA_Demand_Drivers!$B$5:$J$100,8,FALSE)</f>
        <v>0</v>
      </c>
      <c r="I305" s="16">
        <f>VLOOKUP($D305,'Growth rate'!$B$3:$S$93,3,FALSE)*VLOOKUP($F305,BY_TRA_Demand_Drivers!$B$5:$J$100,9,FALSE)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VLOOKUP(A306,BY_TRA_Demand_Drivers!$A$5:$B$95,2,FALSE)</f>
        <v>TPBUU</v>
      </c>
      <c r="G306" s="16">
        <f>VLOOKUP($D306,'Growth rate'!$B$3:$S$93,3,FALSE)*VLOOKUP($F306,BY_TRA_Demand_Drivers!$B$5:$J$100,7,FALSE)</f>
        <v>113102.77503594176</v>
      </c>
      <c r="H306" s="16">
        <f>VLOOKUP($D306,'Growth rate'!$B$3:$S$93,3,FALSE)*VLOOKUP($F306,BY_TRA_Demand_Drivers!$B$5:$J$100,8,FALSE)</f>
        <v>0</v>
      </c>
      <c r="I306" s="16">
        <f>VLOOKUP($D306,'Growth rate'!$B$3:$S$93,3,FALSE)*VLOOKUP($F306,BY_TRA_Demand_Drivers!$B$5:$J$100,9,FALSE)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VLOOKUP(A307,BY_TRA_Demand_Drivers!$A$5:$B$95,2,FALSE)</f>
        <v>TPBUU</v>
      </c>
      <c r="G307" s="16">
        <f>VLOOKUP($D307,'Growth rate'!$B$3:$S$93,3,FALSE)*VLOOKUP($F307,BY_TRA_Demand_Drivers!$B$5:$J$100,7,FALSE)</f>
        <v>114024.49154553778</v>
      </c>
      <c r="H307" s="16">
        <f>VLOOKUP($D307,'Growth rate'!$B$3:$S$93,3,FALSE)*VLOOKUP($F307,BY_TRA_Demand_Drivers!$B$5:$J$100,8,FALSE)</f>
        <v>0</v>
      </c>
      <c r="I307" s="16">
        <f>VLOOKUP($D307,'Growth rate'!$B$3:$S$93,3,FALSE)*VLOOKUP($F307,BY_TRA_Demand_Drivers!$B$5:$J$100,9,FALSE)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VLOOKUP(A308,BY_TRA_Demand_Drivers!$A$5:$B$95,2,FALSE)</f>
        <v>TPBUU</v>
      </c>
      <c r="G308" s="16">
        <f>VLOOKUP($D308,'Growth rate'!$B$3:$S$93,3,FALSE)*VLOOKUP($F308,BY_TRA_Demand_Drivers!$B$5:$J$100,7,FALSE)</f>
        <v>114946.2080551338</v>
      </c>
      <c r="H308" s="16">
        <f>VLOOKUP($D308,'Growth rate'!$B$3:$S$93,3,FALSE)*VLOOKUP($F308,BY_TRA_Demand_Drivers!$B$5:$J$100,8,FALSE)</f>
        <v>0</v>
      </c>
      <c r="I308" s="16">
        <f>VLOOKUP($D308,'Growth rate'!$B$3:$S$93,3,FALSE)*VLOOKUP($F308,BY_TRA_Demand_Drivers!$B$5:$J$100,9,FALSE)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VLOOKUP(A309,BY_TRA_Demand_Drivers!$A$5:$B$95,2,FALSE)</f>
        <v>TPBUU</v>
      </c>
      <c r="G309" s="16">
        <f>VLOOKUP($D309,'Growth rate'!$B$3:$S$93,3,FALSE)*VLOOKUP($F309,BY_TRA_Demand_Drivers!$B$5:$J$100,7,FALSE)</f>
        <v>115867.92456472981</v>
      </c>
      <c r="H309" s="16">
        <f>VLOOKUP($D309,'Growth rate'!$B$3:$S$93,3,FALSE)*VLOOKUP($F309,BY_TRA_Demand_Drivers!$B$5:$J$100,8,FALSE)</f>
        <v>0</v>
      </c>
      <c r="I309" s="16">
        <f>VLOOKUP($D309,'Growth rate'!$B$3:$S$93,3,FALSE)*VLOOKUP($F309,BY_TRA_Demand_Drivers!$B$5:$J$100,9,FALSE)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VLOOKUP(A310,BY_TRA_Demand_Drivers!$A$5:$B$95,2,FALSE)</f>
        <v>TPBUU</v>
      </c>
      <c r="G310" s="16">
        <f>VLOOKUP($D310,'Growth rate'!$B$3:$S$93,3,FALSE)*VLOOKUP($F310,BY_TRA_Demand_Drivers!$B$5:$J$100,7,FALSE)</f>
        <v>116789.64107432583</v>
      </c>
      <c r="H310" s="16">
        <f>VLOOKUP($D310,'Growth rate'!$B$3:$S$93,3,FALSE)*VLOOKUP($F310,BY_TRA_Demand_Drivers!$B$5:$J$100,8,FALSE)</f>
        <v>0</v>
      </c>
      <c r="I310" s="16">
        <f>VLOOKUP($D310,'Growth rate'!$B$3:$S$93,3,FALSE)*VLOOKUP($F310,BY_TRA_Demand_Drivers!$B$5:$J$100,9,FALSE)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VLOOKUP(A311,BY_TRA_Demand_Drivers!$A$5:$B$95,2,FALSE)</f>
        <v>TPBUU</v>
      </c>
      <c r="G311" s="16">
        <f>VLOOKUP($D311,'Growth rate'!$B$3:$S$93,3,FALSE)*VLOOKUP($F311,BY_TRA_Demand_Drivers!$B$5:$J$100,7,FALSE)</f>
        <v>117711.35758392185</v>
      </c>
      <c r="H311" s="16">
        <f>VLOOKUP($D311,'Growth rate'!$B$3:$S$93,3,FALSE)*VLOOKUP($F311,BY_TRA_Demand_Drivers!$B$5:$J$100,8,FALSE)</f>
        <v>0</v>
      </c>
      <c r="I311" s="16">
        <f>VLOOKUP($D311,'Growth rate'!$B$3:$S$93,3,FALSE)*VLOOKUP($F311,BY_TRA_Demand_Drivers!$B$5:$J$100,9,FALSE)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VLOOKUP(A312,BY_TRA_Demand_Drivers!$A$5:$B$95,2,FALSE)</f>
        <v>TPBUU</v>
      </c>
      <c r="G312" s="16">
        <f>VLOOKUP($D312,'Growth rate'!$B$3:$S$93,3,FALSE)*VLOOKUP($F312,BY_TRA_Demand_Drivers!$B$5:$J$100,7,FALSE)</f>
        <v>118521.00922242973</v>
      </c>
      <c r="H312" s="16">
        <f>VLOOKUP($D312,'Growth rate'!$B$3:$S$93,3,FALSE)*VLOOKUP($F312,BY_TRA_Demand_Drivers!$B$5:$J$100,8,FALSE)</f>
        <v>0</v>
      </c>
      <c r="I312" s="16">
        <f>VLOOKUP($D312,'Growth rate'!$B$3:$S$93,3,FALSE)*VLOOKUP($F312,BY_TRA_Demand_Drivers!$B$5:$J$100,9,FALSE)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VLOOKUP(A313,BY_TRA_Demand_Drivers!$A$5:$B$95,2,FALSE)</f>
        <v>TPBUU</v>
      </c>
      <c r="G313" s="16">
        <f>VLOOKUP($D313,'Growth rate'!$B$3:$S$93,3,FALSE)*VLOOKUP($F313,BY_TRA_Demand_Drivers!$B$5:$J$100,7,FALSE)</f>
        <v>119330.66086093757</v>
      </c>
      <c r="H313" s="16">
        <f>VLOOKUP($D313,'Growth rate'!$B$3:$S$93,3,FALSE)*VLOOKUP($F313,BY_TRA_Demand_Drivers!$B$5:$J$100,8,FALSE)</f>
        <v>0</v>
      </c>
      <c r="I313" s="16">
        <f>VLOOKUP($D313,'Growth rate'!$B$3:$S$93,3,FALSE)*VLOOKUP($F313,BY_TRA_Demand_Drivers!$B$5:$J$100,9,FALSE)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VLOOKUP(A314,BY_TRA_Demand_Drivers!$A$5:$B$95,2,FALSE)</f>
        <v>TPBUU</v>
      </c>
      <c r="G314" s="16">
        <f>VLOOKUP($D314,'Growth rate'!$B$3:$S$93,3,FALSE)*VLOOKUP($F314,BY_TRA_Demand_Drivers!$B$5:$J$100,7,FALSE)</f>
        <v>120140.31249944543</v>
      </c>
      <c r="H314" s="16">
        <f>VLOOKUP($D314,'Growth rate'!$B$3:$S$93,3,FALSE)*VLOOKUP($F314,BY_TRA_Demand_Drivers!$B$5:$J$100,8,FALSE)</f>
        <v>0</v>
      </c>
      <c r="I314" s="16">
        <f>VLOOKUP($D314,'Growth rate'!$B$3:$S$93,3,FALSE)*VLOOKUP($F314,BY_TRA_Demand_Drivers!$B$5:$J$100,9,FALSE)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VLOOKUP(A315,BY_TRA_Demand_Drivers!$A$5:$B$95,2,FALSE)</f>
        <v>TPBUU</v>
      </c>
      <c r="G315" s="16">
        <f>VLOOKUP($D315,'Growth rate'!$B$3:$S$93,3,FALSE)*VLOOKUP($F315,BY_TRA_Demand_Drivers!$B$5:$J$100,7,FALSE)</f>
        <v>120949.96413795327</v>
      </c>
      <c r="H315" s="16">
        <f>VLOOKUP($D315,'Growth rate'!$B$3:$S$93,3,FALSE)*VLOOKUP($F315,BY_TRA_Demand_Drivers!$B$5:$J$100,8,FALSE)</f>
        <v>0</v>
      </c>
      <c r="I315" s="16">
        <f>VLOOKUP($D315,'Growth rate'!$B$3:$S$93,3,FALSE)*VLOOKUP($F315,BY_TRA_Demand_Drivers!$B$5:$J$100,9,FALSE)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VLOOKUP(A316,BY_TRA_Demand_Drivers!$A$5:$B$95,2,FALSE)</f>
        <v>TPBUU</v>
      </c>
      <c r="G316" s="16">
        <f>VLOOKUP($D316,'Growth rate'!$B$3:$S$93,3,FALSE)*VLOOKUP($F316,BY_TRA_Demand_Drivers!$B$5:$J$100,7,FALSE)</f>
        <v>121759.61577646113</v>
      </c>
      <c r="H316" s="16">
        <f>VLOOKUP($D316,'Growth rate'!$B$3:$S$93,3,FALSE)*VLOOKUP($F316,BY_TRA_Demand_Drivers!$B$5:$J$100,8,FALSE)</f>
        <v>0</v>
      </c>
      <c r="I316" s="16">
        <f>VLOOKUP($D316,'Growth rate'!$B$3:$S$93,3,FALSE)*VLOOKUP($F316,BY_TRA_Demand_Drivers!$B$5:$J$100,9,FALSE)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VLOOKUP(A317,BY_TRA_Demand_Drivers!$A$5:$B$95,2,FALSE)</f>
        <v>TPBUU</v>
      </c>
      <c r="G317" s="16">
        <f>VLOOKUP($D317,'Growth rate'!$B$3:$S$93,3,FALSE)*VLOOKUP($F317,BY_TRA_Demand_Drivers!$B$5:$J$100,7,FALSE)</f>
        <v>122471.00800878806</v>
      </c>
      <c r="H317" s="16">
        <f>VLOOKUP($D317,'Growth rate'!$B$3:$S$93,3,FALSE)*VLOOKUP($F317,BY_TRA_Demand_Drivers!$B$5:$J$100,8,FALSE)</f>
        <v>0</v>
      </c>
      <c r="I317" s="16">
        <f>VLOOKUP($D317,'Growth rate'!$B$3:$S$93,3,FALSE)*VLOOKUP($F317,BY_TRA_Demand_Drivers!$B$5:$J$100,9,FALSE)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VLOOKUP(A318,BY_TRA_Demand_Drivers!$A$5:$B$95,2,FALSE)</f>
        <v>TPBUU</v>
      </c>
      <c r="G318" s="16">
        <f>VLOOKUP($D318,'Growth rate'!$B$3:$S$93,3,FALSE)*VLOOKUP($F318,BY_TRA_Demand_Drivers!$B$5:$J$100,7,FALSE)</f>
        <v>123182.40024111501</v>
      </c>
      <c r="H318" s="16">
        <f>VLOOKUP($D318,'Growth rate'!$B$3:$S$93,3,FALSE)*VLOOKUP($F318,BY_TRA_Demand_Drivers!$B$5:$J$100,8,FALSE)</f>
        <v>0</v>
      </c>
      <c r="I318" s="16">
        <f>VLOOKUP($D318,'Growth rate'!$B$3:$S$93,3,FALSE)*VLOOKUP($F318,BY_TRA_Demand_Drivers!$B$5:$J$100,9,FALSE)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VLOOKUP(A319,BY_TRA_Demand_Drivers!$A$5:$B$95,2,FALSE)</f>
        <v>TPBUU</v>
      </c>
      <c r="G319" s="16">
        <f>VLOOKUP($D319,'Growth rate'!$B$3:$S$93,3,FALSE)*VLOOKUP($F319,BY_TRA_Demand_Drivers!$B$5:$J$100,7,FALSE)</f>
        <v>123893.79247344196</v>
      </c>
      <c r="H319" s="16">
        <f>VLOOKUP($D319,'Growth rate'!$B$3:$S$93,3,FALSE)*VLOOKUP($F319,BY_TRA_Demand_Drivers!$B$5:$J$100,8,FALSE)</f>
        <v>0</v>
      </c>
      <c r="I319" s="16">
        <f>VLOOKUP($D319,'Growth rate'!$B$3:$S$93,3,FALSE)*VLOOKUP($F319,BY_TRA_Demand_Drivers!$B$5:$J$100,9,FALSE)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VLOOKUP(A320,BY_TRA_Demand_Drivers!$A$5:$B$95,2,FALSE)</f>
        <v>TPBUU</v>
      </c>
      <c r="G320" s="16">
        <f>VLOOKUP($D320,'Growth rate'!$B$3:$S$93,3,FALSE)*VLOOKUP($F320,BY_TRA_Demand_Drivers!$B$5:$J$100,7,FALSE)</f>
        <v>124605.1847057689</v>
      </c>
      <c r="H320" s="16">
        <f>VLOOKUP($D320,'Growth rate'!$B$3:$S$93,3,FALSE)*VLOOKUP($F320,BY_TRA_Demand_Drivers!$B$5:$J$100,8,FALSE)</f>
        <v>0</v>
      </c>
      <c r="I320" s="16">
        <f>VLOOKUP($D320,'Growth rate'!$B$3:$S$93,3,FALSE)*VLOOKUP($F320,BY_TRA_Demand_Drivers!$B$5:$J$100,9,FALSE)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VLOOKUP(A321,BY_TRA_Demand_Drivers!$A$5:$B$95,2,FALSE)</f>
        <v>TPBUU</v>
      </c>
      <c r="G321" s="16">
        <f>VLOOKUP($D321,'Growth rate'!$B$3:$S$93,3,FALSE)*VLOOKUP($F321,BY_TRA_Demand_Drivers!$B$5:$J$100,7,FALSE)</f>
        <v>125316.57693809584</v>
      </c>
      <c r="H321" s="16">
        <f>VLOOKUP($D321,'Growth rate'!$B$3:$S$93,3,FALSE)*VLOOKUP($F321,BY_TRA_Demand_Drivers!$B$5:$J$100,8,FALSE)</f>
        <v>0</v>
      </c>
      <c r="I321" s="16">
        <f>VLOOKUP($D321,'Growth rate'!$B$3:$S$93,3,FALSE)*VLOOKUP($F321,BY_TRA_Demand_Drivers!$B$5:$J$100,9,FALSE)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VLOOKUP(A322,BY_TRA_Demand_Drivers!$A$5:$B$95,2,FALSE)</f>
        <v>TPBUU</v>
      </c>
      <c r="G322" s="16">
        <f>VLOOKUP($D322,'Growth rate'!$B$3:$S$93,3,FALSE)*VLOOKUP($F322,BY_TRA_Demand_Drivers!$B$5:$J$100,7,FALSE)</f>
        <v>125957.76449353929</v>
      </c>
      <c r="H322" s="16">
        <f>VLOOKUP($D322,'Growth rate'!$B$3:$S$93,3,FALSE)*VLOOKUP($F322,BY_TRA_Demand_Drivers!$B$5:$J$100,8,FALSE)</f>
        <v>0</v>
      </c>
      <c r="I322" s="16">
        <f>VLOOKUP($D322,'Growth rate'!$B$3:$S$93,3,FALSE)*VLOOKUP($F322,BY_TRA_Demand_Drivers!$B$5:$J$100,9,FALSE)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VLOOKUP(A323,BY_TRA_Demand_Drivers!$A$5:$B$95,2,FALSE)</f>
        <v>TPBUU</v>
      </c>
      <c r="G323" s="16">
        <f>VLOOKUP($D323,'Growth rate'!$B$3:$S$93,3,FALSE)*VLOOKUP($F323,BY_TRA_Demand_Drivers!$B$5:$J$100,7,FALSE)</f>
        <v>126598.95204898273</v>
      </c>
      <c r="H323" s="16">
        <f>VLOOKUP($D323,'Growth rate'!$B$3:$S$93,3,FALSE)*VLOOKUP($F323,BY_TRA_Demand_Drivers!$B$5:$J$100,8,FALSE)</f>
        <v>0</v>
      </c>
      <c r="I323" s="16">
        <f>VLOOKUP($D323,'Growth rate'!$B$3:$S$93,3,FALSE)*VLOOKUP($F323,BY_TRA_Demand_Drivers!$B$5:$J$100,9,FALSE)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VLOOKUP(A324,BY_TRA_Demand_Drivers!$A$5:$B$95,2,FALSE)</f>
        <v>TPBUU</v>
      </c>
      <c r="G324" s="16">
        <f>VLOOKUP($D324,'Growth rate'!$B$3:$S$93,3,FALSE)*VLOOKUP($F324,BY_TRA_Demand_Drivers!$B$5:$J$100,7,FALSE)</f>
        <v>127240.13960442613</v>
      </c>
      <c r="H324" s="16">
        <f>VLOOKUP($D324,'Growth rate'!$B$3:$S$93,3,FALSE)*VLOOKUP($F324,BY_TRA_Demand_Drivers!$B$5:$J$100,8,FALSE)</f>
        <v>0</v>
      </c>
      <c r="I324" s="16">
        <f>VLOOKUP($D324,'Growth rate'!$B$3:$S$93,3,FALSE)*VLOOKUP($F324,BY_TRA_Demand_Drivers!$B$5:$J$100,9,FALSE)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VLOOKUP(A325,BY_TRA_Demand_Drivers!$A$5:$B$95,2,FALSE)</f>
        <v>TPBUU</v>
      </c>
      <c r="G325" s="16">
        <f>VLOOKUP($D325,'Growth rate'!$B$3:$S$93,3,FALSE)*VLOOKUP($F325,BY_TRA_Demand_Drivers!$B$5:$J$100,7,FALSE)</f>
        <v>127881.32715986957</v>
      </c>
      <c r="H325" s="16">
        <f>VLOOKUP($D325,'Growth rate'!$B$3:$S$93,3,FALSE)*VLOOKUP($F325,BY_TRA_Demand_Drivers!$B$5:$J$100,8,FALSE)</f>
        <v>0</v>
      </c>
      <c r="I325" s="16">
        <f>VLOOKUP($D325,'Growth rate'!$B$3:$S$93,3,FALSE)*VLOOKUP($F325,BY_TRA_Demand_Drivers!$B$5:$J$100,9,FALSE)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VLOOKUP(A326,BY_TRA_Demand_Drivers!$A$5:$B$95,2,FALSE)</f>
        <v>TPBUU</v>
      </c>
      <c r="G326" s="16">
        <f>VLOOKUP($D326,'Growth rate'!$B$3:$S$93,3,FALSE)*VLOOKUP($F326,BY_TRA_Demand_Drivers!$B$5:$J$100,7,FALSE)</f>
        <v>128522.51471531301</v>
      </c>
      <c r="H326" s="16">
        <f>VLOOKUP($D326,'Growth rate'!$B$3:$S$93,3,FALSE)*VLOOKUP($F326,BY_TRA_Demand_Drivers!$B$5:$J$100,8,FALSE)</f>
        <v>0</v>
      </c>
      <c r="I326" s="16">
        <f>VLOOKUP($D326,'Growth rate'!$B$3:$S$93,3,FALSE)*VLOOKUP($F326,BY_TRA_Demand_Drivers!$B$5:$J$100,9,FALSE)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VLOOKUP(A327,BY_TRA_Demand_Drivers!$A$5:$B$95,2,FALSE)</f>
        <v>TPBUU</v>
      </c>
      <c r="G327" s="16">
        <f>VLOOKUP($D327,'Growth rate'!$B$3:$S$93,3,FALSE)*VLOOKUP($F327,BY_TRA_Demand_Drivers!$B$5:$J$100,7,FALSE)</f>
        <v>129107.53046016816</v>
      </c>
      <c r="H327" s="16">
        <f>VLOOKUP($D327,'Growth rate'!$B$3:$S$93,3,FALSE)*VLOOKUP($F327,BY_TRA_Demand_Drivers!$B$5:$J$100,8,FALSE)</f>
        <v>0</v>
      </c>
      <c r="I327" s="16">
        <f>VLOOKUP($D327,'Growth rate'!$B$3:$S$93,3,FALSE)*VLOOKUP($F327,BY_TRA_Demand_Drivers!$B$5:$J$100,9,FALSE)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VLOOKUP(A328,BY_TRA_Demand_Drivers!$A$5:$B$95,2,FALSE)</f>
        <v>TPBUU</v>
      </c>
      <c r="G328" s="16">
        <f>VLOOKUP($D328,'Growth rate'!$B$3:$S$93,3,FALSE)*VLOOKUP($F328,BY_TRA_Demand_Drivers!$B$5:$J$100,7,FALSE)</f>
        <v>129692.54620502329</v>
      </c>
      <c r="H328" s="16">
        <f>VLOOKUP($D328,'Growth rate'!$B$3:$S$93,3,FALSE)*VLOOKUP($F328,BY_TRA_Demand_Drivers!$B$5:$J$100,8,FALSE)</f>
        <v>0</v>
      </c>
      <c r="I328" s="16">
        <f>VLOOKUP($D328,'Growth rate'!$B$3:$S$93,3,FALSE)*VLOOKUP($F328,BY_TRA_Demand_Drivers!$B$5:$J$100,9,FALSE)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VLOOKUP(A329,BY_TRA_Demand_Drivers!$A$5:$B$95,2,FALSE)</f>
        <v>TPBUU</v>
      </c>
      <c r="G329" s="16">
        <f>VLOOKUP($D329,'Growth rate'!$B$3:$S$93,3,FALSE)*VLOOKUP($F329,BY_TRA_Demand_Drivers!$B$5:$J$100,7,FALSE)</f>
        <v>130277.56194987841</v>
      </c>
      <c r="H329" s="16">
        <f>VLOOKUP($D329,'Growth rate'!$B$3:$S$93,3,FALSE)*VLOOKUP($F329,BY_TRA_Demand_Drivers!$B$5:$J$100,8,FALSE)</f>
        <v>0</v>
      </c>
      <c r="I329" s="16">
        <f>VLOOKUP($D329,'Growth rate'!$B$3:$S$93,3,FALSE)*VLOOKUP($F329,BY_TRA_Demand_Drivers!$B$5:$J$100,9,FALSE)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VLOOKUP(A330,BY_TRA_Demand_Drivers!$A$5:$B$95,2,FALSE)</f>
        <v>TPBUU</v>
      </c>
      <c r="G330" s="16">
        <f>VLOOKUP($D330,'Growth rate'!$B$3:$S$93,3,FALSE)*VLOOKUP($F330,BY_TRA_Demand_Drivers!$B$5:$J$100,7,FALSE)</f>
        <v>130862.57769473355</v>
      </c>
      <c r="H330" s="16">
        <f>VLOOKUP($D330,'Growth rate'!$B$3:$S$93,3,FALSE)*VLOOKUP($F330,BY_TRA_Demand_Drivers!$B$5:$J$100,8,FALSE)</f>
        <v>0</v>
      </c>
      <c r="I330" s="16">
        <f>VLOOKUP($D330,'Growth rate'!$B$3:$S$93,3,FALSE)*VLOOKUP($F330,BY_TRA_Demand_Drivers!$B$5:$J$100,9,FALSE)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VLOOKUP(A331,BY_TRA_Demand_Drivers!$A$5:$B$95,2,FALSE)</f>
        <v>TPBUU</v>
      </c>
      <c r="G331" s="16">
        <f>VLOOKUP($D331,'Growth rate'!$B$3:$S$93,3,FALSE)*VLOOKUP($F331,BY_TRA_Demand_Drivers!$B$5:$J$100,7,FALSE)</f>
        <v>131447.5934395887</v>
      </c>
      <c r="H331" s="16">
        <f>VLOOKUP($D331,'Growth rate'!$B$3:$S$93,3,FALSE)*VLOOKUP($F331,BY_TRA_Demand_Drivers!$B$5:$J$100,8,FALSE)</f>
        <v>0</v>
      </c>
      <c r="I331" s="16">
        <f>VLOOKUP($D331,'Growth rate'!$B$3:$S$93,3,FALSE)*VLOOKUP($F331,BY_TRA_Demand_Drivers!$B$5:$J$100,9,FALSE)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VLOOKUP(A332,BY_TRA_Demand_Drivers!$A$5:$B$95,2,FALSE)</f>
        <v>TPBUR</v>
      </c>
      <c r="G332" s="16">
        <f>VLOOKUP($D332,'Growth rate'!$B$3:$S$93,3,FALSE)*VLOOKUP($F332,BY_TRA_Demand_Drivers!$B$5:$J$100,7,FALSE)</f>
        <v>7231.5704485964097</v>
      </c>
      <c r="H332" s="16">
        <f>VLOOKUP($D332,'Growth rate'!$B$3:$S$93,3,FALSE)*VLOOKUP($F332,BY_TRA_Demand_Drivers!$B$5:$J$100,8,FALSE)</f>
        <v>0</v>
      </c>
      <c r="I332" s="16">
        <f>VLOOKUP($D332,'Growth rate'!$B$3:$S$93,3,FALSE)*VLOOKUP($F332,BY_TRA_Demand_Drivers!$B$5:$J$100,9,FALSE)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VLOOKUP(A333,BY_TRA_Demand_Drivers!$A$5:$B$95,2,FALSE)</f>
        <v>TPBUR</v>
      </c>
      <c r="G333" s="16">
        <f>VLOOKUP($D333,'Growth rate'!$B$3:$S$93,3,FALSE)*VLOOKUP($F333,BY_TRA_Demand_Drivers!$B$5:$J$100,7,FALSE)</f>
        <v>7325.6486034504815</v>
      </c>
      <c r="H333" s="16">
        <f>VLOOKUP($D333,'Growth rate'!$B$3:$S$93,3,FALSE)*VLOOKUP($F333,BY_TRA_Demand_Drivers!$B$5:$J$100,8,FALSE)</f>
        <v>0</v>
      </c>
      <c r="I333" s="16">
        <f>VLOOKUP($D333,'Growth rate'!$B$3:$S$93,3,FALSE)*VLOOKUP($F333,BY_TRA_Demand_Drivers!$B$5:$J$100,9,FALSE)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VLOOKUP(A334,BY_TRA_Demand_Drivers!$A$5:$B$95,2,FALSE)</f>
        <v>TPBUR</v>
      </c>
      <c r="G334" s="16">
        <f>VLOOKUP($D334,'Growth rate'!$B$3:$S$93,3,FALSE)*VLOOKUP($F334,BY_TRA_Demand_Drivers!$B$5:$J$100,7,FALSE)</f>
        <v>7416.981895180229</v>
      </c>
      <c r="H334" s="16">
        <f>VLOOKUP($D334,'Growth rate'!$B$3:$S$93,3,FALSE)*VLOOKUP($F334,BY_TRA_Demand_Drivers!$B$5:$J$100,8,FALSE)</f>
        <v>0</v>
      </c>
      <c r="I334" s="16">
        <f>VLOOKUP($D334,'Growth rate'!$B$3:$S$93,3,FALSE)*VLOOKUP($F334,BY_TRA_Demand_Drivers!$B$5:$J$100,9,FALSE)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VLOOKUP(A335,BY_TRA_Demand_Drivers!$A$5:$B$95,2,FALSE)</f>
        <v>TPBUR</v>
      </c>
      <c r="G335" s="16">
        <f>VLOOKUP($D335,'Growth rate'!$B$3:$S$93,3,FALSE)*VLOOKUP($F335,BY_TRA_Demand_Drivers!$B$5:$J$100,7,FALSE)</f>
        <v>7508.3151869099756</v>
      </c>
      <c r="H335" s="16">
        <f>VLOOKUP($D335,'Growth rate'!$B$3:$S$93,3,FALSE)*VLOOKUP($F335,BY_TRA_Demand_Drivers!$B$5:$J$100,8,FALSE)</f>
        <v>0</v>
      </c>
      <c r="I335" s="16">
        <f>VLOOKUP($D335,'Growth rate'!$B$3:$S$93,3,FALSE)*VLOOKUP($F335,BY_TRA_Demand_Drivers!$B$5:$J$100,9,FALSE)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VLOOKUP(A336,BY_TRA_Demand_Drivers!$A$5:$B$95,2,FALSE)</f>
        <v>TPBUR</v>
      </c>
      <c r="G336" s="16">
        <f>VLOOKUP($D336,'Growth rate'!$B$3:$S$93,3,FALSE)*VLOOKUP($F336,BY_TRA_Demand_Drivers!$B$5:$J$100,7,FALSE)</f>
        <v>7599.6484786397232</v>
      </c>
      <c r="H336" s="16">
        <f>VLOOKUP($D336,'Growth rate'!$B$3:$S$93,3,FALSE)*VLOOKUP($F336,BY_TRA_Demand_Drivers!$B$5:$J$100,8,FALSE)</f>
        <v>0</v>
      </c>
      <c r="I336" s="16">
        <f>VLOOKUP($D336,'Growth rate'!$B$3:$S$93,3,FALSE)*VLOOKUP($F336,BY_TRA_Demand_Drivers!$B$5:$J$100,9,FALSE)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VLOOKUP(A337,BY_TRA_Demand_Drivers!$A$5:$B$95,2,FALSE)</f>
        <v>TPBUR</v>
      </c>
      <c r="G337" s="16">
        <f>VLOOKUP($D337,'Growth rate'!$B$3:$S$93,3,FALSE)*VLOOKUP($F337,BY_TRA_Demand_Drivers!$B$5:$J$100,7,FALSE)</f>
        <v>7690.9817703694707</v>
      </c>
      <c r="H337" s="16">
        <f>VLOOKUP($D337,'Growth rate'!$B$3:$S$93,3,FALSE)*VLOOKUP($F337,BY_TRA_Demand_Drivers!$B$5:$J$100,8,FALSE)</f>
        <v>0</v>
      </c>
      <c r="I337" s="16">
        <f>VLOOKUP($D337,'Growth rate'!$B$3:$S$93,3,FALSE)*VLOOKUP($F337,BY_TRA_Demand_Drivers!$B$5:$J$100,9,FALSE)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VLOOKUP(A338,BY_TRA_Demand_Drivers!$A$5:$B$95,2,FALSE)</f>
        <v>TPBUR</v>
      </c>
      <c r="G338" s="16">
        <f>VLOOKUP($D338,'Growth rate'!$B$3:$S$93,3,FALSE)*VLOOKUP($F338,BY_TRA_Demand_Drivers!$B$5:$J$100,7,FALSE)</f>
        <v>7782.3150620992183</v>
      </c>
      <c r="H338" s="16">
        <f>VLOOKUP($D338,'Growth rate'!$B$3:$S$93,3,FALSE)*VLOOKUP($F338,BY_TRA_Demand_Drivers!$B$5:$J$100,8,FALSE)</f>
        <v>0</v>
      </c>
      <c r="I338" s="16">
        <f>VLOOKUP($D338,'Growth rate'!$B$3:$S$93,3,FALSE)*VLOOKUP($F338,BY_TRA_Demand_Drivers!$B$5:$J$100,9,FALSE)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VLOOKUP(A339,BY_TRA_Demand_Drivers!$A$5:$B$95,2,FALSE)</f>
        <v>TPBUR</v>
      </c>
      <c r="G339" s="16">
        <f>VLOOKUP($D339,'Growth rate'!$B$3:$S$93,3,FALSE)*VLOOKUP($F339,BY_TRA_Demand_Drivers!$B$5:$J$100,7,FALSE)</f>
        <v>7880.1031605647859</v>
      </c>
      <c r="H339" s="16">
        <f>VLOOKUP($D339,'Growth rate'!$B$3:$S$93,3,FALSE)*VLOOKUP($F339,BY_TRA_Demand_Drivers!$B$5:$J$100,8,FALSE)</f>
        <v>0</v>
      </c>
      <c r="I339" s="16">
        <f>VLOOKUP($D339,'Growth rate'!$B$3:$S$93,3,FALSE)*VLOOKUP($F339,BY_TRA_Demand_Drivers!$B$5:$J$100,9,FALSE)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VLOOKUP(A340,BY_TRA_Demand_Drivers!$A$5:$B$95,2,FALSE)</f>
        <v>TPBUR</v>
      </c>
      <c r="G340" s="16">
        <f>VLOOKUP($D340,'Growth rate'!$B$3:$S$93,3,FALSE)*VLOOKUP($F340,BY_TRA_Demand_Drivers!$B$5:$J$100,7,FALSE)</f>
        <v>7977.8912590303544</v>
      </c>
      <c r="H340" s="16">
        <f>VLOOKUP($D340,'Growth rate'!$B$3:$S$93,3,FALSE)*VLOOKUP($F340,BY_TRA_Demand_Drivers!$B$5:$J$100,8,FALSE)</f>
        <v>0</v>
      </c>
      <c r="I340" s="16">
        <f>VLOOKUP($D340,'Growth rate'!$B$3:$S$93,3,FALSE)*VLOOKUP($F340,BY_TRA_Demand_Drivers!$B$5:$J$100,9,FALSE)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VLOOKUP(A341,BY_TRA_Demand_Drivers!$A$5:$B$95,2,FALSE)</f>
        <v>TPBUR</v>
      </c>
      <c r="G341" s="16">
        <f>VLOOKUP($D341,'Growth rate'!$B$3:$S$93,3,FALSE)*VLOOKUP($F341,BY_TRA_Demand_Drivers!$B$5:$J$100,7,FALSE)</f>
        <v>8075.6793574959238</v>
      </c>
      <c r="H341" s="16">
        <f>VLOOKUP($D341,'Growth rate'!$B$3:$S$93,3,FALSE)*VLOOKUP($F341,BY_TRA_Demand_Drivers!$B$5:$J$100,8,FALSE)</f>
        <v>0</v>
      </c>
      <c r="I341" s="16">
        <f>VLOOKUP($D341,'Growth rate'!$B$3:$S$93,3,FALSE)*VLOOKUP($F341,BY_TRA_Demand_Drivers!$B$5:$J$100,9,FALSE)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VLOOKUP(A342,BY_TRA_Demand_Drivers!$A$5:$B$95,2,FALSE)</f>
        <v>TPBUR</v>
      </c>
      <c r="G342" s="16">
        <f>VLOOKUP($D342,'Growth rate'!$B$3:$S$93,3,FALSE)*VLOOKUP($F342,BY_TRA_Demand_Drivers!$B$5:$J$100,7,FALSE)</f>
        <v>8173.4674559614914</v>
      </c>
      <c r="H342" s="16">
        <f>VLOOKUP($D342,'Growth rate'!$B$3:$S$93,3,FALSE)*VLOOKUP($F342,BY_TRA_Demand_Drivers!$B$5:$J$100,8,FALSE)</f>
        <v>0</v>
      </c>
      <c r="I342" s="16">
        <f>VLOOKUP($D342,'Growth rate'!$B$3:$S$93,3,FALSE)*VLOOKUP($F342,BY_TRA_Demand_Drivers!$B$5:$J$100,9,FALSE)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VLOOKUP(A343,BY_TRA_Demand_Drivers!$A$5:$B$95,2,FALSE)</f>
        <v>TPBUR</v>
      </c>
      <c r="G343" s="16">
        <f>VLOOKUP($D343,'Growth rate'!$B$3:$S$93,3,FALSE)*VLOOKUP($F343,BY_TRA_Demand_Drivers!$B$5:$J$100,7,FALSE)</f>
        <v>8271.2555544270599</v>
      </c>
      <c r="H343" s="16">
        <f>VLOOKUP($D343,'Growth rate'!$B$3:$S$93,3,FALSE)*VLOOKUP($F343,BY_TRA_Demand_Drivers!$B$5:$J$100,8,FALSE)</f>
        <v>0</v>
      </c>
      <c r="I343" s="16">
        <f>VLOOKUP($D343,'Growth rate'!$B$3:$S$93,3,FALSE)*VLOOKUP($F343,BY_TRA_Demand_Drivers!$B$5:$J$100,9,FALSE)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VLOOKUP(A344,BY_TRA_Demand_Drivers!$A$5:$B$95,2,FALSE)</f>
        <v>TPBUR</v>
      </c>
      <c r="G344" s="16">
        <f>VLOOKUP($D344,'Growth rate'!$B$3:$S$93,3,FALSE)*VLOOKUP($F344,BY_TRA_Demand_Drivers!$B$5:$J$100,7,FALSE)</f>
        <v>8391.0901257604055</v>
      </c>
      <c r="H344" s="16">
        <f>VLOOKUP($D344,'Growth rate'!$B$3:$S$93,3,FALSE)*VLOOKUP($F344,BY_TRA_Demand_Drivers!$B$5:$J$100,8,FALSE)</f>
        <v>0</v>
      </c>
      <c r="I344" s="16">
        <f>VLOOKUP($D344,'Growth rate'!$B$3:$S$93,3,FALSE)*VLOOKUP($F344,BY_TRA_Demand_Drivers!$B$5:$J$100,9,FALSE)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VLOOKUP(A345,BY_TRA_Demand_Drivers!$A$5:$B$95,2,FALSE)</f>
        <v>TPBUR</v>
      </c>
      <c r="G345" s="16">
        <f>VLOOKUP($D345,'Growth rate'!$B$3:$S$93,3,FALSE)*VLOOKUP($F345,BY_TRA_Demand_Drivers!$B$5:$J$100,7,FALSE)</f>
        <v>8510.9246970937493</v>
      </c>
      <c r="H345" s="16">
        <f>VLOOKUP($D345,'Growth rate'!$B$3:$S$93,3,FALSE)*VLOOKUP($F345,BY_TRA_Demand_Drivers!$B$5:$J$100,8,FALSE)</f>
        <v>0</v>
      </c>
      <c r="I345" s="16">
        <f>VLOOKUP($D345,'Growth rate'!$B$3:$S$93,3,FALSE)*VLOOKUP($F345,BY_TRA_Demand_Drivers!$B$5:$J$100,9,FALSE)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VLOOKUP(A346,BY_TRA_Demand_Drivers!$A$5:$B$95,2,FALSE)</f>
        <v>TPBUR</v>
      </c>
      <c r="G346" s="16">
        <f>VLOOKUP($D346,'Growth rate'!$B$3:$S$93,3,FALSE)*VLOOKUP($F346,BY_TRA_Demand_Drivers!$B$5:$J$100,7,FALSE)</f>
        <v>8630.759268427093</v>
      </c>
      <c r="H346" s="16">
        <f>VLOOKUP($D346,'Growth rate'!$B$3:$S$93,3,FALSE)*VLOOKUP($F346,BY_TRA_Demand_Drivers!$B$5:$J$100,8,FALSE)</f>
        <v>0</v>
      </c>
      <c r="I346" s="16">
        <f>VLOOKUP($D346,'Growth rate'!$B$3:$S$93,3,FALSE)*VLOOKUP($F346,BY_TRA_Demand_Drivers!$B$5:$J$100,9,FALSE)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VLOOKUP(A347,BY_TRA_Demand_Drivers!$A$5:$B$95,2,FALSE)</f>
        <v>TPBUR</v>
      </c>
      <c r="G347" s="16">
        <f>VLOOKUP($D347,'Growth rate'!$B$3:$S$93,3,FALSE)*VLOOKUP($F347,BY_TRA_Demand_Drivers!$B$5:$J$100,7,FALSE)</f>
        <v>8750.5938397604386</v>
      </c>
      <c r="H347" s="16">
        <f>VLOOKUP($D347,'Growth rate'!$B$3:$S$93,3,FALSE)*VLOOKUP($F347,BY_TRA_Demand_Drivers!$B$5:$J$100,8,FALSE)</f>
        <v>0</v>
      </c>
      <c r="I347" s="16">
        <f>VLOOKUP($D347,'Growth rate'!$B$3:$S$93,3,FALSE)*VLOOKUP($F347,BY_TRA_Demand_Drivers!$B$5:$J$100,9,FALSE)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VLOOKUP(A348,BY_TRA_Demand_Drivers!$A$5:$B$95,2,FALSE)</f>
        <v>TPBUR</v>
      </c>
      <c r="G348" s="16">
        <f>VLOOKUP($D348,'Growth rate'!$B$3:$S$93,3,FALSE)*VLOOKUP($F348,BY_TRA_Demand_Drivers!$B$5:$J$100,7,FALSE)</f>
        <v>8870.4284110937842</v>
      </c>
      <c r="H348" s="16">
        <f>VLOOKUP($D348,'Growth rate'!$B$3:$S$93,3,FALSE)*VLOOKUP($F348,BY_TRA_Demand_Drivers!$B$5:$J$100,8,FALSE)</f>
        <v>0</v>
      </c>
      <c r="I348" s="16">
        <f>VLOOKUP($D348,'Growth rate'!$B$3:$S$93,3,FALSE)*VLOOKUP($F348,BY_TRA_Demand_Drivers!$B$5:$J$100,9,FALSE)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VLOOKUP(A349,BY_TRA_Demand_Drivers!$A$5:$B$95,2,FALSE)</f>
        <v>TPBUR</v>
      </c>
      <c r="G349" s="16">
        <f>VLOOKUP($D349,'Growth rate'!$B$3:$S$93,3,FALSE)*VLOOKUP($F349,BY_TRA_Demand_Drivers!$B$5:$J$100,7,FALSE)</f>
        <v>9014.4596821285577</v>
      </c>
      <c r="H349" s="16">
        <f>VLOOKUP($D349,'Growth rate'!$B$3:$S$93,3,FALSE)*VLOOKUP($F349,BY_TRA_Demand_Drivers!$B$5:$J$100,8,FALSE)</f>
        <v>0</v>
      </c>
      <c r="I349" s="16">
        <f>VLOOKUP($D349,'Growth rate'!$B$3:$S$93,3,FALSE)*VLOOKUP($F349,BY_TRA_Demand_Drivers!$B$5:$J$100,9,FALSE)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VLOOKUP(A350,BY_TRA_Demand_Drivers!$A$5:$B$95,2,FALSE)</f>
        <v>TPBUR</v>
      </c>
      <c r="G350" s="16">
        <f>VLOOKUP($D350,'Growth rate'!$B$3:$S$93,3,FALSE)*VLOOKUP($F350,BY_TRA_Demand_Drivers!$B$5:$J$100,7,FALSE)</f>
        <v>9158.490953163333</v>
      </c>
      <c r="H350" s="16">
        <f>VLOOKUP($D350,'Growth rate'!$B$3:$S$93,3,FALSE)*VLOOKUP($F350,BY_TRA_Demand_Drivers!$B$5:$J$100,8,FALSE)</f>
        <v>0</v>
      </c>
      <c r="I350" s="16">
        <f>VLOOKUP($D350,'Growth rate'!$B$3:$S$93,3,FALSE)*VLOOKUP($F350,BY_TRA_Demand_Drivers!$B$5:$J$100,9,FALSE)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VLOOKUP(A351,BY_TRA_Demand_Drivers!$A$5:$B$95,2,FALSE)</f>
        <v>TPBUR</v>
      </c>
      <c r="G351" s="16">
        <f>VLOOKUP($D351,'Growth rate'!$B$3:$S$93,3,FALSE)*VLOOKUP($F351,BY_TRA_Demand_Drivers!$B$5:$J$100,7,FALSE)</f>
        <v>9302.5222241981064</v>
      </c>
      <c r="H351" s="16">
        <f>VLOOKUP($D351,'Growth rate'!$B$3:$S$93,3,FALSE)*VLOOKUP($F351,BY_TRA_Demand_Drivers!$B$5:$J$100,8,FALSE)</f>
        <v>0</v>
      </c>
      <c r="I351" s="16">
        <f>VLOOKUP($D351,'Growth rate'!$B$3:$S$93,3,FALSE)*VLOOKUP($F351,BY_TRA_Demand_Drivers!$B$5:$J$100,9,FALSE)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VLOOKUP(A352,BY_TRA_Demand_Drivers!$A$5:$B$95,2,FALSE)</f>
        <v>TPBUR</v>
      </c>
      <c r="G352" s="16">
        <f>VLOOKUP($D352,'Growth rate'!$B$3:$S$93,3,FALSE)*VLOOKUP($F352,BY_TRA_Demand_Drivers!$B$5:$J$100,7,FALSE)</f>
        <v>9446.5534952328799</v>
      </c>
      <c r="H352" s="16">
        <f>VLOOKUP($D352,'Growth rate'!$B$3:$S$93,3,FALSE)*VLOOKUP($F352,BY_TRA_Demand_Drivers!$B$5:$J$100,8,FALSE)</f>
        <v>0</v>
      </c>
      <c r="I352" s="16">
        <f>VLOOKUP($D352,'Growth rate'!$B$3:$S$93,3,FALSE)*VLOOKUP($F352,BY_TRA_Demand_Drivers!$B$5:$J$100,9,FALSE)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VLOOKUP(A353,BY_TRA_Demand_Drivers!$A$5:$B$95,2,FALSE)</f>
        <v>TPBUR</v>
      </c>
      <c r="G353" s="16">
        <f>VLOOKUP($D353,'Growth rate'!$B$3:$S$93,3,FALSE)*VLOOKUP($F353,BY_TRA_Demand_Drivers!$B$5:$J$100,7,FALSE)</f>
        <v>9590.5847662676533</v>
      </c>
      <c r="H353" s="16">
        <f>VLOOKUP($D353,'Growth rate'!$B$3:$S$93,3,FALSE)*VLOOKUP($F353,BY_TRA_Demand_Drivers!$B$5:$J$100,8,FALSE)</f>
        <v>0</v>
      </c>
      <c r="I353" s="16">
        <f>VLOOKUP($D353,'Growth rate'!$B$3:$S$93,3,FALSE)*VLOOKUP($F353,BY_TRA_Demand_Drivers!$B$5:$J$100,9,FALSE)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VLOOKUP(A354,BY_TRA_Demand_Drivers!$A$5:$B$95,2,FALSE)</f>
        <v>TPBUR</v>
      </c>
      <c r="G354" s="16">
        <f>VLOOKUP($D354,'Growth rate'!$B$3:$S$93,3,FALSE)*VLOOKUP($F354,BY_TRA_Demand_Drivers!$B$5:$J$100,7,FALSE)</f>
        <v>9732.3493589515583</v>
      </c>
      <c r="H354" s="16">
        <f>VLOOKUP($D354,'Growth rate'!$B$3:$S$93,3,FALSE)*VLOOKUP($F354,BY_TRA_Demand_Drivers!$B$5:$J$100,8,FALSE)</f>
        <v>0</v>
      </c>
      <c r="I354" s="16">
        <f>VLOOKUP($D354,'Growth rate'!$B$3:$S$93,3,FALSE)*VLOOKUP($F354,BY_TRA_Demand_Drivers!$B$5:$J$100,9,FALSE)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VLOOKUP(A355,BY_TRA_Demand_Drivers!$A$5:$B$95,2,FALSE)</f>
        <v>TPBUR</v>
      </c>
      <c r="G355" s="16">
        <f>VLOOKUP($D355,'Growth rate'!$B$3:$S$93,3,FALSE)*VLOOKUP($F355,BY_TRA_Demand_Drivers!$B$5:$J$100,7,FALSE)</f>
        <v>9874.1139516354633</v>
      </c>
      <c r="H355" s="16">
        <f>VLOOKUP($D355,'Growth rate'!$B$3:$S$93,3,FALSE)*VLOOKUP($F355,BY_TRA_Demand_Drivers!$B$5:$J$100,8,FALSE)</f>
        <v>0</v>
      </c>
      <c r="I355" s="16">
        <f>VLOOKUP($D355,'Growth rate'!$B$3:$S$93,3,FALSE)*VLOOKUP($F355,BY_TRA_Demand_Drivers!$B$5:$J$100,9,FALSE)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VLOOKUP(A356,BY_TRA_Demand_Drivers!$A$5:$B$95,2,FALSE)</f>
        <v>TPBUR</v>
      </c>
      <c r="G356" s="16">
        <f>VLOOKUP($D356,'Growth rate'!$B$3:$S$93,3,FALSE)*VLOOKUP($F356,BY_TRA_Demand_Drivers!$B$5:$J$100,7,FALSE)</f>
        <v>10015.878544319368</v>
      </c>
      <c r="H356" s="16">
        <f>VLOOKUP($D356,'Growth rate'!$B$3:$S$93,3,FALSE)*VLOOKUP($F356,BY_TRA_Demand_Drivers!$B$5:$J$100,8,FALSE)</f>
        <v>0</v>
      </c>
      <c r="I356" s="16">
        <f>VLOOKUP($D356,'Growth rate'!$B$3:$S$93,3,FALSE)*VLOOKUP($F356,BY_TRA_Demand_Drivers!$B$5:$J$100,9,FALSE)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VLOOKUP(A357,BY_TRA_Demand_Drivers!$A$5:$B$95,2,FALSE)</f>
        <v>TPBUR</v>
      </c>
      <c r="G357" s="16">
        <f>VLOOKUP($D357,'Growth rate'!$B$3:$S$93,3,FALSE)*VLOOKUP($F357,BY_TRA_Demand_Drivers!$B$5:$J$100,7,FALSE)</f>
        <v>10157.643137003271</v>
      </c>
      <c r="H357" s="16">
        <f>VLOOKUP($D357,'Growth rate'!$B$3:$S$93,3,FALSE)*VLOOKUP($F357,BY_TRA_Demand_Drivers!$B$5:$J$100,8,FALSE)</f>
        <v>0</v>
      </c>
      <c r="I357" s="16">
        <f>VLOOKUP($D357,'Growth rate'!$B$3:$S$93,3,FALSE)*VLOOKUP($F357,BY_TRA_Demand_Drivers!$B$5:$J$100,9,FALSE)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VLOOKUP(A358,BY_TRA_Demand_Drivers!$A$5:$B$95,2,FALSE)</f>
        <v>TPBUR</v>
      </c>
      <c r="G358" s="16">
        <f>VLOOKUP($D358,'Growth rate'!$B$3:$S$93,3,FALSE)*VLOOKUP($F358,BY_TRA_Demand_Drivers!$B$5:$J$100,7,FALSE)</f>
        <v>10299.407729687176</v>
      </c>
      <c r="H358" s="16">
        <f>VLOOKUP($D358,'Growth rate'!$B$3:$S$93,3,FALSE)*VLOOKUP($F358,BY_TRA_Demand_Drivers!$B$5:$J$100,8,FALSE)</f>
        <v>0</v>
      </c>
      <c r="I358" s="16">
        <f>VLOOKUP($D358,'Growth rate'!$B$3:$S$93,3,FALSE)*VLOOKUP($F358,BY_TRA_Demand_Drivers!$B$5:$J$100,9,FALSE)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VLOOKUP(A359,BY_TRA_Demand_Drivers!$A$5:$B$95,2,FALSE)</f>
        <v>TPBUR</v>
      </c>
      <c r="G359" s="16">
        <f>VLOOKUP($D359,'Growth rate'!$B$3:$S$93,3,FALSE)*VLOOKUP($F359,BY_TRA_Demand_Drivers!$B$5:$J$100,7,FALSE)</f>
        <v>10429.090706695084</v>
      </c>
      <c r="H359" s="16">
        <f>VLOOKUP($D359,'Growth rate'!$B$3:$S$93,3,FALSE)*VLOOKUP($F359,BY_TRA_Demand_Drivers!$B$5:$J$100,8,FALSE)</f>
        <v>0</v>
      </c>
      <c r="I359" s="16">
        <f>VLOOKUP($D359,'Growth rate'!$B$3:$S$93,3,FALSE)*VLOOKUP($F359,BY_TRA_Demand_Drivers!$B$5:$J$100,9,FALSE)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VLOOKUP(A360,BY_TRA_Demand_Drivers!$A$5:$B$95,2,FALSE)</f>
        <v>TPBUR</v>
      </c>
      <c r="G360" s="16">
        <f>VLOOKUP($D360,'Growth rate'!$B$3:$S$93,3,FALSE)*VLOOKUP($F360,BY_TRA_Demand_Drivers!$B$5:$J$100,7,FALSE)</f>
        <v>10558.773683702992</v>
      </c>
      <c r="H360" s="16">
        <f>VLOOKUP($D360,'Growth rate'!$B$3:$S$93,3,FALSE)*VLOOKUP($F360,BY_TRA_Demand_Drivers!$B$5:$J$100,8,FALSE)</f>
        <v>0</v>
      </c>
      <c r="I360" s="16">
        <f>VLOOKUP($D360,'Growth rate'!$B$3:$S$93,3,FALSE)*VLOOKUP($F360,BY_TRA_Demand_Drivers!$B$5:$J$100,9,FALSE)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VLOOKUP(A361,BY_TRA_Demand_Drivers!$A$5:$B$95,2,FALSE)</f>
        <v>TPBUR</v>
      </c>
      <c r="G361" s="16">
        <f>VLOOKUP($D361,'Growth rate'!$B$3:$S$93,3,FALSE)*VLOOKUP($F361,BY_TRA_Demand_Drivers!$B$5:$J$100,7,FALSE)</f>
        <v>10688.456660710899</v>
      </c>
      <c r="H361" s="16">
        <f>VLOOKUP($D361,'Growth rate'!$B$3:$S$93,3,FALSE)*VLOOKUP($F361,BY_TRA_Demand_Drivers!$B$5:$J$100,8,FALSE)</f>
        <v>0</v>
      </c>
      <c r="I361" s="16">
        <f>VLOOKUP($D361,'Growth rate'!$B$3:$S$93,3,FALSE)*VLOOKUP($F361,BY_TRA_Demand_Drivers!$B$5:$J$100,9,FALSE)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VLOOKUP(A362,BY_TRA_Demand_Drivers!$A$5:$B$95,2,FALSE)</f>
        <v>TPBUR</v>
      </c>
      <c r="G362" s="16">
        <f>VLOOKUP($D362,'Growth rate'!$B$3:$S$93,3,FALSE)*VLOOKUP($F362,BY_TRA_Demand_Drivers!$B$5:$J$100,7,FALSE)</f>
        <v>10818.139637718808</v>
      </c>
      <c r="H362" s="16">
        <f>VLOOKUP($D362,'Growth rate'!$B$3:$S$93,3,FALSE)*VLOOKUP($F362,BY_TRA_Demand_Drivers!$B$5:$J$100,8,FALSE)</f>
        <v>0</v>
      </c>
      <c r="I362" s="16">
        <f>VLOOKUP($D362,'Growth rate'!$B$3:$S$93,3,FALSE)*VLOOKUP($F362,BY_TRA_Demand_Drivers!$B$5:$J$100,9,FALSE)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VLOOKUP(A363,BY_TRA_Demand_Drivers!$A$5:$B$95,2,FALSE)</f>
        <v>TPBUR</v>
      </c>
      <c r="G363" s="16">
        <f>VLOOKUP($D363,'Growth rate'!$B$3:$S$93,3,FALSE)*VLOOKUP($F363,BY_TRA_Demand_Drivers!$B$5:$J$100,7,FALSE)</f>
        <v>10947.822614726714</v>
      </c>
      <c r="H363" s="16">
        <f>VLOOKUP($D363,'Growth rate'!$B$3:$S$93,3,FALSE)*VLOOKUP($F363,BY_TRA_Demand_Drivers!$B$5:$J$100,8,FALSE)</f>
        <v>0</v>
      </c>
      <c r="I363" s="16">
        <f>VLOOKUP($D363,'Growth rate'!$B$3:$S$93,3,FALSE)*VLOOKUP($F363,BY_TRA_Demand_Drivers!$B$5:$J$100,9,FALSE)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VLOOKUP(A364,BY_TRA_Demand_Drivers!$A$5:$B$95,2,FALSE)</f>
        <v>TPBUR</v>
      </c>
      <c r="G364" s="16">
        <f>VLOOKUP($D364,'Growth rate'!$B$3:$S$93,3,FALSE)*VLOOKUP($F364,BY_TRA_Demand_Drivers!$B$5:$J$100,7,FALSE)</f>
        <v>11070.907283719711</v>
      </c>
      <c r="H364" s="16">
        <f>VLOOKUP($D364,'Growth rate'!$B$3:$S$93,3,FALSE)*VLOOKUP($F364,BY_TRA_Demand_Drivers!$B$5:$J$100,8,FALSE)</f>
        <v>0</v>
      </c>
      <c r="I364" s="16">
        <f>VLOOKUP($D364,'Growth rate'!$B$3:$S$93,3,FALSE)*VLOOKUP($F364,BY_TRA_Demand_Drivers!$B$5:$J$100,9,FALSE)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VLOOKUP(A365,BY_TRA_Demand_Drivers!$A$5:$B$95,2,FALSE)</f>
        <v>TPBUR</v>
      </c>
      <c r="G365" s="16">
        <f>VLOOKUP($D365,'Growth rate'!$B$3:$S$93,3,FALSE)*VLOOKUP($F365,BY_TRA_Demand_Drivers!$B$5:$J$100,7,FALSE)</f>
        <v>11193.991952712708</v>
      </c>
      <c r="H365" s="16">
        <f>VLOOKUP($D365,'Growth rate'!$B$3:$S$93,3,FALSE)*VLOOKUP($F365,BY_TRA_Demand_Drivers!$B$5:$J$100,8,FALSE)</f>
        <v>0</v>
      </c>
      <c r="I365" s="16">
        <f>VLOOKUP($D365,'Growth rate'!$B$3:$S$93,3,FALSE)*VLOOKUP($F365,BY_TRA_Demand_Drivers!$B$5:$J$100,9,FALSE)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VLOOKUP(A366,BY_TRA_Demand_Drivers!$A$5:$B$95,2,FALSE)</f>
        <v>TPBUR</v>
      </c>
      <c r="G366" s="16">
        <f>VLOOKUP($D366,'Growth rate'!$B$3:$S$93,3,FALSE)*VLOOKUP($F366,BY_TRA_Demand_Drivers!$B$5:$J$100,7,FALSE)</f>
        <v>11317.076621705706</v>
      </c>
      <c r="H366" s="16">
        <f>VLOOKUP($D366,'Growth rate'!$B$3:$S$93,3,FALSE)*VLOOKUP($F366,BY_TRA_Demand_Drivers!$B$5:$J$100,8,FALSE)</f>
        <v>0</v>
      </c>
      <c r="I366" s="16">
        <f>VLOOKUP($D366,'Growth rate'!$B$3:$S$93,3,FALSE)*VLOOKUP($F366,BY_TRA_Demand_Drivers!$B$5:$J$100,9,FALSE)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VLOOKUP(A367,BY_TRA_Demand_Drivers!$A$5:$B$95,2,FALSE)</f>
        <v>TPBUR</v>
      </c>
      <c r="G367" s="16">
        <f>VLOOKUP($D367,'Growth rate'!$B$3:$S$93,3,FALSE)*VLOOKUP($F367,BY_TRA_Demand_Drivers!$B$5:$J$100,7,FALSE)</f>
        <v>11440.161290698701</v>
      </c>
      <c r="H367" s="16">
        <f>VLOOKUP($D367,'Growth rate'!$B$3:$S$93,3,FALSE)*VLOOKUP($F367,BY_TRA_Demand_Drivers!$B$5:$J$100,8,FALSE)</f>
        <v>0</v>
      </c>
      <c r="I367" s="16">
        <f>VLOOKUP($D367,'Growth rate'!$B$3:$S$93,3,FALSE)*VLOOKUP($F367,BY_TRA_Demand_Drivers!$B$5:$J$100,9,FALSE)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VLOOKUP(A368,BY_TRA_Demand_Drivers!$A$5:$B$95,2,FALSE)</f>
        <v>TPBUR</v>
      </c>
      <c r="G368" s="16">
        <f>VLOOKUP($D368,'Growth rate'!$B$3:$S$93,3,FALSE)*VLOOKUP($F368,BY_TRA_Demand_Drivers!$B$5:$J$100,7,FALSE)</f>
        <v>11563.245959691698</v>
      </c>
      <c r="H368" s="16">
        <f>VLOOKUP($D368,'Growth rate'!$B$3:$S$93,3,FALSE)*VLOOKUP($F368,BY_TRA_Demand_Drivers!$B$5:$J$100,8,FALSE)</f>
        <v>0</v>
      </c>
      <c r="I368" s="16">
        <f>VLOOKUP($D368,'Growth rate'!$B$3:$S$93,3,FALSE)*VLOOKUP($F368,BY_TRA_Demand_Drivers!$B$5:$J$100,9,FALSE)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VLOOKUP(A369,BY_TRA_Demand_Drivers!$A$5:$B$95,2,FALSE)</f>
        <v>TPBUR</v>
      </c>
      <c r="G369" s="16">
        <f>VLOOKUP($D369,'Growth rate'!$B$3:$S$93,3,FALSE)*VLOOKUP($F369,BY_TRA_Demand_Drivers!$B$5:$J$100,7,FALSE)</f>
        <v>11695.005808246824</v>
      </c>
      <c r="H369" s="16">
        <f>VLOOKUP($D369,'Growth rate'!$B$3:$S$93,3,FALSE)*VLOOKUP($F369,BY_TRA_Demand_Drivers!$B$5:$J$100,8,FALSE)</f>
        <v>0</v>
      </c>
      <c r="I369" s="16">
        <f>VLOOKUP($D369,'Growth rate'!$B$3:$S$93,3,FALSE)*VLOOKUP($F369,BY_TRA_Demand_Drivers!$B$5:$J$100,9,FALSE)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VLOOKUP(A370,BY_TRA_Demand_Drivers!$A$5:$B$95,2,FALSE)</f>
        <v>TPBUR</v>
      </c>
      <c r="G370" s="16">
        <f>VLOOKUP($D370,'Growth rate'!$B$3:$S$93,3,FALSE)*VLOOKUP($F370,BY_TRA_Demand_Drivers!$B$5:$J$100,7,FALSE)</f>
        <v>11826.765656801947</v>
      </c>
      <c r="H370" s="16">
        <f>VLOOKUP($D370,'Growth rate'!$B$3:$S$93,3,FALSE)*VLOOKUP($F370,BY_TRA_Demand_Drivers!$B$5:$J$100,8,FALSE)</f>
        <v>0</v>
      </c>
      <c r="I370" s="16">
        <f>VLOOKUP($D370,'Growth rate'!$B$3:$S$93,3,FALSE)*VLOOKUP($F370,BY_TRA_Demand_Drivers!$B$5:$J$100,9,FALSE)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VLOOKUP(A371,BY_TRA_Demand_Drivers!$A$5:$B$95,2,FALSE)</f>
        <v>TPBUR</v>
      </c>
      <c r="G371" s="16">
        <f>VLOOKUP($D371,'Growth rate'!$B$3:$S$93,3,FALSE)*VLOOKUP($F371,BY_TRA_Demand_Drivers!$B$5:$J$100,7,FALSE)</f>
        <v>11958.525505357073</v>
      </c>
      <c r="H371" s="16">
        <f>VLOOKUP($D371,'Growth rate'!$B$3:$S$93,3,FALSE)*VLOOKUP($F371,BY_TRA_Demand_Drivers!$B$5:$J$100,8,FALSE)</f>
        <v>0</v>
      </c>
      <c r="I371" s="16">
        <f>VLOOKUP($D371,'Growth rate'!$B$3:$S$93,3,FALSE)*VLOOKUP($F371,BY_TRA_Demand_Drivers!$B$5:$J$100,9,FALSE)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VLOOKUP(A372,BY_TRA_Demand_Drivers!$A$5:$B$95,2,FALSE)</f>
        <v>TPBUR</v>
      </c>
      <c r="G372" s="16">
        <f>VLOOKUP($D372,'Growth rate'!$B$3:$S$93,3,FALSE)*VLOOKUP($F372,BY_TRA_Demand_Drivers!$B$5:$J$100,7,FALSE)</f>
        <v>12090.285353912197</v>
      </c>
      <c r="H372" s="16">
        <f>VLOOKUP($D372,'Growth rate'!$B$3:$S$93,3,FALSE)*VLOOKUP($F372,BY_TRA_Demand_Drivers!$B$5:$J$100,8,FALSE)</f>
        <v>0</v>
      </c>
      <c r="I372" s="16">
        <f>VLOOKUP($D372,'Growth rate'!$B$3:$S$93,3,FALSE)*VLOOKUP($F372,BY_TRA_Demand_Drivers!$B$5:$J$100,9,FALSE)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VLOOKUP(A373,BY_TRA_Demand_Drivers!$A$5:$B$95,2,FALSE)</f>
        <v>TPBUR</v>
      </c>
      <c r="G373" s="16">
        <f>VLOOKUP($D373,'Growth rate'!$B$3:$S$93,3,FALSE)*VLOOKUP($F373,BY_TRA_Demand_Drivers!$B$5:$J$100,7,FALSE)</f>
        <v>12222.045202467321</v>
      </c>
      <c r="H373" s="16">
        <f>VLOOKUP($D373,'Growth rate'!$B$3:$S$93,3,FALSE)*VLOOKUP($F373,BY_TRA_Demand_Drivers!$B$5:$J$100,8,FALSE)</f>
        <v>0</v>
      </c>
      <c r="I373" s="16">
        <f>VLOOKUP($D373,'Growth rate'!$B$3:$S$93,3,FALSE)*VLOOKUP($F373,BY_TRA_Demand_Drivers!$B$5:$J$100,9,FALSE)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VLOOKUP(A374,BY_TRA_Demand_Drivers!$A$5:$B$95,2,FALSE)</f>
        <v>TPBUR</v>
      </c>
      <c r="G374" s="16">
        <f>VLOOKUP($D374,'Growth rate'!$B$3:$S$93,3,FALSE)*VLOOKUP($F374,BY_TRA_Demand_Drivers!$B$5:$J$100,7,FALSE)</f>
        <v>12352.960089816814</v>
      </c>
      <c r="H374" s="16">
        <f>VLOOKUP($D374,'Growth rate'!$B$3:$S$93,3,FALSE)*VLOOKUP($F374,BY_TRA_Demand_Drivers!$B$5:$J$100,8,FALSE)</f>
        <v>0</v>
      </c>
      <c r="I374" s="16">
        <f>VLOOKUP($D374,'Growth rate'!$B$3:$S$93,3,FALSE)*VLOOKUP($F374,BY_TRA_Demand_Drivers!$B$5:$J$100,9,FALSE)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VLOOKUP(A375,BY_TRA_Demand_Drivers!$A$5:$B$95,2,FALSE)</f>
        <v>TPBUR</v>
      </c>
      <c r="G375" s="16">
        <f>VLOOKUP($D375,'Growth rate'!$B$3:$S$93,3,FALSE)*VLOOKUP($F375,BY_TRA_Demand_Drivers!$B$5:$J$100,7,FALSE)</f>
        <v>12483.874977166304</v>
      </c>
      <c r="H375" s="16">
        <f>VLOOKUP($D375,'Growth rate'!$B$3:$S$93,3,FALSE)*VLOOKUP($F375,BY_TRA_Demand_Drivers!$B$5:$J$100,8,FALSE)</f>
        <v>0</v>
      </c>
      <c r="I375" s="16">
        <f>VLOOKUP($D375,'Growth rate'!$B$3:$S$93,3,FALSE)*VLOOKUP($F375,BY_TRA_Demand_Drivers!$B$5:$J$100,9,FALSE)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VLOOKUP(A376,BY_TRA_Demand_Drivers!$A$5:$B$95,2,FALSE)</f>
        <v>TPBUR</v>
      </c>
      <c r="G376" s="16">
        <f>VLOOKUP($D376,'Growth rate'!$B$3:$S$93,3,FALSE)*VLOOKUP($F376,BY_TRA_Demand_Drivers!$B$5:$J$100,7,FALSE)</f>
        <v>12614.789864515797</v>
      </c>
      <c r="H376" s="16">
        <f>VLOOKUP($D376,'Growth rate'!$B$3:$S$93,3,FALSE)*VLOOKUP($F376,BY_TRA_Demand_Drivers!$B$5:$J$100,8,FALSE)</f>
        <v>0</v>
      </c>
      <c r="I376" s="16">
        <f>VLOOKUP($D376,'Growth rate'!$B$3:$S$93,3,FALSE)*VLOOKUP($F376,BY_TRA_Demand_Drivers!$B$5:$J$100,9,FALSE)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VLOOKUP(A377,BY_TRA_Demand_Drivers!$A$5:$B$95,2,FALSE)</f>
        <v>TPBUR</v>
      </c>
      <c r="G377" s="16">
        <f>VLOOKUP($D377,'Growth rate'!$B$3:$S$93,3,FALSE)*VLOOKUP($F377,BY_TRA_Demand_Drivers!$B$5:$J$100,7,FALSE)</f>
        <v>12745.704751865285</v>
      </c>
      <c r="H377" s="16">
        <f>VLOOKUP($D377,'Growth rate'!$B$3:$S$93,3,FALSE)*VLOOKUP($F377,BY_TRA_Demand_Drivers!$B$5:$J$100,8,FALSE)</f>
        <v>0</v>
      </c>
      <c r="I377" s="16">
        <f>VLOOKUP($D377,'Growth rate'!$B$3:$S$93,3,FALSE)*VLOOKUP($F377,BY_TRA_Demand_Drivers!$B$5:$J$100,9,FALSE)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VLOOKUP(A378,BY_TRA_Demand_Drivers!$A$5:$B$95,2,FALSE)</f>
        <v>TPBUR</v>
      </c>
      <c r="G378" s="16">
        <f>VLOOKUP($D378,'Growth rate'!$B$3:$S$93,3,FALSE)*VLOOKUP($F378,BY_TRA_Demand_Drivers!$B$5:$J$100,7,FALSE)</f>
        <v>12876.619639214778</v>
      </c>
      <c r="H378" s="16">
        <f>VLOOKUP($D378,'Growth rate'!$B$3:$S$93,3,FALSE)*VLOOKUP($F378,BY_TRA_Demand_Drivers!$B$5:$J$100,8,FALSE)</f>
        <v>0</v>
      </c>
      <c r="I378" s="16">
        <f>VLOOKUP($D378,'Growth rate'!$B$3:$S$93,3,FALSE)*VLOOKUP($F378,BY_TRA_Demand_Drivers!$B$5:$J$100,9,FALSE)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VLOOKUP(A379,BY_TRA_Demand_Drivers!$A$5:$B$95,2,FALSE)</f>
        <v>TPBUR</v>
      </c>
      <c r="G379" s="16">
        <f>VLOOKUP($D379,'Growth rate'!$B$3:$S$93,3,FALSE)*VLOOKUP($F379,BY_TRA_Demand_Drivers!$B$5:$J$100,7,FALSE)</f>
        <v>13006.168742824939</v>
      </c>
      <c r="H379" s="16">
        <f>VLOOKUP($D379,'Growth rate'!$B$3:$S$93,3,FALSE)*VLOOKUP($F379,BY_TRA_Demand_Drivers!$B$5:$J$100,8,FALSE)</f>
        <v>0</v>
      </c>
      <c r="I379" s="16">
        <f>VLOOKUP($D379,'Growth rate'!$B$3:$S$93,3,FALSE)*VLOOKUP($F379,BY_TRA_Demand_Drivers!$B$5:$J$100,9,FALSE)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VLOOKUP(A380,BY_TRA_Demand_Drivers!$A$5:$B$95,2,FALSE)</f>
        <v>TPBUR</v>
      </c>
      <c r="G380" s="16">
        <f>VLOOKUP($D380,'Growth rate'!$B$3:$S$93,3,FALSE)*VLOOKUP($F380,BY_TRA_Demand_Drivers!$B$5:$J$100,7,FALSE)</f>
        <v>13135.717846435102</v>
      </c>
      <c r="H380" s="16">
        <f>VLOOKUP($D380,'Growth rate'!$B$3:$S$93,3,FALSE)*VLOOKUP($F380,BY_TRA_Demand_Drivers!$B$5:$J$100,8,FALSE)</f>
        <v>0</v>
      </c>
      <c r="I380" s="16">
        <f>VLOOKUP($D380,'Growth rate'!$B$3:$S$93,3,FALSE)*VLOOKUP($F380,BY_TRA_Demand_Drivers!$B$5:$J$100,9,FALSE)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VLOOKUP(A381,BY_TRA_Demand_Drivers!$A$5:$B$95,2,FALSE)</f>
        <v>TPBUR</v>
      </c>
      <c r="G381" s="16">
        <f>VLOOKUP($D381,'Growth rate'!$B$3:$S$93,3,FALSE)*VLOOKUP($F381,BY_TRA_Demand_Drivers!$B$5:$J$100,7,FALSE)</f>
        <v>13265.266950045263</v>
      </c>
      <c r="H381" s="16">
        <f>VLOOKUP($D381,'Growth rate'!$B$3:$S$93,3,FALSE)*VLOOKUP($F381,BY_TRA_Demand_Drivers!$B$5:$J$100,8,FALSE)</f>
        <v>0</v>
      </c>
      <c r="I381" s="16">
        <f>VLOOKUP($D381,'Growth rate'!$B$3:$S$93,3,FALSE)*VLOOKUP($F381,BY_TRA_Demand_Drivers!$B$5:$J$100,9,FALSE)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VLOOKUP(A382,BY_TRA_Demand_Drivers!$A$5:$B$95,2,FALSE)</f>
        <v>TPBUR</v>
      </c>
      <c r="G382" s="16">
        <f>VLOOKUP($D382,'Growth rate'!$B$3:$S$93,3,FALSE)*VLOOKUP($F382,BY_TRA_Demand_Drivers!$B$5:$J$100,7,FALSE)</f>
        <v>13394.816053655426</v>
      </c>
      <c r="H382" s="16">
        <f>VLOOKUP($D382,'Growth rate'!$B$3:$S$93,3,FALSE)*VLOOKUP($F382,BY_TRA_Demand_Drivers!$B$5:$J$100,8,FALSE)</f>
        <v>0</v>
      </c>
      <c r="I382" s="16">
        <f>VLOOKUP($D382,'Growth rate'!$B$3:$S$93,3,FALSE)*VLOOKUP($F382,BY_TRA_Demand_Drivers!$B$5:$J$100,9,FALSE)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VLOOKUP(A383,BY_TRA_Demand_Drivers!$A$5:$B$95,2,FALSE)</f>
        <v>TPBUR</v>
      </c>
      <c r="G383" s="16">
        <f>VLOOKUP($D383,'Growth rate'!$B$3:$S$93,3,FALSE)*VLOOKUP($F383,BY_TRA_Demand_Drivers!$B$5:$J$100,7,FALSE)</f>
        <v>13524.365157265587</v>
      </c>
      <c r="H383" s="16">
        <f>VLOOKUP($D383,'Growth rate'!$B$3:$S$93,3,FALSE)*VLOOKUP($F383,BY_TRA_Demand_Drivers!$B$5:$J$100,8,FALSE)</f>
        <v>0</v>
      </c>
      <c r="I383" s="16">
        <f>VLOOKUP($D383,'Growth rate'!$B$3:$S$93,3,FALSE)*VLOOKUP($F383,BY_TRA_Demand_Drivers!$B$5:$J$100,9,FALSE)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VLOOKUP(A384,BY_TRA_Demand_Drivers!$A$5:$B$95,2,FALSE)</f>
        <v>TPBUR</v>
      </c>
      <c r="G384" s="16">
        <f>VLOOKUP($D384,'Growth rate'!$B$3:$S$93,3,FALSE)*VLOOKUP($F384,BY_TRA_Demand_Drivers!$B$5:$J$100,7,FALSE)</f>
        <v>13647.061501711014</v>
      </c>
      <c r="H384" s="16">
        <f>VLOOKUP($D384,'Growth rate'!$B$3:$S$93,3,FALSE)*VLOOKUP($F384,BY_TRA_Demand_Drivers!$B$5:$J$100,8,FALSE)</f>
        <v>0</v>
      </c>
      <c r="I384" s="16">
        <f>VLOOKUP($D384,'Growth rate'!$B$3:$S$93,3,FALSE)*VLOOKUP($F384,BY_TRA_Demand_Drivers!$B$5:$J$100,9,FALSE)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VLOOKUP(A385,BY_TRA_Demand_Drivers!$A$5:$B$95,2,FALSE)</f>
        <v>TPBUR</v>
      </c>
      <c r="G385" s="16">
        <f>VLOOKUP($D385,'Growth rate'!$B$3:$S$93,3,FALSE)*VLOOKUP($F385,BY_TRA_Demand_Drivers!$B$5:$J$100,7,FALSE)</f>
        <v>13769.757846156441</v>
      </c>
      <c r="H385" s="16">
        <f>VLOOKUP($D385,'Growth rate'!$B$3:$S$93,3,FALSE)*VLOOKUP($F385,BY_TRA_Demand_Drivers!$B$5:$J$100,8,FALSE)</f>
        <v>0</v>
      </c>
      <c r="I385" s="16">
        <f>VLOOKUP($D385,'Growth rate'!$B$3:$S$93,3,FALSE)*VLOOKUP($F385,BY_TRA_Demand_Drivers!$B$5:$J$100,9,FALSE)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VLOOKUP(A386,BY_TRA_Demand_Drivers!$A$5:$B$95,2,FALSE)</f>
        <v>TPBUR</v>
      </c>
      <c r="G386" s="16">
        <f>VLOOKUP($D386,'Growth rate'!$B$3:$S$93,3,FALSE)*VLOOKUP($F386,BY_TRA_Demand_Drivers!$B$5:$J$100,7,FALSE)</f>
        <v>13892.454190601866</v>
      </c>
      <c r="H386" s="16">
        <f>VLOOKUP($D386,'Growth rate'!$B$3:$S$93,3,FALSE)*VLOOKUP($F386,BY_TRA_Demand_Drivers!$B$5:$J$100,8,FALSE)</f>
        <v>0</v>
      </c>
      <c r="I386" s="16">
        <f>VLOOKUP($D386,'Growth rate'!$B$3:$S$93,3,FALSE)*VLOOKUP($F386,BY_TRA_Demand_Drivers!$B$5:$J$100,9,FALSE)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VLOOKUP(A387,BY_TRA_Demand_Drivers!$A$5:$B$95,2,FALSE)</f>
        <v>TPBUR</v>
      </c>
      <c r="G387" s="16">
        <f>VLOOKUP($D387,'Growth rate'!$B$3:$S$93,3,FALSE)*VLOOKUP($F387,BY_TRA_Demand_Drivers!$B$5:$J$100,7,FALSE)</f>
        <v>14015.150535047293</v>
      </c>
      <c r="H387" s="16">
        <f>VLOOKUP($D387,'Growth rate'!$B$3:$S$93,3,FALSE)*VLOOKUP($F387,BY_TRA_Demand_Drivers!$B$5:$J$100,8,FALSE)</f>
        <v>0</v>
      </c>
      <c r="I387" s="16">
        <f>VLOOKUP($D387,'Growth rate'!$B$3:$S$93,3,FALSE)*VLOOKUP($F387,BY_TRA_Demand_Drivers!$B$5:$J$100,9,FALSE)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VLOOKUP(A388,BY_TRA_Demand_Drivers!$A$5:$B$95,2,FALSE)</f>
        <v>TPBUR</v>
      </c>
      <c r="G388" s="16">
        <f>VLOOKUP($D388,'Growth rate'!$B$3:$S$93,3,FALSE)*VLOOKUP($F388,BY_TRA_Demand_Drivers!$B$5:$J$100,7,FALSE)</f>
        <v>14137.846879492719</v>
      </c>
      <c r="H388" s="16">
        <f>VLOOKUP($D388,'Growth rate'!$B$3:$S$93,3,FALSE)*VLOOKUP($F388,BY_TRA_Demand_Drivers!$B$5:$J$100,8,FALSE)</f>
        <v>0</v>
      </c>
      <c r="I388" s="16">
        <f>VLOOKUP($D388,'Growth rate'!$B$3:$S$93,3,FALSE)*VLOOKUP($F388,BY_TRA_Demand_Drivers!$B$5:$J$100,9,FALSE)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VLOOKUP(A389,BY_TRA_Demand_Drivers!$A$5:$B$95,2,FALSE)</f>
        <v>TPBUR</v>
      </c>
      <c r="G389" s="16">
        <f>VLOOKUP($D389,'Growth rate'!$B$3:$S$93,3,FALSE)*VLOOKUP($F389,BY_TRA_Demand_Drivers!$B$5:$J$100,7,FALSE)</f>
        <v>14253.061443192222</v>
      </c>
      <c r="H389" s="16">
        <f>VLOOKUP($D389,'Growth rate'!$B$3:$S$93,3,FALSE)*VLOOKUP($F389,BY_TRA_Demand_Drivers!$B$5:$J$100,8,FALSE)</f>
        <v>0</v>
      </c>
      <c r="I389" s="16">
        <f>VLOOKUP($D389,'Growth rate'!$B$3:$S$93,3,FALSE)*VLOOKUP($F389,BY_TRA_Demand_Drivers!$B$5:$J$100,9,FALSE)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VLOOKUP(A390,BY_TRA_Demand_Drivers!$A$5:$B$95,2,FALSE)</f>
        <v>TPBUR</v>
      </c>
      <c r="G390" s="16">
        <f>VLOOKUP($D390,'Growth rate'!$B$3:$S$93,3,FALSE)*VLOOKUP($F390,BY_TRA_Demand_Drivers!$B$5:$J$100,7,FALSE)</f>
        <v>14368.276006891725</v>
      </c>
      <c r="H390" s="16">
        <f>VLOOKUP($D390,'Growth rate'!$B$3:$S$93,3,FALSE)*VLOOKUP($F390,BY_TRA_Demand_Drivers!$B$5:$J$100,8,FALSE)</f>
        <v>0</v>
      </c>
      <c r="I390" s="16">
        <f>VLOOKUP($D390,'Growth rate'!$B$3:$S$93,3,FALSE)*VLOOKUP($F390,BY_TRA_Demand_Drivers!$B$5:$J$100,9,FALSE)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VLOOKUP(A391,BY_TRA_Demand_Drivers!$A$5:$B$95,2,FALSE)</f>
        <v>TPBUR</v>
      </c>
      <c r="G391" s="16">
        <f>VLOOKUP($D391,'Growth rate'!$B$3:$S$93,3,FALSE)*VLOOKUP($F391,BY_TRA_Demand_Drivers!$B$5:$J$100,7,FALSE)</f>
        <v>14483.490570591226</v>
      </c>
      <c r="H391" s="16">
        <f>VLOOKUP($D391,'Growth rate'!$B$3:$S$93,3,FALSE)*VLOOKUP($F391,BY_TRA_Demand_Drivers!$B$5:$J$100,8,FALSE)</f>
        <v>0</v>
      </c>
      <c r="I391" s="16">
        <f>VLOOKUP($D391,'Growth rate'!$B$3:$S$93,3,FALSE)*VLOOKUP($F391,BY_TRA_Demand_Drivers!$B$5:$J$100,9,FALSE)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VLOOKUP(A392,BY_TRA_Demand_Drivers!$A$5:$B$95,2,FALSE)</f>
        <v>TPBUR</v>
      </c>
      <c r="G392" s="16">
        <f>VLOOKUP($D392,'Growth rate'!$B$3:$S$93,3,FALSE)*VLOOKUP($F392,BY_TRA_Demand_Drivers!$B$5:$J$100,7,FALSE)</f>
        <v>14598.705134290729</v>
      </c>
      <c r="H392" s="16">
        <f>VLOOKUP($D392,'Growth rate'!$B$3:$S$93,3,FALSE)*VLOOKUP($F392,BY_TRA_Demand_Drivers!$B$5:$J$100,8,FALSE)</f>
        <v>0</v>
      </c>
      <c r="I392" s="16">
        <f>VLOOKUP($D392,'Growth rate'!$B$3:$S$93,3,FALSE)*VLOOKUP($F392,BY_TRA_Demand_Drivers!$B$5:$J$100,9,FALSE)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VLOOKUP(A393,BY_TRA_Demand_Drivers!$A$5:$B$95,2,FALSE)</f>
        <v>TPBUR</v>
      </c>
      <c r="G393" s="16">
        <f>VLOOKUP($D393,'Growth rate'!$B$3:$S$93,3,FALSE)*VLOOKUP($F393,BY_TRA_Demand_Drivers!$B$5:$J$100,7,FALSE)</f>
        <v>14713.919697990232</v>
      </c>
      <c r="H393" s="16">
        <f>VLOOKUP($D393,'Growth rate'!$B$3:$S$93,3,FALSE)*VLOOKUP($F393,BY_TRA_Demand_Drivers!$B$5:$J$100,8,FALSE)</f>
        <v>0</v>
      </c>
      <c r="I393" s="16">
        <f>VLOOKUP($D393,'Growth rate'!$B$3:$S$93,3,FALSE)*VLOOKUP($F393,BY_TRA_Demand_Drivers!$B$5:$J$100,9,FALSE)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VLOOKUP(A394,BY_TRA_Demand_Drivers!$A$5:$B$95,2,FALSE)</f>
        <v>TPBUR</v>
      </c>
      <c r="G394" s="16">
        <f>VLOOKUP($D394,'Growth rate'!$B$3:$S$93,3,FALSE)*VLOOKUP($F394,BY_TRA_Demand_Drivers!$B$5:$J$100,7,FALSE)</f>
        <v>14815.126152803716</v>
      </c>
      <c r="H394" s="16">
        <f>VLOOKUP($D394,'Growth rate'!$B$3:$S$93,3,FALSE)*VLOOKUP($F394,BY_TRA_Demand_Drivers!$B$5:$J$100,8,FALSE)</f>
        <v>0</v>
      </c>
      <c r="I394" s="16">
        <f>VLOOKUP($D394,'Growth rate'!$B$3:$S$93,3,FALSE)*VLOOKUP($F394,BY_TRA_Demand_Drivers!$B$5:$J$100,9,FALSE)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VLOOKUP(A395,BY_TRA_Demand_Drivers!$A$5:$B$95,2,FALSE)</f>
        <v>TPBUR</v>
      </c>
      <c r="G395" s="16">
        <f>VLOOKUP($D395,'Growth rate'!$B$3:$S$93,3,FALSE)*VLOOKUP($F395,BY_TRA_Demand_Drivers!$B$5:$J$100,7,FALSE)</f>
        <v>14916.332607617196</v>
      </c>
      <c r="H395" s="16">
        <f>VLOOKUP($D395,'Growth rate'!$B$3:$S$93,3,FALSE)*VLOOKUP($F395,BY_TRA_Demand_Drivers!$B$5:$J$100,8,FALSE)</f>
        <v>0</v>
      </c>
      <c r="I395" s="16">
        <f>VLOOKUP($D395,'Growth rate'!$B$3:$S$93,3,FALSE)*VLOOKUP($F395,BY_TRA_Demand_Drivers!$B$5:$J$100,9,FALSE)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VLOOKUP(A396,BY_TRA_Demand_Drivers!$A$5:$B$95,2,FALSE)</f>
        <v>TPBUR</v>
      </c>
      <c r="G396" s="16">
        <f>VLOOKUP($D396,'Growth rate'!$B$3:$S$93,3,FALSE)*VLOOKUP($F396,BY_TRA_Demand_Drivers!$B$5:$J$100,7,FALSE)</f>
        <v>15017.539062430678</v>
      </c>
      <c r="H396" s="16">
        <f>VLOOKUP($D396,'Growth rate'!$B$3:$S$93,3,FALSE)*VLOOKUP($F396,BY_TRA_Demand_Drivers!$B$5:$J$100,8,FALSE)</f>
        <v>0</v>
      </c>
      <c r="I396" s="16">
        <f>VLOOKUP($D396,'Growth rate'!$B$3:$S$93,3,FALSE)*VLOOKUP($F396,BY_TRA_Demand_Drivers!$B$5:$J$100,9,FALSE)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VLOOKUP(A397,BY_TRA_Demand_Drivers!$A$5:$B$95,2,FALSE)</f>
        <v>TPBUR</v>
      </c>
      <c r="G397" s="16">
        <f>VLOOKUP($D397,'Growth rate'!$B$3:$S$93,3,FALSE)*VLOOKUP($F397,BY_TRA_Demand_Drivers!$B$5:$J$100,7,FALSE)</f>
        <v>15118.745517244159</v>
      </c>
      <c r="H397" s="16">
        <f>VLOOKUP($D397,'Growth rate'!$B$3:$S$93,3,FALSE)*VLOOKUP($F397,BY_TRA_Demand_Drivers!$B$5:$J$100,8,FALSE)</f>
        <v>0</v>
      </c>
      <c r="I397" s="16">
        <f>VLOOKUP($D397,'Growth rate'!$B$3:$S$93,3,FALSE)*VLOOKUP($F397,BY_TRA_Demand_Drivers!$B$5:$J$100,9,FALSE)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VLOOKUP(A398,BY_TRA_Demand_Drivers!$A$5:$B$95,2,FALSE)</f>
        <v>TPBUR</v>
      </c>
      <c r="G398" s="16">
        <f>VLOOKUP($D398,'Growth rate'!$B$3:$S$93,3,FALSE)*VLOOKUP($F398,BY_TRA_Demand_Drivers!$B$5:$J$100,7,FALSE)</f>
        <v>15219.951972057641</v>
      </c>
      <c r="H398" s="16">
        <f>VLOOKUP($D398,'Growth rate'!$B$3:$S$93,3,FALSE)*VLOOKUP($F398,BY_TRA_Demand_Drivers!$B$5:$J$100,8,FALSE)</f>
        <v>0</v>
      </c>
      <c r="I398" s="16">
        <f>VLOOKUP($D398,'Growth rate'!$B$3:$S$93,3,FALSE)*VLOOKUP($F398,BY_TRA_Demand_Drivers!$B$5:$J$100,9,FALSE)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VLOOKUP(A399,BY_TRA_Demand_Drivers!$A$5:$B$95,2,FALSE)</f>
        <v>TPBUR</v>
      </c>
      <c r="G399" s="16">
        <f>VLOOKUP($D399,'Growth rate'!$B$3:$S$93,3,FALSE)*VLOOKUP($F399,BY_TRA_Demand_Drivers!$B$5:$J$100,7,FALSE)</f>
        <v>15308.876001098508</v>
      </c>
      <c r="H399" s="16">
        <f>VLOOKUP($D399,'Growth rate'!$B$3:$S$93,3,FALSE)*VLOOKUP($F399,BY_TRA_Demand_Drivers!$B$5:$J$100,8,FALSE)</f>
        <v>0</v>
      </c>
      <c r="I399" s="16">
        <f>VLOOKUP($D399,'Growth rate'!$B$3:$S$93,3,FALSE)*VLOOKUP($F399,BY_TRA_Demand_Drivers!$B$5:$J$100,9,FALSE)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VLOOKUP(A400,BY_TRA_Demand_Drivers!$A$5:$B$95,2,FALSE)</f>
        <v>TPBUR</v>
      </c>
      <c r="G400" s="16">
        <f>VLOOKUP($D400,'Growth rate'!$B$3:$S$93,3,FALSE)*VLOOKUP($F400,BY_TRA_Demand_Drivers!$B$5:$J$100,7,FALSE)</f>
        <v>15397.800030139377</v>
      </c>
      <c r="H400" s="16">
        <f>VLOOKUP($D400,'Growth rate'!$B$3:$S$93,3,FALSE)*VLOOKUP($F400,BY_TRA_Demand_Drivers!$B$5:$J$100,8,FALSE)</f>
        <v>0</v>
      </c>
      <c r="I400" s="16">
        <f>VLOOKUP($D400,'Growth rate'!$B$3:$S$93,3,FALSE)*VLOOKUP($F400,BY_TRA_Demand_Drivers!$B$5:$J$100,9,FALSE)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VLOOKUP(A401,BY_TRA_Demand_Drivers!$A$5:$B$95,2,FALSE)</f>
        <v>TPBUR</v>
      </c>
      <c r="G401" s="16">
        <f>VLOOKUP($D401,'Growth rate'!$B$3:$S$93,3,FALSE)*VLOOKUP($F401,BY_TRA_Demand_Drivers!$B$5:$J$100,7,FALSE)</f>
        <v>15486.724059180246</v>
      </c>
      <c r="H401" s="16">
        <f>VLOOKUP($D401,'Growth rate'!$B$3:$S$93,3,FALSE)*VLOOKUP($F401,BY_TRA_Demand_Drivers!$B$5:$J$100,8,FALSE)</f>
        <v>0</v>
      </c>
      <c r="I401" s="16">
        <f>VLOOKUP($D401,'Growth rate'!$B$3:$S$93,3,FALSE)*VLOOKUP($F401,BY_TRA_Demand_Drivers!$B$5:$J$100,9,FALSE)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VLOOKUP(A402,BY_TRA_Demand_Drivers!$A$5:$B$95,2,FALSE)</f>
        <v>TPBUR</v>
      </c>
      <c r="G402" s="16">
        <f>VLOOKUP($D402,'Growth rate'!$B$3:$S$93,3,FALSE)*VLOOKUP($F402,BY_TRA_Demand_Drivers!$B$5:$J$100,7,FALSE)</f>
        <v>15575.648088221113</v>
      </c>
      <c r="H402" s="16">
        <f>VLOOKUP($D402,'Growth rate'!$B$3:$S$93,3,FALSE)*VLOOKUP($F402,BY_TRA_Demand_Drivers!$B$5:$J$100,8,FALSE)</f>
        <v>0</v>
      </c>
      <c r="I402" s="16">
        <f>VLOOKUP($D402,'Growth rate'!$B$3:$S$93,3,FALSE)*VLOOKUP($F402,BY_TRA_Demand_Drivers!$B$5:$J$100,9,FALSE)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VLOOKUP(A403,BY_TRA_Demand_Drivers!$A$5:$B$95,2,FALSE)</f>
        <v>TPBUR</v>
      </c>
      <c r="G403" s="16">
        <f>VLOOKUP($D403,'Growth rate'!$B$3:$S$93,3,FALSE)*VLOOKUP($F403,BY_TRA_Demand_Drivers!$B$5:$J$100,7,FALSE)</f>
        <v>15664.57211726198</v>
      </c>
      <c r="H403" s="16">
        <f>VLOOKUP($D403,'Growth rate'!$B$3:$S$93,3,FALSE)*VLOOKUP($F403,BY_TRA_Demand_Drivers!$B$5:$J$100,8,FALSE)</f>
        <v>0</v>
      </c>
      <c r="I403" s="16">
        <f>VLOOKUP($D403,'Growth rate'!$B$3:$S$93,3,FALSE)*VLOOKUP($F403,BY_TRA_Demand_Drivers!$B$5:$J$100,9,FALSE)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VLOOKUP(A404,BY_TRA_Demand_Drivers!$A$5:$B$95,2,FALSE)</f>
        <v>TPBUR</v>
      </c>
      <c r="G404" s="16">
        <f>VLOOKUP($D404,'Growth rate'!$B$3:$S$93,3,FALSE)*VLOOKUP($F404,BY_TRA_Demand_Drivers!$B$5:$J$100,7,FALSE)</f>
        <v>15744.720561692411</v>
      </c>
      <c r="H404" s="16">
        <f>VLOOKUP($D404,'Growth rate'!$B$3:$S$93,3,FALSE)*VLOOKUP($F404,BY_TRA_Demand_Drivers!$B$5:$J$100,8,FALSE)</f>
        <v>0</v>
      </c>
      <c r="I404" s="16">
        <f>VLOOKUP($D404,'Growth rate'!$B$3:$S$93,3,FALSE)*VLOOKUP($F404,BY_TRA_Demand_Drivers!$B$5:$J$100,9,FALSE)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VLOOKUP(A405,BY_TRA_Demand_Drivers!$A$5:$B$95,2,FALSE)</f>
        <v>TPBUR</v>
      </c>
      <c r="G405" s="16">
        <f>VLOOKUP($D405,'Growth rate'!$B$3:$S$93,3,FALSE)*VLOOKUP($F405,BY_TRA_Demand_Drivers!$B$5:$J$100,7,FALSE)</f>
        <v>15824.869006122841</v>
      </c>
      <c r="H405" s="16">
        <f>VLOOKUP($D405,'Growth rate'!$B$3:$S$93,3,FALSE)*VLOOKUP($F405,BY_TRA_Demand_Drivers!$B$5:$J$100,8,FALSE)</f>
        <v>0</v>
      </c>
      <c r="I405" s="16">
        <f>VLOOKUP($D405,'Growth rate'!$B$3:$S$93,3,FALSE)*VLOOKUP($F405,BY_TRA_Demand_Drivers!$B$5:$J$100,9,FALSE)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VLOOKUP(A406,BY_TRA_Demand_Drivers!$A$5:$B$95,2,FALSE)</f>
        <v>TPBUR</v>
      </c>
      <c r="G406" s="16">
        <f>VLOOKUP($D406,'Growth rate'!$B$3:$S$93,3,FALSE)*VLOOKUP($F406,BY_TRA_Demand_Drivers!$B$5:$J$100,7,FALSE)</f>
        <v>15905.017450553267</v>
      </c>
      <c r="H406" s="16">
        <f>VLOOKUP($D406,'Growth rate'!$B$3:$S$93,3,FALSE)*VLOOKUP($F406,BY_TRA_Demand_Drivers!$B$5:$J$100,8,FALSE)</f>
        <v>0</v>
      </c>
      <c r="I406" s="16">
        <f>VLOOKUP($D406,'Growth rate'!$B$3:$S$93,3,FALSE)*VLOOKUP($F406,BY_TRA_Demand_Drivers!$B$5:$J$100,9,FALSE)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VLOOKUP(A407,BY_TRA_Demand_Drivers!$A$5:$B$95,2,FALSE)</f>
        <v>TPBUR</v>
      </c>
      <c r="G407" s="16">
        <f>VLOOKUP($D407,'Growth rate'!$B$3:$S$93,3,FALSE)*VLOOKUP($F407,BY_TRA_Demand_Drivers!$B$5:$J$100,7,FALSE)</f>
        <v>15985.165894983696</v>
      </c>
      <c r="H407" s="16">
        <f>VLOOKUP($D407,'Growth rate'!$B$3:$S$93,3,FALSE)*VLOOKUP($F407,BY_TRA_Demand_Drivers!$B$5:$J$100,8,FALSE)</f>
        <v>0</v>
      </c>
      <c r="I407" s="16">
        <f>VLOOKUP($D407,'Growth rate'!$B$3:$S$93,3,FALSE)*VLOOKUP($F407,BY_TRA_Demand_Drivers!$B$5:$J$100,9,FALSE)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VLOOKUP(A408,BY_TRA_Demand_Drivers!$A$5:$B$95,2,FALSE)</f>
        <v>TPBUR</v>
      </c>
      <c r="G408" s="16">
        <f>VLOOKUP($D408,'Growth rate'!$B$3:$S$93,3,FALSE)*VLOOKUP($F408,BY_TRA_Demand_Drivers!$B$5:$J$100,7,FALSE)</f>
        <v>16065.314339414126</v>
      </c>
      <c r="H408" s="16">
        <f>VLOOKUP($D408,'Growth rate'!$B$3:$S$93,3,FALSE)*VLOOKUP($F408,BY_TRA_Demand_Drivers!$B$5:$J$100,8,FALSE)</f>
        <v>0</v>
      </c>
      <c r="I408" s="16">
        <f>VLOOKUP($D408,'Growth rate'!$B$3:$S$93,3,FALSE)*VLOOKUP($F408,BY_TRA_Demand_Drivers!$B$5:$J$100,9,FALSE)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VLOOKUP(A409,BY_TRA_Demand_Drivers!$A$5:$B$95,2,FALSE)</f>
        <v>TPBUR</v>
      </c>
      <c r="G409" s="16">
        <f>VLOOKUP($D409,'Growth rate'!$B$3:$S$93,3,FALSE)*VLOOKUP($F409,BY_TRA_Demand_Drivers!$B$5:$J$100,7,FALSE)</f>
        <v>16138.44130752102</v>
      </c>
      <c r="H409" s="16">
        <f>VLOOKUP($D409,'Growth rate'!$B$3:$S$93,3,FALSE)*VLOOKUP($F409,BY_TRA_Demand_Drivers!$B$5:$J$100,8,FALSE)</f>
        <v>0</v>
      </c>
      <c r="I409" s="16">
        <f>VLOOKUP($D409,'Growth rate'!$B$3:$S$93,3,FALSE)*VLOOKUP($F409,BY_TRA_Demand_Drivers!$B$5:$J$100,9,FALSE)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VLOOKUP(A410,BY_TRA_Demand_Drivers!$A$5:$B$95,2,FALSE)</f>
        <v>TPBUR</v>
      </c>
      <c r="G410" s="16">
        <f>VLOOKUP($D410,'Growth rate'!$B$3:$S$93,3,FALSE)*VLOOKUP($F410,BY_TRA_Demand_Drivers!$B$5:$J$100,7,FALSE)</f>
        <v>16211.568275627911</v>
      </c>
      <c r="H410" s="16">
        <f>VLOOKUP($D410,'Growth rate'!$B$3:$S$93,3,FALSE)*VLOOKUP($F410,BY_TRA_Demand_Drivers!$B$5:$J$100,8,FALSE)</f>
        <v>0</v>
      </c>
      <c r="I410" s="16">
        <f>VLOOKUP($D410,'Growth rate'!$B$3:$S$93,3,FALSE)*VLOOKUP($F410,BY_TRA_Demand_Drivers!$B$5:$J$100,9,FALSE)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VLOOKUP(A411,BY_TRA_Demand_Drivers!$A$5:$B$95,2,FALSE)</f>
        <v>TPBUR</v>
      </c>
      <c r="G411" s="16">
        <f>VLOOKUP($D411,'Growth rate'!$B$3:$S$93,3,FALSE)*VLOOKUP($F411,BY_TRA_Demand_Drivers!$B$5:$J$100,7,FALSE)</f>
        <v>16284.695243734801</v>
      </c>
      <c r="H411" s="16">
        <f>VLOOKUP($D411,'Growth rate'!$B$3:$S$93,3,FALSE)*VLOOKUP($F411,BY_TRA_Demand_Drivers!$B$5:$J$100,8,FALSE)</f>
        <v>0</v>
      </c>
      <c r="I411" s="16">
        <f>VLOOKUP($D411,'Growth rate'!$B$3:$S$93,3,FALSE)*VLOOKUP($F411,BY_TRA_Demand_Drivers!$B$5:$J$100,9,FALSE)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VLOOKUP(A412,BY_TRA_Demand_Drivers!$A$5:$B$95,2,FALSE)</f>
        <v>TPBUR</v>
      </c>
      <c r="G412" s="16">
        <f>VLOOKUP($D412,'Growth rate'!$B$3:$S$93,3,FALSE)*VLOOKUP($F412,BY_TRA_Demand_Drivers!$B$5:$J$100,7,FALSE)</f>
        <v>16357.822211841694</v>
      </c>
      <c r="H412" s="16">
        <f>VLOOKUP($D412,'Growth rate'!$B$3:$S$93,3,FALSE)*VLOOKUP($F412,BY_TRA_Demand_Drivers!$B$5:$J$100,8,FALSE)</f>
        <v>0</v>
      </c>
      <c r="I412" s="16">
        <f>VLOOKUP($D412,'Growth rate'!$B$3:$S$93,3,FALSE)*VLOOKUP($F412,BY_TRA_Demand_Drivers!$B$5:$J$100,9,FALSE)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VLOOKUP(A413,BY_TRA_Demand_Drivers!$A$5:$B$95,2,FALSE)</f>
        <v>TPBUR</v>
      </c>
      <c r="G413" s="16">
        <f>VLOOKUP($D413,'Growth rate'!$B$3:$S$93,3,FALSE)*VLOOKUP($F413,BY_TRA_Demand_Drivers!$B$5:$J$100,7,FALSE)</f>
        <v>16430.949179948588</v>
      </c>
      <c r="H413" s="16">
        <f>VLOOKUP($D413,'Growth rate'!$B$3:$S$93,3,FALSE)*VLOOKUP($F413,BY_TRA_Demand_Drivers!$B$5:$J$100,8,FALSE)</f>
        <v>0</v>
      </c>
      <c r="I413" s="16">
        <f>VLOOKUP($D413,'Growth rate'!$B$3:$S$93,3,FALSE)*VLOOKUP($F413,BY_TRA_Demand_Drivers!$B$5:$J$100,9,FALSE)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VLOOKUP(A414,BY_TRA_Demand_Drivers!$A$5:$B$95,2,FALSE)</f>
        <v>TPBUL</v>
      </c>
      <c r="G414" s="16">
        <f>VLOOKUP($D414,'Growth rate'!$B$3:$S$93,3,FALSE)*VLOOKUP($F414,BY_TRA_Demand_Drivers!$B$5:$J$100,7,FALSE)</f>
        <v>7231.5704485964097</v>
      </c>
      <c r="H414" s="16">
        <f>VLOOKUP($D414,'Growth rate'!$B$3:$S$93,3,FALSE)*VLOOKUP($F414,BY_TRA_Demand_Drivers!$B$5:$J$100,8,FALSE)</f>
        <v>0</v>
      </c>
      <c r="I414" s="16">
        <f>VLOOKUP($D414,'Growth rate'!$B$3:$S$93,3,FALSE)*VLOOKUP($F414,BY_TRA_Demand_Drivers!$B$5:$J$100,9,FALSE)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VLOOKUP(A415,BY_TRA_Demand_Drivers!$A$5:$B$95,2,FALSE)</f>
        <v>TPBUL</v>
      </c>
      <c r="G415" s="16">
        <f>VLOOKUP($D415,'Growth rate'!$B$3:$S$93,3,FALSE)*VLOOKUP($F415,BY_TRA_Demand_Drivers!$B$5:$J$100,7,FALSE)</f>
        <v>7325.6486034504815</v>
      </c>
      <c r="H415" s="16">
        <f>VLOOKUP($D415,'Growth rate'!$B$3:$S$93,3,FALSE)*VLOOKUP($F415,BY_TRA_Demand_Drivers!$B$5:$J$100,8,FALSE)</f>
        <v>0</v>
      </c>
      <c r="I415" s="16">
        <f>VLOOKUP($D415,'Growth rate'!$B$3:$S$93,3,FALSE)*VLOOKUP($F415,BY_TRA_Demand_Drivers!$B$5:$J$100,9,FALSE)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VLOOKUP(A416,BY_TRA_Demand_Drivers!$A$5:$B$95,2,FALSE)</f>
        <v>TPBUL</v>
      </c>
      <c r="G416" s="16">
        <f>VLOOKUP($D416,'Growth rate'!$B$3:$S$93,3,FALSE)*VLOOKUP($F416,BY_TRA_Demand_Drivers!$B$5:$J$100,7,FALSE)</f>
        <v>7416.981895180229</v>
      </c>
      <c r="H416" s="16">
        <f>VLOOKUP($D416,'Growth rate'!$B$3:$S$93,3,FALSE)*VLOOKUP($F416,BY_TRA_Demand_Drivers!$B$5:$J$100,8,FALSE)</f>
        <v>0</v>
      </c>
      <c r="I416" s="16">
        <f>VLOOKUP($D416,'Growth rate'!$B$3:$S$93,3,FALSE)*VLOOKUP($F416,BY_TRA_Demand_Drivers!$B$5:$J$100,9,FALSE)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VLOOKUP(A417,BY_TRA_Demand_Drivers!$A$5:$B$95,2,FALSE)</f>
        <v>TPBUL</v>
      </c>
      <c r="G417" s="16">
        <f>VLOOKUP($D417,'Growth rate'!$B$3:$S$93,3,FALSE)*VLOOKUP($F417,BY_TRA_Demand_Drivers!$B$5:$J$100,7,FALSE)</f>
        <v>7508.3151869099756</v>
      </c>
      <c r="H417" s="16">
        <f>VLOOKUP($D417,'Growth rate'!$B$3:$S$93,3,FALSE)*VLOOKUP($F417,BY_TRA_Demand_Drivers!$B$5:$J$100,8,FALSE)</f>
        <v>0</v>
      </c>
      <c r="I417" s="16">
        <f>VLOOKUP($D417,'Growth rate'!$B$3:$S$93,3,FALSE)*VLOOKUP($F417,BY_TRA_Demand_Drivers!$B$5:$J$100,9,FALSE)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VLOOKUP(A418,BY_TRA_Demand_Drivers!$A$5:$B$95,2,FALSE)</f>
        <v>TPBUL</v>
      </c>
      <c r="G418" s="16">
        <f>VLOOKUP($D418,'Growth rate'!$B$3:$S$93,3,FALSE)*VLOOKUP($F418,BY_TRA_Demand_Drivers!$B$5:$J$100,7,FALSE)</f>
        <v>7599.6484786397232</v>
      </c>
      <c r="H418" s="16">
        <f>VLOOKUP($D418,'Growth rate'!$B$3:$S$93,3,FALSE)*VLOOKUP($F418,BY_TRA_Demand_Drivers!$B$5:$J$100,8,FALSE)</f>
        <v>0</v>
      </c>
      <c r="I418" s="16">
        <f>VLOOKUP($D418,'Growth rate'!$B$3:$S$93,3,FALSE)*VLOOKUP($F418,BY_TRA_Demand_Drivers!$B$5:$J$100,9,FALSE)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VLOOKUP(A419,BY_TRA_Demand_Drivers!$A$5:$B$95,2,FALSE)</f>
        <v>TPBUL</v>
      </c>
      <c r="G419" s="16">
        <f>VLOOKUP($D419,'Growth rate'!$B$3:$S$93,3,FALSE)*VLOOKUP($F419,BY_TRA_Demand_Drivers!$B$5:$J$100,7,FALSE)</f>
        <v>7690.9817703694707</v>
      </c>
      <c r="H419" s="16">
        <f>VLOOKUP($D419,'Growth rate'!$B$3:$S$93,3,FALSE)*VLOOKUP($F419,BY_TRA_Demand_Drivers!$B$5:$J$100,8,FALSE)</f>
        <v>0</v>
      </c>
      <c r="I419" s="16">
        <f>VLOOKUP($D419,'Growth rate'!$B$3:$S$93,3,FALSE)*VLOOKUP($F419,BY_TRA_Demand_Drivers!$B$5:$J$100,9,FALSE)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VLOOKUP(A420,BY_TRA_Demand_Drivers!$A$5:$B$95,2,FALSE)</f>
        <v>TPBUL</v>
      </c>
      <c r="G420" s="16">
        <f>VLOOKUP($D420,'Growth rate'!$B$3:$S$93,3,FALSE)*VLOOKUP($F420,BY_TRA_Demand_Drivers!$B$5:$J$100,7,FALSE)</f>
        <v>7782.3150620992183</v>
      </c>
      <c r="H420" s="16">
        <f>VLOOKUP($D420,'Growth rate'!$B$3:$S$93,3,FALSE)*VLOOKUP($F420,BY_TRA_Demand_Drivers!$B$5:$J$100,8,FALSE)</f>
        <v>0</v>
      </c>
      <c r="I420" s="16">
        <f>VLOOKUP($D420,'Growth rate'!$B$3:$S$93,3,FALSE)*VLOOKUP($F420,BY_TRA_Demand_Drivers!$B$5:$J$100,9,FALSE)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VLOOKUP(A421,BY_TRA_Demand_Drivers!$A$5:$B$95,2,FALSE)</f>
        <v>TPBUL</v>
      </c>
      <c r="G421" s="16">
        <f>VLOOKUP($D421,'Growth rate'!$B$3:$S$93,3,FALSE)*VLOOKUP($F421,BY_TRA_Demand_Drivers!$B$5:$J$100,7,FALSE)</f>
        <v>7880.1031605647859</v>
      </c>
      <c r="H421" s="16">
        <f>VLOOKUP($D421,'Growth rate'!$B$3:$S$93,3,FALSE)*VLOOKUP($F421,BY_TRA_Demand_Drivers!$B$5:$J$100,8,FALSE)</f>
        <v>0</v>
      </c>
      <c r="I421" s="16">
        <f>VLOOKUP($D421,'Growth rate'!$B$3:$S$93,3,FALSE)*VLOOKUP($F421,BY_TRA_Demand_Drivers!$B$5:$J$100,9,FALSE)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VLOOKUP(A422,BY_TRA_Demand_Drivers!$A$5:$B$95,2,FALSE)</f>
        <v>TPBUL</v>
      </c>
      <c r="G422" s="16">
        <f>VLOOKUP($D422,'Growth rate'!$B$3:$S$93,3,FALSE)*VLOOKUP($F422,BY_TRA_Demand_Drivers!$B$5:$J$100,7,FALSE)</f>
        <v>7977.8912590303544</v>
      </c>
      <c r="H422" s="16">
        <f>VLOOKUP($D422,'Growth rate'!$B$3:$S$93,3,FALSE)*VLOOKUP($F422,BY_TRA_Demand_Drivers!$B$5:$J$100,8,FALSE)</f>
        <v>0</v>
      </c>
      <c r="I422" s="16">
        <f>VLOOKUP($D422,'Growth rate'!$B$3:$S$93,3,FALSE)*VLOOKUP($F422,BY_TRA_Demand_Drivers!$B$5:$J$100,9,FALSE)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VLOOKUP(A423,BY_TRA_Demand_Drivers!$A$5:$B$95,2,FALSE)</f>
        <v>TPBUL</v>
      </c>
      <c r="G423" s="16">
        <f>VLOOKUP($D423,'Growth rate'!$B$3:$S$93,3,FALSE)*VLOOKUP($F423,BY_TRA_Demand_Drivers!$B$5:$J$100,7,FALSE)</f>
        <v>8075.6793574959238</v>
      </c>
      <c r="H423" s="16">
        <f>VLOOKUP($D423,'Growth rate'!$B$3:$S$93,3,FALSE)*VLOOKUP($F423,BY_TRA_Demand_Drivers!$B$5:$J$100,8,FALSE)</f>
        <v>0</v>
      </c>
      <c r="I423" s="16">
        <f>VLOOKUP($D423,'Growth rate'!$B$3:$S$93,3,FALSE)*VLOOKUP($F423,BY_TRA_Demand_Drivers!$B$5:$J$100,9,FALSE)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VLOOKUP(A424,BY_TRA_Demand_Drivers!$A$5:$B$95,2,FALSE)</f>
        <v>TPBUL</v>
      </c>
      <c r="G424" s="16">
        <f>VLOOKUP($D424,'Growth rate'!$B$3:$S$93,3,FALSE)*VLOOKUP($F424,BY_TRA_Demand_Drivers!$B$5:$J$100,7,FALSE)</f>
        <v>8173.4674559614914</v>
      </c>
      <c r="H424" s="16">
        <f>VLOOKUP($D424,'Growth rate'!$B$3:$S$93,3,FALSE)*VLOOKUP($F424,BY_TRA_Demand_Drivers!$B$5:$J$100,8,FALSE)</f>
        <v>0</v>
      </c>
      <c r="I424" s="16">
        <f>VLOOKUP($D424,'Growth rate'!$B$3:$S$93,3,FALSE)*VLOOKUP($F424,BY_TRA_Demand_Drivers!$B$5:$J$100,9,FALSE)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VLOOKUP(A425,BY_TRA_Demand_Drivers!$A$5:$B$95,2,FALSE)</f>
        <v>TPBUL</v>
      </c>
      <c r="G425" s="16">
        <f>VLOOKUP($D425,'Growth rate'!$B$3:$S$93,3,FALSE)*VLOOKUP($F425,BY_TRA_Demand_Drivers!$B$5:$J$100,7,FALSE)</f>
        <v>8271.2555544270599</v>
      </c>
      <c r="H425" s="16">
        <f>VLOOKUP($D425,'Growth rate'!$B$3:$S$93,3,FALSE)*VLOOKUP($F425,BY_TRA_Demand_Drivers!$B$5:$J$100,8,FALSE)</f>
        <v>0</v>
      </c>
      <c r="I425" s="16">
        <f>VLOOKUP($D425,'Growth rate'!$B$3:$S$93,3,FALSE)*VLOOKUP($F425,BY_TRA_Demand_Drivers!$B$5:$J$100,9,FALSE)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VLOOKUP(A426,BY_TRA_Demand_Drivers!$A$5:$B$95,2,FALSE)</f>
        <v>TPBUL</v>
      </c>
      <c r="G426" s="16">
        <f>VLOOKUP($D426,'Growth rate'!$B$3:$S$93,3,FALSE)*VLOOKUP($F426,BY_TRA_Demand_Drivers!$B$5:$J$100,7,FALSE)</f>
        <v>8391.0901257604055</v>
      </c>
      <c r="H426" s="16">
        <f>VLOOKUP($D426,'Growth rate'!$B$3:$S$93,3,FALSE)*VLOOKUP($F426,BY_TRA_Demand_Drivers!$B$5:$J$100,8,FALSE)</f>
        <v>0</v>
      </c>
      <c r="I426" s="16">
        <f>VLOOKUP($D426,'Growth rate'!$B$3:$S$93,3,FALSE)*VLOOKUP($F426,BY_TRA_Demand_Drivers!$B$5:$J$100,9,FALSE)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VLOOKUP(A427,BY_TRA_Demand_Drivers!$A$5:$B$95,2,FALSE)</f>
        <v>TPBUL</v>
      </c>
      <c r="G427" s="16">
        <f>VLOOKUP($D427,'Growth rate'!$B$3:$S$93,3,FALSE)*VLOOKUP($F427,BY_TRA_Demand_Drivers!$B$5:$J$100,7,FALSE)</f>
        <v>8510.9246970937493</v>
      </c>
      <c r="H427" s="16">
        <f>VLOOKUP($D427,'Growth rate'!$B$3:$S$93,3,FALSE)*VLOOKUP($F427,BY_TRA_Demand_Drivers!$B$5:$J$100,8,FALSE)</f>
        <v>0</v>
      </c>
      <c r="I427" s="16">
        <f>VLOOKUP($D427,'Growth rate'!$B$3:$S$93,3,FALSE)*VLOOKUP($F427,BY_TRA_Demand_Drivers!$B$5:$J$100,9,FALSE)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VLOOKUP(A428,BY_TRA_Demand_Drivers!$A$5:$B$95,2,FALSE)</f>
        <v>TPBUL</v>
      </c>
      <c r="G428" s="16">
        <f>VLOOKUP($D428,'Growth rate'!$B$3:$S$93,3,FALSE)*VLOOKUP($F428,BY_TRA_Demand_Drivers!$B$5:$J$100,7,FALSE)</f>
        <v>8630.759268427093</v>
      </c>
      <c r="H428" s="16">
        <f>VLOOKUP($D428,'Growth rate'!$B$3:$S$93,3,FALSE)*VLOOKUP($F428,BY_TRA_Demand_Drivers!$B$5:$J$100,8,FALSE)</f>
        <v>0</v>
      </c>
      <c r="I428" s="16">
        <f>VLOOKUP($D428,'Growth rate'!$B$3:$S$93,3,FALSE)*VLOOKUP($F428,BY_TRA_Demand_Drivers!$B$5:$J$100,9,FALSE)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VLOOKUP(A429,BY_TRA_Demand_Drivers!$A$5:$B$95,2,FALSE)</f>
        <v>TPBUL</v>
      </c>
      <c r="G429" s="16">
        <f>VLOOKUP($D429,'Growth rate'!$B$3:$S$93,3,FALSE)*VLOOKUP($F429,BY_TRA_Demand_Drivers!$B$5:$J$100,7,FALSE)</f>
        <v>8750.5938397604386</v>
      </c>
      <c r="H429" s="16">
        <f>VLOOKUP($D429,'Growth rate'!$B$3:$S$93,3,FALSE)*VLOOKUP($F429,BY_TRA_Demand_Drivers!$B$5:$J$100,8,FALSE)</f>
        <v>0</v>
      </c>
      <c r="I429" s="16">
        <f>VLOOKUP($D429,'Growth rate'!$B$3:$S$93,3,FALSE)*VLOOKUP($F429,BY_TRA_Demand_Drivers!$B$5:$J$100,9,FALSE)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VLOOKUP(A430,BY_TRA_Demand_Drivers!$A$5:$B$95,2,FALSE)</f>
        <v>TPBUL</v>
      </c>
      <c r="G430" s="16">
        <f>VLOOKUP($D430,'Growth rate'!$B$3:$S$93,3,FALSE)*VLOOKUP($F430,BY_TRA_Demand_Drivers!$B$5:$J$100,7,FALSE)</f>
        <v>8870.4284110937842</v>
      </c>
      <c r="H430" s="16">
        <f>VLOOKUP($D430,'Growth rate'!$B$3:$S$93,3,FALSE)*VLOOKUP($F430,BY_TRA_Demand_Drivers!$B$5:$J$100,8,FALSE)</f>
        <v>0</v>
      </c>
      <c r="I430" s="16">
        <f>VLOOKUP($D430,'Growth rate'!$B$3:$S$93,3,FALSE)*VLOOKUP($F430,BY_TRA_Demand_Drivers!$B$5:$J$100,9,FALSE)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VLOOKUP(A431,BY_TRA_Demand_Drivers!$A$5:$B$95,2,FALSE)</f>
        <v>TPBUL</v>
      </c>
      <c r="G431" s="16">
        <f>VLOOKUP($D431,'Growth rate'!$B$3:$S$93,3,FALSE)*VLOOKUP($F431,BY_TRA_Demand_Drivers!$B$5:$J$100,7,FALSE)</f>
        <v>9014.4596821285577</v>
      </c>
      <c r="H431" s="16">
        <f>VLOOKUP($D431,'Growth rate'!$B$3:$S$93,3,FALSE)*VLOOKUP($F431,BY_TRA_Demand_Drivers!$B$5:$J$100,8,FALSE)</f>
        <v>0</v>
      </c>
      <c r="I431" s="16">
        <f>VLOOKUP($D431,'Growth rate'!$B$3:$S$93,3,FALSE)*VLOOKUP($F431,BY_TRA_Demand_Drivers!$B$5:$J$100,9,FALSE)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VLOOKUP(A432,BY_TRA_Demand_Drivers!$A$5:$B$95,2,FALSE)</f>
        <v>TPBUL</v>
      </c>
      <c r="G432" s="16">
        <f>VLOOKUP($D432,'Growth rate'!$B$3:$S$93,3,FALSE)*VLOOKUP($F432,BY_TRA_Demand_Drivers!$B$5:$J$100,7,FALSE)</f>
        <v>9158.490953163333</v>
      </c>
      <c r="H432" s="16">
        <f>VLOOKUP($D432,'Growth rate'!$B$3:$S$93,3,FALSE)*VLOOKUP($F432,BY_TRA_Demand_Drivers!$B$5:$J$100,8,FALSE)</f>
        <v>0</v>
      </c>
      <c r="I432" s="16">
        <f>VLOOKUP($D432,'Growth rate'!$B$3:$S$93,3,FALSE)*VLOOKUP($F432,BY_TRA_Demand_Drivers!$B$5:$J$100,9,FALSE)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VLOOKUP(A433,BY_TRA_Demand_Drivers!$A$5:$B$95,2,FALSE)</f>
        <v>TPBUL</v>
      </c>
      <c r="G433" s="16">
        <f>VLOOKUP($D433,'Growth rate'!$B$3:$S$93,3,FALSE)*VLOOKUP($F433,BY_TRA_Demand_Drivers!$B$5:$J$100,7,FALSE)</f>
        <v>9302.5222241981064</v>
      </c>
      <c r="H433" s="16">
        <f>VLOOKUP($D433,'Growth rate'!$B$3:$S$93,3,FALSE)*VLOOKUP($F433,BY_TRA_Demand_Drivers!$B$5:$J$100,8,FALSE)</f>
        <v>0</v>
      </c>
      <c r="I433" s="16">
        <f>VLOOKUP($D433,'Growth rate'!$B$3:$S$93,3,FALSE)*VLOOKUP($F433,BY_TRA_Demand_Drivers!$B$5:$J$100,9,FALSE)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VLOOKUP(A434,BY_TRA_Demand_Drivers!$A$5:$B$95,2,FALSE)</f>
        <v>TPBUL</v>
      </c>
      <c r="G434" s="16">
        <f>VLOOKUP($D434,'Growth rate'!$B$3:$S$93,3,FALSE)*VLOOKUP($F434,BY_TRA_Demand_Drivers!$B$5:$J$100,7,FALSE)</f>
        <v>9446.5534952328799</v>
      </c>
      <c r="H434" s="16">
        <f>VLOOKUP($D434,'Growth rate'!$B$3:$S$93,3,FALSE)*VLOOKUP($F434,BY_TRA_Demand_Drivers!$B$5:$J$100,8,FALSE)</f>
        <v>0</v>
      </c>
      <c r="I434" s="16">
        <f>VLOOKUP($D434,'Growth rate'!$B$3:$S$93,3,FALSE)*VLOOKUP($F434,BY_TRA_Demand_Drivers!$B$5:$J$100,9,FALSE)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VLOOKUP(A435,BY_TRA_Demand_Drivers!$A$5:$B$95,2,FALSE)</f>
        <v>TPBUL</v>
      </c>
      <c r="G435" s="16">
        <f>VLOOKUP($D435,'Growth rate'!$B$3:$S$93,3,FALSE)*VLOOKUP($F435,BY_TRA_Demand_Drivers!$B$5:$J$100,7,FALSE)</f>
        <v>9590.5847662676533</v>
      </c>
      <c r="H435" s="16">
        <f>VLOOKUP($D435,'Growth rate'!$B$3:$S$93,3,FALSE)*VLOOKUP($F435,BY_TRA_Demand_Drivers!$B$5:$J$100,8,FALSE)</f>
        <v>0</v>
      </c>
      <c r="I435" s="16">
        <f>VLOOKUP($D435,'Growth rate'!$B$3:$S$93,3,FALSE)*VLOOKUP($F435,BY_TRA_Demand_Drivers!$B$5:$J$100,9,FALSE)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VLOOKUP(A436,BY_TRA_Demand_Drivers!$A$5:$B$95,2,FALSE)</f>
        <v>TPBUL</v>
      </c>
      <c r="G436" s="16">
        <f>VLOOKUP($D436,'Growth rate'!$B$3:$S$93,3,FALSE)*VLOOKUP($F436,BY_TRA_Demand_Drivers!$B$5:$J$100,7,FALSE)</f>
        <v>9732.3493589515583</v>
      </c>
      <c r="H436" s="16">
        <f>VLOOKUP($D436,'Growth rate'!$B$3:$S$93,3,FALSE)*VLOOKUP($F436,BY_TRA_Demand_Drivers!$B$5:$J$100,8,FALSE)</f>
        <v>0</v>
      </c>
      <c r="I436" s="16">
        <f>VLOOKUP($D436,'Growth rate'!$B$3:$S$93,3,FALSE)*VLOOKUP($F436,BY_TRA_Demand_Drivers!$B$5:$J$100,9,FALSE)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VLOOKUP(A437,BY_TRA_Demand_Drivers!$A$5:$B$95,2,FALSE)</f>
        <v>TPBUL</v>
      </c>
      <c r="G437" s="16">
        <f>VLOOKUP($D437,'Growth rate'!$B$3:$S$93,3,FALSE)*VLOOKUP($F437,BY_TRA_Demand_Drivers!$B$5:$J$100,7,FALSE)</f>
        <v>9874.1139516354633</v>
      </c>
      <c r="H437" s="16">
        <f>VLOOKUP($D437,'Growth rate'!$B$3:$S$93,3,FALSE)*VLOOKUP($F437,BY_TRA_Demand_Drivers!$B$5:$J$100,8,FALSE)</f>
        <v>0</v>
      </c>
      <c r="I437" s="16">
        <f>VLOOKUP($D437,'Growth rate'!$B$3:$S$93,3,FALSE)*VLOOKUP($F437,BY_TRA_Demand_Drivers!$B$5:$J$100,9,FALSE)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VLOOKUP(A438,BY_TRA_Demand_Drivers!$A$5:$B$95,2,FALSE)</f>
        <v>TPBUL</v>
      </c>
      <c r="G438" s="16">
        <f>VLOOKUP($D438,'Growth rate'!$B$3:$S$93,3,FALSE)*VLOOKUP($F438,BY_TRA_Demand_Drivers!$B$5:$J$100,7,FALSE)</f>
        <v>10015.878544319368</v>
      </c>
      <c r="H438" s="16">
        <f>VLOOKUP($D438,'Growth rate'!$B$3:$S$93,3,FALSE)*VLOOKUP($F438,BY_TRA_Demand_Drivers!$B$5:$J$100,8,FALSE)</f>
        <v>0</v>
      </c>
      <c r="I438" s="16">
        <f>VLOOKUP($D438,'Growth rate'!$B$3:$S$93,3,FALSE)*VLOOKUP($F438,BY_TRA_Demand_Drivers!$B$5:$J$100,9,FALSE)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VLOOKUP(A439,BY_TRA_Demand_Drivers!$A$5:$B$95,2,FALSE)</f>
        <v>TPBUL</v>
      </c>
      <c r="G439" s="16">
        <f>VLOOKUP($D439,'Growth rate'!$B$3:$S$93,3,FALSE)*VLOOKUP($F439,BY_TRA_Demand_Drivers!$B$5:$J$100,7,FALSE)</f>
        <v>10157.643137003271</v>
      </c>
      <c r="H439" s="16">
        <f>VLOOKUP($D439,'Growth rate'!$B$3:$S$93,3,FALSE)*VLOOKUP($F439,BY_TRA_Demand_Drivers!$B$5:$J$100,8,FALSE)</f>
        <v>0</v>
      </c>
      <c r="I439" s="16">
        <f>VLOOKUP($D439,'Growth rate'!$B$3:$S$93,3,FALSE)*VLOOKUP($F439,BY_TRA_Demand_Drivers!$B$5:$J$100,9,FALSE)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VLOOKUP(A440,BY_TRA_Demand_Drivers!$A$5:$B$95,2,FALSE)</f>
        <v>TPBUL</v>
      </c>
      <c r="G440" s="16">
        <f>VLOOKUP($D440,'Growth rate'!$B$3:$S$93,3,FALSE)*VLOOKUP($F440,BY_TRA_Demand_Drivers!$B$5:$J$100,7,FALSE)</f>
        <v>10299.407729687176</v>
      </c>
      <c r="H440" s="16">
        <f>VLOOKUP($D440,'Growth rate'!$B$3:$S$93,3,FALSE)*VLOOKUP($F440,BY_TRA_Demand_Drivers!$B$5:$J$100,8,FALSE)</f>
        <v>0</v>
      </c>
      <c r="I440" s="16">
        <f>VLOOKUP($D440,'Growth rate'!$B$3:$S$93,3,FALSE)*VLOOKUP($F440,BY_TRA_Demand_Drivers!$B$5:$J$100,9,FALSE)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VLOOKUP(A441,BY_TRA_Demand_Drivers!$A$5:$B$95,2,FALSE)</f>
        <v>TPBUL</v>
      </c>
      <c r="G441" s="16">
        <f>VLOOKUP($D441,'Growth rate'!$B$3:$S$93,3,FALSE)*VLOOKUP($F441,BY_TRA_Demand_Drivers!$B$5:$J$100,7,FALSE)</f>
        <v>10429.090706695084</v>
      </c>
      <c r="H441" s="16">
        <f>VLOOKUP($D441,'Growth rate'!$B$3:$S$93,3,FALSE)*VLOOKUP($F441,BY_TRA_Demand_Drivers!$B$5:$J$100,8,FALSE)</f>
        <v>0</v>
      </c>
      <c r="I441" s="16">
        <f>VLOOKUP($D441,'Growth rate'!$B$3:$S$93,3,FALSE)*VLOOKUP($F441,BY_TRA_Demand_Drivers!$B$5:$J$100,9,FALSE)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VLOOKUP(A442,BY_TRA_Demand_Drivers!$A$5:$B$95,2,FALSE)</f>
        <v>TPBUL</v>
      </c>
      <c r="G442" s="16">
        <f>VLOOKUP($D442,'Growth rate'!$B$3:$S$93,3,FALSE)*VLOOKUP($F442,BY_TRA_Demand_Drivers!$B$5:$J$100,7,FALSE)</f>
        <v>10558.773683702992</v>
      </c>
      <c r="H442" s="16">
        <f>VLOOKUP($D442,'Growth rate'!$B$3:$S$93,3,FALSE)*VLOOKUP($F442,BY_TRA_Demand_Drivers!$B$5:$J$100,8,FALSE)</f>
        <v>0</v>
      </c>
      <c r="I442" s="16">
        <f>VLOOKUP($D442,'Growth rate'!$B$3:$S$93,3,FALSE)*VLOOKUP($F442,BY_TRA_Demand_Drivers!$B$5:$J$100,9,FALSE)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VLOOKUP(A443,BY_TRA_Demand_Drivers!$A$5:$B$95,2,FALSE)</f>
        <v>TPBUL</v>
      </c>
      <c r="G443" s="16">
        <f>VLOOKUP($D443,'Growth rate'!$B$3:$S$93,3,FALSE)*VLOOKUP($F443,BY_TRA_Demand_Drivers!$B$5:$J$100,7,FALSE)</f>
        <v>10688.456660710899</v>
      </c>
      <c r="H443" s="16">
        <f>VLOOKUP($D443,'Growth rate'!$B$3:$S$93,3,FALSE)*VLOOKUP($F443,BY_TRA_Demand_Drivers!$B$5:$J$100,8,FALSE)</f>
        <v>0</v>
      </c>
      <c r="I443" s="16">
        <f>VLOOKUP($D443,'Growth rate'!$B$3:$S$93,3,FALSE)*VLOOKUP($F443,BY_TRA_Demand_Drivers!$B$5:$J$100,9,FALSE)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VLOOKUP(A444,BY_TRA_Demand_Drivers!$A$5:$B$95,2,FALSE)</f>
        <v>TPBUL</v>
      </c>
      <c r="G444" s="16">
        <f>VLOOKUP($D444,'Growth rate'!$B$3:$S$93,3,FALSE)*VLOOKUP($F444,BY_TRA_Demand_Drivers!$B$5:$J$100,7,FALSE)</f>
        <v>10818.139637718808</v>
      </c>
      <c r="H444" s="16">
        <f>VLOOKUP($D444,'Growth rate'!$B$3:$S$93,3,FALSE)*VLOOKUP($F444,BY_TRA_Demand_Drivers!$B$5:$J$100,8,FALSE)</f>
        <v>0</v>
      </c>
      <c r="I444" s="16">
        <f>VLOOKUP($D444,'Growth rate'!$B$3:$S$93,3,FALSE)*VLOOKUP($F444,BY_TRA_Demand_Drivers!$B$5:$J$100,9,FALSE)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VLOOKUP(A445,BY_TRA_Demand_Drivers!$A$5:$B$95,2,FALSE)</f>
        <v>TPBUL</v>
      </c>
      <c r="G445" s="16">
        <f>VLOOKUP($D445,'Growth rate'!$B$3:$S$93,3,FALSE)*VLOOKUP($F445,BY_TRA_Demand_Drivers!$B$5:$J$100,7,FALSE)</f>
        <v>10947.822614726714</v>
      </c>
      <c r="H445" s="16">
        <f>VLOOKUP($D445,'Growth rate'!$B$3:$S$93,3,FALSE)*VLOOKUP($F445,BY_TRA_Demand_Drivers!$B$5:$J$100,8,FALSE)</f>
        <v>0</v>
      </c>
      <c r="I445" s="16">
        <f>VLOOKUP($D445,'Growth rate'!$B$3:$S$93,3,FALSE)*VLOOKUP($F445,BY_TRA_Demand_Drivers!$B$5:$J$100,9,FALSE)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VLOOKUP(A446,BY_TRA_Demand_Drivers!$A$5:$B$95,2,FALSE)</f>
        <v>TPBUL</v>
      </c>
      <c r="G446" s="16">
        <f>VLOOKUP($D446,'Growth rate'!$B$3:$S$93,3,FALSE)*VLOOKUP($F446,BY_TRA_Demand_Drivers!$B$5:$J$100,7,FALSE)</f>
        <v>11070.907283719711</v>
      </c>
      <c r="H446" s="16">
        <f>VLOOKUP($D446,'Growth rate'!$B$3:$S$93,3,FALSE)*VLOOKUP($F446,BY_TRA_Demand_Drivers!$B$5:$J$100,8,FALSE)</f>
        <v>0</v>
      </c>
      <c r="I446" s="16">
        <f>VLOOKUP($D446,'Growth rate'!$B$3:$S$93,3,FALSE)*VLOOKUP($F446,BY_TRA_Demand_Drivers!$B$5:$J$100,9,FALSE)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VLOOKUP(A447,BY_TRA_Demand_Drivers!$A$5:$B$95,2,FALSE)</f>
        <v>TPBUL</v>
      </c>
      <c r="G447" s="16">
        <f>VLOOKUP($D447,'Growth rate'!$B$3:$S$93,3,FALSE)*VLOOKUP($F447,BY_TRA_Demand_Drivers!$B$5:$J$100,7,FALSE)</f>
        <v>11193.991952712708</v>
      </c>
      <c r="H447" s="16">
        <f>VLOOKUP($D447,'Growth rate'!$B$3:$S$93,3,FALSE)*VLOOKUP($F447,BY_TRA_Demand_Drivers!$B$5:$J$100,8,FALSE)</f>
        <v>0</v>
      </c>
      <c r="I447" s="16">
        <f>VLOOKUP($D447,'Growth rate'!$B$3:$S$93,3,FALSE)*VLOOKUP($F447,BY_TRA_Demand_Drivers!$B$5:$J$100,9,FALSE)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VLOOKUP(A448,BY_TRA_Demand_Drivers!$A$5:$B$95,2,FALSE)</f>
        <v>TPBUL</v>
      </c>
      <c r="G448" s="16">
        <f>VLOOKUP($D448,'Growth rate'!$B$3:$S$93,3,FALSE)*VLOOKUP($F448,BY_TRA_Demand_Drivers!$B$5:$J$100,7,FALSE)</f>
        <v>11317.076621705706</v>
      </c>
      <c r="H448" s="16">
        <f>VLOOKUP($D448,'Growth rate'!$B$3:$S$93,3,FALSE)*VLOOKUP($F448,BY_TRA_Demand_Drivers!$B$5:$J$100,8,FALSE)</f>
        <v>0</v>
      </c>
      <c r="I448" s="16">
        <f>VLOOKUP($D448,'Growth rate'!$B$3:$S$93,3,FALSE)*VLOOKUP($F448,BY_TRA_Demand_Drivers!$B$5:$J$100,9,FALSE)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VLOOKUP(A449,BY_TRA_Demand_Drivers!$A$5:$B$95,2,FALSE)</f>
        <v>TPBUL</v>
      </c>
      <c r="G449" s="16">
        <f>VLOOKUP($D449,'Growth rate'!$B$3:$S$93,3,FALSE)*VLOOKUP($F449,BY_TRA_Demand_Drivers!$B$5:$J$100,7,FALSE)</f>
        <v>11440.161290698701</v>
      </c>
      <c r="H449" s="16">
        <f>VLOOKUP($D449,'Growth rate'!$B$3:$S$93,3,FALSE)*VLOOKUP($F449,BY_TRA_Demand_Drivers!$B$5:$J$100,8,FALSE)</f>
        <v>0</v>
      </c>
      <c r="I449" s="16">
        <f>VLOOKUP($D449,'Growth rate'!$B$3:$S$93,3,FALSE)*VLOOKUP($F449,BY_TRA_Demand_Drivers!$B$5:$J$100,9,FALSE)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VLOOKUP(A450,BY_TRA_Demand_Drivers!$A$5:$B$95,2,FALSE)</f>
        <v>TPBUL</v>
      </c>
      <c r="G450" s="16">
        <f>VLOOKUP($D450,'Growth rate'!$B$3:$S$93,3,FALSE)*VLOOKUP($F450,BY_TRA_Demand_Drivers!$B$5:$J$100,7,FALSE)</f>
        <v>11563.245959691698</v>
      </c>
      <c r="H450" s="16">
        <f>VLOOKUP($D450,'Growth rate'!$B$3:$S$93,3,FALSE)*VLOOKUP($F450,BY_TRA_Demand_Drivers!$B$5:$J$100,8,FALSE)</f>
        <v>0</v>
      </c>
      <c r="I450" s="16">
        <f>VLOOKUP($D450,'Growth rate'!$B$3:$S$93,3,FALSE)*VLOOKUP($F450,BY_TRA_Demand_Drivers!$B$5:$J$100,9,FALSE)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VLOOKUP(A451,BY_TRA_Demand_Drivers!$A$5:$B$95,2,FALSE)</f>
        <v>TPBUL</v>
      </c>
      <c r="G451" s="16">
        <f>VLOOKUP($D451,'Growth rate'!$B$3:$S$93,3,FALSE)*VLOOKUP($F451,BY_TRA_Demand_Drivers!$B$5:$J$100,7,FALSE)</f>
        <v>11695.005808246824</v>
      </c>
      <c r="H451" s="16">
        <f>VLOOKUP($D451,'Growth rate'!$B$3:$S$93,3,FALSE)*VLOOKUP($F451,BY_TRA_Demand_Drivers!$B$5:$J$100,8,FALSE)</f>
        <v>0</v>
      </c>
      <c r="I451" s="16">
        <f>VLOOKUP($D451,'Growth rate'!$B$3:$S$93,3,FALSE)*VLOOKUP($F451,BY_TRA_Demand_Drivers!$B$5:$J$100,9,FALSE)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VLOOKUP(A452,BY_TRA_Demand_Drivers!$A$5:$B$95,2,FALSE)</f>
        <v>TPBUL</v>
      </c>
      <c r="G452" s="16">
        <f>VLOOKUP($D452,'Growth rate'!$B$3:$S$93,3,FALSE)*VLOOKUP($F452,BY_TRA_Demand_Drivers!$B$5:$J$100,7,FALSE)</f>
        <v>11826.765656801947</v>
      </c>
      <c r="H452" s="16">
        <f>VLOOKUP($D452,'Growth rate'!$B$3:$S$93,3,FALSE)*VLOOKUP($F452,BY_TRA_Demand_Drivers!$B$5:$J$100,8,FALSE)</f>
        <v>0</v>
      </c>
      <c r="I452" s="16">
        <f>VLOOKUP($D452,'Growth rate'!$B$3:$S$93,3,FALSE)*VLOOKUP($F452,BY_TRA_Demand_Drivers!$B$5:$J$100,9,FALSE)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VLOOKUP(A453,BY_TRA_Demand_Drivers!$A$5:$B$95,2,FALSE)</f>
        <v>TPBUL</v>
      </c>
      <c r="G453" s="16">
        <f>VLOOKUP($D453,'Growth rate'!$B$3:$S$93,3,FALSE)*VLOOKUP($F453,BY_TRA_Demand_Drivers!$B$5:$J$100,7,FALSE)</f>
        <v>11958.525505357073</v>
      </c>
      <c r="H453" s="16">
        <f>VLOOKUP($D453,'Growth rate'!$B$3:$S$93,3,FALSE)*VLOOKUP($F453,BY_TRA_Demand_Drivers!$B$5:$J$100,8,FALSE)</f>
        <v>0</v>
      </c>
      <c r="I453" s="16">
        <f>VLOOKUP($D453,'Growth rate'!$B$3:$S$93,3,FALSE)*VLOOKUP($F453,BY_TRA_Demand_Drivers!$B$5:$J$100,9,FALSE)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VLOOKUP(A454,BY_TRA_Demand_Drivers!$A$5:$B$95,2,FALSE)</f>
        <v>TPBUL</v>
      </c>
      <c r="G454" s="16">
        <f>VLOOKUP($D454,'Growth rate'!$B$3:$S$93,3,FALSE)*VLOOKUP($F454,BY_TRA_Demand_Drivers!$B$5:$J$100,7,FALSE)</f>
        <v>12090.285353912197</v>
      </c>
      <c r="H454" s="16">
        <f>VLOOKUP($D454,'Growth rate'!$B$3:$S$93,3,FALSE)*VLOOKUP($F454,BY_TRA_Demand_Drivers!$B$5:$J$100,8,FALSE)</f>
        <v>0</v>
      </c>
      <c r="I454" s="16">
        <f>VLOOKUP($D454,'Growth rate'!$B$3:$S$93,3,FALSE)*VLOOKUP($F454,BY_TRA_Demand_Drivers!$B$5:$J$100,9,FALSE)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VLOOKUP(A455,BY_TRA_Demand_Drivers!$A$5:$B$95,2,FALSE)</f>
        <v>TPBUL</v>
      </c>
      <c r="G455" s="16">
        <f>VLOOKUP($D455,'Growth rate'!$B$3:$S$93,3,FALSE)*VLOOKUP($F455,BY_TRA_Demand_Drivers!$B$5:$J$100,7,FALSE)</f>
        <v>12222.045202467321</v>
      </c>
      <c r="H455" s="16">
        <f>VLOOKUP($D455,'Growth rate'!$B$3:$S$93,3,FALSE)*VLOOKUP($F455,BY_TRA_Demand_Drivers!$B$5:$J$100,8,FALSE)</f>
        <v>0</v>
      </c>
      <c r="I455" s="16">
        <f>VLOOKUP($D455,'Growth rate'!$B$3:$S$93,3,FALSE)*VLOOKUP($F455,BY_TRA_Demand_Drivers!$B$5:$J$100,9,FALSE)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VLOOKUP(A456,BY_TRA_Demand_Drivers!$A$5:$B$95,2,FALSE)</f>
        <v>TPBUL</v>
      </c>
      <c r="G456" s="16">
        <f>VLOOKUP($D456,'Growth rate'!$B$3:$S$93,3,FALSE)*VLOOKUP($F456,BY_TRA_Demand_Drivers!$B$5:$J$100,7,FALSE)</f>
        <v>12352.960089816814</v>
      </c>
      <c r="H456" s="16">
        <f>VLOOKUP($D456,'Growth rate'!$B$3:$S$93,3,FALSE)*VLOOKUP($F456,BY_TRA_Demand_Drivers!$B$5:$J$100,8,FALSE)</f>
        <v>0</v>
      </c>
      <c r="I456" s="16">
        <f>VLOOKUP($D456,'Growth rate'!$B$3:$S$93,3,FALSE)*VLOOKUP($F456,BY_TRA_Demand_Drivers!$B$5:$J$100,9,FALSE)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VLOOKUP(A457,BY_TRA_Demand_Drivers!$A$5:$B$95,2,FALSE)</f>
        <v>TPBUL</v>
      </c>
      <c r="G457" s="16">
        <f>VLOOKUP($D457,'Growth rate'!$B$3:$S$93,3,FALSE)*VLOOKUP($F457,BY_TRA_Demand_Drivers!$B$5:$J$100,7,FALSE)</f>
        <v>12483.874977166304</v>
      </c>
      <c r="H457" s="16">
        <f>VLOOKUP($D457,'Growth rate'!$B$3:$S$93,3,FALSE)*VLOOKUP($F457,BY_TRA_Demand_Drivers!$B$5:$J$100,8,FALSE)</f>
        <v>0</v>
      </c>
      <c r="I457" s="16">
        <f>VLOOKUP($D457,'Growth rate'!$B$3:$S$93,3,FALSE)*VLOOKUP($F457,BY_TRA_Demand_Drivers!$B$5:$J$100,9,FALSE)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VLOOKUP(A458,BY_TRA_Demand_Drivers!$A$5:$B$95,2,FALSE)</f>
        <v>TPBUL</v>
      </c>
      <c r="G458" s="16">
        <f>VLOOKUP($D458,'Growth rate'!$B$3:$S$93,3,FALSE)*VLOOKUP($F458,BY_TRA_Demand_Drivers!$B$5:$J$100,7,FALSE)</f>
        <v>12614.789864515797</v>
      </c>
      <c r="H458" s="16">
        <f>VLOOKUP($D458,'Growth rate'!$B$3:$S$93,3,FALSE)*VLOOKUP($F458,BY_TRA_Demand_Drivers!$B$5:$J$100,8,FALSE)</f>
        <v>0</v>
      </c>
      <c r="I458" s="16">
        <f>VLOOKUP($D458,'Growth rate'!$B$3:$S$93,3,FALSE)*VLOOKUP($F458,BY_TRA_Demand_Drivers!$B$5:$J$100,9,FALSE)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VLOOKUP(A459,BY_TRA_Demand_Drivers!$A$5:$B$95,2,FALSE)</f>
        <v>TPBUL</v>
      </c>
      <c r="G459" s="16">
        <f>VLOOKUP($D459,'Growth rate'!$B$3:$S$93,3,FALSE)*VLOOKUP($F459,BY_TRA_Demand_Drivers!$B$5:$J$100,7,FALSE)</f>
        <v>12745.704751865285</v>
      </c>
      <c r="H459" s="16">
        <f>VLOOKUP($D459,'Growth rate'!$B$3:$S$93,3,FALSE)*VLOOKUP($F459,BY_TRA_Demand_Drivers!$B$5:$J$100,8,FALSE)</f>
        <v>0</v>
      </c>
      <c r="I459" s="16">
        <f>VLOOKUP($D459,'Growth rate'!$B$3:$S$93,3,FALSE)*VLOOKUP($F459,BY_TRA_Demand_Drivers!$B$5:$J$100,9,FALSE)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VLOOKUP(A460,BY_TRA_Demand_Drivers!$A$5:$B$95,2,FALSE)</f>
        <v>TPBUL</v>
      </c>
      <c r="G460" s="16">
        <f>VLOOKUP($D460,'Growth rate'!$B$3:$S$93,3,FALSE)*VLOOKUP($F460,BY_TRA_Demand_Drivers!$B$5:$J$100,7,FALSE)</f>
        <v>12876.619639214778</v>
      </c>
      <c r="H460" s="16">
        <f>VLOOKUP($D460,'Growth rate'!$B$3:$S$93,3,FALSE)*VLOOKUP($F460,BY_TRA_Demand_Drivers!$B$5:$J$100,8,FALSE)</f>
        <v>0</v>
      </c>
      <c r="I460" s="16">
        <f>VLOOKUP($D460,'Growth rate'!$B$3:$S$93,3,FALSE)*VLOOKUP($F460,BY_TRA_Demand_Drivers!$B$5:$J$100,9,FALSE)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VLOOKUP(A461,BY_TRA_Demand_Drivers!$A$5:$B$95,2,FALSE)</f>
        <v>TPBUL</v>
      </c>
      <c r="G461" s="16">
        <f>VLOOKUP($D461,'Growth rate'!$B$3:$S$93,3,FALSE)*VLOOKUP($F461,BY_TRA_Demand_Drivers!$B$5:$J$100,7,FALSE)</f>
        <v>13006.168742824939</v>
      </c>
      <c r="H461" s="16">
        <f>VLOOKUP($D461,'Growth rate'!$B$3:$S$93,3,FALSE)*VLOOKUP($F461,BY_TRA_Demand_Drivers!$B$5:$J$100,8,FALSE)</f>
        <v>0</v>
      </c>
      <c r="I461" s="16">
        <f>VLOOKUP($D461,'Growth rate'!$B$3:$S$93,3,FALSE)*VLOOKUP($F461,BY_TRA_Demand_Drivers!$B$5:$J$100,9,FALSE)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VLOOKUP(A462,BY_TRA_Demand_Drivers!$A$5:$B$95,2,FALSE)</f>
        <v>TPBUL</v>
      </c>
      <c r="G462" s="16">
        <f>VLOOKUP($D462,'Growth rate'!$B$3:$S$93,3,FALSE)*VLOOKUP($F462,BY_TRA_Demand_Drivers!$B$5:$J$100,7,FALSE)</f>
        <v>13135.717846435102</v>
      </c>
      <c r="H462" s="16">
        <f>VLOOKUP($D462,'Growth rate'!$B$3:$S$93,3,FALSE)*VLOOKUP($F462,BY_TRA_Demand_Drivers!$B$5:$J$100,8,FALSE)</f>
        <v>0</v>
      </c>
      <c r="I462" s="16">
        <f>VLOOKUP($D462,'Growth rate'!$B$3:$S$93,3,FALSE)*VLOOKUP($F462,BY_TRA_Demand_Drivers!$B$5:$J$100,9,FALSE)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VLOOKUP(A463,BY_TRA_Demand_Drivers!$A$5:$B$95,2,FALSE)</f>
        <v>TPBUL</v>
      </c>
      <c r="G463" s="16">
        <f>VLOOKUP($D463,'Growth rate'!$B$3:$S$93,3,FALSE)*VLOOKUP($F463,BY_TRA_Demand_Drivers!$B$5:$J$100,7,FALSE)</f>
        <v>13265.266950045263</v>
      </c>
      <c r="H463" s="16">
        <f>VLOOKUP($D463,'Growth rate'!$B$3:$S$93,3,FALSE)*VLOOKUP($F463,BY_TRA_Demand_Drivers!$B$5:$J$100,8,FALSE)</f>
        <v>0</v>
      </c>
      <c r="I463" s="16">
        <f>VLOOKUP($D463,'Growth rate'!$B$3:$S$93,3,FALSE)*VLOOKUP($F463,BY_TRA_Demand_Drivers!$B$5:$J$100,9,FALSE)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VLOOKUP(A464,BY_TRA_Demand_Drivers!$A$5:$B$95,2,FALSE)</f>
        <v>TPBUL</v>
      </c>
      <c r="G464" s="16">
        <f>VLOOKUP($D464,'Growth rate'!$B$3:$S$93,3,FALSE)*VLOOKUP($F464,BY_TRA_Demand_Drivers!$B$5:$J$100,7,FALSE)</f>
        <v>13394.816053655426</v>
      </c>
      <c r="H464" s="16">
        <f>VLOOKUP($D464,'Growth rate'!$B$3:$S$93,3,FALSE)*VLOOKUP($F464,BY_TRA_Demand_Drivers!$B$5:$J$100,8,FALSE)</f>
        <v>0</v>
      </c>
      <c r="I464" s="16">
        <f>VLOOKUP($D464,'Growth rate'!$B$3:$S$93,3,FALSE)*VLOOKUP($F464,BY_TRA_Demand_Drivers!$B$5:$J$100,9,FALSE)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VLOOKUP(A465,BY_TRA_Demand_Drivers!$A$5:$B$95,2,FALSE)</f>
        <v>TPBUL</v>
      </c>
      <c r="G465" s="16">
        <f>VLOOKUP($D465,'Growth rate'!$B$3:$S$93,3,FALSE)*VLOOKUP($F465,BY_TRA_Demand_Drivers!$B$5:$J$100,7,FALSE)</f>
        <v>13524.365157265587</v>
      </c>
      <c r="H465" s="16">
        <f>VLOOKUP($D465,'Growth rate'!$B$3:$S$93,3,FALSE)*VLOOKUP($F465,BY_TRA_Demand_Drivers!$B$5:$J$100,8,FALSE)</f>
        <v>0</v>
      </c>
      <c r="I465" s="16">
        <f>VLOOKUP($D465,'Growth rate'!$B$3:$S$93,3,FALSE)*VLOOKUP($F465,BY_TRA_Demand_Drivers!$B$5:$J$100,9,FALSE)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VLOOKUP(A466,BY_TRA_Demand_Drivers!$A$5:$B$95,2,FALSE)</f>
        <v>TPBUL</v>
      </c>
      <c r="G466" s="16">
        <f>VLOOKUP($D466,'Growth rate'!$B$3:$S$93,3,FALSE)*VLOOKUP($F466,BY_TRA_Demand_Drivers!$B$5:$J$100,7,FALSE)</f>
        <v>13647.061501711014</v>
      </c>
      <c r="H466" s="16">
        <f>VLOOKUP($D466,'Growth rate'!$B$3:$S$93,3,FALSE)*VLOOKUP($F466,BY_TRA_Demand_Drivers!$B$5:$J$100,8,FALSE)</f>
        <v>0</v>
      </c>
      <c r="I466" s="16">
        <f>VLOOKUP($D466,'Growth rate'!$B$3:$S$93,3,FALSE)*VLOOKUP($F466,BY_TRA_Demand_Drivers!$B$5:$J$100,9,FALSE)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VLOOKUP(A467,BY_TRA_Demand_Drivers!$A$5:$B$95,2,FALSE)</f>
        <v>TPBUL</v>
      </c>
      <c r="G467" s="16">
        <f>VLOOKUP($D467,'Growth rate'!$B$3:$S$93,3,FALSE)*VLOOKUP($F467,BY_TRA_Demand_Drivers!$B$5:$J$100,7,FALSE)</f>
        <v>13769.757846156441</v>
      </c>
      <c r="H467" s="16">
        <f>VLOOKUP($D467,'Growth rate'!$B$3:$S$93,3,FALSE)*VLOOKUP($F467,BY_TRA_Demand_Drivers!$B$5:$J$100,8,FALSE)</f>
        <v>0</v>
      </c>
      <c r="I467" s="16">
        <f>VLOOKUP($D467,'Growth rate'!$B$3:$S$93,3,FALSE)*VLOOKUP($F467,BY_TRA_Demand_Drivers!$B$5:$J$100,9,FALSE)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VLOOKUP(A468,BY_TRA_Demand_Drivers!$A$5:$B$95,2,FALSE)</f>
        <v>TPBUL</v>
      </c>
      <c r="G468" s="16">
        <f>VLOOKUP($D468,'Growth rate'!$B$3:$S$93,3,FALSE)*VLOOKUP($F468,BY_TRA_Demand_Drivers!$B$5:$J$100,7,FALSE)</f>
        <v>13892.454190601866</v>
      </c>
      <c r="H468" s="16">
        <f>VLOOKUP($D468,'Growth rate'!$B$3:$S$93,3,FALSE)*VLOOKUP($F468,BY_TRA_Demand_Drivers!$B$5:$J$100,8,FALSE)</f>
        <v>0</v>
      </c>
      <c r="I468" s="16">
        <f>VLOOKUP($D468,'Growth rate'!$B$3:$S$93,3,FALSE)*VLOOKUP($F468,BY_TRA_Demand_Drivers!$B$5:$J$100,9,FALSE)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VLOOKUP(A469,BY_TRA_Demand_Drivers!$A$5:$B$95,2,FALSE)</f>
        <v>TPBUL</v>
      </c>
      <c r="G469" s="16">
        <f>VLOOKUP($D469,'Growth rate'!$B$3:$S$93,3,FALSE)*VLOOKUP($F469,BY_TRA_Demand_Drivers!$B$5:$J$100,7,FALSE)</f>
        <v>14015.150535047293</v>
      </c>
      <c r="H469" s="16">
        <f>VLOOKUP($D469,'Growth rate'!$B$3:$S$93,3,FALSE)*VLOOKUP($F469,BY_TRA_Demand_Drivers!$B$5:$J$100,8,FALSE)</f>
        <v>0</v>
      </c>
      <c r="I469" s="16">
        <f>VLOOKUP($D469,'Growth rate'!$B$3:$S$93,3,FALSE)*VLOOKUP($F469,BY_TRA_Demand_Drivers!$B$5:$J$100,9,FALSE)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VLOOKUP(A470,BY_TRA_Demand_Drivers!$A$5:$B$95,2,FALSE)</f>
        <v>TPBUL</v>
      </c>
      <c r="G470" s="16">
        <f>VLOOKUP($D470,'Growth rate'!$B$3:$S$93,3,FALSE)*VLOOKUP($F470,BY_TRA_Demand_Drivers!$B$5:$J$100,7,FALSE)</f>
        <v>14137.846879492719</v>
      </c>
      <c r="H470" s="16">
        <f>VLOOKUP($D470,'Growth rate'!$B$3:$S$93,3,FALSE)*VLOOKUP($F470,BY_TRA_Demand_Drivers!$B$5:$J$100,8,FALSE)</f>
        <v>0</v>
      </c>
      <c r="I470" s="16">
        <f>VLOOKUP($D470,'Growth rate'!$B$3:$S$93,3,FALSE)*VLOOKUP($F470,BY_TRA_Demand_Drivers!$B$5:$J$100,9,FALSE)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VLOOKUP(A471,BY_TRA_Demand_Drivers!$A$5:$B$95,2,FALSE)</f>
        <v>TPBUL</v>
      </c>
      <c r="G471" s="16">
        <f>VLOOKUP($D471,'Growth rate'!$B$3:$S$93,3,FALSE)*VLOOKUP($F471,BY_TRA_Demand_Drivers!$B$5:$J$100,7,FALSE)</f>
        <v>14253.061443192222</v>
      </c>
      <c r="H471" s="16">
        <f>VLOOKUP($D471,'Growth rate'!$B$3:$S$93,3,FALSE)*VLOOKUP($F471,BY_TRA_Demand_Drivers!$B$5:$J$100,8,FALSE)</f>
        <v>0</v>
      </c>
      <c r="I471" s="16">
        <f>VLOOKUP($D471,'Growth rate'!$B$3:$S$93,3,FALSE)*VLOOKUP($F471,BY_TRA_Demand_Drivers!$B$5:$J$100,9,FALSE)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VLOOKUP(A472,BY_TRA_Demand_Drivers!$A$5:$B$95,2,FALSE)</f>
        <v>TPBUL</v>
      </c>
      <c r="G472" s="16">
        <f>VLOOKUP($D472,'Growth rate'!$B$3:$S$93,3,FALSE)*VLOOKUP($F472,BY_TRA_Demand_Drivers!$B$5:$J$100,7,FALSE)</f>
        <v>14368.276006891725</v>
      </c>
      <c r="H472" s="16">
        <f>VLOOKUP($D472,'Growth rate'!$B$3:$S$93,3,FALSE)*VLOOKUP($F472,BY_TRA_Demand_Drivers!$B$5:$J$100,8,FALSE)</f>
        <v>0</v>
      </c>
      <c r="I472" s="16">
        <f>VLOOKUP($D472,'Growth rate'!$B$3:$S$93,3,FALSE)*VLOOKUP($F472,BY_TRA_Demand_Drivers!$B$5:$J$100,9,FALSE)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VLOOKUP(A473,BY_TRA_Demand_Drivers!$A$5:$B$95,2,FALSE)</f>
        <v>TPBUL</v>
      </c>
      <c r="G473" s="16">
        <f>VLOOKUP($D473,'Growth rate'!$B$3:$S$93,3,FALSE)*VLOOKUP($F473,BY_TRA_Demand_Drivers!$B$5:$J$100,7,FALSE)</f>
        <v>14483.490570591226</v>
      </c>
      <c r="H473" s="16">
        <f>VLOOKUP($D473,'Growth rate'!$B$3:$S$93,3,FALSE)*VLOOKUP($F473,BY_TRA_Demand_Drivers!$B$5:$J$100,8,FALSE)</f>
        <v>0</v>
      </c>
      <c r="I473" s="16">
        <f>VLOOKUP($D473,'Growth rate'!$B$3:$S$93,3,FALSE)*VLOOKUP($F473,BY_TRA_Demand_Drivers!$B$5:$J$100,9,FALSE)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VLOOKUP(A474,BY_TRA_Demand_Drivers!$A$5:$B$95,2,FALSE)</f>
        <v>TPBUL</v>
      </c>
      <c r="G474" s="16">
        <f>VLOOKUP($D474,'Growth rate'!$B$3:$S$93,3,FALSE)*VLOOKUP($F474,BY_TRA_Demand_Drivers!$B$5:$J$100,7,FALSE)</f>
        <v>14598.705134290729</v>
      </c>
      <c r="H474" s="16">
        <f>VLOOKUP($D474,'Growth rate'!$B$3:$S$93,3,FALSE)*VLOOKUP($F474,BY_TRA_Demand_Drivers!$B$5:$J$100,8,FALSE)</f>
        <v>0</v>
      </c>
      <c r="I474" s="16">
        <f>VLOOKUP($D474,'Growth rate'!$B$3:$S$93,3,FALSE)*VLOOKUP($F474,BY_TRA_Demand_Drivers!$B$5:$J$100,9,FALSE)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VLOOKUP(A475,BY_TRA_Demand_Drivers!$A$5:$B$95,2,FALSE)</f>
        <v>TPBUL</v>
      </c>
      <c r="G475" s="16">
        <f>VLOOKUP($D475,'Growth rate'!$B$3:$S$93,3,FALSE)*VLOOKUP($F475,BY_TRA_Demand_Drivers!$B$5:$J$100,7,FALSE)</f>
        <v>14713.919697990232</v>
      </c>
      <c r="H475" s="16">
        <f>VLOOKUP($D475,'Growth rate'!$B$3:$S$93,3,FALSE)*VLOOKUP($F475,BY_TRA_Demand_Drivers!$B$5:$J$100,8,FALSE)</f>
        <v>0</v>
      </c>
      <c r="I475" s="16">
        <f>VLOOKUP($D475,'Growth rate'!$B$3:$S$93,3,FALSE)*VLOOKUP($F475,BY_TRA_Demand_Drivers!$B$5:$J$100,9,FALSE)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VLOOKUP(A476,BY_TRA_Demand_Drivers!$A$5:$B$95,2,FALSE)</f>
        <v>TPBUL</v>
      </c>
      <c r="G476" s="16">
        <f>VLOOKUP($D476,'Growth rate'!$B$3:$S$93,3,FALSE)*VLOOKUP($F476,BY_TRA_Demand_Drivers!$B$5:$J$100,7,FALSE)</f>
        <v>14815.126152803716</v>
      </c>
      <c r="H476" s="16">
        <f>VLOOKUP($D476,'Growth rate'!$B$3:$S$93,3,FALSE)*VLOOKUP($F476,BY_TRA_Demand_Drivers!$B$5:$J$100,8,FALSE)</f>
        <v>0</v>
      </c>
      <c r="I476" s="16">
        <f>VLOOKUP($D476,'Growth rate'!$B$3:$S$93,3,FALSE)*VLOOKUP($F476,BY_TRA_Demand_Drivers!$B$5:$J$100,9,FALSE)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VLOOKUP(A477,BY_TRA_Demand_Drivers!$A$5:$B$95,2,FALSE)</f>
        <v>TPBUL</v>
      </c>
      <c r="G477" s="16">
        <f>VLOOKUP($D477,'Growth rate'!$B$3:$S$93,3,FALSE)*VLOOKUP($F477,BY_TRA_Demand_Drivers!$B$5:$J$100,7,FALSE)</f>
        <v>14916.332607617196</v>
      </c>
      <c r="H477" s="16">
        <f>VLOOKUP($D477,'Growth rate'!$B$3:$S$93,3,FALSE)*VLOOKUP($F477,BY_TRA_Demand_Drivers!$B$5:$J$100,8,FALSE)</f>
        <v>0</v>
      </c>
      <c r="I477" s="16">
        <f>VLOOKUP($D477,'Growth rate'!$B$3:$S$93,3,FALSE)*VLOOKUP($F477,BY_TRA_Demand_Drivers!$B$5:$J$100,9,FALSE)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VLOOKUP(A478,BY_TRA_Demand_Drivers!$A$5:$B$95,2,FALSE)</f>
        <v>TPBUL</v>
      </c>
      <c r="G478" s="16">
        <f>VLOOKUP($D478,'Growth rate'!$B$3:$S$93,3,FALSE)*VLOOKUP($F478,BY_TRA_Demand_Drivers!$B$5:$J$100,7,FALSE)</f>
        <v>15017.539062430678</v>
      </c>
      <c r="H478" s="16">
        <f>VLOOKUP($D478,'Growth rate'!$B$3:$S$93,3,FALSE)*VLOOKUP($F478,BY_TRA_Demand_Drivers!$B$5:$J$100,8,FALSE)</f>
        <v>0</v>
      </c>
      <c r="I478" s="16">
        <f>VLOOKUP($D478,'Growth rate'!$B$3:$S$93,3,FALSE)*VLOOKUP($F478,BY_TRA_Demand_Drivers!$B$5:$J$100,9,FALSE)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VLOOKUP(A479,BY_TRA_Demand_Drivers!$A$5:$B$95,2,FALSE)</f>
        <v>TPBUL</v>
      </c>
      <c r="G479" s="16">
        <f>VLOOKUP($D479,'Growth rate'!$B$3:$S$93,3,FALSE)*VLOOKUP($F479,BY_TRA_Demand_Drivers!$B$5:$J$100,7,FALSE)</f>
        <v>15118.745517244159</v>
      </c>
      <c r="H479" s="16">
        <f>VLOOKUP($D479,'Growth rate'!$B$3:$S$93,3,FALSE)*VLOOKUP($F479,BY_TRA_Demand_Drivers!$B$5:$J$100,8,FALSE)</f>
        <v>0</v>
      </c>
      <c r="I479" s="16">
        <f>VLOOKUP($D479,'Growth rate'!$B$3:$S$93,3,FALSE)*VLOOKUP($F479,BY_TRA_Demand_Drivers!$B$5:$J$100,9,FALSE)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VLOOKUP(A480,BY_TRA_Demand_Drivers!$A$5:$B$95,2,FALSE)</f>
        <v>TPBUL</v>
      </c>
      <c r="G480" s="16">
        <f>VLOOKUP($D480,'Growth rate'!$B$3:$S$93,3,FALSE)*VLOOKUP($F480,BY_TRA_Demand_Drivers!$B$5:$J$100,7,FALSE)</f>
        <v>15219.951972057641</v>
      </c>
      <c r="H480" s="16">
        <f>VLOOKUP($D480,'Growth rate'!$B$3:$S$93,3,FALSE)*VLOOKUP($F480,BY_TRA_Demand_Drivers!$B$5:$J$100,8,FALSE)</f>
        <v>0</v>
      </c>
      <c r="I480" s="16">
        <f>VLOOKUP($D480,'Growth rate'!$B$3:$S$93,3,FALSE)*VLOOKUP($F480,BY_TRA_Demand_Drivers!$B$5:$J$100,9,FALSE)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VLOOKUP(A481,BY_TRA_Demand_Drivers!$A$5:$B$95,2,FALSE)</f>
        <v>TPBUL</v>
      </c>
      <c r="G481" s="16">
        <f>VLOOKUP($D481,'Growth rate'!$B$3:$S$93,3,FALSE)*VLOOKUP($F481,BY_TRA_Demand_Drivers!$B$5:$J$100,7,FALSE)</f>
        <v>15308.876001098508</v>
      </c>
      <c r="H481" s="16">
        <f>VLOOKUP($D481,'Growth rate'!$B$3:$S$93,3,FALSE)*VLOOKUP($F481,BY_TRA_Demand_Drivers!$B$5:$J$100,8,FALSE)</f>
        <v>0</v>
      </c>
      <c r="I481" s="16">
        <f>VLOOKUP($D481,'Growth rate'!$B$3:$S$93,3,FALSE)*VLOOKUP($F481,BY_TRA_Demand_Drivers!$B$5:$J$100,9,FALSE)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VLOOKUP(A482,BY_TRA_Demand_Drivers!$A$5:$B$95,2,FALSE)</f>
        <v>TPBUL</v>
      </c>
      <c r="G482" s="16">
        <f>VLOOKUP($D482,'Growth rate'!$B$3:$S$93,3,FALSE)*VLOOKUP($F482,BY_TRA_Demand_Drivers!$B$5:$J$100,7,FALSE)</f>
        <v>15397.800030139377</v>
      </c>
      <c r="H482" s="16">
        <f>VLOOKUP($D482,'Growth rate'!$B$3:$S$93,3,FALSE)*VLOOKUP($F482,BY_TRA_Demand_Drivers!$B$5:$J$100,8,FALSE)</f>
        <v>0</v>
      </c>
      <c r="I482" s="16">
        <f>VLOOKUP($D482,'Growth rate'!$B$3:$S$93,3,FALSE)*VLOOKUP($F482,BY_TRA_Demand_Drivers!$B$5:$J$100,9,FALSE)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VLOOKUP(A483,BY_TRA_Demand_Drivers!$A$5:$B$95,2,FALSE)</f>
        <v>TPBUL</v>
      </c>
      <c r="G483" s="16">
        <f>VLOOKUP($D483,'Growth rate'!$B$3:$S$93,3,FALSE)*VLOOKUP($F483,BY_TRA_Demand_Drivers!$B$5:$J$100,7,FALSE)</f>
        <v>15486.724059180246</v>
      </c>
      <c r="H483" s="16">
        <f>VLOOKUP($D483,'Growth rate'!$B$3:$S$93,3,FALSE)*VLOOKUP($F483,BY_TRA_Demand_Drivers!$B$5:$J$100,8,FALSE)</f>
        <v>0</v>
      </c>
      <c r="I483" s="16">
        <f>VLOOKUP($D483,'Growth rate'!$B$3:$S$93,3,FALSE)*VLOOKUP($F483,BY_TRA_Demand_Drivers!$B$5:$J$100,9,FALSE)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VLOOKUP(A484,BY_TRA_Demand_Drivers!$A$5:$B$95,2,FALSE)</f>
        <v>TPBUL</v>
      </c>
      <c r="G484" s="16">
        <f>VLOOKUP($D484,'Growth rate'!$B$3:$S$93,3,FALSE)*VLOOKUP($F484,BY_TRA_Demand_Drivers!$B$5:$J$100,7,FALSE)</f>
        <v>15575.648088221113</v>
      </c>
      <c r="H484" s="16">
        <f>VLOOKUP($D484,'Growth rate'!$B$3:$S$93,3,FALSE)*VLOOKUP($F484,BY_TRA_Demand_Drivers!$B$5:$J$100,8,FALSE)</f>
        <v>0</v>
      </c>
      <c r="I484" s="16">
        <f>VLOOKUP($D484,'Growth rate'!$B$3:$S$93,3,FALSE)*VLOOKUP($F484,BY_TRA_Demand_Drivers!$B$5:$J$100,9,FALSE)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VLOOKUP(A485,BY_TRA_Demand_Drivers!$A$5:$B$95,2,FALSE)</f>
        <v>TPBUL</v>
      </c>
      <c r="G485" s="16">
        <f>VLOOKUP($D485,'Growth rate'!$B$3:$S$93,3,FALSE)*VLOOKUP($F485,BY_TRA_Demand_Drivers!$B$5:$J$100,7,FALSE)</f>
        <v>15664.57211726198</v>
      </c>
      <c r="H485" s="16">
        <f>VLOOKUP($D485,'Growth rate'!$B$3:$S$93,3,FALSE)*VLOOKUP($F485,BY_TRA_Demand_Drivers!$B$5:$J$100,8,FALSE)</f>
        <v>0</v>
      </c>
      <c r="I485" s="16">
        <f>VLOOKUP($D485,'Growth rate'!$B$3:$S$93,3,FALSE)*VLOOKUP($F485,BY_TRA_Demand_Drivers!$B$5:$J$100,9,FALSE)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VLOOKUP(A486,BY_TRA_Demand_Drivers!$A$5:$B$95,2,FALSE)</f>
        <v>TPBUL</v>
      </c>
      <c r="G486" s="16">
        <f>VLOOKUP($D486,'Growth rate'!$B$3:$S$93,3,FALSE)*VLOOKUP($F486,BY_TRA_Demand_Drivers!$B$5:$J$100,7,FALSE)</f>
        <v>15744.720561692411</v>
      </c>
      <c r="H486" s="16">
        <f>VLOOKUP($D486,'Growth rate'!$B$3:$S$93,3,FALSE)*VLOOKUP($F486,BY_TRA_Demand_Drivers!$B$5:$J$100,8,FALSE)</f>
        <v>0</v>
      </c>
      <c r="I486" s="16">
        <f>VLOOKUP($D486,'Growth rate'!$B$3:$S$93,3,FALSE)*VLOOKUP($F486,BY_TRA_Demand_Drivers!$B$5:$J$100,9,FALSE)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VLOOKUP(A487,BY_TRA_Demand_Drivers!$A$5:$B$95,2,FALSE)</f>
        <v>TPBUL</v>
      </c>
      <c r="G487" s="16">
        <f>VLOOKUP($D487,'Growth rate'!$B$3:$S$93,3,FALSE)*VLOOKUP($F487,BY_TRA_Demand_Drivers!$B$5:$J$100,7,FALSE)</f>
        <v>15824.869006122841</v>
      </c>
      <c r="H487" s="16">
        <f>VLOOKUP($D487,'Growth rate'!$B$3:$S$93,3,FALSE)*VLOOKUP($F487,BY_TRA_Demand_Drivers!$B$5:$J$100,8,FALSE)</f>
        <v>0</v>
      </c>
      <c r="I487" s="16">
        <f>VLOOKUP($D487,'Growth rate'!$B$3:$S$93,3,FALSE)*VLOOKUP($F487,BY_TRA_Demand_Drivers!$B$5:$J$100,9,FALSE)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VLOOKUP(A488,BY_TRA_Demand_Drivers!$A$5:$B$95,2,FALSE)</f>
        <v>TPBUL</v>
      </c>
      <c r="G488" s="16">
        <f>VLOOKUP($D488,'Growth rate'!$B$3:$S$93,3,FALSE)*VLOOKUP($F488,BY_TRA_Demand_Drivers!$B$5:$J$100,7,FALSE)</f>
        <v>15905.017450553267</v>
      </c>
      <c r="H488" s="16">
        <f>VLOOKUP($D488,'Growth rate'!$B$3:$S$93,3,FALSE)*VLOOKUP($F488,BY_TRA_Demand_Drivers!$B$5:$J$100,8,FALSE)</f>
        <v>0</v>
      </c>
      <c r="I488" s="16">
        <f>VLOOKUP($D488,'Growth rate'!$B$3:$S$93,3,FALSE)*VLOOKUP($F488,BY_TRA_Demand_Drivers!$B$5:$J$100,9,FALSE)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VLOOKUP(A489,BY_TRA_Demand_Drivers!$A$5:$B$95,2,FALSE)</f>
        <v>TPBUL</v>
      </c>
      <c r="G489" s="16">
        <f>VLOOKUP($D489,'Growth rate'!$B$3:$S$93,3,FALSE)*VLOOKUP($F489,BY_TRA_Demand_Drivers!$B$5:$J$100,7,FALSE)</f>
        <v>15985.165894983696</v>
      </c>
      <c r="H489" s="16">
        <f>VLOOKUP($D489,'Growth rate'!$B$3:$S$93,3,FALSE)*VLOOKUP($F489,BY_TRA_Demand_Drivers!$B$5:$J$100,8,FALSE)</f>
        <v>0</v>
      </c>
      <c r="I489" s="16">
        <f>VLOOKUP($D489,'Growth rate'!$B$3:$S$93,3,FALSE)*VLOOKUP($F489,BY_TRA_Demand_Drivers!$B$5:$J$100,9,FALSE)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VLOOKUP(A490,BY_TRA_Demand_Drivers!$A$5:$B$95,2,FALSE)</f>
        <v>TPBUL</v>
      </c>
      <c r="G490" s="16">
        <f>VLOOKUP($D490,'Growth rate'!$B$3:$S$93,3,FALSE)*VLOOKUP($F490,BY_TRA_Demand_Drivers!$B$5:$J$100,7,FALSE)</f>
        <v>16065.314339414126</v>
      </c>
      <c r="H490" s="16">
        <f>VLOOKUP($D490,'Growth rate'!$B$3:$S$93,3,FALSE)*VLOOKUP($F490,BY_TRA_Demand_Drivers!$B$5:$J$100,8,FALSE)</f>
        <v>0</v>
      </c>
      <c r="I490" s="16">
        <f>VLOOKUP($D490,'Growth rate'!$B$3:$S$93,3,FALSE)*VLOOKUP($F490,BY_TRA_Demand_Drivers!$B$5:$J$100,9,FALSE)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VLOOKUP(A491,BY_TRA_Demand_Drivers!$A$5:$B$95,2,FALSE)</f>
        <v>TPBUL</v>
      </c>
      <c r="G491" s="16">
        <f>VLOOKUP($D491,'Growth rate'!$B$3:$S$93,3,FALSE)*VLOOKUP($F491,BY_TRA_Demand_Drivers!$B$5:$J$100,7,FALSE)</f>
        <v>16138.44130752102</v>
      </c>
      <c r="H491" s="16">
        <f>VLOOKUP($D491,'Growth rate'!$B$3:$S$93,3,FALSE)*VLOOKUP($F491,BY_TRA_Demand_Drivers!$B$5:$J$100,8,FALSE)</f>
        <v>0</v>
      </c>
      <c r="I491" s="16">
        <f>VLOOKUP($D491,'Growth rate'!$B$3:$S$93,3,FALSE)*VLOOKUP($F491,BY_TRA_Demand_Drivers!$B$5:$J$100,9,FALSE)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VLOOKUP(A492,BY_TRA_Demand_Drivers!$A$5:$B$95,2,FALSE)</f>
        <v>TPBUL</v>
      </c>
      <c r="G492" s="16">
        <f>VLOOKUP($D492,'Growth rate'!$B$3:$S$93,3,FALSE)*VLOOKUP($F492,BY_TRA_Demand_Drivers!$B$5:$J$100,7,FALSE)</f>
        <v>16211.568275627911</v>
      </c>
      <c r="H492" s="16">
        <f>VLOOKUP($D492,'Growth rate'!$B$3:$S$93,3,FALSE)*VLOOKUP($F492,BY_TRA_Demand_Drivers!$B$5:$J$100,8,FALSE)</f>
        <v>0</v>
      </c>
      <c r="I492" s="16">
        <f>VLOOKUP($D492,'Growth rate'!$B$3:$S$93,3,FALSE)*VLOOKUP($F492,BY_TRA_Demand_Drivers!$B$5:$J$100,9,FALSE)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VLOOKUP(A493,BY_TRA_Demand_Drivers!$A$5:$B$95,2,FALSE)</f>
        <v>TPBUL</v>
      </c>
      <c r="G493" s="16">
        <f>VLOOKUP($D493,'Growth rate'!$B$3:$S$93,3,FALSE)*VLOOKUP($F493,BY_TRA_Demand_Drivers!$B$5:$J$100,7,FALSE)</f>
        <v>16284.695243734801</v>
      </c>
      <c r="H493" s="16">
        <f>VLOOKUP($D493,'Growth rate'!$B$3:$S$93,3,FALSE)*VLOOKUP($F493,BY_TRA_Demand_Drivers!$B$5:$J$100,8,FALSE)</f>
        <v>0</v>
      </c>
      <c r="I493" s="16">
        <f>VLOOKUP($D493,'Growth rate'!$B$3:$S$93,3,FALSE)*VLOOKUP($F493,BY_TRA_Demand_Drivers!$B$5:$J$100,9,FALSE)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VLOOKUP(A494,BY_TRA_Demand_Drivers!$A$5:$B$95,2,FALSE)</f>
        <v>TPBUL</v>
      </c>
      <c r="G494" s="16">
        <f>VLOOKUP($D494,'Growth rate'!$B$3:$S$93,3,FALSE)*VLOOKUP($F494,BY_TRA_Demand_Drivers!$B$5:$J$100,7,FALSE)</f>
        <v>16357.822211841694</v>
      </c>
      <c r="H494" s="16">
        <f>VLOOKUP($D494,'Growth rate'!$B$3:$S$93,3,FALSE)*VLOOKUP($F494,BY_TRA_Demand_Drivers!$B$5:$J$100,8,FALSE)</f>
        <v>0</v>
      </c>
      <c r="I494" s="16">
        <f>VLOOKUP($D494,'Growth rate'!$B$3:$S$93,3,FALSE)*VLOOKUP($F494,BY_TRA_Demand_Drivers!$B$5:$J$100,9,FALSE)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VLOOKUP(A495,BY_TRA_Demand_Drivers!$A$5:$B$95,2,FALSE)</f>
        <v>TPBUL</v>
      </c>
      <c r="G495" s="16">
        <f>VLOOKUP($D495,'Growth rate'!$B$3:$S$93,3,FALSE)*VLOOKUP($F495,BY_TRA_Demand_Drivers!$B$5:$J$100,7,FALSE)</f>
        <v>16430.949179948588</v>
      </c>
      <c r="H495" s="16">
        <f>VLOOKUP($D495,'Growth rate'!$B$3:$S$93,3,FALSE)*VLOOKUP($F495,BY_TRA_Demand_Drivers!$B$5:$J$100,8,FALSE)</f>
        <v>0</v>
      </c>
      <c r="I495" s="16">
        <f>VLOOKUP($D495,'Growth rate'!$B$3:$S$93,3,FALSE)*VLOOKUP($F495,BY_TRA_Demand_Drivers!$B$5:$J$100,9,FALSE)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VLOOKUP(A496,BY_TRA_Demand_Drivers!$A$5:$B$95,2,FALSE)</f>
        <v>TPRAU</v>
      </c>
      <c r="G496" s="16">
        <f>VLOOKUP($D496,'Growth rate'!$B$3:$S$93,3,FALSE)*VLOOKUP($F496,BY_TRA_Demand_Drivers!$B$5:$J$100,7,FALSE)</f>
        <v>88361.212934559779</v>
      </c>
      <c r="H496" s="16">
        <f>VLOOKUP($D496,'Growth rate'!$B$3:$S$93,3,FALSE)*VLOOKUP($F496,BY_TRA_Demand_Drivers!$B$5:$J$100,8,FALSE)</f>
        <v>0</v>
      </c>
      <c r="I496" s="16">
        <f>VLOOKUP($D496,'Growth rate'!$B$3:$S$93,3,FALSE)*VLOOKUP($F496,BY_TRA_Demand_Drivers!$B$5:$J$100,9,FALSE)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VLOOKUP(A497,BY_TRA_Demand_Drivers!$A$5:$B$95,2,FALSE)</f>
        <v>TPRAU</v>
      </c>
      <c r="G497" s="16">
        <f>VLOOKUP($D497,'Growth rate'!$B$3:$S$93,3,FALSE)*VLOOKUP($F497,BY_TRA_Demand_Drivers!$B$5:$J$100,7,FALSE)</f>
        <v>89510.736393211075</v>
      </c>
      <c r="H497" s="16">
        <f>VLOOKUP($D497,'Growth rate'!$B$3:$S$93,3,FALSE)*VLOOKUP($F497,BY_TRA_Demand_Drivers!$B$5:$J$100,8,FALSE)</f>
        <v>0</v>
      </c>
      <c r="I497" s="16">
        <f>VLOOKUP($D497,'Growth rate'!$B$3:$S$93,3,FALSE)*VLOOKUP($F497,BY_TRA_Demand_Drivers!$B$5:$J$100,9,FALSE)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VLOOKUP(A498,BY_TRA_Demand_Drivers!$A$5:$B$95,2,FALSE)</f>
        <v>TPRAU</v>
      </c>
      <c r="G498" s="16">
        <f>VLOOKUP($D498,'Growth rate'!$B$3:$S$93,3,FALSE)*VLOOKUP($F498,BY_TRA_Demand_Drivers!$B$5:$J$100,7,FALSE)</f>
        <v>90626.720880386041</v>
      </c>
      <c r="H498" s="16">
        <f>VLOOKUP($D498,'Growth rate'!$B$3:$S$93,3,FALSE)*VLOOKUP($F498,BY_TRA_Demand_Drivers!$B$5:$J$100,8,FALSE)</f>
        <v>0</v>
      </c>
      <c r="I498" s="16">
        <f>VLOOKUP($D498,'Growth rate'!$B$3:$S$93,3,FALSE)*VLOOKUP($F498,BY_TRA_Demand_Drivers!$B$5:$J$100,9,FALSE)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VLOOKUP(A499,BY_TRA_Demand_Drivers!$A$5:$B$95,2,FALSE)</f>
        <v>TPRAU</v>
      </c>
      <c r="G499" s="16">
        <f>VLOOKUP($D499,'Growth rate'!$B$3:$S$93,3,FALSE)*VLOOKUP($F499,BY_TRA_Demand_Drivers!$B$5:$J$100,7,FALSE)</f>
        <v>91742.705367561008</v>
      </c>
      <c r="H499" s="16">
        <f>VLOOKUP($D499,'Growth rate'!$B$3:$S$93,3,FALSE)*VLOOKUP($F499,BY_TRA_Demand_Drivers!$B$5:$J$100,8,FALSE)</f>
        <v>0</v>
      </c>
      <c r="I499" s="16">
        <f>VLOOKUP($D499,'Growth rate'!$B$3:$S$93,3,FALSE)*VLOOKUP($F499,BY_TRA_Demand_Drivers!$B$5:$J$100,9,FALSE)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VLOOKUP(A500,BY_TRA_Demand_Drivers!$A$5:$B$95,2,FALSE)</f>
        <v>TPRAU</v>
      </c>
      <c r="G500" s="16">
        <f>VLOOKUP($D500,'Growth rate'!$B$3:$S$93,3,FALSE)*VLOOKUP($F500,BY_TRA_Demand_Drivers!$B$5:$J$100,7,FALSE)</f>
        <v>92858.689854735974</v>
      </c>
      <c r="H500" s="16">
        <f>VLOOKUP($D500,'Growth rate'!$B$3:$S$93,3,FALSE)*VLOOKUP($F500,BY_TRA_Demand_Drivers!$B$5:$J$100,8,FALSE)</f>
        <v>0</v>
      </c>
      <c r="I500" s="16">
        <f>VLOOKUP($D500,'Growth rate'!$B$3:$S$93,3,FALSE)*VLOOKUP($F500,BY_TRA_Demand_Drivers!$B$5:$J$100,9,FALSE)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VLOOKUP(A501,BY_TRA_Demand_Drivers!$A$5:$B$95,2,FALSE)</f>
        <v>TPRAU</v>
      </c>
      <c r="G501" s="16">
        <f>VLOOKUP($D501,'Growth rate'!$B$3:$S$93,3,FALSE)*VLOOKUP($F501,BY_TRA_Demand_Drivers!$B$5:$J$100,7,FALSE)</f>
        <v>93974.674341910926</v>
      </c>
      <c r="H501" s="16">
        <f>VLOOKUP($D501,'Growth rate'!$B$3:$S$93,3,FALSE)*VLOOKUP($F501,BY_TRA_Demand_Drivers!$B$5:$J$100,8,FALSE)</f>
        <v>0</v>
      </c>
      <c r="I501" s="16">
        <f>VLOOKUP($D501,'Growth rate'!$B$3:$S$93,3,FALSE)*VLOOKUP($F501,BY_TRA_Demand_Drivers!$B$5:$J$100,9,FALSE)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VLOOKUP(A502,BY_TRA_Demand_Drivers!$A$5:$B$95,2,FALSE)</f>
        <v>TPRAU</v>
      </c>
      <c r="G502" s="16">
        <f>VLOOKUP($D502,'Growth rate'!$B$3:$S$93,3,FALSE)*VLOOKUP($F502,BY_TRA_Demand_Drivers!$B$5:$J$100,7,FALSE)</f>
        <v>95090.658829085893</v>
      </c>
      <c r="H502" s="16">
        <f>VLOOKUP($D502,'Growth rate'!$B$3:$S$93,3,FALSE)*VLOOKUP($F502,BY_TRA_Demand_Drivers!$B$5:$J$100,8,FALSE)</f>
        <v>0</v>
      </c>
      <c r="I502" s="16">
        <f>VLOOKUP($D502,'Growth rate'!$B$3:$S$93,3,FALSE)*VLOOKUP($F502,BY_TRA_Demand_Drivers!$B$5:$J$100,9,FALSE)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VLOOKUP(A503,BY_TRA_Demand_Drivers!$A$5:$B$95,2,FALSE)</f>
        <v>TPRAU</v>
      </c>
      <c r="G503" s="16">
        <f>VLOOKUP($D503,'Growth rate'!$B$3:$S$93,3,FALSE)*VLOOKUP($F503,BY_TRA_Demand_Drivers!$B$5:$J$100,7,FALSE)</f>
        <v>96285.513398007199</v>
      </c>
      <c r="H503" s="16">
        <f>VLOOKUP($D503,'Growth rate'!$B$3:$S$93,3,FALSE)*VLOOKUP($F503,BY_TRA_Demand_Drivers!$B$5:$J$100,8,FALSE)</f>
        <v>0</v>
      </c>
      <c r="I503" s="16">
        <f>VLOOKUP($D503,'Growth rate'!$B$3:$S$93,3,FALSE)*VLOOKUP($F503,BY_TRA_Demand_Drivers!$B$5:$J$100,9,FALSE)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VLOOKUP(A504,BY_TRA_Demand_Drivers!$A$5:$B$95,2,FALSE)</f>
        <v>TPRAU</v>
      </c>
      <c r="G504" s="16">
        <f>VLOOKUP($D504,'Growth rate'!$B$3:$S$93,3,FALSE)*VLOOKUP($F504,BY_TRA_Demand_Drivers!$B$5:$J$100,7,FALSE)</f>
        <v>97480.367966928519</v>
      </c>
      <c r="H504" s="16">
        <f>VLOOKUP($D504,'Growth rate'!$B$3:$S$93,3,FALSE)*VLOOKUP($F504,BY_TRA_Demand_Drivers!$B$5:$J$100,8,FALSE)</f>
        <v>0</v>
      </c>
      <c r="I504" s="16">
        <f>VLOOKUP($D504,'Growth rate'!$B$3:$S$93,3,FALSE)*VLOOKUP($F504,BY_TRA_Demand_Drivers!$B$5:$J$100,9,FALSE)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VLOOKUP(A505,BY_TRA_Demand_Drivers!$A$5:$B$95,2,FALSE)</f>
        <v>TPRAU</v>
      </c>
      <c r="G505" s="16">
        <f>VLOOKUP($D505,'Growth rate'!$B$3:$S$93,3,FALSE)*VLOOKUP($F505,BY_TRA_Demand_Drivers!$B$5:$J$100,7,FALSE)</f>
        <v>98675.22253584984</v>
      </c>
      <c r="H505" s="16">
        <f>VLOOKUP($D505,'Growth rate'!$B$3:$S$93,3,FALSE)*VLOOKUP($F505,BY_TRA_Demand_Drivers!$B$5:$J$100,8,FALSE)</f>
        <v>0</v>
      </c>
      <c r="I505" s="16">
        <f>VLOOKUP($D505,'Growth rate'!$B$3:$S$93,3,FALSE)*VLOOKUP($F505,BY_TRA_Demand_Drivers!$B$5:$J$100,9,FALSE)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VLOOKUP(A506,BY_TRA_Demand_Drivers!$A$5:$B$95,2,FALSE)</f>
        <v>TPRAU</v>
      </c>
      <c r="G506" s="16">
        <f>VLOOKUP($D506,'Growth rate'!$B$3:$S$93,3,FALSE)*VLOOKUP($F506,BY_TRA_Demand_Drivers!$B$5:$J$100,7,FALSE)</f>
        <v>99870.077104771146</v>
      </c>
      <c r="H506" s="16">
        <f>VLOOKUP($D506,'Growth rate'!$B$3:$S$93,3,FALSE)*VLOOKUP($F506,BY_TRA_Demand_Drivers!$B$5:$J$100,8,FALSE)</f>
        <v>0</v>
      </c>
      <c r="I506" s="16">
        <f>VLOOKUP($D506,'Growth rate'!$B$3:$S$93,3,FALSE)*VLOOKUP($F506,BY_TRA_Demand_Drivers!$B$5:$J$100,9,FALSE)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VLOOKUP(A507,BY_TRA_Demand_Drivers!$A$5:$B$95,2,FALSE)</f>
        <v>TPRAU</v>
      </c>
      <c r="G507" s="16">
        <f>VLOOKUP($D507,'Growth rate'!$B$3:$S$93,3,FALSE)*VLOOKUP($F507,BY_TRA_Demand_Drivers!$B$5:$J$100,7,FALSE)</f>
        <v>101064.93167369247</v>
      </c>
      <c r="H507" s="16">
        <f>VLOOKUP($D507,'Growth rate'!$B$3:$S$93,3,FALSE)*VLOOKUP($F507,BY_TRA_Demand_Drivers!$B$5:$J$100,8,FALSE)</f>
        <v>0</v>
      </c>
      <c r="I507" s="16">
        <f>VLOOKUP($D507,'Growth rate'!$B$3:$S$93,3,FALSE)*VLOOKUP($F507,BY_TRA_Demand_Drivers!$B$5:$J$100,9,FALSE)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VLOOKUP(A508,BY_TRA_Demand_Drivers!$A$5:$B$95,2,FALSE)</f>
        <v>TPRAU</v>
      </c>
      <c r="G508" s="16">
        <f>VLOOKUP($D508,'Growth rate'!$B$3:$S$93,3,FALSE)*VLOOKUP($F508,BY_TRA_Demand_Drivers!$B$5:$J$100,7,FALSE)</f>
        <v>102529.16798996352</v>
      </c>
      <c r="H508" s="16">
        <f>VLOOKUP($D508,'Growth rate'!$B$3:$S$93,3,FALSE)*VLOOKUP($F508,BY_TRA_Demand_Drivers!$B$5:$J$100,8,FALSE)</f>
        <v>0</v>
      </c>
      <c r="I508" s="16">
        <f>VLOOKUP($D508,'Growth rate'!$B$3:$S$93,3,FALSE)*VLOOKUP($F508,BY_TRA_Demand_Drivers!$B$5:$J$100,9,FALSE)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VLOOKUP(A509,BY_TRA_Demand_Drivers!$A$5:$B$95,2,FALSE)</f>
        <v>TPRAU</v>
      </c>
      <c r="G509" s="16">
        <f>VLOOKUP($D509,'Growth rate'!$B$3:$S$93,3,FALSE)*VLOOKUP($F509,BY_TRA_Demand_Drivers!$B$5:$J$100,7,FALSE)</f>
        <v>103993.40430623457</v>
      </c>
      <c r="H509" s="16">
        <f>VLOOKUP($D509,'Growth rate'!$B$3:$S$93,3,FALSE)*VLOOKUP($F509,BY_TRA_Demand_Drivers!$B$5:$J$100,8,FALSE)</f>
        <v>0</v>
      </c>
      <c r="I509" s="16">
        <f>VLOOKUP($D509,'Growth rate'!$B$3:$S$93,3,FALSE)*VLOOKUP($F509,BY_TRA_Demand_Drivers!$B$5:$J$100,9,FALSE)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VLOOKUP(A510,BY_TRA_Demand_Drivers!$A$5:$B$95,2,FALSE)</f>
        <v>TPRAU</v>
      </c>
      <c r="G510" s="16">
        <f>VLOOKUP($D510,'Growth rate'!$B$3:$S$93,3,FALSE)*VLOOKUP($F510,BY_TRA_Demand_Drivers!$B$5:$J$100,7,FALSE)</f>
        <v>105457.6406225056</v>
      </c>
      <c r="H510" s="16">
        <f>VLOOKUP($D510,'Growth rate'!$B$3:$S$93,3,FALSE)*VLOOKUP($F510,BY_TRA_Demand_Drivers!$B$5:$J$100,8,FALSE)</f>
        <v>0</v>
      </c>
      <c r="I510" s="16">
        <f>VLOOKUP($D510,'Growth rate'!$B$3:$S$93,3,FALSE)*VLOOKUP($F510,BY_TRA_Demand_Drivers!$B$5:$J$100,9,FALSE)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VLOOKUP(A511,BY_TRA_Demand_Drivers!$A$5:$B$95,2,FALSE)</f>
        <v>TPRAU</v>
      </c>
      <c r="G511" s="16">
        <f>VLOOKUP($D511,'Growth rate'!$B$3:$S$93,3,FALSE)*VLOOKUP($F511,BY_TRA_Demand_Drivers!$B$5:$J$100,7,FALSE)</f>
        <v>106921.87693877665</v>
      </c>
      <c r="H511" s="16">
        <f>VLOOKUP($D511,'Growth rate'!$B$3:$S$93,3,FALSE)*VLOOKUP($F511,BY_TRA_Demand_Drivers!$B$5:$J$100,8,FALSE)</f>
        <v>0</v>
      </c>
      <c r="I511" s="16">
        <f>VLOOKUP($D511,'Growth rate'!$B$3:$S$93,3,FALSE)*VLOOKUP($F511,BY_TRA_Demand_Drivers!$B$5:$J$100,9,FALSE)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VLOOKUP(A512,BY_TRA_Demand_Drivers!$A$5:$B$95,2,FALSE)</f>
        <v>TPRAU</v>
      </c>
      <c r="G512" s="16">
        <f>VLOOKUP($D512,'Growth rate'!$B$3:$S$93,3,FALSE)*VLOOKUP($F512,BY_TRA_Demand_Drivers!$B$5:$J$100,7,FALSE)</f>
        <v>108386.11325504771</v>
      </c>
      <c r="H512" s="16">
        <f>VLOOKUP($D512,'Growth rate'!$B$3:$S$93,3,FALSE)*VLOOKUP($F512,BY_TRA_Demand_Drivers!$B$5:$J$100,8,FALSE)</f>
        <v>0</v>
      </c>
      <c r="I512" s="16">
        <f>VLOOKUP($D512,'Growth rate'!$B$3:$S$93,3,FALSE)*VLOOKUP($F512,BY_TRA_Demand_Drivers!$B$5:$J$100,9,FALSE)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VLOOKUP(A513,BY_TRA_Demand_Drivers!$A$5:$B$95,2,FALSE)</f>
        <v>TPRAU</v>
      </c>
      <c r="G513" s="16">
        <f>VLOOKUP($D513,'Growth rate'!$B$3:$S$93,3,FALSE)*VLOOKUP($F513,BY_TRA_Demand_Drivers!$B$5:$J$100,7,FALSE)</f>
        <v>110146.00454001875</v>
      </c>
      <c r="H513" s="16">
        <f>VLOOKUP($D513,'Growth rate'!$B$3:$S$93,3,FALSE)*VLOOKUP($F513,BY_TRA_Demand_Drivers!$B$5:$J$100,8,FALSE)</f>
        <v>0</v>
      </c>
      <c r="I513" s="16">
        <f>VLOOKUP($D513,'Growth rate'!$B$3:$S$93,3,FALSE)*VLOOKUP($F513,BY_TRA_Demand_Drivers!$B$5:$J$100,9,FALSE)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VLOOKUP(A514,BY_TRA_Demand_Drivers!$A$5:$B$95,2,FALSE)</f>
        <v>TPRAU</v>
      </c>
      <c r="G514" s="16">
        <f>VLOOKUP($D514,'Growth rate'!$B$3:$S$93,3,FALSE)*VLOOKUP($F514,BY_TRA_Demand_Drivers!$B$5:$J$100,7,FALSE)</f>
        <v>111905.8958249898</v>
      </c>
      <c r="H514" s="16">
        <f>VLOOKUP($D514,'Growth rate'!$B$3:$S$93,3,FALSE)*VLOOKUP($F514,BY_TRA_Demand_Drivers!$B$5:$J$100,8,FALSE)</f>
        <v>0</v>
      </c>
      <c r="I514" s="16">
        <f>VLOOKUP($D514,'Growth rate'!$B$3:$S$93,3,FALSE)*VLOOKUP($F514,BY_TRA_Demand_Drivers!$B$5:$J$100,9,FALSE)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VLOOKUP(A515,BY_TRA_Demand_Drivers!$A$5:$B$95,2,FALSE)</f>
        <v>TPRAU</v>
      </c>
      <c r="G515" s="16">
        <f>VLOOKUP($D515,'Growth rate'!$B$3:$S$93,3,FALSE)*VLOOKUP($F515,BY_TRA_Demand_Drivers!$B$5:$J$100,7,FALSE)</f>
        <v>113665.78710996083</v>
      </c>
      <c r="H515" s="16">
        <f>VLOOKUP($D515,'Growth rate'!$B$3:$S$93,3,FALSE)*VLOOKUP($F515,BY_TRA_Demand_Drivers!$B$5:$J$100,8,FALSE)</f>
        <v>0</v>
      </c>
      <c r="I515" s="16">
        <f>VLOOKUP($D515,'Growth rate'!$B$3:$S$93,3,FALSE)*VLOOKUP($F515,BY_TRA_Demand_Drivers!$B$5:$J$100,9,FALSE)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VLOOKUP(A516,BY_TRA_Demand_Drivers!$A$5:$B$95,2,FALSE)</f>
        <v>TPRAU</v>
      </c>
      <c r="G516" s="16">
        <f>VLOOKUP($D516,'Growth rate'!$B$3:$S$93,3,FALSE)*VLOOKUP($F516,BY_TRA_Demand_Drivers!$B$5:$J$100,7,FALSE)</f>
        <v>115425.67839493188</v>
      </c>
      <c r="H516" s="16">
        <f>VLOOKUP($D516,'Growth rate'!$B$3:$S$93,3,FALSE)*VLOOKUP($F516,BY_TRA_Demand_Drivers!$B$5:$J$100,8,FALSE)</f>
        <v>0</v>
      </c>
      <c r="I516" s="16">
        <f>VLOOKUP($D516,'Growth rate'!$B$3:$S$93,3,FALSE)*VLOOKUP($F516,BY_TRA_Demand_Drivers!$B$5:$J$100,9,FALSE)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VLOOKUP(A517,BY_TRA_Demand_Drivers!$A$5:$B$95,2,FALSE)</f>
        <v>TPRAU</v>
      </c>
      <c r="G517" s="16">
        <f>VLOOKUP($D517,'Growth rate'!$B$3:$S$93,3,FALSE)*VLOOKUP($F517,BY_TRA_Demand_Drivers!$B$5:$J$100,7,FALSE)</f>
        <v>117185.56967990292</v>
      </c>
      <c r="H517" s="16">
        <f>VLOOKUP($D517,'Growth rate'!$B$3:$S$93,3,FALSE)*VLOOKUP($F517,BY_TRA_Demand_Drivers!$B$5:$J$100,8,FALSE)</f>
        <v>0</v>
      </c>
      <c r="I517" s="16">
        <f>VLOOKUP($D517,'Growth rate'!$B$3:$S$93,3,FALSE)*VLOOKUP($F517,BY_TRA_Demand_Drivers!$B$5:$J$100,9,FALSE)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VLOOKUP(A518,BY_TRA_Demand_Drivers!$A$5:$B$95,2,FALSE)</f>
        <v>TPRAU</v>
      </c>
      <c r="G518" s="16">
        <f>VLOOKUP($D518,'Growth rate'!$B$3:$S$93,3,FALSE)*VLOOKUP($F518,BY_TRA_Demand_Drivers!$B$5:$J$100,7,FALSE)</f>
        <v>118917.76484411582</v>
      </c>
      <c r="H518" s="16">
        <f>VLOOKUP($D518,'Growth rate'!$B$3:$S$93,3,FALSE)*VLOOKUP($F518,BY_TRA_Demand_Drivers!$B$5:$J$100,8,FALSE)</f>
        <v>0</v>
      </c>
      <c r="I518" s="16">
        <f>VLOOKUP($D518,'Growth rate'!$B$3:$S$93,3,FALSE)*VLOOKUP($F518,BY_TRA_Demand_Drivers!$B$5:$J$100,9,FALSE)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VLOOKUP(A519,BY_TRA_Demand_Drivers!$A$5:$B$95,2,FALSE)</f>
        <v>TPRAU</v>
      </c>
      <c r="G519" s="16">
        <f>VLOOKUP($D519,'Growth rate'!$B$3:$S$93,3,FALSE)*VLOOKUP($F519,BY_TRA_Demand_Drivers!$B$5:$J$100,7,FALSE)</f>
        <v>120649.96000832872</v>
      </c>
      <c r="H519" s="16">
        <f>VLOOKUP($D519,'Growth rate'!$B$3:$S$93,3,FALSE)*VLOOKUP($F519,BY_TRA_Demand_Drivers!$B$5:$J$100,8,FALSE)</f>
        <v>0</v>
      </c>
      <c r="I519" s="16">
        <f>VLOOKUP($D519,'Growth rate'!$B$3:$S$93,3,FALSE)*VLOOKUP($F519,BY_TRA_Demand_Drivers!$B$5:$J$100,9,FALSE)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VLOOKUP(A520,BY_TRA_Demand_Drivers!$A$5:$B$95,2,FALSE)</f>
        <v>TPRAU</v>
      </c>
      <c r="G520" s="16">
        <f>VLOOKUP($D520,'Growth rate'!$B$3:$S$93,3,FALSE)*VLOOKUP($F520,BY_TRA_Demand_Drivers!$B$5:$J$100,7,FALSE)</f>
        <v>122382.15517254162</v>
      </c>
      <c r="H520" s="16">
        <f>VLOOKUP($D520,'Growth rate'!$B$3:$S$93,3,FALSE)*VLOOKUP($F520,BY_TRA_Demand_Drivers!$B$5:$J$100,8,FALSE)</f>
        <v>0</v>
      </c>
      <c r="I520" s="16">
        <f>VLOOKUP($D520,'Growth rate'!$B$3:$S$93,3,FALSE)*VLOOKUP($F520,BY_TRA_Demand_Drivers!$B$5:$J$100,9,FALSE)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VLOOKUP(A521,BY_TRA_Demand_Drivers!$A$5:$B$95,2,FALSE)</f>
        <v>TPRAU</v>
      </c>
      <c r="G521" s="16">
        <f>VLOOKUP($D521,'Growth rate'!$B$3:$S$93,3,FALSE)*VLOOKUP($F521,BY_TRA_Demand_Drivers!$B$5:$J$100,7,FALSE)</f>
        <v>124114.35033675453</v>
      </c>
      <c r="H521" s="16">
        <f>VLOOKUP($D521,'Growth rate'!$B$3:$S$93,3,FALSE)*VLOOKUP($F521,BY_TRA_Demand_Drivers!$B$5:$J$100,8,FALSE)</f>
        <v>0</v>
      </c>
      <c r="I521" s="16">
        <f>VLOOKUP($D521,'Growth rate'!$B$3:$S$93,3,FALSE)*VLOOKUP($F521,BY_TRA_Demand_Drivers!$B$5:$J$100,9,FALSE)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VLOOKUP(A522,BY_TRA_Demand_Drivers!$A$5:$B$95,2,FALSE)</f>
        <v>TPRAU</v>
      </c>
      <c r="G522" s="16">
        <f>VLOOKUP($D522,'Growth rate'!$B$3:$S$93,3,FALSE)*VLOOKUP($F522,BY_TRA_Demand_Drivers!$B$5:$J$100,7,FALSE)</f>
        <v>125846.54550096743</v>
      </c>
      <c r="H522" s="16">
        <f>VLOOKUP($D522,'Growth rate'!$B$3:$S$93,3,FALSE)*VLOOKUP($F522,BY_TRA_Demand_Drivers!$B$5:$J$100,8,FALSE)</f>
        <v>0</v>
      </c>
      <c r="I522" s="16">
        <f>VLOOKUP($D522,'Growth rate'!$B$3:$S$93,3,FALSE)*VLOOKUP($F522,BY_TRA_Demand_Drivers!$B$5:$J$100,9,FALSE)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VLOOKUP(A523,BY_TRA_Demand_Drivers!$A$5:$B$95,2,FALSE)</f>
        <v>TPRAU</v>
      </c>
      <c r="G523" s="16">
        <f>VLOOKUP($D523,'Growth rate'!$B$3:$S$93,3,FALSE)*VLOOKUP($F523,BY_TRA_Demand_Drivers!$B$5:$J$100,7,FALSE)</f>
        <v>127431.11765259563</v>
      </c>
      <c r="H523" s="16">
        <f>VLOOKUP($D523,'Growth rate'!$B$3:$S$93,3,FALSE)*VLOOKUP($F523,BY_TRA_Demand_Drivers!$B$5:$J$100,8,FALSE)</f>
        <v>0</v>
      </c>
      <c r="I523" s="16">
        <f>VLOOKUP($D523,'Growth rate'!$B$3:$S$93,3,FALSE)*VLOOKUP($F523,BY_TRA_Demand_Drivers!$B$5:$J$100,9,FALSE)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VLOOKUP(A524,BY_TRA_Demand_Drivers!$A$5:$B$95,2,FALSE)</f>
        <v>TPRAU</v>
      </c>
      <c r="G524" s="16">
        <f>VLOOKUP($D524,'Growth rate'!$B$3:$S$93,3,FALSE)*VLOOKUP($F524,BY_TRA_Demand_Drivers!$B$5:$J$100,7,FALSE)</f>
        <v>129015.68980422385</v>
      </c>
      <c r="H524" s="16">
        <f>VLOOKUP($D524,'Growth rate'!$B$3:$S$93,3,FALSE)*VLOOKUP($F524,BY_TRA_Demand_Drivers!$B$5:$J$100,8,FALSE)</f>
        <v>0</v>
      </c>
      <c r="I524" s="16">
        <f>VLOOKUP($D524,'Growth rate'!$B$3:$S$93,3,FALSE)*VLOOKUP($F524,BY_TRA_Demand_Drivers!$B$5:$J$100,9,FALSE)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VLOOKUP(A525,BY_TRA_Demand_Drivers!$A$5:$B$95,2,FALSE)</f>
        <v>TPRAU</v>
      </c>
      <c r="G525" s="16">
        <f>VLOOKUP($D525,'Growth rate'!$B$3:$S$93,3,FALSE)*VLOOKUP($F525,BY_TRA_Demand_Drivers!$B$5:$J$100,7,FALSE)</f>
        <v>130600.26195585204</v>
      </c>
      <c r="H525" s="16">
        <f>VLOOKUP($D525,'Growth rate'!$B$3:$S$93,3,FALSE)*VLOOKUP($F525,BY_TRA_Demand_Drivers!$B$5:$J$100,8,FALSE)</f>
        <v>0</v>
      </c>
      <c r="I525" s="16">
        <f>VLOOKUP($D525,'Growth rate'!$B$3:$S$93,3,FALSE)*VLOOKUP($F525,BY_TRA_Demand_Drivers!$B$5:$J$100,9,FALSE)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VLOOKUP(A526,BY_TRA_Demand_Drivers!$A$5:$B$95,2,FALSE)</f>
        <v>TPRAU</v>
      </c>
      <c r="G526" s="16">
        <f>VLOOKUP($D526,'Growth rate'!$B$3:$S$93,3,FALSE)*VLOOKUP($F526,BY_TRA_Demand_Drivers!$B$5:$J$100,7,FALSE)</f>
        <v>132184.83410748024</v>
      </c>
      <c r="H526" s="16">
        <f>VLOOKUP($D526,'Growth rate'!$B$3:$S$93,3,FALSE)*VLOOKUP($F526,BY_TRA_Demand_Drivers!$B$5:$J$100,8,FALSE)</f>
        <v>0</v>
      </c>
      <c r="I526" s="16">
        <f>VLOOKUP($D526,'Growth rate'!$B$3:$S$93,3,FALSE)*VLOOKUP($F526,BY_TRA_Demand_Drivers!$B$5:$J$100,9,FALSE)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VLOOKUP(A527,BY_TRA_Demand_Drivers!$A$5:$B$95,2,FALSE)</f>
        <v>TPRAU</v>
      </c>
      <c r="G527" s="16">
        <f>VLOOKUP($D527,'Growth rate'!$B$3:$S$93,3,FALSE)*VLOOKUP($F527,BY_TRA_Demand_Drivers!$B$5:$J$100,7,FALSE)</f>
        <v>133769.40625910845</v>
      </c>
      <c r="H527" s="16">
        <f>VLOOKUP($D527,'Growth rate'!$B$3:$S$93,3,FALSE)*VLOOKUP($F527,BY_TRA_Demand_Drivers!$B$5:$J$100,8,FALSE)</f>
        <v>0</v>
      </c>
      <c r="I527" s="16">
        <f>VLOOKUP($D527,'Growth rate'!$B$3:$S$93,3,FALSE)*VLOOKUP($F527,BY_TRA_Demand_Drivers!$B$5:$J$100,9,FALSE)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VLOOKUP(A528,BY_TRA_Demand_Drivers!$A$5:$B$95,2,FALSE)</f>
        <v>TPRAU</v>
      </c>
      <c r="G528" s="16">
        <f>VLOOKUP($D528,'Growth rate'!$B$3:$S$93,3,FALSE)*VLOOKUP($F528,BY_TRA_Demand_Drivers!$B$5:$J$100,7,FALSE)</f>
        <v>135273.35491357822</v>
      </c>
      <c r="H528" s="16">
        <f>VLOOKUP($D528,'Growth rate'!$B$3:$S$93,3,FALSE)*VLOOKUP($F528,BY_TRA_Demand_Drivers!$B$5:$J$100,8,FALSE)</f>
        <v>0</v>
      </c>
      <c r="I528" s="16">
        <f>VLOOKUP($D528,'Growth rate'!$B$3:$S$93,3,FALSE)*VLOOKUP($F528,BY_TRA_Demand_Drivers!$B$5:$J$100,9,FALSE)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VLOOKUP(A529,BY_TRA_Demand_Drivers!$A$5:$B$95,2,FALSE)</f>
        <v>TPRAU</v>
      </c>
      <c r="G529" s="16">
        <f>VLOOKUP($D529,'Growth rate'!$B$3:$S$93,3,FALSE)*VLOOKUP($F529,BY_TRA_Demand_Drivers!$B$5:$J$100,7,FALSE)</f>
        <v>136777.303568048</v>
      </c>
      <c r="H529" s="16">
        <f>VLOOKUP($D529,'Growth rate'!$B$3:$S$93,3,FALSE)*VLOOKUP($F529,BY_TRA_Demand_Drivers!$B$5:$J$100,8,FALSE)</f>
        <v>0</v>
      </c>
      <c r="I529" s="16">
        <f>VLOOKUP($D529,'Growth rate'!$B$3:$S$93,3,FALSE)*VLOOKUP($F529,BY_TRA_Demand_Drivers!$B$5:$J$100,9,FALSE)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VLOOKUP(A530,BY_TRA_Demand_Drivers!$A$5:$B$95,2,FALSE)</f>
        <v>TPRAU</v>
      </c>
      <c r="G530" s="16">
        <f>VLOOKUP($D530,'Growth rate'!$B$3:$S$93,3,FALSE)*VLOOKUP($F530,BY_TRA_Demand_Drivers!$B$5:$J$100,7,FALSE)</f>
        <v>138281.2522225178</v>
      </c>
      <c r="H530" s="16">
        <f>VLOOKUP($D530,'Growth rate'!$B$3:$S$93,3,FALSE)*VLOOKUP($F530,BY_TRA_Demand_Drivers!$B$5:$J$100,8,FALSE)</f>
        <v>0</v>
      </c>
      <c r="I530" s="16">
        <f>VLOOKUP($D530,'Growth rate'!$B$3:$S$93,3,FALSE)*VLOOKUP($F530,BY_TRA_Demand_Drivers!$B$5:$J$100,9,FALSE)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VLOOKUP(A531,BY_TRA_Demand_Drivers!$A$5:$B$95,2,FALSE)</f>
        <v>TPRAU</v>
      </c>
      <c r="G531" s="16">
        <f>VLOOKUP($D531,'Growth rate'!$B$3:$S$93,3,FALSE)*VLOOKUP($F531,BY_TRA_Demand_Drivers!$B$5:$J$100,7,FALSE)</f>
        <v>139785.20087698757</v>
      </c>
      <c r="H531" s="16">
        <f>VLOOKUP($D531,'Growth rate'!$B$3:$S$93,3,FALSE)*VLOOKUP($F531,BY_TRA_Demand_Drivers!$B$5:$J$100,8,FALSE)</f>
        <v>0</v>
      </c>
      <c r="I531" s="16">
        <f>VLOOKUP($D531,'Growth rate'!$B$3:$S$93,3,FALSE)*VLOOKUP($F531,BY_TRA_Demand_Drivers!$B$5:$J$100,9,FALSE)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VLOOKUP(A532,BY_TRA_Demand_Drivers!$A$5:$B$95,2,FALSE)</f>
        <v>TPRAU</v>
      </c>
      <c r="G532" s="16">
        <f>VLOOKUP($D532,'Growth rate'!$B$3:$S$93,3,FALSE)*VLOOKUP($F532,BY_TRA_Demand_Drivers!$B$5:$J$100,7,FALSE)</f>
        <v>141289.14953145734</v>
      </c>
      <c r="H532" s="16">
        <f>VLOOKUP($D532,'Growth rate'!$B$3:$S$93,3,FALSE)*VLOOKUP($F532,BY_TRA_Demand_Drivers!$B$5:$J$100,8,FALSE)</f>
        <v>0</v>
      </c>
      <c r="I532" s="16">
        <f>VLOOKUP($D532,'Growth rate'!$B$3:$S$93,3,FALSE)*VLOOKUP($F532,BY_TRA_Demand_Drivers!$B$5:$J$100,9,FALSE)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VLOOKUP(A533,BY_TRA_Demand_Drivers!$A$5:$B$95,2,FALSE)</f>
        <v>TPRAU</v>
      </c>
      <c r="G533" s="16">
        <f>VLOOKUP($D533,'Growth rate'!$B$3:$S$93,3,FALSE)*VLOOKUP($F533,BY_TRA_Demand_Drivers!$B$5:$J$100,7,FALSE)</f>
        <v>142899.09858984817</v>
      </c>
      <c r="H533" s="16">
        <f>VLOOKUP($D533,'Growth rate'!$B$3:$S$93,3,FALSE)*VLOOKUP($F533,BY_TRA_Demand_Drivers!$B$5:$J$100,8,FALSE)</f>
        <v>0</v>
      </c>
      <c r="I533" s="16">
        <f>VLOOKUP($D533,'Growth rate'!$B$3:$S$93,3,FALSE)*VLOOKUP($F533,BY_TRA_Demand_Drivers!$B$5:$J$100,9,FALSE)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VLOOKUP(A534,BY_TRA_Demand_Drivers!$A$5:$B$95,2,FALSE)</f>
        <v>TPRAU</v>
      </c>
      <c r="G534" s="16">
        <f>VLOOKUP($D534,'Growth rate'!$B$3:$S$93,3,FALSE)*VLOOKUP($F534,BY_TRA_Demand_Drivers!$B$5:$J$100,7,FALSE)</f>
        <v>144509.04764823898</v>
      </c>
      <c r="H534" s="16">
        <f>VLOOKUP($D534,'Growth rate'!$B$3:$S$93,3,FALSE)*VLOOKUP($F534,BY_TRA_Demand_Drivers!$B$5:$J$100,8,FALSE)</f>
        <v>0</v>
      </c>
      <c r="I534" s="16">
        <f>VLOOKUP($D534,'Growth rate'!$B$3:$S$93,3,FALSE)*VLOOKUP($F534,BY_TRA_Demand_Drivers!$B$5:$J$100,9,FALSE)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VLOOKUP(A535,BY_TRA_Demand_Drivers!$A$5:$B$95,2,FALSE)</f>
        <v>TPRAU</v>
      </c>
      <c r="G535" s="16">
        <f>VLOOKUP($D535,'Growth rate'!$B$3:$S$93,3,FALSE)*VLOOKUP($F535,BY_TRA_Demand_Drivers!$B$5:$J$100,7,FALSE)</f>
        <v>146118.99670662981</v>
      </c>
      <c r="H535" s="16">
        <f>VLOOKUP($D535,'Growth rate'!$B$3:$S$93,3,FALSE)*VLOOKUP($F535,BY_TRA_Demand_Drivers!$B$5:$J$100,8,FALSE)</f>
        <v>0</v>
      </c>
      <c r="I535" s="16">
        <f>VLOOKUP($D535,'Growth rate'!$B$3:$S$93,3,FALSE)*VLOOKUP($F535,BY_TRA_Demand_Drivers!$B$5:$J$100,9,FALSE)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VLOOKUP(A536,BY_TRA_Demand_Drivers!$A$5:$B$95,2,FALSE)</f>
        <v>TPRAU</v>
      </c>
      <c r="G536" s="16">
        <f>VLOOKUP($D536,'Growth rate'!$B$3:$S$93,3,FALSE)*VLOOKUP($F536,BY_TRA_Demand_Drivers!$B$5:$J$100,7,FALSE)</f>
        <v>147728.94576502065</v>
      </c>
      <c r="H536" s="16">
        <f>VLOOKUP($D536,'Growth rate'!$B$3:$S$93,3,FALSE)*VLOOKUP($F536,BY_TRA_Demand_Drivers!$B$5:$J$100,8,FALSE)</f>
        <v>0</v>
      </c>
      <c r="I536" s="16">
        <f>VLOOKUP($D536,'Growth rate'!$B$3:$S$93,3,FALSE)*VLOOKUP($F536,BY_TRA_Demand_Drivers!$B$5:$J$100,9,FALSE)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VLOOKUP(A537,BY_TRA_Demand_Drivers!$A$5:$B$95,2,FALSE)</f>
        <v>TPRAU</v>
      </c>
      <c r="G537" s="16">
        <f>VLOOKUP($D537,'Growth rate'!$B$3:$S$93,3,FALSE)*VLOOKUP($F537,BY_TRA_Demand_Drivers!$B$5:$J$100,7,FALSE)</f>
        <v>149338.89482341148</v>
      </c>
      <c r="H537" s="16">
        <f>VLOOKUP($D537,'Growth rate'!$B$3:$S$93,3,FALSE)*VLOOKUP($F537,BY_TRA_Demand_Drivers!$B$5:$J$100,8,FALSE)</f>
        <v>0</v>
      </c>
      <c r="I537" s="16">
        <f>VLOOKUP($D537,'Growth rate'!$B$3:$S$93,3,FALSE)*VLOOKUP($F537,BY_TRA_Demand_Drivers!$B$5:$J$100,9,FALSE)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VLOOKUP(A538,BY_TRA_Demand_Drivers!$A$5:$B$95,2,FALSE)</f>
        <v>TPRAU</v>
      </c>
      <c r="G538" s="16">
        <f>VLOOKUP($D538,'Growth rate'!$B$3:$S$93,3,FALSE)*VLOOKUP($F538,BY_TRA_Demand_Drivers!$B$5:$J$100,7,FALSE)</f>
        <v>150938.51945814589</v>
      </c>
      <c r="H538" s="16">
        <f>VLOOKUP($D538,'Growth rate'!$B$3:$S$93,3,FALSE)*VLOOKUP($F538,BY_TRA_Demand_Drivers!$B$5:$J$100,8,FALSE)</f>
        <v>0</v>
      </c>
      <c r="I538" s="16">
        <f>VLOOKUP($D538,'Growth rate'!$B$3:$S$93,3,FALSE)*VLOOKUP($F538,BY_TRA_Demand_Drivers!$B$5:$J$100,9,FALSE)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VLOOKUP(A539,BY_TRA_Demand_Drivers!$A$5:$B$95,2,FALSE)</f>
        <v>TPRAU</v>
      </c>
      <c r="G539" s="16">
        <f>VLOOKUP($D539,'Growth rate'!$B$3:$S$93,3,FALSE)*VLOOKUP($F539,BY_TRA_Demand_Drivers!$B$5:$J$100,7,FALSE)</f>
        <v>152538.14409288033</v>
      </c>
      <c r="H539" s="16">
        <f>VLOOKUP($D539,'Growth rate'!$B$3:$S$93,3,FALSE)*VLOOKUP($F539,BY_TRA_Demand_Drivers!$B$5:$J$100,8,FALSE)</f>
        <v>0</v>
      </c>
      <c r="I539" s="16">
        <f>VLOOKUP($D539,'Growth rate'!$B$3:$S$93,3,FALSE)*VLOOKUP($F539,BY_TRA_Demand_Drivers!$B$5:$J$100,9,FALSE)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VLOOKUP(A540,BY_TRA_Demand_Drivers!$A$5:$B$95,2,FALSE)</f>
        <v>TPRAU</v>
      </c>
      <c r="G540" s="16">
        <f>VLOOKUP($D540,'Growth rate'!$B$3:$S$93,3,FALSE)*VLOOKUP($F540,BY_TRA_Demand_Drivers!$B$5:$J$100,7,FALSE)</f>
        <v>154137.76872761475</v>
      </c>
      <c r="H540" s="16">
        <f>VLOOKUP($D540,'Growth rate'!$B$3:$S$93,3,FALSE)*VLOOKUP($F540,BY_TRA_Demand_Drivers!$B$5:$J$100,8,FALSE)</f>
        <v>0</v>
      </c>
      <c r="I540" s="16">
        <f>VLOOKUP($D540,'Growth rate'!$B$3:$S$93,3,FALSE)*VLOOKUP($F540,BY_TRA_Demand_Drivers!$B$5:$J$100,9,FALSE)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VLOOKUP(A541,BY_TRA_Demand_Drivers!$A$5:$B$95,2,FALSE)</f>
        <v>TPRAU</v>
      </c>
      <c r="G541" s="16">
        <f>VLOOKUP($D541,'Growth rate'!$B$3:$S$93,3,FALSE)*VLOOKUP($F541,BY_TRA_Demand_Drivers!$B$5:$J$100,7,FALSE)</f>
        <v>155737.39336234916</v>
      </c>
      <c r="H541" s="16">
        <f>VLOOKUP($D541,'Growth rate'!$B$3:$S$93,3,FALSE)*VLOOKUP($F541,BY_TRA_Demand_Drivers!$B$5:$J$100,8,FALSE)</f>
        <v>0</v>
      </c>
      <c r="I541" s="16">
        <f>VLOOKUP($D541,'Growth rate'!$B$3:$S$93,3,FALSE)*VLOOKUP($F541,BY_TRA_Demand_Drivers!$B$5:$J$100,9,FALSE)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VLOOKUP(A542,BY_TRA_Demand_Drivers!$A$5:$B$95,2,FALSE)</f>
        <v>TPRAU</v>
      </c>
      <c r="G542" s="16">
        <f>VLOOKUP($D542,'Growth rate'!$B$3:$S$93,3,FALSE)*VLOOKUP($F542,BY_TRA_Demand_Drivers!$B$5:$J$100,7,FALSE)</f>
        <v>157337.0179970836</v>
      </c>
      <c r="H542" s="16">
        <f>VLOOKUP($D542,'Growth rate'!$B$3:$S$93,3,FALSE)*VLOOKUP($F542,BY_TRA_Demand_Drivers!$B$5:$J$100,8,FALSE)</f>
        <v>0</v>
      </c>
      <c r="I542" s="16">
        <f>VLOOKUP($D542,'Growth rate'!$B$3:$S$93,3,FALSE)*VLOOKUP($F542,BY_TRA_Demand_Drivers!$B$5:$J$100,9,FALSE)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VLOOKUP(A543,BY_TRA_Demand_Drivers!$A$5:$B$95,2,FALSE)</f>
        <v>TPRAU</v>
      </c>
      <c r="G543" s="16">
        <f>VLOOKUP($D543,'Growth rate'!$B$3:$S$93,3,FALSE)*VLOOKUP($F543,BY_TRA_Demand_Drivers!$B$5:$J$100,7,FALSE)</f>
        <v>158919.95437458935</v>
      </c>
      <c r="H543" s="16">
        <f>VLOOKUP($D543,'Growth rate'!$B$3:$S$93,3,FALSE)*VLOOKUP($F543,BY_TRA_Demand_Drivers!$B$5:$J$100,8,FALSE)</f>
        <v>0</v>
      </c>
      <c r="I543" s="16">
        <f>VLOOKUP($D543,'Growth rate'!$B$3:$S$93,3,FALSE)*VLOOKUP($F543,BY_TRA_Demand_Drivers!$B$5:$J$100,9,FALSE)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VLOOKUP(A544,BY_TRA_Demand_Drivers!$A$5:$B$95,2,FALSE)</f>
        <v>TPRAU</v>
      </c>
      <c r="G544" s="16">
        <f>VLOOKUP($D544,'Growth rate'!$B$3:$S$93,3,FALSE)*VLOOKUP($F544,BY_TRA_Demand_Drivers!$B$5:$J$100,7,FALSE)</f>
        <v>160502.89075209512</v>
      </c>
      <c r="H544" s="16">
        <f>VLOOKUP($D544,'Growth rate'!$B$3:$S$93,3,FALSE)*VLOOKUP($F544,BY_TRA_Demand_Drivers!$B$5:$J$100,8,FALSE)</f>
        <v>0</v>
      </c>
      <c r="I544" s="16">
        <f>VLOOKUP($D544,'Growth rate'!$B$3:$S$93,3,FALSE)*VLOOKUP($F544,BY_TRA_Demand_Drivers!$B$5:$J$100,9,FALSE)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VLOOKUP(A545,BY_TRA_Demand_Drivers!$A$5:$B$95,2,FALSE)</f>
        <v>TPRAU</v>
      </c>
      <c r="G545" s="16">
        <f>VLOOKUP($D545,'Growth rate'!$B$3:$S$93,3,FALSE)*VLOOKUP($F545,BY_TRA_Demand_Drivers!$B$5:$J$100,7,FALSE)</f>
        <v>162085.82712960086</v>
      </c>
      <c r="H545" s="16">
        <f>VLOOKUP($D545,'Growth rate'!$B$3:$S$93,3,FALSE)*VLOOKUP($F545,BY_TRA_Demand_Drivers!$B$5:$J$100,8,FALSE)</f>
        <v>0</v>
      </c>
      <c r="I545" s="16">
        <f>VLOOKUP($D545,'Growth rate'!$B$3:$S$93,3,FALSE)*VLOOKUP($F545,BY_TRA_Demand_Drivers!$B$5:$J$100,9,FALSE)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VLOOKUP(A546,BY_TRA_Demand_Drivers!$A$5:$B$95,2,FALSE)</f>
        <v>TPRAU</v>
      </c>
      <c r="G546" s="16">
        <f>VLOOKUP($D546,'Growth rate'!$B$3:$S$93,3,FALSE)*VLOOKUP($F546,BY_TRA_Demand_Drivers!$B$5:$J$100,7,FALSE)</f>
        <v>163668.76350710663</v>
      </c>
      <c r="H546" s="16">
        <f>VLOOKUP($D546,'Growth rate'!$B$3:$S$93,3,FALSE)*VLOOKUP($F546,BY_TRA_Demand_Drivers!$B$5:$J$100,8,FALSE)</f>
        <v>0</v>
      </c>
      <c r="I546" s="16">
        <f>VLOOKUP($D546,'Growth rate'!$B$3:$S$93,3,FALSE)*VLOOKUP($F546,BY_TRA_Demand_Drivers!$B$5:$J$100,9,FALSE)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VLOOKUP(A547,BY_TRA_Demand_Drivers!$A$5:$B$95,2,FALSE)</f>
        <v>TPRAU</v>
      </c>
      <c r="G547" s="16">
        <f>VLOOKUP($D547,'Growth rate'!$B$3:$S$93,3,FALSE)*VLOOKUP($F547,BY_TRA_Demand_Drivers!$B$5:$J$100,7,FALSE)</f>
        <v>165251.69988461238</v>
      </c>
      <c r="H547" s="16">
        <f>VLOOKUP($D547,'Growth rate'!$B$3:$S$93,3,FALSE)*VLOOKUP($F547,BY_TRA_Demand_Drivers!$B$5:$J$100,8,FALSE)</f>
        <v>0</v>
      </c>
      <c r="I547" s="16">
        <f>VLOOKUP($D547,'Growth rate'!$B$3:$S$93,3,FALSE)*VLOOKUP($F547,BY_TRA_Demand_Drivers!$B$5:$J$100,9,FALSE)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VLOOKUP(A548,BY_TRA_Demand_Drivers!$A$5:$B$95,2,FALSE)</f>
        <v>TPRAU</v>
      </c>
      <c r="G548" s="16">
        <f>VLOOKUP($D548,'Growth rate'!$B$3:$S$93,3,FALSE)*VLOOKUP($F548,BY_TRA_Demand_Drivers!$B$5:$J$100,7,FALSE)</f>
        <v>166750.90367373382</v>
      </c>
      <c r="H548" s="16">
        <f>VLOOKUP($D548,'Growth rate'!$B$3:$S$93,3,FALSE)*VLOOKUP($F548,BY_TRA_Demand_Drivers!$B$5:$J$100,8,FALSE)</f>
        <v>0</v>
      </c>
      <c r="I548" s="16">
        <f>VLOOKUP($D548,'Growth rate'!$B$3:$S$93,3,FALSE)*VLOOKUP($F548,BY_TRA_Demand_Drivers!$B$5:$J$100,9,FALSE)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VLOOKUP(A549,BY_TRA_Demand_Drivers!$A$5:$B$95,2,FALSE)</f>
        <v>TPRAU</v>
      </c>
      <c r="G549" s="16">
        <f>VLOOKUP($D549,'Growth rate'!$B$3:$S$93,3,FALSE)*VLOOKUP($F549,BY_TRA_Demand_Drivers!$B$5:$J$100,7,FALSE)</f>
        <v>168250.10746285529</v>
      </c>
      <c r="H549" s="16">
        <f>VLOOKUP($D549,'Growth rate'!$B$3:$S$93,3,FALSE)*VLOOKUP($F549,BY_TRA_Demand_Drivers!$B$5:$J$100,8,FALSE)</f>
        <v>0</v>
      </c>
      <c r="I549" s="16">
        <f>VLOOKUP($D549,'Growth rate'!$B$3:$S$93,3,FALSE)*VLOOKUP($F549,BY_TRA_Demand_Drivers!$B$5:$J$100,9,FALSE)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VLOOKUP(A550,BY_TRA_Demand_Drivers!$A$5:$B$95,2,FALSE)</f>
        <v>TPRAU</v>
      </c>
      <c r="G550" s="16">
        <f>VLOOKUP($D550,'Growth rate'!$B$3:$S$93,3,FALSE)*VLOOKUP($F550,BY_TRA_Demand_Drivers!$B$5:$J$100,7,FALSE)</f>
        <v>169749.3112519767</v>
      </c>
      <c r="H550" s="16">
        <f>VLOOKUP($D550,'Growth rate'!$B$3:$S$93,3,FALSE)*VLOOKUP($F550,BY_TRA_Demand_Drivers!$B$5:$J$100,8,FALSE)</f>
        <v>0</v>
      </c>
      <c r="I550" s="16">
        <f>VLOOKUP($D550,'Growth rate'!$B$3:$S$93,3,FALSE)*VLOOKUP($F550,BY_TRA_Demand_Drivers!$B$5:$J$100,9,FALSE)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VLOOKUP(A551,BY_TRA_Demand_Drivers!$A$5:$B$95,2,FALSE)</f>
        <v>TPRAU</v>
      </c>
      <c r="G551" s="16">
        <f>VLOOKUP($D551,'Growth rate'!$B$3:$S$93,3,FALSE)*VLOOKUP($F551,BY_TRA_Demand_Drivers!$B$5:$J$100,7,FALSE)</f>
        <v>171248.51504109814</v>
      </c>
      <c r="H551" s="16">
        <f>VLOOKUP($D551,'Growth rate'!$B$3:$S$93,3,FALSE)*VLOOKUP($F551,BY_TRA_Demand_Drivers!$B$5:$J$100,8,FALSE)</f>
        <v>0</v>
      </c>
      <c r="I551" s="16">
        <f>VLOOKUP($D551,'Growth rate'!$B$3:$S$93,3,FALSE)*VLOOKUP($F551,BY_TRA_Demand_Drivers!$B$5:$J$100,9,FALSE)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VLOOKUP(A552,BY_TRA_Demand_Drivers!$A$5:$B$95,2,FALSE)</f>
        <v>TPRAU</v>
      </c>
      <c r="G552" s="16">
        <f>VLOOKUP($D552,'Growth rate'!$B$3:$S$93,3,FALSE)*VLOOKUP($F552,BY_TRA_Demand_Drivers!$B$5:$J$100,7,FALSE)</f>
        <v>172747.71883021962</v>
      </c>
      <c r="H552" s="16">
        <f>VLOOKUP($D552,'Growth rate'!$B$3:$S$93,3,FALSE)*VLOOKUP($F552,BY_TRA_Demand_Drivers!$B$5:$J$100,8,FALSE)</f>
        <v>0</v>
      </c>
      <c r="I552" s="16">
        <f>VLOOKUP($D552,'Growth rate'!$B$3:$S$93,3,FALSE)*VLOOKUP($F552,BY_TRA_Demand_Drivers!$B$5:$J$100,9,FALSE)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VLOOKUP(A553,BY_TRA_Demand_Drivers!$A$5:$B$95,2,FALSE)</f>
        <v>TPRAU</v>
      </c>
      <c r="G553" s="16">
        <f>VLOOKUP($D553,'Growth rate'!$B$3:$S$93,3,FALSE)*VLOOKUP($F553,BY_TRA_Demand_Drivers!$B$5:$J$100,7,FALSE)</f>
        <v>174155.50413336771</v>
      </c>
      <c r="H553" s="16">
        <f>VLOOKUP($D553,'Growth rate'!$B$3:$S$93,3,FALSE)*VLOOKUP($F553,BY_TRA_Demand_Drivers!$B$5:$J$100,8,FALSE)</f>
        <v>0</v>
      </c>
      <c r="I553" s="16">
        <f>VLOOKUP($D553,'Growth rate'!$B$3:$S$93,3,FALSE)*VLOOKUP($F553,BY_TRA_Demand_Drivers!$B$5:$J$100,9,FALSE)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VLOOKUP(A554,BY_TRA_Demand_Drivers!$A$5:$B$95,2,FALSE)</f>
        <v>TPRAU</v>
      </c>
      <c r="G554" s="16">
        <f>VLOOKUP($D554,'Growth rate'!$B$3:$S$93,3,FALSE)*VLOOKUP($F554,BY_TRA_Demand_Drivers!$B$5:$J$100,7,FALSE)</f>
        <v>175563.28943651583</v>
      </c>
      <c r="H554" s="16">
        <f>VLOOKUP($D554,'Growth rate'!$B$3:$S$93,3,FALSE)*VLOOKUP($F554,BY_TRA_Demand_Drivers!$B$5:$J$100,8,FALSE)</f>
        <v>0</v>
      </c>
      <c r="I554" s="16">
        <f>VLOOKUP($D554,'Growth rate'!$B$3:$S$93,3,FALSE)*VLOOKUP($F554,BY_TRA_Demand_Drivers!$B$5:$J$100,9,FALSE)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VLOOKUP(A555,BY_TRA_Demand_Drivers!$A$5:$B$95,2,FALSE)</f>
        <v>TPRAU</v>
      </c>
      <c r="G555" s="16">
        <f>VLOOKUP($D555,'Growth rate'!$B$3:$S$93,3,FALSE)*VLOOKUP($F555,BY_TRA_Demand_Drivers!$B$5:$J$100,7,FALSE)</f>
        <v>176971.07473966389</v>
      </c>
      <c r="H555" s="16">
        <f>VLOOKUP($D555,'Growth rate'!$B$3:$S$93,3,FALSE)*VLOOKUP($F555,BY_TRA_Demand_Drivers!$B$5:$J$100,8,FALSE)</f>
        <v>0</v>
      </c>
      <c r="I555" s="16">
        <f>VLOOKUP($D555,'Growth rate'!$B$3:$S$93,3,FALSE)*VLOOKUP($F555,BY_TRA_Demand_Drivers!$B$5:$J$100,9,FALSE)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VLOOKUP(A556,BY_TRA_Demand_Drivers!$A$5:$B$95,2,FALSE)</f>
        <v>TPRAU</v>
      </c>
      <c r="G556" s="16">
        <f>VLOOKUP($D556,'Growth rate'!$B$3:$S$93,3,FALSE)*VLOOKUP($F556,BY_TRA_Demand_Drivers!$B$5:$J$100,7,FALSE)</f>
        <v>178378.86004281201</v>
      </c>
      <c r="H556" s="16">
        <f>VLOOKUP($D556,'Growth rate'!$B$3:$S$93,3,FALSE)*VLOOKUP($F556,BY_TRA_Demand_Drivers!$B$5:$J$100,8,FALSE)</f>
        <v>0</v>
      </c>
      <c r="I556" s="16">
        <f>VLOOKUP($D556,'Growth rate'!$B$3:$S$93,3,FALSE)*VLOOKUP($F556,BY_TRA_Demand_Drivers!$B$5:$J$100,9,FALSE)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VLOOKUP(A557,BY_TRA_Demand_Drivers!$A$5:$B$95,2,FALSE)</f>
        <v>TPRAU</v>
      </c>
      <c r="G557" s="16">
        <f>VLOOKUP($D557,'Growth rate'!$B$3:$S$93,3,FALSE)*VLOOKUP($F557,BY_TRA_Demand_Drivers!$B$5:$J$100,7,FALSE)</f>
        <v>179786.6453459601</v>
      </c>
      <c r="H557" s="16">
        <f>VLOOKUP($D557,'Growth rate'!$B$3:$S$93,3,FALSE)*VLOOKUP($F557,BY_TRA_Demand_Drivers!$B$5:$J$100,8,FALSE)</f>
        <v>0</v>
      </c>
      <c r="I557" s="16">
        <f>VLOOKUP($D557,'Growth rate'!$B$3:$S$93,3,FALSE)*VLOOKUP($F557,BY_TRA_Demand_Drivers!$B$5:$J$100,9,FALSE)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VLOOKUP(A558,BY_TRA_Demand_Drivers!$A$5:$B$95,2,FALSE)</f>
        <v>TPRAU</v>
      </c>
      <c r="G558" s="16">
        <f>VLOOKUP($D558,'Growth rate'!$B$3:$S$93,3,FALSE)*VLOOKUP($F558,BY_TRA_Demand_Drivers!$B$5:$J$100,7,FALSE)</f>
        <v>181023.26817466557</v>
      </c>
      <c r="H558" s="16">
        <f>VLOOKUP($D558,'Growth rate'!$B$3:$S$93,3,FALSE)*VLOOKUP($F558,BY_TRA_Demand_Drivers!$B$5:$J$100,8,FALSE)</f>
        <v>0</v>
      </c>
      <c r="I558" s="16">
        <f>VLOOKUP($D558,'Growth rate'!$B$3:$S$93,3,FALSE)*VLOOKUP($F558,BY_TRA_Demand_Drivers!$B$5:$J$100,9,FALSE)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VLOOKUP(A559,BY_TRA_Demand_Drivers!$A$5:$B$95,2,FALSE)</f>
        <v>TPRAU</v>
      </c>
      <c r="G559" s="16">
        <f>VLOOKUP($D559,'Growth rate'!$B$3:$S$93,3,FALSE)*VLOOKUP($F559,BY_TRA_Demand_Drivers!$B$5:$J$100,7,FALSE)</f>
        <v>182259.89100337098</v>
      </c>
      <c r="H559" s="16">
        <f>VLOOKUP($D559,'Growth rate'!$B$3:$S$93,3,FALSE)*VLOOKUP($F559,BY_TRA_Demand_Drivers!$B$5:$J$100,8,FALSE)</f>
        <v>0</v>
      </c>
      <c r="I559" s="16">
        <f>VLOOKUP($D559,'Growth rate'!$B$3:$S$93,3,FALSE)*VLOOKUP($F559,BY_TRA_Demand_Drivers!$B$5:$J$100,9,FALSE)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VLOOKUP(A560,BY_TRA_Demand_Drivers!$A$5:$B$95,2,FALSE)</f>
        <v>TPRAU</v>
      </c>
      <c r="G560" s="16">
        <f>VLOOKUP($D560,'Growth rate'!$B$3:$S$93,3,FALSE)*VLOOKUP($F560,BY_TRA_Demand_Drivers!$B$5:$J$100,7,FALSE)</f>
        <v>183496.51383207645</v>
      </c>
      <c r="H560" s="16">
        <f>VLOOKUP($D560,'Growth rate'!$B$3:$S$93,3,FALSE)*VLOOKUP($F560,BY_TRA_Demand_Drivers!$B$5:$J$100,8,FALSE)</f>
        <v>0</v>
      </c>
      <c r="I560" s="16">
        <f>VLOOKUP($D560,'Growth rate'!$B$3:$S$93,3,FALSE)*VLOOKUP($F560,BY_TRA_Demand_Drivers!$B$5:$J$100,9,FALSE)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VLOOKUP(A561,BY_TRA_Demand_Drivers!$A$5:$B$95,2,FALSE)</f>
        <v>TPRAU</v>
      </c>
      <c r="G561" s="16">
        <f>VLOOKUP($D561,'Growth rate'!$B$3:$S$93,3,FALSE)*VLOOKUP($F561,BY_TRA_Demand_Drivers!$B$5:$J$100,7,FALSE)</f>
        <v>184733.13666078186</v>
      </c>
      <c r="H561" s="16">
        <f>VLOOKUP($D561,'Growth rate'!$B$3:$S$93,3,FALSE)*VLOOKUP($F561,BY_TRA_Demand_Drivers!$B$5:$J$100,8,FALSE)</f>
        <v>0</v>
      </c>
      <c r="I561" s="16">
        <f>VLOOKUP($D561,'Growth rate'!$B$3:$S$93,3,FALSE)*VLOOKUP($F561,BY_TRA_Demand_Drivers!$B$5:$J$100,9,FALSE)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VLOOKUP(A562,BY_TRA_Demand_Drivers!$A$5:$B$95,2,FALSE)</f>
        <v>TPRAU</v>
      </c>
      <c r="G562" s="16">
        <f>VLOOKUP($D562,'Growth rate'!$B$3:$S$93,3,FALSE)*VLOOKUP($F562,BY_TRA_Demand_Drivers!$B$5:$J$100,7,FALSE)</f>
        <v>185969.75948948733</v>
      </c>
      <c r="H562" s="16">
        <f>VLOOKUP($D562,'Growth rate'!$B$3:$S$93,3,FALSE)*VLOOKUP($F562,BY_TRA_Demand_Drivers!$B$5:$J$100,8,FALSE)</f>
        <v>0</v>
      </c>
      <c r="I562" s="16">
        <f>VLOOKUP($D562,'Growth rate'!$B$3:$S$93,3,FALSE)*VLOOKUP($F562,BY_TRA_Demand_Drivers!$B$5:$J$100,9,FALSE)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VLOOKUP(A563,BY_TRA_Demand_Drivers!$A$5:$B$95,2,FALSE)</f>
        <v>TPRAU</v>
      </c>
      <c r="G563" s="16">
        <f>VLOOKUP($D563,'Growth rate'!$B$3:$S$93,3,FALSE)*VLOOKUP($F563,BY_TRA_Demand_Drivers!$B$5:$J$100,7,FALSE)</f>
        <v>187056.3056444244</v>
      </c>
      <c r="H563" s="16">
        <f>VLOOKUP($D563,'Growth rate'!$B$3:$S$93,3,FALSE)*VLOOKUP($F563,BY_TRA_Demand_Drivers!$B$5:$J$100,8,FALSE)</f>
        <v>0</v>
      </c>
      <c r="I563" s="16">
        <f>VLOOKUP($D563,'Growth rate'!$B$3:$S$93,3,FALSE)*VLOOKUP($F563,BY_TRA_Demand_Drivers!$B$5:$J$100,9,FALSE)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VLOOKUP(A564,BY_TRA_Demand_Drivers!$A$5:$B$95,2,FALSE)</f>
        <v>TPRAU</v>
      </c>
      <c r="G564" s="16">
        <f>VLOOKUP($D564,'Growth rate'!$B$3:$S$93,3,FALSE)*VLOOKUP($F564,BY_TRA_Demand_Drivers!$B$5:$J$100,7,FALSE)</f>
        <v>188142.8517993615</v>
      </c>
      <c r="H564" s="16">
        <f>VLOOKUP($D564,'Growth rate'!$B$3:$S$93,3,FALSE)*VLOOKUP($F564,BY_TRA_Demand_Drivers!$B$5:$J$100,8,FALSE)</f>
        <v>0</v>
      </c>
      <c r="I564" s="16">
        <f>VLOOKUP($D564,'Growth rate'!$B$3:$S$93,3,FALSE)*VLOOKUP($F564,BY_TRA_Demand_Drivers!$B$5:$J$100,9,FALSE)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VLOOKUP(A565,BY_TRA_Demand_Drivers!$A$5:$B$95,2,FALSE)</f>
        <v>TPRAU</v>
      </c>
      <c r="G565" s="16">
        <f>VLOOKUP($D565,'Growth rate'!$B$3:$S$93,3,FALSE)*VLOOKUP($F565,BY_TRA_Demand_Drivers!$B$5:$J$100,7,FALSE)</f>
        <v>189229.39795429859</v>
      </c>
      <c r="H565" s="16">
        <f>VLOOKUP($D565,'Growth rate'!$B$3:$S$93,3,FALSE)*VLOOKUP($F565,BY_TRA_Demand_Drivers!$B$5:$J$100,8,FALSE)</f>
        <v>0</v>
      </c>
      <c r="I565" s="16">
        <f>VLOOKUP($D565,'Growth rate'!$B$3:$S$93,3,FALSE)*VLOOKUP($F565,BY_TRA_Demand_Drivers!$B$5:$J$100,9,FALSE)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VLOOKUP(A566,BY_TRA_Demand_Drivers!$A$5:$B$95,2,FALSE)</f>
        <v>TPRAU</v>
      </c>
      <c r="G566" s="16">
        <f>VLOOKUP($D566,'Growth rate'!$B$3:$S$93,3,FALSE)*VLOOKUP($F566,BY_TRA_Demand_Drivers!$B$5:$J$100,7,FALSE)</f>
        <v>190315.94410923569</v>
      </c>
      <c r="H566" s="16">
        <f>VLOOKUP($D566,'Growth rate'!$B$3:$S$93,3,FALSE)*VLOOKUP($F566,BY_TRA_Demand_Drivers!$B$5:$J$100,8,FALSE)</f>
        <v>0</v>
      </c>
      <c r="I566" s="16">
        <f>VLOOKUP($D566,'Growth rate'!$B$3:$S$93,3,FALSE)*VLOOKUP($F566,BY_TRA_Demand_Drivers!$B$5:$J$100,9,FALSE)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VLOOKUP(A567,BY_TRA_Demand_Drivers!$A$5:$B$95,2,FALSE)</f>
        <v>TPRAU</v>
      </c>
      <c r="G567" s="16">
        <f>VLOOKUP($D567,'Growth rate'!$B$3:$S$93,3,FALSE)*VLOOKUP($F567,BY_TRA_Demand_Drivers!$B$5:$J$100,7,FALSE)</f>
        <v>191402.49026417275</v>
      </c>
      <c r="H567" s="16">
        <f>VLOOKUP($D567,'Growth rate'!$B$3:$S$93,3,FALSE)*VLOOKUP($F567,BY_TRA_Demand_Drivers!$B$5:$J$100,8,FALSE)</f>
        <v>0</v>
      </c>
      <c r="I567" s="16">
        <f>VLOOKUP($D567,'Growth rate'!$B$3:$S$93,3,FALSE)*VLOOKUP($F567,BY_TRA_Demand_Drivers!$B$5:$J$100,9,FALSE)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VLOOKUP(A568,BY_TRA_Demand_Drivers!$A$5:$B$95,2,FALSE)</f>
        <v>TPRAU</v>
      </c>
      <c r="G568" s="16">
        <f>VLOOKUP($D568,'Growth rate'!$B$3:$S$93,3,FALSE)*VLOOKUP($F568,BY_TRA_Demand_Drivers!$B$5:$J$100,7,FALSE)</f>
        <v>192381.80918459696</v>
      </c>
      <c r="H568" s="16">
        <f>VLOOKUP($D568,'Growth rate'!$B$3:$S$93,3,FALSE)*VLOOKUP($F568,BY_TRA_Demand_Drivers!$B$5:$J$100,8,FALSE)</f>
        <v>0</v>
      </c>
      <c r="I568" s="16">
        <f>VLOOKUP($D568,'Growth rate'!$B$3:$S$93,3,FALSE)*VLOOKUP($F568,BY_TRA_Demand_Drivers!$B$5:$J$100,9,FALSE)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VLOOKUP(A569,BY_TRA_Demand_Drivers!$A$5:$B$95,2,FALSE)</f>
        <v>TPRAU</v>
      </c>
      <c r="G569" s="16">
        <f>VLOOKUP($D569,'Growth rate'!$B$3:$S$93,3,FALSE)*VLOOKUP($F569,BY_TRA_Demand_Drivers!$B$5:$J$100,7,FALSE)</f>
        <v>193361.12810502114</v>
      </c>
      <c r="H569" s="16">
        <f>VLOOKUP($D569,'Growth rate'!$B$3:$S$93,3,FALSE)*VLOOKUP($F569,BY_TRA_Demand_Drivers!$B$5:$J$100,8,FALSE)</f>
        <v>0</v>
      </c>
      <c r="I569" s="16">
        <f>VLOOKUP($D569,'Growth rate'!$B$3:$S$93,3,FALSE)*VLOOKUP($F569,BY_TRA_Demand_Drivers!$B$5:$J$100,9,FALSE)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VLOOKUP(A570,BY_TRA_Demand_Drivers!$A$5:$B$95,2,FALSE)</f>
        <v>TPRAU</v>
      </c>
      <c r="G570" s="16">
        <f>VLOOKUP($D570,'Growth rate'!$B$3:$S$93,3,FALSE)*VLOOKUP($F570,BY_TRA_Demand_Drivers!$B$5:$J$100,7,FALSE)</f>
        <v>194340.44702544532</v>
      </c>
      <c r="H570" s="16">
        <f>VLOOKUP($D570,'Growth rate'!$B$3:$S$93,3,FALSE)*VLOOKUP($F570,BY_TRA_Demand_Drivers!$B$5:$J$100,8,FALSE)</f>
        <v>0</v>
      </c>
      <c r="I570" s="16">
        <f>VLOOKUP($D570,'Growth rate'!$B$3:$S$93,3,FALSE)*VLOOKUP($F570,BY_TRA_Demand_Drivers!$B$5:$J$100,9,FALSE)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VLOOKUP(A571,BY_TRA_Demand_Drivers!$A$5:$B$95,2,FALSE)</f>
        <v>TPRAU</v>
      </c>
      <c r="G571" s="16">
        <f>VLOOKUP($D571,'Growth rate'!$B$3:$S$93,3,FALSE)*VLOOKUP($F571,BY_TRA_Demand_Drivers!$B$5:$J$100,7,FALSE)</f>
        <v>195319.7659458695</v>
      </c>
      <c r="H571" s="16">
        <f>VLOOKUP($D571,'Growth rate'!$B$3:$S$93,3,FALSE)*VLOOKUP($F571,BY_TRA_Demand_Drivers!$B$5:$J$100,8,FALSE)</f>
        <v>0</v>
      </c>
      <c r="I571" s="16">
        <f>VLOOKUP($D571,'Growth rate'!$B$3:$S$93,3,FALSE)*VLOOKUP($F571,BY_TRA_Demand_Drivers!$B$5:$J$100,9,FALSE)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VLOOKUP(A572,BY_TRA_Demand_Drivers!$A$5:$B$95,2,FALSE)</f>
        <v>TPRAU</v>
      </c>
      <c r="G572" s="16">
        <f>VLOOKUP($D572,'Growth rate'!$B$3:$S$93,3,FALSE)*VLOOKUP($F572,BY_TRA_Demand_Drivers!$B$5:$J$100,7,FALSE)</f>
        <v>196299.08486629371</v>
      </c>
      <c r="H572" s="16">
        <f>VLOOKUP($D572,'Growth rate'!$B$3:$S$93,3,FALSE)*VLOOKUP($F572,BY_TRA_Demand_Drivers!$B$5:$J$100,8,FALSE)</f>
        <v>0</v>
      </c>
      <c r="I572" s="16">
        <f>VLOOKUP($D572,'Growth rate'!$B$3:$S$93,3,FALSE)*VLOOKUP($F572,BY_TRA_Demand_Drivers!$B$5:$J$100,9,FALSE)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VLOOKUP(A573,BY_TRA_Demand_Drivers!$A$5:$B$95,2,FALSE)</f>
        <v>TPRAU</v>
      </c>
      <c r="G573" s="16">
        <f>VLOOKUP($D573,'Growth rate'!$B$3:$S$93,3,FALSE)*VLOOKUP($F573,BY_TRA_Demand_Drivers!$B$5:$J$100,7,FALSE)</f>
        <v>197192.60967478203</v>
      </c>
      <c r="H573" s="16">
        <f>VLOOKUP($D573,'Growth rate'!$B$3:$S$93,3,FALSE)*VLOOKUP($F573,BY_TRA_Demand_Drivers!$B$5:$J$100,8,FALSE)</f>
        <v>0</v>
      </c>
      <c r="I573" s="16">
        <f>VLOOKUP($D573,'Growth rate'!$B$3:$S$93,3,FALSE)*VLOOKUP($F573,BY_TRA_Demand_Drivers!$B$5:$J$100,9,FALSE)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VLOOKUP(A574,BY_TRA_Demand_Drivers!$A$5:$B$95,2,FALSE)</f>
        <v>TPRAU</v>
      </c>
      <c r="G574" s="16">
        <f>VLOOKUP($D574,'Growth rate'!$B$3:$S$93,3,FALSE)*VLOOKUP($F574,BY_TRA_Demand_Drivers!$B$5:$J$100,7,FALSE)</f>
        <v>198086.13448327035</v>
      </c>
      <c r="H574" s="16">
        <f>VLOOKUP($D574,'Growth rate'!$B$3:$S$93,3,FALSE)*VLOOKUP($F574,BY_TRA_Demand_Drivers!$B$5:$J$100,8,FALSE)</f>
        <v>0</v>
      </c>
      <c r="I574" s="16">
        <f>VLOOKUP($D574,'Growth rate'!$B$3:$S$93,3,FALSE)*VLOOKUP($F574,BY_TRA_Demand_Drivers!$B$5:$J$100,9,FALSE)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VLOOKUP(A575,BY_TRA_Demand_Drivers!$A$5:$B$95,2,FALSE)</f>
        <v>TPRAU</v>
      </c>
      <c r="G575" s="16">
        <f>VLOOKUP($D575,'Growth rate'!$B$3:$S$93,3,FALSE)*VLOOKUP($F575,BY_TRA_Demand_Drivers!$B$5:$J$100,7,FALSE)</f>
        <v>198979.65929175861</v>
      </c>
      <c r="H575" s="16">
        <f>VLOOKUP($D575,'Growth rate'!$B$3:$S$93,3,FALSE)*VLOOKUP($F575,BY_TRA_Demand_Drivers!$B$5:$J$100,8,FALSE)</f>
        <v>0</v>
      </c>
      <c r="I575" s="16">
        <f>VLOOKUP($D575,'Growth rate'!$B$3:$S$93,3,FALSE)*VLOOKUP($F575,BY_TRA_Demand_Drivers!$B$5:$J$100,9,FALSE)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VLOOKUP(A576,BY_TRA_Demand_Drivers!$A$5:$B$95,2,FALSE)</f>
        <v>TPRAU</v>
      </c>
      <c r="G576" s="16">
        <f>VLOOKUP($D576,'Growth rate'!$B$3:$S$93,3,FALSE)*VLOOKUP($F576,BY_TRA_Demand_Drivers!$B$5:$J$100,7,FALSE)</f>
        <v>199873.18410024693</v>
      </c>
      <c r="H576" s="16">
        <f>VLOOKUP($D576,'Growth rate'!$B$3:$S$93,3,FALSE)*VLOOKUP($F576,BY_TRA_Demand_Drivers!$B$5:$J$100,8,FALSE)</f>
        <v>0</v>
      </c>
      <c r="I576" s="16">
        <f>VLOOKUP($D576,'Growth rate'!$B$3:$S$93,3,FALSE)*VLOOKUP($F576,BY_TRA_Demand_Drivers!$B$5:$J$100,9,FALSE)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VLOOKUP(A577,BY_TRA_Demand_Drivers!$A$5:$B$95,2,FALSE)</f>
        <v>TPRAU</v>
      </c>
      <c r="G577" s="16">
        <f>VLOOKUP($D577,'Growth rate'!$B$3:$S$93,3,FALSE)*VLOOKUP($F577,BY_TRA_Demand_Drivers!$B$5:$J$100,7,FALSE)</f>
        <v>200766.70890873525</v>
      </c>
      <c r="H577" s="16">
        <f>VLOOKUP($D577,'Growth rate'!$B$3:$S$93,3,FALSE)*VLOOKUP($F577,BY_TRA_Demand_Drivers!$B$5:$J$100,8,FALSE)</f>
        <v>0</v>
      </c>
      <c r="I577" s="16">
        <f>VLOOKUP($D577,'Growth rate'!$B$3:$S$93,3,FALSE)*VLOOKUP($F577,BY_TRA_Demand_Drivers!$B$5:$J$100,9,FALSE)</f>
        <v>0</v>
      </c>
    </row>
    <row r="578" spans="1:9">
      <c r="A578" s="16">
        <f>A496+1</f>
        <v>8</v>
      </c>
      <c r="B578" s="16"/>
      <c r="C578" s="16" t="s">
        <v>11</v>
      </c>
      <c r="D578" s="16">
        <v>2019</v>
      </c>
      <c r="E578" s="16" t="s">
        <v>3</v>
      </c>
      <c r="F578" s="16" t="str">
        <f>VLOOKUP(A578,BY_TRA_Demand_Drivers!$A$5:$B$95,2,FALSE)</f>
        <v>TPRAR</v>
      </c>
      <c r="G578" s="16">
        <f>VLOOKUP($D578,'Growth rate'!$B$3:$S$93,3,FALSE)*VLOOKUP($F578,BY_TRA_Demand_Drivers!$B$5:$J$100,7,FALSE)</f>
        <v>27482.424495394574</v>
      </c>
      <c r="H578" s="16">
        <f>VLOOKUP($D578,'Growth rate'!$B$3:$S$93,3,FALSE)*VLOOKUP($F578,BY_TRA_Demand_Drivers!$B$5:$J$100,8,FALSE)</f>
        <v>0</v>
      </c>
      <c r="I578" s="16">
        <f>VLOOKUP($D578,'Growth rate'!$B$3:$S$93,3,FALSE)*VLOOKUP($F578,BY_TRA_Demand_Drivers!$B$5:$J$100,9,FALSE)</f>
        <v>0</v>
      </c>
    </row>
    <row r="579" spans="1:9">
      <c r="A579" s="16">
        <f t="shared" ref="A579:A642" si="8">A497+1</f>
        <v>8</v>
      </c>
      <c r="B579" s="16"/>
      <c r="C579" s="16" t="s">
        <v>11</v>
      </c>
      <c r="D579" s="16">
        <v>2020</v>
      </c>
      <c r="E579" s="16" t="s">
        <v>3</v>
      </c>
      <c r="F579" s="16" t="str">
        <f>VLOOKUP(A579,BY_TRA_Demand_Drivers!$A$5:$B$95,2,FALSE)</f>
        <v>TPRAR</v>
      </c>
      <c r="G579" s="16">
        <f>VLOOKUP($D579,'Growth rate'!$B$3:$S$93,3,FALSE)*VLOOKUP($F579,BY_TRA_Demand_Drivers!$B$5:$J$100,7,FALSE)</f>
        <v>27839.953445132578</v>
      </c>
      <c r="H579" s="16">
        <f>VLOOKUP($D579,'Growth rate'!$B$3:$S$93,3,FALSE)*VLOOKUP($F579,BY_TRA_Demand_Drivers!$B$5:$J$100,8,FALSE)</f>
        <v>0</v>
      </c>
      <c r="I579" s="16">
        <f>VLOOKUP($D579,'Growth rate'!$B$3:$S$93,3,FALSE)*VLOOKUP($F579,BY_TRA_Demand_Drivers!$B$5:$J$100,9,FALSE)</f>
        <v>0</v>
      </c>
    </row>
    <row r="580" spans="1:9">
      <c r="A580" s="16">
        <f t="shared" si="8"/>
        <v>8</v>
      </c>
      <c r="B580" s="16"/>
      <c r="C580" s="16" t="s">
        <v>11</v>
      </c>
      <c r="D580" s="16">
        <v>2021</v>
      </c>
      <c r="E580" s="16" t="s">
        <v>3</v>
      </c>
      <c r="F580" s="16" t="str">
        <f>VLOOKUP(A580,BY_TRA_Demand_Drivers!$A$5:$B$95,2,FALSE)</f>
        <v>TPRAR</v>
      </c>
      <c r="G580" s="16">
        <f>VLOOKUP($D580,'Growth rate'!$B$3:$S$93,3,FALSE)*VLOOKUP($F580,BY_TRA_Demand_Drivers!$B$5:$J$100,7,FALSE)</f>
        <v>28187.050982482269</v>
      </c>
      <c r="H580" s="16">
        <f>VLOOKUP($D580,'Growth rate'!$B$3:$S$93,3,FALSE)*VLOOKUP($F580,BY_TRA_Demand_Drivers!$B$5:$J$100,8,FALSE)</f>
        <v>0</v>
      </c>
      <c r="I580" s="16">
        <f>VLOOKUP($D580,'Growth rate'!$B$3:$S$93,3,FALSE)*VLOOKUP($F580,BY_TRA_Demand_Drivers!$B$5:$J$100,9,FALSE)</f>
        <v>0</v>
      </c>
    </row>
    <row r="581" spans="1:9">
      <c r="A581" s="16">
        <f t="shared" si="8"/>
        <v>8</v>
      </c>
      <c r="B581" s="16"/>
      <c r="C581" s="16" t="s">
        <v>11</v>
      </c>
      <c r="D581" s="16">
        <v>2022</v>
      </c>
      <c r="E581" s="16" t="s">
        <v>3</v>
      </c>
      <c r="F581" s="16" t="str">
        <f>VLOOKUP(A581,BY_TRA_Demand_Drivers!$A$5:$B$95,2,FALSE)</f>
        <v>TPRAR</v>
      </c>
      <c r="G581" s="16">
        <f>VLOOKUP($D581,'Growth rate'!$B$3:$S$93,3,FALSE)*VLOOKUP($F581,BY_TRA_Demand_Drivers!$B$5:$J$100,7,FALSE)</f>
        <v>28534.148519831964</v>
      </c>
      <c r="H581" s="16">
        <f>VLOOKUP($D581,'Growth rate'!$B$3:$S$93,3,FALSE)*VLOOKUP($F581,BY_TRA_Demand_Drivers!$B$5:$J$100,8,FALSE)</f>
        <v>0</v>
      </c>
      <c r="I581" s="16">
        <f>VLOOKUP($D581,'Growth rate'!$B$3:$S$93,3,FALSE)*VLOOKUP($F581,BY_TRA_Demand_Drivers!$B$5:$J$100,9,FALSE)</f>
        <v>0</v>
      </c>
    </row>
    <row r="582" spans="1:9">
      <c r="A582" s="16">
        <f t="shared" si="8"/>
        <v>8</v>
      </c>
      <c r="B582" s="16"/>
      <c r="C582" s="16" t="s">
        <v>11</v>
      </c>
      <c r="D582" s="16">
        <v>2023</v>
      </c>
      <c r="E582" s="16" t="s">
        <v>3</v>
      </c>
      <c r="F582" s="16" t="str">
        <f>VLOOKUP(A582,BY_TRA_Demand_Drivers!$A$5:$B$95,2,FALSE)</f>
        <v>TPRAR</v>
      </c>
      <c r="G582" s="16">
        <f>VLOOKUP($D582,'Growth rate'!$B$3:$S$93,3,FALSE)*VLOOKUP($F582,BY_TRA_Demand_Drivers!$B$5:$J$100,7,FALSE)</f>
        <v>28881.246057181655</v>
      </c>
      <c r="H582" s="16">
        <f>VLOOKUP($D582,'Growth rate'!$B$3:$S$93,3,FALSE)*VLOOKUP($F582,BY_TRA_Demand_Drivers!$B$5:$J$100,8,FALSE)</f>
        <v>0</v>
      </c>
      <c r="I582" s="16">
        <f>VLOOKUP($D582,'Growth rate'!$B$3:$S$93,3,FALSE)*VLOOKUP($F582,BY_TRA_Demand_Drivers!$B$5:$J$100,9,FALSE)</f>
        <v>0</v>
      </c>
    </row>
    <row r="583" spans="1:9">
      <c r="A583" s="16">
        <f t="shared" si="8"/>
        <v>8</v>
      </c>
      <c r="B583" s="16"/>
      <c r="C583" s="16" t="s">
        <v>11</v>
      </c>
      <c r="D583" s="16">
        <v>2024</v>
      </c>
      <c r="E583" s="16" t="s">
        <v>3</v>
      </c>
      <c r="F583" s="16" t="str">
        <f>VLOOKUP(A583,BY_TRA_Demand_Drivers!$A$5:$B$95,2,FALSE)</f>
        <v>TPRAR</v>
      </c>
      <c r="G583" s="16">
        <f>VLOOKUP($D583,'Growth rate'!$B$3:$S$93,3,FALSE)*VLOOKUP($F583,BY_TRA_Demand_Drivers!$B$5:$J$100,7,FALSE)</f>
        <v>29228.343594531347</v>
      </c>
      <c r="H583" s="16">
        <f>VLOOKUP($D583,'Growth rate'!$B$3:$S$93,3,FALSE)*VLOOKUP($F583,BY_TRA_Demand_Drivers!$B$5:$J$100,8,FALSE)</f>
        <v>0</v>
      </c>
      <c r="I583" s="16">
        <f>VLOOKUP($D583,'Growth rate'!$B$3:$S$93,3,FALSE)*VLOOKUP($F583,BY_TRA_Demand_Drivers!$B$5:$J$100,9,FALSE)</f>
        <v>0</v>
      </c>
    </row>
    <row r="584" spans="1:9">
      <c r="A584" s="16">
        <f t="shared" si="8"/>
        <v>8</v>
      </c>
      <c r="B584" s="16"/>
      <c r="C584" s="16" t="s">
        <v>11</v>
      </c>
      <c r="D584" s="16">
        <v>2025</v>
      </c>
      <c r="E584" s="16" t="s">
        <v>3</v>
      </c>
      <c r="F584" s="16" t="str">
        <f>VLOOKUP(A584,BY_TRA_Demand_Drivers!$A$5:$B$95,2,FALSE)</f>
        <v>TPRAR</v>
      </c>
      <c r="G584" s="16">
        <f>VLOOKUP($D584,'Growth rate'!$B$3:$S$93,3,FALSE)*VLOOKUP($F584,BY_TRA_Demand_Drivers!$B$5:$J$100,7,FALSE)</f>
        <v>29575.441131881042</v>
      </c>
      <c r="H584" s="16">
        <f>VLOOKUP($D584,'Growth rate'!$B$3:$S$93,3,FALSE)*VLOOKUP($F584,BY_TRA_Demand_Drivers!$B$5:$J$100,8,FALSE)</f>
        <v>0</v>
      </c>
      <c r="I584" s="16">
        <f>VLOOKUP($D584,'Growth rate'!$B$3:$S$93,3,FALSE)*VLOOKUP($F584,BY_TRA_Demand_Drivers!$B$5:$J$100,9,FALSE)</f>
        <v>0</v>
      </c>
    </row>
    <row r="585" spans="1:9">
      <c r="A585" s="16">
        <f t="shared" si="8"/>
        <v>8</v>
      </c>
      <c r="B585" s="16"/>
      <c r="C585" s="16" t="s">
        <v>11</v>
      </c>
      <c r="D585" s="16">
        <v>2026</v>
      </c>
      <c r="E585" s="16" t="s">
        <v>3</v>
      </c>
      <c r="F585" s="16" t="str">
        <f>VLOOKUP(A585,BY_TRA_Demand_Drivers!$A$5:$B$95,2,FALSE)</f>
        <v>TPRAR</v>
      </c>
      <c r="G585" s="16">
        <f>VLOOKUP($D585,'Growth rate'!$B$3:$S$93,3,FALSE)*VLOOKUP($F585,BY_TRA_Demand_Drivers!$B$5:$J$100,7,FALSE)</f>
        <v>29947.069127726645</v>
      </c>
      <c r="H585" s="16">
        <f>VLOOKUP($D585,'Growth rate'!$B$3:$S$93,3,FALSE)*VLOOKUP($F585,BY_TRA_Demand_Drivers!$B$5:$J$100,8,FALSE)</f>
        <v>0</v>
      </c>
      <c r="I585" s="16">
        <f>VLOOKUP($D585,'Growth rate'!$B$3:$S$93,3,FALSE)*VLOOKUP($F585,BY_TRA_Demand_Drivers!$B$5:$J$100,9,FALSE)</f>
        <v>0</v>
      </c>
    </row>
    <row r="586" spans="1:9">
      <c r="A586" s="16">
        <f t="shared" si="8"/>
        <v>8</v>
      </c>
      <c r="B586" s="16"/>
      <c r="C586" s="16" t="s">
        <v>11</v>
      </c>
      <c r="D586" s="16">
        <v>2027</v>
      </c>
      <c r="E586" s="16" t="s">
        <v>3</v>
      </c>
      <c r="F586" s="16" t="str">
        <f>VLOOKUP(A586,BY_TRA_Demand_Drivers!$A$5:$B$95,2,FALSE)</f>
        <v>TPRAR</v>
      </c>
      <c r="G586" s="16">
        <f>VLOOKUP($D586,'Growth rate'!$B$3:$S$93,3,FALSE)*VLOOKUP($F586,BY_TRA_Demand_Drivers!$B$5:$J$100,7,FALSE)</f>
        <v>30318.697123572249</v>
      </c>
      <c r="H586" s="16">
        <f>VLOOKUP($D586,'Growth rate'!$B$3:$S$93,3,FALSE)*VLOOKUP($F586,BY_TRA_Demand_Drivers!$B$5:$J$100,8,FALSE)</f>
        <v>0</v>
      </c>
      <c r="I586" s="16">
        <f>VLOOKUP($D586,'Growth rate'!$B$3:$S$93,3,FALSE)*VLOOKUP($F586,BY_TRA_Demand_Drivers!$B$5:$J$100,9,FALSE)</f>
        <v>0</v>
      </c>
    </row>
    <row r="587" spans="1:9">
      <c r="A587" s="16">
        <f t="shared" si="8"/>
        <v>8</v>
      </c>
      <c r="B587" s="16"/>
      <c r="C587" s="16" t="s">
        <v>11</v>
      </c>
      <c r="D587" s="16">
        <v>2028</v>
      </c>
      <c r="E587" s="16" t="s">
        <v>3</v>
      </c>
      <c r="F587" s="16" t="str">
        <f>VLOOKUP(A587,BY_TRA_Demand_Drivers!$A$5:$B$95,2,FALSE)</f>
        <v>TPRAR</v>
      </c>
      <c r="G587" s="16">
        <f>VLOOKUP($D587,'Growth rate'!$B$3:$S$93,3,FALSE)*VLOOKUP($F587,BY_TRA_Demand_Drivers!$B$5:$J$100,7,FALSE)</f>
        <v>30690.325119417859</v>
      </c>
      <c r="H587" s="16">
        <f>VLOOKUP($D587,'Growth rate'!$B$3:$S$93,3,FALSE)*VLOOKUP($F587,BY_TRA_Demand_Drivers!$B$5:$J$100,8,FALSE)</f>
        <v>0</v>
      </c>
      <c r="I587" s="16">
        <f>VLOOKUP($D587,'Growth rate'!$B$3:$S$93,3,FALSE)*VLOOKUP($F587,BY_TRA_Demand_Drivers!$B$5:$J$100,9,FALSE)</f>
        <v>0</v>
      </c>
    </row>
    <row r="588" spans="1:9">
      <c r="A588" s="16">
        <f t="shared" si="8"/>
        <v>8</v>
      </c>
      <c r="B588" s="16"/>
      <c r="C588" s="16" t="s">
        <v>11</v>
      </c>
      <c r="D588" s="16">
        <v>2029</v>
      </c>
      <c r="E588" s="16" t="s">
        <v>3</v>
      </c>
      <c r="F588" s="16" t="str">
        <f>VLOOKUP(A588,BY_TRA_Demand_Drivers!$A$5:$B$95,2,FALSE)</f>
        <v>TPRAR</v>
      </c>
      <c r="G588" s="16">
        <f>VLOOKUP($D588,'Growth rate'!$B$3:$S$93,3,FALSE)*VLOOKUP($F588,BY_TRA_Demand_Drivers!$B$5:$J$100,7,FALSE)</f>
        <v>31061.953115263463</v>
      </c>
      <c r="H588" s="16">
        <f>VLOOKUP($D588,'Growth rate'!$B$3:$S$93,3,FALSE)*VLOOKUP($F588,BY_TRA_Demand_Drivers!$B$5:$J$100,8,FALSE)</f>
        <v>0</v>
      </c>
      <c r="I588" s="16">
        <f>VLOOKUP($D588,'Growth rate'!$B$3:$S$93,3,FALSE)*VLOOKUP($F588,BY_TRA_Demand_Drivers!$B$5:$J$100,9,FALSE)</f>
        <v>0</v>
      </c>
    </row>
    <row r="589" spans="1:9">
      <c r="A589" s="16">
        <f t="shared" si="8"/>
        <v>8</v>
      </c>
      <c r="B589" s="16"/>
      <c r="C589" s="16" t="s">
        <v>11</v>
      </c>
      <c r="D589" s="16">
        <v>2030</v>
      </c>
      <c r="E589" s="16" t="s">
        <v>3</v>
      </c>
      <c r="F589" s="16" t="str">
        <f>VLOOKUP(A589,BY_TRA_Demand_Drivers!$A$5:$B$95,2,FALSE)</f>
        <v>TPRAR</v>
      </c>
      <c r="G589" s="16">
        <f>VLOOKUP($D589,'Growth rate'!$B$3:$S$93,3,FALSE)*VLOOKUP($F589,BY_TRA_Demand_Drivers!$B$5:$J$100,7,FALSE)</f>
        <v>31433.58111110907</v>
      </c>
      <c r="H589" s="16">
        <f>VLOOKUP($D589,'Growth rate'!$B$3:$S$93,3,FALSE)*VLOOKUP($F589,BY_TRA_Demand_Drivers!$B$5:$J$100,8,FALSE)</f>
        <v>0</v>
      </c>
      <c r="I589" s="16">
        <f>VLOOKUP($D589,'Growth rate'!$B$3:$S$93,3,FALSE)*VLOOKUP($F589,BY_TRA_Demand_Drivers!$B$5:$J$100,9,FALSE)</f>
        <v>0</v>
      </c>
    </row>
    <row r="590" spans="1:9">
      <c r="A590" s="16">
        <f t="shared" si="8"/>
        <v>8</v>
      </c>
      <c r="B590" s="16"/>
      <c r="C590" s="16" t="s">
        <v>11</v>
      </c>
      <c r="D590" s="16">
        <v>2031</v>
      </c>
      <c r="E590" s="16" t="s">
        <v>3</v>
      </c>
      <c r="F590" s="16" t="str">
        <f>VLOOKUP(A590,BY_TRA_Demand_Drivers!$A$5:$B$95,2,FALSE)</f>
        <v>TPRAR</v>
      </c>
      <c r="G590" s="16">
        <f>VLOOKUP($D590,'Growth rate'!$B$3:$S$93,3,FALSE)*VLOOKUP($F590,BY_TRA_Demand_Drivers!$B$5:$J$100,7,FALSE)</f>
        <v>31888.993193728806</v>
      </c>
      <c r="H590" s="16">
        <f>VLOOKUP($D590,'Growth rate'!$B$3:$S$93,3,FALSE)*VLOOKUP($F590,BY_TRA_Demand_Drivers!$B$5:$J$100,8,FALSE)</f>
        <v>0</v>
      </c>
      <c r="I590" s="16">
        <f>VLOOKUP($D590,'Growth rate'!$B$3:$S$93,3,FALSE)*VLOOKUP($F590,BY_TRA_Demand_Drivers!$B$5:$J$100,9,FALSE)</f>
        <v>0</v>
      </c>
    </row>
    <row r="591" spans="1:9">
      <c r="A591" s="16">
        <f t="shared" si="8"/>
        <v>8</v>
      </c>
      <c r="B591" s="16"/>
      <c r="C591" s="16" t="s">
        <v>11</v>
      </c>
      <c r="D591" s="16">
        <v>2032</v>
      </c>
      <c r="E591" s="16" t="s">
        <v>3</v>
      </c>
      <c r="F591" s="16" t="str">
        <f>VLOOKUP(A591,BY_TRA_Demand_Drivers!$A$5:$B$95,2,FALSE)</f>
        <v>TPRAR</v>
      </c>
      <c r="G591" s="16">
        <f>VLOOKUP($D591,'Growth rate'!$B$3:$S$93,3,FALSE)*VLOOKUP($F591,BY_TRA_Demand_Drivers!$B$5:$J$100,7,FALSE)</f>
        <v>32344.405276348542</v>
      </c>
      <c r="H591" s="16">
        <f>VLOOKUP($D591,'Growth rate'!$B$3:$S$93,3,FALSE)*VLOOKUP($F591,BY_TRA_Demand_Drivers!$B$5:$J$100,8,FALSE)</f>
        <v>0</v>
      </c>
      <c r="I591" s="16">
        <f>VLOOKUP($D591,'Growth rate'!$B$3:$S$93,3,FALSE)*VLOOKUP($F591,BY_TRA_Demand_Drivers!$B$5:$J$100,9,FALSE)</f>
        <v>0</v>
      </c>
    </row>
    <row r="592" spans="1:9">
      <c r="A592" s="16">
        <f t="shared" si="8"/>
        <v>8</v>
      </c>
      <c r="B592" s="16"/>
      <c r="C592" s="16" t="s">
        <v>11</v>
      </c>
      <c r="D592" s="16">
        <v>2033</v>
      </c>
      <c r="E592" s="16" t="s">
        <v>3</v>
      </c>
      <c r="F592" s="16" t="str">
        <f>VLOOKUP(A592,BY_TRA_Demand_Drivers!$A$5:$B$95,2,FALSE)</f>
        <v>TPRAR</v>
      </c>
      <c r="G592" s="16">
        <f>VLOOKUP($D592,'Growth rate'!$B$3:$S$93,3,FALSE)*VLOOKUP($F592,BY_TRA_Demand_Drivers!$B$5:$J$100,7,FALSE)</f>
        <v>32799.81735896827</v>
      </c>
      <c r="H592" s="16">
        <f>VLOOKUP($D592,'Growth rate'!$B$3:$S$93,3,FALSE)*VLOOKUP($F592,BY_TRA_Demand_Drivers!$B$5:$J$100,8,FALSE)</f>
        <v>0</v>
      </c>
      <c r="I592" s="16">
        <f>VLOOKUP($D592,'Growth rate'!$B$3:$S$93,3,FALSE)*VLOOKUP($F592,BY_TRA_Demand_Drivers!$B$5:$J$100,9,FALSE)</f>
        <v>0</v>
      </c>
    </row>
    <row r="593" spans="1:9">
      <c r="A593" s="16">
        <f t="shared" si="8"/>
        <v>8</v>
      </c>
      <c r="B593" s="16"/>
      <c r="C593" s="16" t="s">
        <v>11</v>
      </c>
      <c r="D593" s="16">
        <v>2034</v>
      </c>
      <c r="E593" s="16" t="s">
        <v>3</v>
      </c>
      <c r="F593" s="16" t="str">
        <f>VLOOKUP(A593,BY_TRA_Demand_Drivers!$A$5:$B$95,2,FALSE)</f>
        <v>TPRAR</v>
      </c>
      <c r="G593" s="16">
        <f>VLOOKUP($D593,'Growth rate'!$B$3:$S$93,3,FALSE)*VLOOKUP($F593,BY_TRA_Demand_Drivers!$B$5:$J$100,7,FALSE)</f>
        <v>33255.22944158801</v>
      </c>
      <c r="H593" s="16">
        <f>VLOOKUP($D593,'Growth rate'!$B$3:$S$93,3,FALSE)*VLOOKUP($F593,BY_TRA_Demand_Drivers!$B$5:$J$100,8,FALSE)</f>
        <v>0</v>
      </c>
      <c r="I593" s="16">
        <f>VLOOKUP($D593,'Growth rate'!$B$3:$S$93,3,FALSE)*VLOOKUP($F593,BY_TRA_Demand_Drivers!$B$5:$J$100,9,FALSE)</f>
        <v>0</v>
      </c>
    </row>
    <row r="594" spans="1:9">
      <c r="A594" s="16">
        <f t="shared" si="8"/>
        <v>8</v>
      </c>
      <c r="B594" s="16"/>
      <c r="C594" s="16" t="s">
        <v>11</v>
      </c>
      <c r="D594" s="16">
        <v>2035</v>
      </c>
      <c r="E594" s="16" t="s">
        <v>3</v>
      </c>
      <c r="F594" s="16" t="str">
        <f>VLOOKUP(A594,BY_TRA_Demand_Drivers!$A$5:$B$95,2,FALSE)</f>
        <v>TPRAR</v>
      </c>
      <c r="G594" s="16">
        <f>VLOOKUP($D594,'Growth rate'!$B$3:$S$93,3,FALSE)*VLOOKUP($F594,BY_TRA_Demand_Drivers!$B$5:$J$100,7,FALSE)</f>
        <v>33710.641524207749</v>
      </c>
      <c r="H594" s="16">
        <f>VLOOKUP($D594,'Growth rate'!$B$3:$S$93,3,FALSE)*VLOOKUP($F594,BY_TRA_Demand_Drivers!$B$5:$J$100,8,FALSE)</f>
        <v>0</v>
      </c>
      <c r="I594" s="16">
        <f>VLOOKUP($D594,'Growth rate'!$B$3:$S$93,3,FALSE)*VLOOKUP($F594,BY_TRA_Demand_Drivers!$B$5:$J$100,9,FALSE)</f>
        <v>0</v>
      </c>
    </row>
    <row r="595" spans="1:9">
      <c r="A595" s="16">
        <f t="shared" si="8"/>
        <v>8</v>
      </c>
      <c r="B595" s="16"/>
      <c r="C595" s="16" t="s">
        <v>11</v>
      </c>
      <c r="D595" s="16">
        <v>2036</v>
      </c>
      <c r="E595" s="16" t="s">
        <v>3</v>
      </c>
      <c r="F595" s="16" t="str">
        <f>VLOOKUP(A595,BY_TRA_Demand_Drivers!$A$5:$B$95,2,FALSE)</f>
        <v>TPRAR</v>
      </c>
      <c r="G595" s="16">
        <f>VLOOKUP($D595,'Growth rate'!$B$3:$S$93,3,FALSE)*VLOOKUP($F595,BY_TRA_Demand_Drivers!$B$5:$J$100,7,FALSE)</f>
        <v>34258.009286068816</v>
      </c>
      <c r="H595" s="16">
        <f>VLOOKUP($D595,'Growth rate'!$B$3:$S$93,3,FALSE)*VLOOKUP($F595,BY_TRA_Demand_Drivers!$B$5:$J$100,8,FALSE)</f>
        <v>0</v>
      </c>
      <c r="I595" s="16">
        <f>VLOOKUP($D595,'Growth rate'!$B$3:$S$93,3,FALSE)*VLOOKUP($F595,BY_TRA_Demand_Drivers!$B$5:$J$100,9,FALSE)</f>
        <v>0</v>
      </c>
    </row>
    <row r="596" spans="1:9">
      <c r="A596" s="16">
        <f t="shared" si="8"/>
        <v>8</v>
      </c>
      <c r="B596" s="16"/>
      <c r="C596" s="16" t="s">
        <v>11</v>
      </c>
      <c r="D596" s="16">
        <v>2037</v>
      </c>
      <c r="E596" s="16" t="s">
        <v>3</v>
      </c>
      <c r="F596" s="16" t="str">
        <f>VLOOKUP(A596,BY_TRA_Demand_Drivers!$A$5:$B$95,2,FALSE)</f>
        <v>TPRAR</v>
      </c>
      <c r="G596" s="16">
        <f>VLOOKUP($D596,'Growth rate'!$B$3:$S$93,3,FALSE)*VLOOKUP($F596,BY_TRA_Demand_Drivers!$B$5:$J$100,7,FALSE)</f>
        <v>34805.377047929891</v>
      </c>
      <c r="H596" s="16">
        <f>VLOOKUP($D596,'Growth rate'!$B$3:$S$93,3,FALSE)*VLOOKUP($F596,BY_TRA_Demand_Drivers!$B$5:$J$100,8,FALSE)</f>
        <v>0</v>
      </c>
      <c r="I596" s="16">
        <f>VLOOKUP($D596,'Growth rate'!$B$3:$S$93,3,FALSE)*VLOOKUP($F596,BY_TRA_Demand_Drivers!$B$5:$J$100,9,FALSE)</f>
        <v>0</v>
      </c>
    </row>
    <row r="597" spans="1:9">
      <c r="A597" s="16">
        <f t="shared" si="8"/>
        <v>8</v>
      </c>
      <c r="B597" s="16"/>
      <c r="C597" s="16" t="s">
        <v>11</v>
      </c>
      <c r="D597" s="16">
        <v>2038</v>
      </c>
      <c r="E597" s="16" t="s">
        <v>3</v>
      </c>
      <c r="F597" s="16" t="str">
        <f>VLOOKUP(A597,BY_TRA_Demand_Drivers!$A$5:$B$95,2,FALSE)</f>
        <v>TPRAR</v>
      </c>
      <c r="G597" s="16">
        <f>VLOOKUP($D597,'Growth rate'!$B$3:$S$93,3,FALSE)*VLOOKUP($F597,BY_TRA_Demand_Drivers!$B$5:$J$100,7,FALSE)</f>
        <v>35352.744809790966</v>
      </c>
      <c r="H597" s="16">
        <f>VLOOKUP($D597,'Growth rate'!$B$3:$S$93,3,FALSE)*VLOOKUP($F597,BY_TRA_Demand_Drivers!$B$5:$J$100,8,FALSE)</f>
        <v>0</v>
      </c>
      <c r="I597" s="16">
        <f>VLOOKUP($D597,'Growth rate'!$B$3:$S$93,3,FALSE)*VLOOKUP($F597,BY_TRA_Demand_Drivers!$B$5:$J$100,9,FALSE)</f>
        <v>0</v>
      </c>
    </row>
    <row r="598" spans="1:9">
      <c r="A598" s="16">
        <f t="shared" si="8"/>
        <v>8</v>
      </c>
      <c r="B598" s="16"/>
      <c r="C598" s="16" t="s">
        <v>11</v>
      </c>
      <c r="D598" s="16">
        <v>2039</v>
      </c>
      <c r="E598" s="16" t="s">
        <v>3</v>
      </c>
      <c r="F598" s="16" t="str">
        <f>VLOOKUP(A598,BY_TRA_Demand_Drivers!$A$5:$B$95,2,FALSE)</f>
        <v>TPRAR</v>
      </c>
      <c r="G598" s="16">
        <f>VLOOKUP($D598,'Growth rate'!$B$3:$S$93,3,FALSE)*VLOOKUP($F598,BY_TRA_Demand_Drivers!$B$5:$J$100,7,FALSE)</f>
        <v>35900.112571652033</v>
      </c>
      <c r="H598" s="16">
        <f>VLOOKUP($D598,'Growth rate'!$B$3:$S$93,3,FALSE)*VLOOKUP($F598,BY_TRA_Demand_Drivers!$B$5:$J$100,8,FALSE)</f>
        <v>0</v>
      </c>
      <c r="I598" s="16">
        <f>VLOOKUP($D598,'Growth rate'!$B$3:$S$93,3,FALSE)*VLOOKUP($F598,BY_TRA_Demand_Drivers!$B$5:$J$100,9,FALSE)</f>
        <v>0</v>
      </c>
    </row>
    <row r="599" spans="1:9">
      <c r="A599" s="16">
        <f t="shared" si="8"/>
        <v>8</v>
      </c>
      <c r="B599" s="16"/>
      <c r="C599" s="16" t="s">
        <v>11</v>
      </c>
      <c r="D599" s="16">
        <v>2040</v>
      </c>
      <c r="E599" s="16" t="s">
        <v>3</v>
      </c>
      <c r="F599" s="16" t="str">
        <f>VLOOKUP(A599,BY_TRA_Demand_Drivers!$A$5:$B$95,2,FALSE)</f>
        <v>TPRAR</v>
      </c>
      <c r="G599" s="16">
        <f>VLOOKUP($D599,'Growth rate'!$B$3:$S$93,3,FALSE)*VLOOKUP($F599,BY_TRA_Demand_Drivers!$B$5:$J$100,7,FALSE)</f>
        <v>36447.480333513107</v>
      </c>
      <c r="H599" s="16">
        <f>VLOOKUP($D599,'Growth rate'!$B$3:$S$93,3,FALSE)*VLOOKUP($F599,BY_TRA_Demand_Drivers!$B$5:$J$100,8,FALSE)</f>
        <v>0</v>
      </c>
      <c r="I599" s="16">
        <f>VLOOKUP($D599,'Growth rate'!$B$3:$S$93,3,FALSE)*VLOOKUP($F599,BY_TRA_Demand_Drivers!$B$5:$J$100,9,FALSE)</f>
        <v>0</v>
      </c>
    </row>
    <row r="600" spans="1:9">
      <c r="A600" s="16">
        <f t="shared" si="8"/>
        <v>8</v>
      </c>
      <c r="B600" s="16"/>
      <c r="C600" s="16" t="s">
        <v>11</v>
      </c>
      <c r="D600" s="16">
        <v>2041</v>
      </c>
      <c r="E600" s="16" t="s">
        <v>3</v>
      </c>
      <c r="F600" s="16" t="str">
        <f>VLOOKUP(A600,BY_TRA_Demand_Drivers!$A$5:$B$95,2,FALSE)</f>
        <v>TPRAR</v>
      </c>
      <c r="G600" s="16">
        <f>VLOOKUP($D600,'Growth rate'!$B$3:$S$93,3,FALSE)*VLOOKUP($F600,BY_TRA_Demand_Drivers!$B$5:$J$100,7,FALSE)</f>
        <v>36986.233947579327</v>
      </c>
      <c r="H600" s="16">
        <f>VLOOKUP($D600,'Growth rate'!$B$3:$S$93,3,FALSE)*VLOOKUP($F600,BY_TRA_Demand_Drivers!$B$5:$J$100,8,FALSE)</f>
        <v>0</v>
      </c>
      <c r="I600" s="16">
        <f>VLOOKUP($D600,'Growth rate'!$B$3:$S$93,3,FALSE)*VLOOKUP($F600,BY_TRA_Demand_Drivers!$B$5:$J$100,9,FALSE)</f>
        <v>0</v>
      </c>
    </row>
    <row r="601" spans="1:9">
      <c r="A601" s="16">
        <f t="shared" si="8"/>
        <v>8</v>
      </c>
      <c r="B601" s="16"/>
      <c r="C601" s="16" t="s">
        <v>11</v>
      </c>
      <c r="D601" s="16">
        <v>2042</v>
      </c>
      <c r="E601" s="16" t="s">
        <v>3</v>
      </c>
      <c r="F601" s="16" t="str">
        <f>VLOOKUP(A601,BY_TRA_Demand_Drivers!$A$5:$B$95,2,FALSE)</f>
        <v>TPRAR</v>
      </c>
      <c r="G601" s="16">
        <f>VLOOKUP($D601,'Growth rate'!$B$3:$S$93,3,FALSE)*VLOOKUP($F601,BY_TRA_Demand_Drivers!$B$5:$J$100,7,FALSE)</f>
        <v>37524.987561645547</v>
      </c>
      <c r="H601" s="16">
        <f>VLOOKUP($D601,'Growth rate'!$B$3:$S$93,3,FALSE)*VLOOKUP($F601,BY_TRA_Demand_Drivers!$B$5:$J$100,8,FALSE)</f>
        <v>0</v>
      </c>
      <c r="I601" s="16">
        <f>VLOOKUP($D601,'Growth rate'!$B$3:$S$93,3,FALSE)*VLOOKUP($F601,BY_TRA_Demand_Drivers!$B$5:$J$100,9,FALSE)</f>
        <v>0</v>
      </c>
    </row>
    <row r="602" spans="1:9">
      <c r="A602" s="16">
        <f t="shared" si="8"/>
        <v>8</v>
      </c>
      <c r="B602" s="16"/>
      <c r="C602" s="16" t="s">
        <v>11</v>
      </c>
      <c r="D602" s="16">
        <v>2043</v>
      </c>
      <c r="E602" s="16" t="s">
        <v>3</v>
      </c>
      <c r="F602" s="16" t="str">
        <f>VLOOKUP(A602,BY_TRA_Demand_Drivers!$A$5:$B$95,2,FALSE)</f>
        <v>TPRAR</v>
      </c>
      <c r="G602" s="16">
        <f>VLOOKUP($D602,'Growth rate'!$B$3:$S$93,3,FALSE)*VLOOKUP($F602,BY_TRA_Demand_Drivers!$B$5:$J$100,7,FALSE)</f>
        <v>38063.741175711759</v>
      </c>
      <c r="H602" s="16">
        <f>VLOOKUP($D602,'Growth rate'!$B$3:$S$93,3,FALSE)*VLOOKUP($F602,BY_TRA_Demand_Drivers!$B$5:$J$100,8,FALSE)</f>
        <v>0</v>
      </c>
      <c r="I602" s="16">
        <f>VLOOKUP($D602,'Growth rate'!$B$3:$S$93,3,FALSE)*VLOOKUP($F602,BY_TRA_Demand_Drivers!$B$5:$J$100,9,FALSE)</f>
        <v>0</v>
      </c>
    </row>
    <row r="603" spans="1:9">
      <c r="A603" s="16">
        <f t="shared" si="8"/>
        <v>8</v>
      </c>
      <c r="B603" s="16"/>
      <c r="C603" s="16" t="s">
        <v>11</v>
      </c>
      <c r="D603" s="16">
        <v>2044</v>
      </c>
      <c r="E603" s="16" t="s">
        <v>3</v>
      </c>
      <c r="F603" s="16" t="str">
        <f>VLOOKUP(A603,BY_TRA_Demand_Drivers!$A$5:$B$95,2,FALSE)</f>
        <v>TPRAR</v>
      </c>
      <c r="G603" s="16">
        <f>VLOOKUP($D603,'Growth rate'!$B$3:$S$93,3,FALSE)*VLOOKUP($F603,BY_TRA_Demand_Drivers!$B$5:$J$100,7,FALSE)</f>
        <v>38602.494789777978</v>
      </c>
      <c r="H603" s="16">
        <f>VLOOKUP($D603,'Growth rate'!$B$3:$S$93,3,FALSE)*VLOOKUP($F603,BY_TRA_Demand_Drivers!$B$5:$J$100,8,FALSE)</f>
        <v>0</v>
      </c>
      <c r="I603" s="16">
        <f>VLOOKUP($D603,'Growth rate'!$B$3:$S$93,3,FALSE)*VLOOKUP($F603,BY_TRA_Demand_Drivers!$B$5:$J$100,9,FALSE)</f>
        <v>0</v>
      </c>
    </row>
    <row r="604" spans="1:9">
      <c r="A604" s="16">
        <f t="shared" si="8"/>
        <v>8</v>
      </c>
      <c r="B604" s="16"/>
      <c r="C604" s="16" t="s">
        <v>11</v>
      </c>
      <c r="D604" s="16">
        <v>2045</v>
      </c>
      <c r="E604" s="16" t="s">
        <v>3</v>
      </c>
      <c r="F604" s="16" t="str">
        <f>VLOOKUP(A604,BY_TRA_Demand_Drivers!$A$5:$B$95,2,FALSE)</f>
        <v>TPRAR</v>
      </c>
      <c r="G604" s="16">
        <f>VLOOKUP($D604,'Growth rate'!$B$3:$S$93,3,FALSE)*VLOOKUP($F604,BY_TRA_Demand_Drivers!$B$5:$J$100,7,FALSE)</f>
        <v>39141.248403844198</v>
      </c>
      <c r="H604" s="16">
        <f>VLOOKUP($D604,'Growth rate'!$B$3:$S$93,3,FALSE)*VLOOKUP($F604,BY_TRA_Demand_Drivers!$B$5:$J$100,8,FALSE)</f>
        <v>0</v>
      </c>
      <c r="I604" s="16">
        <f>VLOOKUP($D604,'Growth rate'!$B$3:$S$93,3,FALSE)*VLOOKUP($F604,BY_TRA_Demand_Drivers!$B$5:$J$100,9,FALSE)</f>
        <v>0</v>
      </c>
    </row>
    <row r="605" spans="1:9">
      <c r="A605" s="16">
        <f t="shared" si="8"/>
        <v>8</v>
      </c>
      <c r="B605" s="16"/>
      <c r="C605" s="16" t="s">
        <v>11</v>
      </c>
      <c r="D605" s="16">
        <v>2046</v>
      </c>
      <c r="E605" s="16" t="s">
        <v>3</v>
      </c>
      <c r="F605" s="16" t="str">
        <f>VLOOKUP(A605,BY_TRA_Demand_Drivers!$A$5:$B$95,2,FALSE)</f>
        <v>TPRAR</v>
      </c>
      <c r="G605" s="16">
        <f>VLOOKUP($D605,'Growth rate'!$B$3:$S$93,3,FALSE)*VLOOKUP($F605,BY_TRA_Demand_Drivers!$B$5:$J$100,7,FALSE)</f>
        <v>39634.087773838794</v>
      </c>
      <c r="H605" s="16">
        <f>VLOOKUP($D605,'Growth rate'!$B$3:$S$93,3,FALSE)*VLOOKUP($F605,BY_TRA_Demand_Drivers!$B$5:$J$100,8,FALSE)</f>
        <v>0</v>
      </c>
      <c r="I605" s="16">
        <f>VLOOKUP($D605,'Growth rate'!$B$3:$S$93,3,FALSE)*VLOOKUP($F605,BY_TRA_Demand_Drivers!$B$5:$J$100,9,FALSE)</f>
        <v>0</v>
      </c>
    </row>
    <row r="606" spans="1:9">
      <c r="A606" s="16">
        <f t="shared" si="8"/>
        <v>8</v>
      </c>
      <c r="B606" s="16"/>
      <c r="C606" s="16" t="s">
        <v>11</v>
      </c>
      <c r="D606" s="16">
        <v>2047</v>
      </c>
      <c r="E606" s="16" t="s">
        <v>3</v>
      </c>
      <c r="F606" s="16" t="str">
        <f>VLOOKUP(A606,BY_TRA_Demand_Drivers!$A$5:$B$95,2,FALSE)</f>
        <v>TPRAR</v>
      </c>
      <c r="G606" s="16">
        <f>VLOOKUP($D606,'Growth rate'!$B$3:$S$93,3,FALSE)*VLOOKUP($F606,BY_TRA_Demand_Drivers!$B$5:$J$100,7,FALSE)</f>
        <v>40126.927143833396</v>
      </c>
      <c r="H606" s="16">
        <f>VLOOKUP($D606,'Growth rate'!$B$3:$S$93,3,FALSE)*VLOOKUP($F606,BY_TRA_Demand_Drivers!$B$5:$J$100,8,FALSE)</f>
        <v>0</v>
      </c>
      <c r="I606" s="16">
        <f>VLOOKUP($D606,'Growth rate'!$B$3:$S$93,3,FALSE)*VLOOKUP($F606,BY_TRA_Demand_Drivers!$B$5:$J$100,9,FALSE)</f>
        <v>0</v>
      </c>
    </row>
    <row r="607" spans="1:9">
      <c r="A607" s="16">
        <f t="shared" si="8"/>
        <v>8</v>
      </c>
      <c r="B607" s="16"/>
      <c r="C607" s="16" t="s">
        <v>11</v>
      </c>
      <c r="D607" s="16">
        <v>2048</v>
      </c>
      <c r="E607" s="16" t="s">
        <v>3</v>
      </c>
      <c r="F607" s="16" t="str">
        <f>VLOOKUP(A607,BY_TRA_Demand_Drivers!$A$5:$B$95,2,FALSE)</f>
        <v>TPRAR</v>
      </c>
      <c r="G607" s="16">
        <f>VLOOKUP($D607,'Growth rate'!$B$3:$S$93,3,FALSE)*VLOOKUP($F607,BY_TRA_Demand_Drivers!$B$5:$J$100,7,FALSE)</f>
        <v>40619.766513827992</v>
      </c>
      <c r="H607" s="16">
        <f>VLOOKUP($D607,'Growth rate'!$B$3:$S$93,3,FALSE)*VLOOKUP($F607,BY_TRA_Demand_Drivers!$B$5:$J$100,8,FALSE)</f>
        <v>0</v>
      </c>
      <c r="I607" s="16">
        <f>VLOOKUP($D607,'Growth rate'!$B$3:$S$93,3,FALSE)*VLOOKUP($F607,BY_TRA_Demand_Drivers!$B$5:$J$100,9,FALSE)</f>
        <v>0</v>
      </c>
    </row>
    <row r="608" spans="1:9">
      <c r="A608" s="16">
        <f t="shared" si="8"/>
        <v>8</v>
      </c>
      <c r="B608" s="16"/>
      <c r="C608" s="16" t="s">
        <v>11</v>
      </c>
      <c r="D608" s="16">
        <v>2049</v>
      </c>
      <c r="E608" s="16" t="s">
        <v>3</v>
      </c>
      <c r="F608" s="16" t="str">
        <f>VLOOKUP(A608,BY_TRA_Demand_Drivers!$A$5:$B$95,2,FALSE)</f>
        <v>TPRAR</v>
      </c>
      <c r="G608" s="16">
        <f>VLOOKUP($D608,'Growth rate'!$B$3:$S$93,3,FALSE)*VLOOKUP($F608,BY_TRA_Demand_Drivers!$B$5:$J$100,7,FALSE)</f>
        <v>41112.605883822594</v>
      </c>
      <c r="H608" s="16">
        <f>VLOOKUP($D608,'Growth rate'!$B$3:$S$93,3,FALSE)*VLOOKUP($F608,BY_TRA_Demand_Drivers!$B$5:$J$100,8,FALSE)</f>
        <v>0</v>
      </c>
      <c r="I608" s="16">
        <f>VLOOKUP($D608,'Growth rate'!$B$3:$S$93,3,FALSE)*VLOOKUP($F608,BY_TRA_Demand_Drivers!$B$5:$J$100,9,FALSE)</f>
        <v>0</v>
      </c>
    </row>
    <row r="609" spans="1:9">
      <c r="A609" s="16">
        <f t="shared" si="8"/>
        <v>8</v>
      </c>
      <c r="B609" s="16"/>
      <c r="C609" s="16" t="s">
        <v>11</v>
      </c>
      <c r="D609" s="16">
        <v>2050</v>
      </c>
      <c r="E609" s="16" t="s">
        <v>3</v>
      </c>
      <c r="F609" s="16" t="str">
        <f>VLOOKUP(A609,BY_TRA_Demand_Drivers!$A$5:$B$95,2,FALSE)</f>
        <v>TPRAR</v>
      </c>
      <c r="G609" s="16">
        <f>VLOOKUP($D609,'Growth rate'!$B$3:$S$93,3,FALSE)*VLOOKUP($F609,BY_TRA_Demand_Drivers!$B$5:$J$100,7,FALSE)</f>
        <v>41605.44525381719</v>
      </c>
      <c r="H609" s="16">
        <f>VLOOKUP($D609,'Growth rate'!$B$3:$S$93,3,FALSE)*VLOOKUP($F609,BY_TRA_Demand_Drivers!$B$5:$J$100,8,FALSE)</f>
        <v>0</v>
      </c>
      <c r="I609" s="16">
        <f>VLOOKUP($D609,'Growth rate'!$B$3:$S$93,3,FALSE)*VLOOKUP($F609,BY_TRA_Demand_Drivers!$B$5:$J$100,9,FALSE)</f>
        <v>0</v>
      </c>
    </row>
    <row r="610" spans="1:9">
      <c r="A610" s="16">
        <f t="shared" si="8"/>
        <v>8</v>
      </c>
      <c r="B610" s="16"/>
      <c r="C610" s="16" t="s">
        <v>11</v>
      </c>
      <c r="D610" s="16">
        <v>2051</v>
      </c>
      <c r="E610" s="16" t="s">
        <v>3</v>
      </c>
      <c r="F610" s="16" t="str">
        <f>VLOOKUP(A610,BY_TRA_Demand_Drivers!$A$5:$B$95,2,FALSE)</f>
        <v>TPRAR</v>
      </c>
      <c r="G610" s="16">
        <f>VLOOKUP($D610,'Growth rate'!$B$3:$S$93,3,FALSE)*VLOOKUP($F610,BY_TRA_Demand_Drivers!$B$5:$J$100,7,FALSE)</f>
        <v>42073.208811703458</v>
      </c>
      <c r="H610" s="16">
        <f>VLOOKUP($D610,'Growth rate'!$B$3:$S$93,3,FALSE)*VLOOKUP($F610,BY_TRA_Demand_Drivers!$B$5:$J$100,8,FALSE)</f>
        <v>0</v>
      </c>
      <c r="I610" s="16">
        <f>VLOOKUP($D610,'Growth rate'!$B$3:$S$93,3,FALSE)*VLOOKUP($F610,BY_TRA_Demand_Drivers!$B$5:$J$100,9,FALSE)</f>
        <v>0</v>
      </c>
    </row>
    <row r="611" spans="1:9">
      <c r="A611" s="16">
        <f t="shared" si="8"/>
        <v>8</v>
      </c>
      <c r="B611" s="16"/>
      <c r="C611" s="16" t="s">
        <v>11</v>
      </c>
      <c r="D611" s="16">
        <v>2052</v>
      </c>
      <c r="E611" s="16" t="s">
        <v>3</v>
      </c>
      <c r="F611" s="16" t="str">
        <f>VLOOKUP(A611,BY_TRA_Demand_Drivers!$A$5:$B$95,2,FALSE)</f>
        <v>TPRAR</v>
      </c>
      <c r="G611" s="16">
        <f>VLOOKUP($D611,'Growth rate'!$B$3:$S$93,3,FALSE)*VLOOKUP($F611,BY_TRA_Demand_Drivers!$B$5:$J$100,7,FALSE)</f>
        <v>42540.972369589726</v>
      </c>
      <c r="H611" s="16">
        <f>VLOOKUP($D611,'Growth rate'!$B$3:$S$93,3,FALSE)*VLOOKUP($F611,BY_TRA_Demand_Drivers!$B$5:$J$100,8,FALSE)</f>
        <v>0</v>
      </c>
      <c r="I611" s="16">
        <f>VLOOKUP($D611,'Growth rate'!$B$3:$S$93,3,FALSE)*VLOOKUP($F611,BY_TRA_Demand_Drivers!$B$5:$J$100,9,FALSE)</f>
        <v>0</v>
      </c>
    </row>
    <row r="612" spans="1:9">
      <c r="A612" s="16">
        <f t="shared" si="8"/>
        <v>8</v>
      </c>
      <c r="B612" s="16"/>
      <c r="C612" s="16" t="s">
        <v>11</v>
      </c>
      <c r="D612" s="16">
        <v>2053</v>
      </c>
      <c r="E612" s="16" t="s">
        <v>3</v>
      </c>
      <c r="F612" s="16" t="str">
        <f>VLOOKUP(A612,BY_TRA_Demand_Drivers!$A$5:$B$95,2,FALSE)</f>
        <v>TPRAR</v>
      </c>
      <c r="G612" s="16">
        <f>VLOOKUP($D612,'Growth rate'!$B$3:$S$93,3,FALSE)*VLOOKUP($F612,BY_TRA_Demand_Drivers!$B$5:$J$100,7,FALSE)</f>
        <v>43008.735927476002</v>
      </c>
      <c r="H612" s="16">
        <f>VLOOKUP($D612,'Growth rate'!$B$3:$S$93,3,FALSE)*VLOOKUP($F612,BY_TRA_Demand_Drivers!$B$5:$J$100,8,FALSE)</f>
        <v>0</v>
      </c>
      <c r="I612" s="16">
        <f>VLOOKUP($D612,'Growth rate'!$B$3:$S$93,3,FALSE)*VLOOKUP($F612,BY_TRA_Demand_Drivers!$B$5:$J$100,9,FALSE)</f>
        <v>0</v>
      </c>
    </row>
    <row r="613" spans="1:9">
      <c r="A613" s="16">
        <f t="shared" si="8"/>
        <v>8</v>
      </c>
      <c r="B613" s="16"/>
      <c r="C613" s="16" t="s">
        <v>11</v>
      </c>
      <c r="D613" s="16">
        <v>2054</v>
      </c>
      <c r="E613" s="16" t="s">
        <v>3</v>
      </c>
      <c r="F613" s="16" t="str">
        <f>VLOOKUP(A613,BY_TRA_Demand_Drivers!$A$5:$B$95,2,FALSE)</f>
        <v>TPRAR</v>
      </c>
      <c r="G613" s="16">
        <f>VLOOKUP($D613,'Growth rate'!$B$3:$S$93,3,FALSE)*VLOOKUP($F613,BY_TRA_Demand_Drivers!$B$5:$J$100,7,FALSE)</f>
        <v>43476.49948536227</v>
      </c>
      <c r="H613" s="16">
        <f>VLOOKUP($D613,'Growth rate'!$B$3:$S$93,3,FALSE)*VLOOKUP($F613,BY_TRA_Demand_Drivers!$B$5:$J$100,8,FALSE)</f>
        <v>0</v>
      </c>
      <c r="I613" s="16">
        <f>VLOOKUP($D613,'Growth rate'!$B$3:$S$93,3,FALSE)*VLOOKUP($F613,BY_TRA_Demand_Drivers!$B$5:$J$100,9,FALSE)</f>
        <v>0</v>
      </c>
    </row>
    <row r="614" spans="1:9">
      <c r="A614" s="16">
        <f t="shared" si="8"/>
        <v>8</v>
      </c>
      <c r="B614" s="16"/>
      <c r="C614" s="16" t="s">
        <v>11</v>
      </c>
      <c r="D614" s="16">
        <v>2055</v>
      </c>
      <c r="E614" s="16" t="s">
        <v>3</v>
      </c>
      <c r="F614" s="16" t="str">
        <f>VLOOKUP(A614,BY_TRA_Demand_Drivers!$A$5:$B$95,2,FALSE)</f>
        <v>TPRAR</v>
      </c>
      <c r="G614" s="16">
        <f>VLOOKUP($D614,'Growth rate'!$B$3:$S$93,3,FALSE)*VLOOKUP($F614,BY_TRA_Demand_Drivers!$B$5:$J$100,7,FALSE)</f>
        <v>43944.263043248538</v>
      </c>
      <c r="H614" s="16">
        <f>VLOOKUP($D614,'Growth rate'!$B$3:$S$93,3,FALSE)*VLOOKUP($F614,BY_TRA_Demand_Drivers!$B$5:$J$100,8,FALSE)</f>
        <v>0</v>
      </c>
      <c r="I614" s="16">
        <f>VLOOKUP($D614,'Growth rate'!$B$3:$S$93,3,FALSE)*VLOOKUP($F614,BY_TRA_Demand_Drivers!$B$5:$J$100,9,FALSE)</f>
        <v>0</v>
      </c>
    </row>
    <row r="615" spans="1:9">
      <c r="A615" s="16">
        <f t="shared" si="8"/>
        <v>8</v>
      </c>
      <c r="B615" s="16"/>
      <c r="C615" s="16" t="s">
        <v>11</v>
      </c>
      <c r="D615" s="16">
        <v>2056</v>
      </c>
      <c r="E615" s="16" t="s">
        <v>3</v>
      </c>
      <c r="F615" s="16" t="str">
        <f>VLOOKUP(A615,BY_TRA_Demand_Drivers!$A$5:$B$95,2,FALSE)</f>
        <v>TPRAR</v>
      </c>
      <c r="G615" s="16">
        <f>VLOOKUP($D615,'Growth rate'!$B$3:$S$93,3,FALSE)*VLOOKUP($F615,BY_TRA_Demand_Drivers!$B$5:$J$100,7,FALSE)</f>
        <v>44444.995230700806</v>
      </c>
      <c r="H615" s="16">
        <f>VLOOKUP($D615,'Growth rate'!$B$3:$S$93,3,FALSE)*VLOOKUP($F615,BY_TRA_Demand_Drivers!$B$5:$J$100,8,FALSE)</f>
        <v>0</v>
      </c>
      <c r="I615" s="16">
        <f>VLOOKUP($D615,'Growth rate'!$B$3:$S$93,3,FALSE)*VLOOKUP($F615,BY_TRA_Demand_Drivers!$B$5:$J$100,9,FALSE)</f>
        <v>0</v>
      </c>
    </row>
    <row r="616" spans="1:9">
      <c r="A616" s="16">
        <f t="shared" si="8"/>
        <v>8</v>
      </c>
      <c r="B616" s="16"/>
      <c r="C616" s="16" t="s">
        <v>11</v>
      </c>
      <c r="D616" s="16">
        <v>2057</v>
      </c>
      <c r="E616" s="16" t="s">
        <v>3</v>
      </c>
      <c r="F616" s="16" t="str">
        <f>VLOOKUP(A616,BY_TRA_Demand_Drivers!$A$5:$B$95,2,FALSE)</f>
        <v>TPRAR</v>
      </c>
      <c r="G616" s="16">
        <f>VLOOKUP($D616,'Growth rate'!$B$3:$S$93,3,FALSE)*VLOOKUP($F616,BY_TRA_Demand_Drivers!$B$5:$J$100,7,FALSE)</f>
        <v>44945.727418153067</v>
      </c>
      <c r="H616" s="16">
        <f>VLOOKUP($D616,'Growth rate'!$B$3:$S$93,3,FALSE)*VLOOKUP($F616,BY_TRA_Demand_Drivers!$B$5:$J$100,8,FALSE)</f>
        <v>0</v>
      </c>
      <c r="I616" s="16">
        <f>VLOOKUP($D616,'Growth rate'!$B$3:$S$93,3,FALSE)*VLOOKUP($F616,BY_TRA_Demand_Drivers!$B$5:$J$100,9,FALSE)</f>
        <v>0</v>
      </c>
    </row>
    <row r="617" spans="1:9">
      <c r="A617" s="16">
        <f t="shared" si="8"/>
        <v>8</v>
      </c>
      <c r="B617" s="16"/>
      <c r="C617" s="16" t="s">
        <v>11</v>
      </c>
      <c r="D617" s="16">
        <v>2058</v>
      </c>
      <c r="E617" s="16" t="s">
        <v>3</v>
      </c>
      <c r="F617" s="16" t="str">
        <f>VLOOKUP(A617,BY_TRA_Demand_Drivers!$A$5:$B$95,2,FALSE)</f>
        <v>TPRAR</v>
      </c>
      <c r="G617" s="16">
        <f>VLOOKUP($D617,'Growth rate'!$B$3:$S$93,3,FALSE)*VLOOKUP($F617,BY_TRA_Demand_Drivers!$B$5:$J$100,7,FALSE)</f>
        <v>45446.459605605334</v>
      </c>
      <c r="H617" s="16">
        <f>VLOOKUP($D617,'Growth rate'!$B$3:$S$93,3,FALSE)*VLOOKUP($F617,BY_TRA_Demand_Drivers!$B$5:$J$100,8,FALSE)</f>
        <v>0</v>
      </c>
      <c r="I617" s="16">
        <f>VLOOKUP($D617,'Growth rate'!$B$3:$S$93,3,FALSE)*VLOOKUP($F617,BY_TRA_Demand_Drivers!$B$5:$J$100,9,FALSE)</f>
        <v>0</v>
      </c>
    </row>
    <row r="618" spans="1:9">
      <c r="A618" s="16">
        <f t="shared" si="8"/>
        <v>8</v>
      </c>
      <c r="B618" s="16"/>
      <c r="C618" s="16" t="s">
        <v>11</v>
      </c>
      <c r="D618" s="16">
        <v>2059</v>
      </c>
      <c r="E618" s="16" t="s">
        <v>3</v>
      </c>
      <c r="F618" s="16" t="str">
        <f>VLOOKUP(A618,BY_TRA_Demand_Drivers!$A$5:$B$95,2,FALSE)</f>
        <v>TPRAR</v>
      </c>
      <c r="G618" s="16">
        <f>VLOOKUP($D618,'Growth rate'!$B$3:$S$93,3,FALSE)*VLOOKUP($F618,BY_TRA_Demand_Drivers!$B$5:$J$100,7,FALSE)</f>
        <v>45947.191793057595</v>
      </c>
      <c r="H618" s="16">
        <f>VLOOKUP($D618,'Growth rate'!$B$3:$S$93,3,FALSE)*VLOOKUP($F618,BY_TRA_Demand_Drivers!$B$5:$J$100,8,FALSE)</f>
        <v>0</v>
      </c>
      <c r="I618" s="16">
        <f>VLOOKUP($D618,'Growth rate'!$B$3:$S$93,3,FALSE)*VLOOKUP($F618,BY_TRA_Demand_Drivers!$B$5:$J$100,9,FALSE)</f>
        <v>0</v>
      </c>
    </row>
    <row r="619" spans="1:9">
      <c r="A619" s="16">
        <f t="shared" si="8"/>
        <v>8</v>
      </c>
      <c r="B619" s="16"/>
      <c r="C619" s="16" t="s">
        <v>11</v>
      </c>
      <c r="D619" s="16">
        <v>2060</v>
      </c>
      <c r="E619" s="16" t="s">
        <v>3</v>
      </c>
      <c r="F619" s="16" t="str">
        <f>VLOOKUP(A619,BY_TRA_Demand_Drivers!$A$5:$B$95,2,FALSE)</f>
        <v>TPRAR</v>
      </c>
      <c r="G619" s="16">
        <f>VLOOKUP($D619,'Growth rate'!$B$3:$S$93,3,FALSE)*VLOOKUP($F619,BY_TRA_Demand_Drivers!$B$5:$J$100,7,FALSE)</f>
        <v>46447.923980509862</v>
      </c>
      <c r="H619" s="16">
        <f>VLOOKUP($D619,'Growth rate'!$B$3:$S$93,3,FALSE)*VLOOKUP($F619,BY_TRA_Demand_Drivers!$B$5:$J$100,8,FALSE)</f>
        <v>0</v>
      </c>
      <c r="I619" s="16">
        <f>VLOOKUP($D619,'Growth rate'!$B$3:$S$93,3,FALSE)*VLOOKUP($F619,BY_TRA_Demand_Drivers!$B$5:$J$100,9,FALSE)</f>
        <v>0</v>
      </c>
    </row>
    <row r="620" spans="1:9">
      <c r="A620" s="16">
        <f t="shared" si="8"/>
        <v>8</v>
      </c>
      <c r="B620" s="16"/>
      <c r="C620" s="16" t="s">
        <v>11</v>
      </c>
      <c r="D620" s="16">
        <v>2061</v>
      </c>
      <c r="E620" s="16" t="s">
        <v>3</v>
      </c>
      <c r="F620" s="16" t="str">
        <f>VLOOKUP(A620,BY_TRA_Demand_Drivers!$A$5:$B$95,2,FALSE)</f>
        <v>TPRAR</v>
      </c>
      <c r="G620" s="16">
        <f>VLOOKUP($D620,'Growth rate'!$B$3:$S$93,3,FALSE)*VLOOKUP($F620,BY_TRA_Demand_Drivers!$B$5:$J$100,7,FALSE)</f>
        <v>46945.445028320966</v>
      </c>
      <c r="H620" s="16">
        <f>VLOOKUP($D620,'Growth rate'!$B$3:$S$93,3,FALSE)*VLOOKUP($F620,BY_TRA_Demand_Drivers!$B$5:$J$100,8,FALSE)</f>
        <v>0</v>
      </c>
      <c r="I620" s="16">
        <f>VLOOKUP($D620,'Growth rate'!$B$3:$S$93,3,FALSE)*VLOOKUP($F620,BY_TRA_Demand_Drivers!$B$5:$J$100,9,FALSE)</f>
        <v>0</v>
      </c>
    </row>
    <row r="621" spans="1:9">
      <c r="A621" s="16">
        <f t="shared" si="8"/>
        <v>8</v>
      </c>
      <c r="B621" s="16"/>
      <c r="C621" s="16" t="s">
        <v>11</v>
      </c>
      <c r="D621" s="16">
        <v>2062</v>
      </c>
      <c r="E621" s="16" t="s">
        <v>3</v>
      </c>
      <c r="F621" s="16" t="str">
        <f>VLOOKUP(A621,BY_TRA_Demand_Drivers!$A$5:$B$95,2,FALSE)</f>
        <v>TPRAR</v>
      </c>
      <c r="G621" s="16">
        <f>VLOOKUP($D621,'Growth rate'!$B$3:$S$93,3,FALSE)*VLOOKUP($F621,BY_TRA_Demand_Drivers!$B$5:$J$100,7,FALSE)</f>
        <v>47442.966076132063</v>
      </c>
      <c r="H621" s="16">
        <f>VLOOKUP($D621,'Growth rate'!$B$3:$S$93,3,FALSE)*VLOOKUP($F621,BY_TRA_Demand_Drivers!$B$5:$J$100,8,FALSE)</f>
        <v>0</v>
      </c>
      <c r="I621" s="16">
        <f>VLOOKUP($D621,'Growth rate'!$B$3:$S$93,3,FALSE)*VLOOKUP($F621,BY_TRA_Demand_Drivers!$B$5:$J$100,9,FALSE)</f>
        <v>0</v>
      </c>
    </row>
    <row r="622" spans="1:9">
      <c r="A622" s="16">
        <f t="shared" si="8"/>
        <v>8</v>
      </c>
      <c r="B622" s="16"/>
      <c r="C622" s="16" t="s">
        <v>11</v>
      </c>
      <c r="D622" s="16">
        <v>2063</v>
      </c>
      <c r="E622" s="16" t="s">
        <v>3</v>
      </c>
      <c r="F622" s="16" t="str">
        <f>VLOOKUP(A622,BY_TRA_Demand_Drivers!$A$5:$B$95,2,FALSE)</f>
        <v>TPRAR</v>
      </c>
      <c r="G622" s="16">
        <f>VLOOKUP($D622,'Growth rate'!$B$3:$S$93,3,FALSE)*VLOOKUP($F622,BY_TRA_Demand_Drivers!$B$5:$J$100,7,FALSE)</f>
        <v>47940.487123943167</v>
      </c>
      <c r="H622" s="16">
        <f>VLOOKUP($D622,'Growth rate'!$B$3:$S$93,3,FALSE)*VLOOKUP($F622,BY_TRA_Demand_Drivers!$B$5:$J$100,8,FALSE)</f>
        <v>0</v>
      </c>
      <c r="I622" s="16">
        <f>VLOOKUP($D622,'Growth rate'!$B$3:$S$93,3,FALSE)*VLOOKUP($F622,BY_TRA_Demand_Drivers!$B$5:$J$100,9,FALSE)</f>
        <v>0</v>
      </c>
    </row>
    <row r="623" spans="1:9">
      <c r="A623" s="16">
        <f t="shared" si="8"/>
        <v>8</v>
      </c>
      <c r="B623" s="16"/>
      <c r="C623" s="16" t="s">
        <v>11</v>
      </c>
      <c r="D623" s="16">
        <v>2064</v>
      </c>
      <c r="E623" s="16" t="s">
        <v>3</v>
      </c>
      <c r="F623" s="16" t="str">
        <f>VLOOKUP(A623,BY_TRA_Demand_Drivers!$A$5:$B$95,2,FALSE)</f>
        <v>TPRAR</v>
      </c>
      <c r="G623" s="16">
        <f>VLOOKUP($D623,'Growth rate'!$B$3:$S$93,3,FALSE)*VLOOKUP($F623,BY_TRA_Demand_Drivers!$B$5:$J$100,7,FALSE)</f>
        <v>48438.008171754263</v>
      </c>
      <c r="H623" s="16">
        <f>VLOOKUP($D623,'Growth rate'!$B$3:$S$93,3,FALSE)*VLOOKUP($F623,BY_TRA_Demand_Drivers!$B$5:$J$100,8,FALSE)</f>
        <v>0</v>
      </c>
      <c r="I623" s="16">
        <f>VLOOKUP($D623,'Growth rate'!$B$3:$S$93,3,FALSE)*VLOOKUP($F623,BY_TRA_Demand_Drivers!$B$5:$J$100,9,FALSE)</f>
        <v>0</v>
      </c>
    </row>
    <row r="624" spans="1:9">
      <c r="A624" s="16">
        <f t="shared" si="8"/>
        <v>8</v>
      </c>
      <c r="B624" s="16"/>
      <c r="C624" s="16" t="s">
        <v>11</v>
      </c>
      <c r="D624" s="16">
        <v>2065</v>
      </c>
      <c r="E624" s="16" t="s">
        <v>3</v>
      </c>
      <c r="F624" s="16" t="str">
        <f>VLOOKUP(A624,BY_TRA_Demand_Drivers!$A$5:$B$95,2,FALSE)</f>
        <v>TPRAR</v>
      </c>
      <c r="G624" s="16">
        <f>VLOOKUP($D624,'Growth rate'!$B$3:$S$93,3,FALSE)*VLOOKUP($F624,BY_TRA_Demand_Drivers!$B$5:$J$100,7,FALSE)</f>
        <v>48935.529219565367</v>
      </c>
      <c r="H624" s="16">
        <f>VLOOKUP($D624,'Growth rate'!$B$3:$S$93,3,FALSE)*VLOOKUP($F624,BY_TRA_Demand_Drivers!$B$5:$J$100,8,FALSE)</f>
        <v>0</v>
      </c>
      <c r="I624" s="16">
        <f>VLOOKUP($D624,'Growth rate'!$B$3:$S$93,3,FALSE)*VLOOKUP($F624,BY_TRA_Demand_Drivers!$B$5:$J$100,9,FALSE)</f>
        <v>0</v>
      </c>
    </row>
    <row r="625" spans="1:9">
      <c r="A625" s="16">
        <f t="shared" si="8"/>
        <v>8</v>
      </c>
      <c r="B625" s="16"/>
      <c r="C625" s="16" t="s">
        <v>11</v>
      </c>
      <c r="D625" s="16">
        <v>2066</v>
      </c>
      <c r="E625" s="16" t="s">
        <v>3</v>
      </c>
      <c r="F625" s="16" t="str">
        <f>VLOOKUP(A625,BY_TRA_Demand_Drivers!$A$5:$B$95,2,FALSE)</f>
        <v>TPRAR</v>
      </c>
      <c r="G625" s="16">
        <f>VLOOKUP($D625,'Growth rate'!$B$3:$S$93,3,FALSE)*VLOOKUP($F625,BY_TRA_Demand_Drivers!$B$5:$J$100,7,FALSE)</f>
        <v>49427.85982516755</v>
      </c>
      <c r="H625" s="16">
        <f>VLOOKUP($D625,'Growth rate'!$B$3:$S$93,3,FALSE)*VLOOKUP($F625,BY_TRA_Demand_Drivers!$B$5:$J$100,8,FALSE)</f>
        <v>0</v>
      </c>
      <c r="I625" s="16">
        <f>VLOOKUP($D625,'Growth rate'!$B$3:$S$93,3,FALSE)*VLOOKUP($F625,BY_TRA_Demand_Drivers!$B$5:$J$100,9,FALSE)</f>
        <v>0</v>
      </c>
    </row>
    <row r="626" spans="1:9">
      <c r="A626" s="16">
        <f t="shared" si="8"/>
        <v>8</v>
      </c>
      <c r="B626" s="16"/>
      <c r="C626" s="16" t="s">
        <v>11</v>
      </c>
      <c r="D626" s="16">
        <v>2067</v>
      </c>
      <c r="E626" s="16" t="s">
        <v>3</v>
      </c>
      <c r="F626" s="16" t="str">
        <f>VLOOKUP(A626,BY_TRA_Demand_Drivers!$A$5:$B$95,2,FALSE)</f>
        <v>TPRAR</v>
      </c>
      <c r="G626" s="16">
        <f>VLOOKUP($D626,'Growth rate'!$B$3:$S$93,3,FALSE)*VLOOKUP($F626,BY_TRA_Demand_Drivers!$B$5:$J$100,7,FALSE)</f>
        <v>49920.19043076974</v>
      </c>
      <c r="H626" s="16">
        <f>VLOOKUP($D626,'Growth rate'!$B$3:$S$93,3,FALSE)*VLOOKUP($F626,BY_TRA_Demand_Drivers!$B$5:$J$100,8,FALSE)</f>
        <v>0</v>
      </c>
      <c r="I626" s="16">
        <f>VLOOKUP($D626,'Growth rate'!$B$3:$S$93,3,FALSE)*VLOOKUP($F626,BY_TRA_Demand_Drivers!$B$5:$J$100,9,FALSE)</f>
        <v>0</v>
      </c>
    </row>
    <row r="627" spans="1:9">
      <c r="A627" s="16">
        <f t="shared" si="8"/>
        <v>8</v>
      </c>
      <c r="B627" s="16"/>
      <c r="C627" s="16" t="s">
        <v>11</v>
      </c>
      <c r="D627" s="16">
        <v>2068</v>
      </c>
      <c r="E627" s="16" t="s">
        <v>3</v>
      </c>
      <c r="F627" s="16" t="str">
        <f>VLOOKUP(A627,BY_TRA_Demand_Drivers!$A$5:$B$95,2,FALSE)</f>
        <v>TPRAR</v>
      </c>
      <c r="G627" s="16">
        <f>VLOOKUP($D627,'Growth rate'!$B$3:$S$93,3,FALSE)*VLOOKUP($F627,BY_TRA_Demand_Drivers!$B$5:$J$100,7,FALSE)</f>
        <v>50412.521036371916</v>
      </c>
      <c r="H627" s="16">
        <f>VLOOKUP($D627,'Growth rate'!$B$3:$S$93,3,FALSE)*VLOOKUP($F627,BY_TRA_Demand_Drivers!$B$5:$J$100,8,FALSE)</f>
        <v>0</v>
      </c>
      <c r="I627" s="16">
        <f>VLOOKUP($D627,'Growth rate'!$B$3:$S$93,3,FALSE)*VLOOKUP($F627,BY_TRA_Demand_Drivers!$B$5:$J$100,9,FALSE)</f>
        <v>0</v>
      </c>
    </row>
    <row r="628" spans="1:9">
      <c r="A628" s="16">
        <f t="shared" si="8"/>
        <v>8</v>
      </c>
      <c r="B628" s="16"/>
      <c r="C628" s="16" t="s">
        <v>11</v>
      </c>
      <c r="D628" s="16">
        <v>2069</v>
      </c>
      <c r="E628" s="16" t="s">
        <v>3</v>
      </c>
      <c r="F628" s="16" t="str">
        <f>VLOOKUP(A628,BY_TRA_Demand_Drivers!$A$5:$B$95,2,FALSE)</f>
        <v>TPRAR</v>
      </c>
      <c r="G628" s="16">
        <f>VLOOKUP($D628,'Growth rate'!$B$3:$S$93,3,FALSE)*VLOOKUP($F628,BY_TRA_Demand_Drivers!$B$5:$J$100,7,FALSE)</f>
        <v>50904.851641974106</v>
      </c>
      <c r="H628" s="16">
        <f>VLOOKUP($D628,'Growth rate'!$B$3:$S$93,3,FALSE)*VLOOKUP($F628,BY_TRA_Demand_Drivers!$B$5:$J$100,8,FALSE)</f>
        <v>0</v>
      </c>
      <c r="I628" s="16">
        <f>VLOOKUP($D628,'Growth rate'!$B$3:$S$93,3,FALSE)*VLOOKUP($F628,BY_TRA_Demand_Drivers!$B$5:$J$100,9,FALSE)</f>
        <v>0</v>
      </c>
    </row>
    <row r="629" spans="1:9">
      <c r="A629" s="16">
        <f t="shared" si="8"/>
        <v>8</v>
      </c>
      <c r="B629" s="16"/>
      <c r="C629" s="16" t="s">
        <v>11</v>
      </c>
      <c r="D629" s="16">
        <v>2070</v>
      </c>
      <c r="E629" s="16" t="s">
        <v>3</v>
      </c>
      <c r="F629" s="16" t="str">
        <f>VLOOKUP(A629,BY_TRA_Demand_Drivers!$A$5:$B$95,2,FALSE)</f>
        <v>TPRAR</v>
      </c>
      <c r="G629" s="16">
        <f>VLOOKUP($D629,'Growth rate'!$B$3:$S$93,3,FALSE)*VLOOKUP($F629,BY_TRA_Demand_Drivers!$B$5:$J$100,7,FALSE)</f>
        <v>51397.182247576282</v>
      </c>
      <c r="H629" s="16">
        <f>VLOOKUP($D629,'Growth rate'!$B$3:$S$93,3,FALSE)*VLOOKUP($F629,BY_TRA_Demand_Drivers!$B$5:$J$100,8,FALSE)</f>
        <v>0</v>
      </c>
      <c r="I629" s="16">
        <f>VLOOKUP($D629,'Growth rate'!$B$3:$S$93,3,FALSE)*VLOOKUP($F629,BY_TRA_Demand_Drivers!$B$5:$J$100,9,FALSE)</f>
        <v>0</v>
      </c>
    </row>
    <row r="630" spans="1:9">
      <c r="A630" s="16">
        <f t="shared" si="8"/>
        <v>8</v>
      </c>
      <c r="B630" s="16"/>
      <c r="C630" s="16" t="s">
        <v>11</v>
      </c>
      <c r="D630" s="16">
        <v>2071</v>
      </c>
      <c r="E630" s="16" t="s">
        <v>3</v>
      </c>
      <c r="F630" s="16" t="str">
        <f>VLOOKUP(A630,BY_TRA_Demand_Drivers!$A$5:$B$95,2,FALSE)</f>
        <v>TPRAR</v>
      </c>
      <c r="G630" s="16">
        <f>VLOOKUP($D630,'Growth rate'!$B$3:$S$93,3,FALSE)*VLOOKUP($F630,BY_TRA_Demand_Drivers!$B$5:$J$100,7,FALSE)</f>
        <v>51863.470040255794</v>
      </c>
      <c r="H630" s="16">
        <f>VLOOKUP($D630,'Growth rate'!$B$3:$S$93,3,FALSE)*VLOOKUP($F630,BY_TRA_Demand_Drivers!$B$5:$J$100,8,FALSE)</f>
        <v>0</v>
      </c>
      <c r="I630" s="16">
        <f>VLOOKUP($D630,'Growth rate'!$B$3:$S$93,3,FALSE)*VLOOKUP($F630,BY_TRA_Demand_Drivers!$B$5:$J$100,9,FALSE)</f>
        <v>0</v>
      </c>
    </row>
    <row r="631" spans="1:9">
      <c r="A631" s="16">
        <f t="shared" si="8"/>
        <v>8</v>
      </c>
      <c r="B631" s="16"/>
      <c r="C631" s="16" t="s">
        <v>11</v>
      </c>
      <c r="D631" s="16">
        <v>2072</v>
      </c>
      <c r="E631" s="16" t="s">
        <v>3</v>
      </c>
      <c r="F631" s="16" t="str">
        <f>VLOOKUP(A631,BY_TRA_Demand_Drivers!$A$5:$B$95,2,FALSE)</f>
        <v>TPRAR</v>
      </c>
      <c r="G631" s="16">
        <f>VLOOKUP($D631,'Growth rate'!$B$3:$S$93,3,FALSE)*VLOOKUP($F631,BY_TRA_Demand_Drivers!$B$5:$J$100,7,FALSE)</f>
        <v>52329.757832935298</v>
      </c>
      <c r="H631" s="16">
        <f>VLOOKUP($D631,'Growth rate'!$B$3:$S$93,3,FALSE)*VLOOKUP($F631,BY_TRA_Demand_Drivers!$B$5:$J$100,8,FALSE)</f>
        <v>0</v>
      </c>
      <c r="I631" s="16">
        <f>VLOOKUP($D631,'Growth rate'!$B$3:$S$93,3,FALSE)*VLOOKUP($F631,BY_TRA_Demand_Drivers!$B$5:$J$100,9,FALSE)</f>
        <v>0</v>
      </c>
    </row>
    <row r="632" spans="1:9">
      <c r="A632" s="16">
        <f t="shared" si="8"/>
        <v>8</v>
      </c>
      <c r="B632" s="16"/>
      <c r="C632" s="16" t="s">
        <v>11</v>
      </c>
      <c r="D632" s="16">
        <v>2073</v>
      </c>
      <c r="E632" s="16" t="s">
        <v>3</v>
      </c>
      <c r="F632" s="16" t="str">
        <f>VLOOKUP(A632,BY_TRA_Demand_Drivers!$A$5:$B$95,2,FALSE)</f>
        <v>TPRAR</v>
      </c>
      <c r="G632" s="16">
        <f>VLOOKUP($D632,'Growth rate'!$B$3:$S$93,3,FALSE)*VLOOKUP($F632,BY_TRA_Demand_Drivers!$B$5:$J$100,7,FALSE)</f>
        <v>52796.045625614795</v>
      </c>
      <c r="H632" s="16">
        <f>VLOOKUP($D632,'Growth rate'!$B$3:$S$93,3,FALSE)*VLOOKUP($F632,BY_TRA_Demand_Drivers!$B$5:$J$100,8,FALSE)</f>
        <v>0</v>
      </c>
      <c r="I632" s="16">
        <f>VLOOKUP($D632,'Growth rate'!$B$3:$S$93,3,FALSE)*VLOOKUP($F632,BY_TRA_Demand_Drivers!$B$5:$J$100,9,FALSE)</f>
        <v>0</v>
      </c>
    </row>
    <row r="633" spans="1:9">
      <c r="A633" s="16">
        <f t="shared" si="8"/>
        <v>8</v>
      </c>
      <c r="B633" s="16"/>
      <c r="C633" s="16" t="s">
        <v>11</v>
      </c>
      <c r="D633" s="16">
        <v>2074</v>
      </c>
      <c r="E633" s="16" t="s">
        <v>3</v>
      </c>
      <c r="F633" s="16" t="str">
        <f>VLOOKUP(A633,BY_TRA_Demand_Drivers!$A$5:$B$95,2,FALSE)</f>
        <v>TPRAR</v>
      </c>
      <c r="G633" s="16">
        <f>VLOOKUP($D633,'Growth rate'!$B$3:$S$93,3,FALSE)*VLOOKUP($F633,BY_TRA_Demand_Drivers!$B$5:$J$100,7,FALSE)</f>
        <v>53262.3334182943</v>
      </c>
      <c r="H633" s="16">
        <f>VLOOKUP($D633,'Growth rate'!$B$3:$S$93,3,FALSE)*VLOOKUP($F633,BY_TRA_Demand_Drivers!$B$5:$J$100,8,FALSE)</f>
        <v>0</v>
      </c>
      <c r="I633" s="16">
        <f>VLOOKUP($D633,'Growth rate'!$B$3:$S$93,3,FALSE)*VLOOKUP($F633,BY_TRA_Demand_Drivers!$B$5:$J$100,9,FALSE)</f>
        <v>0</v>
      </c>
    </row>
    <row r="634" spans="1:9">
      <c r="A634" s="16">
        <f t="shared" si="8"/>
        <v>8</v>
      </c>
      <c r="B634" s="16"/>
      <c r="C634" s="16" t="s">
        <v>11</v>
      </c>
      <c r="D634" s="16">
        <v>2075</v>
      </c>
      <c r="E634" s="16" t="s">
        <v>3</v>
      </c>
      <c r="F634" s="16" t="str">
        <f>VLOOKUP(A634,BY_TRA_Demand_Drivers!$A$5:$B$95,2,FALSE)</f>
        <v>TPRAR</v>
      </c>
      <c r="G634" s="16">
        <f>VLOOKUP($D634,'Growth rate'!$B$3:$S$93,3,FALSE)*VLOOKUP($F634,BY_TRA_Demand_Drivers!$B$5:$J$100,7,FALSE)</f>
        <v>53728.621210973804</v>
      </c>
      <c r="H634" s="16">
        <f>VLOOKUP($D634,'Growth rate'!$B$3:$S$93,3,FALSE)*VLOOKUP($F634,BY_TRA_Demand_Drivers!$B$5:$J$100,8,FALSE)</f>
        <v>0</v>
      </c>
      <c r="I634" s="16">
        <f>VLOOKUP($D634,'Growth rate'!$B$3:$S$93,3,FALSE)*VLOOKUP($F634,BY_TRA_Demand_Drivers!$B$5:$J$100,9,FALSE)</f>
        <v>0</v>
      </c>
    </row>
    <row r="635" spans="1:9">
      <c r="A635" s="16">
        <f t="shared" si="8"/>
        <v>8</v>
      </c>
      <c r="B635" s="16"/>
      <c r="C635" s="16" t="s">
        <v>11</v>
      </c>
      <c r="D635" s="16">
        <v>2076</v>
      </c>
      <c r="E635" s="16" t="s">
        <v>3</v>
      </c>
      <c r="F635" s="16" t="str">
        <f>VLOOKUP(A635,BY_TRA_Demand_Drivers!$A$5:$B$95,2,FALSE)</f>
        <v>TPRAR</v>
      </c>
      <c r="G635" s="16">
        <f>VLOOKUP($D635,'Growth rate'!$B$3:$S$93,3,FALSE)*VLOOKUP($F635,BY_TRA_Demand_Drivers!$B$5:$J$100,7,FALSE)</f>
        <v>54166.475695023808</v>
      </c>
      <c r="H635" s="16">
        <f>VLOOKUP($D635,'Growth rate'!$B$3:$S$93,3,FALSE)*VLOOKUP($F635,BY_TRA_Demand_Drivers!$B$5:$J$100,8,FALSE)</f>
        <v>0</v>
      </c>
      <c r="I635" s="16">
        <f>VLOOKUP($D635,'Growth rate'!$B$3:$S$93,3,FALSE)*VLOOKUP($F635,BY_TRA_Demand_Drivers!$B$5:$J$100,9,FALSE)</f>
        <v>0</v>
      </c>
    </row>
    <row r="636" spans="1:9">
      <c r="A636" s="16">
        <f t="shared" si="8"/>
        <v>8</v>
      </c>
      <c r="B636" s="16"/>
      <c r="C636" s="16" t="s">
        <v>11</v>
      </c>
      <c r="D636" s="16">
        <v>2077</v>
      </c>
      <c r="E636" s="16" t="s">
        <v>3</v>
      </c>
      <c r="F636" s="16" t="str">
        <f>VLOOKUP(A636,BY_TRA_Demand_Drivers!$A$5:$B$95,2,FALSE)</f>
        <v>TPRAR</v>
      </c>
      <c r="G636" s="16">
        <f>VLOOKUP($D636,'Growth rate'!$B$3:$S$93,3,FALSE)*VLOOKUP($F636,BY_TRA_Demand_Drivers!$B$5:$J$100,7,FALSE)</f>
        <v>54604.330179073811</v>
      </c>
      <c r="H636" s="16">
        <f>VLOOKUP($D636,'Growth rate'!$B$3:$S$93,3,FALSE)*VLOOKUP($F636,BY_TRA_Demand_Drivers!$B$5:$J$100,8,FALSE)</f>
        <v>0</v>
      </c>
      <c r="I636" s="16">
        <f>VLOOKUP($D636,'Growth rate'!$B$3:$S$93,3,FALSE)*VLOOKUP($F636,BY_TRA_Demand_Drivers!$B$5:$J$100,9,FALSE)</f>
        <v>0</v>
      </c>
    </row>
    <row r="637" spans="1:9">
      <c r="A637" s="16">
        <f t="shared" si="8"/>
        <v>8</v>
      </c>
      <c r="B637" s="16"/>
      <c r="C637" s="16" t="s">
        <v>11</v>
      </c>
      <c r="D637" s="16">
        <v>2078</v>
      </c>
      <c r="E637" s="16" t="s">
        <v>3</v>
      </c>
      <c r="F637" s="16" t="str">
        <f>VLOOKUP(A637,BY_TRA_Demand_Drivers!$A$5:$B$95,2,FALSE)</f>
        <v>TPRAR</v>
      </c>
      <c r="G637" s="16">
        <f>VLOOKUP($D637,'Growth rate'!$B$3:$S$93,3,FALSE)*VLOOKUP($F637,BY_TRA_Demand_Drivers!$B$5:$J$100,7,FALSE)</f>
        <v>55042.1846631238</v>
      </c>
      <c r="H637" s="16">
        <f>VLOOKUP($D637,'Growth rate'!$B$3:$S$93,3,FALSE)*VLOOKUP($F637,BY_TRA_Demand_Drivers!$B$5:$J$100,8,FALSE)</f>
        <v>0</v>
      </c>
      <c r="I637" s="16">
        <f>VLOOKUP($D637,'Growth rate'!$B$3:$S$93,3,FALSE)*VLOOKUP($F637,BY_TRA_Demand_Drivers!$B$5:$J$100,9,FALSE)</f>
        <v>0</v>
      </c>
    </row>
    <row r="638" spans="1:9">
      <c r="A638" s="16">
        <f t="shared" si="8"/>
        <v>8</v>
      </c>
      <c r="B638" s="16"/>
      <c r="C638" s="16" t="s">
        <v>11</v>
      </c>
      <c r="D638" s="16">
        <v>2079</v>
      </c>
      <c r="E638" s="16" t="s">
        <v>3</v>
      </c>
      <c r="F638" s="16" t="str">
        <f>VLOOKUP(A638,BY_TRA_Demand_Drivers!$A$5:$B$95,2,FALSE)</f>
        <v>TPRAR</v>
      </c>
      <c r="G638" s="16">
        <f>VLOOKUP($D638,'Growth rate'!$B$3:$S$93,3,FALSE)*VLOOKUP($F638,BY_TRA_Demand_Drivers!$B$5:$J$100,7,FALSE)</f>
        <v>55480.039147173804</v>
      </c>
      <c r="H638" s="16">
        <f>VLOOKUP($D638,'Growth rate'!$B$3:$S$93,3,FALSE)*VLOOKUP($F638,BY_TRA_Demand_Drivers!$B$5:$J$100,8,FALSE)</f>
        <v>0</v>
      </c>
      <c r="I638" s="16">
        <f>VLOOKUP($D638,'Growth rate'!$B$3:$S$93,3,FALSE)*VLOOKUP($F638,BY_TRA_Demand_Drivers!$B$5:$J$100,9,FALSE)</f>
        <v>0</v>
      </c>
    </row>
    <row r="639" spans="1:9">
      <c r="A639" s="16">
        <f t="shared" si="8"/>
        <v>8</v>
      </c>
      <c r="B639" s="16"/>
      <c r="C639" s="16" t="s">
        <v>11</v>
      </c>
      <c r="D639" s="16">
        <v>2080</v>
      </c>
      <c r="E639" s="16" t="s">
        <v>3</v>
      </c>
      <c r="F639" s="16" t="str">
        <f>VLOOKUP(A639,BY_TRA_Demand_Drivers!$A$5:$B$95,2,FALSE)</f>
        <v>TPRAR</v>
      </c>
      <c r="G639" s="16">
        <f>VLOOKUP($D639,'Growth rate'!$B$3:$S$93,3,FALSE)*VLOOKUP($F639,BY_TRA_Demand_Drivers!$B$5:$J$100,7,FALSE)</f>
        <v>55917.893631223807</v>
      </c>
      <c r="H639" s="16">
        <f>VLOOKUP($D639,'Growth rate'!$B$3:$S$93,3,FALSE)*VLOOKUP($F639,BY_TRA_Demand_Drivers!$B$5:$J$100,8,FALSE)</f>
        <v>0</v>
      </c>
      <c r="I639" s="16">
        <f>VLOOKUP($D639,'Growth rate'!$B$3:$S$93,3,FALSE)*VLOOKUP($F639,BY_TRA_Demand_Drivers!$B$5:$J$100,9,FALSE)</f>
        <v>0</v>
      </c>
    </row>
    <row r="640" spans="1:9">
      <c r="A640" s="16">
        <f t="shared" si="8"/>
        <v>8</v>
      </c>
      <c r="B640" s="16"/>
      <c r="C640" s="16" t="s">
        <v>11</v>
      </c>
      <c r="D640" s="16">
        <v>2081</v>
      </c>
      <c r="E640" s="16" t="s">
        <v>3</v>
      </c>
      <c r="F640" s="16" t="str">
        <f>VLOOKUP(A640,BY_TRA_Demand_Drivers!$A$5:$B$95,2,FALSE)</f>
        <v>TPRAR</v>
      </c>
      <c r="G640" s="16">
        <f>VLOOKUP($D640,'Growth rate'!$B$3:$S$93,3,FALSE)*VLOOKUP($F640,BY_TRA_Demand_Drivers!$B$5:$J$100,7,FALSE)</f>
        <v>56302.512542514087</v>
      </c>
      <c r="H640" s="16">
        <f>VLOOKUP($D640,'Growth rate'!$B$3:$S$93,3,FALSE)*VLOOKUP($F640,BY_TRA_Demand_Drivers!$B$5:$J$100,8,FALSE)</f>
        <v>0</v>
      </c>
      <c r="I640" s="16">
        <f>VLOOKUP($D640,'Growth rate'!$B$3:$S$93,3,FALSE)*VLOOKUP($F640,BY_TRA_Demand_Drivers!$B$5:$J$100,9,FALSE)</f>
        <v>0</v>
      </c>
    </row>
    <row r="641" spans="1:9">
      <c r="A641" s="16">
        <f t="shared" si="8"/>
        <v>8</v>
      </c>
      <c r="B641" s="16"/>
      <c r="C641" s="16" t="s">
        <v>11</v>
      </c>
      <c r="D641" s="16">
        <v>2082</v>
      </c>
      <c r="E641" s="16" t="s">
        <v>3</v>
      </c>
      <c r="F641" s="16" t="str">
        <f>VLOOKUP(A641,BY_TRA_Demand_Drivers!$A$5:$B$95,2,FALSE)</f>
        <v>TPRAR</v>
      </c>
      <c r="G641" s="16">
        <f>VLOOKUP($D641,'Growth rate'!$B$3:$S$93,3,FALSE)*VLOOKUP($F641,BY_TRA_Demand_Drivers!$B$5:$J$100,7,FALSE)</f>
        <v>56687.131453804359</v>
      </c>
      <c r="H641" s="16">
        <f>VLOOKUP($D641,'Growth rate'!$B$3:$S$93,3,FALSE)*VLOOKUP($F641,BY_TRA_Demand_Drivers!$B$5:$J$100,8,FALSE)</f>
        <v>0</v>
      </c>
      <c r="I641" s="16">
        <f>VLOOKUP($D641,'Growth rate'!$B$3:$S$93,3,FALSE)*VLOOKUP($F641,BY_TRA_Demand_Drivers!$B$5:$J$100,9,FALSE)</f>
        <v>0</v>
      </c>
    </row>
    <row r="642" spans="1:9">
      <c r="A642" s="16">
        <f t="shared" si="8"/>
        <v>8</v>
      </c>
      <c r="B642" s="16"/>
      <c r="C642" s="16" t="s">
        <v>11</v>
      </c>
      <c r="D642" s="16">
        <v>2083</v>
      </c>
      <c r="E642" s="16" t="s">
        <v>3</v>
      </c>
      <c r="F642" s="16" t="str">
        <f>VLOOKUP(A642,BY_TRA_Demand_Drivers!$A$5:$B$95,2,FALSE)</f>
        <v>TPRAR</v>
      </c>
      <c r="G642" s="16">
        <f>VLOOKUP($D642,'Growth rate'!$B$3:$S$93,3,FALSE)*VLOOKUP($F642,BY_TRA_Demand_Drivers!$B$5:$J$100,7,FALSE)</f>
        <v>57071.750365094638</v>
      </c>
      <c r="H642" s="16">
        <f>VLOOKUP($D642,'Growth rate'!$B$3:$S$93,3,FALSE)*VLOOKUP($F642,BY_TRA_Demand_Drivers!$B$5:$J$100,8,FALSE)</f>
        <v>0</v>
      </c>
      <c r="I642" s="16">
        <f>VLOOKUP($D642,'Growth rate'!$B$3:$S$93,3,FALSE)*VLOOKUP($F642,BY_TRA_Demand_Drivers!$B$5:$J$100,9,FALSE)</f>
        <v>0</v>
      </c>
    </row>
    <row r="643" spans="1:9">
      <c r="A643" s="16">
        <f t="shared" ref="A643:A706" si="9">A561+1</f>
        <v>8</v>
      </c>
      <c r="B643" s="16"/>
      <c r="C643" s="16" t="s">
        <v>11</v>
      </c>
      <c r="D643" s="16">
        <v>2084</v>
      </c>
      <c r="E643" s="16" t="s">
        <v>3</v>
      </c>
      <c r="F643" s="16" t="str">
        <f>VLOOKUP(A643,BY_TRA_Demand_Drivers!$A$5:$B$95,2,FALSE)</f>
        <v>TPRAR</v>
      </c>
      <c r="G643" s="16">
        <f>VLOOKUP($D643,'Growth rate'!$B$3:$S$93,3,FALSE)*VLOOKUP($F643,BY_TRA_Demand_Drivers!$B$5:$J$100,7,FALSE)</f>
        <v>57456.369276384903</v>
      </c>
      <c r="H643" s="16">
        <f>VLOOKUP($D643,'Growth rate'!$B$3:$S$93,3,FALSE)*VLOOKUP($F643,BY_TRA_Demand_Drivers!$B$5:$J$100,8,FALSE)</f>
        <v>0</v>
      </c>
      <c r="I643" s="16">
        <f>VLOOKUP($D643,'Growth rate'!$B$3:$S$93,3,FALSE)*VLOOKUP($F643,BY_TRA_Demand_Drivers!$B$5:$J$100,9,FALSE)</f>
        <v>0</v>
      </c>
    </row>
    <row r="644" spans="1:9">
      <c r="A644" s="16">
        <f t="shared" si="9"/>
        <v>8</v>
      </c>
      <c r="B644" s="16"/>
      <c r="C644" s="16" t="s">
        <v>11</v>
      </c>
      <c r="D644" s="16">
        <v>2085</v>
      </c>
      <c r="E644" s="16" t="s">
        <v>3</v>
      </c>
      <c r="F644" s="16" t="str">
        <f>VLOOKUP(A644,BY_TRA_Demand_Drivers!$A$5:$B$95,2,FALSE)</f>
        <v>TPRAR</v>
      </c>
      <c r="G644" s="16">
        <f>VLOOKUP($D644,'Growth rate'!$B$3:$S$93,3,FALSE)*VLOOKUP($F644,BY_TRA_Demand_Drivers!$B$5:$J$100,7,FALSE)</f>
        <v>57840.988187675182</v>
      </c>
      <c r="H644" s="16">
        <f>VLOOKUP($D644,'Growth rate'!$B$3:$S$93,3,FALSE)*VLOOKUP($F644,BY_TRA_Demand_Drivers!$B$5:$J$100,8,FALSE)</f>
        <v>0</v>
      </c>
      <c r="I644" s="16">
        <f>VLOOKUP($D644,'Growth rate'!$B$3:$S$93,3,FALSE)*VLOOKUP($F644,BY_TRA_Demand_Drivers!$B$5:$J$100,9,FALSE)</f>
        <v>0</v>
      </c>
    </row>
    <row r="645" spans="1:9">
      <c r="A645" s="16">
        <f t="shared" si="9"/>
        <v>8</v>
      </c>
      <c r="B645" s="16"/>
      <c r="C645" s="16" t="s">
        <v>11</v>
      </c>
      <c r="D645" s="16">
        <v>2086</v>
      </c>
      <c r="E645" s="16" t="s">
        <v>3</v>
      </c>
      <c r="F645" s="16" t="str">
        <f>VLOOKUP(A645,BY_TRA_Demand_Drivers!$A$5:$B$95,2,FALSE)</f>
        <v>TPRAR</v>
      </c>
      <c r="G645" s="16">
        <f>VLOOKUP($D645,'Growth rate'!$B$3:$S$93,3,FALSE)*VLOOKUP($F645,BY_TRA_Demand_Drivers!$B$5:$J$100,7,FALSE)</f>
        <v>58178.929708305222</v>
      </c>
      <c r="H645" s="16">
        <f>VLOOKUP($D645,'Growth rate'!$B$3:$S$93,3,FALSE)*VLOOKUP($F645,BY_TRA_Demand_Drivers!$B$5:$J$100,8,FALSE)</f>
        <v>0</v>
      </c>
      <c r="I645" s="16">
        <f>VLOOKUP($D645,'Growth rate'!$B$3:$S$93,3,FALSE)*VLOOKUP($F645,BY_TRA_Demand_Drivers!$B$5:$J$100,9,FALSE)</f>
        <v>0</v>
      </c>
    </row>
    <row r="646" spans="1:9">
      <c r="A646" s="16">
        <f t="shared" si="9"/>
        <v>8</v>
      </c>
      <c r="B646" s="16"/>
      <c r="C646" s="16" t="s">
        <v>11</v>
      </c>
      <c r="D646" s="16">
        <v>2087</v>
      </c>
      <c r="E646" s="16" t="s">
        <v>3</v>
      </c>
      <c r="F646" s="16" t="str">
        <f>VLOOKUP(A646,BY_TRA_Demand_Drivers!$A$5:$B$95,2,FALSE)</f>
        <v>TPRAR</v>
      </c>
      <c r="G646" s="16">
        <f>VLOOKUP($D646,'Growth rate'!$B$3:$S$93,3,FALSE)*VLOOKUP($F646,BY_TRA_Demand_Drivers!$B$5:$J$100,7,FALSE)</f>
        <v>58516.871228935255</v>
      </c>
      <c r="H646" s="16">
        <f>VLOOKUP($D646,'Growth rate'!$B$3:$S$93,3,FALSE)*VLOOKUP($F646,BY_TRA_Demand_Drivers!$B$5:$J$100,8,FALSE)</f>
        <v>0</v>
      </c>
      <c r="I646" s="16">
        <f>VLOOKUP($D646,'Growth rate'!$B$3:$S$93,3,FALSE)*VLOOKUP($F646,BY_TRA_Demand_Drivers!$B$5:$J$100,9,FALSE)</f>
        <v>0</v>
      </c>
    </row>
    <row r="647" spans="1:9">
      <c r="A647" s="16">
        <f t="shared" si="9"/>
        <v>8</v>
      </c>
      <c r="B647" s="16"/>
      <c r="C647" s="16" t="s">
        <v>11</v>
      </c>
      <c r="D647" s="16">
        <v>2088</v>
      </c>
      <c r="E647" s="16" t="s">
        <v>3</v>
      </c>
      <c r="F647" s="16" t="str">
        <f>VLOOKUP(A647,BY_TRA_Demand_Drivers!$A$5:$B$95,2,FALSE)</f>
        <v>TPRAR</v>
      </c>
      <c r="G647" s="16">
        <f>VLOOKUP($D647,'Growth rate'!$B$3:$S$93,3,FALSE)*VLOOKUP($F647,BY_TRA_Demand_Drivers!$B$5:$J$100,7,FALSE)</f>
        <v>58854.812749565303</v>
      </c>
      <c r="H647" s="16">
        <f>VLOOKUP($D647,'Growth rate'!$B$3:$S$93,3,FALSE)*VLOOKUP($F647,BY_TRA_Demand_Drivers!$B$5:$J$100,8,FALSE)</f>
        <v>0</v>
      </c>
      <c r="I647" s="16">
        <f>VLOOKUP($D647,'Growth rate'!$B$3:$S$93,3,FALSE)*VLOOKUP($F647,BY_TRA_Demand_Drivers!$B$5:$J$100,9,FALSE)</f>
        <v>0</v>
      </c>
    </row>
    <row r="648" spans="1:9">
      <c r="A648" s="16">
        <f t="shared" si="9"/>
        <v>8</v>
      </c>
      <c r="B648" s="16"/>
      <c r="C648" s="16" t="s">
        <v>11</v>
      </c>
      <c r="D648" s="16">
        <v>2089</v>
      </c>
      <c r="E648" s="16" t="s">
        <v>3</v>
      </c>
      <c r="F648" s="16" t="str">
        <f>VLOOKUP(A648,BY_TRA_Demand_Drivers!$A$5:$B$95,2,FALSE)</f>
        <v>TPRAR</v>
      </c>
      <c r="G648" s="16">
        <f>VLOOKUP($D648,'Growth rate'!$B$3:$S$93,3,FALSE)*VLOOKUP($F648,BY_TRA_Demand_Drivers!$B$5:$J$100,7,FALSE)</f>
        <v>59192.754270195343</v>
      </c>
      <c r="H648" s="16">
        <f>VLOOKUP($D648,'Growth rate'!$B$3:$S$93,3,FALSE)*VLOOKUP($F648,BY_TRA_Demand_Drivers!$B$5:$J$100,8,FALSE)</f>
        <v>0</v>
      </c>
      <c r="I648" s="16">
        <f>VLOOKUP($D648,'Growth rate'!$B$3:$S$93,3,FALSE)*VLOOKUP($F648,BY_TRA_Demand_Drivers!$B$5:$J$100,9,FALSE)</f>
        <v>0</v>
      </c>
    </row>
    <row r="649" spans="1:9">
      <c r="A649" s="16">
        <f t="shared" si="9"/>
        <v>8</v>
      </c>
      <c r="B649" s="16"/>
      <c r="C649" s="16" t="s">
        <v>11</v>
      </c>
      <c r="D649" s="16">
        <v>2090</v>
      </c>
      <c r="E649" s="16" t="s">
        <v>3</v>
      </c>
      <c r="F649" s="16" t="str">
        <f>VLOOKUP(A649,BY_TRA_Demand_Drivers!$A$5:$B$95,2,FALSE)</f>
        <v>TPRAR</v>
      </c>
      <c r="G649" s="16">
        <f>VLOOKUP($D649,'Growth rate'!$B$3:$S$93,3,FALSE)*VLOOKUP($F649,BY_TRA_Demand_Drivers!$B$5:$J$100,7,FALSE)</f>
        <v>59530.695790825375</v>
      </c>
      <c r="H649" s="16">
        <f>VLOOKUP($D649,'Growth rate'!$B$3:$S$93,3,FALSE)*VLOOKUP($F649,BY_TRA_Demand_Drivers!$B$5:$J$100,8,FALSE)</f>
        <v>0</v>
      </c>
      <c r="I649" s="16">
        <f>VLOOKUP($D649,'Growth rate'!$B$3:$S$93,3,FALSE)*VLOOKUP($F649,BY_TRA_Demand_Drivers!$B$5:$J$100,9,FALSE)</f>
        <v>0</v>
      </c>
    </row>
    <row r="650" spans="1:9">
      <c r="A650" s="16">
        <f t="shared" si="9"/>
        <v>8</v>
      </c>
      <c r="B650" s="16"/>
      <c r="C650" s="16" t="s">
        <v>11</v>
      </c>
      <c r="D650" s="16">
        <v>2091</v>
      </c>
      <c r="E650" s="16" t="s">
        <v>3</v>
      </c>
      <c r="F650" s="16" t="str">
        <f>VLOOKUP(A650,BY_TRA_Demand_Drivers!$A$5:$B$95,2,FALSE)</f>
        <v>TPRAR</v>
      </c>
      <c r="G650" s="16">
        <f>VLOOKUP($D650,'Growth rate'!$B$3:$S$93,3,FALSE)*VLOOKUP($F650,BY_TRA_Demand_Drivers!$B$5:$J$100,7,FALSE)</f>
        <v>59835.287108595105</v>
      </c>
      <c r="H650" s="16">
        <f>VLOOKUP($D650,'Growth rate'!$B$3:$S$93,3,FALSE)*VLOOKUP($F650,BY_TRA_Demand_Drivers!$B$5:$J$100,8,FALSE)</f>
        <v>0</v>
      </c>
      <c r="I650" s="16">
        <f>VLOOKUP($D650,'Growth rate'!$B$3:$S$93,3,FALSE)*VLOOKUP($F650,BY_TRA_Demand_Drivers!$B$5:$J$100,9,FALSE)</f>
        <v>0</v>
      </c>
    </row>
    <row r="651" spans="1:9">
      <c r="A651" s="16">
        <f t="shared" si="9"/>
        <v>8</v>
      </c>
      <c r="B651" s="16"/>
      <c r="C651" s="16" t="s">
        <v>11</v>
      </c>
      <c r="D651" s="16">
        <v>2092</v>
      </c>
      <c r="E651" s="16" t="s">
        <v>3</v>
      </c>
      <c r="F651" s="16" t="str">
        <f>VLOOKUP(A651,BY_TRA_Demand_Drivers!$A$5:$B$95,2,FALSE)</f>
        <v>TPRAR</v>
      </c>
      <c r="G651" s="16">
        <f>VLOOKUP($D651,'Growth rate'!$B$3:$S$93,3,FALSE)*VLOOKUP($F651,BY_TRA_Demand_Drivers!$B$5:$J$100,7,FALSE)</f>
        <v>60139.878426364841</v>
      </c>
      <c r="H651" s="16">
        <f>VLOOKUP($D651,'Growth rate'!$B$3:$S$93,3,FALSE)*VLOOKUP($F651,BY_TRA_Demand_Drivers!$B$5:$J$100,8,FALSE)</f>
        <v>0</v>
      </c>
      <c r="I651" s="16">
        <f>VLOOKUP($D651,'Growth rate'!$B$3:$S$93,3,FALSE)*VLOOKUP($F651,BY_TRA_Demand_Drivers!$B$5:$J$100,9,FALSE)</f>
        <v>0</v>
      </c>
    </row>
    <row r="652" spans="1:9">
      <c r="A652" s="16">
        <f t="shared" si="9"/>
        <v>8</v>
      </c>
      <c r="B652" s="16"/>
      <c r="C652" s="16" t="s">
        <v>11</v>
      </c>
      <c r="D652" s="16">
        <v>2093</v>
      </c>
      <c r="E652" s="16" t="s">
        <v>3</v>
      </c>
      <c r="F652" s="16" t="str">
        <f>VLOOKUP(A652,BY_TRA_Demand_Drivers!$A$5:$B$95,2,FALSE)</f>
        <v>TPRAR</v>
      </c>
      <c r="G652" s="16">
        <f>VLOOKUP($D652,'Growth rate'!$B$3:$S$93,3,FALSE)*VLOOKUP($F652,BY_TRA_Demand_Drivers!$B$5:$J$100,7,FALSE)</f>
        <v>60444.469744134556</v>
      </c>
      <c r="H652" s="16">
        <f>VLOOKUP($D652,'Growth rate'!$B$3:$S$93,3,FALSE)*VLOOKUP($F652,BY_TRA_Demand_Drivers!$B$5:$J$100,8,FALSE)</f>
        <v>0</v>
      </c>
      <c r="I652" s="16">
        <f>VLOOKUP($D652,'Growth rate'!$B$3:$S$93,3,FALSE)*VLOOKUP($F652,BY_TRA_Demand_Drivers!$B$5:$J$100,9,FALSE)</f>
        <v>0</v>
      </c>
    </row>
    <row r="653" spans="1:9">
      <c r="A653" s="16">
        <f t="shared" si="9"/>
        <v>8</v>
      </c>
      <c r="B653" s="16"/>
      <c r="C653" s="16" t="s">
        <v>11</v>
      </c>
      <c r="D653" s="16">
        <v>2094</v>
      </c>
      <c r="E653" s="16" t="s">
        <v>3</v>
      </c>
      <c r="F653" s="16" t="str">
        <f>VLOOKUP(A653,BY_TRA_Demand_Drivers!$A$5:$B$95,2,FALSE)</f>
        <v>TPRAR</v>
      </c>
      <c r="G653" s="16">
        <f>VLOOKUP($D653,'Growth rate'!$B$3:$S$93,3,FALSE)*VLOOKUP($F653,BY_TRA_Demand_Drivers!$B$5:$J$100,7,FALSE)</f>
        <v>60749.061061904285</v>
      </c>
      <c r="H653" s="16">
        <f>VLOOKUP($D653,'Growth rate'!$B$3:$S$93,3,FALSE)*VLOOKUP($F653,BY_TRA_Demand_Drivers!$B$5:$J$100,8,FALSE)</f>
        <v>0</v>
      </c>
      <c r="I653" s="16">
        <f>VLOOKUP($D653,'Growth rate'!$B$3:$S$93,3,FALSE)*VLOOKUP($F653,BY_TRA_Demand_Drivers!$B$5:$J$100,9,FALSE)</f>
        <v>0</v>
      </c>
    </row>
    <row r="654" spans="1:9">
      <c r="A654" s="16">
        <f t="shared" si="9"/>
        <v>8</v>
      </c>
      <c r="B654" s="16"/>
      <c r="C654" s="16" t="s">
        <v>11</v>
      </c>
      <c r="D654" s="16">
        <v>2095</v>
      </c>
      <c r="E654" s="16" t="s">
        <v>3</v>
      </c>
      <c r="F654" s="16" t="str">
        <f>VLOOKUP(A654,BY_TRA_Demand_Drivers!$A$5:$B$95,2,FALSE)</f>
        <v>TPRAR</v>
      </c>
      <c r="G654" s="16">
        <f>VLOOKUP($D654,'Growth rate'!$B$3:$S$93,3,FALSE)*VLOOKUP($F654,BY_TRA_Demand_Drivers!$B$5:$J$100,7,FALSE)</f>
        <v>61053.652379674015</v>
      </c>
      <c r="H654" s="16">
        <f>VLOOKUP($D654,'Growth rate'!$B$3:$S$93,3,FALSE)*VLOOKUP($F654,BY_TRA_Demand_Drivers!$B$5:$J$100,8,FALSE)</f>
        <v>0</v>
      </c>
      <c r="I654" s="16">
        <f>VLOOKUP($D654,'Growth rate'!$B$3:$S$93,3,FALSE)*VLOOKUP($F654,BY_TRA_Demand_Drivers!$B$5:$J$100,9,FALSE)</f>
        <v>0</v>
      </c>
    </row>
    <row r="655" spans="1:9">
      <c r="A655" s="16">
        <f t="shared" si="9"/>
        <v>8</v>
      </c>
      <c r="B655" s="16"/>
      <c r="C655" s="16" t="s">
        <v>11</v>
      </c>
      <c r="D655" s="16">
        <v>2096</v>
      </c>
      <c r="E655" s="16" t="s">
        <v>3</v>
      </c>
      <c r="F655" s="16" t="str">
        <f>VLOOKUP(A655,BY_TRA_Demand_Drivers!$A$5:$B$95,2,FALSE)</f>
        <v>TPRAR</v>
      </c>
      <c r="G655" s="16">
        <f>VLOOKUP($D655,'Growth rate'!$B$3:$S$93,3,FALSE)*VLOOKUP($F655,BY_TRA_Demand_Drivers!$B$5:$J$100,7,FALSE)</f>
        <v>61331.559701999126</v>
      </c>
      <c r="H655" s="16">
        <f>VLOOKUP($D655,'Growth rate'!$B$3:$S$93,3,FALSE)*VLOOKUP($F655,BY_TRA_Demand_Drivers!$B$5:$J$100,8,FALSE)</f>
        <v>0</v>
      </c>
      <c r="I655" s="16">
        <f>VLOOKUP($D655,'Growth rate'!$B$3:$S$93,3,FALSE)*VLOOKUP($F655,BY_TRA_Demand_Drivers!$B$5:$J$100,9,FALSE)</f>
        <v>0</v>
      </c>
    </row>
    <row r="656" spans="1:9">
      <c r="A656" s="16">
        <f t="shared" si="9"/>
        <v>8</v>
      </c>
      <c r="B656" s="16"/>
      <c r="C656" s="16" t="s">
        <v>11</v>
      </c>
      <c r="D656" s="16">
        <v>2097</v>
      </c>
      <c r="E656" s="16" t="s">
        <v>3</v>
      </c>
      <c r="F656" s="16" t="str">
        <f>VLOOKUP(A656,BY_TRA_Demand_Drivers!$A$5:$B$95,2,FALSE)</f>
        <v>TPRAR</v>
      </c>
      <c r="G656" s="16">
        <f>VLOOKUP($D656,'Growth rate'!$B$3:$S$93,3,FALSE)*VLOOKUP($F656,BY_TRA_Demand_Drivers!$B$5:$J$100,7,FALSE)</f>
        <v>61609.467024324229</v>
      </c>
      <c r="H656" s="16">
        <f>VLOOKUP($D656,'Growth rate'!$B$3:$S$93,3,FALSE)*VLOOKUP($F656,BY_TRA_Demand_Drivers!$B$5:$J$100,8,FALSE)</f>
        <v>0</v>
      </c>
      <c r="I656" s="16">
        <f>VLOOKUP($D656,'Growth rate'!$B$3:$S$93,3,FALSE)*VLOOKUP($F656,BY_TRA_Demand_Drivers!$B$5:$J$100,9,FALSE)</f>
        <v>0</v>
      </c>
    </row>
    <row r="657" spans="1:9">
      <c r="A657" s="16">
        <f t="shared" si="9"/>
        <v>8</v>
      </c>
      <c r="B657" s="16"/>
      <c r="C657" s="16" t="s">
        <v>11</v>
      </c>
      <c r="D657" s="16">
        <v>2098</v>
      </c>
      <c r="E657" s="16" t="s">
        <v>3</v>
      </c>
      <c r="F657" s="16" t="str">
        <f>VLOOKUP(A657,BY_TRA_Demand_Drivers!$A$5:$B$95,2,FALSE)</f>
        <v>TPRAR</v>
      </c>
      <c r="G657" s="16">
        <f>VLOOKUP($D657,'Growth rate'!$B$3:$S$93,3,FALSE)*VLOOKUP($F657,BY_TRA_Demand_Drivers!$B$5:$J$100,7,FALSE)</f>
        <v>61887.374346649325</v>
      </c>
      <c r="H657" s="16">
        <f>VLOOKUP($D657,'Growth rate'!$B$3:$S$93,3,FALSE)*VLOOKUP($F657,BY_TRA_Demand_Drivers!$B$5:$J$100,8,FALSE)</f>
        <v>0</v>
      </c>
      <c r="I657" s="16">
        <f>VLOOKUP($D657,'Growth rate'!$B$3:$S$93,3,FALSE)*VLOOKUP($F657,BY_TRA_Demand_Drivers!$B$5:$J$100,9,FALSE)</f>
        <v>0</v>
      </c>
    </row>
    <row r="658" spans="1:9">
      <c r="A658" s="16">
        <f t="shared" si="9"/>
        <v>8</v>
      </c>
      <c r="B658" s="16"/>
      <c r="C658" s="16" t="s">
        <v>11</v>
      </c>
      <c r="D658" s="16">
        <v>2099</v>
      </c>
      <c r="E658" s="16" t="s">
        <v>3</v>
      </c>
      <c r="F658" s="16" t="str">
        <f>VLOOKUP(A658,BY_TRA_Demand_Drivers!$A$5:$B$95,2,FALSE)</f>
        <v>TPRAR</v>
      </c>
      <c r="G658" s="16">
        <f>VLOOKUP($D658,'Growth rate'!$B$3:$S$93,3,FALSE)*VLOOKUP($F658,BY_TRA_Demand_Drivers!$B$5:$J$100,7,FALSE)</f>
        <v>62165.281668974436</v>
      </c>
      <c r="H658" s="16">
        <f>VLOOKUP($D658,'Growth rate'!$B$3:$S$93,3,FALSE)*VLOOKUP($F658,BY_TRA_Demand_Drivers!$B$5:$J$100,8,FALSE)</f>
        <v>0</v>
      </c>
      <c r="I658" s="16">
        <f>VLOOKUP($D658,'Growth rate'!$B$3:$S$93,3,FALSE)*VLOOKUP($F658,BY_TRA_Demand_Drivers!$B$5:$J$100,9,FALSE)</f>
        <v>0</v>
      </c>
    </row>
    <row r="659" spans="1:9">
      <c r="A659" s="16">
        <f t="shared" si="9"/>
        <v>8</v>
      </c>
      <c r="B659" s="16"/>
      <c r="C659" s="16" t="s">
        <v>11</v>
      </c>
      <c r="D659" s="16">
        <v>2100</v>
      </c>
      <c r="E659" s="16" t="s">
        <v>3</v>
      </c>
      <c r="F659" s="16" t="str">
        <f>VLOOKUP(A659,BY_TRA_Demand_Drivers!$A$5:$B$95,2,FALSE)</f>
        <v>TPRAR</v>
      </c>
      <c r="G659" s="16">
        <f>VLOOKUP($D659,'Growth rate'!$B$3:$S$93,3,FALSE)*VLOOKUP($F659,BY_TRA_Demand_Drivers!$B$5:$J$100,7,FALSE)</f>
        <v>62443.188991299539</v>
      </c>
      <c r="H659" s="16">
        <f>VLOOKUP($D659,'Growth rate'!$B$3:$S$93,3,FALSE)*VLOOKUP($F659,BY_TRA_Demand_Drivers!$B$5:$J$100,8,FALSE)</f>
        <v>0</v>
      </c>
      <c r="I659" s="16">
        <f>VLOOKUP($D659,'Growth rate'!$B$3:$S$93,3,FALSE)*VLOOKUP($F659,BY_TRA_Demand_Drivers!$B$5:$J$100,9,FALSE)</f>
        <v>0</v>
      </c>
    </row>
    <row r="660" spans="1:9">
      <c r="A660" s="16">
        <f t="shared" si="9"/>
        <v>9</v>
      </c>
      <c r="B660" s="16"/>
      <c r="C660" s="16" t="s">
        <v>11</v>
      </c>
      <c r="D660" s="16">
        <v>2019</v>
      </c>
      <c r="E660" s="16" t="s">
        <v>3</v>
      </c>
      <c r="F660" s="16" t="str">
        <f>VLOOKUP(A660,BY_TRA_Demand_Drivers!$A$5:$B$95,2,FALSE)</f>
        <v>TPRAL</v>
      </c>
      <c r="G660" s="16">
        <f>VLOOKUP($D660,'Growth rate'!$B$3:$S$93,3,FALSE)*VLOOKUP($F660,BY_TRA_Demand_Drivers!$B$5:$J$100,7,FALSE)</f>
        <v>115.95959702698133</v>
      </c>
      <c r="H660" s="16">
        <f>VLOOKUP($D660,'Growth rate'!$B$3:$S$93,3,FALSE)*VLOOKUP($F660,BY_TRA_Demand_Drivers!$B$5:$J$100,8,FALSE)</f>
        <v>0</v>
      </c>
      <c r="I660" s="16">
        <f>VLOOKUP($D660,'Growth rate'!$B$3:$S$93,3,FALSE)*VLOOKUP($F660,BY_TRA_Demand_Drivers!$B$5:$J$100,9,FALSE)</f>
        <v>0</v>
      </c>
    </row>
    <row r="661" spans="1:9">
      <c r="A661" s="16">
        <f t="shared" si="9"/>
        <v>9</v>
      </c>
      <c r="B661" s="16"/>
      <c r="C661" s="16" t="s">
        <v>11</v>
      </c>
      <c r="D661" s="16">
        <v>2020</v>
      </c>
      <c r="E661" s="16" t="s">
        <v>3</v>
      </c>
      <c r="F661" s="16" t="str">
        <f>VLOOKUP(A661,BY_TRA_Demand_Drivers!$A$5:$B$95,2,FALSE)</f>
        <v>TPRAL</v>
      </c>
      <c r="G661" s="16">
        <f>VLOOKUP($D661,'Growth rate'!$B$3:$S$93,3,FALSE)*VLOOKUP($F661,BY_TRA_Demand_Drivers!$B$5:$J$100,7,FALSE)</f>
        <v>117.46815799633998</v>
      </c>
      <c r="H661" s="16">
        <f>VLOOKUP($D661,'Growth rate'!$B$3:$S$93,3,FALSE)*VLOOKUP($F661,BY_TRA_Demand_Drivers!$B$5:$J$100,8,FALSE)</f>
        <v>0</v>
      </c>
      <c r="I661" s="16">
        <f>VLOOKUP($D661,'Growth rate'!$B$3:$S$93,3,FALSE)*VLOOKUP($F661,BY_TRA_Demand_Drivers!$B$5:$J$100,9,FALSE)</f>
        <v>0</v>
      </c>
    </row>
    <row r="662" spans="1:9">
      <c r="A662" s="16">
        <f t="shared" si="9"/>
        <v>9</v>
      </c>
      <c r="B662" s="16"/>
      <c r="C662" s="16" t="s">
        <v>11</v>
      </c>
      <c r="D662" s="16">
        <v>2021</v>
      </c>
      <c r="E662" s="16" t="s">
        <v>3</v>
      </c>
      <c r="F662" s="16" t="str">
        <f>VLOOKUP(A662,BY_TRA_Demand_Drivers!$A$5:$B$95,2,FALSE)</f>
        <v>TPRAL</v>
      </c>
      <c r="G662" s="16">
        <f>VLOOKUP($D662,'Growth rate'!$B$3:$S$93,3,FALSE)*VLOOKUP($F662,BY_TRA_Demand_Drivers!$B$5:$J$100,7,FALSE)</f>
        <v>118.93270456743574</v>
      </c>
      <c r="H662" s="16">
        <f>VLOOKUP($D662,'Growth rate'!$B$3:$S$93,3,FALSE)*VLOOKUP($F662,BY_TRA_Demand_Drivers!$B$5:$J$100,8,FALSE)</f>
        <v>0</v>
      </c>
      <c r="I662" s="16">
        <f>VLOOKUP($D662,'Growth rate'!$B$3:$S$93,3,FALSE)*VLOOKUP($F662,BY_TRA_Demand_Drivers!$B$5:$J$100,9,FALSE)</f>
        <v>0</v>
      </c>
    </row>
    <row r="663" spans="1:9">
      <c r="A663" s="16">
        <f t="shared" si="9"/>
        <v>9</v>
      </c>
      <c r="B663" s="16"/>
      <c r="C663" s="16" t="s">
        <v>11</v>
      </c>
      <c r="D663" s="16">
        <v>2022</v>
      </c>
      <c r="E663" s="16" t="s">
        <v>3</v>
      </c>
      <c r="F663" s="16" t="str">
        <f>VLOOKUP(A663,BY_TRA_Demand_Drivers!$A$5:$B$95,2,FALSE)</f>
        <v>TPRAL</v>
      </c>
      <c r="G663" s="16">
        <f>VLOOKUP($D663,'Growth rate'!$B$3:$S$93,3,FALSE)*VLOOKUP($F663,BY_TRA_Demand_Drivers!$B$5:$J$100,7,FALSE)</f>
        <v>120.39725113853149</v>
      </c>
      <c r="H663" s="16">
        <f>VLOOKUP($D663,'Growth rate'!$B$3:$S$93,3,FALSE)*VLOOKUP($F663,BY_TRA_Demand_Drivers!$B$5:$J$100,8,FALSE)</f>
        <v>0</v>
      </c>
      <c r="I663" s="16">
        <f>VLOOKUP($D663,'Growth rate'!$B$3:$S$93,3,FALSE)*VLOOKUP($F663,BY_TRA_Demand_Drivers!$B$5:$J$100,9,FALSE)</f>
        <v>0</v>
      </c>
    </row>
    <row r="664" spans="1:9">
      <c r="A664" s="16">
        <f t="shared" si="9"/>
        <v>9</v>
      </c>
      <c r="B664" s="16"/>
      <c r="C664" s="16" t="s">
        <v>11</v>
      </c>
      <c r="D664" s="16">
        <v>2023</v>
      </c>
      <c r="E664" s="16" t="s">
        <v>3</v>
      </c>
      <c r="F664" s="16" t="str">
        <f>VLOOKUP(A664,BY_TRA_Demand_Drivers!$A$5:$B$95,2,FALSE)</f>
        <v>TPRAL</v>
      </c>
      <c r="G664" s="16">
        <f>VLOOKUP($D664,'Growth rate'!$B$3:$S$93,3,FALSE)*VLOOKUP($F664,BY_TRA_Demand_Drivers!$B$5:$J$100,7,FALSE)</f>
        <v>121.86179770962724</v>
      </c>
      <c r="H664" s="16">
        <f>VLOOKUP($D664,'Growth rate'!$B$3:$S$93,3,FALSE)*VLOOKUP($F664,BY_TRA_Demand_Drivers!$B$5:$J$100,8,FALSE)</f>
        <v>0</v>
      </c>
      <c r="I664" s="16">
        <f>VLOOKUP($D664,'Growth rate'!$B$3:$S$93,3,FALSE)*VLOOKUP($F664,BY_TRA_Demand_Drivers!$B$5:$J$100,9,FALSE)</f>
        <v>0</v>
      </c>
    </row>
    <row r="665" spans="1:9">
      <c r="A665" s="16">
        <f t="shared" si="9"/>
        <v>9</v>
      </c>
      <c r="B665" s="16"/>
      <c r="C665" s="16" t="s">
        <v>11</v>
      </c>
      <c r="D665" s="16">
        <v>2024</v>
      </c>
      <c r="E665" s="16" t="s">
        <v>3</v>
      </c>
      <c r="F665" s="16" t="str">
        <f>VLOOKUP(A665,BY_TRA_Demand_Drivers!$A$5:$B$95,2,FALSE)</f>
        <v>TPRAL</v>
      </c>
      <c r="G665" s="16">
        <f>VLOOKUP($D665,'Growth rate'!$B$3:$S$93,3,FALSE)*VLOOKUP($F665,BY_TRA_Demand_Drivers!$B$5:$J$100,7,FALSE)</f>
        <v>123.32634428072299</v>
      </c>
      <c r="H665" s="16">
        <f>VLOOKUP($D665,'Growth rate'!$B$3:$S$93,3,FALSE)*VLOOKUP($F665,BY_TRA_Demand_Drivers!$B$5:$J$100,8,FALSE)</f>
        <v>0</v>
      </c>
      <c r="I665" s="16">
        <f>VLOOKUP($D665,'Growth rate'!$B$3:$S$93,3,FALSE)*VLOOKUP($F665,BY_TRA_Demand_Drivers!$B$5:$J$100,9,FALSE)</f>
        <v>0</v>
      </c>
    </row>
    <row r="666" spans="1:9">
      <c r="A666" s="16">
        <f t="shared" si="9"/>
        <v>9</v>
      </c>
      <c r="B666" s="16"/>
      <c r="C666" s="16" t="s">
        <v>11</v>
      </c>
      <c r="D666" s="16">
        <v>2025</v>
      </c>
      <c r="E666" s="16" t="s">
        <v>3</v>
      </c>
      <c r="F666" s="16" t="str">
        <f>VLOOKUP(A666,BY_TRA_Demand_Drivers!$A$5:$B$95,2,FALSE)</f>
        <v>TPRAL</v>
      </c>
      <c r="G666" s="16">
        <f>VLOOKUP($D666,'Growth rate'!$B$3:$S$93,3,FALSE)*VLOOKUP($F666,BY_TRA_Demand_Drivers!$B$5:$J$100,7,FALSE)</f>
        <v>124.79089085181874</v>
      </c>
      <c r="H666" s="16">
        <f>VLOOKUP($D666,'Growth rate'!$B$3:$S$93,3,FALSE)*VLOOKUP($F666,BY_TRA_Demand_Drivers!$B$5:$J$100,8,FALSE)</f>
        <v>0</v>
      </c>
      <c r="I666" s="16">
        <f>VLOOKUP($D666,'Growth rate'!$B$3:$S$93,3,FALSE)*VLOOKUP($F666,BY_TRA_Demand_Drivers!$B$5:$J$100,9,FALSE)</f>
        <v>0</v>
      </c>
    </row>
    <row r="667" spans="1:9">
      <c r="A667" s="16">
        <f t="shared" si="9"/>
        <v>9</v>
      </c>
      <c r="B667" s="16"/>
      <c r="C667" s="16" t="s">
        <v>11</v>
      </c>
      <c r="D667" s="16">
        <v>2026</v>
      </c>
      <c r="E667" s="16" t="s">
        <v>3</v>
      </c>
      <c r="F667" s="16" t="str">
        <f>VLOOKUP(A667,BY_TRA_Demand_Drivers!$A$5:$B$95,2,FALSE)</f>
        <v>TPRAL</v>
      </c>
      <c r="G667" s="16">
        <f>VLOOKUP($D667,'Growth rate'!$B$3:$S$93,3,FALSE)*VLOOKUP($F667,BY_TRA_Demand_Drivers!$B$5:$J$100,7,FALSE)</f>
        <v>126.35894146720103</v>
      </c>
      <c r="H667" s="16">
        <f>VLOOKUP($D667,'Growth rate'!$B$3:$S$93,3,FALSE)*VLOOKUP($F667,BY_TRA_Demand_Drivers!$B$5:$J$100,8,FALSE)</f>
        <v>0</v>
      </c>
      <c r="I667" s="16">
        <f>VLOOKUP($D667,'Growth rate'!$B$3:$S$93,3,FALSE)*VLOOKUP($F667,BY_TRA_Demand_Drivers!$B$5:$J$100,9,FALSE)</f>
        <v>0</v>
      </c>
    </row>
    <row r="668" spans="1:9">
      <c r="A668" s="16">
        <f t="shared" si="9"/>
        <v>9</v>
      </c>
      <c r="B668" s="16"/>
      <c r="C668" s="16" t="s">
        <v>11</v>
      </c>
      <c r="D668" s="16">
        <v>2027</v>
      </c>
      <c r="E668" s="16" t="s">
        <v>3</v>
      </c>
      <c r="F668" s="16" t="str">
        <f>VLOOKUP(A668,BY_TRA_Demand_Drivers!$A$5:$B$95,2,FALSE)</f>
        <v>TPRAL</v>
      </c>
      <c r="G668" s="16">
        <f>VLOOKUP($D668,'Growth rate'!$B$3:$S$93,3,FALSE)*VLOOKUP($F668,BY_TRA_Demand_Drivers!$B$5:$J$100,7,FALSE)</f>
        <v>127.92699208258334</v>
      </c>
      <c r="H668" s="16">
        <f>VLOOKUP($D668,'Growth rate'!$B$3:$S$93,3,FALSE)*VLOOKUP($F668,BY_TRA_Demand_Drivers!$B$5:$J$100,8,FALSE)</f>
        <v>0</v>
      </c>
      <c r="I668" s="16">
        <f>VLOOKUP($D668,'Growth rate'!$B$3:$S$93,3,FALSE)*VLOOKUP($F668,BY_TRA_Demand_Drivers!$B$5:$J$100,9,FALSE)</f>
        <v>0</v>
      </c>
    </row>
    <row r="669" spans="1:9">
      <c r="A669" s="16">
        <f t="shared" si="9"/>
        <v>9</v>
      </c>
      <c r="B669" s="16"/>
      <c r="C669" s="16" t="s">
        <v>11</v>
      </c>
      <c r="D669" s="16">
        <v>2028</v>
      </c>
      <c r="E669" s="16" t="s">
        <v>3</v>
      </c>
      <c r="F669" s="16" t="str">
        <f>VLOOKUP(A669,BY_TRA_Demand_Drivers!$A$5:$B$95,2,FALSE)</f>
        <v>TPRAL</v>
      </c>
      <c r="G669" s="16">
        <f>VLOOKUP($D669,'Growth rate'!$B$3:$S$93,3,FALSE)*VLOOKUP($F669,BY_TRA_Demand_Drivers!$B$5:$J$100,7,FALSE)</f>
        <v>129.49504269796566</v>
      </c>
      <c r="H669" s="16">
        <f>VLOOKUP($D669,'Growth rate'!$B$3:$S$93,3,FALSE)*VLOOKUP($F669,BY_TRA_Demand_Drivers!$B$5:$J$100,8,FALSE)</f>
        <v>0</v>
      </c>
      <c r="I669" s="16">
        <f>VLOOKUP($D669,'Growth rate'!$B$3:$S$93,3,FALSE)*VLOOKUP($F669,BY_TRA_Demand_Drivers!$B$5:$J$100,9,FALSE)</f>
        <v>0</v>
      </c>
    </row>
    <row r="670" spans="1:9">
      <c r="A670" s="16">
        <f t="shared" si="9"/>
        <v>9</v>
      </c>
      <c r="B670" s="16"/>
      <c r="C670" s="16" t="s">
        <v>11</v>
      </c>
      <c r="D670" s="16">
        <v>2029</v>
      </c>
      <c r="E670" s="16" t="s">
        <v>3</v>
      </c>
      <c r="F670" s="16" t="str">
        <f>VLOOKUP(A670,BY_TRA_Demand_Drivers!$A$5:$B$95,2,FALSE)</f>
        <v>TPRAL</v>
      </c>
      <c r="G670" s="16">
        <f>VLOOKUP($D670,'Growth rate'!$B$3:$S$93,3,FALSE)*VLOOKUP($F670,BY_TRA_Demand_Drivers!$B$5:$J$100,7,FALSE)</f>
        <v>131.06309331334796</v>
      </c>
      <c r="H670" s="16">
        <f>VLOOKUP($D670,'Growth rate'!$B$3:$S$93,3,FALSE)*VLOOKUP($F670,BY_TRA_Demand_Drivers!$B$5:$J$100,8,FALSE)</f>
        <v>0</v>
      </c>
      <c r="I670" s="16">
        <f>VLOOKUP($D670,'Growth rate'!$B$3:$S$93,3,FALSE)*VLOOKUP($F670,BY_TRA_Demand_Drivers!$B$5:$J$100,9,FALSE)</f>
        <v>0</v>
      </c>
    </row>
    <row r="671" spans="1:9">
      <c r="A671" s="16">
        <f t="shared" si="9"/>
        <v>9</v>
      </c>
      <c r="B671" s="16"/>
      <c r="C671" s="16" t="s">
        <v>11</v>
      </c>
      <c r="D671" s="16">
        <v>2030</v>
      </c>
      <c r="E671" s="16" t="s">
        <v>3</v>
      </c>
      <c r="F671" s="16" t="str">
        <f>VLOOKUP(A671,BY_TRA_Demand_Drivers!$A$5:$B$95,2,FALSE)</f>
        <v>TPRAL</v>
      </c>
      <c r="G671" s="16">
        <f>VLOOKUP($D671,'Growth rate'!$B$3:$S$93,3,FALSE)*VLOOKUP($F671,BY_TRA_Demand_Drivers!$B$5:$J$100,7,FALSE)</f>
        <v>132.63114392873024</v>
      </c>
      <c r="H671" s="16">
        <f>VLOOKUP($D671,'Growth rate'!$B$3:$S$93,3,FALSE)*VLOOKUP($F671,BY_TRA_Demand_Drivers!$B$5:$J$100,8,FALSE)</f>
        <v>0</v>
      </c>
      <c r="I671" s="16">
        <f>VLOOKUP($D671,'Growth rate'!$B$3:$S$93,3,FALSE)*VLOOKUP($F671,BY_TRA_Demand_Drivers!$B$5:$J$100,9,FALSE)</f>
        <v>0</v>
      </c>
    </row>
    <row r="672" spans="1:9">
      <c r="A672" s="16">
        <f t="shared" si="9"/>
        <v>9</v>
      </c>
      <c r="B672" s="16"/>
      <c r="C672" s="16" t="s">
        <v>11</v>
      </c>
      <c r="D672" s="16">
        <v>2031</v>
      </c>
      <c r="E672" s="16" t="s">
        <v>3</v>
      </c>
      <c r="F672" s="16" t="str">
        <f>VLOOKUP(A672,BY_TRA_Demand_Drivers!$A$5:$B$95,2,FALSE)</f>
        <v>TPRAL</v>
      </c>
      <c r="G672" s="16">
        <f>VLOOKUP($D672,'Growth rate'!$B$3:$S$93,3,FALSE)*VLOOKUP($F672,BY_TRA_Demand_Drivers!$B$5:$J$100,7,FALSE)</f>
        <v>134.55271389758991</v>
      </c>
      <c r="H672" s="16">
        <f>VLOOKUP($D672,'Growth rate'!$B$3:$S$93,3,FALSE)*VLOOKUP($F672,BY_TRA_Demand_Drivers!$B$5:$J$100,8,FALSE)</f>
        <v>0</v>
      </c>
      <c r="I672" s="16">
        <f>VLOOKUP($D672,'Growth rate'!$B$3:$S$93,3,FALSE)*VLOOKUP($F672,BY_TRA_Demand_Drivers!$B$5:$J$100,9,FALSE)</f>
        <v>0</v>
      </c>
    </row>
    <row r="673" spans="1:9">
      <c r="A673" s="16">
        <f t="shared" si="9"/>
        <v>9</v>
      </c>
      <c r="B673" s="16"/>
      <c r="C673" s="16" t="s">
        <v>11</v>
      </c>
      <c r="D673" s="16">
        <v>2032</v>
      </c>
      <c r="E673" s="16" t="s">
        <v>3</v>
      </c>
      <c r="F673" s="16" t="str">
        <f>VLOOKUP(A673,BY_TRA_Demand_Drivers!$A$5:$B$95,2,FALSE)</f>
        <v>TPRAL</v>
      </c>
      <c r="G673" s="16">
        <f>VLOOKUP($D673,'Growth rate'!$B$3:$S$93,3,FALSE)*VLOOKUP($F673,BY_TRA_Demand_Drivers!$B$5:$J$100,7,FALSE)</f>
        <v>136.47428386644955</v>
      </c>
      <c r="H673" s="16">
        <f>VLOOKUP($D673,'Growth rate'!$B$3:$S$93,3,FALSE)*VLOOKUP($F673,BY_TRA_Demand_Drivers!$B$5:$J$100,8,FALSE)</f>
        <v>0</v>
      </c>
      <c r="I673" s="16">
        <f>VLOOKUP($D673,'Growth rate'!$B$3:$S$93,3,FALSE)*VLOOKUP($F673,BY_TRA_Demand_Drivers!$B$5:$J$100,9,FALSE)</f>
        <v>0</v>
      </c>
    </row>
    <row r="674" spans="1:9">
      <c r="A674" s="16">
        <f t="shared" si="9"/>
        <v>9</v>
      </c>
      <c r="B674" s="16"/>
      <c r="C674" s="16" t="s">
        <v>11</v>
      </c>
      <c r="D674" s="16">
        <v>2033</v>
      </c>
      <c r="E674" s="16" t="s">
        <v>3</v>
      </c>
      <c r="F674" s="16" t="str">
        <f>VLOOKUP(A674,BY_TRA_Demand_Drivers!$A$5:$B$95,2,FALSE)</f>
        <v>TPRAL</v>
      </c>
      <c r="G674" s="16">
        <f>VLOOKUP($D674,'Growth rate'!$B$3:$S$93,3,FALSE)*VLOOKUP($F674,BY_TRA_Demand_Drivers!$B$5:$J$100,7,FALSE)</f>
        <v>138.39585383530917</v>
      </c>
      <c r="H674" s="16">
        <f>VLOOKUP($D674,'Growth rate'!$B$3:$S$93,3,FALSE)*VLOOKUP($F674,BY_TRA_Demand_Drivers!$B$5:$J$100,8,FALSE)</f>
        <v>0</v>
      </c>
      <c r="I674" s="16">
        <f>VLOOKUP($D674,'Growth rate'!$B$3:$S$93,3,FALSE)*VLOOKUP($F674,BY_TRA_Demand_Drivers!$B$5:$J$100,9,FALSE)</f>
        <v>0</v>
      </c>
    </row>
    <row r="675" spans="1:9">
      <c r="A675" s="16">
        <f t="shared" si="9"/>
        <v>9</v>
      </c>
      <c r="B675" s="16"/>
      <c r="C675" s="16" t="s">
        <v>11</v>
      </c>
      <c r="D675" s="16">
        <v>2034</v>
      </c>
      <c r="E675" s="16" t="s">
        <v>3</v>
      </c>
      <c r="F675" s="16" t="str">
        <f>VLOOKUP(A675,BY_TRA_Demand_Drivers!$A$5:$B$95,2,FALSE)</f>
        <v>TPRAL</v>
      </c>
      <c r="G675" s="16">
        <f>VLOOKUP($D675,'Growth rate'!$B$3:$S$93,3,FALSE)*VLOOKUP($F675,BY_TRA_Demand_Drivers!$B$5:$J$100,7,FALSE)</f>
        <v>140.31742380416881</v>
      </c>
      <c r="H675" s="16">
        <f>VLOOKUP($D675,'Growth rate'!$B$3:$S$93,3,FALSE)*VLOOKUP($F675,BY_TRA_Demand_Drivers!$B$5:$J$100,8,FALSE)</f>
        <v>0</v>
      </c>
      <c r="I675" s="16">
        <f>VLOOKUP($D675,'Growth rate'!$B$3:$S$93,3,FALSE)*VLOOKUP($F675,BY_TRA_Demand_Drivers!$B$5:$J$100,9,FALSE)</f>
        <v>0</v>
      </c>
    </row>
    <row r="676" spans="1:9">
      <c r="A676" s="16">
        <f t="shared" si="9"/>
        <v>9</v>
      </c>
      <c r="B676" s="16"/>
      <c r="C676" s="16" t="s">
        <v>11</v>
      </c>
      <c r="D676" s="16">
        <v>2035</v>
      </c>
      <c r="E676" s="16" t="s">
        <v>3</v>
      </c>
      <c r="F676" s="16" t="str">
        <f>VLOOKUP(A676,BY_TRA_Demand_Drivers!$A$5:$B$95,2,FALSE)</f>
        <v>TPRAL</v>
      </c>
      <c r="G676" s="16">
        <f>VLOOKUP($D676,'Growth rate'!$B$3:$S$93,3,FALSE)*VLOOKUP($F676,BY_TRA_Demand_Drivers!$B$5:$J$100,7,FALSE)</f>
        <v>142.23899377302848</v>
      </c>
      <c r="H676" s="16">
        <f>VLOOKUP($D676,'Growth rate'!$B$3:$S$93,3,FALSE)*VLOOKUP($F676,BY_TRA_Demand_Drivers!$B$5:$J$100,8,FALSE)</f>
        <v>0</v>
      </c>
      <c r="I676" s="16">
        <f>VLOOKUP($D676,'Growth rate'!$B$3:$S$93,3,FALSE)*VLOOKUP($F676,BY_TRA_Demand_Drivers!$B$5:$J$100,9,FALSE)</f>
        <v>0</v>
      </c>
    </row>
    <row r="677" spans="1:9">
      <c r="A677" s="16">
        <f t="shared" si="9"/>
        <v>9</v>
      </c>
      <c r="B677" s="16"/>
      <c r="C677" s="16" t="s">
        <v>11</v>
      </c>
      <c r="D677" s="16">
        <v>2036</v>
      </c>
      <c r="E677" s="16" t="s">
        <v>3</v>
      </c>
      <c r="F677" s="16" t="str">
        <f>VLOOKUP(A677,BY_TRA_Demand_Drivers!$A$5:$B$95,2,FALSE)</f>
        <v>TPRAL</v>
      </c>
      <c r="G677" s="16">
        <f>VLOOKUP($D677,'Growth rate'!$B$3:$S$93,3,FALSE)*VLOOKUP($F677,BY_TRA_Demand_Drivers!$B$5:$J$100,7,FALSE)</f>
        <v>144.54856238847603</v>
      </c>
      <c r="H677" s="16">
        <f>VLOOKUP($D677,'Growth rate'!$B$3:$S$93,3,FALSE)*VLOOKUP($F677,BY_TRA_Demand_Drivers!$B$5:$J$100,8,FALSE)</f>
        <v>0</v>
      </c>
      <c r="I677" s="16">
        <f>VLOOKUP($D677,'Growth rate'!$B$3:$S$93,3,FALSE)*VLOOKUP($F677,BY_TRA_Demand_Drivers!$B$5:$J$100,9,FALSE)</f>
        <v>0</v>
      </c>
    </row>
    <row r="678" spans="1:9">
      <c r="A678" s="16">
        <f t="shared" si="9"/>
        <v>9</v>
      </c>
      <c r="B678" s="16"/>
      <c r="C678" s="16" t="s">
        <v>11</v>
      </c>
      <c r="D678" s="16">
        <v>2037</v>
      </c>
      <c r="E678" s="16" t="s">
        <v>3</v>
      </c>
      <c r="F678" s="16" t="str">
        <f>VLOOKUP(A678,BY_TRA_Demand_Drivers!$A$5:$B$95,2,FALSE)</f>
        <v>TPRAL</v>
      </c>
      <c r="G678" s="16">
        <f>VLOOKUP($D678,'Growth rate'!$B$3:$S$93,3,FALSE)*VLOOKUP($F678,BY_TRA_Demand_Drivers!$B$5:$J$100,7,FALSE)</f>
        <v>146.8581310039236</v>
      </c>
      <c r="H678" s="16">
        <f>VLOOKUP($D678,'Growth rate'!$B$3:$S$93,3,FALSE)*VLOOKUP($F678,BY_TRA_Demand_Drivers!$B$5:$J$100,8,FALSE)</f>
        <v>0</v>
      </c>
      <c r="I678" s="16">
        <f>VLOOKUP($D678,'Growth rate'!$B$3:$S$93,3,FALSE)*VLOOKUP($F678,BY_TRA_Demand_Drivers!$B$5:$J$100,9,FALSE)</f>
        <v>0</v>
      </c>
    </row>
    <row r="679" spans="1:9">
      <c r="A679" s="16">
        <f t="shared" si="9"/>
        <v>9</v>
      </c>
      <c r="B679" s="16"/>
      <c r="C679" s="16" t="s">
        <v>11</v>
      </c>
      <c r="D679" s="16">
        <v>2038</v>
      </c>
      <c r="E679" s="16" t="s">
        <v>3</v>
      </c>
      <c r="F679" s="16" t="str">
        <f>VLOOKUP(A679,BY_TRA_Demand_Drivers!$A$5:$B$95,2,FALSE)</f>
        <v>TPRAL</v>
      </c>
      <c r="G679" s="16">
        <f>VLOOKUP($D679,'Growth rate'!$B$3:$S$93,3,FALSE)*VLOOKUP($F679,BY_TRA_Demand_Drivers!$B$5:$J$100,7,FALSE)</f>
        <v>149.16769961937115</v>
      </c>
      <c r="H679" s="16">
        <f>VLOOKUP($D679,'Growth rate'!$B$3:$S$93,3,FALSE)*VLOOKUP($F679,BY_TRA_Demand_Drivers!$B$5:$J$100,8,FALSE)</f>
        <v>0</v>
      </c>
      <c r="I679" s="16">
        <f>VLOOKUP($D679,'Growth rate'!$B$3:$S$93,3,FALSE)*VLOOKUP($F679,BY_TRA_Demand_Drivers!$B$5:$J$100,9,FALSE)</f>
        <v>0</v>
      </c>
    </row>
    <row r="680" spans="1:9">
      <c r="A680" s="16">
        <f t="shared" si="9"/>
        <v>9</v>
      </c>
      <c r="B680" s="16"/>
      <c r="C680" s="16" t="s">
        <v>11</v>
      </c>
      <c r="D680" s="16">
        <v>2039</v>
      </c>
      <c r="E680" s="16" t="s">
        <v>3</v>
      </c>
      <c r="F680" s="16" t="str">
        <f>VLOOKUP(A680,BY_TRA_Demand_Drivers!$A$5:$B$95,2,FALSE)</f>
        <v>TPRAL</v>
      </c>
      <c r="G680" s="16">
        <f>VLOOKUP($D680,'Growth rate'!$B$3:$S$93,3,FALSE)*VLOOKUP($F680,BY_TRA_Demand_Drivers!$B$5:$J$100,7,FALSE)</f>
        <v>151.47726823481872</v>
      </c>
      <c r="H680" s="16">
        <f>VLOOKUP($D680,'Growth rate'!$B$3:$S$93,3,FALSE)*VLOOKUP($F680,BY_TRA_Demand_Drivers!$B$5:$J$100,8,FALSE)</f>
        <v>0</v>
      </c>
      <c r="I680" s="16">
        <f>VLOOKUP($D680,'Growth rate'!$B$3:$S$93,3,FALSE)*VLOOKUP($F680,BY_TRA_Demand_Drivers!$B$5:$J$100,9,FALSE)</f>
        <v>0</v>
      </c>
    </row>
    <row r="681" spans="1:9">
      <c r="A681" s="16">
        <f t="shared" si="9"/>
        <v>9</v>
      </c>
      <c r="B681" s="16"/>
      <c r="C681" s="16" t="s">
        <v>11</v>
      </c>
      <c r="D681" s="16">
        <v>2040</v>
      </c>
      <c r="E681" s="16" t="s">
        <v>3</v>
      </c>
      <c r="F681" s="16" t="str">
        <f>VLOOKUP(A681,BY_TRA_Demand_Drivers!$A$5:$B$95,2,FALSE)</f>
        <v>TPRAL</v>
      </c>
      <c r="G681" s="16">
        <f>VLOOKUP($D681,'Growth rate'!$B$3:$S$93,3,FALSE)*VLOOKUP($F681,BY_TRA_Demand_Drivers!$B$5:$J$100,7,FALSE)</f>
        <v>153.7868368502663</v>
      </c>
      <c r="H681" s="16">
        <f>VLOOKUP($D681,'Growth rate'!$B$3:$S$93,3,FALSE)*VLOOKUP($F681,BY_TRA_Demand_Drivers!$B$5:$J$100,8,FALSE)</f>
        <v>0</v>
      </c>
      <c r="I681" s="16">
        <f>VLOOKUP($D681,'Growth rate'!$B$3:$S$93,3,FALSE)*VLOOKUP($F681,BY_TRA_Demand_Drivers!$B$5:$J$100,9,FALSE)</f>
        <v>0</v>
      </c>
    </row>
    <row r="682" spans="1:9">
      <c r="A682" s="16">
        <f t="shared" si="9"/>
        <v>9</v>
      </c>
      <c r="B682" s="16"/>
      <c r="C682" s="16" t="s">
        <v>11</v>
      </c>
      <c r="D682" s="16">
        <v>2041</v>
      </c>
      <c r="E682" s="16" t="s">
        <v>3</v>
      </c>
      <c r="F682" s="16" t="str">
        <f>VLOOKUP(A682,BY_TRA_Demand_Drivers!$A$5:$B$95,2,FALSE)</f>
        <v>TPRAL</v>
      </c>
      <c r="G682" s="16">
        <f>VLOOKUP($D682,'Growth rate'!$B$3:$S$93,3,FALSE)*VLOOKUP($F682,BY_TRA_Demand_Drivers!$B$5:$J$100,7,FALSE)</f>
        <v>156.06005885054569</v>
      </c>
      <c r="H682" s="16">
        <f>VLOOKUP($D682,'Growth rate'!$B$3:$S$93,3,FALSE)*VLOOKUP($F682,BY_TRA_Demand_Drivers!$B$5:$J$100,8,FALSE)</f>
        <v>0</v>
      </c>
      <c r="I682" s="16">
        <f>VLOOKUP($D682,'Growth rate'!$B$3:$S$93,3,FALSE)*VLOOKUP($F682,BY_TRA_Demand_Drivers!$B$5:$J$100,9,FALSE)</f>
        <v>0</v>
      </c>
    </row>
    <row r="683" spans="1:9">
      <c r="A683" s="16">
        <f t="shared" si="9"/>
        <v>9</v>
      </c>
      <c r="B683" s="16"/>
      <c r="C683" s="16" t="s">
        <v>11</v>
      </c>
      <c r="D683" s="16">
        <v>2042</v>
      </c>
      <c r="E683" s="16" t="s">
        <v>3</v>
      </c>
      <c r="F683" s="16" t="str">
        <f>VLOOKUP(A683,BY_TRA_Demand_Drivers!$A$5:$B$95,2,FALSE)</f>
        <v>TPRAL</v>
      </c>
      <c r="G683" s="16">
        <f>VLOOKUP($D683,'Growth rate'!$B$3:$S$93,3,FALSE)*VLOOKUP($F683,BY_TRA_Demand_Drivers!$B$5:$J$100,7,FALSE)</f>
        <v>158.33328085082508</v>
      </c>
      <c r="H683" s="16">
        <f>VLOOKUP($D683,'Growth rate'!$B$3:$S$93,3,FALSE)*VLOOKUP($F683,BY_TRA_Demand_Drivers!$B$5:$J$100,8,FALSE)</f>
        <v>0</v>
      </c>
      <c r="I683" s="16">
        <f>VLOOKUP($D683,'Growth rate'!$B$3:$S$93,3,FALSE)*VLOOKUP($F683,BY_TRA_Demand_Drivers!$B$5:$J$100,9,FALSE)</f>
        <v>0</v>
      </c>
    </row>
    <row r="684" spans="1:9">
      <c r="A684" s="16">
        <f t="shared" si="9"/>
        <v>9</v>
      </c>
      <c r="B684" s="16"/>
      <c r="C684" s="16" t="s">
        <v>11</v>
      </c>
      <c r="D684" s="16">
        <v>2043</v>
      </c>
      <c r="E684" s="16" t="s">
        <v>3</v>
      </c>
      <c r="F684" s="16" t="str">
        <f>VLOOKUP(A684,BY_TRA_Demand_Drivers!$A$5:$B$95,2,FALSE)</f>
        <v>TPRAL</v>
      </c>
      <c r="G684" s="16">
        <f>VLOOKUP($D684,'Growth rate'!$B$3:$S$93,3,FALSE)*VLOOKUP($F684,BY_TRA_Demand_Drivers!$B$5:$J$100,7,FALSE)</f>
        <v>160.60650285110449</v>
      </c>
      <c r="H684" s="16">
        <f>VLOOKUP($D684,'Growth rate'!$B$3:$S$93,3,FALSE)*VLOOKUP($F684,BY_TRA_Demand_Drivers!$B$5:$J$100,8,FALSE)</f>
        <v>0</v>
      </c>
      <c r="I684" s="16">
        <f>VLOOKUP($D684,'Growth rate'!$B$3:$S$93,3,FALSE)*VLOOKUP($F684,BY_TRA_Demand_Drivers!$B$5:$J$100,9,FALSE)</f>
        <v>0</v>
      </c>
    </row>
    <row r="685" spans="1:9">
      <c r="A685" s="16">
        <f t="shared" si="9"/>
        <v>9</v>
      </c>
      <c r="B685" s="16"/>
      <c r="C685" s="16" t="s">
        <v>11</v>
      </c>
      <c r="D685" s="16">
        <v>2044</v>
      </c>
      <c r="E685" s="16" t="s">
        <v>3</v>
      </c>
      <c r="F685" s="16" t="str">
        <f>VLOOKUP(A685,BY_TRA_Demand_Drivers!$A$5:$B$95,2,FALSE)</f>
        <v>TPRAL</v>
      </c>
      <c r="G685" s="16">
        <f>VLOOKUP($D685,'Growth rate'!$B$3:$S$93,3,FALSE)*VLOOKUP($F685,BY_TRA_Demand_Drivers!$B$5:$J$100,7,FALSE)</f>
        <v>162.87972485138388</v>
      </c>
      <c r="H685" s="16">
        <f>VLOOKUP($D685,'Growth rate'!$B$3:$S$93,3,FALSE)*VLOOKUP($F685,BY_TRA_Demand_Drivers!$B$5:$J$100,8,FALSE)</f>
        <v>0</v>
      </c>
      <c r="I685" s="16">
        <f>VLOOKUP($D685,'Growth rate'!$B$3:$S$93,3,FALSE)*VLOOKUP($F685,BY_TRA_Demand_Drivers!$B$5:$J$100,9,FALSE)</f>
        <v>0</v>
      </c>
    </row>
    <row r="686" spans="1:9">
      <c r="A686" s="16">
        <f t="shared" si="9"/>
        <v>9</v>
      </c>
      <c r="B686" s="16"/>
      <c r="C686" s="16" t="s">
        <v>11</v>
      </c>
      <c r="D686" s="16">
        <v>2045</v>
      </c>
      <c r="E686" s="16" t="s">
        <v>3</v>
      </c>
      <c r="F686" s="16" t="str">
        <f>VLOOKUP(A686,BY_TRA_Demand_Drivers!$A$5:$B$95,2,FALSE)</f>
        <v>TPRAL</v>
      </c>
      <c r="G686" s="16">
        <f>VLOOKUP($D686,'Growth rate'!$B$3:$S$93,3,FALSE)*VLOOKUP($F686,BY_TRA_Demand_Drivers!$B$5:$J$100,7,FALSE)</f>
        <v>165.15294685166327</v>
      </c>
      <c r="H686" s="16">
        <f>VLOOKUP($D686,'Growth rate'!$B$3:$S$93,3,FALSE)*VLOOKUP($F686,BY_TRA_Demand_Drivers!$B$5:$J$100,8,FALSE)</f>
        <v>0</v>
      </c>
      <c r="I686" s="16">
        <f>VLOOKUP($D686,'Growth rate'!$B$3:$S$93,3,FALSE)*VLOOKUP($F686,BY_TRA_Demand_Drivers!$B$5:$J$100,9,FALSE)</f>
        <v>0</v>
      </c>
    </row>
    <row r="687" spans="1:9">
      <c r="A687" s="16">
        <f t="shared" si="9"/>
        <v>9</v>
      </c>
      <c r="B687" s="16"/>
      <c r="C687" s="16" t="s">
        <v>11</v>
      </c>
      <c r="D687" s="16">
        <v>2046</v>
      </c>
      <c r="E687" s="16" t="s">
        <v>3</v>
      </c>
      <c r="F687" s="16" t="str">
        <f>VLOOKUP(A687,BY_TRA_Demand_Drivers!$A$5:$B$95,2,FALSE)</f>
        <v>TPRAL</v>
      </c>
      <c r="G687" s="16">
        <f>VLOOKUP($D687,'Growth rate'!$B$3:$S$93,3,FALSE)*VLOOKUP($F687,BY_TRA_Demand_Drivers!$B$5:$J$100,7,FALSE)</f>
        <v>167.2324378642987</v>
      </c>
      <c r="H687" s="16">
        <f>VLOOKUP($D687,'Growth rate'!$B$3:$S$93,3,FALSE)*VLOOKUP($F687,BY_TRA_Demand_Drivers!$B$5:$J$100,8,FALSE)</f>
        <v>0</v>
      </c>
      <c r="I687" s="16">
        <f>VLOOKUP($D687,'Growth rate'!$B$3:$S$93,3,FALSE)*VLOOKUP($F687,BY_TRA_Demand_Drivers!$B$5:$J$100,9,FALSE)</f>
        <v>0</v>
      </c>
    </row>
    <row r="688" spans="1:9">
      <c r="A688" s="16">
        <f t="shared" si="9"/>
        <v>9</v>
      </c>
      <c r="B688" s="16"/>
      <c r="C688" s="16" t="s">
        <v>11</v>
      </c>
      <c r="D688" s="16">
        <v>2047</v>
      </c>
      <c r="E688" s="16" t="s">
        <v>3</v>
      </c>
      <c r="F688" s="16" t="str">
        <f>VLOOKUP(A688,BY_TRA_Demand_Drivers!$A$5:$B$95,2,FALSE)</f>
        <v>TPRAL</v>
      </c>
      <c r="G688" s="16">
        <f>VLOOKUP($D688,'Growth rate'!$B$3:$S$93,3,FALSE)*VLOOKUP($F688,BY_TRA_Demand_Drivers!$B$5:$J$100,7,FALSE)</f>
        <v>169.31192887693416</v>
      </c>
      <c r="H688" s="16">
        <f>VLOOKUP($D688,'Growth rate'!$B$3:$S$93,3,FALSE)*VLOOKUP($F688,BY_TRA_Demand_Drivers!$B$5:$J$100,8,FALSE)</f>
        <v>0</v>
      </c>
      <c r="I688" s="16">
        <f>VLOOKUP($D688,'Growth rate'!$B$3:$S$93,3,FALSE)*VLOOKUP($F688,BY_TRA_Demand_Drivers!$B$5:$J$100,9,FALSE)</f>
        <v>0</v>
      </c>
    </row>
    <row r="689" spans="1:9">
      <c r="A689" s="16">
        <f t="shared" si="9"/>
        <v>9</v>
      </c>
      <c r="B689" s="16"/>
      <c r="C689" s="16" t="s">
        <v>11</v>
      </c>
      <c r="D689" s="16">
        <v>2048</v>
      </c>
      <c r="E689" s="16" t="s">
        <v>3</v>
      </c>
      <c r="F689" s="16" t="str">
        <f>VLOOKUP(A689,BY_TRA_Demand_Drivers!$A$5:$B$95,2,FALSE)</f>
        <v>TPRAL</v>
      </c>
      <c r="G689" s="16">
        <f>VLOOKUP($D689,'Growth rate'!$B$3:$S$93,3,FALSE)*VLOOKUP($F689,BY_TRA_Demand_Drivers!$B$5:$J$100,7,FALSE)</f>
        <v>171.39141988956959</v>
      </c>
      <c r="H689" s="16">
        <f>VLOOKUP($D689,'Growth rate'!$B$3:$S$93,3,FALSE)*VLOOKUP($F689,BY_TRA_Demand_Drivers!$B$5:$J$100,8,FALSE)</f>
        <v>0</v>
      </c>
      <c r="I689" s="16">
        <f>VLOOKUP($D689,'Growth rate'!$B$3:$S$93,3,FALSE)*VLOOKUP($F689,BY_TRA_Demand_Drivers!$B$5:$J$100,9,FALSE)</f>
        <v>0</v>
      </c>
    </row>
    <row r="690" spans="1:9">
      <c r="A690" s="16">
        <f t="shared" si="9"/>
        <v>9</v>
      </c>
      <c r="B690" s="16"/>
      <c r="C690" s="16" t="s">
        <v>11</v>
      </c>
      <c r="D690" s="16">
        <v>2049</v>
      </c>
      <c r="E690" s="16" t="s">
        <v>3</v>
      </c>
      <c r="F690" s="16" t="str">
        <f>VLOOKUP(A690,BY_TRA_Demand_Drivers!$A$5:$B$95,2,FALSE)</f>
        <v>TPRAL</v>
      </c>
      <c r="G690" s="16">
        <f>VLOOKUP($D690,'Growth rate'!$B$3:$S$93,3,FALSE)*VLOOKUP($F690,BY_TRA_Demand_Drivers!$B$5:$J$100,7,FALSE)</f>
        <v>173.47091090220505</v>
      </c>
      <c r="H690" s="16">
        <f>VLOOKUP($D690,'Growth rate'!$B$3:$S$93,3,FALSE)*VLOOKUP($F690,BY_TRA_Demand_Drivers!$B$5:$J$100,8,FALSE)</f>
        <v>0</v>
      </c>
      <c r="I690" s="16">
        <f>VLOOKUP($D690,'Growth rate'!$B$3:$S$93,3,FALSE)*VLOOKUP($F690,BY_TRA_Demand_Drivers!$B$5:$J$100,9,FALSE)</f>
        <v>0</v>
      </c>
    </row>
    <row r="691" spans="1:9">
      <c r="A691" s="16">
        <f t="shared" si="9"/>
        <v>9</v>
      </c>
      <c r="B691" s="16"/>
      <c r="C691" s="16" t="s">
        <v>11</v>
      </c>
      <c r="D691" s="16">
        <v>2050</v>
      </c>
      <c r="E691" s="16" t="s">
        <v>3</v>
      </c>
      <c r="F691" s="16" t="str">
        <f>VLOOKUP(A691,BY_TRA_Demand_Drivers!$A$5:$B$95,2,FALSE)</f>
        <v>TPRAL</v>
      </c>
      <c r="G691" s="16">
        <f>VLOOKUP($D691,'Growth rate'!$B$3:$S$93,3,FALSE)*VLOOKUP($F691,BY_TRA_Demand_Drivers!$B$5:$J$100,7,FALSE)</f>
        <v>175.55040191484045</v>
      </c>
      <c r="H691" s="16">
        <f>VLOOKUP($D691,'Growth rate'!$B$3:$S$93,3,FALSE)*VLOOKUP($F691,BY_TRA_Demand_Drivers!$B$5:$J$100,8,FALSE)</f>
        <v>0</v>
      </c>
      <c r="I691" s="16">
        <f>VLOOKUP($D691,'Growth rate'!$B$3:$S$93,3,FALSE)*VLOOKUP($F691,BY_TRA_Demand_Drivers!$B$5:$J$100,9,FALSE)</f>
        <v>0</v>
      </c>
    </row>
    <row r="692" spans="1:9">
      <c r="A692" s="16">
        <f t="shared" si="9"/>
        <v>9</v>
      </c>
      <c r="B692" s="16"/>
      <c r="C692" s="16" t="s">
        <v>11</v>
      </c>
      <c r="D692" s="16">
        <v>2051</v>
      </c>
      <c r="E692" s="16" t="s">
        <v>3</v>
      </c>
      <c r="F692" s="16" t="str">
        <f>VLOOKUP(A692,BY_TRA_Demand_Drivers!$A$5:$B$95,2,FALSE)</f>
        <v>TPRAL</v>
      </c>
      <c r="G692" s="16">
        <f>VLOOKUP($D692,'Growth rate'!$B$3:$S$93,3,FALSE)*VLOOKUP($F692,BY_TRA_Demand_Drivers!$B$5:$J$100,7,FALSE)</f>
        <v>177.52408781309475</v>
      </c>
      <c r="H692" s="16">
        <f>VLOOKUP($D692,'Growth rate'!$B$3:$S$93,3,FALSE)*VLOOKUP($F692,BY_TRA_Demand_Drivers!$B$5:$J$100,8,FALSE)</f>
        <v>0</v>
      </c>
      <c r="I692" s="16">
        <f>VLOOKUP($D692,'Growth rate'!$B$3:$S$93,3,FALSE)*VLOOKUP($F692,BY_TRA_Demand_Drivers!$B$5:$J$100,9,FALSE)</f>
        <v>0</v>
      </c>
    </row>
    <row r="693" spans="1:9">
      <c r="A693" s="16">
        <f t="shared" si="9"/>
        <v>9</v>
      </c>
      <c r="B693" s="16"/>
      <c r="C693" s="16" t="s">
        <v>11</v>
      </c>
      <c r="D693" s="16">
        <v>2052</v>
      </c>
      <c r="E693" s="16" t="s">
        <v>3</v>
      </c>
      <c r="F693" s="16" t="str">
        <f>VLOOKUP(A693,BY_TRA_Demand_Drivers!$A$5:$B$95,2,FALSE)</f>
        <v>TPRAL</v>
      </c>
      <c r="G693" s="16">
        <f>VLOOKUP($D693,'Growth rate'!$B$3:$S$93,3,FALSE)*VLOOKUP($F693,BY_TRA_Demand_Drivers!$B$5:$J$100,7,FALSE)</f>
        <v>179.49777371134905</v>
      </c>
      <c r="H693" s="16">
        <f>VLOOKUP($D693,'Growth rate'!$B$3:$S$93,3,FALSE)*VLOOKUP($F693,BY_TRA_Demand_Drivers!$B$5:$J$100,8,FALSE)</f>
        <v>0</v>
      </c>
      <c r="I693" s="16">
        <f>VLOOKUP($D693,'Growth rate'!$B$3:$S$93,3,FALSE)*VLOOKUP($F693,BY_TRA_Demand_Drivers!$B$5:$J$100,9,FALSE)</f>
        <v>0</v>
      </c>
    </row>
    <row r="694" spans="1:9">
      <c r="A694" s="16">
        <f t="shared" si="9"/>
        <v>9</v>
      </c>
      <c r="B694" s="16"/>
      <c r="C694" s="16" t="s">
        <v>11</v>
      </c>
      <c r="D694" s="16">
        <v>2053</v>
      </c>
      <c r="E694" s="16" t="s">
        <v>3</v>
      </c>
      <c r="F694" s="16" t="str">
        <f>VLOOKUP(A694,BY_TRA_Demand_Drivers!$A$5:$B$95,2,FALSE)</f>
        <v>TPRAL</v>
      </c>
      <c r="G694" s="16">
        <f>VLOOKUP($D694,'Growth rate'!$B$3:$S$93,3,FALSE)*VLOOKUP($F694,BY_TRA_Demand_Drivers!$B$5:$J$100,7,FALSE)</f>
        <v>181.47145960960339</v>
      </c>
      <c r="H694" s="16">
        <f>VLOOKUP($D694,'Growth rate'!$B$3:$S$93,3,FALSE)*VLOOKUP($F694,BY_TRA_Demand_Drivers!$B$5:$J$100,8,FALSE)</f>
        <v>0</v>
      </c>
      <c r="I694" s="16">
        <f>VLOOKUP($D694,'Growth rate'!$B$3:$S$93,3,FALSE)*VLOOKUP($F694,BY_TRA_Demand_Drivers!$B$5:$J$100,9,FALSE)</f>
        <v>0</v>
      </c>
    </row>
    <row r="695" spans="1:9">
      <c r="A695" s="16">
        <f t="shared" si="9"/>
        <v>9</v>
      </c>
      <c r="B695" s="16"/>
      <c r="C695" s="16" t="s">
        <v>11</v>
      </c>
      <c r="D695" s="16">
        <v>2054</v>
      </c>
      <c r="E695" s="16" t="s">
        <v>3</v>
      </c>
      <c r="F695" s="16" t="str">
        <f>VLOOKUP(A695,BY_TRA_Demand_Drivers!$A$5:$B$95,2,FALSE)</f>
        <v>TPRAL</v>
      </c>
      <c r="G695" s="16">
        <f>VLOOKUP($D695,'Growth rate'!$B$3:$S$93,3,FALSE)*VLOOKUP($F695,BY_TRA_Demand_Drivers!$B$5:$J$100,7,FALSE)</f>
        <v>183.44514550785769</v>
      </c>
      <c r="H695" s="16">
        <f>VLOOKUP($D695,'Growth rate'!$B$3:$S$93,3,FALSE)*VLOOKUP($F695,BY_TRA_Demand_Drivers!$B$5:$J$100,8,FALSE)</f>
        <v>0</v>
      </c>
      <c r="I695" s="16">
        <f>VLOOKUP($D695,'Growth rate'!$B$3:$S$93,3,FALSE)*VLOOKUP($F695,BY_TRA_Demand_Drivers!$B$5:$J$100,9,FALSE)</f>
        <v>0</v>
      </c>
    </row>
    <row r="696" spans="1:9">
      <c r="A696" s="16">
        <f t="shared" si="9"/>
        <v>9</v>
      </c>
      <c r="B696" s="16"/>
      <c r="C696" s="16" t="s">
        <v>11</v>
      </c>
      <c r="D696" s="16">
        <v>2055</v>
      </c>
      <c r="E696" s="16" t="s">
        <v>3</v>
      </c>
      <c r="F696" s="16" t="str">
        <f>VLOOKUP(A696,BY_TRA_Demand_Drivers!$A$5:$B$95,2,FALSE)</f>
        <v>TPRAL</v>
      </c>
      <c r="G696" s="16">
        <f>VLOOKUP($D696,'Growth rate'!$B$3:$S$93,3,FALSE)*VLOOKUP($F696,BY_TRA_Demand_Drivers!$B$5:$J$100,7,FALSE)</f>
        <v>185.41883140611196</v>
      </c>
      <c r="H696" s="16">
        <f>VLOOKUP($D696,'Growth rate'!$B$3:$S$93,3,FALSE)*VLOOKUP($F696,BY_TRA_Demand_Drivers!$B$5:$J$100,8,FALSE)</f>
        <v>0</v>
      </c>
      <c r="I696" s="16">
        <f>VLOOKUP($D696,'Growth rate'!$B$3:$S$93,3,FALSE)*VLOOKUP($F696,BY_TRA_Demand_Drivers!$B$5:$J$100,9,FALSE)</f>
        <v>0</v>
      </c>
    </row>
    <row r="697" spans="1:9">
      <c r="A697" s="16">
        <f t="shared" si="9"/>
        <v>9</v>
      </c>
      <c r="B697" s="16"/>
      <c r="C697" s="16" t="s">
        <v>11</v>
      </c>
      <c r="D697" s="16">
        <v>2056</v>
      </c>
      <c r="E697" s="16" t="s">
        <v>3</v>
      </c>
      <c r="F697" s="16" t="str">
        <f>VLOOKUP(A697,BY_TRA_Demand_Drivers!$A$5:$B$95,2,FALSE)</f>
        <v>TPRAL</v>
      </c>
      <c r="G697" s="16">
        <f>VLOOKUP($D697,'Growth rate'!$B$3:$S$93,3,FALSE)*VLOOKUP($F697,BY_TRA_Demand_Drivers!$B$5:$J$100,7,FALSE)</f>
        <v>187.53162544599496</v>
      </c>
      <c r="H697" s="16">
        <f>VLOOKUP($D697,'Growth rate'!$B$3:$S$93,3,FALSE)*VLOOKUP($F697,BY_TRA_Demand_Drivers!$B$5:$J$100,8,FALSE)</f>
        <v>0</v>
      </c>
      <c r="I697" s="16">
        <f>VLOOKUP($D697,'Growth rate'!$B$3:$S$93,3,FALSE)*VLOOKUP($F697,BY_TRA_Demand_Drivers!$B$5:$J$100,9,FALSE)</f>
        <v>0</v>
      </c>
    </row>
    <row r="698" spans="1:9">
      <c r="A698" s="16">
        <f t="shared" si="9"/>
        <v>9</v>
      </c>
      <c r="B698" s="16"/>
      <c r="C698" s="16" t="s">
        <v>11</v>
      </c>
      <c r="D698" s="16">
        <v>2057</v>
      </c>
      <c r="E698" s="16" t="s">
        <v>3</v>
      </c>
      <c r="F698" s="16" t="str">
        <f>VLOOKUP(A698,BY_TRA_Demand_Drivers!$A$5:$B$95,2,FALSE)</f>
        <v>TPRAL</v>
      </c>
      <c r="G698" s="16">
        <f>VLOOKUP($D698,'Growth rate'!$B$3:$S$93,3,FALSE)*VLOOKUP($F698,BY_TRA_Demand_Drivers!$B$5:$J$100,7,FALSE)</f>
        <v>189.64441948587793</v>
      </c>
      <c r="H698" s="16">
        <f>VLOOKUP($D698,'Growth rate'!$B$3:$S$93,3,FALSE)*VLOOKUP($F698,BY_TRA_Demand_Drivers!$B$5:$J$100,8,FALSE)</f>
        <v>0</v>
      </c>
      <c r="I698" s="16">
        <f>VLOOKUP($D698,'Growth rate'!$B$3:$S$93,3,FALSE)*VLOOKUP($F698,BY_TRA_Demand_Drivers!$B$5:$J$100,9,FALSE)</f>
        <v>0</v>
      </c>
    </row>
    <row r="699" spans="1:9">
      <c r="A699" s="16">
        <f t="shared" si="9"/>
        <v>9</v>
      </c>
      <c r="B699" s="16"/>
      <c r="C699" s="16" t="s">
        <v>11</v>
      </c>
      <c r="D699" s="16">
        <v>2058</v>
      </c>
      <c r="E699" s="16" t="s">
        <v>3</v>
      </c>
      <c r="F699" s="16" t="str">
        <f>VLOOKUP(A699,BY_TRA_Demand_Drivers!$A$5:$B$95,2,FALSE)</f>
        <v>TPRAL</v>
      </c>
      <c r="G699" s="16">
        <f>VLOOKUP($D699,'Growth rate'!$B$3:$S$93,3,FALSE)*VLOOKUP($F699,BY_TRA_Demand_Drivers!$B$5:$J$100,7,FALSE)</f>
        <v>191.7572135257609</v>
      </c>
      <c r="H699" s="16">
        <f>VLOOKUP($D699,'Growth rate'!$B$3:$S$93,3,FALSE)*VLOOKUP($F699,BY_TRA_Demand_Drivers!$B$5:$J$100,8,FALSE)</f>
        <v>0</v>
      </c>
      <c r="I699" s="16">
        <f>VLOOKUP($D699,'Growth rate'!$B$3:$S$93,3,FALSE)*VLOOKUP($F699,BY_TRA_Demand_Drivers!$B$5:$J$100,9,FALSE)</f>
        <v>0</v>
      </c>
    </row>
    <row r="700" spans="1:9">
      <c r="A700" s="16">
        <f t="shared" si="9"/>
        <v>9</v>
      </c>
      <c r="B700" s="16"/>
      <c r="C700" s="16" t="s">
        <v>11</v>
      </c>
      <c r="D700" s="16">
        <v>2059</v>
      </c>
      <c r="E700" s="16" t="s">
        <v>3</v>
      </c>
      <c r="F700" s="16" t="str">
        <f>VLOOKUP(A700,BY_TRA_Demand_Drivers!$A$5:$B$95,2,FALSE)</f>
        <v>TPRAL</v>
      </c>
      <c r="G700" s="16">
        <f>VLOOKUP($D700,'Growth rate'!$B$3:$S$93,3,FALSE)*VLOOKUP($F700,BY_TRA_Demand_Drivers!$B$5:$J$100,7,FALSE)</f>
        <v>193.87000756564387</v>
      </c>
      <c r="H700" s="16">
        <f>VLOOKUP($D700,'Growth rate'!$B$3:$S$93,3,FALSE)*VLOOKUP($F700,BY_TRA_Demand_Drivers!$B$5:$J$100,8,FALSE)</f>
        <v>0</v>
      </c>
      <c r="I700" s="16">
        <f>VLOOKUP($D700,'Growth rate'!$B$3:$S$93,3,FALSE)*VLOOKUP($F700,BY_TRA_Demand_Drivers!$B$5:$J$100,9,FALSE)</f>
        <v>0</v>
      </c>
    </row>
    <row r="701" spans="1:9">
      <c r="A701" s="16">
        <f t="shared" si="9"/>
        <v>9</v>
      </c>
      <c r="B701" s="16"/>
      <c r="C701" s="16" t="s">
        <v>11</v>
      </c>
      <c r="D701" s="16">
        <v>2060</v>
      </c>
      <c r="E701" s="16" t="s">
        <v>3</v>
      </c>
      <c r="F701" s="16" t="str">
        <f>VLOOKUP(A701,BY_TRA_Demand_Drivers!$A$5:$B$95,2,FALSE)</f>
        <v>TPRAL</v>
      </c>
      <c r="G701" s="16">
        <f>VLOOKUP($D701,'Growth rate'!$B$3:$S$93,3,FALSE)*VLOOKUP($F701,BY_TRA_Demand_Drivers!$B$5:$J$100,7,FALSE)</f>
        <v>195.98280160552684</v>
      </c>
      <c r="H701" s="16">
        <f>VLOOKUP($D701,'Growth rate'!$B$3:$S$93,3,FALSE)*VLOOKUP($F701,BY_TRA_Demand_Drivers!$B$5:$J$100,8,FALSE)</f>
        <v>0</v>
      </c>
      <c r="I701" s="16">
        <f>VLOOKUP($D701,'Growth rate'!$B$3:$S$93,3,FALSE)*VLOOKUP($F701,BY_TRA_Demand_Drivers!$B$5:$J$100,9,FALSE)</f>
        <v>0</v>
      </c>
    </row>
    <row r="702" spans="1:9">
      <c r="A702" s="16">
        <f t="shared" si="9"/>
        <v>9</v>
      </c>
      <c r="B702" s="16"/>
      <c r="C702" s="16" t="s">
        <v>11</v>
      </c>
      <c r="D702" s="16">
        <v>2061</v>
      </c>
      <c r="E702" s="16" t="s">
        <v>3</v>
      </c>
      <c r="F702" s="16" t="str">
        <f>VLOOKUP(A702,BY_TRA_Demand_Drivers!$A$5:$B$95,2,FALSE)</f>
        <v>TPRAL</v>
      </c>
      <c r="G702" s="16">
        <f>VLOOKUP($D702,'Growth rate'!$B$3:$S$93,3,FALSE)*VLOOKUP($F702,BY_TRA_Demand_Drivers!$B$5:$J$100,7,FALSE)</f>
        <v>198.08204653299987</v>
      </c>
      <c r="H702" s="16">
        <f>VLOOKUP($D702,'Growth rate'!$B$3:$S$93,3,FALSE)*VLOOKUP($F702,BY_TRA_Demand_Drivers!$B$5:$J$100,8,FALSE)</f>
        <v>0</v>
      </c>
      <c r="I702" s="16">
        <f>VLOOKUP($D702,'Growth rate'!$B$3:$S$93,3,FALSE)*VLOOKUP($F702,BY_TRA_Demand_Drivers!$B$5:$J$100,9,FALSE)</f>
        <v>0</v>
      </c>
    </row>
    <row r="703" spans="1:9">
      <c r="A703" s="16">
        <f t="shared" si="9"/>
        <v>9</v>
      </c>
      <c r="B703" s="16"/>
      <c r="C703" s="16" t="s">
        <v>11</v>
      </c>
      <c r="D703" s="16">
        <v>2062</v>
      </c>
      <c r="E703" s="16" t="s">
        <v>3</v>
      </c>
      <c r="F703" s="16" t="str">
        <f>VLOOKUP(A703,BY_TRA_Demand_Drivers!$A$5:$B$95,2,FALSE)</f>
        <v>TPRAL</v>
      </c>
      <c r="G703" s="16">
        <f>VLOOKUP($D703,'Growth rate'!$B$3:$S$93,3,FALSE)*VLOOKUP($F703,BY_TRA_Demand_Drivers!$B$5:$J$100,7,FALSE)</f>
        <v>200.18129146047286</v>
      </c>
      <c r="H703" s="16">
        <f>VLOOKUP($D703,'Growth rate'!$B$3:$S$93,3,FALSE)*VLOOKUP($F703,BY_TRA_Demand_Drivers!$B$5:$J$100,8,FALSE)</f>
        <v>0</v>
      </c>
      <c r="I703" s="16">
        <f>VLOOKUP($D703,'Growth rate'!$B$3:$S$93,3,FALSE)*VLOOKUP($F703,BY_TRA_Demand_Drivers!$B$5:$J$100,9,FALSE)</f>
        <v>0</v>
      </c>
    </row>
    <row r="704" spans="1:9">
      <c r="A704" s="16">
        <f t="shared" si="9"/>
        <v>9</v>
      </c>
      <c r="B704" s="16"/>
      <c r="C704" s="16" t="s">
        <v>11</v>
      </c>
      <c r="D704" s="16">
        <v>2063</v>
      </c>
      <c r="E704" s="16" t="s">
        <v>3</v>
      </c>
      <c r="F704" s="16" t="str">
        <f>VLOOKUP(A704,BY_TRA_Demand_Drivers!$A$5:$B$95,2,FALSE)</f>
        <v>TPRAL</v>
      </c>
      <c r="G704" s="16">
        <f>VLOOKUP($D704,'Growth rate'!$B$3:$S$93,3,FALSE)*VLOOKUP($F704,BY_TRA_Demand_Drivers!$B$5:$J$100,7,FALSE)</f>
        <v>202.28053638794586</v>
      </c>
      <c r="H704" s="16">
        <f>VLOOKUP($D704,'Growth rate'!$B$3:$S$93,3,FALSE)*VLOOKUP($F704,BY_TRA_Demand_Drivers!$B$5:$J$100,8,FALSE)</f>
        <v>0</v>
      </c>
      <c r="I704" s="16">
        <f>VLOOKUP($D704,'Growth rate'!$B$3:$S$93,3,FALSE)*VLOOKUP($F704,BY_TRA_Demand_Drivers!$B$5:$J$100,9,FALSE)</f>
        <v>0</v>
      </c>
    </row>
    <row r="705" spans="1:9">
      <c r="A705" s="16">
        <f t="shared" si="9"/>
        <v>9</v>
      </c>
      <c r="B705" s="16"/>
      <c r="C705" s="16" t="s">
        <v>11</v>
      </c>
      <c r="D705" s="16">
        <v>2064</v>
      </c>
      <c r="E705" s="16" t="s">
        <v>3</v>
      </c>
      <c r="F705" s="16" t="str">
        <f>VLOOKUP(A705,BY_TRA_Demand_Drivers!$A$5:$B$95,2,FALSE)</f>
        <v>TPRAL</v>
      </c>
      <c r="G705" s="16">
        <f>VLOOKUP($D705,'Growth rate'!$B$3:$S$93,3,FALSE)*VLOOKUP($F705,BY_TRA_Demand_Drivers!$B$5:$J$100,7,FALSE)</f>
        <v>204.37978131541882</v>
      </c>
      <c r="H705" s="16">
        <f>VLOOKUP($D705,'Growth rate'!$B$3:$S$93,3,FALSE)*VLOOKUP($F705,BY_TRA_Demand_Drivers!$B$5:$J$100,8,FALSE)</f>
        <v>0</v>
      </c>
      <c r="I705" s="16">
        <f>VLOOKUP($D705,'Growth rate'!$B$3:$S$93,3,FALSE)*VLOOKUP($F705,BY_TRA_Demand_Drivers!$B$5:$J$100,9,FALSE)</f>
        <v>0</v>
      </c>
    </row>
    <row r="706" spans="1:9">
      <c r="A706" s="16">
        <f t="shared" si="9"/>
        <v>9</v>
      </c>
      <c r="B706" s="16"/>
      <c r="C706" s="16" t="s">
        <v>11</v>
      </c>
      <c r="D706" s="16">
        <v>2065</v>
      </c>
      <c r="E706" s="16" t="s">
        <v>3</v>
      </c>
      <c r="F706" s="16" t="str">
        <f>VLOOKUP(A706,BY_TRA_Demand_Drivers!$A$5:$B$95,2,FALSE)</f>
        <v>TPRAL</v>
      </c>
      <c r="G706" s="16">
        <f>VLOOKUP($D706,'Growth rate'!$B$3:$S$93,3,FALSE)*VLOOKUP($F706,BY_TRA_Demand_Drivers!$B$5:$J$100,7,FALSE)</f>
        <v>206.47902624289185</v>
      </c>
      <c r="H706" s="16">
        <f>VLOOKUP($D706,'Growth rate'!$B$3:$S$93,3,FALSE)*VLOOKUP($F706,BY_TRA_Demand_Drivers!$B$5:$J$100,8,FALSE)</f>
        <v>0</v>
      </c>
      <c r="I706" s="16">
        <f>VLOOKUP($D706,'Growth rate'!$B$3:$S$93,3,FALSE)*VLOOKUP($F706,BY_TRA_Demand_Drivers!$B$5:$J$100,9,FALSE)</f>
        <v>0</v>
      </c>
    </row>
    <row r="707" spans="1:9">
      <c r="A707" s="16">
        <f t="shared" ref="A707:A770" si="10">A625+1</f>
        <v>9</v>
      </c>
      <c r="B707" s="16"/>
      <c r="C707" s="16" t="s">
        <v>11</v>
      </c>
      <c r="D707" s="16">
        <v>2066</v>
      </c>
      <c r="E707" s="16" t="s">
        <v>3</v>
      </c>
      <c r="F707" s="16" t="str">
        <f>VLOOKUP(A707,BY_TRA_Demand_Drivers!$A$5:$B$95,2,FALSE)</f>
        <v>TPRAL</v>
      </c>
      <c r="G707" s="16">
        <f>VLOOKUP($D707,'Growth rate'!$B$3:$S$93,3,FALSE)*VLOOKUP($F707,BY_TRA_Demand_Drivers!$B$5:$J$100,7,FALSE)</f>
        <v>208.5563705703272</v>
      </c>
      <c r="H707" s="16">
        <f>VLOOKUP($D707,'Growth rate'!$B$3:$S$93,3,FALSE)*VLOOKUP($F707,BY_TRA_Demand_Drivers!$B$5:$J$100,8,FALSE)</f>
        <v>0</v>
      </c>
      <c r="I707" s="16">
        <f>VLOOKUP($D707,'Growth rate'!$B$3:$S$93,3,FALSE)*VLOOKUP($F707,BY_TRA_Demand_Drivers!$B$5:$J$100,9,FALSE)</f>
        <v>0</v>
      </c>
    </row>
    <row r="708" spans="1:9">
      <c r="A708" s="16">
        <f t="shared" si="10"/>
        <v>9</v>
      </c>
      <c r="B708" s="16"/>
      <c r="C708" s="16" t="s">
        <v>11</v>
      </c>
      <c r="D708" s="16">
        <v>2067</v>
      </c>
      <c r="E708" s="16" t="s">
        <v>3</v>
      </c>
      <c r="F708" s="16" t="str">
        <f>VLOOKUP(A708,BY_TRA_Demand_Drivers!$A$5:$B$95,2,FALSE)</f>
        <v>TPRAL</v>
      </c>
      <c r="G708" s="16">
        <f>VLOOKUP($D708,'Growth rate'!$B$3:$S$93,3,FALSE)*VLOOKUP($F708,BY_TRA_Demand_Drivers!$B$5:$J$100,7,FALSE)</f>
        <v>210.63371489776262</v>
      </c>
      <c r="H708" s="16">
        <f>VLOOKUP($D708,'Growth rate'!$B$3:$S$93,3,FALSE)*VLOOKUP($F708,BY_TRA_Demand_Drivers!$B$5:$J$100,8,FALSE)</f>
        <v>0</v>
      </c>
      <c r="I708" s="16">
        <f>VLOOKUP($D708,'Growth rate'!$B$3:$S$93,3,FALSE)*VLOOKUP($F708,BY_TRA_Demand_Drivers!$B$5:$J$100,9,FALSE)</f>
        <v>0</v>
      </c>
    </row>
    <row r="709" spans="1:9">
      <c r="A709" s="16">
        <f t="shared" si="10"/>
        <v>9</v>
      </c>
      <c r="B709" s="16"/>
      <c r="C709" s="16" t="s">
        <v>11</v>
      </c>
      <c r="D709" s="16">
        <v>2068</v>
      </c>
      <c r="E709" s="16" t="s">
        <v>3</v>
      </c>
      <c r="F709" s="16" t="str">
        <f>VLOOKUP(A709,BY_TRA_Demand_Drivers!$A$5:$B$95,2,FALSE)</f>
        <v>TPRAL</v>
      </c>
      <c r="G709" s="16">
        <f>VLOOKUP($D709,'Growth rate'!$B$3:$S$93,3,FALSE)*VLOOKUP($F709,BY_TRA_Demand_Drivers!$B$5:$J$100,7,FALSE)</f>
        <v>212.71105922519797</v>
      </c>
      <c r="H709" s="16">
        <f>VLOOKUP($D709,'Growth rate'!$B$3:$S$93,3,FALSE)*VLOOKUP($F709,BY_TRA_Demand_Drivers!$B$5:$J$100,8,FALSE)</f>
        <v>0</v>
      </c>
      <c r="I709" s="16">
        <f>VLOOKUP($D709,'Growth rate'!$B$3:$S$93,3,FALSE)*VLOOKUP($F709,BY_TRA_Demand_Drivers!$B$5:$J$100,9,FALSE)</f>
        <v>0</v>
      </c>
    </row>
    <row r="710" spans="1:9">
      <c r="A710" s="16">
        <f t="shared" si="10"/>
        <v>9</v>
      </c>
      <c r="B710" s="16"/>
      <c r="C710" s="16" t="s">
        <v>11</v>
      </c>
      <c r="D710" s="16">
        <v>2069</v>
      </c>
      <c r="E710" s="16" t="s">
        <v>3</v>
      </c>
      <c r="F710" s="16" t="str">
        <f>VLOOKUP(A710,BY_TRA_Demand_Drivers!$A$5:$B$95,2,FALSE)</f>
        <v>TPRAL</v>
      </c>
      <c r="G710" s="16">
        <f>VLOOKUP($D710,'Growth rate'!$B$3:$S$93,3,FALSE)*VLOOKUP($F710,BY_TRA_Demand_Drivers!$B$5:$J$100,7,FALSE)</f>
        <v>214.78840355263335</v>
      </c>
      <c r="H710" s="16">
        <f>VLOOKUP($D710,'Growth rate'!$B$3:$S$93,3,FALSE)*VLOOKUP($F710,BY_TRA_Demand_Drivers!$B$5:$J$100,8,FALSE)</f>
        <v>0</v>
      </c>
      <c r="I710" s="16">
        <f>VLOOKUP($D710,'Growth rate'!$B$3:$S$93,3,FALSE)*VLOOKUP($F710,BY_TRA_Demand_Drivers!$B$5:$J$100,9,FALSE)</f>
        <v>0</v>
      </c>
    </row>
    <row r="711" spans="1:9">
      <c r="A711" s="16">
        <f t="shared" si="10"/>
        <v>9</v>
      </c>
      <c r="B711" s="16"/>
      <c r="C711" s="16" t="s">
        <v>11</v>
      </c>
      <c r="D711" s="16">
        <v>2070</v>
      </c>
      <c r="E711" s="16" t="s">
        <v>3</v>
      </c>
      <c r="F711" s="16" t="str">
        <f>VLOOKUP(A711,BY_TRA_Demand_Drivers!$A$5:$B$95,2,FALSE)</f>
        <v>TPRAL</v>
      </c>
      <c r="G711" s="16">
        <f>VLOOKUP($D711,'Growth rate'!$B$3:$S$93,3,FALSE)*VLOOKUP($F711,BY_TRA_Demand_Drivers!$B$5:$J$100,7,FALSE)</f>
        <v>216.86574788006871</v>
      </c>
      <c r="H711" s="16">
        <f>VLOOKUP($D711,'Growth rate'!$B$3:$S$93,3,FALSE)*VLOOKUP($F711,BY_TRA_Demand_Drivers!$B$5:$J$100,8,FALSE)</f>
        <v>0</v>
      </c>
      <c r="I711" s="16">
        <f>VLOOKUP($D711,'Growth rate'!$B$3:$S$93,3,FALSE)*VLOOKUP($F711,BY_TRA_Demand_Drivers!$B$5:$J$100,9,FALSE)</f>
        <v>0</v>
      </c>
    </row>
    <row r="712" spans="1:9">
      <c r="A712" s="16">
        <f t="shared" si="10"/>
        <v>9</v>
      </c>
      <c r="B712" s="16"/>
      <c r="C712" s="16" t="s">
        <v>11</v>
      </c>
      <c r="D712" s="16">
        <v>2071</v>
      </c>
      <c r="E712" s="16" t="s">
        <v>3</v>
      </c>
      <c r="F712" s="16" t="str">
        <f>VLOOKUP(A712,BY_TRA_Demand_Drivers!$A$5:$B$95,2,FALSE)</f>
        <v>TPRAL</v>
      </c>
      <c r="G712" s="16">
        <f>VLOOKUP($D712,'Growth rate'!$B$3:$S$93,3,FALSE)*VLOOKUP($F712,BY_TRA_Demand_Drivers!$B$5:$J$100,7,FALSE)</f>
        <v>218.83320692091053</v>
      </c>
      <c r="H712" s="16">
        <f>VLOOKUP($D712,'Growth rate'!$B$3:$S$93,3,FALSE)*VLOOKUP($F712,BY_TRA_Demand_Drivers!$B$5:$J$100,8,FALSE)</f>
        <v>0</v>
      </c>
      <c r="I712" s="16">
        <f>VLOOKUP($D712,'Growth rate'!$B$3:$S$93,3,FALSE)*VLOOKUP($F712,BY_TRA_Demand_Drivers!$B$5:$J$100,9,FALSE)</f>
        <v>0</v>
      </c>
    </row>
    <row r="713" spans="1:9">
      <c r="A713" s="16">
        <f t="shared" si="10"/>
        <v>9</v>
      </c>
      <c r="B713" s="16"/>
      <c r="C713" s="16" t="s">
        <v>11</v>
      </c>
      <c r="D713" s="16">
        <v>2072</v>
      </c>
      <c r="E713" s="16" t="s">
        <v>3</v>
      </c>
      <c r="F713" s="16" t="str">
        <f>VLOOKUP(A713,BY_TRA_Demand_Drivers!$A$5:$B$95,2,FALSE)</f>
        <v>TPRAL</v>
      </c>
      <c r="G713" s="16">
        <f>VLOOKUP($D713,'Growth rate'!$B$3:$S$93,3,FALSE)*VLOOKUP($F713,BY_TRA_Demand_Drivers!$B$5:$J$100,7,FALSE)</f>
        <v>220.80066596175232</v>
      </c>
      <c r="H713" s="16">
        <f>VLOOKUP($D713,'Growth rate'!$B$3:$S$93,3,FALSE)*VLOOKUP($F713,BY_TRA_Demand_Drivers!$B$5:$J$100,8,FALSE)</f>
        <v>0</v>
      </c>
      <c r="I713" s="16">
        <f>VLOOKUP($D713,'Growth rate'!$B$3:$S$93,3,FALSE)*VLOOKUP($F713,BY_TRA_Demand_Drivers!$B$5:$J$100,9,FALSE)</f>
        <v>0</v>
      </c>
    </row>
    <row r="714" spans="1:9">
      <c r="A714" s="16">
        <f t="shared" si="10"/>
        <v>9</v>
      </c>
      <c r="B714" s="16"/>
      <c r="C714" s="16" t="s">
        <v>11</v>
      </c>
      <c r="D714" s="16">
        <v>2073</v>
      </c>
      <c r="E714" s="16" t="s">
        <v>3</v>
      </c>
      <c r="F714" s="16" t="str">
        <f>VLOOKUP(A714,BY_TRA_Demand_Drivers!$A$5:$B$95,2,FALSE)</f>
        <v>TPRAL</v>
      </c>
      <c r="G714" s="16">
        <f>VLOOKUP($D714,'Growth rate'!$B$3:$S$93,3,FALSE)*VLOOKUP($F714,BY_TRA_Demand_Drivers!$B$5:$J$100,7,FALSE)</f>
        <v>222.76812500259408</v>
      </c>
      <c r="H714" s="16">
        <f>VLOOKUP($D714,'Growth rate'!$B$3:$S$93,3,FALSE)*VLOOKUP($F714,BY_TRA_Demand_Drivers!$B$5:$J$100,8,FALSE)</f>
        <v>0</v>
      </c>
      <c r="I714" s="16">
        <f>VLOOKUP($D714,'Growth rate'!$B$3:$S$93,3,FALSE)*VLOOKUP($F714,BY_TRA_Demand_Drivers!$B$5:$J$100,9,FALSE)</f>
        <v>0</v>
      </c>
    </row>
    <row r="715" spans="1:9">
      <c r="A715" s="16">
        <f t="shared" si="10"/>
        <v>9</v>
      </c>
      <c r="B715" s="16"/>
      <c r="C715" s="16" t="s">
        <v>11</v>
      </c>
      <c r="D715" s="16">
        <v>2074</v>
      </c>
      <c r="E715" s="16" t="s">
        <v>3</v>
      </c>
      <c r="F715" s="16" t="str">
        <f>VLOOKUP(A715,BY_TRA_Demand_Drivers!$A$5:$B$95,2,FALSE)</f>
        <v>TPRAL</v>
      </c>
      <c r="G715" s="16">
        <f>VLOOKUP($D715,'Growth rate'!$B$3:$S$93,3,FALSE)*VLOOKUP($F715,BY_TRA_Demand_Drivers!$B$5:$J$100,7,FALSE)</f>
        <v>224.73558404343586</v>
      </c>
      <c r="H715" s="16">
        <f>VLOOKUP($D715,'Growth rate'!$B$3:$S$93,3,FALSE)*VLOOKUP($F715,BY_TRA_Demand_Drivers!$B$5:$J$100,8,FALSE)</f>
        <v>0</v>
      </c>
      <c r="I715" s="16">
        <f>VLOOKUP($D715,'Growth rate'!$B$3:$S$93,3,FALSE)*VLOOKUP($F715,BY_TRA_Demand_Drivers!$B$5:$J$100,9,FALSE)</f>
        <v>0</v>
      </c>
    </row>
    <row r="716" spans="1:9">
      <c r="A716" s="16">
        <f t="shared" si="10"/>
        <v>9</v>
      </c>
      <c r="B716" s="16"/>
      <c r="C716" s="16" t="s">
        <v>11</v>
      </c>
      <c r="D716" s="16">
        <v>2075</v>
      </c>
      <c r="E716" s="16" t="s">
        <v>3</v>
      </c>
      <c r="F716" s="16" t="str">
        <f>VLOOKUP(A716,BY_TRA_Demand_Drivers!$A$5:$B$95,2,FALSE)</f>
        <v>TPRAL</v>
      </c>
      <c r="G716" s="16">
        <f>VLOOKUP($D716,'Growth rate'!$B$3:$S$93,3,FALSE)*VLOOKUP($F716,BY_TRA_Demand_Drivers!$B$5:$J$100,7,FALSE)</f>
        <v>226.70304308427768</v>
      </c>
      <c r="H716" s="16">
        <f>VLOOKUP($D716,'Growth rate'!$B$3:$S$93,3,FALSE)*VLOOKUP($F716,BY_TRA_Demand_Drivers!$B$5:$J$100,8,FALSE)</f>
        <v>0</v>
      </c>
      <c r="I716" s="16">
        <f>VLOOKUP($D716,'Growth rate'!$B$3:$S$93,3,FALSE)*VLOOKUP($F716,BY_TRA_Demand_Drivers!$B$5:$J$100,9,FALSE)</f>
        <v>0</v>
      </c>
    </row>
    <row r="717" spans="1:9">
      <c r="A717" s="16">
        <f t="shared" si="10"/>
        <v>9</v>
      </c>
      <c r="B717" s="16"/>
      <c r="C717" s="16" t="s">
        <v>11</v>
      </c>
      <c r="D717" s="16">
        <v>2076</v>
      </c>
      <c r="E717" s="16" t="s">
        <v>3</v>
      </c>
      <c r="F717" s="16" t="str">
        <f>VLOOKUP(A717,BY_TRA_Demand_Drivers!$A$5:$B$95,2,FALSE)</f>
        <v>TPRAL</v>
      </c>
      <c r="G717" s="16">
        <f>VLOOKUP($D717,'Growth rate'!$B$3:$S$93,3,FALSE)*VLOOKUP($F717,BY_TRA_Demand_Drivers!$B$5:$J$100,7,FALSE)</f>
        <v>228.55053035875025</v>
      </c>
      <c r="H717" s="16">
        <f>VLOOKUP($D717,'Growth rate'!$B$3:$S$93,3,FALSE)*VLOOKUP($F717,BY_TRA_Demand_Drivers!$B$5:$J$100,8,FALSE)</f>
        <v>0</v>
      </c>
      <c r="I717" s="16">
        <f>VLOOKUP($D717,'Growth rate'!$B$3:$S$93,3,FALSE)*VLOOKUP($F717,BY_TRA_Demand_Drivers!$B$5:$J$100,9,FALSE)</f>
        <v>0</v>
      </c>
    </row>
    <row r="718" spans="1:9">
      <c r="A718" s="16">
        <f t="shared" si="10"/>
        <v>9</v>
      </c>
      <c r="B718" s="16"/>
      <c r="C718" s="16" t="s">
        <v>11</v>
      </c>
      <c r="D718" s="16">
        <v>2077</v>
      </c>
      <c r="E718" s="16" t="s">
        <v>3</v>
      </c>
      <c r="F718" s="16" t="str">
        <f>VLOOKUP(A718,BY_TRA_Demand_Drivers!$A$5:$B$95,2,FALSE)</f>
        <v>TPRAL</v>
      </c>
      <c r="G718" s="16">
        <f>VLOOKUP($D718,'Growth rate'!$B$3:$S$93,3,FALSE)*VLOOKUP($F718,BY_TRA_Demand_Drivers!$B$5:$J$100,7,FALSE)</f>
        <v>230.39801763322285</v>
      </c>
      <c r="H718" s="16">
        <f>VLOOKUP($D718,'Growth rate'!$B$3:$S$93,3,FALSE)*VLOOKUP($F718,BY_TRA_Demand_Drivers!$B$5:$J$100,8,FALSE)</f>
        <v>0</v>
      </c>
      <c r="I718" s="16">
        <f>VLOOKUP($D718,'Growth rate'!$B$3:$S$93,3,FALSE)*VLOOKUP($F718,BY_TRA_Demand_Drivers!$B$5:$J$100,9,FALSE)</f>
        <v>0</v>
      </c>
    </row>
    <row r="719" spans="1:9">
      <c r="A719" s="16">
        <f t="shared" si="10"/>
        <v>9</v>
      </c>
      <c r="B719" s="16"/>
      <c r="C719" s="16" t="s">
        <v>11</v>
      </c>
      <c r="D719" s="16">
        <v>2078</v>
      </c>
      <c r="E719" s="16" t="s">
        <v>3</v>
      </c>
      <c r="F719" s="16" t="str">
        <f>VLOOKUP(A719,BY_TRA_Demand_Drivers!$A$5:$B$95,2,FALSE)</f>
        <v>TPRAL</v>
      </c>
      <c r="G719" s="16">
        <f>VLOOKUP($D719,'Growth rate'!$B$3:$S$93,3,FALSE)*VLOOKUP($F719,BY_TRA_Demand_Drivers!$B$5:$J$100,7,FALSE)</f>
        <v>232.24550490769539</v>
      </c>
      <c r="H719" s="16">
        <f>VLOOKUP($D719,'Growth rate'!$B$3:$S$93,3,FALSE)*VLOOKUP($F719,BY_TRA_Demand_Drivers!$B$5:$J$100,8,FALSE)</f>
        <v>0</v>
      </c>
      <c r="I719" s="16">
        <f>VLOOKUP($D719,'Growth rate'!$B$3:$S$93,3,FALSE)*VLOOKUP($F719,BY_TRA_Demand_Drivers!$B$5:$J$100,9,FALSE)</f>
        <v>0</v>
      </c>
    </row>
    <row r="720" spans="1:9">
      <c r="A720" s="16">
        <f t="shared" si="10"/>
        <v>9</v>
      </c>
      <c r="B720" s="16"/>
      <c r="C720" s="16" t="s">
        <v>11</v>
      </c>
      <c r="D720" s="16">
        <v>2079</v>
      </c>
      <c r="E720" s="16" t="s">
        <v>3</v>
      </c>
      <c r="F720" s="16" t="str">
        <f>VLOOKUP(A720,BY_TRA_Demand_Drivers!$A$5:$B$95,2,FALSE)</f>
        <v>TPRAL</v>
      </c>
      <c r="G720" s="16">
        <f>VLOOKUP($D720,'Growth rate'!$B$3:$S$93,3,FALSE)*VLOOKUP($F720,BY_TRA_Demand_Drivers!$B$5:$J$100,7,FALSE)</f>
        <v>234.09299218216796</v>
      </c>
      <c r="H720" s="16">
        <f>VLOOKUP($D720,'Growth rate'!$B$3:$S$93,3,FALSE)*VLOOKUP($F720,BY_TRA_Demand_Drivers!$B$5:$J$100,8,FALSE)</f>
        <v>0</v>
      </c>
      <c r="I720" s="16">
        <f>VLOOKUP($D720,'Growth rate'!$B$3:$S$93,3,FALSE)*VLOOKUP($F720,BY_TRA_Demand_Drivers!$B$5:$J$100,9,FALSE)</f>
        <v>0</v>
      </c>
    </row>
    <row r="721" spans="1:9">
      <c r="A721" s="16">
        <f t="shared" si="10"/>
        <v>9</v>
      </c>
      <c r="B721" s="16"/>
      <c r="C721" s="16" t="s">
        <v>11</v>
      </c>
      <c r="D721" s="16">
        <v>2080</v>
      </c>
      <c r="E721" s="16" t="s">
        <v>3</v>
      </c>
      <c r="F721" s="16" t="str">
        <f>VLOOKUP(A721,BY_TRA_Demand_Drivers!$A$5:$B$95,2,FALSE)</f>
        <v>TPRAL</v>
      </c>
      <c r="G721" s="16">
        <f>VLOOKUP($D721,'Growth rate'!$B$3:$S$93,3,FALSE)*VLOOKUP($F721,BY_TRA_Demand_Drivers!$B$5:$J$100,7,FALSE)</f>
        <v>235.94047945664056</v>
      </c>
      <c r="H721" s="16">
        <f>VLOOKUP($D721,'Growth rate'!$B$3:$S$93,3,FALSE)*VLOOKUP($F721,BY_TRA_Demand_Drivers!$B$5:$J$100,8,FALSE)</f>
        <v>0</v>
      </c>
      <c r="I721" s="16">
        <f>VLOOKUP($D721,'Growth rate'!$B$3:$S$93,3,FALSE)*VLOOKUP($F721,BY_TRA_Demand_Drivers!$B$5:$J$100,9,FALSE)</f>
        <v>0</v>
      </c>
    </row>
    <row r="722" spans="1:9">
      <c r="A722" s="16">
        <f t="shared" si="10"/>
        <v>9</v>
      </c>
      <c r="B722" s="16"/>
      <c r="C722" s="16" t="s">
        <v>11</v>
      </c>
      <c r="D722" s="16">
        <v>2081</v>
      </c>
      <c r="E722" s="16" t="s">
        <v>3</v>
      </c>
      <c r="F722" s="16" t="str">
        <f>VLOOKUP(A722,BY_TRA_Demand_Drivers!$A$5:$B$95,2,FALSE)</f>
        <v>TPRAL</v>
      </c>
      <c r="G722" s="16">
        <f>VLOOKUP($D722,'Growth rate'!$B$3:$S$93,3,FALSE)*VLOOKUP($F722,BY_TRA_Demand_Drivers!$B$5:$J$100,7,FALSE)</f>
        <v>237.56334406124088</v>
      </c>
      <c r="H722" s="16">
        <f>VLOOKUP($D722,'Growth rate'!$B$3:$S$93,3,FALSE)*VLOOKUP($F722,BY_TRA_Demand_Drivers!$B$5:$J$100,8,FALSE)</f>
        <v>0</v>
      </c>
      <c r="I722" s="16">
        <f>VLOOKUP($D722,'Growth rate'!$B$3:$S$93,3,FALSE)*VLOOKUP($F722,BY_TRA_Demand_Drivers!$B$5:$J$100,9,FALSE)</f>
        <v>0</v>
      </c>
    </row>
    <row r="723" spans="1:9">
      <c r="A723" s="16">
        <f t="shared" si="10"/>
        <v>9</v>
      </c>
      <c r="B723" s="16"/>
      <c r="C723" s="16" t="s">
        <v>11</v>
      </c>
      <c r="D723" s="16">
        <v>2082</v>
      </c>
      <c r="E723" s="16" t="s">
        <v>3</v>
      </c>
      <c r="F723" s="16" t="str">
        <f>VLOOKUP(A723,BY_TRA_Demand_Drivers!$A$5:$B$95,2,FALSE)</f>
        <v>TPRAL</v>
      </c>
      <c r="G723" s="16">
        <f>VLOOKUP($D723,'Growth rate'!$B$3:$S$93,3,FALSE)*VLOOKUP($F723,BY_TRA_Demand_Drivers!$B$5:$J$100,7,FALSE)</f>
        <v>239.18620866584118</v>
      </c>
      <c r="H723" s="16">
        <f>VLOOKUP($D723,'Growth rate'!$B$3:$S$93,3,FALSE)*VLOOKUP($F723,BY_TRA_Demand_Drivers!$B$5:$J$100,8,FALSE)</f>
        <v>0</v>
      </c>
      <c r="I723" s="16">
        <f>VLOOKUP($D723,'Growth rate'!$B$3:$S$93,3,FALSE)*VLOOKUP($F723,BY_TRA_Demand_Drivers!$B$5:$J$100,9,FALSE)</f>
        <v>0</v>
      </c>
    </row>
    <row r="724" spans="1:9">
      <c r="A724" s="16">
        <f t="shared" si="10"/>
        <v>9</v>
      </c>
      <c r="B724" s="16"/>
      <c r="C724" s="16" t="s">
        <v>11</v>
      </c>
      <c r="D724" s="16">
        <v>2083</v>
      </c>
      <c r="E724" s="16" t="s">
        <v>3</v>
      </c>
      <c r="F724" s="16" t="str">
        <f>VLOOKUP(A724,BY_TRA_Demand_Drivers!$A$5:$B$95,2,FALSE)</f>
        <v>TPRAL</v>
      </c>
      <c r="G724" s="16">
        <f>VLOOKUP($D724,'Growth rate'!$B$3:$S$93,3,FALSE)*VLOOKUP($F724,BY_TRA_Demand_Drivers!$B$5:$J$100,7,FALSE)</f>
        <v>240.8090732704415</v>
      </c>
      <c r="H724" s="16">
        <f>VLOOKUP($D724,'Growth rate'!$B$3:$S$93,3,FALSE)*VLOOKUP($F724,BY_TRA_Demand_Drivers!$B$5:$J$100,8,FALSE)</f>
        <v>0</v>
      </c>
      <c r="I724" s="16">
        <f>VLOOKUP($D724,'Growth rate'!$B$3:$S$93,3,FALSE)*VLOOKUP($F724,BY_TRA_Demand_Drivers!$B$5:$J$100,9,FALSE)</f>
        <v>0</v>
      </c>
    </row>
    <row r="725" spans="1:9">
      <c r="A725" s="16">
        <f t="shared" si="10"/>
        <v>9</v>
      </c>
      <c r="B725" s="16"/>
      <c r="C725" s="16" t="s">
        <v>11</v>
      </c>
      <c r="D725" s="16">
        <v>2084</v>
      </c>
      <c r="E725" s="16" t="s">
        <v>3</v>
      </c>
      <c r="F725" s="16" t="str">
        <f>VLOOKUP(A725,BY_TRA_Demand_Drivers!$A$5:$B$95,2,FALSE)</f>
        <v>TPRAL</v>
      </c>
      <c r="G725" s="16">
        <f>VLOOKUP($D725,'Growth rate'!$B$3:$S$93,3,FALSE)*VLOOKUP($F725,BY_TRA_Demand_Drivers!$B$5:$J$100,7,FALSE)</f>
        <v>242.4319378750418</v>
      </c>
      <c r="H725" s="16">
        <f>VLOOKUP($D725,'Growth rate'!$B$3:$S$93,3,FALSE)*VLOOKUP($F725,BY_TRA_Demand_Drivers!$B$5:$J$100,8,FALSE)</f>
        <v>0</v>
      </c>
      <c r="I725" s="16">
        <f>VLOOKUP($D725,'Growth rate'!$B$3:$S$93,3,FALSE)*VLOOKUP($F725,BY_TRA_Demand_Drivers!$B$5:$J$100,9,FALSE)</f>
        <v>0</v>
      </c>
    </row>
    <row r="726" spans="1:9">
      <c r="A726" s="16">
        <f t="shared" si="10"/>
        <v>9</v>
      </c>
      <c r="B726" s="16"/>
      <c r="C726" s="16" t="s">
        <v>11</v>
      </c>
      <c r="D726" s="16">
        <v>2085</v>
      </c>
      <c r="E726" s="16" t="s">
        <v>3</v>
      </c>
      <c r="F726" s="16" t="str">
        <f>VLOOKUP(A726,BY_TRA_Demand_Drivers!$A$5:$B$95,2,FALSE)</f>
        <v>TPRAL</v>
      </c>
      <c r="G726" s="16">
        <f>VLOOKUP($D726,'Growth rate'!$B$3:$S$93,3,FALSE)*VLOOKUP($F726,BY_TRA_Demand_Drivers!$B$5:$J$100,7,FALSE)</f>
        <v>244.05480247964212</v>
      </c>
      <c r="H726" s="16">
        <f>VLOOKUP($D726,'Growth rate'!$B$3:$S$93,3,FALSE)*VLOOKUP($F726,BY_TRA_Demand_Drivers!$B$5:$J$100,8,FALSE)</f>
        <v>0</v>
      </c>
      <c r="I726" s="16">
        <f>VLOOKUP($D726,'Growth rate'!$B$3:$S$93,3,FALSE)*VLOOKUP($F726,BY_TRA_Demand_Drivers!$B$5:$J$100,9,FALSE)</f>
        <v>0</v>
      </c>
    </row>
    <row r="727" spans="1:9">
      <c r="A727" s="16">
        <f t="shared" si="10"/>
        <v>9</v>
      </c>
      <c r="B727" s="16"/>
      <c r="C727" s="16" t="s">
        <v>11</v>
      </c>
      <c r="D727" s="16">
        <v>2086</v>
      </c>
      <c r="E727" s="16" t="s">
        <v>3</v>
      </c>
      <c r="F727" s="16" t="str">
        <f>VLOOKUP(A727,BY_TRA_Demand_Drivers!$A$5:$B$95,2,FALSE)</f>
        <v>TPRAL</v>
      </c>
      <c r="G727" s="16">
        <f>VLOOKUP($D727,'Growth rate'!$B$3:$S$93,3,FALSE)*VLOOKUP($F727,BY_TRA_Demand_Drivers!$B$5:$J$100,7,FALSE)</f>
        <v>245.48071606879842</v>
      </c>
      <c r="H727" s="16">
        <f>VLOOKUP($D727,'Growth rate'!$B$3:$S$93,3,FALSE)*VLOOKUP($F727,BY_TRA_Demand_Drivers!$B$5:$J$100,8,FALSE)</f>
        <v>0</v>
      </c>
      <c r="I727" s="16">
        <f>VLOOKUP($D727,'Growth rate'!$B$3:$S$93,3,FALSE)*VLOOKUP($F727,BY_TRA_Demand_Drivers!$B$5:$J$100,9,FALSE)</f>
        <v>0</v>
      </c>
    </row>
    <row r="728" spans="1:9">
      <c r="A728" s="16">
        <f t="shared" si="10"/>
        <v>9</v>
      </c>
      <c r="B728" s="16"/>
      <c r="C728" s="16" t="s">
        <v>11</v>
      </c>
      <c r="D728" s="16">
        <v>2087</v>
      </c>
      <c r="E728" s="16" t="s">
        <v>3</v>
      </c>
      <c r="F728" s="16" t="str">
        <f>VLOOKUP(A728,BY_TRA_Demand_Drivers!$A$5:$B$95,2,FALSE)</f>
        <v>TPRAL</v>
      </c>
      <c r="G728" s="16">
        <f>VLOOKUP($D728,'Growth rate'!$B$3:$S$93,3,FALSE)*VLOOKUP($F728,BY_TRA_Demand_Drivers!$B$5:$J$100,7,FALSE)</f>
        <v>246.90662965795468</v>
      </c>
      <c r="H728" s="16">
        <f>VLOOKUP($D728,'Growth rate'!$B$3:$S$93,3,FALSE)*VLOOKUP($F728,BY_TRA_Demand_Drivers!$B$5:$J$100,8,FALSE)</f>
        <v>0</v>
      </c>
      <c r="I728" s="16">
        <f>VLOOKUP($D728,'Growth rate'!$B$3:$S$93,3,FALSE)*VLOOKUP($F728,BY_TRA_Demand_Drivers!$B$5:$J$100,9,FALSE)</f>
        <v>0</v>
      </c>
    </row>
    <row r="729" spans="1:9">
      <c r="A729" s="16">
        <f t="shared" si="10"/>
        <v>9</v>
      </c>
      <c r="B729" s="16"/>
      <c r="C729" s="16" t="s">
        <v>11</v>
      </c>
      <c r="D729" s="16">
        <v>2088</v>
      </c>
      <c r="E729" s="16" t="s">
        <v>3</v>
      </c>
      <c r="F729" s="16" t="str">
        <f>VLOOKUP(A729,BY_TRA_Demand_Drivers!$A$5:$B$95,2,FALSE)</f>
        <v>TPRAL</v>
      </c>
      <c r="G729" s="16">
        <f>VLOOKUP($D729,'Growth rate'!$B$3:$S$93,3,FALSE)*VLOOKUP($F729,BY_TRA_Demand_Drivers!$B$5:$J$100,7,FALSE)</f>
        <v>248.332543247111</v>
      </c>
      <c r="H729" s="16">
        <f>VLOOKUP($D729,'Growth rate'!$B$3:$S$93,3,FALSE)*VLOOKUP($F729,BY_TRA_Demand_Drivers!$B$5:$J$100,8,FALSE)</f>
        <v>0</v>
      </c>
      <c r="I729" s="16">
        <f>VLOOKUP($D729,'Growth rate'!$B$3:$S$93,3,FALSE)*VLOOKUP($F729,BY_TRA_Demand_Drivers!$B$5:$J$100,9,FALSE)</f>
        <v>0</v>
      </c>
    </row>
    <row r="730" spans="1:9">
      <c r="A730" s="16">
        <f t="shared" si="10"/>
        <v>9</v>
      </c>
      <c r="B730" s="16"/>
      <c r="C730" s="16" t="s">
        <v>11</v>
      </c>
      <c r="D730" s="16">
        <v>2089</v>
      </c>
      <c r="E730" s="16" t="s">
        <v>3</v>
      </c>
      <c r="F730" s="16" t="str">
        <f>VLOOKUP(A730,BY_TRA_Demand_Drivers!$A$5:$B$95,2,FALSE)</f>
        <v>TPRAL</v>
      </c>
      <c r="G730" s="16">
        <f>VLOOKUP($D730,'Growth rate'!$B$3:$S$93,3,FALSE)*VLOOKUP($F730,BY_TRA_Demand_Drivers!$B$5:$J$100,7,FALSE)</f>
        <v>249.75845683626727</v>
      </c>
      <c r="H730" s="16">
        <f>VLOOKUP($D730,'Growth rate'!$B$3:$S$93,3,FALSE)*VLOOKUP($F730,BY_TRA_Demand_Drivers!$B$5:$J$100,8,FALSE)</f>
        <v>0</v>
      </c>
      <c r="I730" s="16">
        <f>VLOOKUP($D730,'Growth rate'!$B$3:$S$93,3,FALSE)*VLOOKUP($F730,BY_TRA_Demand_Drivers!$B$5:$J$100,9,FALSE)</f>
        <v>0</v>
      </c>
    </row>
    <row r="731" spans="1:9">
      <c r="A731" s="16">
        <f t="shared" si="10"/>
        <v>9</v>
      </c>
      <c r="B731" s="16"/>
      <c r="C731" s="16" t="s">
        <v>11</v>
      </c>
      <c r="D731" s="16">
        <v>2090</v>
      </c>
      <c r="E731" s="16" t="s">
        <v>3</v>
      </c>
      <c r="F731" s="16" t="str">
        <f>VLOOKUP(A731,BY_TRA_Demand_Drivers!$A$5:$B$95,2,FALSE)</f>
        <v>TPRAL</v>
      </c>
      <c r="G731" s="16">
        <f>VLOOKUP($D731,'Growth rate'!$B$3:$S$93,3,FALSE)*VLOOKUP($F731,BY_TRA_Demand_Drivers!$B$5:$J$100,7,FALSE)</f>
        <v>251.18437042542354</v>
      </c>
      <c r="H731" s="16">
        <f>VLOOKUP($D731,'Growth rate'!$B$3:$S$93,3,FALSE)*VLOOKUP($F731,BY_TRA_Demand_Drivers!$B$5:$J$100,8,FALSE)</f>
        <v>0</v>
      </c>
      <c r="I731" s="16">
        <f>VLOOKUP($D731,'Growth rate'!$B$3:$S$93,3,FALSE)*VLOOKUP($F731,BY_TRA_Demand_Drivers!$B$5:$J$100,9,FALSE)</f>
        <v>0</v>
      </c>
    </row>
    <row r="732" spans="1:9">
      <c r="A732" s="16">
        <f t="shared" si="10"/>
        <v>9</v>
      </c>
      <c r="B732" s="16"/>
      <c r="C732" s="16" t="s">
        <v>11</v>
      </c>
      <c r="D732" s="16">
        <v>2091</v>
      </c>
      <c r="E732" s="16" t="s">
        <v>3</v>
      </c>
      <c r="F732" s="16" t="str">
        <f>VLOOKUP(A732,BY_TRA_Demand_Drivers!$A$5:$B$95,2,FALSE)</f>
        <v>TPRAL</v>
      </c>
      <c r="G732" s="16">
        <f>VLOOKUP($D732,'Growth rate'!$B$3:$S$93,3,FALSE)*VLOOKUP($F732,BY_TRA_Demand_Drivers!$B$5:$J$100,7,FALSE)</f>
        <v>252.4695658590511</v>
      </c>
      <c r="H732" s="16">
        <f>VLOOKUP($D732,'Growth rate'!$B$3:$S$93,3,FALSE)*VLOOKUP($F732,BY_TRA_Demand_Drivers!$B$5:$J$100,8,FALSE)</f>
        <v>0</v>
      </c>
      <c r="I732" s="16">
        <f>VLOOKUP($D732,'Growth rate'!$B$3:$S$93,3,FALSE)*VLOOKUP($F732,BY_TRA_Demand_Drivers!$B$5:$J$100,9,FALSE)</f>
        <v>0</v>
      </c>
    </row>
    <row r="733" spans="1:9">
      <c r="A733" s="16">
        <f t="shared" si="10"/>
        <v>9</v>
      </c>
      <c r="B733" s="16"/>
      <c r="C733" s="16" t="s">
        <v>11</v>
      </c>
      <c r="D733" s="16">
        <v>2092</v>
      </c>
      <c r="E733" s="16" t="s">
        <v>3</v>
      </c>
      <c r="F733" s="16" t="str">
        <f>VLOOKUP(A733,BY_TRA_Demand_Drivers!$A$5:$B$95,2,FALSE)</f>
        <v>TPRAL</v>
      </c>
      <c r="G733" s="16">
        <f>VLOOKUP($D733,'Growth rate'!$B$3:$S$93,3,FALSE)*VLOOKUP($F733,BY_TRA_Demand_Drivers!$B$5:$J$100,7,FALSE)</f>
        <v>253.75476129267864</v>
      </c>
      <c r="H733" s="16">
        <f>VLOOKUP($D733,'Growth rate'!$B$3:$S$93,3,FALSE)*VLOOKUP($F733,BY_TRA_Demand_Drivers!$B$5:$J$100,8,FALSE)</f>
        <v>0</v>
      </c>
      <c r="I733" s="16">
        <f>VLOOKUP($D733,'Growth rate'!$B$3:$S$93,3,FALSE)*VLOOKUP($F733,BY_TRA_Demand_Drivers!$B$5:$J$100,9,FALSE)</f>
        <v>0</v>
      </c>
    </row>
    <row r="734" spans="1:9">
      <c r="A734" s="16">
        <f t="shared" si="10"/>
        <v>9</v>
      </c>
      <c r="B734" s="16"/>
      <c r="C734" s="16" t="s">
        <v>11</v>
      </c>
      <c r="D734" s="16">
        <v>2093</v>
      </c>
      <c r="E734" s="16" t="s">
        <v>3</v>
      </c>
      <c r="F734" s="16" t="str">
        <f>VLOOKUP(A734,BY_TRA_Demand_Drivers!$A$5:$B$95,2,FALSE)</f>
        <v>TPRAL</v>
      </c>
      <c r="G734" s="16">
        <f>VLOOKUP($D734,'Growth rate'!$B$3:$S$93,3,FALSE)*VLOOKUP($F734,BY_TRA_Demand_Drivers!$B$5:$J$100,7,FALSE)</f>
        <v>255.03995672630614</v>
      </c>
      <c r="H734" s="16">
        <f>VLOOKUP($D734,'Growth rate'!$B$3:$S$93,3,FALSE)*VLOOKUP($F734,BY_TRA_Demand_Drivers!$B$5:$J$100,8,FALSE)</f>
        <v>0</v>
      </c>
      <c r="I734" s="16">
        <f>VLOOKUP($D734,'Growth rate'!$B$3:$S$93,3,FALSE)*VLOOKUP($F734,BY_TRA_Demand_Drivers!$B$5:$J$100,9,FALSE)</f>
        <v>0</v>
      </c>
    </row>
    <row r="735" spans="1:9">
      <c r="A735" s="16">
        <f t="shared" si="10"/>
        <v>9</v>
      </c>
      <c r="B735" s="16"/>
      <c r="C735" s="16" t="s">
        <v>11</v>
      </c>
      <c r="D735" s="16">
        <v>2094</v>
      </c>
      <c r="E735" s="16" t="s">
        <v>3</v>
      </c>
      <c r="F735" s="16" t="str">
        <f>VLOOKUP(A735,BY_TRA_Demand_Drivers!$A$5:$B$95,2,FALSE)</f>
        <v>TPRAL</v>
      </c>
      <c r="G735" s="16">
        <f>VLOOKUP($D735,'Growth rate'!$B$3:$S$93,3,FALSE)*VLOOKUP($F735,BY_TRA_Demand_Drivers!$B$5:$J$100,7,FALSE)</f>
        <v>256.32515215993368</v>
      </c>
      <c r="H735" s="16">
        <f>VLOOKUP($D735,'Growth rate'!$B$3:$S$93,3,FALSE)*VLOOKUP($F735,BY_TRA_Demand_Drivers!$B$5:$J$100,8,FALSE)</f>
        <v>0</v>
      </c>
      <c r="I735" s="16">
        <f>VLOOKUP($D735,'Growth rate'!$B$3:$S$93,3,FALSE)*VLOOKUP($F735,BY_TRA_Demand_Drivers!$B$5:$J$100,9,FALSE)</f>
        <v>0</v>
      </c>
    </row>
    <row r="736" spans="1:9">
      <c r="A736" s="16">
        <f t="shared" si="10"/>
        <v>9</v>
      </c>
      <c r="B736" s="16"/>
      <c r="C736" s="16" t="s">
        <v>11</v>
      </c>
      <c r="D736" s="16">
        <v>2095</v>
      </c>
      <c r="E736" s="16" t="s">
        <v>3</v>
      </c>
      <c r="F736" s="16" t="str">
        <f>VLOOKUP(A736,BY_TRA_Demand_Drivers!$A$5:$B$95,2,FALSE)</f>
        <v>TPRAL</v>
      </c>
      <c r="G736" s="16">
        <f>VLOOKUP($D736,'Growth rate'!$B$3:$S$93,3,FALSE)*VLOOKUP($F736,BY_TRA_Demand_Drivers!$B$5:$J$100,7,FALSE)</f>
        <v>257.61034759356124</v>
      </c>
      <c r="H736" s="16">
        <f>VLOOKUP($D736,'Growth rate'!$B$3:$S$93,3,FALSE)*VLOOKUP($F736,BY_TRA_Demand_Drivers!$B$5:$J$100,8,FALSE)</f>
        <v>0</v>
      </c>
      <c r="I736" s="16">
        <f>VLOOKUP($D736,'Growth rate'!$B$3:$S$93,3,FALSE)*VLOOKUP($F736,BY_TRA_Demand_Drivers!$B$5:$J$100,9,FALSE)</f>
        <v>0</v>
      </c>
    </row>
    <row r="737" spans="1:9">
      <c r="A737" s="16">
        <f t="shared" si="10"/>
        <v>9</v>
      </c>
      <c r="B737" s="16"/>
      <c r="C737" s="16" t="s">
        <v>11</v>
      </c>
      <c r="D737" s="16">
        <v>2096</v>
      </c>
      <c r="E737" s="16" t="s">
        <v>3</v>
      </c>
      <c r="F737" s="16" t="str">
        <f>VLOOKUP(A737,BY_TRA_Demand_Drivers!$A$5:$B$95,2,FALSE)</f>
        <v>TPRAL</v>
      </c>
      <c r="G737" s="16">
        <f>VLOOKUP($D737,'Growth rate'!$B$3:$S$93,3,FALSE)*VLOOKUP($F737,BY_TRA_Demand_Drivers!$B$5:$J$100,7,FALSE)</f>
        <v>258.78295232911023</v>
      </c>
      <c r="H737" s="16">
        <f>VLOOKUP($D737,'Growth rate'!$B$3:$S$93,3,FALSE)*VLOOKUP($F737,BY_TRA_Demand_Drivers!$B$5:$J$100,8,FALSE)</f>
        <v>0</v>
      </c>
      <c r="I737" s="16">
        <f>VLOOKUP($D737,'Growth rate'!$B$3:$S$93,3,FALSE)*VLOOKUP($F737,BY_TRA_Demand_Drivers!$B$5:$J$100,9,FALSE)</f>
        <v>0</v>
      </c>
    </row>
    <row r="738" spans="1:9">
      <c r="A738" s="16">
        <f t="shared" si="10"/>
        <v>9</v>
      </c>
      <c r="B738" s="16"/>
      <c r="C738" s="16" t="s">
        <v>11</v>
      </c>
      <c r="D738" s="16">
        <v>2097</v>
      </c>
      <c r="E738" s="16" t="s">
        <v>3</v>
      </c>
      <c r="F738" s="16" t="str">
        <f>VLOOKUP(A738,BY_TRA_Demand_Drivers!$A$5:$B$95,2,FALSE)</f>
        <v>TPRAL</v>
      </c>
      <c r="G738" s="16">
        <f>VLOOKUP($D738,'Growth rate'!$B$3:$S$93,3,FALSE)*VLOOKUP($F738,BY_TRA_Demand_Drivers!$B$5:$J$100,7,FALSE)</f>
        <v>259.95555706465922</v>
      </c>
      <c r="H738" s="16">
        <f>VLOOKUP($D738,'Growth rate'!$B$3:$S$93,3,FALSE)*VLOOKUP($F738,BY_TRA_Demand_Drivers!$B$5:$J$100,8,FALSE)</f>
        <v>0</v>
      </c>
      <c r="I738" s="16">
        <f>VLOOKUP($D738,'Growth rate'!$B$3:$S$93,3,FALSE)*VLOOKUP($F738,BY_TRA_Demand_Drivers!$B$5:$J$100,9,FALSE)</f>
        <v>0</v>
      </c>
    </row>
    <row r="739" spans="1:9">
      <c r="A739" s="16">
        <f t="shared" si="10"/>
        <v>9</v>
      </c>
      <c r="B739" s="16"/>
      <c r="C739" s="16" t="s">
        <v>11</v>
      </c>
      <c r="D739" s="16">
        <v>2098</v>
      </c>
      <c r="E739" s="16" t="s">
        <v>3</v>
      </c>
      <c r="F739" s="16" t="str">
        <f>VLOOKUP(A739,BY_TRA_Demand_Drivers!$A$5:$B$95,2,FALSE)</f>
        <v>TPRAL</v>
      </c>
      <c r="G739" s="16">
        <f>VLOOKUP($D739,'Growth rate'!$B$3:$S$93,3,FALSE)*VLOOKUP($F739,BY_TRA_Demand_Drivers!$B$5:$J$100,7,FALSE)</f>
        <v>261.12816180020815</v>
      </c>
      <c r="H739" s="16">
        <f>VLOOKUP($D739,'Growth rate'!$B$3:$S$93,3,FALSE)*VLOOKUP($F739,BY_TRA_Demand_Drivers!$B$5:$J$100,8,FALSE)</f>
        <v>0</v>
      </c>
      <c r="I739" s="16">
        <f>VLOOKUP($D739,'Growth rate'!$B$3:$S$93,3,FALSE)*VLOOKUP($F739,BY_TRA_Demand_Drivers!$B$5:$J$100,9,FALSE)</f>
        <v>0</v>
      </c>
    </row>
    <row r="740" spans="1:9">
      <c r="A740" s="16">
        <f t="shared" si="10"/>
        <v>9</v>
      </c>
      <c r="B740" s="16"/>
      <c r="C740" s="16" t="s">
        <v>11</v>
      </c>
      <c r="D740" s="16">
        <v>2099</v>
      </c>
      <c r="E740" s="16" t="s">
        <v>3</v>
      </c>
      <c r="F740" s="16" t="str">
        <f>VLOOKUP(A740,BY_TRA_Demand_Drivers!$A$5:$B$95,2,FALSE)</f>
        <v>TPRAL</v>
      </c>
      <c r="G740" s="16">
        <f>VLOOKUP($D740,'Growth rate'!$B$3:$S$93,3,FALSE)*VLOOKUP($F740,BY_TRA_Demand_Drivers!$B$5:$J$100,7,FALSE)</f>
        <v>262.30076653575713</v>
      </c>
      <c r="H740" s="16">
        <f>VLOOKUP($D740,'Growth rate'!$B$3:$S$93,3,FALSE)*VLOOKUP($F740,BY_TRA_Demand_Drivers!$B$5:$J$100,8,FALSE)</f>
        <v>0</v>
      </c>
      <c r="I740" s="16">
        <f>VLOOKUP($D740,'Growth rate'!$B$3:$S$93,3,FALSE)*VLOOKUP($F740,BY_TRA_Demand_Drivers!$B$5:$J$100,9,FALSE)</f>
        <v>0</v>
      </c>
    </row>
    <row r="741" spans="1:9">
      <c r="A741" s="16">
        <f t="shared" si="10"/>
        <v>9</v>
      </c>
      <c r="B741" s="16"/>
      <c r="C741" s="16" t="s">
        <v>11</v>
      </c>
      <c r="D741" s="16">
        <v>2100</v>
      </c>
      <c r="E741" s="16" t="s">
        <v>3</v>
      </c>
      <c r="F741" s="16" t="str">
        <f>VLOOKUP(A741,BY_TRA_Demand_Drivers!$A$5:$B$95,2,FALSE)</f>
        <v>TPRAL</v>
      </c>
      <c r="G741" s="16">
        <f>VLOOKUP($D741,'Growth rate'!$B$3:$S$93,3,FALSE)*VLOOKUP($F741,BY_TRA_Demand_Drivers!$B$5:$J$100,7,FALSE)</f>
        <v>263.47337127130606</v>
      </c>
      <c r="H741" s="16">
        <f>VLOOKUP($D741,'Growth rate'!$B$3:$S$93,3,FALSE)*VLOOKUP($F741,BY_TRA_Demand_Drivers!$B$5:$J$100,8,FALSE)</f>
        <v>0</v>
      </c>
      <c r="I741" s="16">
        <f>VLOOKUP($D741,'Growth rate'!$B$3:$S$93,3,FALSE)*VLOOKUP($F741,BY_TRA_Demand_Drivers!$B$5:$J$100,9,FALSE)</f>
        <v>0</v>
      </c>
    </row>
    <row r="742" spans="1:9">
      <c r="A742" s="16">
        <f t="shared" si="10"/>
        <v>10</v>
      </c>
      <c r="B742" s="16"/>
      <c r="C742" s="16" t="s">
        <v>11</v>
      </c>
      <c r="D742" s="16">
        <v>2019</v>
      </c>
      <c r="E742" s="16" t="s">
        <v>3</v>
      </c>
      <c r="F742" s="16" t="str">
        <f>VLOOKUP(A742,BY_TRA_Demand_Drivers!$A$5:$B$95,2,FALSE)</f>
        <v>TPRMU</v>
      </c>
      <c r="G742" s="16">
        <f>VLOOKUP($D742,'Growth rate'!$B$3:$S$93,3,FALSE)*VLOOKUP($F742,BY_TRA_Demand_Drivers!$B$5:$J$100,7,FALSE)</f>
        <v>0</v>
      </c>
      <c r="H742" s="16">
        <f>VLOOKUP($D742,'Growth rate'!$B$3:$S$93,3,FALSE)*VLOOKUP($F742,BY_TRA_Demand_Drivers!$B$5:$J$100,8,FALSE)</f>
        <v>0</v>
      </c>
      <c r="I742" s="16">
        <f>VLOOKUP($D742,'Growth rate'!$B$3:$S$93,3,FALSE)*VLOOKUP($F742,BY_TRA_Demand_Drivers!$B$5:$J$100,9,FALSE)</f>
        <v>0</v>
      </c>
    </row>
    <row r="743" spans="1:9">
      <c r="A743" s="16">
        <f t="shared" si="10"/>
        <v>10</v>
      </c>
      <c r="B743" s="16"/>
      <c r="C743" s="16" t="s">
        <v>11</v>
      </c>
      <c r="D743" s="16">
        <v>2020</v>
      </c>
      <c r="E743" s="16" t="s">
        <v>3</v>
      </c>
      <c r="F743" s="16" t="str">
        <f>VLOOKUP(A743,BY_TRA_Demand_Drivers!$A$5:$B$95,2,FALSE)</f>
        <v>TPRMU</v>
      </c>
      <c r="G743" s="16">
        <f>VLOOKUP($D743,'Growth rate'!$B$3:$S$93,3,FALSE)*VLOOKUP($F743,BY_TRA_Demand_Drivers!$B$5:$J$100,7,FALSE)</f>
        <v>0</v>
      </c>
      <c r="H743" s="16">
        <f>VLOOKUP($D743,'Growth rate'!$B$3:$S$93,3,FALSE)*VLOOKUP($F743,BY_TRA_Demand_Drivers!$B$5:$J$100,8,FALSE)</f>
        <v>0</v>
      </c>
      <c r="I743" s="16">
        <f>VLOOKUP($D743,'Growth rate'!$B$3:$S$93,3,FALSE)*VLOOKUP($F743,BY_TRA_Demand_Drivers!$B$5:$J$100,9,FALSE)</f>
        <v>0</v>
      </c>
    </row>
    <row r="744" spans="1:9">
      <c r="A744" s="16">
        <f t="shared" si="10"/>
        <v>10</v>
      </c>
      <c r="B744" s="16"/>
      <c r="C744" s="16" t="s">
        <v>11</v>
      </c>
      <c r="D744" s="16">
        <v>2021</v>
      </c>
      <c r="E744" s="16" t="s">
        <v>3</v>
      </c>
      <c r="F744" s="16" t="str">
        <f>VLOOKUP(A744,BY_TRA_Demand_Drivers!$A$5:$B$95,2,FALSE)</f>
        <v>TPRMU</v>
      </c>
      <c r="G744" s="16">
        <f>VLOOKUP($D744,'Growth rate'!$B$3:$S$93,3,FALSE)*VLOOKUP($F744,BY_TRA_Demand_Drivers!$B$5:$J$100,7,FALSE)</f>
        <v>0</v>
      </c>
      <c r="H744" s="16">
        <f>VLOOKUP($D744,'Growth rate'!$B$3:$S$93,3,FALSE)*VLOOKUP($F744,BY_TRA_Demand_Drivers!$B$5:$J$100,8,FALSE)</f>
        <v>0</v>
      </c>
      <c r="I744" s="16">
        <f>VLOOKUP($D744,'Growth rate'!$B$3:$S$93,3,FALSE)*VLOOKUP($F744,BY_TRA_Demand_Drivers!$B$5:$J$100,9,FALSE)</f>
        <v>0</v>
      </c>
    </row>
    <row r="745" spans="1:9">
      <c r="A745" s="16">
        <f t="shared" si="10"/>
        <v>10</v>
      </c>
      <c r="B745" s="16"/>
      <c r="C745" s="16" t="s">
        <v>11</v>
      </c>
      <c r="D745" s="16">
        <v>2022</v>
      </c>
      <c r="E745" s="16" t="s">
        <v>3</v>
      </c>
      <c r="F745" s="16" t="str">
        <f>VLOOKUP(A745,BY_TRA_Demand_Drivers!$A$5:$B$95,2,FALSE)</f>
        <v>TPRMU</v>
      </c>
      <c r="G745" s="16">
        <f>VLOOKUP($D745,'Growth rate'!$B$3:$S$93,3,FALSE)*VLOOKUP($F745,BY_TRA_Demand_Drivers!$B$5:$J$100,7,FALSE)</f>
        <v>0</v>
      </c>
      <c r="H745" s="16">
        <f>VLOOKUP($D745,'Growth rate'!$B$3:$S$93,3,FALSE)*VLOOKUP($F745,BY_TRA_Demand_Drivers!$B$5:$J$100,8,FALSE)</f>
        <v>0</v>
      </c>
      <c r="I745" s="16">
        <f>VLOOKUP($D745,'Growth rate'!$B$3:$S$93,3,FALSE)*VLOOKUP($F745,BY_TRA_Demand_Drivers!$B$5:$J$100,9,FALSE)</f>
        <v>0</v>
      </c>
    </row>
    <row r="746" spans="1:9">
      <c r="A746" s="16">
        <f t="shared" si="10"/>
        <v>10</v>
      </c>
      <c r="B746" s="16"/>
      <c r="C746" s="16" t="s">
        <v>11</v>
      </c>
      <c r="D746" s="16">
        <v>2023</v>
      </c>
      <c r="E746" s="16" t="s">
        <v>3</v>
      </c>
      <c r="F746" s="16" t="str">
        <f>VLOOKUP(A746,BY_TRA_Demand_Drivers!$A$5:$B$95,2,FALSE)</f>
        <v>TPRMU</v>
      </c>
      <c r="G746" s="16">
        <f>VLOOKUP($D746,'Growth rate'!$B$3:$S$93,3,FALSE)*VLOOKUP($F746,BY_TRA_Demand_Drivers!$B$5:$J$100,7,FALSE)</f>
        <v>0</v>
      </c>
      <c r="H746" s="16">
        <f>VLOOKUP($D746,'Growth rate'!$B$3:$S$93,3,FALSE)*VLOOKUP($F746,BY_TRA_Demand_Drivers!$B$5:$J$100,8,FALSE)</f>
        <v>0</v>
      </c>
      <c r="I746" s="16">
        <f>VLOOKUP($D746,'Growth rate'!$B$3:$S$93,3,FALSE)*VLOOKUP($F746,BY_TRA_Demand_Drivers!$B$5:$J$100,9,FALSE)</f>
        <v>0</v>
      </c>
    </row>
    <row r="747" spans="1:9">
      <c r="A747" s="16">
        <f t="shared" si="10"/>
        <v>10</v>
      </c>
      <c r="B747" s="16"/>
      <c r="C747" s="16" t="s">
        <v>11</v>
      </c>
      <c r="D747" s="16">
        <v>2024</v>
      </c>
      <c r="E747" s="16" t="s">
        <v>3</v>
      </c>
      <c r="F747" s="16" t="str">
        <f>VLOOKUP(A747,BY_TRA_Demand_Drivers!$A$5:$B$95,2,FALSE)</f>
        <v>TPRMU</v>
      </c>
      <c r="G747" s="16">
        <f>VLOOKUP($D747,'Growth rate'!$B$3:$S$93,3,FALSE)*VLOOKUP($F747,BY_TRA_Demand_Drivers!$B$5:$J$100,7,FALSE)</f>
        <v>0</v>
      </c>
      <c r="H747" s="16">
        <f>VLOOKUP($D747,'Growth rate'!$B$3:$S$93,3,FALSE)*VLOOKUP($F747,BY_TRA_Demand_Drivers!$B$5:$J$100,8,FALSE)</f>
        <v>0</v>
      </c>
      <c r="I747" s="16">
        <f>VLOOKUP($D747,'Growth rate'!$B$3:$S$93,3,FALSE)*VLOOKUP($F747,BY_TRA_Demand_Drivers!$B$5:$J$100,9,FALSE)</f>
        <v>0</v>
      </c>
    </row>
    <row r="748" spans="1:9">
      <c r="A748" s="16">
        <f t="shared" si="10"/>
        <v>10</v>
      </c>
      <c r="B748" s="16"/>
      <c r="C748" s="16" t="s">
        <v>11</v>
      </c>
      <c r="D748" s="16">
        <v>2025</v>
      </c>
      <c r="E748" s="16" t="s">
        <v>3</v>
      </c>
      <c r="F748" s="16" t="str">
        <f>VLOOKUP(A748,BY_TRA_Demand_Drivers!$A$5:$B$95,2,FALSE)</f>
        <v>TPRMU</v>
      </c>
      <c r="G748" s="16">
        <f>VLOOKUP($D748,'Growth rate'!$B$3:$S$93,3,FALSE)*VLOOKUP($F748,BY_TRA_Demand_Drivers!$B$5:$J$100,7,FALSE)</f>
        <v>0</v>
      </c>
      <c r="H748" s="16">
        <f>VLOOKUP($D748,'Growth rate'!$B$3:$S$93,3,FALSE)*VLOOKUP($F748,BY_TRA_Demand_Drivers!$B$5:$J$100,8,FALSE)</f>
        <v>0</v>
      </c>
      <c r="I748" s="16">
        <f>VLOOKUP($D748,'Growth rate'!$B$3:$S$93,3,FALSE)*VLOOKUP($F748,BY_TRA_Demand_Drivers!$B$5:$J$100,9,FALSE)</f>
        <v>0</v>
      </c>
    </row>
    <row r="749" spans="1:9">
      <c r="A749" s="16">
        <f t="shared" si="10"/>
        <v>10</v>
      </c>
      <c r="B749" s="16"/>
      <c r="C749" s="16" t="s">
        <v>11</v>
      </c>
      <c r="D749" s="16">
        <v>2026</v>
      </c>
      <c r="E749" s="16" t="s">
        <v>3</v>
      </c>
      <c r="F749" s="16" t="str">
        <f>VLOOKUP(A749,BY_TRA_Demand_Drivers!$A$5:$B$95,2,FALSE)</f>
        <v>TPRMU</v>
      </c>
      <c r="G749" s="16">
        <f>VLOOKUP($D749,'Growth rate'!$B$3:$S$93,3,FALSE)*VLOOKUP($F749,BY_TRA_Demand_Drivers!$B$5:$J$100,7,FALSE)</f>
        <v>0</v>
      </c>
      <c r="H749" s="16">
        <f>VLOOKUP($D749,'Growth rate'!$B$3:$S$93,3,FALSE)*VLOOKUP($F749,BY_TRA_Demand_Drivers!$B$5:$J$100,8,FALSE)</f>
        <v>0</v>
      </c>
      <c r="I749" s="16">
        <f>VLOOKUP($D749,'Growth rate'!$B$3:$S$93,3,FALSE)*VLOOKUP($F749,BY_TRA_Demand_Drivers!$B$5:$J$100,9,FALSE)</f>
        <v>0</v>
      </c>
    </row>
    <row r="750" spans="1:9">
      <c r="A750" s="16">
        <f t="shared" si="10"/>
        <v>10</v>
      </c>
      <c r="B750" s="16"/>
      <c r="C750" s="16" t="s">
        <v>11</v>
      </c>
      <c r="D750" s="16">
        <v>2027</v>
      </c>
      <c r="E750" s="16" t="s">
        <v>3</v>
      </c>
      <c r="F750" s="16" t="str">
        <f>VLOOKUP(A750,BY_TRA_Demand_Drivers!$A$5:$B$95,2,FALSE)</f>
        <v>TPRMU</v>
      </c>
      <c r="G750" s="16">
        <f>VLOOKUP($D750,'Growth rate'!$B$3:$S$93,3,FALSE)*VLOOKUP($F750,BY_TRA_Demand_Drivers!$B$5:$J$100,7,FALSE)</f>
        <v>0</v>
      </c>
      <c r="H750" s="16">
        <f>VLOOKUP($D750,'Growth rate'!$B$3:$S$93,3,FALSE)*VLOOKUP($F750,BY_TRA_Demand_Drivers!$B$5:$J$100,8,FALSE)</f>
        <v>0</v>
      </c>
      <c r="I750" s="16">
        <f>VLOOKUP($D750,'Growth rate'!$B$3:$S$93,3,FALSE)*VLOOKUP($F750,BY_TRA_Demand_Drivers!$B$5:$J$100,9,FALSE)</f>
        <v>0</v>
      </c>
    </row>
    <row r="751" spans="1:9">
      <c r="A751" s="16">
        <f t="shared" si="10"/>
        <v>10</v>
      </c>
      <c r="B751" s="16"/>
      <c r="C751" s="16" t="s">
        <v>11</v>
      </c>
      <c r="D751" s="16">
        <v>2028</v>
      </c>
      <c r="E751" s="16" t="s">
        <v>3</v>
      </c>
      <c r="F751" s="16" t="str">
        <f>VLOOKUP(A751,BY_TRA_Demand_Drivers!$A$5:$B$95,2,FALSE)</f>
        <v>TPRMU</v>
      </c>
      <c r="G751" s="16">
        <f>VLOOKUP($D751,'Growth rate'!$B$3:$S$93,3,FALSE)*VLOOKUP($F751,BY_TRA_Demand_Drivers!$B$5:$J$100,7,FALSE)</f>
        <v>0</v>
      </c>
      <c r="H751" s="16">
        <f>VLOOKUP($D751,'Growth rate'!$B$3:$S$93,3,FALSE)*VLOOKUP($F751,BY_TRA_Demand_Drivers!$B$5:$J$100,8,FALSE)</f>
        <v>0</v>
      </c>
      <c r="I751" s="16">
        <f>VLOOKUP($D751,'Growth rate'!$B$3:$S$93,3,FALSE)*VLOOKUP($F751,BY_TRA_Demand_Drivers!$B$5:$J$100,9,FALSE)</f>
        <v>0</v>
      </c>
    </row>
    <row r="752" spans="1:9">
      <c r="A752" s="16">
        <f t="shared" si="10"/>
        <v>10</v>
      </c>
      <c r="B752" s="16"/>
      <c r="C752" s="16" t="s">
        <v>11</v>
      </c>
      <c r="D752" s="16">
        <v>2029</v>
      </c>
      <c r="E752" s="16" t="s">
        <v>3</v>
      </c>
      <c r="F752" s="16" t="str">
        <f>VLOOKUP(A752,BY_TRA_Demand_Drivers!$A$5:$B$95,2,FALSE)</f>
        <v>TPRMU</v>
      </c>
      <c r="G752" s="16">
        <f>VLOOKUP($D752,'Growth rate'!$B$3:$S$93,3,FALSE)*VLOOKUP($F752,BY_TRA_Demand_Drivers!$B$5:$J$100,7,FALSE)</f>
        <v>0</v>
      </c>
      <c r="H752" s="16">
        <f>VLOOKUP($D752,'Growth rate'!$B$3:$S$93,3,FALSE)*VLOOKUP($F752,BY_TRA_Demand_Drivers!$B$5:$J$100,8,FALSE)</f>
        <v>0</v>
      </c>
      <c r="I752" s="16">
        <f>VLOOKUP($D752,'Growth rate'!$B$3:$S$93,3,FALSE)*VLOOKUP($F752,BY_TRA_Demand_Drivers!$B$5:$J$100,9,FALSE)</f>
        <v>0</v>
      </c>
    </row>
    <row r="753" spans="1:9">
      <c r="A753" s="16">
        <f t="shared" si="10"/>
        <v>10</v>
      </c>
      <c r="B753" s="16"/>
      <c r="C753" s="16" t="s">
        <v>11</v>
      </c>
      <c r="D753" s="16">
        <v>2030</v>
      </c>
      <c r="E753" s="16" t="s">
        <v>3</v>
      </c>
      <c r="F753" s="16" t="str">
        <f>VLOOKUP(A753,BY_TRA_Demand_Drivers!$A$5:$B$95,2,FALSE)</f>
        <v>TPRMU</v>
      </c>
      <c r="G753" s="16">
        <f>VLOOKUP($D753,'Growth rate'!$B$3:$S$93,3,FALSE)*VLOOKUP($F753,BY_TRA_Demand_Drivers!$B$5:$J$100,7,FALSE)</f>
        <v>0</v>
      </c>
      <c r="H753" s="16">
        <f>VLOOKUP($D753,'Growth rate'!$B$3:$S$93,3,FALSE)*VLOOKUP($F753,BY_TRA_Demand_Drivers!$B$5:$J$100,8,FALSE)</f>
        <v>0</v>
      </c>
      <c r="I753" s="16">
        <f>VLOOKUP($D753,'Growth rate'!$B$3:$S$93,3,FALSE)*VLOOKUP($F753,BY_TRA_Demand_Drivers!$B$5:$J$100,9,FALSE)</f>
        <v>0</v>
      </c>
    </row>
    <row r="754" spans="1:9">
      <c r="A754" s="16">
        <f t="shared" si="10"/>
        <v>10</v>
      </c>
      <c r="B754" s="16"/>
      <c r="C754" s="16" t="s">
        <v>11</v>
      </c>
      <c r="D754" s="16">
        <v>2031</v>
      </c>
      <c r="E754" s="16" t="s">
        <v>3</v>
      </c>
      <c r="F754" s="16" t="str">
        <f>VLOOKUP(A754,BY_TRA_Demand_Drivers!$A$5:$B$95,2,FALSE)</f>
        <v>TPRMU</v>
      </c>
      <c r="G754" s="16">
        <f>VLOOKUP($D754,'Growth rate'!$B$3:$S$93,3,FALSE)*VLOOKUP($F754,BY_TRA_Demand_Drivers!$B$5:$J$100,7,FALSE)</f>
        <v>0</v>
      </c>
      <c r="H754" s="16">
        <f>VLOOKUP($D754,'Growth rate'!$B$3:$S$93,3,FALSE)*VLOOKUP($F754,BY_TRA_Demand_Drivers!$B$5:$J$100,8,FALSE)</f>
        <v>0</v>
      </c>
      <c r="I754" s="16">
        <f>VLOOKUP($D754,'Growth rate'!$B$3:$S$93,3,FALSE)*VLOOKUP($F754,BY_TRA_Demand_Drivers!$B$5:$J$100,9,FALSE)</f>
        <v>0</v>
      </c>
    </row>
    <row r="755" spans="1:9">
      <c r="A755" s="16">
        <f t="shared" si="10"/>
        <v>10</v>
      </c>
      <c r="B755" s="16"/>
      <c r="C755" s="16" t="s">
        <v>11</v>
      </c>
      <c r="D755" s="16">
        <v>2032</v>
      </c>
      <c r="E755" s="16" t="s">
        <v>3</v>
      </c>
      <c r="F755" s="16" t="str">
        <f>VLOOKUP(A755,BY_TRA_Demand_Drivers!$A$5:$B$95,2,FALSE)</f>
        <v>TPRMU</v>
      </c>
      <c r="G755" s="16">
        <f>VLOOKUP($D755,'Growth rate'!$B$3:$S$93,3,FALSE)*VLOOKUP($F755,BY_TRA_Demand_Drivers!$B$5:$J$100,7,FALSE)</f>
        <v>0</v>
      </c>
      <c r="H755" s="16">
        <f>VLOOKUP($D755,'Growth rate'!$B$3:$S$93,3,FALSE)*VLOOKUP($F755,BY_TRA_Demand_Drivers!$B$5:$J$100,8,FALSE)</f>
        <v>0</v>
      </c>
      <c r="I755" s="16">
        <f>VLOOKUP($D755,'Growth rate'!$B$3:$S$93,3,FALSE)*VLOOKUP($F755,BY_TRA_Demand_Drivers!$B$5:$J$100,9,FALSE)</f>
        <v>0</v>
      </c>
    </row>
    <row r="756" spans="1:9">
      <c r="A756" s="16">
        <f t="shared" si="10"/>
        <v>10</v>
      </c>
      <c r="B756" s="16"/>
      <c r="C756" s="16" t="s">
        <v>11</v>
      </c>
      <c r="D756" s="16">
        <v>2033</v>
      </c>
      <c r="E756" s="16" t="s">
        <v>3</v>
      </c>
      <c r="F756" s="16" t="str">
        <f>VLOOKUP(A756,BY_TRA_Demand_Drivers!$A$5:$B$95,2,FALSE)</f>
        <v>TPRMU</v>
      </c>
      <c r="G756" s="16">
        <f>VLOOKUP($D756,'Growth rate'!$B$3:$S$93,3,FALSE)*VLOOKUP($F756,BY_TRA_Demand_Drivers!$B$5:$J$100,7,FALSE)</f>
        <v>0</v>
      </c>
      <c r="H756" s="16">
        <f>VLOOKUP($D756,'Growth rate'!$B$3:$S$93,3,FALSE)*VLOOKUP($F756,BY_TRA_Demand_Drivers!$B$5:$J$100,8,FALSE)</f>
        <v>0</v>
      </c>
      <c r="I756" s="16">
        <f>VLOOKUP($D756,'Growth rate'!$B$3:$S$93,3,FALSE)*VLOOKUP($F756,BY_TRA_Demand_Drivers!$B$5:$J$100,9,FALSE)</f>
        <v>0</v>
      </c>
    </row>
    <row r="757" spans="1:9">
      <c r="A757" s="16">
        <f t="shared" si="10"/>
        <v>10</v>
      </c>
      <c r="B757" s="16"/>
      <c r="C757" s="16" t="s">
        <v>11</v>
      </c>
      <c r="D757" s="16">
        <v>2034</v>
      </c>
      <c r="E757" s="16" t="s">
        <v>3</v>
      </c>
      <c r="F757" s="16" t="str">
        <f>VLOOKUP(A757,BY_TRA_Demand_Drivers!$A$5:$B$95,2,FALSE)</f>
        <v>TPRMU</v>
      </c>
      <c r="G757" s="16">
        <f>VLOOKUP($D757,'Growth rate'!$B$3:$S$93,3,FALSE)*VLOOKUP($F757,BY_TRA_Demand_Drivers!$B$5:$J$100,7,FALSE)</f>
        <v>0</v>
      </c>
      <c r="H757" s="16">
        <f>VLOOKUP($D757,'Growth rate'!$B$3:$S$93,3,FALSE)*VLOOKUP($F757,BY_TRA_Demand_Drivers!$B$5:$J$100,8,FALSE)</f>
        <v>0</v>
      </c>
      <c r="I757" s="16">
        <f>VLOOKUP($D757,'Growth rate'!$B$3:$S$93,3,FALSE)*VLOOKUP($F757,BY_TRA_Demand_Drivers!$B$5:$J$100,9,FALSE)</f>
        <v>0</v>
      </c>
    </row>
    <row r="758" spans="1:9">
      <c r="A758" s="16">
        <f t="shared" si="10"/>
        <v>10</v>
      </c>
      <c r="B758" s="16"/>
      <c r="C758" s="16" t="s">
        <v>11</v>
      </c>
      <c r="D758" s="16">
        <v>2035</v>
      </c>
      <c r="E758" s="16" t="s">
        <v>3</v>
      </c>
      <c r="F758" s="16" t="str">
        <f>VLOOKUP(A758,BY_TRA_Demand_Drivers!$A$5:$B$95,2,FALSE)</f>
        <v>TPRMU</v>
      </c>
      <c r="G758" s="16">
        <f>VLOOKUP($D758,'Growth rate'!$B$3:$S$93,3,FALSE)*VLOOKUP($F758,BY_TRA_Demand_Drivers!$B$5:$J$100,7,FALSE)</f>
        <v>0</v>
      </c>
      <c r="H758" s="16">
        <f>VLOOKUP($D758,'Growth rate'!$B$3:$S$93,3,FALSE)*VLOOKUP($F758,BY_TRA_Demand_Drivers!$B$5:$J$100,8,FALSE)</f>
        <v>0</v>
      </c>
      <c r="I758" s="16">
        <f>VLOOKUP($D758,'Growth rate'!$B$3:$S$93,3,FALSE)*VLOOKUP($F758,BY_TRA_Demand_Drivers!$B$5:$J$100,9,FALSE)</f>
        <v>0</v>
      </c>
    </row>
    <row r="759" spans="1:9">
      <c r="A759" s="16">
        <f t="shared" si="10"/>
        <v>10</v>
      </c>
      <c r="B759" s="16"/>
      <c r="C759" s="16" t="s">
        <v>11</v>
      </c>
      <c r="D759" s="16">
        <v>2036</v>
      </c>
      <c r="E759" s="16" t="s">
        <v>3</v>
      </c>
      <c r="F759" s="16" t="str">
        <f>VLOOKUP(A759,BY_TRA_Demand_Drivers!$A$5:$B$95,2,FALSE)</f>
        <v>TPRMU</v>
      </c>
      <c r="G759" s="16">
        <f>VLOOKUP($D759,'Growth rate'!$B$3:$S$93,3,FALSE)*VLOOKUP($F759,BY_TRA_Demand_Drivers!$B$5:$J$100,7,FALSE)</f>
        <v>0</v>
      </c>
      <c r="H759" s="16">
        <f>VLOOKUP($D759,'Growth rate'!$B$3:$S$93,3,FALSE)*VLOOKUP($F759,BY_TRA_Demand_Drivers!$B$5:$J$100,8,FALSE)</f>
        <v>0</v>
      </c>
      <c r="I759" s="16">
        <f>VLOOKUP($D759,'Growth rate'!$B$3:$S$93,3,FALSE)*VLOOKUP($F759,BY_TRA_Demand_Drivers!$B$5:$J$100,9,FALSE)</f>
        <v>0</v>
      </c>
    </row>
    <row r="760" spans="1:9">
      <c r="A760" s="16">
        <f t="shared" si="10"/>
        <v>10</v>
      </c>
      <c r="B760" s="16"/>
      <c r="C760" s="16" t="s">
        <v>11</v>
      </c>
      <c r="D760" s="16">
        <v>2037</v>
      </c>
      <c r="E760" s="16" t="s">
        <v>3</v>
      </c>
      <c r="F760" s="16" t="str">
        <f>VLOOKUP(A760,BY_TRA_Demand_Drivers!$A$5:$B$95,2,FALSE)</f>
        <v>TPRMU</v>
      </c>
      <c r="G760" s="16">
        <f>VLOOKUP($D760,'Growth rate'!$B$3:$S$93,3,FALSE)*VLOOKUP($F760,BY_TRA_Demand_Drivers!$B$5:$J$100,7,FALSE)</f>
        <v>0</v>
      </c>
      <c r="H760" s="16">
        <f>VLOOKUP($D760,'Growth rate'!$B$3:$S$93,3,FALSE)*VLOOKUP($F760,BY_TRA_Demand_Drivers!$B$5:$J$100,8,FALSE)</f>
        <v>0</v>
      </c>
      <c r="I760" s="16">
        <f>VLOOKUP($D760,'Growth rate'!$B$3:$S$93,3,FALSE)*VLOOKUP($F760,BY_TRA_Demand_Drivers!$B$5:$J$100,9,FALSE)</f>
        <v>0</v>
      </c>
    </row>
    <row r="761" spans="1:9">
      <c r="A761" s="16">
        <f t="shared" si="10"/>
        <v>10</v>
      </c>
      <c r="B761" s="16"/>
      <c r="C761" s="16" t="s">
        <v>11</v>
      </c>
      <c r="D761" s="16">
        <v>2038</v>
      </c>
      <c r="E761" s="16" t="s">
        <v>3</v>
      </c>
      <c r="F761" s="16" t="str">
        <f>VLOOKUP(A761,BY_TRA_Demand_Drivers!$A$5:$B$95,2,FALSE)</f>
        <v>TPRMU</v>
      </c>
      <c r="G761" s="16">
        <f>VLOOKUP($D761,'Growth rate'!$B$3:$S$93,3,FALSE)*VLOOKUP($F761,BY_TRA_Demand_Drivers!$B$5:$J$100,7,FALSE)</f>
        <v>0</v>
      </c>
      <c r="H761" s="16">
        <f>VLOOKUP($D761,'Growth rate'!$B$3:$S$93,3,FALSE)*VLOOKUP($F761,BY_TRA_Demand_Drivers!$B$5:$J$100,8,FALSE)</f>
        <v>0</v>
      </c>
      <c r="I761" s="16">
        <f>VLOOKUP($D761,'Growth rate'!$B$3:$S$93,3,FALSE)*VLOOKUP($F761,BY_TRA_Demand_Drivers!$B$5:$J$100,9,FALSE)</f>
        <v>0</v>
      </c>
    </row>
    <row r="762" spans="1:9">
      <c r="A762" s="16">
        <f t="shared" si="10"/>
        <v>10</v>
      </c>
      <c r="B762" s="16"/>
      <c r="C762" s="16" t="s">
        <v>11</v>
      </c>
      <c r="D762" s="16">
        <v>2039</v>
      </c>
      <c r="E762" s="16" t="s">
        <v>3</v>
      </c>
      <c r="F762" s="16" t="str">
        <f>VLOOKUP(A762,BY_TRA_Demand_Drivers!$A$5:$B$95,2,FALSE)</f>
        <v>TPRMU</v>
      </c>
      <c r="G762" s="16">
        <f>VLOOKUP($D762,'Growth rate'!$B$3:$S$93,3,FALSE)*VLOOKUP($F762,BY_TRA_Demand_Drivers!$B$5:$J$100,7,FALSE)</f>
        <v>0</v>
      </c>
      <c r="H762" s="16">
        <f>VLOOKUP($D762,'Growth rate'!$B$3:$S$93,3,FALSE)*VLOOKUP($F762,BY_TRA_Demand_Drivers!$B$5:$J$100,8,FALSE)</f>
        <v>0</v>
      </c>
      <c r="I762" s="16">
        <f>VLOOKUP($D762,'Growth rate'!$B$3:$S$93,3,FALSE)*VLOOKUP($F762,BY_TRA_Demand_Drivers!$B$5:$J$100,9,FALSE)</f>
        <v>0</v>
      </c>
    </row>
    <row r="763" spans="1:9">
      <c r="A763" s="16">
        <f t="shared" si="10"/>
        <v>10</v>
      </c>
      <c r="B763" s="16"/>
      <c r="C763" s="16" t="s">
        <v>11</v>
      </c>
      <c r="D763" s="16">
        <v>2040</v>
      </c>
      <c r="E763" s="16" t="s">
        <v>3</v>
      </c>
      <c r="F763" s="16" t="str">
        <f>VLOOKUP(A763,BY_TRA_Demand_Drivers!$A$5:$B$95,2,FALSE)</f>
        <v>TPRMU</v>
      </c>
      <c r="G763" s="16">
        <f>VLOOKUP($D763,'Growth rate'!$B$3:$S$93,3,FALSE)*VLOOKUP($F763,BY_TRA_Demand_Drivers!$B$5:$J$100,7,FALSE)</f>
        <v>0</v>
      </c>
      <c r="H763" s="16">
        <f>VLOOKUP($D763,'Growth rate'!$B$3:$S$93,3,FALSE)*VLOOKUP($F763,BY_TRA_Demand_Drivers!$B$5:$J$100,8,FALSE)</f>
        <v>0</v>
      </c>
      <c r="I763" s="16">
        <f>VLOOKUP($D763,'Growth rate'!$B$3:$S$93,3,FALSE)*VLOOKUP($F763,BY_TRA_Demand_Drivers!$B$5:$J$100,9,FALSE)</f>
        <v>0</v>
      </c>
    </row>
    <row r="764" spans="1:9">
      <c r="A764" s="16">
        <f t="shared" si="10"/>
        <v>10</v>
      </c>
      <c r="B764" s="16"/>
      <c r="C764" s="16" t="s">
        <v>11</v>
      </c>
      <c r="D764" s="16">
        <v>2041</v>
      </c>
      <c r="E764" s="16" t="s">
        <v>3</v>
      </c>
      <c r="F764" s="16" t="str">
        <f>VLOOKUP(A764,BY_TRA_Demand_Drivers!$A$5:$B$95,2,FALSE)</f>
        <v>TPRMU</v>
      </c>
      <c r="G764" s="16">
        <f>VLOOKUP($D764,'Growth rate'!$B$3:$S$93,3,FALSE)*VLOOKUP($F764,BY_TRA_Demand_Drivers!$B$5:$J$100,7,FALSE)</f>
        <v>0</v>
      </c>
      <c r="H764" s="16">
        <f>VLOOKUP($D764,'Growth rate'!$B$3:$S$93,3,FALSE)*VLOOKUP($F764,BY_TRA_Demand_Drivers!$B$5:$J$100,8,FALSE)</f>
        <v>0</v>
      </c>
      <c r="I764" s="16">
        <f>VLOOKUP($D764,'Growth rate'!$B$3:$S$93,3,FALSE)*VLOOKUP($F764,BY_TRA_Demand_Drivers!$B$5:$J$100,9,FALSE)</f>
        <v>0</v>
      </c>
    </row>
    <row r="765" spans="1:9">
      <c r="A765" s="16">
        <f t="shared" si="10"/>
        <v>10</v>
      </c>
      <c r="B765" s="16"/>
      <c r="C765" s="16" t="s">
        <v>11</v>
      </c>
      <c r="D765" s="16">
        <v>2042</v>
      </c>
      <c r="E765" s="16" t="s">
        <v>3</v>
      </c>
      <c r="F765" s="16" t="str">
        <f>VLOOKUP(A765,BY_TRA_Demand_Drivers!$A$5:$B$95,2,FALSE)</f>
        <v>TPRMU</v>
      </c>
      <c r="G765" s="16">
        <f>VLOOKUP($D765,'Growth rate'!$B$3:$S$93,3,FALSE)*VLOOKUP($F765,BY_TRA_Demand_Drivers!$B$5:$J$100,7,FALSE)</f>
        <v>0</v>
      </c>
      <c r="H765" s="16">
        <f>VLOOKUP($D765,'Growth rate'!$B$3:$S$93,3,FALSE)*VLOOKUP($F765,BY_TRA_Demand_Drivers!$B$5:$J$100,8,FALSE)</f>
        <v>0</v>
      </c>
      <c r="I765" s="16">
        <f>VLOOKUP($D765,'Growth rate'!$B$3:$S$93,3,FALSE)*VLOOKUP($F765,BY_TRA_Demand_Drivers!$B$5:$J$100,9,FALSE)</f>
        <v>0</v>
      </c>
    </row>
    <row r="766" spans="1:9">
      <c r="A766" s="16">
        <f t="shared" si="10"/>
        <v>10</v>
      </c>
      <c r="B766" s="16"/>
      <c r="C766" s="16" t="s">
        <v>11</v>
      </c>
      <c r="D766" s="16">
        <v>2043</v>
      </c>
      <c r="E766" s="16" t="s">
        <v>3</v>
      </c>
      <c r="F766" s="16" t="str">
        <f>VLOOKUP(A766,BY_TRA_Demand_Drivers!$A$5:$B$95,2,FALSE)</f>
        <v>TPRMU</v>
      </c>
      <c r="G766" s="16">
        <f>VLOOKUP($D766,'Growth rate'!$B$3:$S$93,3,FALSE)*VLOOKUP($F766,BY_TRA_Demand_Drivers!$B$5:$J$100,7,FALSE)</f>
        <v>0</v>
      </c>
      <c r="H766" s="16">
        <f>VLOOKUP($D766,'Growth rate'!$B$3:$S$93,3,FALSE)*VLOOKUP($F766,BY_TRA_Demand_Drivers!$B$5:$J$100,8,FALSE)</f>
        <v>0</v>
      </c>
      <c r="I766" s="16">
        <f>VLOOKUP($D766,'Growth rate'!$B$3:$S$93,3,FALSE)*VLOOKUP($F766,BY_TRA_Demand_Drivers!$B$5:$J$100,9,FALSE)</f>
        <v>0</v>
      </c>
    </row>
    <row r="767" spans="1:9">
      <c r="A767" s="16">
        <f t="shared" si="10"/>
        <v>10</v>
      </c>
      <c r="B767" s="16"/>
      <c r="C767" s="16" t="s">
        <v>11</v>
      </c>
      <c r="D767" s="16">
        <v>2044</v>
      </c>
      <c r="E767" s="16" t="s">
        <v>3</v>
      </c>
      <c r="F767" s="16" t="str">
        <f>VLOOKUP(A767,BY_TRA_Demand_Drivers!$A$5:$B$95,2,FALSE)</f>
        <v>TPRMU</v>
      </c>
      <c r="G767" s="16">
        <f>VLOOKUP($D767,'Growth rate'!$B$3:$S$93,3,FALSE)*VLOOKUP($F767,BY_TRA_Demand_Drivers!$B$5:$J$100,7,FALSE)</f>
        <v>0</v>
      </c>
      <c r="H767" s="16">
        <f>VLOOKUP($D767,'Growth rate'!$B$3:$S$93,3,FALSE)*VLOOKUP($F767,BY_TRA_Demand_Drivers!$B$5:$J$100,8,FALSE)</f>
        <v>0</v>
      </c>
      <c r="I767" s="16">
        <f>VLOOKUP($D767,'Growth rate'!$B$3:$S$93,3,FALSE)*VLOOKUP($F767,BY_TRA_Demand_Drivers!$B$5:$J$100,9,FALSE)</f>
        <v>0</v>
      </c>
    </row>
    <row r="768" spans="1:9">
      <c r="A768" s="16">
        <f t="shared" si="10"/>
        <v>10</v>
      </c>
      <c r="B768" s="16"/>
      <c r="C768" s="16" t="s">
        <v>11</v>
      </c>
      <c r="D768" s="16">
        <v>2045</v>
      </c>
      <c r="E768" s="16" t="s">
        <v>3</v>
      </c>
      <c r="F768" s="16" t="str">
        <f>VLOOKUP(A768,BY_TRA_Demand_Drivers!$A$5:$B$95,2,FALSE)</f>
        <v>TPRMU</v>
      </c>
      <c r="G768" s="16">
        <f>VLOOKUP($D768,'Growth rate'!$B$3:$S$93,3,FALSE)*VLOOKUP($F768,BY_TRA_Demand_Drivers!$B$5:$J$100,7,FALSE)</f>
        <v>0</v>
      </c>
      <c r="H768" s="16">
        <f>VLOOKUP($D768,'Growth rate'!$B$3:$S$93,3,FALSE)*VLOOKUP($F768,BY_TRA_Demand_Drivers!$B$5:$J$100,8,FALSE)</f>
        <v>0</v>
      </c>
      <c r="I768" s="16">
        <f>VLOOKUP($D768,'Growth rate'!$B$3:$S$93,3,FALSE)*VLOOKUP($F768,BY_TRA_Demand_Drivers!$B$5:$J$100,9,FALSE)</f>
        <v>0</v>
      </c>
    </row>
    <row r="769" spans="1:9">
      <c r="A769" s="16">
        <f t="shared" si="10"/>
        <v>10</v>
      </c>
      <c r="B769" s="16"/>
      <c r="C769" s="16" t="s">
        <v>11</v>
      </c>
      <c r="D769" s="16">
        <v>2046</v>
      </c>
      <c r="E769" s="16" t="s">
        <v>3</v>
      </c>
      <c r="F769" s="16" t="str">
        <f>VLOOKUP(A769,BY_TRA_Demand_Drivers!$A$5:$B$95,2,FALSE)</f>
        <v>TPRMU</v>
      </c>
      <c r="G769" s="16">
        <f>VLOOKUP($D769,'Growth rate'!$B$3:$S$93,3,FALSE)*VLOOKUP($F769,BY_TRA_Demand_Drivers!$B$5:$J$100,7,FALSE)</f>
        <v>0</v>
      </c>
      <c r="H769" s="16">
        <f>VLOOKUP($D769,'Growth rate'!$B$3:$S$93,3,FALSE)*VLOOKUP($F769,BY_TRA_Demand_Drivers!$B$5:$J$100,8,FALSE)</f>
        <v>0</v>
      </c>
      <c r="I769" s="16">
        <f>VLOOKUP($D769,'Growth rate'!$B$3:$S$93,3,FALSE)*VLOOKUP($F769,BY_TRA_Demand_Drivers!$B$5:$J$100,9,FALSE)</f>
        <v>0</v>
      </c>
    </row>
    <row r="770" spans="1:9">
      <c r="A770" s="16">
        <f t="shared" si="10"/>
        <v>10</v>
      </c>
      <c r="B770" s="16"/>
      <c r="C770" s="16" t="s">
        <v>11</v>
      </c>
      <c r="D770" s="16">
        <v>2047</v>
      </c>
      <c r="E770" s="16" t="s">
        <v>3</v>
      </c>
      <c r="F770" s="16" t="str">
        <f>VLOOKUP(A770,BY_TRA_Demand_Drivers!$A$5:$B$95,2,FALSE)</f>
        <v>TPRMU</v>
      </c>
      <c r="G770" s="16">
        <f>VLOOKUP($D770,'Growth rate'!$B$3:$S$93,3,FALSE)*VLOOKUP($F770,BY_TRA_Demand_Drivers!$B$5:$J$100,7,FALSE)</f>
        <v>0</v>
      </c>
      <c r="H770" s="16">
        <f>VLOOKUP($D770,'Growth rate'!$B$3:$S$93,3,FALSE)*VLOOKUP($F770,BY_TRA_Demand_Drivers!$B$5:$J$100,8,FALSE)</f>
        <v>0</v>
      </c>
      <c r="I770" s="16">
        <f>VLOOKUP($D770,'Growth rate'!$B$3:$S$93,3,FALSE)*VLOOKUP($F770,BY_TRA_Demand_Drivers!$B$5:$J$100,9,FALSE)</f>
        <v>0</v>
      </c>
    </row>
    <row r="771" spans="1:9">
      <c r="A771" s="16">
        <f t="shared" ref="A771:A834" si="11">A689+1</f>
        <v>10</v>
      </c>
      <c r="B771" s="16"/>
      <c r="C771" s="16" t="s">
        <v>11</v>
      </c>
      <c r="D771" s="16">
        <v>2048</v>
      </c>
      <c r="E771" s="16" t="s">
        <v>3</v>
      </c>
      <c r="F771" s="16" t="str">
        <f>VLOOKUP(A771,BY_TRA_Demand_Drivers!$A$5:$B$95,2,FALSE)</f>
        <v>TPRMU</v>
      </c>
      <c r="G771" s="16">
        <f>VLOOKUP($D771,'Growth rate'!$B$3:$S$93,3,FALSE)*VLOOKUP($F771,BY_TRA_Demand_Drivers!$B$5:$J$100,7,FALSE)</f>
        <v>0</v>
      </c>
      <c r="H771" s="16">
        <f>VLOOKUP($D771,'Growth rate'!$B$3:$S$93,3,FALSE)*VLOOKUP($F771,BY_TRA_Demand_Drivers!$B$5:$J$100,8,FALSE)</f>
        <v>0</v>
      </c>
      <c r="I771" s="16">
        <f>VLOOKUP($D771,'Growth rate'!$B$3:$S$93,3,FALSE)*VLOOKUP($F771,BY_TRA_Demand_Drivers!$B$5:$J$100,9,FALSE)</f>
        <v>0</v>
      </c>
    </row>
    <row r="772" spans="1:9">
      <c r="A772" s="16">
        <f t="shared" si="11"/>
        <v>10</v>
      </c>
      <c r="B772" s="16"/>
      <c r="C772" s="16" t="s">
        <v>11</v>
      </c>
      <c r="D772" s="16">
        <v>2049</v>
      </c>
      <c r="E772" s="16" t="s">
        <v>3</v>
      </c>
      <c r="F772" s="16" t="str">
        <f>VLOOKUP(A772,BY_TRA_Demand_Drivers!$A$5:$B$95,2,FALSE)</f>
        <v>TPRMU</v>
      </c>
      <c r="G772" s="16">
        <f>VLOOKUP($D772,'Growth rate'!$B$3:$S$93,3,FALSE)*VLOOKUP($F772,BY_TRA_Demand_Drivers!$B$5:$J$100,7,FALSE)</f>
        <v>0</v>
      </c>
      <c r="H772" s="16">
        <f>VLOOKUP($D772,'Growth rate'!$B$3:$S$93,3,FALSE)*VLOOKUP($F772,BY_TRA_Demand_Drivers!$B$5:$J$100,8,FALSE)</f>
        <v>0</v>
      </c>
      <c r="I772" s="16">
        <f>VLOOKUP($D772,'Growth rate'!$B$3:$S$93,3,FALSE)*VLOOKUP($F772,BY_TRA_Demand_Drivers!$B$5:$J$100,9,FALSE)</f>
        <v>0</v>
      </c>
    </row>
    <row r="773" spans="1:9">
      <c r="A773" s="16">
        <f t="shared" si="11"/>
        <v>10</v>
      </c>
      <c r="B773" s="16"/>
      <c r="C773" s="16" t="s">
        <v>11</v>
      </c>
      <c r="D773" s="16">
        <v>2050</v>
      </c>
      <c r="E773" s="16" t="s">
        <v>3</v>
      </c>
      <c r="F773" s="16" t="str">
        <f>VLOOKUP(A773,BY_TRA_Demand_Drivers!$A$5:$B$95,2,FALSE)</f>
        <v>TPRMU</v>
      </c>
      <c r="G773" s="16">
        <f>VLOOKUP($D773,'Growth rate'!$B$3:$S$93,3,FALSE)*VLOOKUP($F773,BY_TRA_Demand_Drivers!$B$5:$J$100,7,FALSE)</f>
        <v>0</v>
      </c>
      <c r="H773" s="16">
        <f>VLOOKUP($D773,'Growth rate'!$B$3:$S$93,3,FALSE)*VLOOKUP($F773,BY_TRA_Demand_Drivers!$B$5:$J$100,8,FALSE)</f>
        <v>0</v>
      </c>
      <c r="I773" s="16">
        <f>VLOOKUP($D773,'Growth rate'!$B$3:$S$93,3,FALSE)*VLOOKUP($F773,BY_TRA_Demand_Drivers!$B$5:$J$100,9,FALSE)</f>
        <v>0</v>
      </c>
    </row>
    <row r="774" spans="1:9">
      <c r="A774" s="16">
        <f t="shared" si="11"/>
        <v>10</v>
      </c>
      <c r="B774" s="16"/>
      <c r="C774" s="16" t="s">
        <v>11</v>
      </c>
      <c r="D774" s="16">
        <v>2051</v>
      </c>
      <c r="E774" s="16" t="s">
        <v>3</v>
      </c>
      <c r="F774" s="16" t="str">
        <f>VLOOKUP(A774,BY_TRA_Demand_Drivers!$A$5:$B$95,2,FALSE)</f>
        <v>TPRMU</v>
      </c>
      <c r="G774" s="16">
        <f>VLOOKUP($D774,'Growth rate'!$B$3:$S$93,3,FALSE)*VLOOKUP($F774,BY_TRA_Demand_Drivers!$B$5:$J$100,7,FALSE)</f>
        <v>0</v>
      </c>
      <c r="H774" s="16">
        <f>VLOOKUP($D774,'Growth rate'!$B$3:$S$93,3,FALSE)*VLOOKUP($F774,BY_TRA_Demand_Drivers!$B$5:$J$100,8,FALSE)</f>
        <v>0</v>
      </c>
      <c r="I774" s="16">
        <f>VLOOKUP($D774,'Growth rate'!$B$3:$S$93,3,FALSE)*VLOOKUP($F774,BY_TRA_Demand_Drivers!$B$5:$J$100,9,FALSE)</f>
        <v>0</v>
      </c>
    </row>
    <row r="775" spans="1:9">
      <c r="A775" s="16">
        <f t="shared" si="11"/>
        <v>10</v>
      </c>
      <c r="B775" s="16"/>
      <c r="C775" s="16" t="s">
        <v>11</v>
      </c>
      <c r="D775" s="16">
        <v>2052</v>
      </c>
      <c r="E775" s="16" t="s">
        <v>3</v>
      </c>
      <c r="F775" s="16" t="str">
        <f>VLOOKUP(A775,BY_TRA_Demand_Drivers!$A$5:$B$95,2,FALSE)</f>
        <v>TPRMU</v>
      </c>
      <c r="G775" s="16">
        <f>VLOOKUP($D775,'Growth rate'!$B$3:$S$93,3,FALSE)*VLOOKUP($F775,BY_TRA_Demand_Drivers!$B$5:$J$100,7,FALSE)</f>
        <v>0</v>
      </c>
      <c r="H775" s="16">
        <f>VLOOKUP($D775,'Growth rate'!$B$3:$S$93,3,FALSE)*VLOOKUP($F775,BY_TRA_Demand_Drivers!$B$5:$J$100,8,FALSE)</f>
        <v>0</v>
      </c>
      <c r="I775" s="16">
        <f>VLOOKUP($D775,'Growth rate'!$B$3:$S$93,3,FALSE)*VLOOKUP($F775,BY_TRA_Demand_Drivers!$B$5:$J$100,9,FALSE)</f>
        <v>0</v>
      </c>
    </row>
    <row r="776" spans="1:9">
      <c r="A776" s="16">
        <f t="shared" si="11"/>
        <v>10</v>
      </c>
      <c r="B776" s="16"/>
      <c r="C776" s="16" t="s">
        <v>11</v>
      </c>
      <c r="D776" s="16">
        <v>2053</v>
      </c>
      <c r="E776" s="16" t="s">
        <v>3</v>
      </c>
      <c r="F776" s="16" t="str">
        <f>VLOOKUP(A776,BY_TRA_Demand_Drivers!$A$5:$B$95,2,FALSE)</f>
        <v>TPRMU</v>
      </c>
      <c r="G776" s="16">
        <f>VLOOKUP($D776,'Growth rate'!$B$3:$S$93,3,FALSE)*VLOOKUP($F776,BY_TRA_Demand_Drivers!$B$5:$J$100,7,FALSE)</f>
        <v>0</v>
      </c>
      <c r="H776" s="16">
        <f>VLOOKUP($D776,'Growth rate'!$B$3:$S$93,3,FALSE)*VLOOKUP($F776,BY_TRA_Demand_Drivers!$B$5:$J$100,8,FALSE)</f>
        <v>0</v>
      </c>
      <c r="I776" s="16">
        <f>VLOOKUP($D776,'Growth rate'!$B$3:$S$93,3,FALSE)*VLOOKUP($F776,BY_TRA_Demand_Drivers!$B$5:$J$100,9,FALSE)</f>
        <v>0</v>
      </c>
    </row>
    <row r="777" spans="1:9">
      <c r="A777" s="16">
        <f t="shared" si="11"/>
        <v>10</v>
      </c>
      <c r="B777" s="16"/>
      <c r="C777" s="16" t="s">
        <v>11</v>
      </c>
      <c r="D777" s="16">
        <v>2054</v>
      </c>
      <c r="E777" s="16" t="s">
        <v>3</v>
      </c>
      <c r="F777" s="16" t="str">
        <f>VLOOKUP(A777,BY_TRA_Demand_Drivers!$A$5:$B$95,2,FALSE)</f>
        <v>TPRMU</v>
      </c>
      <c r="G777" s="16">
        <f>VLOOKUP($D777,'Growth rate'!$B$3:$S$93,3,FALSE)*VLOOKUP($F777,BY_TRA_Demand_Drivers!$B$5:$J$100,7,FALSE)</f>
        <v>0</v>
      </c>
      <c r="H777" s="16">
        <f>VLOOKUP($D777,'Growth rate'!$B$3:$S$93,3,FALSE)*VLOOKUP($F777,BY_TRA_Demand_Drivers!$B$5:$J$100,8,FALSE)</f>
        <v>0</v>
      </c>
      <c r="I777" s="16">
        <f>VLOOKUP($D777,'Growth rate'!$B$3:$S$93,3,FALSE)*VLOOKUP($F777,BY_TRA_Demand_Drivers!$B$5:$J$100,9,FALSE)</f>
        <v>0</v>
      </c>
    </row>
    <row r="778" spans="1:9">
      <c r="A778" s="16">
        <f t="shared" si="11"/>
        <v>10</v>
      </c>
      <c r="B778" s="16"/>
      <c r="C778" s="16" t="s">
        <v>11</v>
      </c>
      <c r="D778" s="16">
        <v>2055</v>
      </c>
      <c r="E778" s="16" t="s">
        <v>3</v>
      </c>
      <c r="F778" s="16" t="str">
        <f>VLOOKUP(A778,BY_TRA_Demand_Drivers!$A$5:$B$95,2,FALSE)</f>
        <v>TPRMU</v>
      </c>
      <c r="G778" s="16">
        <f>VLOOKUP($D778,'Growth rate'!$B$3:$S$93,3,FALSE)*VLOOKUP($F778,BY_TRA_Demand_Drivers!$B$5:$J$100,7,FALSE)</f>
        <v>0</v>
      </c>
      <c r="H778" s="16">
        <f>VLOOKUP($D778,'Growth rate'!$B$3:$S$93,3,FALSE)*VLOOKUP($F778,BY_TRA_Demand_Drivers!$B$5:$J$100,8,FALSE)</f>
        <v>0</v>
      </c>
      <c r="I778" s="16">
        <f>VLOOKUP($D778,'Growth rate'!$B$3:$S$93,3,FALSE)*VLOOKUP($F778,BY_TRA_Demand_Drivers!$B$5:$J$100,9,FALSE)</f>
        <v>0</v>
      </c>
    </row>
    <row r="779" spans="1:9">
      <c r="A779" s="16">
        <f t="shared" si="11"/>
        <v>10</v>
      </c>
      <c r="B779" s="16"/>
      <c r="C779" s="16" t="s">
        <v>11</v>
      </c>
      <c r="D779" s="16">
        <v>2056</v>
      </c>
      <c r="E779" s="16" t="s">
        <v>3</v>
      </c>
      <c r="F779" s="16" t="str">
        <f>VLOOKUP(A779,BY_TRA_Demand_Drivers!$A$5:$B$95,2,FALSE)</f>
        <v>TPRMU</v>
      </c>
      <c r="G779" s="16">
        <f>VLOOKUP($D779,'Growth rate'!$B$3:$S$93,3,FALSE)*VLOOKUP($F779,BY_TRA_Demand_Drivers!$B$5:$J$100,7,FALSE)</f>
        <v>0</v>
      </c>
      <c r="H779" s="16">
        <f>VLOOKUP($D779,'Growth rate'!$B$3:$S$93,3,FALSE)*VLOOKUP($F779,BY_TRA_Demand_Drivers!$B$5:$J$100,8,FALSE)</f>
        <v>0</v>
      </c>
      <c r="I779" s="16">
        <f>VLOOKUP($D779,'Growth rate'!$B$3:$S$93,3,FALSE)*VLOOKUP($F779,BY_TRA_Demand_Drivers!$B$5:$J$100,9,FALSE)</f>
        <v>0</v>
      </c>
    </row>
    <row r="780" spans="1:9">
      <c r="A780" s="16">
        <f t="shared" si="11"/>
        <v>10</v>
      </c>
      <c r="B780" s="16"/>
      <c r="C780" s="16" t="s">
        <v>11</v>
      </c>
      <c r="D780" s="16">
        <v>2057</v>
      </c>
      <c r="E780" s="16" t="s">
        <v>3</v>
      </c>
      <c r="F780" s="16" t="str">
        <f>VLOOKUP(A780,BY_TRA_Demand_Drivers!$A$5:$B$95,2,FALSE)</f>
        <v>TPRMU</v>
      </c>
      <c r="G780" s="16">
        <f>VLOOKUP($D780,'Growth rate'!$B$3:$S$93,3,FALSE)*VLOOKUP($F780,BY_TRA_Demand_Drivers!$B$5:$J$100,7,FALSE)</f>
        <v>0</v>
      </c>
      <c r="H780" s="16">
        <f>VLOOKUP($D780,'Growth rate'!$B$3:$S$93,3,FALSE)*VLOOKUP($F780,BY_TRA_Demand_Drivers!$B$5:$J$100,8,FALSE)</f>
        <v>0</v>
      </c>
      <c r="I780" s="16">
        <f>VLOOKUP($D780,'Growth rate'!$B$3:$S$93,3,FALSE)*VLOOKUP($F780,BY_TRA_Demand_Drivers!$B$5:$J$100,9,FALSE)</f>
        <v>0</v>
      </c>
    </row>
    <row r="781" spans="1:9">
      <c r="A781" s="16">
        <f t="shared" si="11"/>
        <v>10</v>
      </c>
      <c r="B781" s="16"/>
      <c r="C781" s="16" t="s">
        <v>11</v>
      </c>
      <c r="D781" s="16">
        <v>2058</v>
      </c>
      <c r="E781" s="16" t="s">
        <v>3</v>
      </c>
      <c r="F781" s="16" t="str">
        <f>VLOOKUP(A781,BY_TRA_Demand_Drivers!$A$5:$B$95,2,FALSE)</f>
        <v>TPRMU</v>
      </c>
      <c r="G781" s="16">
        <f>VLOOKUP($D781,'Growth rate'!$B$3:$S$93,3,FALSE)*VLOOKUP($F781,BY_TRA_Demand_Drivers!$B$5:$J$100,7,FALSE)</f>
        <v>0</v>
      </c>
      <c r="H781" s="16">
        <f>VLOOKUP($D781,'Growth rate'!$B$3:$S$93,3,FALSE)*VLOOKUP($F781,BY_TRA_Demand_Drivers!$B$5:$J$100,8,FALSE)</f>
        <v>0</v>
      </c>
      <c r="I781" s="16">
        <f>VLOOKUP($D781,'Growth rate'!$B$3:$S$93,3,FALSE)*VLOOKUP($F781,BY_TRA_Demand_Drivers!$B$5:$J$100,9,FALSE)</f>
        <v>0</v>
      </c>
    </row>
    <row r="782" spans="1:9">
      <c r="A782" s="16">
        <f t="shared" si="11"/>
        <v>10</v>
      </c>
      <c r="B782" s="16"/>
      <c r="C782" s="16" t="s">
        <v>11</v>
      </c>
      <c r="D782" s="16">
        <v>2059</v>
      </c>
      <c r="E782" s="16" t="s">
        <v>3</v>
      </c>
      <c r="F782" s="16" t="str">
        <f>VLOOKUP(A782,BY_TRA_Demand_Drivers!$A$5:$B$95,2,FALSE)</f>
        <v>TPRMU</v>
      </c>
      <c r="G782" s="16">
        <f>VLOOKUP($D782,'Growth rate'!$B$3:$S$93,3,FALSE)*VLOOKUP($F782,BY_TRA_Demand_Drivers!$B$5:$J$100,7,FALSE)</f>
        <v>0</v>
      </c>
      <c r="H782" s="16">
        <f>VLOOKUP($D782,'Growth rate'!$B$3:$S$93,3,FALSE)*VLOOKUP($F782,BY_TRA_Demand_Drivers!$B$5:$J$100,8,FALSE)</f>
        <v>0</v>
      </c>
      <c r="I782" s="16">
        <f>VLOOKUP($D782,'Growth rate'!$B$3:$S$93,3,FALSE)*VLOOKUP($F782,BY_TRA_Demand_Drivers!$B$5:$J$100,9,FALSE)</f>
        <v>0</v>
      </c>
    </row>
    <row r="783" spans="1:9">
      <c r="A783" s="16">
        <f t="shared" si="11"/>
        <v>10</v>
      </c>
      <c r="B783" s="16"/>
      <c r="C783" s="16" t="s">
        <v>11</v>
      </c>
      <c r="D783" s="16">
        <v>2060</v>
      </c>
      <c r="E783" s="16" t="s">
        <v>3</v>
      </c>
      <c r="F783" s="16" t="str">
        <f>VLOOKUP(A783,BY_TRA_Demand_Drivers!$A$5:$B$95,2,FALSE)</f>
        <v>TPRMU</v>
      </c>
      <c r="G783" s="16">
        <f>VLOOKUP($D783,'Growth rate'!$B$3:$S$93,3,FALSE)*VLOOKUP($F783,BY_TRA_Demand_Drivers!$B$5:$J$100,7,FALSE)</f>
        <v>0</v>
      </c>
      <c r="H783" s="16">
        <f>VLOOKUP($D783,'Growth rate'!$B$3:$S$93,3,FALSE)*VLOOKUP($F783,BY_TRA_Demand_Drivers!$B$5:$J$100,8,FALSE)</f>
        <v>0</v>
      </c>
      <c r="I783" s="16">
        <f>VLOOKUP($D783,'Growth rate'!$B$3:$S$93,3,FALSE)*VLOOKUP($F783,BY_TRA_Demand_Drivers!$B$5:$J$100,9,FALSE)</f>
        <v>0</v>
      </c>
    </row>
    <row r="784" spans="1:9">
      <c r="A784" s="16">
        <f t="shared" si="11"/>
        <v>10</v>
      </c>
      <c r="B784" s="16"/>
      <c r="C784" s="16" t="s">
        <v>11</v>
      </c>
      <c r="D784" s="16">
        <v>2061</v>
      </c>
      <c r="E784" s="16" t="s">
        <v>3</v>
      </c>
      <c r="F784" s="16" t="str">
        <f>VLOOKUP(A784,BY_TRA_Demand_Drivers!$A$5:$B$95,2,FALSE)</f>
        <v>TPRMU</v>
      </c>
      <c r="G784" s="16">
        <f>VLOOKUP($D784,'Growth rate'!$B$3:$S$93,3,FALSE)*VLOOKUP($F784,BY_TRA_Demand_Drivers!$B$5:$J$100,7,FALSE)</f>
        <v>0</v>
      </c>
      <c r="H784" s="16">
        <f>VLOOKUP($D784,'Growth rate'!$B$3:$S$93,3,FALSE)*VLOOKUP($F784,BY_TRA_Demand_Drivers!$B$5:$J$100,8,FALSE)</f>
        <v>0</v>
      </c>
      <c r="I784" s="16">
        <f>VLOOKUP($D784,'Growth rate'!$B$3:$S$93,3,FALSE)*VLOOKUP($F784,BY_TRA_Demand_Drivers!$B$5:$J$100,9,FALSE)</f>
        <v>0</v>
      </c>
    </row>
    <row r="785" spans="1:9">
      <c r="A785" s="16">
        <f t="shared" si="11"/>
        <v>10</v>
      </c>
      <c r="B785" s="16"/>
      <c r="C785" s="16" t="s">
        <v>11</v>
      </c>
      <c r="D785" s="16">
        <v>2062</v>
      </c>
      <c r="E785" s="16" t="s">
        <v>3</v>
      </c>
      <c r="F785" s="16" t="str">
        <f>VLOOKUP(A785,BY_TRA_Demand_Drivers!$A$5:$B$95,2,FALSE)</f>
        <v>TPRMU</v>
      </c>
      <c r="G785" s="16">
        <f>VLOOKUP($D785,'Growth rate'!$B$3:$S$93,3,FALSE)*VLOOKUP($F785,BY_TRA_Demand_Drivers!$B$5:$J$100,7,FALSE)</f>
        <v>0</v>
      </c>
      <c r="H785" s="16">
        <f>VLOOKUP($D785,'Growth rate'!$B$3:$S$93,3,FALSE)*VLOOKUP($F785,BY_TRA_Demand_Drivers!$B$5:$J$100,8,FALSE)</f>
        <v>0</v>
      </c>
      <c r="I785" s="16">
        <f>VLOOKUP($D785,'Growth rate'!$B$3:$S$93,3,FALSE)*VLOOKUP($F785,BY_TRA_Demand_Drivers!$B$5:$J$100,9,FALSE)</f>
        <v>0</v>
      </c>
    </row>
    <row r="786" spans="1:9">
      <c r="A786" s="16">
        <f t="shared" si="11"/>
        <v>10</v>
      </c>
      <c r="B786" s="16"/>
      <c r="C786" s="16" t="s">
        <v>11</v>
      </c>
      <c r="D786" s="16">
        <v>2063</v>
      </c>
      <c r="E786" s="16" t="s">
        <v>3</v>
      </c>
      <c r="F786" s="16" t="str">
        <f>VLOOKUP(A786,BY_TRA_Demand_Drivers!$A$5:$B$95,2,FALSE)</f>
        <v>TPRMU</v>
      </c>
      <c r="G786" s="16">
        <f>VLOOKUP($D786,'Growth rate'!$B$3:$S$93,3,FALSE)*VLOOKUP($F786,BY_TRA_Demand_Drivers!$B$5:$J$100,7,FALSE)</f>
        <v>0</v>
      </c>
      <c r="H786" s="16">
        <f>VLOOKUP($D786,'Growth rate'!$B$3:$S$93,3,FALSE)*VLOOKUP($F786,BY_TRA_Demand_Drivers!$B$5:$J$100,8,FALSE)</f>
        <v>0</v>
      </c>
      <c r="I786" s="16">
        <f>VLOOKUP($D786,'Growth rate'!$B$3:$S$93,3,FALSE)*VLOOKUP($F786,BY_TRA_Demand_Drivers!$B$5:$J$100,9,FALSE)</f>
        <v>0</v>
      </c>
    </row>
    <row r="787" spans="1:9">
      <c r="A787" s="16">
        <f t="shared" si="11"/>
        <v>10</v>
      </c>
      <c r="B787" s="16"/>
      <c r="C787" s="16" t="s">
        <v>11</v>
      </c>
      <c r="D787" s="16">
        <v>2064</v>
      </c>
      <c r="E787" s="16" t="s">
        <v>3</v>
      </c>
      <c r="F787" s="16" t="str">
        <f>VLOOKUP(A787,BY_TRA_Demand_Drivers!$A$5:$B$95,2,FALSE)</f>
        <v>TPRMU</v>
      </c>
      <c r="G787" s="16">
        <f>VLOOKUP($D787,'Growth rate'!$B$3:$S$93,3,FALSE)*VLOOKUP($F787,BY_TRA_Demand_Drivers!$B$5:$J$100,7,FALSE)</f>
        <v>0</v>
      </c>
      <c r="H787" s="16">
        <f>VLOOKUP($D787,'Growth rate'!$B$3:$S$93,3,FALSE)*VLOOKUP($F787,BY_TRA_Demand_Drivers!$B$5:$J$100,8,FALSE)</f>
        <v>0</v>
      </c>
      <c r="I787" s="16">
        <f>VLOOKUP($D787,'Growth rate'!$B$3:$S$93,3,FALSE)*VLOOKUP($F787,BY_TRA_Demand_Drivers!$B$5:$J$100,9,FALSE)</f>
        <v>0</v>
      </c>
    </row>
    <row r="788" spans="1:9">
      <c r="A788" s="16">
        <f t="shared" si="11"/>
        <v>10</v>
      </c>
      <c r="B788" s="16"/>
      <c r="C788" s="16" t="s">
        <v>11</v>
      </c>
      <c r="D788" s="16">
        <v>2065</v>
      </c>
      <c r="E788" s="16" t="s">
        <v>3</v>
      </c>
      <c r="F788" s="16" t="str">
        <f>VLOOKUP(A788,BY_TRA_Demand_Drivers!$A$5:$B$95,2,FALSE)</f>
        <v>TPRMU</v>
      </c>
      <c r="G788" s="16">
        <f>VLOOKUP($D788,'Growth rate'!$B$3:$S$93,3,FALSE)*VLOOKUP($F788,BY_TRA_Demand_Drivers!$B$5:$J$100,7,FALSE)</f>
        <v>0</v>
      </c>
      <c r="H788" s="16">
        <f>VLOOKUP($D788,'Growth rate'!$B$3:$S$93,3,FALSE)*VLOOKUP($F788,BY_TRA_Demand_Drivers!$B$5:$J$100,8,FALSE)</f>
        <v>0</v>
      </c>
      <c r="I788" s="16">
        <f>VLOOKUP($D788,'Growth rate'!$B$3:$S$93,3,FALSE)*VLOOKUP($F788,BY_TRA_Demand_Drivers!$B$5:$J$100,9,FALSE)</f>
        <v>0</v>
      </c>
    </row>
    <row r="789" spans="1:9">
      <c r="A789" s="16">
        <f t="shared" si="11"/>
        <v>10</v>
      </c>
      <c r="B789" s="16"/>
      <c r="C789" s="16" t="s">
        <v>11</v>
      </c>
      <c r="D789" s="16">
        <v>2066</v>
      </c>
      <c r="E789" s="16" t="s">
        <v>3</v>
      </c>
      <c r="F789" s="16" t="str">
        <f>VLOOKUP(A789,BY_TRA_Demand_Drivers!$A$5:$B$95,2,FALSE)</f>
        <v>TPRMU</v>
      </c>
      <c r="G789" s="16">
        <f>VLOOKUP($D789,'Growth rate'!$B$3:$S$93,3,FALSE)*VLOOKUP($F789,BY_TRA_Demand_Drivers!$B$5:$J$100,7,FALSE)</f>
        <v>0</v>
      </c>
      <c r="H789" s="16">
        <f>VLOOKUP($D789,'Growth rate'!$B$3:$S$93,3,FALSE)*VLOOKUP($F789,BY_TRA_Demand_Drivers!$B$5:$J$100,8,FALSE)</f>
        <v>0</v>
      </c>
      <c r="I789" s="16">
        <f>VLOOKUP($D789,'Growth rate'!$B$3:$S$93,3,FALSE)*VLOOKUP($F789,BY_TRA_Demand_Drivers!$B$5:$J$100,9,FALSE)</f>
        <v>0</v>
      </c>
    </row>
    <row r="790" spans="1:9">
      <c r="A790" s="16">
        <f t="shared" si="11"/>
        <v>10</v>
      </c>
      <c r="B790" s="16"/>
      <c r="C790" s="16" t="s">
        <v>11</v>
      </c>
      <c r="D790" s="16">
        <v>2067</v>
      </c>
      <c r="E790" s="16" t="s">
        <v>3</v>
      </c>
      <c r="F790" s="16" t="str">
        <f>VLOOKUP(A790,BY_TRA_Demand_Drivers!$A$5:$B$95,2,FALSE)</f>
        <v>TPRMU</v>
      </c>
      <c r="G790" s="16">
        <f>VLOOKUP($D790,'Growth rate'!$B$3:$S$93,3,FALSE)*VLOOKUP($F790,BY_TRA_Demand_Drivers!$B$5:$J$100,7,FALSE)</f>
        <v>0</v>
      </c>
      <c r="H790" s="16">
        <f>VLOOKUP($D790,'Growth rate'!$B$3:$S$93,3,FALSE)*VLOOKUP($F790,BY_TRA_Demand_Drivers!$B$5:$J$100,8,FALSE)</f>
        <v>0</v>
      </c>
      <c r="I790" s="16">
        <f>VLOOKUP($D790,'Growth rate'!$B$3:$S$93,3,FALSE)*VLOOKUP($F790,BY_TRA_Demand_Drivers!$B$5:$J$100,9,FALSE)</f>
        <v>0</v>
      </c>
    </row>
    <row r="791" spans="1:9">
      <c r="A791" s="16">
        <f t="shared" si="11"/>
        <v>10</v>
      </c>
      <c r="B791" s="16"/>
      <c r="C791" s="16" t="s">
        <v>11</v>
      </c>
      <c r="D791" s="16">
        <v>2068</v>
      </c>
      <c r="E791" s="16" t="s">
        <v>3</v>
      </c>
      <c r="F791" s="16" t="str">
        <f>VLOOKUP(A791,BY_TRA_Demand_Drivers!$A$5:$B$95,2,FALSE)</f>
        <v>TPRMU</v>
      </c>
      <c r="G791" s="16">
        <f>VLOOKUP($D791,'Growth rate'!$B$3:$S$93,3,FALSE)*VLOOKUP($F791,BY_TRA_Demand_Drivers!$B$5:$J$100,7,FALSE)</f>
        <v>0</v>
      </c>
      <c r="H791" s="16">
        <f>VLOOKUP($D791,'Growth rate'!$B$3:$S$93,3,FALSE)*VLOOKUP($F791,BY_TRA_Demand_Drivers!$B$5:$J$100,8,FALSE)</f>
        <v>0</v>
      </c>
      <c r="I791" s="16">
        <f>VLOOKUP($D791,'Growth rate'!$B$3:$S$93,3,FALSE)*VLOOKUP($F791,BY_TRA_Demand_Drivers!$B$5:$J$100,9,FALSE)</f>
        <v>0</v>
      </c>
    </row>
    <row r="792" spans="1:9">
      <c r="A792" s="16">
        <f t="shared" si="11"/>
        <v>10</v>
      </c>
      <c r="B792" s="16"/>
      <c r="C792" s="16" t="s">
        <v>11</v>
      </c>
      <c r="D792" s="16">
        <v>2069</v>
      </c>
      <c r="E792" s="16" t="s">
        <v>3</v>
      </c>
      <c r="F792" s="16" t="str">
        <f>VLOOKUP(A792,BY_TRA_Demand_Drivers!$A$5:$B$95,2,FALSE)</f>
        <v>TPRMU</v>
      </c>
      <c r="G792" s="16">
        <f>VLOOKUP($D792,'Growth rate'!$B$3:$S$93,3,FALSE)*VLOOKUP($F792,BY_TRA_Demand_Drivers!$B$5:$J$100,7,FALSE)</f>
        <v>0</v>
      </c>
      <c r="H792" s="16">
        <f>VLOOKUP($D792,'Growth rate'!$B$3:$S$93,3,FALSE)*VLOOKUP($F792,BY_TRA_Demand_Drivers!$B$5:$J$100,8,FALSE)</f>
        <v>0</v>
      </c>
      <c r="I792" s="16">
        <f>VLOOKUP($D792,'Growth rate'!$B$3:$S$93,3,FALSE)*VLOOKUP($F792,BY_TRA_Demand_Drivers!$B$5:$J$100,9,FALSE)</f>
        <v>0</v>
      </c>
    </row>
    <row r="793" spans="1:9">
      <c r="A793" s="16">
        <f t="shared" si="11"/>
        <v>10</v>
      </c>
      <c r="B793" s="16"/>
      <c r="C793" s="16" t="s">
        <v>11</v>
      </c>
      <c r="D793" s="16">
        <v>2070</v>
      </c>
      <c r="E793" s="16" t="s">
        <v>3</v>
      </c>
      <c r="F793" s="16" t="str">
        <f>VLOOKUP(A793,BY_TRA_Demand_Drivers!$A$5:$B$95,2,FALSE)</f>
        <v>TPRMU</v>
      </c>
      <c r="G793" s="16">
        <f>VLOOKUP($D793,'Growth rate'!$B$3:$S$93,3,FALSE)*VLOOKUP($F793,BY_TRA_Demand_Drivers!$B$5:$J$100,7,FALSE)</f>
        <v>0</v>
      </c>
      <c r="H793" s="16">
        <f>VLOOKUP($D793,'Growth rate'!$B$3:$S$93,3,FALSE)*VLOOKUP($F793,BY_TRA_Demand_Drivers!$B$5:$J$100,8,FALSE)</f>
        <v>0</v>
      </c>
      <c r="I793" s="16">
        <f>VLOOKUP($D793,'Growth rate'!$B$3:$S$93,3,FALSE)*VLOOKUP($F793,BY_TRA_Demand_Drivers!$B$5:$J$100,9,FALSE)</f>
        <v>0</v>
      </c>
    </row>
    <row r="794" spans="1:9">
      <c r="A794" s="16">
        <f t="shared" si="11"/>
        <v>10</v>
      </c>
      <c r="B794" s="16"/>
      <c r="C794" s="16" t="s">
        <v>11</v>
      </c>
      <c r="D794" s="16">
        <v>2071</v>
      </c>
      <c r="E794" s="16" t="s">
        <v>3</v>
      </c>
      <c r="F794" s="16" t="str">
        <f>VLOOKUP(A794,BY_TRA_Demand_Drivers!$A$5:$B$95,2,FALSE)</f>
        <v>TPRMU</v>
      </c>
      <c r="G794" s="16">
        <f>VLOOKUP($D794,'Growth rate'!$B$3:$S$93,3,FALSE)*VLOOKUP($F794,BY_TRA_Demand_Drivers!$B$5:$J$100,7,FALSE)</f>
        <v>0</v>
      </c>
      <c r="H794" s="16">
        <f>VLOOKUP($D794,'Growth rate'!$B$3:$S$93,3,FALSE)*VLOOKUP($F794,BY_TRA_Demand_Drivers!$B$5:$J$100,8,FALSE)</f>
        <v>0</v>
      </c>
      <c r="I794" s="16">
        <f>VLOOKUP($D794,'Growth rate'!$B$3:$S$93,3,FALSE)*VLOOKUP($F794,BY_TRA_Demand_Drivers!$B$5:$J$100,9,FALSE)</f>
        <v>0</v>
      </c>
    </row>
    <row r="795" spans="1:9">
      <c r="A795" s="16">
        <f t="shared" si="11"/>
        <v>10</v>
      </c>
      <c r="B795" s="16"/>
      <c r="C795" s="16" t="s">
        <v>11</v>
      </c>
      <c r="D795" s="16">
        <v>2072</v>
      </c>
      <c r="E795" s="16" t="s">
        <v>3</v>
      </c>
      <c r="F795" s="16" t="str">
        <f>VLOOKUP(A795,BY_TRA_Demand_Drivers!$A$5:$B$95,2,FALSE)</f>
        <v>TPRMU</v>
      </c>
      <c r="G795" s="16">
        <f>VLOOKUP($D795,'Growth rate'!$B$3:$S$93,3,FALSE)*VLOOKUP($F795,BY_TRA_Demand_Drivers!$B$5:$J$100,7,FALSE)</f>
        <v>0</v>
      </c>
      <c r="H795" s="16">
        <f>VLOOKUP($D795,'Growth rate'!$B$3:$S$93,3,FALSE)*VLOOKUP($F795,BY_TRA_Demand_Drivers!$B$5:$J$100,8,FALSE)</f>
        <v>0</v>
      </c>
      <c r="I795" s="16">
        <f>VLOOKUP($D795,'Growth rate'!$B$3:$S$93,3,FALSE)*VLOOKUP($F795,BY_TRA_Demand_Drivers!$B$5:$J$100,9,FALSE)</f>
        <v>0</v>
      </c>
    </row>
    <row r="796" spans="1:9">
      <c r="A796" s="16">
        <f t="shared" si="11"/>
        <v>10</v>
      </c>
      <c r="B796" s="16"/>
      <c r="C796" s="16" t="s">
        <v>11</v>
      </c>
      <c r="D796" s="16">
        <v>2073</v>
      </c>
      <c r="E796" s="16" t="s">
        <v>3</v>
      </c>
      <c r="F796" s="16" t="str">
        <f>VLOOKUP(A796,BY_TRA_Demand_Drivers!$A$5:$B$95,2,FALSE)</f>
        <v>TPRMU</v>
      </c>
      <c r="G796" s="16">
        <f>VLOOKUP($D796,'Growth rate'!$B$3:$S$93,3,FALSE)*VLOOKUP($F796,BY_TRA_Demand_Drivers!$B$5:$J$100,7,FALSE)</f>
        <v>0</v>
      </c>
      <c r="H796" s="16">
        <f>VLOOKUP($D796,'Growth rate'!$B$3:$S$93,3,FALSE)*VLOOKUP($F796,BY_TRA_Demand_Drivers!$B$5:$J$100,8,FALSE)</f>
        <v>0</v>
      </c>
      <c r="I796" s="16">
        <f>VLOOKUP($D796,'Growth rate'!$B$3:$S$93,3,FALSE)*VLOOKUP($F796,BY_TRA_Demand_Drivers!$B$5:$J$100,9,FALSE)</f>
        <v>0</v>
      </c>
    </row>
    <row r="797" spans="1:9">
      <c r="A797" s="16">
        <f t="shared" si="11"/>
        <v>10</v>
      </c>
      <c r="B797" s="16"/>
      <c r="C797" s="16" t="s">
        <v>11</v>
      </c>
      <c r="D797" s="16">
        <v>2074</v>
      </c>
      <c r="E797" s="16" t="s">
        <v>3</v>
      </c>
      <c r="F797" s="16" t="str">
        <f>VLOOKUP(A797,BY_TRA_Demand_Drivers!$A$5:$B$95,2,FALSE)</f>
        <v>TPRMU</v>
      </c>
      <c r="G797" s="16">
        <f>VLOOKUP($D797,'Growth rate'!$B$3:$S$93,3,FALSE)*VLOOKUP($F797,BY_TRA_Demand_Drivers!$B$5:$J$100,7,FALSE)</f>
        <v>0</v>
      </c>
      <c r="H797" s="16">
        <f>VLOOKUP($D797,'Growth rate'!$B$3:$S$93,3,FALSE)*VLOOKUP($F797,BY_TRA_Demand_Drivers!$B$5:$J$100,8,FALSE)</f>
        <v>0</v>
      </c>
      <c r="I797" s="16">
        <f>VLOOKUP($D797,'Growth rate'!$B$3:$S$93,3,FALSE)*VLOOKUP($F797,BY_TRA_Demand_Drivers!$B$5:$J$100,9,FALSE)</f>
        <v>0</v>
      </c>
    </row>
    <row r="798" spans="1:9">
      <c r="A798" s="16">
        <f t="shared" si="11"/>
        <v>10</v>
      </c>
      <c r="B798" s="16"/>
      <c r="C798" s="16" t="s">
        <v>11</v>
      </c>
      <c r="D798" s="16">
        <v>2075</v>
      </c>
      <c r="E798" s="16" t="s">
        <v>3</v>
      </c>
      <c r="F798" s="16" t="str">
        <f>VLOOKUP(A798,BY_TRA_Demand_Drivers!$A$5:$B$95,2,FALSE)</f>
        <v>TPRMU</v>
      </c>
      <c r="G798" s="16">
        <f>VLOOKUP($D798,'Growth rate'!$B$3:$S$93,3,FALSE)*VLOOKUP($F798,BY_TRA_Demand_Drivers!$B$5:$J$100,7,FALSE)</f>
        <v>0</v>
      </c>
      <c r="H798" s="16">
        <f>VLOOKUP($D798,'Growth rate'!$B$3:$S$93,3,FALSE)*VLOOKUP($F798,BY_TRA_Demand_Drivers!$B$5:$J$100,8,FALSE)</f>
        <v>0</v>
      </c>
      <c r="I798" s="16">
        <f>VLOOKUP($D798,'Growth rate'!$B$3:$S$93,3,FALSE)*VLOOKUP($F798,BY_TRA_Demand_Drivers!$B$5:$J$100,9,FALSE)</f>
        <v>0</v>
      </c>
    </row>
    <row r="799" spans="1:9">
      <c r="A799" s="16">
        <f t="shared" si="11"/>
        <v>10</v>
      </c>
      <c r="B799" s="16"/>
      <c r="C799" s="16" t="s">
        <v>11</v>
      </c>
      <c r="D799" s="16">
        <v>2076</v>
      </c>
      <c r="E799" s="16" t="s">
        <v>3</v>
      </c>
      <c r="F799" s="16" t="str">
        <f>VLOOKUP(A799,BY_TRA_Demand_Drivers!$A$5:$B$95,2,FALSE)</f>
        <v>TPRMU</v>
      </c>
      <c r="G799" s="16">
        <f>VLOOKUP($D799,'Growth rate'!$B$3:$S$93,3,FALSE)*VLOOKUP($F799,BY_TRA_Demand_Drivers!$B$5:$J$100,7,FALSE)</f>
        <v>0</v>
      </c>
      <c r="H799" s="16">
        <f>VLOOKUP($D799,'Growth rate'!$B$3:$S$93,3,FALSE)*VLOOKUP($F799,BY_TRA_Demand_Drivers!$B$5:$J$100,8,FALSE)</f>
        <v>0</v>
      </c>
      <c r="I799" s="16">
        <f>VLOOKUP($D799,'Growth rate'!$B$3:$S$93,3,FALSE)*VLOOKUP($F799,BY_TRA_Demand_Drivers!$B$5:$J$100,9,FALSE)</f>
        <v>0</v>
      </c>
    </row>
    <row r="800" spans="1:9">
      <c r="A800" s="16">
        <f t="shared" si="11"/>
        <v>10</v>
      </c>
      <c r="B800" s="16"/>
      <c r="C800" s="16" t="s">
        <v>11</v>
      </c>
      <c r="D800" s="16">
        <v>2077</v>
      </c>
      <c r="E800" s="16" t="s">
        <v>3</v>
      </c>
      <c r="F800" s="16" t="str">
        <f>VLOOKUP(A800,BY_TRA_Demand_Drivers!$A$5:$B$95,2,FALSE)</f>
        <v>TPRMU</v>
      </c>
      <c r="G800" s="16">
        <f>VLOOKUP($D800,'Growth rate'!$B$3:$S$93,3,FALSE)*VLOOKUP($F800,BY_TRA_Demand_Drivers!$B$5:$J$100,7,FALSE)</f>
        <v>0</v>
      </c>
      <c r="H800" s="16">
        <f>VLOOKUP($D800,'Growth rate'!$B$3:$S$93,3,FALSE)*VLOOKUP($F800,BY_TRA_Demand_Drivers!$B$5:$J$100,8,FALSE)</f>
        <v>0</v>
      </c>
      <c r="I800" s="16">
        <f>VLOOKUP($D800,'Growth rate'!$B$3:$S$93,3,FALSE)*VLOOKUP($F800,BY_TRA_Demand_Drivers!$B$5:$J$100,9,FALSE)</f>
        <v>0</v>
      </c>
    </row>
    <row r="801" spans="1:9">
      <c r="A801" s="16">
        <f t="shared" si="11"/>
        <v>10</v>
      </c>
      <c r="B801" s="16"/>
      <c r="C801" s="16" t="s">
        <v>11</v>
      </c>
      <c r="D801" s="16">
        <v>2078</v>
      </c>
      <c r="E801" s="16" t="s">
        <v>3</v>
      </c>
      <c r="F801" s="16" t="str">
        <f>VLOOKUP(A801,BY_TRA_Demand_Drivers!$A$5:$B$95,2,FALSE)</f>
        <v>TPRMU</v>
      </c>
      <c r="G801" s="16">
        <f>VLOOKUP($D801,'Growth rate'!$B$3:$S$93,3,FALSE)*VLOOKUP($F801,BY_TRA_Demand_Drivers!$B$5:$J$100,7,FALSE)</f>
        <v>0</v>
      </c>
      <c r="H801" s="16">
        <f>VLOOKUP($D801,'Growth rate'!$B$3:$S$93,3,FALSE)*VLOOKUP($F801,BY_TRA_Demand_Drivers!$B$5:$J$100,8,FALSE)</f>
        <v>0</v>
      </c>
      <c r="I801" s="16">
        <f>VLOOKUP($D801,'Growth rate'!$B$3:$S$93,3,FALSE)*VLOOKUP($F801,BY_TRA_Demand_Drivers!$B$5:$J$100,9,FALSE)</f>
        <v>0</v>
      </c>
    </row>
    <row r="802" spans="1:9">
      <c r="A802" s="16">
        <f t="shared" si="11"/>
        <v>10</v>
      </c>
      <c r="B802" s="16"/>
      <c r="C802" s="16" t="s">
        <v>11</v>
      </c>
      <c r="D802" s="16">
        <v>2079</v>
      </c>
      <c r="E802" s="16" t="s">
        <v>3</v>
      </c>
      <c r="F802" s="16" t="str">
        <f>VLOOKUP(A802,BY_TRA_Demand_Drivers!$A$5:$B$95,2,FALSE)</f>
        <v>TPRMU</v>
      </c>
      <c r="G802" s="16">
        <f>VLOOKUP($D802,'Growth rate'!$B$3:$S$93,3,FALSE)*VLOOKUP($F802,BY_TRA_Demand_Drivers!$B$5:$J$100,7,FALSE)</f>
        <v>0</v>
      </c>
      <c r="H802" s="16">
        <f>VLOOKUP($D802,'Growth rate'!$B$3:$S$93,3,FALSE)*VLOOKUP($F802,BY_TRA_Demand_Drivers!$B$5:$J$100,8,FALSE)</f>
        <v>0</v>
      </c>
      <c r="I802" s="16">
        <f>VLOOKUP($D802,'Growth rate'!$B$3:$S$93,3,FALSE)*VLOOKUP($F802,BY_TRA_Demand_Drivers!$B$5:$J$100,9,FALSE)</f>
        <v>0</v>
      </c>
    </row>
    <row r="803" spans="1:9">
      <c r="A803" s="16">
        <f t="shared" si="11"/>
        <v>10</v>
      </c>
      <c r="B803" s="16"/>
      <c r="C803" s="16" t="s">
        <v>11</v>
      </c>
      <c r="D803" s="16">
        <v>2080</v>
      </c>
      <c r="E803" s="16" t="s">
        <v>3</v>
      </c>
      <c r="F803" s="16" t="str">
        <f>VLOOKUP(A803,BY_TRA_Demand_Drivers!$A$5:$B$95,2,FALSE)</f>
        <v>TPRMU</v>
      </c>
      <c r="G803" s="16">
        <f>VLOOKUP($D803,'Growth rate'!$B$3:$S$93,3,FALSE)*VLOOKUP($F803,BY_TRA_Demand_Drivers!$B$5:$J$100,7,FALSE)</f>
        <v>0</v>
      </c>
      <c r="H803" s="16">
        <f>VLOOKUP($D803,'Growth rate'!$B$3:$S$93,3,FALSE)*VLOOKUP($F803,BY_TRA_Demand_Drivers!$B$5:$J$100,8,FALSE)</f>
        <v>0</v>
      </c>
      <c r="I803" s="16">
        <f>VLOOKUP($D803,'Growth rate'!$B$3:$S$93,3,FALSE)*VLOOKUP($F803,BY_TRA_Demand_Drivers!$B$5:$J$100,9,FALSE)</f>
        <v>0</v>
      </c>
    </row>
    <row r="804" spans="1:9">
      <c r="A804" s="16">
        <f t="shared" si="11"/>
        <v>10</v>
      </c>
      <c r="B804" s="16"/>
      <c r="C804" s="16" t="s">
        <v>11</v>
      </c>
      <c r="D804" s="16">
        <v>2081</v>
      </c>
      <c r="E804" s="16" t="s">
        <v>3</v>
      </c>
      <c r="F804" s="16" t="str">
        <f>VLOOKUP(A804,BY_TRA_Demand_Drivers!$A$5:$B$95,2,FALSE)</f>
        <v>TPRMU</v>
      </c>
      <c r="G804" s="16">
        <f>VLOOKUP($D804,'Growth rate'!$B$3:$S$93,3,FALSE)*VLOOKUP($F804,BY_TRA_Demand_Drivers!$B$5:$J$100,7,FALSE)</f>
        <v>0</v>
      </c>
      <c r="H804" s="16">
        <f>VLOOKUP($D804,'Growth rate'!$B$3:$S$93,3,FALSE)*VLOOKUP($F804,BY_TRA_Demand_Drivers!$B$5:$J$100,8,FALSE)</f>
        <v>0</v>
      </c>
      <c r="I804" s="16">
        <f>VLOOKUP($D804,'Growth rate'!$B$3:$S$93,3,FALSE)*VLOOKUP($F804,BY_TRA_Demand_Drivers!$B$5:$J$100,9,FALSE)</f>
        <v>0</v>
      </c>
    </row>
    <row r="805" spans="1:9">
      <c r="A805" s="16">
        <f t="shared" si="11"/>
        <v>10</v>
      </c>
      <c r="B805" s="16"/>
      <c r="C805" s="16" t="s">
        <v>11</v>
      </c>
      <c r="D805" s="16">
        <v>2082</v>
      </c>
      <c r="E805" s="16" t="s">
        <v>3</v>
      </c>
      <c r="F805" s="16" t="str">
        <f>VLOOKUP(A805,BY_TRA_Demand_Drivers!$A$5:$B$95,2,FALSE)</f>
        <v>TPRMU</v>
      </c>
      <c r="G805" s="16">
        <f>VLOOKUP($D805,'Growth rate'!$B$3:$S$93,3,FALSE)*VLOOKUP($F805,BY_TRA_Demand_Drivers!$B$5:$J$100,7,FALSE)</f>
        <v>0</v>
      </c>
      <c r="H805" s="16">
        <f>VLOOKUP($D805,'Growth rate'!$B$3:$S$93,3,FALSE)*VLOOKUP($F805,BY_TRA_Demand_Drivers!$B$5:$J$100,8,FALSE)</f>
        <v>0</v>
      </c>
      <c r="I805" s="16">
        <f>VLOOKUP($D805,'Growth rate'!$B$3:$S$93,3,FALSE)*VLOOKUP($F805,BY_TRA_Demand_Drivers!$B$5:$J$100,9,FALSE)</f>
        <v>0</v>
      </c>
    </row>
    <row r="806" spans="1:9">
      <c r="A806" s="16">
        <f t="shared" si="11"/>
        <v>10</v>
      </c>
      <c r="B806" s="16"/>
      <c r="C806" s="16" t="s">
        <v>11</v>
      </c>
      <c r="D806" s="16">
        <v>2083</v>
      </c>
      <c r="E806" s="16" t="s">
        <v>3</v>
      </c>
      <c r="F806" s="16" t="str">
        <f>VLOOKUP(A806,BY_TRA_Demand_Drivers!$A$5:$B$95,2,FALSE)</f>
        <v>TPRMU</v>
      </c>
      <c r="G806" s="16">
        <f>VLOOKUP($D806,'Growth rate'!$B$3:$S$93,3,FALSE)*VLOOKUP($F806,BY_TRA_Demand_Drivers!$B$5:$J$100,7,FALSE)</f>
        <v>0</v>
      </c>
      <c r="H806" s="16">
        <f>VLOOKUP($D806,'Growth rate'!$B$3:$S$93,3,FALSE)*VLOOKUP($F806,BY_TRA_Demand_Drivers!$B$5:$J$100,8,FALSE)</f>
        <v>0</v>
      </c>
      <c r="I806" s="16">
        <f>VLOOKUP($D806,'Growth rate'!$B$3:$S$93,3,FALSE)*VLOOKUP($F806,BY_TRA_Demand_Drivers!$B$5:$J$100,9,FALSE)</f>
        <v>0</v>
      </c>
    </row>
    <row r="807" spans="1:9">
      <c r="A807" s="16">
        <f t="shared" si="11"/>
        <v>10</v>
      </c>
      <c r="B807" s="16"/>
      <c r="C807" s="16" t="s">
        <v>11</v>
      </c>
      <c r="D807" s="16">
        <v>2084</v>
      </c>
      <c r="E807" s="16" t="s">
        <v>3</v>
      </c>
      <c r="F807" s="16" t="str">
        <f>VLOOKUP(A807,BY_TRA_Demand_Drivers!$A$5:$B$95,2,FALSE)</f>
        <v>TPRMU</v>
      </c>
      <c r="G807" s="16">
        <f>VLOOKUP($D807,'Growth rate'!$B$3:$S$93,3,FALSE)*VLOOKUP($F807,BY_TRA_Demand_Drivers!$B$5:$J$100,7,FALSE)</f>
        <v>0</v>
      </c>
      <c r="H807" s="16">
        <f>VLOOKUP($D807,'Growth rate'!$B$3:$S$93,3,FALSE)*VLOOKUP($F807,BY_TRA_Demand_Drivers!$B$5:$J$100,8,FALSE)</f>
        <v>0</v>
      </c>
      <c r="I807" s="16">
        <f>VLOOKUP($D807,'Growth rate'!$B$3:$S$93,3,FALSE)*VLOOKUP($F807,BY_TRA_Demand_Drivers!$B$5:$J$100,9,FALSE)</f>
        <v>0</v>
      </c>
    </row>
    <row r="808" spans="1:9">
      <c r="A808" s="16">
        <f t="shared" si="11"/>
        <v>10</v>
      </c>
      <c r="B808" s="16"/>
      <c r="C808" s="16" t="s">
        <v>11</v>
      </c>
      <c r="D808" s="16">
        <v>2085</v>
      </c>
      <c r="E808" s="16" t="s">
        <v>3</v>
      </c>
      <c r="F808" s="16" t="str">
        <f>VLOOKUP(A808,BY_TRA_Demand_Drivers!$A$5:$B$95,2,FALSE)</f>
        <v>TPRMU</v>
      </c>
      <c r="G808" s="16">
        <f>VLOOKUP($D808,'Growth rate'!$B$3:$S$93,3,FALSE)*VLOOKUP($F808,BY_TRA_Demand_Drivers!$B$5:$J$100,7,FALSE)</f>
        <v>0</v>
      </c>
      <c r="H808" s="16">
        <f>VLOOKUP($D808,'Growth rate'!$B$3:$S$93,3,FALSE)*VLOOKUP($F808,BY_TRA_Demand_Drivers!$B$5:$J$100,8,FALSE)</f>
        <v>0</v>
      </c>
      <c r="I808" s="16">
        <f>VLOOKUP($D808,'Growth rate'!$B$3:$S$93,3,FALSE)*VLOOKUP($F808,BY_TRA_Demand_Drivers!$B$5:$J$100,9,FALSE)</f>
        <v>0</v>
      </c>
    </row>
    <row r="809" spans="1:9">
      <c r="A809" s="16">
        <f t="shared" si="11"/>
        <v>10</v>
      </c>
      <c r="B809" s="16"/>
      <c r="C809" s="16" t="s">
        <v>11</v>
      </c>
      <c r="D809" s="16">
        <v>2086</v>
      </c>
      <c r="E809" s="16" t="s">
        <v>3</v>
      </c>
      <c r="F809" s="16" t="str">
        <f>VLOOKUP(A809,BY_TRA_Demand_Drivers!$A$5:$B$95,2,FALSE)</f>
        <v>TPRMU</v>
      </c>
      <c r="G809" s="16">
        <f>VLOOKUP($D809,'Growth rate'!$B$3:$S$93,3,FALSE)*VLOOKUP($F809,BY_TRA_Demand_Drivers!$B$5:$J$100,7,FALSE)</f>
        <v>0</v>
      </c>
      <c r="H809" s="16">
        <f>VLOOKUP($D809,'Growth rate'!$B$3:$S$93,3,FALSE)*VLOOKUP($F809,BY_TRA_Demand_Drivers!$B$5:$J$100,8,FALSE)</f>
        <v>0</v>
      </c>
      <c r="I809" s="16">
        <f>VLOOKUP($D809,'Growth rate'!$B$3:$S$93,3,FALSE)*VLOOKUP($F809,BY_TRA_Demand_Drivers!$B$5:$J$100,9,FALSE)</f>
        <v>0</v>
      </c>
    </row>
    <row r="810" spans="1:9">
      <c r="A810" s="16">
        <f t="shared" si="11"/>
        <v>10</v>
      </c>
      <c r="B810" s="16"/>
      <c r="C810" s="16" t="s">
        <v>11</v>
      </c>
      <c r="D810" s="16">
        <v>2087</v>
      </c>
      <c r="E810" s="16" t="s">
        <v>3</v>
      </c>
      <c r="F810" s="16" t="str">
        <f>VLOOKUP(A810,BY_TRA_Demand_Drivers!$A$5:$B$95,2,FALSE)</f>
        <v>TPRMU</v>
      </c>
      <c r="G810" s="16">
        <f>VLOOKUP($D810,'Growth rate'!$B$3:$S$93,3,FALSE)*VLOOKUP($F810,BY_TRA_Demand_Drivers!$B$5:$J$100,7,FALSE)</f>
        <v>0</v>
      </c>
      <c r="H810" s="16">
        <f>VLOOKUP($D810,'Growth rate'!$B$3:$S$93,3,FALSE)*VLOOKUP($F810,BY_TRA_Demand_Drivers!$B$5:$J$100,8,FALSE)</f>
        <v>0</v>
      </c>
      <c r="I810" s="16">
        <f>VLOOKUP($D810,'Growth rate'!$B$3:$S$93,3,FALSE)*VLOOKUP($F810,BY_TRA_Demand_Drivers!$B$5:$J$100,9,FALSE)</f>
        <v>0</v>
      </c>
    </row>
    <row r="811" spans="1:9">
      <c r="A811" s="16">
        <f t="shared" si="11"/>
        <v>10</v>
      </c>
      <c r="B811" s="16"/>
      <c r="C811" s="16" t="s">
        <v>11</v>
      </c>
      <c r="D811" s="16">
        <v>2088</v>
      </c>
      <c r="E811" s="16" t="s">
        <v>3</v>
      </c>
      <c r="F811" s="16" t="str">
        <f>VLOOKUP(A811,BY_TRA_Demand_Drivers!$A$5:$B$95,2,FALSE)</f>
        <v>TPRMU</v>
      </c>
      <c r="G811" s="16">
        <f>VLOOKUP($D811,'Growth rate'!$B$3:$S$93,3,FALSE)*VLOOKUP($F811,BY_TRA_Demand_Drivers!$B$5:$J$100,7,FALSE)</f>
        <v>0</v>
      </c>
      <c r="H811" s="16">
        <f>VLOOKUP($D811,'Growth rate'!$B$3:$S$93,3,FALSE)*VLOOKUP($F811,BY_TRA_Demand_Drivers!$B$5:$J$100,8,FALSE)</f>
        <v>0</v>
      </c>
      <c r="I811" s="16">
        <f>VLOOKUP($D811,'Growth rate'!$B$3:$S$93,3,FALSE)*VLOOKUP($F811,BY_TRA_Demand_Drivers!$B$5:$J$100,9,FALSE)</f>
        <v>0</v>
      </c>
    </row>
    <row r="812" spans="1:9">
      <c r="A812" s="16">
        <f t="shared" si="11"/>
        <v>10</v>
      </c>
      <c r="B812" s="16"/>
      <c r="C812" s="16" t="s">
        <v>11</v>
      </c>
      <c r="D812" s="16">
        <v>2089</v>
      </c>
      <c r="E812" s="16" t="s">
        <v>3</v>
      </c>
      <c r="F812" s="16" t="str">
        <f>VLOOKUP(A812,BY_TRA_Demand_Drivers!$A$5:$B$95,2,FALSE)</f>
        <v>TPRMU</v>
      </c>
      <c r="G812" s="16">
        <f>VLOOKUP($D812,'Growth rate'!$B$3:$S$93,3,FALSE)*VLOOKUP($F812,BY_TRA_Demand_Drivers!$B$5:$J$100,7,FALSE)</f>
        <v>0</v>
      </c>
      <c r="H812" s="16">
        <f>VLOOKUP($D812,'Growth rate'!$B$3:$S$93,3,FALSE)*VLOOKUP($F812,BY_TRA_Demand_Drivers!$B$5:$J$100,8,FALSE)</f>
        <v>0</v>
      </c>
      <c r="I812" s="16">
        <f>VLOOKUP($D812,'Growth rate'!$B$3:$S$93,3,FALSE)*VLOOKUP($F812,BY_TRA_Demand_Drivers!$B$5:$J$100,9,FALSE)</f>
        <v>0</v>
      </c>
    </row>
    <row r="813" spans="1:9">
      <c r="A813" s="16">
        <f t="shared" si="11"/>
        <v>10</v>
      </c>
      <c r="B813" s="16"/>
      <c r="C813" s="16" t="s">
        <v>11</v>
      </c>
      <c r="D813" s="16">
        <v>2090</v>
      </c>
      <c r="E813" s="16" t="s">
        <v>3</v>
      </c>
      <c r="F813" s="16" t="str">
        <f>VLOOKUP(A813,BY_TRA_Demand_Drivers!$A$5:$B$95,2,FALSE)</f>
        <v>TPRMU</v>
      </c>
      <c r="G813" s="16">
        <f>VLOOKUP($D813,'Growth rate'!$B$3:$S$93,3,FALSE)*VLOOKUP($F813,BY_TRA_Demand_Drivers!$B$5:$J$100,7,FALSE)</f>
        <v>0</v>
      </c>
      <c r="H813" s="16">
        <f>VLOOKUP($D813,'Growth rate'!$B$3:$S$93,3,FALSE)*VLOOKUP($F813,BY_TRA_Demand_Drivers!$B$5:$J$100,8,FALSE)</f>
        <v>0</v>
      </c>
      <c r="I813" s="16">
        <f>VLOOKUP($D813,'Growth rate'!$B$3:$S$93,3,FALSE)*VLOOKUP($F813,BY_TRA_Demand_Drivers!$B$5:$J$100,9,FALSE)</f>
        <v>0</v>
      </c>
    </row>
    <row r="814" spans="1:9">
      <c r="A814" s="16">
        <f t="shared" si="11"/>
        <v>10</v>
      </c>
      <c r="B814" s="16"/>
      <c r="C814" s="16" t="s">
        <v>11</v>
      </c>
      <c r="D814" s="16">
        <v>2091</v>
      </c>
      <c r="E814" s="16" t="s">
        <v>3</v>
      </c>
      <c r="F814" s="16" t="str">
        <f>VLOOKUP(A814,BY_TRA_Demand_Drivers!$A$5:$B$95,2,FALSE)</f>
        <v>TPRMU</v>
      </c>
      <c r="G814" s="16">
        <f>VLOOKUP($D814,'Growth rate'!$B$3:$S$93,3,FALSE)*VLOOKUP($F814,BY_TRA_Demand_Drivers!$B$5:$J$100,7,FALSE)</f>
        <v>0</v>
      </c>
      <c r="H814" s="16">
        <f>VLOOKUP($D814,'Growth rate'!$B$3:$S$93,3,FALSE)*VLOOKUP($F814,BY_TRA_Demand_Drivers!$B$5:$J$100,8,FALSE)</f>
        <v>0</v>
      </c>
      <c r="I814" s="16">
        <f>VLOOKUP($D814,'Growth rate'!$B$3:$S$93,3,FALSE)*VLOOKUP($F814,BY_TRA_Demand_Drivers!$B$5:$J$100,9,FALSE)</f>
        <v>0</v>
      </c>
    </row>
    <row r="815" spans="1:9">
      <c r="A815" s="16">
        <f t="shared" si="11"/>
        <v>10</v>
      </c>
      <c r="B815" s="16"/>
      <c r="C815" s="16" t="s">
        <v>11</v>
      </c>
      <c r="D815" s="16">
        <v>2092</v>
      </c>
      <c r="E815" s="16" t="s">
        <v>3</v>
      </c>
      <c r="F815" s="16" t="str">
        <f>VLOOKUP(A815,BY_TRA_Demand_Drivers!$A$5:$B$95,2,FALSE)</f>
        <v>TPRMU</v>
      </c>
      <c r="G815" s="16">
        <f>VLOOKUP($D815,'Growth rate'!$B$3:$S$93,3,FALSE)*VLOOKUP($F815,BY_TRA_Demand_Drivers!$B$5:$J$100,7,FALSE)</f>
        <v>0</v>
      </c>
      <c r="H815" s="16">
        <f>VLOOKUP($D815,'Growth rate'!$B$3:$S$93,3,FALSE)*VLOOKUP($F815,BY_TRA_Demand_Drivers!$B$5:$J$100,8,FALSE)</f>
        <v>0</v>
      </c>
      <c r="I815" s="16">
        <f>VLOOKUP($D815,'Growth rate'!$B$3:$S$93,3,FALSE)*VLOOKUP($F815,BY_TRA_Demand_Drivers!$B$5:$J$100,9,FALSE)</f>
        <v>0</v>
      </c>
    </row>
    <row r="816" spans="1:9">
      <c r="A816" s="16">
        <f t="shared" si="11"/>
        <v>10</v>
      </c>
      <c r="B816" s="16"/>
      <c r="C816" s="16" t="s">
        <v>11</v>
      </c>
      <c r="D816" s="16">
        <v>2093</v>
      </c>
      <c r="E816" s="16" t="s">
        <v>3</v>
      </c>
      <c r="F816" s="16" t="str">
        <f>VLOOKUP(A816,BY_TRA_Demand_Drivers!$A$5:$B$95,2,FALSE)</f>
        <v>TPRMU</v>
      </c>
      <c r="G816" s="16">
        <f>VLOOKUP($D816,'Growth rate'!$B$3:$S$93,3,FALSE)*VLOOKUP($F816,BY_TRA_Demand_Drivers!$B$5:$J$100,7,FALSE)</f>
        <v>0</v>
      </c>
      <c r="H816" s="16">
        <f>VLOOKUP($D816,'Growth rate'!$B$3:$S$93,3,FALSE)*VLOOKUP($F816,BY_TRA_Demand_Drivers!$B$5:$J$100,8,FALSE)</f>
        <v>0</v>
      </c>
      <c r="I816" s="16">
        <f>VLOOKUP($D816,'Growth rate'!$B$3:$S$93,3,FALSE)*VLOOKUP($F816,BY_TRA_Demand_Drivers!$B$5:$J$100,9,FALSE)</f>
        <v>0</v>
      </c>
    </row>
    <row r="817" spans="1:9">
      <c r="A817" s="16">
        <f t="shared" si="11"/>
        <v>10</v>
      </c>
      <c r="B817" s="16"/>
      <c r="C817" s="16" t="s">
        <v>11</v>
      </c>
      <c r="D817" s="16">
        <v>2094</v>
      </c>
      <c r="E817" s="16" t="s">
        <v>3</v>
      </c>
      <c r="F817" s="16" t="str">
        <f>VLOOKUP(A817,BY_TRA_Demand_Drivers!$A$5:$B$95,2,FALSE)</f>
        <v>TPRMU</v>
      </c>
      <c r="G817" s="16">
        <f>VLOOKUP($D817,'Growth rate'!$B$3:$S$93,3,FALSE)*VLOOKUP($F817,BY_TRA_Demand_Drivers!$B$5:$J$100,7,FALSE)</f>
        <v>0</v>
      </c>
      <c r="H817" s="16">
        <f>VLOOKUP($D817,'Growth rate'!$B$3:$S$93,3,FALSE)*VLOOKUP($F817,BY_TRA_Demand_Drivers!$B$5:$J$100,8,FALSE)</f>
        <v>0</v>
      </c>
      <c r="I817" s="16">
        <f>VLOOKUP($D817,'Growth rate'!$B$3:$S$93,3,FALSE)*VLOOKUP($F817,BY_TRA_Demand_Drivers!$B$5:$J$100,9,FALSE)</f>
        <v>0</v>
      </c>
    </row>
    <row r="818" spans="1:9">
      <c r="A818" s="16">
        <f t="shared" si="11"/>
        <v>10</v>
      </c>
      <c r="B818" s="16"/>
      <c r="C818" s="16" t="s">
        <v>11</v>
      </c>
      <c r="D818" s="16">
        <v>2095</v>
      </c>
      <c r="E818" s="16" t="s">
        <v>3</v>
      </c>
      <c r="F818" s="16" t="str">
        <f>VLOOKUP(A818,BY_TRA_Demand_Drivers!$A$5:$B$95,2,FALSE)</f>
        <v>TPRMU</v>
      </c>
      <c r="G818" s="16">
        <f>VLOOKUP($D818,'Growth rate'!$B$3:$S$93,3,FALSE)*VLOOKUP($F818,BY_TRA_Demand_Drivers!$B$5:$J$100,7,FALSE)</f>
        <v>0</v>
      </c>
      <c r="H818" s="16">
        <f>VLOOKUP($D818,'Growth rate'!$B$3:$S$93,3,FALSE)*VLOOKUP($F818,BY_TRA_Demand_Drivers!$B$5:$J$100,8,FALSE)</f>
        <v>0</v>
      </c>
      <c r="I818" s="16">
        <f>VLOOKUP($D818,'Growth rate'!$B$3:$S$93,3,FALSE)*VLOOKUP($F818,BY_TRA_Demand_Drivers!$B$5:$J$100,9,FALSE)</f>
        <v>0</v>
      </c>
    </row>
    <row r="819" spans="1:9">
      <c r="A819" s="16">
        <f t="shared" si="11"/>
        <v>10</v>
      </c>
      <c r="B819" s="16"/>
      <c r="C819" s="16" t="s">
        <v>11</v>
      </c>
      <c r="D819" s="16">
        <v>2096</v>
      </c>
      <c r="E819" s="16" t="s">
        <v>3</v>
      </c>
      <c r="F819" s="16" t="str">
        <f>VLOOKUP(A819,BY_TRA_Demand_Drivers!$A$5:$B$95,2,FALSE)</f>
        <v>TPRMU</v>
      </c>
      <c r="G819" s="16">
        <f>VLOOKUP($D819,'Growth rate'!$B$3:$S$93,3,FALSE)*VLOOKUP($F819,BY_TRA_Demand_Drivers!$B$5:$J$100,7,FALSE)</f>
        <v>0</v>
      </c>
      <c r="H819" s="16">
        <f>VLOOKUP($D819,'Growth rate'!$B$3:$S$93,3,FALSE)*VLOOKUP($F819,BY_TRA_Demand_Drivers!$B$5:$J$100,8,FALSE)</f>
        <v>0</v>
      </c>
      <c r="I819" s="16">
        <f>VLOOKUP($D819,'Growth rate'!$B$3:$S$93,3,FALSE)*VLOOKUP($F819,BY_TRA_Demand_Drivers!$B$5:$J$100,9,FALSE)</f>
        <v>0</v>
      </c>
    </row>
    <row r="820" spans="1:9">
      <c r="A820" s="16">
        <f t="shared" si="11"/>
        <v>10</v>
      </c>
      <c r="B820" s="16"/>
      <c r="C820" s="16" t="s">
        <v>11</v>
      </c>
      <c r="D820" s="16">
        <v>2097</v>
      </c>
      <c r="E820" s="16" t="s">
        <v>3</v>
      </c>
      <c r="F820" s="16" t="str">
        <f>VLOOKUP(A820,BY_TRA_Demand_Drivers!$A$5:$B$95,2,FALSE)</f>
        <v>TPRMU</v>
      </c>
      <c r="G820" s="16">
        <f>VLOOKUP($D820,'Growth rate'!$B$3:$S$93,3,FALSE)*VLOOKUP($F820,BY_TRA_Demand_Drivers!$B$5:$J$100,7,FALSE)</f>
        <v>0</v>
      </c>
      <c r="H820" s="16">
        <f>VLOOKUP($D820,'Growth rate'!$B$3:$S$93,3,FALSE)*VLOOKUP($F820,BY_TRA_Demand_Drivers!$B$5:$J$100,8,FALSE)</f>
        <v>0</v>
      </c>
      <c r="I820" s="16">
        <f>VLOOKUP($D820,'Growth rate'!$B$3:$S$93,3,FALSE)*VLOOKUP($F820,BY_TRA_Demand_Drivers!$B$5:$J$100,9,FALSE)</f>
        <v>0</v>
      </c>
    </row>
    <row r="821" spans="1:9">
      <c r="A821" s="16">
        <f t="shared" si="11"/>
        <v>10</v>
      </c>
      <c r="B821" s="16"/>
      <c r="C821" s="16" t="s">
        <v>11</v>
      </c>
      <c r="D821" s="16">
        <v>2098</v>
      </c>
      <c r="E821" s="16" t="s">
        <v>3</v>
      </c>
      <c r="F821" s="16" t="str">
        <f>VLOOKUP(A821,BY_TRA_Demand_Drivers!$A$5:$B$95,2,FALSE)</f>
        <v>TPRMU</v>
      </c>
      <c r="G821" s="16">
        <f>VLOOKUP($D821,'Growth rate'!$B$3:$S$93,3,FALSE)*VLOOKUP($F821,BY_TRA_Demand_Drivers!$B$5:$J$100,7,FALSE)</f>
        <v>0</v>
      </c>
      <c r="H821" s="16">
        <f>VLOOKUP($D821,'Growth rate'!$B$3:$S$93,3,FALSE)*VLOOKUP($F821,BY_TRA_Demand_Drivers!$B$5:$J$100,8,FALSE)</f>
        <v>0</v>
      </c>
      <c r="I821" s="16">
        <f>VLOOKUP($D821,'Growth rate'!$B$3:$S$93,3,FALSE)*VLOOKUP($F821,BY_TRA_Demand_Drivers!$B$5:$J$100,9,FALSE)</f>
        <v>0</v>
      </c>
    </row>
    <row r="822" spans="1:9">
      <c r="A822" s="16">
        <f t="shared" si="11"/>
        <v>10</v>
      </c>
      <c r="B822" s="16"/>
      <c r="C822" s="16" t="s">
        <v>11</v>
      </c>
      <c r="D822" s="16">
        <v>2099</v>
      </c>
      <c r="E822" s="16" t="s">
        <v>3</v>
      </c>
      <c r="F822" s="16" t="str">
        <f>VLOOKUP(A822,BY_TRA_Demand_Drivers!$A$5:$B$95,2,FALSE)</f>
        <v>TPRMU</v>
      </c>
      <c r="G822" s="16">
        <f>VLOOKUP($D822,'Growth rate'!$B$3:$S$93,3,FALSE)*VLOOKUP($F822,BY_TRA_Demand_Drivers!$B$5:$J$100,7,FALSE)</f>
        <v>0</v>
      </c>
      <c r="H822" s="16">
        <f>VLOOKUP($D822,'Growth rate'!$B$3:$S$93,3,FALSE)*VLOOKUP($F822,BY_TRA_Demand_Drivers!$B$5:$J$100,8,FALSE)</f>
        <v>0</v>
      </c>
      <c r="I822" s="16">
        <f>VLOOKUP($D822,'Growth rate'!$B$3:$S$93,3,FALSE)*VLOOKUP($F822,BY_TRA_Demand_Drivers!$B$5:$J$100,9,FALSE)</f>
        <v>0</v>
      </c>
    </row>
    <row r="823" spans="1:9">
      <c r="A823" s="16">
        <f t="shared" si="11"/>
        <v>10</v>
      </c>
      <c r="B823" s="16"/>
      <c r="C823" s="16" t="s">
        <v>11</v>
      </c>
      <c r="D823" s="16">
        <v>2100</v>
      </c>
      <c r="E823" s="16" t="s">
        <v>3</v>
      </c>
      <c r="F823" s="16" t="str">
        <f>VLOOKUP(A823,BY_TRA_Demand_Drivers!$A$5:$B$95,2,FALSE)</f>
        <v>TPRMU</v>
      </c>
      <c r="G823" s="16">
        <f>VLOOKUP($D823,'Growth rate'!$B$3:$S$93,3,FALSE)*VLOOKUP($F823,BY_TRA_Demand_Drivers!$B$5:$J$100,7,FALSE)</f>
        <v>0</v>
      </c>
      <c r="H823" s="16">
        <f>VLOOKUP($D823,'Growth rate'!$B$3:$S$93,3,FALSE)*VLOOKUP($F823,BY_TRA_Demand_Drivers!$B$5:$J$100,8,FALSE)</f>
        <v>0</v>
      </c>
      <c r="I823" s="16">
        <f>VLOOKUP($D823,'Growth rate'!$B$3:$S$93,3,FALSE)*VLOOKUP($F823,BY_TRA_Demand_Drivers!$B$5:$J$100,9,FALSE)</f>
        <v>0</v>
      </c>
    </row>
    <row r="824" spans="1:9">
      <c r="A824" s="16">
        <f t="shared" si="11"/>
        <v>11</v>
      </c>
      <c r="B824" s="16"/>
      <c r="C824" s="16" t="s">
        <v>11</v>
      </c>
      <c r="D824" s="16">
        <v>2019</v>
      </c>
      <c r="E824" s="16" t="s">
        <v>3</v>
      </c>
      <c r="F824" s="16" t="str">
        <f>VLOOKUP(A824,BY_TRA_Demand_Drivers!$A$5:$B$95,2,FALSE)</f>
        <v>TPAN</v>
      </c>
      <c r="G824" s="16">
        <f>VLOOKUP($D824,'Growth rate'!$B$3:$S$93,3,FALSE)*VLOOKUP($F824,BY_TRA_Demand_Drivers!$B$5:$J$100,7,FALSE)</f>
        <v>12087.549338490246</v>
      </c>
      <c r="H824" s="16">
        <f>VLOOKUP($D824,'Growth rate'!$B$3:$S$93,3,FALSE)*VLOOKUP($F824,BY_TRA_Demand_Drivers!$B$5:$J$100,8,FALSE)</f>
        <v>0</v>
      </c>
      <c r="I824" s="16">
        <f>VLOOKUP($D824,'Growth rate'!$B$3:$S$93,3,FALSE)*VLOOKUP($F824,BY_TRA_Demand_Drivers!$B$5:$J$100,9,FALSE)</f>
        <v>0</v>
      </c>
    </row>
    <row r="825" spans="1:9">
      <c r="A825" s="16">
        <f t="shared" si="11"/>
        <v>11</v>
      </c>
      <c r="B825" s="16"/>
      <c r="C825" s="16" t="s">
        <v>11</v>
      </c>
      <c r="D825" s="16">
        <v>2020</v>
      </c>
      <c r="E825" s="16" t="s">
        <v>3</v>
      </c>
      <c r="F825" s="16" t="str">
        <f>VLOOKUP(A825,BY_TRA_Demand_Drivers!$A$5:$B$95,2,FALSE)</f>
        <v>TPAN</v>
      </c>
      <c r="G825" s="16">
        <f>VLOOKUP($D825,'Growth rate'!$B$3:$S$93,3,FALSE)*VLOOKUP($F825,BY_TRA_Demand_Drivers!$B$5:$J$100,7,FALSE)</f>
        <v>12244.80070547284</v>
      </c>
      <c r="H825" s="16">
        <f>VLOOKUP($D825,'Growth rate'!$B$3:$S$93,3,FALSE)*VLOOKUP($F825,BY_TRA_Demand_Drivers!$B$5:$J$100,8,FALSE)</f>
        <v>0</v>
      </c>
      <c r="I825" s="16">
        <f>VLOOKUP($D825,'Growth rate'!$B$3:$S$93,3,FALSE)*VLOOKUP($F825,BY_TRA_Demand_Drivers!$B$5:$J$100,9,FALSE)</f>
        <v>0</v>
      </c>
    </row>
    <row r="826" spans="1:9">
      <c r="A826" s="16">
        <f t="shared" si="11"/>
        <v>11</v>
      </c>
      <c r="B826" s="16"/>
      <c r="C826" s="16" t="s">
        <v>11</v>
      </c>
      <c r="D826" s="16">
        <v>2021</v>
      </c>
      <c r="E826" s="16" t="s">
        <v>3</v>
      </c>
      <c r="F826" s="16" t="str">
        <f>VLOOKUP(A826,BY_TRA_Demand_Drivers!$A$5:$B$95,2,FALSE)</f>
        <v>TPAN</v>
      </c>
      <c r="G826" s="16">
        <f>VLOOKUP($D826,'Growth rate'!$B$3:$S$93,3,FALSE)*VLOOKUP($F826,BY_TRA_Demand_Drivers!$B$5:$J$100,7,FALSE)</f>
        <v>12397.464041587378</v>
      </c>
      <c r="H826" s="16">
        <f>VLOOKUP($D826,'Growth rate'!$B$3:$S$93,3,FALSE)*VLOOKUP($F826,BY_TRA_Demand_Drivers!$B$5:$J$100,8,FALSE)</f>
        <v>0</v>
      </c>
      <c r="I826" s="16">
        <f>VLOOKUP($D826,'Growth rate'!$B$3:$S$93,3,FALSE)*VLOOKUP($F826,BY_TRA_Demand_Drivers!$B$5:$J$100,9,FALSE)</f>
        <v>0</v>
      </c>
    </row>
    <row r="827" spans="1:9">
      <c r="A827" s="16">
        <f t="shared" si="11"/>
        <v>11</v>
      </c>
      <c r="B827" s="16"/>
      <c r="C827" s="16" t="s">
        <v>11</v>
      </c>
      <c r="D827" s="16">
        <v>2022</v>
      </c>
      <c r="E827" s="16" t="s">
        <v>3</v>
      </c>
      <c r="F827" s="16" t="str">
        <f>VLOOKUP(A827,BY_TRA_Demand_Drivers!$A$5:$B$95,2,FALSE)</f>
        <v>TPAN</v>
      </c>
      <c r="G827" s="16">
        <f>VLOOKUP($D827,'Growth rate'!$B$3:$S$93,3,FALSE)*VLOOKUP($F827,BY_TRA_Demand_Drivers!$B$5:$J$100,7,FALSE)</f>
        <v>12550.127377701918</v>
      </c>
      <c r="H827" s="16">
        <f>VLOOKUP($D827,'Growth rate'!$B$3:$S$93,3,FALSE)*VLOOKUP($F827,BY_TRA_Demand_Drivers!$B$5:$J$100,8,FALSE)</f>
        <v>0</v>
      </c>
      <c r="I827" s="16">
        <f>VLOOKUP($D827,'Growth rate'!$B$3:$S$93,3,FALSE)*VLOOKUP($F827,BY_TRA_Demand_Drivers!$B$5:$J$100,9,FALSE)</f>
        <v>0</v>
      </c>
    </row>
    <row r="828" spans="1:9">
      <c r="A828" s="16">
        <f t="shared" si="11"/>
        <v>11</v>
      </c>
      <c r="B828" s="16"/>
      <c r="C828" s="16" t="s">
        <v>11</v>
      </c>
      <c r="D828" s="16">
        <v>2023</v>
      </c>
      <c r="E828" s="16" t="s">
        <v>3</v>
      </c>
      <c r="F828" s="16" t="str">
        <f>VLOOKUP(A828,BY_TRA_Demand_Drivers!$A$5:$B$95,2,FALSE)</f>
        <v>TPAN</v>
      </c>
      <c r="G828" s="16">
        <f>VLOOKUP($D828,'Growth rate'!$B$3:$S$93,3,FALSE)*VLOOKUP($F828,BY_TRA_Demand_Drivers!$B$5:$J$100,7,FALSE)</f>
        <v>12702.790713816457</v>
      </c>
      <c r="H828" s="16">
        <f>VLOOKUP($D828,'Growth rate'!$B$3:$S$93,3,FALSE)*VLOOKUP($F828,BY_TRA_Demand_Drivers!$B$5:$J$100,8,FALSE)</f>
        <v>0</v>
      </c>
      <c r="I828" s="16">
        <f>VLOOKUP($D828,'Growth rate'!$B$3:$S$93,3,FALSE)*VLOOKUP($F828,BY_TRA_Demand_Drivers!$B$5:$J$100,9,FALSE)</f>
        <v>0</v>
      </c>
    </row>
    <row r="829" spans="1:9">
      <c r="A829" s="16">
        <f t="shared" si="11"/>
        <v>11</v>
      </c>
      <c r="B829" s="16"/>
      <c r="C829" s="16" t="s">
        <v>11</v>
      </c>
      <c r="D829" s="16">
        <v>2024</v>
      </c>
      <c r="E829" s="16" t="s">
        <v>3</v>
      </c>
      <c r="F829" s="16" t="str">
        <f>VLOOKUP(A829,BY_TRA_Demand_Drivers!$A$5:$B$95,2,FALSE)</f>
        <v>TPAN</v>
      </c>
      <c r="G829" s="16">
        <f>VLOOKUP($D829,'Growth rate'!$B$3:$S$93,3,FALSE)*VLOOKUP($F829,BY_TRA_Demand_Drivers!$B$5:$J$100,7,FALSE)</f>
        <v>12855.454049930997</v>
      </c>
      <c r="H829" s="16">
        <f>VLOOKUP($D829,'Growth rate'!$B$3:$S$93,3,FALSE)*VLOOKUP($F829,BY_TRA_Demand_Drivers!$B$5:$J$100,8,FALSE)</f>
        <v>0</v>
      </c>
      <c r="I829" s="16">
        <f>VLOOKUP($D829,'Growth rate'!$B$3:$S$93,3,FALSE)*VLOOKUP($F829,BY_TRA_Demand_Drivers!$B$5:$J$100,9,FALSE)</f>
        <v>0</v>
      </c>
    </row>
    <row r="830" spans="1:9">
      <c r="A830" s="16">
        <f t="shared" si="11"/>
        <v>11</v>
      </c>
      <c r="B830" s="16"/>
      <c r="C830" s="16" t="s">
        <v>11</v>
      </c>
      <c r="D830" s="16">
        <v>2025</v>
      </c>
      <c r="E830" s="16" t="s">
        <v>3</v>
      </c>
      <c r="F830" s="16" t="str">
        <f>VLOOKUP(A830,BY_TRA_Demand_Drivers!$A$5:$B$95,2,FALSE)</f>
        <v>TPAN</v>
      </c>
      <c r="G830" s="16">
        <f>VLOOKUP($D830,'Growth rate'!$B$3:$S$93,3,FALSE)*VLOOKUP($F830,BY_TRA_Demand_Drivers!$B$5:$J$100,7,FALSE)</f>
        <v>13008.117386045536</v>
      </c>
      <c r="H830" s="16">
        <f>VLOOKUP($D830,'Growth rate'!$B$3:$S$93,3,FALSE)*VLOOKUP($F830,BY_TRA_Demand_Drivers!$B$5:$J$100,8,FALSE)</f>
        <v>0</v>
      </c>
      <c r="I830" s="16">
        <f>VLOOKUP($D830,'Growth rate'!$B$3:$S$93,3,FALSE)*VLOOKUP($F830,BY_TRA_Demand_Drivers!$B$5:$J$100,9,FALSE)</f>
        <v>0</v>
      </c>
    </row>
    <row r="831" spans="1:9">
      <c r="A831" s="16">
        <f t="shared" si="11"/>
        <v>11</v>
      </c>
      <c r="B831" s="16"/>
      <c r="C831" s="16" t="s">
        <v>11</v>
      </c>
      <c r="D831" s="16">
        <v>2026</v>
      </c>
      <c r="E831" s="16" t="s">
        <v>3</v>
      </c>
      <c r="F831" s="16" t="str">
        <f>VLOOKUP(A831,BY_TRA_Demand_Drivers!$A$5:$B$95,2,FALSE)</f>
        <v>TPAN</v>
      </c>
      <c r="G831" s="16">
        <f>VLOOKUP($D831,'Growth rate'!$B$3:$S$93,3,FALSE)*VLOOKUP($F831,BY_TRA_Demand_Drivers!$B$5:$J$100,7,FALSE)</f>
        <v>13171.569913172492</v>
      </c>
      <c r="H831" s="16">
        <f>VLOOKUP($D831,'Growth rate'!$B$3:$S$93,3,FALSE)*VLOOKUP($F831,BY_TRA_Demand_Drivers!$B$5:$J$100,8,FALSE)</f>
        <v>0</v>
      </c>
      <c r="I831" s="16">
        <f>VLOOKUP($D831,'Growth rate'!$B$3:$S$93,3,FALSE)*VLOOKUP($F831,BY_TRA_Demand_Drivers!$B$5:$J$100,9,FALSE)</f>
        <v>0</v>
      </c>
    </row>
    <row r="832" spans="1:9">
      <c r="A832" s="16">
        <f t="shared" si="11"/>
        <v>11</v>
      </c>
      <c r="B832" s="16"/>
      <c r="C832" s="16" t="s">
        <v>11</v>
      </c>
      <c r="D832" s="16">
        <v>2027</v>
      </c>
      <c r="E832" s="16" t="s">
        <v>3</v>
      </c>
      <c r="F832" s="16" t="str">
        <f>VLOOKUP(A832,BY_TRA_Demand_Drivers!$A$5:$B$95,2,FALSE)</f>
        <v>TPAN</v>
      </c>
      <c r="G832" s="16">
        <f>VLOOKUP($D832,'Growth rate'!$B$3:$S$93,3,FALSE)*VLOOKUP($F832,BY_TRA_Demand_Drivers!$B$5:$J$100,7,FALSE)</f>
        <v>13335.022440299448</v>
      </c>
      <c r="H832" s="16">
        <f>VLOOKUP($D832,'Growth rate'!$B$3:$S$93,3,FALSE)*VLOOKUP($F832,BY_TRA_Demand_Drivers!$B$5:$J$100,8,FALSE)</f>
        <v>0</v>
      </c>
      <c r="I832" s="16">
        <f>VLOOKUP($D832,'Growth rate'!$B$3:$S$93,3,FALSE)*VLOOKUP($F832,BY_TRA_Demand_Drivers!$B$5:$J$100,9,FALSE)</f>
        <v>0</v>
      </c>
    </row>
    <row r="833" spans="1:9">
      <c r="A833" s="16">
        <f t="shared" si="11"/>
        <v>11</v>
      </c>
      <c r="B833" s="16"/>
      <c r="C833" s="16" t="s">
        <v>11</v>
      </c>
      <c r="D833" s="16">
        <v>2028</v>
      </c>
      <c r="E833" s="16" t="s">
        <v>3</v>
      </c>
      <c r="F833" s="16" t="str">
        <f>VLOOKUP(A833,BY_TRA_Demand_Drivers!$A$5:$B$95,2,FALSE)</f>
        <v>TPAN</v>
      </c>
      <c r="G833" s="16">
        <f>VLOOKUP($D833,'Growth rate'!$B$3:$S$93,3,FALSE)*VLOOKUP($F833,BY_TRA_Demand_Drivers!$B$5:$J$100,7,FALSE)</f>
        <v>13498.474967426406</v>
      </c>
      <c r="H833" s="16">
        <f>VLOOKUP($D833,'Growth rate'!$B$3:$S$93,3,FALSE)*VLOOKUP($F833,BY_TRA_Demand_Drivers!$B$5:$J$100,8,FALSE)</f>
        <v>0</v>
      </c>
      <c r="I833" s="16">
        <f>VLOOKUP($D833,'Growth rate'!$B$3:$S$93,3,FALSE)*VLOOKUP($F833,BY_TRA_Demand_Drivers!$B$5:$J$100,9,FALSE)</f>
        <v>0</v>
      </c>
    </row>
    <row r="834" spans="1:9">
      <c r="A834" s="16">
        <f t="shared" si="11"/>
        <v>11</v>
      </c>
      <c r="B834" s="16"/>
      <c r="C834" s="16" t="s">
        <v>11</v>
      </c>
      <c r="D834" s="16">
        <v>2029</v>
      </c>
      <c r="E834" s="16" t="s">
        <v>3</v>
      </c>
      <c r="F834" s="16" t="str">
        <f>VLOOKUP(A834,BY_TRA_Demand_Drivers!$A$5:$B$95,2,FALSE)</f>
        <v>TPAN</v>
      </c>
      <c r="G834" s="16">
        <f>VLOOKUP($D834,'Growth rate'!$B$3:$S$93,3,FALSE)*VLOOKUP($F834,BY_TRA_Demand_Drivers!$B$5:$J$100,7,FALSE)</f>
        <v>13661.927494553362</v>
      </c>
      <c r="H834" s="16">
        <f>VLOOKUP($D834,'Growth rate'!$B$3:$S$93,3,FALSE)*VLOOKUP($F834,BY_TRA_Demand_Drivers!$B$5:$J$100,8,FALSE)</f>
        <v>0</v>
      </c>
      <c r="I834" s="16">
        <f>VLOOKUP($D834,'Growth rate'!$B$3:$S$93,3,FALSE)*VLOOKUP($F834,BY_TRA_Demand_Drivers!$B$5:$J$100,9,FALSE)</f>
        <v>0</v>
      </c>
    </row>
    <row r="835" spans="1:9">
      <c r="A835" s="16">
        <f t="shared" ref="A835:A898" si="12">A753+1</f>
        <v>11</v>
      </c>
      <c r="B835" s="16"/>
      <c r="C835" s="16" t="s">
        <v>11</v>
      </c>
      <c r="D835" s="16">
        <v>2030</v>
      </c>
      <c r="E835" s="16" t="s">
        <v>3</v>
      </c>
      <c r="F835" s="16" t="str">
        <f>VLOOKUP(A835,BY_TRA_Demand_Drivers!$A$5:$B$95,2,FALSE)</f>
        <v>TPAN</v>
      </c>
      <c r="G835" s="16">
        <f>VLOOKUP($D835,'Growth rate'!$B$3:$S$93,3,FALSE)*VLOOKUP($F835,BY_TRA_Demand_Drivers!$B$5:$J$100,7,FALSE)</f>
        <v>13825.380021680317</v>
      </c>
      <c r="H835" s="16">
        <f>VLOOKUP($D835,'Growth rate'!$B$3:$S$93,3,FALSE)*VLOOKUP($F835,BY_TRA_Demand_Drivers!$B$5:$J$100,8,FALSE)</f>
        <v>0</v>
      </c>
      <c r="I835" s="16">
        <f>VLOOKUP($D835,'Growth rate'!$B$3:$S$93,3,FALSE)*VLOOKUP($F835,BY_TRA_Demand_Drivers!$B$5:$J$100,9,FALSE)</f>
        <v>0</v>
      </c>
    </row>
    <row r="836" spans="1:9">
      <c r="A836" s="16">
        <f t="shared" si="12"/>
        <v>11</v>
      </c>
      <c r="B836" s="16"/>
      <c r="C836" s="16" t="s">
        <v>11</v>
      </c>
      <c r="D836" s="16">
        <v>2031</v>
      </c>
      <c r="E836" s="16" t="s">
        <v>3</v>
      </c>
      <c r="F836" s="16" t="str">
        <f>VLOOKUP(A836,BY_TRA_Demand_Drivers!$A$5:$B$95,2,FALSE)</f>
        <v>TPAN</v>
      </c>
      <c r="G836" s="16">
        <f>VLOOKUP($D836,'Growth rate'!$B$3:$S$93,3,FALSE)*VLOOKUP($F836,BY_TRA_Demand_Drivers!$B$5:$J$100,7,FALSE)</f>
        <v>14025.683165201484</v>
      </c>
      <c r="H836" s="16">
        <f>VLOOKUP($D836,'Growth rate'!$B$3:$S$93,3,FALSE)*VLOOKUP($F836,BY_TRA_Demand_Drivers!$B$5:$J$100,8,FALSE)</f>
        <v>0</v>
      </c>
      <c r="I836" s="16">
        <f>VLOOKUP($D836,'Growth rate'!$B$3:$S$93,3,FALSE)*VLOOKUP($F836,BY_TRA_Demand_Drivers!$B$5:$J$100,9,FALSE)</f>
        <v>0</v>
      </c>
    </row>
    <row r="837" spans="1:9">
      <c r="A837" s="16">
        <f t="shared" si="12"/>
        <v>11</v>
      </c>
      <c r="B837" s="16"/>
      <c r="C837" s="16" t="s">
        <v>11</v>
      </c>
      <c r="D837" s="16">
        <v>2032</v>
      </c>
      <c r="E837" s="16" t="s">
        <v>3</v>
      </c>
      <c r="F837" s="16" t="str">
        <f>VLOOKUP(A837,BY_TRA_Demand_Drivers!$A$5:$B$95,2,FALSE)</f>
        <v>TPAN</v>
      </c>
      <c r="G837" s="16">
        <f>VLOOKUP($D837,'Growth rate'!$B$3:$S$93,3,FALSE)*VLOOKUP($F837,BY_TRA_Demand_Drivers!$B$5:$J$100,7,FALSE)</f>
        <v>14225.986308722651</v>
      </c>
      <c r="H837" s="16">
        <f>VLOOKUP($D837,'Growth rate'!$B$3:$S$93,3,FALSE)*VLOOKUP($F837,BY_TRA_Demand_Drivers!$B$5:$J$100,8,FALSE)</f>
        <v>0</v>
      </c>
      <c r="I837" s="16">
        <f>VLOOKUP($D837,'Growth rate'!$B$3:$S$93,3,FALSE)*VLOOKUP($F837,BY_TRA_Demand_Drivers!$B$5:$J$100,9,FALSE)</f>
        <v>0</v>
      </c>
    </row>
    <row r="838" spans="1:9">
      <c r="A838" s="16">
        <f t="shared" si="12"/>
        <v>11</v>
      </c>
      <c r="B838" s="16"/>
      <c r="C838" s="16" t="s">
        <v>11</v>
      </c>
      <c r="D838" s="16">
        <v>2033</v>
      </c>
      <c r="E838" s="16" t="s">
        <v>3</v>
      </c>
      <c r="F838" s="16" t="str">
        <f>VLOOKUP(A838,BY_TRA_Demand_Drivers!$A$5:$B$95,2,FALSE)</f>
        <v>TPAN</v>
      </c>
      <c r="G838" s="16">
        <f>VLOOKUP($D838,'Growth rate'!$B$3:$S$93,3,FALSE)*VLOOKUP($F838,BY_TRA_Demand_Drivers!$B$5:$J$100,7,FALSE)</f>
        <v>14426.289452243816</v>
      </c>
      <c r="H838" s="16">
        <f>VLOOKUP($D838,'Growth rate'!$B$3:$S$93,3,FALSE)*VLOOKUP($F838,BY_TRA_Demand_Drivers!$B$5:$J$100,8,FALSE)</f>
        <v>0</v>
      </c>
      <c r="I838" s="16">
        <f>VLOOKUP($D838,'Growth rate'!$B$3:$S$93,3,FALSE)*VLOOKUP($F838,BY_TRA_Demand_Drivers!$B$5:$J$100,9,FALSE)</f>
        <v>0</v>
      </c>
    </row>
    <row r="839" spans="1:9">
      <c r="A839" s="16">
        <f t="shared" si="12"/>
        <v>11</v>
      </c>
      <c r="B839" s="16"/>
      <c r="C839" s="16" t="s">
        <v>11</v>
      </c>
      <c r="D839" s="16">
        <v>2034</v>
      </c>
      <c r="E839" s="16" t="s">
        <v>3</v>
      </c>
      <c r="F839" s="16" t="str">
        <f>VLOOKUP(A839,BY_TRA_Demand_Drivers!$A$5:$B$95,2,FALSE)</f>
        <v>TPAN</v>
      </c>
      <c r="G839" s="16">
        <f>VLOOKUP($D839,'Growth rate'!$B$3:$S$93,3,FALSE)*VLOOKUP($F839,BY_TRA_Demand_Drivers!$B$5:$J$100,7,FALSE)</f>
        <v>14626.592595764985</v>
      </c>
      <c r="H839" s="16">
        <f>VLOOKUP($D839,'Growth rate'!$B$3:$S$93,3,FALSE)*VLOOKUP($F839,BY_TRA_Demand_Drivers!$B$5:$J$100,8,FALSE)</f>
        <v>0</v>
      </c>
      <c r="I839" s="16">
        <f>VLOOKUP($D839,'Growth rate'!$B$3:$S$93,3,FALSE)*VLOOKUP($F839,BY_TRA_Demand_Drivers!$B$5:$J$100,9,FALSE)</f>
        <v>0</v>
      </c>
    </row>
    <row r="840" spans="1:9">
      <c r="A840" s="16">
        <f t="shared" si="12"/>
        <v>11</v>
      </c>
      <c r="B840" s="16"/>
      <c r="C840" s="16" t="s">
        <v>11</v>
      </c>
      <c r="D840" s="16">
        <v>2035</v>
      </c>
      <c r="E840" s="16" t="s">
        <v>3</v>
      </c>
      <c r="F840" s="16" t="str">
        <f>VLOOKUP(A840,BY_TRA_Demand_Drivers!$A$5:$B$95,2,FALSE)</f>
        <v>TPAN</v>
      </c>
      <c r="G840" s="16">
        <f>VLOOKUP($D840,'Growth rate'!$B$3:$S$93,3,FALSE)*VLOOKUP($F840,BY_TRA_Demand_Drivers!$B$5:$J$100,7,FALSE)</f>
        <v>14826.895739286152</v>
      </c>
      <c r="H840" s="16">
        <f>VLOOKUP($D840,'Growth rate'!$B$3:$S$93,3,FALSE)*VLOOKUP($F840,BY_TRA_Demand_Drivers!$B$5:$J$100,8,FALSE)</f>
        <v>0</v>
      </c>
      <c r="I840" s="16">
        <f>VLOOKUP($D840,'Growth rate'!$B$3:$S$93,3,FALSE)*VLOOKUP($F840,BY_TRA_Demand_Drivers!$B$5:$J$100,9,FALSE)</f>
        <v>0</v>
      </c>
    </row>
    <row r="841" spans="1:9">
      <c r="A841" s="16">
        <f t="shared" si="12"/>
        <v>11</v>
      </c>
      <c r="B841" s="16"/>
      <c r="C841" s="16" t="s">
        <v>11</v>
      </c>
      <c r="D841" s="16">
        <v>2036</v>
      </c>
      <c r="E841" s="16" t="s">
        <v>3</v>
      </c>
      <c r="F841" s="16" t="str">
        <f>VLOOKUP(A841,BY_TRA_Demand_Drivers!$A$5:$B$95,2,FALSE)</f>
        <v>TPAN</v>
      </c>
      <c r="G841" s="16">
        <f>VLOOKUP($D841,'Growth rate'!$B$3:$S$93,3,FALSE)*VLOOKUP($F841,BY_TRA_Demand_Drivers!$B$5:$J$100,7,FALSE)</f>
        <v>15067.643597209073</v>
      </c>
      <c r="H841" s="16">
        <f>VLOOKUP($D841,'Growth rate'!$B$3:$S$93,3,FALSE)*VLOOKUP($F841,BY_TRA_Demand_Drivers!$B$5:$J$100,8,FALSE)</f>
        <v>0</v>
      </c>
      <c r="I841" s="16">
        <f>VLOOKUP($D841,'Growth rate'!$B$3:$S$93,3,FALSE)*VLOOKUP($F841,BY_TRA_Demand_Drivers!$B$5:$J$100,9,FALSE)</f>
        <v>0</v>
      </c>
    </row>
    <row r="842" spans="1:9">
      <c r="A842" s="16">
        <f t="shared" si="12"/>
        <v>11</v>
      </c>
      <c r="B842" s="16"/>
      <c r="C842" s="16" t="s">
        <v>11</v>
      </c>
      <c r="D842" s="16">
        <v>2037</v>
      </c>
      <c r="E842" s="16" t="s">
        <v>3</v>
      </c>
      <c r="F842" s="16" t="str">
        <f>VLOOKUP(A842,BY_TRA_Demand_Drivers!$A$5:$B$95,2,FALSE)</f>
        <v>TPAN</v>
      </c>
      <c r="G842" s="16">
        <f>VLOOKUP($D842,'Growth rate'!$B$3:$S$93,3,FALSE)*VLOOKUP($F842,BY_TRA_Demand_Drivers!$B$5:$J$100,7,FALSE)</f>
        <v>15308.391455131996</v>
      </c>
      <c r="H842" s="16">
        <f>VLOOKUP($D842,'Growth rate'!$B$3:$S$93,3,FALSE)*VLOOKUP($F842,BY_TRA_Demand_Drivers!$B$5:$J$100,8,FALSE)</f>
        <v>0</v>
      </c>
      <c r="I842" s="16">
        <f>VLOOKUP($D842,'Growth rate'!$B$3:$S$93,3,FALSE)*VLOOKUP($F842,BY_TRA_Demand_Drivers!$B$5:$J$100,9,FALSE)</f>
        <v>0</v>
      </c>
    </row>
    <row r="843" spans="1:9">
      <c r="A843" s="16">
        <f t="shared" si="12"/>
        <v>11</v>
      </c>
      <c r="B843" s="16"/>
      <c r="C843" s="16" t="s">
        <v>11</v>
      </c>
      <c r="D843" s="16">
        <v>2038</v>
      </c>
      <c r="E843" s="16" t="s">
        <v>3</v>
      </c>
      <c r="F843" s="16" t="str">
        <f>VLOOKUP(A843,BY_TRA_Demand_Drivers!$A$5:$B$95,2,FALSE)</f>
        <v>TPAN</v>
      </c>
      <c r="G843" s="16">
        <f>VLOOKUP($D843,'Growth rate'!$B$3:$S$93,3,FALSE)*VLOOKUP($F843,BY_TRA_Demand_Drivers!$B$5:$J$100,7,FALSE)</f>
        <v>15549.139313054919</v>
      </c>
      <c r="H843" s="16">
        <f>VLOOKUP($D843,'Growth rate'!$B$3:$S$93,3,FALSE)*VLOOKUP($F843,BY_TRA_Demand_Drivers!$B$5:$J$100,8,FALSE)</f>
        <v>0</v>
      </c>
      <c r="I843" s="16">
        <f>VLOOKUP($D843,'Growth rate'!$B$3:$S$93,3,FALSE)*VLOOKUP($F843,BY_TRA_Demand_Drivers!$B$5:$J$100,9,FALSE)</f>
        <v>0</v>
      </c>
    </row>
    <row r="844" spans="1:9">
      <c r="A844" s="16">
        <f t="shared" si="12"/>
        <v>11</v>
      </c>
      <c r="B844" s="16"/>
      <c r="C844" s="16" t="s">
        <v>11</v>
      </c>
      <c r="D844" s="16">
        <v>2039</v>
      </c>
      <c r="E844" s="16" t="s">
        <v>3</v>
      </c>
      <c r="F844" s="16" t="str">
        <f>VLOOKUP(A844,BY_TRA_Demand_Drivers!$A$5:$B$95,2,FALSE)</f>
        <v>TPAN</v>
      </c>
      <c r="G844" s="16">
        <f>VLOOKUP($D844,'Growth rate'!$B$3:$S$93,3,FALSE)*VLOOKUP($F844,BY_TRA_Demand_Drivers!$B$5:$J$100,7,FALSE)</f>
        <v>15789.887170977841</v>
      </c>
      <c r="H844" s="16">
        <f>VLOOKUP($D844,'Growth rate'!$B$3:$S$93,3,FALSE)*VLOOKUP($F844,BY_TRA_Demand_Drivers!$B$5:$J$100,8,FALSE)</f>
        <v>0</v>
      </c>
      <c r="I844" s="16">
        <f>VLOOKUP($D844,'Growth rate'!$B$3:$S$93,3,FALSE)*VLOOKUP($F844,BY_TRA_Demand_Drivers!$B$5:$J$100,9,FALSE)</f>
        <v>0</v>
      </c>
    </row>
    <row r="845" spans="1:9">
      <c r="A845" s="16">
        <f t="shared" si="12"/>
        <v>11</v>
      </c>
      <c r="B845" s="16"/>
      <c r="C845" s="16" t="s">
        <v>11</v>
      </c>
      <c r="D845" s="16">
        <v>2040</v>
      </c>
      <c r="E845" s="16" t="s">
        <v>3</v>
      </c>
      <c r="F845" s="16" t="str">
        <f>VLOOKUP(A845,BY_TRA_Demand_Drivers!$A$5:$B$95,2,FALSE)</f>
        <v>TPAN</v>
      </c>
      <c r="G845" s="16">
        <f>VLOOKUP($D845,'Growth rate'!$B$3:$S$93,3,FALSE)*VLOOKUP($F845,BY_TRA_Demand_Drivers!$B$5:$J$100,7,FALSE)</f>
        <v>16030.635028900762</v>
      </c>
      <c r="H845" s="16">
        <f>VLOOKUP($D845,'Growth rate'!$B$3:$S$93,3,FALSE)*VLOOKUP($F845,BY_TRA_Demand_Drivers!$B$5:$J$100,8,FALSE)</f>
        <v>0</v>
      </c>
      <c r="I845" s="16">
        <f>VLOOKUP($D845,'Growth rate'!$B$3:$S$93,3,FALSE)*VLOOKUP($F845,BY_TRA_Demand_Drivers!$B$5:$J$100,9,FALSE)</f>
        <v>0</v>
      </c>
    </row>
    <row r="846" spans="1:9">
      <c r="A846" s="16">
        <f t="shared" si="12"/>
        <v>11</v>
      </c>
      <c r="B846" s="16"/>
      <c r="C846" s="16" t="s">
        <v>11</v>
      </c>
      <c r="D846" s="16">
        <v>2041</v>
      </c>
      <c r="E846" s="16" t="s">
        <v>3</v>
      </c>
      <c r="F846" s="16" t="str">
        <f>VLOOKUP(A846,BY_TRA_Demand_Drivers!$A$5:$B$95,2,FALSE)</f>
        <v>TPAN</v>
      </c>
      <c r="G846" s="16">
        <f>VLOOKUP($D846,'Growth rate'!$B$3:$S$93,3,FALSE)*VLOOKUP($F846,BY_TRA_Demand_Drivers!$B$5:$J$100,7,FALSE)</f>
        <v>16267.594140437906</v>
      </c>
      <c r="H846" s="16">
        <f>VLOOKUP($D846,'Growth rate'!$B$3:$S$93,3,FALSE)*VLOOKUP($F846,BY_TRA_Demand_Drivers!$B$5:$J$100,8,FALSE)</f>
        <v>0</v>
      </c>
      <c r="I846" s="16">
        <f>VLOOKUP($D846,'Growth rate'!$B$3:$S$93,3,FALSE)*VLOOKUP($F846,BY_TRA_Demand_Drivers!$B$5:$J$100,9,FALSE)</f>
        <v>0</v>
      </c>
    </row>
    <row r="847" spans="1:9">
      <c r="A847" s="16">
        <f t="shared" si="12"/>
        <v>11</v>
      </c>
      <c r="B847" s="16"/>
      <c r="C847" s="16" t="s">
        <v>11</v>
      </c>
      <c r="D847" s="16">
        <v>2042</v>
      </c>
      <c r="E847" s="16" t="s">
        <v>3</v>
      </c>
      <c r="F847" s="16" t="str">
        <f>VLOOKUP(A847,BY_TRA_Demand_Drivers!$A$5:$B$95,2,FALSE)</f>
        <v>TPAN</v>
      </c>
      <c r="G847" s="16">
        <f>VLOOKUP($D847,'Growth rate'!$B$3:$S$93,3,FALSE)*VLOOKUP($F847,BY_TRA_Demand_Drivers!$B$5:$J$100,7,FALSE)</f>
        <v>16504.553251975052</v>
      </c>
      <c r="H847" s="16">
        <f>VLOOKUP($D847,'Growth rate'!$B$3:$S$93,3,FALSE)*VLOOKUP($F847,BY_TRA_Demand_Drivers!$B$5:$J$100,8,FALSE)</f>
        <v>0</v>
      </c>
      <c r="I847" s="16">
        <f>VLOOKUP($D847,'Growth rate'!$B$3:$S$93,3,FALSE)*VLOOKUP($F847,BY_TRA_Demand_Drivers!$B$5:$J$100,9,FALSE)</f>
        <v>0</v>
      </c>
    </row>
    <row r="848" spans="1:9">
      <c r="A848" s="16">
        <f t="shared" si="12"/>
        <v>11</v>
      </c>
      <c r="B848" s="16"/>
      <c r="C848" s="16" t="s">
        <v>11</v>
      </c>
      <c r="D848" s="16">
        <v>2043</v>
      </c>
      <c r="E848" s="16" t="s">
        <v>3</v>
      </c>
      <c r="F848" s="16" t="str">
        <f>VLOOKUP(A848,BY_TRA_Demand_Drivers!$A$5:$B$95,2,FALSE)</f>
        <v>TPAN</v>
      </c>
      <c r="G848" s="16">
        <f>VLOOKUP($D848,'Growth rate'!$B$3:$S$93,3,FALSE)*VLOOKUP($F848,BY_TRA_Demand_Drivers!$B$5:$J$100,7,FALSE)</f>
        <v>16741.512363512193</v>
      </c>
      <c r="H848" s="16">
        <f>VLOOKUP($D848,'Growth rate'!$B$3:$S$93,3,FALSE)*VLOOKUP($F848,BY_TRA_Demand_Drivers!$B$5:$J$100,8,FALSE)</f>
        <v>0</v>
      </c>
      <c r="I848" s="16">
        <f>VLOOKUP($D848,'Growth rate'!$B$3:$S$93,3,FALSE)*VLOOKUP($F848,BY_TRA_Demand_Drivers!$B$5:$J$100,9,FALSE)</f>
        <v>0</v>
      </c>
    </row>
    <row r="849" spans="1:9">
      <c r="A849" s="16">
        <f t="shared" si="12"/>
        <v>11</v>
      </c>
      <c r="B849" s="16"/>
      <c r="C849" s="16" t="s">
        <v>11</v>
      </c>
      <c r="D849" s="16">
        <v>2044</v>
      </c>
      <c r="E849" s="16" t="s">
        <v>3</v>
      </c>
      <c r="F849" s="16" t="str">
        <f>VLOOKUP(A849,BY_TRA_Demand_Drivers!$A$5:$B$95,2,FALSE)</f>
        <v>TPAN</v>
      </c>
      <c r="G849" s="16">
        <f>VLOOKUP($D849,'Growth rate'!$B$3:$S$93,3,FALSE)*VLOOKUP($F849,BY_TRA_Demand_Drivers!$B$5:$J$100,7,FALSE)</f>
        <v>16978.471475049337</v>
      </c>
      <c r="H849" s="16">
        <f>VLOOKUP($D849,'Growth rate'!$B$3:$S$93,3,FALSE)*VLOOKUP($F849,BY_TRA_Demand_Drivers!$B$5:$J$100,8,FALSE)</f>
        <v>0</v>
      </c>
      <c r="I849" s="16">
        <f>VLOOKUP($D849,'Growth rate'!$B$3:$S$93,3,FALSE)*VLOOKUP($F849,BY_TRA_Demand_Drivers!$B$5:$J$100,9,FALSE)</f>
        <v>0</v>
      </c>
    </row>
    <row r="850" spans="1:9">
      <c r="A850" s="16">
        <f t="shared" si="12"/>
        <v>11</v>
      </c>
      <c r="B850" s="16"/>
      <c r="C850" s="16" t="s">
        <v>11</v>
      </c>
      <c r="D850" s="16">
        <v>2045</v>
      </c>
      <c r="E850" s="16" t="s">
        <v>3</v>
      </c>
      <c r="F850" s="16" t="str">
        <f>VLOOKUP(A850,BY_TRA_Demand_Drivers!$A$5:$B$95,2,FALSE)</f>
        <v>TPAN</v>
      </c>
      <c r="G850" s="16">
        <f>VLOOKUP($D850,'Growth rate'!$B$3:$S$93,3,FALSE)*VLOOKUP($F850,BY_TRA_Demand_Drivers!$B$5:$J$100,7,FALSE)</f>
        <v>17215.430586586481</v>
      </c>
      <c r="H850" s="16">
        <f>VLOOKUP($D850,'Growth rate'!$B$3:$S$93,3,FALSE)*VLOOKUP($F850,BY_TRA_Demand_Drivers!$B$5:$J$100,8,FALSE)</f>
        <v>0</v>
      </c>
      <c r="I850" s="16">
        <f>VLOOKUP($D850,'Growth rate'!$B$3:$S$93,3,FALSE)*VLOOKUP($F850,BY_TRA_Demand_Drivers!$B$5:$J$100,9,FALSE)</f>
        <v>0</v>
      </c>
    </row>
    <row r="851" spans="1:9">
      <c r="A851" s="16">
        <f t="shared" si="12"/>
        <v>11</v>
      </c>
      <c r="B851" s="16"/>
      <c r="C851" s="16" t="s">
        <v>11</v>
      </c>
      <c r="D851" s="16">
        <v>2046</v>
      </c>
      <c r="E851" s="16" t="s">
        <v>3</v>
      </c>
      <c r="F851" s="16" t="str">
        <f>VLOOKUP(A851,BY_TRA_Demand_Drivers!$A$5:$B$95,2,FALSE)</f>
        <v>TPAN</v>
      </c>
      <c r="G851" s="16">
        <f>VLOOKUP($D851,'Growth rate'!$B$3:$S$93,3,FALSE)*VLOOKUP($F851,BY_TRA_Demand_Drivers!$B$5:$J$100,7,FALSE)</f>
        <v>17432.195312047967</v>
      </c>
      <c r="H851" s="16">
        <f>VLOOKUP($D851,'Growth rate'!$B$3:$S$93,3,FALSE)*VLOOKUP($F851,BY_TRA_Demand_Drivers!$B$5:$J$100,8,FALSE)</f>
        <v>0</v>
      </c>
      <c r="I851" s="16">
        <f>VLOOKUP($D851,'Growth rate'!$B$3:$S$93,3,FALSE)*VLOOKUP($F851,BY_TRA_Demand_Drivers!$B$5:$J$100,9,FALSE)</f>
        <v>0</v>
      </c>
    </row>
    <row r="852" spans="1:9">
      <c r="A852" s="16">
        <f t="shared" si="12"/>
        <v>11</v>
      </c>
      <c r="B852" s="16"/>
      <c r="C852" s="16" t="s">
        <v>11</v>
      </c>
      <c r="D852" s="16">
        <v>2047</v>
      </c>
      <c r="E852" s="16" t="s">
        <v>3</v>
      </c>
      <c r="F852" s="16" t="str">
        <f>VLOOKUP(A852,BY_TRA_Demand_Drivers!$A$5:$B$95,2,FALSE)</f>
        <v>TPAN</v>
      </c>
      <c r="G852" s="16">
        <f>VLOOKUP($D852,'Growth rate'!$B$3:$S$93,3,FALSE)*VLOOKUP($F852,BY_TRA_Demand_Drivers!$B$5:$J$100,7,FALSE)</f>
        <v>17648.960037509449</v>
      </c>
      <c r="H852" s="16">
        <f>VLOOKUP($D852,'Growth rate'!$B$3:$S$93,3,FALSE)*VLOOKUP($F852,BY_TRA_Demand_Drivers!$B$5:$J$100,8,FALSE)</f>
        <v>0</v>
      </c>
      <c r="I852" s="16">
        <f>VLOOKUP($D852,'Growth rate'!$B$3:$S$93,3,FALSE)*VLOOKUP($F852,BY_TRA_Demand_Drivers!$B$5:$J$100,9,FALSE)</f>
        <v>0</v>
      </c>
    </row>
    <row r="853" spans="1:9">
      <c r="A853" s="16">
        <f t="shared" si="12"/>
        <v>11</v>
      </c>
      <c r="B853" s="16"/>
      <c r="C853" s="16" t="s">
        <v>11</v>
      </c>
      <c r="D853" s="16">
        <v>2048</v>
      </c>
      <c r="E853" s="16" t="s">
        <v>3</v>
      </c>
      <c r="F853" s="16" t="str">
        <f>VLOOKUP(A853,BY_TRA_Demand_Drivers!$A$5:$B$95,2,FALSE)</f>
        <v>TPAN</v>
      </c>
      <c r="G853" s="16">
        <f>VLOOKUP($D853,'Growth rate'!$B$3:$S$93,3,FALSE)*VLOOKUP($F853,BY_TRA_Demand_Drivers!$B$5:$J$100,7,FALSE)</f>
        <v>17865.724762970935</v>
      </c>
      <c r="H853" s="16">
        <f>VLOOKUP($D853,'Growth rate'!$B$3:$S$93,3,FALSE)*VLOOKUP($F853,BY_TRA_Demand_Drivers!$B$5:$J$100,8,FALSE)</f>
        <v>0</v>
      </c>
      <c r="I853" s="16">
        <f>VLOOKUP($D853,'Growth rate'!$B$3:$S$93,3,FALSE)*VLOOKUP($F853,BY_TRA_Demand_Drivers!$B$5:$J$100,9,FALSE)</f>
        <v>0</v>
      </c>
    </row>
    <row r="854" spans="1:9">
      <c r="A854" s="16">
        <f t="shared" si="12"/>
        <v>11</v>
      </c>
      <c r="B854" s="16"/>
      <c r="C854" s="16" t="s">
        <v>11</v>
      </c>
      <c r="D854" s="16">
        <v>2049</v>
      </c>
      <c r="E854" s="16" t="s">
        <v>3</v>
      </c>
      <c r="F854" s="16" t="str">
        <f>VLOOKUP(A854,BY_TRA_Demand_Drivers!$A$5:$B$95,2,FALSE)</f>
        <v>TPAN</v>
      </c>
      <c r="G854" s="16">
        <f>VLOOKUP($D854,'Growth rate'!$B$3:$S$93,3,FALSE)*VLOOKUP($F854,BY_TRA_Demand_Drivers!$B$5:$J$100,7,FALSE)</f>
        <v>18082.489488432417</v>
      </c>
      <c r="H854" s="16">
        <f>VLOOKUP($D854,'Growth rate'!$B$3:$S$93,3,FALSE)*VLOOKUP($F854,BY_TRA_Demand_Drivers!$B$5:$J$100,8,FALSE)</f>
        <v>0</v>
      </c>
      <c r="I854" s="16">
        <f>VLOOKUP($D854,'Growth rate'!$B$3:$S$93,3,FALSE)*VLOOKUP($F854,BY_TRA_Demand_Drivers!$B$5:$J$100,9,FALSE)</f>
        <v>0</v>
      </c>
    </row>
    <row r="855" spans="1:9">
      <c r="A855" s="16">
        <f t="shared" si="12"/>
        <v>11</v>
      </c>
      <c r="B855" s="16"/>
      <c r="C855" s="16" t="s">
        <v>11</v>
      </c>
      <c r="D855" s="16">
        <v>2050</v>
      </c>
      <c r="E855" s="16" t="s">
        <v>3</v>
      </c>
      <c r="F855" s="16" t="str">
        <f>VLOOKUP(A855,BY_TRA_Demand_Drivers!$A$5:$B$95,2,FALSE)</f>
        <v>TPAN</v>
      </c>
      <c r="G855" s="16">
        <f>VLOOKUP($D855,'Growth rate'!$B$3:$S$93,3,FALSE)*VLOOKUP($F855,BY_TRA_Demand_Drivers!$B$5:$J$100,7,FALSE)</f>
        <v>18299.254213893902</v>
      </c>
      <c r="H855" s="16">
        <f>VLOOKUP($D855,'Growth rate'!$B$3:$S$93,3,FALSE)*VLOOKUP($F855,BY_TRA_Demand_Drivers!$B$5:$J$100,8,FALSE)</f>
        <v>0</v>
      </c>
      <c r="I855" s="16">
        <f>VLOOKUP($D855,'Growth rate'!$B$3:$S$93,3,FALSE)*VLOOKUP($F855,BY_TRA_Demand_Drivers!$B$5:$J$100,9,FALSE)</f>
        <v>0</v>
      </c>
    </row>
    <row r="856" spans="1:9">
      <c r="A856" s="16">
        <f t="shared" si="12"/>
        <v>11</v>
      </c>
      <c r="B856" s="16"/>
      <c r="C856" s="16" t="s">
        <v>11</v>
      </c>
      <c r="D856" s="16">
        <v>2051</v>
      </c>
      <c r="E856" s="16" t="s">
        <v>3</v>
      </c>
      <c r="F856" s="16" t="str">
        <f>VLOOKUP(A856,BY_TRA_Demand_Drivers!$A$5:$B$95,2,FALSE)</f>
        <v>TPAN</v>
      </c>
      <c r="G856" s="16">
        <f>VLOOKUP($D856,'Growth rate'!$B$3:$S$93,3,FALSE)*VLOOKUP($F856,BY_TRA_Demand_Drivers!$B$5:$J$100,7,FALSE)</f>
        <v>18504.989886365067</v>
      </c>
      <c r="H856" s="16">
        <f>VLOOKUP($D856,'Growth rate'!$B$3:$S$93,3,FALSE)*VLOOKUP($F856,BY_TRA_Demand_Drivers!$B$5:$J$100,8,FALSE)</f>
        <v>0</v>
      </c>
      <c r="I856" s="16">
        <f>VLOOKUP($D856,'Growth rate'!$B$3:$S$93,3,FALSE)*VLOOKUP($F856,BY_TRA_Demand_Drivers!$B$5:$J$100,9,FALSE)</f>
        <v>0</v>
      </c>
    </row>
    <row r="857" spans="1:9">
      <c r="A857" s="16">
        <f t="shared" si="12"/>
        <v>11</v>
      </c>
      <c r="B857" s="16"/>
      <c r="C857" s="16" t="s">
        <v>11</v>
      </c>
      <c r="D857" s="16">
        <v>2052</v>
      </c>
      <c r="E857" s="16" t="s">
        <v>3</v>
      </c>
      <c r="F857" s="16" t="str">
        <f>VLOOKUP(A857,BY_TRA_Demand_Drivers!$A$5:$B$95,2,FALSE)</f>
        <v>TPAN</v>
      </c>
      <c r="G857" s="16">
        <f>VLOOKUP($D857,'Growth rate'!$B$3:$S$93,3,FALSE)*VLOOKUP($F857,BY_TRA_Demand_Drivers!$B$5:$J$100,7,FALSE)</f>
        <v>18710.725558836231</v>
      </c>
      <c r="H857" s="16">
        <f>VLOOKUP($D857,'Growth rate'!$B$3:$S$93,3,FALSE)*VLOOKUP($F857,BY_TRA_Demand_Drivers!$B$5:$J$100,8,FALSE)</f>
        <v>0</v>
      </c>
      <c r="I857" s="16">
        <f>VLOOKUP($D857,'Growth rate'!$B$3:$S$93,3,FALSE)*VLOOKUP($F857,BY_TRA_Demand_Drivers!$B$5:$J$100,9,FALSE)</f>
        <v>0</v>
      </c>
    </row>
    <row r="858" spans="1:9">
      <c r="A858" s="16">
        <f t="shared" si="12"/>
        <v>11</v>
      </c>
      <c r="B858" s="16"/>
      <c r="C858" s="16" t="s">
        <v>11</v>
      </c>
      <c r="D858" s="16">
        <v>2053</v>
      </c>
      <c r="E858" s="16" t="s">
        <v>3</v>
      </c>
      <c r="F858" s="16" t="str">
        <f>VLOOKUP(A858,BY_TRA_Demand_Drivers!$A$5:$B$95,2,FALSE)</f>
        <v>TPAN</v>
      </c>
      <c r="G858" s="16">
        <f>VLOOKUP($D858,'Growth rate'!$B$3:$S$93,3,FALSE)*VLOOKUP($F858,BY_TRA_Demand_Drivers!$B$5:$J$100,7,FALSE)</f>
        <v>18916.461231307396</v>
      </c>
      <c r="H858" s="16">
        <f>VLOOKUP($D858,'Growth rate'!$B$3:$S$93,3,FALSE)*VLOOKUP($F858,BY_TRA_Demand_Drivers!$B$5:$J$100,8,FALSE)</f>
        <v>0</v>
      </c>
      <c r="I858" s="16">
        <f>VLOOKUP($D858,'Growth rate'!$B$3:$S$93,3,FALSE)*VLOOKUP($F858,BY_TRA_Demand_Drivers!$B$5:$J$100,9,FALSE)</f>
        <v>0</v>
      </c>
    </row>
    <row r="859" spans="1:9">
      <c r="A859" s="16">
        <f t="shared" si="12"/>
        <v>11</v>
      </c>
      <c r="B859" s="16"/>
      <c r="C859" s="16" t="s">
        <v>11</v>
      </c>
      <c r="D859" s="16">
        <v>2054</v>
      </c>
      <c r="E859" s="16" t="s">
        <v>3</v>
      </c>
      <c r="F859" s="16" t="str">
        <f>VLOOKUP(A859,BY_TRA_Demand_Drivers!$A$5:$B$95,2,FALSE)</f>
        <v>TPAN</v>
      </c>
      <c r="G859" s="16">
        <f>VLOOKUP($D859,'Growth rate'!$B$3:$S$93,3,FALSE)*VLOOKUP($F859,BY_TRA_Demand_Drivers!$B$5:$J$100,7,FALSE)</f>
        <v>19122.19690377856</v>
      </c>
      <c r="H859" s="16">
        <f>VLOOKUP($D859,'Growth rate'!$B$3:$S$93,3,FALSE)*VLOOKUP($F859,BY_TRA_Demand_Drivers!$B$5:$J$100,8,FALSE)</f>
        <v>0</v>
      </c>
      <c r="I859" s="16">
        <f>VLOOKUP($D859,'Growth rate'!$B$3:$S$93,3,FALSE)*VLOOKUP($F859,BY_TRA_Demand_Drivers!$B$5:$J$100,9,FALSE)</f>
        <v>0</v>
      </c>
    </row>
    <row r="860" spans="1:9">
      <c r="A860" s="16">
        <f t="shared" si="12"/>
        <v>11</v>
      </c>
      <c r="B860" s="16"/>
      <c r="C860" s="16" t="s">
        <v>11</v>
      </c>
      <c r="D860" s="16">
        <v>2055</v>
      </c>
      <c r="E860" s="16" t="s">
        <v>3</v>
      </c>
      <c r="F860" s="16" t="str">
        <f>VLOOKUP(A860,BY_TRA_Demand_Drivers!$A$5:$B$95,2,FALSE)</f>
        <v>TPAN</v>
      </c>
      <c r="G860" s="16">
        <f>VLOOKUP($D860,'Growth rate'!$B$3:$S$93,3,FALSE)*VLOOKUP($F860,BY_TRA_Demand_Drivers!$B$5:$J$100,7,FALSE)</f>
        <v>19327.932576249725</v>
      </c>
      <c r="H860" s="16">
        <f>VLOOKUP($D860,'Growth rate'!$B$3:$S$93,3,FALSE)*VLOOKUP($F860,BY_TRA_Demand_Drivers!$B$5:$J$100,8,FALSE)</f>
        <v>0</v>
      </c>
      <c r="I860" s="16">
        <f>VLOOKUP($D860,'Growth rate'!$B$3:$S$93,3,FALSE)*VLOOKUP($F860,BY_TRA_Demand_Drivers!$B$5:$J$100,9,FALSE)</f>
        <v>0</v>
      </c>
    </row>
    <row r="861" spans="1:9">
      <c r="A861" s="16">
        <f t="shared" si="12"/>
        <v>11</v>
      </c>
      <c r="B861" s="16"/>
      <c r="C861" s="16" t="s">
        <v>11</v>
      </c>
      <c r="D861" s="16">
        <v>2056</v>
      </c>
      <c r="E861" s="16" t="s">
        <v>3</v>
      </c>
      <c r="F861" s="16" t="str">
        <f>VLOOKUP(A861,BY_TRA_Demand_Drivers!$A$5:$B$95,2,FALSE)</f>
        <v>TPAN</v>
      </c>
      <c r="G861" s="16">
        <f>VLOOKUP($D861,'Growth rate'!$B$3:$S$93,3,FALSE)*VLOOKUP($F861,BY_TRA_Demand_Drivers!$B$5:$J$100,7,FALSE)</f>
        <v>19548.168786567112</v>
      </c>
      <c r="H861" s="16">
        <f>VLOOKUP($D861,'Growth rate'!$B$3:$S$93,3,FALSE)*VLOOKUP($F861,BY_TRA_Demand_Drivers!$B$5:$J$100,8,FALSE)</f>
        <v>0</v>
      </c>
      <c r="I861" s="16">
        <f>VLOOKUP($D861,'Growth rate'!$B$3:$S$93,3,FALSE)*VLOOKUP($F861,BY_TRA_Demand_Drivers!$B$5:$J$100,9,FALSE)</f>
        <v>0</v>
      </c>
    </row>
    <row r="862" spans="1:9">
      <c r="A862" s="16">
        <f t="shared" si="12"/>
        <v>11</v>
      </c>
      <c r="B862" s="16"/>
      <c r="C862" s="16" t="s">
        <v>11</v>
      </c>
      <c r="D862" s="16">
        <v>2057</v>
      </c>
      <c r="E862" s="16" t="s">
        <v>3</v>
      </c>
      <c r="F862" s="16" t="str">
        <f>VLOOKUP(A862,BY_TRA_Demand_Drivers!$A$5:$B$95,2,FALSE)</f>
        <v>TPAN</v>
      </c>
      <c r="G862" s="16">
        <f>VLOOKUP($D862,'Growth rate'!$B$3:$S$93,3,FALSE)*VLOOKUP($F862,BY_TRA_Demand_Drivers!$B$5:$J$100,7,FALSE)</f>
        <v>19768.404996884499</v>
      </c>
      <c r="H862" s="16">
        <f>VLOOKUP($D862,'Growth rate'!$B$3:$S$93,3,FALSE)*VLOOKUP($F862,BY_TRA_Demand_Drivers!$B$5:$J$100,8,FALSE)</f>
        <v>0</v>
      </c>
      <c r="I862" s="16">
        <f>VLOOKUP($D862,'Growth rate'!$B$3:$S$93,3,FALSE)*VLOOKUP($F862,BY_TRA_Demand_Drivers!$B$5:$J$100,9,FALSE)</f>
        <v>0</v>
      </c>
    </row>
    <row r="863" spans="1:9">
      <c r="A863" s="16">
        <f t="shared" si="12"/>
        <v>11</v>
      </c>
      <c r="B863" s="16"/>
      <c r="C863" s="16" t="s">
        <v>11</v>
      </c>
      <c r="D863" s="16">
        <v>2058</v>
      </c>
      <c r="E863" s="16" t="s">
        <v>3</v>
      </c>
      <c r="F863" s="16" t="str">
        <f>VLOOKUP(A863,BY_TRA_Demand_Drivers!$A$5:$B$95,2,FALSE)</f>
        <v>TPAN</v>
      </c>
      <c r="G863" s="16">
        <f>VLOOKUP($D863,'Growth rate'!$B$3:$S$93,3,FALSE)*VLOOKUP($F863,BY_TRA_Demand_Drivers!$B$5:$J$100,7,FALSE)</f>
        <v>19988.641207201887</v>
      </c>
      <c r="H863" s="16">
        <f>VLOOKUP($D863,'Growth rate'!$B$3:$S$93,3,FALSE)*VLOOKUP($F863,BY_TRA_Demand_Drivers!$B$5:$J$100,8,FALSE)</f>
        <v>0</v>
      </c>
      <c r="I863" s="16">
        <f>VLOOKUP($D863,'Growth rate'!$B$3:$S$93,3,FALSE)*VLOOKUP($F863,BY_TRA_Demand_Drivers!$B$5:$J$100,9,FALSE)</f>
        <v>0</v>
      </c>
    </row>
    <row r="864" spans="1:9">
      <c r="A864" s="16">
        <f t="shared" si="12"/>
        <v>11</v>
      </c>
      <c r="B864" s="16"/>
      <c r="C864" s="16" t="s">
        <v>11</v>
      </c>
      <c r="D864" s="16">
        <v>2059</v>
      </c>
      <c r="E864" s="16" t="s">
        <v>3</v>
      </c>
      <c r="F864" s="16" t="str">
        <f>VLOOKUP(A864,BY_TRA_Demand_Drivers!$A$5:$B$95,2,FALSE)</f>
        <v>TPAN</v>
      </c>
      <c r="G864" s="16">
        <f>VLOOKUP($D864,'Growth rate'!$B$3:$S$93,3,FALSE)*VLOOKUP($F864,BY_TRA_Demand_Drivers!$B$5:$J$100,7,FALSE)</f>
        <v>20208.87741751927</v>
      </c>
      <c r="H864" s="16">
        <f>VLOOKUP($D864,'Growth rate'!$B$3:$S$93,3,FALSE)*VLOOKUP($F864,BY_TRA_Demand_Drivers!$B$5:$J$100,8,FALSE)</f>
        <v>0</v>
      </c>
      <c r="I864" s="16">
        <f>VLOOKUP($D864,'Growth rate'!$B$3:$S$93,3,FALSE)*VLOOKUP($F864,BY_TRA_Demand_Drivers!$B$5:$J$100,9,FALSE)</f>
        <v>0</v>
      </c>
    </row>
    <row r="865" spans="1:9">
      <c r="A865" s="16">
        <f t="shared" si="12"/>
        <v>11</v>
      </c>
      <c r="B865" s="16"/>
      <c r="C865" s="16" t="s">
        <v>11</v>
      </c>
      <c r="D865" s="16">
        <v>2060</v>
      </c>
      <c r="E865" s="16" t="s">
        <v>3</v>
      </c>
      <c r="F865" s="16" t="str">
        <f>VLOOKUP(A865,BY_TRA_Demand_Drivers!$A$5:$B$95,2,FALSE)</f>
        <v>TPAN</v>
      </c>
      <c r="G865" s="16">
        <f>VLOOKUP($D865,'Growth rate'!$B$3:$S$93,3,FALSE)*VLOOKUP($F865,BY_TRA_Demand_Drivers!$B$5:$J$100,7,FALSE)</f>
        <v>20429.113627836658</v>
      </c>
      <c r="H865" s="16">
        <f>VLOOKUP($D865,'Growth rate'!$B$3:$S$93,3,FALSE)*VLOOKUP($F865,BY_TRA_Demand_Drivers!$B$5:$J$100,8,FALSE)</f>
        <v>0</v>
      </c>
      <c r="I865" s="16">
        <f>VLOOKUP($D865,'Growth rate'!$B$3:$S$93,3,FALSE)*VLOOKUP($F865,BY_TRA_Demand_Drivers!$B$5:$J$100,9,FALSE)</f>
        <v>0</v>
      </c>
    </row>
    <row r="866" spans="1:9">
      <c r="A866" s="16">
        <f t="shared" si="12"/>
        <v>11</v>
      </c>
      <c r="B866" s="16"/>
      <c r="C866" s="16" t="s">
        <v>11</v>
      </c>
      <c r="D866" s="16">
        <v>2061</v>
      </c>
      <c r="E866" s="16" t="s">
        <v>3</v>
      </c>
      <c r="F866" s="16" t="str">
        <f>VLOOKUP(A866,BY_TRA_Demand_Drivers!$A$5:$B$95,2,FALSE)</f>
        <v>TPAN</v>
      </c>
      <c r="G866" s="16">
        <f>VLOOKUP($D866,'Growth rate'!$B$3:$S$93,3,FALSE)*VLOOKUP($F866,BY_TRA_Demand_Drivers!$B$5:$J$100,7,FALSE)</f>
        <v>20647.93748791355</v>
      </c>
      <c r="H866" s="16">
        <f>VLOOKUP($D866,'Growth rate'!$B$3:$S$93,3,FALSE)*VLOOKUP($F866,BY_TRA_Demand_Drivers!$B$5:$J$100,8,FALSE)</f>
        <v>0</v>
      </c>
      <c r="I866" s="16">
        <f>VLOOKUP($D866,'Growth rate'!$B$3:$S$93,3,FALSE)*VLOOKUP($F866,BY_TRA_Demand_Drivers!$B$5:$J$100,9,FALSE)</f>
        <v>0</v>
      </c>
    </row>
    <row r="867" spans="1:9">
      <c r="A867" s="16">
        <f t="shared" si="12"/>
        <v>11</v>
      </c>
      <c r="B867" s="16"/>
      <c r="C867" s="16" t="s">
        <v>11</v>
      </c>
      <c r="D867" s="16">
        <v>2062</v>
      </c>
      <c r="E867" s="16" t="s">
        <v>3</v>
      </c>
      <c r="F867" s="16" t="str">
        <f>VLOOKUP(A867,BY_TRA_Demand_Drivers!$A$5:$B$95,2,FALSE)</f>
        <v>TPAN</v>
      </c>
      <c r="G867" s="16">
        <f>VLOOKUP($D867,'Growth rate'!$B$3:$S$93,3,FALSE)*VLOOKUP($F867,BY_TRA_Demand_Drivers!$B$5:$J$100,7,FALSE)</f>
        <v>20866.761347990447</v>
      </c>
      <c r="H867" s="16">
        <f>VLOOKUP($D867,'Growth rate'!$B$3:$S$93,3,FALSE)*VLOOKUP($F867,BY_TRA_Demand_Drivers!$B$5:$J$100,8,FALSE)</f>
        <v>0</v>
      </c>
      <c r="I867" s="16">
        <f>VLOOKUP($D867,'Growth rate'!$B$3:$S$93,3,FALSE)*VLOOKUP($F867,BY_TRA_Demand_Drivers!$B$5:$J$100,9,FALSE)</f>
        <v>0</v>
      </c>
    </row>
    <row r="868" spans="1:9">
      <c r="A868" s="16">
        <f t="shared" si="12"/>
        <v>11</v>
      </c>
      <c r="B868" s="16"/>
      <c r="C868" s="16" t="s">
        <v>11</v>
      </c>
      <c r="D868" s="16">
        <v>2063</v>
      </c>
      <c r="E868" s="16" t="s">
        <v>3</v>
      </c>
      <c r="F868" s="16" t="str">
        <f>VLOOKUP(A868,BY_TRA_Demand_Drivers!$A$5:$B$95,2,FALSE)</f>
        <v>TPAN</v>
      </c>
      <c r="G868" s="16">
        <f>VLOOKUP($D868,'Growth rate'!$B$3:$S$93,3,FALSE)*VLOOKUP($F868,BY_TRA_Demand_Drivers!$B$5:$J$100,7,FALSE)</f>
        <v>21085.585208067343</v>
      </c>
      <c r="H868" s="16">
        <f>VLOOKUP($D868,'Growth rate'!$B$3:$S$93,3,FALSE)*VLOOKUP($F868,BY_TRA_Demand_Drivers!$B$5:$J$100,8,FALSE)</f>
        <v>0</v>
      </c>
      <c r="I868" s="16">
        <f>VLOOKUP($D868,'Growth rate'!$B$3:$S$93,3,FALSE)*VLOOKUP($F868,BY_TRA_Demand_Drivers!$B$5:$J$100,9,FALSE)</f>
        <v>0</v>
      </c>
    </row>
    <row r="869" spans="1:9">
      <c r="A869" s="16">
        <f t="shared" si="12"/>
        <v>11</v>
      </c>
      <c r="B869" s="16"/>
      <c r="C869" s="16" t="s">
        <v>11</v>
      </c>
      <c r="D869" s="16">
        <v>2064</v>
      </c>
      <c r="E869" s="16" t="s">
        <v>3</v>
      </c>
      <c r="F869" s="16" t="str">
        <f>VLOOKUP(A869,BY_TRA_Demand_Drivers!$A$5:$B$95,2,FALSE)</f>
        <v>TPAN</v>
      </c>
      <c r="G869" s="16">
        <f>VLOOKUP($D869,'Growth rate'!$B$3:$S$93,3,FALSE)*VLOOKUP($F869,BY_TRA_Demand_Drivers!$B$5:$J$100,7,FALSE)</f>
        <v>21304.409068144236</v>
      </c>
      <c r="H869" s="16">
        <f>VLOOKUP($D869,'Growth rate'!$B$3:$S$93,3,FALSE)*VLOOKUP($F869,BY_TRA_Demand_Drivers!$B$5:$J$100,8,FALSE)</f>
        <v>0</v>
      </c>
      <c r="I869" s="16">
        <f>VLOOKUP($D869,'Growth rate'!$B$3:$S$93,3,FALSE)*VLOOKUP($F869,BY_TRA_Demand_Drivers!$B$5:$J$100,9,FALSE)</f>
        <v>0</v>
      </c>
    </row>
    <row r="870" spans="1:9">
      <c r="A870" s="16">
        <f t="shared" si="12"/>
        <v>11</v>
      </c>
      <c r="B870" s="16"/>
      <c r="C870" s="16" t="s">
        <v>11</v>
      </c>
      <c r="D870" s="16">
        <v>2065</v>
      </c>
      <c r="E870" s="16" t="s">
        <v>3</v>
      </c>
      <c r="F870" s="16" t="str">
        <f>VLOOKUP(A870,BY_TRA_Demand_Drivers!$A$5:$B$95,2,FALSE)</f>
        <v>TPAN</v>
      </c>
      <c r="G870" s="16">
        <f>VLOOKUP($D870,'Growth rate'!$B$3:$S$93,3,FALSE)*VLOOKUP($F870,BY_TRA_Demand_Drivers!$B$5:$J$100,7,FALSE)</f>
        <v>21523.232928221132</v>
      </c>
      <c r="H870" s="16">
        <f>VLOOKUP($D870,'Growth rate'!$B$3:$S$93,3,FALSE)*VLOOKUP($F870,BY_TRA_Demand_Drivers!$B$5:$J$100,8,FALSE)</f>
        <v>0</v>
      </c>
      <c r="I870" s="16">
        <f>VLOOKUP($D870,'Growth rate'!$B$3:$S$93,3,FALSE)*VLOOKUP($F870,BY_TRA_Demand_Drivers!$B$5:$J$100,9,FALSE)</f>
        <v>0</v>
      </c>
    </row>
    <row r="871" spans="1:9">
      <c r="A871" s="16">
        <f t="shared" si="12"/>
        <v>11</v>
      </c>
      <c r="B871" s="16"/>
      <c r="C871" s="16" t="s">
        <v>11</v>
      </c>
      <c r="D871" s="16">
        <v>2066</v>
      </c>
      <c r="E871" s="16" t="s">
        <v>3</v>
      </c>
      <c r="F871" s="16" t="str">
        <f>VLOOKUP(A871,BY_TRA_Demand_Drivers!$A$5:$B$95,2,FALSE)</f>
        <v>TPAN</v>
      </c>
      <c r="G871" s="16">
        <f>VLOOKUP($D871,'Growth rate'!$B$3:$S$93,3,FALSE)*VLOOKUP($F871,BY_TRA_Demand_Drivers!$B$5:$J$100,7,FALSE)</f>
        <v>21739.773884680864</v>
      </c>
      <c r="H871" s="16">
        <f>VLOOKUP($D871,'Growth rate'!$B$3:$S$93,3,FALSE)*VLOOKUP($F871,BY_TRA_Demand_Drivers!$B$5:$J$100,8,FALSE)</f>
        <v>0</v>
      </c>
      <c r="I871" s="16">
        <f>VLOOKUP($D871,'Growth rate'!$B$3:$S$93,3,FALSE)*VLOOKUP($F871,BY_TRA_Demand_Drivers!$B$5:$J$100,9,FALSE)</f>
        <v>0</v>
      </c>
    </row>
    <row r="872" spans="1:9">
      <c r="A872" s="16">
        <f t="shared" si="12"/>
        <v>11</v>
      </c>
      <c r="B872" s="16"/>
      <c r="C872" s="16" t="s">
        <v>11</v>
      </c>
      <c r="D872" s="16">
        <v>2067</v>
      </c>
      <c r="E872" s="16" t="s">
        <v>3</v>
      </c>
      <c r="F872" s="16" t="str">
        <f>VLOOKUP(A872,BY_TRA_Demand_Drivers!$A$5:$B$95,2,FALSE)</f>
        <v>TPAN</v>
      </c>
      <c r="G872" s="16">
        <f>VLOOKUP($D872,'Growth rate'!$B$3:$S$93,3,FALSE)*VLOOKUP($F872,BY_TRA_Demand_Drivers!$B$5:$J$100,7,FALSE)</f>
        <v>21956.3148411406</v>
      </c>
      <c r="H872" s="16">
        <f>VLOOKUP($D872,'Growth rate'!$B$3:$S$93,3,FALSE)*VLOOKUP($F872,BY_TRA_Demand_Drivers!$B$5:$J$100,8,FALSE)</f>
        <v>0</v>
      </c>
      <c r="I872" s="16">
        <f>VLOOKUP($D872,'Growth rate'!$B$3:$S$93,3,FALSE)*VLOOKUP($F872,BY_TRA_Demand_Drivers!$B$5:$J$100,9,FALSE)</f>
        <v>0</v>
      </c>
    </row>
    <row r="873" spans="1:9">
      <c r="A873" s="16">
        <f t="shared" si="12"/>
        <v>11</v>
      </c>
      <c r="B873" s="16"/>
      <c r="C873" s="16" t="s">
        <v>11</v>
      </c>
      <c r="D873" s="16">
        <v>2068</v>
      </c>
      <c r="E873" s="16" t="s">
        <v>3</v>
      </c>
      <c r="F873" s="16" t="str">
        <f>VLOOKUP(A873,BY_TRA_Demand_Drivers!$A$5:$B$95,2,FALSE)</f>
        <v>TPAN</v>
      </c>
      <c r="G873" s="16">
        <f>VLOOKUP($D873,'Growth rate'!$B$3:$S$93,3,FALSE)*VLOOKUP($F873,BY_TRA_Demand_Drivers!$B$5:$J$100,7,FALSE)</f>
        <v>22172.855797600332</v>
      </c>
      <c r="H873" s="16">
        <f>VLOOKUP($D873,'Growth rate'!$B$3:$S$93,3,FALSE)*VLOOKUP($F873,BY_TRA_Demand_Drivers!$B$5:$J$100,8,FALSE)</f>
        <v>0</v>
      </c>
      <c r="I873" s="16">
        <f>VLOOKUP($D873,'Growth rate'!$B$3:$S$93,3,FALSE)*VLOOKUP($F873,BY_TRA_Demand_Drivers!$B$5:$J$100,9,FALSE)</f>
        <v>0</v>
      </c>
    </row>
    <row r="874" spans="1:9">
      <c r="A874" s="16">
        <f t="shared" si="12"/>
        <v>11</v>
      </c>
      <c r="B874" s="16"/>
      <c r="C874" s="16" t="s">
        <v>11</v>
      </c>
      <c r="D874" s="16">
        <v>2069</v>
      </c>
      <c r="E874" s="16" t="s">
        <v>3</v>
      </c>
      <c r="F874" s="16" t="str">
        <f>VLOOKUP(A874,BY_TRA_Demand_Drivers!$A$5:$B$95,2,FALSE)</f>
        <v>TPAN</v>
      </c>
      <c r="G874" s="16">
        <f>VLOOKUP($D874,'Growth rate'!$B$3:$S$93,3,FALSE)*VLOOKUP($F874,BY_TRA_Demand_Drivers!$B$5:$J$100,7,FALSE)</f>
        <v>22389.396754060072</v>
      </c>
      <c r="H874" s="16">
        <f>VLOOKUP($D874,'Growth rate'!$B$3:$S$93,3,FALSE)*VLOOKUP($F874,BY_TRA_Demand_Drivers!$B$5:$J$100,8,FALSE)</f>
        <v>0</v>
      </c>
      <c r="I874" s="16">
        <f>VLOOKUP($D874,'Growth rate'!$B$3:$S$93,3,FALSE)*VLOOKUP($F874,BY_TRA_Demand_Drivers!$B$5:$J$100,9,FALSE)</f>
        <v>0</v>
      </c>
    </row>
    <row r="875" spans="1:9">
      <c r="A875" s="16">
        <f t="shared" si="12"/>
        <v>11</v>
      </c>
      <c r="B875" s="16"/>
      <c r="C875" s="16" t="s">
        <v>11</v>
      </c>
      <c r="D875" s="16">
        <v>2070</v>
      </c>
      <c r="E875" s="16" t="s">
        <v>3</v>
      </c>
      <c r="F875" s="16" t="str">
        <f>VLOOKUP(A875,BY_TRA_Demand_Drivers!$A$5:$B$95,2,FALSE)</f>
        <v>TPAN</v>
      </c>
      <c r="G875" s="16">
        <f>VLOOKUP($D875,'Growth rate'!$B$3:$S$93,3,FALSE)*VLOOKUP($F875,BY_TRA_Demand_Drivers!$B$5:$J$100,7,FALSE)</f>
        <v>22605.937710519804</v>
      </c>
      <c r="H875" s="16">
        <f>VLOOKUP($D875,'Growth rate'!$B$3:$S$93,3,FALSE)*VLOOKUP($F875,BY_TRA_Demand_Drivers!$B$5:$J$100,8,FALSE)</f>
        <v>0</v>
      </c>
      <c r="I875" s="16">
        <f>VLOOKUP($D875,'Growth rate'!$B$3:$S$93,3,FALSE)*VLOOKUP($F875,BY_TRA_Demand_Drivers!$B$5:$J$100,9,FALSE)</f>
        <v>0</v>
      </c>
    </row>
    <row r="876" spans="1:9">
      <c r="A876" s="16">
        <f t="shared" si="12"/>
        <v>11</v>
      </c>
      <c r="B876" s="16"/>
      <c r="C876" s="16" t="s">
        <v>11</v>
      </c>
      <c r="D876" s="16">
        <v>2071</v>
      </c>
      <c r="E876" s="16" t="s">
        <v>3</v>
      </c>
      <c r="F876" s="16" t="str">
        <f>VLOOKUP(A876,BY_TRA_Demand_Drivers!$A$5:$B$95,2,FALSE)</f>
        <v>TPAN</v>
      </c>
      <c r="G876" s="16">
        <f>VLOOKUP($D876,'Growth rate'!$B$3:$S$93,3,FALSE)*VLOOKUP($F876,BY_TRA_Demand_Drivers!$B$5:$J$100,7,FALSE)</f>
        <v>22811.024299619457</v>
      </c>
      <c r="H876" s="16">
        <f>VLOOKUP($D876,'Growth rate'!$B$3:$S$93,3,FALSE)*VLOOKUP($F876,BY_TRA_Demand_Drivers!$B$5:$J$100,8,FALSE)</f>
        <v>0</v>
      </c>
      <c r="I876" s="16">
        <f>VLOOKUP($D876,'Growth rate'!$B$3:$S$93,3,FALSE)*VLOOKUP($F876,BY_TRA_Demand_Drivers!$B$5:$J$100,9,FALSE)</f>
        <v>0</v>
      </c>
    </row>
    <row r="877" spans="1:9">
      <c r="A877" s="16">
        <f t="shared" si="12"/>
        <v>11</v>
      </c>
      <c r="B877" s="16"/>
      <c r="C877" s="16" t="s">
        <v>11</v>
      </c>
      <c r="D877" s="16">
        <v>2072</v>
      </c>
      <c r="E877" s="16" t="s">
        <v>3</v>
      </c>
      <c r="F877" s="16" t="str">
        <f>VLOOKUP(A877,BY_TRA_Demand_Drivers!$A$5:$B$95,2,FALSE)</f>
        <v>TPAN</v>
      </c>
      <c r="G877" s="16">
        <f>VLOOKUP($D877,'Growth rate'!$B$3:$S$93,3,FALSE)*VLOOKUP($F877,BY_TRA_Demand_Drivers!$B$5:$J$100,7,FALSE)</f>
        <v>23016.110888719111</v>
      </c>
      <c r="H877" s="16">
        <f>VLOOKUP($D877,'Growth rate'!$B$3:$S$93,3,FALSE)*VLOOKUP($F877,BY_TRA_Demand_Drivers!$B$5:$J$100,8,FALSE)</f>
        <v>0</v>
      </c>
      <c r="I877" s="16">
        <f>VLOOKUP($D877,'Growth rate'!$B$3:$S$93,3,FALSE)*VLOOKUP($F877,BY_TRA_Demand_Drivers!$B$5:$J$100,9,FALSE)</f>
        <v>0</v>
      </c>
    </row>
    <row r="878" spans="1:9">
      <c r="A878" s="16">
        <f t="shared" si="12"/>
        <v>11</v>
      </c>
      <c r="B878" s="16"/>
      <c r="C878" s="16" t="s">
        <v>11</v>
      </c>
      <c r="D878" s="16">
        <v>2073</v>
      </c>
      <c r="E878" s="16" t="s">
        <v>3</v>
      </c>
      <c r="F878" s="16" t="str">
        <f>VLOOKUP(A878,BY_TRA_Demand_Drivers!$A$5:$B$95,2,FALSE)</f>
        <v>TPAN</v>
      </c>
      <c r="G878" s="16">
        <f>VLOOKUP($D878,'Growth rate'!$B$3:$S$93,3,FALSE)*VLOOKUP($F878,BY_TRA_Demand_Drivers!$B$5:$J$100,7,FALSE)</f>
        <v>23221.197477818758</v>
      </c>
      <c r="H878" s="16">
        <f>VLOOKUP($D878,'Growth rate'!$B$3:$S$93,3,FALSE)*VLOOKUP($F878,BY_TRA_Demand_Drivers!$B$5:$J$100,8,FALSE)</f>
        <v>0</v>
      </c>
      <c r="I878" s="16">
        <f>VLOOKUP($D878,'Growth rate'!$B$3:$S$93,3,FALSE)*VLOOKUP($F878,BY_TRA_Demand_Drivers!$B$5:$J$100,9,FALSE)</f>
        <v>0</v>
      </c>
    </row>
    <row r="879" spans="1:9">
      <c r="A879" s="16">
        <f t="shared" si="12"/>
        <v>11</v>
      </c>
      <c r="B879" s="16"/>
      <c r="C879" s="16" t="s">
        <v>11</v>
      </c>
      <c r="D879" s="16">
        <v>2074</v>
      </c>
      <c r="E879" s="16" t="s">
        <v>3</v>
      </c>
      <c r="F879" s="16" t="str">
        <f>VLOOKUP(A879,BY_TRA_Demand_Drivers!$A$5:$B$95,2,FALSE)</f>
        <v>TPAN</v>
      </c>
      <c r="G879" s="16">
        <f>VLOOKUP($D879,'Growth rate'!$B$3:$S$93,3,FALSE)*VLOOKUP($F879,BY_TRA_Demand_Drivers!$B$5:$J$100,7,FALSE)</f>
        <v>23426.284066918412</v>
      </c>
      <c r="H879" s="16">
        <f>VLOOKUP($D879,'Growth rate'!$B$3:$S$93,3,FALSE)*VLOOKUP($F879,BY_TRA_Demand_Drivers!$B$5:$J$100,8,FALSE)</f>
        <v>0</v>
      </c>
      <c r="I879" s="16">
        <f>VLOOKUP($D879,'Growth rate'!$B$3:$S$93,3,FALSE)*VLOOKUP($F879,BY_TRA_Demand_Drivers!$B$5:$J$100,9,FALSE)</f>
        <v>0</v>
      </c>
    </row>
    <row r="880" spans="1:9">
      <c r="A880" s="16">
        <f t="shared" si="12"/>
        <v>11</v>
      </c>
      <c r="B880" s="16"/>
      <c r="C880" s="16" t="s">
        <v>11</v>
      </c>
      <c r="D880" s="16">
        <v>2075</v>
      </c>
      <c r="E880" s="16" t="s">
        <v>3</v>
      </c>
      <c r="F880" s="16" t="str">
        <f>VLOOKUP(A880,BY_TRA_Demand_Drivers!$A$5:$B$95,2,FALSE)</f>
        <v>TPAN</v>
      </c>
      <c r="G880" s="16">
        <f>VLOOKUP($D880,'Growth rate'!$B$3:$S$93,3,FALSE)*VLOOKUP($F880,BY_TRA_Demand_Drivers!$B$5:$J$100,7,FALSE)</f>
        <v>23631.370656018065</v>
      </c>
      <c r="H880" s="16">
        <f>VLOOKUP($D880,'Growth rate'!$B$3:$S$93,3,FALSE)*VLOOKUP($F880,BY_TRA_Demand_Drivers!$B$5:$J$100,8,FALSE)</f>
        <v>0</v>
      </c>
      <c r="I880" s="16">
        <f>VLOOKUP($D880,'Growth rate'!$B$3:$S$93,3,FALSE)*VLOOKUP($F880,BY_TRA_Demand_Drivers!$B$5:$J$100,9,FALSE)</f>
        <v>0</v>
      </c>
    </row>
    <row r="881" spans="1:9">
      <c r="A881" s="16">
        <f t="shared" si="12"/>
        <v>11</v>
      </c>
      <c r="B881" s="16"/>
      <c r="C881" s="16" t="s">
        <v>11</v>
      </c>
      <c r="D881" s="16">
        <v>2076</v>
      </c>
      <c r="E881" s="16" t="s">
        <v>3</v>
      </c>
      <c r="F881" s="16" t="str">
        <f>VLOOKUP(A881,BY_TRA_Demand_Drivers!$A$5:$B$95,2,FALSE)</f>
        <v>TPAN</v>
      </c>
      <c r="G881" s="16">
        <f>VLOOKUP($D881,'Growth rate'!$B$3:$S$93,3,FALSE)*VLOOKUP($F881,BY_TRA_Demand_Drivers!$B$5:$J$100,7,FALSE)</f>
        <v>23823.951469982298</v>
      </c>
      <c r="H881" s="16">
        <f>VLOOKUP($D881,'Growth rate'!$B$3:$S$93,3,FALSE)*VLOOKUP($F881,BY_TRA_Demand_Drivers!$B$5:$J$100,8,FALSE)</f>
        <v>0</v>
      </c>
      <c r="I881" s="16">
        <f>VLOOKUP($D881,'Growth rate'!$B$3:$S$93,3,FALSE)*VLOOKUP($F881,BY_TRA_Demand_Drivers!$B$5:$J$100,9,FALSE)</f>
        <v>0</v>
      </c>
    </row>
    <row r="882" spans="1:9">
      <c r="A882" s="16">
        <f t="shared" si="12"/>
        <v>11</v>
      </c>
      <c r="B882" s="16"/>
      <c r="C882" s="16" t="s">
        <v>11</v>
      </c>
      <c r="D882" s="16">
        <v>2077</v>
      </c>
      <c r="E882" s="16" t="s">
        <v>3</v>
      </c>
      <c r="F882" s="16" t="str">
        <f>VLOOKUP(A882,BY_TRA_Demand_Drivers!$A$5:$B$95,2,FALSE)</f>
        <v>TPAN</v>
      </c>
      <c r="G882" s="16">
        <f>VLOOKUP($D882,'Growth rate'!$B$3:$S$93,3,FALSE)*VLOOKUP($F882,BY_TRA_Demand_Drivers!$B$5:$J$100,7,FALSE)</f>
        <v>24016.532283946526</v>
      </c>
      <c r="H882" s="16">
        <f>VLOOKUP($D882,'Growth rate'!$B$3:$S$93,3,FALSE)*VLOOKUP($F882,BY_TRA_Demand_Drivers!$B$5:$J$100,8,FALSE)</f>
        <v>0</v>
      </c>
      <c r="I882" s="16">
        <f>VLOOKUP($D882,'Growth rate'!$B$3:$S$93,3,FALSE)*VLOOKUP($F882,BY_TRA_Demand_Drivers!$B$5:$J$100,9,FALSE)</f>
        <v>0</v>
      </c>
    </row>
    <row r="883" spans="1:9">
      <c r="A883" s="16">
        <f t="shared" si="12"/>
        <v>11</v>
      </c>
      <c r="B883" s="16"/>
      <c r="C883" s="16" t="s">
        <v>11</v>
      </c>
      <c r="D883" s="16">
        <v>2078</v>
      </c>
      <c r="E883" s="16" t="s">
        <v>3</v>
      </c>
      <c r="F883" s="16" t="str">
        <f>VLOOKUP(A883,BY_TRA_Demand_Drivers!$A$5:$B$95,2,FALSE)</f>
        <v>TPAN</v>
      </c>
      <c r="G883" s="16">
        <f>VLOOKUP($D883,'Growth rate'!$B$3:$S$93,3,FALSE)*VLOOKUP($F883,BY_TRA_Demand_Drivers!$B$5:$J$100,7,FALSE)</f>
        <v>24209.113097910755</v>
      </c>
      <c r="H883" s="16">
        <f>VLOOKUP($D883,'Growth rate'!$B$3:$S$93,3,FALSE)*VLOOKUP($F883,BY_TRA_Demand_Drivers!$B$5:$J$100,8,FALSE)</f>
        <v>0</v>
      </c>
      <c r="I883" s="16">
        <f>VLOOKUP($D883,'Growth rate'!$B$3:$S$93,3,FALSE)*VLOOKUP($F883,BY_TRA_Demand_Drivers!$B$5:$J$100,9,FALSE)</f>
        <v>0</v>
      </c>
    </row>
    <row r="884" spans="1:9">
      <c r="A884" s="16">
        <f t="shared" si="12"/>
        <v>11</v>
      </c>
      <c r="B884" s="16"/>
      <c r="C884" s="16" t="s">
        <v>11</v>
      </c>
      <c r="D884" s="16">
        <v>2079</v>
      </c>
      <c r="E884" s="16" t="s">
        <v>3</v>
      </c>
      <c r="F884" s="16" t="str">
        <f>VLOOKUP(A884,BY_TRA_Demand_Drivers!$A$5:$B$95,2,FALSE)</f>
        <v>TPAN</v>
      </c>
      <c r="G884" s="16">
        <f>VLOOKUP($D884,'Growth rate'!$B$3:$S$93,3,FALSE)*VLOOKUP($F884,BY_TRA_Demand_Drivers!$B$5:$J$100,7,FALSE)</f>
        <v>24401.693911874983</v>
      </c>
      <c r="H884" s="16">
        <f>VLOOKUP($D884,'Growth rate'!$B$3:$S$93,3,FALSE)*VLOOKUP($F884,BY_TRA_Demand_Drivers!$B$5:$J$100,8,FALSE)</f>
        <v>0</v>
      </c>
      <c r="I884" s="16">
        <f>VLOOKUP($D884,'Growth rate'!$B$3:$S$93,3,FALSE)*VLOOKUP($F884,BY_TRA_Demand_Drivers!$B$5:$J$100,9,FALSE)</f>
        <v>0</v>
      </c>
    </row>
    <row r="885" spans="1:9">
      <c r="A885" s="16">
        <f t="shared" si="12"/>
        <v>11</v>
      </c>
      <c r="B885" s="16"/>
      <c r="C885" s="16" t="s">
        <v>11</v>
      </c>
      <c r="D885" s="16">
        <v>2080</v>
      </c>
      <c r="E885" s="16" t="s">
        <v>3</v>
      </c>
      <c r="F885" s="16" t="str">
        <f>VLOOKUP(A885,BY_TRA_Demand_Drivers!$A$5:$B$95,2,FALSE)</f>
        <v>TPAN</v>
      </c>
      <c r="G885" s="16">
        <f>VLOOKUP($D885,'Growth rate'!$B$3:$S$93,3,FALSE)*VLOOKUP($F885,BY_TRA_Demand_Drivers!$B$5:$J$100,7,FALSE)</f>
        <v>24594.274725839216</v>
      </c>
      <c r="H885" s="16">
        <f>VLOOKUP($D885,'Growth rate'!$B$3:$S$93,3,FALSE)*VLOOKUP($F885,BY_TRA_Demand_Drivers!$B$5:$J$100,8,FALSE)</f>
        <v>0</v>
      </c>
      <c r="I885" s="16">
        <f>VLOOKUP($D885,'Growth rate'!$B$3:$S$93,3,FALSE)*VLOOKUP($F885,BY_TRA_Demand_Drivers!$B$5:$J$100,9,FALSE)</f>
        <v>0</v>
      </c>
    </row>
    <row r="886" spans="1:9">
      <c r="A886" s="16">
        <f t="shared" si="12"/>
        <v>11</v>
      </c>
      <c r="B886" s="16"/>
      <c r="C886" s="16" t="s">
        <v>11</v>
      </c>
      <c r="D886" s="16">
        <v>2081</v>
      </c>
      <c r="E886" s="16" t="s">
        <v>3</v>
      </c>
      <c r="F886" s="16" t="str">
        <f>VLOOKUP(A886,BY_TRA_Demand_Drivers!$A$5:$B$95,2,FALSE)</f>
        <v>TPAN</v>
      </c>
      <c r="G886" s="16">
        <f>VLOOKUP($D886,'Growth rate'!$B$3:$S$93,3,FALSE)*VLOOKUP($F886,BY_TRA_Demand_Drivers!$B$5:$J$100,7,FALSE)</f>
        <v>24763.441025832752</v>
      </c>
      <c r="H886" s="16">
        <f>VLOOKUP($D886,'Growth rate'!$B$3:$S$93,3,FALSE)*VLOOKUP($F886,BY_TRA_Demand_Drivers!$B$5:$J$100,8,FALSE)</f>
        <v>0</v>
      </c>
      <c r="I886" s="16">
        <f>VLOOKUP($D886,'Growth rate'!$B$3:$S$93,3,FALSE)*VLOOKUP($F886,BY_TRA_Demand_Drivers!$B$5:$J$100,9,FALSE)</f>
        <v>0</v>
      </c>
    </row>
    <row r="887" spans="1:9">
      <c r="A887" s="16">
        <f t="shared" si="12"/>
        <v>11</v>
      </c>
      <c r="B887" s="16"/>
      <c r="C887" s="16" t="s">
        <v>11</v>
      </c>
      <c r="D887" s="16">
        <v>2082</v>
      </c>
      <c r="E887" s="16" t="s">
        <v>3</v>
      </c>
      <c r="F887" s="16" t="str">
        <f>VLOOKUP(A887,BY_TRA_Demand_Drivers!$A$5:$B$95,2,FALSE)</f>
        <v>TPAN</v>
      </c>
      <c r="G887" s="16">
        <f>VLOOKUP($D887,'Growth rate'!$B$3:$S$93,3,FALSE)*VLOOKUP($F887,BY_TRA_Demand_Drivers!$B$5:$J$100,7,FALSE)</f>
        <v>24932.607325826284</v>
      </c>
      <c r="H887" s="16">
        <f>VLOOKUP($D887,'Growth rate'!$B$3:$S$93,3,FALSE)*VLOOKUP($F887,BY_TRA_Demand_Drivers!$B$5:$J$100,8,FALSE)</f>
        <v>0</v>
      </c>
      <c r="I887" s="16">
        <f>VLOOKUP($D887,'Growth rate'!$B$3:$S$93,3,FALSE)*VLOOKUP($F887,BY_TRA_Demand_Drivers!$B$5:$J$100,9,FALSE)</f>
        <v>0</v>
      </c>
    </row>
    <row r="888" spans="1:9">
      <c r="A888" s="16">
        <f t="shared" si="12"/>
        <v>11</v>
      </c>
      <c r="B888" s="16"/>
      <c r="C888" s="16" t="s">
        <v>11</v>
      </c>
      <c r="D888" s="16">
        <v>2083</v>
      </c>
      <c r="E888" s="16" t="s">
        <v>3</v>
      </c>
      <c r="F888" s="16" t="str">
        <f>VLOOKUP(A888,BY_TRA_Demand_Drivers!$A$5:$B$95,2,FALSE)</f>
        <v>TPAN</v>
      </c>
      <c r="G888" s="16">
        <f>VLOOKUP($D888,'Growth rate'!$B$3:$S$93,3,FALSE)*VLOOKUP($F888,BY_TRA_Demand_Drivers!$B$5:$J$100,7,FALSE)</f>
        <v>25101.77362581982</v>
      </c>
      <c r="H888" s="16">
        <f>VLOOKUP($D888,'Growth rate'!$B$3:$S$93,3,FALSE)*VLOOKUP($F888,BY_TRA_Demand_Drivers!$B$5:$J$100,8,FALSE)</f>
        <v>0</v>
      </c>
      <c r="I888" s="16">
        <f>VLOOKUP($D888,'Growth rate'!$B$3:$S$93,3,FALSE)*VLOOKUP($F888,BY_TRA_Demand_Drivers!$B$5:$J$100,9,FALSE)</f>
        <v>0</v>
      </c>
    </row>
    <row r="889" spans="1:9">
      <c r="A889" s="16">
        <f t="shared" si="12"/>
        <v>11</v>
      </c>
      <c r="B889" s="16"/>
      <c r="C889" s="16" t="s">
        <v>11</v>
      </c>
      <c r="D889" s="16">
        <v>2084</v>
      </c>
      <c r="E889" s="16" t="s">
        <v>3</v>
      </c>
      <c r="F889" s="16" t="str">
        <f>VLOOKUP(A889,BY_TRA_Demand_Drivers!$A$5:$B$95,2,FALSE)</f>
        <v>TPAN</v>
      </c>
      <c r="G889" s="16">
        <f>VLOOKUP($D889,'Growth rate'!$B$3:$S$93,3,FALSE)*VLOOKUP($F889,BY_TRA_Demand_Drivers!$B$5:$J$100,7,FALSE)</f>
        <v>25270.939925813353</v>
      </c>
      <c r="H889" s="16">
        <f>VLOOKUP($D889,'Growth rate'!$B$3:$S$93,3,FALSE)*VLOOKUP($F889,BY_TRA_Demand_Drivers!$B$5:$J$100,8,FALSE)</f>
        <v>0</v>
      </c>
      <c r="I889" s="16">
        <f>VLOOKUP($D889,'Growth rate'!$B$3:$S$93,3,FALSE)*VLOOKUP($F889,BY_TRA_Demand_Drivers!$B$5:$J$100,9,FALSE)</f>
        <v>0</v>
      </c>
    </row>
    <row r="890" spans="1:9">
      <c r="A890" s="16">
        <f t="shared" si="12"/>
        <v>11</v>
      </c>
      <c r="B890" s="16"/>
      <c r="C890" s="16" t="s">
        <v>11</v>
      </c>
      <c r="D890" s="16">
        <v>2085</v>
      </c>
      <c r="E890" s="16" t="s">
        <v>3</v>
      </c>
      <c r="F890" s="16" t="str">
        <f>VLOOKUP(A890,BY_TRA_Demand_Drivers!$A$5:$B$95,2,FALSE)</f>
        <v>TPAN</v>
      </c>
      <c r="G890" s="16">
        <f>VLOOKUP($D890,'Growth rate'!$B$3:$S$93,3,FALSE)*VLOOKUP($F890,BY_TRA_Demand_Drivers!$B$5:$J$100,7,FALSE)</f>
        <v>25440.106225806892</v>
      </c>
      <c r="H890" s="16">
        <f>VLOOKUP($D890,'Growth rate'!$B$3:$S$93,3,FALSE)*VLOOKUP($F890,BY_TRA_Demand_Drivers!$B$5:$J$100,8,FALSE)</f>
        <v>0</v>
      </c>
      <c r="I890" s="16">
        <f>VLOOKUP($D890,'Growth rate'!$B$3:$S$93,3,FALSE)*VLOOKUP($F890,BY_TRA_Demand_Drivers!$B$5:$J$100,9,FALSE)</f>
        <v>0</v>
      </c>
    </row>
    <row r="891" spans="1:9">
      <c r="A891" s="16">
        <f t="shared" si="12"/>
        <v>11</v>
      </c>
      <c r="B891" s="16"/>
      <c r="C891" s="16" t="s">
        <v>11</v>
      </c>
      <c r="D891" s="16">
        <v>2086</v>
      </c>
      <c r="E891" s="16" t="s">
        <v>3</v>
      </c>
      <c r="F891" s="16" t="str">
        <f>VLOOKUP(A891,BY_TRA_Demand_Drivers!$A$5:$B$95,2,FALSE)</f>
        <v>TPAN</v>
      </c>
      <c r="G891" s="16">
        <f>VLOOKUP($D891,'Growth rate'!$B$3:$S$93,3,FALSE)*VLOOKUP($F891,BY_TRA_Demand_Drivers!$B$5:$J$100,7,FALSE)</f>
        <v>25588.742486222145</v>
      </c>
      <c r="H891" s="16">
        <f>VLOOKUP($D891,'Growth rate'!$B$3:$S$93,3,FALSE)*VLOOKUP($F891,BY_TRA_Demand_Drivers!$B$5:$J$100,8,FALSE)</f>
        <v>0</v>
      </c>
      <c r="I891" s="16">
        <f>VLOOKUP($D891,'Growth rate'!$B$3:$S$93,3,FALSE)*VLOOKUP($F891,BY_TRA_Demand_Drivers!$B$5:$J$100,9,FALSE)</f>
        <v>0</v>
      </c>
    </row>
    <row r="892" spans="1:9">
      <c r="A892" s="16">
        <f t="shared" si="12"/>
        <v>11</v>
      </c>
      <c r="B892" s="16"/>
      <c r="C892" s="16" t="s">
        <v>11</v>
      </c>
      <c r="D892" s="16">
        <v>2087</v>
      </c>
      <c r="E892" s="16" t="s">
        <v>3</v>
      </c>
      <c r="F892" s="16" t="str">
        <f>VLOOKUP(A892,BY_TRA_Demand_Drivers!$A$5:$B$95,2,FALSE)</f>
        <v>TPAN</v>
      </c>
      <c r="G892" s="16">
        <f>VLOOKUP($D892,'Growth rate'!$B$3:$S$93,3,FALSE)*VLOOKUP($F892,BY_TRA_Demand_Drivers!$B$5:$J$100,7,FALSE)</f>
        <v>25737.378746637398</v>
      </c>
      <c r="H892" s="16">
        <f>VLOOKUP($D892,'Growth rate'!$B$3:$S$93,3,FALSE)*VLOOKUP($F892,BY_TRA_Demand_Drivers!$B$5:$J$100,8,FALSE)</f>
        <v>0</v>
      </c>
      <c r="I892" s="16">
        <f>VLOOKUP($D892,'Growth rate'!$B$3:$S$93,3,FALSE)*VLOOKUP($F892,BY_TRA_Demand_Drivers!$B$5:$J$100,9,FALSE)</f>
        <v>0</v>
      </c>
    </row>
    <row r="893" spans="1:9">
      <c r="A893" s="16">
        <f t="shared" si="12"/>
        <v>11</v>
      </c>
      <c r="B893" s="16"/>
      <c r="C893" s="16" t="s">
        <v>11</v>
      </c>
      <c r="D893" s="16">
        <v>2088</v>
      </c>
      <c r="E893" s="16" t="s">
        <v>3</v>
      </c>
      <c r="F893" s="16" t="str">
        <f>VLOOKUP(A893,BY_TRA_Demand_Drivers!$A$5:$B$95,2,FALSE)</f>
        <v>TPAN</v>
      </c>
      <c r="G893" s="16">
        <f>VLOOKUP($D893,'Growth rate'!$B$3:$S$93,3,FALSE)*VLOOKUP($F893,BY_TRA_Demand_Drivers!$B$5:$J$100,7,FALSE)</f>
        <v>25886.015007052654</v>
      </c>
      <c r="H893" s="16">
        <f>VLOOKUP($D893,'Growth rate'!$B$3:$S$93,3,FALSE)*VLOOKUP($F893,BY_TRA_Demand_Drivers!$B$5:$J$100,8,FALSE)</f>
        <v>0</v>
      </c>
      <c r="I893" s="16">
        <f>VLOOKUP($D893,'Growth rate'!$B$3:$S$93,3,FALSE)*VLOOKUP($F893,BY_TRA_Demand_Drivers!$B$5:$J$100,9,FALSE)</f>
        <v>0</v>
      </c>
    </row>
    <row r="894" spans="1:9">
      <c r="A894" s="16">
        <f t="shared" si="12"/>
        <v>11</v>
      </c>
      <c r="B894" s="16"/>
      <c r="C894" s="16" t="s">
        <v>11</v>
      </c>
      <c r="D894" s="16">
        <v>2089</v>
      </c>
      <c r="E894" s="16" t="s">
        <v>3</v>
      </c>
      <c r="F894" s="16" t="str">
        <f>VLOOKUP(A894,BY_TRA_Demand_Drivers!$A$5:$B$95,2,FALSE)</f>
        <v>TPAN</v>
      </c>
      <c r="G894" s="16">
        <f>VLOOKUP($D894,'Growth rate'!$B$3:$S$93,3,FALSE)*VLOOKUP($F894,BY_TRA_Demand_Drivers!$B$5:$J$100,7,FALSE)</f>
        <v>26034.651267467907</v>
      </c>
      <c r="H894" s="16">
        <f>VLOOKUP($D894,'Growth rate'!$B$3:$S$93,3,FALSE)*VLOOKUP($F894,BY_TRA_Demand_Drivers!$B$5:$J$100,8,FALSE)</f>
        <v>0</v>
      </c>
      <c r="I894" s="16">
        <f>VLOOKUP($D894,'Growth rate'!$B$3:$S$93,3,FALSE)*VLOOKUP($F894,BY_TRA_Demand_Drivers!$B$5:$J$100,9,FALSE)</f>
        <v>0</v>
      </c>
    </row>
    <row r="895" spans="1:9">
      <c r="A895" s="16">
        <f t="shared" si="12"/>
        <v>11</v>
      </c>
      <c r="B895" s="16"/>
      <c r="C895" s="16" t="s">
        <v>11</v>
      </c>
      <c r="D895" s="16">
        <v>2090</v>
      </c>
      <c r="E895" s="16" t="s">
        <v>3</v>
      </c>
      <c r="F895" s="16" t="str">
        <f>VLOOKUP(A895,BY_TRA_Demand_Drivers!$A$5:$B$95,2,FALSE)</f>
        <v>TPAN</v>
      </c>
      <c r="G895" s="16">
        <f>VLOOKUP($D895,'Growth rate'!$B$3:$S$93,3,FALSE)*VLOOKUP($F895,BY_TRA_Demand_Drivers!$B$5:$J$100,7,FALSE)</f>
        <v>26183.28752788316</v>
      </c>
      <c r="H895" s="16">
        <f>VLOOKUP($D895,'Growth rate'!$B$3:$S$93,3,FALSE)*VLOOKUP($F895,BY_TRA_Demand_Drivers!$B$5:$J$100,8,FALSE)</f>
        <v>0</v>
      </c>
      <c r="I895" s="16">
        <f>VLOOKUP($D895,'Growth rate'!$B$3:$S$93,3,FALSE)*VLOOKUP($F895,BY_TRA_Demand_Drivers!$B$5:$J$100,9,FALSE)</f>
        <v>0</v>
      </c>
    </row>
    <row r="896" spans="1:9">
      <c r="A896" s="16">
        <f t="shared" si="12"/>
        <v>11</v>
      </c>
      <c r="B896" s="16"/>
      <c r="C896" s="16" t="s">
        <v>11</v>
      </c>
      <c r="D896" s="16">
        <v>2091</v>
      </c>
      <c r="E896" s="16" t="s">
        <v>3</v>
      </c>
      <c r="F896" s="16" t="str">
        <f>VLOOKUP(A896,BY_TRA_Demand_Drivers!$A$5:$B$95,2,FALSE)</f>
        <v>TPAN</v>
      </c>
      <c r="G896" s="16">
        <f>VLOOKUP($D896,'Growth rate'!$B$3:$S$93,3,FALSE)*VLOOKUP($F896,BY_TRA_Demand_Drivers!$B$5:$J$100,7,FALSE)</f>
        <v>26317.255423700881</v>
      </c>
      <c r="H896" s="16">
        <f>VLOOKUP($D896,'Growth rate'!$B$3:$S$93,3,FALSE)*VLOOKUP($F896,BY_TRA_Demand_Drivers!$B$5:$J$100,8,FALSE)</f>
        <v>0</v>
      </c>
      <c r="I896" s="16">
        <f>VLOOKUP($D896,'Growth rate'!$B$3:$S$93,3,FALSE)*VLOOKUP($F896,BY_TRA_Demand_Drivers!$B$5:$J$100,9,FALSE)</f>
        <v>0</v>
      </c>
    </row>
    <row r="897" spans="1:9">
      <c r="A897" s="16">
        <f t="shared" si="12"/>
        <v>11</v>
      </c>
      <c r="B897" s="16"/>
      <c r="C897" s="16" t="s">
        <v>11</v>
      </c>
      <c r="D897" s="16">
        <v>2092</v>
      </c>
      <c r="E897" s="16" t="s">
        <v>3</v>
      </c>
      <c r="F897" s="16" t="str">
        <f>VLOOKUP(A897,BY_TRA_Demand_Drivers!$A$5:$B$95,2,FALSE)</f>
        <v>TPAN</v>
      </c>
      <c r="G897" s="16">
        <f>VLOOKUP($D897,'Growth rate'!$B$3:$S$93,3,FALSE)*VLOOKUP($F897,BY_TRA_Demand_Drivers!$B$5:$J$100,7,FALSE)</f>
        <v>26451.223319518598</v>
      </c>
      <c r="H897" s="16">
        <f>VLOOKUP($D897,'Growth rate'!$B$3:$S$93,3,FALSE)*VLOOKUP($F897,BY_TRA_Demand_Drivers!$B$5:$J$100,8,FALSE)</f>
        <v>0</v>
      </c>
      <c r="I897" s="16">
        <f>VLOOKUP($D897,'Growth rate'!$B$3:$S$93,3,FALSE)*VLOOKUP($F897,BY_TRA_Demand_Drivers!$B$5:$J$100,9,FALSE)</f>
        <v>0</v>
      </c>
    </row>
    <row r="898" spans="1:9">
      <c r="A898" s="16">
        <f t="shared" si="12"/>
        <v>11</v>
      </c>
      <c r="B898" s="16"/>
      <c r="C898" s="16" t="s">
        <v>11</v>
      </c>
      <c r="D898" s="16">
        <v>2093</v>
      </c>
      <c r="E898" s="16" t="s">
        <v>3</v>
      </c>
      <c r="F898" s="16" t="str">
        <f>VLOOKUP(A898,BY_TRA_Demand_Drivers!$A$5:$B$95,2,FALSE)</f>
        <v>TPAN</v>
      </c>
      <c r="G898" s="16">
        <f>VLOOKUP($D898,'Growth rate'!$B$3:$S$93,3,FALSE)*VLOOKUP($F898,BY_TRA_Demand_Drivers!$B$5:$J$100,7,FALSE)</f>
        <v>26585.191215336316</v>
      </c>
      <c r="H898" s="16">
        <f>VLOOKUP($D898,'Growth rate'!$B$3:$S$93,3,FALSE)*VLOOKUP($F898,BY_TRA_Demand_Drivers!$B$5:$J$100,8,FALSE)</f>
        <v>0</v>
      </c>
      <c r="I898" s="16">
        <f>VLOOKUP($D898,'Growth rate'!$B$3:$S$93,3,FALSE)*VLOOKUP($F898,BY_TRA_Demand_Drivers!$B$5:$J$100,9,FALSE)</f>
        <v>0</v>
      </c>
    </row>
    <row r="899" spans="1:9">
      <c r="A899" s="16">
        <f t="shared" ref="A899:A962" si="13">A817+1</f>
        <v>11</v>
      </c>
      <c r="B899" s="16"/>
      <c r="C899" s="16" t="s">
        <v>11</v>
      </c>
      <c r="D899" s="16">
        <v>2094</v>
      </c>
      <c r="E899" s="16" t="s">
        <v>3</v>
      </c>
      <c r="F899" s="16" t="str">
        <f>VLOOKUP(A899,BY_TRA_Demand_Drivers!$A$5:$B$95,2,FALSE)</f>
        <v>TPAN</v>
      </c>
      <c r="G899" s="16">
        <f>VLOOKUP($D899,'Growth rate'!$B$3:$S$93,3,FALSE)*VLOOKUP($F899,BY_TRA_Demand_Drivers!$B$5:$J$100,7,FALSE)</f>
        <v>26719.159111154033</v>
      </c>
      <c r="H899" s="16">
        <f>VLOOKUP($D899,'Growth rate'!$B$3:$S$93,3,FALSE)*VLOOKUP($F899,BY_TRA_Demand_Drivers!$B$5:$J$100,8,FALSE)</f>
        <v>0</v>
      </c>
      <c r="I899" s="16">
        <f>VLOOKUP($D899,'Growth rate'!$B$3:$S$93,3,FALSE)*VLOOKUP($F899,BY_TRA_Demand_Drivers!$B$5:$J$100,9,FALSE)</f>
        <v>0</v>
      </c>
    </row>
    <row r="900" spans="1:9">
      <c r="A900" s="16">
        <f t="shared" si="13"/>
        <v>11</v>
      </c>
      <c r="B900" s="16"/>
      <c r="C900" s="16" t="s">
        <v>11</v>
      </c>
      <c r="D900" s="16">
        <v>2095</v>
      </c>
      <c r="E900" s="16" t="s">
        <v>3</v>
      </c>
      <c r="F900" s="16" t="str">
        <f>VLOOKUP(A900,BY_TRA_Demand_Drivers!$A$5:$B$95,2,FALSE)</f>
        <v>TPAN</v>
      </c>
      <c r="G900" s="16">
        <f>VLOOKUP($D900,'Growth rate'!$B$3:$S$93,3,FALSE)*VLOOKUP($F900,BY_TRA_Demand_Drivers!$B$5:$J$100,7,FALSE)</f>
        <v>26853.127006971754</v>
      </c>
      <c r="H900" s="16">
        <f>VLOOKUP($D900,'Growth rate'!$B$3:$S$93,3,FALSE)*VLOOKUP($F900,BY_TRA_Demand_Drivers!$B$5:$J$100,8,FALSE)</f>
        <v>0</v>
      </c>
      <c r="I900" s="16">
        <f>VLOOKUP($D900,'Growth rate'!$B$3:$S$93,3,FALSE)*VLOOKUP($F900,BY_TRA_Demand_Drivers!$B$5:$J$100,9,FALSE)</f>
        <v>0</v>
      </c>
    </row>
    <row r="901" spans="1:9">
      <c r="A901" s="16">
        <f t="shared" si="13"/>
        <v>11</v>
      </c>
      <c r="B901" s="16"/>
      <c r="C901" s="16" t="s">
        <v>11</v>
      </c>
      <c r="D901" s="16">
        <v>2096</v>
      </c>
      <c r="E901" s="16" t="s">
        <v>3</v>
      </c>
      <c r="F901" s="16" t="str">
        <f>VLOOKUP(A901,BY_TRA_Demand_Drivers!$A$5:$B$95,2,FALSE)</f>
        <v>TPAN</v>
      </c>
      <c r="G901" s="16">
        <f>VLOOKUP($D901,'Growth rate'!$B$3:$S$93,3,FALSE)*VLOOKUP($F901,BY_TRA_Demand_Drivers!$B$5:$J$100,7,FALSE)</f>
        <v>26975.358525180614</v>
      </c>
      <c r="H901" s="16">
        <f>VLOOKUP($D901,'Growth rate'!$B$3:$S$93,3,FALSE)*VLOOKUP($F901,BY_TRA_Demand_Drivers!$B$5:$J$100,8,FALSE)</f>
        <v>0</v>
      </c>
      <c r="I901" s="16">
        <f>VLOOKUP($D901,'Growth rate'!$B$3:$S$93,3,FALSE)*VLOOKUP($F901,BY_TRA_Demand_Drivers!$B$5:$J$100,9,FALSE)</f>
        <v>0</v>
      </c>
    </row>
    <row r="902" spans="1:9">
      <c r="A902" s="16">
        <f t="shared" si="13"/>
        <v>11</v>
      </c>
      <c r="B902" s="16"/>
      <c r="C902" s="16" t="s">
        <v>11</v>
      </c>
      <c r="D902" s="16">
        <v>2097</v>
      </c>
      <c r="E902" s="16" t="s">
        <v>3</v>
      </c>
      <c r="F902" s="16" t="str">
        <f>VLOOKUP(A902,BY_TRA_Demand_Drivers!$A$5:$B$95,2,FALSE)</f>
        <v>TPAN</v>
      </c>
      <c r="G902" s="16">
        <f>VLOOKUP($D902,'Growth rate'!$B$3:$S$93,3,FALSE)*VLOOKUP($F902,BY_TRA_Demand_Drivers!$B$5:$J$100,7,FALSE)</f>
        <v>27097.590043389475</v>
      </c>
      <c r="H902" s="16">
        <f>VLOOKUP($D902,'Growth rate'!$B$3:$S$93,3,FALSE)*VLOOKUP($F902,BY_TRA_Demand_Drivers!$B$5:$J$100,8,FALSE)</f>
        <v>0</v>
      </c>
      <c r="I902" s="16">
        <f>VLOOKUP($D902,'Growth rate'!$B$3:$S$93,3,FALSE)*VLOOKUP($F902,BY_TRA_Demand_Drivers!$B$5:$J$100,9,FALSE)</f>
        <v>0</v>
      </c>
    </row>
    <row r="903" spans="1:9">
      <c r="A903" s="16">
        <f t="shared" si="13"/>
        <v>11</v>
      </c>
      <c r="B903" s="16"/>
      <c r="C903" s="16" t="s">
        <v>11</v>
      </c>
      <c r="D903" s="16">
        <v>2098</v>
      </c>
      <c r="E903" s="16" t="s">
        <v>3</v>
      </c>
      <c r="F903" s="16" t="str">
        <f>VLOOKUP(A903,BY_TRA_Demand_Drivers!$A$5:$B$95,2,FALSE)</f>
        <v>TPAN</v>
      </c>
      <c r="G903" s="16">
        <f>VLOOKUP($D903,'Growth rate'!$B$3:$S$93,3,FALSE)*VLOOKUP($F903,BY_TRA_Demand_Drivers!$B$5:$J$100,7,FALSE)</f>
        <v>27219.821561598328</v>
      </c>
      <c r="H903" s="16">
        <f>VLOOKUP($D903,'Growth rate'!$B$3:$S$93,3,FALSE)*VLOOKUP($F903,BY_TRA_Demand_Drivers!$B$5:$J$100,8,FALSE)</f>
        <v>0</v>
      </c>
      <c r="I903" s="16">
        <f>VLOOKUP($D903,'Growth rate'!$B$3:$S$93,3,FALSE)*VLOOKUP($F903,BY_TRA_Demand_Drivers!$B$5:$J$100,9,FALSE)</f>
        <v>0</v>
      </c>
    </row>
    <row r="904" spans="1:9">
      <c r="A904" s="16">
        <f t="shared" si="13"/>
        <v>11</v>
      </c>
      <c r="B904" s="16"/>
      <c r="C904" s="16" t="s">
        <v>11</v>
      </c>
      <c r="D904" s="16">
        <v>2099</v>
      </c>
      <c r="E904" s="16" t="s">
        <v>3</v>
      </c>
      <c r="F904" s="16" t="str">
        <f>VLOOKUP(A904,BY_TRA_Demand_Drivers!$A$5:$B$95,2,FALSE)</f>
        <v>TPAN</v>
      </c>
      <c r="G904" s="16">
        <f>VLOOKUP($D904,'Growth rate'!$B$3:$S$93,3,FALSE)*VLOOKUP($F904,BY_TRA_Demand_Drivers!$B$5:$J$100,7,FALSE)</f>
        <v>27342.053079807189</v>
      </c>
      <c r="H904" s="16">
        <f>VLOOKUP($D904,'Growth rate'!$B$3:$S$93,3,FALSE)*VLOOKUP($F904,BY_TRA_Demand_Drivers!$B$5:$J$100,8,FALSE)</f>
        <v>0</v>
      </c>
      <c r="I904" s="16">
        <f>VLOOKUP($D904,'Growth rate'!$B$3:$S$93,3,FALSE)*VLOOKUP($F904,BY_TRA_Demand_Drivers!$B$5:$J$100,9,FALSE)</f>
        <v>0</v>
      </c>
    </row>
    <row r="905" spans="1:9">
      <c r="A905" s="16">
        <f t="shared" si="13"/>
        <v>11</v>
      </c>
      <c r="B905" s="16"/>
      <c r="C905" s="16" t="s">
        <v>11</v>
      </c>
      <c r="D905" s="16">
        <v>2100</v>
      </c>
      <c r="E905" s="16" t="s">
        <v>3</v>
      </c>
      <c r="F905" s="16" t="str">
        <f>VLOOKUP(A905,BY_TRA_Demand_Drivers!$A$5:$B$95,2,FALSE)</f>
        <v>TPAN</v>
      </c>
      <c r="G905" s="16">
        <f>VLOOKUP($D905,'Growth rate'!$B$3:$S$93,3,FALSE)*VLOOKUP($F905,BY_TRA_Demand_Drivers!$B$5:$J$100,7,FALSE)</f>
        <v>27464.284598016049</v>
      </c>
      <c r="H905" s="16">
        <f>VLOOKUP($D905,'Growth rate'!$B$3:$S$93,3,FALSE)*VLOOKUP($F905,BY_TRA_Demand_Drivers!$B$5:$J$100,8,FALSE)</f>
        <v>0</v>
      </c>
      <c r="I905" s="16">
        <f>VLOOKUP($D905,'Growth rate'!$B$3:$S$93,3,FALSE)*VLOOKUP($F905,BY_TRA_Demand_Drivers!$B$5:$J$100,9,FALSE)</f>
        <v>0</v>
      </c>
    </row>
    <row r="906" spans="1:9">
      <c r="A906" s="16">
        <f t="shared" si="13"/>
        <v>12</v>
      </c>
      <c r="B906" s="16"/>
      <c r="C906" s="16" t="s">
        <v>11</v>
      </c>
      <c r="D906" s="16">
        <v>2019</v>
      </c>
      <c r="E906" s="16" t="s">
        <v>3</v>
      </c>
      <c r="F906" s="16" t="str">
        <f>VLOOKUP(A906,BY_TRA_Demand_Drivers!$A$5:$B$95,2,FALSE)</f>
        <v>TPAIS</v>
      </c>
      <c r="G906" s="16">
        <f>VLOOKUP($D906,'Growth rate'!$B$3:$S$93,3,FALSE)*VLOOKUP($F906,BY_TRA_Demand_Drivers!$B$5:$J$100,7,FALSE)</f>
        <v>36262.648015470622</v>
      </c>
      <c r="H906" s="16">
        <f>VLOOKUP($D906,'Growth rate'!$B$3:$S$93,3,FALSE)*VLOOKUP($F906,BY_TRA_Demand_Drivers!$B$5:$J$100,8,FALSE)</f>
        <v>0</v>
      </c>
      <c r="I906" s="16">
        <f>VLOOKUP($D906,'Growth rate'!$B$3:$S$93,3,FALSE)*VLOOKUP($F906,BY_TRA_Demand_Drivers!$B$5:$J$100,9,FALSE)</f>
        <v>0</v>
      </c>
    </row>
    <row r="907" spans="1:9">
      <c r="A907" s="16">
        <f t="shared" si="13"/>
        <v>12</v>
      </c>
      <c r="B907" s="16"/>
      <c r="C907" s="16" t="s">
        <v>11</v>
      </c>
      <c r="D907" s="16">
        <v>2020</v>
      </c>
      <c r="E907" s="16" t="s">
        <v>3</v>
      </c>
      <c r="F907" s="16" t="str">
        <f>VLOOKUP(A907,BY_TRA_Demand_Drivers!$A$5:$B$95,2,FALSE)</f>
        <v>TPAIS</v>
      </c>
      <c r="G907" s="16">
        <f>VLOOKUP($D907,'Growth rate'!$B$3:$S$93,3,FALSE)*VLOOKUP($F907,BY_TRA_Demand_Drivers!$B$5:$J$100,7,FALSE)</f>
        <v>36734.402116418401</v>
      </c>
      <c r="H907" s="16">
        <f>VLOOKUP($D907,'Growth rate'!$B$3:$S$93,3,FALSE)*VLOOKUP($F907,BY_TRA_Demand_Drivers!$B$5:$J$100,8,FALSE)</f>
        <v>0</v>
      </c>
      <c r="I907" s="16">
        <f>VLOOKUP($D907,'Growth rate'!$B$3:$S$93,3,FALSE)*VLOOKUP($F907,BY_TRA_Demand_Drivers!$B$5:$J$100,9,FALSE)</f>
        <v>0</v>
      </c>
    </row>
    <row r="908" spans="1:9">
      <c r="A908" s="16">
        <f t="shared" si="13"/>
        <v>12</v>
      </c>
      <c r="B908" s="16"/>
      <c r="C908" s="16" t="s">
        <v>11</v>
      </c>
      <c r="D908" s="16">
        <v>2021</v>
      </c>
      <c r="E908" s="16" t="s">
        <v>3</v>
      </c>
      <c r="F908" s="16" t="str">
        <f>VLOOKUP(A908,BY_TRA_Demand_Drivers!$A$5:$B$95,2,FALSE)</f>
        <v>TPAIS</v>
      </c>
      <c r="G908" s="16">
        <f>VLOOKUP($D908,'Growth rate'!$B$3:$S$93,3,FALSE)*VLOOKUP($F908,BY_TRA_Demand_Drivers!$B$5:$J$100,7,FALSE)</f>
        <v>37192.392124762024</v>
      </c>
      <c r="H908" s="16">
        <f>VLOOKUP($D908,'Growth rate'!$B$3:$S$93,3,FALSE)*VLOOKUP($F908,BY_TRA_Demand_Drivers!$B$5:$J$100,8,FALSE)</f>
        <v>0</v>
      </c>
      <c r="I908" s="16">
        <f>VLOOKUP($D908,'Growth rate'!$B$3:$S$93,3,FALSE)*VLOOKUP($F908,BY_TRA_Demand_Drivers!$B$5:$J$100,9,FALSE)</f>
        <v>0</v>
      </c>
    </row>
    <row r="909" spans="1:9">
      <c r="A909" s="16">
        <f t="shared" si="13"/>
        <v>12</v>
      </c>
      <c r="B909" s="16"/>
      <c r="C909" s="16" t="s">
        <v>11</v>
      </c>
      <c r="D909" s="16">
        <v>2022</v>
      </c>
      <c r="E909" s="16" t="s">
        <v>3</v>
      </c>
      <c r="F909" s="16" t="str">
        <f>VLOOKUP(A909,BY_TRA_Demand_Drivers!$A$5:$B$95,2,FALSE)</f>
        <v>TPAIS</v>
      </c>
      <c r="G909" s="16">
        <f>VLOOKUP($D909,'Growth rate'!$B$3:$S$93,3,FALSE)*VLOOKUP($F909,BY_TRA_Demand_Drivers!$B$5:$J$100,7,FALSE)</f>
        <v>37650.382133105639</v>
      </c>
      <c r="H909" s="16">
        <f>VLOOKUP($D909,'Growth rate'!$B$3:$S$93,3,FALSE)*VLOOKUP($F909,BY_TRA_Demand_Drivers!$B$5:$J$100,8,FALSE)</f>
        <v>0</v>
      </c>
      <c r="I909" s="16">
        <f>VLOOKUP($D909,'Growth rate'!$B$3:$S$93,3,FALSE)*VLOOKUP($F909,BY_TRA_Demand_Drivers!$B$5:$J$100,9,FALSE)</f>
        <v>0</v>
      </c>
    </row>
    <row r="910" spans="1:9">
      <c r="A910" s="16">
        <f t="shared" si="13"/>
        <v>12</v>
      </c>
      <c r="B910" s="16"/>
      <c r="C910" s="16" t="s">
        <v>11</v>
      </c>
      <c r="D910" s="16">
        <v>2023</v>
      </c>
      <c r="E910" s="16" t="s">
        <v>3</v>
      </c>
      <c r="F910" s="16" t="str">
        <f>VLOOKUP(A910,BY_TRA_Demand_Drivers!$A$5:$B$95,2,FALSE)</f>
        <v>TPAIS</v>
      </c>
      <c r="G910" s="16">
        <f>VLOOKUP($D910,'Growth rate'!$B$3:$S$93,3,FALSE)*VLOOKUP($F910,BY_TRA_Demand_Drivers!$B$5:$J$100,7,FALSE)</f>
        <v>38108.372141449254</v>
      </c>
      <c r="H910" s="16">
        <f>VLOOKUP($D910,'Growth rate'!$B$3:$S$93,3,FALSE)*VLOOKUP($F910,BY_TRA_Demand_Drivers!$B$5:$J$100,8,FALSE)</f>
        <v>0</v>
      </c>
      <c r="I910" s="16">
        <f>VLOOKUP($D910,'Growth rate'!$B$3:$S$93,3,FALSE)*VLOOKUP($F910,BY_TRA_Demand_Drivers!$B$5:$J$100,9,FALSE)</f>
        <v>0</v>
      </c>
    </row>
    <row r="911" spans="1:9">
      <c r="A911" s="16">
        <f t="shared" si="13"/>
        <v>12</v>
      </c>
      <c r="B911" s="16"/>
      <c r="C911" s="16" t="s">
        <v>11</v>
      </c>
      <c r="D911" s="16">
        <v>2024</v>
      </c>
      <c r="E911" s="16" t="s">
        <v>3</v>
      </c>
      <c r="F911" s="16" t="str">
        <f>VLOOKUP(A911,BY_TRA_Demand_Drivers!$A$5:$B$95,2,FALSE)</f>
        <v>TPAIS</v>
      </c>
      <c r="G911" s="16">
        <f>VLOOKUP($D911,'Growth rate'!$B$3:$S$93,3,FALSE)*VLOOKUP($F911,BY_TRA_Demand_Drivers!$B$5:$J$100,7,FALSE)</f>
        <v>38566.362149792869</v>
      </c>
      <c r="H911" s="16">
        <f>VLOOKUP($D911,'Growth rate'!$B$3:$S$93,3,FALSE)*VLOOKUP($F911,BY_TRA_Demand_Drivers!$B$5:$J$100,8,FALSE)</f>
        <v>0</v>
      </c>
      <c r="I911" s="16">
        <f>VLOOKUP($D911,'Growth rate'!$B$3:$S$93,3,FALSE)*VLOOKUP($F911,BY_TRA_Demand_Drivers!$B$5:$J$100,9,FALSE)</f>
        <v>0</v>
      </c>
    </row>
    <row r="912" spans="1:9">
      <c r="A912" s="16">
        <f t="shared" si="13"/>
        <v>12</v>
      </c>
      <c r="B912" s="16"/>
      <c r="C912" s="16" t="s">
        <v>11</v>
      </c>
      <c r="D912" s="16">
        <v>2025</v>
      </c>
      <c r="E912" s="16" t="s">
        <v>3</v>
      </c>
      <c r="F912" s="16" t="str">
        <f>VLOOKUP(A912,BY_TRA_Demand_Drivers!$A$5:$B$95,2,FALSE)</f>
        <v>TPAIS</v>
      </c>
      <c r="G912" s="16">
        <f>VLOOKUP($D912,'Growth rate'!$B$3:$S$93,3,FALSE)*VLOOKUP($F912,BY_TRA_Demand_Drivers!$B$5:$J$100,7,FALSE)</f>
        <v>39024.352158136491</v>
      </c>
      <c r="H912" s="16">
        <f>VLOOKUP($D912,'Growth rate'!$B$3:$S$93,3,FALSE)*VLOOKUP($F912,BY_TRA_Demand_Drivers!$B$5:$J$100,8,FALSE)</f>
        <v>0</v>
      </c>
      <c r="I912" s="16">
        <f>VLOOKUP($D912,'Growth rate'!$B$3:$S$93,3,FALSE)*VLOOKUP($F912,BY_TRA_Demand_Drivers!$B$5:$J$100,9,FALSE)</f>
        <v>0</v>
      </c>
    </row>
    <row r="913" spans="1:9">
      <c r="A913" s="16">
        <f t="shared" si="13"/>
        <v>12</v>
      </c>
      <c r="B913" s="16"/>
      <c r="C913" s="16" t="s">
        <v>11</v>
      </c>
      <c r="D913" s="16">
        <v>2026</v>
      </c>
      <c r="E913" s="16" t="s">
        <v>3</v>
      </c>
      <c r="F913" s="16" t="str">
        <f>VLOOKUP(A913,BY_TRA_Demand_Drivers!$A$5:$B$95,2,FALSE)</f>
        <v>TPAIS</v>
      </c>
      <c r="G913" s="16">
        <f>VLOOKUP($D913,'Growth rate'!$B$3:$S$93,3,FALSE)*VLOOKUP($F913,BY_TRA_Demand_Drivers!$B$5:$J$100,7,FALSE)</f>
        <v>39514.709739517355</v>
      </c>
      <c r="H913" s="16">
        <f>VLOOKUP($D913,'Growth rate'!$B$3:$S$93,3,FALSE)*VLOOKUP($F913,BY_TRA_Demand_Drivers!$B$5:$J$100,8,FALSE)</f>
        <v>0</v>
      </c>
      <c r="I913" s="16">
        <f>VLOOKUP($D913,'Growth rate'!$B$3:$S$93,3,FALSE)*VLOOKUP($F913,BY_TRA_Demand_Drivers!$B$5:$J$100,9,FALSE)</f>
        <v>0</v>
      </c>
    </row>
    <row r="914" spans="1:9">
      <c r="A914" s="16">
        <f t="shared" si="13"/>
        <v>12</v>
      </c>
      <c r="B914" s="16"/>
      <c r="C914" s="16" t="s">
        <v>11</v>
      </c>
      <c r="D914" s="16">
        <v>2027</v>
      </c>
      <c r="E914" s="16" t="s">
        <v>3</v>
      </c>
      <c r="F914" s="16" t="str">
        <f>VLOOKUP(A914,BY_TRA_Demand_Drivers!$A$5:$B$95,2,FALSE)</f>
        <v>TPAIS</v>
      </c>
      <c r="G914" s="16">
        <f>VLOOKUP($D914,'Growth rate'!$B$3:$S$93,3,FALSE)*VLOOKUP($F914,BY_TRA_Demand_Drivers!$B$5:$J$100,7,FALSE)</f>
        <v>40005.067320898219</v>
      </c>
      <c r="H914" s="16">
        <f>VLOOKUP($D914,'Growth rate'!$B$3:$S$93,3,FALSE)*VLOOKUP($F914,BY_TRA_Demand_Drivers!$B$5:$J$100,8,FALSE)</f>
        <v>0</v>
      </c>
      <c r="I914" s="16">
        <f>VLOOKUP($D914,'Growth rate'!$B$3:$S$93,3,FALSE)*VLOOKUP($F914,BY_TRA_Demand_Drivers!$B$5:$J$100,9,FALSE)</f>
        <v>0</v>
      </c>
    </row>
    <row r="915" spans="1:9">
      <c r="A915" s="16">
        <f t="shared" si="13"/>
        <v>12</v>
      </c>
      <c r="B915" s="16"/>
      <c r="C915" s="16" t="s">
        <v>11</v>
      </c>
      <c r="D915" s="16">
        <v>2028</v>
      </c>
      <c r="E915" s="16" t="s">
        <v>3</v>
      </c>
      <c r="F915" s="16" t="str">
        <f>VLOOKUP(A915,BY_TRA_Demand_Drivers!$A$5:$B$95,2,FALSE)</f>
        <v>TPAIS</v>
      </c>
      <c r="G915" s="16">
        <f>VLOOKUP($D915,'Growth rate'!$B$3:$S$93,3,FALSE)*VLOOKUP($F915,BY_TRA_Demand_Drivers!$B$5:$J$100,7,FALSE)</f>
        <v>40495.42490227909</v>
      </c>
      <c r="H915" s="16">
        <f>VLOOKUP($D915,'Growth rate'!$B$3:$S$93,3,FALSE)*VLOOKUP($F915,BY_TRA_Demand_Drivers!$B$5:$J$100,8,FALSE)</f>
        <v>0</v>
      </c>
      <c r="I915" s="16">
        <f>VLOOKUP($D915,'Growth rate'!$B$3:$S$93,3,FALSE)*VLOOKUP($F915,BY_TRA_Demand_Drivers!$B$5:$J$100,9,FALSE)</f>
        <v>0</v>
      </c>
    </row>
    <row r="916" spans="1:9">
      <c r="A916" s="16">
        <f t="shared" si="13"/>
        <v>12</v>
      </c>
      <c r="B916" s="16"/>
      <c r="C916" s="16" t="s">
        <v>11</v>
      </c>
      <c r="D916" s="16">
        <v>2029</v>
      </c>
      <c r="E916" s="16" t="s">
        <v>3</v>
      </c>
      <c r="F916" s="16" t="str">
        <f>VLOOKUP(A916,BY_TRA_Demand_Drivers!$A$5:$B$95,2,FALSE)</f>
        <v>TPAIS</v>
      </c>
      <c r="G916" s="16">
        <f>VLOOKUP($D916,'Growth rate'!$B$3:$S$93,3,FALSE)*VLOOKUP($F916,BY_TRA_Demand_Drivers!$B$5:$J$100,7,FALSE)</f>
        <v>40985.782483659954</v>
      </c>
      <c r="H916" s="16">
        <f>VLOOKUP($D916,'Growth rate'!$B$3:$S$93,3,FALSE)*VLOOKUP($F916,BY_TRA_Demand_Drivers!$B$5:$J$100,8,FALSE)</f>
        <v>0</v>
      </c>
      <c r="I916" s="16">
        <f>VLOOKUP($D916,'Growth rate'!$B$3:$S$93,3,FALSE)*VLOOKUP($F916,BY_TRA_Demand_Drivers!$B$5:$J$100,9,FALSE)</f>
        <v>0</v>
      </c>
    </row>
    <row r="917" spans="1:9">
      <c r="A917" s="16">
        <f t="shared" si="13"/>
        <v>12</v>
      </c>
      <c r="B917" s="16"/>
      <c r="C917" s="16" t="s">
        <v>11</v>
      </c>
      <c r="D917" s="16">
        <v>2030</v>
      </c>
      <c r="E917" s="16" t="s">
        <v>3</v>
      </c>
      <c r="F917" s="16" t="str">
        <f>VLOOKUP(A917,BY_TRA_Demand_Drivers!$A$5:$B$95,2,FALSE)</f>
        <v>TPAIS</v>
      </c>
      <c r="G917" s="16">
        <f>VLOOKUP($D917,'Growth rate'!$B$3:$S$93,3,FALSE)*VLOOKUP($F917,BY_TRA_Demand_Drivers!$B$5:$J$100,7,FALSE)</f>
        <v>41476.140065040825</v>
      </c>
      <c r="H917" s="16">
        <f>VLOOKUP($D917,'Growth rate'!$B$3:$S$93,3,FALSE)*VLOOKUP($F917,BY_TRA_Demand_Drivers!$B$5:$J$100,8,FALSE)</f>
        <v>0</v>
      </c>
      <c r="I917" s="16">
        <f>VLOOKUP($D917,'Growth rate'!$B$3:$S$93,3,FALSE)*VLOOKUP($F917,BY_TRA_Demand_Drivers!$B$5:$J$100,9,FALSE)</f>
        <v>0</v>
      </c>
    </row>
    <row r="918" spans="1:9">
      <c r="A918" s="16">
        <f t="shared" si="13"/>
        <v>12</v>
      </c>
      <c r="B918" s="16"/>
      <c r="C918" s="16" t="s">
        <v>11</v>
      </c>
      <c r="D918" s="16">
        <v>2031</v>
      </c>
      <c r="E918" s="16" t="s">
        <v>3</v>
      </c>
      <c r="F918" s="16" t="str">
        <f>VLOOKUP(A918,BY_TRA_Demand_Drivers!$A$5:$B$95,2,FALSE)</f>
        <v>TPAIS</v>
      </c>
      <c r="G918" s="16">
        <f>VLOOKUP($D918,'Growth rate'!$B$3:$S$93,3,FALSE)*VLOOKUP($F918,BY_TRA_Demand_Drivers!$B$5:$J$100,7,FALSE)</f>
        <v>42077.049495604326</v>
      </c>
      <c r="H918" s="16">
        <f>VLOOKUP($D918,'Growth rate'!$B$3:$S$93,3,FALSE)*VLOOKUP($F918,BY_TRA_Demand_Drivers!$B$5:$J$100,8,FALSE)</f>
        <v>0</v>
      </c>
      <c r="I918" s="16">
        <f>VLOOKUP($D918,'Growth rate'!$B$3:$S$93,3,FALSE)*VLOOKUP($F918,BY_TRA_Demand_Drivers!$B$5:$J$100,9,FALSE)</f>
        <v>0</v>
      </c>
    </row>
    <row r="919" spans="1:9">
      <c r="A919" s="16">
        <f t="shared" si="13"/>
        <v>12</v>
      </c>
      <c r="B919" s="16"/>
      <c r="C919" s="16" t="s">
        <v>11</v>
      </c>
      <c r="D919" s="16">
        <v>2032</v>
      </c>
      <c r="E919" s="16" t="s">
        <v>3</v>
      </c>
      <c r="F919" s="16" t="str">
        <f>VLOOKUP(A919,BY_TRA_Demand_Drivers!$A$5:$B$95,2,FALSE)</f>
        <v>TPAIS</v>
      </c>
      <c r="G919" s="16">
        <f>VLOOKUP($D919,'Growth rate'!$B$3:$S$93,3,FALSE)*VLOOKUP($F919,BY_TRA_Demand_Drivers!$B$5:$J$100,7,FALSE)</f>
        <v>42677.958926167819</v>
      </c>
      <c r="H919" s="16">
        <f>VLOOKUP($D919,'Growth rate'!$B$3:$S$93,3,FALSE)*VLOOKUP($F919,BY_TRA_Demand_Drivers!$B$5:$J$100,8,FALSE)</f>
        <v>0</v>
      </c>
      <c r="I919" s="16">
        <f>VLOOKUP($D919,'Growth rate'!$B$3:$S$93,3,FALSE)*VLOOKUP($F919,BY_TRA_Demand_Drivers!$B$5:$J$100,9,FALSE)</f>
        <v>0</v>
      </c>
    </row>
    <row r="920" spans="1:9">
      <c r="A920" s="16">
        <f t="shared" si="13"/>
        <v>12</v>
      </c>
      <c r="B920" s="16"/>
      <c r="C920" s="16" t="s">
        <v>11</v>
      </c>
      <c r="D920" s="16">
        <v>2033</v>
      </c>
      <c r="E920" s="16" t="s">
        <v>3</v>
      </c>
      <c r="F920" s="16" t="str">
        <f>VLOOKUP(A920,BY_TRA_Demand_Drivers!$A$5:$B$95,2,FALSE)</f>
        <v>TPAIS</v>
      </c>
      <c r="G920" s="16">
        <f>VLOOKUP($D920,'Growth rate'!$B$3:$S$93,3,FALSE)*VLOOKUP($F920,BY_TRA_Demand_Drivers!$B$5:$J$100,7,FALSE)</f>
        <v>43278.868356731313</v>
      </c>
      <c r="H920" s="16">
        <f>VLOOKUP($D920,'Growth rate'!$B$3:$S$93,3,FALSE)*VLOOKUP($F920,BY_TRA_Demand_Drivers!$B$5:$J$100,8,FALSE)</f>
        <v>0</v>
      </c>
      <c r="I920" s="16">
        <f>VLOOKUP($D920,'Growth rate'!$B$3:$S$93,3,FALSE)*VLOOKUP($F920,BY_TRA_Demand_Drivers!$B$5:$J$100,9,FALSE)</f>
        <v>0</v>
      </c>
    </row>
    <row r="921" spans="1:9">
      <c r="A921" s="16">
        <f t="shared" si="13"/>
        <v>12</v>
      </c>
      <c r="B921" s="16"/>
      <c r="C921" s="16" t="s">
        <v>11</v>
      </c>
      <c r="D921" s="16">
        <v>2034</v>
      </c>
      <c r="E921" s="16" t="s">
        <v>3</v>
      </c>
      <c r="F921" s="16" t="str">
        <f>VLOOKUP(A921,BY_TRA_Demand_Drivers!$A$5:$B$95,2,FALSE)</f>
        <v>TPAIS</v>
      </c>
      <c r="G921" s="16">
        <f>VLOOKUP($D921,'Growth rate'!$B$3:$S$93,3,FALSE)*VLOOKUP($F921,BY_TRA_Demand_Drivers!$B$5:$J$100,7,FALSE)</f>
        <v>43879.777787294814</v>
      </c>
      <c r="H921" s="16">
        <f>VLOOKUP($D921,'Growth rate'!$B$3:$S$93,3,FALSE)*VLOOKUP($F921,BY_TRA_Demand_Drivers!$B$5:$J$100,8,FALSE)</f>
        <v>0</v>
      </c>
      <c r="I921" s="16">
        <f>VLOOKUP($D921,'Growth rate'!$B$3:$S$93,3,FALSE)*VLOOKUP($F921,BY_TRA_Demand_Drivers!$B$5:$J$100,9,FALSE)</f>
        <v>0</v>
      </c>
    </row>
    <row r="922" spans="1:9">
      <c r="A922" s="16">
        <f t="shared" si="13"/>
        <v>12</v>
      </c>
      <c r="B922" s="16"/>
      <c r="C922" s="16" t="s">
        <v>11</v>
      </c>
      <c r="D922" s="16">
        <v>2035</v>
      </c>
      <c r="E922" s="16" t="s">
        <v>3</v>
      </c>
      <c r="F922" s="16" t="str">
        <f>VLOOKUP(A922,BY_TRA_Demand_Drivers!$A$5:$B$95,2,FALSE)</f>
        <v>TPAIS</v>
      </c>
      <c r="G922" s="16">
        <f>VLOOKUP($D922,'Growth rate'!$B$3:$S$93,3,FALSE)*VLOOKUP($F922,BY_TRA_Demand_Drivers!$B$5:$J$100,7,FALSE)</f>
        <v>44480.687217858314</v>
      </c>
      <c r="H922" s="16">
        <f>VLOOKUP($D922,'Growth rate'!$B$3:$S$93,3,FALSE)*VLOOKUP($F922,BY_TRA_Demand_Drivers!$B$5:$J$100,8,FALSE)</f>
        <v>0</v>
      </c>
      <c r="I922" s="16">
        <f>VLOOKUP($D922,'Growth rate'!$B$3:$S$93,3,FALSE)*VLOOKUP($F922,BY_TRA_Demand_Drivers!$B$5:$J$100,9,FALSE)</f>
        <v>0</v>
      </c>
    </row>
    <row r="923" spans="1:9">
      <c r="A923" s="16">
        <f t="shared" si="13"/>
        <v>12</v>
      </c>
      <c r="B923" s="16"/>
      <c r="C923" s="16" t="s">
        <v>11</v>
      </c>
      <c r="D923" s="16">
        <v>2036</v>
      </c>
      <c r="E923" s="16" t="s">
        <v>3</v>
      </c>
      <c r="F923" s="16" t="str">
        <f>VLOOKUP(A923,BY_TRA_Demand_Drivers!$A$5:$B$95,2,FALSE)</f>
        <v>TPAIS</v>
      </c>
      <c r="G923" s="16">
        <f>VLOOKUP($D923,'Growth rate'!$B$3:$S$93,3,FALSE)*VLOOKUP($F923,BY_TRA_Demand_Drivers!$B$5:$J$100,7,FALSE)</f>
        <v>45202.930791627077</v>
      </c>
      <c r="H923" s="16">
        <f>VLOOKUP($D923,'Growth rate'!$B$3:$S$93,3,FALSE)*VLOOKUP($F923,BY_TRA_Demand_Drivers!$B$5:$J$100,8,FALSE)</f>
        <v>0</v>
      </c>
      <c r="I923" s="16">
        <f>VLOOKUP($D923,'Growth rate'!$B$3:$S$93,3,FALSE)*VLOOKUP($F923,BY_TRA_Demand_Drivers!$B$5:$J$100,9,FALSE)</f>
        <v>0</v>
      </c>
    </row>
    <row r="924" spans="1:9">
      <c r="A924" s="16">
        <f t="shared" si="13"/>
        <v>12</v>
      </c>
      <c r="B924" s="16"/>
      <c r="C924" s="16" t="s">
        <v>11</v>
      </c>
      <c r="D924" s="16">
        <v>2037</v>
      </c>
      <c r="E924" s="16" t="s">
        <v>3</v>
      </c>
      <c r="F924" s="16" t="str">
        <f>VLOOKUP(A924,BY_TRA_Demand_Drivers!$A$5:$B$95,2,FALSE)</f>
        <v>TPAIS</v>
      </c>
      <c r="G924" s="16">
        <f>VLOOKUP($D924,'Growth rate'!$B$3:$S$93,3,FALSE)*VLOOKUP($F924,BY_TRA_Demand_Drivers!$B$5:$J$100,7,FALSE)</f>
        <v>45925.174365395847</v>
      </c>
      <c r="H924" s="16">
        <f>VLOOKUP($D924,'Growth rate'!$B$3:$S$93,3,FALSE)*VLOOKUP($F924,BY_TRA_Demand_Drivers!$B$5:$J$100,8,FALSE)</f>
        <v>0</v>
      </c>
      <c r="I924" s="16">
        <f>VLOOKUP($D924,'Growth rate'!$B$3:$S$93,3,FALSE)*VLOOKUP($F924,BY_TRA_Demand_Drivers!$B$5:$J$100,9,FALSE)</f>
        <v>0</v>
      </c>
    </row>
    <row r="925" spans="1:9">
      <c r="A925" s="16">
        <f t="shared" si="13"/>
        <v>12</v>
      </c>
      <c r="B925" s="16"/>
      <c r="C925" s="16" t="s">
        <v>11</v>
      </c>
      <c r="D925" s="16">
        <v>2038</v>
      </c>
      <c r="E925" s="16" t="s">
        <v>3</v>
      </c>
      <c r="F925" s="16" t="str">
        <f>VLOOKUP(A925,BY_TRA_Demand_Drivers!$A$5:$B$95,2,FALSE)</f>
        <v>TPAIS</v>
      </c>
      <c r="G925" s="16">
        <f>VLOOKUP($D925,'Growth rate'!$B$3:$S$93,3,FALSE)*VLOOKUP($F925,BY_TRA_Demand_Drivers!$B$5:$J$100,7,FALSE)</f>
        <v>46647.41793916461</v>
      </c>
      <c r="H925" s="16">
        <f>VLOOKUP($D925,'Growth rate'!$B$3:$S$93,3,FALSE)*VLOOKUP($F925,BY_TRA_Demand_Drivers!$B$5:$J$100,8,FALSE)</f>
        <v>0</v>
      </c>
      <c r="I925" s="16">
        <f>VLOOKUP($D925,'Growth rate'!$B$3:$S$93,3,FALSE)*VLOOKUP($F925,BY_TRA_Demand_Drivers!$B$5:$J$100,9,FALSE)</f>
        <v>0</v>
      </c>
    </row>
    <row r="926" spans="1:9">
      <c r="A926" s="16">
        <f t="shared" si="13"/>
        <v>12</v>
      </c>
      <c r="B926" s="16"/>
      <c r="C926" s="16" t="s">
        <v>11</v>
      </c>
      <c r="D926" s="16">
        <v>2039</v>
      </c>
      <c r="E926" s="16" t="s">
        <v>3</v>
      </c>
      <c r="F926" s="16" t="str">
        <f>VLOOKUP(A926,BY_TRA_Demand_Drivers!$A$5:$B$95,2,FALSE)</f>
        <v>TPAIS</v>
      </c>
      <c r="G926" s="16">
        <f>VLOOKUP($D926,'Growth rate'!$B$3:$S$93,3,FALSE)*VLOOKUP($F926,BY_TRA_Demand_Drivers!$B$5:$J$100,7,FALSE)</f>
        <v>47369.661512933373</v>
      </c>
      <c r="H926" s="16">
        <f>VLOOKUP($D926,'Growth rate'!$B$3:$S$93,3,FALSE)*VLOOKUP($F926,BY_TRA_Demand_Drivers!$B$5:$J$100,8,FALSE)</f>
        <v>0</v>
      </c>
      <c r="I926" s="16">
        <f>VLOOKUP($D926,'Growth rate'!$B$3:$S$93,3,FALSE)*VLOOKUP($F926,BY_TRA_Demand_Drivers!$B$5:$J$100,9,FALSE)</f>
        <v>0</v>
      </c>
    </row>
    <row r="927" spans="1:9">
      <c r="A927" s="16">
        <f t="shared" si="13"/>
        <v>12</v>
      </c>
      <c r="B927" s="16"/>
      <c r="C927" s="16" t="s">
        <v>11</v>
      </c>
      <c r="D927" s="16">
        <v>2040</v>
      </c>
      <c r="E927" s="16" t="s">
        <v>3</v>
      </c>
      <c r="F927" s="16" t="str">
        <f>VLOOKUP(A927,BY_TRA_Demand_Drivers!$A$5:$B$95,2,FALSE)</f>
        <v>TPAIS</v>
      </c>
      <c r="G927" s="16">
        <f>VLOOKUP($D927,'Growth rate'!$B$3:$S$93,3,FALSE)*VLOOKUP($F927,BY_TRA_Demand_Drivers!$B$5:$J$100,7,FALSE)</f>
        <v>48091.905086702136</v>
      </c>
      <c r="H927" s="16">
        <f>VLOOKUP($D927,'Growth rate'!$B$3:$S$93,3,FALSE)*VLOOKUP($F927,BY_TRA_Demand_Drivers!$B$5:$J$100,8,FALSE)</f>
        <v>0</v>
      </c>
      <c r="I927" s="16">
        <f>VLOOKUP($D927,'Growth rate'!$B$3:$S$93,3,FALSE)*VLOOKUP($F927,BY_TRA_Demand_Drivers!$B$5:$J$100,9,FALSE)</f>
        <v>0</v>
      </c>
    </row>
    <row r="928" spans="1:9">
      <c r="A928" s="16">
        <f t="shared" si="13"/>
        <v>12</v>
      </c>
      <c r="B928" s="16"/>
      <c r="C928" s="16" t="s">
        <v>11</v>
      </c>
      <c r="D928" s="16">
        <v>2041</v>
      </c>
      <c r="E928" s="16" t="s">
        <v>3</v>
      </c>
      <c r="F928" s="16" t="str">
        <f>VLOOKUP(A928,BY_TRA_Demand_Drivers!$A$5:$B$95,2,FALSE)</f>
        <v>TPAIS</v>
      </c>
      <c r="G928" s="16">
        <f>VLOOKUP($D928,'Growth rate'!$B$3:$S$93,3,FALSE)*VLOOKUP($F928,BY_TRA_Demand_Drivers!$B$5:$J$100,7,FALSE)</f>
        <v>48802.782421313568</v>
      </c>
      <c r="H928" s="16">
        <f>VLOOKUP($D928,'Growth rate'!$B$3:$S$93,3,FALSE)*VLOOKUP($F928,BY_TRA_Demand_Drivers!$B$5:$J$100,8,FALSE)</f>
        <v>0</v>
      </c>
      <c r="I928" s="16">
        <f>VLOOKUP($D928,'Growth rate'!$B$3:$S$93,3,FALSE)*VLOOKUP($F928,BY_TRA_Demand_Drivers!$B$5:$J$100,9,FALSE)</f>
        <v>0</v>
      </c>
    </row>
    <row r="929" spans="1:9">
      <c r="A929" s="16">
        <f t="shared" si="13"/>
        <v>12</v>
      </c>
      <c r="B929" s="16"/>
      <c r="C929" s="16" t="s">
        <v>11</v>
      </c>
      <c r="D929" s="16">
        <v>2042</v>
      </c>
      <c r="E929" s="16" t="s">
        <v>3</v>
      </c>
      <c r="F929" s="16" t="str">
        <f>VLOOKUP(A929,BY_TRA_Demand_Drivers!$A$5:$B$95,2,FALSE)</f>
        <v>TPAIS</v>
      </c>
      <c r="G929" s="16">
        <f>VLOOKUP($D929,'Growth rate'!$B$3:$S$93,3,FALSE)*VLOOKUP($F929,BY_TRA_Demand_Drivers!$B$5:$J$100,7,FALSE)</f>
        <v>49513.659755925</v>
      </c>
      <c r="H929" s="16">
        <f>VLOOKUP($D929,'Growth rate'!$B$3:$S$93,3,FALSE)*VLOOKUP($F929,BY_TRA_Demand_Drivers!$B$5:$J$100,8,FALSE)</f>
        <v>0</v>
      </c>
      <c r="I929" s="16">
        <f>VLOOKUP($D929,'Growth rate'!$B$3:$S$93,3,FALSE)*VLOOKUP($F929,BY_TRA_Demand_Drivers!$B$5:$J$100,9,FALSE)</f>
        <v>0</v>
      </c>
    </row>
    <row r="930" spans="1:9">
      <c r="A930" s="16">
        <f t="shared" si="13"/>
        <v>12</v>
      </c>
      <c r="B930" s="16"/>
      <c r="C930" s="16" t="s">
        <v>11</v>
      </c>
      <c r="D930" s="16">
        <v>2043</v>
      </c>
      <c r="E930" s="16" t="s">
        <v>3</v>
      </c>
      <c r="F930" s="16" t="str">
        <f>VLOOKUP(A930,BY_TRA_Demand_Drivers!$A$5:$B$95,2,FALSE)</f>
        <v>TPAIS</v>
      </c>
      <c r="G930" s="16">
        <f>VLOOKUP($D930,'Growth rate'!$B$3:$S$93,3,FALSE)*VLOOKUP($F930,BY_TRA_Demand_Drivers!$B$5:$J$100,7,FALSE)</f>
        <v>50224.537090536425</v>
      </c>
      <c r="H930" s="16">
        <f>VLOOKUP($D930,'Growth rate'!$B$3:$S$93,3,FALSE)*VLOOKUP($F930,BY_TRA_Demand_Drivers!$B$5:$J$100,8,FALSE)</f>
        <v>0</v>
      </c>
      <c r="I930" s="16">
        <f>VLOOKUP($D930,'Growth rate'!$B$3:$S$93,3,FALSE)*VLOOKUP($F930,BY_TRA_Demand_Drivers!$B$5:$J$100,9,FALSE)</f>
        <v>0</v>
      </c>
    </row>
    <row r="931" spans="1:9">
      <c r="A931" s="16">
        <f t="shared" si="13"/>
        <v>12</v>
      </c>
      <c r="B931" s="16"/>
      <c r="C931" s="16" t="s">
        <v>11</v>
      </c>
      <c r="D931" s="16">
        <v>2044</v>
      </c>
      <c r="E931" s="16" t="s">
        <v>3</v>
      </c>
      <c r="F931" s="16" t="str">
        <f>VLOOKUP(A931,BY_TRA_Demand_Drivers!$A$5:$B$95,2,FALSE)</f>
        <v>TPAIS</v>
      </c>
      <c r="G931" s="16">
        <f>VLOOKUP($D931,'Growth rate'!$B$3:$S$93,3,FALSE)*VLOOKUP($F931,BY_TRA_Demand_Drivers!$B$5:$J$100,7,FALSE)</f>
        <v>50935.414425147857</v>
      </c>
      <c r="H931" s="16">
        <f>VLOOKUP($D931,'Growth rate'!$B$3:$S$93,3,FALSE)*VLOOKUP($F931,BY_TRA_Demand_Drivers!$B$5:$J$100,8,FALSE)</f>
        <v>0</v>
      </c>
      <c r="I931" s="16">
        <f>VLOOKUP($D931,'Growth rate'!$B$3:$S$93,3,FALSE)*VLOOKUP($F931,BY_TRA_Demand_Drivers!$B$5:$J$100,9,FALSE)</f>
        <v>0</v>
      </c>
    </row>
    <row r="932" spans="1:9">
      <c r="A932" s="16">
        <f t="shared" si="13"/>
        <v>12</v>
      </c>
      <c r="B932" s="16"/>
      <c r="C932" s="16" t="s">
        <v>11</v>
      </c>
      <c r="D932" s="16">
        <v>2045</v>
      </c>
      <c r="E932" s="16" t="s">
        <v>3</v>
      </c>
      <c r="F932" s="16" t="str">
        <f>VLOOKUP(A932,BY_TRA_Demand_Drivers!$A$5:$B$95,2,FALSE)</f>
        <v>TPAIS</v>
      </c>
      <c r="G932" s="16">
        <f>VLOOKUP($D932,'Growth rate'!$B$3:$S$93,3,FALSE)*VLOOKUP($F932,BY_TRA_Demand_Drivers!$B$5:$J$100,7,FALSE)</f>
        <v>51646.291759759282</v>
      </c>
      <c r="H932" s="16">
        <f>VLOOKUP($D932,'Growth rate'!$B$3:$S$93,3,FALSE)*VLOOKUP($F932,BY_TRA_Demand_Drivers!$B$5:$J$100,8,FALSE)</f>
        <v>0</v>
      </c>
      <c r="I932" s="16">
        <f>VLOOKUP($D932,'Growth rate'!$B$3:$S$93,3,FALSE)*VLOOKUP($F932,BY_TRA_Demand_Drivers!$B$5:$J$100,9,FALSE)</f>
        <v>0</v>
      </c>
    </row>
    <row r="933" spans="1:9">
      <c r="A933" s="16">
        <f t="shared" si="13"/>
        <v>12</v>
      </c>
      <c r="B933" s="16"/>
      <c r="C933" s="16" t="s">
        <v>11</v>
      </c>
      <c r="D933" s="16">
        <v>2046</v>
      </c>
      <c r="E933" s="16" t="s">
        <v>3</v>
      </c>
      <c r="F933" s="16" t="str">
        <f>VLOOKUP(A933,BY_TRA_Demand_Drivers!$A$5:$B$95,2,FALSE)</f>
        <v>TPAIS</v>
      </c>
      <c r="G933" s="16">
        <f>VLOOKUP($D933,'Growth rate'!$B$3:$S$93,3,FALSE)*VLOOKUP($F933,BY_TRA_Demand_Drivers!$B$5:$J$100,7,FALSE)</f>
        <v>52296.585936143732</v>
      </c>
      <c r="H933" s="16">
        <f>VLOOKUP($D933,'Growth rate'!$B$3:$S$93,3,FALSE)*VLOOKUP($F933,BY_TRA_Demand_Drivers!$B$5:$J$100,8,FALSE)</f>
        <v>0</v>
      </c>
      <c r="I933" s="16">
        <f>VLOOKUP($D933,'Growth rate'!$B$3:$S$93,3,FALSE)*VLOOKUP($F933,BY_TRA_Demand_Drivers!$B$5:$J$100,9,FALSE)</f>
        <v>0</v>
      </c>
    </row>
    <row r="934" spans="1:9">
      <c r="A934" s="16">
        <f t="shared" si="13"/>
        <v>12</v>
      </c>
      <c r="B934" s="16"/>
      <c r="C934" s="16" t="s">
        <v>11</v>
      </c>
      <c r="D934" s="16">
        <v>2047</v>
      </c>
      <c r="E934" s="16" t="s">
        <v>3</v>
      </c>
      <c r="F934" s="16" t="str">
        <f>VLOOKUP(A934,BY_TRA_Demand_Drivers!$A$5:$B$95,2,FALSE)</f>
        <v>TPAIS</v>
      </c>
      <c r="G934" s="16">
        <f>VLOOKUP($D934,'Growth rate'!$B$3:$S$93,3,FALSE)*VLOOKUP($F934,BY_TRA_Demand_Drivers!$B$5:$J$100,7,FALSE)</f>
        <v>52946.880112528183</v>
      </c>
      <c r="H934" s="16">
        <f>VLOOKUP($D934,'Growth rate'!$B$3:$S$93,3,FALSE)*VLOOKUP($F934,BY_TRA_Demand_Drivers!$B$5:$J$100,8,FALSE)</f>
        <v>0</v>
      </c>
      <c r="I934" s="16">
        <f>VLOOKUP($D934,'Growth rate'!$B$3:$S$93,3,FALSE)*VLOOKUP($F934,BY_TRA_Demand_Drivers!$B$5:$J$100,9,FALSE)</f>
        <v>0</v>
      </c>
    </row>
    <row r="935" spans="1:9">
      <c r="A935" s="16">
        <f t="shared" si="13"/>
        <v>12</v>
      </c>
      <c r="B935" s="16"/>
      <c r="C935" s="16" t="s">
        <v>11</v>
      </c>
      <c r="D935" s="16">
        <v>2048</v>
      </c>
      <c r="E935" s="16" t="s">
        <v>3</v>
      </c>
      <c r="F935" s="16" t="str">
        <f>VLOOKUP(A935,BY_TRA_Demand_Drivers!$A$5:$B$95,2,FALSE)</f>
        <v>TPAIS</v>
      </c>
      <c r="G935" s="16">
        <f>VLOOKUP($D935,'Growth rate'!$B$3:$S$93,3,FALSE)*VLOOKUP($F935,BY_TRA_Demand_Drivers!$B$5:$J$100,7,FALSE)</f>
        <v>53597.174288912633</v>
      </c>
      <c r="H935" s="16">
        <f>VLOOKUP($D935,'Growth rate'!$B$3:$S$93,3,FALSE)*VLOOKUP($F935,BY_TRA_Demand_Drivers!$B$5:$J$100,8,FALSE)</f>
        <v>0</v>
      </c>
      <c r="I935" s="16">
        <f>VLOOKUP($D935,'Growth rate'!$B$3:$S$93,3,FALSE)*VLOOKUP($F935,BY_TRA_Demand_Drivers!$B$5:$J$100,9,FALSE)</f>
        <v>0</v>
      </c>
    </row>
    <row r="936" spans="1:9">
      <c r="A936" s="16">
        <f t="shared" si="13"/>
        <v>12</v>
      </c>
      <c r="B936" s="16"/>
      <c r="C936" s="16" t="s">
        <v>11</v>
      </c>
      <c r="D936" s="16">
        <v>2049</v>
      </c>
      <c r="E936" s="16" t="s">
        <v>3</v>
      </c>
      <c r="F936" s="16" t="str">
        <f>VLOOKUP(A936,BY_TRA_Demand_Drivers!$A$5:$B$95,2,FALSE)</f>
        <v>TPAIS</v>
      </c>
      <c r="G936" s="16">
        <f>VLOOKUP($D936,'Growth rate'!$B$3:$S$93,3,FALSE)*VLOOKUP($F936,BY_TRA_Demand_Drivers!$B$5:$J$100,7,FALSE)</f>
        <v>54247.468465297083</v>
      </c>
      <c r="H936" s="16">
        <f>VLOOKUP($D936,'Growth rate'!$B$3:$S$93,3,FALSE)*VLOOKUP($F936,BY_TRA_Demand_Drivers!$B$5:$J$100,8,FALSE)</f>
        <v>0</v>
      </c>
      <c r="I936" s="16">
        <f>VLOOKUP($D936,'Growth rate'!$B$3:$S$93,3,FALSE)*VLOOKUP($F936,BY_TRA_Demand_Drivers!$B$5:$J$100,9,FALSE)</f>
        <v>0</v>
      </c>
    </row>
    <row r="937" spans="1:9">
      <c r="A937" s="16">
        <f t="shared" si="13"/>
        <v>12</v>
      </c>
      <c r="B937" s="16"/>
      <c r="C937" s="16" t="s">
        <v>11</v>
      </c>
      <c r="D937" s="16">
        <v>2050</v>
      </c>
      <c r="E937" s="16" t="s">
        <v>3</v>
      </c>
      <c r="F937" s="16" t="str">
        <f>VLOOKUP(A937,BY_TRA_Demand_Drivers!$A$5:$B$95,2,FALSE)</f>
        <v>TPAIS</v>
      </c>
      <c r="G937" s="16">
        <f>VLOOKUP($D937,'Growth rate'!$B$3:$S$93,3,FALSE)*VLOOKUP($F937,BY_TRA_Demand_Drivers!$B$5:$J$100,7,FALSE)</f>
        <v>54897.762641681533</v>
      </c>
      <c r="H937" s="16">
        <f>VLOOKUP($D937,'Growth rate'!$B$3:$S$93,3,FALSE)*VLOOKUP($F937,BY_TRA_Demand_Drivers!$B$5:$J$100,8,FALSE)</f>
        <v>0</v>
      </c>
      <c r="I937" s="16">
        <f>VLOOKUP($D937,'Growth rate'!$B$3:$S$93,3,FALSE)*VLOOKUP($F937,BY_TRA_Demand_Drivers!$B$5:$J$100,9,FALSE)</f>
        <v>0</v>
      </c>
    </row>
    <row r="938" spans="1:9">
      <c r="A938" s="16">
        <f t="shared" si="13"/>
        <v>12</v>
      </c>
      <c r="B938" s="16"/>
      <c r="C938" s="16" t="s">
        <v>11</v>
      </c>
      <c r="D938" s="16">
        <v>2051</v>
      </c>
      <c r="E938" s="16" t="s">
        <v>3</v>
      </c>
      <c r="F938" s="16" t="str">
        <f>VLOOKUP(A938,BY_TRA_Demand_Drivers!$A$5:$B$95,2,FALSE)</f>
        <v>TPAIS</v>
      </c>
      <c r="G938" s="16">
        <f>VLOOKUP($D938,'Growth rate'!$B$3:$S$93,3,FALSE)*VLOOKUP($F938,BY_TRA_Demand_Drivers!$B$5:$J$100,7,FALSE)</f>
        <v>55514.969659095019</v>
      </c>
      <c r="H938" s="16">
        <f>VLOOKUP($D938,'Growth rate'!$B$3:$S$93,3,FALSE)*VLOOKUP($F938,BY_TRA_Demand_Drivers!$B$5:$J$100,8,FALSE)</f>
        <v>0</v>
      </c>
      <c r="I938" s="16">
        <f>VLOOKUP($D938,'Growth rate'!$B$3:$S$93,3,FALSE)*VLOOKUP($F938,BY_TRA_Demand_Drivers!$B$5:$J$100,9,FALSE)</f>
        <v>0</v>
      </c>
    </row>
    <row r="939" spans="1:9">
      <c r="A939" s="16">
        <f t="shared" si="13"/>
        <v>12</v>
      </c>
      <c r="B939" s="16"/>
      <c r="C939" s="16" t="s">
        <v>11</v>
      </c>
      <c r="D939" s="16">
        <v>2052</v>
      </c>
      <c r="E939" s="16" t="s">
        <v>3</v>
      </c>
      <c r="F939" s="16" t="str">
        <f>VLOOKUP(A939,BY_TRA_Demand_Drivers!$A$5:$B$95,2,FALSE)</f>
        <v>TPAIS</v>
      </c>
      <c r="G939" s="16">
        <f>VLOOKUP($D939,'Growth rate'!$B$3:$S$93,3,FALSE)*VLOOKUP($F939,BY_TRA_Demand_Drivers!$B$5:$J$100,7,FALSE)</f>
        <v>56132.176676508512</v>
      </c>
      <c r="H939" s="16">
        <f>VLOOKUP($D939,'Growth rate'!$B$3:$S$93,3,FALSE)*VLOOKUP($F939,BY_TRA_Demand_Drivers!$B$5:$J$100,8,FALSE)</f>
        <v>0</v>
      </c>
      <c r="I939" s="16">
        <f>VLOOKUP($D939,'Growth rate'!$B$3:$S$93,3,FALSE)*VLOOKUP($F939,BY_TRA_Demand_Drivers!$B$5:$J$100,9,FALSE)</f>
        <v>0</v>
      </c>
    </row>
    <row r="940" spans="1:9">
      <c r="A940" s="16">
        <f t="shared" si="13"/>
        <v>12</v>
      </c>
      <c r="B940" s="16"/>
      <c r="C940" s="16" t="s">
        <v>11</v>
      </c>
      <c r="D940" s="16">
        <v>2053</v>
      </c>
      <c r="E940" s="16" t="s">
        <v>3</v>
      </c>
      <c r="F940" s="16" t="str">
        <f>VLOOKUP(A940,BY_TRA_Demand_Drivers!$A$5:$B$95,2,FALSE)</f>
        <v>TPAIS</v>
      </c>
      <c r="G940" s="16">
        <f>VLOOKUP($D940,'Growth rate'!$B$3:$S$93,3,FALSE)*VLOOKUP($F940,BY_TRA_Demand_Drivers!$B$5:$J$100,7,FALSE)</f>
        <v>56749.383693922013</v>
      </c>
      <c r="H940" s="16">
        <f>VLOOKUP($D940,'Growth rate'!$B$3:$S$93,3,FALSE)*VLOOKUP($F940,BY_TRA_Demand_Drivers!$B$5:$J$100,8,FALSE)</f>
        <v>0</v>
      </c>
      <c r="I940" s="16">
        <f>VLOOKUP($D940,'Growth rate'!$B$3:$S$93,3,FALSE)*VLOOKUP($F940,BY_TRA_Demand_Drivers!$B$5:$J$100,9,FALSE)</f>
        <v>0</v>
      </c>
    </row>
    <row r="941" spans="1:9">
      <c r="A941" s="16">
        <f t="shared" si="13"/>
        <v>12</v>
      </c>
      <c r="B941" s="16"/>
      <c r="C941" s="16" t="s">
        <v>11</v>
      </c>
      <c r="D941" s="16">
        <v>2054</v>
      </c>
      <c r="E941" s="16" t="s">
        <v>3</v>
      </c>
      <c r="F941" s="16" t="str">
        <f>VLOOKUP(A941,BY_TRA_Demand_Drivers!$A$5:$B$95,2,FALSE)</f>
        <v>TPAIS</v>
      </c>
      <c r="G941" s="16">
        <f>VLOOKUP($D941,'Growth rate'!$B$3:$S$93,3,FALSE)*VLOOKUP($F941,BY_TRA_Demand_Drivers!$B$5:$J$100,7,FALSE)</f>
        <v>57366.590711335506</v>
      </c>
      <c r="H941" s="16">
        <f>VLOOKUP($D941,'Growth rate'!$B$3:$S$93,3,FALSE)*VLOOKUP($F941,BY_TRA_Demand_Drivers!$B$5:$J$100,8,FALSE)</f>
        <v>0</v>
      </c>
      <c r="I941" s="16">
        <f>VLOOKUP($D941,'Growth rate'!$B$3:$S$93,3,FALSE)*VLOOKUP($F941,BY_TRA_Demand_Drivers!$B$5:$J$100,9,FALSE)</f>
        <v>0</v>
      </c>
    </row>
    <row r="942" spans="1:9">
      <c r="A942" s="16">
        <f t="shared" si="13"/>
        <v>12</v>
      </c>
      <c r="B942" s="16"/>
      <c r="C942" s="16" t="s">
        <v>11</v>
      </c>
      <c r="D942" s="16">
        <v>2055</v>
      </c>
      <c r="E942" s="16" t="s">
        <v>3</v>
      </c>
      <c r="F942" s="16" t="str">
        <f>VLOOKUP(A942,BY_TRA_Demand_Drivers!$A$5:$B$95,2,FALSE)</f>
        <v>TPAIS</v>
      </c>
      <c r="G942" s="16">
        <f>VLOOKUP($D942,'Growth rate'!$B$3:$S$93,3,FALSE)*VLOOKUP($F942,BY_TRA_Demand_Drivers!$B$5:$J$100,7,FALSE)</f>
        <v>57983.797728748999</v>
      </c>
      <c r="H942" s="16">
        <f>VLOOKUP($D942,'Growth rate'!$B$3:$S$93,3,FALSE)*VLOOKUP($F942,BY_TRA_Demand_Drivers!$B$5:$J$100,8,FALSE)</f>
        <v>0</v>
      </c>
      <c r="I942" s="16">
        <f>VLOOKUP($D942,'Growth rate'!$B$3:$S$93,3,FALSE)*VLOOKUP($F942,BY_TRA_Demand_Drivers!$B$5:$J$100,9,FALSE)</f>
        <v>0</v>
      </c>
    </row>
    <row r="943" spans="1:9">
      <c r="A943" s="16">
        <f t="shared" si="13"/>
        <v>12</v>
      </c>
      <c r="B943" s="16"/>
      <c r="C943" s="16" t="s">
        <v>11</v>
      </c>
      <c r="D943" s="16">
        <v>2056</v>
      </c>
      <c r="E943" s="16" t="s">
        <v>3</v>
      </c>
      <c r="F943" s="16" t="str">
        <f>VLOOKUP(A943,BY_TRA_Demand_Drivers!$A$5:$B$95,2,FALSE)</f>
        <v>TPAIS</v>
      </c>
      <c r="G943" s="16">
        <f>VLOOKUP($D943,'Growth rate'!$B$3:$S$93,3,FALSE)*VLOOKUP($F943,BY_TRA_Demand_Drivers!$B$5:$J$100,7,FALSE)</f>
        <v>58644.506359701154</v>
      </c>
      <c r="H943" s="16">
        <f>VLOOKUP($D943,'Growth rate'!$B$3:$S$93,3,FALSE)*VLOOKUP($F943,BY_TRA_Demand_Drivers!$B$5:$J$100,8,FALSE)</f>
        <v>0</v>
      </c>
      <c r="I943" s="16">
        <f>VLOOKUP($D943,'Growth rate'!$B$3:$S$93,3,FALSE)*VLOOKUP($F943,BY_TRA_Demand_Drivers!$B$5:$J$100,9,FALSE)</f>
        <v>0</v>
      </c>
    </row>
    <row r="944" spans="1:9">
      <c r="A944" s="16">
        <f t="shared" si="13"/>
        <v>12</v>
      </c>
      <c r="B944" s="16"/>
      <c r="C944" s="16" t="s">
        <v>11</v>
      </c>
      <c r="D944" s="16">
        <v>2057</v>
      </c>
      <c r="E944" s="16" t="s">
        <v>3</v>
      </c>
      <c r="F944" s="16" t="str">
        <f>VLOOKUP(A944,BY_TRA_Demand_Drivers!$A$5:$B$95,2,FALSE)</f>
        <v>TPAIS</v>
      </c>
      <c r="G944" s="16">
        <f>VLOOKUP($D944,'Growth rate'!$B$3:$S$93,3,FALSE)*VLOOKUP($F944,BY_TRA_Demand_Drivers!$B$5:$J$100,7,FALSE)</f>
        <v>59305.214990653309</v>
      </c>
      <c r="H944" s="16">
        <f>VLOOKUP($D944,'Growth rate'!$B$3:$S$93,3,FALSE)*VLOOKUP($F944,BY_TRA_Demand_Drivers!$B$5:$J$100,8,FALSE)</f>
        <v>0</v>
      </c>
      <c r="I944" s="16">
        <f>VLOOKUP($D944,'Growth rate'!$B$3:$S$93,3,FALSE)*VLOOKUP($F944,BY_TRA_Demand_Drivers!$B$5:$J$100,9,FALSE)</f>
        <v>0</v>
      </c>
    </row>
    <row r="945" spans="1:9">
      <c r="A945" s="16">
        <f t="shared" si="13"/>
        <v>12</v>
      </c>
      <c r="B945" s="16"/>
      <c r="C945" s="16" t="s">
        <v>11</v>
      </c>
      <c r="D945" s="16">
        <v>2058</v>
      </c>
      <c r="E945" s="16" t="s">
        <v>3</v>
      </c>
      <c r="F945" s="16" t="str">
        <f>VLOOKUP(A945,BY_TRA_Demand_Drivers!$A$5:$B$95,2,FALSE)</f>
        <v>TPAIS</v>
      </c>
      <c r="G945" s="16">
        <f>VLOOKUP($D945,'Growth rate'!$B$3:$S$93,3,FALSE)*VLOOKUP($F945,BY_TRA_Demand_Drivers!$B$5:$J$100,7,FALSE)</f>
        <v>59965.923621605463</v>
      </c>
      <c r="H945" s="16">
        <f>VLOOKUP($D945,'Growth rate'!$B$3:$S$93,3,FALSE)*VLOOKUP($F945,BY_TRA_Demand_Drivers!$B$5:$J$100,8,FALSE)</f>
        <v>0</v>
      </c>
      <c r="I945" s="16">
        <f>VLOOKUP($D945,'Growth rate'!$B$3:$S$93,3,FALSE)*VLOOKUP($F945,BY_TRA_Demand_Drivers!$B$5:$J$100,9,FALSE)</f>
        <v>0</v>
      </c>
    </row>
    <row r="946" spans="1:9">
      <c r="A946" s="16">
        <f t="shared" si="13"/>
        <v>12</v>
      </c>
      <c r="B946" s="16"/>
      <c r="C946" s="16" t="s">
        <v>11</v>
      </c>
      <c r="D946" s="16">
        <v>2059</v>
      </c>
      <c r="E946" s="16" t="s">
        <v>3</v>
      </c>
      <c r="F946" s="16" t="str">
        <f>VLOOKUP(A946,BY_TRA_Demand_Drivers!$A$5:$B$95,2,FALSE)</f>
        <v>TPAIS</v>
      </c>
      <c r="G946" s="16">
        <f>VLOOKUP($D946,'Growth rate'!$B$3:$S$93,3,FALSE)*VLOOKUP($F946,BY_TRA_Demand_Drivers!$B$5:$J$100,7,FALSE)</f>
        <v>60626.632252557618</v>
      </c>
      <c r="H946" s="16">
        <f>VLOOKUP($D946,'Growth rate'!$B$3:$S$93,3,FALSE)*VLOOKUP($F946,BY_TRA_Demand_Drivers!$B$5:$J$100,8,FALSE)</f>
        <v>0</v>
      </c>
      <c r="I946" s="16">
        <f>VLOOKUP($D946,'Growth rate'!$B$3:$S$93,3,FALSE)*VLOOKUP($F946,BY_TRA_Demand_Drivers!$B$5:$J$100,9,FALSE)</f>
        <v>0</v>
      </c>
    </row>
    <row r="947" spans="1:9">
      <c r="A947" s="16">
        <f t="shared" si="13"/>
        <v>12</v>
      </c>
      <c r="B947" s="16"/>
      <c r="C947" s="16" t="s">
        <v>11</v>
      </c>
      <c r="D947" s="16">
        <v>2060</v>
      </c>
      <c r="E947" s="16" t="s">
        <v>3</v>
      </c>
      <c r="F947" s="16" t="str">
        <f>VLOOKUP(A947,BY_TRA_Demand_Drivers!$A$5:$B$95,2,FALSE)</f>
        <v>TPAIS</v>
      </c>
      <c r="G947" s="16">
        <f>VLOOKUP($D947,'Growth rate'!$B$3:$S$93,3,FALSE)*VLOOKUP($F947,BY_TRA_Demand_Drivers!$B$5:$J$100,7,FALSE)</f>
        <v>61287.34088350978</v>
      </c>
      <c r="H947" s="16">
        <f>VLOOKUP($D947,'Growth rate'!$B$3:$S$93,3,FALSE)*VLOOKUP($F947,BY_TRA_Demand_Drivers!$B$5:$J$100,8,FALSE)</f>
        <v>0</v>
      </c>
      <c r="I947" s="16">
        <f>VLOOKUP($D947,'Growth rate'!$B$3:$S$93,3,FALSE)*VLOOKUP($F947,BY_TRA_Demand_Drivers!$B$5:$J$100,9,FALSE)</f>
        <v>0</v>
      </c>
    </row>
    <row r="948" spans="1:9">
      <c r="A948" s="16">
        <f t="shared" si="13"/>
        <v>12</v>
      </c>
      <c r="B948" s="16"/>
      <c r="C948" s="16" t="s">
        <v>11</v>
      </c>
      <c r="D948" s="16">
        <v>2061</v>
      </c>
      <c r="E948" s="16" t="s">
        <v>3</v>
      </c>
      <c r="F948" s="16" t="str">
        <f>VLOOKUP(A948,BY_TRA_Demand_Drivers!$A$5:$B$95,2,FALSE)</f>
        <v>TPAIS</v>
      </c>
      <c r="G948" s="16">
        <f>VLOOKUP($D948,'Growth rate'!$B$3:$S$93,3,FALSE)*VLOOKUP($F948,BY_TRA_Demand_Drivers!$B$5:$J$100,7,FALSE)</f>
        <v>61943.812463740462</v>
      </c>
      <c r="H948" s="16">
        <f>VLOOKUP($D948,'Growth rate'!$B$3:$S$93,3,FALSE)*VLOOKUP($F948,BY_TRA_Demand_Drivers!$B$5:$J$100,8,FALSE)</f>
        <v>0</v>
      </c>
      <c r="I948" s="16">
        <f>VLOOKUP($D948,'Growth rate'!$B$3:$S$93,3,FALSE)*VLOOKUP($F948,BY_TRA_Demand_Drivers!$B$5:$J$100,9,FALSE)</f>
        <v>0</v>
      </c>
    </row>
    <row r="949" spans="1:9">
      <c r="A949" s="16">
        <f t="shared" si="13"/>
        <v>12</v>
      </c>
      <c r="B949" s="16"/>
      <c r="C949" s="16" t="s">
        <v>11</v>
      </c>
      <c r="D949" s="16">
        <v>2062</v>
      </c>
      <c r="E949" s="16" t="s">
        <v>3</v>
      </c>
      <c r="F949" s="16" t="str">
        <f>VLOOKUP(A949,BY_TRA_Demand_Drivers!$A$5:$B$95,2,FALSE)</f>
        <v>TPAIS</v>
      </c>
      <c r="G949" s="16">
        <f>VLOOKUP($D949,'Growth rate'!$B$3:$S$93,3,FALSE)*VLOOKUP($F949,BY_TRA_Demand_Drivers!$B$5:$J$100,7,FALSE)</f>
        <v>62600.284043971144</v>
      </c>
      <c r="H949" s="16">
        <f>VLOOKUP($D949,'Growth rate'!$B$3:$S$93,3,FALSE)*VLOOKUP($F949,BY_TRA_Demand_Drivers!$B$5:$J$100,8,FALSE)</f>
        <v>0</v>
      </c>
      <c r="I949" s="16">
        <f>VLOOKUP($D949,'Growth rate'!$B$3:$S$93,3,FALSE)*VLOOKUP($F949,BY_TRA_Demand_Drivers!$B$5:$J$100,9,FALSE)</f>
        <v>0</v>
      </c>
    </row>
    <row r="950" spans="1:9">
      <c r="A950" s="16">
        <f t="shared" si="13"/>
        <v>12</v>
      </c>
      <c r="B950" s="16"/>
      <c r="C950" s="16" t="s">
        <v>11</v>
      </c>
      <c r="D950" s="16">
        <v>2063</v>
      </c>
      <c r="E950" s="16" t="s">
        <v>3</v>
      </c>
      <c r="F950" s="16" t="str">
        <f>VLOOKUP(A950,BY_TRA_Demand_Drivers!$A$5:$B$95,2,FALSE)</f>
        <v>TPAIS</v>
      </c>
      <c r="G950" s="16">
        <f>VLOOKUP($D950,'Growth rate'!$B$3:$S$93,3,FALSE)*VLOOKUP($F950,BY_TRA_Demand_Drivers!$B$5:$J$100,7,FALSE)</f>
        <v>63256.755624201825</v>
      </c>
      <c r="H950" s="16">
        <f>VLOOKUP($D950,'Growth rate'!$B$3:$S$93,3,FALSE)*VLOOKUP($F950,BY_TRA_Demand_Drivers!$B$5:$J$100,8,FALSE)</f>
        <v>0</v>
      </c>
      <c r="I950" s="16">
        <f>VLOOKUP($D950,'Growth rate'!$B$3:$S$93,3,FALSE)*VLOOKUP($F950,BY_TRA_Demand_Drivers!$B$5:$J$100,9,FALSE)</f>
        <v>0</v>
      </c>
    </row>
    <row r="951" spans="1:9">
      <c r="A951" s="16">
        <f t="shared" si="13"/>
        <v>12</v>
      </c>
      <c r="B951" s="16"/>
      <c r="C951" s="16" t="s">
        <v>11</v>
      </c>
      <c r="D951" s="16">
        <v>2064</v>
      </c>
      <c r="E951" s="16" t="s">
        <v>3</v>
      </c>
      <c r="F951" s="16" t="str">
        <f>VLOOKUP(A951,BY_TRA_Demand_Drivers!$A$5:$B$95,2,FALSE)</f>
        <v>TPAIS</v>
      </c>
      <c r="G951" s="16">
        <f>VLOOKUP($D951,'Growth rate'!$B$3:$S$93,3,FALSE)*VLOOKUP($F951,BY_TRA_Demand_Drivers!$B$5:$J$100,7,FALSE)</f>
        <v>63913.2272044325</v>
      </c>
      <c r="H951" s="16">
        <f>VLOOKUP($D951,'Growth rate'!$B$3:$S$93,3,FALSE)*VLOOKUP($F951,BY_TRA_Demand_Drivers!$B$5:$J$100,8,FALSE)</f>
        <v>0</v>
      </c>
      <c r="I951" s="16">
        <f>VLOOKUP($D951,'Growth rate'!$B$3:$S$93,3,FALSE)*VLOOKUP($F951,BY_TRA_Demand_Drivers!$B$5:$J$100,9,FALSE)</f>
        <v>0</v>
      </c>
    </row>
    <row r="952" spans="1:9">
      <c r="A952" s="16">
        <f t="shared" si="13"/>
        <v>12</v>
      </c>
      <c r="B952" s="16"/>
      <c r="C952" s="16" t="s">
        <v>11</v>
      </c>
      <c r="D952" s="16">
        <v>2065</v>
      </c>
      <c r="E952" s="16" t="s">
        <v>3</v>
      </c>
      <c r="F952" s="16" t="str">
        <f>VLOOKUP(A952,BY_TRA_Demand_Drivers!$A$5:$B$95,2,FALSE)</f>
        <v>TPAIS</v>
      </c>
      <c r="G952" s="16">
        <f>VLOOKUP($D952,'Growth rate'!$B$3:$S$93,3,FALSE)*VLOOKUP($F952,BY_TRA_Demand_Drivers!$B$5:$J$100,7,FALSE)</f>
        <v>64569.698784663189</v>
      </c>
      <c r="H952" s="16">
        <f>VLOOKUP($D952,'Growth rate'!$B$3:$S$93,3,FALSE)*VLOOKUP($F952,BY_TRA_Demand_Drivers!$B$5:$J$100,8,FALSE)</f>
        <v>0</v>
      </c>
      <c r="I952" s="16">
        <f>VLOOKUP($D952,'Growth rate'!$B$3:$S$93,3,FALSE)*VLOOKUP($F952,BY_TRA_Demand_Drivers!$B$5:$J$100,9,FALSE)</f>
        <v>0</v>
      </c>
    </row>
    <row r="953" spans="1:9">
      <c r="A953" s="16">
        <f t="shared" si="13"/>
        <v>12</v>
      </c>
      <c r="B953" s="16"/>
      <c r="C953" s="16" t="s">
        <v>11</v>
      </c>
      <c r="D953" s="16">
        <v>2066</v>
      </c>
      <c r="E953" s="16" t="s">
        <v>3</v>
      </c>
      <c r="F953" s="16" t="str">
        <f>VLOOKUP(A953,BY_TRA_Demand_Drivers!$A$5:$B$95,2,FALSE)</f>
        <v>TPAIS</v>
      </c>
      <c r="G953" s="16">
        <f>VLOOKUP($D953,'Growth rate'!$B$3:$S$93,3,FALSE)*VLOOKUP($F953,BY_TRA_Demand_Drivers!$B$5:$J$100,7,FALSE)</f>
        <v>65219.321654042389</v>
      </c>
      <c r="H953" s="16">
        <f>VLOOKUP($D953,'Growth rate'!$B$3:$S$93,3,FALSE)*VLOOKUP($F953,BY_TRA_Demand_Drivers!$B$5:$J$100,8,FALSE)</f>
        <v>0</v>
      </c>
      <c r="I953" s="16">
        <f>VLOOKUP($D953,'Growth rate'!$B$3:$S$93,3,FALSE)*VLOOKUP($F953,BY_TRA_Demand_Drivers!$B$5:$J$100,9,FALSE)</f>
        <v>0</v>
      </c>
    </row>
    <row r="954" spans="1:9">
      <c r="A954" s="16">
        <f t="shared" si="13"/>
        <v>12</v>
      </c>
      <c r="B954" s="16"/>
      <c r="C954" s="16" t="s">
        <v>11</v>
      </c>
      <c r="D954" s="16">
        <v>2067</v>
      </c>
      <c r="E954" s="16" t="s">
        <v>3</v>
      </c>
      <c r="F954" s="16" t="str">
        <f>VLOOKUP(A954,BY_TRA_Demand_Drivers!$A$5:$B$95,2,FALSE)</f>
        <v>TPAIS</v>
      </c>
      <c r="G954" s="16">
        <f>VLOOKUP($D954,'Growth rate'!$B$3:$S$93,3,FALSE)*VLOOKUP($F954,BY_TRA_Demand_Drivers!$B$5:$J$100,7,FALSE)</f>
        <v>65868.944523421596</v>
      </c>
      <c r="H954" s="16">
        <f>VLOOKUP($D954,'Growth rate'!$B$3:$S$93,3,FALSE)*VLOOKUP($F954,BY_TRA_Demand_Drivers!$B$5:$J$100,8,FALSE)</f>
        <v>0</v>
      </c>
      <c r="I954" s="16">
        <f>VLOOKUP($D954,'Growth rate'!$B$3:$S$93,3,FALSE)*VLOOKUP($F954,BY_TRA_Demand_Drivers!$B$5:$J$100,9,FALSE)</f>
        <v>0</v>
      </c>
    </row>
    <row r="955" spans="1:9">
      <c r="A955" s="16">
        <f t="shared" si="13"/>
        <v>12</v>
      </c>
      <c r="B955" s="16"/>
      <c r="C955" s="16" t="s">
        <v>11</v>
      </c>
      <c r="D955" s="16">
        <v>2068</v>
      </c>
      <c r="E955" s="16" t="s">
        <v>3</v>
      </c>
      <c r="F955" s="16" t="str">
        <f>VLOOKUP(A955,BY_TRA_Demand_Drivers!$A$5:$B$95,2,FALSE)</f>
        <v>TPAIS</v>
      </c>
      <c r="G955" s="16">
        <f>VLOOKUP($D955,'Growth rate'!$B$3:$S$93,3,FALSE)*VLOOKUP($F955,BY_TRA_Demand_Drivers!$B$5:$J$100,7,FALSE)</f>
        <v>66518.567392800789</v>
      </c>
      <c r="H955" s="16">
        <f>VLOOKUP($D955,'Growth rate'!$B$3:$S$93,3,FALSE)*VLOOKUP($F955,BY_TRA_Demand_Drivers!$B$5:$J$100,8,FALSE)</f>
        <v>0</v>
      </c>
      <c r="I955" s="16">
        <f>VLOOKUP($D955,'Growth rate'!$B$3:$S$93,3,FALSE)*VLOOKUP($F955,BY_TRA_Demand_Drivers!$B$5:$J$100,9,FALSE)</f>
        <v>0</v>
      </c>
    </row>
    <row r="956" spans="1:9">
      <c r="A956" s="16">
        <f t="shared" si="13"/>
        <v>12</v>
      </c>
      <c r="B956" s="16"/>
      <c r="C956" s="16" t="s">
        <v>11</v>
      </c>
      <c r="D956" s="16">
        <v>2069</v>
      </c>
      <c r="E956" s="16" t="s">
        <v>3</v>
      </c>
      <c r="F956" s="16" t="str">
        <f>VLOOKUP(A956,BY_TRA_Demand_Drivers!$A$5:$B$95,2,FALSE)</f>
        <v>TPAIS</v>
      </c>
      <c r="G956" s="16">
        <f>VLOOKUP($D956,'Growth rate'!$B$3:$S$93,3,FALSE)*VLOOKUP($F956,BY_TRA_Demand_Drivers!$B$5:$J$100,7,FALSE)</f>
        <v>67168.190262179996</v>
      </c>
      <c r="H956" s="16">
        <f>VLOOKUP($D956,'Growth rate'!$B$3:$S$93,3,FALSE)*VLOOKUP($F956,BY_TRA_Demand_Drivers!$B$5:$J$100,8,FALSE)</f>
        <v>0</v>
      </c>
      <c r="I956" s="16">
        <f>VLOOKUP($D956,'Growth rate'!$B$3:$S$93,3,FALSE)*VLOOKUP($F956,BY_TRA_Demand_Drivers!$B$5:$J$100,9,FALSE)</f>
        <v>0</v>
      </c>
    </row>
    <row r="957" spans="1:9">
      <c r="A957" s="16">
        <f t="shared" si="13"/>
        <v>12</v>
      </c>
      <c r="B957" s="16"/>
      <c r="C957" s="16" t="s">
        <v>11</v>
      </c>
      <c r="D957" s="16">
        <v>2070</v>
      </c>
      <c r="E957" s="16" t="s">
        <v>3</v>
      </c>
      <c r="F957" s="16" t="str">
        <f>VLOOKUP(A957,BY_TRA_Demand_Drivers!$A$5:$B$95,2,FALSE)</f>
        <v>TPAIS</v>
      </c>
      <c r="G957" s="16">
        <f>VLOOKUP($D957,'Growth rate'!$B$3:$S$93,3,FALSE)*VLOOKUP($F957,BY_TRA_Demand_Drivers!$B$5:$J$100,7,FALSE)</f>
        <v>67817.813131559189</v>
      </c>
      <c r="H957" s="16">
        <f>VLOOKUP($D957,'Growth rate'!$B$3:$S$93,3,FALSE)*VLOOKUP($F957,BY_TRA_Demand_Drivers!$B$5:$J$100,8,FALSE)</f>
        <v>0</v>
      </c>
      <c r="I957" s="16">
        <f>VLOOKUP($D957,'Growth rate'!$B$3:$S$93,3,FALSE)*VLOOKUP($F957,BY_TRA_Demand_Drivers!$B$5:$J$100,9,FALSE)</f>
        <v>0</v>
      </c>
    </row>
    <row r="958" spans="1:9">
      <c r="A958" s="16">
        <f t="shared" si="13"/>
        <v>12</v>
      </c>
      <c r="B958" s="16"/>
      <c r="C958" s="16" t="s">
        <v>11</v>
      </c>
      <c r="D958" s="16">
        <v>2071</v>
      </c>
      <c r="E958" s="16" t="s">
        <v>3</v>
      </c>
      <c r="F958" s="16" t="str">
        <f>VLOOKUP(A958,BY_TRA_Demand_Drivers!$A$5:$B$95,2,FALSE)</f>
        <v>TPAIS</v>
      </c>
      <c r="G958" s="16">
        <f>VLOOKUP($D958,'Growth rate'!$B$3:$S$93,3,FALSE)*VLOOKUP($F958,BY_TRA_Demand_Drivers!$B$5:$J$100,7,FALSE)</f>
        <v>68433.072898858154</v>
      </c>
      <c r="H958" s="16">
        <f>VLOOKUP($D958,'Growth rate'!$B$3:$S$93,3,FALSE)*VLOOKUP($F958,BY_TRA_Demand_Drivers!$B$5:$J$100,8,FALSE)</f>
        <v>0</v>
      </c>
      <c r="I958" s="16">
        <f>VLOOKUP($D958,'Growth rate'!$B$3:$S$93,3,FALSE)*VLOOKUP($F958,BY_TRA_Demand_Drivers!$B$5:$J$100,9,FALSE)</f>
        <v>0</v>
      </c>
    </row>
    <row r="959" spans="1:9">
      <c r="A959" s="16">
        <f t="shared" si="13"/>
        <v>12</v>
      </c>
      <c r="B959" s="16"/>
      <c r="C959" s="16" t="s">
        <v>11</v>
      </c>
      <c r="D959" s="16">
        <v>2072</v>
      </c>
      <c r="E959" s="16" t="s">
        <v>3</v>
      </c>
      <c r="F959" s="16" t="str">
        <f>VLOOKUP(A959,BY_TRA_Demand_Drivers!$A$5:$B$95,2,FALSE)</f>
        <v>TPAIS</v>
      </c>
      <c r="G959" s="16">
        <f>VLOOKUP($D959,'Growth rate'!$B$3:$S$93,3,FALSE)*VLOOKUP($F959,BY_TRA_Demand_Drivers!$B$5:$J$100,7,FALSE)</f>
        <v>69048.332666157119</v>
      </c>
      <c r="H959" s="16">
        <f>VLOOKUP($D959,'Growth rate'!$B$3:$S$93,3,FALSE)*VLOOKUP($F959,BY_TRA_Demand_Drivers!$B$5:$J$100,8,FALSE)</f>
        <v>0</v>
      </c>
      <c r="I959" s="16">
        <f>VLOOKUP($D959,'Growth rate'!$B$3:$S$93,3,FALSE)*VLOOKUP($F959,BY_TRA_Demand_Drivers!$B$5:$J$100,9,FALSE)</f>
        <v>0</v>
      </c>
    </row>
    <row r="960" spans="1:9">
      <c r="A960" s="16">
        <f t="shared" si="13"/>
        <v>12</v>
      </c>
      <c r="B960" s="16"/>
      <c r="C960" s="16" t="s">
        <v>11</v>
      </c>
      <c r="D960" s="16">
        <v>2073</v>
      </c>
      <c r="E960" s="16" t="s">
        <v>3</v>
      </c>
      <c r="F960" s="16" t="str">
        <f>VLOOKUP(A960,BY_TRA_Demand_Drivers!$A$5:$B$95,2,FALSE)</f>
        <v>TPAIS</v>
      </c>
      <c r="G960" s="16">
        <f>VLOOKUP($D960,'Growth rate'!$B$3:$S$93,3,FALSE)*VLOOKUP($F960,BY_TRA_Demand_Drivers!$B$5:$J$100,7,FALSE)</f>
        <v>69663.592433456055</v>
      </c>
      <c r="H960" s="16">
        <f>VLOOKUP($D960,'Growth rate'!$B$3:$S$93,3,FALSE)*VLOOKUP($F960,BY_TRA_Demand_Drivers!$B$5:$J$100,8,FALSE)</f>
        <v>0</v>
      </c>
      <c r="I960" s="16">
        <f>VLOOKUP($D960,'Growth rate'!$B$3:$S$93,3,FALSE)*VLOOKUP($F960,BY_TRA_Demand_Drivers!$B$5:$J$100,9,FALSE)</f>
        <v>0</v>
      </c>
    </row>
    <row r="961" spans="1:9">
      <c r="A961" s="16">
        <f t="shared" si="13"/>
        <v>12</v>
      </c>
      <c r="B961" s="16"/>
      <c r="C961" s="16" t="s">
        <v>11</v>
      </c>
      <c r="D961" s="16">
        <v>2074</v>
      </c>
      <c r="E961" s="16" t="s">
        <v>3</v>
      </c>
      <c r="F961" s="16" t="str">
        <f>VLOOKUP(A961,BY_TRA_Demand_Drivers!$A$5:$B$95,2,FALSE)</f>
        <v>TPAIS</v>
      </c>
      <c r="G961" s="16">
        <f>VLOOKUP($D961,'Growth rate'!$B$3:$S$93,3,FALSE)*VLOOKUP($F961,BY_TRA_Demand_Drivers!$B$5:$J$100,7,FALSE)</f>
        <v>70278.85220075502</v>
      </c>
      <c r="H961" s="16">
        <f>VLOOKUP($D961,'Growth rate'!$B$3:$S$93,3,FALSE)*VLOOKUP($F961,BY_TRA_Demand_Drivers!$B$5:$J$100,8,FALSE)</f>
        <v>0</v>
      </c>
      <c r="I961" s="16">
        <f>VLOOKUP($D961,'Growth rate'!$B$3:$S$93,3,FALSE)*VLOOKUP($F961,BY_TRA_Demand_Drivers!$B$5:$J$100,9,FALSE)</f>
        <v>0</v>
      </c>
    </row>
    <row r="962" spans="1:9">
      <c r="A962" s="16">
        <f t="shared" si="13"/>
        <v>12</v>
      </c>
      <c r="B962" s="16"/>
      <c r="C962" s="16" t="s">
        <v>11</v>
      </c>
      <c r="D962" s="16">
        <v>2075</v>
      </c>
      <c r="E962" s="16" t="s">
        <v>3</v>
      </c>
      <c r="F962" s="16" t="str">
        <f>VLOOKUP(A962,BY_TRA_Demand_Drivers!$A$5:$B$95,2,FALSE)</f>
        <v>TPAIS</v>
      </c>
      <c r="G962" s="16">
        <f>VLOOKUP($D962,'Growth rate'!$B$3:$S$93,3,FALSE)*VLOOKUP($F962,BY_TRA_Demand_Drivers!$B$5:$J$100,7,FALSE)</f>
        <v>70894.11196805397</v>
      </c>
      <c r="H962" s="16">
        <f>VLOOKUP($D962,'Growth rate'!$B$3:$S$93,3,FALSE)*VLOOKUP($F962,BY_TRA_Demand_Drivers!$B$5:$J$100,8,FALSE)</f>
        <v>0</v>
      </c>
      <c r="I962" s="16">
        <f>VLOOKUP($D962,'Growth rate'!$B$3:$S$93,3,FALSE)*VLOOKUP($F962,BY_TRA_Demand_Drivers!$B$5:$J$100,9,FALSE)</f>
        <v>0</v>
      </c>
    </row>
    <row r="963" spans="1:9">
      <c r="A963" s="16">
        <f t="shared" ref="A963:A1026" si="14">A881+1</f>
        <v>12</v>
      </c>
      <c r="B963" s="16"/>
      <c r="C963" s="16" t="s">
        <v>11</v>
      </c>
      <c r="D963" s="16">
        <v>2076</v>
      </c>
      <c r="E963" s="16" t="s">
        <v>3</v>
      </c>
      <c r="F963" s="16" t="str">
        <f>VLOOKUP(A963,BY_TRA_Demand_Drivers!$A$5:$B$95,2,FALSE)</f>
        <v>TPAIS</v>
      </c>
      <c r="G963" s="16">
        <f>VLOOKUP($D963,'Growth rate'!$B$3:$S$93,3,FALSE)*VLOOKUP($F963,BY_TRA_Demand_Drivers!$B$5:$J$100,7,FALSE)</f>
        <v>71471.854409946667</v>
      </c>
      <c r="H963" s="16">
        <f>VLOOKUP($D963,'Growth rate'!$B$3:$S$93,3,FALSE)*VLOOKUP($F963,BY_TRA_Demand_Drivers!$B$5:$J$100,8,FALSE)</f>
        <v>0</v>
      </c>
      <c r="I963" s="16">
        <f>VLOOKUP($D963,'Growth rate'!$B$3:$S$93,3,FALSE)*VLOOKUP($F963,BY_TRA_Demand_Drivers!$B$5:$J$100,9,FALSE)</f>
        <v>0</v>
      </c>
    </row>
    <row r="964" spans="1:9">
      <c r="A964" s="16">
        <f t="shared" si="14"/>
        <v>12</v>
      </c>
      <c r="B964" s="16"/>
      <c r="C964" s="16" t="s">
        <v>11</v>
      </c>
      <c r="D964" s="16">
        <v>2077</v>
      </c>
      <c r="E964" s="16" t="s">
        <v>3</v>
      </c>
      <c r="F964" s="16" t="str">
        <f>VLOOKUP(A964,BY_TRA_Demand_Drivers!$A$5:$B$95,2,FALSE)</f>
        <v>TPAIS</v>
      </c>
      <c r="G964" s="16">
        <f>VLOOKUP($D964,'Growth rate'!$B$3:$S$93,3,FALSE)*VLOOKUP($F964,BY_TRA_Demand_Drivers!$B$5:$J$100,7,FALSE)</f>
        <v>72049.596851839364</v>
      </c>
      <c r="H964" s="16">
        <f>VLOOKUP($D964,'Growth rate'!$B$3:$S$93,3,FALSE)*VLOOKUP($F964,BY_TRA_Demand_Drivers!$B$5:$J$100,8,FALSE)</f>
        <v>0</v>
      </c>
      <c r="I964" s="16">
        <f>VLOOKUP($D964,'Growth rate'!$B$3:$S$93,3,FALSE)*VLOOKUP($F964,BY_TRA_Demand_Drivers!$B$5:$J$100,9,FALSE)</f>
        <v>0</v>
      </c>
    </row>
    <row r="965" spans="1:9">
      <c r="A965" s="16">
        <f t="shared" si="14"/>
        <v>12</v>
      </c>
      <c r="B965" s="16"/>
      <c r="C965" s="16" t="s">
        <v>11</v>
      </c>
      <c r="D965" s="16">
        <v>2078</v>
      </c>
      <c r="E965" s="16" t="s">
        <v>3</v>
      </c>
      <c r="F965" s="16" t="str">
        <f>VLOOKUP(A965,BY_TRA_Demand_Drivers!$A$5:$B$95,2,FALSE)</f>
        <v>TPAIS</v>
      </c>
      <c r="G965" s="16">
        <f>VLOOKUP($D965,'Growth rate'!$B$3:$S$93,3,FALSE)*VLOOKUP($F965,BY_TRA_Demand_Drivers!$B$5:$J$100,7,FALSE)</f>
        <v>72627.339293732031</v>
      </c>
      <c r="H965" s="16">
        <f>VLOOKUP($D965,'Growth rate'!$B$3:$S$93,3,FALSE)*VLOOKUP($F965,BY_TRA_Demand_Drivers!$B$5:$J$100,8,FALSE)</f>
        <v>0</v>
      </c>
      <c r="I965" s="16">
        <f>VLOOKUP($D965,'Growth rate'!$B$3:$S$93,3,FALSE)*VLOOKUP($F965,BY_TRA_Demand_Drivers!$B$5:$J$100,9,FALSE)</f>
        <v>0</v>
      </c>
    </row>
    <row r="966" spans="1:9">
      <c r="A966" s="16">
        <f t="shared" si="14"/>
        <v>12</v>
      </c>
      <c r="B966" s="16"/>
      <c r="C966" s="16" t="s">
        <v>11</v>
      </c>
      <c r="D966" s="16">
        <v>2079</v>
      </c>
      <c r="E966" s="16" t="s">
        <v>3</v>
      </c>
      <c r="F966" s="16" t="str">
        <f>VLOOKUP(A966,BY_TRA_Demand_Drivers!$A$5:$B$95,2,FALSE)</f>
        <v>TPAIS</v>
      </c>
      <c r="G966" s="16">
        <f>VLOOKUP($D966,'Growth rate'!$B$3:$S$93,3,FALSE)*VLOOKUP($F966,BY_TRA_Demand_Drivers!$B$5:$J$100,7,FALSE)</f>
        <v>73205.081735624728</v>
      </c>
      <c r="H966" s="16">
        <f>VLOOKUP($D966,'Growth rate'!$B$3:$S$93,3,FALSE)*VLOOKUP($F966,BY_TRA_Demand_Drivers!$B$5:$J$100,8,FALSE)</f>
        <v>0</v>
      </c>
      <c r="I966" s="16">
        <f>VLOOKUP($D966,'Growth rate'!$B$3:$S$93,3,FALSE)*VLOOKUP($F966,BY_TRA_Demand_Drivers!$B$5:$J$100,9,FALSE)</f>
        <v>0</v>
      </c>
    </row>
    <row r="967" spans="1:9">
      <c r="A967" s="16">
        <f t="shared" si="14"/>
        <v>12</v>
      </c>
      <c r="B967" s="16"/>
      <c r="C967" s="16" t="s">
        <v>11</v>
      </c>
      <c r="D967" s="16">
        <v>2080</v>
      </c>
      <c r="E967" s="16" t="s">
        <v>3</v>
      </c>
      <c r="F967" s="16" t="str">
        <f>VLOOKUP(A967,BY_TRA_Demand_Drivers!$A$5:$B$95,2,FALSE)</f>
        <v>TPAIS</v>
      </c>
      <c r="G967" s="16">
        <f>VLOOKUP($D967,'Growth rate'!$B$3:$S$93,3,FALSE)*VLOOKUP($F967,BY_TRA_Demand_Drivers!$B$5:$J$100,7,FALSE)</f>
        <v>73782.82417751741</v>
      </c>
      <c r="H967" s="16">
        <f>VLOOKUP($D967,'Growth rate'!$B$3:$S$93,3,FALSE)*VLOOKUP($F967,BY_TRA_Demand_Drivers!$B$5:$J$100,8,FALSE)</f>
        <v>0</v>
      </c>
      <c r="I967" s="16">
        <f>VLOOKUP($D967,'Growth rate'!$B$3:$S$93,3,FALSE)*VLOOKUP($F967,BY_TRA_Demand_Drivers!$B$5:$J$100,9,FALSE)</f>
        <v>0</v>
      </c>
    </row>
    <row r="968" spans="1:9">
      <c r="A968" s="16">
        <f t="shared" si="14"/>
        <v>12</v>
      </c>
      <c r="B968" s="16"/>
      <c r="C968" s="16" t="s">
        <v>11</v>
      </c>
      <c r="D968" s="16">
        <v>2081</v>
      </c>
      <c r="E968" s="16" t="s">
        <v>3</v>
      </c>
      <c r="F968" s="16" t="str">
        <f>VLOOKUP(A968,BY_TRA_Demand_Drivers!$A$5:$B$95,2,FALSE)</f>
        <v>TPAIS</v>
      </c>
      <c r="G968" s="16">
        <f>VLOOKUP($D968,'Growth rate'!$B$3:$S$93,3,FALSE)*VLOOKUP($F968,BY_TRA_Demand_Drivers!$B$5:$J$100,7,FALSE)</f>
        <v>74290.323077498018</v>
      </c>
      <c r="H968" s="16">
        <f>VLOOKUP($D968,'Growth rate'!$B$3:$S$93,3,FALSE)*VLOOKUP($F968,BY_TRA_Demand_Drivers!$B$5:$J$100,8,FALSE)</f>
        <v>0</v>
      </c>
      <c r="I968" s="16">
        <f>VLOOKUP($D968,'Growth rate'!$B$3:$S$93,3,FALSE)*VLOOKUP($F968,BY_TRA_Demand_Drivers!$B$5:$J$100,9,FALSE)</f>
        <v>0</v>
      </c>
    </row>
    <row r="969" spans="1:9">
      <c r="A969" s="16">
        <f t="shared" si="14"/>
        <v>12</v>
      </c>
      <c r="B969" s="16"/>
      <c r="C969" s="16" t="s">
        <v>11</v>
      </c>
      <c r="D969" s="16">
        <v>2082</v>
      </c>
      <c r="E969" s="16" t="s">
        <v>3</v>
      </c>
      <c r="F969" s="16" t="str">
        <f>VLOOKUP(A969,BY_TRA_Demand_Drivers!$A$5:$B$95,2,FALSE)</f>
        <v>TPAIS</v>
      </c>
      <c r="G969" s="16">
        <f>VLOOKUP($D969,'Growth rate'!$B$3:$S$93,3,FALSE)*VLOOKUP($F969,BY_TRA_Demand_Drivers!$B$5:$J$100,7,FALSE)</f>
        <v>74797.821977478612</v>
      </c>
      <c r="H969" s="16">
        <f>VLOOKUP($D969,'Growth rate'!$B$3:$S$93,3,FALSE)*VLOOKUP($F969,BY_TRA_Demand_Drivers!$B$5:$J$100,8,FALSE)</f>
        <v>0</v>
      </c>
      <c r="I969" s="16">
        <f>VLOOKUP($D969,'Growth rate'!$B$3:$S$93,3,FALSE)*VLOOKUP($F969,BY_TRA_Demand_Drivers!$B$5:$J$100,9,FALSE)</f>
        <v>0</v>
      </c>
    </row>
    <row r="970" spans="1:9">
      <c r="A970" s="16">
        <f t="shared" si="14"/>
        <v>12</v>
      </c>
      <c r="B970" s="16"/>
      <c r="C970" s="16" t="s">
        <v>11</v>
      </c>
      <c r="D970" s="16">
        <v>2083</v>
      </c>
      <c r="E970" s="16" t="s">
        <v>3</v>
      </c>
      <c r="F970" s="16" t="str">
        <f>VLOOKUP(A970,BY_TRA_Demand_Drivers!$A$5:$B$95,2,FALSE)</f>
        <v>TPAIS</v>
      </c>
      <c r="G970" s="16">
        <f>VLOOKUP($D970,'Growth rate'!$B$3:$S$93,3,FALSE)*VLOOKUP($F970,BY_TRA_Demand_Drivers!$B$5:$J$100,7,FALSE)</f>
        <v>75305.320877459235</v>
      </c>
      <c r="H970" s="16">
        <f>VLOOKUP($D970,'Growth rate'!$B$3:$S$93,3,FALSE)*VLOOKUP($F970,BY_TRA_Demand_Drivers!$B$5:$J$100,8,FALSE)</f>
        <v>0</v>
      </c>
      <c r="I970" s="16">
        <f>VLOOKUP($D970,'Growth rate'!$B$3:$S$93,3,FALSE)*VLOOKUP($F970,BY_TRA_Demand_Drivers!$B$5:$J$100,9,FALSE)</f>
        <v>0</v>
      </c>
    </row>
    <row r="971" spans="1:9">
      <c r="A971" s="16">
        <f t="shared" si="14"/>
        <v>12</v>
      </c>
      <c r="B971" s="16"/>
      <c r="C971" s="16" t="s">
        <v>11</v>
      </c>
      <c r="D971" s="16">
        <v>2084</v>
      </c>
      <c r="E971" s="16" t="s">
        <v>3</v>
      </c>
      <c r="F971" s="16" t="str">
        <f>VLOOKUP(A971,BY_TRA_Demand_Drivers!$A$5:$B$95,2,FALSE)</f>
        <v>TPAIS</v>
      </c>
      <c r="G971" s="16">
        <f>VLOOKUP($D971,'Growth rate'!$B$3:$S$93,3,FALSE)*VLOOKUP($F971,BY_TRA_Demand_Drivers!$B$5:$J$100,7,FALSE)</f>
        <v>75812.819777439829</v>
      </c>
      <c r="H971" s="16">
        <f>VLOOKUP($D971,'Growth rate'!$B$3:$S$93,3,FALSE)*VLOOKUP($F971,BY_TRA_Demand_Drivers!$B$5:$J$100,8,FALSE)</f>
        <v>0</v>
      </c>
      <c r="I971" s="16">
        <f>VLOOKUP($D971,'Growth rate'!$B$3:$S$93,3,FALSE)*VLOOKUP($F971,BY_TRA_Demand_Drivers!$B$5:$J$100,9,FALSE)</f>
        <v>0</v>
      </c>
    </row>
    <row r="972" spans="1:9">
      <c r="A972" s="16">
        <f t="shared" si="14"/>
        <v>12</v>
      </c>
      <c r="B972" s="16"/>
      <c r="C972" s="16" t="s">
        <v>11</v>
      </c>
      <c r="D972" s="16">
        <v>2085</v>
      </c>
      <c r="E972" s="16" t="s">
        <v>3</v>
      </c>
      <c r="F972" s="16" t="str">
        <f>VLOOKUP(A972,BY_TRA_Demand_Drivers!$A$5:$B$95,2,FALSE)</f>
        <v>TPAIS</v>
      </c>
      <c r="G972" s="16">
        <f>VLOOKUP($D972,'Growth rate'!$B$3:$S$93,3,FALSE)*VLOOKUP($F972,BY_TRA_Demand_Drivers!$B$5:$J$100,7,FALSE)</f>
        <v>76320.318677420437</v>
      </c>
      <c r="H972" s="16">
        <f>VLOOKUP($D972,'Growth rate'!$B$3:$S$93,3,FALSE)*VLOOKUP($F972,BY_TRA_Demand_Drivers!$B$5:$J$100,8,FALSE)</f>
        <v>0</v>
      </c>
      <c r="I972" s="16">
        <f>VLOOKUP($D972,'Growth rate'!$B$3:$S$93,3,FALSE)*VLOOKUP($F972,BY_TRA_Demand_Drivers!$B$5:$J$100,9,FALSE)</f>
        <v>0</v>
      </c>
    </row>
    <row r="973" spans="1:9">
      <c r="A973" s="16">
        <f t="shared" si="14"/>
        <v>12</v>
      </c>
      <c r="B973" s="16"/>
      <c r="C973" s="16" t="s">
        <v>11</v>
      </c>
      <c r="D973" s="16">
        <v>2086</v>
      </c>
      <c r="E973" s="16" t="s">
        <v>3</v>
      </c>
      <c r="F973" s="16" t="str">
        <f>VLOOKUP(A973,BY_TRA_Demand_Drivers!$A$5:$B$95,2,FALSE)</f>
        <v>TPAIS</v>
      </c>
      <c r="G973" s="16">
        <f>VLOOKUP($D973,'Growth rate'!$B$3:$S$93,3,FALSE)*VLOOKUP($F973,BY_TRA_Demand_Drivers!$B$5:$J$100,7,FALSE)</f>
        <v>76766.227458666195</v>
      </c>
      <c r="H973" s="16">
        <f>VLOOKUP($D973,'Growth rate'!$B$3:$S$93,3,FALSE)*VLOOKUP($F973,BY_TRA_Demand_Drivers!$B$5:$J$100,8,FALSE)</f>
        <v>0</v>
      </c>
      <c r="I973" s="16">
        <f>VLOOKUP($D973,'Growth rate'!$B$3:$S$93,3,FALSE)*VLOOKUP($F973,BY_TRA_Demand_Drivers!$B$5:$J$100,9,FALSE)</f>
        <v>0</v>
      </c>
    </row>
    <row r="974" spans="1:9">
      <c r="A974" s="16">
        <f t="shared" si="14"/>
        <v>12</v>
      </c>
      <c r="B974" s="16"/>
      <c r="C974" s="16" t="s">
        <v>11</v>
      </c>
      <c r="D974" s="16">
        <v>2087</v>
      </c>
      <c r="E974" s="16" t="s">
        <v>3</v>
      </c>
      <c r="F974" s="16" t="str">
        <f>VLOOKUP(A974,BY_TRA_Demand_Drivers!$A$5:$B$95,2,FALSE)</f>
        <v>TPAIS</v>
      </c>
      <c r="G974" s="16">
        <f>VLOOKUP($D974,'Growth rate'!$B$3:$S$93,3,FALSE)*VLOOKUP($F974,BY_TRA_Demand_Drivers!$B$5:$J$100,7,FALSE)</f>
        <v>77212.136239911953</v>
      </c>
      <c r="H974" s="16">
        <f>VLOOKUP($D974,'Growth rate'!$B$3:$S$93,3,FALSE)*VLOOKUP($F974,BY_TRA_Demand_Drivers!$B$5:$J$100,8,FALSE)</f>
        <v>0</v>
      </c>
      <c r="I974" s="16">
        <f>VLOOKUP($D974,'Growth rate'!$B$3:$S$93,3,FALSE)*VLOOKUP($F974,BY_TRA_Demand_Drivers!$B$5:$J$100,9,FALSE)</f>
        <v>0</v>
      </c>
    </row>
    <row r="975" spans="1:9">
      <c r="A975" s="16">
        <f t="shared" si="14"/>
        <v>12</v>
      </c>
      <c r="B975" s="16"/>
      <c r="C975" s="16" t="s">
        <v>11</v>
      </c>
      <c r="D975" s="16">
        <v>2088</v>
      </c>
      <c r="E975" s="16" t="s">
        <v>3</v>
      </c>
      <c r="F975" s="16" t="str">
        <f>VLOOKUP(A975,BY_TRA_Demand_Drivers!$A$5:$B$95,2,FALSE)</f>
        <v>TPAIS</v>
      </c>
      <c r="G975" s="16">
        <f>VLOOKUP($D975,'Growth rate'!$B$3:$S$93,3,FALSE)*VLOOKUP($F975,BY_TRA_Demand_Drivers!$B$5:$J$100,7,FALSE)</f>
        <v>77658.045021157712</v>
      </c>
      <c r="H975" s="16">
        <f>VLOOKUP($D975,'Growth rate'!$B$3:$S$93,3,FALSE)*VLOOKUP($F975,BY_TRA_Demand_Drivers!$B$5:$J$100,8,FALSE)</f>
        <v>0</v>
      </c>
      <c r="I975" s="16">
        <f>VLOOKUP($D975,'Growth rate'!$B$3:$S$93,3,FALSE)*VLOOKUP($F975,BY_TRA_Demand_Drivers!$B$5:$J$100,9,FALSE)</f>
        <v>0</v>
      </c>
    </row>
    <row r="976" spans="1:9">
      <c r="A976" s="16">
        <f t="shared" si="14"/>
        <v>12</v>
      </c>
      <c r="B976" s="16"/>
      <c r="C976" s="16" t="s">
        <v>11</v>
      </c>
      <c r="D976" s="16">
        <v>2089</v>
      </c>
      <c r="E976" s="16" t="s">
        <v>3</v>
      </c>
      <c r="F976" s="16" t="str">
        <f>VLOOKUP(A976,BY_TRA_Demand_Drivers!$A$5:$B$95,2,FALSE)</f>
        <v>TPAIS</v>
      </c>
      <c r="G976" s="16">
        <f>VLOOKUP($D976,'Growth rate'!$B$3:$S$93,3,FALSE)*VLOOKUP($F976,BY_TRA_Demand_Drivers!$B$5:$J$100,7,FALSE)</f>
        <v>78103.95380240347</v>
      </c>
      <c r="H976" s="16">
        <f>VLOOKUP($D976,'Growth rate'!$B$3:$S$93,3,FALSE)*VLOOKUP($F976,BY_TRA_Demand_Drivers!$B$5:$J$100,8,FALSE)</f>
        <v>0</v>
      </c>
      <c r="I976" s="16">
        <f>VLOOKUP($D976,'Growth rate'!$B$3:$S$93,3,FALSE)*VLOOKUP($F976,BY_TRA_Demand_Drivers!$B$5:$J$100,9,FALSE)</f>
        <v>0</v>
      </c>
    </row>
    <row r="977" spans="1:9">
      <c r="A977" s="16">
        <f t="shared" si="14"/>
        <v>12</v>
      </c>
      <c r="B977" s="16"/>
      <c r="C977" s="16" t="s">
        <v>11</v>
      </c>
      <c r="D977" s="16">
        <v>2090</v>
      </c>
      <c r="E977" s="16" t="s">
        <v>3</v>
      </c>
      <c r="F977" s="16" t="str">
        <f>VLOOKUP(A977,BY_TRA_Demand_Drivers!$A$5:$B$95,2,FALSE)</f>
        <v>TPAIS</v>
      </c>
      <c r="G977" s="16">
        <f>VLOOKUP($D977,'Growth rate'!$B$3:$S$93,3,FALSE)*VLOOKUP($F977,BY_TRA_Demand_Drivers!$B$5:$J$100,7,FALSE)</f>
        <v>78549.862583649228</v>
      </c>
      <c r="H977" s="16">
        <f>VLOOKUP($D977,'Growth rate'!$B$3:$S$93,3,FALSE)*VLOOKUP($F977,BY_TRA_Demand_Drivers!$B$5:$J$100,8,FALSE)</f>
        <v>0</v>
      </c>
      <c r="I977" s="16">
        <f>VLOOKUP($D977,'Growth rate'!$B$3:$S$93,3,FALSE)*VLOOKUP($F977,BY_TRA_Demand_Drivers!$B$5:$J$100,9,FALSE)</f>
        <v>0</v>
      </c>
    </row>
    <row r="978" spans="1:9">
      <c r="A978" s="16">
        <f t="shared" si="14"/>
        <v>12</v>
      </c>
      <c r="B978" s="16"/>
      <c r="C978" s="16" t="s">
        <v>11</v>
      </c>
      <c r="D978" s="16">
        <v>2091</v>
      </c>
      <c r="E978" s="16" t="s">
        <v>3</v>
      </c>
      <c r="F978" s="16" t="str">
        <f>VLOOKUP(A978,BY_TRA_Demand_Drivers!$A$5:$B$95,2,FALSE)</f>
        <v>TPAIS</v>
      </c>
      <c r="G978" s="16">
        <f>VLOOKUP($D978,'Growth rate'!$B$3:$S$93,3,FALSE)*VLOOKUP($F978,BY_TRA_Demand_Drivers!$B$5:$J$100,7,FALSE)</f>
        <v>78951.766271102388</v>
      </c>
      <c r="H978" s="16">
        <f>VLOOKUP($D978,'Growth rate'!$B$3:$S$93,3,FALSE)*VLOOKUP($F978,BY_TRA_Demand_Drivers!$B$5:$J$100,8,FALSE)</f>
        <v>0</v>
      </c>
      <c r="I978" s="16">
        <f>VLOOKUP($D978,'Growth rate'!$B$3:$S$93,3,FALSE)*VLOOKUP($F978,BY_TRA_Demand_Drivers!$B$5:$J$100,9,FALSE)</f>
        <v>0</v>
      </c>
    </row>
    <row r="979" spans="1:9">
      <c r="A979" s="16">
        <f t="shared" si="14"/>
        <v>12</v>
      </c>
      <c r="B979" s="16"/>
      <c r="C979" s="16" t="s">
        <v>11</v>
      </c>
      <c r="D979" s="16">
        <v>2092</v>
      </c>
      <c r="E979" s="16" t="s">
        <v>3</v>
      </c>
      <c r="F979" s="16" t="str">
        <f>VLOOKUP(A979,BY_TRA_Demand_Drivers!$A$5:$B$95,2,FALSE)</f>
        <v>TPAIS</v>
      </c>
      <c r="G979" s="16">
        <f>VLOOKUP($D979,'Growth rate'!$B$3:$S$93,3,FALSE)*VLOOKUP($F979,BY_TRA_Demand_Drivers!$B$5:$J$100,7,FALSE)</f>
        <v>79353.669958555547</v>
      </c>
      <c r="H979" s="16">
        <f>VLOOKUP($D979,'Growth rate'!$B$3:$S$93,3,FALSE)*VLOOKUP($F979,BY_TRA_Demand_Drivers!$B$5:$J$100,8,FALSE)</f>
        <v>0</v>
      </c>
      <c r="I979" s="16">
        <f>VLOOKUP($D979,'Growth rate'!$B$3:$S$93,3,FALSE)*VLOOKUP($F979,BY_TRA_Demand_Drivers!$B$5:$J$100,9,FALSE)</f>
        <v>0</v>
      </c>
    </row>
    <row r="980" spans="1:9">
      <c r="A980" s="16">
        <f t="shared" si="14"/>
        <v>12</v>
      </c>
      <c r="B980" s="16"/>
      <c r="C980" s="16" t="s">
        <v>11</v>
      </c>
      <c r="D980" s="16">
        <v>2093</v>
      </c>
      <c r="E980" s="16" t="s">
        <v>3</v>
      </c>
      <c r="F980" s="16" t="str">
        <f>VLOOKUP(A980,BY_TRA_Demand_Drivers!$A$5:$B$95,2,FALSE)</f>
        <v>TPAIS</v>
      </c>
      <c r="G980" s="16">
        <f>VLOOKUP($D980,'Growth rate'!$B$3:$S$93,3,FALSE)*VLOOKUP($F980,BY_TRA_Demand_Drivers!$B$5:$J$100,7,FALSE)</f>
        <v>79755.573646008692</v>
      </c>
      <c r="H980" s="16">
        <f>VLOOKUP($D980,'Growth rate'!$B$3:$S$93,3,FALSE)*VLOOKUP($F980,BY_TRA_Demand_Drivers!$B$5:$J$100,8,FALSE)</f>
        <v>0</v>
      </c>
      <c r="I980" s="16">
        <f>VLOOKUP($D980,'Growth rate'!$B$3:$S$93,3,FALSE)*VLOOKUP($F980,BY_TRA_Demand_Drivers!$B$5:$J$100,9,FALSE)</f>
        <v>0</v>
      </c>
    </row>
    <row r="981" spans="1:9">
      <c r="A981" s="16">
        <f t="shared" si="14"/>
        <v>12</v>
      </c>
      <c r="B981" s="16"/>
      <c r="C981" s="16" t="s">
        <v>11</v>
      </c>
      <c r="D981" s="16">
        <v>2094</v>
      </c>
      <c r="E981" s="16" t="s">
        <v>3</v>
      </c>
      <c r="F981" s="16" t="str">
        <f>VLOOKUP(A981,BY_TRA_Demand_Drivers!$A$5:$B$95,2,FALSE)</f>
        <v>TPAIS</v>
      </c>
      <c r="G981" s="16">
        <f>VLOOKUP($D981,'Growth rate'!$B$3:$S$93,3,FALSE)*VLOOKUP($F981,BY_TRA_Demand_Drivers!$B$5:$J$100,7,FALSE)</f>
        <v>80157.477333461851</v>
      </c>
      <c r="H981" s="16">
        <f>VLOOKUP($D981,'Growth rate'!$B$3:$S$93,3,FALSE)*VLOOKUP($F981,BY_TRA_Demand_Drivers!$B$5:$J$100,8,FALSE)</f>
        <v>0</v>
      </c>
      <c r="I981" s="16">
        <f>VLOOKUP($D981,'Growth rate'!$B$3:$S$93,3,FALSE)*VLOOKUP($F981,BY_TRA_Demand_Drivers!$B$5:$J$100,9,FALSE)</f>
        <v>0</v>
      </c>
    </row>
    <row r="982" spans="1:9">
      <c r="A982" s="16">
        <f t="shared" si="14"/>
        <v>12</v>
      </c>
      <c r="B982" s="16"/>
      <c r="C982" s="16" t="s">
        <v>11</v>
      </c>
      <c r="D982" s="16">
        <v>2095</v>
      </c>
      <c r="E982" s="16" t="s">
        <v>3</v>
      </c>
      <c r="F982" s="16" t="str">
        <f>VLOOKUP(A982,BY_TRA_Demand_Drivers!$A$5:$B$95,2,FALSE)</f>
        <v>TPAIS</v>
      </c>
      <c r="G982" s="16">
        <f>VLOOKUP($D982,'Growth rate'!$B$3:$S$93,3,FALSE)*VLOOKUP($F982,BY_TRA_Demand_Drivers!$B$5:$J$100,7,FALSE)</f>
        <v>80559.381020915011</v>
      </c>
      <c r="H982" s="16">
        <f>VLOOKUP($D982,'Growth rate'!$B$3:$S$93,3,FALSE)*VLOOKUP($F982,BY_TRA_Demand_Drivers!$B$5:$J$100,8,FALSE)</f>
        <v>0</v>
      </c>
      <c r="I982" s="16">
        <f>VLOOKUP($D982,'Growth rate'!$B$3:$S$93,3,FALSE)*VLOOKUP($F982,BY_TRA_Demand_Drivers!$B$5:$J$100,9,FALSE)</f>
        <v>0</v>
      </c>
    </row>
    <row r="983" spans="1:9">
      <c r="A983" s="16">
        <f t="shared" si="14"/>
        <v>12</v>
      </c>
      <c r="B983" s="16"/>
      <c r="C983" s="16" t="s">
        <v>11</v>
      </c>
      <c r="D983" s="16">
        <v>2096</v>
      </c>
      <c r="E983" s="16" t="s">
        <v>3</v>
      </c>
      <c r="F983" s="16" t="str">
        <f>VLOOKUP(A983,BY_TRA_Demand_Drivers!$A$5:$B$95,2,FALSE)</f>
        <v>TPAIS</v>
      </c>
      <c r="G983" s="16">
        <f>VLOOKUP($D983,'Growth rate'!$B$3:$S$93,3,FALSE)*VLOOKUP($F983,BY_TRA_Demand_Drivers!$B$5:$J$100,7,FALSE)</f>
        <v>80926.075575541588</v>
      </c>
      <c r="H983" s="16">
        <f>VLOOKUP($D983,'Growth rate'!$B$3:$S$93,3,FALSE)*VLOOKUP($F983,BY_TRA_Demand_Drivers!$B$5:$J$100,8,FALSE)</f>
        <v>0</v>
      </c>
      <c r="I983" s="16">
        <f>VLOOKUP($D983,'Growth rate'!$B$3:$S$93,3,FALSE)*VLOOKUP($F983,BY_TRA_Demand_Drivers!$B$5:$J$100,9,FALSE)</f>
        <v>0</v>
      </c>
    </row>
    <row r="984" spans="1:9">
      <c r="A984" s="16">
        <f t="shared" si="14"/>
        <v>12</v>
      </c>
      <c r="B984" s="16"/>
      <c r="C984" s="16" t="s">
        <v>11</v>
      </c>
      <c r="D984" s="16">
        <v>2097</v>
      </c>
      <c r="E984" s="16" t="s">
        <v>3</v>
      </c>
      <c r="F984" s="16" t="str">
        <f>VLOOKUP(A984,BY_TRA_Demand_Drivers!$A$5:$B$95,2,FALSE)</f>
        <v>TPAIS</v>
      </c>
      <c r="G984" s="16">
        <f>VLOOKUP($D984,'Growth rate'!$B$3:$S$93,3,FALSE)*VLOOKUP($F984,BY_TRA_Demand_Drivers!$B$5:$J$100,7,FALSE)</f>
        <v>81292.770130168166</v>
      </c>
      <c r="H984" s="16">
        <f>VLOOKUP($D984,'Growth rate'!$B$3:$S$93,3,FALSE)*VLOOKUP($F984,BY_TRA_Demand_Drivers!$B$5:$J$100,8,FALSE)</f>
        <v>0</v>
      </c>
      <c r="I984" s="16">
        <f>VLOOKUP($D984,'Growth rate'!$B$3:$S$93,3,FALSE)*VLOOKUP($F984,BY_TRA_Demand_Drivers!$B$5:$J$100,9,FALSE)</f>
        <v>0</v>
      </c>
    </row>
    <row r="985" spans="1:9">
      <c r="A985" s="16">
        <f t="shared" si="14"/>
        <v>12</v>
      </c>
      <c r="B985" s="16"/>
      <c r="C985" s="16" t="s">
        <v>11</v>
      </c>
      <c r="D985" s="16">
        <v>2098</v>
      </c>
      <c r="E985" s="16" t="s">
        <v>3</v>
      </c>
      <c r="F985" s="16" t="str">
        <f>VLOOKUP(A985,BY_TRA_Demand_Drivers!$A$5:$B$95,2,FALSE)</f>
        <v>TPAIS</v>
      </c>
      <c r="G985" s="16">
        <f>VLOOKUP($D985,'Growth rate'!$B$3:$S$93,3,FALSE)*VLOOKUP($F985,BY_TRA_Demand_Drivers!$B$5:$J$100,7,FALSE)</f>
        <v>81659.46468479473</v>
      </c>
      <c r="H985" s="16">
        <f>VLOOKUP($D985,'Growth rate'!$B$3:$S$93,3,FALSE)*VLOOKUP($F985,BY_TRA_Demand_Drivers!$B$5:$J$100,8,FALSE)</f>
        <v>0</v>
      </c>
      <c r="I985" s="16">
        <f>VLOOKUP($D985,'Growth rate'!$B$3:$S$93,3,FALSE)*VLOOKUP($F985,BY_TRA_Demand_Drivers!$B$5:$J$100,9,FALSE)</f>
        <v>0</v>
      </c>
    </row>
    <row r="986" spans="1:9">
      <c r="A986" s="16">
        <f t="shared" si="14"/>
        <v>12</v>
      </c>
      <c r="B986" s="16"/>
      <c r="C986" s="16" t="s">
        <v>11</v>
      </c>
      <c r="D986" s="16">
        <v>2099</v>
      </c>
      <c r="E986" s="16" t="s">
        <v>3</v>
      </c>
      <c r="F986" s="16" t="str">
        <f>VLOOKUP(A986,BY_TRA_Demand_Drivers!$A$5:$B$95,2,FALSE)</f>
        <v>TPAIS</v>
      </c>
      <c r="G986" s="16">
        <f>VLOOKUP($D986,'Growth rate'!$B$3:$S$93,3,FALSE)*VLOOKUP($F986,BY_TRA_Demand_Drivers!$B$5:$J$100,7,FALSE)</f>
        <v>82026.159239421308</v>
      </c>
      <c r="H986" s="16">
        <f>VLOOKUP($D986,'Growth rate'!$B$3:$S$93,3,FALSE)*VLOOKUP($F986,BY_TRA_Demand_Drivers!$B$5:$J$100,8,FALSE)</f>
        <v>0</v>
      </c>
      <c r="I986" s="16">
        <f>VLOOKUP($D986,'Growth rate'!$B$3:$S$93,3,FALSE)*VLOOKUP($F986,BY_TRA_Demand_Drivers!$B$5:$J$100,9,FALSE)</f>
        <v>0</v>
      </c>
    </row>
    <row r="987" spans="1:9">
      <c r="A987" s="16">
        <f t="shared" si="14"/>
        <v>12</v>
      </c>
      <c r="B987" s="16"/>
      <c r="C987" s="16" t="s">
        <v>11</v>
      </c>
      <c r="D987" s="16">
        <v>2100</v>
      </c>
      <c r="E987" s="16" t="s">
        <v>3</v>
      </c>
      <c r="F987" s="16" t="str">
        <f>VLOOKUP(A987,BY_TRA_Demand_Drivers!$A$5:$B$95,2,FALSE)</f>
        <v>TPAIS</v>
      </c>
      <c r="G987" s="16">
        <f>VLOOKUP($D987,'Growth rate'!$B$3:$S$93,3,FALSE)*VLOOKUP($F987,BY_TRA_Demand_Drivers!$B$5:$J$100,7,FALSE)</f>
        <v>82392.853794047885</v>
      </c>
      <c r="H987" s="16">
        <f>VLOOKUP($D987,'Growth rate'!$B$3:$S$93,3,FALSE)*VLOOKUP($F987,BY_TRA_Demand_Drivers!$B$5:$J$100,8,FALSE)</f>
        <v>0</v>
      </c>
      <c r="I987" s="16">
        <f>VLOOKUP($D987,'Growth rate'!$B$3:$S$93,3,FALSE)*VLOOKUP($F987,BY_TRA_Demand_Drivers!$B$5:$J$100,9,FALSE)</f>
        <v>0</v>
      </c>
    </row>
    <row r="988" spans="1:9">
      <c r="A988" s="16">
        <f t="shared" si="14"/>
        <v>13</v>
      </c>
      <c r="B988" s="16"/>
      <c r="C988" s="16" t="s">
        <v>11</v>
      </c>
      <c r="D988" s="16">
        <v>2019</v>
      </c>
      <c r="E988" s="16" t="s">
        <v>3</v>
      </c>
      <c r="F988" s="16" t="str">
        <f>VLOOKUP(A988,BY_TRA_Demand_Drivers!$A$5:$B$95,2,FALSE)</f>
        <v>TPAIL</v>
      </c>
      <c r="G988" s="16">
        <f>VLOOKUP($D988,'Growth rate'!$B$3:$S$93,3,FALSE)*VLOOKUP($F988,BY_TRA_Demand_Drivers!$B$5:$J$100,7,FALSE)</f>
        <v>32771.320603718705</v>
      </c>
      <c r="H988" s="16">
        <f>VLOOKUP($D988,'Growth rate'!$B$3:$S$93,3,FALSE)*VLOOKUP($F988,BY_TRA_Demand_Drivers!$B$5:$J$100,8,FALSE)</f>
        <v>0</v>
      </c>
      <c r="I988" s="16">
        <f>VLOOKUP($D988,'Growth rate'!$B$3:$S$93,3,FALSE)*VLOOKUP($F988,BY_TRA_Demand_Drivers!$B$5:$J$100,9,FALSE)</f>
        <v>0</v>
      </c>
    </row>
    <row r="989" spans="1:9">
      <c r="A989" s="16">
        <f t="shared" si="14"/>
        <v>13</v>
      </c>
      <c r="B989" s="16"/>
      <c r="C989" s="16" t="s">
        <v>11</v>
      </c>
      <c r="D989" s="16">
        <v>2020</v>
      </c>
      <c r="E989" s="16" t="s">
        <v>3</v>
      </c>
      <c r="F989" s="16" t="str">
        <f>VLOOKUP(A989,BY_TRA_Demand_Drivers!$A$5:$B$95,2,FALSE)</f>
        <v>TPAIL</v>
      </c>
      <c r="G989" s="16">
        <f>VLOOKUP($D989,'Growth rate'!$B$3:$S$93,3,FALSE)*VLOOKUP($F989,BY_TRA_Demand_Drivers!$B$5:$J$100,7,FALSE)</f>
        <v>33197.654744614403</v>
      </c>
      <c r="H989" s="16">
        <f>VLOOKUP($D989,'Growth rate'!$B$3:$S$93,3,FALSE)*VLOOKUP($F989,BY_TRA_Demand_Drivers!$B$5:$J$100,8,FALSE)</f>
        <v>0</v>
      </c>
      <c r="I989" s="16">
        <f>VLOOKUP($D989,'Growth rate'!$B$3:$S$93,3,FALSE)*VLOOKUP($F989,BY_TRA_Demand_Drivers!$B$5:$J$100,9,FALSE)</f>
        <v>0</v>
      </c>
    </row>
    <row r="990" spans="1:9">
      <c r="A990" s="16">
        <f t="shared" si="14"/>
        <v>13</v>
      </c>
      <c r="B990" s="16"/>
      <c r="C990" s="16" t="s">
        <v>11</v>
      </c>
      <c r="D990" s="16">
        <v>2021</v>
      </c>
      <c r="E990" s="16" t="s">
        <v>3</v>
      </c>
      <c r="F990" s="16" t="str">
        <f>VLOOKUP(A990,BY_TRA_Demand_Drivers!$A$5:$B$95,2,FALSE)</f>
        <v>TPAIL</v>
      </c>
      <c r="G990" s="16">
        <f>VLOOKUP($D990,'Growth rate'!$B$3:$S$93,3,FALSE)*VLOOKUP($F990,BY_TRA_Demand_Drivers!$B$5:$J$100,7,FALSE)</f>
        <v>33611.549984430465</v>
      </c>
      <c r="H990" s="16">
        <f>VLOOKUP($D990,'Growth rate'!$B$3:$S$93,3,FALSE)*VLOOKUP($F990,BY_TRA_Demand_Drivers!$B$5:$J$100,8,FALSE)</f>
        <v>0</v>
      </c>
      <c r="I990" s="16">
        <f>VLOOKUP($D990,'Growth rate'!$B$3:$S$93,3,FALSE)*VLOOKUP($F990,BY_TRA_Demand_Drivers!$B$5:$J$100,9,FALSE)</f>
        <v>0</v>
      </c>
    </row>
    <row r="991" spans="1:9">
      <c r="A991" s="16">
        <f t="shared" si="14"/>
        <v>13</v>
      </c>
      <c r="B991" s="16"/>
      <c r="C991" s="16" t="s">
        <v>11</v>
      </c>
      <c r="D991" s="16">
        <v>2022</v>
      </c>
      <c r="E991" s="16" t="s">
        <v>3</v>
      </c>
      <c r="F991" s="16" t="str">
        <f>VLOOKUP(A991,BY_TRA_Demand_Drivers!$A$5:$B$95,2,FALSE)</f>
        <v>TPAIL</v>
      </c>
      <c r="G991" s="16">
        <f>VLOOKUP($D991,'Growth rate'!$B$3:$S$93,3,FALSE)*VLOOKUP($F991,BY_TRA_Demand_Drivers!$B$5:$J$100,7,FALSE)</f>
        <v>34025.44522424652</v>
      </c>
      <c r="H991" s="16">
        <f>VLOOKUP($D991,'Growth rate'!$B$3:$S$93,3,FALSE)*VLOOKUP($F991,BY_TRA_Demand_Drivers!$B$5:$J$100,8,FALSE)</f>
        <v>0</v>
      </c>
      <c r="I991" s="16">
        <f>VLOOKUP($D991,'Growth rate'!$B$3:$S$93,3,FALSE)*VLOOKUP($F991,BY_TRA_Demand_Drivers!$B$5:$J$100,9,FALSE)</f>
        <v>0</v>
      </c>
    </row>
    <row r="992" spans="1:9">
      <c r="A992" s="16">
        <f t="shared" si="14"/>
        <v>13</v>
      </c>
      <c r="B992" s="16"/>
      <c r="C992" s="16" t="s">
        <v>11</v>
      </c>
      <c r="D992" s="16">
        <v>2023</v>
      </c>
      <c r="E992" s="16" t="s">
        <v>3</v>
      </c>
      <c r="F992" s="16" t="str">
        <f>VLOOKUP(A992,BY_TRA_Demand_Drivers!$A$5:$B$95,2,FALSE)</f>
        <v>TPAIL</v>
      </c>
      <c r="G992" s="16">
        <f>VLOOKUP($D992,'Growth rate'!$B$3:$S$93,3,FALSE)*VLOOKUP($F992,BY_TRA_Demand_Drivers!$B$5:$J$100,7,FALSE)</f>
        <v>34439.340464062574</v>
      </c>
      <c r="H992" s="16">
        <f>VLOOKUP($D992,'Growth rate'!$B$3:$S$93,3,FALSE)*VLOOKUP($F992,BY_TRA_Demand_Drivers!$B$5:$J$100,8,FALSE)</f>
        <v>0</v>
      </c>
      <c r="I992" s="16">
        <f>VLOOKUP($D992,'Growth rate'!$B$3:$S$93,3,FALSE)*VLOOKUP($F992,BY_TRA_Demand_Drivers!$B$5:$J$100,9,FALSE)</f>
        <v>0</v>
      </c>
    </row>
    <row r="993" spans="1:9">
      <c r="A993" s="16">
        <f t="shared" si="14"/>
        <v>13</v>
      </c>
      <c r="B993" s="16"/>
      <c r="C993" s="16" t="s">
        <v>11</v>
      </c>
      <c r="D993" s="16">
        <v>2024</v>
      </c>
      <c r="E993" s="16" t="s">
        <v>3</v>
      </c>
      <c r="F993" s="16" t="str">
        <f>VLOOKUP(A993,BY_TRA_Demand_Drivers!$A$5:$B$95,2,FALSE)</f>
        <v>TPAIL</v>
      </c>
      <c r="G993" s="16">
        <f>VLOOKUP($D993,'Growth rate'!$B$3:$S$93,3,FALSE)*VLOOKUP($F993,BY_TRA_Demand_Drivers!$B$5:$J$100,7,FALSE)</f>
        <v>34853.235703878636</v>
      </c>
      <c r="H993" s="16">
        <f>VLOOKUP($D993,'Growth rate'!$B$3:$S$93,3,FALSE)*VLOOKUP($F993,BY_TRA_Demand_Drivers!$B$5:$J$100,8,FALSE)</f>
        <v>0</v>
      </c>
      <c r="I993" s="16">
        <f>VLOOKUP($D993,'Growth rate'!$B$3:$S$93,3,FALSE)*VLOOKUP($F993,BY_TRA_Demand_Drivers!$B$5:$J$100,9,FALSE)</f>
        <v>0</v>
      </c>
    </row>
    <row r="994" spans="1:9">
      <c r="A994" s="16">
        <f t="shared" si="14"/>
        <v>13</v>
      </c>
      <c r="B994" s="16"/>
      <c r="C994" s="16" t="s">
        <v>11</v>
      </c>
      <c r="D994" s="16">
        <v>2025</v>
      </c>
      <c r="E994" s="16" t="s">
        <v>3</v>
      </c>
      <c r="F994" s="16" t="str">
        <f>VLOOKUP(A994,BY_TRA_Demand_Drivers!$A$5:$B$95,2,FALSE)</f>
        <v>TPAIL</v>
      </c>
      <c r="G994" s="16">
        <f>VLOOKUP($D994,'Growth rate'!$B$3:$S$93,3,FALSE)*VLOOKUP($F994,BY_TRA_Demand_Drivers!$B$5:$J$100,7,FALSE)</f>
        <v>35267.13094369469</v>
      </c>
      <c r="H994" s="16">
        <f>VLOOKUP($D994,'Growth rate'!$B$3:$S$93,3,FALSE)*VLOOKUP($F994,BY_TRA_Demand_Drivers!$B$5:$J$100,8,FALSE)</f>
        <v>0</v>
      </c>
      <c r="I994" s="16">
        <f>VLOOKUP($D994,'Growth rate'!$B$3:$S$93,3,FALSE)*VLOOKUP($F994,BY_TRA_Demand_Drivers!$B$5:$J$100,9,FALSE)</f>
        <v>0</v>
      </c>
    </row>
    <row r="995" spans="1:9">
      <c r="A995" s="16">
        <f t="shared" si="14"/>
        <v>13</v>
      </c>
      <c r="B995" s="16"/>
      <c r="C995" s="16" t="s">
        <v>11</v>
      </c>
      <c r="D995" s="16">
        <v>2026</v>
      </c>
      <c r="E995" s="16" t="s">
        <v>3</v>
      </c>
      <c r="F995" s="16" t="str">
        <f>VLOOKUP(A995,BY_TRA_Demand_Drivers!$A$5:$B$95,2,FALSE)</f>
        <v>TPAIL</v>
      </c>
      <c r="G995" s="16">
        <f>VLOOKUP($D995,'Growth rate'!$B$3:$S$93,3,FALSE)*VLOOKUP($F995,BY_TRA_Demand_Drivers!$B$5:$J$100,7,FALSE)</f>
        <v>35710.277442622202</v>
      </c>
      <c r="H995" s="16">
        <f>VLOOKUP($D995,'Growth rate'!$B$3:$S$93,3,FALSE)*VLOOKUP($F995,BY_TRA_Demand_Drivers!$B$5:$J$100,8,FALSE)</f>
        <v>0</v>
      </c>
      <c r="I995" s="16">
        <f>VLOOKUP($D995,'Growth rate'!$B$3:$S$93,3,FALSE)*VLOOKUP($F995,BY_TRA_Demand_Drivers!$B$5:$J$100,9,FALSE)</f>
        <v>0</v>
      </c>
    </row>
    <row r="996" spans="1:9">
      <c r="A996" s="16">
        <f t="shared" si="14"/>
        <v>13</v>
      </c>
      <c r="B996" s="16"/>
      <c r="C996" s="16" t="s">
        <v>11</v>
      </c>
      <c r="D996" s="16">
        <v>2027</v>
      </c>
      <c r="E996" s="16" t="s">
        <v>3</v>
      </c>
      <c r="F996" s="16" t="str">
        <f>VLOOKUP(A996,BY_TRA_Demand_Drivers!$A$5:$B$95,2,FALSE)</f>
        <v>TPAIL</v>
      </c>
      <c r="G996" s="16">
        <f>VLOOKUP($D996,'Growth rate'!$B$3:$S$93,3,FALSE)*VLOOKUP($F996,BY_TRA_Demand_Drivers!$B$5:$J$100,7,FALSE)</f>
        <v>36153.423941549714</v>
      </c>
      <c r="H996" s="16">
        <f>VLOOKUP($D996,'Growth rate'!$B$3:$S$93,3,FALSE)*VLOOKUP($F996,BY_TRA_Demand_Drivers!$B$5:$J$100,8,FALSE)</f>
        <v>0</v>
      </c>
      <c r="I996" s="16">
        <f>VLOOKUP($D996,'Growth rate'!$B$3:$S$93,3,FALSE)*VLOOKUP($F996,BY_TRA_Demand_Drivers!$B$5:$J$100,9,FALSE)</f>
        <v>0</v>
      </c>
    </row>
    <row r="997" spans="1:9">
      <c r="A997" s="16">
        <f t="shared" si="14"/>
        <v>13</v>
      </c>
      <c r="B997" s="16"/>
      <c r="C997" s="16" t="s">
        <v>11</v>
      </c>
      <c r="D997" s="16">
        <v>2028</v>
      </c>
      <c r="E997" s="16" t="s">
        <v>3</v>
      </c>
      <c r="F997" s="16" t="str">
        <f>VLOOKUP(A997,BY_TRA_Demand_Drivers!$A$5:$B$95,2,FALSE)</f>
        <v>TPAIL</v>
      </c>
      <c r="G997" s="16">
        <f>VLOOKUP($D997,'Growth rate'!$B$3:$S$93,3,FALSE)*VLOOKUP($F997,BY_TRA_Demand_Drivers!$B$5:$J$100,7,FALSE)</f>
        <v>36596.570440477226</v>
      </c>
      <c r="H997" s="16">
        <f>VLOOKUP($D997,'Growth rate'!$B$3:$S$93,3,FALSE)*VLOOKUP($F997,BY_TRA_Demand_Drivers!$B$5:$J$100,8,FALSE)</f>
        <v>0</v>
      </c>
      <c r="I997" s="16">
        <f>VLOOKUP($D997,'Growth rate'!$B$3:$S$93,3,FALSE)*VLOOKUP($F997,BY_TRA_Demand_Drivers!$B$5:$J$100,9,FALSE)</f>
        <v>0</v>
      </c>
    </row>
    <row r="998" spans="1:9">
      <c r="A998" s="16">
        <f t="shared" si="14"/>
        <v>13</v>
      </c>
      <c r="B998" s="16"/>
      <c r="C998" s="16" t="s">
        <v>11</v>
      </c>
      <c r="D998" s="16">
        <v>2029</v>
      </c>
      <c r="E998" s="16" t="s">
        <v>3</v>
      </c>
      <c r="F998" s="16" t="str">
        <f>VLOOKUP(A998,BY_TRA_Demand_Drivers!$A$5:$B$95,2,FALSE)</f>
        <v>TPAIL</v>
      </c>
      <c r="G998" s="16">
        <f>VLOOKUP($D998,'Growth rate'!$B$3:$S$93,3,FALSE)*VLOOKUP($F998,BY_TRA_Demand_Drivers!$B$5:$J$100,7,FALSE)</f>
        <v>37039.716939404738</v>
      </c>
      <c r="H998" s="16">
        <f>VLOOKUP($D998,'Growth rate'!$B$3:$S$93,3,FALSE)*VLOOKUP($F998,BY_TRA_Demand_Drivers!$B$5:$J$100,8,FALSE)</f>
        <v>0</v>
      </c>
      <c r="I998" s="16">
        <f>VLOOKUP($D998,'Growth rate'!$B$3:$S$93,3,FALSE)*VLOOKUP($F998,BY_TRA_Demand_Drivers!$B$5:$J$100,9,FALSE)</f>
        <v>0</v>
      </c>
    </row>
    <row r="999" spans="1:9">
      <c r="A999" s="16">
        <f t="shared" si="14"/>
        <v>13</v>
      </c>
      <c r="B999" s="16"/>
      <c r="C999" s="16" t="s">
        <v>11</v>
      </c>
      <c r="D999" s="16">
        <v>2030</v>
      </c>
      <c r="E999" s="16" t="s">
        <v>3</v>
      </c>
      <c r="F999" s="16" t="str">
        <f>VLOOKUP(A999,BY_TRA_Demand_Drivers!$A$5:$B$95,2,FALSE)</f>
        <v>TPAIL</v>
      </c>
      <c r="G999" s="16">
        <f>VLOOKUP($D999,'Growth rate'!$B$3:$S$93,3,FALSE)*VLOOKUP($F999,BY_TRA_Demand_Drivers!$B$5:$J$100,7,FALSE)</f>
        <v>37482.86343833225</v>
      </c>
      <c r="H999" s="16">
        <f>VLOOKUP($D999,'Growth rate'!$B$3:$S$93,3,FALSE)*VLOOKUP($F999,BY_TRA_Demand_Drivers!$B$5:$J$100,8,FALSE)</f>
        <v>0</v>
      </c>
      <c r="I999" s="16">
        <f>VLOOKUP($D999,'Growth rate'!$B$3:$S$93,3,FALSE)*VLOOKUP($F999,BY_TRA_Demand_Drivers!$B$5:$J$100,9,FALSE)</f>
        <v>0</v>
      </c>
    </row>
    <row r="1000" spans="1:9">
      <c r="A1000" s="16">
        <f t="shared" si="14"/>
        <v>13</v>
      </c>
      <c r="B1000" s="16"/>
      <c r="C1000" s="16" t="s">
        <v>11</v>
      </c>
      <c r="D1000" s="16">
        <v>2031</v>
      </c>
      <c r="E1000" s="16" t="s">
        <v>3</v>
      </c>
      <c r="F1000" s="16" t="str">
        <f>VLOOKUP(A1000,BY_TRA_Demand_Drivers!$A$5:$B$95,2,FALSE)</f>
        <v>TPAIL</v>
      </c>
      <c r="G1000" s="16">
        <f>VLOOKUP($D1000,'Growth rate'!$B$3:$S$93,3,FALSE)*VLOOKUP($F1000,BY_TRA_Demand_Drivers!$B$5:$J$100,7,FALSE)</f>
        <v>38025.917977382815</v>
      </c>
      <c r="H1000" s="16">
        <f>VLOOKUP($D1000,'Growth rate'!$B$3:$S$93,3,FALSE)*VLOOKUP($F1000,BY_TRA_Demand_Drivers!$B$5:$J$100,8,FALSE)</f>
        <v>0</v>
      </c>
      <c r="I1000" s="16">
        <f>VLOOKUP($D1000,'Growth rate'!$B$3:$S$93,3,FALSE)*VLOOKUP($F1000,BY_TRA_Demand_Drivers!$B$5:$J$100,9,FALSE)</f>
        <v>0</v>
      </c>
    </row>
    <row r="1001" spans="1:9">
      <c r="A1001" s="16">
        <f t="shared" si="14"/>
        <v>13</v>
      </c>
      <c r="B1001" s="16"/>
      <c r="C1001" s="16" t="s">
        <v>11</v>
      </c>
      <c r="D1001" s="16">
        <v>2032</v>
      </c>
      <c r="E1001" s="16" t="s">
        <v>3</v>
      </c>
      <c r="F1001" s="16" t="str">
        <f>VLOOKUP(A1001,BY_TRA_Demand_Drivers!$A$5:$B$95,2,FALSE)</f>
        <v>TPAIL</v>
      </c>
      <c r="G1001" s="16">
        <f>VLOOKUP($D1001,'Growth rate'!$B$3:$S$93,3,FALSE)*VLOOKUP($F1001,BY_TRA_Demand_Drivers!$B$5:$J$100,7,FALSE)</f>
        <v>38568.972516433387</v>
      </c>
      <c r="H1001" s="16">
        <f>VLOOKUP($D1001,'Growth rate'!$B$3:$S$93,3,FALSE)*VLOOKUP($F1001,BY_TRA_Demand_Drivers!$B$5:$J$100,8,FALSE)</f>
        <v>0</v>
      </c>
      <c r="I1001" s="16">
        <f>VLOOKUP($D1001,'Growth rate'!$B$3:$S$93,3,FALSE)*VLOOKUP($F1001,BY_TRA_Demand_Drivers!$B$5:$J$100,9,FALSE)</f>
        <v>0</v>
      </c>
    </row>
    <row r="1002" spans="1:9">
      <c r="A1002" s="16">
        <f t="shared" si="14"/>
        <v>13</v>
      </c>
      <c r="B1002" s="16"/>
      <c r="C1002" s="16" t="s">
        <v>11</v>
      </c>
      <c r="D1002" s="16">
        <v>2033</v>
      </c>
      <c r="E1002" s="16" t="s">
        <v>3</v>
      </c>
      <c r="F1002" s="16" t="str">
        <f>VLOOKUP(A1002,BY_TRA_Demand_Drivers!$A$5:$B$95,2,FALSE)</f>
        <v>TPAIL</v>
      </c>
      <c r="G1002" s="16">
        <f>VLOOKUP($D1002,'Growth rate'!$B$3:$S$93,3,FALSE)*VLOOKUP($F1002,BY_TRA_Demand_Drivers!$B$5:$J$100,7,FALSE)</f>
        <v>39112.027055483952</v>
      </c>
      <c r="H1002" s="16">
        <f>VLOOKUP($D1002,'Growth rate'!$B$3:$S$93,3,FALSE)*VLOOKUP($F1002,BY_TRA_Demand_Drivers!$B$5:$J$100,8,FALSE)</f>
        <v>0</v>
      </c>
      <c r="I1002" s="16">
        <f>VLOOKUP($D1002,'Growth rate'!$B$3:$S$93,3,FALSE)*VLOOKUP($F1002,BY_TRA_Demand_Drivers!$B$5:$J$100,9,FALSE)</f>
        <v>0</v>
      </c>
    </row>
    <row r="1003" spans="1:9">
      <c r="A1003" s="16">
        <f t="shared" si="14"/>
        <v>13</v>
      </c>
      <c r="B1003" s="16"/>
      <c r="C1003" s="16" t="s">
        <v>11</v>
      </c>
      <c r="D1003" s="16">
        <v>2034</v>
      </c>
      <c r="E1003" s="16" t="s">
        <v>3</v>
      </c>
      <c r="F1003" s="16" t="str">
        <f>VLOOKUP(A1003,BY_TRA_Demand_Drivers!$A$5:$B$95,2,FALSE)</f>
        <v>TPAIL</v>
      </c>
      <c r="G1003" s="16">
        <f>VLOOKUP($D1003,'Growth rate'!$B$3:$S$93,3,FALSE)*VLOOKUP($F1003,BY_TRA_Demand_Drivers!$B$5:$J$100,7,FALSE)</f>
        <v>39655.081594534524</v>
      </c>
      <c r="H1003" s="16">
        <f>VLOOKUP($D1003,'Growth rate'!$B$3:$S$93,3,FALSE)*VLOOKUP($F1003,BY_TRA_Demand_Drivers!$B$5:$J$100,8,FALSE)</f>
        <v>0</v>
      </c>
      <c r="I1003" s="16">
        <f>VLOOKUP($D1003,'Growth rate'!$B$3:$S$93,3,FALSE)*VLOOKUP($F1003,BY_TRA_Demand_Drivers!$B$5:$J$100,9,FALSE)</f>
        <v>0</v>
      </c>
    </row>
    <row r="1004" spans="1:9">
      <c r="A1004" s="16">
        <f t="shared" si="14"/>
        <v>13</v>
      </c>
      <c r="B1004" s="16"/>
      <c r="C1004" s="16" t="s">
        <v>11</v>
      </c>
      <c r="D1004" s="16">
        <v>2035</v>
      </c>
      <c r="E1004" s="16" t="s">
        <v>3</v>
      </c>
      <c r="F1004" s="16" t="str">
        <f>VLOOKUP(A1004,BY_TRA_Demand_Drivers!$A$5:$B$95,2,FALSE)</f>
        <v>TPAIL</v>
      </c>
      <c r="G1004" s="16">
        <f>VLOOKUP($D1004,'Growth rate'!$B$3:$S$93,3,FALSE)*VLOOKUP($F1004,BY_TRA_Demand_Drivers!$B$5:$J$100,7,FALSE)</f>
        <v>40198.136133585096</v>
      </c>
      <c r="H1004" s="16">
        <f>VLOOKUP($D1004,'Growth rate'!$B$3:$S$93,3,FALSE)*VLOOKUP($F1004,BY_TRA_Demand_Drivers!$B$5:$J$100,8,FALSE)</f>
        <v>0</v>
      </c>
      <c r="I1004" s="16">
        <f>VLOOKUP($D1004,'Growth rate'!$B$3:$S$93,3,FALSE)*VLOOKUP($F1004,BY_TRA_Demand_Drivers!$B$5:$J$100,9,FALSE)</f>
        <v>0</v>
      </c>
    </row>
    <row r="1005" spans="1:9">
      <c r="A1005" s="16">
        <f t="shared" si="14"/>
        <v>13</v>
      </c>
      <c r="B1005" s="16"/>
      <c r="C1005" s="16" t="s">
        <v>11</v>
      </c>
      <c r="D1005" s="16">
        <v>2036</v>
      </c>
      <c r="E1005" s="16" t="s">
        <v>3</v>
      </c>
      <c r="F1005" s="16" t="str">
        <f>VLOOKUP(A1005,BY_TRA_Demand_Drivers!$A$5:$B$95,2,FALSE)</f>
        <v>TPAIL</v>
      </c>
      <c r="G1005" s="16">
        <f>VLOOKUP($D1005,'Growth rate'!$B$3:$S$93,3,FALSE)*VLOOKUP($F1005,BY_TRA_Demand_Drivers!$B$5:$J$100,7,FALSE)</f>
        <v>40850.842899507261</v>
      </c>
      <c r="H1005" s="16">
        <f>VLOOKUP($D1005,'Growth rate'!$B$3:$S$93,3,FALSE)*VLOOKUP($F1005,BY_TRA_Demand_Drivers!$B$5:$J$100,8,FALSE)</f>
        <v>0</v>
      </c>
      <c r="I1005" s="16">
        <f>VLOOKUP($D1005,'Growth rate'!$B$3:$S$93,3,FALSE)*VLOOKUP($F1005,BY_TRA_Demand_Drivers!$B$5:$J$100,9,FALSE)</f>
        <v>0</v>
      </c>
    </row>
    <row r="1006" spans="1:9">
      <c r="A1006" s="16">
        <f t="shared" si="14"/>
        <v>13</v>
      </c>
      <c r="B1006" s="16"/>
      <c r="C1006" s="16" t="s">
        <v>11</v>
      </c>
      <c r="D1006" s="16">
        <v>2037</v>
      </c>
      <c r="E1006" s="16" t="s">
        <v>3</v>
      </c>
      <c r="F1006" s="16" t="str">
        <f>VLOOKUP(A1006,BY_TRA_Demand_Drivers!$A$5:$B$95,2,FALSE)</f>
        <v>TPAIL</v>
      </c>
      <c r="G1006" s="16">
        <f>VLOOKUP($D1006,'Growth rate'!$B$3:$S$93,3,FALSE)*VLOOKUP($F1006,BY_TRA_Demand_Drivers!$B$5:$J$100,7,FALSE)</f>
        <v>41503.549665429433</v>
      </c>
      <c r="H1006" s="16">
        <f>VLOOKUP($D1006,'Growth rate'!$B$3:$S$93,3,FALSE)*VLOOKUP($F1006,BY_TRA_Demand_Drivers!$B$5:$J$100,8,FALSE)</f>
        <v>0</v>
      </c>
      <c r="I1006" s="16">
        <f>VLOOKUP($D1006,'Growth rate'!$B$3:$S$93,3,FALSE)*VLOOKUP($F1006,BY_TRA_Demand_Drivers!$B$5:$J$100,9,FALSE)</f>
        <v>0</v>
      </c>
    </row>
    <row r="1007" spans="1:9">
      <c r="A1007" s="16">
        <f t="shared" si="14"/>
        <v>13</v>
      </c>
      <c r="B1007" s="16"/>
      <c r="C1007" s="16" t="s">
        <v>11</v>
      </c>
      <c r="D1007" s="16">
        <v>2038</v>
      </c>
      <c r="E1007" s="16" t="s">
        <v>3</v>
      </c>
      <c r="F1007" s="16" t="str">
        <f>VLOOKUP(A1007,BY_TRA_Demand_Drivers!$A$5:$B$95,2,FALSE)</f>
        <v>TPAIL</v>
      </c>
      <c r="G1007" s="16">
        <f>VLOOKUP($D1007,'Growth rate'!$B$3:$S$93,3,FALSE)*VLOOKUP($F1007,BY_TRA_Demand_Drivers!$B$5:$J$100,7,FALSE)</f>
        <v>42156.256431351598</v>
      </c>
      <c r="H1007" s="16">
        <f>VLOOKUP($D1007,'Growth rate'!$B$3:$S$93,3,FALSE)*VLOOKUP($F1007,BY_TRA_Demand_Drivers!$B$5:$J$100,8,FALSE)</f>
        <v>0</v>
      </c>
      <c r="I1007" s="16">
        <f>VLOOKUP($D1007,'Growth rate'!$B$3:$S$93,3,FALSE)*VLOOKUP($F1007,BY_TRA_Demand_Drivers!$B$5:$J$100,9,FALSE)</f>
        <v>0</v>
      </c>
    </row>
    <row r="1008" spans="1:9">
      <c r="A1008" s="16">
        <f t="shared" si="14"/>
        <v>13</v>
      </c>
      <c r="B1008" s="16"/>
      <c r="C1008" s="16" t="s">
        <v>11</v>
      </c>
      <c r="D1008" s="16">
        <v>2039</v>
      </c>
      <c r="E1008" s="16" t="s">
        <v>3</v>
      </c>
      <c r="F1008" s="16" t="str">
        <f>VLOOKUP(A1008,BY_TRA_Demand_Drivers!$A$5:$B$95,2,FALSE)</f>
        <v>TPAIL</v>
      </c>
      <c r="G1008" s="16">
        <f>VLOOKUP($D1008,'Growth rate'!$B$3:$S$93,3,FALSE)*VLOOKUP($F1008,BY_TRA_Demand_Drivers!$B$5:$J$100,7,FALSE)</f>
        <v>42808.96319727377</v>
      </c>
      <c r="H1008" s="16">
        <f>VLOOKUP($D1008,'Growth rate'!$B$3:$S$93,3,FALSE)*VLOOKUP($F1008,BY_TRA_Demand_Drivers!$B$5:$J$100,8,FALSE)</f>
        <v>0</v>
      </c>
      <c r="I1008" s="16">
        <f>VLOOKUP($D1008,'Growth rate'!$B$3:$S$93,3,FALSE)*VLOOKUP($F1008,BY_TRA_Demand_Drivers!$B$5:$J$100,9,FALSE)</f>
        <v>0</v>
      </c>
    </row>
    <row r="1009" spans="1:9">
      <c r="A1009" s="16">
        <f t="shared" si="14"/>
        <v>13</v>
      </c>
      <c r="B1009" s="16"/>
      <c r="C1009" s="16" t="s">
        <v>11</v>
      </c>
      <c r="D1009" s="16">
        <v>2040</v>
      </c>
      <c r="E1009" s="16" t="s">
        <v>3</v>
      </c>
      <c r="F1009" s="16" t="str">
        <f>VLOOKUP(A1009,BY_TRA_Demand_Drivers!$A$5:$B$95,2,FALSE)</f>
        <v>TPAIL</v>
      </c>
      <c r="G1009" s="16">
        <f>VLOOKUP($D1009,'Growth rate'!$B$3:$S$93,3,FALSE)*VLOOKUP($F1009,BY_TRA_Demand_Drivers!$B$5:$J$100,7,FALSE)</f>
        <v>43461.669963195935</v>
      </c>
      <c r="H1009" s="16">
        <f>VLOOKUP($D1009,'Growth rate'!$B$3:$S$93,3,FALSE)*VLOOKUP($F1009,BY_TRA_Demand_Drivers!$B$5:$J$100,8,FALSE)</f>
        <v>0</v>
      </c>
      <c r="I1009" s="16">
        <f>VLOOKUP($D1009,'Growth rate'!$B$3:$S$93,3,FALSE)*VLOOKUP($F1009,BY_TRA_Demand_Drivers!$B$5:$J$100,9,FALSE)</f>
        <v>0</v>
      </c>
    </row>
    <row r="1010" spans="1:9">
      <c r="A1010" s="16">
        <f t="shared" si="14"/>
        <v>13</v>
      </c>
      <c r="B1010" s="16"/>
      <c r="C1010" s="16" t="s">
        <v>11</v>
      </c>
      <c r="D1010" s="16">
        <v>2041</v>
      </c>
      <c r="E1010" s="16" t="s">
        <v>3</v>
      </c>
      <c r="F1010" s="16" t="str">
        <f>VLOOKUP(A1010,BY_TRA_Demand_Drivers!$A$5:$B$95,2,FALSE)</f>
        <v>TPAIL</v>
      </c>
      <c r="G1010" s="16">
        <f>VLOOKUP($D1010,'Growth rate'!$B$3:$S$93,3,FALSE)*VLOOKUP($F1010,BY_TRA_Demand_Drivers!$B$5:$J$100,7,FALSE)</f>
        <v>44104.104818822838</v>
      </c>
      <c r="H1010" s="16">
        <f>VLOOKUP($D1010,'Growth rate'!$B$3:$S$93,3,FALSE)*VLOOKUP($F1010,BY_TRA_Demand_Drivers!$B$5:$J$100,8,FALSE)</f>
        <v>0</v>
      </c>
      <c r="I1010" s="16">
        <f>VLOOKUP($D1010,'Growth rate'!$B$3:$S$93,3,FALSE)*VLOOKUP($F1010,BY_TRA_Demand_Drivers!$B$5:$J$100,9,FALSE)</f>
        <v>0</v>
      </c>
    </row>
    <row r="1011" spans="1:9">
      <c r="A1011" s="16">
        <f t="shared" si="14"/>
        <v>13</v>
      </c>
      <c r="B1011" s="16"/>
      <c r="C1011" s="16" t="s">
        <v>11</v>
      </c>
      <c r="D1011" s="16">
        <v>2042</v>
      </c>
      <c r="E1011" s="16" t="s">
        <v>3</v>
      </c>
      <c r="F1011" s="16" t="str">
        <f>VLOOKUP(A1011,BY_TRA_Demand_Drivers!$A$5:$B$95,2,FALSE)</f>
        <v>TPAIL</v>
      </c>
      <c r="G1011" s="16">
        <f>VLOOKUP($D1011,'Growth rate'!$B$3:$S$93,3,FALSE)*VLOOKUP($F1011,BY_TRA_Demand_Drivers!$B$5:$J$100,7,FALSE)</f>
        <v>44746.539674449748</v>
      </c>
      <c r="H1011" s="16">
        <f>VLOOKUP($D1011,'Growth rate'!$B$3:$S$93,3,FALSE)*VLOOKUP($F1011,BY_TRA_Demand_Drivers!$B$5:$J$100,8,FALSE)</f>
        <v>0</v>
      </c>
      <c r="I1011" s="16">
        <f>VLOOKUP($D1011,'Growth rate'!$B$3:$S$93,3,FALSE)*VLOOKUP($F1011,BY_TRA_Demand_Drivers!$B$5:$J$100,9,FALSE)</f>
        <v>0</v>
      </c>
    </row>
    <row r="1012" spans="1:9">
      <c r="A1012" s="16">
        <f t="shared" si="14"/>
        <v>13</v>
      </c>
      <c r="B1012" s="16"/>
      <c r="C1012" s="16" t="s">
        <v>11</v>
      </c>
      <c r="D1012" s="16">
        <v>2043</v>
      </c>
      <c r="E1012" s="16" t="s">
        <v>3</v>
      </c>
      <c r="F1012" s="16" t="str">
        <f>VLOOKUP(A1012,BY_TRA_Demand_Drivers!$A$5:$B$95,2,FALSE)</f>
        <v>TPAIL</v>
      </c>
      <c r="G1012" s="16">
        <f>VLOOKUP($D1012,'Growth rate'!$B$3:$S$93,3,FALSE)*VLOOKUP($F1012,BY_TRA_Demand_Drivers!$B$5:$J$100,7,FALSE)</f>
        <v>45388.974530076652</v>
      </c>
      <c r="H1012" s="16">
        <f>VLOOKUP($D1012,'Growth rate'!$B$3:$S$93,3,FALSE)*VLOOKUP($F1012,BY_TRA_Demand_Drivers!$B$5:$J$100,8,FALSE)</f>
        <v>0</v>
      </c>
      <c r="I1012" s="16">
        <f>VLOOKUP($D1012,'Growth rate'!$B$3:$S$93,3,FALSE)*VLOOKUP($F1012,BY_TRA_Demand_Drivers!$B$5:$J$100,9,FALSE)</f>
        <v>0</v>
      </c>
    </row>
    <row r="1013" spans="1:9">
      <c r="A1013" s="16">
        <f t="shared" si="14"/>
        <v>13</v>
      </c>
      <c r="B1013" s="16"/>
      <c r="C1013" s="16" t="s">
        <v>11</v>
      </c>
      <c r="D1013" s="16">
        <v>2044</v>
      </c>
      <c r="E1013" s="16" t="s">
        <v>3</v>
      </c>
      <c r="F1013" s="16" t="str">
        <f>VLOOKUP(A1013,BY_TRA_Demand_Drivers!$A$5:$B$95,2,FALSE)</f>
        <v>TPAIL</v>
      </c>
      <c r="G1013" s="16">
        <f>VLOOKUP($D1013,'Growth rate'!$B$3:$S$93,3,FALSE)*VLOOKUP($F1013,BY_TRA_Demand_Drivers!$B$5:$J$100,7,FALSE)</f>
        <v>46031.409385703555</v>
      </c>
      <c r="H1013" s="16">
        <f>VLOOKUP($D1013,'Growth rate'!$B$3:$S$93,3,FALSE)*VLOOKUP($F1013,BY_TRA_Demand_Drivers!$B$5:$J$100,8,FALSE)</f>
        <v>0</v>
      </c>
      <c r="I1013" s="16">
        <f>VLOOKUP($D1013,'Growth rate'!$B$3:$S$93,3,FALSE)*VLOOKUP($F1013,BY_TRA_Demand_Drivers!$B$5:$J$100,9,FALSE)</f>
        <v>0</v>
      </c>
    </row>
    <row r="1014" spans="1:9">
      <c r="A1014" s="16">
        <f t="shared" si="14"/>
        <v>13</v>
      </c>
      <c r="B1014" s="16"/>
      <c r="C1014" s="16" t="s">
        <v>11</v>
      </c>
      <c r="D1014" s="16">
        <v>2045</v>
      </c>
      <c r="E1014" s="16" t="s">
        <v>3</v>
      </c>
      <c r="F1014" s="16" t="str">
        <f>VLOOKUP(A1014,BY_TRA_Demand_Drivers!$A$5:$B$95,2,FALSE)</f>
        <v>TPAIL</v>
      </c>
      <c r="G1014" s="16">
        <f>VLOOKUP($D1014,'Growth rate'!$B$3:$S$93,3,FALSE)*VLOOKUP($F1014,BY_TRA_Demand_Drivers!$B$5:$J$100,7,FALSE)</f>
        <v>46673.844241330466</v>
      </c>
      <c r="H1014" s="16">
        <f>VLOOKUP($D1014,'Growth rate'!$B$3:$S$93,3,FALSE)*VLOOKUP($F1014,BY_TRA_Demand_Drivers!$B$5:$J$100,8,FALSE)</f>
        <v>0</v>
      </c>
      <c r="I1014" s="16">
        <f>VLOOKUP($D1014,'Growth rate'!$B$3:$S$93,3,FALSE)*VLOOKUP($F1014,BY_TRA_Demand_Drivers!$B$5:$J$100,9,FALSE)</f>
        <v>0</v>
      </c>
    </row>
    <row r="1015" spans="1:9">
      <c r="A1015" s="16">
        <f t="shared" si="14"/>
        <v>13</v>
      </c>
      <c r="B1015" s="16"/>
      <c r="C1015" s="16" t="s">
        <v>11</v>
      </c>
      <c r="D1015" s="16">
        <v>2046</v>
      </c>
      <c r="E1015" s="16" t="s">
        <v>3</v>
      </c>
      <c r="F1015" s="16" t="str">
        <f>VLOOKUP(A1015,BY_TRA_Demand_Drivers!$A$5:$B$95,2,FALSE)</f>
        <v>TPAIL</v>
      </c>
      <c r="G1015" s="16">
        <f>VLOOKUP($D1015,'Growth rate'!$B$3:$S$93,3,FALSE)*VLOOKUP($F1015,BY_TRA_Demand_Drivers!$B$5:$J$100,7,FALSE)</f>
        <v>47261.528817810758</v>
      </c>
      <c r="H1015" s="16">
        <f>VLOOKUP($D1015,'Growth rate'!$B$3:$S$93,3,FALSE)*VLOOKUP($F1015,BY_TRA_Demand_Drivers!$B$5:$J$100,8,FALSE)</f>
        <v>0</v>
      </c>
      <c r="I1015" s="16">
        <f>VLOOKUP($D1015,'Growth rate'!$B$3:$S$93,3,FALSE)*VLOOKUP($F1015,BY_TRA_Demand_Drivers!$B$5:$J$100,9,FALSE)</f>
        <v>0</v>
      </c>
    </row>
    <row r="1016" spans="1:9">
      <c r="A1016" s="16">
        <f t="shared" si="14"/>
        <v>13</v>
      </c>
      <c r="B1016" s="16"/>
      <c r="C1016" s="16" t="s">
        <v>11</v>
      </c>
      <c r="D1016" s="16">
        <v>2047</v>
      </c>
      <c r="E1016" s="16" t="s">
        <v>3</v>
      </c>
      <c r="F1016" s="16" t="str">
        <f>VLOOKUP(A1016,BY_TRA_Demand_Drivers!$A$5:$B$95,2,FALSE)</f>
        <v>TPAIL</v>
      </c>
      <c r="G1016" s="16">
        <f>VLOOKUP($D1016,'Growth rate'!$B$3:$S$93,3,FALSE)*VLOOKUP($F1016,BY_TRA_Demand_Drivers!$B$5:$J$100,7,FALSE)</f>
        <v>47849.213394291059</v>
      </c>
      <c r="H1016" s="16">
        <f>VLOOKUP($D1016,'Growth rate'!$B$3:$S$93,3,FALSE)*VLOOKUP($F1016,BY_TRA_Demand_Drivers!$B$5:$J$100,8,FALSE)</f>
        <v>0</v>
      </c>
      <c r="I1016" s="16">
        <f>VLOOKUP($D1016,'Growth rate'!$B$3:$S$93,3,FALSE)*VLOOKUP($F1016,BY_TRA_Demand_Drivers!$B$5:$J$100,9,FALSE)</f>
        <v>0</v>
      </c>
    </row>
    <row r="1017" spans="1:9">
      <c r="A1017" s="16">
        <f t="shared" si="14"/>
        <v>13</v>
      </c>
      <c r="B1017" s="16"/>
      <c r="C1017" s="16" t="s">
        <v>11</v>
      </c>
      <c r="D1017" s="16">
        <v>2048</v>
      </c>
      <c r="E1017" s="16" t="s">
        <v>3</v>
      </c>
      <c r="F1017" s="16" t="str">
        <f>VLOOKUP(A1017,BY_TRA_Demand_Drivers!$A$5:$B$95,2,FALSE)</f>
        <v>TPAIL</v>
      </c>
      <c r="G1017" s="16">
        <f>VLOOKUP($D1017,'Growth rate'!$B$3:$S$93,3,FALSE)*VLOOKUP($F1017,BY_TRA_Demand_Drivers!$B$5:$J$100,7,FALSE)</f>
        <v>48436.897970771359</v>
      </c>
      <c r="H1017" s="16">
        <f>VLOOKUP($D1017,'Growth rate'!$B$3:$S$93,3,FALSE)*VLOOKUP($F1017,BY_TRA_Demand_Drivers!$B$5:$J$100,8,FALSE)</f>
        <v>0</v>
      </c>
      <c r="I1017" s="16">
        <f>VLOOKUP($D1017,'Growth rate'!$B$3:$S$93,3,FALSE)*VLOOKUP($F1017,BY_TRA_Demand_Drivers!$B$5:$J$100,9,FALSE)</f>
        <v>0</v>
      </c>
    </row>
    <row r="1018" spans="1:9">
      <c r="A1018" s="16">
        <f t="shared" si="14"/>
        <v>13</v>
      </c>
      <c r="B1018" s="16"/>
      <c r="C1018" s="16" t="s">
        <v>11</v>
      </c>
      <c r="D1018" s="16">
        <v>2049</v>
      </c>
      <c r="E1018" s="16" t="s">
        <v>3</v>
      </c>
      <c r="F1018" s="16" t="str">
        <f>VLOOKUP(A1018,BY_TRA_Demand_Drivers!$A$5:$B$95,2,FALSE)</f>
        <v>TPAIL</v>
      </c>
      <c r="G1018" s="16">
        <f>VLOOKUP($D1018,'Growth rate'!$B$3:$S$93,3,FALSE)*VLOOKUP($F1018,BY_TRA_Demand_Drivers!$B$5:$J$100,7,FALSE)</f>
        <v>49024.582547251659</v>
      </c>
      <c r="H1018" s="16">
        <f>VLOOKUP($D1018,'Growth rate'!$B$3:$S$93,3,FALSE)*VLOOKUP($F1018,BY_TRA_Demand_Drivers!$B$5:$J$100,8,FALSE)</f>
        <v>0</v>
      </c>
      <c r="I1018" s="16">
        <f>VLOOKUP($D1018,'Growth rate'!$B$3:$S$93,3,FALSE)*VLOOKUP($F1018,BY_TRA_Demand_Drivers!$B$5:$J$100,9,FALSE)</f>
        <v>0</v>
      </c>
    </row>
    <row r="1019" spans="1:9">
      <c r="A1019" s="16">
        <f t="shared" si="14"/>
        <v>13</v>
      </c>
      <c r="B1019" s="16"/>
      <c r="C1019" s="16" t="s">
        <v>11</v>
      </c>
      <c r="D1019" s="16">
        <v>2050</v>
      </c>
      <c r="E1019" s="16" t="s">
        <v>3</v>
      </c>
      <c r="F1019" s="16" t="str">
        <f>VLOOKUP(A1019,BY_TRA_Demand_Drivers!$A$5:$B$95,2,FALSE)</f>
        <v>TPAIL</v>
      </c>
      <c r="G1019" s="16">
        <f>VLOOKUP($D1019,'Growth rate'!$B$3:$S$93,3,FALSE)*VLOOKUP($F1019,BY_TRA_Demand_Drivers!$B$5:$J$100,7,FALSE)</f>
        <v>49612.267123731952</v>
      </c>
      <c r="H1019" s="16">
        <f>VLOOKUP($D1019,'Growth rate'!$B$3:$S$93,3,FALSE)*VLOOKUP($F1019,BY_TRA_Demand_Drivers!$B$5:$J$100,8,FALSE)</f>
        <v>0</v>
      </c>
      <c r="I1019" s="16">
        <f>VLOOKUP($D1019,'Growth rate'!$B$3:$S$93,3,FALSE)*VLOOKUP($F1019,BY_TRA_Demand_Drivers!$B$5:$J$100,9,FALSE)</f>
        <v>0</v>
      </c>
    </row>
    <row r="1020" spans="1:9">
      <c r="A1020" s="16">
        <f t="shared" si="14"/>
        <v>13</v>
      </c>
      <c r="B1020" s="16"/>
      <c r="C1020" s="16" t="s">
        <v>11</v>
      </c>
      <c r="D1020" s="16">
        <v>2051</v>
      </c>
      <c r="E1020" s="16" t="s">
        <v>3</v>
      </c>
      <c r="F1020" s="16" t="str">
        <f>VLOOKUP(A1020,BY_TRA_Demand_Drivers!$A$5:$B$95,2,FALSE)</f>
        <v>TPAIL</v>
      </c>
      <c r="G1020" s="16">
        <f>VLOOKUP($D1020,'Growth rate'!$B$3:$S$93,3,FALSE)*VLOOKUP($F1020,BY_TRA_Demand_Drivers!$B$5:$J$100,7,FALSE)</f>
        <v>50170.050136100312</v>
      </c>
      <c r="H1020" s="16">
        <f>VLOOKUP($D1020,'Growth rate'!$B$3:$S$93,3,FALSE)*VLOOKUP($F1020,BY_TRA_Demand_Drivers!$B$5:$J$100,8,FALSE)</f>
        <v>0</v>
      </c>
      <c r="I1020" s="16">
        <f>VLOOKUP($D1020,'Growth rate'!$B$3:$S$93,3,FALSE)*VLOOKUP($F1020,BY_TRA_Demand_Drivers!$B$5:$J$100,9,FALSE)</f>
        <v>0</v>
      </c>
    </row>
    <row r="1021" spans="1:9">
      <c r="A1021" s="16">
        <f t="shared" si="14"/>
        <v>13</v>
      </c>
      <c r="B1021" s="16"/>
      <c r="C1021" s="16" t="s">
        <v>11</v>
      </c>
      <c r="D1021" s="16">
        <v>2052</v>
      </c>
      <c r="E1021" s="16" t="s">
        <v>3</v>
      </c>
      <c r="F1021" s="16" t="str">
        <f>VLOOKUP(A1021,BY_TRA_Demand_Drivers!$A$5:$B$95,2,FALSE)</f>
        <v>TPAIL</v>
      </c>
      <c r="G1021" s="16">
        <f>VLOOKUP($D1021,'Growth rate'!$B$3:$S$93,3,FALSE)*VLOOKUP($F1021,BY_TRA_Demand_Drivers!$B$5:$J$100,7,FALSE)</f>
        <v>50727.833148468664</v>
      </c>
      <c r="H1021" s="16">
        <f>VLOOKUP($D1021,'Growth rate'!$B$3:$S$93,3,FALSE)*VLOOKUP($F1021,BY_TRA_Demand_Drivers!$B$5:$J$100,8,FALSE)</f>
        <v>0</v>
      </c>
      <c r="I1021" s="16">
        <f>VLOOKUP($D1021,'Growth rate'!$B$3:$S$93,3,FALSE)*VLOOKUP($F1021,BY_TRA_Demand_Drivers!$B$5:$J$100,9,FALSE)</f>
        <v>0</v>
      </c>
    </row>
    <row r="1022" spans="1:9">
      <c r="A1022" s="16">
        <f t="shared" si="14"/>
        <v>13</v>
      </c>
      <c r="B1022" s="16"/>
      <c r="C1022" s="16" t="s">
        <v>11</v>
      </c>
      <c r="D1022" s="16">
        <v>2053</v>
      </c>
      <c r="E1022" s="16" t="s">
        <v>3</v>
      </c>
      <c r="F1022" s="16" t="str">
        <f>VLOOKUP(A1022,BY_TRA_Demand_Drivers!$A$5:$B$95,2,FALSE)</f>
        <v>TPAIL</v>
      </c>
      <c r="G1022" s="16">
        <f>VLOOKUP($D1022,'Growth rate'!$B$3:$S$93,3,FALSE)*VLOOKUP($F1022,BY_TRA_Demand_Drivers!$B$5:$J$100,7,FALSE)</f>
        <v>51285.616160837024</v>
      </c>
      <c r="H1022" s="16">
        <f>VLOOKUP($D1022,'Growth rate'!$B$3:$S$93,3,FALSE)*VLOOKUP($F1022,BY_TRA_Demand_Drivers!$B$5:$J$100,8,FALSE)</f>
        <v>0</v>
      </c>
      <c r="I1022" s="16">
        <f>VLOOKUP($D1022,'Growth rate'!$B$3:$S$93,3,FALSE)*VLOOKUP($F1022,BY_TRA_Demand_Drivers!$B$5:$J$100,9,FALSE)</f>
        <v>0</v>
      </c>
    </row>
    <row r="1023" spans="1:9">
      <c r="A1023" s="16">
        <f t="shared" si="14"/>
        <v>13</v>
      </c>
      <c r="B1023" s="16"/>
      <c r="C1023" s="16" t="s">
        <v>11</v>
      </c>
      <c r="D1023" s="16">
        <v>2054</v>
      </c>
      <c r="E1023" s="16" t="s">
        <v>3</v>
      </c>
      <c r="F1023" s="16" t="str">
        <f>VLOOKUP(A1023,BY_TRA_Demand_Drivers!$A$5:$B$95,2,FALSE)</f>
        <v>TPAIL</v>
      </c>
      <c r="G1023" s="16">
        <f>VLOOKUP($D1023,'Growth rate'!$B$3:$S$93,3,FALSE)*VLOOKUP($F1023,BY_TRA_Demand_Drivers!$B$5:$J$100,7,FALSE)</f>
        <v>51843.399173205376</v>
      </c>
      <c r="H1023" s="16">
        <f>VLOOKUP($D1023,'Growth rate'!$B$3:$S$93,3,FALSE)*VLOOKUP($F1023,BY_TRA_Demand_Drivers!$B$5:$J$100,8,FALSE)</f>
        <v>0</v>
      </c>
      <c r="I1023" s="16">
        <f>VLOOKUP($D1023,'Growth rate'!$B$3:$S$93,3,FALSE)*VLOOKUP($F1023,BY_TRA_Demand_Drivers!$B$5:$J$100,9,FALSE)</f>
        <v>0</v>
      </c>
    </row>
    <row r="1024" spans="1:9">
      <c r="A1024" s="16">
        <f t="shared" si="14"/>
        <v>13</v>
      </c>
      <c r="B1024" s="16"/>
      <c r="C1024" s="16" t="s">
        <v>11</v>
      </c>
      <c r="D1024" s="16">
        <v>2055</v>
      </c>
      <c r="E1024" s="16" t="s">
        <v>3</v>
      </c>
      <c r="F1024" s="16" t="str">
        <f>VLOOKUP(A1024,BY_TRA_Demand_Drivers!$A$5:$B$95,2,FALSE)</f>
        <v>TPAIL</v>
      </c>
      <c r="G1024" s="16">
        <f>VLOOKUP($D1024,'Growth rate'!$B$3:$S$93,3,FALSE)*VLOOKUP($F1024,BY_TRA_Demand_Drivers!$B$5:$J$100,7,FALSE)</f>
        <v>52401.182185573736</v>
      </c>
      <c r="H1024" s="16">
        <f>VLOOKUP($D1024,'Growth rate'!$B$3:$S$93,3,FALSE)*VLOOKUP($F1024,BY_TRA_Demand_Drivers!$B$5:$J$100,8,FALSE)</f>
        <v>0</v>
      </c>
      <c r="I1024" s="16">
        <f>VLOOKUP($D1024,'Growth rate'!$B$3:$S$93,3,FALSE)*VLOOKUP($F1024,BY_TRA_Demand_Drivers!$B$5:$J$100,9,FALSE)</f>
        <v>0</v>
      </c>
    </row>
    <row r="1025" spans="1:9">
      <c r="A1025" s="16">
        <f t="shared" si="14"/>
        <v>13</v>
      </c>
      <c r="B1025" s="16"/>
      <c r="C1025" s="16" t="s">
        <v>11</v>
      </c>
      <c r="D1025" s="16">
        <v>2056</v>
      </c>
      <c r="E1025" s="16" t="s">
        <v>3</v>
      </c>
      <c r="F1025" s="16" t="str">
        <f>VLOOKUP(A1025,BY_TRA_Demand_Drivers!$A$5:$B$95,2,FALSE)</f>
        <v>TPAIL</v>
      </c>
      <c r="G1025" s="16">
        <f>VLOOKUP($D1025,'Growth rate'!$B$3:$S$93,3,FALSE)*VLOOKUP($F1025,BY_TRA_Demand_Drivers!$B$5:$J$100,7,FALSE)</f>
        <v>52998.278524521178</v>
      </c>
      <c r="H1025" s="16">
        <f>VLOOKUP($D1025,'Growth rate'!$B$3:$S$93,3,FALSE)*VLOOKUP($F1025,BY_TRA_Demand_Drivers!$B$5:$J$100,8,FALSE)</f>
        <v>0</v>
      </c>
      <c r="I1025" s="16">
        <f>VLOOKUP($D1025,'Growth rate'!$B$3:$S$93,3,FALSE)*VLOOKUP($F1025,BY_TRA_Demand_Drivers!$B$5:$J$100,9,FALSE)</f>
        <v>0</v>
      </c>
    </row>
    <row r="1026" spans="1:9">
      <c r="A1026" s="16">
        <f t="shared" si="14"/>
        <v>13</v>
      </c>
      <c r="B1026" s="16"/>
      <c r="C1026" s="16" t="s">
        <v>11</v>
      </c>
      <c r="D1026" s="16">
        <v>2057</v>
      </c>
      <c r="E1026" s="16" t="s">
        <v>3</v>
      </c>
      <c r="F1026" s="16" t="str">
        <f>VLOOKUP(A1026,BY_TRA_Demand_Drivers!$A$5:$B$95,2,FALSE)</f>
        <v>TPAIL</v>
      </c>
      <c r="G1026" s="16">
        <f>VLOOKUP($D1026,'Growth rate'!$B$3:$S$93,3,FALSE)*VLOOKUP($F1026,BY_TRA_Demand_Drivers!$B$5:$J$100,7,FALSE)</f>
        <v>53595.374863468613</v>
      </c>
      <c r="H1026" s="16">
        <f>VLOOKUP($D1026,'Growth rate'!$B$3:$S$93,3,FALSE)*VLOOKUP($F1026,BY_TRA_Demand_Drivers!$B$5:$J$100,8,FALSE)</f>
        <v>0</v>
      </c>
      <c r="I1026" s="16">
        <f>VLOOKUP($D1026,'Growth rate'!$B$3:$S$93,3,FALSE)*VLOOKUP($F1026,BY_TRA_Demand_Drivers!$B$5:$J$100,9,FALSE)</f>
        <v>0</v>
      </c>
    </row>
    <row r="1027" spans="1:9">
      <c r="A1027" s="16">
        <f t="shared" ref="A1027:A1090" si="15">A945+1</f>
        <v>13</v>
      </c>
      <c r="B1027" s="16"/>
      <c r="C1027" s="16" t="s">
        <v>11</v>
      </c>
      <c r="D1027" s="16">
        <v>2058</v>
      </c>
      <c r="E1027" s="16" t="s">
        <v>3</v>
      </c>
      <c r="F1027" s="16" t="str">
        <f>VLOOKUP(A1027,BY_TRA_Demand_Drivers!$A$5:$B$95,2,FALSE)</f>
        <v>TPAIL</v>
      </c>
      <c r="G1027" s="16">
        <f>VLOOKUP($D1027,'Growth rate'!$B$3:$S$93,3,FALSE)*VLOOKUP($F1027,BY_TRA_Demand_Drivers!$B$5:$J$100,7,FALSE)</f>
        <v>54192.471202416054</v>
      </c>
      <c r="H1027" s="16">
        <f>VLOOKUP($D1027,'Growth rate'!$B$3:$S$93,3,FALSE)*VLOOKUP($F1027,BY_TRA_Demand_Drivers!$B$5:$J$100,8,FALSE)</f>
        <v>0</v>
      </c>
      <c r="I1027" s="16">
        <f>VLOOKUP($D1027,'Growth rate'!$B$3:$S$93,3,FALSE)*VLOOKUP($F1027,BY_TRA_Demand_Drivers!$B$5:$J$100,9,FALSE)</f>
        <v>0</v>
      </c>
    </row>
    <row r="1028" spans="1:9">
      <c r="A1028" s="16">
        <f t="shared" si="15"/>
        <v>13</v>
      </c>
      <c r="B1028" s="16"/>
      <c r="C1028" s="16" t="s">
        <v>11</v>
      </c>
      <c r="D1028" s="16">
        <v>2059</v>
      </c>
      <c r="E1028" s="16" t="s">
        <v>3</v>
      </c>
      <c r="F1028" s="16" t="str">
        <f>VLOOKUP(A1028,BY_TRA_Demand_Drivers!$A$5:$B$95,2,FALSE)</f>
        <v>TPAIL</v>
      </c>
      <c r="G1028" s="16">
        <f>VLOOKUP($D1028,'Growth rate'!$B$3:$S$93,3,FALSE)*VLOOKUP($F1028,BY_TRA_Demand_Drivers!$B$5:$J$100,7,FALSE)</f>
        <v>54789.567541363496</v>
      </c>
      <c r="H1028" s="16">
        <f>VLOOKUP($D1028,'Growth rate'!$B$3:$S$93,3,FALSE)*VLOOKUP($F1028,BY_TRA_Demand_Drivers!$B$5:$J$100,8,FALSE)</f>
        <v>0</v>
      </c>
      <c r="I1028" s="16">
        <f>VLOOKUP($D1028,'Growth rate'!$B$3:$S$93,3,FALSE)*VLOOKUP($F1028,BY_TRA_Demand_Drivers!$B$5:$J$100,9,FALSE)</f>
        <v>0</v>
      </c>
    </row>
    <row r="1029" spans="1:9">
      <c r="A1029" s="16">
        <f t="shared" si="15"/>
        <v>13</v>
      </c>
      <c r="B1029" s="16"/>
      <c r="C1029" s="16" t="s">
        <v>11</v>
      </c>
      <c r="D1029" s="16">
        <v>2060</v>
      </c>
      <c r="E1029" s="16" t="s">
        <v>3</v>
      </c>
      <c r="F1029" s="16" t="str">
        <f>VLOOKUP(A1029,BY_TRA_Demand_Drivers!$A$5:$B$95,2,FALSE)</f>
        <v>TPAIL</v>
      </c>
      <c r="G1029" s="16">
        <f>VLOOKUP($D1029,'Growth rate'!$B$3:$S$93,3,FALSE)*VLOOKUP($F1029,BY_TRA_Demand_Drivers!$B$5:$J$100,7,FALSE)</f>
        <v>55386.663880310938</v>
      </c>
      <c r="H1029" s="16">
        <f>VLOOKUP($D1029,'Growth rate'!$B$3:$S$93,3,FALSE)*VLOOKUP($F1029,BY_TRA_Demand_Drivers!$B$5:$J$100,8,FALSE)</f>
        <v>0</v>
      </c>
      <c r="I1029" s="16">
        <f>VLOOKUP($D1029,'Growth rate'!$B$3:$S$93,3,FALSE)*VLOOKUP($F1029,BY_TRA_Demand_Drivers!$B$5:$J$100,9,FALSE)</f>
        <v>0</v>
      </c>
    </row>
    <row r="1030" spans="1:9">
      <c r="A1030" s="16">
        <f t="shared" si="15"/>
        <v>13</v>
      </c>
      <c r="B1030" s="16"/>
      <c r="C1030" s="16" t="s">
        <v>11</v>
      </c>
      <c r="D1030" s="16">
        <v>2061</v>
      </c>
      <c r="E1030" s="16" t="s">
        <v>3</v>
      </c>
      <c r="F1030" s="16" t="str">
        <f>VLOOKUP(A1030,BY_TRA_Demand_Drivers!$A$5:$B$95,2,FALSE)</f>
        <v>TPAIL</v>
      </c>
      <c r="G1030" s="16">
        <f>VLOOKUP($D1030,'Growth rate'!$B$3:$S$93,3,FALSE)*VLOOKUP($F1030,BY_TRA_Demand_Drivers!$B$5:$J$100,7,FALSE)</f>
        <v>55979.931107067001</v>
      </c>
      <c r="H1030" s="16">
        <f>VLOOKUP($D1030,'Growth rate'!$B$3:$S$93,3,FALSE)*VLOOKUP($F1030,BY_TRA_Demand_Drivers!$B$5:$J$100,8,FALSE)</f>
        <v>0</v>
      </c>
      <c r="I1030" s="16">
        <f>VLOOKUP($D1030,'Growth rate'!$B$3:$S$93,3,FALSE)*VLOOKUP($F1030,BY_TRA_Demand_Drivers!$B$5:$J$100,9,FALSE)</f>
        <v>0</v>
      </c>
    </row>
    <row r="1031" spans="1:9">
      <c r="A1031" s="16">
        <f t="shared" si="15"/>
        <v>13</v>
      </c>
      <c r="B1031" s="16"/>
      <c r="C1031" s="16" t="s">
        <v>11</v>
      </c>
      <c r="D1031" s="16">
        <v>2062</v>
      </c>
      <c r="E1031" s="16" t="s">
        <v>3</v>
      </c>
      <c r="F1031" s="16" t="str">
        <f>VLOOKUP(A1031,BY_TRA_Demand_Drivers!$A$5:$B$95,2,FALSE)</f>
        <v>TPAIL</v>
      </c>
      <c r="G1031" s="16">
        <f>VLOOKUP($D1031,'Growth rate'!$B$3:$S$93,3,FALSE)*VLOOKUP($F1031,BY_TRA_Demand_Drivers!$B$5:$J$100,7,FALSE)</f>
        <v>56573.198333823064</v>
      </c>
      <c r="H1031" s="16">
        <f>VLOOKUP($D1031,'Growth rate'!$B$3:$S$93,3,FALSE)*VLOOKUP($F1031,BY_TRA_Demand_Drivers!$B$5:$J$100,8,FALSE)</f>
        <v>0</v>
      </c>
      <c r="I1031" s="16">
        <f>VLOOKUP($D1031,'Growth rate'!$B$3:$S$93,3,FALSE)*VLOOKUP($F1031,BY_TRA_Demand_Drivers!$B$5:$J$100,9,FALSE)</f>
        <v>0</v>
      </c>
    </row>
    <row r="1032" spans="1:9">
      <c r="A1032" s="16">
        <f t="shared" si="15"/>
        <v>13</v>
      </c>
      <c r="B1032" s="16"/>
      <c r="C1032" s="16" t="s">
        <v>11</v>
      </c>
      <c r="D1032" s="16">
        <v>2063</v>
      </c>
      <c r="E1032" s="16" t="s">
        <v>3</v>
      </c>
      <c r="F1032" s="16" t="str">
        <f>VLOOKUP(A1032,BY_TRA_Demand_Drivers!$A$5:$B$95,2,FALSE)</f>
        <v>TPAIL</v>
      </c>
      <c r="G1032" s="16">
        <f>VLOOKUP($D1032,'Growth rate'!$B$3:$S$93,3,FALSE)*VLOOKUP($F1032,BY_TRA_Demand_Drivers!$B$5:$J$100,7,FALSE)</f>
        <v>57166.465560579127</v>
      </c>
      <c r="H1032" s="16">
        <f>VLOOKUP($D1032,'Growth rate'!$B$3:$S$93,3,FALSE)*VLOOKUP($F1032,BY_TRA_Demand_Drivers!$B$5:$J$100,8,FALSE)</f>
        <v>0</v>
      </c>
      <c r="I1032" s="16">
        <f>VLOOKUP($D1032,'Growth rate'!$B$3:$S$93,3,FALSE)*VLOOKUP($F1032,BY_TRA_Demand_Drivers!$B$5:$J$100,9,FALSE)</f>
        <v>0</v>
      </c>
    </row>
    <row r="1033" spans="1:9">
      <c r="A1033" s="16">
        <f t="shared" si="15"/>
        <v>13</v>
      </c>
      <c r="B1033" s="16"/>
      <c r="C1033" s="16" t="s">
        <v>11</v>
      </c>
      <c r="D1033" s="16">
        <v>2064</v>
      </c>
      <c r="E1033" s="16" t="s">
        <v>3</v>
      </c>
      <c r="F1033" s="16" t="str">
        <f>VLOOKUP(A1033,BY_TRA_Demand_Drivers!$A$5:$B$95,2,FALSE)</f>
        <v>TPAIL</v>
      </c>
      <c r="G1033" s="16">
        <f>VLOOKUP($D1033,'Growth rate'!$B$3:$S$93,3,FALSE)*VLOOKUP($F1033,BY_TRA_Demand_Drivers!$B$5:$J$100,7,FALSE)</f>
        <v>57759.73278733519</v>
      </c>
      <c r="H1033" s="16">
        <f>VLOOKUP($D1033,'Growth rate'!$B$3:$S$93,3,FALSE)*VLOOKUP($F1033,BY_TRA_Demand_Drivers!$B$5:$J$100,8,FALSE)</f>
        <v>0</v>
      </c>
      <c r="I1033" s="16">
        <f>VLOOKUP($D1033,'Growth rate'!$B$3:$S$93,3,FALSE)*VLOOKUP($F1033,BY_TRA_Demand_Drivers!$B$5:$J$100,9,FALSE)</f>
        <v>0</v>
      </c>
    </row>
    <row r="1034" spans="1:9">
      <c r="A1034" s="16">
        <f t="shared" si="15"/>
        <v>13</v>
      </c>
      <c r="B1034" s="16"/>
      <c r="C1034" s="16" t="s">
        <v>11</v>
      </c>
      <c r="D1034" s="16">
        <v>2065</v>
      </c>
      <c r="E1034" s="16" t="s">
        <v>3</v>
      </c>
      <c r="F1034" s="16" t="str">
        <f>VLOOKUP(A1034,BY_TRA_Demand_Drivers!$A$5:$B$95,2,FALSE)</f>
        <v>TPAIL</v>
      </c>
      <c r="G1034" s="16">
        <f>VLOOKUP($D1034,'Growth rate'!$B$3:$S$93,3,FALSE)*VLOOKUP($F1034,BY_TRA_Demand_Drivers!$B$5:$J$100,7,FALSE)</f>
        <v>58353.00001409126</v>
      </c>
      <c r="H1034" s="16">
        <f>VLOOKUP($D1034,'Growth rate'!$B$3:$S$93,3,FALSE)*VLOOKUP($F1034,BY_TRA_Demand_Drivers!$B$5:$J$100,8,FALSE)</f>
        <v>0</v>
      </c>
      <c r="I1034" s="16">
        <f>VLOOKUP($D1034,'Growth rate'!$B$3:$S$93,3,FALSE)*VLOOKUP($F1034,BY_TRA_Demand_Drivers!$B$5:$J$100,9,FALSE)</f>
        <v>0</v>
      </c>
    </row>
    <row r="1035" spans="1:9">
      <c r="A1035" s="16">
        <f t="shared" si="15"/>
        <v>13</v>
      </c>
      <c r="B1035" s="16"/>
      <c r="C1035" s="16" t="s">
        <v>11</v>
      </c>
      <c r="D1035" s="16">
        <v>2066</v>
      </c>
      <c r="E1035" s="16" t="s">
        <v>3</v>
      </c>
      <c r="F1035" s="16" t="str">
        <f>VLOOKUP(A1035,BY_TRA_Demand_Drivers!$A$5:$B$95,2,FALSE)</f>
        <v>TPAIL</v>
      </c>
      <c r="G1035" s="16">
        <f>VLOOKUP($D1035,'Growth rate'!$B$3:$S$93,3,FALSE)*VLOOKUP($F1035,BY_TRA_Demand_Drivers!$B$5:$J$100,7,FALSE)</f>
        <v>58940.077916257993</v>
      </c>
      <c r="H1035" s="16">
        <f>VLOOKUP($D1035,'Growth rate'!$B$3:$S$93,3,FALSE)*VLOOKUP($F1035,BY_TRA_Demand_Drivers!$B$5:$J$100,8,FALSE)</f>
        <v>0</v>
      </c>
      <c r="I1035" s="16">
        <f>VLOOKUP($D1035,'Growth rate'!$B$3:$S$93,3,FALSE)*VLOOKUP($F1035,BY_TRA_Demand_Drivers!$B$5:$J$100,9,FALSE)</f>
        <v>0</v>
      </c>
    </row>
    <row r="1036" spans="1:9">
      <c r="A1036" s="16">
        <f t="shared" si="15"/>
        <v>13</v>
      </c>
      <c r="B1036" s="16"/>
      <c r="C1036" s="16" t="s">
        <v>11</v>
      </c>
      <c r="D1036" s="16">
        <v>2067</v>
      </c>
      <c r="E1036" s="16" t="s">
        <v>3</v>
      </c>
      <c r="F1036" s="16" t="str">
        <f>VLOOKUP(A1036,BY_TRA_Demand_Drivers!$A$5:$B$95,2,FALSE)</f>
        <v>TPAIL</v>
      </c>
      <c r="G1036" s="16">
        <f>VLOOKUP($D1036,'Growth rate'!$B$3:$S$93,3,FALSE)*VLOOKUP($F1036,BY_TRA_Demand_Drivers!$B$5:$J$100,7,FALSE)</f>
        <v>59527.155818424741</v>
      </c>
      <c r="H1036" s="16">
        <f>VLOOKUP($D1036,'Growth rate'!$B$3:$S$93,3,FALSE)*VLOOKUP($F1036,BY_TRA_Demand_Drivers!$B$5:$J$100,8,FALSE)</f>
        <v>0</v>
      </c>
      <c r="I1036" s="16">
        <f>VLOOKUP($D1036,'Growth rate'!$B$3:$S$93,3,FALSE)*VLOOKUP($F1036,BY_TRA_Demand_Drivers!$B$5:$J$100,9,FALSE)</f>
        <v>0</v>
      </c>
    </row>
    <row r="1037" spans="1:9">
      <c r="A1037" s="16">
        <f t="shared" si="15"/>
        <v>13</v>
      </c>
      <c r="B1037" s="16"/>
      <c r="C1037" s="16" t="s">
        <v>11</v>
      </c>
      <c r="D1037" s="16">
        <v>2068</v>
      </c>
      <c r="E1037" s="16" t="s">
        <v>3</v>
      </c>
      <c r="F1037" s="16" t="str">
        <f>VLOOKUP(A1037,BY_TRA_Demand_Drivers!$A$5:$B$95,2,FALSE)</f>
        <v>TPAIL</v>
      </c>
      <c r="G1037" s="16">
        <f>VLOOKUP($D1037,'Growth rate'!$B$3:$S$93,3,FALSE)*VLOOKUP($F1037,BY_TRA_Demand_Drivers!$B$5:$J$100,7,FALSE)</f>
        <v>60114.233720591481</v>
      </c>
      <c r="H1037" s="16">
        <f>VLOOKUP($D1037,'Growth rate'!$B$3:$S$93,3,FALSE)*VLOOKUP($F1037,BY_TRA_Demand_Drivers!$B$5:$J$100,8,FALSE)</f>
        <v>0</v>
      </c>
      <c r="I1037" s="16">
        <f>VLOOKUP($D1037,'Growth rate'!$B$3:$S$93,3,FALSE)*VLOOKUP($F1037,BY_TRA_Demand_Drivers!$B$5:$J$100,9,FALSE)</f>
        <v>0</v>
      </c>
    </row>
    <row r="1038" spans="1:9">
      <c r="A1038" s="16">
        <f t="shared" si="15"/>
        <v>13</v>
      </c>
      <c r="B1038" s="16"/>
      <c r="C1038" s="16" t="s">
        <v>11</v>
      </c>
      <c r="D1038" s="16">
        <v>2069</v>
      </c>
      <c r="E1038" s="16" t="s">
        <v>3</v>
      </c>
      <c r="F1038" s="16" t="str">
        <f>VLOOKUP(A1038,BY_TRA_Demand_Drivers!$A$5:$B$95,2,FALSE)</f>
        <v>TPAIL</v>
      </c>
      <c r="G1038" s="16">
        <f>VLOOKUP($D1038,'Growth rate'!$B$3:$S$93,3,FALSE)*VLOOKUP($F1038,BY_TRA_Demand_Drivers!$B$5:$J$100,7,FALSE)</f>
        <v>60701.311622758229</v>
      </c>
      <c r="H1038" s="16">
        <f>VLOOKUP($D1038,'Growth rate'!$B$3:$S$93,3,FALSE)*VLOOKUP($F1038,BY_TRA_Demand_Drivers!$B$5:$J$100,8,FALSE)</f>
        <v>0</v>
      </c>
      <c r="I1038" s="16">
        <f>VLOOKUP($D1038,'Growth rate'!$B$3:$S$93,3,FALSE)*VLOOKUP($F1038,BY_TRA_Demand_Drivers!$B$5:$J$100,9,FALSE)</f>
        <v>0</v>
      </c>
    </row>
    <row r="1039" spans="1:9">
      <c r="A1039" s="16">
        <f t="shared" si="15"/>
        <v>13</v>
      </c>
      <c r="B1039" s="16"/>
      <c r="C1039" s="16" t="s">
        <v>11</v>
      </c>
      <c r="D1039" s="16">
        <v>2070</v>
      </c>
      <c r="E1039" s="16" t="s">
        <v>3</v>
      </c>
      <c r="F1039" s="16" t="str">
        <f>VLOOKUP(A1039,BY_TRA_Demand_Drivers!$A$5:$B$95,2,FALSE)</f>
        <v>TPAIL</v>
      </c>
      <c r="G1039" s="16">
        <f>VLOOKUP($D1039,'Growth rate'!$B$3:$S$93,3,FALSE)*VLOOKUP($F1039,BY_TRA_Demand_Drivers!$B$5:$J$100,7,FALSE)</f>
        <v>61288.389524924969</v>
      </c>
      <c r="H1039" s="16">
        <f>VLOOKUP($D1039,'Growth rate'!$B$3:$S$93,3,FALSE)*VLOOKUP($F1039,BY_TRA_Demand_Drivers!$B$5:$J$100,8,FALSE)</f>
        <v>0</v>
      </c>
      <c r="I1039" s="16">
        <f>VLOOKUP($D1039,'Growth rate'!$B$3:$S$93,3,FALSE)*VLOOKUP($F1039,BY_TRA_Demand_Drivers!$B$5:$J$100,9,FALSE)</f>
        <v>0</v>
      </c>
    </row>
    <row r="1040" spans="1:9">
      <c r="A1040" s="16">
        <f t="shared" si="15"/>
        <v>13</v>
      </c>
      <c r="B1040" s="16"/>
      <c r="C1040" s="16" t="s">
        <v>11</v>
      </c>
      <c r="D1040" s="16">
        <v>2071</v>
      </c>
      <c r="E1040" s="16" t="s">
        <v>3</v>
      </c>
      <c r="F1040" s="16" t="str">
        <f>VLOOKUP(A1040,BY_TRA_Demand_Drivers!$A$5:$B$95,2,FALSE)</f>
        <v>TPAIL</v>
      </c>
      <c r="G1040" s="16">
        <f>VLOOKUP($D1040,'Growth rate'!$B$3:$S$93,3,FALSE)*VLOOKUP($F1040,BY_TRA_Demand_Drivers!$B$5:$J$100,7,FALSE)</f>
        <v>61844.412766253663</v>
      </c>
      <c r="H1040" s="16">
        <f>VLOOKUP($D1040,'Growth rate'!$B$3:$S$93,3,FALSE)*VLOOKUP($F1040,BY_TRA_Demand_Drivers!$B$5:$J$100,8,FALSE)</f>
        <v>0</v>
      </c>
      <c r="I1040" s="16">
        <f>VLOOKUP($D1040,'Growth rate'!$B$3:$S$93,3,FALSE)*VLOOKUP($F1040,BY_TRA_Demand_Drivers!$B$5:$J$100,9,FALSE)</f>
        <v>0</v>
      </c>
    </row>
    <row r="1041" spans="1:9">
      <c r="A1041" s="16">
        <f t="shared" si="15"/>
        <v>13</v>
      </c>
      <c r="B1041" s="16"/>
      <c r="C1041" s="16" t="s">
        <v>11</v>
      </c>
      <c r="D1041" s="16">
        <v>2072</v>
      </c>
      <c r="E1041" s="16" t="s">
        <v>3</v>
      </c>
      <c r="F1041" s="16" t="str">
        <f>VLOOKUP(A1041,BY_TRA_Demand_Drivers!$A$5:$B$95,2,FALSE)</f>
        <v>TPAIL</v>
      </c>
      <c r="G1041" s="16">
        <f>VLOOKUP($D1041,'Growth rate'!$B$3:$S$93,3,FALSE)*VLOOKUP($F1041,BY_TRA_Demand_Drivers!$B$5:$J$100,7,FALSE)</f>
        <v>62400.436007582357</v>
      </c>
      <c r="H1041" s="16">
        <f>VLOOKUP($D1041,'Growth rate'!$B$3:$S$93,3,FALSE)*VLOOKUP($F1041,BY_TRA_Demand_Drivers!$B$5:$J$100,8,FALSE)</f>
        <v>0</v>
      </c>
      <c r="I1041" s="16">
        <f>VLOOKUP($D1041,'Growth rate'!$B$3:$S$93,3,FALSE)*VLOOKUP($F1041,BY_TRA_Demand_Drivers!$B$5:$J$100,9,FALSE)</f>
        <v>0</v>
      </c>
    </row>
    <row r="1042" spans="1:9">
      <c r="A1042" s="16">
        <f t="shared" si="15"/>
        <v>13</v>
      </c>
      <c r="B1042" s="16"/>
      <c r="C1042" s="16" t="s">
        <v>11</v>
      </c>
      <c r="D1042" s="16">
        <v>2073</v>
      </c>
      <c r="E1042" s="16" t="s">
        <v>3</v>
      </c>
      <c r="F1042" s="16" t="str">
        <f>VLOOKUP(A1042,BY_TRA_Demand_Drivers!$A$5:$B$95,2,FALSE)</f>
        <v>TPAIL</v>
      </c>
      <c r="G1042" s="16">
        <f>VLOOKUP($D1042,'Growth rate'!$B$3:$S$93,3,FALSE)*VLOOKUP($F1042,BY_TRA_Demand_Drivers!$B$5:$J$100,7,FALSE)</f>
        <v>62956.459248911044</v>
      </c>
      <c r="H1042" s="16">
        <f>VLOOKUP($D1042,'Growth rate'!$B$3:$S$93,3,FALSE)*VLOOKUP($F1042,BY_TRA_Demand_Drivers!$B$5:$J$100,8,FALSE)</f>
        <v>0</v>
      </c>
      <c r="I1042" s="16">
        <f>VLOOKUP($D1042,'Growth rate'!$B$3:$S$93,3,FALSE)*VLOOKUP($F1042,BY_TRA_Demand_Drivers!$B$5:$J$100,9,FALSE)</f>
        <v>0</v>
      </c>
    </row>
    <row r="1043" spans="1:9">
      <c r="A1043" s="16">
        <f t="shared" si="15"/>
        <v>13</v>
      </c>
      <c r="B1043" s="16"/>
      <c r="C1043" s="16" t="s">
        <v>11</v>
      </c>
      <c r="D1043" s="16">
        <v>2074</v>
      </c>
      <c r="E1043" s="16" t="s">
        <v>3</v>
      </c>
      <c r="F1043" s="16" t="str">
        <f>VLOOKUP(A1043,BY_TRA_Demand_Drivers!$A$5:$B$95,2,FALSE)</f>
        <v>TPAIL</v>
      </c>
      <c r="G1043" s="16">
        <f>VLOOKUP($D1043,'Growth rate'!$B$3:$S$93,3,FALSE)*VLOOKUP($F1043,BY_TRA_Demand_Drivers!$B$5:$J$100,7,FALSE)</f>
        <v>63512.482490239738</v>
      </c>
      <c r="H1043" s="16">
        <f>VLOOKUP($D1043,'Growth rate'!$B$3:$S$93,3,FALSE)*VLOOKUP($F1043,BY_TRA_Demand_Drivers!$B$5:$J$100,8,FALSE)</f>
        <v>0</v>
      </c>
      <c r="I1043" s="16">
        <f>VLOOKUP($D1043,'Growth rate'!$B$3:$S$93,3,FALSE)*VLOOKUP($F1043,BY_TRA_Demand_Drivers!$B$5:$J$100,9,FALSE)</f>
        <v>0</v>
      </c>
    </row>
    <row r="1044" spans="1:9">
      <c r="A1044" s="16">
        <f t="shared" si="15"/>
        <v>13</v>
      </c>
      <c r="B1044" s="16"/>
      <c r="C1044" s="16" t="s">
        <v>11</v>
      </c>
      <c r="D1044" s="16">
        <v>2075</v>
      </c>
      <c r="E1044" s="16" t="s">
        <v>3</v>
      </c>
      <c r="F1044" s="16" t="str">
        <f>VLOOKUP(A1044,BY_TRA_Demand_Drivers!$A$5:$B$95,2,FALSE)</f>
        <v>TPAIL</v>
      </c>
      <c r="G1044" s="16">
        <f>VLOOKUP($D1044,'Growth rate'!$B$3:$S$93,3,FALSE)*VLOOKUP($F1044,BY_TRA_Demand_Drivers!$B$5:$J$100,7,FALSE)</f>
        <v>64068.505731568432</v>
      </c>
      <c r="H1044" s="16">
        <f>VLOOKUP($D1044,'Growth rate'!$B$3:$S$93,3,FALSE)*VLOOKUP($F1044,BY_TRA_Demand_Drivers!$B$5:$J$100,8,FALSE)</f>
        <v>0</v>
      </c>
      <c r="I1044" s="16">
        <f>VLOOKUP($D1044,'Growth rate'!$B$3:$S$93,3,FALSE)*VLOOKUP($F1044,BY_TRA_Demand_Drivers!$B$5:$J$100,9,FALSE)</f>
        <v>0</v>
      </c>
    </row>
    <row r="1045" spans="1:9">
      <c r="A1045" s="16">
        <f t="shared" si="15"/>
        <v>13</v>
      </c>
      <c r="B1045" s="16"/>
      <c r="C1045" s="16" t="s">
        <v>11</v>
      </c>
      <c r="D1045" s="16">
        <v>2076</v>
      </c>
      <c r="E1045" s="16" t="s">
        <v>3</v>
      </c>
      <c r="F1045" s="16" t="str">
        <f>VLOOKUP(A1045,BY_TRA_Demand_Drivers!$A$5:$B$95,2,FALSE)</f>
        <v>TPAIL</v>
      </c>
      <c r="G1045" s="16">
        <f>VLOOKUP($D1045,'Growth rate'!$B$3:$S$93,3,FALSE)*VLOOKUP($F1045,BY_TRA_Demand_Drivers!$B$5:$J$100,7,FALSE)</f>
        <v>64590.62377384607</v>
      </c>
      <c r="H1045" s="16">
        <f>VLOOKUP($D1045,'Growth rate'!$B$3:$S$93,3,FALSE)*VLOOKUP($F1045,BY_TRA_Demand_Drivers!$B$5:$J$100,8,FALSE)</f>
        <v>0</v>
      </c>
      <c r="I1045" s="16">
        <f>VLOOKUP($D1045,'Growth rate'!$B$3:$S$93,3,FALSE)*VLOOKUP($F1045,BY_TRA_Demand_Drivers!$B$5:$J$100,9,FALSE)</f>
        <v>0</v>
      </c>
    </row>
    <row r="1046" spans="1:9">
      <c r="A1046" s="16">
        <f t="shared" si="15"/>
        <v>13</v>
      </c>
      <c r="B1046" s="16"/>
      <c r="C1046" s="16" t="s">
        <v>11</v>
      </c>
      <c r="D1046" s="16">
        <v>2077</v>
      </c>
      <c r="E1046" s="16" t="s">
        <v>3</v>
      </c>
      <c r="F1046" s="16" t="str">
        <f>VLOOKUP(A1046,BY_TRA_Demand_Drivers!$A$5:$B$95,2,FALSE)</f>
        <v>TPAIL</v>
      </c>
      <c r="G1046" s="16">
        <f>VLOOKUP($D1046,'Growth rate'!$B$3:$S$93,3,FALSE)*VLOOKUP($F1046,BY_TRA_Demand_Drivers!$B$5:$J$100,7,FALSE)</f>
        <v>65112.741816123715</v>
      </c>
      <c r="H1046" s="16">
        <f>VLOOKUP($D1046,'Growth rate'!$B$3:$S$93,3,FALSE)*VLOOKUP($F1046,BY_TRA_Demand_Drivers!$B$5:$J$100,8,FALSE)</f>
        <v>0</v>
      </c>
      <c r="I1046" s="16">
        <f>VLOOKUP($D1046,'Growth rate'!$B$3:$S$93,3,FALSE)*VLOOKUP($F1046,BY_TRA_Demand_Drivers!$B$5:$J$100,9,FALSE)</f>
        <v>0</v>
      </c>
    </row>
    <row r="1047" spans="1:9">
      <c r="A1047" s="16">
        <f t="shared" si="15"/>
        <v>13</v>
      </c>
      <c r="B1047" s="16"/>
      <c r="C1047" s="16" t="s">
        <v>11</v>
      </c>
      <c r="D1047" s="16">
        <v>2078</v>
      </c>
      <c r="E1047" s="16" t="s">
        <v>3</v>
      </c>
      <c r="F1047" s="16" t="str">
        <f>VLOOKUP(A1047,BY_TRA_Demand_Drivers!$A$5:$B$95,2,FALSE)</f>
        <v>TPAIL</v>
      </c>
      <c r="G1047" s="16">
        <f>VLOOKUP($D1047,'Growth rate'!$B$3:$S$93,3,FALSE)*VLOOKUP($F1047,BY_TRA_Demand_Drivers!$B$5:$J$100,7,FALSE)</f>
        <v>65634.859858401338</v>
      </c>
      <c r="H1047" s="16">
        <f>VLOOKUP($D1047,'Growth rate'!$B$3:$S$93,3,FALSE)*VLOOKUP($F1047,BY_TRA_Demand_Drivers!$B$5:$J$100,8,FALSE)</f>
        <v>0</v>
      </c>
      <c r="I1047" s="16">
        <f>VLOOKUP($D1047,'Growth rate'!$B$3:$S$93,3,FALSE)*VLOOKUP($F1047,BY_TRA_Demand_Drivers!$B$5:$J$100,9,FALSE)</f>
        <v>0</v>
      </c>
    </row>
    <row r="1048" spans="1:9">
      <c r="A1048" s="16">
        <f t="shared" si="15"/>
        <v>13</v>
      </c>
      <c r="B1048" s="16"/>
      <c r="C1048" s="16" t="s">
        <v>11</v>
      </c>
      <c r="D1048" s="16">
        <v>2079</v>
      </c>
      <c r="E1048" s="16" t="s">
        <v>3</v>
      </c>
      <c r="F1048" s="16" t="str">
        <f>VLOOKUP(A1048,BY_TRA_Demand_Drivers!$A$5:$B$95,2,FALSE)</f>
        <v>TPAIL</v>
      </c>
      <c r="G1048" s="16">
        <f>VLOOKUP($D1048,'Growth rate'!$B$3:$S$93,3,FALSE)*VLOOKUP($F1048,BY_TRA_Demand_Drivers!$B$5:$J$100,7,FALSE)</f>
        <v>66156.977900678976</v>
      </c>
      <c r="H1048" s="16">
        <f>VLOOKUP($D1048,'Growth rate'!$B$3:$S$93,3,FALSE)*VLOOKUP($F1048,BY_TRA_Demand_Drivers!$B$5:$J$100,8,FALSE)</f>
        <v>0</v>
      </c>
      <c r="I1048" s="16">
        <f>VLOOKUP($D1048,'Growth rate'!$B$3:$S$93,3,FALSE)*VLOOKUP($F1048,BY_TRA_Demand_Drivers!$B$5:$J$100,9,FALSE)</f>
        <v>0</v>
      </c>
    </row>
    <row r="1049" spans="1:9">
      <c r="A1049" s="16">
        <f t="shared" si="15"/>
        <v>13</v>
      </c>
      <c r="B1049" s="16"/>
      <c r="C1049" s="16" t="s">
        <v>11</v>
      </c>
      <c r="D1049" s="16">
        <v>2080</v>
      </c>
      <c r="E1049" s="16" t="s">
        <v>3</v>
      </c>
      <c r="F1049" s="16" t="str">
        <f>VLOOKUP(A1049,BY_TRA_Demand_Drivers!$A$5:$B$95,2,FALSE)</f>
        <v>TPAIL</v>
      </c>
      <c r="G1049" s="16">
        <f>VLOOKUP($D1049,'Growth rate'!$B$3:$S$93,3,FALSE)*VLOOKUP($F1049,BY_TRA_Demand_Drivers!$B$5:$J$100,7,FALSE)</f>
        <v>66679.095942956614</v>
      </c>
      <c r="H1049" s="16">
        <f>VLOOKUP($D1049,'Growth rate'!$B$3:$S$93,3,FALSE)*VLOOKUP($F1049,BY_TRA_Demand_Drivers!$B$5:$J$100,8,FALSE)</f>
        <v>0</v>
      </c>
      <c r="I1049" s="16">
        <f>VLOOKUP($D1049,'Growth rate'!$B$3:$S$93,3,FALSE)*VLOOKUP($F1049,BY_TRA_Demand_Drivers!$B$5:$J$100,9,FALSE)</f>
        <v>0</v>
      </c>
    </row>
    <row r="1050" spans="1:9">
      <c r="A1050" s="16">
        <f t="shared" si="15"/>
        <v>13</v>
      </c>
      <c r="B1050" s="16"/>
      <c r="C1050" s="16" t="s">
        <v>11</v>
      </c>
      <c r="D1050" s="16">
        <v>2081</v>
      </c>
      <c r="E1050" s="16" t="s">
        <v>3</v>
      </c>
      <c r="F1050" s="16" t="str">
        <f>VLOOKUP(A1050,BY_TRA_Demand_Drivers!$A$5:$B$95,2,FALSE)</f>
        <v>TPAIL</v>
      </c>
      <c r="G1050" s="16">
        <f>VLOOKUP($D1050,'Growth rate'!$B$3:$S$93,3,FALSE)*VLOOKUP($F1050,BY_TRA_Demand_Drivers!$B$5:$J$100,7,FALSE)</f>
        <v>67137.733413397378</v>
      </c>
      <c r="H1050" s="16">
        <f>VLOOKUP($D1050,'Growth rate'!$B$3:$S$93,3,FALSE)*VLOOKUP($F1050,BY_TRA_Demand_Drivers!$B$5:$J$100,8,FALSE)</f>
        <v>0</v>
      </c>
      <c r="I1050" s="16">
        <f>VLOOKUP($D1050,'Growth rate'!$B$3:$S$93,3,FALSE)*VLOOKUP($F1050,BY_TRA_Demand_Drivers!$B$5:$J$100,9,FALSE)</f>
        <v>0</v>
      </c>
    </row>
    <row r="1051" spans="1:9">
      <c r="A1051" s="16">
        <f t="shared" si="15"/>
        <v>13</v>
      </c>
      <c r="B1051" s="16"/>
      <c r="C1051" s="16" t="s">
        <v>11</v>
      </c>
      <c r="D1051" s="16">
        <v>2082</v>
      </c>
      <c r="E1051" s="16" t="s">
        <v>3</v>
      </c>
      <c r="F1051" s="16" t="str">
        <f>VLOOKUP(A1051,BY_TRA_Demand_Drivers!$A$5:$B$95,2,FALSE)</f>
        <v>TPAIL</v>
      </c>
      <c r="G1051" s="16">
        <f>VLOOKUP($D1051,'Growth rate'!$B$3:$S$93,3,FALSE)*VLOOKUP($F1051,BY_TRA_Demand_Drivers!$B$5:$J$100,7,FALSE)</f>
        <v>67596.370883838128</v>
      </c>
      <c r="H1051" s="16">
        <f>VLOOKUP($D1051,'Growth rate'!$B$3:$S$93,3,FALSE)*VLOOKUP($F1051,BY_TRA_Demand_Drivers!$B$5:$J$100,8,FALSE)</f>
        <v>0</v>
      </c>
      <c r="I1051" s="16">
        <f>VLOOKUP($D1051,'Growth rate'!$B$3:$S$93,3,FALSE)*VLOOKUP($F1051,BY_TRA_Demand_Drivers!$B$5:$J$100,9,FALSE)</f>
        <v>0</v>
      </c>
    </row>
    <row r="1052" spans="1:9">
      <c r="A1052" s="16">
        <f t="shared" si="15"/>
        <v>13</v>
      </c>
      <c r="B1052" s="16"/>
      <c r="C1052" s="16" t="s">
        <v>11</v>
      </c>
      <c r="D1052" s="16">
        <v>2083</v>
      </c>
      <c r="E1052" s="16" t="s">
        <v>3</v>
      </c>
      <c r="F1052" s="16" t="str">
        <f>VLOOKUP(A1052,BY_TRA_Demand_Drivers!$A$5:$B$95,2,FALSE)</f>
        <v>TPAIL</v>
      </c>
      <c r="G1052" s="16">
        <f>VLOOKUP($D1052,'Growth rate'!$B$3:$S$93,3,FALSE)*VLOOKUP($F1052,BY_TRA_Demand_Drivers!$B$5:$J$100,7,FALSE)</f>
        <v>68055.008354278893</v>
      </c>
      <c r="H1052" s="16">
        <f>VLOOKUP($D1052,'Growth rate'!$B$3:$S$93,3,FALSE)*VLOOKUP($F1052,BY_TRA_Demand_Drivers!$B$5:$J$100,8,FALSE)</f>
        <v>0</v>
      </c>
      <c r="I1052" s="16">
        <f>VLOOKUP($D1052,'Growth rate'!$B$3:$S$93,3,FALSE)*VLOOKUP($F1052,BY_TRA_Demand_Drivers!$B$5:$J$100,9,FALSE)</f>
        <v>0</v>
      </c>
    </row>
    <row r="1053" spans="1:9">
      <c r="A1053" s="16">
        <f t="shared" si="15"/>
        <v>13</v>
      </c>
      <c r="B1053" s="16"/>
      <c r="C1053" s="16" t="s">
        <v>11</v>
      </c>
      <c r="D1053" s="16">
        <v>2084</v>
      </c>
      <c r="E1053" s="16" t="s">
        <v>3</v>
      </c>
      <c r="F1053" s="16" t="str">
        <f>VLOOKUP(A1053,BY_TRA_Demand_Drivers!$A$5:$B$95,2,FALSE)</f>
        <v>TPAIL</v>
      </c>
      <c r="G1053" s="16">
        <f>VLOOKUP($D1053,'Growth rate'!$B$3:$S$93,3,FALSE)*VLOOKUP($F1053,BY_TRA_Demand_Drivers!$B$5:$J$100,7,FALSE)</f>
        <v>68513.645824719642</v>
      </c>
      <c r="H1053" s="16">
        <f>VLOOKUP($D1053,'Growth rate'!$B$3:$S$93,3,FALSE)*VLOOKUP($F1053,BY_TRA_Demand_Drivers!$B$5:$J$100,8,FALSE)</f>
        <v>0</v>
      </c>
      <c r="I1053" s="16">
        <f>VLOOKUP($D1053,'Growth rate'!$B$3:$S$93,3,FALSE)*VLOOKUP($F1053,BY_TRA_Demand_Drivers!$B$5:$J$100,9,FALSE)</f>
        <v>0</v>
      </c>
    </row>
    <row r="1054" spans="1:9">
      <c r="A1054" s="16">
        <f t="shared" si="15"/>
        <v>13</v>
      </c>
      <c r="B1054" s="16"/>
      <c r="C1054" s="16" t="s">
        <v>11</v>
      </c>
      <c r="D1054" s="16">
        <v>2085</v>
      </c>
      <c r="E1054" s="16" t="s">
        <v>3</v>
      </c>
      <c r="F1054" s="16" t="str">
        <f>VLOOKUP(A1054,BY_TRA_Demand_Drivers!$A$5:$B$95,2,FALSE)</f>
        <v>TPAIL</v>
      </c>
      <c r="G1054" s="16">
        <f>VLOOKUP($D1054,'Growth rate'!$B$3:$S$93,3,FALSE)*VLOOKUP($F1054,BY_TRA_Demand_Drivers!$B$5:$J$100,7,FALSE)</f>
        <v>68972.283295160407</v>
      </c>
      <c r="H1054" s="16">
        <f>VLOOKUP($D1054,'Growth rate'!$B$3:$S$93,3,FALSE)*VLOOKUP($F1054,BY_TRA_Demand_Drivers!$B$5:$J$100,8,FALSE)</f>
        <v>0</v>
      </c>
      <c r="I1054" s="16">
        <f>VLOOKUP($D1054,'Growth rate'!$B$3:$S$93,3,FALSE)*VLOOKUP($F1054,BY_TRA_Demand_Drivers!$B$5:$J$100,9,FALSE)</f>
        <v>0</v>
      </c>
    </row>
    <row r="1055" spans="1:9">
      <c r="A1055" s="16">
        <f t="shared" si="15"/>
        <v>13</v>
      </c>
      <c r="B1055" s="16"/>
      <c r="C1055" s="16" t="s">
        <v>11</v>
      </c>
      <c r="D1055" s="16">
        <v>2086</v>
      </c>
      <c r="E1055" s="16" t="s">
        <v>3</v>
      </c>
      <c r="F1055" s="16" t="str">
        <f>VLOOKUP(A1055,BY_TRA_Demand_Drivers!$A$5:$B$95,2,FALSE)</f>
        <v>TPAIL</v>
      </c>
      <c r="G1055" s="16">
        <f>VLOOKUP($D1055,'Growth rate'!$B$3:$S$93,3,FALSE)*VLOOKUP($F1055,BY_TRA_Demand_Drivers!$B$5:$J$100,7,FALSE)</f>
        <v>69375.260474984214</v>
      </c>
      <c r="H1055" s="16">
        <f>VLOOKUP($D1055,'Growth rate'!$B$3:$S$93,3,FALSE)*VLOOKUP($F1055,BY_TRA_Demand_Drivers!$B$5:$J$100,8,FALSE)</f>
        <v>0</v>
      </c>
      <c r="I1055" s="16">
        <f>VLOOKUP($D1055,'Growth rate'!$B$3:$S$93,3,FALSE)*VLOOKUP($F1055,BY_TRA_Demand_Drivers!$B$5:$J$100,9,FALSE)</f>
        <v>0</v>
      </c>
    </row>
    <row r="1056" spans="1:9">
      <c r="A1056" s="16">
        <f t="shared" si="15"/>
        <v>13</v>
      </c>
      <c r="B1056" s="16"/>
      <c r="C1056" s="16" t="s">
        <v>11</v>
      </c>
      <c r="D1056" s="16">
        <v>2087</v>
      </c>
      <c r="E1056" s="16" t="s">
        <v>3</v>
      </c>
      <c r="F1056" s="16" t="str">
        <f>VLOOKUP(A1056,BY_TRA_Demand_Drivers!$A$5:$B$95,2,FALSE)</f>
        <v>TPAIL</v>
      </c>
      <c r="G1056" s="16">
        <f>VLOOKUP($D1056,'Growth rate'!$B$3:$S$93,3,FALSE)*VLOOKUP($F1056,BY_TRA_Demand_Drivers!$B$5:$J$100,7,FALSE)</f>
        <v>69778.237654808036</v>
      </c>
      <c r="H1056" s="16">
        <f>VLOOKUP($D1056,'Growth rate'!$B$3:$S$93,3,FALSE)*VLOOKUP($F1056,BY_TRA_Demand_Drivers!$B$5:$J$100,8,FALSE)</f>
        <v>0</v>
      </c>
      <c r="I1056" s="16">
        <f>VLOOKUP($D1056,'Growth rate'!$B$3:$S$93,3,FALSE)*VLOOKUP($F1056,BY_TRA_Demand_Drivers!$B$5:$J$100,9,FALSE)</f>
        <v>0</v>
      </c>
    </row>
    <row r="1057" spans="1:9">
      <c r="A1057" s="16">
        <f t="shared" si="15"/>
        <v>13</v>
      </c>
      <c r="B1057" s="16"/>
      <c r="C1057" s="16" t="s">
        <v>11</v>
      </c>
      <c r="D1057" s="16">
        <v>2088</v>
      </c>
      <c r="E1057" s="16" t="s">
        <v>3</v>
      </c>
      <c r="F1057" s="16" t="str">
        <f>VLOOKUP(A1057,BY_TRA_Demand_Drivers!$A$5:$B$95,2,FALSE)</f>
        <v>TPAIL</v>
      </c>
      <c r="G1057" s="16">
        <f>VLOOKUP($D1057,'Growth rate'!$B$3:$S$93,3,FALSE)*VLOOKUP($F1057,BY_TRA_Demand_Drivers!$B$5:$J$100,7,FALSE)</f>
        <v>70181.214834631872</v>
      </c>
      <c r="H1057" s="16">
        <f>VLOOKUP($D1057,'Growth rate'!$B$3:$S$93,3,FALSE)*VLOOKUP($F1057,BY_TRA_Demand_Drivers!$B$5:$J$100,8,FALSE)</f>
        <v>0</v>
      </c>
      <c r="I1057" s="16">
        <f>VLOOKUP($D1057,'Growth rate'!$B$3:$S$93,3,FALSE)*VLOOKUP($F1057,BY_TRA_Demand_Drivers!$B$5:$J$100,9,FALSE)</f>
        <v>0</v>
      </c>
    </row>
    <row r="1058" spans="1:9">
      <c r="A1058" s="16">
        <f t="shared" si="15"/>
        <v>13</v>
      </c>
      <c r="B1058" s="16"/>
      <c r="C1058" s="16" t="s">
        <v>11</v>
      </c>
      <c r="D1058" s="16">
        <v>2089</v>
      </c>
      <c r="E1058" s="16" t="s">
        <v>3</v>
      </c>
      <c r="F1058" s="16" t="str">
        <f>VLOOKUP(A1058,BY_TRA_Demand_Drivers!$A$5:$B$95,2,FALSE)</f>
        <v>TPAIL</v>
      </c>
      <c r="G1058" s="16">
        <f>VLOOKUP($D1058,'Growth rate'!$B$3:$S$93,3,FALSE)*VLOOKUP($F1058,BY_TRA_Demand_Drivers!$B$5:$J$100,7,FALSE)</f>
        <v>70584.192014455693</v>
      </c>
      <c r="H1058" s="16">
        <f>VLOOKUP($D1058,'Growth rate'!$B$3:$S$93,3,FALSE)*VLOOKUP($F1058,BY_TRA_Demand_Drivers!$B$5:$J$100,8,FALSE)</f>
        <v>0</v>
      </c>
      <c r="I1058" s="16">
        <f>VLOOKUP($D1058,'Growth rate'!$B$3:$S$93,3,FALSE)*VLOOKUP($F1058,BY_TRA_Demand_Drivers!$B$5:$J$100,9,FALSE)</f>
        <v>0</v>
      </c>
    </row>
    <row r="1059" spans="1:9">
      <c r="A1059" s="16">
        <f t="shared" si="15"/>
        <v>13</v>
      </c>
      <c r="B1059" s="16"/>
      <c r="C1059" s="16" t="s">
        <v>11</v>
      </c>
      <c r="D1059" s="16">
        <v>2090</v>
      </c>
      <c r="E1059" s="16" t="s">
        <v>3</v>
      </c>
      <c r="F1059" s="16" t="str">
        <f>VLOOKUP(A1059,BY_TRA_Demand_Drivers!$A$5:$B$95,2,FALSE)</f>
        <v>TPAIL</v>
      </c>
      <c r="G1059" s="16">
        <f>VLOOKUP($D1059,'Growth rate'!$B$3:$S$93,3,FALSE)*VLOOKUP($F1059,BY_TRA_Demand_Drivers!$B$5:$J$100,7,FALSE)</f>
        <v>70987.169194279515</v>
      </c>
      <c r="H1059" s="16">
        <f>VLOOKUP($D1059,'Growth rate'!$B$3:$S$93,3,FALSE)*VLOOKUP($F1059,BY_TRA_Demand_Drivers!$B$5:$J$100,8,FALSE)</f>
        <v>0</v>
      </c>
      <c r="I1059" s="16">
        <f>VLOOKUP($D1059,'Growth rate'!$B$3:$S$93,3,FALSE)*VLOOKUP($F1059,BY_TRA_Demand_Drivers!$B$5:$J$100,9,FALSE)</f>
        <v>0</v>
      </c>
    </row>
    <row r="1060" spans="1:9">
      <c r="A1060" s="16">
        <f t="shared" si="15"/>
        <v>13</v>
      </c>
      <c r="B1060" s="16"/>
      <c r="C1060" s="16" t="s">
        <v>11</v>
      </c>
      <c r="D1060" s="16">
        <v>2091</v>
      </c>
      <c r="E1060" s="16" t="s">
        <v>3</v>
      </c>
      <c r="F1060" s="16" t="str">
        <f>VLOOKUP(A1060,BY_TRA_Demand_Drivers!$A$5:$B$95,2,FALSE)</f>
        <v>TPAIL</v>
      </c>
      <c r="G1060" s="16">
        <f>VLOOKUP($D1060,'Growth rate'!$B$3:$S$93,3,FALSE)*VLOOKUP($F1060,BY_TRA_Demand_Drivers!$B$5:$J$100,7,FALSE)</f>
        <v>71350.378041789081</v>
      </c>
      <c r="H1060" s="16">
        <f>VLOOKUP($D1060,'Growth rate'!$B$3:$S$93,3,FALSE)*VLOOKUP($F1060,BY_TRA_Demand_Drivers!$B$5:$J$100,8,FALSE)</f>
        <v>0</v>
      </c>
      <c r="I1060" s="16">
        <f>VLOOKUP($D1060,'Growth rate'!$B$3:$S$93,3,FALSE)*VLOOKUP($F1060,BY_TRA_Demand_Drivers!$B$5:$J$100,9,FALSE)</f>
        <v>0</v>
      </c>
    </row>
    <row r="1061" spans="1:9">
      <c r="A1061" s="16">
        <f t="shared" si="15"/>
        <v>13</v>
      </c>
      <c r="B1061" s="16"/>
      <c r="C1061" s="16" t="s">
        <v>11</v>
      </c>
      <c r="D1061" s="16">
        <v>2092</v>
      </c>
      <c r="E1061" s="16" t="s">
        <v>3</v>
      </c>
      <c r="F1061" s="16" t="str">
        <f>VLOOKUP(A1061,BY_TRA_Demand_Drivers!$A$5:$B$95,2,FALSE)</f>
        <v>TPAIL</v>
      </c>
      <c r="G1061" s="16">
        <f>VLOOKUP($D1061,'Growth rate'!$B$3:$S$93,3,FALSE)*VLOOKUP($F1061,BY_TRA_Demand_Drivers!$B$5:$J$100,7,FALSE)</f>
        <v>71713.586889298647</v>
      </c>
      <c r="H1061" s="16">
        <f>VLOOKUP($D1061,'Growth rate'!$B$3:$S$93,3,FALSE)*VLOOKUP($F1061,BY_TRA_Demand_Drivers!$B$5:$J$100,8,FALSE)</f>
        <v>0</v>
      </c>
      <c r="I1061" s="16">
        <f>VLOOKUP($D1061,'Growth rate'!$B$3:$S$93,3,FALSE)*VLOOKUP($F1061,BY_TRA_Demand_Drivers!$B$5:$J$100,9,FALSE)</f>
        <v>0</v>
      </c>
    </row>
    <row r="1062" spans="1:9">
      <c r="A1062" s="16">
        <f t="shared" si="15"/>
        <v>13</v>
      </c>
      <c r="B1062" s="16"/>
      <c r="C1062" s="16" t="s">
        <v>11</v>
      </c>
      <c r="D1062" s="16">
        <v>2093</v>
      </c>
      <c r="E1062" s="16" t="s">
        <v>3</v>
      </c>
      <c r="F1062" s="16" t="str">
        <f>VLOOKUP(A1062,BY_TRA_Demand_Drivers!$A$5:$B$95,2,FALSE)</f>
        <v>TPAIL</v>
      </c>
      <c r="G1062" s="16">
        <f>VLOOKUP($D1062,'Growth rate'!$B$3:$S$93,3,FALSE)*VLOOKUP($F1062,BY_TRA_Demand_Drivers!$B$5:$J$100,7,FALSE)</f>
        <v>72076.795736808199</v>
      </c>
      <c r="H1062" s="16">
        <f>VLOOKUP($D1062,'Growth rate'!$B$3:$S$93,3,FALSE)*VLOOKUP($F1062,BY_TRA_Demand_Drivers!$B$5:$J$100,8,FALSE)</f>
        <v>0</v>
      </c>
      <c r="I1062" s="16">
        <f>VLOOKUP($D1062,'Growth rate'!$B$3:$S$93,3,FALSE)*VLOOKUP($F1062,BY_TRA_Demand_Drivers!$B$5:$J$100,9,FALSE)</f>
        <v>0</v>
      </c>
    </row>
    <row r="1063" spans="1:9">
      <c r="A1063" s="16">
        <f t="shared" si="15"/>
        <v>13</v>
      </c>
      <c r="B1063" s="16"/>
      <c r="C1063" s="16" t="s">
        <v>11</v>
      </c>
      <c r="D1063" s="16">
        <v>2094</v>
      </c>
      <c r="E1063" s="16" t="s">
        <v>3</v>
      </c>
      <c r="F1063" s="16" t="str">
        <f>VLOOKUP(A1063,BY_TRA_Demand_Drivers!$A$5:$B$95,2,FALSE)</f>
        <v>TPAIL</v>
      </c>
      <c r="G1063" s="16">
        <f>VLOOKUP($D1063,'Growth rate'!$B$3:$S$93,3,FALSE)*VLOOKUP($F1063,BY_TRA_Demand_Drivers!$B$5:$J$100,7,FALSE)</f>
        <v>72440.004584317765</v>
      </c>
      <c r="H1063" s="16">
        <f>VLOOKUP($D1063,'Growth rate'!$B$3:$S$93,3,FALSE)*VLOOKUP($F1063,BY_TRA_Demand_Drivers!$B$5:$J$100,8,FALSE)</f>
        <v>0</v>
      </c>
      <c r="I1063" s="16">
        <f>VLOOKUP($D1063,'Growth rate'!$B$3:$S$93,3,FALSE)*VLOOKUP($F1063,BY_TRA_Demand_Drivers!$B$5:$J$100,9,FALSE)</f>
        <v>0</v>
      </c>
    </row>
    <row r="1064" spans="1:9">
      <c r="A1064" s="16">
        <f t="shared" si="15"/>
        <v>13</v>
      </c>
      <c r="B1064" s="16"/>
      <c r="C1064" s="16" t="s">
        <v>11</v>
      </c>
      <c r="D1064" s="16">
        <v>2095</v>
      </c>
      <c r="E1064" s="16" t="s">
        <v>3</v>
      </c>
      <c r="F1064" s="16" t="str">
        <f>VLOOKUP(A1064,BY_TRA_Demand_Drivers!$A$5:$B$95,2,FALSE)</f>
        <v>TPAIL</v>
      </c>
      <c r="G1064" s="16">
        <f>VLOOKUP($D1064,'Growth rate'!$B$3:$S$93,3,FALSE)*VLOOKUP($F1064,BY_TRA_Demand_Drivers!$B$5:$J$100,7,FALSE)</f>
        <v>72803.213431827331</v>
      </c>
      <c r="H1064" s="16">
        <f>VLOOKUP($D1064,'Growth rate'!$B$3:$S$93,3,FALSE)*VLOOKUP($F1064,BY_TRA_Demand_Drivers!$B$5:$J$100,8,FALSE)</f>
        <v>0</v>
      </c>
      <c r="I1064" s="16">
        <f>VLOOKUP($D1064,'Growth rate'!$B$3:$S$93,3,FALSE)*VLOOKUP($F1064,BY_TRA_Demand_Drivers!$B$5:$J$100,9,FALSE)</f>
        <v>0</v>
      </c>
    </row>
    <row r="1065" spans="1:9">
      <c r="A1065" s="16">
        <f t="shared" si="15"/>
        <v>13</v>
      </c>
      <c r="B1065" s="16"/>
      <c r="C1065" s="16" t="s">
        <v>11</v>
      </c>
      <c r="D1065" s="16">
        <v>2096</v>
      </c>
      <c r="E1065" s="16" t="s">
        <v>3</v>
      </c>
      <c r="F1065" s="16" t="str">
        <f>VLOOKUP(A1065,BY_TRA_Demand_Drivers!$A$5:$B$95,2,FALSE)</f>
        <v>TPAIL</v>
      </c>
      <c r="G1065" s="16">
        <f>VLOOKUP($D1065,'Growth rate'!$B$3:$S$93,3,FALSE)*VLOOKUP($F1065,BY_TRA_Demand_Drivers!$B$5:$J$100,7,FALSE)</f>
        <v>73134.603042651637</v>
      </c>
      <c r="H1065" s="16">
        <f>VLOOKUP($D1065,'Growth rate'!$B$3:$S$93,3,FALSE)*VLOOKUP($F1065,BY_TRA_Demand_Drivers!$B$5:$J$100,8,FALSE)</f>
        <v>0</v>
      </c>
      <c r="I1065" s="16">
        <f>VLOOKUP($D1065,'Growth rate'!$B$3:$S$93,3,FALSE)*VLOOKUP($F1065,BY_TRA_Demand_Drivers!$B$5:$J$100,9,FALSE)</f>
        <v>0</v>
      </c>
    </row>
    <row r="1066" spans="1:9">
      <c r="A1066" s="16">
        <f t="shared" si="15"/>
        <v>13</v>
      </c>
      <c r="B1066" s="16"/>
      <c r="C1066" s="16" t="s">
        <v>11</v>
      </c>
      <c r="D1066" s="16">
        <v>2097</v>
      </c>
      <c r="E1066" s="16" t="s">
        <v>3</v>
      </c>
      <c r="F1066" s="16" t="str">
        <f>VLOOKUP(A1066,BY_TRA_Demand_Drivers!$A$5:$B$95,2,FALSE)</f>
        <v>TPAIL</v>
      </c>
      <c r="G1066" s="16">
        <f>VLOOKUP($D1066,'Growth rate'!$B$3:$S$93,3,FALSE)*VLOOKUP($F1066,BY_TRA_Demand_Drivers!$B$5:$J$100,7,FALSE)</f>
        <v>73465.992653475943</v>
      </c>
      <c r="H1066" s="16">
        <f>VLOOKUP($D1066,'Growth rate'!$B$3:$S$93,3,FALSE)*VLOOKUP($F1066,BY_TRA_Demand_Drivers!$B$5:$J$100,8,FALSE)</f>
        <v>0</v>
      </c>
      <c r="I1066" s="16">
        <f>VLOOKUP($D1066,'Growth rate'!$B$3:$S$93,3,FALSE)*VLOOKUP($F1066,BY_TRA_Demand_Drivers!$B$5:$J$100,9,FALSE)</f>
        <v>0</v>
      </c>
    </row>
    <row r="1067" spans="1:9">
      <c r="A1067" s="16">
        <f t="shared" si="15"/>
        <v>13</v>
      </c>
      <c r="B1067" s="16"/>
      <c r="C1067" s="16" t="s">
        <v>11</v>
      </c>
      <c r="D1067" s="16">
        <v>2098</v>
      </c>
      <c r="E1067" s="16" t="s">
        <v>3</v>
      </c>
      <c r="F1067" s="16" t="str">
        <f>VLOOKUP(A1067,BY_TRA_Demand_Drivers!$A$5:$B$95,2,FALSE)</f>
        <v>TPAIL</v>
      </c>
      <c r="G1067" s="16">
        <f>VLOOKUP($D1067,'Growth rate'!$B$3:$S$93,3,FALSE)*VLOOKUP($F1067,BY_TRA_Demand_Drivers!$B$5:$J$100,7,FALSE)</f>
        <v>73797.382264300235</v>
      </c>
      <c r="H1067" s="16">
        <f>VLOOKUP($D1067,'Growth rate'!$B$3:$S$93,3,FALSE)*VLOOKUP($F1067,BY_TRA_Demand_Drivers!$B$5:$J$100,8,FALSE)</f>
        <v>0</v>
      </c>
      <c r="I1067" s="16">
        <f>VLOOKUP($D1067,'Growth rate'!$B$3:$S$93,3,FALSE)*VLOOKUP($F1067,BY_TRA_Demand_Drivers!$B$5:$J$100,9,FALSE)</f>
        <v>0</v>
      </c>
    </row>
    <row r="1068" spans="1:9">
      <c r="A1068" s="16">
        <f t="shared" si="15"/>
        <v>13</v>
      </c>
      <c r="B1068" s="16"/>
      <c r="C1068" s="16" t="s">
        <v>11</v>
      </c>
      <c r="D1068" s="16">
        <v>2099</v>
      </c>
      <c r="E1068" s="16" t="s">
        <v>3</v>
      </c>
      <c r="F1068" s="16" t="str">
        <f>VLOOKUP(A1068,BY_TRA_Demand_Drivers!$A$5:$B$95,2,FALSE)</f>
        <v>TPAIL</v>
      </c>
      <c r="G1068" s="16">
        <f>VLOOKUP($D1068,'Growth rate'!$B$3:$S$93,3,FALSE)*VLOOKUP($F1068,BY_TRA_Demand_Drivers!$B$5:$J$100,7,FALSE)</f>
        <v>74128.771875124527</v>
      </c>
      <c r="H1068" s="16">
        <f>VLOOKUP($D1068,'Growth rate'!$B$3:$S$93,3,FALSE)*VLOOKUP($F1068,BY_TRA_Demand_Drivers!$B$5:$J$100,8,FALSE)</f>
        <v>0</v>
      </c>
      <c r="I1068" s="16">
        <f>VLOOKUP($D1068,'Growth rate'!$B$3:$S$93,3,FALSE)*VLOOKUP($F1068,BY_TRA_Demand_Drivers!$B$5:$J$100,9,FALSE)</f>
        <v>0</v>
      </c>
    </row>
    <row r="1069" spans="1:9">
      <c r="A1069" s="16">
        <f t="shared" si="15"/>
        <v>13</v>
      </c>
      <c r="B1069" s="16"/>
      <c r="C1069" s="16" t="s">
        <v>11</v>
      </c>
      <c r="D1069" s="16">
        <v>2100</v>
      </c>
      <c r="E1069" s="16" t="s">
        <v>3</v>
      </c>
      <c r="F1069" s="16" t="str">
        <f>VLOOKUP(A1069,BY_TRA_Demand_Drivers!$A$5:$B$95,2,FALSE)</f>
        <v>TPAIL</v>
      </c>
      <c r="G1069" s="16">
        <f>VLOOKUP($D1069,'Growth rate'!$B$3:$S$93,3,FALSE)*VLOOKUP($F1069,BY_TRA_Demand_Drivers!$B$5:$J$100,7,FALSE)</f>
        <v>74460.161485948833</v>
      </c>
      <c r="H1069" s="16">
        <f>VLOOKUP($D1069,'Growth rate'!$B$3:$S$93,3,FALSE)*VLOOKUP($F1069,BY_TRA_Demand_Drivers!$B$5:$J$100,8,FALSE)</f>
        <v>0</v>
      </c>
      <c r="I1069" s="16">
        <f>VLOOKUP($D1069,'Growth rate'!$B$3:$S$93,3,FALSE)*VLOOKUP($F1069,BY_TRA_Demand_Drivers!$B$5:$J$100,9,FALSE)</f>
        <v>0</v>
      </c>
    </row>
    <row r="1070" spans="1:9">
      <c r="A1070" s="16">
        <f t="shared" si="15"/>
        <v>14</v>
      </c>
      <c r="B1070" s="16"/>
      <c r="C1070" s="16" t="s">
        <v>11</v>
      </c>
      <c r="D1070" s="16">
        <v>2019</v>
      </c>
      <c r="E1070" s="16" t="s">
        <v>3</v>
      </c>
      <c r="F1070" s="16" t="str">
        <f>VLOOKUP(A1070,BY_TRA_Demand_Drivers!$A$5:$B$95,2,FALSE)</f>
        <v>TPSN</v>
      </c>
      <c r="G1070" s="16">
        <f>VLOOKUP($D1070,'Growth rate'!$B$3:$S$93,3,FALSE)*VLOOKUP($F1070,BY_TRA_Demand_Drivers!$B$5:$J$100,7,FALSE)</f>
        <v>0</v>
      </c>
      <c r="H1070" s="16">
        <f>VLOOKUP($D1070,'Growth rate'!$B$3:$S$93,3,FALSE)*VLOOKUP($F1070,BY_TRA_Demand_Drivers!$B$5:$J$100,8,FALSE)</f>
        <v>0</v>
      </c>
      <c r="I1070" s="16">
        <f>VLOOKUP($D1070,'Growth rate'!$B$3:$S$93,3,FALSE)*VLOOKUP($F1070,BY_TRA_Demand_Drivers!$B$5:$J$100,9,FALSE)</f>
        <v>0</v>
      </c>
    </row>
    <row r="1071" spans="1:9">
      <c r="A1071" s="16">
        <f t="shared" si="15"/>
        <v>14</v>
      </c>
      <c r="B1071" s="16"/>
      <c r="C1071" s="16" t="s">
        <v>11</v>
      </c>
      <c r="D1071" s="16">
        <v>2020</v>
      </c>
      <c r="E1071" s="16" t="s">
        <v>3</v>
      </c>
      <c r="F1071" s="16" t="str">
        <f>VLOOKUP(A1071,BY_TRA_Demand_Drivers!$A$5:$B$95,2,FALSE)</f>
        <v>TPSN</v>
      </c>
      <c r="G1071" s="16">
        <f>VLOOKUP($D1071,'Growth rate'!$B$3:$S$93,3,FALSE)*VLOOKUP($F1071,BY_TRA_Demand_Drivers!$B$5:$J$100,7,FALSE)</f>
        <v>0</v>
      </c>
      <c r="H1071" s="16">
        <f>VLOOKUP($D1071,'Growth rate'!$B$3:$S$93,3,FALSE)*VLOOKUP($F1071,BY_TRA_Demand_Drivers!$B$5:$J$100,8,FALSE)</f>
        <v>0</v>
      </c>
      <c r="I1071" s="16">
        <f>VLOOKUP($D1071,'Growth rate'!$B$3:$S$93,3,FALSE)*VLOOKUP($F1071,BY_TRA_Demand_Drivers!$B$5:$J$100,9,FALSE)</f>
        <v>0</v>
      </c>
    </row>
    <row r="1072" spans="1:9">
      <c r="A1072" s="16">
        <f t="shared" si="15"/>
        <v>14</v>
      </c>
      <c r="B1072" s="16"/>
      <c r="C1072" s="16" t="s">
        <v>11</v>
      </c>
      <c r="D1072" s="16">
        <v>2021</v>
      </c>
      <c r="E1072" s="16" t="s">
        <v>3</v>
      </c>
      <c r="F1072" s="16" t="str">
        <f>VLOOKUP(A1072,BY_TRA_Demand_Drivers!$A$5:$B$95,2,FALSE)</f>
        <v>TPSN</v>
      </c>
      <c r="G1072" s="16">
        <f>VLOOKUP($D1072,'Growth rate'!$B$3:$S$93,3,FALSE)*VLOOKUP($F1072,BY_TRA_Demand_Drivers!$B$5:$J$100,7,FALSE)</f>
        <v>0</v>
      </c>
      <c r="H1072" s="16">
        <f>VLOOKUP($D1072,'Growth rate'!$B$3:$S$93,3,FALSE)*VLOOKUP($F1072,BY_TRA_Demand_Drivers!$B$5:$J$100,8,FALSE)</f>
        <v>0</v>
      </c>
      <c r="I1072" s="16">
        <f>VLOOKUP($D1072,'Growth rate'!$B$3:$S$93,3,FALSE)*VLOOKUP($F1072,BY_TRA_Demand_Drivers!$B$5:$J$100,9,FALSE)</f>
        <v>0</v>
      </c>
    </row>
    <row r="1073" spans="1:9">
      <c r="A1073" s="16">
        <f t="shared" si="15"/>
        <v>14</v>
      </c>
      <c r="B1073" s="16"/>
      <c r="C1073" s="16" t="s">
        <v>11</v>
      </c>
      <c r="D1073" s="16">
        <v>2022</v>
      </c>
      <c r="E1073" s="16" t="s">
        <v>3</v>
      </c>
      <c r="F1073" s="16" t="str">
        <f>VLOOKUP(A1073,BY_TRA_Demand_Drivers!$A$5:$B$95,2,FALSE)</f>
        <v>TPSN</v>
      </c>
      <c r="G1073" s="16">
        <f>VLOOKUP($D1073,'Growth rate'!$B$3:$S$93,3,FALSE)*VLOOKUP($F1073,BY_TRA_Demand_Drivers!$B$5:$J$100,7,FALSE)</f>
        <v>0</v>
      </c>
      <c r="H1073" s="16">
        <f>VLOOKUP($D1073,'Growth rate'!$B$3:$S$93,3,FALSE)*VLOOKUP($F1073,BY_TRA_Demand_Drivers!$B$5:$J$100,8,FALSE)</f>
        <v>0</v>
      </c>
      <c r="I1073" s="16">
        <f>VLOOKUP($D1073,'Growth rate'!$B$3:$S$93,3,FALSE)*VLOOKUP($F1073,BY_TRA_Demand_Drivers!$B$5:$J$100,9,FALSE)</f>
        <v>0</v>
      </c>
    </row>
    <row r="1074" spans="1:9">
      <c r="A1074" s="16">
        <f t="shared" si="15"/>
        <v>14</v>
      </c>
      <c r="B1074" s="16"/>
      <c r="C1074" s="16" t="s">
        <v>11</v>
      </c>
      <c r="D1074" s="16">
        <v>2023</v>
      </c>
      <c r="E1074" s="16" t="s">
        <v>3</v>
      </c>
      <c r="F1074" s="16" t="str">
        <f>VLOOKUP(A1074,BY_TRA_Demand_Drivers!$A$5:$B$95,2,FALSE)</f>
        <v>TPSN</v>
      </c>
      <c r="G1074" s="16">
        <f>VLOOKUP($D1074,'Growth rate'!$B$3:$S$93,3,FALSE)*VLOOKUP($F1074,BY_TRA_Demand_Drivers!$B$5:$J$100,7,FALSE)</f>
        <v>0</v>
      </c>
      <c r="H1074" s="16">
        <f>VLOOKUP($D1074,'Growth rate'!$B$3:$S$93,3,FALSE)*VLOOKUP($F1074,BY_TRA_Demand_Drivers!$B$5:$J$100,8,FALSE)</f>
        <v>0</v>
      </c>
      <c r="I1074" s="16">
        <f>VLOOKUP($D1074,'Growth rate'!$B$3:$S$93,3,FALSE)*VLOOKUP($F1074,BY_TRA_Demand_Drivers!$B$5:$J$100,9,FALSE)</f>
        <v>0</v>
      </c>
    </row>
    <row r="1075" spans="1:9">
      <c r="A1075" s="16">
        <f t="shared" si="15"/>
        <v>14</v>
      </c>
      <c r="B1075" s="16"/>
      <c r="C1075" s="16" t="s">
        <v>11</v>
      </c>
      <c r="D1075" s="16">
        <v>2024</v>
      </c>
      <c r="E1075" s="16" t="s">
        <v>3</v>
      </c>
      <c r="F1075" s="16" t="str">
        <f>VLOOKUP(A1075,BY_TRA_Demand_Drivers!$A$5:$B$95,2,FALSE)</f>
        <v>TPSN</v>
      </c>
      <c r="G1075" s="16">
        <f>VLOOKUP($D1075,'Growth rate'!$B$3:$S$93,3,FALSE)*VLOOKUP($F1075,BY_TRA_Demand_Drivers!$B$5:$J$100,7,FALSE)</f>
        <v>0</v>
      </c>
      <c r="H1075" s="16">
        <f>VLOOKUP($D1075,'Growth rate'!$B$3:$S$93,3,FALSE)*VLOOKUP($F1075,BY_TRA_Demand_Drivers!$B$5:$J$100,8,FALSE)</f>
        <v>0</v>
      </c>
      <c r="I1075" s="16">
        <f>VLOOKUP($D1075,'Growth rate'!$B$3:$S$93,3,FALSE)*VLOOKUP($F1075,BY_TRA_Demand_Drivers!$B$5:$J$100,9,FALSE)</f>
        <v>0</v>
      </c>
    </row>
    <row r="1076" spans="1:9">
      <c r="A1076" s="16">
        <f t="shared" si="15"/>
        <v>14</v>
      </c>
      <c r="B1076" s="16"/>
      <c r="C1076" s="16" t="s">
        <v>11</v>
      </c>
      <c r="D1076" s="16">
        <v>2025</v>
      </c>
      <c r="E1076" s="16" t="s">
        <v>3</v>
      </c>
      <c r="F1076" s="16" t="str">
        <f>VLOOKUP(A1076,BY_TRA_Demand_Drivers!$A$5:$B$95,2,FALSE)</f>
        <v>TPSN</v>
      </c>
      <c r="G1076" s="16">
        <f>VLOOKUP($D1076,'Growth rate'!$B$3:$S$93,3,FALSE)*VLOOKUP($F1076,BY_TRA_Demand_Drivers!$B$5:$J$100,7,FALSE)</f>
        <v>0</v>
      </c>
      <c r="H1076" s="16">
        <f>VLOOKUP($D1076,'Growth rate'!$B$3:$S$93,3,FALSE)*VLOOKUP($F1076,BY_TRA_Demand_Drivers!$B$5:$J$100,8,FALSE)</f>
        <v>0</v>
      </c>
      <c r="I1076" s="16">
        <f>VLOOKUP($D1076,'Growth rate'!$B$3:$S$93,3,FALSE)*VLOOKUP($F1076,BY_TRA_Demand_Drivers!$B$5:$J$100,9,FALSE)</f>
        <v>0</v>
      </c>
    </row>
    <row r="1077" spans="1:9">
      <c r="A1077" s="16">
        <f t="shared" si="15"/>
        <v>14</v>
      </c>
      <c r="B1077" s="16"/>
      <c r="C1077" s="16" t="s">
        <v>11</v>
      </c>
      <c r="D1077" s="16">
        <v>2026</v>
      </c>
      <c r="E1077" s="16" t="s">
        <v>3</v>
      </c>
      <c r="F1077" s="16" t="str">
        <f>VLOOKUP(A1077,BY_TRA_Demand_Drivers!$A$5:$B$95,2,FALSE)</f>
        <v>TPSN</v>
      </c>
      <c r="G1077" s="16">
        <f>VLOOKUP($D1077,'Growth rate'!$B$3:$S$93,3,FALSE)*VLOOKUP($F1077,BY_TRA_Demand_Drivers!$B$5:$J$100,7,FALSE)</f>
        <v>0</v>
      </c>
      <c r="H1077" s="16">
        <f>VLOOKUP($D1077,'Growth rate'!$B$3:$S$93,3,FALSE)*VLOOKUP($F1077,BY_TRA_Demand_Drivers!$B$5:$J$100,8,FALSE)</f>
        <v>0</v>
      </c>
      <c r="I1077" s="16">
        <f>VLOOKUP($D1077,'Growth rate'!$B$3:$S$93,3,FALSE)*VLOOKUP($F1077,BY_TRA_Demand_Drivers!$B$5:$J$100,9,FALSE)</f>
        <v>0</v>
      </c>
    </row>
    <row r="1078" spans="1:9">
      <c r="A1078" s="16">
        <f t="shared" si="15"/>
        <v>14</v>
      </c>
      <c r="B1078" s="16"/>
      <c r="C1078" s="16" t="s">
        <v>11</v>
      </c>
      <c r="D1078" s="16">
        <v>2027</v>
      </c>
      <c r="E1078" s="16" t="s">
        <v>3</v>
      </c>
      <c r="F1078" s="16" t="str">
        <f>VLOOKUP(A1078,BY_TRA_Demand_Drivers!$A$5:$B$95,2,FALSE)</f>
        <v>TPSN</v>
      </c>
      <c r="G1078" s="16">
        <f>VLOOKUP($D1078,'Growth rate'!$B$3:$S$93,3,FALSE)*VLOOKUP($F1078,BY_TRA_Demand_Drivers!$B$5:$J$100,7,FALSE)</f>
        <v>0</v>
      </c>
      <c r="H1078" s="16">
        <f>VLOOKUP($D1078,'Growth rate'!$B$3:$S$93,3,FALSE)*VLOOKUP($F1078,BY_TRA_Demand_Drivers!$B$5:$J$100,8,FALSE)</f>
        <v>0</v>
      </c>
      <c r="I1078" s="16">
        <f>VLOOKUP($D1078,'Growth rate'!$B$3:$S$93,3,FALSE)*VLOOKUP($F1078,BY_TRA_Demand_Drivers!$B$5:$J$100,9,FALSE)</f>
        <v>0</v>
      </c>
    </row>
    <row r="1079" spans="1:9">
      <c r="A1079" s="16">
        <f t="shared" si="15"/>
        <v>14</v>
      </c>
      <c r="B1079" s="16"/>
      <c r="C1079" s="16" t="s">
        <v>11</v>
      </c>
      <c r="D1079" s="16">
        <v>2028</v>
      </c>
      <c r="E1079" s="16" t="s">
        <v>3</v>
      </c>
      <c r="F1079" s="16" t="str">
        <f>VLOOKUP(A1079,BY_TRA_Demand_Drivers!$A$5:$B$95,2,FALSE)</f>
        <v>TPSN</v>
      </c>
      <c r="G1079" s="16">
        <f>VLOOKUP($D1079,'Growth rate'!$B$3:$S$93,3,FALSE)*VLOOKUP($F1079,BY_TRA_Demand_Drivers!$B$5:$J$100,7,FALSE)</f>
        <v>0</v>
      </c>
      <c r="H1079" s="16">
        <f>VLOOKUP($D1079,'Growth rate'!$B$3:$S$93,3,FALSE)*VLOOKUP($F1079,BY_TRA_Demand_Drivers!$B$5:$J$100,8,FALSE)</f>
        <v>0</v>
      </c>
      <c r="I1079" s="16">
        <f>VLOOKUP($D1079,'Growth rate'!$B$3:$S$93,3,FALSE)*VLOOKUP($F1079,BY_TRA_Demand_Drivers!$B$5:$J$100,9,FALSE)</f>
        <v>0</v>
      </c>
    </row>
    <row r="1080" spans="1:9">
      <c r="A1080" s="16">
        <f t="shared" si="15"/>
        <v>14</v>
      </c>
      <c r="B1080" s="16"/>
      <c r="C1080" s="16" t="s">
        <v>11</v>
      </c>
      <c r="D1080" s="16">
        <v>2029</v>
      </c>
      <c r="E1080" s="16" t="s">
        <v>3</v>
      </c>
      <c r="F1080" s="16" t="str">
        <f>VLOOKUP(A1080,BY_TRA_Demand_Drivers!$A$5:$B$95,2,FALSE)</f>
        <v>TPSN</v>
      </c>
      <c r="G1080" s="16">
        <f>VLOOKUP($D1080,'Growth rate'!$B$3:$S$93,3,FALSE)*VLOOKUP($F1080,BY_TRA_Demand_Drivers!$B$5:$J$100,7,FALSE)</f>
        <v>0</v>
      </c>
      <c r="H1080" s="16">
        <f>VLOOKUP($D1080,'Growth rate'!$B$3:$S$93,3,FALSE)*VLOOKUP($F1080,BY_TRA_Demand_Drivers!$B$5:$J$100,8,FALSE)</f>
        <v>0</v>
      </c>
      <c r="I1080" s="16">
        <f>VLOOKUP($D1080,'Growth rate'!$B$3:$S$93,3,FALSE)*VLOOKUP($F1080,BY_TRA_Demand_Drivers!$B$5:$J$100,9,FALSE)</f>
        <v>0</v>
      </c>
    </row>
    <row r="1081" spans="1:9">
      <c r="A1081" s="16">
        <f t="shared" si="15"/>
        <v>14</v>
      </c>
      <c r="B1081" s="16"/>
      <c r="C1081" s="16" t="s">
        <v>11</v>
      </c>
      <c r="D1081" s="16">
        <v>2030</v>
      </c>
      <c r="E1081" s="16" t="s">
        <v>3</v>
      </c>
      <c r="F1081" s="16" t="str">
        <f>VLOOKUP(A1081,BY_TRA_Demand_Drivers!$A$5:$B$95,2,FALSE)</f>
        <v>TPSN</v>
      </c>
      <c r="G1081" s="16">
        <f>VLOOKUP($D1081,'Growth rate'!$B$3:$S$93,3,FALSE)*VLOOKUP($F1081,BY_TRA_Demand_Drivers!$B$5:$J$100,7,FALSE)</f>
        <v>0</v>
      </c>
      <c r="H1081" s="16">
        <f>VLOOKUP($D1081,'Growth rate'!$B$3:$S$93,3,FALSE)*VLOOKUP($F1081,BY_TRA_Demand_Drivers!$B$5:$J$100,8,FALSE)</f>
        <v>0</v>
      </c>
      <c r="I1081" s="16">
        <f>VLOOKUP($D1081,'Growth rate'!$B$3:$S$93,3,FALSE)*VLOOKUP($F1081,BY_TRA_Demand_Drivers!$B$5:$J$100,9,FALSE)</f>
        <v>0</v>
      </c>
    </row>
    <row r="1082" spans="1:9">
      <c r="A1082" s="16">
        <f t="shared" si="15"/>
        <v>14</v>
      </c>
      <c r="B1082" s="16"/>
      <c r="C1082" s="16" t="s">
        <v>11</v>
      </c>
      <c r="D1082" s="16">
        <v>2031</v>
      </c>
      <c r="E1082" s="16" t="s">
        <v>3</v>
      </c>
      <c r="F1082" s="16" t="str">
        <f>VLOOKUP(A1082,BY_TRA_Demand_Drivers!$A$5:$B$95,2,FALSE)</f>
        <v>TPSN</v>
      </c>
      <c r="G1082" s="16">
        <f>VLOOKUP($D1082,'Growth rate'!$B$3:$S$93,3,FALSE)*VLOOKUP($F1082,BY_TRA_Demand_Drivers!$B$5:$J$100,7,FALSE)</f>
        <v>0</v>
      </c>
      <c r="H1082" s="16">
        <f>VLOOKUP($D1082,'Growth rate'!$B$3:$S$93,3,FALSE)*VLOOKUP($F1082,BY_TRA_Demand_Drivers!$B$5:$J$100,8,FALSE)</f>
        <v>0</v>
      </c>
      <c r="I1082" s="16">
        <f>VLOOKUP($D1082,'Growth rate'!$B$3:$S$93,3,FALSE)*VLOOKUP($F1082,BY_TRA_Demand_Drivers!$B$5:$J$100,9,FALSE)</f>
        <v>0</v>
      </c>
    </row>
    <row r="1083" spans="1:9">
      <c r="A1083" s="16">
        <f t="shared" si="15"/>
        <v>14</v>
      </c>
      <c r="B1083" s="16"/>
      <c r="C1083" s="16" t="s">
        <v>11</v>
      </c>
      <c r="D1083" s="16">
        <v>2032</v>
      </c>
      <c r="E1083" s="16" t="s">
        <v>3</v>
      </c>
      <c r="F1083" s="16" t="str">
        <f>VLOOKUP(A1083,BY_TRA_Demand_Drivers!$A$5:$B$95,2,FALSE)</f>
        <v>TPSN</v>
      </c>
      <c r="G1083" s="16">
        <f>VLOOKUP($D1083,'Growth rate'!$B$3:$S$93,3,FALSE)*VLOOKUP($F1083,BY_TRA_Demand_Drivers!$B$5:$J$100,7,FALSE)</f>
        <v>0</v>
      </c>
      <c r="H1083" s="16">
        <f>VLOOKUP($D1083,'Growth rate'!$B$3:$S$93,3,FALSE)*VLOOKUP($F1083,BY_TRA_Demand_Drivers!$B$5:$J$100,8,FALSE)</f>
        <v>0</v>
      </c>
      <c r="I1083" s="16">
        <f>VLOOKUP($D1083,'Growth rate'!$B$3:$S$93,3,FALSE)*VLOOKUP($F1083,BY_TRA_Demand_Drivers!$B$5:$J$100,9,FALSE)</f>
        <v>0</v>
      </c>
    </row>
    <row r="1084" spans="1:9">
      <c r="A1084" s="16">
        <f t="shared" si="15"/>
        <v>14</v>
      </c>
      <c r="B1084" s="16"/>
      <c r="C1084" s="16" t="s">
        <v>11</v>
      </c>
      <c r="D1084" s="16">
        <v>2033</v>
      </c>
      <c r="E1084" s="16" t="s">
        <v>3</v>
      </c>
      <c r="F1084" s="16" t="str">
        <f>VLOOKUP(A1084,BY_TRA_Demand_Drivers!$A$5:$B$95,2,FALSE)</f>
        <v>TPSN</v>
      </c>
      <c r="G1084" s="16">
        <f>VLOOKUP($D1084,'Growth rate'!$B$3:$S$93,3,FALSE)*VLOOKUP($F1084,BY_TRA_Demand_Drivers!$B$5:$J$100,7,FALSE)</f>
        <v>0</v>
      </c>
      <c r="H1084" s="16">
        <f>VLOOKUP($D1084,'Growth rate'!$B$3:$S$93,3,FALSE)*VLOOKUP($F1084,BY_TRA_Demand_Drivers!$B$5:$J$100,8,FALSE)</f>
        <v>0</v>
      </c>
      <c r="I1084" s="16">
        <f>VLOOKUP($D1084,'Growth rate'!$B$3:$S$93,3,FALSE)*VLOOKUP($F1084,BY_TRA_Demand_Drivers!$B$5:$J$100,9,FALSE)</f>
        <v>0</v>
      </c>
    </row>
    <row r="1085" spans="1:9">
      <c r="A1085" s="16">
        <f t="shared" si="15"/>
        <v>14</v>
      </c>
      <c r="B1085" s="16"/>
      <c r="C1085" s="16" t="s">
        <v>11</v>
      </c>
      <c r="D1085" s="16">
        <v>2034</v>
      </c>
      <c r="E1085" s="16" t="s">
        <v>3</v>
      </c>
      <c r="F1085" s="16" t="str">
        <f>VLOOKUP(A1085,BY_TRA_Demand_Drivers!$A$5:$B$95,2,FALSE)</f>
        <v>TPSN</v>
      </c>
      <c r="G1085" s="16">
        <f>VLOOKUP($D1085,'Growth rate'!$B$3:$S$93,3,FALSE)*VLOOKUP($F1085,BY_TRA_Demand_Drivers!$B$5:$J$100,7,FALSE)</f>
        <v>0</v>
      </c>
      <c r="H1085" s="16">
        <f>VLOOKUP($D1085,'Growth rate'!$B$3:$S$93,3,FALSE)*VLOOKUP($F1085,BY_TRA_Demand_Drivers!$B$5:$J$100,8,FALSE)</f>
        <v>0</v>
      </c>
      <c r="I1085" s="16">
        <f>VLOOKUP($D1085,'Growth rate'!$B$3:$S$93,3,FALSE)*VLOOKUP($F1085,BY_TRA_Demand_Drivers!$B$5:$J$100,9,FALSE)</f>
        <v>0</v>
      </c>
    </row>
    <row r="1086" spans="1:9">
      <c r="A1086" s="16">
        <f t="shared" si="15"/>
        <v>14</v>
      </c>
      <c r="B1086" s="16"/>
      <c r="C1086" s="16" t="s">
        <v>11</v>
      </c>
      <c r="D1086" s="16">
        <v>2035</v>
      </c>
      <c r="E1086" s="16" t="s">
        <v>3</v>
      </c>
      <c r="F1086" s="16" t="str">
        <f>VLOOKUP(A1086,BY_TRA_Demand_Drivers!$A$5:$B$95,2,FALSE)</f>
        <v>TPSN</v>
      </c>
      <c r="G1086" s="16">
        <f>VLOOKUP($D1086,'Growth rate'!$B$3:$S$93,3,FALSE)*VLOOKUP($F1086,BY_TRA_Demand_Drivers!$B$5:$J$100,7,FALSE)</f>
        <v>0</v>
      </c>
      <c r="H1086" s="16">
        <f>VLOOKUP($D1086,'Growth rate'!$B$3:$S$93,3,FALSE)*VLOOKUP($F1086,BY_TRA_Demand_Drivers!$B$5:$J$100,8,FALSE)</f>
        <v>0</v>
      </c>
      <c r="I1086" s="16">
        <f>VLOOKUP($D1086,'Growth rate'!$B$3:$S$93,3,FALSE)*VLOOKUP($F1086,BY_TRA_Demand_Drivers!$B$5:$J$100,9,FALSE)</f>
        <v>0</v>
      </c>
    </row>
    <row r="1087" spans="1:9">
      <c r="A1087" s="16">
        <f t="shared" si="15"/>
        <v>14</v>
      </c>
      <c r="B1087" s="16"/>
      <c r="C1087" s="16" t="s">
        <v>11</v>
      </c>
      <c r="D1087" s="16">
        <v>2036</v>
      </c>
      <c r="E1087" s="16" t="s">
        <v>3</v>
      </c>
      <c r="F1087" s="16" t="str">
        <f>VLOOKUP(A1087,BY_TRA_Demand_Drivers!$A$5:$B$95,2,FALSE)</f>
        <v>TPSN</v>
      </c>
      <c r="G1087" s="16">
        <f>VLOOKUP($D1087,'Growth rate'!$B$3:$S$93,3,FALSE)*VLOOKUP($F1087,BY_TRA_Demand_Drivers!$B$5:$J$100,7,FALSE)</f>
        <v>0</v>
      </c>
      <c r="H1087" s="16">
        <f>VLOOKUP($D1087,'Growth rate'!$B$3:$S$93,3,FALSE)*VLOOKUP($F1087,BY_TRA_Demand_Drivers!$B$5:$J$100,8,FALSE)</f>
        <v>0</v>
      </c>
      <c r="I1087" s="16">
        <f>VLOOKUP($D1087,'Growth rate'!$B$3:$S$93,3,FALSE)*VLOOKUP($F1087,BY_TRA_Demand_Drivers!$B$5:$J$100,9,FALSE)</f>
        <v>0</v>
      </c>
    </row>
    <row r="1088" spans="1:9">
      <c r="A1088" s="16">
        <f t="shared" si="15"/>
        <v>14</v>
      </c>
      <c r="B1088" s="16"/>
      <c r="C1088" s="16" t="s">
        <v>11</v>
      </c>
      <c r="D1088" s="16">
        <v>2037</v>
      </c>
      <c r="E1088" s="16" t="s">
        <v>3</v>
      </c>
      <c r="F1088" s="16" t="str">
        <f>VLOOKUP(A1088,BY_TRA_Demand_Drivers!$A$5:$B$95,2,FALSE)</f>
        <v>TPSN</v>
      </c>
      <c r="G1088" s="16">
        <f>VLOOKUP($D1088,'Growth rate'!$B$3:$S$93,3,FALSE)*VLOOKUP($F1088,BY_TRA_Demand_Drivers!$B$5:$J$100,7,FALSE)</f>
        <v>0</v>
      </c>
      <c r="H1088" s="16">
        <f>VLOOKUP($D1088,'Growth rate'!$B$3:$S$93,3,FALSE)*VLOOKUP($F1088,BY_TRA_Demand_Drivers!$B$5:$J$100,8,FALSE)</f>
        <v>0</v>
      </c>
      <c r="I1088" s="16">
        <f>VLOOKUP($D1088,'Growth rate'!$B$3:$S$93,3,FALSE)*VLOOKUP($F1088,BY_TRA_Demand_Drivers!$B$5:$J$100,9,FALSE)</f>
        <v>0</v>
      </c>
    </row>
    <row r="1089" spans="1:9">
      <c r="A1089" s="16">
        <f t="shared" si="15"/>
        <v>14</v>
      </c>
      <c r="B1089" s="16"/>
      <c r="C1089" s="16" t="s">
        <v>11</v>
      </c>
      <c r="D1089" s="16">
        <v>2038</v>
      </c>
      <c r="E1089" s="16" t="s">
        <v>3</v>
      </c>
      <c r="F1089" s="16" t="str">
        <f>VLOOKUP(A1089,BY_TRA_Demand_Drivers!$A$5:$B$95,2,FALSE)</f>
        <v>TPSN</v>
      </c>
      <c r="G1089" s="16">
        <f>VLOOKUP($D1089,'Growth rate'!$B$3:$S$93,3,FALSE)*VLOOKUP($F1089,BY_TRA_Demand_Drivers!$B$5:$J$100,7,FALSE)</f>
        <v>0</v>
      </c>
      <c r="H1089" s="16">
        <f>VLOOKUP($D1089,'Growth rate'!$B$3:$S$93,3,FALSE)*VLOOKUP($F1089,BY_TRA_Demand_Drivers!$B$5:$J$100,8,FALSE)</f>
        <v>0</v>
      </c>
      <c r="I1089" s="16">
        <f>VLOOKUP($D1089,'Growth rate'!$B$3:$S$93,3,FALSE)*VLOOKUP($F1089,BY_TRA_Demand_Drivers!$B$5:$J$100,9,FALSE)</f>
        <v>0</v>
      </c>
    </row>
    <row r="1090" spans="1:9">
      <c r="A1090" s="16">
        <f t="shared" si="15"/>
        <v>14</v>
      </c>
      <c r="B1090" s="16"/>
      <c r="C1090" s="16" t="s">
        <v>11</v>
      </c>
      <c r="D1090" s="16">
        <v>2039</v>
      </c>
      <c r="E1090" s="16" t="s">
        <v>3</v>
      </c>
      <c r="F1090" s="16" t="str">
        <f>VLOOKUP(A1090,BY_TRA_Demand_Drivers!$A$5:$B$95,2,FALSE)</f>
        <v>TPSN</v>
      </c>
      <c r="G1090" s="16">
        <f>VLOOKUP($D1090,'Growth rate'!$B$3:$S$93,3,FALSE)*VLOOKUP($F1090,BY_TRA_Demand_Drivers!$B$5:$J$100,7,FALSE)</f>
        <v>0</v>
      </c>
      <c r="H1090" s="16">
        <f>VLOOKUP($D1090,'Growth rate'!$B$3:$S$93,3,FALSE)*VLOOKUP($F1090,BY_TRA_Demand_Drivers!$B$5:$J$100,8,FALSE)</f>
        <v>0</v>
      </c>
      <c r="I1090" s="16">
        <f>VLOOKUP($D1090,'Growth rate'!$B$3:$S$93,3,FALSE)*VLOOKUP($F1090,BY_TRA_Demand_Drivers!$B$5:$J$100,9,FALSE)</f>
        <v>0</v>
      </c>
    </row>
    <row r="1091" spans="1:9">
      <c r="A1091" s="16">
        <f t="shared" ref="A1091:A1151" si="16">A1009+1</f>
        <v>14</v>
      </c>
      <c r="B1091" s="16"/>
      <c r="C1091" s="16" t="s">
        <v>11</v>
      </c>
      <c r="D1091" s="16">
        <v>2040</v>
      </c>
      <c r="E1091" s="16" t="s">
        <v>3</v>
      </c>
      <c r="F1091" s="16" t="str">
        <f>VLOOKUP(A1091,BY_TRA_Demand_Drivers!$A$5:$B$95,2,FALSE)</f>
        <v>TPSN</v>
      </c>
      <c r="G1091" s="16">
        <f>VLOOKUP($D1091,'Growth rate'!$B$3:$S$93,3,FALSE)*VLOOKUP($F1091,BY_TRA_Demand_Drivers!$B$5:$J$100,7,FALSE)</f>
        <v>0</v>
      </c>
      <c r="H1091" s="16">
        <f>VLOOKUP($D1091,'Growth rate'!$B$3:$S$93,3,FALSE)*VLOOKUP($F1091,BY_TRA_Demand_Drivers!$B$5:$J$100,8,FALSE)</f>
        <v>0</v>
      </c>
      <c r="I1091" s="16">
        <f>VLOOKUP($D1091,'Growth rate'!$B$3:$S$93,3,FALSE)*VLOOKUP($F1091,BY_TRA_Demand_Drivers!$B$5:$J$100,9,FALSE)</f>
        <v>0</v>
      </c>
    </row>
    <row r="1092" spans="1:9">
      <c r="A1092" s="16">
        <f t="shared" si="16"/>
        <v>14</v>
      </c>
      <c r="B1092" s="16"/>
      <c r="C1092" s="16" t="s">
        <v>11</v>
      </c>
      <c r="D1092" s="16">
        <v>2041</v>
      </c>
      <c r="E1092" s="16" t="s">
        <v>3</v>
      </c>
      <c r="F1092" s="16" t="str">
        <f>VLOOKUP(A1092,BY_TRA_Demand_Drivers!$A$5:$B$95,2,FALSE)</f>
        <v>TPSN</v>
      </c>
      <c r="G1092" s="16">
        <f>VLOOKUP($D1092,'Growth rate'!$B$3:$S$93,3,FALSE)*VLOOKUP($F1092,BY_TRA_Demand_Drivers!$B$5:$J$100,7,FALSE)</f>
        <v>0</v>
      </c>
      <c r="H1092" s="16">
        <f>VLOOKUP($D1092,'Growth rate'!$B$3:$S$93,3,FALSE)*VLOOKUP($F1092,BY_TRA_Demand_Drivers!$B$5:$J$100,8,FALSE)</f>
        <v>0</v>
      </c>
      <c r="I1092" s="16">
        <f>VLOOKUP($D1092,'Growth rate'!$B$3:$S$93,3,FALSE)*VLOOKUP($F1092,BY_TRA_Demand_Drivers!$B$5:$J$100,9,FALSE)</f>
        <v>0</v>
      </c>
    </row>
    <row r="1093" spans="1:9">
      <c r="A1093" s="16">
        <f t="shared" si="16"/>
        <v>14</v>
      </c>
      <c r="B1093" s="16"/>
      <c r="C1093" s="16" t="s">
        <v>11</v>
      </c>
      <c r="D1093" s="16">
        <v>2042</v>
      </c>
      <c r="E1093" s="16" t="s">
        <v>3</v>
      </c>
      <c r="F1093" s="16" t="str">
        <f>VLOOKUP(A1093,BY_TRA_Demand_Drivers!$A$5:$B$95,2,FALSE)</f>
        <v>TPSN</v>
      </c>
      <c r="G1093" s="16">
        <f>VLOOKUP($D1093,'Growth rate'!$B$3:$S$93,3,FALSE)*VLOOKUP($F1093,BY_TRA_Demand_Drivers!$B$5:$J$100,7,FALSE)</f>
        <v>0</v>
      </c>
      <c r="H1093" s="16">
        <f>VLOOKUP($D1093,'Growth rate'!$B$3:$S$93,3,FALSE)*VLOOKUP($F1093,BY_TRA_Demand_Drivers!$B$5:$J$100,8,FALSE)</f>
        <v>0</v>
      </c>
      <c r="I1093" s="16">
        <f>VLOOKUP($D1093,'Growth rate'!$B$3:$S$93,3,FALSE)*VLOOKUP($F1093,BY_TRA_Demand_Drivers!$B$5:$J$100,9,FALSE)</f>
        <v>0</v>
      </c>
    </row>
    <row r="1094" spans="1:9">
      <c r="A1094" s="16">
        <f t="shared" si="16"/>
        <v>14</v>
      </c>
      <c r="B1094" s="16"/>
      <c r="C1094" s="16" t="s">
        <v>11</v>
      </c>
      <c r="D1094" s="16">
        <v>2043</v>
      </c>
      <c r="E1094" s="16" t="s">
        <v>3</v>
      </c>
      <c r="F1094" s="16" t="str">
        <f>VLOOKUP(A1094,BY_TRA_Demand_Drivers!$A$5:$B$95,2,FALSE)</f>
        <v>TPSN</v>
      </c>
      <c r="G1094" s="16">
        <f>VLOOKUP($D1094,'Growth rate'!$B$3:$S$93,3,FALSE)*VLOOKUP($F1094,BY_TRA_Demand_Drivers!$B$5:$J$100,7,FALSE)</f>
        <v>0</v>
      </c>
      <c r="H1094" s="16">
        <f>VLOOKUP($D1094,'Growth rate'!$B$3:$S$93,3,FALSE)*VLOOKUP($F1094,BY_TRA_Demand_Drivers!$B$5:$J$100,8,FALSE)</f>
        <v>0</v>
      </c>
      <c r="I1094" s="16">
        <f>VLOOKUP($D1094,'Growth rate'!$B$3:$S$93,3,FALSE)*VLOOKUP($F1094,BY_TRA_Demand_Drivers!$B$5:$J$100,9,FALSE)</f>
        <v>0</v>
      </c>
    </row>
    <row r="1095" spans="1:9">
      <c r="A1095" s="16">
        <f t="shared" si="16"/>
        <v>14</v>
      </c>
      <c r="B1095" s="16"/>
      <c r="C1095" s="16" t="s">
        <v>11</v>
      </c>
      <c r="D1095" s="16">
        <v>2044</v>
      </c>
      <c r="E1095" s="16" t="s">
        <v>3</v>
      </c>
      <c r="F1095" s="16" t="str">
        <f>VLOOKUP(A1095,BY_TRA_Demand_Drivers!$A$5:$B$95,2,FALSE)</f>
        <v>TPSN</v>
      </c>
      <c r="G1095" s="16">
        <f>VLOOKUP($D1095,'Growth rate'!$B$3:$S$93,3,FALSE)*VLOOKUP($F1095,BY_TRA_Demand_Drivers!$B$5:$J$100,7,FALSE)</f>
        <v>0</v>
      </c>
      <c r="H1095" s="16">
        <f>VLOOKUP($D1095,'Growth rate'!$B$3:$S$93,3,FALSE)*VLOOKUP($F1095,BY_TRA_Demand_Drivers!$B$5:$J$100,8,FALSE)</f>
        <v>0</v>
      </c>
      <c r="I1095" s="16">
        <f>VLOOKUP($D1095,'Growth rate'!$B$3:$S$93,3,FALSE)*VLOOKUP($F1095,BY_TRA_Demand_Drivers!$B$5:$J$100,9,FALSE)</f>
        <v>0</v>
      </c>
    </row>
    <row r="1096" spans="1:9">
      <c r="A1096" s="16">
        <f t="shared" si="16"/>
        <v>14</v>
      </c>
      <c r="B1096" s="16"/>
      <c r="C1096" s="16" t="s">
        <v>11</v>
      </c>
      <c r="D1096" s="16">
        <v>2045</v>
      </c>
      <c r="E1096" s="16" t="s">
        <v>3</v>
      </c>
      <c r="F1096" s="16" t="str">
        <f>VLOOKUP(A1096,BY_TRA_Demand_Drivers!$A$5:$B$95,2,FALSE)</f>
        <v>TPSN</v>
      </c>
      <c r="G1096" s="16">
        <f>VLOOKUP($D1096,'Growth rate'!$B$3:$S$93,3,FALSE)*VLOOKUP($F1096,BY_TRA_Demand_Drivers!$B$5:$J$100,7,FALSE)</f>
        <v>0</v>
      </c>
      <c r="H1096" s="16">
        <f>VLOOKUP($D1096,'Growth rate'!$B$3:$S$93,3,FALSE)*VLOOKUP($F1096,BY_TRA_Demand_Drivers!$B$5:$J$100,8,FALSE)</f>
        <v>0</v>
      </c>
      <c r="I1096" s="16">
        <f>VLOOKUP($D1096,'Growth rate'!$B$3:$S$93,3,FALSE)*VLOOKUP($F1096,BY_TRA_Demand_Drivers!$B$5:$J$100,9,FALSE)</f>
        <v>0</v>
      </c>
    </row>
    <row r="1097" spans="1:9">
      <c r="A1097" s="16">
        <f t="shared" si="16"/>
        <v>14</v>
      </c>
      <c r="B1097" s="16"/>
      <c r="C1097" s="16" t="s">
        <v>11</v>
      </c>
      <c r="D1097" s="16">
        <v>2046</v>
      </c>
      <c r="E1097" s="16" t="s">
        <v>3</v>
      </c>
      <c r="F1097" s="16" t="str">
        <f>VLOOKUP(A1097,BY_TRA_Demand_Drivers!$A$5:$B$95,2,FALSE)</f>
        <v>TPSN</v>
      </c>
      <c r="G1097" s="16">
        <f>VLOOKUP($D1097,'Growth rate'!$B$3:$S$93,3,FALSE)*VLOOKUP($F1097,BY_TRA_Demand_Drivers!$B$5:$J$100,7,FALSE)</f>
        <v>0</v>
      </c>
      <c r="H1097" s="16">
        <f>VLOOKUP($D1097,'Growth rate'!$B$3:$S$93,3,FALSE)*VLOOKUP($F1097,BY_TRA_Demand_Drivers!$B$5:$J$100,8,FALSE)</f>
        <v>0</v>
      </c>
      <c r="I1097" s="16">
        <f>VLOOKUP($D1097,'Growth rate'!$B$3:$S$93,3,FALSE)*VLOOKUP($F1097,BY_TRA_Demand_Drivers!$B$5:$J$100,9,FALSE)</f>
        <v>0</v>
      </c>
    </row>
    <row r="1098" spans="1:9">
      <c r="A1098" s="16">
        <f t="shared" si="16"/>
        <v>14</v>
      </c>
      <c r="B1098" s="16"/>
      <c r="C1098" s="16" t="s">
        <v>11</v>
      </c>
      <c r="D1098" s="16">
        <v>2047</v>
      </c>
      <c r="E1098" s="16" t="s">
        <v>3</v>
      </c>
      <c r="F1098" s="16" t="str">
        <f>VLOOKUP(A1098,BY_TRA_Demand_Drivers!$A$5:$B$95,2,FALSE)</f>
        <v>TPSN</v>
      </c>
      <c r="G1098" s="16">
        <f>VLOOKUP($D1098,'Growth rate'!$B$3:$S$93,3,FALSE)*VLOOKUP($F1098,BY_TRA_Demand_Drivers!$B$5:$J$100,7,FALSE)</f>
        <v>0</v>
      </c>
      <c r="H1098" s="16">
        <f>VLOOKUP($D1098,'Growth rate'!$B$3:$S$93,3,FALSE)*VLOOKUP($F1098,BY_TRA_Demand_Drivers!$B$5:$J$100,8,FALSE)</f>
        <v>0</v>
      </c>
      <c r="I1098" s="16">
        <f>VLOOKUP($D1098,'Growth rate'!$B$3:$S$93,3,FALSE)*VLOOKUP($F1098,BY_TRA_Demand_Drivers!$B$5:$J$100,9,FALSE)</f>
        <v>0</v>
      </c>
    </row>
    <row r="1099" spans="1:9">
      <c r="A1099" s="16">
        <f t="shared" si="16"/>
        <v>14</v>
      </c>
      <c r="B1099" s="16"/>
      <c r="C1099" s="16" t="s">
        <v>11</v>
      </c>
      <c r="D1099" s="16">
        <v>2048</v>
      </c>
      <c r="E1099" s="16" t="s">
        <v>3</v>
      </c>
      <c r="F1099" s="16" t="str">
        <f>VLOOKUP(A1099,BY_TRA_Demand_Drivers!$A$5:$B$95,2,FALSE)</f>
        <v>TPSN</v>
      </c>
      <c r="G1099" s="16">
        <f>VLOOKUP($D1099,'Growth rate'!$B$3:$S$93,3,FALSE)*VLOOKUP($F1099,BY_TRA_Demand_Drivers!$B$5:$J$100,7,FALSE)</f>
        <v>0</v>
      </c>
      <c r="H1099" s="16">
        <f>VLOOKUP($D1099,'Growth rate'!$B$3:$S$93,3,FALSE)*VLOOKUP($F1099,BY_TRA_Demand_Drivers!$B$5:$J$100,8,FALSE)</f>
        <v>0</v>
      </c>
      <c r="I1099" s="16">
        <f>VLOOKUP($D1099,'Growth rate'!$B$3:$S$93,3,FALSE)*VLOOKUP($F1099,BY_TRA_Demand_Drivers!$B$5:$J$100,9,FALSE)</f>
        <v>0</v>
      </c>
    </row>
    <row r="1100" spans="1:9">
      <c r="A1100" s="16">
        <f t="shared" si="16"/>
        <v>14</v>
      </c>
      <c r="B1100" s="16"/>
      <c r="C1100" s="16" t="s">
        <v>11</v>
      </c>
      <c r="D1100" s="16">
        <v>2049</v>
      </c>
      <c r="E1100" s="16" t="s">
        <v>3</v>
      </c>
      <c r="F1100" s="16" t="str">
        <f>VLOOKUP(A1100,BY_TRA_Demand_Drivers!$A$5:$B$95,2,FALSE)</f>
        <v>TPSN</v>
      </c>
      <c r="G1100" s="16">
        <f>VLOOKUP($D1100,'Growth rate'!$B$3:$S$93,3,FALSE)*VLOOKUP($F1100,BY_TRA_Demand_Drivers!$B$5:$J$100,7,FALSE)</f>
        <v>0</v>
      </c>
      <c r="H1100" s="16">
        <f>VLOOKUP($D1100,'Growth rate'!$B$3:$S$93,3,FALSE)*VLOOKUP($F1100,BY_TRA_Demand_Drivers!$B$5:$J$100,8,FALSE)</f>
        <v>0</v>
      </c>
      <c r="I1100" s="16">
        <f>VLOOKUP($D1100,'Growth rate'!$B$3:$S$93,3,FALSE)*VLOOKUP($F1100,BY_TRA_Demand_Drivers!$B$5:$J$100,9,FALSE)</f>
        <v>0</v>
      </c>
    </row>
    <row r="1101" spans="1:9">
      <c r="A1101" s="16">
        <f t="shared" si="16"/>
        <v>14</v>
      </c>
      <c r="B1101" s="16"/>
      <c r="C1101" s="16" t="s">
        <v>11</v>
      </c>
      <c r="D1101" s="16">
        <v>2050</v>
      </c>
      <c r="E1101" s="16" t="s">
        <v>3</v>
      </c>
      <c r="F1101" s="16" t="str">
        <f>VLOOKUP(A1101,BY_TRA_Demand_Drivers!$A$5:$B$95,2,FALSE)</f>
        <v>TPSN</v>
      </c>
      <c r="G1101" s="16">
        <f>VLOOKUP($D1101,'Growth rate'!$B$3:$S$93,3,FALSE)*VLOOKUP($F1101,BY_TRA_Demand_Drivers!$B$5:$J$100,7,FALSE)</f>
        <v>0</v>
      </c>
      <c r="H1101" s="16">
        <f>VLOOKUP($D1101,'Growth rate'!$B$3:$S$93,3,FALSE)*VLOOKUP($F1101,BY_TRA_Demand_Drivers!$B$5:$J$100,8,FALSE)</f>
        <v>0</v>
      </c>
      <c r="I1101" s="16">
        <f>VLOOKUP($D1101,'Growth rate'!$B$3:$S$93,3,FALSE)*VLOOKUP($F1101,BY_TRA_Demand_Drivers!$B$5:$J$100,9,FALSE)</f>
        <v>0</v>
      </c>
    </row>
    <row r="1102" spans="1:9">
      <c r="A1102" s="16">
        <f t="shared" si="16"/>
        <v>14</v>
      </c>
      <c r="B1102" s="16"/>
      <c r="C1102" s="16" t="s">
        <v>11</v>
      </c>
      <c r="D1102" s="16">
        <v>2051</v>
      </c>
      <c r="E1102" s="16" t="s">
        <v>3</v>
      </c>
      <c r="F1102" s="16" t="str">
        <f>VLOOKUP(A1102,BY_TRA_Demand_Drivers!$A$5:$B$95,2,FALSE)</f>
        <v>TPSN</v>
      </c>
      <c r="G1102" s="16">
        <f>VLOOKUP($D1102,'Growth rate'!$B$3:$S$93,3,FALSE)*VLOOKUP($F1102,BY_TRA_Demand_Drivers!$B$5:$J$100,7,FALSE)</f>
        <v>0</v>
      </c>
      <c r="H1102" s="16">
        <f>VLOOKUP($D1102,'Growth rate'!$B$3:$S$93,3,FALSE)*VLOOKUP($F1102,BY_TRA_Demand_Drivers!$B$5:$J$100,8,FALSE)</f>
        <v>0</v>
      </c>
      <c r="I1102" s="16">
        <f>VLOOKUP($D1102,'Growth rate'!$B$3:$S$93,3,FALSE)*VLOOKUP($F1102,BY_TRA_Demand_Drivers!$B$5:$J$100,9,FALSE)</f>
        <v>0</v>
      </c>
    </row>
    <row r="1103" spans="1:9">
      <c r="A1103" s="16">
        <f t="shared" si="16"/>
        <v>14</v>
      </c>
      <c r="B1103" s="16"/>
      <c r="C1103" s="16" t="s">
        <v>11</v>
      </c>
      <c r="D1103" s="16">
        <v>2052</v>
      </c>
      <c r="E1103" s="16" t="s">
        <v>3</v>
      </c>
      <c r="F1103" s="16" t="str">
        <f>VLOOKUP(A1103,BY_TRA_Demand_Drivers!$A$5:$B$95,2,FALSE)</f>
        <v>TPSN</v>
      </c>
      <c r="G1103" s="16">
        <f>VLOOKUP($D1103,'Growth rate'!$B$3:$S$93,3,FALSE)*VLOOKUP($F1103,BY_TRA_Demand_Drivers!$B$5:$J$100,7,FALSE)</f>
        <v>0</v>
      </c>
      <c r="H1103" s="16">
        <f>VLOOKUP($D1103,'Growth rate'!$B$3:$S$93,3,FALSE)*VLOOKUP($F1103,BY_TRA_Demand_Drivers!$B$5:$J$100,8,FALSE)</f>
        <v>0</v>
      </c>
      <c r="I1103" s="16">
        <f>VLOOKUP($D1103,'Growth rate'!$B$3:$S$93,3,FALSE)*VLOOKUP($F1103,BY_TRA_Demand_Drivers!$B$5:$J$100,9,FALSE)</f>
        <v>0</v>
      </c>
    </row>
    <row r="1104" spans="1:9">
      <c r="A1104" s="16">
        <f t="shared" si="16"/>
        <v>14</v>
      </c>
      <c r="B1104" s="16"/>
      <c r="C1104" s="16" t="s">
        <v>11</v>
      </c>
      <c r="D1104" s="16">
        <v>2053</v>
      </c>
      <c r="E1104" s="16" t="s">
        <v>3</v>
      </c>
      <c r="F1104" s="16" t="str">
        <f>VLOOKUP(A1104,BY_TRA_Demand_Drivers!$A$5:$B$95,2,FALSE)</f>
        <v>TPSN</v>
      </c>
      <c r="G1104" s="16">
        <f>VLOOKUP($D1104,'Growth rate'!$B$3:$S$93,3,FALSE)*VLOOKUP($F1104,BY_TRA_Demand_Drivers!$B$5:$J$100,7,FALSE)</f>
        <v>0</v>
      </c>
      <c r="H1104" s="16">
        <f>VLOOKUP($D1104,'Growth rate'!$B$3:$S$93,3,FALSE)*VLOOKUP($F1104,BY_TRA_Demand_Drivers!$B$5:$J$100,8,FALSE)</f>
        <v>0</v>
      </c>
      <c r="I1104" s="16">
        <f>VLOOKUP($D1104,'Growth rate'!$B$3:$S$93,3,FALSE)*VLOOKUP($F1104,BY_TRA_Demand_Drivers!$B$5:$J$100,9,FALSE)</f>
        <v>0</v>
      </c>
    </row>
    <row r="1105" spans="1:9">
      <c r="A1105" s="16">
        <f t="shared" si="16"/>
        <v>14</v>
      </c>
      <c r="B1105" s="16"/>
      <c r="C1105" s="16" t="s">
        <v>11</v>
      </c>
      <c r="D1105" s="16">
        <v>2054</v>
      </c>
      <c r="E1105" s="16" t="s">
        <v>3</v>
      </c>
      <c r="F1105" s="16" t="str">
        <f>VLOOKUP(A1105,BY_TRA_Demand_Drivers!$A$5:$B$95,2,FALSE)</f>
        <v>TPSN</v>
      </c>
      <c r="G1105" s="16">
        <f>VLOOKUP($D1105,'Growth rate'!$B$3:$S$93,3,FALSE)*VLOOKUP($F1105,BY_TRA_Demand_Drivers!$B$5:$J$100,7,FALSE)</f>
        <v>0</v>
      </c>
      <c r="H1105" s="16">
        <f>VLOOKUP($D1105,'Growth rate'!$B$3:$S$93,3,FALSE)*VLOOKUP($F1105,BY_TRA_Demand_Drivers!$B$5:$J$100,8,FALSE)</f>
        <v>0</v>
      </c>
      <c r="I1105" s="16">
        <f>VLOOKUP($D1105,'Growth rate'!$B$3:$S$93,3,FALSE)*VLOOKUP($F1105,BY_TRA_Demand_Drivers!$B$5:$J$100,9,FALSE)</f>
        <v>0</v>
      </c>
    </row>
    <row r="1106" spans="1:9">
      <c r="A1106" s="16">
        <f t="shared" si="16"/>
        <v>14</v>
      </c>
      <c r="B1106" s="16"/>
      <c r="C1106" s="16" t="s">
        <v>11</v>
      </c>
      <c r="D1106" s="16">
        <v>2055</v>
      </c>
      <c r="E1106" s="16" t="s">
        <v>3</v>
      </c>
      <c r="F1106" s="16" t="str">
        <f>VLOOKUP(A1106,BY_TRA_Demand_Drivers!$A$5:$B$95,2,FALSE)</f>
        <v>TPSN</v>
      </c>
      <c r="G1106" s="16">
        <f>VLOOKUP($D1106,'Growth rate'!$B$3:$S$93,3,FALSE)*VLOOKUP($F1106,BY_TRA_Demand_Drivers!$B$5:$J$100,7,FALSE)</f>
        <v>0</v>
      </c>
      <c r="H1106" s="16">
        <f>VLOOKUP($D1106,'Growth rate'!$B$3:$S$93,3,FALSE)*VLOOKUP($F1106,BY_TRA_Demand_Drivers!$B$5:$J$100,8,FALSE)</f>
        <v>0</v>
      </c>
      <c r="I1106" s="16">
        <f>VLOOKUP($D1106,'Growth rate'!$B$3:$S$93,3,FALSE)*VLOOKUP($F1106,BY_TRA_Demand_Drivers!$B$5:$J$100,9,FALSE)</f>
        <v>0</v>
      </c>
    </row>
    <row r="1107" spans="1:9">
      <c r="A1107" s="16">
        <f t="shared" si="16"/>
        <v>14</v>
      </c>
      <c r="B1107" s="16"/>
      <c r="C1107" s="16" t="s">
        <v>11</v>
      </c>
      <c r="D1107" s="16">
        <v>2056</v>
      </c>
      <c r="E1107" s="16" t="s">
        <v>3</v>
      </c>
      <c r="F1107" s="16" t="str">
        <f>VLOOKUP(A1107,BY_TRA_Demand_Drivers!$A$5:$B$95,2,FALSE)</f>
        <v>TPSN</v>
      </c>
      <c r="G1107" s="16">
        <f>VLOOKUP($D1107,'Growth rate'!$B$3:$S$93,3,FALSE)*VLOOKUP($F1107,BY_TRA_Demand_Drivers!$B$5:$J$100,7,FALSE)</f>
        <v>0</v>
      </c>
      <c r="H1107" s="16">
        <f>VLOOKUP($D1107,'Growth rate'!$B$3:$S$93,3,FALSE)*VLOOKUP($F1107,BY_TRA_Demand_Drivers!$B$5:$J$100,8,FALSE)</f>
        <v>0</v>
      </c>
      <c r="I1107" s="16">
        <f>VLOOKUP($D1107,'Growth rate'!$B$3:$S$93,3,FALSE)*VLOOKUP($F1107,BY_TRA_Demand_Drivers!$B$5:$J$100,9,FALSE)</f>
        <v>0</v>
      </c>
    </row>
    <row r="1108" spans="1:9">
      <c r="A1108" s="16">
        <f t="shared" si="16"/>
        <v>14</v>
      </c>
      <c r="B1108" s="16"/>
      <c r="C1108" s="16" t="s">
        <v>11</v>
      </c>
      <c r="D1108" s="16">
        <v>2057</v>
      </c>
      <c r="E1108" s="16" t="s">
        <v>3</v>
      </c>
      <c r="F1108" s="16" t="str">
        <f>VLOOKUP(A1108,BY_TRA_Demand_Drivers!$A$5:$B$95,2,FALSE)</f>
        <v>TPSN</v>
      </c>
      <c r="G1108" s="16">
        <f>VLOOKUP($D1108,'Growth rate'!$B$3:$S$93,3,FALSE)*VLOOKUP($F1108,BY_TRA_Demand_Drivers!$B$5:$J$100,7,FALSE)</f>
        <v>0</v>
      </c>
      <c r="H1108" s="16">
        <f>VLOOKUP($D1108,'Growth rate'!$B$3:$S$93,3,FALSE)*VLOOKUP($F1108,BY_TRA_Demand_Drivers!$B$5:$J$100,8,FALSE)</f>
        <v>0</v>
      </c>
      <c r="I1108" s="16">
        <f>VLOOKUP($D1108,'Growth rate'!$B$3:$S$93,3,FALSE)*VLOOKUP($F1108,BY_TRA_Demand_Drivers!$B$5:$J$100,9,FALSE)</f>
        <v>0</v>
      </c>
    </row>
    <row r="1109" spans="1:9">
      <c r="A1109" s="16">
        <f t="shared" si="16"/>
        <v>14</v>
      </c>
      <c r="B1109" s="16"/>
      <c r="C1109" s="16" t="s">
        <v>11</v>
      </c>
      <c r="D1109" s="16">
        <v>2058</v>
      </c>
      <c r="E1109" s="16" t="s">
        <v>3</v>
      </c>
      <c r="F1109" s="16" t="str">
        <f>VLOOKUP(A1109,BY_TRA_Demand_Drivers!$A$5:$B$95,2,FALSE)</f>
        <v>TPSN</v>
      </c>
      <c r="G1109" s="16">
        <f>VLOOKUP($D1109,'Growth rate'!$B$3:$S$93,3,FALSE)*VLOOKUP($F1109,BY_TRA_Demand_Drivers!$B$5:$J$100,7,FALSE)</f>
        <v>0</v>
      </c>
      <c r="H1109" s="16">
        <f>VLOOKUP($D1109,'Growth rate'!$B$3:$S$93,3,FALSE)*VLOOKUP($F1109,BY_TRA_Demand_Drivers!$B$5:$J$100,8,FALSE)</f>
        <v>0</v>
      </c>
      <c r="I1109" s="16">
        <f>VLOOKUP($D1109,'Growth rate'!$B$3:$S$93,3,FALSE)*VLOOKUP($F1109,BY_TRA_Demand_Drivers!$B$5:$J$100,9,FALSE)</f>
        <v>0</v>
      </c>
    </row>
    <row r="1110" spans="1:9">
      <c r="A1110" s="16">
        <f t="shared" si="16"/>
        <v>14</v>
      </c>
      <c r="B1110" s="16"/>
      <c r="C1110" s="16" t="s">
        <v>11</v>
      </c>
      <c r="D1110" s="16">
        <v>2059</v>
      </c>
      <c r="E1110" s="16" t="s">
        <v>3</v>
      </c>
      <c r="F1110" s="16" t="str">
        <f>VLOOKUP(A1110,BY_TRA_Demand_Drivers!$A$5:$B$95,2,FALSE)</f>
        <v>TPSN</v>
      </c>
      <c r="G1110" s="16">
        <f>VLOOKUP($D1110,'Growth rate'!$B$3:$S$93,3,FALSE)*VLOOKUP($F1110,BY_TRA_Demand_Drivers!$B$5:$J$100,7,FALSE)</f>
        <v>0</v>
      </c>
      <c r="H1110" s="16">
        <f>VLOOKUP($D1110,'Growth rate'!$B$3:$S$93,3,FALSE)*VLOOKUP($F1110,BY_TRA_Demand_Drivers!$B$5:$J$100,8,FALSE)</f>
        <v>0</v>
      </c>
      <c r="I1110" s="16">
        <f>VLOOKUP($D1110,'Growth rate'!$B$3:$S$93,3,FALSE)*VLOOKUP($F1110,BY_TRA_Demand_Drivers!$B$5:$J$100,9,FALSE)</f>
        <v>0</v>
      </c>
    </row>
    <row r="1111" spans="1:9">
      <c r="A1111" s="16">
        <f t="shared" si="16"/>
        <v>14</v>
      </c>
      <c r="B1111" s="16"/>
      <c r="C1111" s="16" t="s">
        <v>11</v>
      </c>
      <c r="D1111" s="16">
        <v>2060</v>
      </c>
      <c r="E1111" s="16" t="s">
        <v>3</v>
      </c>
      <c r="F1111" s="16" t="str">
        <f>VLOOKUP(A1111,BY_TRA_Demand_Drivers!$A$5:$B$95,2,FALSE)</f>
        <v>TPSN</v>
      </c>
      <c r="G1111" s="16">
        <f>VLOOKUP($D1111,'Growth rate'!$B$3:$S$93,3,FALSE)*VLOOKUP($F1111,BY_TRA_Demand_Drivers!$B$5:$J$100,7,FALSE)</f>
        <v>0</v>
      </c>
      <c r="H1111" s="16">
        <f>VLOOKUP($D1111,'Growth rate'!$B$3:$S$93,3,FALSE)*VLOOKUP($F1111,BY_TRA_Demand_Drivers!$B$5:$J$100,8,FALSE)</f>
        <v>0</v>
      </c>
      <c r="I1111" s="16">
        <f>VLOOKUP($D1111,'Growth rate'!$B$3:$S$93,3,FALSE)*VLOOKUP($F1111,BY_TRA_Demand_Drivers!$B$5:$J$100,9,FALSE)</f>
        <v>0</v>
      </c>
    </row>
    <row r="1112" spans="1:9">
      <c r="A1112" s="16">
        <f t="shared" si="16"/>
        <v>14</v>
      </c>
      <c r="B1112" s="16"/>
      <c r="C1112" s="16" t="s">
        <v>11</v>
      </c>
      <c r="D1112" s="16">
        <v>2061</v>
      </c>
      <c r="E1112" s="16" t="s">
        <v>3</v>
      </c>
      <c r="F1112" s="16" t="str">
        <f>VLOOKUP(A1112,BY_TRA_Demand_Drivers!$A$5:$B$95,2,FALSE)</f>
        <v>TPSN</v>
      </c>
      <c r="G1112" s="16">
        <f>VLOOKUP($D1112,'Growth rate'!$B$3:$S$93,3,FALSE)*VLOOKUP($F1112,BY_TRA_Demand_Drivers!$B$5:$J$100,7,FALSE)</f>
        <v>0</v>
      </c>
      <c r="H1112" s="16">
        <f>VLOOKUP($D1112,'Growth rate'!$B$3:$S$93,3,FALSE)*VLOOKUP($F1112,BY_TRA_Demand_Drivers!$B$5:$J$100,8,FALSE)</f>
        <v>0</v>
      </c>
      <c r="I1112" s="16">
        <f>VLOOKUP($D1112,'Growth rate'!$B$3:$S$93,3,FALSE)*VLOOKUP($F1112,BY_TRA_Demand_Drivers!$B$5:$J$100,9,FALSE)</f>
        <v>0</v>
      </c>
    </row>
    <row r="1113" spans="1:9">
      <c r="A1113" s="16">
        <f t="shared" si="16"/>
        <v>14</v>
      </c>
      <c r="B1113" s="16"/>
      <c r="C1113" s="16" t="s">
        <v>11</v>
      </c>
      <c r="D1113" s="16">
        <v>2062</v>
      </c>
      <c r="E1113" s="16" t="s">
        <v>3</v>
      </c>
      <c r="F1113" s="16" t="str">
        <f>VLOOKUP(A1113,BY_TRA_Demand_Drivers!$A$5:$B$95,2,FALSE)</f>
        <v>TPSN</v>
      </c>
      <c r="G1113" s="16">
        <f>VLOOKUP($D1113,'Growth rate'!$B$3:$S$93,3,FALSE)*VLOOKUP($F1113,BY_TRA_Demand_Drivers!$B$5:$J$100,7,FALSE)</f>
        <v>0</v>
      </c>
      <c r="H1113" s="16">
        <f>VLOOKUP($D1113,'Growth rate'!$B$3:$S$93,3,FALSE)*VLOOKUP($F1113,BY_TRA_Demand_Drivers!$B$5:$J$100,8,FALSE)</f>
        <v>0</v>
      </c>
      <c r="I1113" s="16">
        <f>VLOOKUP($D1113,'Growth rate'!$B$3:$S$93,3,FALSE)*VLOOKUP($F1113,BY_TRA_Demand_Drivers!$B$5:$J$100,9,FALSE)</f>
        <v>0</v>
      </c>
    </row>
    <row r="1114" spans="1:9">
      <c r="A1114" s="16">
        <f t="shared" si="16"/>
        <v>14</v>
      </c>
      <c r="B1114" s="16"/>
      <c r="C1114" s="16" t="s">
        <v>11</v>
      </c>
      <c r="D1114" s="16">
        <v>2063</v>
      </c>
      <c r="E1114" s="16" t="s">
        <v>3</v>
      </c>
      <c r="F1114" s="16" t="str">
        <f>VLOOKUP(A1114,BY_TRA_Demand_Drivers!$A$5:$B$95,2,FALSE)</f>
        <v>TPSN</v>
      </c>
      <c r="G1114" s="16">
        <f>VLOOKUP($D1114,'Growth rate'!$B$3:$S$93,3,FALSE)*VLOOKUP($F1114,BY_TRA_Demand_Drivers!$B$5:$J$100,7,FALSE)</f>
        <v>0</v>
      </c>
      <c r="H1114" s="16">
        <f>VLOOKUP($D1114,'Growth rate'!$B$3:$S$93,3,FALSE)*VLOOKUP($F1114,BY_TRA_Demand_Drivers!$B$5:$J$100,8,FALSE)</f>
        <v>0</v>
      </c>
      <c r="I1114" s="16">
        <f>VLOOKUP($D1114,'Growth rate'!$B$3:$S$93,3,FALSE)*VLOOKUP($F1114,BY_TRA_Demand_Drivers!$B$5:$J$100,9,FALSE)</f>
        <v>0</v>
      </c>
    </row>
    <row r="1115" spans="1:9">
      <c r="A1115" s="16">
        <f t="shared" si="16"/>
        <v>14</v>
      </c>
      <c r="B1115" s="16"/>
      <c r="C1115" s="16" t="s">
        <v>11</v>
      </c>
      <c r="D1115" s="16">
        <v>2064</v>
      </c>
      <c r="E1115" s="16" t="s">
        <v>3</v>
      </c>
      <c r="F1115" s="16" t="str">
        <f>VLOOKUP(A1115,BY_TRA_Demand_Drivers!$A$5:$B$95,2,FALSE)</f>
        <v>TPSN</v>
      </c>
      <c r="G1115" s="16">
        <f>VLOOKUP($D1115,'Growth rate'!$B$3:$S$93,3,FALSE)*VLOOKUP($F1115,BY_TRA_Demand_Drivers!$B$5:$J$100,7,FALSE)</f>
        <v>0</v>
      </c>
      <c r="H1115" s="16">
        <f>VLOOKUP($D1115,'Growth rate'!$B$3:$S$93,3,FALSE)*VLOOKUP($F1115,BY_TRA_Demand_Drivers!$B$5:$J$100,8,FALSE)</f>
        <v>0</v>
      </c>
      <c r="I1115" s="16">
        <f>VLOOKUP($D1115,'Growth rate'!$B$3:$S$93,3,FALSE)*VLOOKUP($F1115,BY_TRA_Demand_Drivers!$B$5:$J$100,9,FALSE)</f>
        <v>0</v>
      </c>
    </row>
    <row r="1116" spans="1:9">
      <c r="A1116" s="16">
        <f t="shared" si="16"/>
        <v>14</v>
      </c>
      <c r="B1116" s="16"/>
      <c r="C1116" s="16" t="s">
        <v>11</v>
      </c>
      <c r="D1116" s="16">
        <v>2065</v>
      </c>
      <c r="E1116" s="16" t="s">
        <v>3</v>
      </c>
      <c r="F1116" s="16" t="str">
        <f>VLOOKUP(A1116,BY_TRA_Demand_Drivers!$A$5:$B$95,2,FALSE)</f>
        <v>TPSN</v>
      </c>
      <c r="G1116" s="16">
        <f>VLOOKUP($D1116,'Growth rate'!$B$3:$S$93,3,FALSE)*VLOOKUP($F1116,BY_TRA_Demand_Drivers!$B$5:$J$100,7,FALSE)</f>
        <v>0</v>
      </c>
      <c r="H1116" s="16">
        <f>VLOOKUP($D1116,'Growth rate'!$B$3:$S$93,3,FALSE)*VLOOKUP($F1116,BY_TRA_Demand_Drivers!$B$5:$J$100,8,FALSE)</f>
        <v>0</v>
      </c>
      <c r="I1116" s="16">
        <f>VLOOKUP($D1116,'Growth rate'!$B$3:$S$93,3,FALSE)*VLOOKUP($F1116,BY_TRA_Demand_Drivers!$B$5:$J$100,9,FALSE)</f>
        <v>0</v>
      </c>
    </row>
    <row r="1117" spans="1:9">
      <c r="A1117" s="16">
        <f t="shared" si="16"/>
        <v>14</v>
      </c>
      <c r="B1117" s="16"/>
      <c r="C1117" s="16" t="s">
        <v>11</v>
      </c>
      <c r="D1117" s="16">
        <v>2066</v>
      </c>
      <c r="E1117" s="16" t="s">
        <v>3</v>
      </c>
      <c r="F1117" s="16" t="str">
        <f>VLOOKUP(A1117,BY_TRA_Demand_Drivers!$A$5:$B$95,2,FALSE)</f>
        <v>TPSN</v>
      </c>
      <c r="G1117" s="16">
        <f>VLOOKUP($D1117,'Growth rate'!$B$3:$S$93,3,FALSE)*VLOOKUP($F1117,BY_TRA_Demand_Drivers!$B$5:$J$100,7,FALSE)</f>
        <v>0</v>
      </c>
      <c r="H1117" s="16">
        <f>VLOOKUP($D1117,'Growth rate'!$B$3:$S$93,3,FALSE)*VLOOKUP($F1117,BY_TRA_Demand_Drivers!$B$5:$J$100,8,FALSE)</f>
        <v>0</v>
      </c>
      <c r="I1117" s="16">
        <f>VLOOKUP($D1117,'Growth rate'!$B$3:$S$93,3,FALSE)*VLOOKUP($F1117,BY_TRA_Demand_Drivers!$B$5:$J$100,9,FALSE)</f>
        <v>0</v>
      </c>
    </row>
    <row r="1118" spans="1:9">
      <c r="A1118" s="16">
        <f t="shared" si="16"/>
        <v>14</v>
      </c>
      <c r="B1118" s="16"/>
      <c r="C1118" s="16" t="s">
        <v>11</v>
      </c>
      <c r="D1118" s="16">
        <v>2067</v>
      </c>
      <c r="E1118" s="16" t="s">
        <v>3</v>
      </c>
      <c r="F1118" s="16" t="str">
        <f>VLOOKUP(A1118,BY_TRA_Demand_Drivers!$A$5:$B$95,2,FALSE)</f>
        <v>TPSN</v>
      </c>
      <c r="G1118" s="16">
        <f>VLOOKUP($D1118,'Growth rate'!$B$3:$S$93,3,FALSE)*VLOOKUP($F1118,BY_TRA_Demand_Drivers!$B$5:$J$100,7,FALSE)</f>
        <v>0</v>
      </c>
      <c r="H1118" s="16">
        <f>VLOOKUP($D1118,'Growth rate'!$B$3:$S$93,3,FALSE)*VLOOKUP($F1118,BY_TRA_Demand_Drivers!$B$5:$J$100,8,FALSE)</f>
        <v>0</v>
      </c>
      <c r="I1118" s="16">
        <f>VLOOKUP($D1118,'Growth rate'!$B$3:$S$93,3,FALSE)*VLOOKUP($F1118,BY_TRA_Demand_Drivers!$B$5:$J$100,9,FALSE)</f>
        <v>0</v>
      </c>
    </row>
    <row r="1119" spans="1:9">
      <c r="A1119" s="16">
        <f t="shared" si="16"/>
        <v>14</v>
      </c>
      <c r="B1119" s="16"/>
      <c r="C1119" s="16" t="s">
        <v>11</v>
      </c>
      <c r="D1119" s="16">
        <v>2068</v>
      </c>
      <c r="E1119" s="16" t="s">
        <v>3</v>
      </c>
      <c r="F1119" s="16" t="str">
        <f>VLOOKUP(A1119,BY_TRA_Demand_Drivers!$A$5:$B$95,2,FALSE)</f>
        <v>TPSN</v>
      </c>
      <c r="G1119" s="16">
        <f>VLOOKUP($D1119,'Growth rate'!$B$3:$S$93,3,FALSE)*VLOOKUP($F1119,BY_TRA_Demand_Drivers!$B$5:$J$100,7,FALSE)</f>
        <v>0</v>
      </c>
      <c r="H1119" s="16">
        <f>VLOOKUP($D1119,'Growth rate'!$B$3:$S$93,3,FALSE)*VLOOKUP($F1119,BY_TRA_Demand_Drivers!$B$5:$J$100,8,FALSE)</f>
        <v>0</v>
      </c>
      <c r="I1119" s="16">
        <f>VLOOKUP($D1119,'Growth rate'!$B$3:$S$93,3,FALSE)*VLOOKUP($F1119,BY_TRA_Demand_Drivers!$B$5:$J$100,9,FALSE)</f>
        <v>0</v>
      </c>
    </row>
    <row r="1120" spans="1:9">
      <c r="A1120" s="16">
        <f t="shared" si="16"/>
        <v>14</v>
      </c>
      <c r="B1120" s="16"/>
      <c r="C1120" s="16" t="s">
        <v>11</v>
      </c>
      <c r="D1120" s="16">
        <v>2069</v>
      </c>
      <c r="E1120" s="16" t="s">
        <v>3</v>
      </c>
      <c r="F1120" s="16" t="str">
        <f>VLOOKUP(A1120,BY_TRA_Demand_Drivers!$A$5:$B$95,2,FALSE)</f>
        <v>TPSN</v>
      </c>
      <c r="G1120" s="16">
        <f>VLOOKUP($D1120,'Growth rate'!$B$3:$S$93,3,FALSE)*VLOOKUP($F1120,BY_TRA_Demand_Drivers!$B$5:$J$100,7,FALSE)</f>
        <v>0</v>
      </c>
      <c r="H1120" s="16">
        <f>VLOOKUP($D1120,'Growth rate'!$B$3:$S$93,3,FALSE)*VLOOKUP($F1120,BY_TRA_Demand_Drivers!$B$5:$J$100,8,FALSE)</f>
        <v>0</v>
      </c>
      <c r="I1120" s="16">
        <f>VLOOKUP($D1120,'Growth rate'!$B$3:$S$93,3,FALSE)*VLOOKUP($F1120,BY_TRA_Demand_Drivers!$B$5:$J$100,9,FALSE)</f>
        <v>0</v>
      </c>
    </row>
    <row r="1121" spans="1:9">
      <c r="A1121" s="16">
        <f t="shared" si="16"/>
        <v>14</v>
      </c>
      <c r="B1121" s="16"/>
      <c r="C1121" s="16" t="s">
        <v>11</v>
      </c>
      <c r="D1121" s="16">
        <v>2070</v>
      </c>
      <c r="E1121" s="16" t="s">
        <v>3</v>
      </c>
      <c r="F1121" s="16" t="str">
        <f>VLOOKUP(A1121,BY_TRA_Demand_Drivers!$A$5:$B$95,2,FALSE)</f>
        <v>TPSN</v>
      </c>
      <c r="G1121" s="16">
        <f>VLOOKUP($D1121,'Growth rate'!$B$3:$S$93,3,FALSE)*VLOOKUP($F1121,BY_TRA_Demand_Drivers!$B$5:$J$100,7,FALSE)</f>
        <v>0</v>
      </c>
      <c r="H1121" s="16">
        <f>VLOOKUP($D1121,'Growth rate'!$B$3:$S$93,3,FALSE)*VLOOKUP($F1121,BY_TRA_Demand_Drivers!$B$5:$J$100,8,FALSE)</f>
        <v>0</v>
      </c>
      <c r="I1121" s="16">
        <f>VLOOKUP($D1121,'Growth rate'!$B$3:$S$93,3,FALSE)*VLOOKUP($F1121,BY_TRA_Demand_Drivers!$B$5:$J$100,9,FALSE)</f>
        <v>0</v>
      </c>
    </row>
    <row r="1122" spans="1:9">
      <c r="A1122" s="16">
        <f t="shared" si="16"/>
        <v>14</v>
      </c>
      <c r="B1122" s="16"/>
      <c r="C1122" s="16" t="s">
        <v>11</v>
      </c>
      <c r="D1122" s="16">
        <v>2071</v>
      </c>
      <c r="E1122" s="16" t="s">
        <v>3</v>
      </c>
      <c r="F1122" s="16" t="str">
        <f>VLOOKUP(A1122,BY_TRA_Demand_Drivers!$A$5:$B$95,2,FALSE)</f>
        <v>TPSN</v>
      </c>
      <c r="G1122" s="16">
        <f>VLOOKUP($D1122,'Growth rate'!$B$3:$S$93,3,FALSE)*VLOOKUP($F1122,BY_TRA_Demand_Drivers!$B$5:$J$100,7,FALSE)</f>
        <v>0</v>
      </c>
      <c r="H1122" s="16">
        <f>VLOOKUP($D1122,'Growth rate'!$B$3:$S$93,3,FALSE)*VLOOKUP($F1122,BY_TRA_Demand_Drivers!$B$5:$J$100,8,FALSE)</f>
        <v>0</v>
      </c>
      <c r="I1122" s="16">
        <f>VLOOKUP($D1122,'Growth rate'!$B$3:$S$93,3,FALSE)*VLOOKUP($F1122,BY_TRA_Demand_Drivers!$B$5:$J$100,9,FALSE)</f>
        <v>0</v>
      </c>
    </row>
    <row r="1123" spans="1:9">
      <c r="A1123" s="16">
        <f t="shared" si="16"/>
        <v>14</v>
      </c>
      <c r="B1123" s="16"/>
      <c r="C1123" s="16" t="s">
        <v>11</v>
      </c>
      <c r="D1123" s="16">
        <v>2072</v>
      </c>
      <c r="E1123" s="16" t="s">
        <v>3</v>
      </c>
      <c r="F1123" s="16" t="str">
        <f>VLOOKUP(A1123,BY_TRA_Demand_Drivers!$A$5:$B$95,2,FALSE)</f>
        <v>TPSN</v>
      </c>
      <c r="G1123" s="16">
        <f>VLOOKUP($D1123,'Growth rate'!$B$3:$S$93,3,FALSE)*VLOOKUP($F1123,BY_TRA_Demand_Drivers!$B$5:$J$100,7,FALSE)</f>
        <v>0</v>
      </c>
      <c r="H1123" s="16">
        <f>VLOOKUP($D1123,'Growth rate'!$B$3:$S$93,3,FALSE)*VLOOKUP($F1123,BY_TRA_Demand_Drivers!$B$5:$J$100,8,FALSE)</f>
        <v>0</v>
      </c>
      <c r="I1123" s="16">
        <f>VLOOKUP($D1123,'Growth rate'!$B$3:$S$93,3,FALSE)*VLOOKUP($F1123,BY_TRA_Demand_Drivers!$B$5:$J$100,9,FALSE)</f>
        <v>0</v>
      </c>
    </row>
    <row r="1124" spans="1:9">
      <c r="A1124" s="16">
        <f t="shared" si="16"/>
        <v>14</v>
      </c>
      <c r="B1124" s="16"/>
      <c r="C1124" s="16" t="s">
        <v>11</v>
      </c>
      <c r="D1124" s="16">
        <v>2073</v>
      </c>
      <c r="E1124" s="16" t="s">
        <v>3</v>
      </c>
      <c r="F1124" s="16" t="str">
        <f>VLOOKUP(A1124,BY_TRA_Demand_Drivers!$A$5:$B$95,2,FALSE)</f>
        <v>TPSN</v>
      </c>
      <c r="G1124" s="16">
        <f>VLOOKUP($D1124,'Growth rate'!$B$3:$S$93,3,FALSE)*VLOOKUP($F1124,BY_TRA_Demand_Drivers!$B$5:$J$100,7,FALSE)</f>
        <v>0</v>
      </c>
      <c r="H1124" s="16">
        <f>VLOOKUP($D1124,'Growth rate'!$B$3:$S$93,3,FALSE)*VLOOKUP($F1124,BY_TRA_Demand_Drivers!$B$5:$J$100,8,FALSE)</f>
        <v>0</v>
      </c>
      <c r="I1124" s="16">
        <f>VLOOKUP($D1124,'Growth rate'!$B$3:$S$93,3,FALSE)*VLOOKUP($F1124,BY_TRA_Demand_Drivers!$B$5:$J$100,9,FALSE)</f>
        <v>0</v>
      </c>
    </row>
    <row r="1125" spans="1:9">
      <c r="A1125" s="16">
        <f t="shared" si="16"/>
        <v>14</v>
      </c>
      <c r="B1125" s="16"/>
      <c r="C1125" s="16" t="s">
        <v>11</v>
      </c>
      <c r="D1125" s="16">
        <v>2074</v>
      </c>
      <c r="E1125" s="16" t="s">
        <v>3</v>
      </c>
      <c r="F1125" s="16" t="str">
        <f>VLOOKUP(A1125,BY_TRA_Demand_Drivers!$A$5:$B$95,2,FALSE)</f>
        <v>TPSN</v>
      </c>
      <c r="G1125" s="16">
        <f>VLOOKUP($D1125,'Growth rate'!$B$3:$S$93,3,FALSE)*VLOOKUP($F1125,BY_TRA_Demand_Drivers!$B$5:$J$100,7,FALSE)</f>
        <v>0</v>
      </c>
      <c r="H1125" s="16">
        <f>VLOOKUP($D1125,'Growth rate'!$B$3:$S$93,3,FALSE)*VLOOKUP($F1125,BY_TRA_Demand_Drivers!$B$5:$J$100,8,FALSE)</f>
        <v>0</v>
      </c>
      <c r="I1125" s="16">
        <f>VLOOKUP($D1125,'Growth rate'!$B$3:$S$93,3,FALSE)*VLOOKUP($F1125,BY_TRA_Demand_Drivers!$B$5:$J$100,9,FALSE)</f>
        <v>0</v>
      </c>
    </row>
    <row r="1126" spans="1:9">
      <c r="A1126" s="16">
        <f t="shared" si="16"/>
        <v>14</v>
      </c>
      <c r="B1126" s="16"/>
      <c r="C1126" s="16" t="s">
        <v>11</v>
      </c>
      <c r="D1126" s="16">
        <v>2075</v>
      </c>
      <c r="E1126" s="16" t="s">
        <v>3</v>
      </c>
      <c r="F1126" s="16" t="str">
        <f>VLOOKUP(A1126,BY_TRA_Demand_Drivers!$A$5:$B$95,2,FALSE)</f>
        <v>TPSN</v>
      </c>
      <c r="G1126" s="16">
        <f>VLOOKUP($D1126,'Growth rate'!$B$3:$S$93,3,FALSE)*VLOOKUP($F1126,BY_TRA_Demand_Drivers!$B$5:$J$100,7,FALSE)</f>
        <v>0</v>
      </c>
      <c r="H1126" s="16">
        <f>VLOOKUP($D1126,'Growth rate'!$B$3:$S$93,3,FALSE)*VLOOKUP($F1126,BY_TRA_Demand_Drivers!$B$5:$J$100,8,FALSE)</f>
        <v>0</v>
      </c>
      <c r="I1126" s="16">
        <f>VLOOKUP($D1126,'Growth rate'!$B$3:$S$93,3,FALSE)*VLOOKUP($F1126,BY_TRA_Demand_Drivers!$B$5:$J$100,9,FALSE)</f>
        <v>0</v>
      </c>
    </row>
    <row r="1127" spans="1:9">
      <c r="A1127" s="16">
        <f t="shared" si="16"/>
        <v>14</v>
      </c>
      <c r="B1127" s="16"/>
      <c r="C1127" s="16" t="s">
        <v>11</v>
      </c>
      <c r="D1127" s="16">
        <v>2076</v>
      </c>
      <c r="E1127" s="16" t="s">
        <v>3</v>
      </c>
      <c r="F1127" s="16" t="str">
        <f>VLOOKUP(A1127,BY_TRA_Demand_Drivers!$A$5:$B$95,2,FALSE)</f>
        <v>TPSN</v>
      </c>
      <c r="G1127" s="16">
        <f>VLOOKUP($D1127,'Growth rate'!$B$3:$S$93,3,FALSE)*VLOOKUP($F1127,BY_TRA_Demand_Drivers!$B$5:$J$100,7,FALSE)</f>
        <v>0</v>
      </c>
      <c r="H1127" s="16">
        <f>VLOOKUP($D1127,'Growth rate'!$B$3:$S$93,3,FALSE)*VLOOKUP($F1127,BY_TRA_Demand_Drivers!$B$5:$J$100,8,FALSE)</f>
        <v>0</v>
      </c>
      <c r="I1127" s="16">
        <f>VLOOKUP($D1127,'Growth rate'!$B$3:$S$93,3,FALSE)*VLOOKUP($F1127,BY_TRA_Demand_Drivers!$B$5:$J$100,9,FALSE)</f>
        <v>0</v>
      </c>
    </row>
    <row r="1128" spans="1:9">
      <c r="A1128" s="16">
        <f t="shared" si="16"/>
        <v>14</v>
      </c>
      <c r="B1128" s="16"/>
      <c r="C1128" s="16" t="s">
        <v>11</v>
      </c>
      <c r="D1128" s="16">
        <v>2077</v>
      </c>
      <c r="E1128" s="16" t="s">
        <v>3</v>
      </c>
      <c r="F1128" s="16" t="str">
        <f>VLOOKUP(A1128,BY_TRA_Demand_Drivers!$A$5:$B$95,2,FALSE)</f>
        <v>TPSN</v>
      </c>
      <c r="G1128" s="16">
        <f>VLOOKUP($D1128,'Growth rate'!$B$3:$S$93,3,FALSE)*VLOOKUP($F1128,BY_TRA_Demand_Drivers!$B$5:$J$100,7,FALSE)</f>
        <v>0</v>
      </c>
      <c r="H1128" s="16">
        <f>VLOOKUP($D1128,'Growth rate'!$B$3:$S$93,3,FALSE)*VLOOKUP($F1128,BY_TRA_Demand_Drivers!$B$5:$J$100,8,FALSE)</f>
        <v>0</v>
      </c>
      <c r="I1128" s="16">
        <f>VLOOKUP($D1128,'Growth rate'!$B$3:$S$93,3,FALSE)*VLOOKUP($F1128,BY_TRA_Demand_Drivers!$B$5:$J$100,9,FALSE)</f>
        <v>0</v>
      </c>
    </row>
    <row r="1129" spans="1:9">
      <c r="A1129" s="16">
        <f t="shared" si="16"/>
        <v>14</v>
      </c>
      <c r="B1129" s="16"/>
      <c r="C1129" s="16" t="s">
        <v>11</v>
      </c>
      <c r="D1129" s="16">
        <v>2078</v>
      </c>
      <c r="E1129" s="16" t="s">
        <v>3</v>
      </c>
      <c r="F1129" s="16" t="str">
        <f>VLOOKUP(A1129,BY_TRA_Demand_Drivers!$A$5:$B$95,2,FALSE)</f>
        <v>TPSN</v>
      </c>
      <c r="G1129" s="16">
        <f>VLOOKUP($D1129,'Growth rate'!$B$3:$S$93,3,FALSE)*VLOOKUP($F1129,BY_TRA_Demand_Drivers!$B$5:$J$100,7,FALSE)</f>
        <v>0</v>
      </c>
      <c r="H1129" s="16">
        <f>VLOOKUP($D1129,'Growth rate'!$B$3:$S$93,3,FALSE)*VLOOKUP($F1129,BY_TRA_Demand_Drivers!$B$5:$J$100,8,FALSE)</f>
        <v>0</v>
      </c>
      <c r="I1129" s="16">
        <f>VLOOKUP($D1129,'Growth rate'!$B$3:$S$93,3,FALSE)*VLOOKUP($F1129,BY_TRA_Demand_Drivers!$B$5:$J$100,9,FALSE)</f>
        <v>0</v>
      </c>
    </row>
    <row r="1130" spans="1:9">
      <c r="A1130" s="16">
        <f t="shared" si="16"/>
        <v>14</v>
      </c>
      <c r="B1130" s="16"/>
      <c r="C1130" s="16" t="s">
        <v>11</v>
      </c>
      <c r="D1130" s="16">
        <v>2079</v>
      </c>
      <c r="E1130" s="16" t="s">
        <v>3</v>
      </c>
      <c r="F1130" s="16" t="str">
        <f>VLOOKUP(A1130,BY_TRA_Demand_Drivers!$A$5:$B$95,2,FALSE)</f>
        <v>TPSN</v>
      </c>
      <c r="G1130" s="16">
        <f>VLOOKUP($D1130,'Growth rate'!$B$3:$S$93,3,FALSE)*VLOOKUP($F1130,BY_TRA_Demand_Drivers!$B$5:$J$100,7,FALSE)</f>
        <v>0</v>
      </c>
      <c r="H1130" s="16">
        <f>VLOOKUP($D1130,'Growth rate'!$B$3:$S$93,3,FALSE)*VLOOKUP($F1130,BY_TRA_Demand_Drivers!$B$5:$J$100,8,FALSE)</f>
        <v>0</v>
      </c>
      <c r="I1130" s="16">
        <f>VLOOKUP($D1130,'Growth rate'!$B$3:$S$93,3,FALSE)*VLOOKUP($F1130,BY_TRA_Demand_Drivers!$B$5:$J$100,9,FALSE)</f>
        <v>0</v>
      </c>
    </row>
    <row r="1131" spans="1:9">
      <c r="A1131" s="16">
        <f t="shared" si="16"/>
        <v>14</v>
      </c>
      <c r="B1131" s="16"/>
      <c r="C1131" s="16" t="s">
        <v>11</v>
      </c>
      <c r="D1131" s="16">
        <v>2080</v>
      </c>
      <c r="E1131" s="16" t="s">
        <v>3</v>
      </c>
      <c r="F1131" s="16" t="str">
        <f>VLOOKUP(A1131,BY_TRA_Demand_Drivers!$A$5:$B$95,2,FALSE)</f>
        <v>TPSN</v>
      </c>
      <c r="G1131" s="16">
        <f>VLOOKUP($D1131,'Growth rate'!$B$3:$S$93,3,FALSE)*VLOOKUP($F1131,BY_TRA_Demand_Drivers!$B$5:$J$100,7,FALSE)</f>
        <v>0</v>
      </c>
      <c r="H1131" s="16">
        <f>VLOOKUP($D1131,'Growth rate'!$B$3:$S$93,3,FALSE)*VLOOKUP($F1131,BY_TRA_Demand_Drivers!$B$5:$J$100,8,FALSE)</f>
        <v>0</v>
      </c>
      <c r="I1131" s="16">
        <f>VLOOKUP($D1131,'Growth rate'!$B$3:$S$93,3,FALSE)*VLOOKUP($F1131,BY_TRA_Demand_Drivers!$B$5:$J$100,9,FALSE)</f>
        <v>0</v>
      </c>
    </row>
    <row r="1132" spans="1:9">
      <c r="A1132" s="16">
        <f t="shared" si="16"/>
        <v>14</v>
      </c>
      <c r="B1132" s="16"/>
      <c r="C1132" s="16" t="s">
        <v>11</v>
      </c>
      <c r="D1132" s="16">
        <v>2081</v>
      </c>
      <c r="E1132" s="16" t="s">
        <v>3</v>
      </c>
      <c r="F1132" s="16" t="str">
        <f>VLOOKUP(A1132,BY_TRA_Demand_Drivers!$A$5:$B$95,2,FALSE)</f>
        <v>TPSN</v>
      </c>
      <c r="G1132" s="16">
        <f>VLOOKUP($D1132,'Growth rate'!$B$3:$S$93,3,FALSE)*VLOOKUP($F1132,BY_TRA_Demand_Drivers!$B$5:$J$100,7,FALSE)</f>
        <v>0</v>
      </c>
      <c r="H1132" s="16">
        <f>VLOOKUP($D1132,'Growth rate'!$B$3:$S$93,3,FALSE)*VLOOKUP($F1132,BY_TRA_Demand_Drivers!$B$5:$J$100,8,FALSE)</f>
        <v>0</v>
      </c>
      <c r="I1132" s="16">
        <f>VLOOKUP($D1132,'Growth rate'!$B$3:$S$93,3,FALSE)*VLOOKUP($F1132,BY_TRA_Demand_Drivers!$B$5:$J$100,9,FALSE)</f>
        <v>0</v>
      </c>
    </row>
    <row r="1133" spans="1:9">
      <c r="A1133" s="16">
        <f t="shared" si="16"/>
        <v>14</v>
      </c>
      <c r="B1133" s="16"/>
      <c r="C1133" s="16" t="s">
        <v>11</v>
      </c>
      <c r="D1133" s="16">
        <v>2082</v>
      </c>
      <c r="E1133" s="16" t="s">
        <v>3</v>
      </c>
      <c r="F1133" s="16" t="str">
        <f>VLOOKUP(A1133,BY_TRA_Demand_Drivers!$A$5:$B$95,2,FALSE)</f>
        <v>TPSN</v>
      </c>
      <c r="G1133" s="16">
        <f>VLOOKUP($D1133,'Growth rate'!$B$3:$S$93,3,FALSE)*VLOOKUP($F1133,BY_TRA_Demand_Drivers!$B$5:$J$100,7,FALSE)</f>
        <v>0</v>
      </c>
      <c r="H1133" s="16">
        <f>VLOOKUP($D1133,'Growth rate'!$B$3:$S$93,3,FALSE)*VLOOKUP($F1133,BY_TRA_Demand_Drivers!$B$5:$J$100,8,FALSE)</f>
        <v>0</v>
      </c>
      <c r="I1133" s="16">
        <f>VLOOKUP($D1133,'Growth rate'!$B$3:$S$93,3,FALSE)*VLOOKUP($F1133,BY_TRA_Demand_Drivers!$B$5:$J$100,9,FALSE)</f>
        <v>0</v>
      </c>
    </row>
    <row r="1134" spans="1:9">
      <c r="A1134" s="16">
        <f t="shared" si="16"/>
        <v>14</v>
      </c>
      <c r="B1134" s="16"/>
      <c r="C1134" s="16" t="s">
        <v>11</v>
      </c>
      <c r="D1134" s="16">
        <v>2083</v>
      </c>
      <c r="E1134" s="16" t="s">
        <v>3</v>
      </c>
      <c r="F1134" s="16" t="str">
        <f>VLOOKUP(A1134,BY_TRA_Demand_Drivers!$A$5:$B$95,2,FALSE)</f>
        <v>TPSN</v>
      </c>
      <c r="G1134" s="16">
        <f>VLOOKUP($D1134,'Growth rate'!$B$3:$S$93,3,FALSE)*VLOOKUP($F1134,BY_TRA_Demand_Drivers!$B$5:$J$100,7,FALSE)</f>
        <v>0</v>
      </c>
      <c r="H1134" s="16">
        <f>VLOOKUP($D1134,'Growth rate'!$B$3:$S$93,3,FALSE)*VLOOKUP($F1134,BY_TRA_Demand_Drivers!$B$5:$J$100,8,FALSE)</f>
        <v>0</v>
      </c>
      <c r="I1134" s="16">
        <f>VLOOKUP($D1134,'Growth rate'!$B$3:$S$93,3,FALSE)*VLOOKUP($F1134,BY_TRA_Demand_Drivers!$B$5:$J$100,9,FALSE)</f>
        <v>0</v>
      </c>
    </row>
    <row r="1135" spans="1:9">
      <c r="A1135" s="16">
        <f t="shared" si="16"/>
        <v>14</v>
      </c>
      <c r="B1135" s="16"/>
      <c r="C1135" s="16" t="s">
        <v>11</v>
      </c>
      <c r="D1135" s="16">
        <v>2084</v>
      </c>
      <c r="E1135" s="16" t="s">
        <v>3</v>
      </c>
      <c r="F1135" s="16" t="str">
        <f>VLOOKUP(A1135,BY_TRA_Demand_Drivers!$A$5:$B$95,2,FALSE)</f>
        <v>TPSN</v>
      </c>
      <c r="G1135" s="16">
        <f>VLOOKUP($D1135,'Growth rate'!$B$3:$S$93,3,FALSE)*VLOOKUP($F1135,BY_TRA_Demand_Drivers!$B$5:$J$100,7,FALSE)</f>
        <v>0</v>
      </c>
      <c r="H1135" s="16">
        <f>VLOOKUP($D1135,'Growth rate'!$B$3:$S$93,3,FALSE)*VLOOKUP($F1135,BY_TRA_Demand_Drivers!$B$5:$J$100,8,FALSE)</f>
        <v>0</v>
      </c>
      <c r="I1135" s="16">
        <f>VLOOKUP($D1135,'Growth rate'!$B$3:$S$93,3,FALSE)*VLOOKUP($F1135,BY_TRA_Demand_Drivers!$B$5:$J$100,9,FALSE)</f>
        <v>0</v>
      </c>
    </row>
    <row r="1136" spans="1:9">
      <c r="A1136" s="16">
        <f t="shared" si="16"/>
        <v>14</v>
      </c>
      <c r="B1136" s="16"/>
      <c r="C1136" s="16" t="s">
        <v>11</v>
      </c>
      <c r="D1136" s="16">
        <v>2085</v>
      </c>
      <c r="E1136" s="16" t="s">
        <v>3</v>
      </c>
      <c r="F1136" s="16" t="str">
        <f>VLOOKUP(A1136,BY_TRA_Demand_Drivers!$A$5:$B$95,2,FALSE)</f>
        <v>TPSN</v>
      </c>
      <c r="G1136" s="16">
        <f>VLOOKUP($D1136,'Growth rate'!$B$3:$S$93,3,FALSE)*VLOOKUP($F1136,BY_TRA_Demand_Drivers!$B$5:$J$100,7,FALSE)</f>
        <v>0</v>
      </c>
      <c r="H1136" s="16">
        <f>VLOOKUP($D1136,'Growth rate'!$B$3:$S$93,3,FALSE)*VLOOKUP($F1136,BY_TRA_Demand_Drivers!$B$5:$J$100,8,FALSE)</f>
        <v>0</v>
      </c>
      <c r="I1136" s="16">
        <f>VLOOKUP($D1136,'Growth rate'!$B$3:$S$93,3,FALSE)*VLOOKUP($F1136,BY_TRA_Demand_Drivers!$B$5:$J$100,9,FALSE)</f>
        <v>0</v>
      </c>
    </row>
    <row r="1137" spans="1:9">
      <c r="A1137" s="16">
        <f t="shared" si="16"/>
        <v>14</v>
      </c>
      <c r="B1137" s="16"/>
      <c r="C1137" s="16" t="s">
        <v>11</v>
      </c>
      <c r="D1137" s="16">
        <v>2086</v>
      </c>
      <c r="E1137" s="16" t="s">
        <v>3</v>
      </c>
      <c r="F1137" s="16" t="str">
        <f>VLOOKUP(A1137,BY_TRA_Demand_Drivers!$A$5:$B$95,2,FALSE)</f>
        <v>TPSN</v>
      </c>
      <c r="G1137" s="16">
        <f>VLOOKUP($D1137,'Growth rate'!$B$3:$S$93,3,FALSE)*VLOOKUP($F1137,BY_TRA_Demand_Drivers!$B$5:$J$100,7,FALSE)</f>
        <v>0</v>
      </c>
      <c r="H1137" s="16">
        <f>VLOOKUP($D1137,'Growth rate'!$B$3:$S$93,3,FALSE)*VLOOKUP($F1137,BY_TRA_Demand_Drivers!$B$5:$J$100,8,FALSE)</f>
        <v>0</v>
      </c>
      <c r="I1137" s="16">
        <f>VLOOKUP($D1137,'Growth rate'!$B$3:$S$93,3,FALSE)*VLOOKUP($F1137,BY_TRA_Demand_Drivers!$B$5:$J$100,9,FALSE)</f>
        <v>0</v>
      </c>
    </row>
    <row r="1138" spans="1:9">
      <c r="A1138" s="16">
        <f t="shared" si="16"/>
        <v>14</v>
      </c>
      <c r="B1138" s="16"/>
      <c r="C1138" s="16" t="s">
        <v>11</v>
      </c>
      <c r="D1138" s="16">
        <v>2087</v>
      </c>
      <c r="E1138" s="16" t="s">
        <v>3</v>
      </c>
      <c r="F1138" s="16" t="str">
        <f>VLOOKUP(A1138,BY_TRA_Demand_Drivers!$A$5:$B$95,2,FALSE)</f>
        <v>TPSN</v>
      </c>
      <c r="G1138" s="16">
        <f>VLOOKUP($D1138,'Growth rate'!$B$3:$S$93,3,FALSE)*VLOOKUP($F1138,BY_TRA_Demand_Drivers!$B$5:$J$100,7,FALSE)</f>
        <v>0</v>
      </c>
      <c r="H1138" s="16">
        <f>VLOOKUP($D1138,'Growth rate'!$B$3:$S$93,3,FALSE)*VLOOKUP($F1138,BY_TRA_Demand_Drivers!$B$5:$J$100,8,FALSE)</f>
        <v>0</v>
      </c>
      <c r="I1138" s="16">
        <f>VLOOKUP($D1138,'Growth rate'!$B$3:$S$93,3,FALSE)*VLOOKUP($F1138,BY_TRA_Demand_Drivers!$B$5:$J$100,9,FALSE)</f>
        <v>0</v>
      </c>
    </row>
    <row r="1139" spans="1:9">
      <c r="A1139" s="16">
        <f t="shared" si="16"/>
        <v>14</v>
      </c>
      <c r="B1139" s="16"/>
      <c r="C1139" s="16" t="s">
        <v>11</v>
      </c>
      <c r="D1139" s="16">
        <v>2088</v>
      </c>
      <c r="E1139" s="16" t="s">
        <v>3</v>
      </c>
      <c r="F1139" s="16" t="str">
        <f>VLOOKUP(A1139,BY_TRA_Demand_Drivers!$A$5:$B$95,2,FALSE)</f>
        <v>TPSN</v>
      </c>
      <c r="G1139" s="16">
        <f>VLOOKUP($D1139,'Growth rate'!$B$3:$S$93,3,FALSE)*VLOOKUP($F1139,BY_TRA_Demand_Drivers!$B$5:$J$100,7,FALSE)</f>
        <v>0</v>
      </c>
      <c r="H1139" s="16">
        <f>VLOOKUP($D1139,'Growth rate'!$B$3:$S$93,3,FALSE)*VLOOKUP($F1139,BY_TRA_Demand_Drivers!$B$5:$J$100,8,FALSE)</f>
        <v>0</v>
      </c>
      <c r="I1139" s="16">
        <f>VLOOKUP($D1139,'Growth rate'!$B$3:$S$93,3,FALSE)*VLOOKUP($F1139,BY_TRA_Demand_Drivers!$B$5:$J$100,9,FALSE)</f>
        <v>0</v>
      </c>
    </row>
    <row r="1140" spans="1:9">
      <c r="A1140" s="16">
        <f t="shared" si="16"/>
        <v>14</v>
      </c>
      <c r="B1140" s="16"/>
      <c r="C1140" s="16" t="s">
        <v>11</v>
      </c>
      <c r="D1140" s="16">
        <v>2089</v>
      </c>
      <c r="E1140" s="16" t="s">
        <v>3</v>
      </c>
      <c r="F1140" s="16" t="str">
        <f>VLOOKUP(A1140,BY_TRA_Demand_Drivers!$A$5:$B$95,2,FALSE)</f>
        <v>TPSN</v>
      </c>
      <c r="G1140" s="16">
        <f>VLOOKUP($D1140,'Growth rate'!$B$3:$S$93,3,FALSE)*VLOOKUP($F1140,BY_TRA_Demand_Drivers!$B$5:$J$100,7,FALSE)</f>
        <v>0</v>
      </c>
      <c r="H1140" s="16">
        <f>VLOOKUP($D1140,'Growth rate'!$B$3:$S$93,3,FALSE)*VLOOKUP($F1140,BY_TRA_Demand_Drivers!$B$5:$J$100,8,FALSE)</f>
        <v>0</v>
      </c>
      <c r="I1140" s="16">
        <f>VLOOKUP($D1140,'Growth rate'!$B$3:$S$93,3,FALSE)*VLOOKUP($F1140,BY_TRA_Demand_Drivers!$B$5:$J$100,9,FALSE)</f>
        <v>0</v>
      </c>
    </row>
    <row r="1141" spans="1:9">
      <c r="A1141" s="16">
        <f t="shared" si="16"/>
        <v>14</v>
      </c>
      <c r="B1141" s="16"/>
      <c r="C1141" s="16" t="s">
        <v>11</v>
      </c>
      <c r="D1141" s="16">
        <v>2090</v>
      </c>
      <c r="E1141" s="16" t="s">
        <v>3</v>
      </c>
      <c r="F1141" s="16" t="str">
        <f>VLOOKUP(A1141,BY_TRA_Demand_Drivers!$A$5:$B$95,2,FALSE)</f>
        <v>TPSN</v>
      </c>
      <c r="G1141" s="16">
        <f>VLOOKUP($D1141,'Growth rate'!$B$3:$S$93,3,FALSE)*VLOOKUP($F1141,BY_TRA_Demand_Drivers!$B$5:$J$100,7,FALSE)</f>
        <v>0</v>
      </c>
      <c r="H1141" s="16">
        <f>VLOOKUP($D1141,'Growth rate'!$B$3:$S$93,3,FALSE)*VLOOKUP($F1141,BY_TRA_Demand_Drivers!$B$5:$J$100,8,FALSE)</f>
        <v>0</v>
      </c>
      <c r="I1141" s="16">
        <f>VLOOKUP($D1141,'Growth rate'!$B$3:$S$93,3,FALSE)*VLOOKUP($F1141,BY_TRA_Demand_Drivers!$B$5:$J$100,9,FALSE)</f>
        <v>0</v>
      </c>
    </row>
    <row r="1142" spans="1:9">
      <c r="A1142" s="16">
        <f t="shared" si="16"/>
        <v>14</v>
      </c>
      <c r="B1142" s="16"/>
      <c r="C1142" s="16" t="s">
        <v>11</v>
      </c>
      <c r="D1142" s="16">
        <v>2091</v>
      </c>
      <c r="E1142" s="16" t="s">
        <v>3</v>
      </c>
      <c r="F1142" s="16" t="str">
        <f>VLOOKUP(A1142,BY_TRA_Demand_Drivers!$A$5:$B$95,2,FALSE)</f>
        <v>TPSN</v>
      </c>
      <c r="G1142" s="16">
        <f>VLOOKUP($D1142,'Growth rate'!$B$3:$S$93,3,FALSE)*VLOOKUP($F1142,BY_TRA_Demand_Drivers!$B$5:$J$100,7,FALSE)</f>
        <v>0</v>
      </c>
      <c r="H1142" s="16">
        <f>VLOOKUP($D1142,'Growth rate'!$B$3:$S$93,3,FALSE)*VLOOKUP($F1142,BY_TRA_Demand_Drivers!$B$5:$J$100,8,FALSE)</f>
        <v>0</v>
      </c>
      <c r="I1142" s="16">
        <f>VLOOKUP($D1142,'Growth rate'!$B$3:$S$93,3,FALSE)*VLOOKUP($F1142,BY_TRA_Demand_Drivers!$B$5:$J$100,9,FALSE)</f>
        <v>0</v>
      </c>
    </row>
    <row r="1143" spans="1:9">
      <c r="A1143" s="16">
        <f t="shared" si="16"/>
        <v>14</v>
      </c>
      <c r="B1143" s="16"/>
      <c r="C1143" s="16" t="s">
        <v>11</v>
      </c>
      <c r="D1143" s="16">
        <v>2092</v>
      </c>
      <c r="E1143" s="16" t="s">
        <v>3</v>
      </c>
      <c r="F1143" s="16" t="str">
        <f>VLOOKUP(A1143,BY_TRA_Demand_Drivers!$A$5:$B$95,2,FALSE)</f>
        <v>TPSN</v>
      </c>
      <c r="G1143" s="16">
        <f>VLOOKUP($D1143,'Growth rate'!$B$3:$S$93,3,FALSE)*VLOOKUP($F1143,BY_TRA_Demand_Drivers!$B$5:$J$100,7,FALSE)</f>
        <v>0</v>
      </c>
      <c r="H1143" s="16">
        <f>VLOOKUP($D1143,'Growth rate'!$B$3:$S$93,3,FALSE)*VLOOKUP($F1143,BY_TRA_Demand_Drivers!$B$5:$J$100,8,FALSE)</f>
        <v>0</v>
      </c>
      <c r="I1143" s="16">
        <f>VLOOKUP($D1143,'Growth rate'!$B$3:$S$93,3,FALSE)*VLOOKUP($F1143,BY_TRA_Demand_Drivers!$B$5:$J$100,9,FALSE)</f>
        <v>0</v>
      </c>
    </row>
    <row r="1144" spans="1:9">
      <c r="A1144" s="16">
        <f t="shared" si="16"/>
        <v>14</v>
      </c>
      <c r="B1144" s="16"/>
      <c r="C1144" s="16" t="s">
        <v>11</v>
      </c>
      <c r="D1144" s="16">
        <v>2093</v>
      </c>
      <c r="E1144" s="16" t="s">
        <v>3</v>
      </c>
      <c r="F1144" s="16" t="str">
        <f>VLOOKUP(A1144,BY_TRA_Demand_Drivers!$A$5:$B$95,2,FALSE)</f>
        <v>TPSN</v>
      </c>
      <c r="G1144" s="16">
        <f>VLOOKUP($D1144,'Growth rate'!$B$3:$S$93,3,FALSE)*VLOOKUP($F1144,BY_TRA_Demand_Drivers!$B$5:$J$100,7,FALSE)</f>
        <v>0</v>
      </c>
      <c r="H1144" s="16">
        <f>VLOOKUP($D1144,'Growth rate'!$B$3:$S$93,3,FALSE)*VLOOKUP($F1144,BY_TRA_Demand_Drivers!$B$5:$J$100,8,FALSE)</f>
        <v>0</v>
      </c>
      <c r="I1144" s="16">
        <f>VLOOKUP($D1144,'Growth rate'!$B$3:$S$93,3,FALSE)*VLOOKUP($F1144,BY_TRA_Demand_Drivers!$B$5:$J$100,9,FALSE)</f>
        <v>0</v>
      </c>
    </row>
    <row r="1145" spans="1:9">
      <c r="A1145" s="16">
        <f t="shared" si="16"/>
        <v>14</v>
      </c>
      <c r="B1145" s="16"/>
      <c r="C1145" s="16" t="s">
        <v>11</v>
      </c>
      <c r="D1145" s="16">
        <v>2094</v>
      </c>
      <c r="E1145" s="16" t="s">
        <v>3</v>
      </c>
      <c r="F1145" s="16" t="str">
        <f>VLOOKUP(A1145,BY_TRA_Demand_Drivers!$A$5:$B$95,2,FALSE)</f>
        <v>TPSN</v>
      </c>
      <c r="G1145" s="16">
        <f>VLOOKUP($D1145,'Growth rate'!$B$3:$S$93,3,FALSE)*VLOOKUP($F1145,BY_TRA_Demand_Drivers!$B$5:$J$100,7,FALSE)</f>
        <v>0</v>
      </c>
      <c r="H1145" s="16">
        <f>VLOOKUP($D1145,'Growth rate'!$B$3:$S$93,3,FALSE)*VLOOKUP($F1145,BY_TRA_Demand_Drivers!$B$5:$J$100,8,FALSE)</f>
        <v>0</v>
      </c>
      <c r="I1145" s="16">
        <f>VLOOKUP($D1145,'Growth rate'!$B$3:$S$93,3,FALSE)*VLOOKUP($F1145,BY_TRA_Demand_Drivers!$B$5:$J$100,9,FALSE)</f>
        <v>0</v>
      </c>
    </row>
    <row r="1146" spans="1:9">
      <c r="A1146" s="16">
        <f t="shared" si="16"/>
        <v>14</v>
      </c>
      <c r="B1146" s="16"/>
      <c r="C1146" s="16" t="s">
        <v>11</v>
      </c>
      <c r="D1146" s="16">
        <v>2095</v>
      </c>
      <c r="E1146" s="16" t="s">
        <v>3</v>
      </c>
      <c r="F1146" s="16" t="str">
        <f>VLOOKUP(A1146,BY_TRA_Demand_Drivers!$A$5:$B$95,2,FALSE)</f>
        <v>TPSN</v>
      </c>
      <c r="G1146" s="16">
        <f>VLOOKUP($D1146,'Growth rate'!$B$3:$S$93,3,FALSE)*VLOOKUP($F1146,BY_TRA_Demand_Drivers!$B$5:$J$100,7,FALSE)</f>
        <v>0</v>
      </c>
      <c r="H1146" s="16">
        <f>VLOOKUP($D1146,'Growth rate'!$B$3:$S$93,3,FALSE)*VLOOKUP($F1146,BY_TRA_Demand_Drivers!$B$5:$J$100,8,FALSE)</f>
        <v>0</v>
      </c>
      <c r="I1146" s="16">
        <f>VLOOKUP($D1146,'Growth rate'!$B$3:$S$93,3,FALSE)*VLOOKUP($F1146,BY_TRA_Demand_Drivers!$B$5:$J$100,9,FALSE)</f>
        <v>0</v>
      </c>
    </row>
    <row r="1147" spans="1:9">
      <c r="A1147" s="16">
        <f t="shared" si="16"/>
        <v>14</v>
      </c>
      <c r="B1147" s="16"/>
      <c r="C1147" s="16" t="s">
        <v>11</v>
      </c>
      <c r="D1147" s="16">
        <v>2096</v>
      </c>
      <c r="E1147" s="16" t="s">
        <v>3</v>
      </c>
      <c r="F1147" s="16" t="str">
        <f>VLOOKUP(A1147,BY_TRA_Demand_Drivers!$A$5:$B$95,2,FALSE)</f>
        <v>TPSN</v>
      </c>
      <c r="G1147" s="16">
        <f>VLOOKUP($D1147,'Growth rate'!$B$3:$S$93,3,FALSE)*VLOOKUP($F1147,BY_TRA_Demand_Drivers!$B$5:$J$100,7,FALSE)</f>
        <v>0</v>
      </c>
      <c r="H1147" s="16">
        <f>VLOOKUP($D1147,'Growth rate'!$B$3:$S$93,3,FALSE)*VLOOKUP($F1147,BY_TRA_Demand_Drivers!$B$5:$J$100,8,FALSE)</f>
        <v>0</v>
      </c>
      <c r="I1147" s="16">
        <f>VLOOKUP($D1147,'Growth rate'!$B$3:$S$93,3,FALSE)*VLOOKUP($F1147,BY_TRA_Demand_Drivers!$B$5:$J$100,9,FALSE)</f>
        <v>0</v>
      </c>
    </row>
    <row r="1148" spans="1:9">
      <c r="A1148" s="16">
        <f t="shared" si="16"/>
        <v>14</v>
      </c>
      <c r="B1148" s="16"/>
      <c r="C1148" s="16" t="s">
        <v>11</v>
      </c>
      <c r="D1148" s="16">
        <v>2097</v>
      </c>
      <c r="E1148" s="16" t="s">
        <v>3</v>
      </c>
      <c r="F1148" s="16" t="str">
        <f>VLOOKUP(A1148,BY_TRA_Demand_Drivers!$A$5:$B$95,2,FALSE)</f>
        <v>TPSN</v>
      </c>
      <c r="G1148" s="16">
        <f>VLOOKUP($D1148,'Growth rate'!$B$3:$S$93,3,FALSE)*VLOOKUP($F1148,BY_TRA_Demand_Drivers!$B$5:$J$100,7,FALSE)</f>
        <v>0</v>
      </c>
      <c r="H1148" s="16">
        <f>VLOOKUP($D1148,'Growth rate'!$B$3:$S$93,3,FALSE)*VLOOKUP($F1148,BY_TRA_Demand_Drivers!$B$5:$J$100,8,FALSE)</f>
        <v>0</v>
      </c>
      <c r="I1148" s="16">
        <f>VLOOKUP($D1148,'Growth rate'!$B$3:$S$93,3,FALSE)*VLOOKUP($F1148,BY_TRA_Demand_Drivers!$B$5:$J$100,9,FALSE)</f>
        <v>0</v>
      </c>
    </row>
    <row r="1149" spans="1:9">
      <c r="A1149" s="16">
        <f t="shared" si="16"/>
        <v>14</v>
      </c>
      <c r="B1149" s="16"/>
      <c r="C1149" s="16" t="s">
        <v>11</v>
      </c>
      <c r="D1149" s="16">
        <v>2098</v>
      </c>
      <c r="E1149" s="16" t="s">
        <v>3</v>
      </c>
      <c r="F1149" s="16" t="str">
        <f>VLOOKUP(A1149,BY_TRA_Demand_Drivers!$A$5:$B$95,2,FALSE)</f>
        <v>TPSN</v>
      </c>
      <c r="G1149" s="16">
        <f>VLOOKUP($D1149,'Growth rate'!$B$3:$S$93,3,FALSE)*VLOOKUP($F1149,BY_TRA_Demand_Drivers!$B$5:$J$100,7,FALSE)</f>
        <v>0</v>
      </c>
      <c r="H1149" s="16">
        <f>VLOOKUP($D1149,'Growth rate'!$B$3:$S$93,3,FALSE)*VLOOKUP($F1149,BY_TRA_Demand_Drivers!$B$5:$J$100,8,FALSE)</f>
        <v>0</v>
      </c>
      <c r="I1149" s="16">
        <f>VLOOKUP($D1149,'Growth rate'!$B$3:$S$93,3,FALSE)*VLOOKUP($F1149,BY_TRA_Demand_Drivers!$B$5:$J$100,9,FALSE)</f>
        <v>0</v>
      </c>
    </row>
    <row r="1150" spans="1:9">
      <c r="A1150" s="16">
        <f t="shared" si="16"/>
        <v>14</v>
      </c>
      <c r="B1150" s="16"/>
      <c r="C1150" s="16" t="s">
        <v>11</v>
      </c>
      <c r="D1150" s="16">
        <v>2099</v>
      </c>
      <c r="E1150" s="16" t="s">
        <v>3</v>
      </c>
      <c r="F1150" s="16" t="str">
        <f>VLOOKUP(A1150,BY_TRA_Demand_Drivers!$A$5:$B$95,2,FALSE)</f>
        <v>TPSN</v>
      </c>
      <c r="G1150" s="16">
        <f>VLOOKUP($D1150,'Growth rate'!$B$3:$S$93,3,FALSE)*VLOOKUP($F1150,BY_TRA_Demand_Drivers!$B$5:$J$100,7,FALSE)</f>
        <v>0</v>
      </c>
      <c r="H1150" s="16">
        <f>VLOOKUP($D1150,'Growth rate'!$B$3:$S$93,3,FALSE)*VLOOKUP($F1150,BY_TRA_Demand_Drivers!$B$5:$J$100,8,FALSE)</f>
        <v>0</v>
      </c>
      <c r="I1150" s="16">
        <f>VLOOKUP($D1150,'Growth rate'!$B$3:$S$93,3,FALSE)*VLOOKUP($F1150,BY_TRA_Demand_Drivers!$B$5:$J$100,9,FALSE)</f>
        <v>0</v>
      </c>
    </row>
    <row r="1151" spans="1:9">
      <c r="A1151" s="16">
        <f t="shared" si="16"/>
        <v>14</v>
      </c>
      <c r="B1151" s="16"/>
      <c r="C1151" s="16" t="s">
        <v>11</v>
      </c>
      <c r="D1151" s="16">
        <v>2100</v>
      </c>
      <c r="E1151" s="16" t="s">
        <v>3</v>
      </c>
      <c r="F1151" s="16" t="str">
        <f>VLOOKUP(A1151,BY_TRA_Demand_Drivers!$A$5:$B$95,2,FALSE)</f>
        <v>TPSN</v>
      </c>
      <c r="G1151" s="16">
        <f>VLOOKUP($D1151,'Growth rate'!$B$3:$S$93,3,FALSE)*VLOOKUP($F1151,BY_TRA_Demand_Drivers!$B$5:$J$100,7,FALSE)</f>
        <v>0</v>
      </c>
      <c r="H1151" s="16">
        <f>VLOOKUP($D1151,'Growth rate'!$B$3:$S$93,3,FALSE)*VLOOKUP($F1151,BY_TRA_Demand_Drivers!$B$5:$J$100,8,FALSE)</f>
        <v>0</v>
      </c>
      <c r="I1151" s="16">
        <f>VLOOKUP($D1151,'Growth rate'!$B$3:$S$93,3,FALSE)*VLOOKUP($F1151,BY_TRA_Demand_Drivers!$B$5:$J$100,9,FALSE)</f>
        <v>0</v>
      </c>
    </row>
    <row r="1152" spans="1:9">
      <c r="A1152" s="16">
        <f>A1070+1</f>
        <v>15</v>
      </c>
      <c r="B1152" s="16"/>
      <c r="C1152" s="16" t="s">
        <v>11</v>
      </c>
      <c r="D1152" s="16">
        <v>2019</v>
      </c>
      <c r="E1152" s="16" t="s">
        <v>3</v>
      </c>
      <c r="F1152" s="16" t="str">
        <f>VLOOKUP(A1152,BY_TRA_Demand_Drivers!$A$5:$B$95,2,FALSE)</f>
        <v>TPSI</v>
      </c>
      <c r="G1152" s="16">
        <f>VLOOKUP($D1152,'Growth rate'!$B$3:$S$93,3,FALSE)*VLOOKUP($F1152,BY_TRA_Demand_Drivers!$B$5:$J$100,7,FALSE)</f>
        <v>15547.176672396325</v>
      </c>
      <c r="H1152" s="16">
        <f>VLOOKUP($D1152,'Growth rate'!$B$3:$S$93,3,FALSE)*VLOOKUP($F1152,BY_TRA_Demand_Drivers!$B$5:$J$100,8,FALSE)</f>
        <v>0</v>
      </c>
      <c r="I1152" s="16">
        <f>VLOOKUP($D1152,'Growth rate'!$B$3:$S$93,3,FALSE)*VLOOKUP($F1152,BY_TRA_Demand_Drivers!$B$5:$J$100,9,FALSE)</f>
        <v>0</v>
      </c>
    </row>
    <row r="1153" spans="1:9">
      <c r="A1153" s="16">
        <f t="shared" ref="A1153:A1216" si="17">A1071+1</f>
        <v>15</v>
      </c>
      <c r="B1153" s="16"/>
      <c r="C1153" s="16" t="s">
        <v>11</v>
      </c>
      <c r="D1153" s="16">
        <v>2020</v>
      </c>
      <c r="E1153" s="16" t="s">
        <v>3</v>
      </c>
      <c r="F1153" s="16" t="str">
        <f>VLOOKUP(A1153,BY_TRA_Demand_Drivers!$A$5:$B$95,2,FALSE)</f>
        <v>TPSI</v>
      </c>
      <c r="G1153" s="16">
        <f>VLOOKUP($D1153,'Growth rate'!$B$3:$S$93,3,FALSE)*VLOOKUP($F1153,BY_TRA_Demand_Drivers!$B$5:$J$100,7,FALSE)</f>
        <v>15749.43560148042</v>
      </c>
      <c r="H1153" s="16">
        <f>VLOOKUP($D1153,'Growth rate'!$B$3:$S$93,3,FALSE)*VLOOKUP($F1153,BY_TRA_Demand_Drivers!$B$5:$J$100,8,FALSE)</f>
        <v>0</v>
      </c>
      <c r="I1153" s="16">
        <f>VLOOKUP($D1153,'Growth rate'!$B$3:$S$93,3,FALSE)*VLOOKUP($F1153,BY_TRA_Demand_Drivers!$B$5:$J$100,9,FALSE)</f>
        <v>0</v>
      </c>
    </row>
    <row r="1154" spans="1:9">
      <c r="A1154" s="16">
        <f t="shared" si="17"/>
        <v>15</v>
      </c>
      <c r="B1154" s="16"/>
      <c r="C1154" s="16" t="s">
        <v>11</v>
      </c>
      <c r="D1154" s="16">
        <v>2021</v>
      </c>
      <c r="E1154" s="16" t="s">
        <v>3</v>
      </c>
      <c r="F1154" s="16" t="str">
        <f>VLOOKUP(A1154,BY_TRA_Demand_Drivers!$A$5:$B$95,2,FALSE)</f>
        <v>TPSI</v>
      </c>
      <c r="G1154" s="16">
        <f>VLOOKUP($D1154,'Growth rate'!$B$3:$S$93,3,FALSE)*VLOOKUP($F1154,BY_TRA_Demand_Drivers!$B$5:$J$100,7,FALSE)</f>
        <v>15945.793340464972</v>
      </c>
      <c r="H1154" s="16">
        <f>VLOOKUP($D1154,'Growth rate'!$B$3:$S$93,3,FALSE)*VLOOKUP($F1154,BY_TRA_Demand_Drivers!$B$5:$J$100,8,FALSE)</f>
        <v>0</v>
      </c>
      <c r="I1154" s="16">
        <f>VLOOKUP($D1154,'Growth rate'!$B$3:$S$93,3,FALSE)*VLOOKUP($F1154,BY_TRA_Demand_Drivers!$B$5:$J$100,9,FALSE)</f>
        <v>0</v>
      </c>
    </row>
    <row r="1155" spans="1:9">
      <c r="A1155" s="16">
        <f t="shared" si="17"/>
        <v>15</v>
      </c>
      <c r="B1155" s="16"/>
      <c r="C1155" s="16" t="s">
        <v>11</v>
      </c>
      <c r="D1155" s="16">
        <v>2022</v>
      </c>
      <c r="E1155" s="16" t="s">
        <v>3</v>
      </c>
      <c r="F1155" s="16" t="str">
        <f>VLOOKUP(A1155,BY_TRA_Demand_Drivers!$A$5:$B$95,2,FALSE)</f>
        <v>TPSI</v>
      </c>
      <c r="G1155" s="16">
        <f>VLOOKUP($D1155,'Growth rate'!$B$3:$S$93,3,FALSE)*VLOOKUP($F1155,BY_TRA_Demand_Drivers!$B$5:$J$100,7,FALSE)</f>
        <v>16142.151079449526</v>
      </c>
      <c r="H1155" s="16">
        <f>VLOOKUP($D1155,'Growth rate'!$B$3:$S$93,3,FALSE)*VLOOKUP($F1155,BY_TRA_Demand_Drivers!$B$5:$J$100,8,FALSE)</f>
        <v>0</v>
      </c>
      <c r="I1155" s="16">
        <f>VLOOKUP($D1155,'Growth rate'!$B$3:$S$93,3,FALSE)*VLOOKUP($F1155,BY_TRA_Demand_Drivers!$B$5:$J$100,9,FALSE)</f>
        <v>0</v>
      </c>
    </row>
    <row r="1156" spans="1:9">
      <c r="A1156" s="16">
        <f t="shared" si="17"/>
        <v>15</v>
      </c>
      <c r="B1156" s="16"/>
      <c r="C1156" s="16" t="s">
        <v>11</v>
      </c>
      <c r="D1156" s="16">
        <v>2023</v>
      </c>
      <c r="E1156" s="16" t="s">
        <v>3</v>
      </c>
      <c r="F1156" s="16" t="str">
        <f>VLOOKUP(A1156,BY_TRA_Demand_Drivers!$A$5:$B$95,2,FALSE)</f>
        <v>TPSI</v>
      </c>
      <c r="G1156" s="16">
        <f>VLOOKUP($D1156,'Growth rate'!$B$3:$S$93,3,FALSE)*VLOOKUP($F1156,BY_TRA_Demand_Drivers!$B$5:$J$100,7,FALSE)</f>
        <v>16338.508818434078</v>
      </c>
      <c r="H1156" s="16">
        <f>VLOOKUP($D1156,'Growth rate'!$B$3:$S$93,3,FALSE)*VLOOKUP($F1156,BY_TRA_Demand_Drivers!$B$5:$J$100,8,FALSE)</f>
        <v>0</v>
      </c>
      <c r="I1156" s="16">
        <f>VLOOKUP($D1156,'Growth rate'!$B$3:$S$93,3,FALSE)*VLOOKUP($F1156,BY_TRA_Demand_Drivers!$B$5:$J$100,9,FALSE)</f>
        <v>0</v>
      </c>
    </row>
    <row r="1157" spans="1:9">
      <c r="A1157" s="16">
        <f t="shared" si="17"/>
        <v>15</v>
      </c>
      <c r="B1157" s="16"/>
      <c r="C1157" s="16" t="s">
        <v>11</v>
      </c>
      <c r="D1157" s="16">
        <v>2024</v>
      </c>
      <c r="E1157" s="16" t="s">
        <v>3</v>
      </c>
      <c r="F1157" s="16" t="str">
        <f>VLOOKUP(A1157,BY_TRA_Demand_Drivers!$A$5:$B$95,2,FALSE)</f>
        <v>TPSI</v>
      </c>
      <c r="G1157" s="16">
        <f>VLOOKUP($D1157,'Growth rate'!$B$3:$S$93,3,FALSE)*VLOOKUP($F1157,BY_TRA_Demand_Drivers!$B$5:$J$100,7,FALSE)</f>
        <v>16534.866557418631</v>
      </c>
      <c r="H1157" s="16">
        <f>VLOOKUP($D1157,'Growth rate'!$B$3:$S$93,3,FALSE)*VLOOKUP($F1157,BY_TRA_Demand_Drivers!$B$5:$J$100,8,FALSE)</f>
        <v>0</v>
      </c>
      <c r="I1157" s="16">
        <f>VLOOKUP($D1157,'Growth rate'!$B$3:$S$93,3,FALSE)*VLOOKUP($F1157,BY_TRA_Demand_Drivers!$B$5:$J$100,9,FALSE)</f>
        <v>0</v>
      </c>
    </row>
    <row r="1158" spans="1:9">
      <c r="A1158" s="16">
        <f t="shared" si="17"/>
        <v>15</v>
      </c>
      <c r="B1158" s="16"/>
      <c r="C1158" s="16" t="s">
        <v>11</v>
      </c>
      <c r="D1158" s="16">
        <v>2025</v>
      </c>
      <c r="E1158" s="16" t="s">
        <v>3</v>
      </c>
      <c r="F1158" s="16" t="str">
        <f>VLOOKUP(A1158,BY_TRA_Demand_Drivers!$A$5:$B$95,2,FALSE)</f>
        <v>TPSI</v>
      </c>
      <c r="G1158" s="16">
        <f>VLOOKUP($D1158,'Growth rate'!$B$3:$S$93,3,FALSE)*VLOOKUP($F1158,BY_TRA_Demand_Drivers!$B$5:$J$100,7,FALSE)</f>
        <v>16731.224296403183</v>
      </c>
      <c r="H1158" s="16">
        <f>VLOOKUP($D1158,'Growth rate'!$B$3:$S$93,3,FALSE)*VLOOKUP($F1158,BY_TRA_Demand_Drivers!$B$5:$J$100,8,FALSE)</f>
        <v>0</v>
      </c>
      <c r="I1158" s="16">
        <f>VLOOKUP($D1158,'Growth rate'!$B$3:$S$93,3,FALSE)*VLOOKUP($F1158,BY_TRA_Demand_Drivers!$B$5:$J$100,9,FALSE)</f>
        <v>0</v>
      </c>
    </row>
    <row r="1159" spans="1:9">
      <c r="A1159" s="16">
        <f t="shared" si="17"/>
        <v>15</v>
      </c>
      <c r="B1159" s="16"/>
      <c r="C1159" s="16" t="s">
        <v>11</v>
      </c>
      <c r="D1159" s="16">
        <v>2026</v>
      </c>
      <c r="E1159" s="16" t="s">
        <v>3</v>
      </c>
      <c r="F1159" s="16" t="str">
        <f>VLOOKUP(A1159,BY_TRA_Demand_Drivers!$A$5:$B$95,2,FALSE)</f>
        <v>TPSI</v>
      </c>
      <c r="G1159" s="16">
        <f>VLOOKUP($D1159,'Growth rate'!$B$3:$S$93,3,FALSE)*VLOOKUP($F1159,BY_TRA_Demand_Drivers!$B$5:$J$100,7,FALSE)</f>
        <v>16941.459245244336</v>
      </c>
      <c r="H1159" s="16">
        <f>VLOOKUP($D1159,'Growth rate'!$B$3:$S$93,3,FALSE)*VLOOKUP($F1159,BY_TRA_Demand_Drivers!$B$5:$J$100,8,FALSE)</f>
        <v>0</v>
      </c>
      <c r="I1159" s="16">
        <f>VLOOKUP($D1159,'Growth rate'!$B$3:$S$93,3,FALSE)*VLOOKUP($F1159,BY_TRA_Demand_Drivers!$B$5:$J$100,9,FALSE)</f>
        <v>0</v>
      </c>
    </row>
    <row r="1160" spans="1:9">
      <c r="A1160" s="16">
        <f t="shared" si="17"/>
        <v>15</v>
      </c>
      <c r="B1160" s="16"/>
      <c r="C1160" s="16" t="s">
        <v>11</v>
      </c>
      <c r="D1160" s="16">
        <v>2027</v>
      </c>
      <c r="E1160" s="16" t="s">
        <v>3</v>
      </c>
      <c r="F1160" s="16" t="str">
        <f>VLOOKUP(A1160,BY_TRA_Demand_Drivers!$A$5:$B$95,2,FALSE)</f>
        <v>TPSI</v>
      </c>
      <c r="G1160" s="16">
        <f>VLOOKUP($D1160,'Growth rate'!$B$3:$S$93,3,FALSE)*VLOOKUP($F1160,BY_TRA_Demand_Drivers!$B$5:$J$100,7,FALSE)</f>
        <v>17151.694194085492</v>
      </c>
      <c r="H1160" s="16">
        <f>VLOOKUP($D1160,'Growth rate'!$B$3:$S$93,3,FALSE)*VLOOKUP($F1160,BY_TRA_Demand_Drivers!$B$5:$J$100,8,FALSE)</f>
        <v>0</v>
      </c>
      <c r="I1160" s="16">
        <f>VLOOKUP($D1160,'Growth rate'!$B$3:$S$93,3,FALSE)*VLOOKUP($F1160,BY_TRA_Demand_Drivers!$B$5:$J$100,9,FALSE)</f>
        <v>0</v>
      </c>
    </row>
    <row r="1161" spans="1:9">
      <c r="A1161" s="16">
        <f t="shared" si="17"/>
        <v>15</v>
      </c>
      <c r="B1161" s="16"/>
      <c r="C1161" s="16" t="s">
        <v>11</v>
      </c>
      <c r="D1161" s="16">
        <v>2028</v>
      </c>
      <c r="E1161" s="16" t="s">
        <v>3</v>
      </c>
      <c r="F1161" s="16" t="str">
        <f>VLOOKUP(A1161,BY_TRA_Demand_Drivers!$A$5:$B$95,2,FALSE)</f>
        <v>TPSI</v>
      </c>
      <c r="G1161" s="16">
        <f>VLOOKUP($D1161,'Growth rate'!$B$3:$S$93,3,FALSE)*VLOOKUP($F1161,BY_TRA_Demand_Drivers!$B$5:$J$100,7,FALSE)</f>
        <v>17361.929142926649</v>
      </c>
      <c r="H1161" s="16">
        <f>VLOOKUP($D1161,'Growth rate'!$B$3:$S$93,3,FALSE)*VLOOKUP($F1161,BY_TRA_Demand_Drivers!$B$5:$J$100,8,FALSE)</f>
        <v>0</v>
      </c>
      <c r="I1161" s="16">
        <f>VLOOKUP($D1161,'Growth rate'!$B$3:$S$93,3,FALSE)*VLOOKUP($F1161,BY_TRA_Demand_Drivers!$B$5:$J$100,9,FALSE)</f>
        <v>0</v>
      </c>
    </row>
    <row r="1162" spans="1:9">
      <c r="A1162" s="16">
        <f t="shared" si="17"/>
        <v>15</v>
      </c>
      <c r="B1162" s="16"/>
      <c r="C1162" s="16" t="s">
        <v>11</v>
      </c>
      <c r="D1162" s="16">
        <v>2029</v>
      </c>
      <c r="E1162" s="16" t="s">
        <v>3</v>
      </c>
      <c r="F1162" s="16" t="str">
        <f>VLOOKUP(A1162,BY_TRA_Demand_Drivers!$A$5:$B$95,2,FALSE)</f>
        <v>TPSI</v>
      </c>
      <c r="G1162" s="16">
        <f>VLOOKUP($D1162,'Growth rate'!$B$3:$S$93,3,FALSE)*VLOOKUP($F1162,BY_TRA_Demand_Drivers!$B$5:$J$100,7,FALSE)</f>
        <v>17572.164091767805</v>
      </c>
      <c r="H1162" s="16">
        <f>VLOOKUP($D1162,'Growth rate'!$B$3:$S$93,3,FALSE)*VLOOKUP($F1162,BY_TRA_Demand_Drivers!$B$5:$J$100,8,FALSE)</f>
        <v>0</v>
      </c>
      <c r="I1162" s="16">
        <f>VLOOKUP($D1162,'Growth rate'!$B$3:$S$93,3,FALSE)*VLOOKUP($F1162,BY_TRA_Demand_Drivers!$B$5:$J$100,9,FALSE)</f>
        <v>0</v>
      </c>
    </row>
    <row r="1163" spans="1:9">
      <c r="A1163" s="16">
        <f t="shared" si="17"/>
        <v>15</v>
      </c>
      <c r="B1163" s="16"/>
      <c r="C1163" s="16" t="s">
        <v>11</v>
      </c>
      <c r="D1163" s="16">
        <v>2030</v>
      </c>
      <c r="E1163" s="16" t="s">
        <v>3</v>
      </c>
      <c r="F1163" s="16" t="str">
        <f>VLOOKUP(A1163,BY_TRA_Demand_Drivers!$A$5:$B$95,2,FALSE)</f>
        <v>TPSI</v>
      </c>
      <c r="G1163" s="16">
        <f>VLOOKUP($D1163,'Growth rate'!$B$3:$S$93,3,FALSE)*VLOOKUP($F1163,BY_TRA_Demand_Drivers!$B$5:$J$100,7,FALSE)</f>
        <v>17782.399040608962</v>
      </c>
      <c r="H1163" s="16">
        <f>VLOOKUP($D1163,'Growth rate'!$B$3:$S$93,3,FALSE)*VLOOKUP($F1163,BY_TRA_Demand_Drivers!$B$5:$J$100,8,FALSE)</f>
        <v>0</v>
      </c>
      <c r="I1163" s="16">
        <f>VLOOKUP($D1163,'Growth rate'!$B$3:$S$93,3,FALSE)*VLOOKUP($F1163,BY_TRA_Demand_Drivers!$B$5:$J$100,9,FALSE)</f>
        <v>0</v>
      </c>
    </row>
    <row r="1164" spans="1:9">
      <c r="A1164" s="16">
        <f t="shared" si="17"/>
        <v>15</v>
      </c>
      <c r="B1164" s="16"/>
      <c r="C1164" s="16" t="s">
        <v>11</v>
      </c>
      <c r="D1164" s="16">
        <v>2031</v>
      </c>
      <c r="E1164" s="16" t="s">
        <v>3</v>
      </c>
      <c r="F1164" s="16" t="str">
        <f>VLOOKUP(A1164,BY_TRA_Demand_Drivers!$A$5:$B$95,2,FALSE)</f>
        <v>TPSI</v>
      </c>
      <c r="G1164" s="16">
        <f>VLOOKUP($D1164,'Growth rate'!$B$3:$S$93,3,FALSE)*VLOOKUP($F1164,BY_TRA_Demand_Drivers!$B$5:$J$100,7,FALSE)</f>
        <v>18040.031772699956</v>
      </c>
      <c r="H1164" s="16">
        <f>VLOOKUP($D1164,'Growth rate'!$B$3:$S$93,3,FALSE)*VLOOKUP($F1164,BY_TRA_Demand_Drivers!$B$5:$J$100,8,FALSE)</f>
        <v>0</v>
      </c>
      <c r="I1164" s="16">
        <f>VLOOKUP($D1164,'Growth rate'!$B$3:$S$93,3,FALSE)*VLOOKUP($F1164,BY_TRA_Demand_Drivers!$B$5:$J$100,9,FALSE)</f>
        <v>0</v>
      </c>
    </row>
    <row r="1165" spans="1:9">
      <c r="A1165" s="16">
        <f t="shared" si="17"/>
        <v>15</v>
      </c>
      <c r="B1165" s="16"/>
      <c r="C1165" s="16" t="s">
        <v>11</v>
      </c>
      <c r="D1165" s="16">
        <v>2032</v>
      </c>
      <c r="E1165" s="16" t="s">
        <v>3</v>
      </c>
      <c r="F1165" s="16" t="str">
        <f>VLOOKUP(A1165,BY_TRA_Demand_Drivers!$A$5:$B$95,2,FALSE)</f>
        <v>TPSI</v>
      </c>
      <c r="G1165" s="16">
        <f>VLOOKUP($D1165,'Growth rate'!$B$3:$S$93,3,FALSE)*VLOOKUP($F1165,BY_TRA_Demand_Drivers!$B$5:$J$100,7,FALSE)</f>
        <v>18297.664504790951</v>
      </c>
      <c r="H1165" s="16">
        <f>VLOOKUP($D1165,'Growth rate'!$B$3:$S$93,3,FALSE)*VLOOKUP($F1165,BY_TRA_Demand_Drivers!$B$5:$J$100,8,FALSE)</f>
        <v>0</v>
      </c>
      <c r="I1165" s="16">
        <f>VLOOKUP($D1165,'Growth rate'!$B$3:$S$93,3,FALSE)*VLOOKUP($F1165,BY_TRA_Demand_Drivers!$B$5:$J$100,9,FALSE)</f>
        <v>0</v>
      </c>
    </row>
    <row r="1166" spans="1:9">
      <c r="A1166" s="16">
        <f t="shared" si="17"/>
        <v>15</v>
      </c>
      <c r="B1166" s="16"/>
      <c r="C1166" s="16" t="s">
        <v>11</v>
      </c>
      <c r="D1166" s="16">
        <v>2033</v>
      </c>
      <c r="E1166" s="16" t="s">
        <v>3</v>
      </c>
      <c r="F1166" s="16" t="str">
        <f>VLOOKUP(A1166,BY_TRA_Demand_Drivers!$A$5:$B$95,2,FALSE)</f>
        <v>TPSI</v>
      </c>
      <c r="G1166" s="16">
        <f>VLOOKUP($D1166,'Growth rate'!$B$3:$S$93,3,FALSE)*VLOOKUP($F1166,BY_TRA_Demand_Drivers!$B$5:$J$100,7,FALSE)</f>
        <v>18555.297236881943</v>
      </c>
      <c r="H1166" s="16">
        <f>VLOOKUP($D1166,'Growth rate'!$B$3:$S$93,3,FALSE)*VLOOKUP($F1166,BY_TRA_Demand_Drivers!$B$5:$J$100,8,FALSE)</f>
        <v>0</v>
      </c>
      <c r="I1166" s="16">
        <f>VLOOKUP($D1166,'Growth rate'!$B$3:$S$93,3,FALSE)*VLOOKUP($F1166,BY_TRA_Demand_Drivers!$B$5:$J$100,9,FALSE)</f>
        <v>0</v>
      </c>
    </row>
    <row r="1167" spans="1:9">
      <c r="A1167" s="16">
        <f t="shared" si="17"/>
        <v>15</v>
      </c>
      <c r="B1167" s="16"/>
      <c r="C1167" s="16" t="s">
        <v>11</v>
      </c>
      <c r="D1167" s="16">
        <v>2034</v>
      </c>
      <c r="E1167" s="16" t="s">
        <v>3</v>
      </c>
      <c r="F1167" s="16" t="str">
        <f>VLOOKUP(A1167,BY_TRA_Demand_Drivers!$A$5:$B$95,2,FALSE)</f>
        <v>TPSI</v>
      </c>
      <c r="G1167" s="16">
        <f>VLOOKUP($D1167,'Growth rate'!$B$3:$S$93,3,FALSE)*VLOOKUP($F1167,BY_TRA_Demand_Drivers!$B$5:$J$100,7,FALSE)</f>
        <v>18812.929968972938</v>
      </c>
      <c r="H1167" s="16">
        <f>VLOOKUP($D1167,'Growth rate'!$B$3:$S$93,3,FALSE)*VLOOKUP($F1167,BY_TRA_Demand_Drivers!$B$5:$J$100,8,FALSE)</f>
        <v>0</v>
      </c>
      <c r="I1167" s="16">
        <f>VLOOKUP($D1167,'Growth rate'!$B$3:$S$93,3,FALSE)*VLOOKUP($F1167,BY_TRA_Demand_Drivers!$B$5:$J$100,9,FALSE)</f>
        <v>0</v>
      </c>
    </row>
    <row r="1168" spans="1:9">
      <c r="A1168" s="16">
        <f t="shared" si="17"/>
        <v>15</v>
      </c>
      <c r="B1168" s="16"/>
      <c r="C1168" s="16" t="s">
        <v>11</v>
      </c>
      <c r="D1168" s="16">
        <v>2035</v>
      </c>
      <c r="E1168" s="16" t="s">
        <v>3</v>
      </c>
      <c r="F1168" s="16" t="str">
        <f>VLOOKUP(A1168,BY_TRA_Demand_Drivers!$A$5:$B$95,2,FALSE)</f>
        <v>TPSI</v>
      </c>
      <c r="G1168" s="16">
        <f>VLOOKUP($D1168,'Growth rate'!$B$3:$S$93,3,FALSE)*VLOOKUP($F1168,BY_TRA_Demand_Drivers!$B$5:$J$100,7,FALSE)</f>
        <v>19070.562701063933</v>
      </c>
      <c r="H1168" s="16">
        <f>VLOOKUP($D1168,'Growth rate'!$B$3:$S$93,3,FALSE)*VLOOKUP($F1168,BY_TRA_Demand_Drivers!$B$5:$J$100,8,FALSE)</f>
        <v>0</v>
      </c>
      <c r="I1168" s="16">
        <f>VLOOKUP($D1168,'Growth rate'!$B$3:$S$93,3,FALSE)*VLOOKUP($F1168,BY_TRA_Demand_Drivers!$B$5:$J$100,9,FALSE)</f>
        <v>0</v>
      </c>
    </row>
    <row r="1169" spans="1:9">
      <c r="A1169" s="16">
        <f t="shared" si="17"/>
        <v>15</v>
      </c>
      <c r="B1169" s="16"/>
      <c r="C1169" s="16" t="s">
        <v>11</v>
      </c>
      <c r="D1169" s="16">
        <v>2036</v>
      </c>
      <c r="E1169" s="16" t="s">
        <v>3</v>
      </c>
      <c r="F1169" s="16" t="str">
        <f>VLOOKUP(A1169,BY_TRA_Demand_Drivers!$A$5:$B$95,2,FALSE)</f>
        <v>TPSI</v>
      </c>
      <c r="G1169" s="16">
        <f>VLOOKUP($D1169,'Growth rate'!$B$3:$S$93,3,FALSE)*VLOOKUP($F1169,BY_TRA_Demand_Drivers!$B$5:$J$100,7,FALSE)</f>
        <v>19380.215996021747</v>
      </c>
      <c r="H1169" s="16">
        <f>VLOOKUP($D1169,'Growth rate'!$B$3:$S$93,3,FALSE)*VLOOKUP($F1169,BY_TRA_Demand_Drivers!$B$5:$J$100,8,FALSE)</f>
        <v>0</v>
      </c>
      <c r="I1169" s="16">
        <f>VLOOKUP($D1169,'Growth rate'!$B$3:$S$93,3,FALSE)*VLOOKUP($F1169,BY_TRA_Demand_Drivers!$B$5:$J$100,9,FALSE)</f>
        <v>0</v>
      </c>
    </row>
    <row r="1170" spans="1:9">
      <c r="A1170" s="16">
        <f t="shared" si="17"/>
        <v>15</v>
      </c>
      <c r="B1170" s="16"/>
      <c r="C1170" s="16" t="s">
        <v>11</v>
      </c>
      <c r="D1170" s="16">
        <v>2037</v>
      </c>
      <c r="E1170" s="16" t="s">
        <v>3</v>
      </c>
      <c r="F1170" s="16" t="str">
        <f>VLOOKUP(A1170,BY_TRA_Demand_Drivers!$A$5:$B$95,2,FALSE)</f>
        <v>TPSI</v>
      </c>
      <c r="G1170" s="16">
        <f>VLOOKUP($D1170,'Growth rate'!$B$3:$S$93,3,FALSE)*VLOOKUP($F1170,BY_TRA_Demand_Drivers!$B$5:$J$100,7,FALSE)</f>
        <v>19689.869290979561</v>
      </c>
      <c r="H1170" s="16">
        <f>VLOOKUP($D1170,'Growth rate'!$B$3:$S$93,3,FALSE)*VLOOKUP($F1170,BY_TRA_Demand_Drivers!$B$5:$J$100,8,FALSE)</f>
        <v>0</v>
      </c>
      <c r="I1170" s="16">
        <f>VLOOKUP($D1170,'Growth rate'!$B$3:$S$93,3,FALSE)*VLOOKUP($F1170,BY_TRA_Demand_Drivers!$B$5:$J$100,9,FALSE)</f>
        <v>0</v>
      </c>
    </row>
    <row r="1171" spans="1:9">
      <c r="A1171" s="16">
        <f t="shared" si="17"/>
        <v>15</v>
      </c>
      <c r="B1171" s="16"/>
      <c r="C1171" s="16" t="s">
        <v>11</v>
      </c>
      <c r="D1171" s="16">
        <v>2038</v>
      </c>
      <c r="E1171" s="16" t="s">
        <v>3</v>
      </c>
      <c r="F1171" s="16" t="str">
        <f>VLOOKUP(A1171,BY_TRA_Demand_Drivers!$A$5:$B$95,2,FALSE)</f>
        <v>TPSI</v>
      </c>
      <c r="G1171" s="16">
        <f>VLOOKUP($D1171,'Growth rate'!$B$3:$S$93,3,FALSE)*VLOOKUP($F1171,BY_TRA_Demand_Drivers!$B$5:$J$100,7,FALSE)</f>
        <v>19999.522585937375</v>
      </c>
      <c r="H1171" s="16">
        <f>VLOOKUP($D1171,'Growth rate'!$B$3:$S$93,3,FALSE)*VLOOKUP($F1171,BY_TRA_Demand_Drivers!$B$5:$J$100,8,FALSE)</f>
        <v>0</v>
      </c>
      <c r="I1171" s="16">
        <f>VLOOKUP($D1171,'Growth rate'!$B$3:$S$93,3,FALSE)*VLOOKUP($F1171,BY_TRA_Demand_Drivers!$B$5:$J$100,9,FALSE)</f>
        <v>0</v>
      </c>
    </row>
    <row r="1172" spans="1:9">
      <c r="A1172" s="16">
        <f t="shared" si="17"/>
        <v>15</v>
      </c>
      <c r="B1172" s="16"/>
      <c r="C1172" s="16" t="s">
        <v>11</v>
      </c>
      <c r="D1172" s="16">
        <v>2039</v>
      </c>
      <c r="E1172" s="16" t="s">
        <v>3</v>
      </c>
      <c r="F1172" s="16" t="str">
        <f>VLOOKUP(A1172,BY_TRA_Demand_Drivers!$A$5:$B$95,2,FALSE)</f>
        <v>TPSI</v>
      </c>
      <c r="G1172" s="16">
        <f>VLOOKUP($D1172,'Growth rate'!$B$3:$S$93,3,FALSE)*VLOOKUP($F1172,BY_TRA_Demand_Drivers!$B$5:$J$100,7,FALSE)</f>
        <v>20309.175880895185</v>
      </c>
      <c r="H1172" s="16">
        <f>VLOOKUP($D1172,'Growth rate'!$B$3:$S$93,3,FALSE)*VLOOKUP($F1172,BY_TRA_Demand_Drivers!$B$5:$J$100,8,FALSE)</f>
        <v>0</v>
      </c>
      <c r="I1172" s="16">
        <f>VLOOKUP($D1172,'Growth rate'!$B$3:$S$93,3,FALSE)*VLOOKUP($F1172,BY_TRA_Demand_Drivers!$B$5:$J$100,9,FALSE)</f>
        <v>0</v>
      </c>
    </row>
    <row r="1173" spans="1:9">
      <c r="A1173" s="16">
        <f t="shared" si="17"/>
        <v>15</v>
      </c>
      <c r="B1173" s="16"/>
      <c r="C1173" s="16" t="s">
        <v>11</v>
      </c>
      <c r="D1173" s="16">
        <v>2040</v>
      </c>
      <c r="E1173" s="16" t="s">
        <v>3</v>
      </c>
      <c r="F1173" s="16" t="str">
        <f>VLOOKUP(A1173,BY_TRA_Demand_Drivers!$A$5:$B$95,2,FALSE)</f>
        <v>TPSI</v>
      </c>
      <c r="G1173" s="16">
        <f>VLOOKUP($D1173,'Growth rate'!$B$3:$S$93,3,FALSE)*VLOOKUP($F1173,BY_TRA_Demand_Drivers!$B$5:$J$100,7,FALSE)</f>
        <v>20618.829175852999</v>
      </c>
      <c r="H1173" s="16">
        <f>VLOOKUP($D1173,'Growth rate'!$B$3:$S$93,3,FALSE)*VLOOKUP($F1173,BY_TRA_Demand_Drivers!$B$5:$J$100,8,FALSE)</f>
        <v>0</v>
      </c>
      <c r="I1173" s="16">
        <f>VLOOKUP($D1173,'Growth rate'!$B$3:$S$93,3,FALSE)*VLOOKUP($F1173,BY_TRA_Demand_Drivers!$B$5:$J$100,9,FALSE)</f>
        <v>0</v>
      </c>
    </row>
    <row r="1174" spans="1:9">
      <c r="A1174" s="16">
        <f t="shared" si="17"/>
        <v>15</v>
      </c>
      <c r="B1174" s="16"/>
      <c r="C1174" s="16" t="s">
        <v>11</v>
      </c>
      <c r="D1174" s="16">
        <v>2041</v>
      </c>
      <c r="E1174" s="16" t="s">
        <v>3</v>
      </c>
      <c r="F1174" s="16" t="str">
        <f>VLOOKUP(A1174,BY_TRA_Demand_Drivers!$A$5:$B$95,2,FALSE)</f>
        <v>TPSI</v>
      </c>
      <c r="G1174" s="16">
        <f>VLOOKUP($D1174,'Growth rate'!$B$3:$S$93,3,FALSE)*VLOOKUP($F1174,BY_TRA_Demand_Drivers!$B$5:$J$100,7,FALSE)</f>
        <v>20923.609331700718</v>
      </c>
      <c r="H1174" s="16">
        <f>VLOOKUP($D1174,'Growth rate'!$B$3:$S$93,3,FALSE)*VLOOKUP($F1174,BY_TRA_Demand_Drivers!$B$5:$J$100,8,FALSE)</f>
        <v>0</v>
      </c>
      <c r="I1174" s="16">
        <f>VLOOKUP($D1174,'Growth rate'!$B$3:$S$93,3,FALSE)*VLOOKUP($F1174,BY_TRA_Demand_Drivers!$B$5:$J$100,9,FALSE)</f>
        <v>0</v>
      </c>
    </row>
    <row r="1175" spans="1:9">
      <c r="A1175" s="16">
        <f t="shared" si="17"/>
        <v>15</v>
      </c>
      <c r="B1175" s="16"/>
      <c r="C1175" s="16" t="s">
        <v>11</v>
      </c>
      <c r="D1175" s="16">
        <v>2042</v>
      </c>
      <c r="E1175" s="16" t="s">
        <v>3</v>
      </c>
      <c r="F1175" s="16" t="str">
        <f>VLOOKUP(A1175,BY_TRA_Demand_Drivers!$A$5:$B$95,2,FALSE)</f>
        <v>TPSI</v>
      </c>
      <c r="G1175" s="16">
        <f>VLOOKUP($D1175,'Growth rate'!$B$3:$S$93,3,FALSE)*VLOOKUP($F1175,BY_TRA_Demand_Drivers!$B$5:$J$100,7,FALSE)</f>
        <v>21228.389487548437</v>
      </c>
      <c r="H1175" s="16">
        <f>VLOOKUP($D1175,'Growth rate'!$B$3:$S$93,3,FALSE)*VLOOKUP($F1175,BY_TRA_Demand_Drivers!$B$5:$J$100,8,FALSE)</f>
        <v>0</v>
      </c>
      <c r="I1175" s="16">
        <f>VLOOKUP($D1175,'Growth rate'!$B$3:$S$93,3,FALSE)*VLOOKUP($F1175,BY_TRA_Demand_Drivers!$B$5:$J$100,9,FALSE)</f>
        <v>0</v>
      </c>
    </row>
    <row r="1176" spans="1:9">
      <c r="A1176" s="16">
        <f t="shared" si="17"/>
        <v>15</v>
      </c>
      <c r="B1176" s="16"/>
      <c r="C1176" s="16" t="s">
        <v>11</v>
      </c>
      <c r="D1176" s="16">
        <v>2043</v>
      </c>
      <c r="E1176" s="16" t="s">
        <v>3</v>
      </c>
      <c r="F1176" s="16" t="str">
        <f>VLOOKUP(A1176,BY_TRA_Demand_Drivers!$A$5:$B$95,2,FALSE)</f>
        <v>TPSI</v>
      </c>
      <c r="G1176" s="16">
        <f>VLOOKUP($D1176,'Growth rate'!$B$3:$S$93,3,FALSE)*VLOOKUP($F1176,BY_TRA_Demand_Drivers!$B$5:$J$100,7,FALSE)</f>
        <v>21533.169643396155</v>
      </c>
      <c r="H1176" s="16">
        <f>VLOOKUP($D1176,'Growth rate'!$B$3:$S$93,3,FALSE)*VLOOKUP($F1176,BY_TRA_Demand_Drivers!$B$5:$J$100,8,FALSE)</f>
        <v>0</v>
      </c>
      <c r="I1176" s="16">
        <f>VLOOKUP($D1176,'Growth rate'!$B$3:$S$93,3,FALSE)*VLOOKUP($F1176,BY_TRA_Demand_Drivers!$B$5:$J$100,9,FALSE)</f>
        <v>0</v>
      </c>
    </row>
    <row r="1177" spans="1:9">
      <c r="A1177" s="16">
        <f t="shared" si="17"/>
        <v>15</v>
      </c>
      <c r="B1177" s="16"/>
      <c r="C1177" s="16" t="s">
        <v>11</v>
      </c>
      <c r="D1177" s="16">
        <v>2044</v>
      </c>
      <c r="E1177" s="16" t="s">
        <v>3</v>
      </c>
      <c r="F1177" s="16" t="str">
        <f>VLOOKUP(A1177,BY_TRA_Demand_Drivers!$A$5:$B$95,2,FALSE)</f>
        <v>TPSI</v>
      </c>
      <c r="G1177" s="16">
        <f>VLOOKUP($D1177,'Growth rate'!$B$3:$S$93,3,FALSE)*VLOOKUP($F1177,BY_TRA_Demand_Drivers!$B$5:$J$100,7,FALSE)</f>
        <v>21837.949799243874</v>
      </c>
      <c r="H1177" s="16">
        <f>VLOOKUP($D1177,'Growth rate'!$B$3:$S$93,3,FALSE)*VLOOKUP($F1177,BY_TRA_Demand_Drivers!$B$5:$J$100,8,FALSE)</f>
        <v>0</v>
      </c>
      <c r="I1177" s="16">
        <f>VLOOKUP($D1177,'Growth rate'!$B$3:$S$93,3,FALSE)*VLOOKUP($F1177,BY_TRA_Demand_Drivers!$B$5:$J$100,9,FALSE)</f>
        <v>0</v>
      </c>
    </row>
    <row r="1178" spans="1:9">
      <c r="A1178" s="16">
        <f t="shared" si="17"/>
        <v>15</v>
      </c>
      <c r="B1178" s="16"/>
      <c r="C1178" s="16" t="s">
        <v>11</v>
      </c>
      <c r="D1178" s="16">
        <v>2045</v>
      </c>
      <c r="E1178" s="16" t="s">
        <v>3</v>
      </c>
      <c r="F1178" s="16" t="str">
        <f>VLOOKUP(A1178,BY_TRA_Demand_Drivers!$A$5:$B$95,2,FALSE)</f>
        <v>TPSI</v>
      </c>
      <c r="G1178" s="16">
        <f>VLOOKUP($D1178,'Growth rate'!$B$3:$S$93,3,FALSE)*VLOOKUP($F1178,BY_TRA_Demand_Drivers!$B$5:$J$100,7,FALSE)</f>
        <v>22142.729955091592</v>
      </c>
      <c r="H1178" s="16">
        <f>VLOOKUP($D1178,'Growth rate'!$B$3:$S$93,3,FALSE)*VLOOKUP($F1178,BY_TRA_Demand_Drivers!$B$5:$J$100,8,FALSE)</f>
        <v>0</v>
      </c>
      <c r="I1178" s="16">
        <f>VLOOKUP($D1178,'Growth rate'!$B$3:$S$93,3,FALSE)*VLOOKUP($F1178,BY_TRA_Demand_Drivers!$B$5:$J$100,9,FALSE)</f>
        <v>0</v>
      </c>
    </row>
    <row r="1179" spans="1:9">
      <c r="A1179" s="16">
        <f t="shared" si="17"/>
        <v>15</v>
      </c>
      <c r="B1179" s="16"/>
      <c r="C1179" s="16" t="s">
        <v>11</v>
      </c>
      <c r="D1179" s="16">
        <v>2046</v>
      </c>
      <c r="E1179" s="16" t="s">
        <v>3</v>
      </c>
      <c r="F1179" s="16" t="str">
        <f>VLOOKUP(A1179,BY_TRA_Demand_Drivers!$A$5:$B$95,2,FALSE)</f>
        <v>TPSI</v>
      </c>
      <c r="G1179" s="16">
        <f>VLOOKUP($D1179,'Growth rate'!$B$3:$S$93,3,FALSE)*VLOOKUP($F1179,BY_TRA_Demand_Drivers!$B$5:$J$100,7,FALSE)</f>
        <v>22421.535806362193</v>
      </c>
      <c r="H1179" s="16">
        <f>VLOOKUP($D1179,'Growth rate'!$B$3:$S$93,3,FALSE)*VLOOKUP($F1179,BY_TRA_Demand_Drivers!$B$5:$J$100,8,FALSE)</f>
        <v>0</v>
      </c>
      <c r="I1179" s="16">
        <f>VLOOKUP($D1179,'Growth rate'!$B$3:$S$93,3,FALSE)*VLOOKUP($F1179,BY_TRA_Demand_Drivers!$B$5:$J$100,9,FALSE)</f>
        <v>0</v>
      </c>
    </row>
    <row r="1180" spans="1:9">
      <c r="A1180" s="16">
        <f t="shared" si="17"/>
        <v>15</v>
      </c>
      <c r="B1180" s="16"/>
      <c r="C1180" s="16" t="s">
        <v>11</v>
      </c>
      <c r="D1180" s="16">
        <v>2047</v>
      </c>
      <c r="E1180" s="16" t="s">
        <v>3</v>
      </c>
      <c r="F1180" s="16" t="str">
        <f>VLOOKUP(A1180,BY_TRA_Demand_Drivers!$A$5:$B$95,2,FALSE)</f>
        <v>TPSI</v>
      </c>
      <c r="G1180" s="16">
        <f>VLOOKUP($D1180,'Growth rate'!$B$3:$S$93,3,FALSE)*VLOOKUP($F1180,BY_TRA_Demand_Drivers!$B$5:$J$100,7,FALSE)</f>
        <v>22700.341657632795</v>
      </c>
      <c r="H1180" s="16">
        <f>VLOOKUP($D1180,'Growth rate'!$B$3:$S$93,3,FALSE)*VLOOKUP($F1180,BY_TRA_Demand_Drivers!$B$5:$J$100,8,FALSE)</f>
        <v>0</v>
      </c>
      <c r="I1180" s="16">
        <f>VLOOKUP($D1180,'Growth rate'!$B$3:$S$93,3,FALSE)*VLOOKUP($F1180,BY_TRA_Demand_Drivers!$B$5:$J$100,9,FALSE)</f>
        <v>0</v>
      </c>
    </row>
    <row r="1181" spans="1:9">
      <c r="A1181" s="16">
        <f t="shared" si="17"/>
        <v>15</v>
      </c>
      <c r="B1181" s="16"/>
      <c r="C1181" s="16" t="s">
        <v>11</v>
      </c>
      <c r="D1181" s="16">
        <v>2048</v>
      </c>
      <c r="E1181" s="16" t="s">
        <v>3</v>
      </c>
      <c r="F1181" s="16" t="str">
        <f>VLOOKUP(A1181,BY_TRA_Demand_Drivers!$A$5:$B$95,2,FALSE)</f>
        <v>TPSI</v>
      </c>
      <c r="G1181" s="16">
        <f>VLOOKUP($D1181,'Growth rate'!$B$3:$S$93,3,FALSE)*VLOOKUP($F1181,BY_TRA_Demand_Drivers!$B$5:$J$100,7,FALSE)</f>
        <v>22979.147508903396</v>
      </c>
      <c r="H1181" s="16">
        <f>VLOOKUP($D1181,'Growth rate'!$B$3:$S$93,3,FALSE)*VLOOKUP($F1181,BY_TRA_Demand_Drivers!$B$5:$J$100,8,FALSE)</f>
        <v>0</v>
      </c>
      <c r="I1181" s="16">
        <f>VLOOKUP($D1181,'Growth rate'!$B$3:$S$93,3,FALSE)*VLOOKUP($F1181,BY_TRA_Demand_Drivers!$B$5:$J$100,9,FALSE)</f>
        <v>0</v>
      </c>
    </row>
    <row r="1182" spans="1:9">
      <c r="A1182" s="16">
        <f t="shared" si="17"/>
        <v>15</v>
      </c>
      <c r="B1182" s="16"/>
      <c r="C1182" s="16" t="s">
        <v>11</v>
      </c>
      <c r="D1182" s="16">
        <v>2049</v>
      </c>
      <c r="E1182" s="16" t="s">
        <v>3</v>
      </c>
      <c r="F1182" s="16" t="str">
        <f>VLOOKUP(A1182,BY_TRA_Demand_Drivers!$A$5:$B$95,2,FALSE)</f>
        <v>TPSI</v>
      </c>
      <c r="G1182" s="16">
        <f>VLOOKUP($D1182,'Growth rate'!$B$3:$S$93,3,FALSE)*VLOOKUP($F1182,BY_TRA_Demand_Drivers!$B$5:$J$100,7,FALSE)</f>
        <v>23257.953360174</v>
      </c>
      <c r="H1182" s="16">
        <f>VLOOKUP($D1182,'Growth rate'!$B$3:$S$93,3,FALSE)*VLOOKUP($F1182,BY_TRA_Demand_Drivers!$B$5:$J$100,8,FALSE)</f>
        <v>0</v>
      </c>
      <c r="I1182" s="16">
        <f>VLOOKUP($D1182,'Growth rate'!$B$3:$S$93,3,FALSE)*VLOOKUP($F1182,BY_TRA_Demand_Drivers!$B$5:$J$100,9,FALSE)</f>
        <v>0</v>
      </c>
    </row>
    <row r="1183" spans="1:9">
      <c r="A1183" s="16">
        <f t="shared" si="17"/>
        <v>15</v>
      </c>
      <c r="B1183" s="16"/>
      <c r="C1183" s="16" t="s">
        <v>11</v>
      </c>
      <c r="D1183" s="16">
        <v>2050</v>
      </c>
      <c r="E1183" s="16" t="s">
        <v>3</v>
      </c>
      <c r="F1183" s="16" t="str">
        <f>VLOOKUP(A1183,BY_TRA_Demand_Drivers!$A$5:$B$95,2,FALSE)</f>
        <v>TPSI</v>
      </c>
      <c r="G1183" s="16">
        <f>VLOOKUP($D1183,'Growth rate'!$B$3:$S$93,3,FALSE)*VLOOKUP($F1183,BY_TRA_Demand_Drivers!$B$5:$J$100,7,FALSE)</f>
        <v>23536.759211444602</v>
      </c>
      <c r="H1183" s="16">
        <f>VLOOKUP($D1183,'Growth rate'!$B$3:$S$93,3,FALSE)*VLOOKUP($F1183,BY_TRA_Demand_Drivers!$B$5:$J$100,8,FALSE)</f>
        <v>0</v>
      </c>
      <c r="I1183" s="16">
        <f>VLOOKUP($D1183,'Growth rate'!$B$3:$S$93,3,FALSE)*VLOOKUP($F1183,BY_TRA_Demand_Drivers!$B$5:$J$100,9,FALSE)</f>
        <v>0</v>
      </c>
    </row>
    <row r="1184" spans="1:9">
      <c r="A1184" s="16">
        <f t="shared" si="17"/>
        <v>15</v>
      </c>
      <c r="B1184" s="16"/>
      <c r="C1184" s="16" t="s">
        <v>11</v>
      </c>
      <c r="D1184" s="16">
        <v>2051</v>
      </c>
      <c r="E1184" s="16" t="s">
        <v>3</v>
      </c>
      <c r="F1184" s="16" t="str">
        <f>VLOOKUP(A1184,BY_TRA_Demand_Drivers!$A$5:$B$95,2,FALSE)</f>
        <v>TPSI</v>
      </c>
      <c r="G1184" s="16">
        <f>VLOOKUP($D1184,'Growth rate'!$B$3:$S$93,3,FALSE)*VLOOKUP($F1184,BY_TRA_Demand_Drivers!$B$5:$J$100,7,FALSE)</f>
        <v>23801.379338995037</v>
      </c>
      <c r="H1184" s="16">
        <f>VLOOKUP($D1184,'Growth rate'!$B$3:$S$93,3,FALSE)*VLOOKUP($F1184,BY_TRA_Demand_Drivers!$B$5:$J$100,8,FALSE)</f>
        <v>0</v>
      </c>
      <c r="I1184" s="16">
        <f>VLOOKUP($D1184,'Growth rate'!$B$3:$S$93,3,FALSE)*VLOOKUP($F1184,BY_TRA_Demand_Drivers!$B$5:$J$100,9,FALSE)</f>
        <v>0</v>
      </c>
    </row>
    <row r="1185" spans="1:9">
      <c r="A1185" s="16">
        <f t="shared" si="17"/>
        <v>15</v>
      </c>
      <c r="B1185" s="16"/>
      <c r="C1185" s="16" t="s">
        <v>11</v>
      </c>
      <c r="D1185" s="16">
        <v>2052</v>
      </c>
      <c r="E1185" s="16" t="s">
        <v>3</v>
      </c>
      <c r="F1185" s="16" t="str">
        <f>VLOOKUP(A1185,BY_TRA_Demand_Drivers!$A$5:$B$95,2,FALSE)</f>
        <v>TPSI</v>
      </c>
      <c r="G1185" s="16">
        <f>VLOOKUP($D1185,'Growth rate'!$B$3:$S$93,3,FALSE)*VLOOKUP($F1185,BY_TRA_Demand_Drivers!$B$5:$J$100,7,FALSE)</f>
        <v>24065.999466545469</v>
      </c>
      <c r="H1185" s="16">
        <f>VLOOKUP($D1185,'Growth rate'!$B$3:$S$93,3,FALSE)*VLOOKUP($F1185,BY_TRA_Demand_Drivers!$B$5:$J$100,8,FALSE)</f>
        <v>0</v>
      </c>
      <c r="I1185" s="16">
        <f>VLOOKUP($D1185,'Growth rate'!$B$3:$S$93,3,FALSE)*VLOOKUP($F1185,BY_TRA_Demand_Drivers!$B$5:$J$100,9,FALSE)</f>
        <v>0</v>
      </c>
    </row>
    <row r="1186" spans="1:9">
      <c r="A1186" s="16">
        <f t="shared" si="17"/>
        <v>15</v>
      </c>
      <c r="B1186" s="16"/>
      <c r="C1186" s="16" t="s">
        <v>11</v>
      </c>
      <c r="D1186" s="16">
        <v>2053</v>
      </c>
      <c r="E1186" s="16" t="s">
        <v>3</v>
      </c>
      <c r="F1186" s="16" t="str">
        <f>VLOOKUP(A1186,BY_TRA_Demand_Drivers!$A$5:$B$95,2,FALSE)</f>
        <v>TPSI</v>
      </c>
      <c r="G1186" s="16">
        <f>VLOOKUP($D1186,'Growth rate'!$B$3:$S$93,3,FALSE)*VLOOKUP($F1186,BY_TRA_Demand_Drivers!$B$5:$J$100,7,FALSE)</f>
        <v>24330.619594095908</v>
      </c>
      <c r="H1186" s="16">
        <f>VLOOKUP($D1186,'Growth rate'!$B$3:$S$93,3,FALSE)*VLOOKUP($F1186,BY_TRA_Demand_Drivers!$B$5:$J$100,8,FALSE)</f>
        <v>0</v>
      </c>
      <c r="I1186" s="16">
        <f>VLOOKUP($D1186,'Growth rate'!$B$3:$S$93,3,FALSE)*VLOOKUP($F1186,BY_TRA_Demand_Drivers!$B$5:$J$100,9,FALSE)</f>
        <v>0</v>
      </c>
    </row>
    <row r="1187" spans="1:9">
      <c r="A1187" s="16">
        <f t="shared" si="17"/>
        <v>15</v>
      </c>
      <c r="B1187" s="16"/>
      <c r="C1187" s="16" t="s">
        <v>11</v>
      </c>
      <c r="D1187" s="16">
        <v>2054</v>
      </c>
      <c r="E1187" s="16" t="s">
        <v>3</v>
      </c>
      <c r="F1187" s="16" t="str">
        <f>VLOOKUP(A1187,BY_TRA_Demand_Drivers!$A$5:$B$95,2,FALSE)</f>
        <v>TPSI</v>
      </c>
      <c r="G1187" s="16">
        <f>VLOOKUP($D1187,'Growth rate'!$B$3:$S$93,3,FALSE)*VLOOKUP($F1187,BY_TRA_Demand_Drivers!$B$5:$J$100,7,FALSE)</f>
        <v>24595.239721646343</v>
      </c>
      <c r="H1187" s="16">
        <f>VLOOKUP($D1187,'Growth rate'!$B$3:$S$93,3,FALSE)*VLOOKUP($F1187,BY_TRA_Demand_Drivers!$B$5:$J$100,8,FALSE)</f>
        <v>0</v>
      </c>
      <c r="I1187" s="16">
        <f>VLOOKUP($D1187,'Growth rate'!$B$3:$S$93,3,FALSE)*VLOOKUP($F1187,BY_TRA_Demand_Drivers!$B$5:$J$100,9,FALSE)</f>
        <v>0</v>
      </c>
    </row>
    <row r="1188" spans="1:9">
      <c r="A1188" s="16">
        <f t="shared" si="17"/>
        <v>15</v>
      </c>
      <c r="B1188" s="16"/>
      <c r="C1188" s="16" t="s">
        <v>11</v>
      </c>
      <c r="D1188" s="16">
        <v>2055</v>
      </c>
      <c r="E1188" s="16" t="s">
        <v>3</v>
      </c>
      <c r="F1188" s="16" t="str">
        <f>VLOOKUP(A1188,BY_TRA_Demand_Drivers!$A$5:$B$95,2,FALSE)</f>
        <v>TPSI</v>
      </c>
      <c r="G1188" s="16">
        <f>VLOOKUP($D1188,'Growth rate'!$B$3:$S$93,3,FALSE)*VLOOKUP($F1188,BY_TRA_Demand_Drivers!$B$5:$J$100,7,FALSE)</f>
        <v>24859.859849196779</v>
      </c>
      <c r="H1188" s="16">
        <f>VLOOKUP($D1188,'Growth rate'!$B$3:$S$93,3,FALSE)*VLOOKUP($F1188,BY_TRA_Demand_Drivers!$B$5:$J$100,8,FALSE)</f>
        <v>0</v>
      </c>
      <c r="I1188" s="16">
        <f>VLOOKUP($D1188,'Growth rate'!$B$3:$S$93,3,FALSE)*VLOOKUP($F1188,BY_TRA_Demand_Drivers!$B$5:$J$100,9,FALSE)</f>
        <v>0</v>
      </c>
    </row>
    <row r="1189" spans="1:9">
      <c r="A1189" s="16">
        <f t="shared" si="17"/>
        <v>15</v>
      </c>
      <c r="B1189" s="16"/>
      <c r="C1189" s="16" t="s">
        <v>11</v>
      </c>
      <c r="D1189" s="16">
        <v>2056</v>
      </c>
      <c r="E1189" s="16" t="s">
        <v>3</v>
      </c>
      <c r="F1189" s="16" t="str">
        <f>VLOOKUP(A1189,BY_TRA_Demand_Drivers!$A$5:$B$95,2,FALSE)</f>
        <v>TPSI</v>
      </c>
      <c r="G1189" s="16">
        <f>VLOOKUP($D1189,'Growth rate'!$B$3:$S$93,3,FALSE)*VLOOKUP($F1189,BY_TRA_Demand_Drivers!$B$5:$J$100,7,FALSE)</f>
        <v>25143.130773317043</v>
      </c>
      <c r="H1189" s="16">
        <f>VLOOKUP($D1189,'Growth rate'!$B$3:$S$93,3,FALSE)*VLOOKUP($F1189,BY_TRA_Demand_Drivers!$B$5:$J$100,8,FALSE)</f>
        <v>0</v>
      </c>
      <c r="I1189" s="16">
        <f>VLOOKUP($D1189,'Growth rate'!$B$3:$S$93,3,FALSE)*VLOOKUP($F1189,BY_TRA_Demand_Drivers!$B$5:$J$100,9,FALSE)</f>
        <v>0</v>
      </c>
    </row>
    <row r="1190" spans="1:9">
      <c r="A1190" s="16">
        <f t="shared" si="17"/>
        <v>15</v>
      </c>
      <c r="B1190" s="16"/>
      <c r="C1190" s="16" t="s">
        <v>11</v>
      </c>
      <c r="D1190" s="16">
        <v>2057</v>
      </c>
      <c r="E1190" s="16" t="s">
        <v>3</v>
      </c>
      <c r="F1190" s="16" t="str">
        <f>VLOOKUP(A1190,BY_TRA_Demand_Drivers!$A$5:$B$95,2,FALSE)</f>
        <v>TPSI</v>
      </c>
      <c r="G1190" s="16">
        <f>VLOOKUP($D1190,'Growth rate'!$B$3:$S$93,3,FALSE)*VLOOKUP($F1190,BY_TRA_Demand_Drivers!$B$5:$J$100,7,FALSE)</f>
        <v>25426.401697437308</v>
      </c>
      <c r="H1190" s="16">
        <f>VLOOKUP($D1190,'Growth rate'!$B$3:$S$93,3,FALSE)*VLOOKUP($F1190,BY_TRA_Demand_Drivers!$B$5:$J$100,8,FALSE)</f>
        <v>0</v>
      </c>
      <c r="I1190" s="16">
        <f>VLOOKUP($D1190,'Growth rate'!$B$3:$S$93,3,FALSE)*VLOOKUP($F1190,BY_TRA_Demand_Drivers!$B$5:$J$100,9,FALSE)</f>
        <v>0</v>
      </c>
    </row>
    <row r="1191" spans="1:9">
      <c r="A1191" s="16">
        <f t="shared" si="17"/>
        <v>15</v>
      </c>
      <c r="B1191" s="16"/>
      <c r="C1191" s="16" t="s">
        <v>11</v>
      </c>
      <c r="D1191" s="16">
        <v>2058</v>
      </c>
      <c r="E1191" s="16" t="s">
        <v>3</v>
      </c>
      <c r="F1191" s="16" t="str">
        <f>VLOOKUP(A1191,BY_TRA_Demand_Drivers!$A$5:$B$95,2,FALSE)</f>
        <v>TPSI</v>
      </c>
      <c r="G1191" s="16">
        <f>VLOOKUP($D1191,'Growth rate'!$B$3:$S$93,3,FALSE)*VLOOKUP($F1191,BY_TRA_Demand_Drivers!$B$5:$J$100,7,FALSE)</f>
        <v>25709.672621557573</v>
      </c>
      <c r="H1191" s="16">
        <f>VLOOKUP($D1191,'Growth rate'!$B$3:$S$93,3,FALSE)*VLOOKUP($F1191,BY_TRA_Demand_Drivers!$B$5:$J$100,8,FALSE)</f>
        <v>0</v>
      </c>
      <c r="I1191" s="16">
        <f>VLOOKUP($D1191,'Growth rate'!$B$3:$S$93,3,FALSE)*VLOOKUP($F1191,BY_TRA_Demand_Drivers!$B$5:$J$100,9,FALSE)</f>
        <v>0</v>
      </c>
    </row>
    <row r="1192" spans="1:9">
      <c r="A1192" s="16">
        <f t="shared" si="17"/>
        <v>15</v>
      </c>
      <c r="B1192" s="16"/>
      <c r="C1192" s="16" t="s">
        <v>11</v>
      </c>
      <c r="D1192" s="16">
        <v>2059</v>
      </c>
      <c r="E1192" s="16" t="s">
        <v>3</v>
      </c>
      <c r="F1192" s="16" t="str">
        <f>VLOOKUP(A1192,BY_TRA_Demand_Drivers!$A$5:$B$95,2,FALSE)</f>
        <v>TPSI</v>
      </c>
      <c r="G1192" s="16">
        <f>VLOOKUP($D1192,'Growth rate'!$B$3:$S$93,3,FALSE)*VLOOKUP($F1192,BY_TRA_Demand_Drivers!$B$5:$J$100,7,FALSE)</f>
        <v>25992.943545677837</v>
      </c>
      <c r="H1192" s="16">
        <f>VLOOKUP($D1192,'Growth rate'!$B$3:$S$93,3,FALSE)*VLOOKUP($F1192,BY_TRA_Demand_Drivers!$B$5:$J$100,8,FALSE)</f>
        <v>0</v>
      </c>
      <c r="I1192" s="16">
        <f>VLOOKUP($D1192,'Growth rate'!$B$3:$S$93,3,FALSE)*VLOOKUP($F1192,BY_TRA_Demand_Drivers!$B$5:$J$100,9,FALSE)</f>
        <v>0</v>
      </c>
    </row>
    <row r="1193" spans="1:9">
      <c r="A1193" s="16">
        <f t="shared" si="17"/>
        <v>15</v>
      </c>
      <c r="B1193" s="16"/>
      <c r="C1193" s="16" t="s">
        <v>11</v>
      </c>
      <c r="D1193" s="16">
        <v>2060</v>
      </c>
      <c r="E1193" s="16" t="s">
        <v>3</v>
      </c>
      <c r="F1193" s="16" t="str">
        <f>VLOOKUP(A1193,BY_TRA_Demand_Drivers!$A$5:$B$95,2,FALSE)</f>
        <v>TPSI</v>
      </c>
      <c r="G1193" s="16">
        <f>VLOOKUP($D1193,'Growth rate'!$B$3:$S$93,3,FALSE)*VLOOKUP($F1193,BY_TRA_Demand_Drivers!$B$5:$J$100,7,FALSE)</f>
        <v>26276.214469798106</v>
      </c>
      <c r="H1193" s="16">
        <f>VLOOKUP($D1193,'Growth rate'!$B$3:$S$93,3,FALSE)*VLOOKUP($F1193,BY_TRA_Demand_Drivers!$B$5:$J$100,8,FALSE)</f>
        <v>0</v>
      </c>
      <c r="I1193" s="16">
        <f>VLOOKUP($D1193,'Growth rate'!$B$3:$S$93,3,FALSE)*VLOOKUP($F1193,BY_TRA_Demand_Drivers!$B$5:$J$100,9,FALSE)</f>
        <v>0</v>
      </c>
    </row>
    <row r="1194" spans="1:9">
      <c r="A1194" s="16">
        <f t="shared" si="17"/>
        <v>15</v>
      </c>
      <c r="B1194" s="16"/>
      <c r="C1194" s="16" t="s">
        <v>11</v>
      </c>
      <c r="D1194" s="16">
        <v>2061</v>
      </c>
      <c r="E1194" s="16" t="s">
        <v>3</v>
      </c>
      <c r="F1194" s="16" t="str">
        <f>VLOOKUP(A1194,BY_TRA_Demand_Drivers!$A$5:$B$95,2,FALSE)</f>
        <v>TPSI</v>
      </c>
      <c r="G1194" s="16">
        <f>VLOOKUP($D1194,'Growth rate'!$B$3:$S$93,3,FALSE)*VLOOKUP($F1194,BY_TRA_Demand_Drivers!$B$5:$J$100,7,FALSE)</f>
        <v>26557.668809092338</v>
      </c>
      <c r="H1194" s="16">
        <f>VLOOKUP($D1194,'Growth rate'!$B$3:$S$93,3,FALSE)*VLOOKUP($F1194,BY_TRA_Demand_Drivers!$B$5:$J$100,8,FALSE)</f>
        <v>0</v>
      </c>
      <c r="I1194" s="16">
        <f>VLOOKUP($D1194,'Growth rate'!$B$3:$S$93,3,FALSE)*VLOOKUP($F1194,BY_TRA_Demand_Drivers!$B$5:$J$100,9,FALSE)</f>
        <v>0</v>
      </c>
    </row>
    <row r="1195" spans="1:9">
      <c r="A1195" s="16">
        <f t="shared" si="17"/>
        <v>15</v>
      </c>
      <c r="B1195" s="16"/>
      <c r="C1195" s="16" t="s">
        <v>11</v>
      </c>
      <c r="D1195" s="16">
        <v>2062</v>
      </c>
      <c r="E1195" s="16" t="s">
        <v>3</v>
      </c>
      <c r="F1195" s="16" t="str">
        <f>VLOOKUP(A1195,BY_TRA_Demand_Drivers!$A$5:$B$95,2,FALSE)</f>
        <v>TPSI</v>
      </c>
      <c r="G1195" s="16">
        <f>VLOOKUP($D1195,'Growth rate'!$B$3:$S$93,3,FALSE)*VLOOKUP($F1195,BY_TRA_Demand_Drivers!$B$5:$J$100,7,FALSE)</f>
        <v>26839.12314838657</v>
      </c>
      <c r="H1195" s="16">
        <f>VLOOKUP($D1195,'Growth rate'!$B$3:$S$93,3,FALSE)*VLOOKUP($F1195,BY_TRA_Demand_Drivers!$B$5:$J$100,8,FALSE)</f>
        <v>0</v>
      </c>
      <c r="I1195" s="16">
        <f>VLOOKUP($D1195,'Growth rate'!$B$3:$S$93,3,FALSE)*VLOOKUP($F1195,BY_TRA_Demand_Drivers!$B$5:$J$100,9,FALSE)</f>
        <v>0</v>
      </c>
    </row>
    <row r="1196" spans="1:9">
      <c r="A1196" s="16">
        <f t="shared" si="17"/>
        <v>15</v>
      </c>
      <c r="B1196" s="16"/>
      <c r="C1196" s="16" t="s">
        <v>11</v>
      </c>
      <c r="D1196" s="16">
        <v>2063</v>
      </c>
      <c r="E1196" s="16" t="s">
        <v>3</v>
      </c>
      <c r="F1196" s="16" t="str">
        <f>VLOOKUP(A1196,BY_TRA_Demand_Drivers!$A$5:$B$95,2,FALSE)</f>
        <v>TPSI</v>
      </c>
      <c r="G1196" s="16">
        <f>VLOOKUP($D1196,'Growth rate'!$B$3:$S$93,3,FALSE)*VLOOKUP($F1196,BY_TRA_Demand_Drivers!$B$5:$J$100,7,FALSE)</f>
        <v>27120.577487680803</v>
      </c>
      <c r="H1196" s="16">
        <f>VLOOKUP($D1196,'Growth rate'!$B$3:$S$93,3,FALSE)*VLOOKUP($F1196,BY_TRA_Demand_Drivers!$B$5:$J$100,8,FALSE)</f>
        <v>0</v>
      </c>
      <c r="I1196" s="16">
        <f>VLOOKUP($D1196,'Growth rate'!$B$3:$S$93,3,FALSE)*VLOOKUP($F1196,BY_TRA_Demand_Drivers!$B$5:$J$100,9,FALSE)</f>
        <v>0</v>
      </c>
    </row>
    <row r="1197" spans="1:9">
      <c r="A1197" s="16">
        <f t="shared" si="17"/>
        <v>15</v>
      </c>
      <c r="B1197" s="16"/>
      <c r="C1197" s="16" t="s">
        <v>11</v>
      </c>
      <c r="D1197" s="16">
        <v>2064</v>
      </c>
      <c r="E1197" s="16" t="s">
        <v>3</v>
      </c>
      <c r="F1197" s="16" t="str">
        <f>VLOOKUP(A1197,BY_TRA_Demand_Drivers!$A$5:$B$95,2,FALSE)</f>
        <v>TPSI</v>
      </c>
      <c r="G1197" s="16">
        <f>VLOOKUP($D1197,'Growth rate'!$B$3:$S$93,3,FALSE)*VLOOKUP($F1197,BY_TRA_Demand_Drivers!$B$5:$J$100,7,FALSE)</f>
        <v>27402.031826975035</v>
      </c>
      <c r="H1197" s="16">
        <f>VLOOKUP($D1197,'Growth rate'!$B$3:$S$93,3,FALSE)*VLOOKUP($F1197,BY_TRA_Demand_Drivers!$B$5:$J$100,8,FALSE)</f>
        <v>0</v>
      </c>
      <c r="I1197" s="16">
        <f>VLOOKUP($D1197,'Growth rate'!$B$3:$S$93,3,FALSE)*VLOOKUP($F1197,BY_TRA_Demand_Drivers!$B$5:$J$100,9,FALSE)</f>
        <v>0</v>
      </c>
    </row>
    <row r="1198" spans="1:9">
      <c r="A1198" s="16">
        <f t="shared" si="17"/>
        <v>15</v>
      </c>
      <c r="B1198" s="16"/>
      <c r="C1198" s="16" t="s">
        <v>11</v>
      </c>
      <c r="D1198" s="16">
        <v>2065</v>
      </c>
      <c r="E1198" s="16" t="s">
        <v>3</v>
      </c>
      <c r="F1198" s="16" t="str">
        <f>VLOOKUP(A1198,BY_TRA_Demand_Drivers!$A$5:$B$95,2,FALSE)</f>
        <v>TPSI</v>
      </c>
      <c r="G1198" s="16">
        <f>VLOOKUP($D1198,'Growth rate'!$B$3:$S$93,3,FALSE)*VLOOKUP($F1198,BY_TRA_Demand_Drivers!$B$5:$J$100,7,FALSE)</f>
        <v>27683.486166269271</v>
      </c>
      <c r="H1198" s="16">
        <f>VLOOKUP($D1198,'Growth rate'!$B$3:$S$93,3,FALSE)*VLOOKUP($F1198,BY_TRA_Demand_Drivers!$B$5:$J$100,8,FALSE)</f>
        <v>0</v>
      </c>
      <c r="I1198" s="16">
        <f>VLOOKUP($D1198,'Growth rate'!$B$3:$S$93,3,FALSE)*VLOOKUP($F1198,BY_TRA_Demand_Drivers!$B$5:$J$100,9,FALSE)</f>
        <v>0</v>
      </c>
    </row>
    <row r="1199" spans="1:9">
      <c r="A1199" s="16">
        <f t="shared" si="17"/>
        <v>15</v>
      </c>
      <c r="B1199" s="16"/>
      <c r="C1199" s="16" t="s">
        <v>11</v>
      </c>
      <c r="D1199" s="16">
        <v>2066</v>
      </c>
      <c r="E1199" s="16" t="s">
        <v>3</v>
      </c>
      <c r="F1199" s="16" t="str">
        <f>VLOOKUP(A1199,BY_TRA_Demand_Drivers!$A$5:$B$95,2,FALSE)</f>
        <v>TPSI</v>
      </c>
      <c r="G1199" s="16">
        <f>VLOOKUP($D1199,'Growth rate'!$B$3:$S$93,3,FALSE)*VLOOKUP($F1199,BY_TRA_Demand_Drivers!$B$5:$J$100,7,FALSE)</f>
        <v>27962.004202689517</v>
      </c>
      <c r="H1199" s="16">
        <f>VLOOKUP($D1199,'Growth rate'!$B$3:$S$93,3,FALSE)*VLOOKUP($F1199,BY_TRA_Demand_Drivers!$B$5:$J$100,8,FALSE)</f>
        <v>0</v>
      </c>
      <c r="I1199" s="16">
        <f>VLOOKUP($D1199,'Growth rate'!$B$3:$S$93,3,FALSE)*VLOOKUP($F1199,BY_TRA_Demand_Drivers!$B$5:$J$100,9,FALSE)</f>
        <v>0</v>
      </c>
    </row>
    <row r="1200" spans="1:9">
      <c r="A1200" s="16">
        <f t="shared" si="17"/>
        <v>15</v>
      </c>
      <c r="B1200" s="16"/>
      <c r="C1200" s="16" t="s">
        <v>11</v>
      </c>
      <c r="D1200" s="16">
        <v>2067</v>
      </c>
      <c r="E1200" s="16" t="s">
        <v>3</v>
      </c>
      <c r="F1200" s="16" t="str">
        <f>VLOOKUP(A1200,BY_TRA_Demand_Drivers!$A$5:$B$95,2,FALSE)</f>
        <v>TPSI</v>
      </c>
      <c r="G1200" s="16">
        <f>VLOOKUP($D1200,'Growth rate'!$B$3:$S$93,3,FALSE)*VLOOKUP($F1200,BY_TRA_Demand_Drivers!$B$5:$J$100,7,FALSE)</f>
        <v>28240.522239109767</v>
      </c>
      <c r="H1200" s="16">
        <f>VLOOKUP($D1200,'Growth rate'!$B$3:$S$93,3,FALSE)*VLOOKUP($F1200,BY_TRA_Demand_Drivers!$B$5:$J$100,8,FALSE)</f>
        <v>0</v>
      </c>
      <c r="I1200" s="16">
        <f>VLOOKUP($D1200,'Growth rate'!$B$3:$S$93,3,FALSE)*VLOOKUP($F1200,BY_TRA_Demand_Drivers!$B$5:$J$100,9,FALSE)</f>
        <v>0</v>
      </c>
    </row>
    <row r="1201" spans="1:9">
      <c r="A1201" s="16">
        <f t="shared" si="17"/>
        <v>15</v>
      </c>
      <c r="B1201" s="16"/>
      <c r="C1201" s="16" t="s">
        <v>11</v>
      </c>
      <c r="D1201" s="16">
        <v>2068</v>
      </c>
      <c r="E1201" s="16" t="s">
        <v>3</v>
      </c>
      <c r="F1201" s="16" t="str">
        <f>VLOOKUP(A1201,BY_TRA_Demand_Drivers!$A$5:$B$95,2,FALSE)</f>
        <v>TPSI</v>
      </c>
      <c r="G1201" s="16">
        <f>VLOOKUP($D1201,'Growth rate'!$B$3:$S$93,3,FALSE)*VLOOKUP($F1201,BY_TRA_Demand_Drivers!$B$5:$J$100,7,FALSE)</f>
        <v>28519.040275530013</v>
      </c>
      <c r="H1201" s="16">
        <f>VLOOKUP($D1201,'Growth rate'!$B$3:$S$93,3,FALSE)*VLOOKUP($F1201,BY_TRA_Demand_Drivers!$B$5:$J$100,8,FALSE)</f>
        <v>0</v>
      </c>
      <c r="I1201" s="16">
        <f>VLOOKUP($D1201,'Growth rate'!$B$3:$S$93,3,FALSE)*VLOOKUP($F1201,BY_TRA_Demand_Drivers!$B$5:$J$100,9,FALSE)</f>
        <v>0</v>
      </c>
    </row>
    <row r="1202" spans="1:9">
      <c r="A1202" s="16">
        <f t="shared" si="17"/>
        <v>15</v>
      </c>
      <c r="B1202" s="16"/>
      <c r="C1202" s="16" t="s">
        <v>11</v>
      </c>
      <c r="D1202" s="16">
        <v>2069</v>
      </c>
      <c r="E1202" s="16" t="s">
        <v>3</v>
      </c>
      <c r="F1202" s="16" t="str">
        <f>VLOOKUP(A1202,BY_TRA_Demand_Drivers!$A$5:$B$95,2,FALSE)</f>
        <v>TPSI</v>
      </c>
      <c r="G1202" s="16">
        <f>VLOOKUP($D1202,'Growth rate'!$B$3:$S$93,3,FALSE)*VLOOKUP($F1202,BY_TRA_Demand_Drivers!$B$5:$J$100,7,FALSE)</f>
        <v>28797.558311950263</v>
      </c>
      <c r="H1202" s="16">
        <f>VLOOKUP($D1202,'Growth rate'!$B$3:$S$93,3,FALSE)*VLOOKUP($F1202,BY_TRA_Demand_Drivers!$B$5:$J$100,8,FALSE)</f>
        <v>0</v>
      </c>
      <c r="I1202" s="16">
        <f>VLOOKUP($D1202,'Growth rate'!$B$3:$S$93,3,FALSE)*VLOOKUP($F1202,BY_TRA_Demand_Drivers!$B$5:$J$100,9,FALSE)</f>
        <v>0</v>
      </c>
    </row>
    <row r="1203" spans="1:9">
      <c r="A1203" s="16">
        <f t="shared" si="17"/>
        <v>15</v>
      </c>
      <c r="B1203" s="16"/>
      <c r="C1203" s="16" t="s">
        <v>11</v>
      </c>
      <c r="D1203" s="16">
        <v>2070</v>
      </c>
      <c r="E1203" s="16" t="s">
        <v>3</v>
      </c>
      <c r="F1203" s="16" t="str">
        <f>VLOOKUP(A1203,BY_TRA_Demand_Drivers!$A$5:$B$95,2,FALSE)</f>
        <v>TPSI</v>
      </c>
      <c r="G1203" s="16">
        <f>VLOOKUP($D1203,'Growth rate'!$B$3:$S$93,3,FALSE)*VLOOKUP($F1203,BY_TRA_Demand_Drivers!$B$5:$J$100,7,FALSE)</f>
        <v>29076.076348370509</v>
      </c>
      <c r="H1203" s="16">
        <f>VLOOKUP($D1203,'Growth rate'!$B$3:$S$93,3,FALSE)*VLOOKUP($F1203,BY_TRA_Demand_Drivers!$B$5:$J$100,8,FALSE)</f>
        <v>0</v>
      </c>
      <c r="I1203" s="16">
        <f>VLOOKUP($D1203,'Growth rate'!$B$3:$S$93,3,FALSE)*VLOOKUP($F1203,BY_TRA_Demand_Drivers!$B$5:$J$100,9,FALSE)</f>
        <v>0</v>
      </c>
    </row>
    <row r="1204" spans="1:9">
      <c r="A1204" s="16">
        <f t="shared" si="17"/>
        <v>15</v>
      </c>
      <c r="B1204" s="16"/>
      <c r="C1204" s="16" t="s">
        <v>11</v>
      </c>
      <c r="D1204" s="16">
        <v>2071</v>
      </c>
      <c r="E1204" s="16" t="s">
        <v>3</v>
      </c>
      <c r="F1204" s="16" t="str">
        <f>VLOOKUP(A1204,BY_TRA_Demand_Drivers!$A$5:$B$95,2,FALSE)</f>
        <v>TPSI</v>
      </c>
      <c r="G1204" s="16">
        <f>VLOOKUP($D1204,'Growth rate'!$B$3:$S$93,3,FALSE)*VLOOKUP($F1204,BY_TRA_Demand_Drivers!$B$5:$J$100,7,FALSE)</f>
        <v>29339.86161572146</v>
      </c>
      <c r="H1204" s="16">
        <f>VLOOKUP($D1204,'Growth rate'!$B$3:$S$93,3,FALSE)*VLOOKUP($F1204,BY_TRA_Demand_Drivers!$B$5:$J$100,8,FALSE)</f>
        <v>0</v>
      </c>
      <c r="I1204" s="16">
        <f>VLOOKUP($D1204,'Growth rate'!$B$3:$S$93,3,FALSE)*VLOOKUP($F1204,BY_TRA_Demand_Drivers!$B$5:$J$100,9,FALSE)</f>
        <v>0</v>
      </c>
    </row>
    <row r="1205" spans="1:9">
      <c r="A1205" s="16">
        <f t="shared" si="17"/>
        <v>15</v>
      </c>
      <c r="B1205" s="16"/>
      <c r="C1205" s="16" t="s">
        <v>11</v>
      </c>
      <c r="D1205" s="16">
        <v>2072</v>
      </c>
      <c r="E1205" s="16" t="s">
        <v>3</v>
      </c>
      <c r="F1205" s="16" t="str">
        <f>VLOOKUP(A1205,BY_TRA_Demand_Drivers!$A$5:$B$95,2,FALSE)</f>
        <v>TPSI</v>
      </c>
      <c r="G1205" s="16">
        <f>VLOOKUP($D1205,'Growth rate'!$B$3:$S$93,3,FALSE)*VLOOKUP($F1205,BY_TRA_Demand_Drivers!$B$5:$J$100,7,FALSE)</f>
        <v>29603.646883072412</v>
      </c>
      <c r="H1205" s="16">
        <f>VLOOKUP($D1205,'Growth rate'!$B$3:$S$93,3,FALSE)*VLOOKUP($F1205,BY_TRA_Demand_Drivers!$B$5:$J$100,8,FALSE)</f>
        <v>0</v>
      </c>
      <c r="I1205" s="16">
        <f>VLOOKUP($D1205,'Growth rate'!$B$3:$S$93,3,FALSE)*VLOOKUP($F1205,BY_TRA_Demand_Drivers!$B$5:$J$100,9,FALSE)</f>
        <v>0</v>
      </c>
    </row>
    <row r="1206" spans="1:9">
      <c r="A1206" s="16">
        <f t="shared" si="17"/>
        <v>15</v>
      </c>
      <c r="B1206" s="16"/>
      <c r="C1206" s="16" t="s">
        <v>11</v>
      </c>
      <c r="D1206" s="16">
        <v>2073</v>
      </c>
      <c r="E1206" s="16" t="s">
        <v>3</v>
      </c>
      <c r="F1206" s="16" t="str">
        <f>VLOOKUP(A1206,BY_TRA_Demand_Drivers!$A$5:$B$95,2,FALSE)</f>
        <v>TPSI</v>
      </c>
      <c r="G1206" s="16">
        <f>VLOOKUP($D1206,'Growth rate'!$B$3:$S$93,3,FALSE)*VLOOKUP($F1206,BY_TRA_Demand_Drivers!$B$5:$J$100,7,FALSE)</f>
        <v>29867.432150423359</v>
      </c>
      <c r="H1206" s="16">
        <f>VLOOKUP($D1206,'Growth rate'!$B$3:$S$93,3,FALSE)*VLOOKUP($F1206,BY_TRA_Demand_Drivers!$B$5:$J$100,8,FALSE)</f>
        <v>0</v>
      </c>
      <c r="I1206" s="16">
        <f>VLOOKUP($D1206,'Growth rate'!$B$3:$S$93,3,FALSE)*VLOOKUP($F1206,BY_TRA_Demand_Drivers!$B$5:$J$100,9,FALSE)</f>
        <v>0</v>
      </c>
    </row>
    <row r="1207" spans="1:9">
      <c r="A1207" s="16">
        <f t="shared" si="17"/>
        <v>15</v>
      </c>
      <c r="B1207" s="16"/>
      <c r="C1207" s="16" t="s">
        <v>11</v>
      </c>
      <c r="D1207" s="16">
        <v>2074</v>
      </c>
      <c r="E1207" s="16" t="s">
        <v>3</v>
      </c>
      <c r="F1207" s="16" t="str">
        <f>VLOOKUP(A1207,BY_TRA_Demand_Drivers!$A$5:$B$95,2,FALSE)</f>
        <v>TPSI</v>
      </c>
      <c r="G1207" s="16">
        <f>VLOOKUP($D1207,'Growth rate'!$B$3:$S$93,3,FALSE)*VLOOKUP($F1207,BY_TRA_Demand_Drivers!$B$5:$J$100,7,FALSE)</f>
        <v>30131.217417774311</v>
      </c>
      <c r="H1207" s="16">
        <f>VLOOKUP($D1207,'Growth rate'!$B$3:$S$93,3,FALSE)*VLOOKUP($F1207,BY_TRA_Demand_Drivers!$B$5:$J$100,8,FALSE)</f>
        <v>0</v>
      </c>
      <c r="I1207" s="16">
        <f>VLOOKUP($D1207,'Growth rate'!$B$3:$S$93,3,FALSE)*VLOOKUP($F1207,BY_TRA_Demand_Drivers!$B$5:$J$100,9,FALSE)</f>
        <v>0</v>
      </c>
    </row>
    <row r="1208" spans="1:9">
      <c r="A1208" s="16">
        <f t="shared" si="17"/>
        <v>15</v>
      </c>
      <c r="B1208" s="16"/>
      <c r="C1208" s="16" t="s">
        <v>11</v>
      </c>
      <c r="D1208" s="16">
        <v>2075</v>
      </c>
      <c r="E1208" s="16" t="s">
        <v>3</v>
      </c>
      <c r="F1208" s="16" t="str">
        <f>VLOOKUP(A1208,BY_TRA_Demand_Drivers!$A$5:$B$95,2,FALSE)</f>
        <v>TPSI</v>
      </c>
      <c r="G1208" s="16">
        <f>VLOOKUP($D1208,'Growth rate'!$B$3:$S$93,3,FALSE)*VLOOKUP($F1208,BY_TRA_Demand_Drivers!$B$5:$J$100,7,FALSE)</f>
        <v>30395.002685125262</v>
      </c>
      <c r="H1208" s="16">
        <f>VLOOKUP($D1208,'Growth rate'!$B$3:$S$93,3,FALSE)*VLOOKUP($F1208,BY_TRA_Demand_Drivers!$B$5:$J$100,8,FALSE)</f>
        <v>0</v>
      </c>
      <c r="I1208" s="16">
        <f>VLOOKUP($D1208,'Growth rate'!$B$3:$S$93,3,FALSE)*VLOOKUP($F1208,BY_TRA_Demand_Drivers!$B$5:$J$100,9,FALSE)</f>
        <v>0</v>
      </c>
    </row>
    <row r="1209" spans="1:9">
      <c r="A1209" s="16">
        <f t="shared" si="17"/>
        <v>15</v>
      </c>
      <c r="B1209" s="16"/>
      <c r="C1209" s="16" t="s">
        <v>11</v>
      </c>
      <c r="D1209" s="16">
        <v>2076</v>
      </c>
      <c r="E1209" s="16" t="s">
        <v>3</v>
      </c>
      <c r="F1209" s="16" t="str">
        <f>VLOOKUP(A1209,BY_TRA_Demand_Drivers!$A$5:$B$95,2,FALSE)</f>
        <v>TPSI</v>
      </c>
      <c r="G1209" s="16">
        <f>VLOOKUP($D1209,'Growth rate'!$B$3:$S$93,3,FALSE)*VLOOKUP($F1209,BY_TRA_Demand_Drivers!$B$5:$J$100,7,FALSE)</f>
        <v>30642.702847877172</v>
      </c>
      <c r="H1209" s="16">
        <f>VLOOKUP($D1209,'Growth rate'!$B$3:$S$93,3,FALSE)*VLOOKUP($F1209,BY_TRA_Demand_Drivers!$B$5:$J$100,8,FALSE)</f>
        <v>0</v>
      </c>
      <c r="I1209" s="16">
        <f>VLOOKUP($D1209,'Growth rate'!$B$3:$S$93,3,FALSE)*VLOOKUP($F1209,BY_TRA_Demand_Drivers!$B$5:$J$100,9,FALSE)</f>
        <v>0</v>
      </c>
    </row>
    <row r="1210" spans="1:9">
      <c r="A1210" s="16">
        <f t="shared" si="17"/>
        <v>15</v>
      </c>
      <c r="B1210" s="16"/>
      <c r="C1210" s="16" t="s">
        <v>11</v>
      </c>
      <c r="D1210" s="16">
        <v>2077</v>
      </c>
      <c r="E1210" s="16" t="s">
        <v>3</v>
      </c>
      <c r="F1210" s="16" t="str">
        <f>VLOOKUP(A1210,BY_TRA_Demand_Drivers!$A$5:$B$95,2,FALSE)</f>
        <v>TPSI</v>
      </c>
      <c r="G1210" s="16">
        <f>VLOOKUP($D1210,'Growth rate'!$B$3:$S$93,3,FALSE)*VLOOKUP($F1210,BY_TRA_Demand_Drivers!$B$5:$J$100,7,FALSE)</f>
        <v>30890.403010629081</v>
      </c>
      <c r="H1210" s="16">
        <f>VLOOKUP($D1210,'Growth rate'!$B$3:$S$93,3,FALSE)*VLOOKUP($F1210,BY_TRA_Demand_Drivers!$B$5:$J$100,8,FALSE)</f>
        <v>0</v>
      </c>
      <c r="I1210" s="16">
        <f>VLOOKUP($D1210,'Growth rate'!$B$3:$S$93,3,FALSE)*VLOOKUP($F1210,BY_TRA_Demand_Drivers!$B$5:$J$100,9,FALSE)</f>
        <v>0</v>
      </c>
    </row>
    <row r="1211" spans="1:9">
      <c r="A1211" s="16">
        <f t="shared" si="17"/>
        <v>15</v>
      </c>
      <c r="B1211" s="16"/>
      <c r="C1211" s="16" t="s">
        <v>11</v>
      </c>
      <c r="D1211" s="16">
        <v>2078</v>
      </c>
      <c r="E1211" s="16" t="s">
        <v>3</v>
      </c>
      <c r="F1211" s="16" t="str">
        <f>VLOOKUP(A1211,BY_TRA_Demand_Drivers!$A$5:$B$95,2,FALSE)</f>
        <v>TPSI</v>
      </c>
      <c r="G1211" s="16">
        <f>VLOOKUP($D1211,'Growth rate'!$B$3:$S$93,3,FALSE)*VLOOKUP($F1211,BY_TRA_Demand_Drivers!$B$5:$J$100,7,FALSE)</f>
        <v>31138.103173380987</v>
      </c>
      <c r="H1211" s="16">
        <f>VLOOKUP($D1211,'Growth rate'!$B$3:$S$93,3,FALSE)*VLOOKUP($F1211,BY_TRA_Demand_Drivers!$B$5:$J$100,8,FALSE)</f>
        <v>0</v>
      </c>
      <c r="I1211" s="16">
        <f>VLOOKUP($D1211,'Growth rate'!$B$3:$S$93,3,FALSE)*VLOOKUP($F1211,BY_TRA_Demand_Drivers!$B$5:$J$100,9,FALSE)</f>
        <v>0</v>
      </c>
    </row>
    <row r="1212" spans="1:9">
      <c r="A1212" s="16">
        <f t="shared" si="17"/>
        <v>15</v>
      </c>
      <c r="B1212" s="16"/>
      <c r="C1212" s="16" t="s">
        <v>11</v>
      </c>
      <c r="D1212" s="16">
        <v>2079</v>
      </c>
      <c r="E1212" s="16" t="s">
        <v>3</v>
      </c>
      <c r="F1212" s="16" t="str">
        <f>VLOOKUP(A1212,BY_TRA_Demand_Drivers!$A$5:$B$95,2,FALSE)</f>
        <v>TPSI</v>
      </c>
      <c r="G1212" s="16">
        <f>VLOOKUP($D1212,'Growth rate'!$B$3:$S$93,3,FALSE)*VLOOKUP($F1212,BY_TRA_Demand_Drivers!$B$5:$J$100,7,FALSE)</f>
        <v>31385.803336132896</v>
      </c>
      <c r="H1212" s="16">
        <f>VLOOKUP($D1212,'Growth rate'!$B$3:$S$93,3,FALSE)*VLOOKUP($F1212,BY_TRA_Demand_Drivers!$B$5:$J$100,8,FALSE)</f>
        <v>0</v>
      </c>
      <c r="I1212" s="16">
        <f>VLOOKUP($D1212,'Growth rate'!$B$3:$S$93,3,FALSE)*VLOOKUP($F1212,BY_TRA_Demand_Drivers!$B$5:$J$100,9,FALSE)</f>
        <v>0</v>
      </c>
    </row>
    <row r="1213" spans="1:9">
      <c r="A1213" s="16">
        <f t="shared" si="17"/>
        <v>15</v>
      </c>
      <c r="B1213" s="16"/>
      <c r="C1213" s="16" t="s">
        <v>11</v>
      </c>
      <c r="D1213" s="16">
        <v>2080</v>
      </c>
      <c r="E1213" s="16" t="s">
        <v>3</v>
      </c>
      <c r="F1213" s="16" t="str">
        <f>VLOOKUP(A1213,BY_TRA_Demand_Drivers!$A$5:$B$95,2,FALSE)</f>
        <v>TPSI</v>
      </c>
      <c r="G1213" s="16">
        <f>VLOOKUP($D1213,'Growth rate'!$B$3:$S$93,3,FALSE)*VLOOKUP($F1213,BY_TRA_Demand_Drivers!$B$5:$J$100,7,FALSE)</f>
        <v>31633.503498884806</v>
      </c>
      <c r="H1213" s="16">
        <f>VLOOKUP($D1213,'Growth rate'!$B$3:$S$93,3,FALSE)*VLOOKUP($F1213,BY_TRA_Demand_Drivers!$B$5:$J$100,8,FALSE)</f>
        <v>0</v>
      </c>
      <c r="I1213" s="16">
        <f>VLOOKUP($D1213,'Growth rate'!$B$3:$S$93,3,FALSE)*VLOOKUP($F1213,BY_TRA_Demand_Drivers!$B$5:$J$100,9,FALSE)</f>
        <v>0</v>
      </c>
    </row>
    <row r="1214" spans="1:9">
      <c r="A1214" s="16">
        <f t="shared" si="17"/>
        <v>15</v>
      </c>
      <c r="B1214" s="16"/>
      <c r="C1214" s="16" t="s">
        <v>11</v>
      </c>
      <c r="D1214" s="16">
        <v>2081</v>
      </c>
      <c r="E1214" s="16" t="s">
        <v>3</v>
      </c>
      <c r="F1214" s="16" t="str">
        <f>VLOOKUP(A1214,BY_TRA_Demand_Drivers!$A$5:$B$95,2,FALSE)</f>
        <v>TPSI</v>
      </c>
      <c r="G1214" s="16">
        <f>VLOOKUP($D1214,'Growth rate'!$B$3:$S$93,3,FALSE)*VLOOKUP($F1214,BY_TRA_Demand_Drivers!$B$5:$J$100,7,FALSE)</f>
        <v>31851.087583082939</v>
      </c>
      <c r="H1214" s="16">
        <f>VLOOKUP($D1214,'Growth rate'!$B$3:$S$93,3,FALSE)*VLOOKUP($F1214,BY_TRA_Demand_Drivers!$B$5:$J$100,8,FALSE)</f>
        <v>0</v>
      </c>
      <c r="I1214" s="16">
        <f>VLOOKUP($D1214,'Growth rate'!$B$3:$S$93,3,FALSE)*VLOOKUP($F1214,BY_TRA_Demand_Drivers!$B$5:$J$100,9,FALSE)</f>
        <v>0</v>
      </c>
    </row>
    <row r="1215" spans="1:9">
      <c r="A1215" s="16">
        <f t="shared" si="17"/>
        <v>15</v>
      </c>
      <c r="B1215" s="16"/>
      <c r="C1215" s="16" t="s">
        <v>11</v>
      </c>
      <c r="D1215" s="16">
        <v>2082</v>
      </c>
      <c r="E1215" s="16" t="s">
        <v>3</v>
      </c>
      <c r="F1215" s="16" t="str">
        <f>VLOOKUP(A1215,BY_TRA_Demand_Drivers!$A$5:$B$95,2,FALSE)</f>
        <v>TPSI</v>
      </c>
      <c r="G1215" s="16">
        <f>VLOOKUP($D1215,'Growth rate'!$B$3:$S$93,3,FALSE)*VLOOKUP($F1215,BY_TRA_Demand_Drivers!$B$5:$J$100,7,FALSE)</f>
        <v>32068.671667281062</v>
      </c>
      <c r="H1215" s="16">
        <f>VLOOKUP($D1215,'Growth rate'!$B$3:$S$93,3,FALSE)*VLOOKUP($F1215,BY_TRA_Demand_Drivers!$B$5:$J$100,8,FALSE)</f>
        <v>0</v>
      </c>
      <c r="I1215" s="16">
        <f>VLOOKUP($D1215,'Growth rate'!$B$3:$S$93,3,FALSE)*VLOOKUP($F1215,BY_TRA_Demand_Drivers!$B$5:$J$100,9,FALSE)</f>
        <v>0</v>
      </c>
    </row>
    <row r="1216" spans="1:9">
      <c r="A1216" s="16">
        <f t="shared" si="17"/>
        <v>15</v>
      </c>
      <c r="B1216" s="16"/>
      <c r="C1216" s="16" t="s">
        <v>11</v>
      </c>
      <c r="D1216" s="16">
        <v>2083</v>
      </c>
      <c r="E1216" s="16" t="s">
        <v>3</v>
      </c>
      <c r="F1216" s="16" t="str">
        <f>VLOOKUP(A1216,BY_TRA_Demand_Drivers!$A$5:$B$95,2,FALSE)</f>
        <v>TPSI</v>
      </c>
      <c r="G1216" s="16">
        <f>VLOOKUP($D1216,'Growth rate'!$B$3:$S$93,3,FALSE)*VLOOKUP($F1216,BY_TRA_Demand_Drivers!$B$5:$J$100,7,FALSE)</f>
        <v>32286.255751479192</v>
      </c>
      <c r="H1216" s="16">
        <f>VLOOKUP($D1216,'Growth rate'!$B$3:$S$93,3,FALSE)*VLOOKUP($F1216,BY_TRA_Demand_Drivers!$B$5:$J$100,8,FALSE)</f>
        <v>0</v>
      </c>
      <c r="I1216" s="16">
        <f>VLOOKUP($D1216,'Growth rate'!$B$3:$S$93,3,FALSE)*VLOOKUP($F1216,BY_TRA_Demand_Drivers!$B$5:$J$100,9,FALSE)</f>
        <v>0</v>
      </c>
    </row>
    <row r="1217" spans="1:9">
      <c r="A1217" s="16">
        <f t="shared" ref="A1217:A1280" si="18">A1135+1</f>
        <v>15</v>
      </c>
      <c r="B1217" s="16"/>
      <c r="C1217" s="16" t="s">
        <v>11</v>
      </c>
      <c r="D1217" s="16">
        <v>2084</v>
      </c>
      <c r="E1217" s="16" t="s">
        <v>3</v>
      </c>
      <c r="F1217" s="16" t="str">
        <f>VLOOKUP(A1217,BY_TRA_Demand_Drivers!$A$5:$B$95,2,FALSE)</f>
        <v>TPSI</v>
      </c>
      <c r="G1217" s="16">
        <f>VLOOKUP($D1217,'Growth rate'!$B$3:$S$93,3,FALSE)*VLOOKUP($F1217,BY_TRA_Demand_Drivers!$B$5:$J$100,7,FALSE)</f>
        <v>32503.839835677318</v>
      </c>
      <c r="H1217" s="16">
        <f>VLOOKUP($D1217,'Growth rate'!$B$3:$S$93,3,FALSE)*VLOOKUP($F1217,BY_TRA_Demand_Drivers!$B$5:$J$100,8,FALSE)</f>
        <v>0</v>
      </c>
      <c r="I1217" s="16">
        <f>VLOOKUP($D1217,'Growth rate'!$B$3:$S$93,3,FALSE)*VLOOKUP($F1217,BY_TRA_Demand_Drivers!$B$5:$J$100,9,FALSE)</f>
        <v>0</v>
      </c>
    </row>
    <row r="1218" spans="1:9">
      <c r="A1218" s="16">
        <f t="shared" si="18"/>
        <v>15</v>
      </c>
      <c r="B1218" s="16"/>
      <c r="C1218" s="16" t="s">
        <v>11</v>
      </c>
      <c r="D1218" s="16">
        <v>2085</v>
      </c>
      <c r="E1218" s="16" t="s">
        <v>3</v>
      </c>
      <c r="F1218" s="16" t="str">
        <f>VLOOKUP(A1218,BY_TRA_Demand_Drivers!$A$5:$B$95,2,FALSE)</f>
        <v>TPSI</v>
      </c>
      <c r="G1218" s="16">
        <f>VLOOKUP($D1218,'Growth rate'!$B$3:$S$93,3,FALSE)*VLOOKUP($F1218,BY_TRA_Demand_Drivers!$B$5:$J$100,7,FALSE)</f>
        <v>32721.423919875448</v>
      </c>
      <c r="H1218" s="16">
        <f>VLOOKUP($D1218,'Growth rate'!$B$3:$S$93,3,FALSE)*VLOOKUP($F1218,BY_TRA_Demand_Drivers!$B$5:$J$100,8,FALSE)</f>
        <v>0</v>
      </c>
      <c r="I1218" s="16">
        <f>VLOOKUP($D1218,'Growth rate'!$B$3:$S$93,3,FALSE)*VLOOKUP($F1218,BY_TRA_Demand_Drivers!$B$5:$J$100,9,FALSE)</f>
        <v>0</v>
      </c>
    </row>
    <row r="1219" spans="1:9">
      <c r="A1219" s="16">
        <f t="shared" si="18"/>
        <v>15</v>
      </c>
      <c r="B1219" s="16"/>
      <c r="C1219" s="16" t="s">
        <v>11</v>
      </c>
      <c r="D1219" s="16">
        <v>2086</v>
      </c>
      <c r="E1219" s="16" t="s">
        <v>3</v>
      </c>
      <c r="F1219" s="16" t="str">
        <f>VLOOKUP(A1219,BY_TRA_Demand_Drivers!$A$5:$B$95,2,FALSE)</f>
        <v>TPSI</v>
      </c>
      <c r="G1219" s="16">
        <f>VLOOKUP($D1219,'Growth rate'!$B$3:$S$93,3,FALSE)*VLOOKUP($F1219,BY_TRA_Demand_Drivers!$B$5:$J$100,7,FALSE)</f>
        <v>32912.601977220933</v>
      </c>
      <c r="H1219" s="16">
        <f>VLOOKUP($D1219,'Growth rate'!$B$3:$S$93,3,FALSE)*VLOOKUP($F1219,BY_TRA_Demand_Drivers!$B$5:$J$100,8,FALSE)</f>
        <v>0</v>
      </c>
      <c r="I1219" s="16">
        <f>VLOOKUP($D1219,'Growth rate'!$B$3:$S$93,3,FALSE)*VLOOKUP($F1219,BY_TRA_Demand_Drivers!$B$5:$J$100,9,FALSE)</f>
        <v>0</v>
      </c>
    </row>
    <row r="1220" spans="1:9">
      <c r="A1220" s="16">
        <f t="shared" si="18"/>
        <v>15</v>
      </c>
      <c r="B1220" s="16"/>
      <c r="C1220" s="16" t="s">
        <v>11</v>
      </c>
      <c r="D1220" s="16">
        <v>2087</v>
      </c>
      <c r="E1220" s="16" t="s">
        <v>3</v>
      </c>
      <c r="F1220" s="16" t="str">
        <f>VLOOKUP(A1220,BY_TRA_Demand_Drivers!$A$5:$B$95,2,FALSE)</f>
        <v>TPSI</v>
      </c>
      <c r="G1220" s="16">
        <f>VLOOKUP($D1220,'Growth rate'!$B$3:$S$93,3,FALSE)*VLOOKUP($F1220,BY_TRA_Demand_Drivers!$B$5:$J$100,7,FALSE)</f>
        <v>33103.780034566415</v>
      </c>
      <c r="H1220" s="16">
        <f>VLOOKUP($D1220,'Growth rate'!$B$3:$S$93,3,FALSE)*VLOOKUP($F1220,BY_TRA_Demand_Drivers!$B$5:$J$100,8,FALSE)</f>
        <v>0</v>
      </c>
      <c r="I1220" s="16">
        <f>VLOOKUP($D1220,'Growth rate'!$B$3:$S$93,3,FALSE)*VLOOKUP($F1220,BY_TRA_Demand_Drivers!$B$5:$J$100,9,FALSE)</f>
        <v>0</v>
      </c>
    </row>
    <row r="1221" spans="1:9">
      <c r="A1221" s="16">
        <f t="shared" si="18"/>
        <v>15</v>
      </c>
      <c r="B1221" s="16"/>
      <c r="C1221" s="16" t="s">
        <v>11</v>
      </c>
      <c r="D1221" s="16">
        <v>2088</v>
      </c>
      <c r="E1221" s="16" t="s">
        <v>3</v>
      </c>
      <c r="F1221" s="16" t="str">
        <f>VLOOKUP(A1221,BY_TRA_Demand_Drivers!$A$5:$B$95,2,FALSE)</f>
        <v>TPSI</v>
      </c>
      <c r="G1221" s="16">
        <f>VLOOKUP($D1221,'Growth rate'!$B$3:$S$93,3,FALSE)*VLOOKUP($F1221,BY_TRA_Demand_Drivers!$B$5:$J$100,7,FALSE)</f>
        <v>33294.958091911903</v>
      </c>
      <c r="H1221" s="16">
        <f>VLOOKUP($D1221,'Growth rate'!$B$3:$S$93,3,FALSE)*VLOOKUP($F1221,BY_TRA_Demand_Drivers!$B$5:$J$100,8,FALSE)</f>
        <v>0</v>
      </c>
      <c r="I1221" s="16">
        <f>VLOOKUP($D1221,'Growth rate'!$B$3:$S$93,3,FALSE)*VLOOKUP($F1221,BY_TRA_Demand_Drivers!$B$5:$J$100,9,FALSE)</f>
        <v>0</v>
      </c>
    </row>
    <row r="1222" spans="1:9">
      <c r="A1222" s="16">
        <f t="shared" si="18"/>
        <v>15</v>
      </c>
      <c r="B1222" s="16"/>
      <c r="C1222" s="16" t="s">
        <v>11</v>
      </c>
      <c r="D1222" s="16">
        <v>2089</v>
      </c>
      <c r="E1222" s="16" t="s">
        <v>3</v>
      </c>
      <c r="F1222" s="16" t="str">
        <f>VLOOKUP(A1222,BY_TRA_Demand_Drivers!$A$5:$B$95,2,FALSE)</f>
        <v>TPSI</v>
      </c>
      <c r="G1222" s="16">
        <f>VLOOKUP($D1222,'Growth rate'!$B$3:$S$93,3,FALSE)*VLOOKUP($F1222,BY_TRA_Demand_Drivers!$B$5:$J$100,7,FALSE)</f>
        <v>33486.136149257385</v>
      </c>
      <c r="H1222" s="16">
        <f>VLOOKUP($D1222,'Growth rate'!$B$3:$S$93,3,FALSE)*VLOOKUP($F1222,BY_TRA_Demand_Drivers!$B$5:$J$100,8,FALSE)</f>
        <v>0</v>
      </c>
      <c r="I1222" s="16">
        <f>VLOOKUP($D1222,'Growth rate'!$B$3:$S$93,3,FALSE)*VLOOKUP($F1222,BY_TRA_Demand_Drivers!$B$5:$J$100,9,FALSE)</f>
        <v>0</v>
      </c>
    </row>
    <row r="1223" spans="1:9">
      <c r="A1223" s="16">
        <f t="shared" si="18"/>
        <v>15</v>
      </c>
      <c r="B1223" s="16"/>
      <c r="C1223" s="16" t="s">
        <v>11</v>
      </c>
      <c r="D1223" s="16">
        <v>2090</v>
      </c>
      <c r="E1223" s="16" t="s">
        <v>3</v>
      </c>
      <c r="F1223" s="16" t="str">
        <f>VLOOKUP(A1223,BY_TRA_Demand_Drivers!$A$5:$B$95,2,FALSE)</f>
        <v>TPSI</v>
      </c>
      <c r="G1223" s="16">
        <f>VLOOKUP($D1223,'Growth rate'!$B$3:$S$93,3,FALSE)*VLOOKUP($F1223,BY_TRA_Demand_Drivers!$B$5:$J$100,7,FALSE)</f>
        <v>33677.314206602867</v>
      </c>
      <c r="H1223" s="16">
        <f>VLOOKUP($D1223,'Growth rate'!$B$3:$S$93,3,FALSE)*VLOOKUP($F1223,BY_TRA_Demand_Drivers!$B$5:$J$100,8,FALSE)</f>
        <v>0</v>
      </c>
      <c r="I1223" s="16">
        <f>VLOOKUP($D1223,'Growth rate'!$B$3:$S$93,3,FALSE)*VLOOKUP($F1223,BY_TRA_Demand_Drivers!$B$5:$J$100,9,FALSE)</f>
        <v>0</v>
      </c>
    </row>
    <row r="1224" spans="1:9">
      <c r="A1224" s="16">
        <f t="shared" si="18"/>
        <v>15</v>
      </c>
      <c r="B1224" s="16"/>
      <c r="C1224" s="16" t="s">
        <v>11</v>
      </c>
      <c r="D1224" s="16">
        <v>2091</v>
      </c>
      <c r="E1224" s="16" t="s">
        <v>3</v>
      </c>
      <c r="F1224" s="16" t="str">
        <f>VLOOKUP(A1224,BY_TRA_Demand_Drivers!$A$5:$B$95,2,FALSE)</f>
        <v>TPSI</v>
      </c>
      <c r="G1224" s="16">
        <f>VLOOKUP($D1224,'Growth rate'!$B$3:$S$93,3,FALSE)*VLOOKUP($F1224,BY_TRA_Demand_Drivers!$B$5:$J$100,7,FALSE)</f>
        <v>33849.625606240756</v>
      </c>
      <c r="H1224" s="16">
        <f>VLOOKUP($D1224,'Growth rate'!$B$3:$S$93,3,FALSE)*VLOOKUP($F1224,BY_TRA_Demand_Drivers!$B$5:$J$100,8,FALSE)</f>
        <v>0</v>
      </c>
      <c r="I1224" s="16">
        <f>VLOOKUP($D1224,'Growth rate'!$B$3:$S$93,3,FALSE)*VLOOKUP($F1224,BY_TRA_Demand_Drivers!$B$5:$J$100,9,FALSE)</f>
        <v>0</v>
      </c>
    </row>
    <row r="1225" spans="1:9">
      <c r="A1225" s="16">
        <f t="shared" si="18"/>
        <v>15</v>
      </c>
      <c r="B1225" s="16"/>
      <c r="C1225" s="16" t="s">
        <v>11</v>
      </c>
      <c r="D1225" s="16">
        <v>2092</v>
      </c>
      <c r="E1225" s="16" t="s">
        <v>3</v>
      </c>
      <c r="F1225" s="16" t="str">
        <f>VLOOKUP(A1225,BY_TRA_Demand_Drivers!$A$5:$B$95,2,FALSE)</f>
        <v>TPSI</v>
      </c>
      <c r="G1225" s="16">
        <f>VLOOKUP($D1225,'Growth rate'!$B$3:$S$93,3,FALSE)*VLOOKUP($F1225,BY_TRA_Demand_Drivers!$B$5:$J$100,7,FALSE)</f>
        <v>34021.937005878644</v>
      </c>
      <c r="H1225" s="16">
        <f>VLOOKUP($D1225,'Growth rate'!$B$3:$S$93,3,FALSE)*VLOOKUP($F1225,BY_TRA_Demand_Drivers!$B$5:$J$100,8,FALSE)</f>
        <v>0</v>
      </c>
      <c r="I1225" s="16">
        <f>VLOOKUP($D1225,'Growth rate'!$B$3:$S$93,3,FALSE)*VLOOKUP($F1225,BY_TRA_Demand_Drivers!$B$5:$J$100,9,FALSE)</f>
        <v>0</v>
      </c>
    </row>
    <row r="1226" spans="1:9">
      <c r="A1226" s="16">
        <f t="shared" si="18"/>
        <v>15</v>
      </c>
      <c r="B1226" s="16"/>
      <c r="C1226" s="16" t="s">
        <v>11</v>
      </c>
      <c r="D1226" s="16">
        <v>2093</v>
      </c>
      <c r="E1226" s="16" t="s">
        <v>3</v>
      </c>
      <c r="F1226" s="16" t="str">
        <f>VLOOKUP(A1226,BY_TRA_Demand_Drivers!$A$5:$B$95,2,FALSE)</f>
        <v>TPSI</v>
      </c>
      <c r="G1226" s="16">
        <f>VLOOKUP($D1226,'Growth rate'!$B$3:$S$93,3,FALSE)*VLOOKUP($F1226,BY_TRA_Demand_Drivers!$B$5:$J$100,7,FALSE)</f>
        <v>34194.248405516526</v>
      </c>
      <c r="H1226" s="16">
        <f>VLOOKUP($D1226,'Growth rate'!$B$3:$S$93,3,FALSE)*VLOOKUP($F1226,BY_TRA_Demand_Drivers!$B$5:$J$100,8,FALSE)</f>
        <v>0</v>
      </c>
      <c r="I1226" s="16">
        <f>VLOOKUP($D1226,'Growth rate'!$B$3:$S$93,3,FALSE)*VLOOKUP($F1226,BY_TRA_Demand_Drivers!$B$5:$J$100,9,FALSE)</f>
        <v>0</v>
      </c>
    </row>
    <row r="1227" spans="1:9">
      <c r="A1227" s="16">
        <f t="shared" si="18"/>
        <v>15</v>
      </c>
      <c r="B1227" s="16"/>
      <c r="C1227" s="16" t="s">
        <v>11</v>
      </c>
      <c r="D1227" s="16">
        <v>2094</v>
      </c>
      <c r="E1227" s="16" t="s">
        <v>3</v>
      </c>
      <c r="F1227" s="16" t="str">
        <f>VLOOKUP(A1227,BY_TRA_Demand_Drivers!$A$5:$B$95,2,FALSE)</f>
        <v>TPSI</v>
      </c>
      <c r="G1227" s="16">
        <f>VLOOKUP($D1227,'Growth rate'!$B$3:$S$93,3,FALSE)*VLOOKUP($F1227,BY_TRA_Demand_Drivers!$B$5:$J$100,7,FALSE)</f>
        <v>34366.559805154415</v>
      </c>
      <c r="H1227" s="16">
        <f>VLOOKUP($D1227,'Growth rate'!$B$3:$S$93,3,FALSE)*VLOOKUP($F1227,BY_TRA_Demand_Drivers!$B$5:$J$100,8,FALSE)</f>
        <v>0</v>
      </c>
      <c r="I1227" s="16">
        <f>VLOOKUP($D1227,'Growth rate'!$B$3:$S$93,3,FALSE)*VLOOKUP($F1227,BY_TRA_Demand_Drivers!$B$5:$J$100,9,FALSE)</f>
        <v>0</v>
      </c>
    </row>
    <row r="1228" spans="1:9">
      <c r="A1228" s="16">
        <f t="shared" si="18"/>
        <v>15</v>
      </c>
      <c r="B1228" s="16"/>
      <c r="C1228" s="16" t="s">
        <v>11</v>
      </c>
      <c r="D1228" s="16">
        <v>2095</v>
      </c>
      <c r="E1228" s="16" t="s">
        <v>3</v>
      </c>
      <c r="F1228" s="16" t="str">
        <f>VLOOKUP(A1228,BY_TRA_Demand_Drivers!$A$5:$B$95,2,FALSE)</f>
        <v>TPSI</v>
      </c>
      <c r="G1228" s="16">
        <f>VLOOKUP($D1228,'Growth rate'!$B$3:$S$93,3,FALSE)*VLOOKUP($F1228,BY_TRA_Demand_Drivers!$B$5:$J$100,7,FALSE)</f>
        <v>34538.871204792304</v>
      </c>
      <c r="H1228" s="16">
        <f>VLOOKUP($D1228,'Growth rate'!$B$3:$S$93,3,FALSE)*VLOOKUP($F1228,BY_TRA_Demand_Drivers!$B$5:$J$100,8,FALSE)</f>
        <v>0</v>
      </c>
      <c r="I1228" s="16">
        <f>VLOOKUP($D1228,'Growth rate'!$B$3:$S$93,3,FALSE)*VLOOKUP($F1228,BY_TRA_Demand_Drivers!$B$5:$J$100,9,FALSE)</f>
        <v>0</v>
      </c>
    </row>
    <row r="1229" spans="1:9">
      <c r="A1229" s="16">
        <f t="shared" si="18"/>
        <v>15</v>
      </c>
      <c r="B1229" s="16"/>
      <c r="C1229" s="16" t="s">
        <v>11</v>
      </c>
      <c r="D1229" s="16">
        <v>2096</v>
      </c>
      <c r="E1229" s="16" t="s">
        <v>3</v>
      </c>
      <c r="F1229" s="16" t="str">
        <f>VLOOKUP(A1229,BY_TRA_Demand_Drivers!$A$5:$B$95,2,FALSE)</f>
        <v>TPSI</v>
      </c>
      <c r="G1229" s="16">
        <f>VLOOKUP($D1229,'Growth rate'!$B$3:$S$93,3,FALSE)*VLOOKUP($F1229,BY_TRA_Demand_Drivers!$B$5:$J$100,7,FALSE)</f>
        <v>34696.087109796063</v>
      </c>
      <c r="H1229" s="16">
        <f>VLOOKUP($D1229,'Growth rate'!$B$3:$S$93,3,FALSE)*VLOOKUP($F1229,BY_TRA_Demand_Drivers!$B$5:$J$100,8,FALSE)</f>
        <v>0</v>
      </c>
      <c r="I1229" s="16">
        <f>VLOOKUP($D1229,'Growth rate'!$B$3:$S$93,3,FALSE)*VLOOKUP($F1229,BY_TRA_Demand_Drivers!$B$5:$J$100,9,FALSE)</f>
        <v>0</v>
      </c>
    </row>
    <row r="1230" spans="1:9">
      <c r="A1230" s="16">
        <f t="shared" si="18"/>
        <v>15</v>
      </c>
      <c r="B1230" s="16"/>
      <c r="C1230" s="16" t="s">
        <v>11</v>
      </c>
      <c r="D1230" s="16">
        <v>2097</v>
      </c>
      <c r="E1230" s="16" t="s">
        <v>3</v>
      </c>
      <c r="F1230" s="16" t="str">
        <f>VLOOKUP(A1230,BY_TRA_Demand_Drivers!$A$5:$B$95,2,FALSE)</f>
        <v>TPSI</v>
      </c>
      <c r="G1230" s="16">
        <f>VLOOKUP($D1230,'Growth rate'!$B$3:$S$93,3,FALSE)*VLOOKUP($F1230,BY_TRA_Demand_Drivers!$B$5:$J$100,7,FALSE)</f>
        <v>34853.303014799829</v>
      </c>
      <c r="H1230" s="16">
        <f>VLOOKUP($D1230,'Growth rate'!$B$3:$S$93,3,FALSE)*VLOOKUP($F1230,BY_TRA_Demand_Drivers!$B$5:$J$100,8,FALSE)</f>
        <v>0</v>
      </c>
      <c r="I1230" s="16">
        <f>VLOOKUP($D1230,'Growth rate'!$B$3:$S$93,3,FALSE)*VLOOKUP($F1230,BY_TRA_Demand_Drivers!$B$5:$J$100,9,FALSE)</f>
        <v>0</v>
      </c>
    </row>
    <row r="1231" spans="1:9">
      <c r="A1231" s="16">
        <f t="shared" si="18"/>
        <v>15</v>
      </c>
      <c r="B1231" s="16"/>
      <c r="C1231" s="16" t="s">
        <v>11</v>
      </c>
      <c r="D1231" s="16">
        <v>2098</v>
      </c>
      <c r="E1231" s="16" t="s">
        <v>3</v>
      </c>
      <c r="F1231" s="16" t="str">
        <f>VLOOKUP(A1231,BY_TRA_Demand_Drivers!$A$5:$B$95,2,FALSE)</f>
        <v>TPSI</v>
      </c>
      <c r="G1231" s="16">
        <f>VLOOKUP($D1231,'Growth rate'!$B$3:$S$93,3,FALSE)*VLOOKUP($F1231,BY_TRA_Demand_Drivers!$B$5:$J$100,7,FALSE)</f>
        <v>35010.518919803581</v>
      </c>
      <c r="H1231" s="16">
        <f>VLOOKUP($D1231,'Growth rate'!$B$3:$S$93,3,FALSE)*VLOOKUP($F1231,BY_TRA_Demand_Drivers!$B$5:$J$100,8,FALSE)</f>
        <v>0</v>
      </c>
      <c r="I1231" s="16">
        <f>VLOOKUP($D1231,'Growth rate'!$B$3:$S$93,3,FALSE)*VLOOKUP($F1231,BY_TRA_Demand_Drivers!$B$5:$J$100,9,FALSE)</f>
        <v>0</v>
      </c>
    </row>
    <row r="1232" spans="1:9">
      <c r="A1232" s="16">
        <f t="shared" si="18"/>
        <v>15</v>
      </c>
      <c r="B1232" s="16"/>
      <c r="C1232" s="16" t="s">
        <v>11</v>
      </c>
      <c r="D1232" s="16">
        <v>2099</v>
      </c>
      <c r="E1232" s="16" t="s">
        <v>3</v>
      </c>
      <c r="F1232" s="16" t="str">
        <f>VLOOKUP(A1232,BY_TRA_Demand_Drivers!$A$5:$B$95,2,FALSE)</f>
        <v>TPSI</v>
      </c>
      <c r="G1232" s="16">
        <f>VLOOKUP($D1232,'Growth rate'!$B$3:$S$93,3,FALSE)*VLOOKUP($F1232,BY_TRA_Demand_Drivers!$B$5:$J$100,7,FALSE)</f>
        <v>35167.734824807347</v>
      </c>
      <c r="H1232" s="16">
        <f>VLOOKUP($D1232,'Growth rate'!$B$3:$S$93,3,FALSE)*VLOOKUP($F1232,BY_TRA_Demand_Drivers!$B$5:$J$100,8,FALSE)</f>
        <v>0</v>
      </c>
      <c r="I1232" s="16">
        <f>VLOOKUP($D1232,'Growth rate'!$B$3:$S$93,3,FALSE)*VLOOKUP($F1232,BY_TRA_Demand_Drivers!$B$5:$J$100,9,FALSE)</f>
        <v>0</v>
      </c>
    </row>
    <row r="1233" spans="1:9">
      <c r="A1233" s="16">
        <f t="shared" si="18"/>
        <v>15</v>
      </c>
      <c r="B1233" s="16"/>
      <c r="C1233" s="16" t="s">
        <v>11</v>
      </c>
      <c r="D1233" s="16">
        <v>2100</v>
      </c>
      <c r="E1233" s="16" t="s">
        <v>3</v>
      </c>
      <c r="F1233" s="16" t="str">
        <f>VLOOKUP(A1233,BY_TRA_Demand_Drivers!$A$5:$B$95,2,FALSE)</f>
        <v>TPSI</v>
      </c>
      <c r="G1233" s="16">
        <f>VLOOKUP($D1233,'Growth rate'!$B$3:$S$93,3,FALSE)*VLOOKUP($F1233,BY_TRA_Demand_Drivers!$B$5:$J$100,7,FALSE)</f>
        <v>35324.950729811106</v>
      </c>
      <c r="H1233" s="16">
        <f>VLOOKUP($D1233,'Growth rate'!$B$3:$S$93,3,FALSE)*VLOOKUP($F1233,BY_TRA_Demand_Drivers!$B$5:$J$100,8,FALSE)</f>
        <v>0</v>
      </c>
      <c r="I1233" s="16">
        <f>VLOOKUP($D1233,'Growth rate'!$B$3:$S$93,3,FALSE)*VLOOKUP($F1233,BY_TRA_Demand_Drivers!$B$5:$J$100,9,FALSE)</f>
        <v>0</v>
      </c>
    </row>
    <row r="1234" spans="1:9">
      <c r="A1234" s="16">
        <f t="shared" si="18"/>
        <v>16</v>
      </c>
      <c r="B1234" s="16"/>
      <c r="C1234" s="16" t="s">
        <v>11</v>
      </c>
      <c r="D1234" s="16">
        <v>2019</v>
      </c>
      <c r="E1234" s="16" t="s">
        <v>3</v>
      </c>
      <c r="F1234" s="16" t="str">
        <f>VLOOKUP(A1234,BY_TRA_Demand_Drivers!$A$5:$B$95,2,FALSE)</f>
        <v>TFTRU</v>
      </c>
      <c r="G1234" s="16">
        <f>VLOOKUP($D1234,'Growth rate'!$B$3:$T$93,19,FALSE)*VLOOKUP($F1234,BY_TRA_Demand_Drivers!$B$5:$J$100,7,FALSE)</f>
        <v>111418.1670002</v>
      </c>
      <c r="H1234" s="16">
        <f>VLOOKUP($D1234,'Growth rate'!$B$3:$T$93,19,FALSE)*VLOOKUP($F1234,BY_TRA_Demand_Drivers!$B$5:$J$100,8,FALSE)</f>
        <v>0</v>
      </c>
      <c r="I1234" s="16">
        <f>VLOOKUP($D1234,'Growth rate'!$B$3:$T$93,19,FALSE)*VLOOKUP($F1234,BY_TRA_Demand_Drivers!$B$5:$J$100,9,FALSE)</f>
        <v>0</v>
      </c>
    </row>
    <row r="1235" spans="1:9">
      <c r="A1235" s="16">
        <f t="shared" si="18"/>
        <v>16</v>
      </c>
      <c r="B1235" s="16"/>
      <c r="C1235" s="16" t="s">
        <v>11</v>
      </c>
      <c r="D1235" s="16">
        <v>2020</v>
      </c>
      <c r="E1235" s="16" t="s">
        <v>3</v>
      </c>
      <c r="F1235" s="16" t="str">
        <f>VLOOKUP(A1235,BY_TRA_Demand_Drivers!$A$5:$B$95,2,FALSE)</f>
        <v>TFTRU</v>
      </c>
      <c r="G1235" s="16">
        <f>VLOOKUP($D1235,'Growth rate'!$B$3:$T$93,19,FALSE)*VLOOKUP($F1235,BY_TRA_Demand_Drivers!$B$5:$J$100,7,FALSE)</f>
        <v>110544.59973539699</v>
      </c>
      <c r="H1235" s="16">
        <f>VLOOKUP($D1235,'Growth rate'!$B$3:$T$93,19,FALSE)*VLOOKUP($F1235,BY_TRA_Demand_Drivers!$B$5:$J$100,8,FALSE)</f>
        <v>0</v>
      </c>
      <c r="I1235" s="16">
        <f>VLOOKUP($D1235,'Growth rate'!$B$3:$T$93,19,FALSE)*VLOOKUP($F1235,BY_TRA_Demand_Drivers!$B$5:$J$100,9,FALSE)</f>
        <v>0</v>
      </c>
    </row>
    <row r="1236" spans="1:9">
      <c r="A1236" s="16">
        <f t="shared" si="18"/>
        <v>16</v>
      </c>
      <c r="B1236" s="16"/>
      <c r="C1236" s="16" t="s">
        <v>11</v>
      </c>
      <c r="D1236" s="16">
        <v>2021</v>
      </c>
      <c r="E1236" s="16" t="s">
        <v>3</v>
      </c>
      <c r="F1236" s="16" t="str">
        <f>VLOOKUP(A1236,BY_TRA_Demand_Drivers!$A$5:$B$95,2,FALSE)</f>
        <v>TFTRU</v>
      </c>
      <c r="G1236" s="16">
        <f>VLOOKUP($D1236,'Growth rate'!$B$3:$T$93,19,FALSE)*VLOOKUP($F1236,BY_TRA_Demand_Drivers!$B$5:$J$100,7,FALSE)</f>
        <v>109671.03247059397</v>
      </c>
      <c r="H1236" s="16">
        <f>VLOOKUP($D1236,'Growth rate'!$B$3:$T$93,19,FALSE)*VLOOKUP($F1236,BY_TRA_Demand_Drivers!$B$5:$J$100,8,FALSE)</f>
        <v>0</v>
      </c>
      <c r="I1236" s="16">
        <f>VLOOKUP($D1236,'Growth rate'!$B$3:$T$93,19,FALSE)*VLOOKUP($F1236,BY_TRA_Demand_Drivers!$B$5:$J$100,9,FALSE)</f>
        <v>0</v>
      </c>
    </row>
    <row r="1237" spans="1:9">
      <c r="A1237" s="16">
        <f t="shared" si="18"/>
        <v>16</v>
      </c>
      <c r="B1237" s="16"/>
      <c r="C1237" s="16" t="s">
        <v>11</v>
      </c>
      <c r="D1237" s="16">
        <v>2022</v>
      </c>
      <c r="E1237" s="16" t="s">
        <v>3</v>
      </c>
      <c r="F1237" s="16" t="str">
        <f>VLOOKUP(A1237,BY_TRA_Demand_Drivers!$A$5:$B$95,2,FALSE)</f>
        <v>TFTRU</v>
      </c>
      <c r="G1237" s="16">
        <f>VLOOKUP($D1237,'Growth rate'!$B$3:$T$93,19,FALSE)*VLOOKUP($F1237,BY_TRA_Demand_Drivers!$B$5:$J$100,7,FALSE)</f>
        <v>108797.46520579094</v>
      </c>
      <c r="H1237" s="16">
        <f>VLOOKUP($D1237,'Growth rate'!$B$3:$T$93,19,FALSE)*VLOOKUP($F1237,BY_TRA_Demand_Drivers!$B$5:$J$100,8,FALSE)</f>
        <v>0</v>
      </c>
      <c r="I1237" s="16">
        <f>VLOOKUP($D1237,'Growth rate'!$B$3:$T$93,19,FALSE)*VLOOKUP($F1237,BY_TRA_Demand_Drivers!$B$5:$J$100,9,FALSE)</f>
        <v>0</v>
      </c>
    </row>
    <row r="1238" spans="1:9">
      <c r="A1238" s="16">
        <f t="shared" si="18"/>
        <v>16</v>
      </c>
      <c r="B1238" s="16"/>
      <c r="C1238" s="16" t="s">
        <v>11</v>
      </c>
      <c r="D1238" s="16">
        <v>2023</v>
      </c>
      <c r="E1238" s="16" t="s">
        <v>3</v>
      </c>
      <c r="F1238" s="16" t="str">
        <f>VLOOKUP(A1238,BY_TRA_Demand_Drivers!$A$5:$B$95,2,FALSE)</f>
        <v>TFTRU</v>
      </c>
      <c r="G1238" s="16">
        <f>VLOOKUP($D1238,'Growth rate'!$B$3:$T$93,19,FALSE)*VLOOKUP($F1238,BY_TRA_Demand_Drivers!$B$5:$J$100,7,FALSE)</f>
        <v>107923.89794098791</v>
      </c>
      <c r="H1238" s="16">
        <f>VLOOKUP($D1238,'Growth rate'!$B$3:$T$93,19,FALSE)*VLOOKUP($F1238,BY_TRA_Demand_Drivers!$B$5:$J$100,8,FALSE)</f>
        <v>0</v>
      </c>
      <c r="I1238" s="16">
        <f>VLOOKUP($D1238,'Growth rate'!$B$3:$T$93,19,FALSE)*VLOOKUP($F1238,BY_TRA_Demand_Drivers!$B$5:$J$100,9,FALSE)</f>
        <v>0</v>
      </c>
    </row>
    <row r="1239" spans="1:9">
      <c r="A1239" s="16">
        <f t="shared" si="18"/>
        <v>16</v>
      </c>
      <c r="B1239" s="16"/>
      <c r="C1239" s="16" t="s">
        <v>11</v>
      </c>
      <c r="D1239" s="16">
        <v>2024</v>
      </c>
      <c r="E1239" s="16" t="s">
        <v>3</v>
      </c>
      <c r="F1239" s="16" t="str">
        <f>VLOOKUP(A1239,BY_TRA_Demand_Drivers!$A$5:$B$95,2,FALSE)</f>
        <v>TFTRU</v>
      </c>
      <c r="G1239" s="16">
        <f>VLOOKUP($D1239,'Growth rate'!$B$3:$T$93,19,FALSE)*VLOOKUP($F1239,BY_TRA_Demand_Drivers!$B$5:$J$100,7,FALSE)</f>
        <v>107050.33067618489</v>
      </c>
      <c r="H1239" s="16">
        <f>VLOOKUP($D1239,'Growth rate'!$B$3:$T$93,19,FALSE)*VLOOKUP($F1239,BY_TRA_Demand_Drivers!$B$5:$J$100,8,FALSE)</f>
        <v>0</v>
      </c>
      <c r="I1239" s="16">
        <f>VLOOKUP($D1239,'Growth rate'!$B$3:$T$93,19,FALSE)*VLOOKUP($F1239,BY_TRA_Demand_Drivers!$B$5:$J$100,9,FALSE)</f>
        <v>0</v>
      </c>
    </row>
    <row r="1240" spans="1:9">
      <c r="A1240" s="16">
        <f t="shared" si="18"/>
        <v>16</v>
      </c>
      <c r="B1240" s="16"/>
      <c r="C1240" s="16" t="s">
        <v>11</v>
      </c>
      <c r="D1240" s="16">
        <v>2025</v>
      </c>
      <c r="E1240" s="16" t="s">
        <v>3</v>
      </c>
      <c r="F1240" s="16" t="str">
        <f>VLOOKUP(A1240,BY_TRA_Demand_Drivers!$A$5:$B$95,2,FALSE)</f>
        <v>TFTRU</v>
      </c>
      <c r="G1240" s="16">
        <f>VLOOKUP($D1240,'Growth rate'!$B$3:$T$93,19,FALSE)*VLOOKUP($F1240,BY_TRA_Demand_Drivers!$B$5:$J$100,7,FALSE)</f>
        <v>106176.76341138188</v>
      </c>
      <c r="H1240" s="16">
        <f>VLOOKUP($D1240,'Growth rate'!$B$3:$T$93,19,FALSE)*VLOOKUP($F1240,BY_TRA_Demand_Drivers!$B$5:$J$100,8,FALSE)</f>
        <v>0</v>
      </c>
      <c r="I1240" s="16">
        <f>VLOOKUP($D1240,'Growth rate'!$B$3:$T$93,19,FALSE)*VLOOKUP($F1240,BY_TRA_Demand_Drivers!$B$5:$J$100,9,FALSE)</f>
        <v>0</v>
      </c>
    </row>
    <row r="1241" spans="1:9">
      <c r="A1241" s="16">
        <f t="shared" si="18"/>
        <v>16</v>
      </c>
      <c r="B1241" s="16"/>
      <c r="C1241" s="16" t="s">
        <v>11</v>
      </c>
      <c r="D1241" s="16">
        <v>2026</v>
      </c>
      <c r="E1241" s="16" t="s">
        <v>3</v>
      </c>
      <c r="F1241" s="16" t="str">
        <f>VLOOKUP(A1241,BY_TRA_Demand_Drivers!$A$5:$B$95,2,FALSE)</f>
        <v>TFTRU</v>
      </c>
      <c r="G1241" s="16">
        <f>VLOOKUP($D1241,'Growth rate'!$B$3:$T$93,19,FALSE)*VLOOKUP($F1241,BY_TRA_Demand_Drivers!$B$5:$J$100,7,FALSE)</f>
        <v>105303.19614657886</v>
      </c>
      <c r="H1241" s="16">
        <f>VLOOKUP($D1241,'Growth rate'!$B$3:$T$93,19,FALSE)*VLOOKUP($F1241,BY_TRA_Demand_Drivers!$B$5:$J$100,8,FALSE)</f>
        <v>0</v>
      </c>
      <c r="I1241" s="16">
        <f>VLOOKUP($D1241,'Growth rate'!$B$3:$T$93,19,FALSE)*VLOOKUP($F1241,BY_TRA_Demand_Drivers!$B$5:$J$100,9,FALSE)</f>
        <v>0</v>
      </c>
    </row>
    <row r="1242" spans="1:9">
      <c r="A1242" s="16">
        <f t="shared" si="18"/>
        <v>16</v>
      </c>
      <c r="B1242" s="16"/>
      <c r="C1242" s="16" t="s">
        <v>11</v>
      </c>
      <c r="D1242" s="16">
        <v>2027</v>
      </c>
      <c r="E1242" s="16" t="s">
        <v>3</v>
      </c>
      <c r="F1242" s="16" t="str">
        <f>VLOOKUP(A1242,BY_TRA_Demand_Drivers!$A$5:$B$95,2,FALSE)</f>
        <v>TFTRU</v>
      </c>
      <c r="G1242" s="16">
        <f>VLOOKUP($D1242,'Growth rate'!$B$3:$T$93,19,FALSE)*VLOOKUP($F1242,BY_TRA_Demand_Drivers!$B$5:$J$100,7,FALSE)</f>
        <v>104429.62888177583</v>
      </c>
      <c r="H1242" s="16">
        <f>VLOOKUP($D1242,'Growth rate'!$B$3:$T$93,19,FALSE)*VLOOKUP($F1242,BY_TRA_Demand_Drivers!$B$5:$J$100,8,FALSE)</f>
        <v>0</v>
      </c>
      <c r="I1242" s="16">
        <f>VLOOKUP($D1242,'Growth rate'!$B$3:$T$93,19,FALSE)*VLOOKUP($F1242,BY_TRA_Demand_Drivers!$B$5:$J$100,9,FALSE)</f>
        <v>0</v>
      </c>
    </row>
    <row r="1243" spans="1:9">
      <c r="A1243" s="16">
        <f t="shared" si="18"/>
        <v>16</v>
      </c>
      <c r="B1243" s="16"/>
      <c r="C1243" s="16" t="s">
        <v>11</v>
      </c>
      <c r="D1243" s="16">
        <v>2028</v>
      </c>
      <c r="E1243" s="16" t="s">
        <v>3</v>
      </c>
      <c r="F1243" s="16" t="str">
        <f>VLOOKUP(A1243,BY_TRA_Demand_Drivers!$A$5:$B$95,2,FALSE)</f>
        <v>TFTRU</v>
      </c>
      <c r="G1243" s="16">
        <f>VLOOKUP($D1243,'Growth rate'!$B$3:$T$93,19,FALSE)*VLOOKUP($F1243,BY_TRA_Demand_Drivers!$B$5:$J$100,7,FALSE)</f>
        <v>103556.06161697282</v>
      </c>
      <c r="H1243" s="16">
        <f>VLOOKUP($D1243,'Growth rate'!$B$3:$T$93,19,FALSE)*VLOOKUP($F1243,BY_TRA_Demand_Drivers!$B$5:$J$100,8,FALSE)</f>
        <v>0</v>
      </c>
      <c r="I1243" s="16">
        <f>VLOOKUP($D1243,'Growth rate'!$B$3:$T$93,19,FALSE)*VLOOKUP($F1243,BY_TRA_Demand_Drivers!$B$5:$J$100,9,FALSE)</f>
        <v>0</v>
      </c>
    </row>
    <row r="1244" spans="1:9">
      <c r="A1244" s="16">
        <f t="shared" si="18"/>
        <v>16</v>
      </c>
      <c r="B1244" s="16"/>
      <c r="C1244" s="16" t="s">
        <v>11</v>
      </c>
      <c r="D1244" s="16">
        <v>2029</v>
      </c>
      <c r="E1244" s="16" t="s">
        <v>3</v>
      </c>
      <c r="F1244" s="16" t="str">
        <f>VLOOKUP(A1244,BY_TRA_Demand_Drivers!$A$5:$B$95,2,FALSE)</f>
        <v>TFTRU</v>
      </c>
      <c r="G1244" s="16">
        <f>VLOOKUP($D1244,'Growth rate'!$B$3:$T$93,19,FALSE)*VLOOKUP($F1244,BY_TRA_Demand_Drivers!$B$5:$J$100,7,FALSE)</f>
        <v>102682.4943521698</v>
      </c>
      <c r="H1244" s="16">
        <f>VLOOKUP($D1244,'Growth rate'!$B$3:$T$93,19,FALSE)*VLOOKUP($F1244,BY_TRA_Demand_Drivers!$B$5:$J$100,8,FALSE)</f>
        <v>0</v>
      </c>
      <c r="I1244" s="16">
        <f>VLOOKUP($D1244,'Growth rate'!$B$3:$T$93,19,FALSE)*VLOOKUP($F1244,BY_TRA_Demand_Drivers!$B$5:$J$100,9,FALSE)</f>
        <v>0</v>
      </c>
    </row>
    <row r="1245" spans="1:9">
      <c r="A1245" s="16">
        <f t="shared" si="18"/>
        <v>16</v>
      </c>
      <c r="B1245" s="16"/>
      <c r="C1245" s="16" t="s">
        <v>11</v>
      </c>
      <c r="D1245" s="16">
        <v>2030</v>
      </c>
      <c r="E1245" s="16" t="s">
        <v>3</v>
      </c>
      <c r="F1245" s="16" t="str">
        <f>VLOOKUP(A1245,BY_TRA_Demand_Drivers!$A$5:$B$95,2,FALSE)</f>
        <v>TFTRU</v>
      </c>
      <c r="G1245" s="16">
        <f>VLOOKUP($D1245,'Growth rate'!$B$3:$T$93,19,FALSE)*VLOOKUP($F1245,BY_TRA_Demand_Drivers!$B$5:$J$100,7,FALSE)</f>
        <v>101808.92708736677</v>
      </c>
      <c r="H1245" s="16">
        <f>VLOOKUP($D1245,'Growth rate'!$B$3:$T$93,19,FALSE)*VLOOKUP($F1245,BY_TRA_Demand_Drivers!$B$5:$J$100,8,FALSE)</f>
        <v>0</v>
      </c>
      <c r="I1245" s="16">
        <f>VLOOKUP($D1245,'Growth rate'!$B$3:$T$93,19,FALSE)*VLOOKUP($F1245,BY_TRA_Demand_Drivers!$B$5:$J$100,9,FALSE)</f>
        <v>0</v>
      </c>
    </row>
    <row r="1246" spans="1:9">
      <c r="A1246" s="16">
        <f t="shared" si="18"/>
        <v>16</v>
      </c>
      <c r="B1246" s="16"/>
      <c r="C1246" s="16" t="s">
        <v>11</v>
      </c>
      <c r="D1246" s="16">
        <v>2031</v>
      </c>
      <c r="E1246" s="16" t="s">
        <v>3</v>
      </c>
      <c r="F1246" s="16" t="str">
        <f>VLOOKUP(A1246,BY_TRA_Demand_Drivers!$A$5:$B$95,2,FALSE)</f>
        <v>TFTRU</v>
      </c>
      <c r="G1246" s="16">
        <f>VLOOKUP($D1246,'Growth rate'!$B$3:$T$93,19,FALSE)*VLOOKUP($F1246,BY_TRA_Demand_Drivers!$B$5:$J$100,7,FALSE)</f>
        <v>100935.35982256374</v>
      </c>
      <c r="H1246" s="16">
        <f>VLOOKUP($D1246,'Growth rate'!$B$3:$T$93,19,FALSE)*VLOOKUP($F1246,BY_TRA_Demand_Drivers!$B$5:$J$100,8,FALSE)</f>
        <v>0</v>
      </c>
      <c r="I1246" s="16">
        <f>VLOOKUP($D1246,'Growth rate'!$B$3:$T$93,19,FALSE)*VLOOKUP($F1246,BY_TRA_Demand_Drivers!$B$5:$J$100,9,FALSE)</f>
        <v>0</v>
      </c>
    </row>
    <row r="1247" spans="1:9">
      <c r="A1247" s="16">
        <f t="shared" si="18"/>
        <v>16</v>
      </c>
      <c r="B1247" s="16"/>
      <c r="C1247" s="16" t="s">
        <v>11</v>
      </c>
      <c r="D1247" s="16">
        <v>2032</v>
      </c>
      <c r="E1247" s="16" t="s">
        <v>3</v>
      </c>
      <c r="F1247" s="16" t="str">
        <f>VLOOKUP(A1247,BY_TRA_Demand_Drivers!$A$5:$B$95,2,FALSE)</f>
        <v>TFTRU</v>
      </c>
      <c r="G1247" s="16">
        <f>VLOOKUP($D1247,'Growth rate'!$B$3:$T$93,19,FALSE)*VLOOKUP($F1247,BY_TRA_Demand_Drivers!$B$5:$J$100,7,FALSE)</f>
        <v>100061.79255776072</v>
      </c>
      <c r="H1247" s="16">
        <f>VLOOKUP($D1247,'Growth rate'!$B$3:$T$93,19,FALSE)*VLOOKUP($F1247,BY_TRA_Demand_Drivers!$B$5:$J$100,8,FALSE)</f>
        <v>0</v>
      </c>
      <c r="I1247" s="16">
        <f>VLOOKUP($D1247,'Growth rate'!$B$3:$T$93,19,FALSE)*VLOOKUP($F1247,BY_TRA_Demand_Drivers!$B$5:$J$100,9,FALSE)</f>
        <v>0</v>
      </c>
    </row>
    <row r="1248" spans="1:9">
      <c r="A1248" s="16">
        <f t="shared" si="18"/>
        <v>16</v>
      </c>
      <c r="B1248" s="16"/>
      <c r="C1248" s="16" t="s">
        <v>11</v>
      </c>
      <c r="D1248" s="16">
        <v>2033</v>
      </c>
      <c r="E1248" s="16" t="s">
        <v>3</v>
      </c>
      <c r="F1248" s="16" t="str">
        <f>VLOOKUP(A1248,BY_TRA_Demand_Drivers!$A$5:$B$95,2,FALSE)</f>
        <v>TFTRU</v>
      </c>
      <c r="G1248" s="16">
        <f>VLOOKUP($D1248,'Growth rate'!$B$3:$T$93,19,FALSE)*VLOOKUP($F1248,BY_TRA_Demand_Drivers!$B$5:$J$100,7,FALSE)</f>
        <v>99188.225292957708</v>
      </c>
      <c r="H1248" s="16">
        <f>VLOOKUP($D1248,'Growth rate'!$B$3:$T$93,19,FALSE)*VLOOKUP($F1248,BY_TRA_Demand_Drivers!$B$5:$J$100,8,FALSE)</f>
        <v>0</v>
      </c>
      <c r="I1248" s="16">
        <f>VLOOKUP($D1248,'Growth rate'!$B$3:$T$93,19,FALSE)*VLOOKUP($F1248,BY_TRA_Demand_Drivers!$B$5:$J$100,9,FALSE)</f>
        <v>0</v>
      </c>
    </row>
    <row r="1249" spans="1:9">
      <c r="A1249" s="16">
        <f t="shared" si="18"/>
        <v>16</v>
      </c>
      <c r="B1249" s="16"/>
      <c r="C1249" s="16" t="s">
        <v>11</v>
      </c>
      <c r="D1249" s="16">
        <v>2034</v>
      </c>
      <c r="E1249" s="16" t="s">
        <v>3</v>
      </c>
      <c r="F1249" s="16" t="str">
        <f>VLOOKUP(A1249,BY_TRA_Demand_Drivers!$A$5:$B$95,2,FALSE)</f>
        <v>TFTRU</v>
      </c>
      <c r="G1249" s="16">
        <f>VLOOKUP($D1249,'Growth rate'!$B$3:$T$93,19,FALSE)*VLOOKUP($F1249,BY_TRA_Demand_Drivers!$B$5:$J$100,7,FALSE)</f>
        <v>98314.658028154692</v>
      </c>
      <c r="H1249" s="16">
        <f>VLOOKUP($D1249,'Growth rate'!$B$3:$T$93,19,FALSE)*VLOOKUP($F1249,BY_TRA_Demand_Drivers!$B$5:$J$100,8,FALSE)</f>
        <v>0</v>
      </c>
      <c r="I1249" s="16">
        <f>VLOOKUP($D1249,'Growth rate'!$B$3:$T$93,19,FALSE)*VLOOKUP($F1249,BY_TRA_Demand_Drivers!$B$5:$J$100,9,FALSE)</f>
        <v>0</v>
      </c>
    </row>
    <row r="1250" spans="1:9">
      <c r="A1250" s="16">
        <f t="shared" si="18"/>
        <v>16</v>
      </c>
      <c r="B1250" s="16"/>
      <c r="C1250" s="16" t="s">
        <v>11</v>
      </c>
      <c r="D1250" s="16">
        <v>2035</v>
      </c>
      <c r="E1250" s="16" t="s">
        <v>3</v>
      </c>
      <c r="F1250" s="16" t="str">
        <f>VLOOKUP(A1250,BY_TRA_Demand_Drivers!$A$5:$B$95,2,FALSE)</f>
        <v>TFTRU</v>
      </c>
      <c r="G1250" s="16">
        <f>VLOOKUP($D1250,'Growth rate'!$B$3:$T$93,19,FALSE)*VLOOKUP($F1250,BY_TRA_Demand_Drivers!$B$5:$J$100,7,FALSE)</f>
        <v>97441.090763351662</v>
      </c>
      <c r="H1250" s="16">
        <f>VLOOKUP($D1250,'Growth rate'!$B$3:$T$93,19,FALSE)*VLOOKUP($F1250,BY_TRA_Demand_Drivers!$B$5:$J$100,8,FALSE)</f>
        <v>0</v>
      </c>
      <c r="I1250" s="16">
        <f>VLOOKUP($D1250,'Growth rate'!$B$3:$T$93,19,FALSE)*VLOOKUP($F1250,BY_TRA_Demand_Drivers!$B$5:$J$100,9,FALSE)</f>
        <v>0</v>
      </c>
    </row>
    <row r="1251" spans="1:9">
      <c r="A1251" s="16">
        <f t="shared" si="18"/>
        <v>16</v>
      </c>
      <c r="B1251" s="16"/>
      <c r="C1251" s="16" t="s">
        <v>11</v>
      </c>
      <c r="D1251" s="16">
        <v>2036</v>
      </c>
      <c r="E1251" s="16" t="s">
        <v>3</v>
      </c>
      <c r="F1251" s="16" t="str">
        <f>VLOOKUP(A1251,BY_TRA_Demand_Drivers!$A$5:$B$95,2,FALSE)</f>
        <v>TFTRU</v>
      </c>
      <c r="G1251" s="16">
        <f>VLOOKUP($D1251,'Growth rate'!$B$3:$T$93,19,FALSE)*VLOOKUP($F1251,BY_TRA_Demand_Drivers!$B$5:$J$100,7,FALSE)</f>
        <v>96567.523498548646</v>
      </c>
      <c r="H1251" s="16">
        <f>VLOOKUP($D1251,'Growth rate'!$B$3:$T$93,19,FALSE)*VLOOKUP($F1251,BY_TRA_Demand_Drivers!$B$5:$J$100,8,FALSE)</f>
        <v>0</v>
      </c>
      <c r="I1251" s="16">
        <f>VLOOKUP($D1251,'Growth rate'!$B$3:$T$93,19,FALSE)*VLOOKUP($F1251,BY_TRA_Demand_Drivers!$B$5:$J$100,9,FALSE)</f>
        <v>0</v>
      </c>
    </row>
    <row r="1252" spans="1:9">
      <c r="A1252" s="16">
        <f t="shared" si="18"/>
        <v>16</v>
      </c>
      <c r="B1252" s="16"/>
      <c r="C1252" s="16" t="s">
        <v>11</v>
      </c>
      <c r="D1252" s="16">
        <v>2037</v>
      </c>
      <c r="E1252" s="16" t="s">
        <v>3</v>
      </c>
      <c r="F1252" s="16" t="str">
        <f>VLOOKUP(A1252,BY_TRA_Demand_Drivers!$A$5:$B$95,2,FALSE)</f>
        <v>TFTRU</v>
      </c>
      <c r="G1252" s="16">
        <f>VLOOKUP($D1252,'Growth rate'!$B$3:$T$93,19,FALSE)*VLOOKUP($F1252,BY_TRA_Demand_Drivers!$B$5:$J$100,7,FALSE)</f>
        <v>95693.95623374563</v>
      </c>
      <c r="H1252" s="16">
        <f>VLOOKUP($D1252,'Growth rate'!$B$3:$T$93,19,FALSE)*VLOOKUP($F1252,BY_TRA_Demand_Drivers!$B$5:$J$100,8,FALSE)</f>
        <v>0</v>
      </c>
      <c r="I1252" s="16">
        <f>VLOOKUP($D1252,'Growth rate'!$B$3:$T$93,19,FALSE)*VLOOKUP($F1252,BY_TRA_Demand_Drivers!$B$5:$J$100,9,FALSE)</f>
        <v>0</v>
      </c>
    </row>
    <row r="1253" spans="1:9">
      <c r="A1253" s="16">
        <f t="shared" si="18"/>
        <v>16</v>
      </c>
      <c r="B1253" s="16"/>
      <c r="C1253" s="16" t="s">
        <v>11</v>
      </c>
      <c r="D1253" s="16">
        <v>2038</v>
      </c>
      <c r="E1253" s="16" t="s">
        <v>3</v>
      </c>
      <c r="F1253" s="16" t="str">
        <f>VLOOKUP(A1253,BY_TRA_Demand_Drivers!$A$5:$B$95,2,FALSE)</f>
        <v>TFTRU</v>
      </c>
      <c r="G1253" s="16">
        <f>VLOOKUP($D1253,'Growth rate'!$B$3:$T$93,19,FALSE)*VLOOKUP($F1253,BY_TRA_Demand_Drivers!$B$5:$J$100,7,FALSE)</f>
        <v>94820.3889689426</v>
      </c>
      <c r="H1253" s="16">
        <f>VLOOKUP($D1253,'Growth rate'!$B$3:$T$93,19,FALSE)*VLOOKUP($F1253,BY_TRA_Demand_Drivers!$B$5:$J$100,8,FALSE)</f>
        <v>0</v>
      </c>
      <c r="I1253" s="16">
        <f>VLOOKUP($D1253,'Growth rate'!$B$3:$T$93,19,FALSE)*VLOOKUP($F1253,BY_TRA_Demand_Drivers!$B$5:$J$100,9,FALSE)</f>
        <v>0</v>
      </c>
    </row>
    <row r="1254" spans="1:9">
      <c r="A1254" s="16">
        <f t="shared" si="18"/>
        <v>16</v>
      </c>
      <c r="B1254" s="16"/>
      <c r="C1254" s="16" t="s">
        <v>11</v>
      </c>
      <c r="D1254" s="16">
        <v>2039</v>
      </c>
      <c r="E1254" s="16" t="s">
        <v>3</v>
      </c>
      <c r="F1254" s="16" t="str">
        <f>VLOOKUP(A1254,BY_TRA_Demand_Drivers!$A$5:$B$95,2,FALSE)</f>
        <v>TFTRU</v>
      </c>
      <c r="G1254" s="16">
        <f>VLOOKUP($D1254,'Growth rate'!$B$3:$T$93,19,FALSE)*VLOOKUP($F1254,BY_TRA_Demand_Drivers!$B$5:$J$100,7,FALSE)</f>
        <v>93946.821704139584</v>
      </c>
      <c r="H1254" s="16">
        <f>VLOOKUP($D1254,'Growth rate'!$B$3:$T$93,19,FALSE)*VLOOKUP($F1254,BY_TRA_Demand_Drivers!$B$5:$J$100,8,FALSE)</f>
        <v>0</v>
      </c>
      <c r="I1254" s="16">
        <f>VLOOKUP($D1254,'Growth rate'!$B$3:$T$93,19,FALSE)*VLOOKUP($F1254,BY_TRA_Demand_Drivers!$B$5:$J$100,9,FALSE)</f>
        <v>0</v>
      </c>
    </row>
    <row r="1255" spans="1:9">
      <c r="A1255" s="16">
        <f t="shared" si="18"/>
        <v>16</v>
      </c>
      <c r="B1255" s="16"/>
      <c r="C1255" s="16" t="s">
        <v>11</v>
      </c>
      <c r="D1255" s="16">
        <v>2040</v>
      </c>
      <c r="E1255" s="16" t="s">
        <v>3</v>
      </c>
      <c r="F1255" s="16" t="str">
        <f>VLOOKUP(A1255,BY_TRA_Demand_Drivers!$A$5:$B$95,2,FALSE)</f>
        <v>TFTRU</v>
      </c>
      <c r="G1255" s="16">
        <f>VLOOKUP($D1255,'Growth rate'!$B$3:$T$93,19,FALSE)*VLOOKUP($F1255,BY_TRA_Demand_Drivers!$B$5:$J$100,7,FALSE)</f>
        <v>93073.254439336553</v>
      </c>
      <c r="H1255" s="16">
        <f>VLOOKUP($D1255,'Growth rate'!$B$3:$T$93,19,FALSE)*VLOOKUP($F1255,BY_TRA_Demand_Drivers!$B$5:$J$100,8,FALSE)</f>
        <v>0</v>
      </c>
      <c r="I1255" s="16">
        <f>VLOOKUP($D1255,'Growth rate'!$B$3:$T$93,19,FALSE)*VLOOKUP($F1255,BY_TRA_Demand_Drivers!$B$5:$J$100,9,FALSE)</f>
        <v>0</v>
      </c>
    </row>
    <row r="1256" spans="1:9">
      <c r="A1256" s="16">
        <f t="shared" si="18"/>
        <v>16</v>
      </c>
      <c r="B1256" s="16"/>
      <c r="C1256" s="16" t="s">
        <v>11</v>
      </c>
      <c r="D1256" s="16">
        <v>2041</v>
      </c>
      <c r="E1256" s="16" t="s">
        <v>3</v>
      </c>
      <c r="F1256" s="16" t="str">
        <f>VLOOKUP(A1256,BY_TRA_Demand_Drivers!$A$5:$B$95,2,FALSE)</f>
        <v>TFTRU</v>
      </c>
      <c r="G1256" s="16">
        <f>VLOOKUP($D1256,'Growth rate'!$B$3:$T$93,19,FALSE)*VLOOKUP($F1256,BY_TRA_Demand_Drivers!$B$5:$J$100,7,FALSE)</f>
        <v>92199.687174533537</v>
      </c>
      <c r="H1256" s="16">
        <f>VLOOKUP($D1256,'Growth rate'!$B$3:$T$93,19,FALSE)*VLOOKUP($F1256,BY_TRA_Demand_Drivers!$B$5:$J$100,8,FALSE)</f>
        <v>0</v>
      </c>
      <c r="I1256" s="16">
        <f>VLOOKUP($D1256,'Growth rate'!$B$3:$T$93,19,FALSE)*VLOOKUP($F1256,BY_TRA_Demand_Drivers!$B$5:$J$100,9,FALSE)</f>
        <v>0</v>
      </c>
    </row>
    <row r="1257" spans="1:9">
      <c r="A1257" s="16">
        <f t="shared" si="18"/>
        <v>16</v>
      </c>
      <c r="B1257" s="16"/>
      <c r="C1257" s="16" t="s">
        <v>11</v>
      </c>
      <c r="D1257" s="16">
        <v>2042</v>
      </c>
      <c r="E1257" s="16" t="s">
        <v>3</v>
      </c>
      <c r="F1257" s="16" t="str">
        <f>VLOOKUP(A1257,BY_TRA_Demand_Drivers!$A$5:$B$95,2,FALSE)</f>
        <v>TFTRU</v>
      </c>
      <c r="G1257" s="16">
        <f>VLOOKUP($D1257,'Growth rate'!$B$3:$T$93,19,FALSE)*VLOOKUP($F1257,BY_TRA_Demand_Drivers!$B$5:$J$100,7,FALSE)</f>
        <v>91326.119909730522</v>
      </c>
      <c r="H1257" s="16">
        <f>VLOOKUP($D1257,'Growth rate'!$B$3:$T$93,19,FALSE)*VLOOKUP($F1257,BY_TRA_Demand_Drivers!$B$5:$J$100,8,FALSE)</f>
        <v>0</v>
      </c>
      <c r="I1257" s="16">
        <f>VLOOKUP($D1257,'Growth rate'!$B$3:$T$93,19,FALSE)*VLOOKUP($F1257,BY_TRA_Demand_Drivers!$B$5:$J$100,9,FALSE)</f>
        <v>0</v>
      </c>
    </row>
    <row r="1258" spans="1:9">
      <c r="A1258" s="16">
        <f t="shared" si="18"/>
        <v>16</v>
      </c>
      <c r="B1258" s="16"/>
      <c r="C1258" s="16" t="s">
        <v>11</v>
      </c>
      <c r="D1258" s="16">
        <v>2043</v>
      </c>
      <c r="E1258" s="16" t="s">
        <v>3</v>
      </c>
      <c r="F1258" s="16" t="str">
        <f>VLOOKUP(A1258,BY_TRA_Demand_Drivers!$A$5:$B$95,2,FALSE)</f>
        <v>TFTRU</v>
      </c>
      <c r="G1258" s="16">
        <f>VLOOKUP($D1258,'Growth rate'!$B$3:$T$93,19,FALSE)*VLOOKUP($F1258,BY_TRA_Demand_Drivers!$B$5:$J$100,7,FALSE)</f>
        <v>90452.552644927506</v>
      </c>
      <c r="H1258" s="16">
        <f>VLOOKUP($D1258,'Growth rate'!$B$3:$T$93,19,FALSE)*VLOOKUP($F1258,BY_TRA_Demand_Drivers!$B$5:$J$100,8,FALSE)</f>
        <v>0</v>
      </c>
      <c r="I1258" s="16">
        <f>VLOOKUP($D1258,'Growth rate'!$B$3:$T$93,19,FALSE)*VLOOKUP($F1258,BY_TRA_Demand_Drivers!$B$5:$J$100,9,FALSE)</f>
        <v>0</v>
      </c>
    </row>
    <row r="1259" spans="1:9">
      <c r="A1259" s="16">
        <f t="shared" si="18"/>
        <v>16</v>
      </c>
      <c r="B1259" s="16"/>
      <c r="C1259" s="16" t="s">
        <v>11</v>
      </c>
      <c r="D1259" s="16">
        <v>2044</v>
      </c>
      <c r="E1259" s="16" t="s">
        <v>3</v>
      </c>
      <c r="F1259" s="16" t="str">
        <f>VLOOKUP(A1259,BY_TRA_Demand_Drivers!$A$5:$B$95,2,FALSE)</f>
        <v>TFTRU</v>
      </c>
      <c r="G1259" s="16">
        <f>VLOOKUP($D1259,'Growth rate'!$B$3:$T$93,19,FALSE)*VLOOKUP($F1259,BY_TRA_Demand_Drivers!$B$5:$J$100,7,FALSE)</f>
        <v>89578.98538012449</v>
      </c>
      <c r="H1259" s="16">
        <f>VLOOKUP($D1259,'Growth rate'!$B$3:$T$93,19,FALSE)*VLOOKUP($F1259,BY_TRA_Demand_Drivers!$B$5:$J$100,8,FALSE)</f>
        <v>0</v>
      </c>
      <c r="I1259" s="16">
        <f>VLOOKUP($D1259,'Growth rate'!$B$3:$T$93,19,FALSE)*VLOOKUP($F1259,BY_TRA_Demand_Drivers!$B$5:$J$100,9,FALSE)</f>
        <v>0</v>
      </c>
    </row>
    <row r="1260" spans="1:9">
      <c r="A1260" s="16">
        <f t="shared" si="18"/>
        <v>16</v>
      </c>
      <c r="B1260" s="16"/>
      <c r="C1260" s="16" t="s">
        <v>11</v>
      </c>
      <c r="D1260" s="16">
        <v>2045</v>
      </c>
      <c r="E1260" s="16" t="s">
        <v>3</v>
      </c>
      <c r="F1260" s="16" t="str">
        <f>VLOOKUP(A1260,BY_TRA_Demand_Drivers!$A$5:$B$95,2,FALSE)</f>
        <v>TFTRU</v>
      </c>
      <c r="G1260" s="16">
        <f>VLOOKUP($D1260,'Growth rate'!$B$3:$T$93,19,FALSE)*VLOOKUP($F1260,BY_TRA_Demand_Drivers!$B$5:$J$100,7,FALSE)</f>
        <v>88705.418115321445</v>
      </c>
      <c r="H1260" s="16">
        <f>VLOOKUP($D1260,'Growth rate'!$B$3:$T$93,19,FALSE)*VLOOKUP($F1260,BY_TRA_Demand_Drivers!$B$5:$J$100,8,FALSE)</f>
        <v>0</v>
      </c>
      <c r="I1260" s="16">
        <f>VLOOKUP($D1260,'Growth rate'!$B$3:$T$93,19,FALSE)*VLOOKUP($F1260,BY_TRA_Demand_Drivers!$B$5:$J$100,9,FALSE)</f>
        <v>0</v>
      </c>
    </row>
    <row r="1261" spans="1:9">
      <c r="A1261" s="16">
        <f t="shared" si="18"/>
        <v>16</v>
      </c>
      <c r="B1261" s="16"/>
      <c r="C1261" s="16" t="s">
        <v>11</v>
      </c>
      <c r="D1261" s="16">
        <v>2046</v>
      </c>
      <c r="E1261" s="16" t="s">
        <v>3</v>
      </c>
      <c r="F1261" s="16" t="str">
        <f>VLOOKUP(A1261,BY_TRA_Demand_Drivers!$A$5:$B$95,2,FALSE)</f>
        <v>TFTRU</v>
      </c>
      <c r="G1261" s="16">
        <f>VLOOKUP($D1261,'Growth rate'!$B$3:$T$93,19,FALSE)*VLOOKUP($F1261,BY_TRA_Demand_Drivers!$B$5:$J$100,7,FALSE)</f>
        <v>87831.850850518429</v>
      </c>
      <c r="H1261" s="16">
        <f>VLOOKUP($D1261,'Growth rate'!$B$3:$T$93,19,FALSE)*VLOOKUP($F1261,BY_TRA_Demand_Drivers!$B$5:$J$100,8,FALSE)</f>
        <v>0</v>
      </c>
      <c r="I1261" s="16">
        <f>VLOOKUP($D1261,'Growth rate'!$B$3:$T$93,19,FALSE)*VLOOKUP($F1261,BY_TRA_Demand_Drivers!$B$5:$J$100,9,FALSE)</f>
        <v>0</v>
      </c>
    </row>
    <row r="1262" spans="1:9">
      <c r="A1262" s="16">
        <f t="shared" si="18"/>
        <v>16</v>
      </c>
      <c r="B1262" s="16"/>
      <c r="C1262" s="16" t="s">
        <v>11</v>
      </c>
      <c r="D1262" s="16">
        <v>2047</v>
      </c>
      <c r="E1262" s="16" t="s">
        <v>3</v>
      </c>
      <c r="F1262" s="16" t="str">
        <f>VLOOKUP(A1262,BY_TRA_Demand_Drivers!$A$5:$B$95,2,FALSE)</f>
        <v>TFTRU</v>
      </c>
      <c r="G1262" s="16">
        <f>VLOOKUP($D1262,'Growth rate'!$B$3:$T$93,19,FALSE)*VLOOKUP($F1262,BY_TRA_Demand_Drivers!$B$5:$J$100,7,FALSE)</f>
        <v>86958.283585715413</v>
      </c>
      <c r="H1262" s="16">
        <f>VLOOKUP($D1262,'Growth rate'!$B$3:$T$93,19,FALSE)*VLOOKUP($F1262,BY_TRA_Demand_Drivers!$B$5:$J$100,8,FALSE)</f>
        <v>0</v>
      </c>
      <c r="I1262" s="16">
        <f>VLOOKUP($D1262,'Growth rate'!$B$3:$T$93,19,FALSE)*VLOOKUP($F1262,BY_TRA_Demand_Drivers!$B$5:$J$100,9,FALSE)</f>
        <v>0</v>
      </c>
    </row>
    <row r="1263" spans="1:9">
      <c r="A1263" s="16">
        <f t="shared" si="18"/>
        <v>16</v>
      </c>
      <c r="B1263" s="16"/>
      <c r="C1263" s="16" t="s">
        <v>11</v>
      </c>
      <c r="D1263" s="16">
        <v>2048</v>
      </c>
      <c r="E1263" s="16" t="s">
        <v>3</v>
      </c>
      <c r="F1263" s="16" t="str">
        <f>VLOOKUP(A1263,BY_TRA_Demand_Drivers!$A$5:$B$95,2,FALSE)</f>
        <v>TFTRU</v>
      </c>
      <c r="G1263" s="16">
        <f>VLOOKUP($D1263,'Growth rate'!$B$3:$T$93,19,FALSE)*VLOOKUP($F1263,BY_TRA_Demand_Drivers!$B$5:$J$100,7,FALSE)</f>
        <v>86084.716320912397</v>
      </c>
      <c r="H1263" s="16">
        <f>VLOOKUP($D1263,'Growth rate'!$B$3:$T$93,19,FALSE)*VLOOKUP($F1263,BY_TRA_Demand_Drivers!$B$5:$J$100,8,FALSE)</f>
        <v>0</v>
      </c>
      <c r="I1263" s="16">
        <f>VLOOKUP($D1263,'Growth rate'!$B$3:$T$93,19,FALSE)*VLOOKUP($F1263,BY_TRA_Demand_Drivers!$B$5:$J$100,9,FALSE)</f>
        <v>0</v>
      </c>
    </row>
    <row r="1264" spans="1:9">
      <c r="A1264" s="16">
        <f t="shared" si="18"/>
        <v>16</v>
      </c>
      <c r="B1264" s="16"/>
      <c r="C1264" s="16" t="s">
        <v>11</v>
      </c>
      <c r="D1264" s="16">
        <v>2049</v>
      </c>
      <c r="E1264" s="16" t="s">
        <v>3</v>
      </c>
      <c r="F1264" s="16" t="str">
        <f>VLOOKUP(A1264,BY_TRA_Demand_Drivers!$A$5:$B$95,2,FALSE)</f>
        <v>TFTRU</v>
      </c>
      <c r="G1264" s="16">
        <f>VLOOKUP($D1264,'Growth rate'!$B$3:$T$93,19,FALSE)*VLOOKUP($F1264,BY_TRA_Demand_Drivers!$B$5:$J$100,7,FALSE)</f>
        <v>85211.149056109381</v>
      </c>
      <c r="H1264" s="16">
        <f>VLOOKUP($D1264,'Growth rate'!$B$3:$T$93,19,FALSE)*VLOOKUP($F1264,BY_TRA_Demand_Drivers!$B$5:$J$100,8,FALSE)</f>
        <v>0</v>
      </c>
      <c r="I1264" s="16">
        <f>VLOOKUP($D1264,'Growth rate'!$B$3:$T$93,19,FALSE)*VLOOKUP($F1264,BY_TRA_Demand_Drivers!$B$5:$J$100,9,FALSE)</f>
        <v>0</v>
      </c>
    </row>
    <row r="1265" spans="1:9">
      <c r="A1265" s="16">
        <f t="shared" si="18"/>
        <v>16</v>
      </c>
      <c r="B1265" s="16"/>
      <c r="C1265" s="16" t="s">
        <v>11</v>
      </c>
      <c r="D1265" s="16">
        <v>2050</v>
      </c>
      <c r="E1265" s="16" t="s">
        <v>3</v>
      </c>
      <c r="F1265" s="16" t="str">
        <f>VLOOKUP(A1265,BY_TRA_Demand_Drivers!$A$5:$B$95,2,FALSE)</f>
        <v>TFTRU</v>
      </c>
      <c r="G1265" s="16">
        <f>VLOOKUP($D1265,'Growth rate'!$B$3:$T$93,19,FALSE)*VLOOKUP($F1265,BY_TRA_Demand_Drivers!$B$5:$J$100,7,FALSE)</f>
        <v>84337.581791306351</v>
      </c>
      <c r="H1265" s="16">
        <f>VLOOKUP($D1265,'Growth rate'!$B$3:$T$93,19,FALSE)*VLOOKUP($F1265,BY_TRA_Demand_Drivers!$B$5:$J$100,8,FALSE)</f>
        <v>0</v>
      </c>
      <c r="I1265" s="16">
        <f>VLOOKUP($D1265,'Growth rate'!$B$3:$T$93,19,FALSE)*VLOOKUP($F1265,BY_TRA_Demand_Drivers!$B$5:$J$100,9,FALSE)</f>
        <v>0</v>
      </c>
    </row>
    <row r="1266" spans="1:9">
      <c r="A1266" s="16">
        <f t="shared" si="18"/>
        <v>16</v>
      </c>
      <c r="B1266" s="16"/>
      <c r="C1266" s="16" t="s">
        <v>11</v>
      </c>
      <c r="D1266" s="16">
        <v>2051</v>
      </c>
      <c r="E1266" s="16" t="s">
        <v>3</v>
      </c>
      <c r="F1266" s="16" t="str">
        <f>VLOOKUP(A1266,BY_TRA_Demand_Drivers!$A$5:$B$95,2,FALSE)</f>
        <v>TFTRU</v>
      </c>
      <c r="G1266" s="16">
        <f>VLOOKUP($D1266,'Growth rate'!$B$3:$T$93,19,FALSE)*VLOOKUP($F1266,BY_TRA_Demand_Drivers!$B$5:$J$100,7,FALSE)</f>
        <v>85285.776122157957</v>
      </c>
      <c r="H1266" s="16">
        <f>VLOOKUP($D1266,'Growth rate'!$B$3:$T$93,19,FALSE)*VLOOKUP($F1266,BY_TRA_Demand_Drivers!$B$5:$J$100,8,FALSE)</f>
        <v>0</v>
      </c>
      <c r="I1266" s="16">
        <f>VLOOKUP($D1266,'Growth rate'!$B$3:$T$93,19,FALSE)*VLOOKUP($F1266,BY_TRA_Demand_Drivers!$B$5:$J$100,9,FALSE)</f>
        <v>0</v>
      </c>
    </row>
    <row r="1267" spans="1:9">
      <c r="A1267" s="16">
        <f t="shared" si="18"/>
        <v>16</v>
      </c>
      <c r="B1267" s="16"/>
      <c r="C1267" s="16" t="s">
        <v>11</v>
      </c>
      <c r="D1267" s="16">
        <v>2052</v>
      </c>
      <c r="E1267" s="16" t="s">
        <v>3</v>
      </c>
      <c r="F1267" s="16" t="str">
        <f>VLOOKUP(A1267,BY_TRA_Demand_Drivers!$A$5:$B$95,2,FALSE)</f>
        <v>TFTRU</v>
      </c>
      <c r="G1267" s="16">
        <f>VLOOKUP($D1267,'Growth rate'!$B$3:$T$93,19,FALSE)*VLOOKUP($F1267,BY_TRA_Demand_Drivers!$B$5:$J$100,7,FALSE)</f>
        <v>86233.970453009533</v>
      </c>
      <c r="H1267" s="16">
        <f>VLOOKUP($D1267,'Growth rate'!$B$3:$T$93,19,FALSE)*VLOOKUP($F1267,BY_TRA_Demand_Drivers!$B$5:$J$100,8,FALSE)</f>
        <v>0</v>
      </c>
      <c r="I1267" s="16">
        <f>VLOOKUP($D1267,'Growth rate'!$B$3:$T$93,19,FALSE)*VLOOKUP($F1267,BY_TRA_Demand_Drivers!$B$5:$J$100,9,FALSE)</f>
        <v>0</v>
      </c>
    </row>
    <row r="1268" spans="1:9">
      <c r="A1268" s="16">
        <f t="shared" si="18"/>
        <v>16</v>
      </c>
      <c r="B1268" s="16"/>
      <c r="C1268" s="16" t="s">
        <v>11</v>
      </c>
      <c r="D1268" s="16">
        <v>2053</v>
      </c>
      <c r="E1268" s="16" t="s">
        <v>3</v>
      </c>
      <c r="F1268" s="16" t="str">
        <f>VLOOKUP(A1268,BY_TRA_Demand_Drivers!$A$5:$B$95,2,FALSE)</f>
        <v>TFTRU</v>
      </c>
      <c r="G1268" s="16">
        <f>VLOOKUP($D1268,'Growth rate'!$B$3:$T$93,19,FALSE)*VLOOKUP($F1268,BY_TRA_Demand_Drivers!$B$5:$J$100,7,FALSE)</f>
        <v>87182.164783861124</v>
      </c>
      <c r="H1268" s="16">
        <f>VLOOKUP($D1268,'Growth rate'!$B$3:$T$93,19,FALSE)*VLOOKUP($F1268,BY_TRA_Demand_Drivers!$B$5:$J$100,8,FALSE)</f>
        <v>0</v>
      </c>
      <c r="I1268" s="16">
        <f>VLOOKUP($D1268,'Growth rate'!$B$3:$T$93,19,FALSE)*VLOOKUP($F1268,BY_TRA_Demand_Drivers!$B$5:$J$100,9,FALSE)</f>
        <v>0</v>
      </c>
    </row>
    <row r="1269" spans="1:9">
      <c r="A1269" s="16">
        <f t="shared" si="18"/>
        <v>16</v>
      </c>
      <c r="B1269" s="16"/>
      <c r="C1269" s="16" t="s">
        <v>11</v>
      </c>
      <c r="D1269" s="16">
        <v>2054</v>
      </c>
      <c r="E1269" s="16" t="s">
        <v>3</v>
      </c>
      <c r="F1269" s="16" t="str">
        <f>VLOOKUP(A1269,BY_TRA_Demand_Drivers!$A$5:$B$95,2,FALSE)</f>
        <v>TFTRU</v>
      </c>
      <c r="G1269" s="16">
        <f>VLOOKUP($D1269,'Growth rate'!$B$3:$T$93,19,FALSE)*VLOOKUP($F1269,BY_TRA_Demand_Drivers!$B$5:$J$100,7,FALSE)</f>
        <v>88130.359114712715</v>
      </c>
      <c r="H1269" s="16">
        <f>VLOOKUP($D1269,'Growth rate'!$B$3:$T$93,19,FALSE)*VLOOKUP($F1269,BY_TRA_Demand_Drivers!$B$5:$J$100,8,FALSE)</f>
        <v>0</v>
      </c>
      <c r="I1269" s="16">
        <f>VLOOKUP($D1269,'Growth rate'!$B$3:$T$93,19,FALSE)*VLOOKUP($F1269,BY_TRA_Demand_Drivers!$B$5:$J$100,9,FALSE)</f>
        <v>0</v>
      </c>
    </row>
    <row r="1270" spans="1:9">
      <c r="A1270" s="16">
        <f t="shared" si="18"/>
        <v>16</v>
      </c>
      <c r="B1270" s="16"/>
      <c r="C1270" s="16" t="s">
        <v>11</v>
      </c>
      <c r="D1270" s="16">
        <v>2055</v>
      </c>
      <c r="E1270" s="16" t="s">
        <v>3</v>
      </c>
      <c r="F1270" s="16" t="str">
        <f>VLOOKUP(A1270,BY_TRA_Demand_Drivers!$A$5:$B$95,2,FALSE)</f>
        <v>TFTRU</v>
      </c>
      <c r="G1270" s="16">
        <f>VLOOKUP($D1270,'Growth rate'!$B$3:$T$93,19,FALSE)*VLOOKUP($F1270,BY_TRA_Demand_Drivers!$B$5:$J$100,7,FALSE)</f>
        <v>89078.553445564306</v>
      </c>
      <c r="H1270" s="16">
        <f>VLOOKUP($D1270,'Growth rate'!$B$3:$T$93,19,FALSE)*VLOOKUP($F1270,BY_TRA_Demand_Drivers!$B$5:$J$100,8,FALSE)</f>
        <v>0</v>
      </c>
      <c r="I1270" s="16">
        <f>VLOOKUP($D1270,'Growth rate'!$B$3:$T$93,19,FALSE)*VLOOKUP($F1270,BY_TRA_Demand_Drivers!$B$5:$J$100,9,FALSE)</f>
        <v>0</v>
      </c>
    </row>
    <row r="1271" spans="1:9">
      <c r="A1271" s="16">
        <f t="shared" si="18"/>
        <v>16</v>
      </c>
      <c r="B1271" s="16"/>
      <c r="C1271" s="16" t="s">
        <v>11</v>
      </c>
      <c r="D1271" s="16">
        <v>2056</v>
      </c>
      <c r="E1271" s="16" t="s">
        <v>3</v>
      </c>
      <c r="F1271" s="16" t="str">
        <f>VLOOKUP(A1271,BY_TRA_Demand_Drivers!$A$5:$B$95,2,FALSE)</f>
        <v>TFTRU</v>
      </c>
      <c r="G1271" s="16">
        <f>VLOOKUP($D1271,'Growth rate'!$B$3:$T$93,19,FALSE)*VLOOKUP($F1271,BY_TRA_Demand_Drivers!$B$5:$J$100,7,FALSE)</f>
        <v>90093.577838577403</v>
      </c>
      <c r="H1271" s="16">
        <f>VLOOKUP($D1271,'Growth rate'!$B$3:$T$93,19,FALSE)*VLOOKUP($F1271,BY_TRA_Demand_Drivers!$B$5:$J$100,8,FALSE)</f>
        <v>0</v>
      </c>
      <c r="I1271" s="16">
        <f>VLOOKUP($D1271,'Growth rate'!$B$3:$T$93,19,FALSE)*VLOOKUP($F1271,BY_TRA_Demand_Drivers!$B$5:$J$100,9,FALSE)</f>
        <v>0</v>
      </c>
    </row>
    <row r="1272" spans="1:9">
      <c r="A1272" s="16">
        <f t="shared" si="18"/>
        <v>16</v>
      </c>
      <c r="B1272" s="16"/>
      <c r="C1272" s="16" t="s">
        <v>11</v>
      </c>
      <c r="D1272" s="16">
        <v>2057</v>
      </c>
      <c r="E1272" s="16" t="s">
        <v>3</v>
      </c>
      <c r="F1272" s="16" t="str">
        <f>VLOOKUP(A1272,BY_TRA_Demand_Drivers!$A$5:$B$95,2,FALSE)</f>
        <v>TFTRU</v>
      </c>
      <c r="G1272" s="16">
        <f>VLOOKUP($D1272,'Growth rate'!$B$3:$T$93,19,FALSE)*VLOOKUP($F1272,BY_TRA_Demand_Drivers!$B$5:$J$100,7,FALSE)</f>
        <v>91108.602231590499</v>
      </c>
      <c r="H1272" s="16">
        <f>VLOOKUP($D1272,'Growth rate'!$B$3:$T$93,19,FALSE)*VLOOKUP($F1272,BY_TRA_Demand_Drivers!$B$5:$J$100,8,FALSE)</f>
        <v>0</v>
      </c>
      <c r="I1272" s="16">
        <f>VLOOKUP($D1272,'Growth rate'!$B$3:$T$93,19,FALSE)*VLOOKUP($F1272,BY_TRA_Demand_Drivers!$B$5:$J$100,9,FALSE)</f>
        <v>0</v>
      </c>
    </row>
    <row r="1273" spans="1:9">
      <c r="A1273" s="16">
        <f t="shared" si="18"/>
        <v>16</v>
      </c>
      <c r="B1273" s="16"/>
      <c r="C1273" s="16" t="s">
        <v>11</v>
      </c>
      <c r="D1273" s="16">
        <v>2058</v>
      </c>
      <c r="E1273" s="16" t="s">
        <v>3</v>
      </c>
      <c r="F1273" s="16" t="str">
        <f>VLOOKUP(A1273,BY_TRA_Demand_Drivers!$A$5:$B$95,2,FALSE)</f>
        <v>TFTRU</v>
      </c>
      <c r="G1273" s="16">
        <f>VLOOKUP($D1273,'Growth rate'!$B$3:$T$93,19,FALSE)*VLOOKUP($F1273,BY_TRA_Demand_Drivers!$B$5:$J$100,7,FALSE)</f>
        <v>92123.626624603596</v>
      </c>
      <c r="H1273" s="16">
        <f>VLOOKUP($D1273,'Growth rate'!$B$3:$T$93,19,FALSE)*VLOOKUP($F1273,BY_TRA_Demand_Drivers!$B$5:$J$100,8,FALSE)</f>
        <v>0</v>
      </c>
      <c r="I1273" s="16">
        <f>VLOOKUP($D1273,'Growth rate'!$B$3:$T$93,19,FALSE)*VLOOKUP($F1273,BY_TRA_Demand_Drivers!$B$5:$J$100,9,FALSE)</f>
        <v>0</v>
      </c>
    </row>
    <row r="1274" spans="1:9">
      <c r="A1274" s="16">
        <f t="shared" si="18"/>
        <v>16</v>
      </c>
      <c r="B1274" s="16"/>
      <c r="C1274" s="16" t="s">
        <v>11</v>
      </c>
      <c r="D1274" s="16">
        <v>2059</v>
      </c>
      <c r="E1274" s="16" t="s">
        <v>3</v>
      </c>
      <c r="F1274" s="16" t="str">
        <f>VLOOKUP(A1274,BY_TRA_Demand_Drivers!$A$5:$B$95,2,FALSE)</f>
        <v>TFTRU</v>
      </c>
      <c r="G1274" s="16">
        <f>VLOOKUP($D1274,'Growth rate'!$B$3:$T$93,19,FALSE)*VLOOKUP($F1274,BY_TRA_Demand_Drivers!$B$5:$J$100,7,FALSE)</f>
        <v>93138.651017616663</v>
      </c>
      <c r="H1274" s="16">
        <f>VLOOKUP($D1274,'Growth rate'!$B$3:$T$93,19,FALSE)*VLOOKUP($F1274,BY_TRA_Demand_Drivers!$B$5:$J$100,8,FALSE)</f>
        <v>0</v>
      </c>
      <c r="I1274" s="16">
        <f>VLOOKUP($D1274,'Growth rate'!$B$3:$T$93,19,FALSE)*VLOOKUP($F1274,BY_TRA_Demand_Drivers!$B$5:$J$100,9,FALSE)</f>
        <v>0</v>
      </c>
    </row>
    <row r="1275" spans="1:9">
      <c r="A1275" s="16">
        <f t="shared" si="18"/>
        <v>16</v>
      </c>
      <c r="B1275" s="16"/>
      <c r="C1275" s="16" t="s">
        <v>11</v>
      </c>
      <c r="D1275" s="16">
        <v>2060</v>
      </c>
      <c r="E1275" s="16" t="s">
        <v>3</v>
      </c>
      <c r="F1275" s="16" t="str">
        <f>VLOOKUP(A1275,BY_TRA_Demand_Drivers!$A$5:$B$95,2,FALSE)</f>
        <v>TFTRU</v>
      </c>
      <c r="G1275" s="16">
        <f>VLOOKUP($D1275,'Growth rate'!$B$3:$T$93,19,FALSE)*VLOOKUP($F1275,BY_TRA_Demand_Drivers!$B$5:$J$100,7,FALSE)</f>
        <v>94153.675410629774</v>
      </c>
      <c r="H1275" s="16">
        <f>VLOOKUP($D1275,'Growth rate'!$B$3:$T$93,19,FALSE)*VLOOKUP($F1275,BY_TRA_Demand_Drivers!$B$5:$J$100,8,FALSE)</f>
        <v>0</v>
      </c>
      <c r="I1275" s="16">
        <f>VLOOKUP($D1275,'Growth rate'!$B$3:$T$93,19,FALSE)*VLOOKUP($F1275,BY_TRA_Demand_Drivers!$B$5:$J$100,9,FALSE)</f>
        <v>0</v>
      </c>
    </row>
    <row r="1276" spans="1:9">
      <c r="A1276" s="16">
        <f t="shared" si="18"/>
        <v>16</v>
      </c>
      <c r="B1276" s="16"/>
      <c r="C1276" s="16" t="s">
        <v>11</v>
      </c>
      <c r="D1276" s="16">
        <v>2061</v>
      </c>
      <c r="E1276" s="16" t="s">
        <v>3</v>
      </c>
      <c r="F1276" s="16" t="str">
        <f>VLOOKUP(A1276,BY_TRA_Demand_Drivers!$A$5:$B$95,2,FALSE)</f>
        <v>TFTRU</v>
      </c>
      <c r="G1276" s="16">
        <f>VLOOKUP($D1276,'Growth rate'!$B$3:$T$93,19,FALSE)*VLOOKUP($F1276,BY_TRA_Demand_Drivers!$B$5:$J$100,7,FALSE)</f>
        <v>95162.190565477562</v>
      </c>
      <c r="H1276" s="16">
        <f>VLOOKUP($D1276,'Growth rate'!$B$3:$T$93,19,FALSE)*VLOOKUP($F1276,BY_TRA_Demand_Drivers!$B$5:$J$100,8,FALSE)</f>
        <v>0</v>
      </c>
      <c r="I1276" s="16">
        <f>VLOOKUP($D1276,'Growth rate'!$B$3:$T$93,19,FALSE)*VLOOKUP($F1276,BY_TRA_Demand_Drivers!$B$5:$J$100,9,FALSE)</f>
        <v>0</v>
      </c>
    </row>
    <row r="1277" spans="1:9">
      <c r="A1277" s="16">
        <f t="shared" si="18"/>
        <v>16</v>
      </c>
      <c r="B1277" s="16"/>
      <c r="C1277" s="16" t="s">
        <v>11</v>
      </c>
      <c r="D1277" s="16">
        <v>2062</v>
      </c>
      <c r="E1277" s="16" t="s">
        <v>3</v>
      </c>
      <c r="F1277" s="16" t="str">
        <f>VLOOKUP(A1277,BY_TRA_Demand_Drivers!$A$5:$B$95,2,FALSE)</f>
        <v>TFTRU</v>
      </c>
      <c r="G1277" s="16">
        <f>VLOOKUP($D1277,'Growth rate'!$B$3:$T$93,19,FALSE)*VLOOKUP($F1277,BY_TRA_Demand_Drivers!$B$5:$J$100,7,FALSE)</f>
        <v>96170.705720325364</v>
      </c>
      <c r="H1277" s="16">
        <f>VLOOKUP($D1277,'Growth rate'!$B$3:$T$93,19,FALSE)*VLOOKUP($F1277,BY_TRA_Demand_Drivers!$B$5:$J$100,8,FALSE)</f>
        <v>0</v>
      </c>
      <c r="I1277" s="16">
        <f>VLOOKUP($D1277,'Growth rate'!$B$3:$T$93,19,FALSE)*VLOOKUP($F1277,BY_TRA_Demand_Drivers!$B$5:$J$100,9,FALSE)</f>
        <v>0</v>
      </c>
    </row>
    <row r="1278" spans="1:9">
      <c r="A1278" s="16">
        <f t="shared" si="18"/>
        <v>16</v>
      </c>
      <c r="B1278" s="16"/>
      <c r="C1278" s="16" t="s">
        <v>11</v>
      </c>
      <c r="D1278" s="16">
        <v>2063</v>
      </c>
      <c r="E1278" s="16" t="s">
        <v>3</v>
      </c>
      <c r="F1278" s="16" t="str">
        <f>VLOOKUP(A1278,BY_TRA_Demand_Drivers!$A$5:$B$95,2,FALSE)</f>
        <v>TFTRU</v>
      </c>
      <c r="G1278" s="16">
        <f>VLOOKUP($D1278,'Growth rate'!$B$3:$T$93,19,FALSE)*VLOOKUP($F1278,BY_TRA_Demand_Drivers!$B$5:$J$100,7,FALSE)</f>
        <v>97179.220875173181</v>
      </c>
      <c r="H1278" s="16">
        <f>VLOOKUP($D1278,'Growth rate'!$B$3:$T$93,19,FALSE)*VLOOKUP($F1278,BY_TRA_Demand_Drivers!$B$5:$J$100,8,FALSE)</f>
        <v>0</v>
      </c>
      <c r="I1278" s="16">
        <f>VLOOKUP($D1278,'Growth rate'!$B$3:$T$93,19,FALSE)*VLOOKUP($F1278,BY_TRA_Demand_Drivers!$B$5:$J$100,9,FALSE)</f>
        <v>0</v>
      </c>
    </row>
    <row r="1279" spans="1:9">
      <c r="A1279" s="16">
        <f t="shared" si="18"/>
        <v>16</v>
      </c>
      <c r="B1279" s="16"/>
      <c r="C1279" s="16" t="s">
        <v>11</v>
      </c>
      <c r="D1279" s="16">
        <v>2064</v>
      </c>
      <c r="E1279" s="16" t="s">
        <v>3</v>
      </c>
      <c r="F1279" s="16" t="str">
        <f>VLOOKUP(A1279,BY_TRA_Demand_Drivers!$A$5:$B$95,2,FALSE)</f>
        <v>TFTRU</v>
      </c>
      <c r="G1279" s="16">
        <f>VLOOKUP($D1279,'Growth rate'!$B$3:$T$93,19,FALSE)*VLOOKUP($F1279,BY_TRA_Demand_Drivers!$B$5:$J$100,7,FALSE)</f>
        <v>98187.736030020969</v>
      </c>
      <c r="H1279" s="16">
        <f>VLOOKUP($D1279,'Growth rate'!$B$3:$T$93,19,FALSE)*VLOOKUP($F1279,BY_TRA_Demand_Drivers!$B$5:$J$100,8,FALSE)</f>
        <v>0</v>
      </c>
      <c r="I1279" s="16">
        <f>VLOOKUP($D1279,'Growth rate'!$B$3:$T$93,19,FALSE)*VLOOKUP($F1279,BY_TRA_Demand_Drivers!$B$5:$J$100,9,FALSE)</f>
        <v>0</v>
      </c>
    </row>
    <row r="1280" spans="1:9">
      <c r="A1280" s="16">
        <f t="shared" si="18"/>
        <v>16</v>
      </c>
      <c r="B1280" s="16"/>
      <c r="C1280" s="16" t="s">
        <v>11</v>
      </c>
      <c r="D1280" s="16">
        <v>2065</v>
      </c>
      <c r="E1280" s="16" t="s">
        <v>3</v>
      </c>
      <c r="F1280" s="16" t="str">
        <f>VLOOKUP(A1280,BY_TRA_Demand_Drivers!$A$5:$B$95,2,FALSE)</f>
        <v>TFTRU</v>
      </c>
      <c r="G1280" s="16">
        <f>VLOOKUP($D1280,'Growth rate'!$B$3:$T$93,19,FALSE)*VLOOKUP($F1280,BY_TRA_Demand_Drivers!$B$5:$J$100,7,FALSE)</f>
        <v>99196.251184868772</v>
      </c>
      <c r="H1280" s="16">
        <f>VLOOKUP($D1280,'Growth rate'!$B$3:$T$93,19,FALSE)*VLOOKUP($F1280,BY_TRA_Demand_Drivers!$B$5:$J$100,8,FALSE)</f>
        <v>0</v>
      </c>
      <c r="I1280" s="16">
        <f>VLOOKUP($D1280,'Growth rate'!$B$3:$T$93,19,FALSE)*VLOOKUP($F1280,BY_TRA_Demand_Drivers!$B$5:$J$100,9,FALSE)</f>
        <v>0</v>
      </c>
    </row>
    <row r="1281" spans="1:9">
      <c r="A1281" s="16">
        <f t="shared" ref="A1281:A1344" si="19">A1199+1</f>
        <v>16</v>
      </c>
      <c r="B1281" s="16"/>
      <c r="C1281" s="16" t="s">
        <v>11</v>
      </c>
      <c r="D1281" s="16">
        <v>2066</v>
      </c>
      <c r="E1281" s="16" t="s">
        <v>3</v>
      </c>
      <c r="F1281" s="16" t="str">
        <f>VLOOKUP(A1281,BY_TRA_Demand_Drivers!$A$5:$B$95,2,FALSE)</f>
        <v>TFTRU</v>
      </c>
      <c r="G1281" s="16">
        <f>VLOOKUP($D1281,'Growth rate'!$B$3:$T$93,19,FALSE)*VLOOKUP($F1281,BY_TRA_Demand_Drivers!$B$5:$J$100,7,FALSE)</f>
        <v>100194.24489614934</v>
      </c>
      <c r="H1281" s="16">
        <f>VLOOKUP($D1281,'Growth rate'!$B$3:$T$93,19,FALSE)*VLOOKUP($F1281,BY_TRA_Demand_Drivers!$B$5:$J$100,8,FALSE)</f>
        <v>0</v>
      </c>
      <c r="I1281" s="16">
        <f>VLOOKUP($D1281,'Growth rate'!$B$3:$T$93,19,FALSE)*VLOOKUP($F1281,BY_TRA_Demand_Drivers!$B$5:$J$100,9,FALSE)</f>
        <v>0</v>
      </c>
    </row>
    <row r="1282" spans="1:9">
      <c r="A1282" s="16">
        <f t="shared" si="19"/>
        <v>16</v>
      </c>
      <c r="B1282" s="16"/>
      <c r="C1282" s="16" t="s">
        <v>11</v>
      </c>
      <c r="D1282" s="16">
        <v>2067</v>
      </c>
      <c r="E1282" s="16" t="s">
        <v>3</v>
      </c>
      <c r="F1282" s="16" t="str">
        <f>VLOOKUP(A1282,BY_TRA_Demand_Drivers!$A$5:$B$95,2,FALSE)</f>
        <v>TFTRU</v>
      </c>
      <c r="G1282" s="16">
        <f>VLOOKUP($D1282,'Growth rate'!$B$3:$T$93,19,FALSE)*VLOOKUP($F1282,BY_TRA_Demand_Drivers!$B$5:$J$100,7,FALSE)</f>
        <v>101192.23860742991</v>
      </c>
      <c r="H1282" s="16">
        <f>VLOOKUP($D1282,'Growth rate'!$B$3:$T$93,19,FALSE)*VLOOKUP($F1282,BY_TRA_Demand_Drivers!$B$5:$J$100,8,FALSE)</f>
        <v>0</v>
      </c>
      <c r="I1282" s="16">
        <f>VLOOKUP($D1282,'Growth rate'!$B$3:$T$93,19,FALSE)*VLOOKUP($F1282,BY_TRA_Demand_Drivers!$B$5:$J$100,9,FALSE)</f>
        <v>0</v>
      </c>
    </row>
    <row r="1283" spans="1:9">
      <c r="A1283" s="16">
        <f t="shared" si="19"/>
        <v>16</v>
      </c>
      <c r="B1283" s="16"/>
      <c r="C1283" s="16" t="s">
        <v>11</v>
      </c>
      <c r="D1283" s="16">
        <v>2068</v>
      </c>
      <c r="E1283" s="16" t="s">
        <v>3</v>
      </c>
      <c r="F1283" s="16" t="str">
        <f>VLOOKUP(A1283,BY_TRA_Demand_Drivers!$A$5:$B$95,2,FALSE)</f>
        <v>TFTRU</v>
      </c>
      <c r="G1283" s="16">
        <f>VLOOKUP($D1283,'Growth rate'!$B$3:$T$93,19,FALSE)*VLOOKUP($F1283,BY_TRA_Demand_Drivers!$B$5:$J$100,7,FALSE)</f>
        <v>102190.23231871046</v>
      </c>
      <c r="H1283" s="16">
        <f>VLOOKUP($D1283,'Growth rate'!$B$3:$T$93,19,FALSE)*VLOOKUP($F1283,BY_TRA_Demand_Drivers!$B$5:$J$100,8,FALSE)</f>
        <v>0</v>
      </c>
      <c r="I1283" s="16">
        <f>VLOOKUP($D1283,'Growth rate'!$B$3:$T$93,19,FALSE)*VLOOKUP($F1283,BY_TRA_Demand_Drivers!$B$5:$J$100,9,FALSE)</f>
        <v>0</v>
      </c>
    </row>
    <row r="1284" spans="1:9">
      <c r="A1284" s="16">
        <f t="shared" si="19"/>
        <v>16</v>
      </c>
      <c r="B1284" s="16"/>
      <c r="C1284" s="16" t="s">
        <v>11</v>
      </c>
      <c r="D1284" s="16">
        <v>2069</v>
      </c>
      <c r="E1284" s="16" t="s">
        <v>3</v>
      </c>
      <c r="F1284" s="16" t="str">
        <f>VLOOKUP(A1284,BY_TRA_Demand_Drivers!$A$5:$B$95,2,FALSE)</f>
        <v>TFTRU</v>
      </c>
      <c r="G1284" s="16">
        <f>VLOOKUP($D1284,'Growth rate'!$B$3:$T$93,19,FALSE)*VLOOKUP($F1284,BY_TRA_Demand_Drivers!$B$5:$J$100,7,FALSE)</f>
        <v>103188.22602999104</v>
      </c>
      <c r="H1284" s="16">
        <f>VLOOKUP($D1284,'Growth rate'!$B$3:$T$93,19,FALSE)*VLOOKUP($F1284,BY_TRA_Demand_Drivers!$B$5:$J$100,8,FALSE)</f>
        <v>0</v>
      </c>
      <c r="I1284" s="16">
        <f>VLOOKUP($D1284,'Growth rate'!$B$3:$T$93,19,FALSE)*VLOOKUP($F1284,BY_TRA_Demand_Drivers!$B$5:$J$100,9,FALSE)</f>
        <v>0</v>
      </c>
    </row>
    <row r="1285" spans="1:9">
      <c r="A1285" s="16">
        <f t="shared" si="19"/>
        <v>16</v>
      </c>
      <c r="B1285" s="16"/>
      <c r="C1285" s="16" t="s">
        <v>11</v>
      </c>
      <c r="D1285" s="16">
        <v>2070</v>
      </c>
      <c r="E1285" s="16" t="s">
        <v>3</v>
      </c>
      <c r="F1285" s="16" t="str">
        <f>VLOOKUP(A1285,BY_TRA_Demand_Drivers!$A$5:$B$95,2,FALSE)</f>
        <v>TFTRU</v>
      </c>
      <c r="G1285" s="16">
        <f>VLOOKUP($D1285,'Growth rate'!$B$3:$T$93,19,FALSE)*VLOOKUP($F1285,BY_TRA_Demand_Drivers!$B$5:$J$100,7,FALSE)</f>
        <v>104186.21974127162</v>
      </c>
      <c r="H1285" s="16">
        <f>VLOOKUP($D1285,'Growth rate'!$B$3:$T$93,19,FALSE)*VLOOKUP($F1285,BY_TRA_Demand_Drivers!$B$5:$J$100,8,FALSE)</f>
        <v>0</v>
      </c>
      <c r="I1285" s="16">
        <f>VLOOKUP($D1285,'Growth rate'!$B$3:$T$93,19,FALSE)*VLOOKUP($F1285,BY_TRA_Demand_Drivers!$B$5:$J$100,9,FALSE)</f>
        <v>0</v>
      </c>
    </row>
    <row r="1286" spans="1:9">
      <c r="A1286" s="16">
        <f t="shared" si="19"/>
        <v>16</v>
      </c>
      <c r="B1286" s="16"/>
      <c r="C1286" s="16" t="s">
        <v>11</v>
      </c>
      <c r="D1286" s="16">
        <v>2071</v>
      </c>
      <c r="E1286" s="16" t="s">
        <v>3</v>
      </c>
      <c r="F1286" s="16" t="str">
        <f>VLOOKUP(A1286,BY_TRA_Demand_Drivers!$A$5:$B$95,2,FALSE)</f>
        <v>TFTRU</v>
      </c>
      <c r="G1286" s="16">
        <f>VLOOKUP($D1286,'Growth rate'!$B$3:$T$93,19,FALSE)*VLOOKUP($F1286,BY_TRA_Demand_Drivers!$B$5:$J$100,7,FALSE)</f>
        <v>105131.42257742651</v>
      </c>
      <c r="H1286" s="16">
        <f>VLOOKUP($D1286,'Growth rate'!$B$3:$T$93,19,FALSE)*VLOOKUP($F1286,BY_TRA_Demand_Drivers!$B$5:$J$100,8,FALSE)</f>
        <v>0</v>
      </c>
      <c r="I1286" s="16">
        <f>VLOOKUP($D1286,'Growth rate'!$B$3:$T$93,19,FALSE)*VLOOKUP($F1286,BY_TRA_Demand_Drivers!$B$5:$J$100,9,FALSE)</f>
        <v>0</v>
      </c>
    </row>
    <row r="1287" spans="1:9">
      <c r="A1287" s="16">
        <f t="shared" si="19"/>
        <v>16</v>
      </c>
      <c r="B1287" s="16"/>
      <c r="C1287" s="16" t="s">
        <v>11</v>
      </c>
      <c r="D1287" s="16">
        <v>2072</v>
      </c>
      <c r="E1287" s="16" t="s">
        <v>3</v>
      </c>
      <c r="F1287" s="16" t="str">
        <f>VLOOKUP(A1287,BY_TRA_Demand_Drivers!$A$5:$B$95,2,FALSE)</f>
        <v>TFTRU</v>
      </c>
      <c r="G1287" s="16">
        <f>VLOOKUP($D1287,'Growth rate'!$B$3:$T$93,19,FALSE)*VLOOKUP($F1287,BY_TRA_Demand_Drivers!$B$5:$J$100,7,FALSE)</f>
        <v>106076.62541358142</v>
      </c>
      <c r="H1287" s="16">
        <f>VLOOKUP($D1287,'Growth rate'!$B$3:$T$93,19,FALSE)*VLOOKUP($F1287,BY_TRA_Demand_Drivers!$B$5:$J$100,8,FALSE)</f>
        <v>0</v>
      </c>
      <c r="I1287" s="16">
        <f>VLOOKUP($D1287,'Growth rate'!$B$3:$T$93,19,FALSE)*VLOOKUP($F1287,BY_TRA_Demand_Drivers!$B$5:$J$100,9,FALSE)</f>
        <v>0</v>
      </c>
    </row>
    <row r="1288" spans="1:9">
      <c r="A1288" s="16">
        <f t="shared" si="19"/>
        <v>16</v>
      </c>
      <c r="B1288" s="16"/>
      <c r="C1288" s="16" t="s">
        <v>11</v>
      </c>
      <c r="D1288" s="16">
        <v>2073</v>
      </c>
      <c r="E1288" s="16" t="s">
        <v>3</v>
      </c>
      <c r="F1288" s="16" t="str">
        <f>VLOOKUP(A1288,BY_TRA_Demand_Drivers!$A$5:$B$95,2,FALSE)</f>
        <v>TFTRU</v>
      </c>
      <c r="G1288" s="16">
        <f>VLOOKUP($D1288,'Growth rate'!$B$3:$T$93,19,FALSE)*VLOOKUP($F1288,BY_TRA_Demand_Drivers!$B$5:$J$100,7,FALSE)</f>
        <v>107021.8282497363</v>
      </c>
      <c r="H1288" s="16">
        <f>VLOOKUP($D1288,'Growth rate'!$B$3:$T$93,19,FALSE)*VLOOKUP($F1288,BY_TRA_Demand_Drivers!$B$5:$J$100,8,FALSE)</f>
        <v>0</v>
      </c>
      <c r="I1288" s="16">
        <f>VLOOKUP($D1288,'Growth rate'!$B$3:$T$93,19,FALSE)*VLOOKUP($F1288,BY_TRA_Demand_Drivers!$B$5:$J$100,9,FALSE)</f>
        <v>0</v>
      </c>
    </row>
    <row r="1289" spans="1:9">
      <c r="A1289" s="16">
        <f t="shared" si="19"/>
        <v>16</v>
      </c>
      <c r="B1289" s="16"/>
      <c r="C1289" s="16" t="s">
        <v>11</v>
      </c>
      <c r="D1289" s="16">
        <v>2074</v>
      </c>
      <c r="E1289" s="16" t="s">
        <v>3</v>
      </c>
      <c r="F1289" s="16" t="str">
        <f>VLOOKUP(A1289,BY_TRA_Demand_Drivers!$A$5:$B$95,2,FALSE)</f>
        <v>TFTRU</v>
      </c>
      <c r="G1289" s="16">
        <f>VLOOKUP($D1289,'Growth rate'!$B$3:$T$93,19,FALSE)*VLOOKUP($F1289,BY_TRA_Demand_Drivers!$B$5:$J$100,7,FALSE)</f>
        <v>107967.03108589121</v>
      </c>
      <c r="H1289" s="16">
        <f>VLOOKUP($D1289,'Growth rate'!$B$3:$T$93,19,FALSE)*VLOOKUP($F1289,BY_TRA_Demand_Drivers!$B$5:$J$100,8,FALSE)</f>
        <v>0</v>
      </c>
      <c r="I1289" s="16">
        <f>VLOOKUP($D1289,'Growth rate'!$B$3:$T$93,19,FALSE)*VLOOKUP($F1289,BY_TRA_Demand_Drivers!$B$5:$J$100,9,FALSE)</f>
        <v>0</v>
      </c>
    </row>
    <row r="1290" spans="1:9">
      <c r="A1290" s="16">
        <f t="shared" si="19"/>
        <v>16</v>
      </c>
      <c r="B1290" s="16"/>
      <c r="C1290" s="16" t="s">
        <v>11</v>
      </c>
      <c r="D1290" s="16">
        <v>2075</v>
      </c>
      <c r="E1290" s="16" t="s">
        <v>3</v>
      </c>
      <c r="F1290" s="16" t="str">
        <f>VLOOKUP(A1290,BY_TRA_Demand_Drivers!$A$5:$B$95,2,FALSE)</f>
        <v>TFTRU</v>
      </c>
      <c r="G1290" s="16">
        <f>VLOOKUP($D1290,'Growth rate'!$B$3:$T$93,19,FALSE)*VLOOKUP($F1290,BY_TRA_Demand_Drivers!$B$5:$J$100,7,FALSE)</f>
        <v>108912.2339220461</v>
      </c>
      <c r="H1290" s="16">
        <f>VLOOKUP($D1290,'Growth rate'!$B$3:$T$93,19,FALSE)*VLOOKUP($F1290,BY_TRA_Demand_Drivers!$B$5:$J$100,8,FALSE)</f>
        <v>0</v>
      </c>
      <c r="I1290" s="16">
        <f>VLOOKUP($D1290,'Growth rate'!$B$3:$T$93,19,FALSE)*VLOOKUP($F1290,BY_TRA_Demand_Drivers!$B$5:$J$100,9,FALSE)</f>
        <v>0</v>
      </c>
    </row>
    <row r="1291" spans="1:9">
      <c r="A1291" s="16">
        <f t="shared" si="19"/>
        <v>16</v>
      </c>
      <c r="B1291" s="16"/>
      <c r="C1291" s="16" t="s">
        <v>11</v>
      </c>
      <c r="D1291" s="16">
        <v>2076</v>
      </c>
      <c r="E1291" s="16" t="s">
        <v>3</v>
      </c>
      <c r="F1291" s="16" t="str">
        <f>VLOOKUP(A1291,BY_TRA_Demand_Drivers!$A$5:$B$95,2,FALSE)</f>
        <v>TFTRU</v>
      </c>
      <c r="G1291" s="16">
        <f>VLOOKUP($D1291,'Growth rate'!$B$3:$T$93,19,FALSE)*VLOOKUP($F1291,BY_TRA_Demand_Drivers!$B$5:$J$100,7,FALSE)</f>
        <v>109799.80015612864</v>
      </c>
      <c r="H1291" s="16">
        <f>VLOOKUP($D1291,'Growth rate'!$B$3:$T$93,19,FALSE)*VLOOKUP($F1291,BY_TRA_Demand_Drivers!$B$5:$J$100,8,FALSE)</f>
        <v>0</v>
      </c>
      <c r="I1291" s="16">
        <f>VLOOKUP($D1291,'Growth rate'!$B$3:$T$93,19,FALSE)*VLOOKUP($F1291,BY_TRA_Demand_Drivers!$B$5:$J$100,9,FALSE)</f>
        <v>0</v>
      </c>
    </row>
    <row r="1292" spans="1:9">
      <c r="A1292" s="16">
        <f t="shared" si="19"/>
        <v>16</v>
      </c>
      <c r="B1292" s="16"/>
      <c r="C1292" s="16" t="s">
        <v>11</v>
      </c>
      <c r="D1292" s="16">
        <v>2077</v>
      </c>
      <c r="E1292" s="16" t="s">
        <v>3</v>
      </c>
      <c r="F1292" s="16" t="str">
        <f>VLOOKUP(A1292,BY_TRA_Demand_Drivers!$A$5:$B$95,2,FALSE)</f>
        <v>TFTRU</v>
      </c>
      <c r="G1292" s="16">
        <f>VLOOKUP($D1292,'Growth rate'!$B$3:$T$93,19,FALSE)*VLOOKUP($F1292,BY_TRA_Demand_Drivers!$B$5:$J$100,7,FALSE)</f>
        <v>110687.36639021117</v>
      </c>
      <c r="H1292" s="16">
        <f>VLOOKUP($D1292,'Growth rate'!$B$3:$T$93,19,FALSE)*VLOOKUP($F1292,BY_TRA_Demand_Drivers!$B$5:$J$100,8,FALSE)</f>
        <v>0</v>
      </c>
      <c r="I1292" s="16">
        <f>VLOOKUP($D1292,'Growth rate'!$B$3:$T$93,19,FALSE)*VLOOKUP($F1292,BY_TRA_Demand_Drivers!$B$5:$J$100,9,FALSE)</f>
        <v>0</v>
      </c>
    </row>
    <row r="1293" spans="1:9">
      <c r="A1293" s="16">
        <f t="shared" si="19"/>
        <v>16</v>
      </c>
      <c r="B1293" s="16"/>
      <c r="C1293" s="16" t="s">
        <v>11</v>
      </c>
      <c r="D1293" s="16">
        <v>2078</v>
      </c>
      <c r="E1293" s="16" t="s">
        <v>3</v>
      </c>
      <c r="F1293" s="16" t="str">
        <f>VLOOKUP(A1293,BY_TRA_Demand_Drivers!$A$5:$B$95,2,FALSE)</f>
        <v>TFTRU</v>
      </c>
      <c r="G1293" s="16">
        <f>VLOOKUP($D1293,'Growth rate'!$B$3:$T$93,19,FALSE)*VLOOKUP($F1293,BY_TRA_Demand_Drivers!$B$5:$J$100,7,FALSE)</f>
        <v>111574.93262429365</v>
      </c>
      <c r="H1293" s="16">
        <f>VLOOKUP($D1293,'Growth rate'!$B$3:$T$93,19,FALSE)*VLOOKUP($F1293,BY_TRA_Demand_Drivers!$B$5:$J$100,8,FALSE)</f>
        <v>0</v>
      </c>
      <c r="I1293" s="16">
        <f>VLOOKUP($D1293,'Growth rate'!$B$3:$T$93,19,FALSE)*VLOOKUP($F1293,BY_TRA_Demand_Drivers!$B$5:$J$100,9,FALSE)</f>
        <v>0</v>
      </c>
    </row>
    <row r="1294" spans="1:9">
      <c r="A1294" s="16">
        <f t="shared" si="19"/>
        <v>16</v>
      </c>
      <c r="B1294" s="16"/>
      <c r="C1294" s="16" t="s">
        <v>11</v>
      </c>
      <c r="D1294" s="16">
        <v>2079</v>
      </c>
      <c r="E1294" s="16" t="s">
        <v>3</v>
      </c>
      <c r="F1294" s="16" t="str">
        <f>VLOOKUP(A1294,BY_TRA_Demand_Drivers!$A$5:$B$95,2,FALSE)</f>
        <v>TFTRU</v>
      </c>
      <c r="G1294" s="16">
        <f>VLOOKUP($D1294,'Growth rate'!$B$3:$T$93,19,FALSE)*VLOOKUP($F1294,BY_TRA_Demand_Drivers!$B$5:$J$100,7,FALSE)</f>
        <v>112462.4988583762</v>
      </c>
      <c r="H1294" s="16">
        <f>VLOOKUP($D1294,'Growth rate'!$B$3:$T$93,19,FALSE)*VLOOKUP($F1294,BY_TRA_Demand_Drivers!$B$5:$J$100,8,FALSE)</f>
        <v>0</v>
      </c>
      <c r="I1294" s="16">
        <f>VLOOKUP($D1294,'Growth rate'!$B$3:$T$93,19,FALSE)*VLOOKUP($F1294,BY_TRA_Demand_Drivers!$B$5:$J$100,9,FALSE)</f>
        <v>0</v>
      </c>
    </row>
    <row r="1295" spans="1:9">
      <c r="A1295" s="16">
        <f t="shared" si="19"/>
        <v>16</v>
      </c>
      <c r="B1295" s="16"/>
      <c r="C1295" s="16" t="s">
        <v>11</v>
      </c>
      <c r="D1295" s="16">
        <v>2080</v>
      </c>
      <c r="E1295" s="16" t="s">
        <v>3</v>
      </c>
      <c r="F1295" s="16" t="str">
        <f>VLOOKUP(A1295,BY_TRA_Demand_Drivers!$A$5:$B$95,2,FALSE)</f>
        <v>TFTRU</v>
      </c>
      <c r="G1295" s="16">
        <f>VLOOKUP($D1295,'Growth rate'!$B$3:$T$93,19,FALSE)*VLOOKUP($F1295,BY_TRA_Demand_Drivers!$B$5:$J$100,7,FALSE)</f>
        <v>113350.06509245875</v>
      </c>
      <c r="H1295" s="16">
        <f>VLOOKUP($D1295,'Growth rate'!$B$3:$T$93,19,FALSE)*VLOOKUP($F1295,BY_TRA_Demand_Drivers!$B$5:$J$100,8,FALSE)</f>
        <v>0</v>
      </c>
      <c r="I1295" s="16">
        <f>VLOOKUP($D1295,'Growth rate'!$B$3:$T$93,19,FALSE)*VLOOKUP($F1295,BY_TRA_Demand_Drivers!$B$5:$J$100,9,FALSE)</f>
        <v>0</v>
      </c>
    </row>
    <row r="1296" spans="1:9">
      <c r="A1296" s="16">
        <f t="shared" si="19"/>
        <v>16</v>
      </c>
      <c r="B1296" s="16"/>
      <c r="C1296" s="16" t="s">
        <v>11</v>
      </c>
      <c r="D1296" s="16">
        <v>2081</v>
      </c>
      <c r="E1296" s="16" t="s">
        <v>3</v>
      </c>
      <c r="F1296" s="16" t="str">
        <f>VLOOKUP(A1296,BY_TRA_Demand_Drivers!$A$5:$B$95,2,FALSE)</f>
        <v>TFTRU</v>
      </c>
      <c r="G1296" s="16">
        <f>VLOOKUP($D1296,'Growth rate'!$B$3:$T$93,19,FALSE)*VLOOKUP($F1296,BY_TRA_Demand_Drivers!$B$5:$J$100,7,FALSE)</f>
        <v>114129.7185414613</v>
      </c>
      <c r="H1296" s="16">
        <f>VLOOKUP($D1296,'Growth rate'!$B$3:$T$93,19,FALSE)*VLOOKUP($F1296,BY_TRA_Demand_Drivers!$B$5:$J$100,8,FALSE)</f>
        <v>0</v>
      </c>
      <c r="I1296" s="16">
        <f>VLOOKUP($D1296,'Growth rate'!$B$3:$T$93,19,FALSE)*VLOOKUP($F1296,BY_TRA_Demand_Drivers!$B$5:$J$100,9,FALSE)</f>
        <v>0</v>
      </c>
    </row>
    <row r="1297" spans="1:9">
      <c r="A1297" s="16">
        <f t="shared" si="19"/>
        <v>16</v>
      </c>
      <c r="B1297" s="16"/>
      <c r="C1297" s="16" t="s">
        <v>11</v>
      </c>
      <c r="D1297" s="16">
        <v>2082</v>
      </c>
      <c r="E1297" s="16" t="s">
        <v>3</v>
      </c>
      <c r="F1297" s="16" t="str">
        <f>VLOOKUP(A1297,BY_TRA_Demand_Drivers!$A$5:$B$95,2,FALSE)</f>
        <v>TFTRU</v>
      </c>
      <c r="G1297" s="16">
        <f>VLOOKUP($D1297,'Growth rate'!$B$3:$T$93,19,FALSE)*VLOOKUP($F1297,BY_TRA_Demand_Drivers!$B$5:$J$100,7,FALSE)</f>
        <v>114909.3719904639</v>
      </c>
      <c r="H1297" s="16">
        <f>VLOOKUP($D1297,'Growth rate'!$B$3:$T$93,19,FALSE)*VLOOKUP($F1297,BY_TRA_Demand_Drivers!$B$5:$J$100,8,FALSE)</f>
        <v>0</v>
      </c>
      <c r="I1297" s="16">
        <f>VLOOKUP($D1297,'Growth rate'!$B$3:$T$93,19,FALSE)*VLOOKUP($F1297,BY_TRA_Demand_Drivers!$B$5:$J$100,9,FALSE)</f>
        <v>0</v>
      </c>
    </row>
    <row r="1298" spans="1:9">
      <c r="A1298" s="16">
        <f t="shared" si="19"/>
        <v>16</v>
      </c>
      <c r="B1298" s="16"/>
      <c r="C1298" s="16" t="s">
        <v>11</v>
      </c>
      <c r="D1298" s="16">
        <v>2083</v>
      </c>
      <c r="E1298" s="16" t="s">
        <v>3</v>
      </c>
      <c r="F1298" s="16" t="str">
        <f>VLOOKUP(A1298,BY_TRA_Demand_Drivers!$A$5:$B$95,2,FALSE)</f>
        <v>TFTRU</v>
      </c>
      <c r="G1298" s="16">
        <f>VLOOKUP($D1298,'Growth rate'!$B$3:$T$93,19,FALSE)*VLOOKUP($F1298,BY_TRA_Demand_Drivers!$B$5:$J$100,7,FALSE)</f>
        <v>115689.0254394665</v>
      </c>
      <c r="H1298" s="16">
        <f>VLOOKUP($D1298,'Growth rate'!$B$3:$T$93,19,FALSE)*VLOOKUP($F1298,BY_TRA_Demand_Drivers!$B$5:$J$100,8,FALSE)</f>
        <v>0</v>
      </c>
      <c r="I1298" s="16">
        <f>VLOOKUP($D1298,'Growth rate'!$B$3:$T$93,19,FALSE)*VLOOKUP($F1298,BY_TRA_Demand_Drivers!$B$5:$J$100,9,FALSE)</f>
        <v>0</v>
      </c>
    </row>
    <row r="1299" spans="1:9">
      <c r="A1299" s="16">
        <f t="shared" si="19"/>
        <v>16</v>
      </c>
      <c r="B1299" s="16"/>
      <c r="C1299" s="16" t="s">
        <v>11</v>
      </c>
      <c r="D1299" s="16">
        <v>2084</v>
      </c>
      <c r="E1299" s="16" t="s">
        <v>3</v>
      </c>
      <c r="F1299" s="16" t="str">
        <f>VLOOKUP(A1299,BY_TRA_Demand_Drivers!$A$5:$B$95,2,FALSE)</f>
        <v>TFTRU</v>
      </c>
      <c r="G1299" s="16">
        <f>VLOOKUP($D1299,'Growth rate'!$B$3:$T$93,19,FALSE)*VLOOKUP($F1299,BY_TRA_Demand_Drivers!$B$5:$J$100,7,FALSE)</f>
        <v>116468.67888846908</v>
      </c>
      <c r="H1299" s="16">
        <f>VLOOKUP($D1299,'Growth rate'!$B$3:$T$93,19,FALSE)*VLOOKUP($F1299,BY_TRA_Demand_Drivers!$B$5:$J$100,8,FALSE)</f>
        <v>0</v>
      </c>
      <c r="I1299" s="16">
        <f>VLOOKUP($D1299,'Growth rate'!$B$3:$T$93,19,FALSE)*VLOOKUP($F1299,BY_TRA_Demand_Drivers!$B$5:$J$100,9,FALSE)</f>
        <v>0</v>
      </c>
    </row>
    <row r="1300" spans="1:9">
      <c r="A1300" s="16">
        <f t="shared" si="19"/>
        <v>16</v>
      </c>
      <c r="B1300" s="16"/>
      <c r="C1300" s="16" t="s">
        <v>11</v>
      </c>
      <c r="D1300" s="16">
        <v>2085</v>
      </c>
      <c r="E1300" s="16" t="s">
        <v>3</v>
      </c>
      <c r="F1300" s="16" t="str">
        <f>VLOOKUP(A1300,BY_TRA_Demand_Drivers!$A$5:$B$95,2,FALSE)</f>
        <v>TFTRU</v>
      </c>
      <c r="G1300" s="16">
        <f>VLOOKUP($D1300,'Growth rate'!$B$3:$T$93,19,FALSE)*VLOOKUP($F1300,BY_TRA_Demand_Drivers!$B$5:$J$100,7,FALSE)</f>
        <v>117248.33233747164</v>
      </c>
      <c r="H1300" s="16">
        <f>VLOOKUP($D1300,'Growth rate'!$B$3:$T$93,19,FALSE)*VLOOKUP($F1300,BY_TRA_Demand_Drivers!$B$5:$J$100,8,FALSE)</f>
        <v>0</v>
      </c>
      <c r="I1300" s="16">
        <f>VLOOKUP($D1300,'Growth rate'!$B$3:$T$93,19,FALSE)*VLOOKUP($F1300,BY_TRA_Demand_Drivers!$B$5:$J$100,9,FALSE)</f>
        <v>0</v>
      </c>
    </row>
    <row r="1301" spans="1:9">
      <c r="A1301" s="16">
        <f t="shared" si="19"/>
        <v>16</v>
      </c>
      <c r="B1301" s="16"/>
      <c r="C1301" s="16" t="s">
        <v>11</v>
      </c>
      <c r="D1301" s="16">
        <v>2086</v>
      </c>
      <c r="E1301" s="16" t="s">
        <v>3</v>
      </c>
      <c r="F1301" s="16" t="str">
        <f>VLOOKUP(A1301,BY_TRA_Demand_Drivers!$A$5:$B$95,2,FALSE)</f>
        <v>TFTRU</v>
      </c>
      <c r="G1301" s="16">
        <f>VLOOKUP($D1301,'Growth rate'!$B$3:$T$93,19,FALSE)*VLOOKUP($F1301,BY_TRA_Demand_Drivers!$B$5:$J$100,7,FALSE)</f>
        <v>117933.36696365917</v>
      </c>
      <c r="H1301" s="16">
        <f>VLOOKUP($D1301,'Growth rate'!$B$3:$T$93,19,FALSE)*VLOOKUP($F1301,BY_TRA_Demand_Drivers!$B$5:$J$100,8,FALSE)</f>
        <v>0</v>
      </c>
      <c r="I1301" s="16">
        <f>VLOOKUP($D1301,'Growth rate'!$B$3:$T$93,19,FALSE)*VLOOKUP($F1301,BY_TRA_Demand_Drivers!$B$5:$J$100,9,FALSE)</f>
        <v>0</v>
      </c>
    </row>
    <row r="1302" spans="1:9">
      <c r="A1302" s="16">
        <f t="shared" si="19"/>
        <v>16</v>
      </c>
      <c r="B1302" s="16"/>
      <c r="C1302" s="16" t="s">
        <v>11</v>
      </c>
      <c r="D1302" s="16">
        <v>2087</v>
      </c>
      <c r="E1302" s="16" t="s">
        <v>3</v>
      </c>
      <c r="F1302" s="16" t="str">
        <f>VLOOKUP(A1302,BY_TRA_Demand_Drivers!$A$5:$B$95,2,FALSE)</f>
        <v>TFTRU</v>
      </c>
      <c r="G1302" s="16">
        <f>VLOOKUP($D1302,'Growth rate'!$B$3:$T$93,19,FALSE)*VLOOKUP($F1302,BY_TRA_Demand_Drivers!$B$5:$J$100,7,FALSE)</f>
        <v>118618.4015898467</v>
      </c>
      <c r="H1302" s="16">
        <f>VLOOKUP($D1302,'Growth rate'!$B$3:$T$93,19,FALSE)*VLOOKUP($F1302,BY_TRA_Demand_Drivers!$B$5:$J$100,8,FALSE)</f>
        <v>0</v>
      </c>
      <c r="I1302" s="16">
        <f>VLOOKUP($D1302,'Growth rate'!$B$3:$T$93,19,FALSE)*VLOOKUP($F1302,BY_TRA_Demand_Drivers!$B$5:$J$100,9,FALSE)</f>
        <v>0</v>
      </c>
    </row>
    <row r="1303" spans="1:9">
      <c r="A1303" s="16">
        <f t="shared" si="19"/>
        <v>16</v>
      </c>
      <c r="B1303" s="16"/>
      <c r="C1303" s="16" t="s">
        <v>11</v>
      </c>
      <c r="D1303" s="16">
        <v>2088</v>
      </c>
      <c r="E1303" s="16" t="s">
        <v>3</v>
      </c>
      <c r="F1303" s="16" t="str">
        <f>VLOOKUP(A1303,BY_TRA_Demand_Drivers!$A$5:$B$95,2,FALSE)</f>
        <v>TFTRU</v>
      </c>
      <c r="G1303" s="16">
        <f>VLOOKUP($D1303,'Growth rate'!$B$3:$T$93,19,FALSE)*VLOOKUP($F1303,BY_TRA_Demand_Drivers!$B$5:$J$100,7,FALSE)</f>
        <v>119303.43621603424</v>
      </c>
      <c r="H1303" s="16">
        <f>VLOOKUP($D1303,'Growth rate'!$B$3:$T$93,19,FALSE)*VLOOKUP($F1303,BY_TRA_Demand_Drivers!$B$5:$J$100,8,FALSE)</f>
        <v>0</v>
      </c>
      <c r="I1303" s="16">
        <f>VLOOKUP($D1303,'Growth rate'!$B$3:$T$93,19,FALSE)*VLOOKUP($F1303,BY_TRA_Demand_Drivers!$B$5:$J$100,9,FALSE)</f>
        <v>0</v>
      </c>
    </row>
    <row r="1304" spans="1:9">
      <c r="A1304" s="16">
        <f t="shared" si="19"/>
        <v>16</v>
      </c>
      <c r="B1304" s="16"/>
      <c r="C1304" s="16" t="s">
        <v>11</v>
      </c>
      <c r="D1304" s="16">
        <v>2089</v>
      </c>
      <c r="E1304" s="16" t="s">
        <v>3</v>
      </c>
      <c r="F1304" s="16" t="str">
        <f>VLOOKUP(A1304,BY_TRA_Demand_Drivers!$A$5:$B$95,2,FALSE)</f>
        <v>TFTRU</v>
      </c>
      <c r="G1304" s="16">
        <f>VLOOKUP($D1304,'Growth rate'!$B$3:$T$93,19,FALSE)*VLOOKUP($F1304,BY_TRA_Demand_Drivers!$B$5:$J$100,7,FALSE)</f>
        <v>119988.47084222177</v>
      </c>
      <c r="H1304" s="16">
        <f>VLOOKUP($D1304,'Growth rate'!$B$3:$T$93,19,FALSE)*VLOOKUP($F1304,BY_TRA_Demand_Drivers!$B$5:$J$100,8,FALSE)</f>
        <v>0</v>
      </c>
      <c r="I1304" s="16">
        <f>VLOOKUP($D1304,'Growth rate'!$B$3:$T$93,19,FALSE)*VLOOKUP($F1304,BY_TRA_Demand_Drivers!$B$5:$J$100,9,FALSE)</f>
        <v>0</v>
      </c>
    </row>
    <row r="1305" spans="1:9">
      <c r="A1305" s="16">
        <f t="shared" si="19"/>
        <v>16</v>
      </c>
      <c r="B1305" s="16"/>
      <c r="C1305" s="16" t="s">
        <v>11</v>
      </c>
      <c r="D1305" s="16">
        <v>2090</v>
      </c>
      <c r="E1305" s="16" t="s">
        <v>3</v>
      </c>
      <c r="F1305" s="16" t="str">
        <f>VLOOKUP(A1305,BY_TRA_Demand_Drivers!$A$5:$B$95,2,FALSE)</f>
        <v>TFTRU</v>
      </c>
      <c r="G1305" s="16">
        <f>VLOOKUP($D1305,'Growth rate'!$B$3:$T$93,19,FALSE)*VLOOKUP($F1305,BY_TRA_Demand_Drivers!$B$5:$J$100,7,FALSE)</f>
        <v>120673.5054684093</v>
      </c>
      <c r="H1305" s="16">
        <f>VLOOKUP($D1305,'Growth rate'!$B$3:$T$93,19,FALSE)*VLOOKUP($F1305,BY_TRA_Demand_Drivers!$B$5:$J$100,8,FALSE)</f>
        <v>0</v>
      </c>
      <c r="I1305" s="16">
        <f>VLOOKUP($D1305,'Growth rate'!$B$3:$T$93,19,FALSE)*VLOOKUP($F1305,BY_TRA_Demand_Drivers!$B$5:$J$100,9,FALSE)</f>
        <v>0</v>
      </c>
    </row>
    <row r="1306" spans="1:9">
      <c r="A1306" s="16">
        <f t="shared" si="19"/>
        <v>16</v>
      </c>
      <c r="B1306" s="16"/>
      <c r="C1306" s="16" t="s">
        <v>11</v>
      </c>
      <c r="D1306" s="16">
        <v>2091</v>
      </c>
      <c r="E1306" s="16" t="s">
        <v>3</v>
      </c>
      <c r="F1306" s="16" t="str">
        <f>VLOOKUP(A1306,BY_TRA_Demand_Drivers!$A$5:$B$95,2,FALSE)</f>
        <v>TFTRU</v>
      </c>
      <c r="G1306" s="16">
        <f>VLOOKUP($D1306,'Growth rate'!$B$3:$T$93,19,FALSE)*VLOOKUP($F1306,BY_TRA_Demand_Drivers!$B$5:$J$100,7,FALSE)</f>
        <v>121290.93655269673</v>
      </c>
      <c r="H1306" s="16">
        <f>VLOOKUP($D1306,'Growth rate'!$B$3:$T$93,19,FALSE)*VLOOKUP($F1306,BY_TRA_Demand_Drivers!$B$5:$J$100,8,FALSE)</f>
        <v>0</v>
      </c>
      <c r="I1306" s="16">
        <f>VLOOKUP($D1306,'Growth rate'!$B$3:$T$93,19,FALSE)*VLOOKUP($F1306,BY_TRA_Demand_Drivers!$B$5:$J$100,9,FALSE)</f>
        <v>0</v>
      </c>
    </row>
    <row r="1307" spans="1:9">
      <c r="A1307" s="16">
        <f t="shared" si="19"/>
        <v>16</v>
      </c>
      <c r="B1307" s="16"/>
      <c r="C1307" s="16" t="s">
        <v>11</v>
      </c>
      <c r="D1307" s="16">
        <v>2092</v>
      </c>
      <c r="E1307" s="16" t="s">
        <v>3</v>
      </c>
      <c r="F1307" s="16" t="str">
        <f>VLOOKUP(A1307,BY_TRA_Demand_Drivers!$A$5:$B$95,2,FALSE)</f>
        <v>TFTRU</v>
      </c>
      <c r="G1307" s="16">
        <f>VLOOKUP($D1307,'Growth rate'!$B$3:$T$93,19,FALSE)*VLOOKUP($F1307,BY_TRA_Demand_Drivers!$B$5:$J$100,7,FALSE)</f>
        <v>121908.36763698419</v>
      </c>
      <c r="H1307" s="16">
        <f>VLOOKUP($D1307,'Growth rate'!$B$3:$T$93,19,FALSE)*VLOOKUP($F1307,BY_TRA_Demand_Drivers!$B$5:$J$100,8,FALSE)</f>
        <v>0</v>
      </c>
      <c r="I1307" s="16">
        <f>VLOOKUP($D1307,'Growth rate'!$B$3:$T$93,19,FALSE)*VLOOKUP($F1307,BY_TRA_Demand_Drivers!$B$5:$J$100,9,FALSE)</f>
        <v>0</v>
      </c>
    </row>
    <row r="1308" spans="1:9">
      <c r="A1308" s="16">
        <f t="shared" si="19"/>
        <v>16</v>
      </c>
      <c r="B1308" s="16"/>
      <c r="C1308" s="16" t="s">
        <v>11</v>
      </c>
      <c r="D1308" s="16">
        <v>2093</v>
      </c>
      <c r="E1308" s="16" t="s">
        <v>3</v>
      </c>
      <c r="F1308" s="16" t="str">
        <f>VLOOKUP(A1308,BY_TRA_Demand_Drivers!$A$5:$B$95,2,FALSE)</f>
        <v>TFTRU</v>
      </c>
      <c r="G1308" s="16">
        <f>VLOOKUP($D1308,'Growth rate'!$B$3:$T$93,19,FALSE)*VLOOKUP($F1308,BY_TRA_Demand_Drivers!$B$5:$J$100,7,FALSE)</f>
        <v>122525.7987212716</v>
      </c>
      <c r="H1308" s="16">
        <f>VLOOKUP($D1308,'Growth rate'!$B$3:$T$93,19,FALSE)*VLOOKUP($F1308,BY_TRA_Demand_Drivers!$B$5:$J$100,8,FALSE)</f>
        <v>0</v>
      </c>
      <c r="I1308" s="16">
        <f>VLOOKUP($D1308,'Growth rate'!$B$3:$T$93,19,FALSE)*VLOOKUP($F1308,BY_TRA_Demand_Drivers!$B$5:$J$100,9,FALSE)</f>
        <v>0</v>
      </c>
    </row>
    <row r="1309" spans="1:9">
      <c r="A1309" s="16">
        <f t="shared" si="19"/>
        <v>16</v>
      </c>
      <c r="B1309" s="16"/>
      <c r="C1309" s="16" t="s">
        <v>11</v>
      </c>
      <c r="D1309" s="16">
        <v>2094</v>
      </c>
      <c r="E1309" s="16" t="s">
        <v>3</v>
      </c>
      <c r="F1309" s="16" t="str">
        <f>VLOOKUP(A1309,BY_TRA_Demand_Drivers!$A$5:$B$95,2,FALSE)</f>
        <v>TFTRU</v>
      </c>
      <c r="G1309" s="16">
        <f>VLOOKUP($D1309,'Growth rate'!$B$3:$T$93,19,FALSE)*VLOOKUP($F1309,BY_TRA_Demand_Drivers!$B$5:$J$100,7,FALSE)</f>
        <v>123143.22980555905</v>
      </c>
      <c r="H1309" s="16">
        <f>VLOOKUP($D1309,'Growth rate'!$B$3:$T$93,19,FALSE)*VLOOKUP($F1309,BY_TRA_Demand_Drivers!$B$5:$J$100,8,FALSE)</f>
        <v>0</v>
      </c>
      <c r="I1309" s="16">
        <f>VLOOKUP($D1309,'Growth rate'!$B$3:$T$93,19,FALSE)*VLOOKUP($F1309,BY_TRA_Demand_Drivers!$B$5:$J$100,9,FALSE)</f>
        <v>0</v>
      </c>
    </row>
    <row r="1310" spans="1:9">
      <c r="A1310" s="16">
        <f t="shared" si="19"/>
        <v>16</v>
      </c>
      <c r="B1310" s="16"/>
      <c r="C1310" s="16" t="s">
        <v>11</v>
      </c>
      <c r="D1310" s="16">
        <v>2095</v>
      </c>
      <c r="E1310" s="16" t="s">
        <v>3</v>
      </c>
      <c r="F1310" s="16" t="str">
        <f>VLOOKUP(A1310,BY_TRA_Demand_Drivers!$A$5:$B$95,2,FALSE)</f>
        <v>TFTRU</v>
      </c>
      <c r="G1310" s="16">
        <f>VLOOKUP($D1310,'Growth rate'!$B$3:$T$93,19,FALSE)*VLOOKUP($F1310,BY_TRA_Demand_Drivers!$B$5:$J$100,7,FALSE)</f>
        <v>123760.66088984649</v>
      </c>
      <c r="H1310" s="16">
        <f>VLOOKUP($D1310,'Growth rate'!$B$3:$T$93,19,FALSE)*VLOOKUP($F1310,BY_TRA_Demand_Drivers!$B$5:$J$100,8,FALSE)</f>
        <v>0</v>
      </c>
      <c r="I1310" s="16">
        <f>VLOOKUP($D1310,'Growth rate'!$B$3:$T$93,19,FALSE)*VLOOKUP($F1310,BY_TRA_Demand_Drivers!$B$5:$J$100,9,FALSE)</f>
        <v>0</v>
      </c>
    </row>
    <row r="1311" spans="1:9">
      <c r="A1311" s="16">
        <f t="shared" si="19"/>
        <v>16</v>
      </c>
      <c r="B1311" s="16"/>
      <c r="C1311" s="16" t="s">
        <v>11</v>
      </c>
      <c r="D1311" s="16">
        <v>2096</v>
      </c>
      <c r="E1311" s="16" t="s">
        <v>3</v>
      </c>
      <c r="F1311" s="16" t="str">
        <f>VLOOKUP(A1311,BY_TRA_Demand_Drivers!$A$5:$B$95,2,FALSE)</f>
        <v>TFTRU</v>
      </c>
      <c r="G1311" s="16">
        <f>VLOOKUP($D1311,'Growth rate'!$B$3:$T$93,19,FALSE)*VLOOKUP($F1311,BY_TRA_Demand_Drivers!$B$5:$J$100,7,FALSE)</f>
        <v>124324.00137049782</v>
      </c>
      <c r="H1311" s="16">
        <f>VLOOKUP($D1311,'Growth rate'!$B$3:$T$93,19,FALSE)*VLOOKUP($F1311,BY_TRA_Demand_Drivers!$B$5:$J$100,8,FALSE)</f>
        <v>0</v>
      </c>
      <c r="I1311" s="16">
        <f>VLOOKUP($D1311,'Growth rate'!$B$3:$T$93,19,FALSE)*VLOOKUP($F1311,BY_TRA_Demand_Drivers!$B$5:$J$100,9,FALSE)</f>
        <v>0</v>
      </c>
    </row>
    <row r="1312" spans="1:9">
      <c r="A1312" s="16">
        <f t="shared" si="19"/>
        <v>16</v>
      </c>
      <c r="B1312" s="16"/>
      <c r="C1312" s="16" t="s">
        <v>11</v>
      </c>
      <c r="D1312" s="16">
        <v>2097</v>
      </c>
      <c r="E1312" s="16" t="s">
        <v>3</v>
      </c>
      <c r="F1312" s="16" t="str">
        <f>VLOOKUP(A1312,BY_TRA_Demand_Drivers!$A$5:$B$95,2,FALSE)</f>
        <v>TFTRU</v>
      </c>
      <c r="G1312" s="16">
        <f>VLOOKUP($D1312,'Growth rate'!$B$3:$T$93,19,FALSE)*VLOOKUP($F1312,BY_TRA_Demand_Drivers!$B$5:$J$100,7,FALSE)</f>
        <v>124887.3418511491</v>
      </c>
      <c r="H1312" s="16">
        <f>VLOOKUP($D1312,'Growth rate'!$B$3:$T$93,19,FALSE)*VLOOKUP($F1312,BY_TRA_Demand_Drivers!$B$5:$J$100,8,FALSE)</f>
        <v>0</v>
      </c>
      <c r="I1312" s="16">
        <f>VLOOKUP($D1312,'Growth rate'!$B$3:$T$93,19,FALSE)*VLOOKUP($F1312,BY_TRA_Demand_Drivers!$B$5:$J$100,9,FALSE)</f>
        <v>0</v>
      </c>
    </row>
    <row r="1313" spans="1:9">
      <c r="A1313" s="16">
        <f t="shared" si="19"/>
        <v>16</v>
      </c>
      <c r="B1313" s="16"/>
      <c r="C1313" s="16" t="s">
        <v>11</v>
      </c>
      <c r="D1313" s="16">
        <v>2098</v>
      </c>
      <c r="E1313" s="16" t="s">
        <v>3</v>
      </c>
      <c r="F1313" s="16" t="str">
        <f>VLOOKUP(A1313,BY_TRA_Demand_Drivers!$A$5:$B$95,2,FALSE)</f>
        <v>TFTRU</v>
      </c>
      <c r="G1313" s="16">
        <f>VLOOKUP($D1313,'Growth rate'!$B$3:$T$93,19,FALSE)*VLOOKUP($F1313,BY_TRA_Demand_Drivers!$B$5:$J$100,7,FALSE)</f>
        <v>125450.68233180037</v>
      </c>
      <c r="H1313" s="16">
        <f>VLOOKUP($D1313,'Growth rate'!$B$3:$T$93,19,FALSE)*VLOOKUP($F1313,BY_TRA_Demand_Drivers!$B$5:$J$100,8,FALSE)</f>
        <v>0</v>
      </c>
      <c r="I1313" s="16">
        <f>VLOOKUP($D1313,'Growth rate'!$B$3:$T$93,19,FALSE)*VLOOKUP($F1313,BY_TRA_Demand_Drivers!$B$5:$J$100,9,FALSE)</f>
        <v>0</v>
      </c>
    </row>
    <row r="1314" spans="1:9">
      <c r="A1314" s="16">
        <f t="shared" si="19"/>
        <v>16</v>
      </c>
      <c r="B1314" s="16"/>
      <c r="C1314" s="16" t="s">
        <v>11</v>
      </c>
      <c r="D1314" s="16">
        <v>2099</v>
      </c>
      <c r="E1314" s="16" t="s">
        <v>3</v>
      </c>
      <c r="F1314" s="16" t="str">
        <f>VLOOKUP(A1314,BY_TRA_Demand_Drivers!$A$5:$B$95,2,FALSE)</f>
        <v>TFTRU</v>
      </c>
      <c r="G1314" s="16">
        <f>VLOOKUP($D1314,'Growth rate'!$B$3:$T$93,19,FALSE)*VLOOKUP($F1314,BY_TRA_Demand_Drivers!$B$5:$J$100,7,FALSE)</f>
        <v>126014.02281245167</v>
      </c>
      <c r="H1314" s="16">
        <f>VLOOKUP($D1314,'Growth rate'!$B$3:$T$93,19,FALSE)*VLOOKUP($F1314,BY_TRA_Demand_Drivers!$B$5:$J$100,8,FALSE)</f>
        <v>0</v>
      </c>
      <c r="I1314" s="16">
        <f>VLOOKUP($D1314,'Growth rate'!$B$3:$T$93,19,FALSE)*VLOOKUP($F1314,BY_TRA_Demand_Drivers!$B$5:$J$100,9,FALSE)</f>
        <v>0</v>
      </c>
    </row>
    <row r="1315" spans="1:9">
      <c r="A1315" s="16">
        <f t="shared" si="19"/>
        <v>16</v>
      </c>
      <c r="B1315" s="16"/>
      <c r="C1315" s="16" t="s">
        <v>11</v>
      </c>
      <c r="D1315" s="16">
        <v>2100</v>
      </c>
      <c r="E1315" s="16" t="s">
        <v>3</v>
      </c>
      <c r="F1315" s="16" t="str">
        <f>VLOOKUP(A1315,BY_TRA_Demand_Drivers!$A$5:$B$95,2,FALSE)</f>
        <v>TFTRU</v>
      </c>
      <c r="G1315" s="16">
        <f>VLOOKUP($D1315,'Growth rate'!$B$3:$T$93,19,FALSE)*VLOOKUP($F1315,BY_TRA_Demand_Drivers!$B$5:$J$100,7,FALSE)</f>
        <v>126577.36329310299</v>
      </c>
      <c r="H1315" s="16">
        <f>VLOOKUP($D1315,'Growth rate'!$B$3:$T$93,19,FALSE)*VLOOKUP($F1315,BY_TRA_Demand_Drivers!$B$5:$J$100,8,FALSE)</f>
        <v>0</v>
      </c>
      <c r="I1315" s="16">
        <f>VLOOKUP($D1315,'Growth rate'!$B$3:$T$93,19,FALSE)*VLOOKUP($F1315,BY_TRA_Demand_Drivers!$B$5:$J$100,9,FALSE)</f>
        <v>0</v>
      </c>
    </row>
    <row r="1316" spans="1:9">
      <c r="A1316" s="16">
        <f t="shared" si="19"/>
        <v>17</v>
      </c>
      <c r="B1316" s="16"/>
      <c r="C1316" s="16" t="s">
        <v>11</v>
      </c>
      <c r="D1316" s="16">
        <v>2019</v>
      </c>
      <c r="E1316" s="16" t="s">
        <v>3</v>
      </c>
      <c r="F1316" s="16" t="str">
        <f>VLOOKUP(A1316,BY_TRA_Demand_Drivers!$A$5:$B$95,2,FALSE)</f>
        <v>TFTRR</v>
      </c>
      <c r="G1316" s="16">
        <f>VLOOKUP($D1316,'Growth rate'!$B$3:$T$93,19,FALSE)*VLOOKUP($F1316,BY_TRA_Demand_Drivers!$B$5:$J$100,7,FALSE)</f>
        <v>180581.83299980001</v>
      </c>
      <c r="H1316" s="16">
        <f>VLOOKUP($D1316,'Growth rate'!$B$3:$T$93,19,FALSE)*VLOOKUP($F1316,BY_TRA_Demand_Drivers!$B$5:$J$100,8,FALSE)</f>
        <v>0</v>
      </c>
      <c r="I1316" s="16">
        <f>VLOOKUP($D1316,'Growth rate'!$B$3:$T$93,19,FALSE)*VLOOKUP($F1316,BY_TRA_Demand_Drivers!$B$5:$J$100,9,FALSE)</f>
        <v>0</v>
      </c>
    </row>
    <row r="1317" spans="1:9">
      <c r="A1317" s="16">
        <f t="shared" si="19"/>
        <v>17</v>
      </c>
      <c r="B1317" s="16"/>
      <c r="C1317" s="16" t="s">
        <v>11</v>
      </c>
      <c r="D1317" s="16">
        <v>2020</v>
      </c>
      <c r="E1317" s="16" t="s">
        <v>3</v>
      </c>
      <c r="F1317" s="16" t="str">
        <f>VLOOKUP(A1317,BY_TRA_Demand_Drivers!$A$5:$B$95,2,FALSE)</f>
        <v>TFTRR</v>
      </c>
      <c r="G1317" s="16">
        <f>VLOOKUP($D1317,'Growth rate'!$B$3:$T$93,19,FALSE)*VLOOKUP($F1317,BY_TRA_Demand_Drivers!$B$5:$J$100,7,FALSE)</f>
        <v>179165.99227854252</v>
      </c>
      <c r="H1317" s="16">
        <f>VLOOKUP($D1317,'Growth rate'!$B$3:$T$93,19,FALSE)*VLOOKUP($F1317,BY_TRA_Demand_Drivers!$B$5:$J$100,8,FALSE)</f>
        <v>0</v>
      </c>
      <c r="I1317" s="16">
        <f>VLOOKUP($D1317,'Growth rate'!$B$3:$T$93,19,FALSE)*VLOOKUP($F1317,BY_TRA_Demand_Drivers!$B$5:$J$100,9,FALSE)</f>
        <v>0</v>
      </c>
    </row>
    <row r="1318" spans="1:9">
      <c r="A1318" s="16">
        <f t="shared" si="19"/>
        <v>17</v>
      </c>
      <c r="B1318" s="16"/>
      <c r="C1318" s="16" t="s">
        <v>11</v>
      </c>
      <c r="D1318" s="16">
        <v>2021</v>
      </c>
      <c r="E1318" s="16" t="s">
        <v>3</v>
      </c>
      <c r="F1318" s="16" t="str">
        <f>VLOOKUP(A1318,BY_TRA_Demand_Drivers!$A$5:$B$95,2,FALSE)</f>
        <v>TFTRR</v>
      </c>
      <c r="G1318" s="16">
        <f>VLOOKUP($D1318,'Growth rate'!$B$3:$T$93,19,FALSE)*VLOOKUP($F1318,BY_TRA_Demand_Drivers!$B$5:$J$100,7,FALSE)</f>
        <v>177750.15155728502</v>
      </c>
      <c r="H1318" s="16">
        <f>VLOOKUP($D1318,'Growth rate'!$B$3:$T$93,19,FALSE)*VLOOKUP($F1318,BY_TRA_Demand_Drivers!$B$5:$J$100,8,FALSE)</f>
        <v>0</v>
      </c>
      <c r="I1318" s="16">
        <f>VLOOKUP($D1318,'Growth rate'!$B$3:$T$93,19,FALSE)*VLOOKUP($F1318,BY_TRA_Demand_Drivers!$B$5:$J$100,9,FALSE)</f>
        <v>0</v>
      </c>
    </row>
    <row r="1319" spans="1:9">
      <c r="A1319" s="16">
        <f t="shared" si="19"/>
        <v>17</v>
      </c>
      <c r="B1319" s="16"/>
      <c r="C1319" s="16" t="s">
        <v>11</v>
      </c>
      <c r="D1319" s="16">
        <v>2022</v>
      </c>
      <c r="E1319" s="16" t="s">
        <v>3</v>
      </c>
      <c r="F1319" s="16" t="str">
        <f>VLOOKUP(A1319,BY_TRA_Demand_Drivers!$A$5:$B$95,2,FALSE)</f>
        <v>TFTRR</v>
      </c>
      <c r="G1319" s="16">
        <f>VLOOKUP($D1319,'Growth rate'!$B$3:$T$93,19,FALSE)*VLOOKUP($F1319,BY_TRA_Demand_Drivers!$B$5:$J$100,7,FALSE)</f>
        <v>176334.31083602752</v>
      </c>
      <c r="H1319" s="16">
        <f>VLOOKUP($D1319,'Growth rate'!$B$3:$T$93,19,FALSE)*VLOOKUP($F1319,BY_TRA_Demand_Drivers!$B$5:$J$100,8,FALSE)</f>
        <v>0</v>
      </c>
      <c r="I1319" s="16">
        <f>VLOOKUP($D1319,'Growth rate'!$B$3:$T$93,19,FALSE)*VLOOKUP($F1319,BY_TRA_Demand_Drivers!$B$5:$J$100,9,FALSE)</f>
        <v>0</v>
      </c>
    </row>
    <row r="1320" spans="1:9">
      <c r="A1320" s="16">
        <f t="shared" si="19"/>
        <v>17</v>
      </c>
      <c r="B1320" s="16"/>
      <c r="C1320" s="16" t="s">
        <v>11</v>
      </c>
      <c r="D1320" s="16">
        <v>2023</v>
      </c>
      <c r="E1320" s="16" t="s">
        <v>3</v>
      </c>
      <c r="F1320" s="16" t="str">
        <f>VLOOKUP(A1320,BY_TRA_Demand_Drivers!$A$5:$B$95,2,FALSE)</f>
        <v>TFTRR</v>
      </c>
      <c r="G1320" s="16">
        <f>VLOOKUP($D1320,'Growth rate'!$B$3:$T$93,19,FALSE)*VLOOKUP($F1320,BY_TRA_Demand_Drivers!$B$5:$J$100,7,FALSE)</f>
        <v>174918.47011477003</v>
      </c>
      <c r="H1320" s="16">
        <f>VLOOKUP($D1320,'Growth rate'!$B$3:$T$93,19,FALSE)*VLOOKUP($F1320,BY_TRA_Demand_Drivers!$B$5:$J$100,8,FALSE)</f>
        <v>0</v>
      </c>
      <c r="I1320" s="16">
        <f>VLOOKUP($D1320,'Growth rate'!$B$3:$T$93,19,FALSE)*VLOOKUP($F1320,BY_TRA_Demand_Drivers!$B$5:$J$100,9,FALSE)</f>
        <v>0</v>
      </c>
    </row>
    <row r="1321" spans="1:9">
      <c r="A1321" s="16">
        <f t="shared" si="19"/>
        <v>17</v>
      </c>
      <c r="B1321" s="16"/>
      <c r="C1321" s="16" t="s">
        <v>11</v>
      </c>
      <c r="D1321" s="16">
        <v>2024</v>
      </c>
      <c r="E1321" s="16" t="s">
        <v>3</v>
      </c>
      <c r="F1321" s="16" t="str">
        <f>VLOOKUP(A1321,BY_TRA_Demand_Drivers!$A$5:$B$95,2,FALSE)</f>
        <v>TFTRR</v>
      </c>
      <c r="G1321" s="16">
        <f>VLOOKUP($D1321,'Growth rate'!$B$3:$T$93,19,FALSE)*VLOOKUP($F1321,BY_TRA_Demand_Drivers!$B$5:$J$100,7,FALSE)</f>
        <v>173502.62939351253</v>
      </c>
      <c r="H1321" s="16">
        <f>VLOOKUP($D1321,'Growth rate'!$B$3:$T$93,19,FALSE)*VLOOKUP($F1321,BY_TRA_Demand_Drivers!$B$5:$J$100,8,FALSE)</f>
        <v>0</v>
      </c>
      <c r="I1321" s="16">
        <f>VLOOKUP($D1321,'Growth rate'!$B$3:$T$93,19,FALSE)*VLOOKUP($F1321,BY_TRA_Demand_Drivers!$B$5:$J$100,9,FALSE)</f>
        <v>0</v>
      </c>
    </row>
    <row r="1322" spans="1:9">
      <c r="A1322" s="16">
        <f t="shared" si="19"/>
        <v>17</v>
      </c>
      <c r="B1322" s="16"/>
      <c r="C1322" s="16" t="s">
        <v>11</v>
      </c>
      <c r="D1322" s="16">
        <v>2025</v>
      </c>
      <c r="E1322" s="16" t="s">
        <v>3</v>
      </c>
      <c r="F1322" s="16" t="str">
        <f>VLOOKUP(A1322,BY_TRA_Demand_Drivers!$A$5:$B$95,2,FALSE)</f>
        <v>TFTRR</v>
      </c>
      <c r="G1322" s="16">
        <f>VLOOKUP($D1322,'Growth rate'!$B$3:$T$93,19,FALSE)*VLOOKUP($F1322,BY_TRA_Demand_Drivers!$B$5:$J$100,7,FALSE)</f>
        <v>172086.78867225506</v>
      </c>
      <c r="H1322" s="16">
        <f>VLOOKUP($D1322,'Growth rate'!$B$3:$T$93,19,FALSE)*VLOOKUP($F1322,BY_TRA_Demand_Drivers!$B$5:$J$100,8,FALSE)</f>
        <v>0</v>
      </c>
      <c r="I1322" s="16">
        <f>VLOOKUP($D1322,'Growth rate'!$B$3:$T$93,19,FALSE)*VLOOKUP($F1322,BY_TRA_Demand_Drivers!$B$5:$J$100,9,FALSE)</f>
        <v>0</v>
      </c>
    </row>
    <row r="1323" spans="1:9">
      <c r="A1323" s="16">
        <f t="shared" si="19"/>
        <v>17</v>
      </c>
      <c r="B1323" s="16"/>
      <c r="C1323" s="16" t="s">
        <v>11</v>
      </c>
      <c r="D1323" s="16">
        <v>2026</v>
      </c>
      <c r="E1323" s="16" t="s">
        <v>3</v>
      </c>
      <c r="F1323" s="16" t="str">
        <f>VLOOKUP(A1323,BY_TRA_Demand_Drivers!$A$5:$B$95,2,FALSE)</f>
        <v>TFTRR</v>
      </c>
      <c r="G1323" s="16">
        <f>VLOOKUP($D1323,'Growth rate'!$B$3:$T$93,19,FALSE)*VLOOKUP($F1323,BY_TRA_Demand_Drivers!$B$5:$J$100,7,FALSE)</f>
        <v>170670.94795099756</v>
      </c>
      <c r="H1323" s="16">
        <f>VLOOKUP($D1323,'Growth rate'!$B$3:$T$93,19,FALSE)*VLOOKUP($F1323,BY_TRA_Demand_Drivers!$B$5:$J$100,8,FALSE)</f>
        <v>0</v>
      </c>
      <c r="I1323" s="16">
        <f>VLOOKUP($D1323,'Growth rate'!$B$3:$T$93,19,FALSE)*VLOOKUP($F1323,BY_TRA_Demand_Drivers!$B$5:$J$100,9,FALSE)</f>
        <v>0</v>
      </c>
    </row>
    <row r="1324" spans="1:9">
      <c r="A1324" s="16">
        <f t="shared" si="19"/>
        <v>17</v>
      </c>
      <c r="B1324" s="16"/>
      <c r="C1324" s="16" t="s">
        <v>11</v>
      </c>
      <c r="D1324" s="16">
        <v>2027</v>
      </c>
      <c r="E1324" s="16" t="s">
        <v>3</v>
      </c>
      <c r="F1324" s="16" t="str">
        <f>VLOOKUP(A1324,BY_TRA_Demand_Drivers!$A$5:$B$95,2,FALSE)</f>
        <v>TFTRR</v>
      </c>
      <c r="G1324" s="16">
        <f>VLOOKUP($D1324,'Growth rate'!$B$3:$T$93,19,FALSE)*VLOOKUP($F1324,BY_TRA_Demand_Drivers!$B$5:$J$100,7,FALSE)</f>
        <v>169255.10722974004</v>
      </c>
      <c r="H1324" s="16">
        <f>VLOOKUP($D1324,'Growth rate'!$B$3:$T$93,19,FALSE)*VLOOKUP($F1324,BY_TRA_Demand_Drivers!$B$5:$J$100,8,FALSE)</f>
        <v>0</v>
      </c>
      <c r="I1324" s="16">
        <f>VLOOKUP($D1324,'Growth rate'!$B$3:$T$93,19,FALSE)*VLOOKUP($F1324,BY_TRA_Demand_Drivers!$B$5:$J$100,9,FALSE)</f>
        <v>0</v>
      </c>
    </row>
    <row r="1325" spans="1:9">
      <c r="A1325" s="16">
        <f t="shared" si="19"/>
        <v>17</v>
      </c>
      <c r="B1325" s="16"/>
      <c r="C1325" s="16" t="s">
        <v>11</v>
      </c>
      <c r="D1325" s="16">
        <v>2028</v>
      </c>
      <c r="E1325" s="16" t="s">
        <v>3</v>
      </c>
      <c r="F1325" s="16" t="str">
        <f>VLOOKUP(A1325,BY_TRA_Demand_Drivers!$A$5:$B$95,2,FALSE)</f>
        <v>TFTRR</v>
      </c>
      <c r="G1325" s="16">
        <f>VLOOKUP($D1325,'Growth rate'!$B$3:$T$93,19,FALSE)*VLOOKUP($F1325,BY_TRA_Demand_Drivers!$B$5:$J$100,7,FALSE)</f>
        <v>167839.26650848254</v>
      </c>
      <c r="H1325" s="16">
        <f>VLOOKUP($D1325,'Growth rate'!$B$3:$T$93,19,FALSE)*VLOOKUP($F1325,BY_TRA_Demand_Drivers!$B$5:$J$100,8,FALSE)</f>
        <v>0</v>
      </c>
      <c r="I1325" s="16">
        <f>VLOOKUP($D1325,'Growth rate'!$B$3:$T$93,19,FALSE)*VLOOKUP($F1325,BY_TRA_Demand_Drivers!$B$5:$J$100,9,FALSE)</f>
        <v>0</v>
      </c>
    </row>
    <row r="1326" spans="1:9">
      <c r="A1326" s="16">
        <f t="shared" si="19"/>
        <v>17</v>
      </c>
      <c r="B1326" s="16"/>
      <c r="C1326" s="16" t="s">
        <v>11</v>
      </c>
      <c r="D1326" s="16">
        <v>2029</v>
      </c>
      <c r="E1326" s="16" t="s">
        <v>3</v>
      </c>
      <c r="F1326" s="16" t="str">
        <f>VLOOKUP(A1326,BY_TRA_Demand_Drivers!$A$5:$B$95,2,FALSE)</f>
        <v>TFTRR</v>
      </c>
      <c r="G1326" s="16">
        <f>VLOOKUP($D1326,'Growth rate'!$B$3:$T$93,19,FALSE)*VLOOKUP($F1326,BY_TRA_Demand_Drivers!$B$5:$J$100,7,FALSE)</f>
        <v>166423.42578722507</v>
      </c>
      <c r="H1326" s="16">
        <f>VLOOKUP($D1326,'Growth rate'!$B$3:$T$93,19,FALSE)*VLOOKUP($F1326,BY_TRA_Demand_Drivers!$B$5:$J$100,8,FALSE)</f>
        <v>0</v>
      </c>
      <c r="I1326" s="16">
        <f>VLOOKUP($D1326,'Growth rate'!$B$3:$T$93,19,FALSE)*VLOOKUP($F1326,BY_TRA_Demand_Drivers!$B$5:$J$100,9,FALSE)</f>
        <v>0</v>
      </c>
    </row>
    <row r="1327" spans="1:9">
      <c r="A1327" s="16">
        <f t="shared" si="19"/>
        <v>17</v>
      </c>
      <c r="B1327" s="16"/>
      <c r="C1327" s="16" t="s">
        <v>11</v>
      </c>
      <c r="D1327" s="16">
        <v>2030</v>
      </c>
      <c r="E1327" s="16" t="s">
        <v>3</v>
      </c>
      <c r="F1327" s="16" t="str">
        <f>VLOOKUP(A1327,BY_TRA_Demand_Drivers!$A$5:$B$95,2,FALSE)</f>
        <v>TFTRR</v>
      </c>
      <c r="G1327" s="16">
        <f>VLOOKUP($D1327,'Growth rate'!$B$3:$T$93,19,FALSE)*VLOOKUP($F1327,BY_TRA_Demand_Drivers!$B$5:$J$100,7,FALSE)</f>
        <v>165007.58506596758</v>
      </c>
      <c r="H1327" s="16">
        <f>VLOOKUP($D1327,'Growth rate'!$B$3:$T$93,19,FALSE)*VLOOKUP($F1327,BY_TRA_Demand_Drivers!$B$5:$J$100,8,FALSE)</f>
        <v>0</v>
      </c>
      <c r="I1327" s="16">
        <f>VLOOKUP($D1327,'Growth rate'!$B$3:$T$93,19,FALSE)*VLOOKUP($F1327,BY_TRA_Demand_Drivers!$B$5:$J$100,9,FALSE)</f>
        <v>0</v>
      </c>
    </row>
    <row r="1328" spans="1:9">
      <c r="A1328" s="16">
        <f t="shared" si="19"/>
        <v>17</v>
      </c>
      <c r="B1328" s="16"/>
      <c r="C1328" s="16" t="s">
        <v>11</v>
      </c>
      <c r="D1328" s="16">
        <v>2031</v>
      </c>
      <c r="E1328" s="16" t="s">
        <v>3</v>
      </c>
      <c r="F1328" s="16" t="str">
        <f>VLOOKUP(A1328,BY_TRA_Demand_Drivers!$A$5:$B$95,2,FALSE)</f>
        <v>TFTRR</v>
      </c>
      <c r="G1328" s="16">
        <f>VLOOKUP($D1328,'Growth rate'!$B$3:$T$93,19,FALSE)*VLOOKUP($F1328,BY_TRA_Demand_Drivers!$B$5:$J$100,7,FALSE)</f>
        <v>163591.74434471005</v>
      </c>
      <c r="H1328" s="16">
        <f>VLOOKUP($D1328,'Growth rate'!$B$3:$T$93,19,FALSE)*VLOOKUP($F1328,BY_TRA_Demand_Drivers!$B$5:$J$100,8,FALSE)</f>
        <v>0</v>
      </c>
      <c r="I1328" s="16">
        <f>VLOOKUP($D1328,'Growth rate'!$B$3:$T$93,19,FALSE)*VLOOKUP($F1328,BY_TRA_Demand_Drivers!$B$5:$J$100,9,FALSE)</f>
        <v>0</v>
      </c>
    </row>
    <row r="1329" spans="1:9">
      <c r="A1329" s="16">
        <f t="shared" si="19"/>
        <v>17</v>
      </c>
      <c r="B1329" s="16"/>
      <c r="C1329" s="16" t="s">
        <v>11</v>
      </c>
      <c r="D1329" s="16">
        <v>2032</v>
      </c>
      <c r="E1329" s="16" t="s">
        <v>3</v>
      </c>
      <c r="F1329" s="16" t="str">
        <f>VLOOKUP(A1329,BY_TRA_Demand_Drivers!$A$5:$B$95,2,FALSE)</f>
        <v>TFTRR</v>
      </c>
      <c r="G1329" s="16">
        <f>VLOOKUP($D1329,'Growth rate'!$B$3:$T$93,19,FALSE)*VLOOKUP($F1329,BY_TRA_Demand_Drivers!$B$5:$J$100,7,FALSE)</f>
        <v>162175.90362345258</v>
      </c>
      <c r="H1329" s="16">
        <f>VLOOKUP($D1329,'Growth rate'!$B$3:$T$93,19,FALSE)*VLOOKUP($F1329,BY_TRA_Demand_Drivers!$B$5:$J$100,8,FALSE)</f>
        <v>0</v>
      </c>
      <c r="I1329" s="16">
        <f>VLOOKUP($D1329,'Growth rate'!$B$3:$T$93,19,FALSE)*VLOOKUP($F1329,BY_TRA_Demand_Drivers!$B$5:$J$100,9,FALSE)</f>
        <v>0</v>
      </c>
    </row>
    <row r="1330" spans="1:9">
      <c r="A1330" s="16">
        <f t="shared" si="19"/>
        <v>17</v>
      </c>
      <c r="B1330" s="16"/>
      <c r="C1330" s="16" t="s">
        <v>11</v>
      </c>
      <c r="D1330" s="16">
        <v>2033</v>
      </c>
      <c r="E1330" s="16" t="s">
        <v>3</v>
      </c>
      <c r="F1330" s="16" t="str">
        <f>VLOOKUP(A1330,BY_TRA_Demand_Drivers!$A$5:$B$95,2,FALSE)</f>
        <v>TFTRR</v>
      </c>
      <c r="G1330" s="16">
        <f>VLOOKUP($D1330,'Growth rate'!$B$3:$T$93,19,FALSE)*VLOOKUP($F1330,BY_TRA_Demand_Drivers!$B$5:$J$100,7,FALSE)</f>
        <v>160760.06290219509</v>
      </c>
      <c r="H1330" s="16">
        <f>VLOOKUP($D1330,'Growth rate'!$B$3:$T$93,19,FALSE)*VLOOKUP($F1330,BY_TRA_Demand_Drivers!$B$5:$J$100,8,FALSE)</f>
        <v>0</v>
      </c>
      <c r="I1330" s="16">
        <f>VLOOKUP($D1330,'Growth rate'!$B$3:$T$93,19,FALSE)*VLOOKUP($F1330,BY_TRA_Demand_Drivers!$B$5:$J$100,9,FALSE)</f>
        <v>0</v>
      </c>
    </row>
    <row r="1331" spans="1:9">
      <c r="A1331" s="16">
        <f t="shared" si="19"/>
        <v>17</v>
      </c>
      <c r="B1331" s="16"/>
      <c r="C1331" s="16" t="s">
        <v>11</v>
      </c>
      <c r="D1331" s="16">
        <v>2034</v>
      </c>
      <c r="E1331" s="16" t="s">
        <v>3</v>
      </c>
      <c r="F1331" s="16" t="str">
        <f>VLOOKUP(A1331,BY_TRA_Demand_Drivers!$A$5:$B$95,2,FALSE)</f>
        <v>TFTRR</v>
      </c>
      <c r="G1331" s="16">
        <f>VLOOKUP($D1331,'Growth rate'!$B$3:$T$93,19,FALSE)*VLOOKUP($F1331,BY_TRA_Demand_Drivers!$B$5:$J$100,7,FALSE)</f>
        <v>159344.22218093759</v>
      </c>
      <c r="H1331" s="16">
        <f>VLOOKUP($D1331,'Growth rate'!$B$3:$T$93,19,FALSE)*VLOOKUP($F1331,BY_TRA_Demand_Drivers!$B$5:$J$100,8,FALSE)</f>
        <v>0</v>
      </c>
      <c r="I1331" s="16">
        <f>VLOOKUP($D1331,'Growth rate'!$B$3:$T$93,19,FALSE)*VLOOKUP($F1331,BY_TRA_Demand_Drivers!$B$5:$J$100,9,FALSE)</f>
        <v>0</v>
      </c>
    </row>
    <row r="1332" spans="1:9">
      <c r="A1332" s="16">
        <f t="shared" si="19"/>
        <v>17</v>
      </c>
      <c r="B1332" s="16"/>
      <c r="C1332" s="16" t="s">
        <v>11</v>
      </c>
      <c r="D1332" s="16">
        <v>2035</v>
      </c>
      <c r="E1332" s="16" t="s">
        <v>3</v>
      </c>
      <c r="F1332" s="16" t="str">
        <f>VLOOKUP(A1332,BY_TRA_Demand_Drivers!$A$5:$B$95,2,FALSE)</f>
        <v>TFTRR</v>
      </c>
      <c r="G1332" s="16">
        <f>VLOOKUP($D1332,'Growth rate'!$B$3:$T$93,19,FALSE)*VLOOKUP($F1332,BY_TRA_Demand_Drivers!$B$5:$J$100,7,FALSE)</f>
        <v>157928.38145968007</v>
      </c>
      <c r="H1332" s="16">
        <f>VLOOKUP($D1332,'Growth rate'!$B$3:$T$93,19,FALSE)*VLOOKUP($F1332,BY_TRA_Demand_Drivers!$B$5:$J$100,8,FALSE)</f>
        <v>0</v>
      </c>
      <c r="I1332" s="16">
        <f>VLOOKUP($D1332,'Growth rate'!$B$3:$T$93,19,FALSE)*VLOOKUP($F1332,BY_TRA_Demand_Drivers!$B$5:$J$100,9,FALSE)</f>
        <v>0</v>
      </c>
    </row>
    <row r="1333" spans="1:9">
      <c r="A1333" s="16">
        <f t="shared" si="19"/>
        <v>17</v>
      </c>
      <c r="B1333" s="16"/>
      <c r="C1333" s="16" t="s">
        <v>11</v>
      </c>
      <c r="D1333" s="16">
        <v>2036</v>
      </c>
      <c r="E1333" s="16" t="s">
        <v>3</v>
      </c>
      <c r="F1333" s="16" t="str">
        <f>VLOOKUP(A1333,BY_TRA_Demand_Drivers!$A$5:$B$95,2,FALSE)</f>
        <v>TFTRR</v>
      </c>
      <c r="G1333" s="16">
        <f>VLOOKUP($D1333,'Growth rate'!$B$3:$T$93,19,FALSE)*VLOOKUP($F1333,BY_TRA_Demand_Drivers!$B$5:$J$100,7,FALSE)</f>
        <v>156512.5407384226</v>
      </c>
      <c r="H1333" s="16">
        <f>VLOOKUP($D1333,'Growth rate'!$B$3:$T$93,19,FALSE)*VLOOKUP($F1333,BY_TRA_Demand_Drivers!$B$5:$J$100,8,FALSE)</f>
        <v>0</v>
      </c>
      <c r="I1333" s="16">
        <f>VLOOKUP($D1333,'Growth rate'!$B$3:$T$93,19,FALSE)*VLOOKUP($F1333,BY_TRA_Demand_Drivers!$B$5:$J$100,9,FALSE)</f>
        <v>0</v>
      </c>
    </row>
    <row r="1334" spans="1:9">
      <c r="A1334" s="16">
        <f t="shared" si="19"/>
        <v>17</v>
      </c>
      <c r="B1334" s="16"/>
      <c r="C1334" s="16" t="s">
        <v>11</v>
      </c>
      <c r="D1334" s="16">
        <v>2037</v>
      </c>
      <c r="E1334" s="16" t="s">
        <v>3</v>
      </c>
      <c r="F1334" s="16" t="str">
        <f>VLOOKUP(A1334,BY_TRA_Demand_Drivers!$A$5:$B$95,2,FALSE)</f>
        <v>TFTRR</v>
      </c>
      <c r="G1334" s="16">
        <f>VLOOKUP($D1334,'Growth rate'!$B$3:$T$93,19,FALSE)*VLOOKUP($F1334,BY_TRA_Demand_Drivers!$B$5:$J$100,7,FALSE)</f>
        <v>155096.7000171651</v>
      </c>
      <c r="H1334" s="16">
        <f>VLOOKUP($D1334,'Growth rate'!$B$3:$T$93,19,FALSE)*VLOOKUP($F1334,BY_TRA_Demand_Drivers!$B$5:$J$100,8,FALSE)</f>
        <v>0</v>
      </c>
      <c r="I1334" s="16">
        <f>VLOOKUP($D1334,'Growth rate'!$B$3:$T$93,19,FALSE)*VLOOKUP($F1334,BY_TRA_Demand_Drivers!$B$5:$J$100,9,FALSE)</f>
        <v>0</v>
      </c>
    </row>
    <row r="1335" spans="1:9">
      <c r="A1335" s="16">
        <f t="shared" si="19"/>
        <v>17</v>
      </c>
      <c r="B1335" s="16"/>
      <c r="C1335" s="16" t="s">
        <v>11</v>
      </c>
      <c r="D1335" s="16">
        <v>2038</v>
      </c>
      <c r="E1335" s="16" t="s">
        <v>3</v>
      </c>
      <c r="F1335" s="16" t="str">
        <f>VLOOKUP(A1335,BY_TRA_Demand_Drivers!$A$5:$B$95,2,FALSE)</f>
        <v>TFTRR</v>
      </c>
      <c r="G1335" s="16">
        <f>VLOOKUP($D1335,'Growth rate'!$B$3:$T$93,19,FALSE)*VLOOKUP($F1335,BY_TRA_Demand_Drivers!$B$5:$J$100,7,FALSE)</f>
        <v>153680.8592959076</v>
      </c>
      <c r="H1335" s="16">
        <f>VLOOKUP($D1335,'Growth rate'!$B$3:$T$93,19,FALSE)*VLOOKUP($F1335,BY_TRA_Demand_Drivers!$B$5:$J$100,8,FALSE)</f>
        <v>0</v>
      </c>
      <c r="I1335" s="16">
        <f>VLOOKUP($D1335,'Growth rate'!$B$3:$T$93,19,FALSE)*VLOOKUP($F1335,BY_TRA_Demand_Drivers!$B$5:$J$100,9,FALSE)</f>
        <v>0</v>
      </c>
    </row>
    <row r="1336" spans="1:9">
      <c r="A1336" s="16">
        <f t="shared" si="19"/>
        <v>17</v>
      </c>
      <c r="B1336" s="16"/>
      <c r="C1336" s="16" t="s">
        <v>11</v>
      </c>
      <c r="D1336" s="16">
        <v>2039</v>
      </c>
      <c r="E1336" s="16" t="s">
        <v>3</v>
      </c>
      <c r="F1336" s="16" t="str">
        <f>VLOOKUP(A1336,BY_TRA_Demand_Drivers!$A$5:$B$95,2,FALSE)</f>
        <v>TFTRR</v>
      </c>
      <c r="G1336" s="16">
        <f>VLOOKUP($D1336,'Growth rate'!$B$3:$T$93,19,FALSE)*VLOOKUP($F1336,BY_TRA_Demand_Drivers!$B$5:$J$100,7,FALSE)</f>
        <v>152265.01857465011</v>
      </c>
      <c r="H1336" s="16">
        <f>VLOOKUP($D1336,'Growth rate'!$B$3:$T$93,19,FALSE)*VLOOKUP($F1336,BY_TRA_Demand_Drivers!$B$5:$J$100,8,FALSE)</f>
        <v>0</v>
      </c>
      <c r="I1336" s="16">
        <f>VLOOKUP($D1336,'Growth rate'!$B$3:$T$93,19,FALSE)*VLOOKUP($F1336,BY_TRA_Demand_Drivers!$B$5:$J$100,9,FALSE)</f>
        <v>0</v>
      </c>
    </row>
    <row r="1337" spans="1:9">
      <c r="A1337" s="16">
        <f t="shared" si="19"/>
        <v>17</v>
      </c>
      <c r="B1337" s="16"/>
      <c r="C1337" s="16" t="s">
        <v>11</v>
      </c>
      <c r="D1337" s="16">
        <v>2040</v>
      </c>
      <c r="E1337" s="16" t="s">
        <v>3</v>
      </c>
      <c r="F1337" s="16" t="str">
        <f>VLOOKUP(A1337,BY_TRA_Demand_Drivers!$A$5:$B$95,2,FALSE)</f>
        <v>TFTRR</v>
      </c>
      <c r="G1337" s="16">
        <f>VLOOKUP($D1337,'Growth rate'!$B$3:$T$93,19,FALSE)*VLOOKUP($F1337,BY_TRA_Demand_Drivers!$B$5:$J$100,7,FALSE)</f>
        <v>150849.17785339261</v>
      </c>
      <c r="H1337" s="16">
        <f>VLOOKUP($D1337,'Growth rate'!$B$3:$T$93,19,FALSE)*VLOOKUP($F1337,BY_TRA_Demand_Drivers!$B$5:$J$100,8,FALSE)</f>
        <v>0</v>
      </c>
      <c r="I1337" s="16">
        <f>VLOOKUP($D1337,'Growth rate'!$B$3:$T$93,19,FALSE)*VLOOKUP($F1337,BY_TRA_Demand_Drivers!$B$5:$J$100,9,FALSE)</f>
        <v>0</v>
      </c>
    </row>
    <row r="1338" spans="1:9">
      <c r="A1338" s="16">
        <f t="shared" si="19"/>
        <v>17</v>
      </c>
      <c r="B1338" s="16"/>
      <c r="C1338" s="16" t="s">
        <v>11</v>
      </c>
      <c r="D1338" s="16">
        <v>2041</v>
      </c>
      <c r="E1338" s="16" t="s">
        <v>3</v>
      </c>
      <c r="F1338" s="16" t="str">
        <f>VLOOKUP(A1338,BY_TRA_Demand_Drivers!$A$5:$B$95,2,FALSE)</f>
        <v>TFTRR</v>
      </c>
      <c r="G1338" s="16">
        <f>VLOOKUP($D1338,'Growth rate'!$B$3:$T$93,19,FALSE)*VLOOKUP($F1338,BY_TRA_Demand_Drivers!$B$5:$J$100,7,FALSE)</f>
        <v>149433.33713213512</v>
      </c>
      <c r="H1338" s="16">
        <f>VLOOKUP($D1338,'Growth rate'!$B$3:$T$93,19,FALSE)*VLOOKUP($F1338,BY_TRA_Demand_Drivers!$B$5:$J$100,8,FALSE)</f>
        <v>0</v>
      </c>
      <c r="I1338" s="16">
        <f>VLOOKUP($D1338,'Growth rate'!$B$3:$T$93,19,FALSE)*VLOOKUP($F1338,BY_TRA_Demand_Drivers!$B$5:$J$100,9,FALSE)</f>
        <v>0</v>
      </c>
    </row>
    <row r="1339" spans="1:9">
      <c r="A1339" s="16">
        <f t="shared" si="19"/>
        <v>17</v>
      </c>
      <c r="B1339" s="16"/>
      <c r="C1339" s="16" t="s">
        <v>11</v>
      </c>
      <c r="D1339" s="16">
        <v>2042</v>
      </c>
      <c r="E1339" s="16" t="s">
        <v>3</v>
      </c>
      <c r="F1339" s="16" t="str">
        <f>VLOOKUP(A1339,BY_TRA_Demand_Drivers!$A$5:$B$95,2,FALSE)</f>
        <v>TFTRR</v>
      </c>
      <c r="G1339" s="16">
        <f>VLOOKUP($D1339,'Growth rate'!$B$3:$T$93,19,FALSE)*VLOOKUP($F1339,BY_TRA_Demand_Drivers!$B$5:$J$100,7,FALSE)</f>
        <v>148017.49641087762</v>
      </c>
      <c r="H1339" s="16">
        <f>VLOOKUP($D1339,'Growth rate'!$B$3:$T$93,19,FALSE)*VLOOKUP($F1339,BY_TRA_Demand_Drivers!$B$5:$J$100,8,FALSE)</f>
        <v>0</v>
      </c>
      <c r="I1339" s="16">
        <f>VLOOKUP($D1339,'Growth rate'!$B$3:$T$93,19,FALSE)*VLOOKUP($F1339,BY_TRA_Demand_Drivers!$B$5:$J$100,9,FALSE)</f>
        <v>0</v>
      </c>
    </row>
    <row r="1340" spans="1:9">
      <c r="A1340" s="16">
        <f t="shared" si="19"/>
        <v>17</v>
      </c>
      <c r="B1340" s="16"/>
      <c r="C1340" s="16" t="s">
        <v>11</v>
      </c>
      <c r="D1340" s="16">
        <v>2043</v>
      </c>
      <c r="E1340" s="16" t="s">
        <v>3</v>
      </c>
      <c r="F1340" s="16" t="str">
        <f>VLOOKUP(A1340,BY_TRA_Demand_Drivers!$A$5:$B$95,2,FALSE)</f>
        <v>TFTRR</v>
      </c>
      <c r="G1340" s="16">
        <f>VLOOKUP($D1340,'Growth rate'!$B$3:$T$93,19,FALSE)*VLOOKUP($F1340,BY_TRA_Demand_Drivers!$B$5:$J$100,7,FALSE)</f>
        <v>146601.65568962012</v>
      </c>
      <c r="H1340" s="16">
        <f>VLOOKUP($D1340,'Growth rate'!$B$3:$T$93,19,FALSE)*VLOOKUP($F1340,BY_TRA_Demand_Drivers!$B$5:$J$100,8,FALSE)</f>
        <v>0</v>
      </c>
      <c r="I1340" s="16">
        <f>VLOOKUP($D1340,'Growth rate'!$B$3:$T$93,19,FALSE)*VLOOKUP($F1340,BY_TRA_Demand_Drivers!$B$5:$J$100,9,FALSE)</f>
        <v>0</v>
      </c>
    </row>
    <row r="1341" spans="1:9">
      <c r="A1341" s="16">
        <f t="shared" si="19"/>
        <v>17</v>
      </c>
      <c r="B1341" s="16"/>
      <c r="C1341" s="16" t="s">
        <v>11</v>
      </c>
      <c r="D1341" s="16">
        <v>2044</v>
      </c>
      <c r="E1341" s="16" t="s">
        <v>3</v>
      </c>
      <c r="F1341" s="16" t="str">
        <f>VLOOKUP(A1341,BY_TRA_Demand_Drivers!$A$5:$B$95,2,FALSE)</f>
        <v>TFTRR</v>
      </c>
      <c r="G1341" s="16">
        <f>VLOOKUP($D1341,'Growth rate'!$B$3:$T$93,19,FALSE)*VLOOKUP($F1341,BY_TRA_Demand_Drivers!$B$5:$J$100,7,FALSE)</f>
        <v>145185.81496836265</v>
      </c>
      <c r="H1341" s="16">
        <f>VLOOKUP($D1341,'Growth rate'!$B$3:$T$93,19,FALSE)*VLOOKUP($F1341,BY_TRA_Demand_Drivers!$B$5:$J$100,8,FALSE)</f>
        <v>0</v>
      </c>
      <c r="I1341" s="16">
        <f>VLOOKUP($D1341,'Growth rate'!$B$3:$T$93,19,FALSE)*VLOOKUP($F1341,BY_TRA_Demand_Drivers!$B$5:$J$100,9,FALSE)</f>
        <v>0</v>
      </c>
    </row>
    <row r="1342" spans="1:9">
      <c r="A1342" s="16">
        <f t="shared" si="19"/>
        <v>17</v>
      </c>
      <c r="B1342" s="16"/>
      <c r="C1342" s="16" t="s">
        <v>11</v>
      </c>
      <c r="D1342" s="16">
        <v>2045</v>
      </c>
      <c r="E1342" s="16" t="s">
        <v>3</v>
      </c>
      <c r="F1342" s="16" t="str">
        <f>VLOOKUP(A1342,BY_TRA_Demand_Drivers!$A$5:$B$95,2,FALSE)</f>
        <v>TFTRR</v>
      </c>
      <c r="G1342" s="16">
        <f>VLOOKUP($D1342,'Growth rate'!$B$3:$T$93,19,FALSE)*VLOOKUP($F1342,BY_TRA_Demand_Drivers!$B$5:$J$100,7,FALSE)</f>
        <v>143769.97424710513</v>
      </c>
      <c r="H1342" s="16">
        <f>VLOOKUP($D1342,'Growth rate'!$B$3:$T$93,19,FALSE)*VLOOKUP($F1342,BY_TRA_Demand_Drivers!$B$5:$J$100,8,FALSE)</f>
        <v>0</v>
      </c>
      <c r="I1342" s="16">
        <f>VLOOKUP($D1342,'Growth rate'!$B$3:$T$93,19,FALSE)*VLOOKUP($F1342,BY_TRA_Demand_Drivers!$B$5:$J$100,9,FALSE)</f>
        <v>0</v>
      </c>
    </row>
    <row r="1343" spans="1:9">
      <c r="A1343" s="16">
        <f t="shared" si="19"/>
        <v>17</v>
      </c>
      <c r="B1343" s="16"/>
      <c r="C1343" s="16" t="s">
        <v>11</v>
      </c>
      <c r="D1343" s="16">
        <v>2046</v>
      </c>
      <c r="E1343" s="16" t="s">
        <v>3</v>
      </c>
      <c r="F1343" s="16" t="str">
        <f>VLOOKUP(A1343,BY_TRA_Demand_Drivers!$A$5:$B$95,2,FALSE)</f>
        <v>TFTRR</v>
      </c>
      <c r="G1343" s="16">
        <f>VLOOKUP($D1343,'Growth rate'!$B$3:$T$93,19,FALSE)*VLOOKUP($F1343,BY_TRA_Demand_Drivers!$B$5:$J$100,7,FALSE)</f>
        <v>142354.13352584763</v>
      </c>
      <c r="H1343" s="16">
        <f>VLOOKUP($D1343,'Growth rate'!$B$3:$T$93,19,FALSE)*VLOOKUP($F1343,BY_TRA_Demand_Drivers!$B$5:$J$100,8,FALSE)</f>
        <v>0</v>
      </c>
      <c r="I1343" s="16">
        <f>VLOOKUP($D1343,'Growth rate'!$B$3:$T$93,19,FALSE)*VLOOKUP($F1343,BY_TRA_Demand_Drivers!$B$5:$J$100,9,FALSE)</f>
        <v>0</v>
      </c>
    </row>
    <row r="1344" spans="1:9">
      <c r="A1344" s="16">
        <f t="shared" si="19"/>
        <v>17</v>
      </c>
      <c r="B1344" s="16"/>
      <c r="C1344" s="16" t="s">
        <v>11</v>
      </c>
      <c r="D1344" s="16">
        <v>2047</v>
      </c>
      <c r="E1344" s="16" t="s">
        <v>3</v>
      </c>
      <c r="F1344" s="16" t="str">
        <f>VLOOKUP(A1344,BY_TRA_Demand_Drivers!$A$5:$B$95,2,FALSE)</f>
        <v>TFTRR</v>
      </c>
      <c r="G1344" s="16">
        <f>VLOOKUP($D1344,'Growth rate'!$B$3:$T$93,19,FALSE)*VLOOKUP($F1344,BY_TRA_Demand_Drivers!$B$5:$J$100,7,FALSE)</f>
        <v>140938.29280459014</v>
      </c>
      <c r="H1344" s="16">
        <f>VLOOKUP($D1344,'Growth rate'!$B$3:$T$93,19,FALSE)*VLOOKUP($F1344,BY_TRA_Demand_Drivers!$B$5:$J$100,8,FALSE)</f>
        <v>0</v>
      </c>
      <c r="I1344" s="16">
        <f>VLOOKUP($D1344,'Growth rate'!$B$3:$T$93,19,FALSE)*VLOOKUP($F1344,BY_TRA_Demand_Drivers!$B$5:$J$100,9,FALSE)</f>
        <v>0</v>
      </c>
    </row>
    <row r="1345" spans="1:9">
      <c r="A1345" s="16">
        <f t="shared" ref="A1345:A1408" si="20">A1263+1</f>
        <v>17</v>
      </c>
      <c r="B1345" s="16"/>
      <c r="C1345" s="16" t="s">
        <v>11</v>
      </c>
      <c r="D1345" s="16">
        <v>2048</v>
      </c>
      <c r="E1345" s="16" t="s">
        <v>3</v>
      </c>
      <c r="F1345" s="16" t="str">
        <f>VLOOKUP(A1345,BY_TRA_Demand_Drivers!$A$5:$B$95,2,FALSE)</f>
        <v>TFTRR</v>
      </c>
      <c r="G1345" s="16">
        <f>VLOOKUP($D1345,'Growth rate'!$B$3:$T$93,19,FALSE)*VLOOKUP($F1345,BY_TRA_Demand_Drivers!$B$5:$J$100,7,FALSE)</f>
        <v>139522.45208333267</v>
      </c>
      <c r="H1345" s="16">
        <f>VLOOKUP($D1345,'Growth rate'!$B$3:$T$93,19,FALSE)*VLOOKUP($F1345,BY_TRA_Demand_Drivers!$B$5:$J$100,8,FALSE)</f>
        <v>0</v>
      </c>
      <c r="I1345" s="16">
        <f>VLOOKUP($D1345,'Growth rate'!$B$3:$T$93,19,FALSE)*VLOOKUP($F1345,BY_TRA_Demand_Drivers!$B$5:$J$100,9,FALSE)</f>
        <v>0</v>
      </c>
    </row>
    <row r="1346" spans="1:9">
      <c r="A1346" s="16">
        <f t="shared" si="20"/>
        <v>17</v>
      </c>
      <c r="B1346" s="16"/>
      <c r="C1346" s="16" t="s">
        <v>11</v>
      </c>
      <c r="D1346" s="16">
        <v>2049</v>
      </c>
      <c r="E1346" s="16" t="s">
        <v>3</v>
      </c>
      <c r="F1346" s="16" t="str">
        <f>VLOOKUP(A1346,BY_TRA_Demand_Drivers!$A$5:$B$95,2,FALSE)</f>
        <v>TFTRR</v>
      </c>
      <c r="G1346" s="16">
        <f>VLOOKUP($D1346,'Growth rate'!$B$3:$T$93,19,FALSE)*VLOOKUP($F1346,BY_TRA_Demand_Drivers!$B$5:$J$100,7,FALSE)</f>
        <v>138106.61136207517</v>
      </c>
      <c r="H1346" s="16">
        <f>VLOOKUP($D1346,'Growth rate'!$B$3:$T$93,19,FALSE)*VLOOKUP($F1346,BY_TRA_Demand_Drivers!$B$5:$J$100,8,FALSE)</f>
        <v>0</v>
      </c>
      <c r="I1346" s="16">
        <f>VLOOKUP($D1346,'Growth rate'!$B$3:$T$93,19,FALSE)*VLOOKUP($F1346,BY_TRA_Demand_Drivers!$B$5:$J$100,9,FALSE)</f>
        <v>0</v>
      </c>
    </row>
    <row r="1347" spans="1:9">
      <c r="A1347" s="16">
        <f t="shared" si="20"/>
        <v>17</v>
      </c>
      <c r="B1347" s="16"/>
      <c r="C1347" s="16" t="s">
        <v>11</v>
      </c>
      <c r="D1347" s="16">
        <v>2050</v>
      </c>
      <c r="E1347" s="16" t="s">
        <v>3</v>
      </c>
      <c r="F1347" s="16" t="str">
        <f>VLOOKUP(A1347,BY_TRA_Demand_Drivers!$A$5:$B$95,2,FALSE)</f>
        <v>TFTRR</v>
      </c>
      <c r="G1347" s="16">
        <f>VLOOKUP($D1347,'Growth rate'!$B$3:$T$93,19,FALSE)*VLOOKUP($F1347,BY_TRA_Demand_Drivers!$B$5:$J$100,7,FALSE)</f>
        <v>136690.77064081765</v>
      </c>
      <c r="H1347" s="16">
        <f>VLOOKUP($D1347,'Growth rate'!$B$3:$T$93,19,FALSE)*VLOOKUP($F1347,BY_TRA_Demand_Drivers!$B$5:$J$100,8,FALSE)</f>
        <v>0</v>
      </c>
      <c r="I1347" s="16">
        <f>VLOOKUP($D1347,'Growth rate'!$B$3:$T$93,19,FALSE)*VLOOKUP($F1347,BY_TRA_Demand_Drivers!$B$5:$J$100,9,FALSE)</f>
        <v>0</v>
      </c>
    </row>
    <row r="1348" spans="1:9">
      <c r="A1348" s="16">
        <f t="shared" si="20"/>
        <v>17</v>
      </c>
      <c r="B1348" s="16"/>
      <c r="C1348" s="16" t="s">
        <v>11</v>
      </c>
      <c r="D1348" s="16">
        <v>2051</v>
      </c>
      <c r="E1348" s="16" t="s">
        <v>3</v>
      </c>
      <c r="F1348" s="16" t="str">
        <f>VLOOKUP(A1348,BY_TRA_Demand_Drivers!$A$5:$B$95,2,FALSE)</f>
        <v>TFTRR</v>
      </c>
      <c r="G1348" s="16">
        <f>VLOOKUP($D1348,'Growth rate'!$B$3:$T$93,19,FALSE)*VLOOKUP($F1348,BY_TRA_Demand_Drivers!$B$5:$J$100,7,FALSE)</f>
        <v>138227.56374121839</v>
      </c>
      <c r="H1348" s="16">
        <f>VLOOKUP($D1348,'Growth rate'!$B$3:$T$93,19,FALSE)*VLOOKUP($F1348,BY_TRA_Demand_Drivers!$B$5:$J$100,8,FALSE)</f>
        <v>0</v>
      </c>
      <c r="I1348" s="16">
        <f>VLOOKUP($D1348,'Growth rate'!$B$3:$T$93,19,FALSE)*VLOOKUP($F1348,BY_TRA_Demand_Drivers!$B$5:$J$100,9,FALSE)</f>
        <v>0</v>
      </c>
    </row>
    <row r="1349" spans="1:9">
      <c r="A1349" s="16">
        <f t="shared" si="20"/>
        <v>17</v>
      </c>
      <c r="B1349" s="16"/>
      <c r="C1349" s="16" t="s">
        <v>11</v>
      </c>
      <c r="D1349" s="16">
        <v>2052</v>
      </c>
      <c r="E1349" s="16" t="s">
        <v>3</v>
      </c>
      <c r="F1349" s="16" t="str">
        <f>VLOOKUP(A1349,BY_TRA_Demand_Drivers!$A$5:$B$95,2,FALSE)</f>
        <v>TFTRR</v>
      </c>
      <c r="G1349" s="16">
        <f>VLOOKUP($D1349,'Growth rate'!$B$3:$T$93,19,FALSE)*VLOOKUP($F1349,BY_TRA_Demand_Drivers!$B$5:$J$100,7,FALSE)</f>
        <v>139764.35684161904</v>
      </c>
      <c r="H1349" s="16">
        <f>VLOOKUP($D1349,'Growth rate'!$B$3:$T$93,19,FALSE)*VLOOKUP($F1349,BY_TRA_Demand_Drivers!$B$5:$J$100,8,FALSE)</f>
        <v>0</v>
      </c>
      <c r="I1349" s="16">
        <f>VLOOKUP($D1349,'Growth rate'!$B$3:$T$93,19,FALSE)*VLOOKUP($F1349,BY_TRA_Demand_Drivers!$B$5:$J$100,9,FALSE)</f>
        <v>0</v>
      </c>
    </row>
    <row r="1350" spans="1:9">
      <c r="A1350" s="16">
        <f t="shared" si="20"/>
        <v>17</v>
      </c>
      <c r="B1350" s="16"/>
      <c r="C1350" s="16" t="s">
        <v>11</v>
      </c>
      <c r="D1350" s="16">
        <v>2053</v>
      </c>
      <c r="E1350" s="16" t="s">
        <v>3</v>
      </c>
      <c r="F1350" s="16" t="str">
        <f>VLOOKUP(A1350,BY_TRA_Demand_Drivers!$A$5:$B$95,2,FALSE)</f>
        <v>TFTRR</v>
      </c>
      <c r="G1350" s="16">
        <f>VLOOKUP($D1350,'Growth rate'!$B$3:$T$93,19,FALSE)*VLOOKUP($F1350,BY_TRA_Demand_Drivers!$B$5:$J$100,7,FALSE)</f>
        <v>141301.14994201972</v>
      </c>
      <c r="H1350" s="16">
        <f>VLOOKUP($D1350,'Growth rate'!$B$3:$T$93,19,FALSE)*VLOOKUP($F1350,BY_TRA_Demand_Drivers!$B$5:$J$100,8,FALSE)</f>
        <v>0</v>
      </c>
      <c r="I1350" s="16">
        <f>VLOOKUP($D1350,'Growth rate'!$B$3:$T$93,19,FALSE)*VLOOKUP($F1350,BY_TRA_Demand_Drivers!$B$5:$J$100,9,FALSE)</f>
        <v>0</v>
      </c>
    </row>
    <row r="1351" spans="1:9">
      <c r="A1351" s="16">
        <f t="shared" si="20"/>
        <v>17</v>
      </c>
      <c r="B1351" s="16"/>
      <c r="C1351" s="16" t="s">
        <v>11</v>
      </c>
      <c r="D1351" s="16">
        <v>2054</v>
      </c>
      <c r="E1351" s="16" t="s">
        <v>3</v>
      </c>
      <c r="F1351" s="16" t="str">
        <f>VLOOKUP(A1351,BY_TRA_Demand_Drivers!$A$5:$B$95,2,FALSE)</f>
        <v>TFTRR</v>
      </c>
      <c r="G1351" s="16">
        <f>VLOOKUP($D1351,'Growth rate'!$B$3:$T$93,19,FALSE)*VLOOKUP($F1351,BY_TRA_Demand_Drivers!$B$5:$J$100,7,FALSE)</f>
        <v>142837.94304242043</v>
      </c>
      <c r="H1351" s="16">
        <f>VLOOKUP($D1351,'Growth rate'!$B$3:$T$93,19,FALSE)*VLOOKUP($F1351,BY_TRA_Demand_Drivers!$B$5:$J$100,8,FALSE)</f>
        <v>0</v>
      </c>
      <c r="I1351" s="16">
        <f>VLOOKUP($D1351,'Growth rate'!$B$3:$T$93,19,FALSE)*VLOOKUP($F1351,BY_TRA_Demand_Drivers!$B$5:$J$100,9,FALSE)</f>
        <v>0</v>
      </c>
    </row>
    <row r="1352" spans="1:9">
      <c r="A1352" s="16">
        <f t="shared" si="20"/>
        <v>17</v>
      </c>
      <c r="B1352" s="16"/>
      <c r="C1352" s="16" t="s">
        <v>11</v>
      </c>
      <c r="D1352" s="16">
        <v>2055</v>
      </c>
      <c r="E1352" s="16" t="s">
        <v>3</v>
      </c>
      <c r="F1352" s="16" t="str">
        <f>VLOOKUP(A1352,BY_TRA_Demand_Drivers!$A$5:$B$95,2,FALSE)</f>
        <v>TFTRR</v>
      </c>
      <c r="G1352" s="16">
        <f>VLOOKUP($D1352,'Growth rate'!$B$3:$T$93,19,FALSE)*VLOOKUP($F1352,BY_TRA_Demand_Drivers!$B$5:$J$100,7,FALSE)</f>
        <v>144374.73614282112</v>
      </c>
      <c r="H1352" s="16">
        <f>VLOOKUP($D1352,'Growth rate'!$B$3:$T$93,19,FALSE)*VLOOKUP($F1352,BY_TRA_Demand_Drivers!$B$5:$J$100,8,FALSE)</f>
        <v>0</v>
      </c>
      <c r="I1352" s="16">
        <f>VLOOKUP($D1352,'Growth rate'!$B$3:$T$93,19,FALSE)*VLOOKUP($F1352,BY_TRA_Demand_Drivers!$B$5:$J$100,9,FALSE)</f>
        <v>0</v>
      </c>
    </row>
    <row r="1353" spans="1:9">
      <c r="A1353" s="16">
        <f t="shared" si="20"/>
        <v>17</v>
      </c>
      <c r="B1353" s="16"/>
      <c r="C1353" s="16" t="s">
        <v>11</v>
      </c>
      <c r="D1353" s="16">
        <v>2056</v>
      </c>
      <c r="E1353" s="16" t="s">
        <v>3</v>
      </c>
      <c r="F1353" s="16" t="str">
        <f>VLOOKUP(A1353,BY_TRA_Demand_Drivers!$A$5:$B$95,2,FALSE)</f>
        <v>TFTRR</v>
      </c>
      <c r="G1353" s="16">
        <f>VLOOKUP($D1353,'Growth rate'!$B$3:$T$93,19,FALSE)*VLOOKUP($F1353,BY_TRA_Demand_Drivers!$B$5:$J$100,7,FALSE)</f>
        <v>146019.84456961369</v>
      </c>
      <c r="H1353" s="16">
        <f>VLOOKUP($D1353,'Growth rate'!$B$3:$T$93,19,FALSE)*VLOOKUP($F1353,BY_TRA_Demand_Drivers!$B$5:$J$100,8,FALSE)</f>
        <v>0</v>
      </c>
      <c r="I1353" s="16">
        <f>VLOOKUP($D1353,'Growth rate'!$B$3:$T$93,19,FALSE)*VLOOKUP($F1353,BY_TRA_Demand_Drivers!$B$5:$J$100,9,FALSE)</f>
        <v>0</v>
      </c>
    </row>
    <row r="1354" spans="1:9">
      <c r="A1354" s="16">
        <f t="shared" si="20"/>
        <v>17</v>
      </c>
      <c r="B1354" s="16"/>
      <c r="C1354" s="16" t="s">
        <v>11</v>
      </c>
      <c r="D1354" s="16">
        <v>2057</v>
      </c>
      <c r="E1354" s="16" t="s">
        <v>3</v>
      </c>
      <c r="F1354" s="16" t="str">
        <f>VLOOKUP(A1354,BY_TRA_Demand_Drivers!$A$5:$B$95,2,FALSE)</f>
        <v>TFTRR</v>
      </c>
      <c r="G1354" s="16">
        <f>VLOOKUP($D1354,'Growth rate'!$B$3:$T$93,19,FALSE)*VLOOKUP($F1354,BY_TRA_Demand_Drivers!$B$5:$J$100,7,FALSE)</f>
        <v>147664.9529964063</v>
      </c>
      <c r="H1354" s="16">
        <f>VLOOKUP($D1354,'Growth rate'!$B$3:$T$93,19,FALSE)*VLOOKUP($F1354,BY_TRA_Demand_Drivers!$B$5:$J$100,8,FALSE)</f>
        <v>0</v>
      </c>
      <c r="I1354" s="16">
        <f>VLOOKUP($D1354,'Growth rate'!$B$3:$T$93,19,FALSE)*VLOOKUP($F1354,BY_TRA_Demand_Drivers!$B$5:$J$100,9,FALSE)</f>
        <v>0</v>
      </c>
    </row>
    <row r="1355" spans="1:9">
      <c r="A1355" s="16">
        <f t="shared" si="20"/>
        <v>17</v>
      </c>
      <c r="B1355" s="16"/>
      <c r="C1355" s="16" t="s">
        <v>11</v>
      </c>
      <c r="D1355" s="16">
        <v>2058</v>
      </c>
      <c r="E1355" s="16" t="s">
        <v>3</v>
      </c>
      <c r="F1355" s="16" t="str">
        <f>VLOOKUP(A1355,BY_TRA_Demand_Drivers!$A$5:$B$95,2,FALSE)</f>
        <v>TFTRR</v>
      </c>
      <c r="G1355" s="16">
        <f>VLOOKUP($D1355,'Growth rate'!$B$3:$T$93,19,FALSE)*VLOOKUP($F1355,BY_TRA_Demand_Drivers!$B$5:$J$100,7,FALSE)</f>
        <v>149310.0614231989</v>
      </c>
      <c r="H1355" s="16">
        <f>VLOOKUP($D1355,'Growth rate'!$B$3:$T$93,19,FALSE)*VLOOKUP($F1355,BY_TRA_Demand_Drivers!$B$5:$J$100,8,FALSE)</f>
        <v>0</v>
      </c>
      <c r="I1355" s="16">
        <f>VLOOKUP($D1355,'Growth rate'!$B$3:$T$93,19,FALSE)*VLOOKUP($F1355,BY_TRA_Demand_Drivers!$B$5:$J$100,9,FALSE)</f>
        <v>0</v>
      </c>
    </row>
    <row r="1356" spans="1:9">
      <c r="A1356" s="16">
        <f t="shared" si="20"/>
        <v>17</v>
      </c>
      <c r="B1356" s="16"/>
      <c r="C1356" s="16" t="s">
        <v>11</v>
      </c>
      <c r="D1356" s="16">
        <v>2059</v>
      </c>
      <c r="E1356" s="16" t="s">
        <v>3</v>
      </c>
      <c r="F1356" s="16" t="str">
        <f>VLOOKUP(A1356,BY_TRA_Demand_Drivers!$A$5:$B$95,2,FALSE)</f>
        <v>TFTRR</v>
      </c>
      <c r="G1356" s="16">
        <f>VLOOKUP($D1356,'Growth rate'!$B$3:$T$93,19,FALSE)*VLOOKUP($F1356,BY_TRA_Demand_Drivers!$B$5:$J$100,7,FALSE)</f>
        <v>150955.16984999145</v>
      </c>
      <c r="H1356" s="16">
        <f>VLOOKUP($D1356,'Growth rate'!$B$3:$T$93,19,FALSE)*VLOOKUP($F1356,BY_TRA_Demand_Drivers!$B$5:$J$100,8,FALSE)</f>
        <v>0</v>
      </c>
      <c r="I1356" s="16">
        <f>VLOOKUP($D1356,'Growth rate'!$B$3:$T$93,19,FALSE)*VLOOKUP($F1356,BY_TRA_Demand_Drivers!$B$5:$J$100,9,FALSE)</f>
        <v>0</v>
      </c>
    </row>
    <row r="1357" spans="1:9">
      <c r="A1357" s="16">
        <f t="shared" si="20"/>
        <v>17</v>
      </c>
      <c r="B1357" s="16"/>
      <c r="C1357" s="16" t="s">
        <v>11</v>
      </c>
      <c r="D1357" s="16">
        <v>2060</v>
      </c>
      <c r="E1357" s="16" t="s">
        <v>3</v>
      </c>
      <c r="F1357" s="16" t="str">
        <f>VLOOKUP(A1357,BY_TRA_Demand_Drivers!$A$5:$B$95,2,FALSE)</f>
        <v>TFTRR</v>
      </c>
      <c r="G1357" s="16">
        <f>VLOOKUP($D1357,'Growth rate'!$B$3:$T$93,19,FALSE)*VLOOKUP($F1357,BY_TRA_Demand_Drivers!$B$5:$J$100,7,FALSE)</f>
        <v>152600.27827678408</v>
      </c>
      <c r="H1357" s="16">
        <f>VLOOKUP($D1357,'Growth rate'!$B$3:$T$93,19,FALSE)*VLOOKUP($F1357,BY_TRA_Demand_Drivers!$B$5:$J$100,8,FALSE)</f>
        <v>0</v>
      </c>
      <c r="I1357" s="16">
        <f>VLOOKUP($D1357,'Growth rate'!$B$3:$T$93,19,FALSE)*VLOOKUP($F1357,BY_TRA_Demand_Drivers!$B$5:$J$100,9,FALSE)</f>
        <v>0</v>
      </c>
    </row>
    <row r="1358" spans="1:9">
      <c r="A1358" s="16">
        <f t="shared" si="20"/>
        <v>17</v>
      </c>
      <c r="B1358" s="16"/>
      <c r="C1358" s="16" t="s">
        <v>11</v>
      </c>
      <c r="D1358" s="16">
        <v>2061</v>
      </c>
      <c r="E1358" s="16" t="s">
        <v>3</v>
      </c>
      <c r="F1358" s="16" t="str">
        <f>VLOOKUP(A1358,BY_TRA_Demand_Drivers!$A$5:$B$95,2,FALSE)</f>
        <v>TFTRR</v>
      </c>
      <c r="G1358" s="16">
        <f>VLOOKUP($D1358,'Growth rate'!$B$3:$T$93,19,FALSE)*VLOOKUP($F1358,BY_TRA_Demand_Drivers!$B$5:$J$100,7,FALSE)</f>
        <v>154234.83680681416</v>
      </c>
      <c r="H1358" s="16">
        <f>VLOOKUP($D1358,'Growth rate'!$B$3:$T$93,19,FALSE)*VLOOKUP($F1358,BY_TRA_Demand_Drivers!$B$5:$J$100,8,FALSE)</f>
        <v>0</v>
      </c>
      <c r="I1358" s="16">
        <f>VLOOKUP($D1358,'Growth rate'!$B$3:$T$93,19,FALSE)*VLOOKUP($F1358,BY_TRA_Demand_Drivers!$B$5:$J$100,9,FALSE)</f>
        <v>0</v>
      </c>
    </row>
    <row r="1359" spans="1:9">
      <c r="A1359" s="16">
        <f t="shared" si="20"/>
        <v>17</v>
      </c>
      <c r="B1359" s="16"/>
      <c r="C1359" s="16" t="s">
        <v>11</v>
      </c>
      <c r="D1359" s="16">
        <v>2062</v>
      </c>
      <c r="E1359" s="16" t="s">
        <v>3</v>
      </c>
      <c r="F1359" s="16" t="str">
        <f>VLOOKUP(A1359,BY_TRA_Demand_Drivers!$A$5:$B$95,2,FALSE)</f>
        <v>TFTRR</v>
      </c>
      <c r="G1359" s="16">
        <f>VLOOKUP($D1359,'Growth rate'!$B$3:$T$93,19,FALSE)*VLOOKUP($F1359,BY_TRA_Demand_Drivers!$B$5:$J$100,7,FALSE)</f>
        <v>155869.39533684423</v>
      </c>
      <c r="H1359" s="16">
        <f>VLOOKUP($D1359,'Growth rate'!$B$3:$T$93,19,FALSE)*VLOOKUP($F1359,BY_TRA_Demand_Drivers!$B$5:$J$100,8,FALSE)</f>
        <v>0</v>
      </c>
      <c r="I1359" s="16">
        <f>VLOOKUP($D1359,'Growth rate'!$B$3:$T$93,19,FALSE)*VLOOKUP($F1359,BY_TRA_Demand_Drivers!$B$5:$J$100,9,FALSE)</f>
        <v>0</v>
      </c>
    </row>
    <row r="1360" spans="1:9">
      <c r="A1360" s="16">
        <f t="shared" si="20"/>
        <v>17</v>
      </c>
      <c r="B1360" s="16"/>
      <c r="C1360" s="16" t="s">
        <v>11</v>
      </c>
      <c r="D1360" s="16">
        <v>2063</v>
      </c>
      <c r="E1360" s="16" t="s">
        <v>3</v>
      </c>
      <c r="F1360" s="16" t="str">
        <f>VLOOKUP(A1360,BY_TRA_Demand_Drivers!$A$5:$B$95,2,FALSE)</f>
        <v>TFTRR</v>
      </c>
      <c r="G1360" s="16">
        <f>VLOOKUP($D1360,'Growth rate'!$B$3:$T$93,19,FALSE)*VLOOKUP($F1360,BY_TRA_Demand_Drivers!$B$5:$J$100,7,FALSE)</f>
        <v>157503.95386687433</v>
      </c>
      <c r="H1360" s="16">
        <f>VLOOKUP($D1360,'Growth rate'!$B$3:$T$93,19,FALSE)*VLOOKUP($F1360,BY_TRA_Demand_Drivers!$B$5:$J$100,8,FALSE)</f>
        <v>0</v>
      </c>
      <c r="I1360" s="16">
        <f>VLOOKUP($D1360,'Growth rate'!$B$3:$T$93,19,FALSE)*VLOOKUP($F1360,BY_TRA_Demand_Drivers!$B$5:$J$100,9,FALSE)</f>
        <v>0</v>
      </c>
    </row>
    <row r="1361" spans="1:9">
      <c r="A1361" s="16">
        <f t="shared" si="20"/>
        <v>17</v>
      </c>
      <c r="B1361" s="16"/>
      <c r="C1361" s="16" t="s">
        <v>11</v>
      </c>
      <c r="D1361" s="16">
        <v>2064</v>
      </c>
      <c r="E1361" s="16" t="s">
        <v>3</v>
      </c>
      <c r="F1361" s="16" t="str">
        <f>VLOOKUP(A1361,BY_TRA_Demand_Drivers!$A$5:$B$95,2,FALSE)</f>
        <v>TFTRR</v>
      </c>
      <c r="G1361" s="16">
        <f>VLOOKUP($D1361,'Growth rate'!$B$3:$T$93,19,FALSE)*VLOOKUP($F1361,BY_TRA_Demand_Drivers!$B$5:$J$100,7,FALSE)</f>
        <v>159138.51239690438</v>
      </c>
      <c r="H1361" s="16">
        <f>VLOOKUP($D1361,'Growth rate'!$B$3:$T$93,19,FALSE)*VLOOKUP($F1361,BY_TRA_Demand_Drivers!$B$5:$J$100,8,FALSE)</f>
        <v>0</v>
      </c>
      <c r="I1361" s="16">
        <f>VLOOKUP($D1361,'Growth rate'!$B$3:$T$93,19,FALSE)*VLOOKUP($F1361,BY_TRA_Demand_Drivers!$B$5:$J$100,9,FALSE)</f>
        <v>0</v>
      </c>
    </row>
    <row r="1362" spans="1:9">
      <c r="A1362" s="16">
        <f t="shared" si="20"/>
        <v>17</v>
      </c>
      <c r="B1362" s="16"/>
      <c r="C1362" s="16" t="s">
        <v>11</v>
      </c>
      <c r="D1362" s="16">
        <v>2065</v>
      </c>
      <c r="E1362" s="16" t="s">
        <v>3</v>
      </c>
      <c r="F1362" s="16" t="str">
        <f>VLOOKUP(A1362,BY_TRA_Demand_Drivers!$A$5:$B$95,2,FALSE)</f>
        <v>TFTRR</v>
      </c>
      <c r="G1362" s="16">
        <f>VLOOKUP($D1362,'Growth rate'!$B$3:$T$93,19,FALSE)*VLOOKUP($F1362,BY_TRA_Demand_Drivers!$B$5:$J$100,7,FALSE)</f>
        <v>160773.07092693448</v>
      </c>
      <c r="H1362" s="16">
        <f>VLOOKUP($D1362,'Growth rate'!$B$3:$T$93,19,FALSE)*VLOOKUP($F1362,BY_TRA_Demand_Drivers!$B$5:$J$100,8,FALSE)</f>
        <v>0</v>
      </c>
      <c r="I1362" s="16">
        <f>VLOOKUP($D1362,'Growth rate'!$B$3:$T$93,19,FALSE)*VLOOKUP($F1362,BY_TRA_Demand_Drivers!$B$5:$J$100,9,FALSE)</f>
        <v>0</v>
      </c>
    </row>
    <row r="1363" spans="1:9">
      <c r="A1363" s="16">
        <f t="shared" si="20"/>
        <v>17</v>
      </c>
      <c r="B1363" s="16"/>
      <c r="C1363" s="16" t="s">
        <v>11</v>
      </c>
      <c r="D1363" s="16">
        <v>2066</v>
      </c>
      <c r="E1363" s="16" t="s">
        <v>3</v>
      </c>
      <c r="F1363" s="16" t="str">
        <f>VLOOKUP(A1363,BY_TRA_Demand_Drivers!$A$5:$B$95,2,FALSE)</f>
        <v>TFTRR</v>
      </c>
      <c r="G1363" s="16">
        <f>VLOOKUP($D1363,'Growth rate'!$B$3:$T$93,19,FALSE)*VLOOKUP($F1363,BY_TRA_Demand_Drivers!$B$5:$J$100,7,FALSE)</f>
        <v>162390.57674809016</v>
      </c>
      <c r="H1363" s="16">
        <f>VLOOKUP($D1363,'Growth rate'!$B$3:$T$93,19,FALSE)*VLOOKUP($F1363,BY_TRA_Demand_Drivers!$B$5:$J$100,8,FALSE)</f>
        <v>0</v>
      </c>
      <c r="I1363" s="16">
        <f>VLOOKUP($D1363,'Growth rate'!$B$3:$T$93,19,FALSE)*VLOOKUP($F1363,BY_TRA_Demand_Drivers!$B$5:$J$100,9,FALSE)</f>
        <v>0</v>
      </c>
    </row>
    <row r="1364" spans="1:9">
      <c r="A1364" s="16">
        <f t="shared" si="20"/>
        <v>17</v>
      </c>
      <c r="B1364" s="16"/>
      <c r="C1364" s="16" t="s">
        <v>11</v>
      </c>
      <c r="D1364" s="16">
        <v>2067</v>
      </c>
      <c r="E1364" s="16" t="s">
        <v>3</v>
      </c>
      <c r="F1364" s="16" t="str">
        <f>VLOOKUP(A1364,BY_TRA_Demand_Drivers!$A$5:$B$95,2,FALSE)</f>
        <v>TFTRR</v>
      </c>
      <c r="G1364" s="16">
        <f>VLOOKUP($D1364,'Growth rate'!$B$3:$T$93,19,FALSE)*VLOOKUP($F1364,BY_TRA_Demand_Drivers!$B$5:$J$100,7,FALSE)</f>
        <v>164008.08256924583</v>
      </c>
      <c r="H1364" s="16">
        <f>VLOOKUP($D1364,'Growth rate'!$B$3:$T$93,19,FALSE)*VLOOKUP($F1364,BY_TRA_Demand_Drivers!$B$5:$J$100,8,FALSE)</f>
        <v>0</v>
      </c>
      <c r="I1364" s="16">
        <f>VLOOKUP($D1364,'Growth rate'!$B$3:$T$93,19,FALSE)*VLOOKUP($F1364,BY_TRA_Demand_Drivers!$B$5:$J$100,9,FALSE)</f>
        <v>0</v>
      </c>
    </row>
    <row r="1365" spans="1:9">
      <c r="A1365" s="16">
        <f t="shared" si="20"/>
        <v>17</v>
      </c>
      <c r="B1365" s="16"/>
      <c r="C1365" s="16" t="s">
        <v>11</v>
      </c>
      <c r="D1365" s="16">
        <v>2068</v>
      </c>
      <c r="E1365" s="16" t="s">
        <v>3</v>
      </c>
      <c r="F1365" s="16" t="str">
        <f>VLOOKUP(A1365,BY_TRA_Demand_Drivers!$A$5:$B$95,2,FALSE)</f>
        <v>TFTRR</v>
      </c>
      <c r="G1365" s="16">
        <f>VLOOKUP($D1365,'Growth rate'!$B$3:$T$93,19,FALSE)*VLOOKUP($F1365,BY_TRA_Demand_Drivers!$B$5:$J$100,7,FALSE)</f>
        <v>165625.58839040148</v>
      </c>
      <c r="H1365" s="16">
        <f>VLOOKUP($D1365,'Growth rate'!$B$3:$T$93,19,FALSE)*VLOOKUP($F1365,BY_TRA_Demand_Drivers!$B$5:$J$100,8,FALSE)</f>
        <v>0</v>
      </c>
      <c r="I1365" s="16">
        <f>VLOOKUP($D1365,'Growth rate'!$B$3:$T$93,19,FALSE)*VLOOKUP($F1365,BY_TRA_Demand_Drivers!$B$5:$J$100,9,FALSE)</f>
        <v>0</v>
      </c>
    </row>
    <row r="1366" spans="1:9">
      <c r="A1366" s="16">
        <f t="shared" si="20"/>
        <v>17</v>
      </c>
      <c r="B1366" s="16"/>
      <c r="C1366" s="16" t="s">
        <v>11</v>
      </c>
      <c r="D1366" s="16">
        <v>2069</v>
      </c>
      <c r="E1366" s="16" t="s">
        <v>3</v>
      </c>
      <c r="F1366" s="16" t="str">
        <f>VLOOKUP(A1366,BY_TRA_Demand_Drivers!$A$5:$B$95,2,FALSE)</f>
        <v>TFTRR</v>
      </c>
      <c r="G1366" s="16">
        <f>VLOOKUP($D1366,'Growth rate'!$B$3:$T$93,19,FALSE)*VLOOKUP($F1366,BY_TRA_Demand_Drivers!$B$5:$J$100,7,FALSE)</f>
        <v>167243.09421155718</v>
      </c>
      <c r="H1366" s="16">
        <f>VLOOKUP($D1366,'Growth rate'!$B$3:$T$93,19,FALSE)*VLOOKUP($F1366,BY_TRA_Demand_Drivers!$B$5:$J$100,8,FALSE)</f>
        <v>0</v>
      </c>
      <c r="I1366" s="16">
        <f>VLOOKUP($D1366,'Growth rate'!$B$3:$T$93,19,FALSE)*VLOOKUP($F1366,BY_TRA_Demand_Drivers!$B$5:$J$100,9,FALSE)</f>
        <v>0</v>
      </c>
    </row>
    <row r="1367" spans="1:9">
      <c r="A1367" s="16">
        <f t="shared" si="20"/>
        <v>17</v>
      </c>
      <c r="B1367" s="16"/>
      <c r="C1367" s="16" t="s">
        <v>11</v>
      </c>
      <c r="D1367" s="16">
        <v>2070</v>
      </c>
      <c r="E1367" s="16" t="s">
        <v>3</v>
      </c>
      <c r="F1367" s="16" t="str">
        <f>VLOOKUP(A1367,BY_TRA_Demand_Drivers!$A$5:$B$95,2,FALSE)</f>
        <v>TFTRR</v>
      </c>
      <c r="G1367" s="16">
        <f>VLOOKUP($D1367,'Growth rate'!$B$3:$T$93,19,FALSE)*VLOOKUP($F1367,BY_TRA_Demand_Drivers!$B$5:$J$100,7,FALSE)</f>
        <v>168860.60003271286</v>
      </c>
      <c r="H1367" s="16">
        <f>VLOOKUP($D1367,'Growth rate'!$B$3:$T$93,19,FALSE)*VLOOKUP($F1367,BY_TRA_Demand_Drivers!$B$5:$J$100,8,FALSE)</f>
        <v>0</v>
      </c>
      <c r="I1367" s="16">
        <f>VLOOKUP($D1367,'Growth rate'!$B$3:$T$93,19,FALSE)*VLOOKUP($F1367,BY_TRA_Demand_Drivers!$B$5:$J$100,9,FALSE)</f>
        <v>0</v>
      </c>
    </row>
    <row r="1368" spans="1:9">
      <c r="A1368" s="16">
        <f t="shared" si="20"/>
        <v>17</v>
      </c>
      <c r="B1368" s="16"/>
      <c r="C1368" s="16" t="s">
        <v>11</v>
      </c>
      <c r="D1368" s="16">
        <v>2071</v>
      </c>
      <c r="E1368" s="16" t="s">
        <v>3</v>
      </c>
      <c r="F1368" s="16" t="str">
        <f>VLOOKUP(A1368,BY_TRA_Demand_Drivers!$A$5:$B$95,2,FALSE)</f>
        <v>TFTRR</v>
      </c>
      <c r="G1368" s="16">
        <f>VLOOKUP($D1368,'Growth rate'!$B$3:$T$93,19,FALSE)*VLOOKUP($F1368,BY_TRA_Demand_Drivers!$B$5:$J$100,7,FALSE)</f>
        <v>170392.54464556181</v>
      </c>
      <c r="H1368" s="16">
        <f>VLOOKUP($D1368,'Growth rate'!$B$3:$T$93,19,FALSE)*VLOOKUP($F1368,BY_TRA_Demand_Drivers!$B$5:$J$100,8,FALSE)</f>
        <v>0</v>
      </c>
      <c r="I1368" s="16">
        <f>VLOOKUP($D1368,'Growth rate'!$B$3:$T$93,19,FALSE)*VLOOKUP($F1368,BY_TRA_Demand_Drivers!$B$5:$J$100,9,FALSE)</f>
        <v>0</v>
      </c>
    </row>
    <row r="1369" spans="1:9">
      <c r="A1369" s="16">
        <f t="shared" si="20"/>
        <v>17</v>
      </c>
      <c r="B1369" s="16"/>
      <c r="C1369" s="16" t="s">
        <v>11</v>
      </c>
      <c r="D1369" s="16">
        <v>2072</v>
      </c>
      <c r="E1369" s="16" t="s">
        <v>3</v>
      </c>
      <c r="F1369" s="16" t="str">
        <f>VLOOKUP(A1369,BY_TRA_Demand_Drivers!$A$5:$B$95,2,FALSE)</f>
        <v>TFTRR</v>
      </c>
      <c r="G1369" s="16">
        <f>VLOOKUP($D1369,'Growth rate'!$B$3:$T$93,19,FALSE)*VLOOKUP($F1369,BY_TRA_Demand_Drivers!$B$5:$J$100,7,FALSE)</f>
        <v>171924.48925841079</v>
      </c>
      <c r="H1369" s="16">
        <f>VLOOKUP($D1369,'Growth rate'!$B$3:$T$93,19,FALSE)*VLOOKUP($F1369,BY_TRA_Demand_Drivers!$B$5:$J$100,8,FALSE)</f>
        <v>0</v>
      </c>
      <c r="I1369" s="16">
        <f>VLOOKUP($D1369,'Growth rate'!$B$3:$T$93,19,FALSE)*VLOOKUP($F1369,BY_TRA_Demand_Drivers!$B$5:$J$100,9,FALSE)</f>
        <v>0</v>
      </c>
    </row>
    <row r="1370" spans="1:9">
      <c r="A1370" s="16">
        <f t="shared" si="20"/>
        <v>17</v>
      </c>
      <c r="B1370" s="16"/>
      <c r="C1370" s="16" t="s">
        <v>11</v>
      </c>
      <c r="D1370" s="16">
        <v>2073</v>
      </c>
      <c r="E1370" s="16" t="s">
        <v>3</v>
      </c>
      <c r="F1370" s="16" t="str">
        <f>VLOOKUP(A1370,BY_TRA_Demand_Drivers!$A$5:$B$95,2,FALSE)</f>
        <v>TFTRR</v>
      </c>
      <c r="G1370" s="16">
        <f>VLOOKUP($D1370,'Growth rate'!$B$3:$T$93,19,FALSE)*VLOOKUP($F1370,BY_TRA_Demand_Drivers!$B$5:$J$100,7,FALSE)</f>
        <v>173456.43387125968</v>
      </c>
      <c r="H1370" s="16">
        <f>VLOOKUP($D1370,'Growth rate'!$B$3:$T$93,19,FALSE)*VLOOKUP($F1370,BY_TRA_Demand_Drivers!$B$5:$J$100,8,FALSE)</f>
        <v>0</v>
      </c>
      <c r="I1370" s="16">
        <f>VLOOKUP($D1370,'Growth rate'!$B$3:$T$93,19,FALSE)*VLOOKUP($F1370,BY_TRA_Demand_Drivers!$B$5:$J$100,9,FALSE)</f>
        <v>0</v>
      </c>
    </row>
    <row r="1371" spans="1:9">
      <c r="A1371" s="16">
        <f t="shared" si="20"/>
        <v>17</v>
      </c>
      <c r="B1371" s="16"/>
      <c r="C1371" s="16" t="s">
        <v>11</v>
      </c>
      <c r="D1371" s="16">
        <v>2074</v>
      </c>
      <c r="E1371" s="16" t="s">
        <v>3</v>
      </c>
      <c r="F1371" s="16" t="str">
        <f>VLOOKUP(A1371,BY_TRA_Demand_Drivers!$A$5:$B$95,2,FALSE)</f>
        <v>TFTRR</v>
      </c>
      <c r="G1371" s="16">
        <f>VLOOKUP($D1371,'Growth rate'!$B$3:$T$93,19,FALSE)*VLOOKUP($F1371,BY_TRA_Demand_Drivers!$B$5:$J$100,7,FALSE)</f>
        <v>174988.37848410866</v>
      </c>
      <c r="H1371" s="16">
        <f>VLOOKUP($D1371,'Growth rate'!$B$3:$T$93,19,FALSE)*VLOOKUP($F1371,BY_TRA_Demand_Drivers!$B$5:$J$100,8,FALSE)</f>
        <v>0</v>
      </c>
      <c r="I1371" s="16">
        <f>VLOOKUP($D1371,'Growth rate'!$B$3:$T$93,19,FALSE)*VLOOKUP($F1371,BY_TRA_Demand_Drivers!$B$5:$J$100,9,FALSE)</f>
        <v>0</v>
      </c>
    </row>
    <row r="1372" spans="1:9">
      <c r="A1372" s="16">
        <f t="shared" si="20"/>
        <v>17</v>
      </c>
      <c r="B1372" s="16"/>
      <c r="C1372" s="16" t="s">
        <v>11</v>
      </c>
      <c r="D1372" s="16">
        <v>2075</v>
      </c>
      <c r="E1372" s="16" t="s">
        <v>3</v>
      </c>
      <c r="F1372" s="16" t="str">
        <f>VLOOKUP(A1372,BY_TRA_Demand_Drivers!$A$5:$B$95,2,FALSE)</f>
        <v>TFTRR</v>
      </c>
      <c r="G1372" s="16">
        <f>VLOOKUP($D1372,'Growth rate'!$B$3:$T$93,19,FALSE)*VLOOKUP($F1372,BY_TRA_Demand_Drivers!$B$5:$J$100,7,FALSE)</f>
        <v>176520.32309695761</v>
      </c>
      <c r="H1372" s="16">
        <f>VLOOKUP($D1372,'Growth rate'!$B$3:$T$93,19,FALSE)*VLOOKUP($F1372,BY_TRA_Demand_Drivers!$B$5:$J$100,8,FALSE)</f>
        <v>0</v>
      </c>
      <c r="I1372" s="16">
        <f>VLOOKUP($D1372,'Growth rate'!$B$3:$T$93,19,FALSE)*VLOOKUP($F1372,BY_TRA_Demand_Drivers!$B$5:$J$100,9,FALSE)</f>
        <v>0</v>
      </c>
    </row>
    <row r="1373" spans="1:9">
      <c r="A1373" s="16">
        <f t="shared" si="20"/>
        <v>17</v>
      </c>
      <c r="B1373" s="16"/>
      <c r="C1373" s="16" t="s">
        <v>11</v>
      </c>
      <c r="D1373" s="16">
        <v>2076</v>
      </c>
      <c r="E1373" s="16" t="s">
        <v>3</v>
      </c>
      <c r="F1373" s="16" t="str">
        <f>VLOOKUP(A1373,BY_TRA_Demand_Drivers!$A$5:$B$95,2,FALSE)</f>
        <v>TFTRR</v>
      </c>
      <c r="G1373" s="16">
        <f>VLOOKUP($D1373,'Growth rate'!$B$3:$T$93,19,FALSE)*VLOOKUP($F1373,BY_TRA_Demand_Drivers!$B$5:$J$100,7,FALSE)</f>
        <v>177958.85275306893</v>
      </c>
      <c r="H1373" s="16">
        <f>VLOOKUP($D1373,'Growth rate'!$B$3:$T$93,19,FALSE)*VLOOKUP($F1373,BY_TRA_Demand_Drivers!$B$5:$J$100,8,FALSE)</f>
        <v>0</v>
      </c>
      <c r="I1373" s="16">
        <f>VLOOKUP($D1373,'Growth rate'!$B$3:$T$93,19,FALSE)*VLOOKUP($F1373,BY_TRA_Demand_Drivers!$B$5:$J$100,9,FALSE)</f>
        <v>0</v>
      </c>
    </row>
    <row r="1374" spans="1:9">
      <c r="A1374" s="16">
        <f t="shared" si="20"/>
        <v>17</v>
      </c>
      <c r="B1374" s="16"/>
      <c r="C1374" s="16" t="s">
        <v>11</v>
      </c>
      <c r="D1374" s="16">
        <v>2077</v>
      </c>
      <c r="E1374" s="16" t="s">
        <v>3</v>
      </c>
      <c r="F1374" s="16" t="str">
        <f>VLOOKUP(A1374,BY_TRA_Demand_Drivers!$A$5:$B$95,2,FALSE)</f>
        <v>TFTRR</v>
      </c>
      <c r="G1374" s="16">
        <f>VLOOKUP($D1374,'Growth rate'!$B$3:$T$93,19,FALSE)*VLOOKUP($F1374,BY_TRA_Demand_Drivers!$B$5:$J$100,7,FALSE)</f>
        <v>179397.38240918028</v>
      </c>
      <c r="H1374" s="16">
        <f>VLOOKUP($D1374,'Growth rate'!$B$3:$T$93,19,FALSE)*VLOOKUP($F1374,BY_TRA_Demand_Drivers!$B$5:$J$100,8,FALSE)</f>
        <v>0</v>
      </c>
      <c r="I1374" s="16">
        <f>VLOOKUP($D1374,'Growth rate'!$B$3:$T$93,19,FALSE)*VLOOKUP($F1374,BY_TRA_Demand_Drivers!$B$5:$J$100,9,FALSE)</f>
        <v>0</v>
      </c>
    </row>
    <row r="1375" spans="1:9">
      <c r="A1375" s="16">
        <f t="shared" si="20"/>
        <v>17</v>
      </c>
      <c r="B1375" s="16"/>
      <c r="C1375" s="16" t="s">
        <v>11</v>
      </c>
      <c r="D1375" s="16">
        <v>2078</v>
      </c>
      <c r="E1375" s="16" t="s">
        <v>3</v>
      </c>
      <c r="F1375" s="16" t="str">
        <f>VLOOKUP(A1375,BY_TRA_Demand_Drivers!$A$5:$B$95,2,FALSE)</f>
        <v>TFTRR</v>
      </c>
      <c r="G1375" s="16">
        <f>VLOOKUP($D1375,'Growth rate'!$B$3:$T$93,19,FALSE)*VLOOKUP($F1375,BY_TRA_Demand_Drivers!$B$5:$J$100,7,FALSE)</f>
        <v>180835.91206529154</v>
      </c>
      <c r="H1375" s="16">
        <f>VLOOKUP($D1375,'Growth rate'!$B$3:$T$93,19,FALSE)*VLOOKUP($F1375,BY_TRA_Demand_Drivers!$B$5:$J$100,8,FALSE)</f>
        <v>0</v>
      </c>
      <c r="I1375" s="16">
        <f>VLOOKUP($D1375,'Growth rate'!$B$3:$T$93,19,FALSE)*VLOOKUP($F1375,BY_TRA_Demand_Drivers!$B$5:$J$100,9,FALSE)</f>
        <v>0</v>
      </c>
    </row>
    <row r="1376" spans="1:9">
      <c r="A1376" s="16">
        <f t="shared" si="20"/>
        <v>17</v>
      </c>
      <c r="B1376" s="16"/>
      <c r="C1376" s="16" t="s">
        <v>11</v>
      </c>
      <c r="D1376" s="16">
        <v>2079</v>
      </c>
      <c r="E1376" s="16" t="s">
        <v>3</v>
      </c>
      <c r="F1376" s="16" t="str">
        <f>VLOOKUP(A1376,BY_TRA_Demand_Drivers!$A$5:$B$95,2,FALSE)</f>
        <v>TFTRR</v>
      </c>
      <c r="G1376" s="16">
        <f>VLOOKUP($D1376,'Growth rate'!$B$3:$T$93,19,FALSE)*VLOOKUP($F1376,BY_TRA_Demand_Drivers!$B$5:$J$100,7,FALSE)</f>
        <v>182274.44172140289</v>
      </c>
      <c r="H1376" s="16">
        <f>VLOOKUP($D1376,'Growth rate'!$B$3:$T$93,19,FALSE)*VLOOKUP($F1376,BY_TRA_Demand_Drivers!$B$5:$J$100,8,FALSE)</f>
        <v>0</v>
      </c>
      <c r="I1376" s="16">
        <f>VLOOKUP($D1376,'Growth rate'!$B$3:$T$93,19,FALSE)*VLOOKUP($F1376,BY_TRA_Demand_Drivers!$B$5:$J$100,9,FALSE)</f>
        <v>0</v>
      </c>
    </row>
    <row r="1377" spans="1:9">
      <c r="A1377" s="16">
        <f t="shared" si="20"/>
        <v>17</v>
      </c>
      <c r="B1377" s="16"/>
      <c r="C1377" s="16" t="s">
        <v>11</v>
      </c>
      <c r="D1377" s="16">
        <v>2080</v>
      </c>
      <c r="E1377" s="16" t="s">
        <v>3</v>
      </c>
      <c r="F1377" s="16" t="str">
        <f>VLOOKUP(A1377,BY_TRA_Demand_Drivers!$A$5:$B$95,2,FALSE)</f>
        <v>TFTRR</v>
      </c>
      <c r="G1377" s="16">
        <f>VLOOKUP($D1377,'Growth rate'!$B$3:$T$93,19,FALSE)*VLOOKUP($F1377,BY_TRA_Demand_Drivers!$B$5:$J$100,7,FALSE)</f>
        <v>183712.97137751424</v>
      </c>
      <c r="H1377" s="16">
        <f>VLOOKUP($D1377,'Growth rate'!$B$3:$T$93,19,FALSE)*VLOOKUP($F1377,BY_TRA_Demand_Drivers!$B$5:$J$100,8,FALSE)</f>
        <v>0</v>
      </c>
      <c r="I1377" s="16">
        <f>VLOOKUP($D1377,'Growth rate'!$B$3:$T$93,19,FALSE)*VLOOKUP($F1377,BY_TRA_Demand_Drivers!$B$5:$J$100,9,FALSE)</f>
        <v>0</v>
      </c>
    </row>
    <row r="1378" spans="1:9">
      <c r="A1378" s="16">
        <f t="shared" si="20"/>
        <v>17</v>
      </c>
      <c r="B1378" s="16"/>
      <c r="C1378" s="16" t="s">
        <v>11</v>
      </c>
      <c r="D1378" s="16">
        <v>2081</v>
      </c>
      <c r="E1378" s="16" t="s">
        <v>3</v>
      </c>
      <c r="F1378" s="16" t="str">
        <f>VLOOKUP(A1378,BY_TRA_Demand_Drivers!$A$5:$B$95,2,FALSE)</f>
        <v>TFTRR</v>
      </c>
      <c r="G1378" s="16">
        <f>VLOOKUP($D1378,'Growth rate'!$B$3:$T$93,19,FALSE)*VLOOKUP($F1378,BY_TRA_Demand_Drivers!$B$5:$J$100,7,FALSE)</f>
        <v>184976.60057476399</v>
      </c>
      <c r="H1378" s="16">
        <f>VLOOKUP($D1378,'Growth rate'!$B$3:$T$93,19,FALSE)*VLOOKUP($F1378,BY_TRA_Demand_Drivers!$B$5:$J$100,8,FALSE)</f>
        <v>0</v>
      </c>
      <c r="I1378" s="16">
        <f>VLOOKUP($D1378,'Growth rate'!$B$3:$T$93,19,FALSE)*VLOOKUP($F1378,BY_TRA_Demand_Drivers!$B$5:$J$100,9,FALSE)</f>
        <v>0</v>
      </c>
    </row>
    <row r="1379" spans="1:9">
      <c r="A1379" s="16">
        <f t="shared" si="20"/>
        <v>17</v>
      </c>
      <c r="B1379" s="16"/>
      <c r="C1379" s="16" t="s">
        <v>11</v>
      </c>
      <c r="D1379" s="16">
        <v>2082</v>
      </c>
      <c r="E1379" s="16" t="s">
        <v>3</v>
      </c>
      <c r="F1379" s="16" t="str">
        <f>VLOOKUP(A1379,BY_TRA_Demand_Drivers!$A$5:$B$95,2,FALSE)</f>
        <v>TFTRR</v>
      </c>
      <c r="G1379" s="16">
        <f>VLOOKUP($D1379,'Growth rate'!$B$3:$T$93,19,FALSE)*VLOOKUP($F1379,BY_TRA_Demand_Drivers!$B$5:$J$100,7,FALSE)</f>
        <v>186240.22977201376</v>
      </c>
      <c r="H1379" s="16">
        <f>VLOOKUP($D1379,'Growth rate'!$B$3:$T$93,19,FALSE)*VLOOKUP($F1379,BY_TRA_Demand_Drivers!$B$5:$J$100,8,FALSE)</f>
        <v>0</v>
      </c>
      <c r="I1379" s="16">
        <f>VLOOKUP($D1379,'Growth rate'!$B$3:$T$93,19,FALSE)*VLOOKUP($F1379,BY_TRA_Demand_Drivers!$B$5:$J$100,9,FALSE)</f>
        <v>0</v>
      </c>
    </row>
    <row r="1380" spans="1:9">
      <c r="A1380" s="16">
        <f t="shared" si="20"/>
        <v>17</v>
      </c>
      <c r="B1380" s="16"/>
      <c r="C1380" s="16" t="s">
        <v>11</v>
      </c>
      <c r="D1380" s="16">
        <v>2083</v>
      </c>
      <c r="E1380" s="16" t="s">
        <v>3</v>
      </c>
      <c r="F1380" s="16" t="str">
        <f>VLOOKUP(A1380,BY_TRA_Demand_Drivers!$A$5:$B$95,2,FALSE)</f>
        <v>TFTRR</v>
      </c>
      <c r="G1380" s="16">
        <f>VLOOKUP($D1380,'Growth rate'!$B$3:$T$93,19,FALSE)*VLOOKUP($F1380,BY_TRA_Demand_Drivers!$B$5:$J$100,7,FALSE)</f>
        <v>187503.85896926353</v>
      </c>
      <c r="H1380" s="16">
        <f>VLOOKUP($D1380,'Growth rate'!$B$3:$T$93,19,FALSE)*VLOOKUP($F1380,BY_TRA_Demand_Drivers!$B$5:$J$100,8,FALSE)</f>
        <v>0</v>
      </c>
      <c r="I1380" s="16">
        <f>VLOOKUP($D1380,'Growth rate'!$B$3:$T$93,19,FALSE)*VLOOKUP($F1380,BY_TRA_Demand_Drivers!$B$5:$J$100,9,FALSE)</f>
        <v>0</v>
      </c>
    </row>
    <row r="1381" spans="1:9">
      <c r="A1381" s="16">
        <f t="shared" si="20"/>
        <v>17</v>
      </c>
      <c r="B1381" s="16"/>
      <c r="C1381" s="16" t="s">
        <v>11</v>
      </c>
      <c r="D1381" s="16">
        <v>2084</v>
      </c>
      <c r="E1381" s="16" t="s">
        <v>3</v>
      </c>
      <c r="F1381" s="16" t="str">
        <f>VLOOKUP(A1381,BY_TRA_Demand_Drivers!$A$5:$B$95,2,FALSE)</f>
        <v>TFTRR</v>
      </c>
      <c r="G1381" s="16">
        <f>VLOOKUP($D1381,'Growth rate'!$B$3:$T$93,19,FALSE)*VLOOKUP($F1381,BY_TRA_Demand_Drivers!$B$5:$J$100,7,FALSE)</f>
        <v>188767.4881665133</v>
      </c>
      <c r="H1381" s="16">
        <f>VLOOKUP($D1381,'Growth rate'!$B$3:$T$93,19,FALSE)*VLOOKUP($F1381,BY_TRA_Demand_Drivers!$B$5:$J$100,8,FALSE)</f>
        <v>0</v>
      </c>
      <c r="I1381" s="16">
        <f>VLOOKUP($D1381,'Growth rate'!$B$3:$T$93,19,FALSE)*VLOOKUP($F1381,BY_TRA_Demand_Drivers!$B$5:$J$100,9,FALSE)</f>
        <v>0</v>
      </c>
    </row>
    <row r="1382" spans="1:9">
      <c r="A1382" s="16">
        <f t="shared" si="20"/>
        <v>17</v>
      </c>
      <c r="B1382" s="16"/>
      <c r="C1382" s="16" t="s">
        <v>11</v>
      </c>
      <c r="D1382" s="16">
        <v>2085</v>
      </c>
      <c r="E1382" s="16" t="s">
        <v>3</v>
      </c>
      <c r="F1382" s="16" t="str">
        <f>VLOOKUP(A1382,BY_TRA_Demand_Drivers!$A$5:$B$95,2,FALSE)</f>
        <v>TFTRR</v>
      </c>
      <c r="G1382" s="16">
        <f>VLOOKUP($D1382,'Growth rate'!$B$3:$T$93,19,FALSE)*VLOOKUP($F1382,BY_TRA_Demand_Drivers!$B$5:$J$100,7,FALSE)</f>
        <v>190031.11736376301</v>
      </c>
      <c r="H1382" s="16">
        <f>VLOOKUP($D1382,'Growth rate'!$B$3:$T$93,19,FALSE)*VLOOKUP($F1382,BY_TRA_Demand_Drivers!$B$5:$J$100,8,FALSE)</f>
        <v>0</v>
      </c>
      <c r="I1382" s="16">
        <f>VLOOKUP($D1382,'Growth rate'!$B$3:$T$93,19,FALSE)*VLOOKUP($F1382,BY_TRA_Demand_Drivers!$B$5:$J$100,9,FALSE)</f>
        <v>0</v>
      </c>
    </row>
    <row r="1383" spans="1:9">
      <c r="A1383" s="16">
        <f t="shared" si="20"/>
        <v>17</v>
      </c>
      <c r="B1383" s="16"/>
      <c r="C1383" s="16" t="s">
        <v>11</v>
      </c>
      <c r="D1383" s="16">
        <v>2086</v>
      </c>
      <c r="E1383" s="16" t="s">
        <v>3</v>
      </c>
      <c r="F1383" s="16" t="str">
        <f>VLOOKUP(A1383,BY_TRA_Demand_Drivers!$A$5:$B$95,2,FALSE)</f>
        <v>TFTRR</v>
      </c>
      <c r="G1383" s="16">
        <f>VLOOKUP($D1383,'Growth rate'!$B$3:$T$93,19,FALSE)*VLOOKUP($F1383,BY_TRA_Demand_Drivers!$B$5:$J$100,7,FALSE)</f>
        <v>191141.39239157829</v>
      </c>
      <c r="H1383" s="16">
        <f>VLOOKUP($D1383,'Growth rate'!$B$3:$T$93,19,FALSE)*VLOOKUP($F1383,BY_TRA_Demand_Drivers!$B$5:$J$100,8,FALSE)</f>
        <v>0</v>
      </c>
      <c r="I1383" s="16">
        <f>VLOOKUP($D1383,'Growth rate'!$B$3:$T$93,19,FALSE)*VLOOKUP($F1383,BY_TRA_Demand_Drivers!$B$5:$J$100,9,FALSE)</f>
        <v>0</v>
      </c>
    </row>
    <row r="1384" spans="1:9">
      <c r="A1384" s="16">
        <f t="shared" si="20"/>
        <v>17</v>
      </c>
      <c r="B1384" s="16"/>
      <c r="C1384" s="16" t="s">
        <v>11</v>
      </c>
      <c r="D1384" s="16">
        <v>2087</v>
      </c>
      <c r="E1384" s="16" t="s">
        <v>3</v>
      </c>
      <c r="F1384" s="16" t="str">
        <f>VLOOKUP(A1384,BY_TRA_Demand_Drivers!$A$5:$B$95,2,FALSE)</f>
        <v>TFTRR</v>
      </c>
      <c r="G1384" s="16">
        <f>VLOOKUP($D1384,'Growth rate'!$B$3:$T$93,19,FALSE)*VLOOKUP($F1384,BY_TRA_Demand_Drivers!$B$5:$J$100,7,FALSE)</f>
        <v>192251.66741939363</v>
      </c>
      <c r="H1384" s="16">
        <f>VLOOKUP($D1384,'Growth rate'!$B$3:$T$93,19,FALSE)*VLOOKUP($F1384,BY_TRA_Demand_Drivers!$B$5:$J$100,8,FALSE)</f>
        <v>0</v>
      </c>
      <c r="I1384" s="16">
        <f>VLOOKUP($D1384,'Growth rate'!$B$3:$T$93,19,FALSE)*VLOOKUP($F1384,BY_TRA_Demand_Drivers!$B$5:$J$100,9,FALSE)</f>
        <v>0</v>
      </c>
    </row>
    <row r="1385" spans="1:9">
      <c r="A1385" s="16">
        <f t="shared" si="20"/>
        <v>17</v>
      </c>
      <c r="B1385" s="16"/>
      <c r="C1385" s="16" t="s">
        <v>11</v>
      </c>
      <c r="D1385" s="16">
        <v>2088</v>
      </c>
      <c r="E1385" s="16" t="s">
        <v>3</v>
      </c>
      <c r="F1385" s="16" t="str">
        <f>VLOOKUP(A1385,BY_TRA_Demand_Drivers!$A$5:$B$95,2,FALSE)</f>
        <v>TFTRR</v>
      </c>
      <c r="G1385" s="16">
        <f>VLOOKUP($D1385,'Growth rate'!$B$3:$T$93,19,FALSE)*VLOOKUP($F1385,BY_TRA_Demand_Drivers!$B$5:$J$100,7,FALSE)</f>
        <v>193361.94244720894</v>
      </c>
      <c r="H1385" s="16">
        <f>VLOOKUP($D1385,'Growth rate'!$B$3:$T$93,19,FALSE)*VLOOKUP($F1385,BY_TRA_Demand_Drivers!$B$5:$J$100,8,FALSE)</f>
        <v>0</v>
      </c>
      <c r="I1385" s="16">
        <f>VLOOKUP($D1385,'Growth rate'!$B$3:$T$93,19,FALSE)*VLOOKUP($F1385,BY_TRA_Demand_Drivers!$B$5:$J$100,9,FALSE)</f>
        <v>0</v>
      </c>
    </row>
    <row r="1386" spans="1:9">
      <c r="A1386" s="16">
        <f t="shared" si="20"/>
        <v>17</v>
      </c>
      <c r="B1386" s="16"/>
      <c r="C1386" s="16" t="s">
        <v>11</v>
      </c>
      <c r="D1386" s="16">
        <v>2089</v>
      </c>
      <c r="E1386" s="16" t="s">
        <v>3</v>
      </c>
      <c r="F1386" s="16" t="str">
        <f>VLOOKUP(A1386,BY_TRA_Demand_Drivers!$A$5:$B$95,2,FALSE)</f>
        <v>TFTRR</v>
      </c>
      <c r="G1386" s="16">
        <f>VLOOKUP($D1386,'Growth rate'!$B$3:$T$93,19,FALSE)*VLOOKUP($F1386,BY_TRA_Demand_Drivers!$B$5:$J$100,7,FALSE)</f>
        <v>194472.21747502423</v>
      </c>
      <c r="H1386" s="16">
        <f>VLOOKUP($D1386,'Growth rate'!$B$3:$T$93,19,FALSE)*VLOOKUP($F1386,BY_TRA_Demand_Drivers!$B$5:$J$100,8,FALSE)</f>
        <v>0</v>
      </c>
      <c r="I1386" s="16">
        <f>VLOOKUP($D1386,'Growth rate'!$B$3:$T$93,19,FALSE)*VLOOKUP($F1386,BY_TRA_Demand_Drivers!$B$5:$J$100,9,FALSE)</f>
        <v>0</v>
      </c>
    </row>
    <row r="1387" spans="1:9">
      <c r="A1387" s="16">
        <f t="shared" si="20"/>
        <v>17</v>
      </c>
      <c r="B1387" s="16"/>
      <c r="C1387" s="16" t="s">
        <v>11</v>
      </c>
      <c r="D1387" s="16">
        <v>2090</v>
      </c>
      <c r="E1387" s="16" t="s">
        <v>3</v>
      </c>
      <c r="F1387" s="16" t="str">
        <f>VLOOKUP(A1387,BY_TRA_Demand_Drivers!$A$5:$B$95,2,FALSE)</f>
        <v>TFTRR</v>
      </c>
      <c r="G1387" s="16">
        <f>VLOOKUP($D1387,'Growth rate'!$B$3:$T$93,19,FALSE)*VLOOKUP($F1387,BY_TRA_Demand_Drivers!$B$5:$J$100,7,FALSE)</f>
        <v>195582.49250283954</v>
      </c>
      <c r="H1387" s="16">
        <f>VLOOKUP($D1387,'Growth rate'!$B$3:$T$93,19,FALSE)*VLOOKUP($F1387,BY_TRA_Demand_Drivers!$B$5:$J$100,8,FALSE)</f>
        <v>0</v>
      </c>
      <c r="I1387" s="16">
        <f>VLOOKUP($D1387,'Growth rate'!$B$3:$T$93,19,FALSE)*VLOOKUP($F1387,BY_TRA_Demand_Drivers!$B$5:$J$100,9,FALSE)</f>
        <v>0</v>
      </c>
    </row>
    <row r="1388" spans="1:9">
      <c r="A1388" s="16">
        <f t="shared" si="20"/>
        <v>17</v>
      </c>
      <c r="B1388" s="16"/>
      <c r="C1388" s="16" t="s">
        <v>11</v>
      </c>
      <c r="D1388" s="16">
        <v>2091</v>
      </c>
      <c r="E1388" s="16" t="s">
        <v>3</v>
      </c>
      <c r="F1388" s="16" t="str">
        <f>VLOOKUP(A1388,BY_TRA_Demand_Drivers!$A$5:$B$95,2,FALSE)</f>
        <v>TFTRR</v>
      </c>
      <c r="G1388" s="16">
        <f>VLOOKUP($D1388,'Growth rate'!$B$3:$T$93,19,FALSE)*VLOOKUP($F1388,BY_TRA_Demand_Drivers!$B$5:$J$100,7,FALSE)</f>
        <v>196583.19858115332</v>
      </c>
      <c r="H1388" s="16">
        <f>VLOOKUP($D1388,'Growth rate'!$B$3:$T$93,19,FALSE)*VLOOKUP($F1388,BY_TRA_Demand_Drivers!$B$5:$J$100,8,FALSE)</f>
        <v>0</v>
      </c>
      <c r="I1388" s="16">
        <f>VLOOKUP($D1388,'Growth rate'!$B$3:$T$93,19,FALSE)*VLOOKUP($F1388,BY_TRA_Demand_Drivers!$B$5:$J$100,9,FALSE)</f>
        <v>0</v>
      </c>
    </row>
    <row r="1389" spans="1:9">
      <c r="A1389" s="16">
        <f t="shared" si="20"/>
        <v>17</v>
      </c>
      <c r="B1389" s="16"/>
      <c r="C1389" s="16" t="s">
        <v>11</v>
      </c>
      <c r="D1389" s="16">
        <v>2092</v>
      </c>
      <c r="E1389" s="16" t="s">
        <v>3</v>
      </c>
      <c r="F1389" s="16" t="str">
        <f>VLOOKUP(A1389,BY_TRA_Demand_Drivers!$A$5:$B$95,2,FALSE)</f>
        <v>TFTRR</v>
      </c>
      <c r="G1389" s="16">
        <f>VLOOKUP($D1389,'Growth rate'!$B$3:$T$93,19,FALSE)*VLOOKUP($F1389,BY_TRA_Demand_Drivers!$B$5:$J$100,7,FALSE)</f>
        <v>197583.90465946714</v>
      </c>
      <c r="H1389" s="16">
        <f>VLOOKUP($D1389,'Growth rate'!$B$3:$T$93,19,FALSE)*VLOOKUP($F1389,BY_TRA_Demand_Drivers!$B$5:$J$100,8,FALSE)</f>
        <v>0</v>
      </c>
      <c r="I1389" s="16">
        <f>VLOOKUP($D1389,'Growth rate'!$B$3:$T$93,19,FALSE)*VLOOKUP($F1389,BY_TRA_Demand_Drivers!$B$5:$J$100,9,FALSE)</f>
        <v>0</v>
      </c>
    </row>
    <row r="1390" spans="1:9">
      <c r="A1390" s="16">
        <f t="shared" si="20"/>
        <v>17</v>
      </c>
      <c r="B1390" s="16"/>
      <c r="C1390" s="16" t="s">
        <v>11</v>
      </c>
      <c r="D1390" s="16">
        <v>2093</v>
      </c>
      <c r="E1390" s="16" t="s">
        <v>3</v>
      </c>
      <c r="F1390" s="16" t="str">
        <f>VLOOKUP(A1390,BY_TRA_Demand_Drivers!$A$5:$B$95,2,FALSE)</f>
        <v>TFTRR</v>
      </c>
      <c r="G1390" s="16">
        <f>VLOOKUP($D1390,'Growth rate'!$B$3:$T$93,19,FALSE)*VLOOKUP($F1390,BY_TRA_Demand_Drivers!$B$5:$J$100,7,FALSE)</f>
        <v>198584.61073778087</v>
      </c>
      <c r="H1390" s="16">
        <f>VLOOKUP($D1390,'Growth rate'!$B$3:$T$93,19,FALSE)*VLOOKUP($F1390,BY_TRA_Demand_Drivers!$B$5:$J$100,8,FALSE)</f>
        <v>0</v>
      </c>
      <c r="I1390" s="16">
        <f>VLOOKUP($D1390,'Growth rate'!$B$3:$T$93,19,FALSE)*VLOOKUP($F1390,BY_TRA_Demand_Drivers!$B$5:$J$100,9,FALSE)</f>
        <v>0</v>
      </c>
    </row>
    <row r="1391" spans="1:9">
      <c r="A1391" s="16">
        <f t="shared" si="20"/>
        <v>17</v>
      </c>
      <c r="B1391" s="16"/>
      <c r="C1391" s="16" t="s">
        <v>11</v>
      </c>
      <c r="D1391" s="16">
        <v>2094</v>
      </c>
      <c r="E1391" s="16" t="s">
        <v>3</v>
      </c>
      <c r="F1391" s="16" t="str">
        <f>VLOOKUP(A1391,BY_TRA_Demand_Drivers!$A$5:$B$95,2,FALSE)</f>
        <v>TFTRR</v>
      </c>
      <c r="G1391" s="16">
        <f>VLOOKUP($D1391,'Growth rate'!$B$3:$T$93,19,FALSE)*VLOOKUP($F1391,BY_TRA_Demand_Drivers!$B$5:$J$100,7,FALSE)</f>
        <v>199585.31681609465</v>
      </c>
      <c r="H1391" s="16">
        <f>VLOOKUP($D1391,'Growth rate'!$B$3:$T$93,19,FALSE)*VLOOKUP($F1391,BY_TRA_Demand_Drivers!$B$5:$J$100,8,FALSE)</f>
        <v>0</v>
      </c>
      <c r="I1391" s="16">
        <f>VLOOKUP($D1391,'Growth rate'!$B$3:$T$93,19,FALSE)*VLOOKUP($F1391,BY_TRA_Demand_Drivers!$B$5:$J$100,9,FALSE)</f>
        <v>0</v>
      </c>
    </row>
    <row r="1392" spans="1:9">
      <c r="A1392" s="16">
        <f t="shared" si="20"/>
        <v>17</v>
      </c>
      <c r="B1392" s="16"/>
      <c r="C1392" s="16" t="s">
        <v>11</v>
      </c>
      <c r="D1392" s="16">
        <v>2095</v>
      </c>
      <c r="E1392" s="16" t="s">
        <v>3</v>
      </c>
      <c r="F1392" s="16" t="str">
        <f>VLOOKUP(A1392,BY_TRA_Demand_Drivers!$A$5:$B$95,2,FALSE)</f>
        <v>TFTRR</v>
      </c>
      <c r="G1392" s="16">
        <f>VLOOKUP($D1392,'Growth rate'!$B$3:$T$93,19,FALSE)*VLOOKUP($F1392,BY_TRA_Demand_Drivers!$B$5:$J$100,7,FALSE)</f>
        <v>200586.02289440844</v>
      </c>
      <c r="H1392" s="16">
        <f>VLOOKUP($D1392,'Growth rate'!$B$3:$T$93,19,FALSE)*VLOOKUP($F1392,BY_TRA_Demand_Drivers!$B$5:$J$100,8,FALSE)</f>
        <v>0</v>
      </c>
      <c r="I1392" s="16">
        <f>VLOOKUP($D1392,'Growth rate'!$B$3:$T$93,19,FALSE)*VLOOKUP($F1392,BY_TRA_Demand_Drivers!$B$5:$J$100,9,FALSE)</f>
        <v>0</v>
      </c>
    </row>
    <row r="1393" spans="1:9">
      <c r="A1393" s="16">
        <f t="shared" si="20"/>
        <v>17</v>
      </c>
      <c r="B1393" s="16"/>
      <c r="C1393" s="16" t="s">
        <v>11</v>
      </c>
      <c r="D1393" s="16">
        <v>2096</v>
      </c>
      <c r="E1393" s="16" t="s">
        <v>3</v>
      </c>
      <c r="F1393" s="16" t="str">
        <f>VLOOKUP(A1393,BY_TRA_Demand_Drivers!$A$5:$B$95,2,FALSE)</f>
        <v>TFTRR</v>
      </c>
      <c r="G1393" s="16">
        <f>VLOOKUP($D1393,'Growth rate'!$B$3:$T$93,19,FALSE)*VLOOKUP($F1393,BY_TRA_Demand_Drivers!$B$5:$J$100,7,FALSE)</f>
        <v>201499.06121964692</v>
      </c>
      <c r="H1393" s="16">
        <f>VLOOKUP($D1393,'Growth rate'!$B$3:$T$93,19,FALSE)*VLOOKUP($F1393,BY_TRA_Demand_Drivers!$B$5:$J$100,8,FALSE)</f>
        <v>0</v>
      </c>
      <c r="I1393" s="16">
        <f>VLOOKUP($D1393,'Growth rate'!$B$3:$T$93,19,FALSE)*VLOOKUP($F1393,BY_TRA_Demand_Drivers!$B$5:$J$100,9,FALSE)</f>
        <v>0</v>
      </c>
    </row>
    <row r="1394" spans="1:9">
      <c r="A1394" s="16">
        <f t="shared" si="20"/>
        <v>17</v>
      </c>
      <c r="B1394" s="16"/>
      <c r="C1394" s="16" t="s">
        <v>11</v>
      </c>
      <c r="D1394" s="16">
        <v>2097</v>
      </c>
      <c r="E1394" s="16" t="s">
        <v>3</v>
      </c>
      <c r="F1394" s="16" t="str">
        <f>VLOOKUP(A1394,BY_TRA_Demand_Drivers!$A$5:$B$95,2,FALSE)</f>
        <v>TFTRR</v>
      </c>
      <c r="G1394" s="16">
        <f>VLOOKUP($D1394,'Growth rate'!$B$3:$T$93,19,FALSE)*VLOOKUP($F1394,BY_TRA_Demand_Drivers!$B$5:$J$100,7,FALSE)</f>
        <v>202412.09954488534</v>
      </c>
      <c r="H1394" s="16">
        <f>VLOOKUP($D1394,'Growth rate'!$B$3:$T$93,19,FALSE)*VLOOKUP($F1394,BY_TRA_Demand_Drivers!$B$5:$J$100,8,FALSE)</f>
        <v>0</v>
      </c>
      <c r="I1394" s="16">
        <f>VLOOKUP($D1394,'Growth rate'!$B$3:$T$93,19,FALSE)*VLOOKUP($F1394,BY_TRA_Demand_Drivers!$B$5:$J$100,9,FALSE)</f>
        <v>0</v>
      </c>
    </row>
    <row r="1395" spans="1:9">
      <c r="A1395" s="16">
        <f t="shared" si="20"/>
        <v>17</v>
      </c>
      <c r="B1395" s="16"/>
      <c r="C1395" s="16" t="s">
        <v>11</v>
      </c>
      <c r="D1395" s="16">
        <v>2098</v>
      </c>
      <c r="E1395" s="16" t="s">
        <v>3</v>
      </c>
      <c r="F1395" s="16" t="str">
        <f>VLOOKUP(A1395,BY_TRA_Demand_Drivers!$A$5:$B$95,2,FALSE)</f>
        <v>TFTRR</v>
      </c>
      <c r="G1395" s="16">
        <f>VLOOKUP($D1395,'Growth rate'!$B$3:$T$93,19,FALSE)*VLOOKUP($F1395,BY_TRA_Demand_Drivers!$B$5:$J$100,7,FALSE)</f>
        <v>203325.13787012376</v>
      </c>
      <c r="H1395" s="16">
        <f>VLOOKUP($D1395,'Growth rate'!$B$3:$T$93,19,FALSE)*VLOOKUP($F1395,BY_TRA_Demand_Drivers!$B$5:$J$100,8,FALSE)</f>
        <v>0</v>
      </c>
      <c r="I1395" s="16">
        <f>VLOOKUP($D1395,'Growth rate'!$B$3:$T$93,19,FALSE)*VLOOKUP($F1395,BY_TRA_Demand_Drivers!$B$5:$J$100,9,FALSE)</f>
        <v>0</v>
      </c>
    </row>
    <row r="1396" spans="1:9">
      <c r="A1396" s="16">
        <f t="shared" si="20"/>
        <v>17</v>
      </c>
      <c r="B1396" s="16"/>
      <c r="C1396" s="16" t="s">
        <v>11</v>
      </c>
      <c r="D1396" s="16">
        <v>2099</v>
      </c>
      <c r="E1396" s="16" t="s">
        <v>3</v>
      </c>
      <c r="F1396" s="16" t="str">
        <f>VLOOKUP(A1396,BY_TRA_Demand_Drivers!$A$5:$B$95,2,FALSE)</f>
        <v>TFTRR</v>
      </c>
      <c r="G1396" s="16">
        <f>VLOOKUP($D1396,'Growth rate'!$B$3:$T$93,19,FALSE)*VLOOKUP($F1396,BY_TRA_Demand_Drivers!$B$5:$J$100,7,FALSE)</f>
        <v>204238.1761953622</v>
      </c>
      <c r="H1396" s="16">
        <f>VLOOKUP($D1396,'Growth rate'!$B$3:$T$93,19,FALSE)*VLOOKUP($F1396,BY_TRA_Demand_Drivers!$B$5:$J$100,8,FALSE)</f>
        <v>0</v>
      </c>
      <c r="I1396" s="16">
        <f>VLOOKUP($D1396,'Growth rate'!$B$3:$T$93,19,FALSE)*VLOOKUP($F1396,BY_TRA_Demand_Drivers!$B$5:$J$100,9,FALSE)</f>
        <v>0</v>
      </c>
    </row>
    <row r="1397" spans="1:9">
      <c r="A1397" s="16">
        <f t="shared" si="20"/>
        <v>17</v>
      </c>
      <c r="B1397" s="16"/>
      <c r="C1397" s="16" t="s">
        <v>11</v>
      </c>
      <c r="D1397" s="16">
        <v>2100</v>
      </c>
      <c r="E1397" s="16" t="s">
        <v>3</v>
      </c>
      <c r="F1397" s="16" t="str">
        <f>VLOOKUP(A1397,BY_TRA_Demand_Drivers!$A$5:$B$95,2,FALSE)</f>
        <v>TFTRR</v>
      </c>
      <c r="G1397" s="16">
        <f>VLOOKUP($D1397,'Growth rate'!$B$3:$T$93,19,FALSE)*VLOOKUP($F1397,BY_TRA_Demand_Drivers!$B$5:$J$100,7,FALSE)</f>
        <v>205151.21452060065</v>
      </c>
      <c r="H1397" s="16">
        <f>VLOOKUP($D1397,'Growth rate'!$B$3:$T$93,19,FALSE)*VLOOKUP($F1397,BY_TRA_Demand_Drivers!$B$5:$J$100,8,FALSE)</f>
        <v>0</v>
      </c>
      <c r="I1397" s="16">
        <f>VLOOKUP($D1397,'Growth rate'!$B$3:$T$93,19,FALSE)*VLOOKUP($F1397,BY_TRA_Demand_Drivers!$B$5:$J$100,9,FALSE)</f>
        <v>0</v>
      </c>
    </row>
    <row r="1398" spans="1:9">
      <c r="A1398" s="16">
        <f t="shared" si="20"/>
        <v>18</v>
      </c>
      <c r="B1398" s="16"/>
      <c r="C1398" s="16" t="s">
        <v>11</v>
      </c>
      <c r="D1398" s="16">
        <v>2019</v>
      </c>
      <c r="E1398" s="16" t="s">
        <v>3</v>
      </c>
      <c r="F1398" s="16" t="str">
        <f>VLOOKUP(A1398,BY_TRA_Demand_Drivers!$A$5:$B$95,2,FALSE)</f>
        <v>TFVAU</v>
      </c>
      <c r="G1398" s="16">
        <f>VLOOKUP($D1398,'Growth rate'!$B$3:$T$93,19,FALSE)*VLOOKUP($F1398,BY_TRA_Demand_Drivers!$B$5:$J$100,7,FALSE)</f>
        <v>4400.5</v>
      </c>
      <c r="H1398" s="16">
        <f>VLOOKUP($D1398,'Growth rate'!$B$3:$T$93,19,FALSE)*VLOOKUP($F1398,BY_TRA_Demand_Drivers!$B$5:$J$100,8,FALSE)</f>
        <v>0</v>
      </c>
      <c r="I1398" s="16">
        <f>VLOOKUP($D1398,'Growth rate'!$B$3:$T$93,19,FALSE)*VLOOKUP($F1398,BY_TRA_Demand_Drivers!$B$5:$J$100,9,FALSE)</f>
        <v>0</v>
      </c>
    </row>
    <row r="1399" spans="1:9">
      <c r="A1399" s="16">
        <f t="shared" si="20"/>
        <v>18</v>
      </c>
      <c r="B1399" s="16"/>
      <c r="C1399" s="16" t="s">
        <v>11</v>
      </c>
      <c r="D1399" s="16">
        <v>2020</v>
      </c>
      <c r="E1399" s="16" t="s">
        <v>3</v>
      </c>
      <c r="F1399" s="16" t="str">
        <f>VLOOKUP(A1399,BY_TRA_Demand_Drivers!$A$5:$B$95,2,FALSE)</f>
        <v>TFVAU</v>
      </c>
      <c r="G1399" s="16">
        <f>VLOOKUP($D1399,'Growth rate'!$B$3:$T$93,19,FALSE)*VLOOKUP($F1399,BY_TRA_Demand_Drivers!$B$5:$J$100,7,FALSE)</f>
        <v>4365.99815122377</v>
      </c>
      <c r="H1399" s="16">
        <f>VLOOKUP($D1399,'Growth rate'!$B$3:$T$93,19,FALSE)*VLOOKUP($F1399,BY_TRA_Demand_Drivers!$B$5:$J$100,8,FALSE)</f>
        <v>0</v>
      </c>
      <c r="I1399" s="16">
        <f>VLOOKUP($D1399,'Growth rate'!$B$3:$T$93,19,FALSE)*VLOOKUP($F1399,BY_TRA_Demand_Drivers!$B$5:$J$100,9,FALSE)</f>
        <v>0</v>
      </c>
    </row>
    <row r="1400" spans="1:9">
      <c r="A1400" s="16">
        <f t="shared" si="20"/>
        <v>18</v>
      </c>
      <c r="B1400" s="16"/>
      <c r="C1400" s="16" t="s">
        <v>11</v>
      </c>
      <c r="D1400" s="16">
        <v>2021</v>
      </c>
      <c r="E1400" s="16" t="s">
        <v>3</v>
      </c>
      <c r="F1400" s="16" t="str">
        <f>VLOOKUP(A1400,BY_TRA_Demand_Drivers!$A$5:$B$95,2,FALSE)</f>
        <v>TFVAU</v>
      </c>
      <c r="G1400" s="16">
        <f>VLOOKUP($D1400,'Growth rate'!$B$3:$T$93,19,FALSE)*VLOOKUP($F1400,BY_TRA_Demand_Drivers!$B$5:$J$100,7,FALSE)</f>
        <v>4331.4963024475392</v>
      </c>
      <c r="H1400" s="16">
        <f>VLOOKUP($D1400,'Growth rate'!$B$3:$T$93,19,FALSE)*VLOOKUP($F1400,BY_TRA_Demand_Drivers!$B$5:$J$100,8,FALSE)</f>
        <v>0</v>
      </c>
      <c r="I1400" s="16">
        <f>VLOOKUP($D1400,'Growth rate'!$B$3:$T$93,19,FALSE)*VLOOKUP($F1400,BY_TRA_Demand_Drivers!$B$5:$J$100,9,FALSE)</f>
        <v>0</v>
      </c>
    </row>
    <row r="1401" spans="1:9">
      <c r="A1401" s="16">
        <f t="shared" si="20"/>
        <v>18</v>
      </c>
      <c r="B1401" s="16"/>
      <c r="C1401" s="16" t="s">
        <v>11</v>
      </c>
      <c r="D1401" s="16">
        <v>2022</v>
      </c>
      <c r="E1401" s="16" t="s">
        <v>3</v>
      </c>
      <c r="F1401" s="16" t="str">
        <f>VLOOKUP(A1401,BY_TRA_Demand_Drivers!$A$5:$B$95,2,FALSE)</f>
        <v>TFVAU</v>
      </c>
      <c r="G1401" s="16">
        <f>VLOOKUP($D1401,'Growth rate'!$B$3:$T$93,19,FALSE)*VLOOKUP($F1401,BY_TRA_Demand_Drivers!$B$5:$J$100,7,FALSE)</f>
        <v>4296.9944536713083</v>
      </c>
      <c r="H1401" s="16">
        <f>VLOOKUP($D1401,'Growth rate'!$B$3:$T$93,19,FALSE)*VLOOKUP($F1401,BY_TRA_Demand_Drivers!$B$5:$J$100,8,FALSE)</f>
        <v>0</v>
      </c>
      <c r="I1401" s="16">
        <f>VLOOKUP($D1401,'Growth rate'!$B$3:$T$93,19,FALSE)*VLOOKUP($F1401,BY_TRA_Demand_Drivers!$B$5:$J$100,9,FALSE)</f>
        <v>0</v>
      </c>
    </row>
    <row r="1402" spans="1:9">
      <c r="A1402" s="16">
        <f t="shared" si="20"/>
        <v>18</v>
      </c>
      <c r="B1402" s="16"/>
      <c r="C1402" s="16" t="s">
        <v>11</v>
      </c>
      <c r="D1402" s="16">
        <v>2023</v>
      </c>
      <c r="E1402" s="16" t="s">
        <v>3</v>
      </c>
      <c r="F1402" s="16" t="str">
        <f>VLOOKUP(A1402,BY_TRA_Demand_Drivers!$A$5:$B$95,2,FALSE)</f>
        <v>TFVAU</v>
      </c>
      <c r="G1402" s="16">
        <f>VLOOKUP($D1402,'Growth rate'!$B$3:$T$93,19,FALSE)*VLOOKUP($F1402,BY_TRA_Demand_Drivers!$B$5:$J$100,7,FALSE)</f>
        <v>4262.4926048950783</v>
      </c>
      <c r="H1402" s="16">
        <f>VLOOKUP($D1402,'Growth rate'!$B$3:$T$93,19,FALSE)*VLOOKUP($F1402,BY_TRA_Demand_Drivers!$B$5:$J$100,8,FALSE)</f>
        <v>0</v>
      </c>
      <c r="I1402" s="16">
        <f>VLOOKUP($D1402,'Growth rate'!$B$3:$T$93,19,FALSE)*VLOOKUP($F1402,BY_TRA_Demand_Drivers!$B$5:$J$100,9,FALSE)</f>
        <v>0</v>
      </c>
    </row>
    <row r="1403" spans="1:9">
      <c r="A1403" s="16">
        <f t="shared" si="20"/>
        <v>18</v>
      </c>
      <c r="B1403" s="16"/>
      <c r="C1403" s="16" t="s">
        <v>11</v>
      </c>
      <c r="D1403" s="16">
        <v>2024</v>
      </c>
      <c r="E1403" s="16" t="s">
        <v>3</v>
      </c>
      <c r="F1403" s="16" t="str">
        <f>VLOOKUP(A1403,BY_TRA_Demand_Drivers!$A$5:$B$95,2,FALSE)</f>
        <v>TFVAU</v>
      </c>
      <c r="G1403" s="16">
        <f>VLOOKUP($D1403,'Growth rate'!$B$3:$T$93,19,FALSE)*VLOOKUP($F1403,BY_TRA_Demand_Drivers!$B$5:$J$100,7,FALSE)</f>
        <v>4227.9907561188475</v>
      </c>
      <c r="H1403" s="16">
        <f>VLOOKUP($D1403,'Growth rate'!$B$3:$T$93,19,FALSE)*VLOOKUP($F1403,BY_TRA_Demand_Drivers!$B$5:$J$100,8,FALSE)</f>
        <v>0</v>
      </c>
      <c r="I1403" s="16">
        <f>VLOOKUP($D1403,'Growth rate'!$B$3:$T$93,19,FALSE)*VLOOKUP($F1403,BY_TRA_Demand_Drivers!$B$5:$J$100,9,FALSE)</f>
        <v>0</v>
      </c>
    </row>
    <row r="1404" spans="1:9">
      <c r="A1404" s="16">
        <f t="shared" si="20"/>
        <v>18</v>
      </c>
      <c r="B1404" s="16"/>
      <c r="C1404" s="16" t="s">
        <v>11</v>
      </c>
      <c r="D1404" s="16">
        <v>2025</v>
      </c>
      <c r="E1404" s="16" t="s">
        <v>3</v>
      </c>
      <c r="F1404" s="16" t="str">
        <f>VLOOKUP(A1404,BY_TRA_Demand_Drivers!$A$5:$B$95,2,FALSE)</f>
        <v>TFVAU</v>
      </c>
      <c r="G1404" s="16">
        <f>VLOOKUP($D1404,'Growth rate'!$B$3:$T$93,19,FALSE)*VLOOKUP($F1404,BY_TRA_Demand_Drivers!$B$5:$J$100,7,FALSE)</f>
        <v>4193.4889073426175</v>
      </c>
      <c r="H1404" s="16">
        <f>VLOOKUP($D1404,'Growth rate'!$B$3:$T$93,19,FALSE)*VLOOKUP($F1404,BY_TRA_Demand_Drivers!$B$5:$J$100,8,FALSE)</f>
        <v>0</v>
      </c>
      <c r="I1404" s="16">
        <f>VLOOKUP($D1404,'Growth rate'!$B$3:$T$93,19,FALSE)*VLOOKUP($F1404,BY_TRA_Demand_Drivers!$B$5:$J$100,9,FALSE)</f>
        <v>0</v>
      </c>
    </row>
    <row r="1405" spans="1:9">
      <c r="A1405" s="16">
        <f t="shared" si="20"/>
        <v>18</v>
      </c>
      <c r="B1405" s="16"/>
      <c r="C1405" s="16" t="s">
        <v>11</v>
      </c>
      <c r="D1405" s="16">
        <v>2026</v>
      </c>
      <c r="E1405" s="16" t="s">
        <v>3</v>
      </c>
      <c r="F1405" s="16" t="str">
        <f>VLOOKUP(A1405,BY_TRA_Demand_Drivers!$A$5:$B$95,2,FALSE)</f>
        <v>TFVAU</v>
      </c>
      <c r="G1405" s="16">
        <f>VLOOKUP($D1405,'Growth rate'!$B$3:$T$93,19,FALSE)*VLOOKUP($F1405,BY_TRA_Demand_Drivers!$B$5:$J$100,7,FALSE)</f>
        <v>4158.9870585663866</v>
      </c>
      <c r="H1405" s="16">
        <f>VLOOKUP($D1405,'Growth rate'!$B$3:$T$93,19,FALSE)*VLOOKUP($F1405,BY_TRA_Demand_Drivers!$B$5:$J$100,8,FALSE)</f>
        <v>0</v>
      </c>
      <c r="I1405" s="16">
        <f>VLOOKUP($D1405,'Growth rate'!$B$3:$T$93,19,FALSE)*VLOOKUP($F1405,BY_TRA_Demand_Drivers!$B$5:$J$100,9,FALSE)</f>
        <v>0</v>
      </c>
    </row>
    <row r="1406" spans="1:9">
      <c r="A1406" s="16">
        <f t="shared" si="20"/>
        <v>18</v>
      </c>
      <c r="B1406" s="16"/>
      <c r="C1406" s="16" t="s">
        <v>11</v>
      </c>
      <c r="D1406" s="16">
        <v>2027</v>
      </c>
      <c r="E1406" s="16" t="s">
        <v>3</v>
      </c>
      <c r="F1406" s="16" t="str">
        <f>VLOOKUP(A1406,BY_TRA_Demand_Drivers!$A$5:$B$95,2,FALSE)</f>
        <v>TFVAU</v>
      </c>
      <c r="G1406" s="16">
        <f>VLOOKUP($D1406,'Growth rate'!$B$3:$T$93,19,FALSE)*VLOOKUP($F1406,BY_TRA_Demand_Drivers!$B$5:$J$100,7,FALSE)</f>
        <v>4124.4852097901557</v>
      </c>
      <c r="H1406" s="16">
        <f>VLOOKUP($D1406,'Growth rate'!$B$3:$T$93,19,FALSE)*VLOOKUP($F1406,BY_TRA_Demand_Drivers!$B$5:$J$100,8,FALSE)</f>
        <v>0</v>
      </c>
      <c r="I1406" s="16">
        <f>VLOOKUP($D1406,'Growth rate'!$B$3:$T$93,19,FALSE)*VLOOKUP($F1406,BY_TRA_Demand_Drivers!$B$5:$J$100,9,FALSE)</f>
        <v>0</v>
      </c>
    </row>
    <row r="1407" spans="1:9">
      <c r="A1407" s="16">
        <f t="shared" si="20"/>
        <v>18</v>
      </c>
      <c r="B1407" s="16"/>
      <c r="C1407" s="16" t="s">
        <v>11</v>
      </c>
      <c r="D1407" s="16">
        <v>2028</v>
      </c>
      <c r="E1407" s="16" t="s">
        <v>3</v>
      </c>
      <c r="F1407" s="16" t="str">
        <f>VLOOKUP(A1407,BY_TRA_Demand_Drivers!$A$5:$B$95,2,FALSE)</f>
        <v>TFVAU</v>
      </c>
      <c r="G1407" s="16">
        <f>VLOOKUP($D1407,'Growth rate'!$B$3:$T$93,19,FALSE)*VLOOKUP($F1407,BY_TRA_Demand_Drivers!$B$5:$J$100,7,FALSE)</f>
        <v>4089.9833610139258</v>
      </c>
      <c r="H1407" s="16">
        <f>VLOOKUP($D1407,'Growth rate'!$B$3:$T$93,19,FALSE)*VLOOKUP($F1407,BY_TRA_Demand_Drivers!$B$5:$J$100,8,FALSE)</f>
        <v>0</v>
      </c>
      <c r="I1407" s="16">
        <f>VLOOKUP($D1407,'Growth rate'!$B$3:$T$93,19,FALSE)*VLOOKUP($F1407,BY_TRA_Demand_Drivers!$B$5:$J$100,9,FALSE)</f>
        <v>0</v>
      </c>
    </row>
    <row r="1408" spans="1:9">
      <c r="A1408" s="16">
        <f t="shared" si="20"/>
        <v>18</v>
      </c>
      <c r="B1408" s="16"/>
      <c r="C1408" s="16" t="s">
        <v>11</v>
      </c>
      <c r="D1408" s="16">
        <v>2029</v>
      </c>
      <c r="E1408" s="16" t="s">
        <v>3</v>
      </c>
      <c r="F1408" s="16" t="str">
        <f>VLOOKUP(A1408,BY_TRA_Demand_Drivers!$A$5:$B$95,2,FALSE)</f>
        <v>TFVAU</v>
      </c>
      <c r="G1408" s="16">
        <f>VLOOKUP($D1408,'Growth rate'!$B$3:$T$93,19,FALSE)*VLOOKUP($F1408,BY_TRA_Demand_Drivers!$B$5:$J$100,7,FALSE)</f>
        <v>4055.4815122376954</v>
      </c>
      <c r="H1408" s="16">
        <f>VLOOKUP($D1408,'Growth rate'!$B$3:$T$93,19,FALSE)*VLOOKUP($F1408,BY_TRA_Demand_Drivers!$B$5:$J$100,8,FALSE)</f>
        <v>0</v>
      </c>
      <c r="I1408" s="16">
        <f>VLOOKUP($D1408,'Growth rate'!$B$3:$T$93,19,FALSE)*VLOOKUP($F1408,BY_TRA_Demand_Drivers!$B$5:$J$100,9,FALSE)</f>
        <v>0</v>
      </c>
    </row>
    <row r="1409" spans="1:9">
      <c r="A1409" s="16">
        <f t="shared" ref="A1409:A1472" si="21">A1327+1</f>
        <v>18</v>
      </c>
      <c r="B1409" s="16"/>
      <c r="C1409" s="16" t="s">
        <v>11</v>
      </c>
      <c r="D1409" s="16">
        <v>2030</v>
      </c>
      <c r="E1409" s="16" t="s">
        <v>3</v>
      </c>
      <c r="F1409" s="16" t="str">
        <f>VLOOKUP(A1409,BY_TRA_Demand_Drivers!$A$5:$B$95,2,FALSE)</f>
        <v>TFVAU</v>
      </c>
      <c r="G1409" s="16">
        <f>VLOOKUP($D1409,'Growth rate'!$B$3:$T$93,19,FALSE)*VLOOKUP($F1409,BY_TRA_Demand_Drivers!$B$5:$J$100,7,FALSE)</f>
        <v>4020.979663461465</v>
      </c>
      <c r="H1409" s="16">
        <f>VLOOKUP($D1409,'Growth rate'!$B$3:$T$93,19,FALSE)*VLOOKUP($F1409,BY_TRA_Demand_Drivers!$B$5:$J$100,8,FALSE)</f>
        <v>0</v>
      </c>
      <c r="I1409" s="16">
        <f>VLOOKUP($D1409,'Growth rate'!$B$3:$T$93,19,FALSE)*VLOOKUP($F1409,BY_TRA_Demand_Drivers!$B$5:$J$100,9,FALSE)</f>
        <v>0</v>
      </c>
    </row>
    <row r="1410" spans="1:9">
      <c r="A1410" s="16">
        <f t="shared" si="21"/>
        <v>18</v>
      </c>
      <c r="B1410" s="16"/>
      <c r="C1410" s="16" t="s">
        <v>11</v>
      </c>
      <c r="D1410" s="16">
        <v>2031</v>
      </c>
      <c r="E1410" s="16" t="s">
        <v>3</v>
      </c>
      <c r="F1410" s="16" t="str">
        <f>VLOOKUP(A1410,BY_TRA_Demand_Drivers!$A$5:$B$95,2,FALSE)</f>
        <v>TFVAU</v>
      </c>
      <c r="G1410" s="16">
        <f>VLOOKUP($D1410,'Growth rate'!$B$3:$T$93,19,FALSE)*VLOOKUP($F1410,BY_TRA_Demand_Drivers!$B$5:$J$100,7,FALSE)</f>
        <v>3986.4778146852341</v>
      </c>
      <c r="H1410" s="16">
        <f>VLOOKUP($D1410,'Growth rate'!$B$3:$T$93,19,FALSE)*VLOOKUP($F1410,BY_TRA_Demand_Drivers!$B$5:$J$100,8,FALSE)</f>
        <v>0</v>
      </c>
      <c r="I1410" s="16">
        <f>VLOOKUP($D1410,'Growth rate'!$B$3:$T$93,19,FALSE)*VLOOKUP($F1410,BY_TRA_Demand_Drivers!$B$5:$J$100,9,FALSE)</f>
        <v>0</v>
      </c>
    </row>
    <row r="1411" spans="1:9">
      <c r="A1411" s="16">
        <f t="shared" si="21"/>
        <v>18</v>
      </c>
      <c r="B1411" s="16"/>
      <c r="C1411" s="16" t="s">
        <v>11</v>
      </c>
      <c r="D1411" s="16">
        <v>2032</v>
      </c>
      <c r="E1411" s="16" t="s">
        <v>3</v>
      </c>
      <c r="F1411" s="16" t="str">
        <f>VLOOKUP(A1411,BY_TRA_Demand_Drivers!$A$5:$B$95,2,FALSE)</f>
        <v>TFVAU</v>
      </c>
      <c r="G1411" s="16">
        <f>VLOOKUP($D1411,'Growth rate'!$B$3:$T$93,19,FALSE)*VLOOKUP($F1411,BY_TRA_Demand_Drivers!$B$5:$J$100,7,FALSE)</f>
        <v>3951.9759659090037</v>
      </c>
      <c r="H1411" s="16">
        <f>VLOOKUP($D1411,'Growth rate'!$B$3:$T$93,19,FALSE)*VLOOKUP($F1411,BY_TRA_Demand_Drivers!$B$5:$J$100,8,FALSE)</f>
        <v>0</v>
      </c>
      <c r="I1411" s="16">
        <f>VLOOKUP($D1411,'Growth rate'!$B$3:$T$93,19,FALSE)*VLOOKUP($F1411,BY_TRA_Demand_Drivers!$B$5:$J$100,9,FALSE)</f>
        <v>0</v>
      </c>
    </row>
    <row r="1412" spans="1:9">
      <c r="A1412" s="16">
        <f t="shared" si="21"/>
        <v>18</v>
      </c>
      <c r="B1412" s="16"/>
      <c r="C1412" s="16" t="s">
        <v>11</v>
      </c>
      <c r="D1412" s="16">
        <v>2033</v>
      </c>
      <c r="E1412" s="16" t="s">
        <v>3</v>
      </c>
      <c r="F1412" s="16" t="str">
        <f>VLOOKUP(A1412,BY_TRA_Demand_Drivers!$A$5:$B$95,2,FALSE)</f>
        <v>TFVAU</v>
      </c>
      <c r="G1412" s="16">
        <f>VLOOKUP($D1412,'Growth rate'!$B$3:$T$93,19,FALSE)*VLOOKUP($F1412,BY_TRA_Demand_Drivers!$B$5:$J$100,7,FALSE)</f>
        <v>3917.4741171327732</v>
      </c>
      <c r="H1412" s="16">
        <f>VLOOKUP($D1412,'Growth rate'!$B$3:$T$93,19,FALSE)*VLOOKUP($F1412,BY_TRA_Demand_Drivers!$B$5:$J$100,8,FALSE)</f>
        <v>0</v>
      </c>
      <c r="I1412" s="16">
        <f>VLOOKUP($D1412,'Growth rate'!$B$3:$T$93,19,FALSE)*VLOOKUP($F1412,BY_TRA_Demand_Drivers!$B$5:$J$100,9,FALSE)</f>
        <v>0</v>
      </c>
    </row>
    <row r="1413" spans="1:9">
      <c r="A1413" s="16">
        <f t="shared" si="21"/>
        <v>18</v>
      </c>
      <c r="B1413" s="16"/>
      <c r="C1413" s="16" t="s">
        <v>11</v>
      </c>
      <c r="D1413" s="16">
        <v>2034</v>
      </c>
      <c r="E1413" s="16" t="s">
        <v>3</v>
      </c>
      <c r="F1413" s="16" t="str">
        <f>VLOOKUP(A1413,BY_TRA_Demand_Drivers!$A$5:$B$95,2,FALSE)</f>
        <v>TFVAU</v>
      </c>
      <c r="G1413" s="16">
        <f>VLOOKUP($D1413,'Growth rate'!$B$3:$T$93,19,FALSE)*VLOOKUP($F1413,BY_TRA_Demand_Drivers!$B$5:$J$100,7,FALSE)</f>
        <v>3882.9722683565428</v>
      </c>
      <c r="H1413" s="16">
        <f>VLOOKUP($D1413,'Growth rate'!$B$3:$T$93,19,FALSE)*VLOOKUP($F1413,BY_TRA_Demand_Drivers!$B$5:$J$100,8,FALSE)</f>
        <v>0</v>
      </c>
      <c r="I1413" s="16">
        <f>VLOOKUP($D1413,'Growth rate'!$B$3:$T$93,19,FALSE)*VLOOKUP($F1413,BY_TRA_Demand_Drivers!$B$5:$J$100,9,FALSE)</f>
        <v>0</v>
      </c>
    </row>
    <row r="1414" spans="1:9">
      <c r="A1414" s="16">
        <f t="shared" si="21"/>
        <v>18</v>
      </c>
      <c r="B1414" s="16"/>
      <c r="C1414" s="16" t="s">
        <v>11</v>
      </c>
      <c r="D1414" s="16">
        <v>2035</v>
      </c>
      <c r="E1414" s="16" t="s">
        <v>3</v>
      </c>
      <c r="F1414" s="16" t="str">
        <f>VLOOKUP(A1414,BY_TRA_Demand_Drivers!$A$5:$B$95,2,FALSE)</f>
        <v>TFVAU</v>
      </c>
      <c r="G1414" s="16">
        <f>VLOOKUP($D1414,'Growth rate'!$B$3:$T$93,19,FALSE)*VLOOKUP($F1414,BY_TRA_Demand_Drivers!$B$5:$J$100,7,FALSE)</f>
        <v>3848.470419580312</v>
      </c>
      <c r="H1414" s="16">
        <f>VLOOKUP($D1414,'Growth rate'!$B$3:$T$93,19,FALSE)*VLOOKUP($F1414,BY_TRA_Demand_Drivers!$B$5:$J$100,8,FALSE)</f>
        <v>0</v>
      </c>
      <c r="I1414" s="16">
        <f>VLOOKUP($D1414,'Growth rate'!$B$3:$T$93,19,FALSE)*VLOOKUP($F1414,BY_TRA_Demand_Drivers!$B$5:$J$100,9,FALSE)</f>
        <v>0</v>
      </c>
    </row>
    <row r="1415" spans="1:9">
      <c r="A1415" s="16">
        <f t="shared" si="21"/>
        <v>18</v>
      </c>
      <c r="B1415" s="16"/>
      <c r="C1415" s="16" t="s">
        <v>11</v>
      </c>
      <c r="D1415" s="16">
        <v>2036</v>
      </c>
      <c r="E1415" s="16" t="s">
        <v>3</v>
      </c>
      <c r="F1415" s="16" t="str">
        <f>VLOOKUP(A1415,BY_TRA_Demand_Drivers!$A$5:$B$95,2,FALSE)</f>
        <v>TFVAU</v>
      </c>
      <c r="G1415" s="16">
        <f>VLOOKUP($D1415,'Growth rate'!$B$3:$T$93,19,FALSE)*VLOOKUP($F1415,BY_TRA_Demand_Drivers!$B$5:$J$100,7,FALSE)</f>
        <v>3813.9685708040815</v>
      </c>
      <c r="H1415" s="16">
        <f>VLOOKUP($D1415,'Growth rate'!$B$3:$T$93,19,FALSE)*VLOOKUP($F1415,BY_TRA_Demand_Drivers!$B$5:$J$100,8,FALSE)</f>
        <v>0</v>
      </c>
      <c r="I1415" s="16">
        <f>VLOOKUP($D1415,'Growth rate'!$B$3:$T$93,19,FALSE)*VLOOKUP($F1415,BY_TRA_Demand_Drivers!$B$5:$J$100,9,FALSE)</f>
        <v>0</v>
      </c>
    </row>
    <row r="1416" spans="1:9">
      <c r="A1416" s="16">
        <f t="shared" si="21"/>
        <v>18</v>
      </c>
      <c r="B1416" s="16"/>
      <c r="C1416" s="16" t="s">
        <v>11</v>
      </c>
      <c r="D1416" s="16">
        <v>2037</v>
      </c>
      <c r="E1416" s="16" t="s">
        <v>3</v>
      </c>
      <c r="F1416" s="16" t="str">
        <f>VLOOKUP(A1416,BY_TRA_Demand_Drivers!$A$5:$B$95,2,FALSE)</f>
        <v>TFVAU</v>
      </c>
      <c r="G1416" s="16">
        <f>VLOOKUP($D1416,'Growth rate'!$B$3:$T$93,19,FALSE)*VLOOKUP($F1416,BY_TRA_Demand_Drivers!$B$5:$J$100,7,FALSE)</f>
        <v>3779.4667220278511</v>
      </c>
      <c r="H1416" s="16">
        <f>VLOOKUP($D1416,'Growth rate'!$B$3:$T$93,19,FALSE)*VLOOKUP($F1416,BY_TRA_Demand_Drivers!$B$5:$J$100,8,FALSE)</f>
        <v>0</v>
      </c>
      <c r="I1416" s="16">
        <f>VLOOKUP($D1416,'Growth rate'!$B$3:$T$93,19,FALSE)*VLOOKUP($F1416,BY_TRA_Demand_Drivers!$B$5:$J$100,9,FALSE)</f>
        <v>0</v>
      </c>
    </row>
    <row r="1417" spans="1:9">
      <c r="A1417" s="16">
        <f t="shared" si="21"/>
        <v>18</v>
      </c>
      <c r="B1417" s="16"/>
      <c r="C1417" s="16" t="s">
        <v>11</v>
      </c>
      <c r="D1417" s="16">
        <v>2038</v>
      </c>
      <c r="E1417" s="16" t="s">
        <v>3</v>
      </c>
      <c r="F1417" s="16" t="str">
        <f>VLOOKUP(A1417,BY_TRA_Demand_Drivers!$A$5:$B$95,2,FALSE)</f>
        <v>TFVAU</v>
      </c>
      <c r="G1417" s="16">
        <f>VLOOKUP($D1417,'Growth rate'!$B$3:$T$93,19,FALSE)*VLOOKUP($F1417,BY_TRA_Demand_Drivers!$B$5:$J$100,7,FALSE)</f>
        <v>3744.9648732516207</v>
      </c>
      <c r="H1417" s="16">
        <f>VLOOKUP($D1417,'Growth rate'!$B$3:$T$93,19,FALSE)*VLOOKUP($F1417,BY_TRA_Demand_Drivers!$B$5:$J$100,8,FALSE)</f>
        <v>0</v>
      </c>
      <c r="I1417" s="16">
        <f>VLOOKUP($D1417,'Growth rate'!$B$3:$T$93,19,FALSE)*VLOOKUP($F1417,BY_TRA_Demand_Drivers!$B$5:$J$100,9,FALSE)</f>
        <v>0</v>
      </c>
    </row>
    <row r="1418" spans="1:9">
      <c r="A1418" s="16">
        <f t="shared" si="21"/>
        <v>18</v>
      </c>
      <c r="B1418" s="16"/>
      <c r="C1418" s="16" t="s">
        <v>11</v>
      </c>
      <c r="D1418" s="16">
        <v>2039</v>
      </c>
      <c r="E1418" s="16" t="s">
        <v>3</v>
      </c>
      <c r="F1418" s="16" t="str">
        <f>VLOOKUP(A1418,BY_TRA_Demand_Drivers!$A$5:$B$95,2,FALSE)</f>
        <v>TFVAU</v>
      </c>
      <c r="G1418" s="16">
        <f>VLOOKUP($D1418,'Growth rate'!$B$3:$T$93,19,FALSE)*VLOOKUP($F1418,BY_TRA_Demand_Drivers!$B$5:$J$100,7,FALSE)</f>
        <v>3710.4630244753907</v>
      </c>
      <c r="H1418" s="16">
        <f>VLOOKUP($D1418,'Growth rate'!$B$3:$T$93,19,FALSE)*VLOOKUP($F1418,BY_TRA_Demand_Drivers!$B$5:$J$100,8,FALSE)</f>
        <v>0</v>
      </c>
      <c r="I1418" s="16">
        <f>VLOOKUP($D1418,'Growth rate'!$B$3:$T$93,19,FALSE)*VLOOKUP($F1418,BY_TRA_Demand_Drivers!$B$5:$J$100,9,FALSE)</f>
        <v>0</v>
      </c>
    </row>
    <row r="1419" spans="1:9">
      <c r="A1419" s="16">
        <f t="shared" si="21"/>
        <v>18</v>
      </c>
      <c r="B1419" s="16"/>
      <c r="C1419" s="16" t="s">
        <v>11</v>
      </c>
      <c r="D1419" s="16">
        <v>2040</v>
      </c>
      <c r="E1419" s="16" t="s">
        <v>3</v>
      </c>
      <c r="F1419" s="16" t="str">
        <f>VLOOKUP(A1419,BY_TRA_Demand_Drivers!$A$5:$B$95,2,FALSE)</f>
        <v>TFVAU</v>
      </c>
      <c r="G1419" s="16">
        <f>VLOOKUP($D1419,'Growth rate'!$B$3:$T$93,19,FALSE)*VLOOKUP($F1419,BY_TRA_Demand_Drivers!$B$5:$J$100,7,FALSE)</f>
        <v>3675.9611756991599</v>
      </c>
      <c r="H1419" s="16">
        <f>VLOOKUP($D1419,'Growth rate'!$B$3:$T$93,19,FALSE)*VLOOKUP($F1419,BY_TRA_Demand_Drivers!$B$5:$J$100,8,FALSE)</f>
        <v>0</v>
      </c>
      <c r="I1419" s="16">
        <f>VLOOKUP($D1419,'Growth rate'!$B$3:$T$93,19,FALSE)*VLOOKUP($F1419,BY_TRA_Demand_Drivers!$B$5:$J$100,9,FALSE)</f>
        <v>0</v>
      </c>
    </row>
    <row r="1420" spans="1:9">
      <c r="A1420" s="16">
        <f t="shared" si="21"/>
        <v>18</v>
      </c>
      <c r="B1420" s="16"/>
      <c r="C1420" s="16" t="s">
        <v>11</v>
      </c>
      <c r="D1420" s="16">
        <v>2041</v>
      </c>
      <c r="E1420" s="16" t="s">
        <v>3</v>
      </c>
      <c r="F1420" s="16" t="str">
        <f>VLOOKUP(A1420,BY_TRA_Demand_Drivers!$A$5:$B$95,2,FALSE)</f>
        <v>TFVAU</v>
      </c>
      <c r="G1420" s="16">
        <f>VLOOKUP($D1420,'Growth rate'!$B$3:$T$93,19,FALSE)*VLOOKUP($F1420,BY_TRA_Demand_Drivers!$B$5:$J$100,7,FALSE)</f>
        <v>3641.4593269229294</v>
      </c>
      <c r="H1420" s="16">
        <f>VLOOKUP($D1420,'Growth rate'!$B$3:$T$93,19,FALSE)*VLOOKUP($F1420,BY_TRA_Demand_Drivers!$B$5:$J$100,8,FALSE)</f>
        <v>0</v>
      </c>
      <c r="I1420" s="16">
        <f>VLOOKUP($D1420,'Growth rate'!$B$3:$T$93,19,FALSE)*VLOOKUP($F1420,BY_TRA_Demand_Drivers!$B$5:$J$100,9,FALSE)</f>
        <v>0</v>
      </c>
    </row>
    <row r="1421" spans="1:9">
      <c r="A1421" s="16">
        <f t="shared" si="21"/>
        <v>18</v>
      </c>
      <c r="B1421" s="16"/>
      <c r="C1421" s="16" t="s">
        <v>11</v>
      </c>
      <c r="D1421" s="16">
        <v>2042</v>
      </c>
      <c r="E1421" s="16" t="s">
        <v>3</v>
      </c>
      <c r="F1421" s="16" t="str">
        <f>VLOOKUP(A1421,BY_TRA_Demand_Drivers!$A$5:$B$95,2,FALSE)</f>
        <v>TFVAU</v>
      </c>
      <c r="G1421" s="16">
        <f>VLOOKUP($D1421,'Growth rate'!$B$3:$T$93,19,FALSE)*VLOOKUP($F1421,BY_TRA_Demand_Drivers!$B$5:$J$100,7,FALSE)</f>
        <v>3606.957478146699</v>
      </c>
      <c r="H1421" s="16">
        <f>VLOOKUP($D1421,'Growth rate'!$B$3:$T$93,19,FALSE)*VLOOKUP($F1421,BY_TRA_Demand_Drivers!$B$5:$J$100,8,FALSE)</f>
        <v>0</v>
      </c>
      <c r="I1421" s="16">
        <f>VLOOKUP($D1421,'Growth rate'!$B$3:$T$93,19,FALSE)*VLOOKUP($F1421,BY_TRA_Demand_Drivers!$B$5:$J$100,9,FALSE)</f>
        <v>0</v>
      </c>
    </row>
    <row r="1422" spans="1:9">
      <c r="A1422" s="16">
        <f t="shared" si="21"/>
        <v>18</v>
      </c>
      <c r="B1422" s="16"/>
      <c r="C1422" s="16" t="s">
        <v>11</v>
      </c>
      <c r="D1422" s="16">
        <v>2043</v>
      </c>
      <c r="E1422" s="16" t="s">
        <v>3</v>
      </c>
      <c r="F1422" s="16" t="str">
        <f>VLOOKUP(A1422,BY_TRA_Demand_Drivers!$A$5:$B$95,2,FALSE)</f>
        <v>TFVAU</v>
      </c>
      <c r="G1422" s="16">
        <f>VLOOKUP($D1422,'Growth rate'!$B$3:$T$93,19,FALSE)*VLOOKUP($F1422,BY_TRA_Demand_Drivers!$B$5:$J$100,7,FALSE)</f>
        <v>3572.4556293704686</v>
      </c>
      <c r="H1422" s="16">
        <f>VLOOKUP($D1422,'Growth rate'!$B$3:$T$93,19,FALSE)*VLOOKUP($F1422,BY_TRA_Demand_Drivers!$B$5:$J$100,8,FALSE)</f>
        <v>0</v>
      </c>
      <c r="I1422" s="16">
        <f>VLOOKUP($D1422,'Growth rate'!$B$3:$T$93,19,FALSE)*VLOOKUP($F1422,BY_TRA_Demand_Drivers!$B$5:$J$100,9,FALSE)</f>
        <v>0</v>
      </c>
    </row>
    <row r="1423" spans="1:9">
      <c r="A1423" s="16">
        <f t="shared" si="21"/>
        <v>18</v>
      </c>
      <c r="B1423" s="16"/>
      <c r="C1423" s="16" t="s">
        <v>11</v>
      </c>
      <c r="D1423" s="16">
        <v>2044</v>
      </c>
      <c r="E1423" s="16" t="s">
        <v>3</v>
      </c>
      <c r="F1423" s="16" t="str">
        <f>VLOOKUP(A1423,BY_TRA_Demand_Drivers!$A$5:$B$95,2,FALSE)</f>
        <v>TFVAU</v>
      </c>
      <c r="G1423" s="16">
        <f>VLOOKUP($D1423,'Growth rate'!$B$3:$T$93,19,FALSE)*VLOOKUP($F1423,BY_TRA_Demand_Drivers!$B$5:$J$100,7,FALSE)</f>
        <v>3537.9537805942382</v>
      </c>
      <c r="H1423" s="16">
        <f>VLOOKUP($D1423,'Growth rate'!$B$3:$T$93,19,FALSE)*VLOOKUP($F1423,BY_TRA_Demand_Drivers!$B$5:$J$100,8,FALSE)</f>
        <v>0</v>
      </c>
      <c r="I1423" s="16">
        <f>VLOOKUP($D1423,'Growth rate'!$B$3:$T$93,19,FALSE)*VLOOKUP($F1423,BY_TRA_Demand_Drivers!$B$5:$J$100,9,FALSE)</f>
        <v>0</v>
      </c>
    </row>
    <row r="1424" spans="1:9">
      <c r="A1424" s="16">
        <f t="shared" si="21"/>
        <v>18</v>
      </c>
      <c r="B1424" s="16"/>
      <c r="C1424" s="16" t="s">
        <v>11</v>
      </c>
      <c r="D1424" s="16">
        <v>2045</v>
      </c>
      <c r="E1424" s="16" t="s">
        <v>3</v>
      </c>
      <c r="F1424" s="16" t="str">
        <f>VLOOKUP(A1424,BY_TRA_Demand_Drivers!$A$5:$B$95,2,FALSE)</f>
        <v>TFVAU</v>
      </c>
      <c r="G1424" s="16">
        <f>VLOOKUP($D1424,'Growth rate'!$B$3:$T$93,19,FALSE)*VLOOKUP($F1424,BY_TRA_Demand_Drivers!$B$5:$J$100,7,FALSE)</f>
        <v>3503.4519318180073</v>
      </c>
      <c r="H1424" s="16">
        <f>VLOOKUP($D1424,'Growth rate'!$B$3:$T$93,19,FALSE)*VLOOKUP($F1424,BY_TRA_Demand_Drivers!$B$5:$J$100,8,FALSE)</f>
        <v>0</v>
      </c>
      <c r="I1424" s="16">
        <f>VLOOKUP($D1424,'Growth rate'!$B$3:$T$93,19,FALSE)*VLOOKUP($F1424,BY_TRA_Demand_Drivers!$B$5:$J$100,9,FALSE)</f>
        <v>0</v>
      </c>
    </row>
    <row r="1425" spans="1:9">
      <c r="A1425" s="16">
        <f t="shared" si="21"/>
        <v>18</v>
      </c>
      <c r="B1425" s="16"/>
      <c r="C1425" s="16" t="s">
        <v>11</v>
      </c>
      <c r="D1425" s="16">
        <v>2046</v>
      </c>
      <c r="E1425" s="16" t="s">
        <v>3</v>
      </c>
      <c r="F1425" s="16" t="str">
        <f>VLOOKUP(A1425,BY_TRA_Demand_Drivers!$A$5:$B$95,2,FALSE)</f>
        <v>TFVAU</v>
      </c>
      <c r="G1425" s="16">
        <f>VLOOKUP($D1425,'Growth rate'!$B$3:$T$93,19,FALSE)*VLOOKUP($F1425,BY_TRA_Demand_Drivers!$B$5:$J$100,7,FALSE)</f>
        <v>3468.9500830417769</v>
      </c>
      <c r="H1425" s="16">
        <f>VLOOKUP($D1425,'Growth rate'!$B$3:$T$93,19,FALSE)*VLOOKUP($F1425,BY_TRA_Demand_Drivers!$B$5:$J$100,8,FALSE)</f>
        <v>0</v>
      </c>
      <c r="I1425" s="16">
        <f>VLOOKUP($D1425,'Growth rate'!$B$3:$T$93,19,FALSE)*VLOOKUP($F1425,BY_TRA_Demand_Drivers!$B$5:$J$100,9,FALSE)</f>
        <v>0</v>
      </c>
    </row>
    <row r="1426" spans="1:9">
      <c r="A1426" s="16">
        <f t="shared" si="21"/>
        <v>18</v>
      </c>
      <c r="B1426" s="16"/>
      <c r="C1426" s="16" t="s">
        <v>11</v>
      </c>
      <c r="D1426" s="16">
        <v>2047</v>
      </c>
      <c r="E1426" s="16" t="s">
        <v>3</v>
      </c>
      <c r="F1426" s="16" t="str">
        <f>VLOOKUP(A1426,BY_TRA_Demand_Drivers!$A$5:$B$95,2,FALSE)</f>
        <v>TFVAU</v>
      </c>
      <c r="G1426" s="16">
        <f>VLOOKUP($D1426,'Growth rate'!$B$3:$T$93,19,FALSE)*VLOOKUP($F1426,BY_TRA_Demand_Drivers!$B$5:$J$100,7,FALSE)</f>
        <v>3434.4482342655465</v>
      </c>
      <c r="H1426" s="16">
        <f>VLOOKUP($D1426,'Growth rate'!$B$3:$T$93,19,FALSE)*VLOOKUP($F1426,BY_TRA_Demand_Drivers!$B$5:$J$100,8,FALSE)</f>
        <v>0</v>
      </c>
      <c r="I1426" s="16">
        <f>VLOOKUP($D1426,'Growth rate'!$B$3:$T$93,19,FALSE)*VLOOKUP($F1426,BY_TRA_Demand_Drivers!$B$5:$J$100,9,FALSE)</f>
        <v>0</v>
      </c>
    </row>
    <row r="1427" spans="1:9">
      <c r="A1427" s="16">
        <f t="shared" si="21"/>
        <v>18</v>
      </c>
      <c r="B1427" s="16"/>
      <c r="C1427" s="16" t="s">
        <v>11</v>
      </c>
      <c r="D1427" s="16">
        <v>2048</v>
      </c>
      <c r="E1427" s="16" t="s">
        <v>3</v>
      </c>
      <c r="F1427" s="16" t="str">
        <f>VLOOKUP(A1427,BY_TRA_Demand_Drivers!$A$5:$B$95,2,FALSE)</f>
        <v>TFVAU</v>
      </c>
      <c r="G1427" s="16">
        <f>VLOOKUP($D1427,'Growth rate'!$B$3:$T$93,19,FALSE)*VLOOKUP($F1427,BY_TRA_Demand_Drivers!$B$5:$J$100,7,FALSE)</f>
        <v>3399.9463854893161</v>
      </c>
      <c r="H1427" s="16">
        <f>VLOOKUP($D1427,'Growth rate'!$B$3:$T$93,19,FALSE)*VLOOKUP($F1427,BY_TRA_Demand_Drivers!$B$5:$J$100,8,FALSE)</f>
        <v>0</v>
      </c>
      <c r="I1427" s="16">
        <f>VLOOKUP($D1427,'Growth rate'!$B$3:$T$93,19,FALSE)*VLOOKUP($F1427,BY_TRA_Demand_Drivers!$B$5:$J$100,9,FALSE)</f>
        <v>0</v>
      </c>
    </row>
    <row r="1428" spans="1:9">
      <c r="A1428" s="16">
        <f t="shared" si="21"/>
        <v>18</v>
      </c>
      <c r="B1428" s="16"/>
      <c r="C1428" s="16" t="s">
        <v>11</v>
      </c>
      <c r="D1428" s="16">
        <v>2049</v>
      </c>
      <c r="E1428" s="16" t="s">
        <v>3</v>
      </c>
      <c r="F1428" s="16" t="str">
        <f>VLOOKUP(A1428,BY_TRA_Demand_Drivers!$A$5:$B$95,2,FALSE)</f>
        <v>TFVAU</v>
      </c>
      <c r="G1428" s="16">
        <f>VLOOKUP($D1428,'Growth rate'!$B$3:$T$93,19,FALSE)*VLOOKUP($F1428,BY_TRA_Demand_Drivers!$B$5:$J$100,7,FALSE)</f>
        <v>3365.4445367130857</v>
      </c>
      <c r="H1428" s="16">
        <f>VLOOKUP($D1428,'Growth rate'!$B$3:$T$93,19,FALSE)*VLOOKUP($F1428,BY_TRA_Demand_Drivers!$B$5:$J$100,8,FALSE)</f>
        <v>0</v>
      </c>
      <c r="I1428" s="16">
        <f>VLOOKUP($D1428,'Growth rate'!$B$3:$T$93,19,FALSE)*VLOOKUP($F1428,BY_TRA_Demand_Drivers!$B$5:$J$100,9,FALSE)</f>
        <v>0</v>
      </c>
    </row>
    <row r="1429" spans="1:9">
      <c r="A1429" s="16">
        <f t="shared" si="21"/>
        <v>18</v>
      </c>
      <c r="B1429" s="16"/>
      <c r="C1429" s="16" t="s">
        <v>11</v>
      </c>
      <c r="D1429" s="16">
        <v>2050</v>
      </c>
      <c r="E1429" s="16" t="s">
        <v>3</v>
      </c>
      <c r="F1429" s="16" t="str">
        <f>VLOOKUP(A1429,BY_TRA_Demand_Drivers!$A$5:$B$95,2,FALSE)</f>
        <v>TFVAU</v>
      </c>
      <c r="G1429" s="16">
        <f>VLOOKUP($D1429,'Growth rate'!$B$3:$T$93,19,FALSE)*VLOOKUP($F1429,BY_TRA_Demand_Drivers!$B$5:$J$100,7,FALSE)</f>
        <v>3330.9426879368548</v>
      </c>
      <c r="H1429" s="16">
        <f>VLOOKUP($D1429,'Growth rate'!$B$3:$T$93,19,FALSE)*VLOOKUP($F1429,BY_TRA_Demand_Drivers!$B$5:$J$100,8,FALSE)</f>
        <v>0</v>
      </c>
      <c r="I1429" s="16">
        <f>VLOOKUP($D1429,'Growth rate'!$B$3:$T$93,19,FALSE)*VLOOKUP($F1429,BY_TRA_Demand_Drivers!$B$5:$J$100,9,FALSE)</f>
        <v>0</v>
      </c>
    </row>
    <row r="1430" spans="1:9">
      <c r="A1430" s="16">
        <f t="shared" si="21"/>
        <v>18</v>
      </c>
      <c r="B1430" s="16"/>
      <c r="C1430" s="16" t="s">
        <v>11</v>
      </c>
      <c r="D1430" s="16">
        <v>2051</v>
      </c>
      <c r="E1430" s="16" t="s">
        <v>3</v>
      </c>
      <c r="F1430" s="16" t="str">
        <f>VLOOKUP(A1430,BY_TRA_Demand_Drivers!$A$5:$B$95,2,FALSE)</f>
        <v>TFVAU</v>
      </c>
      <c r="G1430" s="16">
        <f>VLOOKUP($D1430,'Growth rate'!$B$3:$T$93,19,FALSE)*VLOOKUP($F1430,BY_TRA_Demand_Drivers!$B$5:$J$100,7,FALSE)</f>
        <v>3368.391959139683</v>
      </c>
      <c r="H1430" s="16">
        <f>VLOOKUP($D1430,'Growth rate'!$B$3:$T$93,19,FALSE)*VLOOKUP($F1430,BY_TRA_Demand_Drivers!$B$5:$J$100,8,FALSE)</f>
        <v>0</v>
      </c>
      <c r="I1430" s="16">
        <f>VLOOKUP($D1430,'Growth rate'!$B$3:$T$93,19,FALSE)*VLOOKUP($F1430,BY_TRA_Demand_Drivers!$B$5:$J$100,9,FALSE)</f>
        <v>0</v>
      </c>
    </row>
    <row r="1431" spans="1:9">
      <c r="A1431" s="16">
        <f t="shared" si="21"/>
        <v>18</v>
      </c>
      <c r="B1431" s="16"/>
      <c r="C1431" s="16" t="s">
        <v>11</v>
      </c>
      <c r="D1431" s="16">
        <v>2052</v>
      </c>
      <c r="E1431" s="16" t="s">
        <v>3</v>
      </c>
      <c r="F1431" s="16" t="str">
        <f>VLOOKUP(A1431,BY_TRA_Demand_Drivers!$A$5:$B$95,2,FALSE)</f>
        <v>TFVAU</v>
      </c>
      <c r="G1431" s="16">
        <f>VLOOKUP($D1431,'Growth rate'!$B$3:$T$93,19,FALSE)*VLOOKUP($F1431,BY_TRA_Demand_Drivers!$B$5:$J$100,7,FALSE)</f>
        <v>3405.8412303425098</v>
      </c>
      <c r="H1431" s="16">
        <f>VLOOKUP($D1431,'Growth rate'!$B$3:$T$93,19,FALSE)*VLOOKUP($F1431,BY_TRA_Demand_Drivers!$B$5:$J$100,8,FALSE)</f>
        <v>0</v>
      </c>
      <c r="I1431" s="16">
        <f>VLOOKUP($D1431,'Growth rate'!$B$3:$T$93,19,FALSE)*VLOOKUP($F1431,BY_TRA_Demand_Drivers!$B$5:$J$100,9,FALSE)</f>
        <v>0</v>
      </c>
    </row>
    <row r="1432" spans="1:9">
      <c r="A1432" s="16">
        <f t="shared" si="21"/>
        <v>18</v>
      </c>
      <c r="B1432" s="16"/>
      <c r="C1432" s="16" t="s">
        <v>11</v>
      </c>
      <c r="D1432" s="16">
        <v>2053</v>
      </c>
      <c r="E1432" s="16" t="s">
        <v>3</v>
      </c>
      <c r="F1432" s="16" t="str">
        <f>VLOOKUP(A1432,BY_TRA_Demand_Drivers!$A$5:$B$95,2,FALSE)</f>
        <v>TFVAU</v>
      </c>
      <c r="G1432" s="16">
        <f>VLOOKUP($D1432,'Growth rate'!$B$3:$T$93,19,FALSE)*VLOOKUP($F1432,BY_TRA_Demand_Drivers!$B$5:$J$100,7,FALSE)</f>
        <v>3443.290501545338</v>
      </c>
      <c r="H1432" s="16">
        <f>VLOOKUP($D1432,'Growth rate'!$B$3:$T$93,19,FALSE)*VLOOKUP($F1432,BY_TRA_Demand_Drivers!$B$5:$J$100,8,FALSE)</f>
        <v>0</v>
      </c>
      <c r="I1432" s="16">
        <f>VLOOKUP($D1432,'Growth rate'!$B$3:$T$93,19,FALSE)*VLOOKUP($F1432,BY_TRA_Demand_Drivers!$B$5:$J$100,9,FALSE)</f>
        <v>0</v>
      </c>
    </row>
    <row r="1433" spans="1:9">
      <c r="A1433" s="16">
        <f t="shared" si="21"/>
        <v>18</v>
      </c>
      <c r="B1433" s="16"/>
      <c r="C1433" s="16" t="s">
        <v>11</v>
      </c>
      <c r="D1433" s="16">
        <v>2054</v>
      </c>
      <c r="E1433" s="16" t="s">
        <v>3</v>
      </c>
      <c r="F1433" s="16" t="str">
        <f>VLOOKUP(A1433,BY_TRA_Demand_Drivers!$A$5:$B$95,2,FALSE)</f>
        <v>TFVAU</v>
      </c>
      <c r="G1433" s="16">
        <f>VLOOKUP($D1433,'Growth rate'!$B$3:$T$93,19,FALSE)*VLOOKUP($F1433,BY_TRA_Demand_Drivers!$B$5:$J$100,7,FALSE)</f>
        <v>3480.7397727481657</v>
      </c>
      <c r="H1433" s="16">
        <f>VLOOKUP($D1433,'Growth rate'!$B$3:$T$93,19,FALSE)*VLOOKUP($F1433,BY_TRA_Demand_Drivers!$B$5:$J$100,8,FALSE)</f>
        <v>0</v>
      </c>
      <c r="I1433" s="16">
        <f>VLOOKUP($D1433,'Growth rate'!$B$3:$T$93,19,FALSE)*VLOOKUP($F1433,BY_TRA_Demand_Drivers!$B$5:$J$100,9,FALSE)</f>
        <v>0</v>
      </c>
    </row>
    <row r="1434" spans="1:9">
      <c r="A1434" s="16">
        <f t="shared" si="21"/>
        <v>18</v>
      </c>
      <c r="B1434" s="16"/>
      <c r="C1434" s="16" t="s">
        <v>11</v>
      </c>
      <c r="D1434" s="16">
        <v>2055</v>
      </c>
      <c r="E1434" s="16" t="s">
        <v>3</v>
      </c>
      <c r="F1434" s="16" t="str">
        <f>VLOOKUP(A1434,BY_TRA_Demand_Drivers!$A$5:$B$95,2,FALSE)</f>
        <v>TFVAU</v>
      </c>
      <c r="G1434" s="16">
        <f>VLOOKUP($D1434,'Growth rate'!$B$3:$T$93,19,FALSE)*VLOOKUP($F1434,BY_TRA_Demand_Drivers!$B$5:$J$100,7,FALSE)</f>
        <v>3518.1890439509934</v>
      </c>
      <c r="H1434" s="16">
        <f>VLOOKUP($D1434,'Growth rate'!$B$3:$T$93,19,FALSE)*VLOOKUP($F1434,BY_TRA_Demand_Drivers!$B$5:$J$100,8,FALSE)</f>
        <v>0</v>
      </c>
      <c r="I1434" s="16">
        <f>VLOOKUP($D1434,'Growth rate'!$B$3:$T$93,19,FALSE)*VLOOKUP($F1434,BY_TRA_Demand_Drivers!$B$5:$J$100,9,FALSE)</f>
        <v>0</v>
      </c>
    </row>
    <row r="1435" spans="1:9">
      <c r="A1435" s="16">
        <f t="shared" si="21"/>
        <v>18</v>
      </c>
      <c r="B1435" s="16"/>
      <c r="C1435" s="16" t="s">
        <v>11</v>
      </c>
      <c r="D1435" s="16">
        <v>2056</v>
      </c>
      <c r="E1435" s="16" t="s">
        <v>3</v>
      </c>
      <c r="F1435" s="16" t="str">
        <f>VLOOKUP(A1435,BY_TRA_Demand_Drivers!$A$5:$B$95,2,FALSE)</f>
        <v>TFVAU</v>
      </c>
      <c r="G1435" s="16">
        <f>VLOOKUP($D1435,'Growth rate'!$B$3:$T$93,19,FALSE)*VLOOKUP($F1435,BY_TRA_Demand_Drivers!$B$5:$J$100,7,FALSE)</f>
        <v>3558.2777921480988</v>
      </c>
      <c r="H1435" s="16">
        <f>VLOOKUP($D1435,'Growth rate'!$B$3:$T$93,19,FALSE)*VLOOKUP($F1435,BY_TRA_Demand_Drivers!$B$5:$J$100,8,FALSE)</f>
        <v>0</v>
      </c>
      <c r="I1435" s="16">
        <f>VLOOKUP($D1435,'Growth rate'!$B$3:$T$93,19,FALSE)*VLOOKUP($F1435,BY_TRA_Demand_Drivers!$B$5:$J$100,9,FALSE)</f>
        <v>0</v>
      </c>
    </row>
    <row r="1436" spans="1:9">
      <c r="A1436" s="16">
        <f t="shared" si="21"/>
        <v>18</v>
      </c>
      <c r="B1436" s="16"/>
      <c r="C1436" s="16" t="s">
        <v>11</v>
      </c>
      <c r="D1436" s="16">
        <v>2057</v>
      </c>
      <c r="E1436" s="16" t="s">
        <v>3</v>
      </c>
      <c r="F1436" s="16" t="str">
        <f>VLOOKUP(A1436,BY_TRA_Demand_Drivers!$A$5:$B$95,2,FALSE)</f>
        <v>TFVAU</v>
      </c>
      <c r="G1436" s="16">
        <f>VLOOKUP($D1436,'Growth rate'!$B$3:$T$93,19,FALSE)*VLOOKUP($F1436,BY_TRA_Demand_Drivers!$B$5:$J$100,7,FALSE)</f>
        <v>3598.3665403452051</v>
      </c>
      <c r="H1436" s="16">
        <f>VLOOKUP($D1436,'Growth rate'!$B$3:$T$93,19,FALSE)*VLOOKUP($F1436,BY_TRA_Demand_Drivers!$B$5:$J$100,8,FALSE)</f>
        <v>0</v>
      </c>
      <c r="I1436" s="16">
        <f>VLOOKUP($D1436,'Growth rate'!$B$3:$T$93,19,FALSE)*VLOOKUP($F1436,BY_TRA_Demand_Drivers!$B$5:$J$100,9,FALSE)</f>
        <v>0</v>
      </c>
    </row>
    <row r="1437" spans="1:9">
      <c r="A1437" s="16">
        <f t="shared" si="21"/>
        <v>18</v>
      </c>
      <c r="B1437" s="16"/>
      <c r="C1437" s="16" t="s">
        <v>11</v>
      </c>
      <c r="D1437" s="16">
        <v>2058</v>
      </c>
      <c r="E1437" s="16" t="s">
        <v>3</v>
      </c>
      <c r="F1437" s="16" t="str">
        <f>VLOOKUP(A1437,BY_TRA_Demand_Drivers!$A$5:$B$95,2,FALSE)</f>
        <v>TFVAU</v>
      </c>
      <c r="G1437" s="16">
        <f>VLOOKUP($D1437,'Growth rate'!$B$3:$T$93,19,FALSE)*VLOOKUP($F1437,BY_TRA_Demand_Drivers!$B$5:$J$100,7,FALSE)</f>
        <v>3638.4552885423109</v>
      </c>
      <c r="H1437" s="16">
        <f>VLOOKUP($D1437,'Growth rate'!$B$3:$T$93,19,FALSE)*VLOOKUP($F1437,BY_TRA_Demand_Drivers!$B$5:$J$100,8,FALSE)</f>
        <v>0</v>
      </c>
      <c r="I1437" s="16">
        <f>VLOOKUP($D1437,'Growth rate'!$B$3:$T$93,19,FALSE)*VLOOKUP($F1437,BY_TRA_Demand_Drivers!$B$5:$J$100,9,FALSE)</f>
        <v>0</v>
      </c>
    </row>
    <row r="1438" spans="1:9">
      <c r="A1438" s="16">
        <f t="shared" si="21"/>
        <v>18</v>
      </c>
      <c r="B1438" s="16"/>
      <c r="C1438" s="16" t="s">
        <v>11</v>
      </c>
      <c r="D1438" s="16">
        <v>2059</v>
      </c>
      <c r="E1438" s="16" t="s">
        <v>3</v>
      </c>
      <c r="F1438" s="16" t="str">
        <f>VLOOKUP(A1438,BY_TRA_Demand_Drivers!$A$5:$B$95,2,FALSE)</f>
        <v>TFVAU</v>
      </c>
      <c r="G1438" s="16">
        <f>VLOOKUP($D1438,'Growth rate'!$B$3:$T$93,19,FALSE)*VLOOKUP($F1438,BY_TRA_Demand_Drivers!$B$5:$J$100,7,FALSE)</f>
        <v>3678.5440367394162</v>
      </c>
      <c r="H1438" s="16">
        <f>VLOOKUP($D1438,'Growth rate'!$B$3:$T$93,19,FALSE)*VLOOKUP($F1438,BY_TRA_Demand_Drivers!$B$5:$J$100,8,FALSE)</f>
        <v>0</v>
      </c>
      <c r="I1438" s="16">
        <f>VLOOKUP($D1438,'Growth rate'!$B$3:$T$93,19,FALSE)*VLOOKUP($F1438,BY_TRA_Demand_Drivers!$B$5:$J$100,9,FALSE)</f>
        <v>0</v>
      </c>
    </row>
    <row r="1439" spans="1:9">
      <c r="A1439" s="16">
        <f t="shared" si="21"/>
        <v>18</v>
      </c>
      <c r="B1439" s="16"/>
      <c r="C1439" s="16" t="s">
        <v>11</v>
      </c>
      <c r="D1439" s="16">
        <v>2060</v>
      </c>
      <c r="E1439" s="16" t="s">
        <v>3</v>
      </c>
      <c r="F1439" s="16" t="str">
        <f>VLOOKUP(A1439,BY_TRA_Demand_Drivers!$A$5:$B$95,2,FALSE)</f>
        <v>TFVAU</v>
      </c>
      <c r="G1439" s="16">
        <f>VLOOKUP($D1439,'Growth rate'!$B$3:$T$93,19,FALSE)*VLOOKUP($F1439,BY_TRA_Demand_Drivers!$B$5:$J$100,7,FALSE)</f>
        <v>3718.6327849365225</v>
      </c>
      <c r="H1439" s="16">
        <f>VLOOKUP($D1439,'Growth rate'!$B$3:$T$93,19,FALSE)*VLOOKUP($F1439,BY_TRA_Demand_Drivers!$B$5:$J$100,8,FALSE)</f>
        <v>0</v>
      </c>
      <c r="I1439" s="16">
        <f>VLOOKUP($D1439,'Growth rate'!$B$3:$T$93,19,FALSE)*VLOOKUP($F1439,BY_TRA_Demand_Drivers!$B$5:$J$100,9,FALSE)</f>
        <v>0</v>
      </c>
    </row>
    <row r="1440" spans="1:9">
      <c r="A1440" s="16">
        <f t="shared" si="21"/>
        <v>18</v>
      </c>
      <c r="B1440" s="16"/>
      <c r="C1440" s="16" t="s">
        <v>11</v>
      </c>
      <c r="D1440" s="16">
        <v>2061</v>
      </c>
      <c r="E1440" s="16" t="s">
        <v>3</v>
      </c>
      <c r="F1440" s="16" t="str">
        <f>VLOOKUP(A1440,BY_TRA_Demand_Drivers!$A$5:$B$95,2,FALSE)</f>
        <v>TFVAU</v>
      </c>
      <c r="G1440" s="16">
        <f>VLOOKUP($D1440,'Growth rate'!$B$3:$T$93,19,FALSE)*VLOOKUP($F1440,BY_TRA_Demand_Drivers!$B$5:$J$100,7,FALSE)</f>
        <v>3758.4644484649648</v>
      </c>
      <c r="H1440" s="16">
        <f>VLOOKUP($D1440,'Growth rate'!$B$3:$T$93,19,FALSE)*VLOOKUP($F1440,BY_TRA_Demand_Drivers!$B$5:$J$100,8,FALSE)</f>
        <v>0</v>
      </c>
      <c r="I1440" s="16">
        <f>VLOOKUP($D1440,'Growth rate'!$B$3:$T$93,19,FALSE)*VLOOKUP($F1440,BY_TRA_Demand_Drivers!$B$5:$J$100,9,FALSE)</f>
        <v>0</v>
      </c>
    </row>
    <row r="1441" spans="1:9">
      <c r="A1441" s="16">
        <f t="shared" si="21"/>
        <v>18</v>
      </c>
      <c r="B1441" s="16"/>
      <c r="C1441" s="16" t="s">
        <v>11</v>
      </c>
      <c r="D1441" s="16">
        <v>2062</v>
      </c>
      <c r="E1441" s="16" t="s">
        <v>3</v>
      </c>
      <c r="F1441" s="16" t="str">
        <f>VLOOKUP(A1441,BY_TRA_Demand_Drivers!$A$5:$B$95,2,FALSE)</f>
        <v>TFVAU</v>
      </c>
      <c r="G1441" s="16">
        <f>VLOOKUP($D1441,'Growth rate'!$B$3:$T$93,19,FALSE)*VLOOKUP($F1441,BY_TRA_Demand_Drivers!$B$5:$J$100,7,FALSE)</f>
        <v>3798.2961119934066</v>
      </c>
      <c r="H1441" s="16">
        <f>VLOOKUP($D1441,'Growth rate'!$B$3:$T$93,19,FALSE)*VLOOKUP($F1441,BY_TRA_Demand_Drivers!$B$5:$J$100,8,FALSE)</f>
        <v>0</v>
      </c>
      <c r="I1441" s="16">
        <f>VLOOKUP($D1441,'Growth rate'!$B$3:$T$93,19,FALSE)*VLOOKUP($F1441,BY_TRA_Demand_Drivers!$B$5:$J$100,9,FALSE)</f>
        <v>0</v>
      </c>
    </row>
    <row r="1442" spans="1:9">
      <c r="A1442" s="16">
        <f t="shared" si="21"/>
        <v>18</v>
      </c>
      <c r="B1442" s="16"/>
      <c r="C1442" s="16" t="s">
        <v>11</v>
      </c>
      <c r="D1442" s="16">
        <v>2063</v>
      </c>
      <c r="E1442" s="16" t="s">
        <v>3</v>
      </c>
      <c r="F1442" s="16" t="str">
        <f>VLOOKUP(A1442,BY_TRA_Demand_Drivers!$A$5:$B$95,2,FALSE)</f>
        <v>TFVAU</v>
      </c>
      <c r="G1442" s="16">
        <f>VLOOKUP($D1442,'Growth rate'!$B$3:$T$93,19,FALSE)*VLOOKUP($F1442,BY_TRA_Demand_Drivers!$B$5:$J$100,7,FALSE)</f>
        <v>3838.1277755218493</v>
      </c>
      <c r="H1442" s="16">
        <f>VLOOKUP($D1442,'Growth rate'!$B$3:$T$93,19,FALSE)*VLOOKUP($F1442,BY_TRA_Demand_Drivers!$B$5:$J$100,8,FALSE)</f>
        <v>0</v>
      </c>
      <c r="I1442" s="16">
        <f>VLOOKUP($D1442,'Growth rate'!$B$3:$T$93,19,FALSE)*VLOOKUP($F1442,BY_TRA_Demand_Drivers!$B$5:$J$100,9,FALSE)</f>
        <v>0</v>
      </c>
    </row>
    <row r="1443" spans="1:9">
      <c r="A1443" s="16">
        <f t="shared" si="21"/>
        <v>18</v>
      </c>
      <c r="B1443" s="16"/>
      <c r="C1443" s="16" t="s">
        <v>11</v>
      </c>
      <c r="D1443" s="16">
        <v>2064</v>
      </c>
      <c r="E1443" s="16" t="s">
        <v>3</v>
      </c>
      <c r="F1443" s="16" t="str">
        <f>VLOOKUP(A1443,BY_TRA_Demand_Drivers!$A$5:$B$95,2,FALSE)</f>
        <v>TFVAU</v>
      </c>
      <c r="G1443" s="16">
        <f>VLOOKUP($D1443,'Growth rate'!$B$3:$T$93,19,FALSE)*VLOOKUP($F1443,BY_TRA_Demand_Drivers!$B$5:$J$100,7,FALSE)</f>
        <v>3877.9594390502912</v>
      </c>
      <c r="H1443" s="16">
        <f>VLOOKUP($D1443,'Growth rate'!$B$3:$T$93,19,FALSE)*VLOOKUP($F1443,BY_TRA_Demand_Drivers!$B$5:$J$100,8,FALSE)</f>
        <v>0</v>
      </c>
      <c r="I1443" s="16">
        <f>VLOOKUP($D1443,'Growth rate'!$B$3:$T$93,19,FALSE)*VLOOKUP($F1443,BY_TRA_Demand_Drivers!$B$5:$J$100,9,FALSE)</f>
        <v>0</v>
      </c>
    </row>
    <row r="1444" spans="1:9">
      <c r="A1444" s="16">
        <f t="shared" si="21"/>
        <v>18</v>
      </c>
      <c r="B1444" s="16"/>
      <c r="C1444" s="16" t="s">
        <v>11</v>
      </c>
      <c r="D1444" s="16">
        <v>2065</v>
      </c>
      <c r="E1444" s="16" t="s">
        <v>3</v>
      </c>
      <c r="F1444" s="16" t="str">
        <f>VLOOKUP(A1444,BY_TRA_Demand_Drivers!$A$5:$B$95,2,FALSE)</f>
        <v>TFVAU</v>
      </c>
      <c r="G1444" s="16">
        <f>VLOOKUP($D1444,'Growth rate'!$B$3:$T$93,19,FALSE)*VLOOKUP($F1444,BY_TRA_Demand_Drivers!$B$5:$J$100,7,FALSE)</f>
        <v>3917.7911025787334</v>
      </c>
      <c r="H1444" s="16">
        <f>VLOOKUP($D1444,'Growth rate'!$B$3:$T$93,19,FALSE)*VLOOKUP($F1444,BY_TRA_Demand_Drivers!$B$5:$J$100,8,FALSE)</f>
        <v>0</v>
      </c>
      <c r="I1444" s="16">
        <f>VLOOKUP($D1444,'Growth rate'!$B$3:$T$93,19,FALSE)*VLOOKUP($F1444,BY_TRA_Demand_Drivers!$B$5:$J$100,9,FALSE)</f>
        <v>0</v>
      </c>
    </row>
    <row r="1445" spans="1:9">
      <c r="A1445" s="16">
        <f t="shared" si="21"/>
        <v>18</v>
      </c>
      <c r="B1445" s="16"/>
      <c r="C1445" s="16" t="s">
        <v>11</v>
      </c>
      <c r="D1445" s="16">
        <v>2066</v>
      </c>
      <c r="E1445" s="16" t="s">
        <v>3</v>
      </c>
      <c r="F1445" s="16" t="str">
        <f>VLOOKUP(A1445,BY_TRA_Demand_Drivers!$A$5:$B$95,2,FALSE)</f>
        <v>TFVAU</v>
      </c>
      <c r="G1445" s="16">
        <f>VLOOKUP($D1445,'Growth rate'!$B$3:$T$93,19,FALSE)*VLOOKUP($F1445,BY_TRA_Demand_Drivers!$B$5:$J$100,7,FALSE)</f>
        <v>3957.2072179639581</v>
      </c>
      <c r="H1445" s="16">
        <f>VLOOKUP($D1445,'Growth rate'!$B$3:$T$93,19,FALSE)*VLOOKUP($F1445,BY_TRA_Demand_Drivers!$B$5:$J$100,8,FALSE)</f>
        <v>0</v>
      </c>
      <c r="I1445" s="16">
        <f>VLOOKUP($D1445,'Growth rate'!$B$3:$T$93,19,FALSE)*VLOOKUP($F1445,BY_TRA_Demand_Drivers!$B$5:$J$100,9,FALSE)</f>
        <v>0</v>
      </c>
    </row>
    <row r="1446" spans="1:9">
      <c r="A1446" s="16">
        <f t="shared" si="21"/>
        <v>18</v>
      </c>
      <c r="B1446" s="16"/>
      <c r="C1446" s="16" t="s">
        <v>11</v>
      </c>
      <c r="D1446" s="16">
        <v>2067</v>
      </c>
      <c r="E1446" s="16" t="s">
        <v>3</v>
      </c>
      <c r="F1446" s="16" t="str">
        <f>VLOOKUP(A1446,BY_TRA_Demand_Drivers!$A$5:$B$95,2,FALSE)</f>
        <v>TFVAU</v>
      </c>
      <c r="G1446" s="16">
        <f>VLOOKUP($D1446,'Growth rate'!$B$3:$T$93,19,FALSE)*VLOOKUP($F1446,BY_TRA_Demand_Drivers!$B$5:$J$100,7,FALSE)</f>
        <v>3996.6233333491837</v>
      </c>
      <c r="H1446" s="16">
        <f>VLOOKUP($D1446,'Growth rate'!$B$3:$T$93,19,FALSE)*VLOOKUP($F1446,BY_TRA_Demand_Drivers!$B$5:$J$100,8,FALSE)</f>
        <v>0</v>
      </c>
      <c r="I1446" s="16">
        <f>VLOOKUP($D1446,'Growth rate'!$B$3:$T$93,19,FALSE)*VLOOKUP($F1446,BY_TRA_Demand_Drivers!$B$5:$J$100,9,FALSE)</f>
        <v>0</v>
      </c>
    </row>
    <row r="1447" spans="1:9">
      <c r="A1447" s="16">
        <f t="shared" si="21"/>
        <v>18</v>
      </c>
      <c r="B1447" s="16"/>
      <c r="C1447" s="16" t="s">
        <v>11</v>
      </c>
      <c r="D1447" s="16">
        <v>2068</v>
      </c>
      <c r="E1447" s="16" t="s">
        <v>3</v>
      </c>
      <c r="F1447" s="16" t="str">
        <f>VLOOKUP(A1447,BY_TRA_Demand_Drivers!$A$5:$B$95,2,FALSE)</f>
        <v>TFVAU</v>
      </c>
      <c r="G1447" s="16">
        <f>VLOOKUP($D1447,'Growth rate'!$B$3:$T$93,19,FALSE)*VLOOKUP($F1447,BY_TRA_Demand_Drivers!$B$5:$J$100,7,FALSE)</f>
        <v>4036.0394487344079</v>
      </c>
      <c r="H1447" s="16">
        <f>VLOOKUP($D1447,'Growth rate'!$B$3:$T$93,19,FALSE)*VLOOKUP($F1447,BY_TRA_Demand_Drivers!$B$5:$J$100,8,FALSE)</f>
        <v>0</v>
      </c>
      <c r="I1447" s="16">
        <f>VLOOKUP($D1447,'Growth rate'!$B$3:$T$93,19,FALSE)*VLOOKUP($F1447,BY_TRA_Demand_Drivers!$B$5:$J$100,9,FALSE)</f>
        <v>0</v>
      </c>
    </row>
    <row r="1448" spans="1:9">
      <c r="A1448" s="16">
        <f t="shared" si="21"/>
        <v>18</v>
      </c>
      <c r="B1448" s="16"/>
      <c r="C1448" s="16" t="s">
        <v>11</v>
      </c>
      <c r="D1448" s="16">
        <v>2069</v>
      </c>
      <c r="E1448" s="16" t="s">
        <v>3</v>
      </c>
      <c r="F1448" s="16" t="str">
        <f>VLOOKUP(A1448,BY_TRA_Demand_Drivers!$A$5:$B$95,2,FALSE)</f>
        <v>TFVAU</v>
      </c>
      <c r="G1448" s="16">
        <f>VLOOKUP($D1448,'Growth rate'!$B$3:$T$93,19,FALSE)*VLOOKUP($F1448,BY_TRA_Demand_Drivers!$B$5:$J$100,7,FALSE)</f>
        <v>4075.455564119633</v>
      </c>
      <c r="H1448" s="16">
        <f>VLOOKUP($D1448,'Growth rate'!$B$3:$T$93,19,FALSE)*VLOOKUP($F1448,BY_TRA_Demand_Drivers!$B$5:$J$100,8,FALSE)</f>
        <v>0</v>
      </c>
      <c r="I1448" s="16">
        <f>VLOOKUP($D1448,'Growth rate'!$B$3:$T$93,19,FALSE)*VLOOKUP($F1448,BY_TRA_Demand_Drivers!$B$5:$J$100,9,FALSE)</f>
        <v>0</v>
      </c>
    </row>
    <row r="1449" spans="1:9">
      <c r="A1449" s="16">
        <f t="shared" si="21"/>
        <v>18</v>
      </c>
      <c r="B1449" s="16"/>
      <c r="C1449" s="16" t="s">
        <v>11</v>
      </c>
      <c r="D1449" s="16">
        <v>2070</v>
      </c>
      <c r="E1449" s="16" t="s">
        <v>3</v>
      </c>
      <c r="F1449" s="16" t="str">
        <f>VLOOKUP(A1449,BY_TRA_Demand_Drivers!$A$5:$B$95,2,FALSE)</f>
        <v>TFVAU</v>
      </c>
      <c r="G1449" s="16">
        <f>VLOOKUP($D1449,'Growth rate'!$B$3:$T$93,19,FALSE)*VLOOKUP($F1449,BY_TRA_Demand_Drivers!$B$5:$J$100,7,FALSE)</f>
        <v>4114.8716795048585</v>
      </c>
      <c r="H1449" s="16">
        <f>VLOOKUP($D1449,'Growth rate'!$B$3:$T$93,19,FALSE)*VLOOKUP($F1449,BY_TRA_Demand_Drivers!$B$5:$J$100,8,FALSE)</f>
        <v>0</v>
      </c>
      <c r="I1449" s="16">
        <f>VLOOKUP($D1449,'Growth rate'!$B$3:$T$93,19,FALSE)*VLOOKUP($F1449,BY_TRA_Demand_Drivers!$B$5:$J$100,9,FALSE)</f>
        <v>0</v>
      </c>
    </row>
    <row r="1450" spans="1:9">
      <c r="A1450" s="16">
        <f t="shared" si="21"/>
        <v>18</v>
      </c>
      <c r="B1450" s="16"/>
      <c r="C1450" s="16" t="s">
        <v>11</v>
      </c>
      <c r="D1450" s="16">
        <v>2071</v>
      </c>
      <c r="E1450" s="16" t="s">
        <v>3</v>
      </c>
      <c r="F1450" s="16" t="str">
        <f>VLOOKUP(A1450,BY_TRA_Demand_Drivers!$A$5:$B$95,2,FALSE)</f>
        <v>TFVAU</v>
      </c>
      <c r="G1450" s="16">
        <f>VLOOKUP($D1450,'Growth rate'!$B$3:$T$93,19,FALSE)*VLOOKUP($F1450,BY_TRA_Demand_Drivers!$B$5:$J$100,7,FALSE)</f>
        <v>4152.2028005642469</v>
      </c>
      <c r="H1450" s="16">
        <f>VLOOKUP($D1450,'Growth rate'!$B$3:$T$93,19,FALSE)*VLOOKUP($F1450,BY_TRA_Demand_Drivers!$B$5:$J$100,8,FALSE)</f>
        <v>0</v>
      </c>
      <c r="I1450" s="16">
        <f>VLOOKUP($D1450,'Growth rate'!$B$3:$T$93,19,FALSE)*VLOOKUP($F1450,BY_TRA_Demand_Drivers!$B$5:$J$100,9,FALSE)</f>
        <v>0</v>
      </c>
    </row>
    <row r="1451" spans="1:9">
      <c r="A1451" s="16">
        <f t="shared" si="21"/>
        <v>18</v>
      </c>
      <c r="B1451" s="16"/>
      <c r="C1451" s="16" t="s">
        <v>11</v>
      </c>
      <c r="D1451" s="16">
        <v>2072</v>
      </c>
      <c r="E1451" s="16" t="s">
        <v>3</v>
      </c>
      <c r="F1451" s="16" t="str">
        <f>VLOOKUP(A1451,BY_TRA_Demand_Drivers!$A$5:$B$95,2,FALSE)</f>
        <v>TFVAU</v>
      </c>
      <c r="G1451" s="16">
        <f>VLOOKUP($D1451,'Growth rate'!$B$3:$T$93,19,FALSE)*VLOOKUP($F1451,BY_TRA_Demand_Drivers!$B$5:$J$100,7,FALSE)</f>
        <v>4189.5339216236362</v>
      </c>
      <c r="H1451" s="16">
        <f>VLOOKUP($D1451,'Growth rate'!$B$3:$T$93,19,FALSE)*VLOOKUP($F1451,BY_TRA_Demand_Drivers!$B$5:$J$100,8,FALSE)</f>
        <v>0</v>
      </c>
      <c r="I1451" s="16">
        <f>VLOOKUP($D1451,'Growth rate'!$B$3:$T$93,19,FALSE)*VLOOKUP($F1451,BY_TRA_Demand_Drivers!$B$5:$J$100,9,FALSE)</f>
        <v>0</v>
      </c>
    </row>
    <row r="1452" spans="1:9">
      <c r="A1452" s="16">
        <f t="shared" si="21"/>
        <v>18</v>
      </c>
      <c r="B1452" s="16"/>
      <c r="C1452" s="16" t="s">
        <v>11</v>
      </c>
      <c r="D1452" s="16">
        <v>2073</v>
      </c>
      <c r="E1452" s="16" t="s">
        <v>3</v>
      </c>
      <c r="F1452" s="16" t="str">
        <f>VLOOKUP(A1452,BY_TRA_Demand_Drivers!$A$5:$B$95,2,FALSE)</f>
        <v>TFVAU</v>
      </c>
      <c r="G1452" s="16">
        <f>VLOOKUP($D1452,'Growth rate'!$B$3:$T$93,19,FALSE)*VLOOKUP($F1452,BY_TRA_Demand_Drivers!$B$5:$J$100,7,FALSE)</f>
        <v>4226.8650426830227</v>
      </c>
      <c r="H1452" s="16">
        <f>VLOOKUP($D1452,'Growth rate'!$B$3:$T$93,19,FALSE)*VLOOKUP($F1452,BY_TRA_Demand_Drivers!$B$5:$J$100,8,FALSE)</f>
        <v>0</v>
      </c>
      <c r="I1452" s="16">
        <f>VLOOKUP($D1452,'Growth rate'!$B$3:$T$93,19,FALSE)*VLOOKUP($F1452,BY_TRA_Demand_Drivers!$B$5:$J$100,9,FALSE)</f>
        <v>0</v>
      </c>
    </row>
    <row r="1453" spans="1:9">
      <c r="A1453" s="16">
        <f t="shared" si="21"/>
        <v>18</v>
      </c>
      <c r="B1453" s="16"/>
      <c r="C1453" s="16" t="s">
        <v>11</v>
      </c>
      <c r="D1453" s="16">
        <v>2074</v>
      </c>
      <c r="E1453" s="16" t="s">
        <v>3</v>
      </c>
      <c r="F1453" s="16" t="str">
        <f>VLOOKUP(A1453,BY_TRA_Demand_Drivers!$A$5:$B$95,2,FALSE)</f>
        <v>TFVAU</v>
      </c>
      <c r="G1453" s="16">
        <f>VLOOKUP($D1453,'Growth rate'!$B$3:$T$93,19,FALSE)*VLOOKUP($F1453,BY_TRA_Demand_Drivers!$B$5:$J$100,7,FALSE)</f>
        <v>4264.196163742412</v>
      </c>
      <c r="H1453" s="16">
        <f>VLOOKUP($D1453,'Growth rate'!$B$3:$T$93,19,FALSE)*VLOOKUP($F1453,BY_TRA_Demand_Drivers!$B$5:$J$100,8,FALSE)</f>
        <v>0</v>
      </c>
      <c r="I1453" s="16">
        <f>VLOOKUP($D1453,'Growth rate'!$B$3:$T$93,19,FALSE)*VLOOKUP($F1453,BY_TRA_Demand_Drivers!$B$5:$J$100,9,FALSE)</f>
        <v>0</v>
      </c>
    </row>
    <row r="1454" spans="1:9">
      <c r="A1454" s="16">
        <f t="shared" si="21"/>
        <v>18</v>
      </c>
      <c r="B1454" s="16"/>
      <c r="C1454" s="16" t="s">
        <v>11</v>
      </c>
      <c r="D1454" s="16">
        <v>2075</v>
      </c>
      <c r="E1454" s="16" t="s">
        <v>3</v>
      </c>
      <c r="F1454" s="16" t="str">
        <f>VLOOKUP(A1454,BY_TRA_Demand_Drivers!$A$5:$B$95,2,FALSE)</f>
        <v>TFVAU</v>
      </c>
      <c r="G1454" s="16">
        <f>VLOOKUP($D1454,'Growth rate'!$B$3:$T$93,19,FALSE)*VLOOKUP($F1454,BY_TRA_Demand_Drivers!$B$5:$J$100,7,FALSE)</f>
        <v>4301.5272848018003</v>
      </c>
      <c r="H1454" s="16">
        <f>VLOOKUP($D1454,'Growth rate'!$B$3:$T$93,19,FALSE)*VLOOKUP($F1454,BY_TRA_Demand_Drivers!$B$5:$J$100,8,FALSE)</f>
        <v>0</v>
      </c>
      <c r="I1454" s="16">
        <f>VLOOKUP($D1454,'Growth rate'!$B$3:$T$93,19,FALSE)*VLOOKUP($F1454,BY_TRA_Demand_Drivers!$B$5:$J$100,9,FALSE)</f>
        <v>0</v>
      </c>
    </row>
    <row r="1455" spans="1:9">
      <c r="A1455" s="16">
        <f t="shared" si="21"/>
        <v>18</v>
      </c>
      <c r="B1455" s="16"/>
      <c r="C1455" s="16" t="s">
        <v>11</v>
      </c>
      <c r="D1455" s="16">
        <v>2076</v>
      </c>
      <c r="E1455" s="16" t="s">
        <v>3</v>
      </c>
      <c r="F1455" s="16" t="str">
        <f>VLOOKUP(A1455,BY_TRA_Demand_Drivers!$A$5:$B$95,2,FALSE)</f>
        <v>TFVAU</v>
      </c>
      <c r="G1455" s="16">
        <f>VLOOKUP($D1455,'Growth rate'!$B$3:$T$93,19,FALSE)*VLOOKUP($F1455,BY_TRA_Demand_Drivers!$B$5:$J$100,7,FALSE)</f>
        <v>4336.5820278319306</v>
      </c>
      <c r="H1455" s="16">
        <f>VLOOKUP($D1455,'Growth rate'!$B$3:$T$93,19,FALSE)*VLOOKUP($F1455,BY_TRA_Demand_Drivers!$B$5:$J$100,8,FALSE)</f>
        <v>0</v>
      </c>
      <c r="I1455" s="16">
        <f>VLOOKUP($D1455,'Growth rate'!$B$3:$T$93,19,FALSE)*VLOOKUP($F1455,BY_TRA_Demand_Drivers!$B$5:$J$100,9,FALSE)</f>
        <v>0</v>
      </c>
    </row>
    <row r="1456" spans="1:9">
      <c r="A1456" s="16">
        <f t="shared" si="21"/>
        <v>18</v>
      </c>
      <c r="B1456" s="16"/>
      <c r="C1456" s="16" t="s">
        <v>11</v>
      </c>
      <c r="D1456" s="16">
        <v>2077</v>
      </c>
      <c r="E1456" s="16" t="s">
        <v>3</v>
      </c>
      <c r="F1456" s="16" t="str">
        <f>VLOOKUP(A1456,BY_TRA_Demand_Drivers!$A$5:$B$95,2,FALSE)</f>
        <v>TFVAU</v>
      </c>
      <c r="G1456" s="16">
        <f>VLOOKUP($D1456,'Growth rate'!$B$3:$T$93,19,FALSE)*VLOOKUP($F1456,BY_TRA_Demand_Drivers!$B$5:$J$100,7,FALSE)</f>
        <v>4371.6367708620619</v>
      </c>
      <c r="H1456" s="16">
        <f>VLOOKUP($D1456,'Growth rate'!$B$3:$T$93,19,FALSE)*VLOOKUP($F1456,BY_TRA_Demand_Drivers!$B$5:$J$100,8,FALSE)</f>
        <v>0</v>
      </c>
      <c r="I1456" s="16">
        <f>VLOOKUP($D1456,'Growth rate'!$B$3:$T$93,19,FALSE)*VLOOKUP($F1456,BY_TRA_Demand_Drivers!$B$5:$J$100,9,FALSE)</f>
        <v>0</v>
      </c>
    </row>
    <row r="1457" spans="1:9">
      <c r="A1457" s="16">
        <f t="shared" si="21"/>
        <v>18</v>
      </c>
      <c r="B1457" s="16"/>
      <c r="C1457" s="16" t="s">
        <v>11</v>
      </c>
      <c r="D1457" s="16">
        <v>2078</v>
      </c>
      <c r="E1457" s="16" t="s">
        <v>3</v>
      </c>
      <c r="F1457" s="16" t="str">
        <f>VLOOKUP(A1457,BY_TRA_Demand_Drivers!$A$5:$B$95,2,FALSE)</f>
        <v>TFVAU</v>
      </c>
      <c r="G1457" s="16">
        <f>VLOOKUP($D1457,'Growth rate'!$B$3:$T$93,19,FALSE)*VLOOKUP($F1457,BY_TRA_Demand_Drivers!$B$5:$J$100,7,FALSE)</f>
        <v>4406.6915138921904</v>
      </c>
      <c r="H1457" s="16">
        <f>VLOOKUP($D1457,'Growth rate'!$B$3:$T$93,19,FALSE)*VLOOKUP($F1457,BY_TRA_Demand_Drivers!$B$5:$J$100,8,FALSE)</f>
        <v>0</v>
      </c>
      <c r="I1457" s="16">
        <f>VLOOKUP($D1457,'Growth rate'!$B$3:$T$93,19,FALSE)*VLOOKUP($F1457,BY_TRA_Demand_Drivers!$B$5:$J$100,9,FALSE)</f>
        <v>0</v>
      </c>
    </row>
    <row r="1458" spans="1:9">
      <c r="A1458" s="16">
        <f t="shared" si="21"/>
        <v>18</v>
      </c>
      <c r="B1458" s="16"/>
      <c r="C1458" s="16" t="s">
        <v>11</v>
      </c>
      <c r="D1458" s="16">
        <v>2079</v>
      </c>
      <c r="E1458" s="16" t="s">
        <v>3</v>
      </c>
      <c r="F1458" s="16" t="str">
        <f>VLOOKUP(A1458,BY_TRA_Demand_Drivers!$A$5:$B$95,2,FALSE)</f>
        <v>TFVAU</v>
      </c>
      <c r="G1458" s="16">
        <f>VLOOKUP($D1458,'Growth rate'!$B$3:$T$93,19,FALSE)*VLOOKUP($F1458,BY_TRA_Demand_Drivers!$B$5:$J$100,7,FALSE)</f>
        <v>4441.7462569223217</v>
      </c>
      <c r="H1458" s="16">
        <f>VLOOKUP($D1458,'Growth rate'!$B$3:$T$93,19,FALSE)*VLOOKUP($F1458,BY_TRA_Demand_Drivers!$B$5:$J$100,8,FALSE)</f>
        <v>0</v>
      </c>
      <c r="I1458" s="16">
        <f>VLOOKUP($D1458,'Growth rate'!$B$3:$T$93,19,FALSE)*VLOOKUP($F1458,BY_TRA_Demand_Drivers!$B$5:$J$100,9,FALSE)</f>
        <v>0</v>
      </c>
    </row>
    <row r="1459" spans="1:9">
      <c r="A1459" s="16">
        <f t="shared" si="21"/>
        <v>18</v>
      </c>
      <c r="B1459" s="16"/>
      <c r="C1459" s="16" t="s">
        <v>11</v>
      </c>
      <c r="D1459" s="16">
        <v>2080</v>
      </c>
      <c r="E1459" s="16" t="s">
        <v>3</v>
      </c>
      <c r="F1459" s="16" t="str">
        <f>VLOOKUP(A1459,BY_TRA_Demand_Drivers!$A$5:$B$95,2,FALSE)</f>
        <v>TFVAU</v>
      </c>
      <c r="G1459" s="16">
        <f>VLOOKUP($D1459,'Growth rate'!$B$3:$T$93,19,FALSE)*VLOOKUP($F1459,BY_TRA_Demand_Drivers!$B$5:$J$100,7,FALSE)</f>
        <v>4476.8009999524529</v>
      </c>
      <c r="H1459" s="16">
        <f>VLOOKUP($D1459,'Growth rate'!$B$3:$T$93,19,FALSE)*VLOOKUP($F1459,BY_TRA_Demand_Drivers!$B$5:$J$100,8,FALSE)</f>
        <v>0</v>
      </c>
      <c r="I1459" s="16">
        <f>VLOOKUP($D1459,'Growth rate'!$B$3:$T$93,19,FALSE)*VLOOKUP($F1459,BY_TRA_Demand_Drivers!$B$5:$J$100,9,FALSE)</f>
        <v>0</v>
      </c>
    </row>
    <row r="1460" spans="1:9">
      <c r="A1460" s="16">
        <f t="shared" si="21"/>
        <v>18</v>
      </c>
      <c r="B1460" s="16"/>
      <c r="C1460" s="16" t="s">
        <v>11</v>
      </c>
      <c r="D1460" s="16">
        <v>2081</v>
      </c>
      <c r="E1460" s="16" t="s">
        <v>3</v>
      </c>
      <c r="F1460" s="16" t="str">
        <f>VLOOKUP(A1460,BY_TRA_Demand_Drivers!$A$5:$B$95,2,FALSE)</f>
        <v>TFVAU</v>
      </c>
      <c r="G1460" s="16">
        <f>VLOOKUP($D1460,'Growth rate'!$B$3:$T$93,19,FALSE)*VLOOKUP($F1460,BY_TRA_Demand_Drivers!$B$5:$J$100,7,FALSE)</f>
        <v>4507.5936892840728</v>
      </c>
      <c r="H1460" s="16">
        <f>VLOOKUP($D1460,'Growth rate'!$B$3:$T$93,19,FALSE)*VLOOKUP($F1460,BY_TRA_Demand_Drivers!$B$5:$J$100,8,FALSE)</f>
        <v>0</v>
      </c>
      <c r="I1460" s="16">
        <f>VLOOKUP($D1460,'Growth rate'!$B$3:$T$93,19,FALSE)*VLOOKUP($F1460,BY_TRA_Demand_Drivers!$B$5:$J$100,9,FALSE)</f>
        <v>0</v>
      </c>
    </row>
    <row r="1461" spans="1:9">
      <c r="A1461" s="16">
        <f t="shared" si="21"/>
        <v>18</v>
      </c>
      <c r="B1461" s="16"/>
      <c r="C1461" s="16" t="s">
        <v>11</v>
      </c>
      <c r="D1461" s="16">
        <v>2082</v>
      </c>
      <c r="E1461" s="16" t="s">
        <v>3</v>
      </c>
      <c r="F1461" s="16" t="str">
        <f>VLOOKUP(A1461,BY_TRA_Demand_Drivers!$A$5:$B$95,2,FALSE)</f>
        <v>TFVAU</v>
      </c>
      <c r="G1461" s="16">
        <f>VLOOKUP($D1461,'Growth rate'!$B$3:$T$93,19,FALSE)*VLOOKUP($F1461,BY_TRA_Demand_Drivers!$B$5:$J$100,7,FALSE)</f>
        <v>4538.3863786156944</v>
      </c>
      <c r="H1461" s="16">
        <f>VLOOKUP($D1461,'Growth rate'!$B$3:$T$93,19,FALSE)*VLOOKUP($F1461,BY_TRA_Demand_Drivers!$B$5:$J$100,8,FALSE)</f>
        <v>0</v>
      </c>
      <c r="I1461" s="16">
        <f>VLOOKUP($D1461,'Growth rate'!$B$3:$T$93,19,FALSE)*VLOOKUP($F1461,BY_TRA_Demand_Drivers!$B$5:$J$100,9,FALSE)</f>
        <v>0</v>
      </c>
    </row>
    <row r="1462" spans="1:9">
      <c r="A1462" s="16">
        <f t="shared" si="21"/>
        <v>18</v>
      </c>
      <c r="B1462" s="16"/>
      <c r="C1462" s="16" t="s">
        <v>11</v>
      </c>
      <c r="D1462" s="16">
        <v>2083</v>
      </c>
      <c r="E1462" s="16" t="s">
        <v>3</v>
      </c>
      <c r="F1462" s="16" t="str">
        <f>VLOOKUP(A1462,BY_TRA_Demand_Drivers!$A$5:$B$95,2,FALSE)</f>
        <v>TFVAU</v>
      </c>
      <c r="G1462" s="16">
        <f>VLOOKUP($D1462,'Growth rate'!$B$3:$T$93,19,FALSE)*VLOOKUP($F1462,BY_TRA_Demand_Drivers!$B$5:$J$100,7,FALSE)</f>
        <v>4569.1790679473161</v>
      </c>
      <c r="H1462" s="16">
        <f>VLOOKUP($D1462,'Growth rate'!$B$3:$T$93,19,FALSE)*VLOOKUP($F1462,BY_TRA_Demand_Drivers!$B$5:$J$100,8,FALSE)</f>
        <v>0</v>
      </c>
      <c r="I1462" s="16">
        <f>VLOOKUP($D1462,'Growth rate'!$B$3:$T$93,19,FALSE)*VLOOKUP($F1462,BY_TRA_Demand_Drivers!$B$5:$J$100,9,FALSE)</f>
        <v>0</v>
      </c>
    </row>
    <row r="1463" spans="1:9">
      <c r="A1463" s="16">
        <f t="shared" si="21"/>
        <v>18</v>
      </c>
      <c r="B1463" s="16"/>
      <c r="C1463" s="16" t="s">
        <v>11</v>
      </c>
      <c r="D1463" s="16">
        <v>2084</v>
      </c>
      <c r="E1463" s="16" t="s">
        <v>3</v>
      </c>
      <c r="F1463" s="16" t="str">
        <f>VLOOKUP(A1463,BY_TRA_Demand_Drivers!$A$5:$B$95,2,FALSE)</f>
        <v>TFVAU</v>
      </c>
      <c r="G1463" s="16">
        <f>VLOOKUP($D1463,'Growth rate'!$B$3:$T$93,19,FALSE)*VLOOKUP($F1463,BY_TRA_Demand_Drivers!$B$5:$J$100,7,FALSE)</f>
        <v>4599.9717572789377</v>
      </c>
      <c r="H1463" s="16">
        <f>VLOOKUP($D1463,'Growth rate'!$B$3:$T$93,19,FALSE)*VLOOKUP($F1463,BY_TRA_Demand_Drivers!$B$5:$J$100,8,FALSE)</f>
        <v>0</v>
      </c>
      <c r="I1463" s="16">
        <f>VLOOKUP($D1463,'Growth rate'!$B$3:$T$93,19,FALSE)*VLOOKUP($F1463,BY_TRA_Demand_Drivers!$B$5:$J$100,9,FALSE)</f>
        <v>0</v>
      </c>
    </row>
    <row r="1464" spans="1:9">
      <c r="A1464" s="16">
        <f t="shared" si="21"/>
        <v>18</v>
      </c>
      <c r="B1464" s="16"/>
      <c r="C1464" s="16" t="s">
        <v>11</v>
      </c>
      <c r="D1464" s="16">
        <v>2085</v>
      </c>
      <c r="E1464" s="16" t="s">
        <v>3</v>
      </c>
      <c r="F1464" s="16" t="str">
        <f>VLOOKUP(A1464,BY_TRA_Demand_Drivers!$A$5:$B$95,2,FALSE)</f>
        <v>TFVAU</v>
      </c>
      <c r="G1464" s="16">
        <f>VLOOKUP($D1464,'Growth rate'!$B$3:$T$93,19,FALSE)*VLOOKUP($F1464,BY_TRA_Demand_Drivers!$B$5:$J$100,7,FALSE)</f>
        <v>4630.7644466105585</v>
      </c>
      <c r="H1464" s="16">
        <f>VLOOKUP($D1464,'Growth rate'!$B$3:$T$93,19,FALSE)*VLOOKUP($F1464,BY_TRA_Demand_Drivers!$B$5:$J$100,8,FALSE)</f>
        <v>0</v>
      </c>
      <c r="I1464" s="16">
        <f>VLOOKUP($D1464,'Growth rate'!$B$3:$T$93,19,FALSE)*VLOOKUP($F1464,BY_TRA_Demand_Drivers!$B$5:$J$100,9,FALSE)</f>
        <v>0</v>
      </c>
    </row>
    <row r="1465" spans="1:9">
      <c r="A1465" s="16">
        <f t="shared" si="21"/>
        <v>18</v>
      </c>
      <c r="B1465" s="16"/>
      <c r="C1465" s="16" t="s">
        <v>11</v>
      </c>
      <c r="D1465" s="16">
        <v>2086</v>
      </c>
      <c r="E1465" s="16" t="s">
        <v>3</v>
      </c>
      <c r="F1465" s="16" t="str">
        <f>VLOOKUP(A1465,BY_TRA_Demand_Drivers!$A$5:$B$95,2,FALSE)</f>
        <v>TFVAU</v>
      </c>
      <c r="G1465" s="16">
        <f>VLOOKUP($D1465,'Growth rate'!$B$3:$T$93,19,FALSE)*VLOOKUP($F1465,BY_TRA_Demand_Drivers!$B$5:$J$100,7,FALSE)</f>
        <v>4657.8201319956243</v>
      </c>
      <c r="H1465" s="16">
        <f>VLOOKUP($D1465,'Growth rate'!$B$3:$T$93,19,FALSE)*VLOOKUP($F1465,BY_TRA_Demand_Drivers!$B$5:$J$100,8,FALSE)</f>
        <v>0</v>
      </c>
      <c r="I1465" s="16">
        <f>VLOOKUP($D1465,'Growth rate'!$B$3:$T$93,19,FALSE)*VLOOKUP($F1465,BY_TRA_Demand_Drivers!$B$5:$J$100,9,FALSE)</f>
        <v>0</v>
      </c>
    </row>
    <row r="1466" spans="1:9">
      <c r="A1466" s="16">
        <f t="shared" si="21"/>
        <v>18</v>
      </c>
      <c r="B1466" s="16"/>
      <c r="C1466" s="16" t="s">
        <v>11</v>
      </c>
      <c r="D1466" s="16">
        <v>2087</v>
      </c>
      <c r="E1466" s="16" t="s">
        <v>3</v>
      </c>
      <c r="F1466" s="16" t="str">
        <f>VLOOKUP(A1466,BY_TRA_Demand_Drivers!$A$5:$B$95,2,FALSE)</f>
        <v>TFVAU</v>
      </c>
      <c r="G1466" s="16">
        <f>VLOOKUP($D1466,'Growth rate'!$B$3:$T$93,19,FALSE)*VLOOKUP($F1466,BY_TRA_Demand_Drivers!$B$5:$J$100,7,FALSE)</f>
        <v>4684.8758173806918</v>
      </c>
      <c r="H1466" s="16">
        <f>VLOOKUP($D1466,'Growth rate'!$B$3:$T$93,19,FALSE)*VLOOKUP($F1466,BY_TRA_Demand_Drivers!$B$5:$J$100,8,FALSE)</f>
        <v>0</v>
      </c>
      <c r="I1466" s="16">
        <f>VLOOKUP($D1466,'Growth rate'!$B$3:$T$93,19,FALSE)*VLOOKUP($F1466,BY_TRA_Demand_Drivers!$B$5:$J$100,9,FALSE)</f>
        <v>0</v>
      </c>
    </row>
    <row r="1467" spans="1:9">
      <c r="A1467" s="16">
        <f t="shared" si="21"/>
        <v>18</v>
      </c>
      <c r="B1467" s="16"/>
      <c r="C1467" s="16" t="s">
        <v>11</v>
      </c>
      <c r="D1467" s="16">
        <v>2088</v>
      </c>
      <c r="E1467" s="16" t="s">
        <v>3</v>
      </c>
      <c r="F1467" s="16" t="str">
        <f>VLOOKUP(A1467,BY_TRA_Demand_Drivers!$A$5:$B$95,2,FALSE)</f>
        <v>TFVAU</v>
      </c>
      <c r="G1467" s="16">
        <f>VLOOKUP($D1467,'Growth rate'!$B$3:$T$93,19,FALSE)*VLOOKUP($F1467,BY_TRA_Demand_Drivers!$B$5:$J$100,7,FALSE)</f>
        <v>4711.9315027657585</v>
      </c>
      <c r="H1467" s="16">
        <f>VLOOKUP($D1467,'Growth rate'!$B$3:$T$93,19,FALSE)*VLOOKUP($F1467,BY_TRA_Demand_Drivers!$B$5:$J$100,8,FALSE)</f>
        <v>0</v>
      </c>
      <c r="I1467" s="16">
        <f>VLOOKUP($D1467,'Growth rate'!$B$3:$T$93,19,FALSE)*VLOOKUP($F1467,BY_TRA_Demand_Drivers!$B$5:$J$100,9,FALSE)</f>
        <v>0</v>
      </c>
    </row>
    <row r="1468" spans="1:9">
      <c r="A1468" s="16">
        <f t="shared" si="21"/>
        <v>18</v>
      </c>
      <c r="B1468" s="16"/>
      <c r="C1468" s="16" t="s">
        <v>11</v>
      </c>
      <c r="D1468" s="16">
        <v>2089</v>
      </c>
      <c r="E1468" s="16" t="s">
        <v>3</v>
      </c>
      <c r="F1468" s="16" t="str">
        <f>VLOOKUP(A1468,BY_TRA_Demand_Drivers!$A$5:$B$95,2,FALSE)</f>
        <v>TFVAU</v>
      </c>
      <c r="G1468" s="16">
        <f>VLOOKUP($D1468,'Growth rate'!$B$3:$T$93,19,FALSE)*VLOOKUP($F1468,BY_TRA_Demand_Drivers!$B$5:$J$100,7,FALSE)</f>
        <v>4738.9871881508252</v>
      </c>
      <c r="H1468" s="16">
        <f>VLOOKUP($D1468,'Growth rate'!$B$3:$T$93,19,FALSE)*VLOOKUP($F1468,BY_TRA_Demand_Drivers!$B$5:$J$100,8,FALSE)</f>
        <v>0</v>
      </c>
      <c r="I1468" s="16">
        <f>VLOOKUP($D1468,'Growth rate'!$B$3:$T$93,19,FALSE)*VLOOKUP($F1468,BY_TRA_Demand_Drivers!$B$5:$J$100,9,FALSE)</f>
        <v>0</v>
      </c>
    </row>
    <row r="1469" spans="1:9">
      <c r="A1469" s="16">
        <f t="shared" si="21"/>
        <v>18</v>
      </c>
      <c r="B1469" s="16"/>
      <c r="C1469" s="16" t="s">
        <v>11</v>
      </c>
      <c r="D1469" s="16">
        <v>2090</v>
      </c>
      <c r="E1469" s="16" t="s">
        <v>3</v>
      </c>
      <c r="F1469" s="16" t="str">
        <f>VLOOKUP(A1469,BY_TRA_Demand_Drivers!$A$5:$B$95,2,FALSE)</f>
        <v>TFVAU</v>
      </c>
      <c r="G1469" s="16">
        <f>VLOOKUP($D1469,'Growth rate'!$B$3:$T$93,19,FALSE)*VLOOKUP($F1469,BY_TRA_Demand_Drivers!$B$5:$J$100,7,FALSE)</f>
        <v>4766.0428735358919</v>
      </c>
      <c r="H1469" s="16">
        <f>VLOOKUP($D1469,'Growth rate'!$B$3:$T$93,19,FALSE)*VLOOKUP($F1469,BY_TRA_Demand_Drivers!$B$5:$J$100,8,FALSE)</f>
        <v>0</v>
      </c>
      <c r="I1469" s="16">
        <f>VLOOKUP($D1469,'Growth rate'!$B$3:$T$93,19,FALSE)*VLOOKUP($F1469,BY_TRA_Demand_Drivers!$B$5:$J$100,9,FALSE)</f>
        <v>0</v>
      </c>
    </row>
    <row r="1470" spans="1:9">
      <c r="A1470" s="16">
        <f t="shared" si="21"/>
        <v>18</v>
      </c>
      <c r="B1470" s="16"/>
      <c r="C1470" s="16" t="s">
        <v>11</v>
      </c>
      <c r="D1470" s="16">
        <v>2091</v>
      </c>
      <c r="E1470" s="16" t="s">
        <v>3</v>
      </c>
      <c r="F1470" s="16" t="str">
        <f>VLOOKUP(A1470,BY_TRA_Demand_Drivers!$A$5:$B$95,2,FALSE)</f>
        <v>TFVAU</v>
      </c>
      <c r="G1470" s="16">
        <f>VLOOKUP($D1470,'Growth rate'!$B$3:$T$93,19,FALSE)*VLOOKUP($F1470,BY_TRA_Demand_Drivers!$B$5:$J$100,7,FALSE)</f>
        <v>4790.4285330702296</v>
      </c>
      <c r="H1470" s="16">
        <f>VLOOKUP($D1470,'Growth rate'!$B$3:$T$93,19,FALSE)*VLOOKUP($F1470,BY_TRA_Demand_Drivers!$B$5:$J$100,8,FALSE)</f>
        <v>0</v>
      </c>
      <c r="I1470" s="16">
        <f>VLOOKUP($D1470,'Growth rate'!$B$3:$T$93,19,FALSE)*VLOOKUP($F1470,BY_TRA_Demand_Drivers!$B$5:$J$100,9,FALSE)</f>
        <v>0</v>
      </c>
    </row>
    <row r="1471" spans="1:9">
      <c r="A1471" s="16">
        <f t="shared" si="21"/>
        <v>18</v>
      </c>
      <c r="B1471" s="16"/>
      <c r="C1471" s="16" t="s">
        <v>11</v>
      </c>
      <c r="D1471" s="16">
        <v>2092</v>
      </c>
      <c r="E1471" s="16" t="s">
        <v>3</v>
      </c>
      <c r="F1471" s="16" t="str">
        <f>VLOOKUP(A1471,BY_TRA_Demand_Drivers!$A$5:$B$95,2,FALSE)</f>
        <v>TFVAU</v>
      </c>
      <c r="G1471" s="16">
        <f>VLOOKUP($D1471,'Growth rate'!$B$3:$T$93,19,FALSE)*VLOOKUP($F1471,BY_TRA_Demand_Drivers!$B$5:$J$100,7,FALSE)</f>
        <v>4814.8141926045682</v>
      </c>
      <c r="H1471" s="16">
        <f>VLOOKUP($D1471,'Growth rate'!$B$3:$T$93,19,FALSE)*VLOOKUP($F1471,BY_TRA_Demand_Drivers!$B$5:$J$100,8,FALSE)</f>
        <v>0</v>
      </c>
      <c r="I1471" s="16">
        <f>VLOOKUP($D1471,'Growth rate'!$B$3:$T$93,19,FALSE)*VLOOKUP($F1471,BY_TRA_Demand_Drivers!$B$5:$J$100,9,FALSE)</f>
        <v>0</v>
      </c>
    </row>
    <row r="1472" spans="1:9">
      <c r="A1472" s="16">
        <f t="shared" si="21"/>
        <v>18</v>
      </c>
      <c r="B1472" s="16"/>
      <c r="C1472" s="16" t="s">
        <v>11</v>
      </c>
      <c r="D1472" s="16">
        <v>2093</v>
      </c>
      <c r="E1472" s="16" t="s">
        <v>3</v>
      </c>
      <c r="F1472" s="16" t="str">
        <f>VLOOKUP(A1472,BY_TRA_Demand_Drivers!$A$5:$B$95,2,FALSE)</f>
        <v>TFVAU</v>
      </c>
      <c r="G1472" s="16">
        <f>VLOOKUP($D1472,'Growth rate'!$B$3:$T$93,19,FALSE)*VLOOKUP($F1472,BY_TRA_Demand_Drivers!$B$5:$J$100,7,FALSE)</f>
        <v>4839.199852138905</v>
      </c>
      <c r="H1472" s="16">
        <f>VLOOKUP($D1472,'Growth rate'!$B$3:$T$93,19,FALSE)*VLOOKUP($F1472,BY_TRA_Demand_Drivers!$B$5:$J$100,8,FALSE)</f>
        <v>0</v>
      </c>
      <c r="I1472" s="16">
        <f>VLOOKUP($D1472,'Growth rate'!$B$3:$T$93,19,FALSE)*VLOOKUP($F1472,BY_TRA_Demand_Drivers!$B$5:$J$100,9,FALSE)</f>
        <v>0</v>
      </c>
    </row>
    <row r="1473" spans="1:9">
      <c r="A1473" s="16">
        <f t="shared" ref="A1473:A1536" si="22">A1391+1</f>
        <v>18</v>
      </c>
      <c r="B1473" s="16"/>
      <c r="C1473" s="16" t="s">
        <v>11</v>
      </c>
      <c r="D1473" s="16">
        <v>2094</v>
      </c>
      <c r="E1473" s="16" t="s">
        <v>3</v>
      </c>
      <c r="F1473" s="16" t="str">
        <f>VLOOKUP(A1473,BY_TRA_Demand_Drivers!$A$5:$B$95,2,FALSE)</f>
        <v>TFVAU</v>
      </c>
      <c r="G1473" s="16">
        <f>VLOOKUP($D1473,'Growth rate'!$B$3:$T$93,19,FALSE)*VLOOKUP($F1473,BY_TRA_Demand_Drivers!$B$5:$J$100,7,FALSE)</f>
        <v>4863.5855116732437</v>
      </c>
      <c r="H1473" s="16">
        <f>VLOOKUP($D1473,'Growth rate'!$B$3:$T$93,19,FALSE)*VLOOKUP($F1473,BY_TRA_Demand_Drivers!$B$5:$J$100,8,FALSE)</f>
        <v>0</v>
      </c>
      <c r="I1473" s="16">
        <f>VLOOKUP($D1473,'Growth rate'!$B$3:$T$93,19,FALSE)*VLOOKUP($F1473,BY_TRA_Demand_Drivers!$B$5:$J$100,9,FALSE)</f>
        <v>0</v>
      </c>
    </row>
    <row r="1474" spans="1:9">
      <c r="A1474" s="16">
        <f t="shared" si="22"/>
        <v>18</v>
      </c>
      <c r="B1474" s="16"/>
      <c r="C1474" s="16" t="s">
        <v>11</v>
      </c>
      <c r="D1474" s="16">
        <v>2095</v>
      </c>
      <c r="E1474" s="16" t="s">
        <v>3</v>
      </c>
      <c r="F1474" s="16" t="str">
        <f>VLOOKUP(A1474,BY_TRA_Demand_Drivers!$A$5:$B$95,2,FALSE)</f>
        <v>TFVAU</v>
      </c>
      <c r="G1474" s="16">
        <f>VLOOKUP($D1474,'Growth rate'!$B$3:$T$93,19,FALSE)*VLOOKUP($F1474,BY_TRA_Demand_Drivers!$B$5:$J$100,7,FALSE)</f>
        <v>4887.9711712075814</v>
      </c>
      <c r="H1474" s="16">
        <f>VLOOKUP($D1474,'Growth rate'!$B$3:$T$93,19,FALSE)*VLOOKUP($F1474,BY_TRA_Demand_Drivers!$B$5:$J$100,8,FALSE)</f>
        <v>0</v>
      </c>
      <c r="I1474" s="16">
        <f>VLOOKUP($D1474,'Growth rate'!$B$3:$T$93,19,FALSE)*VLOOKUP($F1474,BY_TRA_Demand_Drivers!$B$5:$J$100,9,FALSE)</f>
        <v>0</v>
      </c>
    </row>
    <row r="1475" spans="1:9">
      <c r="A1475" s="16">
        <f t="shared" si="22"/>
        <v>18</v>
      </c>
      <c r="B1475" s="16"/>
      <c r="C1475" s="16" t="s">
        <v>11</v>
      </c>
      <c r="D1475" s="16">
        <v>2096</v>
      </c>
      <c r="E1475" s="16" t="s">
        <v>3</v>
      </c>
      <c r="F1475" s="16" t="str">
        <f>VLOOKUP(A1475,BY_TRA_Demand_Drivers!$A$5:$B$95,2,FALSE)</f>
        <v>TFVAU</v>
      </c>
      <c r="G1475" s="16">
        <f>VLOOKUP($D1475,'Growth rate'!$B$3:$T$93,19,FALSE)*VLOOKUP($F1475,BY_TRA_Demand_Drivers!$B$5:$J$100,7,FALSE)</f>
        <v>4910.2205031778485</v>
      </c>
      <c r="H1475" s="16">
        <f>VLOOKUP($D1475,'Growth rate'!$B$3:$T$93,19,FALSE)*VLOOKUP($F1475,BY_TRA_Demand_Drivers!$B$5:$J$100,8,FALSE)</f>
        <v>0</v>
      </c>
      <c r="I1475" s="16">
        <f>VLOOKUP($D1475,'Growth rate'!$B$3:$T$93,19,FALSE)*VLOOKUP($F1475,BY_TRA_Demand_Drivers!$B$5:$J$100,9,FALSE)</f>
        <v>0</v>
      </c>
    </row>
    <row r="1476" spans="1:9">
      <c r="A1476" s="16">
        <f t="shared" si="22"/>
        <v>18</v>
      </c>
      <c r="B1476" s="16"/>
      <c r="C1476" s="16" t="s">
        <v>11</v>
      </c>
      <c r="D1476" s="16">
        <v>2097</v>
      </c>
      <c r="E1476" s="16" t="s">
        <v>3</v>
      </c>
      <c r="F1476" s="16" t="str">
        <f>VLOOKUP(A1476,BY_TRA_Demand_Drivers!$A$5:$B$95,2,FALSE)</f>
        <v>TFVAU</v>
      </c>
      <c r="G1476" s="16">
        <f>VLOOKUP($D1476,'Growth rate'!$B$3:$T$93,19,FALSE)*VLOOKUP($F1476,BY_TRA_Demand_Drivers!$B$5:$J$100,7,FALSE)</f>
        <v>4932.4698351481147</v>
      </c>
      <c r="H1476" s="16">
        <f>VLOOKUP($D1476,'Growth rate'!$B$3:$T$93,19,FALSE)*VLOOKUP($F1476,BY_TRA_Demand_Drivers!$B$5:$J$100,8,FALSE)</f>
        <v>0</v>
      </c>
      <c r="I1476" s="16">
        <f>VLOOKUP($D1476,'Growth rate'!$B$3:$T$93,19,FALSE)*VLOOKUP($F1476,BY_TRA_Demand_Drivers!$B$5:$J$100,9,FALSE)</f>
        <v>0</v>
      </c>
    </row>
    <row r="1477" spans="1:9">
      <c r="A1477" s="16">
        <f t="shared" si="22"/>
        <v>18</v>
      </c>
      <c r="B1477" s="16"/>
      <c r="C1477" s="16" t="s">
        <v>11</v>
      </c>
      <c r="D1477" s="16">
        <v>2098</v>
      </c>
      <c r="E1477" s="16" t="s">
        <v>3</v>
      </c>
      <c r="F1477" s="16" t="str">
        <f>VLOOKUP(A1477,BY_TRA_Demand_Drivers!$A$5:$B$95,2,FALSE)</f>
        <v>TFVAU</v>
      </c>
      <c r="G1477" s="16">
        <f>VLOOKUP($D1477,'Growth rate'!$B$3:$T$93,19,FALSE)*VLOOKUP($F1477,BY_TRA_Demand_Drivers!$B$5:$J$100,7,FALSE)</f>
        <v>4954.71916711838</v>
      </c>
      <c r="H1477" s="16">
        <f>VLOOKUP($D1477,'Growth rate'!$B$3:$T$93,19,FALSE)*VLOOKUP($F1477,BY_TRA_Demand_Drivers!$B$5:$J$100,8,FALSE)</f>
        <v>0</v>
      </c>
      <c r="I1477" s="16">
        <f>VLOOKUP($D1477,'Growth rate'!$B$3:$T$93,19,FALSE)*VLOOKUP($F1477,BY_TRA_Demand_Drivers!$B$5:$J$100,9,FALSE)</f>
        <v>0</v>
      </c>
    </row>
    <row r="1478" spans="1:9">
      <c r="A1478" s="16">
        <f t="shared" si="22"/>
        <v>18</v>
      </c>
      <c r="B1478" s="16"/>
      <c r="C1478" s="16" t="s">
        <v>11</v>
      </c>
      <c r="D1478" s="16">
        <v>2099</v>
      </c>
      <c r="E1478" s="16" t="s">
        <v>3</v>
      </c>
      <c r="F1478" s="16" t="str">
        <f>VLOOKUP(A1478,BY_TRA_Demand_Drivers!$A$5:$B$95,2,FALSE)</f>
        <v>TFVAU</v>
      </c>
      <c r="G1478" s="16">
        <f>VLOOKUP($D1478,'Growth rate'!$B$3:$T$93,19,FALSE)*VLOOKUP($F1478,BY_TRA_Demand_Drivers!$B$5:$J$100,7,FALSE)</f>
        <v>4976.9684990886471</v>
      </c>
      <c r="H1478" s="16">
        <f>VLOOKUP($D1478,'Growth rate'!$B$3:$T$93,19,FALSE)*VLOOKUP($F1478,BY_TRA_Demand_Drivers!$B$5:$J$100,8,FALSE)</f>
        <v>0</v>
      </c>
      <c r="I1478" s="16">
        <f>VLOOKUP($D1478,'Growth rate'!$B$3:$T$93,19,FALSE)*VLOOKUP($F1478,BY_TRA_Demand_Drivers!$B$5:$J$100,9,FALSE)</f>
        <v>0</v>
      </c>
    </row>
    <row r="1479" spans="1:9">
      <c r="A1479" s="16">
        <f t="shared" si="22"/>
        <v>18</v>
      </c>
      <c r="B1479" s="16"/>
      <c r="C1479" s="16" t="s">
        <v>11</v>
      </c>
      <c r="D1479" s="16">
        <v>2100</v>
      </c>
      <c r="E1479" s="16" t="s">
        <v>3</v>
      </c>
      <c r="F1479" s="16" t="str">
        <f>VLOOKUP(A1479,BY_TRA_Demand_Drivers!$A$5:$B$95,2,FALSE)</f>
        <v>TFVAU</v>
      </c>
      <c r="G1479" s="16">
        <f>VLOOKUP($D1479,'Growth rate'!$B$3:$T$93,19,FALSE)*VLOOKUP($F1479,BY_TRA_Demand_Drivers!$B$5:$J$100,7,FALSE)</f>
        <v>4999.2178310589134</v>
      </c>
      <c r="H1479" s="16">
        <f>VLOOKUP($D1479,'Growth rate'!$B$3:$T$93,19,FALSE)*VLOOKUP($F1479,BY_TRA_Demand_Drivers!$B$5:$J$100,8,FALSE)</f>
        <v>0</v>
      </c>
      <c r="I1479" s="16">
        <f>VLOOKUP($D1479,'Growth rate'!$B$3:$T$93,19,FALSE)*VLOOKUP($F1479,BY_TRA_Demand_Drivers!$B$5:$J$100,9,FALSE)</f>
        <v>0</v>
      </c>
    </row>
    <row r="1480" spans="1:9">
      <c r="A1480" s="16">
        <f t="shared" si="22"/>
        <v>19</v>
      </c>
      <c r="B1480" s="16"/>
      <c r="C1480" s="16" t="s">
        <v>11</v>
      </c>
      <c r="D1480" s="16">
        <v>2019</v>
      </c>
      <c r="E1480" s="16" t="s">
        <v>3</v>
      </c>
      <c r="F1480" s="16" t="str">
        <f>VLOOKUP(A1480,BY_TRA_Demand_Drivers!$A$5:$B$95,2,FALSE)</f>
        <v>TFVAR</v>
      </c>
      <c r="G1480" s="16">
        <f>VLOOKUP($D1480,'Growth rate'!$B$3:$T$93,19,FALSE)*VLOOKUP($F1480,BY_TRA_Demand_Drivers!$B$5:$J$100,7,FALSE)</f>
        <v>4400.5</v>
      </c>
      <c r="H1480" s="16">
        <f>VLOOKUP($D1480,'Growth rate'!$B$3:$T$93,19,FALSE)*VLOOKUP($F1480,BY_TRA_Demand_Drivers!$B$5:$J$100,8,FALSE)</f>
        <v>0</v>
      </c>
      <c r="I1480" s="16">
        <f>VLOOKUP($D1480,'Growth rate'!$B$3:$T$93,19,FALSE)*VLOOKUP($F1480,BY_TRA_Demand_Drivers!$B$5:$J$100,9,FALSE)</f>
        <v>0</v>
      </c>
    </row>
    <row r="1481" spans="1:9">
      <c r="A1481" s="16">
        <f t="shared" si="22"/>
        <v>19</v>
      </c>
      <c r="B1481" s="16"/>
      <c r="C1481" s="16" t="s">
        <v>11</v>
      </c>
      <c r="D1481" s="16">
        <v>2020</v>
      </c>
      <c r="E1481" s="16" t="s">
        <v>3</v>
      </c>
      <c r="F1481" s="16" t="str">
        <f>VLOOKUP(A1481,BY_TRA_Demand_Drivers!$A$5:$B$95,2,FALSE)</f>
        <v>TFVAR</v>
      </c>
      <c r="G1481" s="16">
        <f>VLOOKUP($D1481,'Growth rate'!$B$3:$T$93,19,FALSE)*VLOOKUP($F1481,BY_TRA_Demand_Drivers!$B$5:$J$100,7,FALSE)</f>
        <v>4365.99815122377</v>
      </c>
      <c r="H1481" s="16">
        <f>VLOOKUP($D1481,'Growth rate'!$B$3:$T$93,19,FALSE)*VLOOKUP($F1481,BY_TRA_Demand_Drivers!$B$5:$J$100,8,FALSE)</f>
        <v>0</v>
      </c>
      <c r="I1481" s="16">
        <f>VLOOKUP($D1481,'Growth rate'!$B$3:$T$93,19,FALSE)*VLOOKUP($F1481,BY_TRA_Demand_Drivers!$B$5:$J$100,9,FALSE)</f>
        <v>0</v>
      </c>
    </row>
    <row r="1482" spans="1:9">
      <c r="A1482" s="16">
        <f t="shared" si="22"/>
        <v>19</v>
      </c>
      <c r="B1482" s="16"/>
      <c r="C1482" s="16" t="s">
        <v>11</v>
      </c>
      <c r="D1482" s="16">
        <v>2021</v>
      </c>
      <c r="E1482" s="16" t="s">
        <v>3</v>
      </c>
      <c r="F1482" s="16" t="str">
        <f>VLOOKUP(A1482,BY_TRA_Demand_Drivers!$A$5:$B$95,2,FALSE)</f>
        <v>TFVAR</v>
      </c>
      <c r="G1482" s="16">
        <f>VLOOKUP($D1482,'Growth rate'!$B$3:$T$93,19,FALSE)*VLOOKUP($F1482,BY_TRA_Demand_Drivers!$B$5:$J$100,7,FALSE)</f>
        <v>4331.4963024475392</v>
      </c>
      <c r="H1482" s="16">
        <f>VLOOKUP($D1482,'Growth rate'!$B$3:$T$93,19,FALSE)*VLOOKUP($F1482,BY_TRA_Demand_Drivers!$B$5:$J$100,8,FALSE)</f>
        <v>0</v>
      </c>
      <c r="I1482" s="16">
        <f>VLOOKUP($D1482,'Growth rate'!$B$3:$T$93,19,FALSE)*VLOOKUP($F1482,BY_TRA_Demand_Drivers!$B$5:$J$100,9,FALSE)</f>
        <v>0</v>
      </c>
    </row>
    <row r="1483" spans="1:9">
      <c r="A1483" s="16">
        <f t="shared" si="22"/>
        <v>19</v>
      </c>
      <c r="B1483" s="16"/>
      <c r="C1483" s="16" t="s">
        <v>11</v>
      </c>
      <c r="D1483" s="16">
        <v>2022</v>
      </c>
      <c r="E1483" s="16" t="s">
        <v>3</v>
      </c>
      <c r="F1483" s="16" t="str">
        <f>VLOOKUP(A1483,BY_TRA_Demand_Drivers!$A$5:$B$95,2,FALSE)</f>
        <v>TFVAR</v>
      </c>
      <c r="G1483" s="16">
        <f>VLOOKUP($D1483,'Growth rate'!$B$3:$T$93,19,FALSE)*VLOOKUP($F1483,BY_TRA_Demand_Drivers!$B$5:$J$100,7,FALSE)</f>
        <v>4296.9944536713083</v>
      </c>
      <c r="H1483" s="16">
        <f>VLOOKUP($D1483,'Growth rate'!$B$3:$T$93,19,FALSE)*VLOOKUP($F1483,BY_TRA_Demand_Drivers!$B$5:$J$100,8,FALSE)</f>
        <v>0</v>
      </c>
      <c r="I1483" s="16">
        <f>VLOOKUP($D1483,'Growth rate'!$B$3:$T$93,19,FALSE)*VLOOKUP($F1483,BY_TRA_Demand_Drivers!$B$5:$J$100,9,FALSE)</f>
        <v>0</v>
      </c>
    </row>
    <row r="1484" spans="1:9">
      <c r="A1484" s="16">
        <f t="shared" si="22"/>
        <v>19</v>
      </c>
      <c r="B1484" s="16"/>
      <c r="C1484" s="16" t="s">
        <v>11</v>
      </c>
      <c r="D1484" s="16">
        <v>2023</v>
      </c>
      <c r="E1484" s="16" t="s">
        <v>3</v>
      </c>
      <c r="F1484" s="16" t="str">
        <f>VLOOKUP(A1484,BY_TRA_Demand_Drivers!$A$5:$B$95,2,FALSE)</f>
        <v>TFVAR</v>
      </c>
      <c r="G1484" s="16">
        <f>VLOOKUP($D1484,'Growth rate'!$B$3:$T$93,19,FALSE)*VLOOKUP($F1484,BY_TRA_Demand_Drivers!$B$5:$J$100,7,FALSE)</f>
        <v>4262.4926048950783</v>
      </c>
      <c r="H1484" s="16">
        <f>VLOOKUP($D1484,'Growth rate'!$B$3:$T$93,19,FALSE)*VLOOKUP($F1484,BY_TRA_Demand_Drivers!$B$5:$J$100,8,FALSE)</f>
        <v>0</v>
      </c>
      <c r="I1484" s="16">
        <f>VLOOKUP($D1484,'Growth rate'!$B$3:$T$93,19,FALSE)*VLOOKUP($F1484,BY_TRA_Demand_Drivers!$B$5:$J$100,9,FALSE)</f>
        <v>0</v>
      </c>
    </row>
    <row r="1485" spans="1:9">
      <c r="A1485" s="16">
        <f t="shared" si="22"/>
        <v>19</v>
      </c>
      <c r="B1485" s="16"/>
      <c r="C1485" s="16" t="s">
        <v>11</v>
      </c>
      <c r="D1485" s="16">
        <v>2024</v>
      </c>
      <c r="E1485" s="16" t="s">
        <v>3</v>
      </c>
      <c r="F1485" s="16" t="str">
        <f>VLOOKUP(A1485,BY_TRA_Demand_Drivers!$A$5:$B$95,2,FALSE)</f>
        <v>TFVAR</v>
      </c>
      <c r="G1485" s="16">
        <f>VLOOKUP($D1485,'Growth rate'!$B$3:$T$93,19,FALSE)*VLOOKUP($F1485,BY_TRA_Demand_Drivers!$B$5:$J$100,7,FALSE)</f>
        <v>4227.9907561188475</v>
      </c>
      <c r="H1485" s="16">
        <f>VLOOKUP($D1485,'Growth rate'!$B$3:$T$93,19,FALSE)*VLOOKUP($F1485,BY_TRA_Demand_Drivers!$B$5:$J$100,8,FALSE)</f>
        <v>0</v>
      </c>
      <c r="I1485" s="16">
        <f>VLOOKUP($D1485,'Growth rate'!$B$3:$T$93,19,FALSE)*VLOOKUP($F1485,BY_TRA_Demand_Drivers!$B$5:$J$100,9,FALSE)</f>
        <v>0</v>
      </c>
    </row>
    <row r="1486" spans="1:9">
      <c r="A1486" s="16">
        <f t="shared" si="22"/>
        <v>19</v>
      </c>
      <c r="B1486" s="16"/>
      <c r="C1486" s="16" t="s">
        <v>11</v>
      </c>
      <c r="D1486" s="16">
        <v>2025</v>
      </c>
      <c r="E1486" s="16" t="s">
        <v>3</v>
      </c>
      <c r="F1486" s="16" t="str">
        <f>VLOOKUP(A1486,BY_TRA_Demand_Drivers!$A$5:$B$95,2,FALSE)</f>
        <v>TFVAR</v>
      </c>
      <c r="G1486" s="16">
        <f>VLOOKUP($D1486,'Growth rate'!$B$3:$T$93,19,FALSE)*VLOOKUP($F1486,BY_TRA_Demand_Drivers!$B$5:$J$100,7,FALSE)</f>
        <v>4193.4889073426175</v>
      </c>
      <c r="H1486" s="16">
        <f>VLOOKUP($D1486,'Growth rate'!$B$3:$T$93,19,FALSE)*VLOOKUP($F1486,BY_TRA_Demand_Drivers!$B$5:$J$100,8,FALSE)</f>
        <v>0</v>
      </c>
      <c r="I1486" s="16">
        <f>VLOOKUP($D1486,'Growth rate'!$B$3:$T$93,19,FALSE)*VLOOKUP($F1486,BY_TRA_Demand_Drivers!$B$5:$J$100,9,FALSE)</f>
        <v>0</v>
      </c>
    </row>
    <row r="1487" spans="1:9">
      <c r="A1487" s="16">
        <f t="shared" si="22"/>
        <v>19</v>
      </c>
      <c r="B1487" s="16"/>
      <c r="C1487" s="16" t="s">
        <v>11</v>
      </c>
      <c r="D1487" s="16">
        <v>2026</v>
      </c>
      <c r="E1487" s="16" t="s">
        <v>3</v>
      </c>
      <c r="F1487" s="16" t="str">
        <f>VLOOKUP(A1487,BY_TRA_Demand_Drivers!$A$5:$B$95,2,FALSE)</f>
        <v>TFVAR</v>
      </c>
      <c r="G1487" s="16">
        <f>VLOOKUP($D1487,'Growth rate'!$B$3:$T$93,19,FALSE)*VLOOKUP($F1487,BY_TRA_Demand_Drivers!$B$5:$J$100,7,FALSE)</f>
        <v>4158.9870585663866</v>
      </c>
      <c r="H1487" s="16">
        <f>VLOOKUP($D1487,'Growth rate'!$B$3:$T$93,19,FALSE)*VLOOKUP($F1487,BY_TRA_Demand_Drivers!$B$5:$J$100,8,FALSE)</f>
        <v>0</v>
      </c>
      <c r="I1487" s="16">
        <f>VLOOKUP($D1487,'Growth rate'!$B$3:$T$93,19,FALSE)*VLOOKUP($F1487,BY_TRA_Demand_Drivers!$B$5:$J$100,9,FALSE)</f>
        <v>0</v>
      </c>
    </row>
    <row r="1488" spans="1:9">
      <c r="A1488" s="16">
        <f t="shared" si="22"/>
        <v>19</v>
      </c>
      <c r="B1488" s="16"/>
      <c r="C1488" s="16" t="s">
        <v>11</v>
      </c>
      <c r="D1488" s="16">
        <v>2027</v>
      </c>
      <c r="E1488" s="16" t="s">
        <v>3</v>
      </c>
      <c r="F1488" s="16" t="str">
        <f>VLOOKUP(A1488,BY_TRA_Demand_Drivers!$A$5:$B$95,2,FALSE)</f>
        <v>TFVAR</v>
      </c>
      <c r="G1488" s="16">
        <f>VLOOKUP($D1488,'Growth rate'!$B$3:$T$93,19,FALSE)*VLOOKUP($F1488,BY_TRA_Demand_Drivers!$B$5:$J$100,7,FALSE)</f>
        <v>4124.4852097901557</v>
      </c>
      <c r="H1488" s="16">
        <f>VLOOKUP($D1488,'Growth rate'!$B$3:$T$93,19,FALSE)*VLOOKUP($F1488,BY_TRA_Demand_Drivers!$B$5:$J$100,8,FALSE)</f>
        <v>0</v>
      </c>
      <c r="I1488" s="16">
        <f>VLOOKUP($D1488,'Growth rate'!$B$3:$T$93,19,FALSE)*VLOOKUP($F1488,BY_TRA_Demand_Drivers!$B$5:$J$100,9,FALSE)</f>
        <v>0</v>
      </c>
    </row>
    <row r="1489" spans="1:9">
      <c r="A1489" s="16">
        <f t="shared" si="22"/>
        <v>19</v>
      </c>
      <c r="B1489" s="16"/>
      <c r="C1489" s="16" t="s">
        <v>11</v>
      </c>
      <c r="D1489" s="16">
        <v>2028</v>
      </c>
      <c r="E1489" s="16" t="s">
        <v>3</v>
      </c>
      <c r="F1489" s="16" t="str">
        <f>VLOOKUP(A1489,BY_TRA_Demand_Drivers!$A$5:$B$95,2,FALSE)</f>
        <v>TFVAR</v>
      </c>
      <c r="G1489" s="16">
        <f>VLOOKUP($D1489,'Growth rate'!$B$3:$T$93,19,FALSE)*VLOOKUP($F1489,BY_TRA_Demand_Drivers!$B$5:$J$100,7,FALSE)</f>
        <v>4089.9833610139258</v>
      </c>
      <c r="H1489" s="16">
        <f>VLOOKUP($D1489,'Growth rate'!$B$3:$T$93,19,FALSE)*VLOOKUP($F1489,BY_TRA_Demand_Drivers!$B$5:$J$100,8,FALSE)</f>
        <v>0</v>
      </c>
      <c r="I1489" s="16">
        <f>VLOOKUP($D1489,'Growth rate'!$B$3:$T$93,19,FALSE)*VLOOKUP($F1489,BY_TRA_Demand_Drivers!$B$5:$J$100,9,FALSE)</f>
        <v>0</v>
      </c>
    </row>
    <row r="1490" spans="1:9">
      <c r="A1490" s="16">
        <f t="shared" si="22"/>
        <v>19</v>
      </c>
      <c r="B1490" s="16"/>
      <c r="C1490" s="16" t="s">
        <v>11</v>
      </c>
      <c r="D1490" s="16">
        <v>2029</v>
      </c>
      <c r="E1490" s="16" t="s">
        <v>3</v>
      </c>
      <c r="F1490" s="16" t="str">
        <f>VLOOKUP(A1490,BY_TRA_Demand_Drivers!$A$5:$B$95,2,FALSE)</f>
        <v>TFVAR</v>
      </c>
      <c r="G1490" s="16">
        <f>VLOOKUP($D1490,'Growth rate'!$B$3:$T$93,19,FALSE)*VLOOKUP($F1490,BY_TRA_Demand_Drivers!$B$5:$J$100,7,FALSE)</f>
        <v>4055.4815122376954</v>
      </c>
      <c r="H1490" s="16">
        <f>VLOOKUP($D1490,'Growth rate'!$B$3:$T$93,19,FALSE)*VLOOKUP($F1490,BY_TRA_Demand_Drivers!$B$5:$J$100,8,FALSE)</f>
        <v>0</v>
      </c>
      <c r="I1490" s="16">
        <f>VLOOKUP($D1490,'Growth rate'!$B$3:$T$93,19,FALSE)*VLOOKUP($F1490,BY_TRA_Demand_Drivers!$B$5:$J$100,9,FALSE)</f>
        <v>0</v>
      </c>
    </row>
    <row r="1491" spans="1:9">
      <c r="A1491" s="16">
        <f t="shared" si="22"/>
        <v>19</v>
      </c>
      <c r="B1491" s="16"/>
      <c r="C1491" s="16" t="s">
        <v>11</v>
      </c>
      <c r="D1491" s="16">
        <v>2030</v>
      </c>
      <c r="E1491" s="16" t="s">
        <v>3</v>
      </c>
      <c r="F1491" s="16" t="str">
        <f>VLOOKUP(A1491,BY_TRA_Demand_Drivers!$A$5:$B$95,2,FALSE)</f>
        <v>TFVAR</v>
      </c>
      <c r="G1491" s="16">
        <f>VLOOKUP($D1491,'Growth rate'!$B$3:$T$93,19,FALSE)*VLOOKUP($F1491,BY_TRA_Demand_Drivers!$B$5:$J$100,7,FALSE)</f>
        <v>4020.979663461465</v>
      </c>
      <c r="H1491" s="16">
        <f>VLOOKUP($D1491,'Growth rate'!$B$3:$T$93,19,FALSE)*VLOOKUP($F1491,BY_TRA_Demand_Drivers!$B$5:$J$100,8,FALSE)</f>
        <v>0</v>
      </c>
      <c r="I1491" s="16">
        <f>VLOOKUP($D1491,'Growth rate'!$B$3:$T$93,19,FALSE)*VLOOKUP($F1491,BY_TRA_Demand_Drivers!$B$5:$J$100,9,FALSE)</f>
        <v>0</v>
      </c>
    </row>
    <row r="1492" spans="1:9">
      <c r="A1492" s="16">
        <f t="shared" si="22"/>
        <v>19</v>
      </c>
      <c r="B1492" s="16"/>
      <c r="C1492" s="16" t="s">
        <v>11</v>
      </c>
      <c r="D1492" s="16">
        <v>2031</v>
      </c>
      <c r="E1492" s="16" t="s">
        <v>3</v>
      </c>
      <c r="F1492" s="16" t="str">
        <f>VLOOKUP(A1492,BY_TRA_Demand_Drivers!$A$5:$B$95,2,FALSE)</f>
        <v>TFVAR</v>
      </c>
      <c r="G1492" s="16">
        <f>VLOOKUP($D1492,'Growth rate'!$B$3:$T$93,19,FALSE)*VLOOKUP($F1492,BY_TRA_Demand_Drivers!$B$5:$J$100,7,FALSE)</f>
        <v>3986.4778146852341</v>
      </c>
      <c r="H1492" s="16">
        <f>VLOOKUP($D1492,'Growth rate'!$B$3:$T$93,19,FALSE)*VLOOKUP($F1492,BY_TRA_Demand_Drivers!$B$5:$J$100,8,FALSE)</f>
        <v>0</v>
      </c>
      <c r="I1492" s="16">
        <f>VLOOKUP($D1492,'Growth rate'!$B$3:$T$93,19,FALSE)*VLOOKUP($F1492,BY_TRA_Demand_Drivers!$B$5:$J$100,9,FALSE)</f>
        <v>0</v>
      </c>
    </row>
    <row r="1493" spans="1:9">
      <c r="A1493" s="16">
        <f t="shared" si="22"/>
        <v>19</v>
      </c>
      <c r="B1493" s="16"/>
      <c r="C1493" s="16" t="s">
        <v>11</v>
      </c>
      <c r="D1493" s="16">
        <v>2032</v>
      </c>
      <c r="E1493" s="16" t="s">
        <v>3</v>
      </c>
      <c r="F1493" s="16" t="str">
        <f>VLOOKUP(A1493,BY_TRA_Demand_Drivers!$A$5:$B$95,2,FALSE)</f>
        <v>TFVAR</v>
      </c>
      <c r="G1493" s="16">
        <f>VLOOKUP($D1493,'Growth rate'!$B$3:$T$93,19,FALSE)*VLOOKUP($F1493,BY_TRA_Demand_Drivers!$B$5:$J$100,7,FALSE)</f>
        <v>3951.9759659090037</v>
      </c>
      <c r="H1493" s="16">
        <f>VLOOKUP($D1493,'Growth rate'!$B$3:$T$93,19,FALSE)*VLOOKUP($F1493,BY_TRA_Demand_Drivers!$B$5:$J$100,8,FALSE)</f>
        <v>0</v>
      </c>
      <c r="I1493" s="16">
        <f>VLOOKUP($D1493,'Growth rate'!$B$3:$T$93,19,FALSE)*VLOOKUP($F1493,BY_TRA_Demand_Drivers!$B$5:$J$100,9,FALSE)</f>
        <v>0</v>
      </c>
    </row>
    <row r="1494" spans="1:9">
      <c r="A1494" s="16">
        <f t="shared" si="22"/>
        <v>19</v>
      </c>
      <c r="B1494" s="16"/>
      <c r="C1494" s="16" t="s">
        <v>11</v>
      </c>
      <c r="D1494" s="16">
        <v>2033</v>
      </c>
      <c r="E1494" s="16" t="s">
        <v>3</v>
      </c>
      <c r="F1494" s="16" t="str">
        <f>VLOOKUP(A1494,BY_TRA_Demand_Drivers!$A$5:$B$95,2,FALSE)</f>
        <v>TFVAR</v>
      </c>
      <c r="G1494" s="16">
        <f>VLOOKUP($D1494,'Growth rate'!$B$3:$T$93,19,FALSE)*VLOOKUP($F1494,BY_TRA_Demand_Drivers!$B$5:$J$100,7,FALSE)</f>
        <v>3917.4741171327732</v>
      </c>
      <c r="H1494" s="16">
        <f>VLOOKUP($D1494,'Growth rate'!$B$3:$T$93,19,FALSE)*VLOOKUP($F1494,BY_TRA_Demand_Drivers!$B$5:$J$100,8,FALSE)</f>
        <v>0</v>
      </c>
      <c r="I1494" s="16">
        <f>VLOOKUP($D1494,'Growth rate'!$B$3:$T$93,19,FALSE)*VLOOKUP($F1494,BY_TRA_Demand_Drivers!$B$5:$J$100,9,FALSE)</f>
        <v>0</v>
      </c>
    </row>
    <row r="1495" spans="1:9">
      <c r="A1495" s="16">
        <f t="shared" si="22"/>
        <v>19</v>
      </c>
      <c r="B1495" s="16"/>
      <c r="C1495" s="16" t="s">
        <v>11</v>
      </c>
      <c r="D1495" s="16">
        <v>2034</v>
      </c>
      <c r="E1495" s="16" t="s">
        <v>3</v>
      </c>
      <c r="F1495" s="16" t="str">
        <f>VLOOKUP(A1495,BY_TRA_Demand_Drivers!$A$5:$B$95,2,FALSE)</f>
        <v>TFVAR</v>
      </c>
      <c r="G1495" s="16">
        <f>VLOOKUP($D1495,'Growth rate'!$B$3:$T$93,19,FALSE)*VLOOKUP($F1495,BY_TRA_Demand_Drivers!$B$5:$J$100,7,FALSE)</f>
        <v>3882.9722683565428</v>
      </c>
      <c r="H1495" s="16">
        <f>VLOOKUP($D1495,'Growth rate'!$B$3:$T$93,19,FALSE)*VLOOKUP($F1495,BY_TRA_Demand_Drivers!$B$5:$J$100,8,FALSE)</f>
        <v>0</v>
      </c>
      <c r="I1495" s="16">
        <f>VLOOKUP($D1495,'Growth rate'!$B$3:$T$93,19,FALSE)*VLOOKUP($F1495,BY_TRA_Demand_Drivers!$B$5:$J$100,9,FALSE)</f>
        <v>0</v>
      </c>
    </row>
    <row r="1496" spans="1:9">
      <c r="A1496" s="16">
        <f t="shared" si="22"/>
        <v>19</v>
      </c>
      <c r="B1496" s="16"/>
      <c r="C1496" s="16" t="s">
        <v>11</v>
      </c>
      <c r="D1496" s="16">
        <v>2035</v>
      </c>
      <c r="E1496" s="16" t="s">
        <v>3</v>
      </c>
      <c r="F1496" s="16" t="str">
        <f>VLOOKUP(A1496,BY_TRA_Demand_Drivers!$A$5:$B$95,2,FALSE)</f>
        <v>TFVAR</v>
      </c>
      <c r="G1496" s="16">
        <f>VLOOKUP($D1496,'Growth rate'!$B$3:$T$93,19,FALSE)*VLOOKUP($F1496,BY_TRA_Demand_Drivers!$B$5:$J$100,7,FALSE)</f>
        <v>3848.470419580312</v>
      </c>
      <c r="H1496" s="16">
        <f>VLOOKUP($D1496,'Growth rate'!$B$3:$T$93,19,FALSE)*VLOOKUP($F1496,BY_TRA_Demand_Drivers!$B$5:$J$100,8,FALSE)</f>
        <v>0</v>
      </c>
      <c r="I1496" s="16">
        <f>VLOOKUP($D1496,'Growth rate'!$B$3:$T$93,19,FALSE)*VLOOKUP($F1496,BY_TRA_Demand_Drivers!$B$5:$J$100,9,FALSE)</f>
        <v>0</v>
      </c>
    </row>
    <row r="1497" spans="1:9">
      <c r="A1497" s="16">
        <f t="shared" si="22"/>
        <v>19</v>
      </c>
      <c r="B1497" s="16"/>
      <c r="C1497" s="16" t="s">
        <v>11</v>
      </c>
      <c r="D1497" s="16">
        <v>2036</v>
      </c>
      <c r="E1497" s="16" t="s">
        <v>3</v>
      </c>
      <c r="F1497" s="16" t="str">
        <f>VLOOKUP(A1497,BY_TRA_Demand_Drivers!$A$5:$B$95,2,FALSE)</f>
        <v>TFVAR</v>
      </c>
      <c r="G1497" s="16">
        <f>VLOOKUP($D1497,'Growth rate'!$B$3:$T$93,19,FALSE)*VLOOKUP($F1497,BY_TRA_Demand_Drivers!$B$5:$J$100,7,FALSE)</f>
        <v>3813.9685708040815</v>
      </c>
      <c r="H1497" s="16">
        <f>VLOOKUP($D1497,'Growth rate'!$B$3:$T$93,19,FALSE)*VLOOKUP($F1497,BY_TRA_Demand_Drivers!$B$5:$J$100,8,FALSE)</f>
        <v>0</v>
      </c>
      <c r="I1497" s="16">
        <f>VLOOKUP($D1497,'Growth rate'!$B$3:$T$93,19,FALSE)*VLOOKUP($F1497,BY_TRA_Demand_Drivers!$B$5:$J$100,9,FALSE)</f>
        <v>0</v>
      </c>
    </row>
    <row r="1498" spans="1:9">
      <c r="A1498" s="16">
        <f t="shared" si="22"/>
        <v>19</v>
      </c>
      <c r="B1498" s="16"/>
      <c r="C1498" s="16" t="s">
        <v>11</v>
      </c>
      <c r="D1498" s="16">
        <v>2037</v>
      </c>
      <c r="E1498" s="16" t="s">
        <v>3</v>
      </c>
      <c r="F1498" s="16" t="str">
        <f>VLOOKUP(A1498,BY_TRA_Demand_Drivers!$A$5:$B$95,2,FALSE)</f>
        <v>TFVAR</v>
      </c>
      <c r="G1498" s="16">
        <f>VLOOKUP($D1498,'Growth rate'!$B$3:$T$93,19,FALSE)*VLOOKUP($F1498,BY_TRA_Demand_Drivers!$B$5:$J$100,7,FALSE)</f>
        <v>3779.4667220278511</v>
      </c>
      <c r="H1498" s="16">
        <f>VLOOKUP($D1498,'Growth rate'!$B$3:$T$93,19,FALSE)*VLOOKUP($F1498,BY_TRA_Demand_Drivers!$B$5:$J$100,8,FALSE)</f>
        <v>0</v>
      </c>
      <c r="I1498" s="16">
        <f>VLOOKUP($D1498,'Growth rate'!$B$3:$T$93,19,FALSE)*VLOOKUP($F1498,BY_TRA_Demand_Drivers!$B$5:$J$100,9,FALSE)</f>
        <v>0</v>
      </c>
    </row>
    <row r="1499" spans="1:9">
      <c r="A1499" s="16">
        <f t="shared" si="22"/>
        <v>19</v>
      </c>
      <c r="B1499" s="16"/>
      <c r="C1499" s="16" t="s">
        <v>11</v>
      </c>
      <c r="D1499" s="16">
        <v>2038</v>
      </c>
      <c r="E1499" s="16" t="s">
        <v>3</v>
      </c>
      <c r="F1499" s="16" t="str">
        <f>VLOOKUP(A1499,BY_TRA_Demand_Drivers!$A$5:$B$95,2,FALSE)</f>
        <v>TFVAR</v>
      </c>
      <c r="G1499" s="16">
        <f>VLOOKUP($D1499,'Growth rate'!$B$3:$T$93,19,FALSE)*VLOOKUP($F1499,BY_TRA_Demand_Drivers!$B$5:$J$100,7,FALSE)</f>
        <v>3744.9648732516207</v>
      </c>
      <c r="H1499" s="16">
        <f>VLOOKUP($D1499,'Growth rate'!$B$3:$T$93,19,FALSE)*VLOOKUP($F1499,BY_TRA_Demand_Drivers!$B$5:$J$100,8,FALSE)</f>
        <v>0</v>
      </c>
      <c r="I1499" s="16">
        <f>VLOOKUP($D1499,'Growth rate'!$B$3:$T$93,19,FALSE)*VLOOKUP($F1499,BY_TRA_Demand_Drivers!$B$5:$J$100,9,FALSE)</f>
        <v>0</v>
      </c>
    </row>
    <row r="1500" spans="1:9">
      <c r="A1500" s="16">
        <f t="shared" si="22"/>
        <v>19</v>
      </c>
      <c r="B1500" s="16"/>
      <c r="C1500" s="16" t="s">
        <v>11</v>
      </c>
      <c r="D1500" s="16">
        <v>2039</v>
      </c>
      <c r="E1500" s="16" t="s">
        <v>3</v>
      </c>
      <c r="F1500" s="16" t="str">
        <f>VLOOKUP(A1500,BY_TRA_Demand_Drivers!$A$5:$B$95,2,FALSE)</f>
        <v>TFVAR</v>
      </c>
      <c r="G1500" s="16">
        <f>VLOOKUP($D1500,'Growth rate'!$B$3:$T$93,19,FALSE)*VLOOKUP($F1500,BY_TRA_Demand_Drivers!$B$5:$J$100,7,FALSE)</f>
        <v>3710.4630244753907</v>
      </c>
      <c r="H1500" s="16">
        <f>VLOOKUP($D1500,'Growth rate'!$B$3:$T$93,19,FALSE)*VLOOKUP($F1500,BY_TRA_Demand_Drivers!$B$5:$J$100,8,FALSE)</f>
        <v>0</v>
      </c>
      <c r="I1500" s="16">
        <f>VLOOKUP($D1500,'Growth rate'!$B$3:$T$93,19,FALSE)*VLOOKUP($F1500,BY_TRA_Demand_Drivers!$B$5:$J$100,9,FALSE)</f>
        <v>0</v>
      </c>
    </row>
    <row r="1501" spans="1:9">
      <c r="A1501" s="16">
        <f t="shared" si="22"/>
        <v>19</v>
      </c>
      <c r="B1501" s="16"/>
      <c r="C1501" s="16" t="s">
        <v>11</v>
      </c>
      <c r="D1501" s="16">
        <v>2040</v>
      </c>
      <c r="E1501" s="16" t="s">
        <v>3</v>
      </c>
      <c r="F1501" s="16" t="str">
        <f>VLOOKUP(A1501,BY_TRA_Demand_Drivers!$A$5:$B$95,2,FALSE)</f>
        <v>TFVAR</v>
      </c>
      <c r="G1501" s="16">
        <f>VLOOKUP($D1501,'Growth rate'!$B$3:$T$93,19,FALSE)*VLOOKUP($F1501,BY_TRA_Demand_Drivers!$B$5:$J$100,7,FALSE)</f>
        <v>3675.9611756991599</v>
      </c>
      <c r="H1501" s="16">
        <f>VLOOKUP($D1501,'Growth rate'!$B$3:$T$93,19,FALSE)*VLOOKUP($F1501,BY_TRA_Demand_Drivers!$B$5:$J$100,8,FALSE)</f>
        <v>0</v>
      </c>
      <c r="I1501" s="16">
        <f>VLOOKUP($D1501,'Growth rate'!$B$3:$T$93,19,FALSE)*VLOOKUP($F1501,BY_TRA_Demand_Drivers!$B$5:$J$100,9,FALSE)</f>
        <v>0</v>
      </c>
    </row>
    <row r="1502" spans="1:9">
      <c r="A1502" s="16">
        <f t="shared" si="22"/>
        <v>19</v>
      </c>
      <c r="B1502" s="16"/>
      <c r="C1502" s="16" t="s">
        <v>11</v>
      </c>
      <c r="D1502" s="16">
        <v>2041</v>
      </c>
      <c r="E1502" s="16" t="s">
        <v>3</v>
      </c>
      <c r="F1502" s="16" t="str">
        <f>VLOOKUP(A1502,BY_TRA_Demand_Drivers!$A$5:$B$95,2,FALSE)</f>
        <v>TFVAR</v>
      </c>
      <c r="G1502" s="16">
        <f>VLOOKUP($D1502,'Growth rate'!$B$3:$T$93,19,FALSE)*VLOOKUP($F1502,BY_TRA_Demand_Drivers!$B$5:$J$100,7,FALSE)</f>
        <v>3641.4593269229294</v>
      </c>
      <c r="H1502" s="16">
        <f>VLOOKUP($D1502,'Growth rate'!$B$3:$T$93,19,FALSE)*VLOOKUP($F1502,BY_TRA_Demand_Drivers!$B$5:$J$100,8,FALSE)</f>
        <v>0</v>
      </c>
      <c r="I1502" s="16">
        <f>VLOOKUP($D1502,'Growth rate'!$B$3:$T$93,19,FALSE)*VLOOKUP($F1502,BY_TRA_Demand_Drivers!$B$5:$J$100,9,FALSE)</f>
        <v>0</v>
      </c>
    </row>
    <row r="1503" spans="1:9">
      <c r="A1503" s="16">
        <f t="shared" si="22"/>
        <v>19</v>
      </c>
      <c r="B1503" s="16"/>
      <c r="C1503" s="16" t="s">
        <v>11</v>
      </c>
      <c r="D1503" s="16">
        <v>2042</v>
      </c>
      <c r="E1503" s="16" t="s">
        <v>3</v>
      </c>
      <c r="F1503" s="16" t="str">
        <f>VLOOKUP(A1503,BY_TRA_Demand_Drivers!$A$5:$B$95,2,FALSE)</f>
        <v>TFVAR</v>
      </c>
      <c r="G1503" s="16">
        <f>VLOOKUP($D1503,'Growth rate'!$B$3:$T$93,19,FALSE)*VLOOKUP($F1503,BY_TRA_Demand_Drivers!$B$5:$J$100,7,FALSE)</f>
        <v>3606.957478146699</v>
      </c>
      <c r="H1503" s="16">
        <f>VLOOKUP($D1503,'Growth rate'!$B$3:$T$93,19,FALSE)*VLOOKUP($F1503,BY_TRA_Demand_Drivers!$B$5:$J$100,8,FALSE)</f>
        <v>0</v>
      </c>
      <c r="I1503" s="16">
        <f>VLOOKUP($D1503,'Growth rate'!$B$3:$T$93,19,FALSE)*VLOOKUP($F1503,BY_TRA_Demand_Drivers!$B$5:$J$100,9,FALSE)</f>
        <v>0</v>
      </c>
    </row>
    <row r="1504" spans="1:9">
      <c r="A1504" s="16">
        <f t="shared" si="22"/>
        <v>19</v>
      </c>
      <c r="B1504" s="16"/>
      <c r="C1504" s="16" t="s">
        <v>11</v>
      </c>
      <c r="D1504" s="16">
        <v>2043</v>
      </c>
      <c r="E1504" s="16" t="s">
        <v>3</v>
      </c>
      <c r="F1504" s="16" t="str">
        <f>VLOOKUP(A1504,BY_TRA_Demand_Drivers!$A$5:$B$95,2,FALSE)</f>
        <v>TFVAR</v>
      </c>
      <c r="G1504" s="16">
        <f>VLOOKUP($D1504,'Growth rate'!$B$3:$T$93,19,FALSE)*VLOOKUP($F1504,BY_TRA_Demand_Drivers!$B$5:$J$100,7,FALSE)</f>
        <v>3572.4556293704686</v>
      </c>
      <c r="H1504" s="16">
        <f>VLOOKUP($D1504,'Growth rate'!$B$3:$T$93,19,FALSE)*VLOOKUP($F1504,BY_TRA_Demand_Drivers!$B$5:$J$100,8,FALSE)</f>
        <v>0</v>
      </c>
      <c r="I1504" s="16">
        <f>VLOOKUP($D1504,'Growth rate'!$B$3:$T$93,19,FALSE)*VLOOKUP($F1504,BY_TRA_Demand_Drivers!$B$5:$J$100,9,FALSE)</f>
        <v>0</v>
      </c>
    </row>
    <row r="1505" spans="1:9">
      <c r="A1505" s="16">
        <f t="shared" si="22"/>
        <v>19</v>
      </c>
      <c r="B1505" s="16"/>
      <c r="C1505" s="16" t="s">
        <v>11</v>
      </c>
      <c r="D1505" s="16">
        <v>2044</v>
      </c>
      <c r="E1505" s="16" t="s">
        <v>3</v>
      </c>
      <c r="F1505" s="16" t="str">
        <f>VLOOKUP(A1505,BY_TRA_Demand_Drivers!$A$5:$B$95,2,FALSE)</f>
        <v>TFVAR</v>
      </c>
      <c r="G1505" s="16">
        <f>VLOOKUP($D1505,'Growth rate'!$B$3:$T$93,19,FALSE)*VLOOKUP($F1505,BY_TRA_Demand_Drivers!$B$5:$J$100,7,FALSE)</f>
        <v>3537.9537805942382</v>
      </c>
      <c r="H1505" s="16">
        <f>VLOOKUP($D1505,'Growth rate'!$B$3:$T$93,19,FALSE)*VLOOKUP($F1505,BY_TRA_Demand_Drivers!$B$5:$J$100,8,FALSE)</f>
        <v>0</v>
      </c>
      <c r="I1505" s="16">
        <f>VLOOKUP($D1505,'Growth rate'!$B$3:$T$93,19,FALSE)*VLOOKUP($F1505,BY_TRA_Demand_Drivers!$B$5:$J$100,9,FALSE)</f>
        <v>0</v>
      </c>
    </row>
    <row r="1506" spans="1:9">
      <c r="A1506" s="16">
        <f t="shared" si="22"/>
        <v>19</v>
      </c>
      <c r="B1506" s="16"/>
      <c r="C1506" s="16" t="s">
        <v>11</v>
      </c>
      <c r="D1506" s="16">
        <v>2045</v>
      </c>
      <c r="E1506" s="16" t="s">
        <v>3</v>
      </c>
      <c r="F1506" s="16" t="str">
        <f>VLOOKUP(A1506,BY_TRA_Demand_Drivers!$A$5:$B$95,2,FALSE)</f>
        <v>TFVAR</v>
      </c>
      <c r="G1506" s="16">
        <f>VLOOKUP($D1506,'Growth rate'!$B$3:$T$93,19,FALSE)*VLOOKUP($F1506,BY_TRA_Demand_Drivers!$B$5:$J$100,7,FALSE)</f>
        <v>3503.4519318180073</v>
      </c>
      <c r="H1506" s="16">
        <f>VLOOKUP($D1506,'Growth rate'!$B$3:$T$93,19,FALSE)*VLOOKUP($F1506,BY_TRA_Demand_Drivers!$B$5:$J$100,8,FALSE)</f>
        <v>0</v>
      </c>
      <c r="I1506" s="16">
        <f>VLOOKUP($D1506,'Growth rate'!$B$3:$T$93,19,FALSE)*VLOOKUP($F1506,BY_TRA_Demand_Drivers!$B$5:$J$100,9,FALSE)</f>
        <v>0</v>
      </c>
    </row>
    <row r="1507" spans="1:9">
      <c r="A1507" s="16">
        <f t="shared" si="22"/>
        <v>19</v>
      </c>
      <c r="B1507" s="16"/>
      <c r="C1507" s="16" t="s">
        <v>11</v>
      </c>
      <c r="D1507" s="16">
        <v>2046</v>
      </c>
      <c r="E1507" s="16" t="s">
        <v>3</v>
      </c>
      <c r="F1507" s="16" t="str">
        <f>VLOOKUP(A1507,BY_TRA_Demand_Drivers!$A$5:$B$95,2,FALSE)</f>
        <v>TFVAR</v>
      </c>
      <c r="G1507" s="16">
        <f>VLOOKUP($D1507,'Growth rate'!$B$3:$T$93,19,FALSE)*VLOOKUP($F1507,BY_TRA_Demand_Drivers!$B$5:$J$100,7,FALSE)</f>
        <v>3468.9500830417769</v>
      </c>
      <c r="H1507" s="16">
        <f>VLOOKUP($D1507,'Growth rate'!$B$3:$T$93,19,FALSE)*VLOOKUP($F1507,BY_TRA_Demand_Drivers!$B$5:$J$100,8,FALSE)</f>
        <v>0</v>
      </c>
      <c r="I1507" s="16">
        <f>VLOOKUP($D1507,'Growth rate'!$B$3:$T$93,19,FALSE)*VLOOKUP($F1507,BY_TRA_Demand_Drivers!$B$5:$J$100,9,FALSE)</f>
        <v>0</v>
      </c>
    </row>
    <row r="1508" spans="1:9">
      <c r="A1508" s="16">
        <f t="shared" si="22"/>
        <v>19</v>
      </c>
      <c r="B1508" s="16"/>
      <c r="C1508" s="16" t="s">
        <v>11</v>
      </c>
      <c r="D1508" s="16">
        <v>2047</v>
      </c>
      <c r="E1508" s="16" t="s">
        <v>3</v>
      </c>
      <c r="F1508" s="16" t="str">
        <f>VLOOKUP(A1508,BY_TRA_Demand_Drivers!$A$5:$B$95,2,FALSE)</f>
        <v>TFVAR</v>
      </c>
      <c r="G1508" s="16">
        <f>VLOOKUP($D1508,'Growth rate'!$B$3:$T$93,19,FALSE)*VLOOKUP($F1508,BY_TRA_Demand_Drivers!$B$5:$J$100,7,FALSE)</f>
        <v>3434.4482342655465</v>
      </c>
      <c r="H1508" s="16">
        <f>VLOOKUP($D1508,'Growth rate'!$B$3:$T$93,19,FALSE)*VLOOKUP($F1508,BY_TRA_Demand_Drivers!$B$5:$J$100,8,FALSE)</f>
        <v>0</v>
      </c>
      <c r="I1508" s="16">
        <f>VLOOKUP($D1508,'Growth rate'!$B$3:$T$93,19,FALSE)*VLOOKUP($F1508,BY_TRA_Demand_Drivers!$B$5:$J$100,9,FALSE)</f>
        <v>0</v>
      </c>
    </row>
    <row r="1509" spans="1:9">
      <c r="A1509" s="16">
        <f t="shared" si="22"/>
        <v>19</v>
      </c>
      <c r="B1509" s="16"/>
      <c r="C1509" s="16" t="s">
        <v>11</v>
      </c>
      <c r="D1509" s="16">
        <v>2048</v>
      </c>
      <c r="E1509" s="16" t="s">
        <v>3</v>
      </c>
      <c r="F1509" s="16" t="str">
        <f>VLOOKUP(A1509,BY_TRA_Demand_Drivers!$A$5:$B$95,2,FALSE)</f>
        <v>TFVAR</v>
      </c>
      <c r="G1509" s="16">
        <f>VLOOKUP($D1509,'Growth rate'!$B$3:$T$93,19,FALSE)*VLOOKUP($F1509,BY_TRA_Demand_Drivers!$B$5:$J$100,7,FALSE)</f>
        <v>3399.9463854893161</v>
      </c>
      <c r="H1509" s="16">
        <f>VLOOKUP($D1509,'Growth rate'!$B$3:$T$93,19,FALSE)*VLOOKUP($F1509,BY_TRA_Demand_Drivers!$B$5:$J$100,8,FALSE)</f>
        <v>0</v>
      </c>
      <c r="I1509" s="16">
        <f>VLOOKUP($D1509,'Growth rate'!$B$3:$T$93,19,FALSE)*VLOOKUP($F1509,BY_TRA_Demand_Drivers!$B$5:$J$100,9,FALSE)</f>
        <v>0</v>
      </c>
    </row>
    <row r="1510" spans="1:9">
      <c r="A1510" s="16">
        <f t="shared" si="22"/>
        <v>19</v>
      </c>
      <c r="B1510" s="16"/>
      <c r="C1510" s="16" t="s">
        <v>11</v>
      </c>
      <c r="D1510" s="16">
        <v>2049</v>
      </c>
      <c r="E1510" s="16" t="s">
        <v>3</v>
      </c>
      <c r="F1510" s="16" t="str">
        <f>VLOOKUP(A1510,BY_TRA_Demand_Drivers!$A$5:$B$95,2,FALSE)</f>
        <v>TFVAR</v>
      </c>
      <c r="G1510" s="16">
        <f>VLOOKUP($D1510,'Growth rate'!$B$3:$T$93,19,FALSE)*VLOOKUP($F1510,BY_TRA_Demand_Drivers!$B$5:$J$100,7,FALSE)</f>
        <v>3365.4445367130857</v>
      </c>
      <c r="H1510" s="16">
        <f>VLOOKUP($D1510,'Growth rate'!$B$3:$T$93,19,FALSE)*VLOOKUP($F1510,BY_TRA_Demand_Drivers!$B$5:$J$100,8,FALSE)</f>
        <v>0</v>
      </c>
      <c r="I1510" s="16">
        <f>VLOOKUP($D1510,'Growth rate'!$B$3:$T$93,19,FALSE)*VLOOKUP($F1510,BY_TRA_Demand_Drivers!$B$5:$J$100,9,FALSE)</f>
        <v>0</v>
      </c>
    </row>
    <row r="1511" spans="1:9">
      <c r="A1511" s="16">
        <f t="shared" si="22"/>
        <v>19</v>
      </c>
      <c r="B1511" s="16"/>
      <c r="C1511" s="16" t="s">
        <v>11</v>
      </c>
      <c r="D1511" s="16">
        <v>2050</v>
      </c>
      <c r="E1511" s="16" t="s">
        <v>3</v>
      </c>
      <c r="F1511" s="16" t="str">
        <f>VLOOKUP(A1511,BY_TRA_Demand_Drivers!$A$5:$B$95,2,FALSE)</f>
        <v>TFVAR</v>
      </c>
      <c r="G1511" s="16">
        <f>VLOOKUP($D1511,'Growth rate'!$B$3:$T$93,19,FALSE)*VLOOKUP($F1511,BY_TRA_Demand_Drivers!$B$5:$J$100,7,FALSE)</f>
        <v>3330.9426879368548</v>
      </c>
      <c r="H1511" s="16">
        <f>VLOOKUP($D1511,'Growth rate'!$B$3:$T$93,19,FALSE)*VLOOKUP($F1511,BY_TRA_Demand_Drivers!$B$5:$J$100,8,FALSE)</f>
        <v>0</v>
      </c>
      <c r="I1511" s="16">
        <f>VLOOKUP($D1511,'Growth rate'!$B$3:$T$93,19,FALSE)*VLOOKUP($F1511,BY_TRA_Demand_Drivers!$B$5:$J$100,9,FALSE)</f>
        <v>0</v>
      </c>
    </row>
    <row r="1512" spans="1:9">
      <c r="A1512" s="16">
        <f t="shared" si="22"/>
        <v>19</v>
      </c>
      <c r="B1512" s="16"/>
      <c r="C1512" s="16" t="s">
        <v>11</v>
      </c>
      <c r="D1512" s="16">
        <v>2051</v>
      </c>
      <c r="E1512" s="16" t="s">
        <v>3</v>
      </c>
      <c r="F1512" s="16" t="str">
        <f>VLOOKUP(A1512,BY_TRA_Demand_Drivers!$A$5:$B$95,2,FALSE)</f>
        <v>TFVAR</v>
      </c>
      <c r="G1512" s="16">
        <f>VLOOKUP($D1512,'Growth rate'!$B$3:$T$93,19,FALSE)*VLOOKUP($F1512,BY_TRA_Demand_Drivers!$B$5:$J$100,7,FALSE)</f>
        <v>3368.391959139683</v>
      </c>
      <c r="H1512" s="16">
        <f>VLOOKUP($D1512,'Growth rate'!$B$3:$T$93,19,FALSE)*VLOOKUP($F1512,BY_TRA_Demand_Drivers!$B$5:$J$100,8,FALSE)</f>
        <v>0</v>
      </c>
      <c r="I1512" s="16">
        <f>VLOOKUP($D1512,'Growth rate'!$B$3:$T$93,19,FALSE)*VLOOKUP($F1512,BY_TRA_Demand_Drivers!$B$5:$J$100,9,FALSE)</f>
        <v>0</v>
      </c>
    </row>
    <row r="1513" spans="1:9">
      <c r="A1513" s="16">
        <f t="shared" si="22"/>
        <v>19</v>
      </c>
      <c r="B1513" s="16"/>
      <c r="C1513" s="16" t="s">
        <v>11</v>
      </c>
      <c r="D1513" s="16">
        <v>2052</v>
      </c>
      <c r="E1513" s="16" t="s">
        <v>3</v>
      </c>
      <c r="F1513" s="16" t="str">
        <f>VLOOKUP(A1513,BY_TRA_Demand_Drivers!$A$5:$B$95,2,FALSE)</f>
        <v>TFVAR</v>
      </c>
      <c r="G1513" s="16">
        <f>VLOOKUP($D1513,'Growth rate'!$B$3:$T$93,19,FALSE)*VLOOKUP($F1513,BY_TRA_Demand_Drivers!$B$5:$J$100,7,FALSE)</f>
        <v>3405.8412303425098</v>
      </c>
      <c r="H1513" s="16">
        <f>VLOOKUP($D1513,'Growth rate'!$B$3:$T$93,19,FALSE)*VLOOKUP($F1513,BY_TRA_Demand_Drivers!$B$5:$J$100,8,FALSE)</f>
        <v>0</v>
      </c>
      <c r="I1513" s="16">
        <f>VLOOKUP($D1513,'Growth rate'!$B$3:$T$93,19,FALSE)*VLOOKUP($F1513,BY_TRA_Demand_Drivers!$B$5:$J$100,9,FALSE)</f>
        <v>0</v>
      </c>
    </row>
    <row r="1514" spans="1:9">
      <c r="A1514" s="16">
        <f t="shared" si="22"/>
        <v>19</v>
      </c>
      <c r="B1514" s="16"/>
      <c r="C1514" s="16" t="s">
        <v>11</v>
      </c>
      <c r="D1514" s="16">
        <v>2053</v>
      </c>
      <c r="E1514" s="16" t="s">
        <v>3</v>
      </c>
      <c r="F1514" s="16" t="str">
        <f>VLOOKUP(A1514,BY_TRA_Demand_Drivers!$A$5:$B$95,2,FALSE)</f>
        <v>TFVAR</v>
      </c>
      <c r="G1514" s="16">
        <f>VLOOKUP($D1514,'Growth rate'!$B$3:$T$93,19,FALSE)*VLOOKUP($F1514,BY_TRA_Demand_Drivers!$B$5:$J$100,7,FALSE)</f>
        <v>3443.290501545338</v>
      </c>
      <c r="H1514" s="16">
        <f>VLOOKUP($D1514,'Growth rate'!$B$3:$T$93,19,FALSE)*VLOOKUP($F1514,BY_TRA_Demand_Drivers!$B$5:$J$100,8,FALSE)</f>
        <v>0</v>
      </c>
      <c r="I1514" s="16">
        <f>VLOOKUP($D1514,'Growth rate'!$B$3:$T$93,19,FALSE)*VLOOKUP($F1514,BY_TRA_Demand_Drivers!$B$5:$J$100,9,FALSE)</f>
        <v>0</v>
      </c>
    </row>
    <row r="1515" spans="1:9">
      <c r="A1515" s="16">
        <f t="shared" si="22"/>
        <v>19</v>
      </c>
      <c r="B1515" s="16"/>
      <c r="C1515" s="16" t="s">
        <v>11</v>
      </c>
      <c r="D1515" s="16">
        <v>2054</v>
      </c>
      <c r="E1515" s="16" t="s">
        <v>3</v>
      </c>
      <c r="F1515" s="16" t="str">
        <f>VLOOKUP(A1515,BY_TRA_Demand_Drivers!$A$5:$B$95,2,FALSE)</f>
        <v>TFVAR</v>
      </c>
      <c r="G1515" s="16">
        <f>VLOOKUP($D1515,'Growth rate'!$B$3:$T$93,19,FALSE)*VLOOKUP($F1515,BY_TRA_Demand_Drivers!$B$5:$J$100,7,FALSE)</f>
        <v>3480.7397727481657</v>
      </c>
      <c r="H1515" s="16">
        <f>VLOOKUP($D1515,'Growth rate'!$B$3:$T$93,19,FALSE)*VLOOKUP($F1515,BY_TRA_Demand_Drivers!$B$5:$J$100,8,FALSE)</f>
        <v>0</v>
      </c>
      <c r="I1515" s="16">
        <f>VLOOKUP($D1515,'Growth rate'!$B$3:$T$93,19,FALSE)*VLOOKUP($F1515,BY_TRA_Demand_Drivers!$B$5:$J$100,9,FALSE)</f>
        <v>0</v>
      </c>
    </row>
    <row r="1516" spans="1:9">
      <c r="A1516" s="16">
        <f t="shared" si="22"/>
        <v>19</v>
      </c>
      <c r="B1516" s="16"/>
      <c r="C1516" s="16" t="s">
        <v>11</v>
      </c>
      <c r="D1516" s="16">
        <v>2055</v>
      </c>
      <c r="E1516" s="16" t="s">
        <v>3</v>
      </c>
      <c r="F1516" s="16" t="str">
        <f>VLOOKUP(A1516,BY_TRA_Demand_Drivers!$A$5:$B$95,2,FALSE)</f>
        <v>TFVAR</v>
      </c>
      <c r="G1516" s="16">
        <f>VLOOKUP($D1516,'Growth rate'!$B$3:$T$93,19,FALSE)*VLOOKUP($F1516,BY_TRA_Demand_Drivers!$B$5:$J$100,7,FALSE)</f>
        <v>3518.1890439509934</v>
      </c>
      <c r="H1516" s="16">
        <f>VLOOKUP($D1516,'Growth rate'!$B$3:$T$93,19,FALSE)*VLOOKUP($F1516,BY_TRA_Demand_Drivers!$B$5:$J$100,8,FALSE)</f>
        <v>0</v>
      </c>
      <c r="I1516" s="16">
        <f>VLOOKUP($D1516,'Growth rate'!$B$3:$T$93,19,FALSE)*VLOOKUP($F1516,BY_TRA_Demand_Drivers!$B$5:$J$100,9,FALSE)</f>
        <v>0</v>
      </c>
    </row>
    <row r="1517" spans="1:9">
      <c r="A1517" s="16">
        <f t="shared" si="22"/>
        <v>19</v>
      </c>
      <c r="B1517" s="16"/>
      <c r="C1517" s="16" t="s">
        <v>11</v>
      </c>
      <c r="D1517" s="16">
        <v>2056</v>
      </c>
      <c r="E1517" s="16" t="s">
        <v>3</v>
      </c>
      <c r="F1517" s="16" t="str">
        <f>VLOOKUP(A1517,BY_TRA_Demand_Drivers!$A$5:$B$95,2,FALSE)</f>
        <v>TFVAR</v>
      </c>
      <c r="G1517" s="16">
        <f>VLOOKUP($D1517,'Growth rate'!$B$3:$T$93,19,FALSE)*VLOOKUP($F1517,BY_TRA_Demand_Drivers!$B$5:$J$100,7,FALSE)</f>
        <v>3558.2777921480988</v>
      </c>
      <c r="H1517" s="16">
        <f>VLOOKUP($D1517,'Growth rate'!$B$3:$T$93,19,FALSE)*VLOOKUP($F1517,BY_TRA_Demand_Drivers!$B$5:$J$100,8,FALSE)</f>
        <v>0</v>
      </c>
      <c r="I1517" s="16">
        <f>VLOOKUP($D1517,'Growth rate'!$B$3:$T$93,19,FALSE)*VLOOKUP($F1517,BY_TRA_Demand_Drivers!$B$5:$J$100,9,FALSE)</f>
        <v>0</v>
      </c>
    </row>
    <row r="1518" spans="1:9">
      <c r="A1518" s="16">
        <f t="shared" si="22"/>
        <v>19</v>
      </c>
      <c r="B1518" s="16"/>
      <c r="C1518" s="16" t="s">
        <v>11</v>
      </c>
      <c r="D1518" s="16">
        <v>2057</v>
      </c>
      <c r="E1518" s="16" t="s">
        <v>3</v>
      </c>
      <c r="F1518" s="16" t="str">
        <f>VLOOKUP(A1518,BY_TRA_Demand_Drivers!$A$5:$B$95,2,FALSE)</f>
        <v>TFVAR</v>
      </c>
      <c r="G1518" s="16">
        <f>VLOOKUP($D1518,'Growth rate'!$B$3:$T$93,19,FALSE)*VLOOKUP($F1518,BY_TRA_Demand_Drivers!$B$5:$J$100,7,FALSE)</f>
        <v>3598.3665403452051</v>
      </c>
      <c r="H1518" s="16">
        <f>VLOOKUP($D1518,'Growth rate'!$B$3:$T$93,19,FALSE)*VLOOKUP($F1518,BY_TRA_Demand_Drivers!$B$5:$J$100,8,FALSE)</f>
        <v>0</v>
      </c>
      <c r="I1518" s="16">
        <f>VLOOKUP($D1518,'Growth rate'!$B$3:$T$93,19,FALSE)*VLOOKUP($F1518,BY_TRA_Demand_Drivers!$B$5:$J$100,9,FALSE)</f>
        <v>0</v>
      </c>
    </row>
    <row r="1519" spans="1:9">
      <c r="A1519" s="16">
        <f t="shared" si="22"/>
        <v>19</v>
      </c>
      <c r="B1519" s="16"/>
      <c r="C1519" s="16" t="s">
        <v>11</v>
      </c>
      <c r="D1519" s="16">
        <v>2058</v>
      </c>
      <c r="E1519" s="16" t="s">
        <v>3</v>
      </c>
      <c r="F1519" s="16" t="str">
        <f>VLOOKUP(A1519,BY_TRA_Demand_Drivers!$A$5:$B$95,2,FALSE)</f>
        <v>TFVAR</v>
      </c>
      <c r="G1519" s="16">
        <f>VLOOKUP($D1519,'Growth rate'!$B$3:$T$93,19,FALSE)*VLOOKUP($F1519,BY_TRA_Demand_Drivers!$B$5:$J$100,7,FALSE)</f>
        <v>3638.4552885423109</v>
      </c>
      <c r="H1519" s="16">
        <f>VLOOKUP($D1519,'Growth rate'!$B$3:$T$93,19,FALSE)*VLOOKUP($F1519,BY_TRA_Demand_Drivers!$B$5:$J$100,8,FALSE)</f>
        <v>0</v>
      </c>
      <c r="I1519" s="16">
        <f>VLOOKUP($D1519,'Growth rate'!$B$3:$T$93,19,FALSE)*VLOOKUP($F1519,BY_TRA_Demand_Drivers!$B$5:$J$100,9,FALSE)</f>
        <v>0</v>
      </c>
    </row>
    <row r="1520" spans="1:9">
      <c r="A1520" s="16">
        <f t="shared" si="22"/>
        <v>19</v>
      </c>
      <c r="B1520" s="16"/>
      <c r="C1520" s="16" t="s">
        <v>11</v>
      </c>
      <c r="D1520" s="16">
        <v>2059</v>
      </c>
      <c r="E1520" s="16" t="s">
        <v>3</v>
      </c>
      <c r="F1520" s="16" t="str">
        <f>VLOOKUP(A1520,BY_TRA_Demand_Drivers!$A$5:$B$95,2,FALSE)</f>
        <v>TFVAR</v>
      </c>
      <c r="G1520" s="16">
        <f>VLOOKUP($D1520,'Growth rate'!$B$3:$T$93,19,FALSE)*VLOOKUP($F1520,BY_TRA_Demand_Drivers!$B$5:$J$100,7,FALSE)</f>
        <v>3678.5440367394162</v>
      </c>
      <c r="H1520" s="16">
        <f>VLOOKUP($D1520,'Growth rate'!$B$3:$T$93,19,FALSE)*VLOOKUP($F1520,BY_TRA_Demand_Drivers!$B$5:$J$100,8,FALSE)</f>
        <v>0</v>
      </c>
      <c r="I1520" s="16">
        <f>VLOOKUP($D1520,'Growth rate'!$B$3:$T$93,19,FALSE)*VLOOKUP($F1520,BY_TRA_Demand_Drivers!$B$5:$J$100,9,FALSE)</f>
        <v>0</v>
      </c>
    </row>
    <row r="1521" spans="1:9">
      <c r="A1521" s="16">
        <f t="shared" si="22"/>
        <v>19</v>
      </c>
      <c r="B1521" s="16"/>
      <c r="C1521" s="16" t="s">
        <v>11</v>
      </c>
      <c r="D1521" s="16">
        <v>2060</v>
      </c>
      <c r="E1521" s="16" t="s">
        <v>3</v>
      </c>
      <c r="F1521" s="16" t="str">
        <f>VLOOKUP(A1521,BY_TRA_Demand_Drivers!$A$5:$B$95,2,FALSE)</f>
        <v>TFVAR</v>
      </c>
      <c r="G1521" s="16">
        <f>VLOOKUP($D1521,'Growth rate'!$B$3:$T$93,19,FALSE)*VLOOKUP($F1521,BY_TRA_Demand_Drivers!$B$5:$J$100,7,FALSE)</f>
        <v>3718.6327849365225</v>
      </c>
      <c r="H1521" s="16">
        <f>VLOOKUP($D1521,'Growth rate'!$B$3:$T$93,19,FALSE)*VLOOKUP($F1521,BY_TRA_Demand_Drivers!$B$5:$J$100,8,FALSE)</f>
        <v>0</v>
      </c>
      <c r="I1521" s="16">
        <f>VLOOKUP($D1521,'Growth rate'!$B$3:$T$93,19,FALSE)*VLOOKUP($F1521,BY_TRA_Demand_Drivers!$B$5:$J$100,9,FALSE)</f>
        <v>0</v>
      </c>
    </row>
    <row r="1522" spans="1:9">
      <c r="A1522" s="16">
        <f t="shared" si="22"/>
        <v>19</v>
      </c>
      <c r="B1522" s="16"/>
      <c r="C1522" s="16" t="s">
        <v>11</v>
      </c>
      <c r="D1522" s="16">
        <v>2061</v>
      </c>
      <c r="E1522" s="16" t="s">
        <v>3</v>
      </c>
      <c r="F1522" s="16" t="str">
        <f>VLOOKUP(A1522,BY_TRA_Demand_Drivers!$A$5:$B$95,2,FALSE)</f>
        <v>TFVAR</v>
      </c>
      <c r="G1522" s="16">
        <f>VLOOKUP($D1522,'Growth rate'!$B$3:$T$93,19,FALSE)*VLOOKUP($F1522,BY_TRA_Demand_Drivers!$B$5:$J$100,7,FALSE)</f>
        <v>3758.4644484649648</v>
      </c>
      <c r="H1522" s="16">
        <f>VLOOKUP($D1522,'Growth rate'!$B$3:$T$93,19,FALSE)*VLOOKUP($F1522,BY_TRA_Demand_Drivers!$B$5:$J$100,8,FALSE)</f>
        <v>0</v>
      </c>
      <c r="I1522" s="16">
        <f>VLOOKUP($D1522,'Growth rate'!$B$3:$T$93,19,FALSE)*VLOOKUP($F1522,BY_TRA_Demand_Drivers!$B$5:$J$100,9,FALSE)</f>
        <v>0</v>
      </c>
    </row>
    <row r="1523" spans="1:9">
      <c r="A1523" s="16">
        <f t="shared" si="22"/>
        <v>19</v>
      </c>
      <c r="B1523" s="16"/>
      <c r="C1523" s="16" t="s">
        <v>11</v>
      </c>
      <c r="D1523" s="16">
        <v>2062</v>
      </c>
      <c r="E1523" s="16" t="s">
        <v>3</v>
      </c>
      <c r="F1523" s="16" t="str">
        <f>VLOOKUP(A1523,BY_TRA_Demand_Drivers!$A$5:$B$95,2,FALSE)</f>
        <v>TFVAR</v>
      </c>
      <c r="G1523" s="16">
        <f>VLOOKUP($D1523,'Growth rate'!$B$3:$T$93,19,FALSE)*VLOOKUP($F1523,BY_TRA_Demand_Drivers!$B$5:$J$100,7,FALSE)</f>
        <v>3798.2961119934066</v>
      </c>
      <c r="H1523" s="16">
        <f>VLOOKUP($D1523,'Growth rate'!$B$3:$T$93,19,FALSE)*VLOOKUP($F1523,BY_TRA_Demand_Drivers!$B$5:$J$100,8,FALSE)</f>
        <v>0</v>
      </c>
      <c r="I1523" s="16">
        <f>VLOOKUP($D1523,'Growth rate'!$B$3:$T$93,19,FALSE)*VLOOKUP($F1523,BY_TRA_Demand_Drivers!$B$5:$J$100,9,FALSE)</f>
        <v>0</v>
      </c>
    </row>
    <row r="1524" spans="1:9">
      <c r="A1524" s="16">
        <f t="shared" si="22"/>
        <v>19</v>
      </c>
      <c r="B1524" s="16"/>
      <c r="C1524" s="16" t="s">
        <v>11</v>
      </c>
      <c r="D1524" s="16">
        <v>2063</v>
      </c>
      <c r="E1524" s="16" t="s">
        <v>3</v>
      </c>
      <c r="F1524" s="16" t="str">
        <f>VLOOKUP(A1524,BY_TRA_Demand_Drivers!$A$5:$B$95,2,FALSE)</f>
        <v>TFVAR</v>
      </c>
      <c r="G1524" s="16">
        <f>VLOOKUP($D1524,'Growth rate'!$B$3:$T$93,19,FALSE)*VLOOKUP($F1524,BY_TRA_Demand_Drivers!$B$5:$J$100,7,FALSE)</f>
        <v>3838.1277755218493</v>
      </c>
      <c r="H1524" s="16">
        <f>VLOOKUP($D1524,'Growth rate'!$B$3:$T$93,19,FALSE)*VLOOKUP($F1524,BY_TRA_Demand_Drivers!$B$5:$J$100,8,FALSE)</f>
        <v>0</v>
      </c>
      <c r="I1524" s="16">
        <f>VLOOKUP($D1524,'Growth rate'!$B$3:$T$93,19,FALSE)*VLOOKUP($F1524,BY_TRA_Demand_Drivers!$B$5:$J$100,9,FALSE)</f>
        <v>0</v>
      </c>
    </row>
    <row r="1525" spans="1:9">
      <c r="A1525" s="16">
        <f t="shared" si="22"/>
        <v>19</v>
      </c>
      <c r="B1525" s="16"/>
      <c r="C1525" s="16" t="s">
        <v>11</v>
      </c>
      <c r="D1525" s="16">
        <v>2064</v>
      </c>
      <c r="E1525" s="16" t="s">
        <v>3</v>
      </c>
      <c r="F1525" s="16" t="str">
        <f>VLOOKUP(A1525,BY_TRA_Demand_Drivers!$A$5:$B$95,2,FALSE)</f>
        <v>TFVAR</v>
      </c>
      <c r="G1525" s="16">
        <f>VLOOKUP($D1525,'Growth rate'!$B$3:$T$93,19,FALSE)*VLOOKUP($F1525,BY_TRA_Demand_Drivers!$B$5:$J$100,7,FALSE)</f>
        <v>3877.9594390502912</v>
      </c>
      <c r="H1525" s="16">
        <f>VLOOKUP($D1525,'Growth rate'!$B$3:$T$93,19,FALSE)*VLOOKUP($F1525,BY_TRA_Demand_Drivers!$B$5:$J$100,8,FALSE)</f>
        <v>0</v>
      </c>
      <c r="I1525" s="16">
        <f>VLOOKUP($D1525,'Growth rate'!$B$3:$T$93,19,FALSE)*VLOOKUP($F1525,BY_TRA_Demand_Drivers!$B$5:$J$100,9,FALSE)</f>
        <v>0</v>
      </c>
    </row>
    <row r="1526" spans="1:9">
      <c r="A1526" s="16">
        <f t="shared" si="22"/>
        <v>19</v>
      </c>
      <c r="B1526" s="16"/>
      <c r="C1526" s="16" t="s">
        <v>11</v>
      </c>
      <c r="D1526" s="16">
        <v>2065</v>
      </c>
      <c r="E1526" s="16" t="s">
        <v>3</v>
      </c>
      <c r="F1526" s="16" t="str">
        <f>VLOOKUP(A1526,BY_TRA_Demand_Drivers!$A$5:$B$95,2,FALSE)</f>
        <v>TFVAR</v>
      </c>
      <c r="G1526" s="16">
        <f>VLOOKUP($D1526,'Growth rate'!$B$3:$T$93,19,FALSE)*VLOOKUP($F1526,BY_TRA_Demand_Drivers!$B$5:$J$100,7,FALSE)</f>
        <v>3917.7911025787334</v>
      </c>
      <c r="H1526" s="16">
        <f>VLOOKUP($D1526,'Growth rate'!$B$3:$T$93,19,FALSE)*VLOOKUP($F1526,BY_TRA_Demand_Drivers!$B$5:$J$100,8,FALSE)</f>
        <v>0</v>
      </c>
      <c r="I1526" s="16">
        <f>VLOOKUP($D1526,'Growth rate'!$B$3:$T$93,19,FALSE)*VLOOKUP($F1526,BY_TRA_Demand_Drivers!$B$5:$J$100,9,FALSE)</f>
        <v>0</v>
      </c>
    </row>
    <row r="1527" spans="1:9">
      <c r="A1527" s="16">
        <f t="shared" si="22"/>
        <v>19</v>
      </c>
      <c r="B1527" s="16"/>
      <c r="C1527" s="16" t="s">
        <v>11</v>
      </c>
      <c r="D1527" s="16">
        <v>2066</v>
      </c>
      <c r="E1527" s="16" t="s">
        <v>3</v>
      </c>
      <c r="F1527" s="16" t="str">
        <f>VLOOKUP(A1527,BY_TRA_Demand_Drivers!$A$5:$B$95,2,FALSE)</f>
        <v>TFVAR</v>
      </c>
      <c r="G1527" s="16">
        <f>VLOOKUP($D1527,'Growth rate'!$B$3:$T$93,19,FALSE)*VLOOKUP($F1527,BY_TRA_Demand_Drivers!$B$5:$J$100,7,FALSE)</f>
        <v>3957.2072179639581</v>
      </c>
      <c r="H1527" s="16">
        <f>VLOOKUP($D1527,'Growth rate'!$B$3:$T$93,19,FALSE)*VLOOKUP($F1527,BY_TRA_Demand_Drivers!$B$5:$J$100,8,FALSE)</f>
        <v>0</v>
      </c>
      <c r="I1527" s="16">
        <f>VLOOKUP($D1527,'Growth rate'!$B$3:$T$93,19,FALSE)*VLOOKUP($F1527,BY_TRA_Demand_Drivers!$B$5:$J$100,9,FALSE)</f>
        <v>0</v>
      </c>
    </row>
    <row r="1528" spans="1:9">
      <c r="A1528" s="16">
        <f t="shared" si="22"/>
        <v>19</v>
      </c>
      <c r="B1528" s="16"/>
      <c r="C1528" s="16" t="s">
        <v>11</v>
      </c>
      <c r="D1528" s="16">
        <v>2067</v>
      </c>
      <c r="E1528" s="16" t="s">
        <v>3</v>
      </c>
      <c r="F1528" s="16" t="str">
        <f>VLOOKUP(A1528,BY_TRA_Demand_Drivers!$A$5:$B$95,2,FALSE)</f>
        <v>TFVAR</v>
      </c>
      <c r="G1528" s="16">
        <f>VLOOKUP($D1528,'Growth rate'!$B$3:$T$93,19,FALSE)*VLOOKUP($F1528,BY_TRA_Demand_Drivers!$B$5:$J$100,7,FALSE)</f>
        <v>3996.6233333491837</v>
      </c>
      <c r="H1528" s="16">
        <f>VLOOKUP($D1528,'Growth rate'!$B$3:$T$93,19,FALSE)*VLOOKUP($F1528,BY_TRA_Demand_Drivers!$B$5:$J$100,8,FALSE)</f>
        <v>0</v>
      </c>
      <c r="I1528" s="16">
        <f>VLOOKUP($D1528,'Growth rate'!$B$3:$T$93,19,FALSE)*VLOOKUP($F1528,BY_TRA_Demand_Drivers!$B$5:$J$100,9,FALSE)</f>
        <v>0</v>
      </c>
    </row>
    <row r="1529" spans="1:9">
      <c r="A1529" s="16">
        <f t="shared" si="22"/>
        <v>19</v>
      </c>
      <c r="B1529" s="16"/>
      <c r="C1529" s="16" t="s">
        <v>11</v>
      </c>
      <c r="D1529" s="16">
        <v>2068</v>
      </c>
      <c r="E1529" s="16" t="s">
        <v>3</v>
      </c>
      <c r="F1529" s="16" t="str">
        <f>VLOOKUP(A1529,BY_TRA_Demand_Drivers!$A$5:$B$95,2,FALSE)</f>
        <v>TFVAR</v>
      </c>
      <c r="G1529" s="16">
        <f>VLOOKUP($D1529,'Growth rate'!$B$3:$T$93,19,FALSE)*VLOOKUP($F1529,BY_TRA_Demand_Drivers!$B$5:$J$100,7,FALSE)</f>
        <v>4036.0394487344079</v>
      </c>
      <c r="H1529" s="16">
        <f>VLOOKUP($D1529,'Growth rate'!$B$3:$T$93,19,FALSE)*VLOOKUP($F1529,BY_TRA_Demand_Drivers!$B$5:$J$100,8,FALSE)</f>
        <v>0</v>
      </c>
      <c r="I1529" s="16">
        <f>VLOOKUP($D1529,'Growth rate'!$B$3:$T$93,19,FALSE)*VLOOKUP($F1529,BY_TRA_Demand_Drivers!$B$5:$J$100,9,FALSE)</f>
        <v>0</v>
      </c>
    </row>
    <row r="1530" spans="1:9">
      <c r="A1530" s="16">
        <f t="shared" si="22"/>
        <v>19</v>
      </c>
      <c r="B1530" s="16"/>
      <c r="C1530" s="16" t="s">
        <v>11</v>
      </c>
      <c r="D1530" s="16">
        <v>2069</v>
      </c>
      <c r="E1530" s="16" t="s">
        <v>3</v>
      </c>
      <c r="F1530" s="16" t="str">
        <f>VLOOKUP(A1530,BY_TRA_Demand_Drivers!$A$5:$B$95,2,FALSE)</f>
        <v>TFVAR</v>
      </c>
      <c r="G1530" s="16">
        <f>VLOOKUP($D1530,'Growth rate'!$B$3:$T$93,19,FALSE)*VLOOKUP($F1530,BY_TRA_Demand_Drivers!$B$5:$J$100,7,FALSE)</f>
        <v>4075.455564119633</v>
      </c>
      <c r="H1530" s="16">
        <f>VLOOKUP($D1530,'Growth rate'!$B$3:$T$93,19,FALSE)*VLOOKUP($F1530,BY_TRA_Demand_Drivers!$B$5:$J$100,8,FALSE)</f>
        <v>0</v>
      </c>
      <c r="I1530" s="16">
        <f>VLOOKUP($D1530,'Growth rate'!$B$3:$T$93,19,FALSE)*VLOOKUP($F1530,BY_TRA_Demand_Drivers!$B$5:$J$100,9,FALSE)</f>
        <v>0</v>
      </c>
    </row>
    <row r="1531" spans="1:9">
      <c r="A1531" s="16">
        <f t="shared" si="22"/>
        <v>19</v>
      </c>
      <c r="B1531" s="16"/>
      <c r="C1531" s="16" t="s">
        <v>11</v>
      </c>
      <c r="D1531" s="16">
        <v>2070</v>
      </c>
      <c r="E1531" s="16" t="s">
        <v>3</v>
      </c>
      <c r="F1531" s="16" t="str">
        <f>VLOOKUP(A1531,BY_TRA_Demand_Drivers!$A$5:$B$95,2,FALSE)</f>
        <v>TFVAR</v>
      </c>
      <c r="G1531" s="16">
        <f>VLOOKUP($D1531,'Growth rate'!$B$3:$T$93,19,FALSE)*VLOOKUP($F1531,BY_TRA_Demand_Drivers!$B$5:$J$100,7,FALSE)</f>
        <v>4114.8716795048585</v>
      </c>
      <c r="H1531" s="16">
        <f>VLOOKUP($D1531,'Growth rate'!$B$3:$T$93,19,FALSE)*VLOOKUP($F1531,BY_TRA_Demand_Drivers!$B$5:$J$100,8,FALSE)</f>
        <v>0</v>
      </c>
      <c r="I1531" s="16">
        <f>VLOOKUP($D1531,'Growth rate'!$B$3:$T$93,19,FALSE)*VLOOKUP($F1531,BY_TRA_Demand_Drivers!$B$5:$J$100,9,FALSE)</f>
        <v>0</v>
      </c>
    </row>
    <row r="1532" spans="1:9">
      <c r="A1532" s="16">
        <f t="shared" si="22"/>
        <v>19</v>
      </c>
      <c r="B1532" s="16"/>
      <c r="C1532" s="16" t="s">
        <v>11</v>
      </c>
      <c r="D1532" s="16">
        <v>2071</v>
      </c>
      <c r="E1532" s="16" t="s">
        <v>3</v>
      </c>
      <c r="F1532" s="16" t="str">
        <f>VLOOKUP(A1532,BY_TRA_Demand_Drivers!$A$5:$B$95,2,FALSE)</f>
        <v>TFVAR</v>
      </c>
      <c r="G1532" s="16">
        <f>VLOOKUP($D1532,'Growth rate'!$B$3:$T$93,19,FALSE)*VLOOKUP($F1532,BY_TRA_Demand_Drivers!$B$5:$J$100,7,FALSE)</f>
        <v>4152.2028005642469</v>
      </c>
      <c r="H1532" s="16">
        <f>VLOOKUP($D1532,'Growth rate'!$B$3:$T$93,19,FALSE)*VLOOKUP($F1532,BY_TRA_Demand_Drivers!$B$5:$J$100,8,FALSE)</f>
        <v>0</v>
      </c>
      <c r="I1532" s="16">
        <f>VLOOKUP($D1532,'Growth rate'!$B$3:$T$93,19,FALSE)*VLOOKUP($F1532,BY_TRA_Demand_Drivers!$B$5:$J$100,9,FALSE)</f>
        <v>0</v>
      </c>
    </row>
    <row r="1533" spans="1:9">
      <c r="A1533" s="16">
        <f t="shared" si="22"/>
        <v>19</v>
      </c>
      <c r="B1533" s="16"/>
      <c r="C1533" s="16" t="s">
        <v>11</v>
      </c>
      <c r="D1533" s="16">
        <v>2072</v>
      </c>
      <c r="E1533" s="16" t="s">
        <v>3</v>
      </c>
      <c r="F1533" s="16" t="str">
        <f>VLOOKUP(A1533,BY_TRA_Demand_Drivers!$A$5:$B$95,2,FALSE)</f>
        <v>TFVAR</v>
      </c>
      <c r="G1533" s="16">
        <f>VLOOKUP($D1533,'Growth rate'!$B$3:$T$93,19,FALSE)*VLOOKUP($F1533,BY_TRA_Demand_Drivers!$B$5:$J$100,7,FALSE)</f>
        <v>4189.5339216236362</v>
      </c>
      <c r="H1533" s="16">
        <f>VLOOKUP($D1533,'Growth rate'!$B$3:$T$93,19,FALSE)*VLOOKUP($F1533,BY_TRA_Demand_Drivers!$B$5:$J$100,8,FALSE)</f>
        <v>0</v>
      </c>
      <c r="I1533" s="16">
        <f>VLOOKUP($D1533,'Growth rate'!$B$3:$T$93,19,FALSE)*VLOOKUP($F1533,BY_TRA_Demand_Drivers!$B$5:$J$100,9,FALSE)</f>
        <v>0</v>
      </c>
    </row>
    <row r="1534" spans="1:9">
      <c r="A1534" s="16">
        <f t="shared" si="22"/>
        <v>19</v>
      </c>
      <c r="B1534" s="16"/>
      <c r="C1534" s="16" t="s">
        <v>11</v>
      </c>
      <c r="D1534" s="16">
        <v>2073</v>
      </c>
      <c r="E1534" s="16" t="s">
        <v>3</v>
      </c>
      <c r="F1534" s="16" t="str">
        <f>VLOOKUP(A1534,BY_TRA_Demand_Drivers!$A$5:$B$95,2,FALSE)</f>
        <v>TFVAR</v>
      </c>
      <c r="G1534" s="16">
        <f>VLOOKUP($D1534,'Growth rate'!$B$3:$T$93,19,FALSE)*VLOOKUP($F1534,BY_TRA_Demand_Drivers!$B$5:$J$100,7,FALSE)</f>
        <v>4226.8650426830227</v>
      </c>
      <c r="H1534" s="16">
        <f>VLOOKUP($D1534,'Growth rate'!$B$3:$T$93,19,FALSE)*VLOOKUP($F1534,BY_TRA_Demand_Drivers!$B$5:$J$100,8,FALSE)</f>
        <v>0</v>
      </c>
      <c r="I1534" s="16">
        <f>VLOOKUP($D1534,'Growth rate'!$B$3:$T$93,19,FALSE)*VLOOKUP($F1534,BY_TRA_Demand_Drivers!$B$5:$J$100,9,FALSE)</f>
        <v>0</v>
      </c>
    </row>
    <row r="1535" spans="1:9">
      <c r="A1535" s="16">
        <f t="shared" si="22"/>
        <v>19</v>
      </c>
      <c r="B1535" s="16"/>
      <c r="C1535" s="16" t="s">
        <v>11</v>
      </c>
      <c r="D1535" s="16">
        <v>2074</v>
      </c>
      <c r="E1535" s="16" t="s">
        <v>3</v>
      </c>
      <c r="F1535" s="16" t="str">
        <f>VLOOKUP(A1535,BY_TRA_Demand_Drivers!$A$5:$B$95,2,FALSE)</f>
        <v>TFVAR</v>
      </c>
      <c r="G1535" s="16">
        <f>VLOOKUP($D1535,'Growth rate'!$B$3:$T$93,19,FALSE)*VLOOKUP($F1535,BY_TRA_Demand_Drivers!$B$5:$J$100,7,FALSE)</f>
        <v>4264.196163742412</v>
      </c>
      <c r="H1535" s="16">
        <f>VLOOKUP($D1535,'Growth rate'!$B$3:$T$93,19,FALSE)*VLOOKUP($F1535,BY_TRA_Demand_Drivers!$B$5:$J$100,8,FALSE)</f>
        <v>0</v>
      </c>
      <c r="I1535" s="16">
        <f>VLOOKUP($D1535,'Growth rate'!$B$3:$T$93,19,FALSE)*VLOOKUP($F1535,BY_TRA_Demand_Drivers!$B$5:$J$100,9,FALSE)</f>
        <v>0</v>
      </c>
    </row>
    <row r="1536" spans="1:9">
      <c r="A1536" s="16">
        <f t="shared" si="22"/>
        <v>19</v>
      </c>
      <c r="B1536" s="16"/>
      <c r="C1536" s="16" t="s">
        <v>11</v>
      </c>
      <c r="D1536" s="16">
        <v>2075</v>
      </c>
      <c r="E1536" s="16" t="s">
        <v>3</v>
      </c>
      <c r="F1536" s="16" t="str">
        <f>VLOOKUP(A1536,BY_TRA_Demand_Drivers!$A$5:$B$95,2,FALSE)</f>
        <v>TFVAR</v>
      </c>
      <c r="G1536" s="16">
        <f>VLOOKUP($D1536,'Growth rate'!$B$3:$T$93,19,FALSE)*VLOOKUP($F1536,BY_TRA_Demand_Drivers!$B$5:$J$100,7,FALSE)</f>
        <v>4301.5272848018003</v>
      </c>
      <c r="H1536" s="16">
        <f>VLOOKUP($D1536,'Growth rate'!$B$3:$T$93,19,FALSE)*VLOOKUP($F1536,BY_TRA_Demand_Drivers!$B$5:$J$100,8,FALSE)</f>
        <v>0</v>
      </c>
      <c r="I1536" s="16">
        <f>VLOOKUP($D1536,'Growth rate'!$B$3:$T$93,19,FALSE)*VLOOKUP($F1536,BY_TRA_Demand_Drivers!$B$5:$J$100,9,FALSE)</f>
        <v>0</v>
      </c>
    </row>
    <row r="1537" spans="1:9">
      <c r="A1537" s="16">
        <f t="shared" ref="A1537:A1600" si="23">A1455+1</f>
        <v>19</v>
      </c>
      <c r="B1537" s="16"/>
      <c r="C1537" s="16" t="s">
        <v>11</v>
      </c>
      <c r="D1537" s="16">
        <v>2076</v>
      </c>
      <c r="E1537" s="16" t="s">
        <v>3</v>
      </c>
      <c r="F1537" s="16" t="str">
        <f>VLOOKUP(A1537,BY_TRA_Demand_Drivers!$A$5:$B$95,2,FALSE)</f>
        <v>TFVAR</v>
      </c>
      <c r="G1537" s="16">
        <f>VLOOKUP($D1537,'Growth rate'!$B$3:$T$93,19,FALSE)*VLOOKUP($F1537,BY_TRA_Demand_Drivers!$B$5:$J$100,7,FALSE)</f>
        <v>4336.5820278319306</v>
      </c>
      <c r="H1537" s="16">
        <f>VLOOKUP($D1537,'Growth rate'!$B$3:$T$93,19,FALSE)*VLOOKUP($F1537,BY_TRA_Demand_Drivers!$B$5:$J$100,8,FALSE)</f>
        <v>0</v>
      </c>
      <c r="I1537" s="16">
        <f>VLOOKUP($D1537,'Growth rate'!$B$3:$T$93,19,FALSE)*VLOOKUP($F1537,BY_TRA_Demand_Drivers!$B$5:$J$100,9,FALSE)</f>
        <v>0</v>
      </c>
    </row>
    <row r="1538" spans="1:9">
      <c r="A1538" s="16">
        <f t="shared" si="23"/>
        <v>19</v>
      </c>
      <c r="B1538" s="16"/>
      <c r="C1538" s="16" t="s">
        <v>11</v>
      </c>
      <c r="D1538" s="16">
        <v>2077</v>
      </c>
      <c r="E1538" s="16" t="s">
        <v>3</v>
      </c>
      <c r="F1538" s="16" t="str">
        <f>VLOOKUP(A1538,BY_TRA_Demand_Drivers!$A$5:$B$95,2,FALSE)</f>
        <v>TFVAR</v>
      </c>
      <c r="G1538" s="16">
        <f>VLOOKUP($D1538,'Growth rate'!$B$3:$T$93,19,FALSE)*VLOOKUP($F1538,BY_TRA_Demand_Drivers!$B$5:$J$100,7,FALSE)</f>
        <v>4371.6367708620619</v>
      </c>
      <c r="H1538" s="16">
        <f>VLOOKUP($D1538,'Growth rate'!$B$3:$T$93,19,FALSE)*VLOOKUP($F1538,BY_TRA_Demand_Drivers!$B$5:$J$100,8,FALSE)</f>
        <v>0</v>
      </c>
      <c r="I1538" s="16">
        <f>VLOOKUP($D1538,'Growth rate'!$B$3:$T$93,19,FALSE)*VLOOKUP($F1538,BY_TRA_Demand_Drivers!$B$5:$J$100,9,FALSE)</f>
        <v>0</v>
      </c>
    </row>
    <row r="1539" spans="1:9">
      <c r="A1539" s="16">
        <f t="shared" si="23"/>
        <v>19</v>
      </c>
      <c r="B1539" s="16"/>
      <c r="C1539" s="16" t="s">
        <v>11</v>
      </c>
      <c r="D1539" s="16">
        <v>2078</v>
      </c>
      <c r="E1539" s="16" t="s">
        <v>3</v>
      </c>
      <c r="F1539" s="16" t="str">
        <f>VLOOKUP(A1539,BY_TRA_Demand_Drivers!$A$5:$B$95,2,FALSE)</f>
        <v>TFVAR</v>
      </c>
      <c r="G1539" s="16">
        <f>VLOOKUP($D1539,'Growth rate'!$B$3:$T$93,19,FALSE)*VLOOKUP($F1539,BY_TRA_Demand_Drivers!$B$5:$J$100,7,FALSE)</f>
        <v>4406.6915138921904</v>
      </c>
      <c r="H1539" s="16">
        <f>VLOOKUP($D1539,'Growth rate'!$B$3:$T$93,19,FALSE)*VLOOKUP($F1539,BY_TRA_Demand_Drivers!$B$5:$J$100,8,FALSE)</f>
        <v>0</v>
      </c>
      <c r="I1539" s="16">
        <f>VLOOKUP($D1539,'Growth rate'!$B$3:$T$93,19,FALSE)*VLOOKUP($F1539,BY_TRA_Demand_Drivers!$B$5:$J$100,9,FALSE)</f>
        <v>0</v>
      </c>
    </row>
    <row r="1540" spans="1:9">
      <c r="A1540" s="16">
        <f t="shared" si="23"/>
        <v>19</v>
      </c>
      <c r="B1540" s="16"/>
      <c r="C1540" s="16" t="s">
        <v>11</v>
      </c>
      <c r="D1540" s="16">
        <v>2079</v>
      </c>
      <c r="E1540" s="16" t="s">
        <v>3</v>
      </c>
      <c r="F1540" s="16" t="str">
        <f>VLOOKUP(A1540,BY_TRA_Demand_Drivers!$A$5:$B$95,2,FALSE)</f>
        <v>TFVAR</v>
      </c>
      <c r="G1540" s="16">
        <f>VLOOKUP($D1540,'Growth rate'!$B$3:$T$93,19,FALSE)*VLOOKUP($F1540,BY_TRA_Demand_Drivers!$B$5:$J$100,7,FALSE)</f>
        <v>4441.7462569223217</v>
      </c>
      <c r="H1540" s="16">
        <f>VLOOKUP($D1540,'Growth rate'!$B$3:$T$93,19,FALSE)*VLOOKUP($F1540,BY_TRA_Demand_Drivers!$B$5:$J$100,8,FALSE)</f>
        <v>0</v>
      </c>
      <c r="I1540" s="16">
        <f>VLOOKUP($D1540,'Growth rate'!$B$3:$T$93,19,FALSE)*VLOOKUP($F1540,BY_TRA_Demand_Drivers!$B$5:$J$100,9,FALSE)</f>
        <v>0</v>
      </c>
    </row>
    <row r="1541" spans="1:9">
      <c r="A1541" s="16">
        <f t="shared" si="23"/>
        <v>19</v>
      </c>
      <c r="B1541" s="16"/>
      <c r="C1541" s="16" t="s">
        <v>11</v>
      </c>
      <c r="D1541" s="16">
        <v>2080</v>
      </c>
      <c r="E1541" s="16" t="s">
        <v>3</v>
      </c>
      <c r="F1541" s="16" t="str">
        <f>VLOOKUP(A1541,BY_TRA_Demand_Drivers!$A$5:$B$95,2,FALSE)</f>
        <v>TFVAR</v>
      </c>
      <c r="G1541" s="16">
        <f>VLOOKUP($D1541,'Growth rate'!$B$3:$T$93,19,FALSE)*VLOOKUP($F1541,BY_TRA_Demand_Drivers!$B$5:$J$100,7,FALSE)</f>
        <v>4476.8009999524529</v>
      </c>
      <c r="H1541" s="16">
        <f>VLOOKUP($D1541,'Growth rate'!$B$3:$T$93,19,FALSE)*VLOOKUP($F1541,BY_TRA_Demand_Drivers!$B$5:$J$100,8,FALSE)</f>
        <v>0</v>
      </c>
      <c r="I1541" s="16">
        <f>VLOOKUP($D1541,'Growth rate'!$B$3:$T$93,19,FALSE)*VLOOKUP($F1541,BY_TRA_Demand_Drivers!$B$5:$J$100,9,FALSE)</f>
        <v>0</v>
      </c>
    </row>
    <row r="1542" spans="1:9">
      <c r="A1542" s="16">
        <f t="shared" si="23"/>
        <v>19</v>
      </c>
      <c r="B1542" s="16"/>
      <c r="C1542" s="16" t="s">
        <v>11</v>
      </c>
      <c r="D1542" s="16">
        <v>2081</v>
      </c>
      <c r="E1542" s="16" t="s">
        <v>3</v>
      </c>
      <c r="F1542" s="16" t="str">
        <f>VLOOKUP(A1542,BY_TRA_Demand_Drivers!$A$5:$B$95,2,FALSE)</f>
        <v>TFVAR</v>
      </c>
      <c r="G1542" s="16">
        <f>VLOOKUP($D1542,'Growth rate'!$B$3:$T$93,19,FALSE)*VLOOKUP($F1542,BY_TRA_Demand_Drivers!$B$5:$J$100,7,FALSE)</f>
        <v>4507.5936892840728</v>
      </c>
      <c r="H1542" s="16">
        <f>VLOOKUP($D1542,'Growth rate'!$B$3:$T$93,19,FALSE)*VLOOKUP($F1542,BY_TRA_Demand_Drivers!$B$5:$J$100,8,FALSE)</f>
        <v>0</v>
      </c>
      <c r="I1542" s="16">
        <f>VLOOKUP($D1542,'Growth rate'!$B$3:$T$93,19,FALSE)*VLOOKUP($F1542,BY_TRA_Demand_Drivers!$B$5:$J$100,9,FALSE)</f>
        <v>0</v>
      </c>
    </row>
    <row r="1543" spans="1:9">
      <c r="A1543" s="16">
        <f t="shared" si="23"/>
        <v>19</v>
      </c>
      <c r="B1543" s="16"/>
      <c r="C1543" s="16" t="s">
        <v>11</v>
      </c>
      <c r="D1543" s="16">
        <v>2082</v>
      </c>
      <c r="E1543" s="16" t="s">
        <v>3</v>
      </c>
      <c r="F1543" s="16" t="str">
        <f>VLOOKUP(A1543,BY_TRA_Demand_Drivers!$A$5:$B$95,2,FALSE)</f>
        <v>TFVAR</v>
      </c>
      <c r="G1543" s="16">
        <f>VLOOKUP($D1543,'Growth rate'!$B$3:$T$93,19,FALSE)*VLOOKUP($F1543,BY_TRA_Demand_Drivers!$B$5:$J$100,7,FALSE)</f>
        <v>4538.3863786156944</v>
      </c>
      <c r="H1543" s="16">
        <f>VLOOKUP($D1543,'Growth rate'!$B$3:$T$93,19,FALSE)*VLOOKUP($F1543,BY_TRA_Demand_Drivers!$B$5:$J$100,8,FALSE)</f>
        <v>0</v>
      </c>
      <c r="I1543" s="16">
        <f>VLOOKUP($D1543,'Growth rate'!$B$3:$T$93,19,FALSE)*VLOOKUP($F1543,BY_TRA_Demand_Drivers!$B$5:$J$100,9,FALSE)</f>
        <v>0</v>
      </c>
    </row>
    <row r="1544" spans="1:9">
      <c r="A1544" s="16">
        <f t="shared" si="23"/>
        <v>19</v>
      </c>
      <c r="B1544" s="16"/>
      <c r="C1544" s="16" t="s">
        <v>11</v>
      </c>
      <c r="D1544" s="16">
        <v>2083</v>
      </c>
      <c r="E1544" s="16" t="s">
        <v>3</v>
      </c>
      <c r="F1544" s="16" t="str">
        <f>VLOOKUP(A1544,BY_TRA_Demand_Drivers!$A$5:$B$95,2,FALSE)</f>
        <v>TFVAR</v>
      </c>
      <c r="G1544" s="16">
        <f>VLOOKUP($D1544,'Growth rate'!$B$3:$T$93,19,FALSE)*VLOOKUP($F1544,BY_TRA_Demand_Drivers!$B$5:$J$100,7,FALSE)</f>
        <v>4569.1790679473161</v>
      </c>
      <c r="H1544" s="16">
        <f>VLOOKUP($D1544,'Growth rate'!$B$3:$T$93,19,FALSE)*VLOOKUP($F1544,BY_TRA_Demand_Drivers!$B$5:$J$100,8,FALSE)</f>
        <v>0</v>
      </c>
      <c r="I1544" s="16">
        <f>VLOOKUP($D1544,'Growth rate'!$B$3:$T$93,19,FALSE)*VLOOKUP($F1544,BY_TRA_Demand_Drivers!$B$5:$J$100,9,FALSE)</f>
        <v>0</v>
      </c>
    </row>
    <row r="1545" spans="1:9">
      <c r="A1545" s="16">
        <f t="shared" si="23"/>
        <v>19</v>
      </c>
      <c r="B1545" s="16"/>
      <c r="C1545" s="16" t="s">
        <v>11</v>
      </c>
      <c r="D1545" s="16">
        <v>2084</v>
      </c>
      <c r="E1545" s="16" t="s">
        <v>3</v>
      </c>
      <c r="F1545" s="16" t="str">
        <f>VLOOKUP(A1545,BY_TRA_Demand_Drivers!$A$5:$B$95,2,FALSE)</f>
        <v>TFVAR</v>
      </c>
      <c r="G1545" s="16">
        <f>VLOOKUP($D1545,'Growth rate'!$B$3:$T$93,19,FALSE)*VLOOKUP($F1545,BY_TRA_Demand_Drivers!$B$5:$J$100,7,FALSE)</f>
        <v>4599.9717572789377</v>
      </c>
      <c r="H1545" s="16">
        <f>VLOOKUP($D1545,'Growth rate'!$B$3:$T$93,19,FALSE)*VLOOKUP($F1545,BY_TRA_Demand_Drivers!$B$5:$J$100,8,FALSE)</f>
        <v>0</v>
      </c>
      <c r="I1545" s="16">
        <f>VLOOKUP($D1545,'Growth rate'!$B$3:$T$93,19,FALSE)*VLOOKUP($F1545,BY_TRA_Demand_Drivers!$B$5:$J$100,9,FALSE)</f>
        <v>0</v>
      </c>
    </row>
    <row r="1546" spans="1:9">
      <c r="A1546" s="16">
        <f t="shared" si="23"/>
        <v>19</v>
      </c>
      <c r="B1546" s="16"/>
      <c r="C1546" s="16" t="s">
        <v>11</v>
      </c>
      <c r="D1546" s="16">
        <v>2085</v>
      </c>
      <c r="E1546" s="16" t="s">
        <v>3</v>
      </c>
      <c r="F1546" s="16" t="str">
        <f>VLOOKUP(A1546,BY_TRA_Demand_Drivers!$A$5:$B$95,2,FALSE)</f>
        <v>TFVAR</v>
      </c>
      <c r="G1546" s="16">
        <f>VLOOKUP($D1546,'Growth rate'!$B$3:$T$93,19,FALSE)*VLOOKUP($F1546,BY_TRA_Demand_Drivers!$B$5:$J$100,7,FALSE)</f>
        <v>4630.7644466105585</v>
      </c>
      <c r="H1546" s="16">
        <f>VLOOKUP($D1546,'Growth rate'!$B$3:$T$93,19,FALSE)*VLOOKUP($F1546,BY_TRA_Demand_Drivers!$B$5:$J$100,8,FALSE)</f>
        <v>0</v>
      </c>
      <c r="I1546" s="16">
        <f>VLOOKUP($D1546,'Growth rate'!$B$3:$T$93,19,FALSE)*VLOOKUP($F1546,BY_TRA_Demand_Drivers!$B$5:$J$100,9,FALSE)</f>
        <v>0</v>
      </c>
    </row>
    <row r="1547" spans="1:9">
      <c r="A1547" s="16">
        <f t="shared" si="23"/>
        <v>19</v>
      </c>
      <c r="B1547" s="16"/>
      <c r="C1547" s="16" t="s">
        <v>11</v>
      </c>
      <c r="D1547" s="16">
        <v>2086</v>
      </c>
      <c r="E1547" s="16" t="s">
        <v>3</v>
      </c>
      <c r="F1547" s="16" t="str">
        <f>VLOOKUP(A1547,BY_TRA_Demand_Drivers!$A$5:$B$95,2,FALSE)</f>
        <v>TFVAR</v>
      </c>
      <c r="G1547" s="16">
        <f>VLOOKUP($D1547,'Growth rate'!$B$3:$T$93,19,FALSE)*VLOOKUP($F1547,BY_TRA_Demand_Drivers!$B$5:$J$100,7,FALSE)</f>
        <v>4657.8201319956243</v>
      </c>
      <c r="H1547" s="16">
        <f>VLOOKUP($D1547,'Growth rate'!$B$3:$T$93,19,FALSE)*VLOOKUP($F1547,BY_TRA_Demand_Drivers!$B$5:$J$100,8,FALSE)</f>
        <v>0</v>
      </c>
      <c r="I1547" s="16">
        <f>VLOOKUP($D1547,'Growth rate'!$B$3:$T$93,19,FALSE)*VLOOKUP($F1547,BY_TRA_Demand_Drivers!$B$5:$J$100,9,FALSE)</f>
        <v>0</v>
      </c>
    </row>
    <row r="1548" spans="1:9">
      <c r="A1548" s="16">
        <f t="shared" si="23"/>
        <v>19</v>
      </c>
      <c r="B1548" s="16"/>
      <c r="C1548" s="16" t="s">
        <v>11</v>
      </c>
      <c r="D1548" s="16">
        <v>2087</v>
      </c>
      <c r="E1548" s="16" t="s">
        <v>3</v>
      </c>
      <c r="F1548" s="16" t="str">
        <f>VLOOKUP(A1548,BY_TRA_Demand_Drivers!$A$5:$B$95,2,FALSE)</f>
        <v>TFVAR</v>
      </c>
      <c r="G1548" s="16">
        <f>VLOOKUP($D1548,'Growth rate'!$B$3:$T$93,19,FALSE)*VLOOKUP($F1548,BY_TRA_Demand_Drivers!$B$5:$J$100,7,FALSE)</f>
        <v>4684.8758173806918</v>
      </c>
      <c r="H1548" s="16">
        <f>VLOOKUP($D1548,'Growth rate'!$B$3:$T$93,19,FALSE)*VLOOKUP($F1548,BY_TRA_Demand_Drivers!$B$5:$J$100,8,FALSE)</f>
        <v>0</v>
      </c>
      <c r="I1548" s="16">
        <f>VLOOKUP($D1548,'Growth rate'!$B$3:$T$93,19,FALSE)*VLOOKUP($F1548,BY_TRA_Demand_Drivers!$B$5:$J$100,9,FALSE)</f>
        <v>0</v>
      </c>
    </row>
    <row r="1549" spans="1:9">
      <c r="A1549" s="16">
        <f t="shared" si="23"/>
        <v>19</v>
      </c>
      <c r="B1549" s="16"/>
      <c r="C1549" s="16" t="s">
        <v>11</v>
      </c>
      <c r="D1549" s="16">
        <v>2088</v>
      </c>
      <c r="E1549" s="16" t="s">
        <v>3</v>
      </c>
      <c r="F1549" s="16" t="str">
        <f>VLOOKUP(A1549,BY_TRA_Demand_Drivers!$A$5:$B$95,2,FALSE)</f>
        <v>TFVAR</v>
      </c>
      <c r="G1549" s="16">
        <f>VLOOKUP($D1549,'Growth rate'!$B$3:$T$93,19,FALSE)*VLOOKUP($F1549,BY_TRA_Demand_Drivers!$B$5:$J$100,7,FALSE)</f>
        <v>4711.9315027657585</v>
      </c>
      <c r="H1549" s="16">
        <f>VLOOKUP($D1549,'Growth rate'!$B$3:$T$93,19,FALSE)*VLOOKUP($F1549,BY_TRA_Demand_Drivers!$B$5:$J$100,8,FALSE)</f>
        <v>0</v>
      </c>
      <c r="I1549" s="16">
        <f>VLOOKUP($D1549,'Growth rate'!$B$3:$T$93,19,FALSE)*VLOOKUP($F1549,BY_TRA_Demand_Drivers!$B$5:$J$100,9,FALSE)</f>
        <v>0</v>
      </c>
    </row>
    <row r="1550" spans="1:9">
      <c r="A1550" s="16">
        <f t="shared" si="23"/>
        <v>19</v>
      </c>
      <c r="B1550" s="16"/>
      <c r="C1550" s="16" t="s">
        <v>11</v>
      </c>
      <c r="D1550" s="16">
        <v>2089</v>
      </c>
      <c r="E1550" s="16" t="s">
        <v>3</v>
      </c>
      <c r="F1550" s="16" t="str">
        <f>VLOOKUP(A1550,BY_TRA_Demand_Drivers!$A$5:$B$95,2,FALSE)</f>
        <v>TFVAR</v>
      </c>
      <c r="G1550" s="16">
        <f>VLOOKUP($D1550,'Growth rate'!$B$3:$T$93,19,FALSE)*VLOOKUP($F1550,BY_TRA_Demand_Drivers!$B$5:$J$100,7,FALSE)</f>
        <v>4738.9871881508252</v>
      </c>
      <c r="H1550" s="16">
        <f>VLOOKUP($D1550,'Growth rate'!$B$3:$T$93,19,FALSE)*VLOOKUP($F1550,BY_TRA_Demand_Drivers!$B$5:$J$100,8,FALSE)</f>
        <v>0</v>
      </c>
      <c r="I1550" s="16">
        <f>VLOOKUP($D1550,'Growth rate'!$B$3:$T$93,19,FALSE)*VLOOKUP($F1550,BY_TRA_Demand_Drivers!$B$5:$J$100,9,FALSE)</f>
        <v>0</v>
      </c>
    </row>
    <row r="1551" spans="1:9">
      <c r="A1551" s="16">
        <f t="shared" si="23"/>
        <v>19</v>
      </c>
      <c r="B1551" s="16"/>
      <c r="C1551" s="16" t="s">
        <v>11</v>
      </c>
      <c r="D1551" s="16">
        <v>2090</v>
      </c>
      <c r="E1551" s="16" t="s">
        <v>3</v>
      </c>
      <c r="F1551" s="16" t="str">
        <f>VLOOKUP(A1551,BY_TRA_Demand_Drivers!$A$5:$B$95,2,FALSE)</f>
        <v>TFVAR</v>
      </c>
      <c r="G1551" s="16">
        <f>VLOOKUP($D1551,'Growth rate'!$B$3:$T$93,19,FALSE)*VLOOKUP($F1551,BY_TRA_Demand_Drivers!$B$5:$J$100,7,FALSE)</f>
        <v>4766.0428735358919</v>
      </c>
      <c r="H1551" s="16">
        <f>VLOOKUP($D1551,'Growth rate'!$B$3:$T$93,19,FALSE)*VLOOKUP($F1551,BY_TRA_Demand_Drivers!$B$5:$J$100,8,FALSE)</f>
        <v>0</v>
      </c>
      <c r="I1551" s="16">
        <f>VLOOKUP($D1551,'Growth rate'!$B$3:$T$93,19,FALSE)*VLOOKUP($F1551,BY_TRA_Demand_Drivers!$B$5:$J$100,9,FALSE)</f>
        <v>0</v>
      </c>
    </row>
    <row r="1552" spans="1:9">
      <c r="A1552" s="16">
        <f t="shared" si="23"/>
        <v>19</v>
      </c>
      <c r="B1552" s="16"/>
      <c r="C1552" s="16" t="s">
        <v>11</v>
      </c>
      <c r="D1552" s="16">
        <v>2091</v>
      </c>
      <c r="E1552" s="16" t="s">
        <v>3</v>
      </c>
      <c r="F1552" s="16" t="str">
        <f>VLOOKUP(A1552,BY_TRA_Demand_Drivers!$A$5:$B$95,2,FALSE)</f>
        <v>TFVAR</v>
      </c>
      <c r="G1552" s="16">
        <f>VLOOKUP($D1552,'Growth rate'!$B$3:$T$93,19,FALSE)*VLOOKUP($F1552,BY_TRA_Demand_Drivers!$B$5:$J$100,7,FALSE)</f>
        <v>4790.4285330702296</v>
      </c>
      <c r="H1552" s="16">
        <f>VLOOKUP($D1552,'Growth rate'!$B$3:$T$93,19,FALSE)*VLOOKUP($F1552,BY_TRA_Demand_Drivers!$B$5:$J$100,8,FALSE)</f>
        <v>0</v>
      </c>
      <c r="I1552" s="16">
        <f>VLOOKUP($D1552,'Growth rate'!$B$3:$T$93,19,FALSE)*VLOOKUP($F1552,BY_TRA_Demand_Drivers!$B$5:$J$100,9,FALSE)</f>
        <v>0</v>
      </c>
    </row>
    <row r="1553" spans="1:9">
      <c r="A1553" s="16">
        <f t="shared" si="23"/>
        <v>19</v>
      </c>
      <c r="B1553" s="16"/>
      <c r="C1553" s="16" t="s">
        <v>11</v>
      </c>
      <c r="D1553" s="16">
        <v>2092</v>
      </c>
      <c r="E1553" s="16" t="s">
        <v>3</v>
      </c>
      <c r="F1553" s="16" t="str">
        <f>VLOOKUP(A1553,BY_TRA_Demand_Drivers!$A$5:$B$95,2,FALSE)</f>
        <v>TFVAR</v>
      </c>
      <c r="G1553" s="16">
        <f>VLOOKUP($D1553,'Growth rate'!$B$3:$T$93,19,FALSE)*VLOOKUP($F1553,BY_TRA_Demand_Drivers!$B$5:$J$100,7,FALSE)</f>
        <v>4814.8141926045682</v>
      </c>
      <c r="H1553" s="16">
        <f>VLOOKUP($D1553,'Growth rate'!$B$3:$T$93,19,FALSE)*VLOOKUP($F1553,BY_TRA_Demand_Drivers!$B$5:$J$100,8,FALSE)</f>
        <v>0</v>
      </c>
      <c r="I1553" s="16">
        <f>VLOOKUP($D1553,'Growth rate'!$B$3:$T$93,19,FALSE)*VLOOKUP($F1553,BY_TRA_Demand_Drivers!$B$5:$J$100,9,FALSE)</f>
        <v>0</v>
      </c>
    </row>
    <row r="1554" spans="1:9">
      <c r="A1554" s="16">
        <f t="shared" si="23"/>
        <v>19</v>
      </c>
      <c r="B1554" s="16"/>
      <c r="C1554" s="16" t="s">
        <v>11</v>
      </c>
      <c r="D1554" s="16">
        <v>2093</v>
      </c>
      <c r="E1554" s="16" t="s">
        <v>3</v>
      </c>
      <c r="F1554" s="16" t="str">
        <f>VLOOKUP(A1554,BY_TRA_Demand_Drivers!$A$5:$B$95,2,FALSE)</f>
        <v>TFVAR</v>
      </c>
      <c r="G1554" s="16">
        <f>VLOOKUP($D1554,'Growth rate'!$B$3:$T$93,19,FALSE)*VLOOKUP($F1554,BY_TRA_Demand_Drivers!$B$5:$J$100,7,FALSE)</f>
        <v>4839.199852138905</v>
      </c>
      <c r="H1554" s="16">
        <f>VLOOKUP($D1554,'Growth rate'!$B$3:$T$93,19,FALSE)*VLOOKUP($F1554,BY_TRA_Demand_Drivers!$B$5:$J$100,8,FALSE)</f>
        <v>0</v>
      </c>
      <c r="I1554" s="16">
        <f>VLOOKUP($D1554,'Growth rate'!$B$3:$T$93,19,FALSE)*VLOOKUP($F1554,BY_TRA_Demand_Drivers!$B$5:$J$100,9,FALSE)</f>
        <v>0</v>
      </c>
    </row>
    <row r="1555" spans="1:9">
      <c r="A1555" s="16">
        <f t="shared" si="23"/>
        <v>19</v>
      </c>
      <c r="B1555" s="16"/>
      <c r="C1555" s="16" t="s">
        <v>11</v>
      </c>
      <c r="D1555" s="16">
        <v>2094</v>
      </c>
      <c r="E1555" s="16" t="s">
        <v>3</v>
      </c>
      <c r="F1555" s="16" t="str">
        <f>VLOOKUP(A1555,BY_TRA_Demand_Drivers!$A$5:$B$95,2,FALSE)</f>
        <v>TFVAR</v>
      </c>
      <c r="G1555" s="16">
        <f>VLOOKUP($D1555,'Growth rate'!$B$3:$T$93,19,FALSE)*VLOOKUP($F1555,BY_TRA_Demand_Drivers!$B$5:$J$100,7,FALSE)</f>
        <v>4863.5855116732437</v>
      </c>
      <c r="H1555" s="16">
        <f>VLOOKUP($D1555,'Growth rate'!$B$3:$T$93,19,FALSE)*VLOOKUP($F1555,BY_TRA_Demand_Drivers!$B$5:$J$100,8,FALSE)</f>
        <v>0</v>
      </c>
      <c r="I1555" s="16">
        <f>VLOOKUP($D1555,'Growth rate'!$B$3:$T$93,19,FALSE)*VLOOKUP($F1555,BY_TRA_Demand_Drivers!$B$5:$J$100,9,FALSE)</f>
        <v>0</v>
      </c>
    </row>
    <row r="1556" spans="1:9">
      <c r="A1556" s="16">
        <f t="shared" si="23"/>
        <v>19</v>
      </c>
      <c r="B1556" s="16"/>
      <c r="C1556" s="16" t="s">
        <v>11</v>
      </c>
      <c r="D1556" s="16">
        <v>2095</v>
      </c>
      <c r="E1556" s="16" t="s">
        <v>3</v>
      </c>
      <c r="F1556" s="16" t="str">
        <f>VLOOKUP(A1556,BY_TRA_Demand_Drivers!$A$5:$B$95,2,FALSE)</f>
        <v>TFVAR</v>
      </c>
      <c r="G1556" s="16">
        <f>VLOOKUP($D1556,'Growth rate'!$B$3:$T$93,19,FALSE)*VLOOKUP($F1556,BY_TRA_Demand_Drivers!$B$5:$J$100,7,FALSE)</f>
        <v>4887.9711712075814</v>
      </c>
      <c r="H1556" s="16">
        <f>VLOOKUP($D1556,'Growth rate'!$B$3:$T$93,19,FALSE)*VLOOKUP($F1556,BY_TRA_Demand_Drivers!$B$5:$J$100,8,FALSE)</f>
        <v>0</v>
      </c>
      <c r="I1556" s="16">
        <f>VLOOKUP($D1556,'Growth rate'!$B$3:$T$93,19,FALSE)*VLOOKUP($F1556,BY_TRA_Demand_Drivers!$B$5:$J$100,9,FALSE)</f>
        <v>0</v>
      </c>
    </row>
    <row r="1557" spans="1:9">
      <c r="A1557" s="16">
        <f t="shared" si="23"/>
        <v>19</v>
      </c>
      <c r="B1557" s="16"/>
      <c r="C1557" s="16" t="s">
        <v>11</v>
      </c>
      <c r="D1557" s="16">
        <v>2096</v>
      </c>
      <c r="E1557" s="16" t="s">
        <v>3</v>
      </c>
      <c r="F1557" s="16" t="str">
        <f>VLOOKUP(A1557,BY_TRA_Demand_Drivers!$A$5:$B$95,2,FALSE)</f>
        <v>TFVAR</v>
      </c>
      <c r="G1557" s="16">
        <f>VLOOKUP($D1557,'Growth rate'!$B$3:$T$93,19,FALSE)*VLOOKUP($F1557,BY_TRA_Demand_Drivers!$B$5:$J$100,7,FALSE)</f>
        <v>4910.2205031778485</v>
      </c>
      <c r="H1557" s="16">
        <f>VLOOKUP($D1557,'Growth rate'!$B$3:$T$93,19,FALSE)*VLOOKUP($F1557,BY_TRA_Demand_Drivers!$B$5:$J$100,8,FALSE)</f>
        <v>0</v>
      </c>
      <c r="I1557" s="16">
        <f>VLOOKUP($D1557,'Growth rate'!$B$3:$T$93,19,FALSE)*VLOOKUP($F1557,BY_TRA_Demand_Drivers!$B$5:$J$100,9,FALSE)</f>
        <v>0</v>
      </c>
    </row>
    <row r="1558" spans="1:9">
      <c r="A1558" s="16">
        <f t="shared" si="23"/>
        <v>19</v>
      </c>
      <c r="B1558" s="16"/>
      <c r="C1558" s="16" t="s">
        <v>11</v>
      </c>
      <c r="D1558" s="16">
        <v>2097</v>
      </c>
      <c r="E1558" s="16" t="s">
        <v>3</v>
      </c>
      <c r="F1558" s="16" t="str">
        <f>VLOOKUP(A1558,BY_TRA_Demand_Drivers!$A$5:$B$95,2,FALSE)</f>
        <v>TFVAR</v>
      </c>
      <c r="G1558" s="16">
        <f>VLOOKUP($D1558,'Growth rate'!$B$3:$T$93,19,FALSE)*VLOOKUP($F1558,BY_TRA_Demand_Drivers!$B$5:$J$100,7,FALSE)</f>
        <v>4932.4698351481147</v>
      </c>
      <c r="H1558" s="16">
        <f>VLOOKUP($D1558,'Growth rate'!$B$3:$T$93,19,FALSE)*VLOOKUP($F1558,BY_TRA_Demand_Drivers!$B$5:$J$100,8,FALSE)</f>
        <v>0</v>
      </c>
      <c r="I1558" s="16">
        <f>VLOOKUP($D1558,'Growth rate'!$B$3:$T$93,19,FALSE)*VLOOKUP($F1558,BY_TRA_Demand_Drivers!$B$5:$J$100,9,FALSE)</f>
        <v>0</v>
      </c>
    </row>
    <row r="1559" spans="1:9">
      <c r="A1559" s="16">
        <f t="shared" si="23"/>
        <v>19</v>
      </c>
      <c r="B1559" s="16"/>
      <c r="C1559" s="16" t="s">
        <v>11</v>
      </c>
      <c r="D1559" s="16">
        <v>2098</v>
      </c>
      <c r="E1559" s="16" t="s">
        <v>3</v>
      </c>
      <c r="F1559" s="16" t="str">
        <f>VLOOKUP(A1559,BY_TRA_Demand_Drivers!$A$5:$B$95,2,FALSE)</f>
        <v>TFVAR</v>
      </c>
      <c r="G1559" s="16">
        <f>VLOOKUP($D1559,'Growth rate'!$B$3:$T$93,19,FALSE)*VLOOKUP($F1559,BY_TRA_Demand_Drivers!$B$5:$J$100,7,FALSE)</f>
        <v>4954.71916711838</v>
      </c>
      <c r="H1559" s="16">
        <f>VLOOKUP($D1559,'Growth rate'!$B$3:$T$93,19,FALSE)*VLOOKUP($F1559,BY_TRA_Demand_Drivers!$B$5:$J$100,8,FALSE)</f>
        <v>0</v>
      </c>
      <c r="I1559" s="16">
        <f>VLOOKUP($D1559,'Growth rate'!$B$3:$T$93,19,FALSE)*VLOOKUP($F1559,BY_TRA_Demand_Drivers!$B$5:$J$100,9,FALSE)</f>
        <v>0</v>
      </c>
    </row>
    <row r="1560" spans="1:9">
      <c r="A1560" s="16">
        <f t="shared" si="23"/>
        <v>19</v>
      </c>
      <c r="B1560" s="16"/>
      <c r="C1560" s="16" t="s">
        <v>11</v>
      </c>
      <c r="D1560" s="16">
        <v>2099</v>
      </c>
      <c r="E1560" s="16" t="s">
        <v>3</v>
      </c>
      <c r="F1560" s="16" t="str">
        <f>VLOOKUP(A1560,BY_TRA_Demand_Drivers!$A$5:$B$95,2,FALSE)</f>
        <v>TFVAR</v>
      </c>
      <c r="G1560" s="16">
        <f>VLOOKUP($D1560,'Growth rate'!$B$3:$T$93,19,FALSE)*VLOOKUP($F1560,BY_TRA_Demand_Drivers!$B$5:$J$100,7,FALSE)</f>
        <v>4976.9684990886471</v>
      </c>
      <c r="H1560" s="16">
        <f>VLOOKUP($D1560,'Growth rate'!$B$3:$T$93,19,FALSE)*VLOOKUP($F1560,BY_TRA_Demand_Drivers!$B$5:$J$100,8,FALSE)</f>
        <v>0</v>
      </c>
      <c r="I1560" s="16">
        <f>VLOOKUP($D1560,'Growth rate'!$B$3:$T$93,19,FALSE)*VLOOKUP($F1560,BY_TRA_Demand_Drivers!$B$5:$J$100,9,FALSE)</f>
        <v>0</v>
      </c>
    </row>
    <row r="1561" spans="1:9">
      <c r="A1561" s="16">
        <f t="shared" si="23"/>
        <v>19</v>
      </c>
      <c r="B1561" s="16"/>
      <c r="C1561" s="16" t="s">
        <v>11</v>
      </c>
      <c r="D1561" s="16">
        <v>2100</v>
      </c>
      <c r="E1561" s="16" t="s">
        <v>3</v>
      </c>
      <c r="F1561" s="16" t="str">
        <f>VLOOKUP(A1561,BY_TRA_Demand_Drivers!$A$5:$B$95,2,FALSE)</f>
        <v>TFVAR</v>
      </c>
      <c r="G1561" s="16">
        <f>VLOOKUP($D1561,'Growth rate'!$B$3:$T$93,19,FALSE)*VLOOKUP($F1561,BY_TRA_Demand_Drivers!$B$5:$J$100,7,FALSE)</f>
        <v>4999.2178310589134</v>
      </c>
      <c r="H1561" s="16">
        <f>VLOOKUP($D1561,'Growth rate'!$B$3:$T$93,19,FALSE)*VLOOKUP($F1561,BY_TRA_Demand_Drivers!$B$5:$J$100,8,FALSE)</f>
        <v>0</v>
      </c>
      <c r="I1561" s="16">
        <f>VLOOKUP($D1561,'Growth rate'!$B$3:$T$93,19,FALSE)*VLOOKUP($F1561,BY_TRA_Demand_Drivers!$B$5:$J$100,9,FALSE)</f>
        <v>0</v>
      </c>
    </row>
    <row r="1562" spans="1:9">
      <c r="A1562" s="16">
        <f t="shared" si="23"/>
        <v>20</v>
      </c>
      <c r="B1562" s="16"/>
      <c r="C1562" s="16" t="s">
        <v>11</v>
      </c>
      <c r="D1562" s="16">
        <v>2019</v>
      </c>
      <c r="E1562" s="16" t="s">
        <v>3</v>
      </c>
      <c r="F1562" s="16" t="str">
        <f>VLOOKUP(A1562,BY_TRA_Demand_Drivers!$A$5:$B$95,2,FALSE)</f>
        <v>TFRAN</v>
      </c>
      <c r="G1562" s="16">
        <f>VLOOKUP($D1562,'Growth rate'!$B$3:$T$93,19,FALSE)*VLOOKUP($F1562,BY_TRA_Demand_Drivers!$B$5:$J$100,7,FALSE)</f>
        <v>90998.996908180095</v>
      </c>
      <c r="H1562" s="16">
        <f>VLOOKUP($D1562,'Growth rate'!$B$3:$T$93,19,FALSE)*VLOOKUP($F1562,BY_TRA_Demand_Drivers!$B$5:$J$100,8,FALSE)</f>
        <v>0</v>
      </c>
      <c r="I1562" s="16">
        <f>VLOOKUP($D1562,'Growth rate'!$B$3:$T$93,19,FALSE)*VLOOKUP($F1562,BY_TRA_Demand_Drivers!$B$5:$J$100,9,FALSE)</f>
        <v>0</v>
      </c>
    </row>
    <row r="1563" spans="1:9">
      <c r="A1563" s="16">
        <f t="shared" si="23"/>
        <v>20</v>
      </c>
      <c r="B1563" s="16"/>
      <c r="C1563" s="16" t="s">
        <v>11</v>
      </c>
      <c r="D1563" s="16">
        <v>2020</v>
      </c>
      <c r="E1563" s="16" t="s">
        <v>3</v>
      </c>
      <c r="F1563" s="16" t="str">
        <f>VLOOKUP(A1563,BY_TRA_Demand_Drivers!$A$5:$B$95,2,FALSE)</f>
        <v>TFRAN</v>
      </c>
      <c r="G1563" s="16">
        <f>VLOOKUP($D1563,'Growth rate'!$B$3:$T$93,19,FALSE)*VLOOKUP($F1563,BY_TRA_Demand_Drivers!$B$5:$J$100,7,FALSE)</f>
        <v>90285.524886792831</v>
      </c>
      <c r="H1563" s="16">
        <f>VLOOKUP($D1563,'Growth rate'!$B$3:$T$93,19,FALSE)*VLOOKUP($F1563,BY_TRA_Demand_Drivers!$B$5:$J$100,8,FALSE)</f>
        <v>0</v>
      </c>
      <c r="I1563" s="16">
        <f>VLOOKUP($D1563,'Growth rate'!$B$3:$T$93,19,FALSE)*VLOOKUP($F1563,BY_TRA_Demand_Drivers!$B$5:$J$100,9,FALSE)</f>
        <v>0</v>
      </c>
    </row>
    <row r="1564" spans="1:9">
      <c r="A1564" s="16">
        <f t="shared" si="23"/>
        <v>20</v>
      </c>
      <c r="B1564" s="16"/>
      <c r="C1564" s="16" t="s">
        <v>11</v>
      </c>
      <c r="D1564" s="16">
        <v>2021</v>
      </c>
      <c r="E1564" s="16" t="s">
        <v>3</v>
      </c>
      <c r="F1564" s="16" t="str">
        <f>VLOOKUP(A1564,BY_TRA_Demand_Drivers!$A$5:$B$95,2,FALSE)</f>
        <v>TFRAN</v>
      </c>
      <c r="G1564" s="16">
        <f>VLOOKUP($D1564,'Growth rate'!$B$3:$T$93,19,FALSE)*VLOOKUP($F1564,BY_TRA_Demand_Drivers!$B$5:$J$100,7,FALSE)</f>
        <v>89572.052865405552</v>
      </c>
      <c r="H1564" s="16">
        <f>VLOOKUP($D1564,'Growth rate'!$B$3:$T$93,19,FALSE)*VLOOKUP($F1564,BY_TRA_Demand_Drivers!$B$5:$J$100,8,FALSE)</f>
        <v>0</v>
      </c>
      <c r="I1564" s="16">
        <f>VLOOKUP($D1564,'Growth rate'!$B$3:$T$93,19,FALSE)*VLOOKUP($F1564,BY_TRA_Demand_Drivers!$B$5:$J$100,9,FALSE)</f>
        <v>0</v>
      </c>
    </row>
    <row r="1565" spans="1:9">
      <c r="A1565" s="16">
        <f t="shared" si="23"/>
        <v>20</v>
      </c>
      <c r="B1565" s="16"/>
      <c r="C1565" s="16" t="s">
        <v>11</v>
      </c>
      <c r="D1565" s="16">
        <v>2022</v>
      </c>
      <c r="E1565" s="16" t="s">
        <v>3</v>
      </c>
      <c r="F1565" s="16" t="str">
        <f>VLOOKUP(A1565,BY_TRA_Demand_Drivers!$A$5:$B$95,2,FALSE)</f>
        <v>TFRAN</v>
      </c>
      <c r="G1565" s="16">
        <f>VLOOKUP($D1565,'Growth rate'!$B$3:$T$93,19,FALSE)*VLOOKUP($F1565,BY_TRA_Demand_Drivers!$B$5:$J$100,7,FALSE)</f>
        <v>88858.580844018274</v>
      </c>
      <c r="H1565" s="16">
        <f>VLOOKUP($D1565,'Growth rate'!$B$3:$T$93,19,FALSE)*VLOOKUP($F1565,BY_TRA_Demand_Drivers!$B$5:$J$100,8,FALSE)</f>
        <v>0</v>
      </c>
      <c r="I1565" s="16">
        <f>VLOOKUP($D1565,'Growth rate'!$B$3:$T$93,19,FALSE)*VLOOKUP($F1565,BY_TRA_Demand_Drivers!$B$5:$J$100,9,FALSE)</f>
        <v>0</v>
      </c>
    </row>
    <row r="1566" spans="1:9">
      <c r="A1566" s="16">
        <f t="shared" si="23"/>
        <v>20</v>
      </c>
      <c r="B1566" s="16"/>
      <c r="C1566" s="16" t="s">
        <v>11</v>
      </c>
      <c r="D1566" s="16">
        <v>2023</v>
      </c>
      <c r="E1566" s="16" t="s">
        <v>3</v>
      </c>
      <c r="F1566" s="16" t="str">
        <f>VLOOKUP(A1566,BY_TRA_Demand_Drivers!$A$5:$B$95,2,FALSE)</f>
        <v>TFRAN</v>
      </c>
      <c r="G1566" s="16">
        <f>VLOOKUP($D1566,'Growth rate'!$B$3:$T$93,19,FALSE)*VLOOKUP($F1566,BY_TRA_Demand_Drivers!$B$5:$J$100,7,FALSE)</f>
        <v>88145.108822631009</v>
      </c>
      <c r="H1566" s="16">
        <f>VLOOKUP($D1566,'Growth rate'!$B$3:$T$93,19,FALSE)*VLOOKUP($F1566,BY_TRA_Demand_Drivers!$B$5:$J$100,8,FALSE)</f>
        <v>0</v>
      </c>
      <c r="I1566" s="16">
        <f>VLOOKUP($D1566,'Growth rate'!$B$3:$T$93,19,FALSE)*VLOOKUP($F1566,BY_TRA_Demand_Drivers!$B$5:$J$100,9,FALSE)</f>
        <v>0</v>
      </c>
    </row>
    <row r="1567" spans="1:9">
      <c r="A1567" s="16">
        <f t="shared" si="23"/>
        <v>20</v>
      </c>
      <c r="B1567" s="16"/>
      <c r="C1567" s="16" t="s">
        <v>11</v>
      </c>
      <c r="D1567" s="16">
        <v>2024</v>
      </c>
      <c r="E1567" s="16" t="s">
        <v>3</v>
      </c>
      <c r="F1567" s="16" t="str">
        <f>VLOOKUP(A1567,BY_TRA_Demand_Drivers!$A$5:$B$95,2,FALSE)</f>
        <v>TFRAN</v>
      </c>
      <c r="G1567" s="16">
        <f>VLOOKUP($D1567,'Growth rate'!$B$3:$T$93,19,FALSE)*VLOOKUP($F1567,BY_TRA_Demand_Drivers!$B$5:$J$100,7,FALSE)</f>
        <v>87431.636801243731</v>
      </c>
      <c r="H1567" s="16">
        <f>VLOOKUP($D1567,'Growth rate'!$B$3:$T$93,19,FALSE)*VLOOKUP($F1567,BY_TRA_Demand_Drivers!$B$5:$J$100,8,FALSE)</f>
        <v>0</v>
      </c>
      <c r="I1567" s="16">
        <f>VLOOKUP($D1567,'Growth rate'!$B$3:$T$93,19,FALSE)*VLOOKUP($F1567,BY_TRA_Demand_Drivers!$B$5:$J$100,9,FALSE)</f>
        <v>0</v>
      </c>
    </row>
    <row r="1568" spans="1:9">
      <c r="A1568" s="16">
        <f t="shared" si="23"/>
        <v>20</v>
      </c>
      <c r="B1568" s="16"/>
      <c r="C1568" s="16" t="s">
        <v>11</v>
      </c>
      <c r="D1568" s="16">
        <v>2025</v>
      </c>
      <c r="E1568" s="16" t="s">
        <v>3</v>
      </c>
      <c r="F1568" s="16" t="str">
        <f>VLOOKUP(A1568,BY_TRA_Demand_Drivers!$A$5:$B$95,2,FALSE)</f>
        <v>TFRAN</v>
      </c>
      <c r="G1568" s="16">
        <f>VLOOKUP($D1568,'Growth rate'!$B$3:$T$93,19,FALSE)*VLOOKUP($F1568,BY_TRA_Demand_Drivers!$B$5:$J$100,7,FALSE)</f>
        <v>86718.164779856466</v>
      </c>
      <c r="H1568" s="16">
        <f>VLOOKUP($D1568,'Growth rate'!$B$3:$T$93,19,FALSE)*VLOOKUP($F1568,BY_TRA_Demand_Drivers!$B$5:$J$100,8,FALSE)</f>
        <v>0</v>
      </c>
      <c r="I1568" s="16">
        <f>VLOOKUP($D1568,'Growth rate'!$B$3:$T$93,19,FALSE)*VLOOKUP($F1568,BY_TRA_Demand_Drivers!$B$5:$J$100,9,FALSE)</f>
        <v>0</v>
      </c>
    </row>
    <row r="1569" spans="1:9">
      <c r="A1569" s="16">
        <f t="shared" si="23"/>
        <v>20</v>
      </c>
      <c r="B1569" s="16"/>
      <c r="C1569" s="16" t="s">
        <v>11</v>
      </c>
      <c r="D1569" s="16">
        <v>2026</v>
      </c>
      <c r="E1569" s="16" t="s">
        <v>3</v>
      </c>
      <c r="F1569" s="16" t="str">
        <f>VLOOKUP(A1569,BY_TRA_Demand_Drivers!$A$5:$B$95,2,FALSE)</f>
        <v>TFRAN</v>
      </c>
      <c r="G1569" s="16">
        <f>VLOOKUP($D1569,'Growth rate'!$B$3:$T$93,19,FALSE)*VLOOKUP($F1569,BY_TRA_Demand_Drivers!$B$5:$J$100,7,FALSE)</f>
        <v>86004.692758469188</v>
      </c>
      <c r="H1569" s="16">
        <f>VLOOKUP($D1569,'Growth rate'!$B$3:$T$93,19,FALSE)*VLOOKUP($F1569,BY_TRA_Demand_Drivers!$B$5:$J$100,8,FALSE)</f>
        <v>0</v>
      </c>
      <c r="I1569" s="16">
        <f>VLOOKUP($D1569,'Growth rate'!$B$3:$T$93,19,FALSE)*VLOOKUP($F1569,BY_TRA_Demand_Drivers!$B$5:$J$100,9,FALSE)</f>
        <v>0</v>
      </c>
    </row>
    <row r="1570" spans="1:9">
      <c r="A1570" s="16">
        <f t="shared" si="23"/>
        <v>20</v>
      </c>
      <c r="B1570" s="16"/>
      <c r="C1570" s="16" t="s">
        <v>11</v>
      </c>
      <c r="D1570" s="16">
        <v>2027</v>
      </c>
      <c r="E1570" s="16" t="s">
        <v>3</v>
      </c>
      <c r="F1570" s="16" t="str">
        <f>VLOOKUP(A1570,BY_TRA_Demand_Drivers!$A$5:$B$95,2,FALSE)</f>
        <v>TFRAN</v>
      </c>
      <c r="G1570" s="16">
        <f>VLOOKUP($D1570,'Growth rate'!$B$3:$T$93,19,FALSE)*VLOOKUP($F1570,BY_TRA_Demand_Drivers!$B$5:$J$100,7,FALSE)</f>
        <v>85291.220737081909</v>
      </c>
      <c r="H1570" s="16">
        <f>VLOOKUP($D1570,'Growth rate'!$B$3:$T$93,19,FALSE)*VLOOKUP($F1570,BY_TRA_Demand_Drivers!$B$5:$J$100,8,FALSE)</f>
        <v>0</v>
      </c>
      <c r="I1570" s="16">
        <f>VLOOKUP($D1570,'Growth rate'!$B$3:$T$93,19,FALSE)*VLOOKUP($F1570,BY_TRA_Demand_Drivers!$B$5:$J$100,9,FALSE)</f>
        <v>0</v>
      </c>
    </row>
    <row r="1571" spans="1:9">
      <c r="A1571" s="16">
        <f t="shared" si="23"/>
        <v>20</v>
      </c>
      <c r="B1571" s="16"/>
      <c r="C1571" s="16" t="s">
        <v>11</v>
      </c>
      <c r="D1571" s="16">
        <v>2028</v>
      </c>
      <c r="E1571" s="16" t="s">
        <v>3</v>
      </c>
      <c r="F1571" s="16" t="str">
        <f>VLOOKUP(A1571,BY_TRA_Demand_Drivers!$A$5:$B$95,2,FALSE)</f>
        <v>TFRAN</v>
      </c>
      <c r="G1571" s="16">
        <f>VLOOKUP($D1571,'Growth rate'!$B$3:$T$93,19,FALSE)*VLOOKUP($F1571,BY_TRA_Demand_Drivers!$B$5:$J$100,7,FALSE)</f>
        <v>84577.748715694644</v>
      </c>
      <c r="H1571" s="16">
        <f>VLOOKUP($D1571,'Growth rate'!$B$3:$T$93,19,FALSE)*VLOOKUP($F1571,BY_TRA_Demand_Drivers!$B$5:$J$100,8,FALSE)</f>
        <v>0</v>
      </c>
      <c r="I1571" s="16">
        <f>VLOOKUP($D1571,'Growth rate'!$B$3:$T$93,19,FALSE)*VLOOKUP($F1571,BY_TRA_Demand_Drivers!$B$5:$J$100,9,FALSE)</f>
        <v>0</v>
      </c>
    </row>
    <row r="1572" spans="1:9">
      <c r="A1572" s="16">
        <f t="shared" si="23"/>
        <v>20</v>
      </c>
      <c r="B1572" s="16"/>
      <c r="C1572" s="16" t="s">
        <v>11</v>
      </c>
      <c r="D1572" s="16">
        <v>2029</v>
      </c>
      <c r="E1572" s="16" t="s">
        <v>3</v>
      </c>
      <c r="F1572" s="16" t="str">
        <f>VLOOKUP(A1572,BY_TRA_Demand_Drivers!$A$5:$B$95,2,FALSE)</f>
        <v>TFRAN</v>
      </c>
      <c r="G1572" s="16">
        <f>VLOOKUP($D1572,'Growth rate'!$B$3:$T$93,19,FALSE)*VLOOKUP($F1572,BY_TRA_Demand_Drivers!$B$5:$J$100,7,FALSE)</f>
        <v>83864.276694307366</v>
      </c>
      <c r="H1572" s="16">
        <f>VLOOKUP($D1572,'Growth rate'!$B$3:$T$93,19,FALSE)*VLOOKUP($F1572,BY_TRA_Demand_Drivers!$B$5:$J$100,8,FALSE)</f>
        <v>0</v>
      </c>
      <c r="I1572" s="16">
        <f>VLOOKUP($D1572,'Growth rate'!$B$3:$T$93,19,FALSE)*VLOOKUP($F1572,BY_TRA_Demand_Drivers!$B$5:$J$100,9,FALSE)</f>
        <v>0</v>
      </c>
    </row>
    <row r="1573" spans="1:9">
      <c r="A1573" s="16">
        <f t="shared" si="23"/>
        <v>20</v>
      </c>
      <c r="B1573" s="16"/>
      <c r="C1573" s="16" t="s">
        <v>11</v>
      </c>
      <c r="D1573" s="16">
        <v>2030</v>
      </c>
      <c r="E1573" s="16" t="s">
        <v>3</v>
      </c>
      <c r="F1573" s="16" t="str">
        <f>VLOOKUP(A1573,BY_TRA_Demand_Drivers!$A$5:$B$95,2,FALSE)</f>
        <v>TFRAN</v>
      </c>
      <c r="G1573" s="16">
        <f>VLOOKUP($D1573,'Growth rate'!$B$3:$T$93,19,FALSE)*VLOOKUP($F1573,BY_TRA_Demand_Drivers!$B$5:$J$100,7,FALSE)</f>
        <v>83150.804672920101</v>
      </c>
      <c r="H1573" s="16">
        <f>VLOOKUP($D1573,'Growth rate'!$B$3:$T$93,19,FALSE)*VLOOKUP($F1573,BY_TRA_Demand_Drivers!$B$5:$J$100,8,FALSE)</f>
        <v>0</v>
      </c>
      <c r="I1573" s="16">
        <f>VLOOKUP($D1573,'Growth rate'!$B$3:$T$93,19,FALSE)*VLOOKUP($F1573,BY_TRA_Demand_Drivers!$B$5:$J$100,9,FALSE)</f>
        <v>0</v>
      </c>
    </row>
    <row r="1574" spans="1:9">
      <c r="A1574" s="16">
        <f t="shared" si="23"/>
        <v>20</v>
      </c>
      <c r="B1574" s="16"/>
      <c r="C1574" s="16" t="s">
        <v>11</v>
      </c>
      <c r="D1574" s="16">
        <v>2031</v>
      </c>
      <c r="E1574" s="16" t="s">
        <v>3</v>
      </c>
      <c r="F1574" s="16" t="str">
        <f>VLOOKUP(A1574,BY_TRA_Demand_Drivers!$A$5:$B$95,2,FALSE)</f>
        <v>TFRAN</v>
      </c>
      <c r="G1574" s="16">
        <f>VLOOKUP($D1574,'Growth rate'!$B$3:$T$93,19,FALSE)*VLOOKUP($F1574,BY_TRA_Demand_Drivers!$B$5:$J$100,7,FALSE)</f>
        <v>82437.332651532823</v>
      </c>
      <c r="H1574" s="16">
        <f>VLOOKUP($D1574,'Growth rate'!$B$3:$T$93,19,FALSE)*VLOOKUP($F1574,BY_TRA_Demand_Drivers!$B$5:$J$100,8,FALSE)</f>
        <v>0</v>
      </c>
      <c r="I1574" s="16">
        <f>VLOOKUP($D1574,'Growth rate'!$B$3:$T$93,19,FALSE)*VLOOKUP($F1574,BY_TRA_Demand_Drivers!$B$5:$J$100,9,FALSE)</f>
        <v>0</v>
      </c>
    </row>
    <row r="1575" spans="1:9">
      <c r="A1575" s="16">
        <f t="shared" si="23"/>
        <v>20</v>
      </c>
      <c r="B1575" s="16"/>
      <c r="C1575" s="16" t="s">
        <v>11</v>
      </c>
      <c r="D1575" s="16">
        <v>2032</v>
      </c>
      <c r="E1575" s="16" t="s">
        <v>3</v>
      </c>
      <c r="F1575" s="16" t="str">
        <f>VLOOKUP(A1575,BY_TRA_Demand_Drivers!$A$5:$B$95,2,FALSE)</f>
        <v>TFRAN</v>
      </c>
      <c r="G1575" s="16">
        <f>VLOOKUP($D1575,'Growth rate'!$B$3:$T$93,19,FALSE)*VLOOKUP($F1575,BY_TRA_Demand_Drivers!$B$5:$J$100,7,FALSE)</f>
        <v>81723.860630145544</v>
      </c>
      <c r="H1575" s="16">
        <f>VLOOKUP($D1575,'Growth rate'!$B$3:$T$93,19,FALSE)*VLOOKUP($F1575,BY_TRA_Demand_Drivers!$B$5:$J$100,8,FALSE)</f>
        <v>0</v>
      </c>
      <c r="I1575" s="16">
        <f>VLOOKUP($D1575,'Growth rate'!$B$3:$T$93,19,FALSE)*VLOOKUP($F1575,BY_TRA_Demand_Drivers!$B$5:$J$100,9,FALSE)</f>
        <v>0</v>
      </c>
    </row>
    <row r="1576" spans="1:9">
      <c r="A1576" s="16">
        <f t="shared" si="23"/>
        <v>20</v>
      </c>
      <c r="B1576" s="16"/>
      <c r="C1576" s="16" t="s">
        <v>11</v>
      </c>
      <c r="D1576" s="16">
        <v>2033</v>
      </c>
      <c r="E1576" s="16" t="s">
        <v>3</v>
      </c>
      <c r="F1576" s="16" t="str">
        <f>VLOOKUP(A1576,BY_TRA_Demand_Drivers!$A$5:$B$95,2,FALSE)</f>
        <v>TFRAN</v>
      </c>
      <c r="G1576" s="16">
        <f>VLOOKUP($D1576,'Growth rate'!$B$3:$T$93,19,FALSE)*VLOOKUP($F1576,BY_TRA_Demand_Drivers!$B$5:$J$100,7,FALSE)</f>
        <v>81010.38860875828</v>
      </c>
      <c r="H1576" s="16">
        <f>VLOOKUP($D1576,'Growth rate'!$B$3:$T$93,19,FALSE)*VLOOKUP($F1576,BY_TRA_Demand_Drivers!$B$5:$J$100,8,FALSE)</f>
        <v>0</v>
      </c>
      <c r="I1576" s="16">
        <f>VLOOKUP($D1576,'Growth rate'!$B$3:$T$93,19,FALSE)*VLOOKUP($F1576,BY_TRA_Demand_Drivers!$B$5:$J$100,9,FALSE)</f>
        <v>0</v>
      </c>
    </row>
    <row r="1577" spans="1:9">
      <c r="A1577" s="16">
        <f t="shared" si="23"/>
        <v>20</v>
      </c>
      <c r="B1577" s="16"/>
      <c r="C1577" s="16" t="s">
        <v>11</v>
      </c>
      <c r="D1577" s="16">
        <v>2034</v>
      </c>
      <c r="E1577" s="16" t="s">
        <v>3</v>
      </c>
      <c r="F1577" s="16" t="str">
        <f>VLOOKUP(A1577,BY_TRA_Demand_Drivers!$A$5:$B$95,2,FALSE)</f>
        <v>TFRAN</v>
      </c>
      <c r="G1577" s="16">
        <f>VLOOKUP($D1577,'Growth rate'!$B$3:$T$93,19,FALSE)*VLOOKUP($F1577,BY_TRA_Demand_Drivers!$B$5:$J$100,7,FALSE)</f>
        <v>80296.916587371001</v>
      </c>
      <c r="H1577" s="16">
        <f>VLOOKUP($D1577,'Growth rate'!$B$3:$T$93,19,FALSE)*VLOOKUP($F1577,BY_TRA_Demand_Drivers!$B$5:$J$100,8,FALSE)</f>
        <v>0</v>
      </c>
      <c r="I1577" s="16">
        <f>VLOOKUP($D1577,'Growth rate'!$B$3:$T$93,19,FALSE)*VLOOKUP($F1577,BY_TRA_Demand_Drivers!$B$5:$J$100,9,FALSE)</f>
        <v>0</v>
      </c>
    </row>
    <row r="1578" spans="1:9">
      <c r="A1578" s="16">
        <f t="shared" si="23"/>
        <v>20</v>
      </c>
      <c r="B1578" s="16"/>
      <c r="C1578" s="16" t="s">
        <v>11</v>
      </c>
      <c r="D1578" s="16">
        <v>2035</v>
      </c>
      <c r="E1578" s="16" t="s">
        <v>3</v>
      </c>
      <c r="F1578" s="16" t="str">
        <f>VLOOKUP(A1578,BY_TRA_Demand_Drivers!$A$5:$B$95,2,FALSE)</f>
        <v>TFRAN</v>
      </c>
      <c r="G1578" s="16">
        <f>VLOOKUP($D1578,'Growth rate'!$B$3:$T$93,19,FALSE)*VLOOKUP($F1578,BY_TRA_Demand_Drivers!$B$5:$J$100,7,FALSE)</f>
        <v>79583.444565983722</v>
      </c>
      <c r="H1578" s="16">
        <f>VLOOKUP($D1578,'Growth rate'!$B$3:$T$93,19,FALSE)*VLOOKUP($F1578,BY_TRA_Demand_Drivers!$B$5:$J$100,8,FALSE)</f>
        <v>0</v>
      </c>
      <c r="I1578" s="16">
        <f>VLOOKUP($D1578,'Growth rate'!$B$3:$T$93,19,FALSE)*VLOOKUP($F1578,BY_TRA_Demand_Drivers!$B$5:$J$100,9,FALSE)</f>
        <v>0</v>
      </c>
    </row>
    <row r="1579" spans="1:9">
      <c r="A1579" s="16">
        <f t="shared" si="23"/>
        <v>20</v>
      </c>
      <c r="B1579" s="16"/>
      <c r="C1579" s="16" t="s">
        <v>11</v>
      </c>
      <c r="D1579" s="16">
        <v>2036</v>
      </c>
      <c r="E1579" s="16" t="s">
        <v>3</v>
      </c>
      <c r="F1579" s="16" t="str">
        <f>VLOOKUP(A1579,BY_TRA_Demand_Drivers!$A$5:$B$95,2,FALSE)</f>
        <v>TFRAN</v>
      </c>
      <c r="G1579" s="16">
        <f>VLOOKUP($D1579,'Growth rate'!$B$3:$T$93,19,FALSE)*VLOOKUP($F1579,BY_TRA_Demand_Drivers!$B$5:$J$100,7,FALSE)</f>
        <v>78869.972544596458</v>
      </c>
      <c r="H1579" s="16">
        <f>VLOOKUP($D1579,'Growth rate'!$B$3:$T$93,19,FALSE)*VLOOKUP($F1579,BY_TRA_Demand_Drivers!$B$5:$J$100,8,FALSE)</f>
        <v>0</v>
      </c>
      <c r="I1579" s="16">
        <f>VLOOKUP($D1579,'Growth rate'!$B$3:$T$93,19,FALSE)*VLOOKUP($F1579,BY_TRA_Demand_Drivers!$B$5:$J$100,9,FALSE)</f>
        <v>0</v>
      </c>
    </row>
    <row r="1580" spans="1:9">
      <c r="A1580" s="16">
        <f t="shared" si="23"/>
        <v>20</v>
      </c>
      <c r="B1580" s="16"/>
      <c r="C1580" s="16" t="s">
        <v>11</v>
      </c>
      <c r="D1580" s="16">
        <v>2037</v>
      </c>
      <c r="E1580" s="16" t="s">
        <v>3</v>
      </c>
      <c r="F1580" s="16" t="str">
        <f>VLOOKUP(A1580,BY_TRA_Demand_Drivers!$A$5:$B$95,2,FALSE)</f>
        <v>TFRAN</v>
      </c>
      <c r="G1580" s="16">
        <f>VLOOKUP($D1580,'Growth rate'!$B$3:$T$93,19,FALSE)*VLOOKUP($F1580,BY_TRA_Demand_Drivers!$B$5:$J$100,7,FALSE)</f>
        <v>78156.500523209179</v>
      </c>
      <c r="H1580" s="16">
        <f>VLOOKUP($D1580,'Growth rate'!$B$3:$T$93,19,FALSE)*VLOOKUP($F1580,BY_TRA_Demand_Drivers!$B$5:$J$100,8,FALSE)</f>
        <v>0</v>
      </c>
      <c r="I1580" s="16">
        <f>VLOOKUP($D1580,'Growth rate'!$B$3:$T$93,19,FALSE)*VLOOKUP($F1580,BY_TRA_Demand_Drivers!$B$5:$J$100,9,FALSE)</f>
        <v>0</v>
      </c>
    </row>
    <row r="1581" spans="1:9">
      <c r="A1581" s="16">
        <f t="shared" si="23"/>
        <v>20</v>
      </c>
      <c r="B1581" s="16"/>
      <c r="C1581" s="16" t="s">
        <v>11</v>
      </c>
      <c r="D1581" s="16">
        <v>2038</v>
      </c>
      <c r="E1581" s="16" t="s">
        <v>3</v>
      </c>
      <c r="F1581" s="16" t="str">
        <f>VLOOKUP(A1581,BY_TRA_Demand_Drivers!$A$5:$B$95,2,FALSE)</f>
        <v>TFRAN</v>
      </c>
      <c r="G1581" s="16">
        <f>VLOOKUP($D1581,'Growth rate'!$B$3:$T$93,19,FALSE)*VLOOKUP($F1581,BY_TRA_Demand_Drivers!$B$5:$J$100,7,FALSE)</f>
        <v>77443.028501821915</v>
      </c>
      <c r="H1581" s="16">
        <f>VLOOKUP($D1581,'Growth rate'!$B$3:$T$93,19,FALSE)*VLOOKUP($F1581,BY_TRA_Demand_Drivers!$B$5:$J$100,8,FALSE)</f>
        <v>0</v>
      </c>
      <c r="I1581" s="16">
        <f>VLOOKUP($D1581,'Growth rate'!$B$3:$T$93,19,FALSE)*VLOOKUP($F1581,BY_TRA_Demand_Drivers!$B$5:$J$100,9,FALSE)</f>
        <v>0</v>
      </c>
    </row>
    <row r="1582" spans="1:9">
      <c r="A1582" s="16">
        <f t="shared" si="23"/>
        <v>20</v>
      </c>
      <c r="B1582" s="16"/>
      <c r="C1582" s="16" t="s">
        <v>11</v>
      </c>
      <c r="D1582" s="16">
        <v>2039</v>
      </c>
      <c r="E1582" s="16" t="s">
        <v>3</v>
      </c>
      <c r="F1582" s="16" t="str">
        <f>VLOOKUP(A1582,BY_TRA_Demand_Drivers!$A$5:$B$95,2,FALSE)</f>
        <v>TFRAN</v>
      </c>
      <c r="G1582" s="16">
        <f>VLOOKUP($D1582,'Growth rate'!$B$3:$T$93,19,FALSE)*VLOOKUP($F1582,BY_TRA_Demand_Drivers!$B$5:$J$100,7,FALSE)</f>
        <v>76729.556480434636</v>
      </c>
      <c r="H1582" s="16">
        <f>VLOOKUP($D1582,'Growth rate'!$B$3:$T$93,19,FALSE)*VLOOKUP($F1582,BY_TRA_Demand_Drivers!$B$5:$J$100,8,FALSE)</f>
        <v>0</v>
      </c>
      <c r="I1582" s="16">
        <f>VLOOKUP($D1582,'Growth rate'!$B$3:$T$93,19,FALSE)*VLOOKUP($F1582,BY_TRA_Demand_Drivers!$B$5:$J$100,9,FALSE)</f>
        <v>0</v>
      </c>
    </row>
    <row r="1583" spans="1:9">
      <c r="A1583" s="16">
        <f t="shared" si="23"/>
        <v>20</v>
      </c>
      <c r="B1583" s="16"/>
      <c r="C1583" s="16" t="s">
        <v>11</v>
      </c>
      <c r="D1583" s="16">
        <v>2040</v>
      </c>
      <c r="E1583" s="16" t="s">
        <v>3</v>
      </c>
      <c r="F1583" s="16" t="str">
        <f>VLOOKUP(A1583,BY_TRA_Demand_Drivers!$A$5:$B$95,2,FALSE)</f>
        <v>TFRAN</v>
      </c>
      <c r="G1583" s="16">
        <f>VLOOKUP($D1583,'Growth rate'!$B$3:$T$93,19,FALSE)*VLOOKUP($F1583,BY_TRA_Demand_Drivers!$B$5:$J$100,7,FALSE)</f>
        <v>76016.084459047357</v>
      </c>
      <c r="H1583" s="16">
        <f>VLOOKUP($D1583,'Growth rate'!$B$3:$T$93,19,FALSE)*VLOOKUP($F1583,BY_TRA_Demand_Drivers!$B$5:$J$100,8,FALSE)</f>
        <v>0</v>
      </c>
      <c r="I1583" s="16">
        <f>VLOOKUP($D1583,'Growth rate'!$B$3:$T$93,19,FALSE)*VLOOKUP($F1583,BY_TRA_Demand_Drivers!$B$5:$J$100,9,FALSE)</f>
        <v>0</v>
      </c>
    </row>
    <row r="1584" spans="1:9">
      <c r="A1584" s="16">
        <f t="shared" si="23"/>
        <v>20</v>
      </c>
      <c r="B1584" s="16"/>
      <c r="C1584" s="16" t="s">
        <v>11</v>
      </c>
      <c r="D1584" s="16">
        <v>2041</v>
      </c>
      <c r="E1584" s="16" t="s">
        <v>3</v>
      </c>
      <c r="F1584" s="16" t="str">
        <f>VLOOKUP(A1584,BY_TRA_Demand_Drivers!$A$5:$B$95,2,FALSE)</f>
        <v>TFRAN</v>
      </c>
      <c r="G1584" s="16">
        <f>VLOOKUP($D1584,'Growth rate'!$B$3:$T$93,19,FALSE)*VLOOKUP($F1584,BY_TRA_Demand_Drivers!$B$5:$J$100,7,FALSE)</f>
        <v>75302.612437660093</v>
      </c>
      <c r="H1584" s="16">
        <f>VLOOKUP($D1584,'Growth rate'!$B$3:$T$93,19,FALSE)*VLOOKUP($F1584,BY_TRA_Demand_Drivers!$B$5:$J$100,8,FALSE)</f>
        <v>0</v>
      </c>
      <c r="I1584" s="16">
        <f>VLOOKUP($D1584,'Growth rate'!$B$3:$T$93,19,FALSE)*VLOOKUP($F1584,BY_TRA_Demand_Drivers!$B$5:$J$100,9,FALSE)</f>
        <v>0</v>
      </c>
    </row>
    <row r="1585" spans="1:9">
      <c r="A1585" s="16">
        <f t="shared" si="23"/>
        <v>20</v>
      </c>
      <c r="B1585" s="16"/>
      <c r="C1585" s="16" t="s">
        <v>11</v>
      </c>
      <c r="D1585" s="16">
        <v>2042</v>
      </c>
      <c r="E1585" s="16" t="s">
        <v>3</v>
      </c>
      <c r="F1585" s="16" t="str">
        <f>VLOOKUP(A1585,BY_TRA_Demand_Drivers!$A$5:$B$95,2,FALSE)</f>
        <v>TFRAN</v>
      </c>
      <c r="G1585" s="16">
        <f>VLOOKUP($D1585,'Growth rate'!$B$3:$T$93,19,FALSE)*VLOOKUP($F1585,BY_TRA_Demand_Drivers!$B$5:$J$100,7,FALSE)</f>
        <v>74589.140416272814</v>
      </c>
      <c r="H1585" s="16">
        <f>VLOOKUP($D1585,'Growth rate'!$B$3:$T$93,19,FALSE)*VLOOKUP($F1585,BY_TRA_Demand_Drivers!$B$5:$J$100,8,FALSE)</f>
        <v>0</v>
      </c>
      <c r="I1585" s="16">
        <f>VLOOKUP($D1585,'Growth rate'!$B$3:$T$93,19,FALSE)*VLOOKUP($F1585,BY_TRA_Demand_Drivers!$B$5:$J$100,9,FALSE)</f>
        <v>0</v>
      </c>
    </row>
    <row r="1586" spans="1:9">
      <c r="A1586" s="16">
        <f t="shared" si="23"/>
        <v>20</v>
      </c>
      <c r="B1586" s="16"/>
      <c r="C1586" s="16" t="s">
        <v>11</v>
      </c>
      <c r="D1586" s="16">
        <v>2043</v>
      </c>
      <c r="E1586" s="16" t="s">
        <v>3</v>
      </c>
      <c r="F1586" s="16" t="str">
        <f>VLOOKUP(A1586,BY_TRA_Demand_Drivers!$A$5:$B$95,2,FALSE)</f>
        <v>TFRAN</v>
      </c>
      <c r="G1586" s="16">
        <f>VLOOKUP($D1586,'Growth rate'!$B$3:$T$93,19,FALSE)*VLOOKUP($F1586,BY_TRA_Demand_Drivers!$B$5:$J$100,7,FALSE)</f>
        <v>73875.66839488555</v>
      </c>
      <c r="H1586" s="16">
        <f>VLOOKUP($D1586,'Growth rate'!$B$3:$T$93,19,FALSE)*VLOOKUP($F1586,BY_TRA_Demand_Drivers!$B$5:$J$100,8,FALSE)</f>
        <v>0</v>
      </c>
      <c r="I1586" s="16">
        <f>VLOOKUP($D1586,'Growth rate'!$B$3:$T$93,19,FALSE)*VLOOKUP($F1586,BY_TRA_Demand_Drivers!$B$5:$J$100,9,FALSE)</f>
        <v>0</v>
      </c>
    </row>
    <row r="1587" spans="1:9">
      <c r="A1587" s="16">
        <f t="shared" si="23"/>
        <v>20</v>
      </c>
      <c r="B1587" s="16"/>
      <c r="C1587" s="16" t="s">
        <v>11</v>
      </c>
      <c r="D1587" s="16">
        <v>2044</v>
      </c>
      <c r="E1587" s="16" t="s">
        <v>3</v>
      </c>
      <c r="F1587" s="16" t="str">
        <f>VLOOKUP(A1587,BY_TRA_Demand_Drivers!$A$5:$B$95,2,FALSE)</f>
        <v>TFRAN</v>
      </c>
      <c r="G1587" s="16">
        <f>VLOOKUP($D1587,'Growth rate'!$B$3:$T$93,19,FALSE)*VLOOKUP($F1587,BY_TRA_Demand_Drivers!$B$5:$J$100,7,FALSE)</f>
        <v>73162.196373498271</v>
      </c>
      <c r="H1587" s="16">
        <f>VLOOKUP($D1587,'Growth rate'!$B$3:$T$93,19,FALSE)*VLOOKUP($F1587,BY_TRA_Demand_Drivers!$B$5:$J$100,8,FALSE)</f>
        <v>0</v>
      </c>
      <c r="I1587" s="16">
        <f>VLOOKUP($D1587,'Growth rate'!$B$3:$T$93,19,FALSE)*VLOOKUP($F1587,BY_TRA_Demand_Drivers!$B$5:$J$100,9,FALSE)</f>
        <v>0</v>
      </c>
    </row>
    <row r="1588" spans="1:9">
      <c r="A1588" s="16">
        <f t="shared" si="23"/>
        <v>20</v>
      </c>
      <c r="B1588" s="16"/>
      <c r="C1588" s="16" t="s">
        <v>11</v>
      </c>
      <c r="D1588" s="16">
        <v>2045</v>
      </c>
      <c r="E1588" s="16" t="s">
        <v>3</v>
      </c>
      <c r="F1588" s="16" t="str">
        <f>VLOOKUP(A1588,BY_TRA_Demand_Drivers!$A$5:$B$95,2,FALSE)</f>
        <v>TFRAN</v>
      </c>
      <c r="G1588" s="16">
        <f>VLOOKUP($D1588,'Growth rate'!$B$3:$T$93,19,FALSE)*VLOOKUP($F1588,BY_TRA_Demand_Drivers!$B$5:$J$100,7,FALSE)</f>
        <v>72448.724352110992</v>
      </c>
      <c r="H1588" s="16">
        <f>VLOOKUP($D1588,'Growth rate'!$B$3:$T$93,19,FALSE)*VLOOKUP($F1588,BY_TRA_Demand_Drivers!$B$5:$J$100,8,FALSE)</f>
        <v>0</v>
      </c>
      <c r="I1588" s="16">
        <f>VLOOKUP($D1588,'Growth rate'!$B$3:$T$93,19,FALSE)*VLOOKUP($F1588,BY_TRA_Demand_Drivers!$B$5:$J$100,9,FALSE)</f>
        <v>0</v>
      </c>
    </row>
    <row r="1589" spans="1:9">
      <c r="A1589" s="16">
        <f t="shared" si="23"/>
        <v>20</v>
      </c>
      <c r="B1589" s="16"/>
      <c r="C1589" s="16" t="s">
        <v>11</v>
      </c>
      <c r="D1589" s="16">
        <v>2046</v>
      </c>
      <c r="E1589" s="16" t="s">
        <v>3</v>
      </c>
      <c r="F1589" s="16" t="str">
        <f>VLOOKUP(A1589,BY_TRA_Demand_Drivers!$A$5:$B$95,2,FALSE)</f>
        <v>TFRAN</v>
      </c>
      <c r="G1589" s="16">
        <f>VLOOKUP($D1589,'Growth rate'!$B$3:$T$93,19,FALSE)*VLOOKUP($F1589,BY_TRA_Demand_Drivers!$B$5:$J$100,7,FALSE)</f>
        <v>71735.252330723728</v>
      </c>
      <c r="H1589" s="16">
        <f>VLOOKUP($D1589,'Growth rate'!$B$3:$T$93,19,FALSE)*VLOOKUP($F1589,BY_TRA_Demand_Drivers!$B$5:$J$100,8,FALSE)</f>
        <v>0</v>
      </c>
      <c r="I1589" s="16">
        <f>VLOOKUP($D1589,'Growth rate'!$B$3:$T$93,19,FALSE)*VLOOKUP($F1589,BY_TRA_Demand_Drivers!$B$5:$J$100,9,FALSE)</f>
        <v>0</v>
      </c>
    </row>
    <row r="1590" spans="1:9">
      <c r="A1590" s="16">
        <f t="shared" si="23"/>
        <v>20</v>
      </c>
      <c r="B1590" s="16"/>
      <c r="C1590" s="16" t="s">
        <v>11</v>
      </c>
      <c r="D1590" s="16">
        <v>2047</v>
      </c>
      <c r="E1590" s="16" t="s">
        <v>3</v>
      </c>
      <c r="F1590" s="16" t="str">
        <f>VLOOKUP(A1590,BY_TRA_Demand_Drivers!$A$5:$B$95,2,FALSE)</f>
        <v>TFRAN</v>
      </c>
      <c r="G1590" s="16">
        <f>VLOOKUP($D1590,'Growth rate'!$B$3:$T$93,19,FALSE)*VLOOKUP($F1590,BY_TRA_Demand_Drivers!$B$5:$J$100,7,FALSE)</f>
        <v>71021.780309336449</v>
      </c>
      <c r="H1590" s="16">
        <f>VLOOKUP($D1590,'Growth rate'!$B$3:$T$93,19,FALSE)*VLOOKUP($F1590,BY_TRA_Demand_Drivers!$B$5:$J$100,8,FALSE)</f>
        <v>0</v>
      </c>
      <c r="I1590" s="16">
        <f>VLOOKUP($D1590,'Growth rate'!$B$3:$T$93,19,FALSE)*VLOOKUP($F1590,BY_TRA_Demand_Drivers!$B$5:$J$100,9,FALSE)</f>
        <v>0</v>
      </c>
    </row>
    <row r="1591" spans="1:9">
      <c r="A1591" s="16">
        <f t="shared" si="23"/>
        <v>20</v>
      </c>
      <c r="B1591" s="16"/>
      <c r="C1591" s="16" t="s">
        <v>11</v>
      </c>
      <c r="D1591" s="16">
        <v>2048</v>
      </c>
      <c r="E1591" s="16" t="s">
        <v>3</v>
      </c>
      <c r="F1591" s="16" t="str">
        <f>VLOOKUP(A1591,BY_TRA_Demand_Drivers!$A$5:$B$95,2,FALSE)</f>
        <v>TFRAN</v>
      </c>
      <c r="G1591" s="16">
        <f>VLOOKUP($D1591,'Growth rate'!$B$3:$T$93,19,FALSE)*VLOOKUP($F1591,BY_TRA_Demand_Drivers!$B$5:$J$100,7,FALSE)</f>
        <v>70308.308287949185</v>
      </c>
      <c r="H1591" s="16">
        <f>VLOOKUP($D1591,'Growth rate'!$B$3:$T$93,19,FALSE)*VLOOKUP($F1591,BY_TRA_Demand_Drivers!$B$5:$J$100,8,FALSE)</f>
        <v>0</v>
      </c>
      <c r="I1591" s="16">
        <f>VLOOKUP($D1591,'Growth rate'!$B$3:$T$93,19,FALSE)*VLOOKUP($F1591,BY_TRA_Demand_Drivers!$B$5:$J$100,9,FALSE)</f>
        <v>0</v>
      </c>
    </row>
    <row r="1592" spans="1:9">
      <c r="A1592" s="16">
        <f t="shared" si="23"/>
        <v>20</v>
      </c>
      <c r="B1592" s="16"/>
      <c r="C1592" s="16" t="s">
        <v>11</v>
      </c>
      <c r="D1592" s="16">
        <v>2049</v>
      </c>
      <c r="E1592" s="16" t="s">
        <v>3</v>
      </c>
      <c r="F1592" s="16" t="str">
        <f>VLOOKUP(A1592,BY_TRA_Demand_Drivers!$A$5:$B$95,2,FALSE)</f>
        <v>TFRAN</v>
      </c>
      <c r="G1592" s="16">
        <f>VLOOKUP($D1592,'Growth rate'!$B$3:$T$93,19,FALSE)*VLOOKUP($F1592,BY_TRA_Demand_Drivers!$B$5:$J$100,7,FALSE)</f>
        <v>69594.836266561906</v>
      </c>
      <c r="H1592" s="16">
        <f>VLOOKUP($D1592,'Growth rate'!$B$3:$T$93,19,FALSE)*VLOOKUP($F1592,BY_TRA_Demand_Drivers!$B$5:$J$100,8,FALSE)</f>
        <v>0</v>
      </c>
      <c r="I1592" s="16">
        <f>VLOOKUP($D1592,'Growth rate'!$B$3:$T$93,19,FALSE)*VLOOKUP($F1592,BY_TRA_Demand_Drivers!$B$5:$J$100,9,FALSE)</f>
        <v>0</v>
      </c>
    </row>
    <row r="1593" spans="1:9">
      <c r="A1593" s="16">
        <f t="shared" si="23"/>
        <v>20</v>
      </c>
      <c r="B1593" s="16"/>
      <c r="C1593" s="16" t="s">
        <v>11</v>
      </c>
      <c r="D1593" s="16">
        <v>2050</v>
      </c>
      <c r="E1593" s="16" t="s">
        <v>3</v>
      </c>
      <c r="F1593" s="16" t="str">
        <f>VLOOKUP(A1593,BY_TRA_Demand_Drivers!$A$5:$B$95,2,FALSE)</f>
        <v>TFRAN</v>
      </c>
      <c r="G1593" s="16">
        <f>VLOOKUP($D1593,'Growth rate'!$B$3:$T$93,19,FALSE)*VLOOKUP($F1593,BY_TRA_Demand_Drivers!$B$5:$J$100,7,FALSE)</f>
        <v>68881.364245174627</v>
      </c>
      <c r="H1593" s="16">
        <f>VLOOKUP($D1593,'Growth rate'!$B$3:$T$93,19,FALSE)*VLOOKUP($F1593,BY_TRA_Demand_Drivers!$B$5:$J$100,8,FALSE)</f>
        <v>0</v>
      </c>
      <c r="I1593" s="16">
        <f>VLOOKUP($D1593,'Growth rate'!$B$3:$T$93,19,FALSE)*VLOOKUP($F1593,BY_TRA_Demand_Drivers!$B$5:$J$100,9,FALSE)</f>
        <v>0</v>
      </c>
    </row>
    <row r="1594" spans="1:9">
      <c r="A1594" s="16">
        <f t="shared" si="23"/>
        <v>20</v>
      </c>
      <c r="B1594" s="16"/>
      <c r="C1594" s="16" t="s">
        <v>11</v>
      </c>
      <c r="D1594" s="16">
        <v>2051</v>
      </c>
      <c r="E1594" s="16" t="s">
        <v>3</v>
      </c>
      <c r="F1594" s="16" t="str">
        <f>VLOOKUP(A1594,BY_TRA_Demand_Drivers!$A$5:$B$95,2,FALSE)</f>
        <v>TFRAN</v>
      </c>
      <c r="G1594" s="16">
        <f>VLOOKUP($D1594,'Growth rate'!$B$3:$T$93,19,FALSE)*VLOOKUP($F1594,BY_TRA_Demand_Drivers!$B$5:$J$100,7,FALSE)</f>
        <v>69655.786723165715</v>
      </c>
      <c r="H1594" s="16">
        <f>VLOOKUP($D1594,'Growth rate'!$B$3:$T$93,19,FALSE)*VLOOKUP($F1594,BY_TRA_Demand_Drivers!$B$5:$J$100,8,FALSE)</f>
        <v>0</v>
      </c>
      <c r="I1594" s="16">
        <f>VLOOKUP($D1594,'Growth rate'!$B$3:$T$93,19,FALSE)*VLOOKUP($F1594,BY_TRA_Demand_Drivers!$B$5:$J$100,9,FALSE)</f>
        <v>0</v>
      </c>
    </row>
    <row r="1595" spans="1:9">
      <c r="A1595" s="16">
        <f t="shared" si="23"/>
        <v>20</v>
      </c>
      <c r="B1595" s="16"/>
      <c r="C1595" s="16" t="s">
        <v>11</v>
      </c>
      <c r="D1595" s="16">
        <v>2052</v>
      </c>
      <c r="E1595" s="16" t="s">
        <v>3</v>
      </c>
      <c r="F1595" s="16" t="str">
        <f>VLOOKUP(A1595,BY_TRA_Demand_Drivers!$A$5:$B$95,2,FALSE)</f>
        <v>TFRAN</v>
      </c>
      <c r="G1595" s="16">
        <f>VLOOKUP($D1595,'Growth rate'!$B$3:$T$93,19,FALSE)*VLOOKUP($F1595,BY_TRA_Demand_Drivers!$B$5:$J$100,7,FALSE)</f>
        <v>70430.209201156773</v>
      </c>
      <c r="H1595" s="16">
        <f>VLOOKUP($D1595,'Growth rate'!$B$3:$T$93,19,FALSE)*VLOOKUP($F1595,BY_TRA_Demand_Drivers!$B$5:$J$100,8,FALSE)</f>
        <v>0</v>
      </c>
      <c r="I1595" s="16">
        <f>VLOOKUP($D1595,'Growth rate'!$B$3:$T$93,19,FALSE)*VLOOKUP($F1595,BY_TRA_Demand_Drivers!$B$5:$J$100,9,FALSE)</f>
        <v>0</v>
      </c>
    </row>
    <row r="1596" spans="1:9">
      <c r="A1596" s="16">
        <f t="shared" si="23"/>
        <v>20</v>
      </c>
      <c r="B1596" s="16"/>
      <c r="C1596" s="16" t="s">
        <v>11</v>
      </c>
      <c r="D1596" s="16">
        <v>2053</v>
      </c>
      <c r="E1596" s="16" t="s">
        <v>3</v>
      </c>
      <c r="F1596" s="16" t="str">
        <f>VLOOKUP(A1596,BY_TRA_Demand_Drivers!$A$5:$B$95,2,FALSE)</f>
        <v>TFRAN</v>
      </c>
      <c r="G1596" s="16">
        <f>VLOOKUP($D1596,'Growth rate'!$B$3:$T$93,19,FALSE)*VLOOKUP($F1596,BY_TRA_Demand_Drivers!$B$5:$J$100,7,FALSE)</f>
        <v>71204.631679147846</v>
      </c>
      <c r="H1596" s="16">
        <f>VLOOKUP($D1596,'Growth rate'!$B$3:$T$93,19,FALSE)*VLOOKUP($F1596,BY_TRA_Demand_Drivers!$B$5:$J$100,8,FALSE)</f>
        <v>0</v>
      </c>
      <c r="I1596" s="16">
        <f>VLOOKUP($D1596,'Growth rate'!$B$3:$T$93,19,FALSE)*VLOOKUP($F1596,BY_TRA_Demand_Drivers!$B$5:$J$100,9,FALSE)</f>
        <v>0</v>
      </c>
    </row>
    <row r="1597" spans="1:9">
      <c r="A1597" s="16">
        <f t="shared" si="23"/>
        <v>20</v>
      </c>
      <c r="B1597" s="16"/>
      <c r="C1597" s="16" t="s">
        <v>11</v>
      </c>
      <c r="D1597" s="16">
        <v>2054</v>
      </c>
      <c r="E1597" s="16" t="s">
        <v>3</v>
      </c>
      <c r="F1597" s="16" t="str">
        <f>VLOOKUP(A1597,BY_TRA_Demand_Drivers!$A$5:$B$95,2,FALSE)</f>
        <v>TFRAN</v>
      </c>
      <c r="G1597" s="16">
        <f>VLOOKUP($D1597,'Growth rate'!$B$3:$T$93,19,FALSE)*VLOOKUP($F1597,BY_TRA_Demand_Drivers!$B$5:$J$100,7,FALSE)</f>
        <v>71979.054157138919</v>
      </c>
      <c r="H1597" s="16">
        <f>VLOOKUP($D1597,'Growth rate'!$B$3:$T$93,19,FALSE)*VLOOKUP($F1597,BY_TRA_Demand_Drivers!$B$5:$J$100,8,FALSE)</f>
        <v>0</v>
      </c>
      <c r="I1597" s="16">
        <f>VLOOKUP($D1597,'Growth rate'!$B$3:$T$93,19,FALSE)*VLOOKUP($F1597,BY_TRA_Demand_Drivers!$B$5:$J$100,9,FALSE)</f>
        <v>0</v>
      </c>
    </row>
    <row r="1598" spans="1:9">
      <c r="A1598" s="16">
        <f t="shared" si="23"/>
        <v>20</v>
      </c>
      <c r="B1598" s="16"/>
      <c r="C1598" s="16" t="s">
        <v>11</v>
      </c>
      <c r="D1598" s="16">
        <v>2055</v>
      </c>
      <c r="E1598" s="16" t="s">
        <v>3</v>
      </c>
      <c r="F1598" s="16" t="str">
        <f>VLOOKUP(A1598,BY_TRA_Demand_Drivers!$A$5:$B$95,2,FALSE)</f>
        <v>TFRAN</v>
      </c>
      <c r="G1598" s="16">
        <f>VLOOKUP($D1598,'Growth rate'!$B$3:$T$93,19,FALSE)*VLOOKUP($F1598,BY_TRA_Demand_Drivers!$B$5:$J$100,7,FALSE)</f>
        <v>72753.476635129991</v>
      </c>
      <c r="H1598" s="16">
        <f>VLOOKUP($D1598,'Growth rate'!$B$3:$T$93,19,FALSE)*VLOOKUP($F1598,BY_TRA_Demand_Drivers!$B$5:$J$100,8,FALSE)</f>
        <v>0</v>
      </c>
      <c r="I1598" s="16">
        <f>VLOOKUP($D1598,'Growth rate'!$B$3:$T$93,19,FALSE)*VLOOKUP($F1598,BY_TRA_Demand_Drivers!$B$5:$J$100,9,FALSE)</f>
        <v>0</v>
      </c>
    </row>
    <row r="1599" spans="1:9">
      <c r="A1599" s="16">
        <f t="shared" si="23"/>
        <v>20</v>
      </c>
      <c r="B1599" s="16"/>
      <c r="C1599" s="16" t="s">
        <v>11</v>
      </c>
      <c r="D1599" s="16">
        <v>2056</v>
      </c>
      <c r="E1599" s="16" t="s">
        <v>3</v>
      </c>
      <c r="F1599" s="16" t="str">
        <f>VLOOKUP(A1599,BY_TRA_Demand_Drivers!$A$5:$B$95,2,FALSE)</f>
        <v>TFRAN</v>
      </c>
      <c r="G1599" s="16">
        <f>VLOOKUP($D1599,'Growth rate'!$B$3:$T$93,19,FALSE)*VLOOKUP($F1599,BY_TRA_Demand_Drivers!$B$5:$J$100,7,FALSE)</f>
        <v>73582.48149213288</v>
      </c>
      <c r="H1599" s="16">
        <f>VLOOKUP($D1599,'Growth rate'!$B$3:$T$93,19,FALSE)*VLOOKUP($F1599,BY_TRA_Demand_Drivers!$B$5:$J$100,8,FALSE)</f>
        <v>0</v>
      </c>
      <c r="I1599" s="16">
        <f>VLOOKUP($D1599,'Growth rate'!$B$3:$T$93,19,FALSE)*VLOOKUP($F1599,BY_TRA_Demand_Drivers!$B$5:$J$100,9,FALSE)</f>
        <v>0</v>
      </c>
    </row>
    <row r="1600" spans="1:9">
      <c r="A1600" s="16">
        <f t="shared" si="23"/>
        <v>20</v>
      </c>
      <c r="B1600" s="16"/>
      <c r="C1600" s="16" t="s">
        <v>11</v>
      </c>
      <c r="D1600" s="16">
        <v>2057</v>
      </c>
      <c r="E1600" s="16" t="s">
        <v>3</v>
      </c>
      <c r="F1600" s="16" t="str">
        <f>VLOOKUP(A1600,BY_TRA_Demand_Drivers!$A$5:$B$95,2,FALSE)</f>
        <v>TFRAN</v>
      </c>
      <c r="G1600" s="16">
        <f>VLOOKUP($D1600,'Growth rate'!$B$3:$T$93,19,FALSE)*VLOOKUP($F1600,BY_TRA_Demand_Drivers!$B$5:$J$100,7,FALSE)</f>
        <v>74411.486349135783</v>
      </c>
      <c r="H1600" s="16">
        <f>VLOOKUP($D1600,'Growth rate'!$B$3:$T$93,19,FALSE)*VLOOKUP($F1600,BY_TRA_Demand_Drivers!$B$5:$J$100,8,FALSE)</f>
        <v>0</v>
      </c>
      <c r="I1600" s="16">
        <f>VLOOKUP($D1600,'Growth rate'!$B$3:$T$93,19,FALSE)*VLOOKUP($F1600,BY_TRA_Demand_Drivers!$B$5:$J$100,9,FALSE)</f>
        <v>0</v>
      </c>
    </row>
    <row r="1601" spans="1:9">
      <c r="A1601" s="16">
        <f t="shared" ref="A1601:A1643" si="24">A1519+1</f>
        <v>20</v>
      </c>
      <c r="B1601" s="16"/>
      <c r="C1601" s="16" t="s">
        <v>11</v>
      </c>
      <c r="D1601" s="16">
        <v>2058</v>
      </c>
      <c r="E1601" s="16" t="s">
        <v>3</v>
      </c>
      <c r="F1601" s="16" t="str">
        <f>VLOOKUP(A1601,BY_TRA_Demand_Drivers!$A$5:$B$95,2,FALSE)</f>
        <v>TFRAN</v>
      </c>
      <c r="G1601" s="16">
        <f>VLOOKUP($D1601,'Growth rate'!$B$3:$T$93,19,FALSE)*VLOOKUP($F1601,BY_TRA_Demand_Drivers!$B$5:$J$100,7,FALSE)</f>
        <v>75240.491206138686</v>
      </c>
      <c r="H1601" s="16">
        <f>VLOOKUP($D1601,'Growth rate'!$B$3:$T$93,19,FALSE)*VLOOKUP($F1601,BY_TRA_Demand_Drivers!$B$5:$J$100,8,FALSE)</f>
        <v>0</v>
      </c>
      <c r="I1601" s="16">
        <f>VLOOKUP($D1601,'Growth rate'!$B$3:$T$93,19,FALSE)*VLOOKUP($F1601,BY_TRA_Demand_Drivers!$B$5:$J$100,9,FALSE)</f>
        <v>0</v>
      </c>
    </row>
    <row r="1602" spans="1:9">
      <c r="A1602" s="16">
        <f t="shared" si="24"/>
        <v>20</v>
      </c>
      <c r="B1602" s="16"/>
      <c r="C1602" s="16" t="s">
        <v>11</v>
      </c>
      <c r="D1602" s="16">
        <v>2059</v>
      </c>
      <c r="E1602" s="16" t="s">
        <v>3</v>
      </c>
      <c r="F1602" s="16" t="str">
        <f>VLOOKUP(A1602,BY_TRA_Demand_Drivers!$A$5:$B$95,2,FALSE)</f>
        <v>TFRAN</v>
      </c>
      <c r="G1602" s="16">
        <f>VLOOKUP($D1602,'Growth rate'!$B$3:$T$93,19,FALSE)*VLOOKUP($F1602,BY_TRA_Demand_Drivers!$B$5:$J$100,7,FALSE)</f>
        <v>76069.49606314156</v>
      </c>
      <c r="H1602" s="16">
        <f>VLOOKUP($D1602,'Growth rate'!$B$3:$T$93,19,FALSE)*VLOOKUP($F1602,BY_TRA_Demand_Drivers!$B$5:$J$100,8,FALSE)</f>
        <v>0</v>
      </c>
      <c r="I1602" s="16">
        <f>VLOOKUP($D1602,'Growth rate'!$B$3:$T$93,19,FALSE)*VLOOKUP($F1602,BY_TRA_Demand_Drivers!$B$5:$J$100,9,FALSE)</f>
        <v>0</v>
      </c>
    </row>
    <row r="1603" spans="1:9">
      <c r="A1603" s="16">
        <f t="shared" si="24"/>
        <v>20</v>
      </c>
      <c r="B1603" s="16"/>
      <c r="C1603" s="16" t="s">
        <v>11</v>
      </c>
      <c r="D1603" s="16">
        <v>2060</v>
      </c>
      <c r="E1603" s="16" t="s">
        <v>3</v>
      </c>
      <c r="F1603" s="16" t="str">
        <f>VLOOKUP(A1603,BY_TRA_Demand_Drivers!$A$5:$B$95,2,FALSE)</f>
        <v>TFRAN</v>
      </c>
      <c r="G1603" s="16">
        <f>VLOOKUP($D1603,'Growth rate'!$B$3:$T$93,19,FALSE)*VLOOKUP($F1603,BY_TRA_Demand_Drivers!$B$5:$J$100,7,FALSE)</f>
        <v>76898.500920144477</v>
      </c>
      <c r="H1603" s="16">
        <f>VLOOKUP($D1603,'Growth rate'!$B$3:$T$93,19,FALSE)*VLOOKUP($F1603,BY_TRA_Demand_Drivers!$B$5:$J$100,8,FALSE)</f>
        <v>0</v>
      </c>
      <c r="I1603" s="16">
        <f>VLOOKUP($D1603,'Growth rate'!$B$3:$T$93,19,FALSE)*VLOOKUP($F1603,BY_TRA_Demand_Drivers!$B$5:$J$100,9,FALSE)</f>
        <v>0</v>
      </c>
    </row>
    <row r="1604" spans="1:9">
      <c r="A1604" s="16">
        <f t="shared" si="24"/>
        <v>20</v>
      </c>
      <c r="B1604" s="16"/>
      <c r="C1604" s="16" t="s">
        <v>11</v>
      </c>
      <c r="D1604" s="16">
        <v>2061</v>
      </c>
      <c r="E1604" s="16" t="s">
        <v>3</v>
      </c>
      <c r="F1604" s="16" t="str">
        <f>VLOOKUP(A1604,BY_TRA_Demand_Drivers!$A$5:$B$95,2,FALSE)</f>
        <v>TFRAN</v>
      </c>
      <c r="G1604" s="16">
        <f>VLOOKUP($D1604,'Growth rate'!$B$3:$T$93,19,FALSE)*VLOOKUP($F1604,BY_TRA_Demand_Drivers!$B$5:$J$100,7,FALSE)</f>
        <v>77722.189461508489</v>
      </c>
      <c r="H1604" s="16">
        <f>VLOOKUP($D1604,'Growth rate'!$B$3:$T$93,19,FALSE)*VLOOKUP($F1604,BY_TRA_Demand_Drivers!$B$5:$J$100,8,FALSE)</f>
        <v>0</v>
      </c>
      <c r="I1604" s="16">
        <f>VLOOKUP($D1604,'Growth rate'!$B$3:$T$93,19,FALSE)*VLOOKUP($F1604,BY_TRA_Demand_Drivers!$B$5:$J$100,9,FALSE)</f>
        <v>0</v>
      </c>
    </row>
    <row r="1605" spans="1:9">
      <c r="A1605" s="16">
        <f t="shared" si="24"/>
        <v>20</v>
      </c>
      <c r="B1605" s="16"/>
      <c r="C1605" s="16" t="s">
        <v>11</v>
      </c>
      <c r="D1605" s="16">
        <v>2062</v>
      </c>
      <c r="E1605" s="16" t="s">
        <v>3</v>
      </c>
      <c r="F1605" s="16" t="str">
        <f>VLOOKUP(A1605,BY_TRA_Demand_Drivers!$A$5:$B$95,2,FALSE)</f>
        <v>TFRAN</v>
      </c>
      <c r="G1605" s="16">
        <f>VLOOKUP($D1605,'Growth rate'!$B$3:$T$93,19,FALSE)*VLOOKUP($F1605,BY_TRA_Demand_Drivers!$B$5:$J$100,7,FALSE)</f>
        <v>78545.878002872516</v>
      </c>
      <c r="H1605" s="16">
        <f>VLOOKUP($D1605,'Growth rate'!$B$3:$T$93,19,FALSE)*VLOOKUP($F1605,BY_TRA_Demand_Drivers!$B$5:$J$100,8,FALSE)</f>
        <v>0</v>
      </c>
      <c r="I1605" s="16">
        <f>VLOOKUP($D1605,'Growth rate'!$B$3:$T$93,19,FALSE)*VLOOKUP($F1605,BY_TRA_Demand_Drivers!$B$5:$J$100,9,FALSE)</f>
        <v>0</v>
      </c>
    </row>
    <row r="1606" spans="1:9">
      <c r="A1606" s="16">
        <f t="shared" si="24"/>
        <v>20</v>
      </c>
      <c r="B1606" s="16"/>
      <c r="C1606" s="16" t="s">
        <v>11</v>
      </c>
      <c r="D1606" s="16">
        <v>2063</v>
      </c>
      <c r="E1606" s="16" t="s">
        <v>3</v>
      </c>
      <c r="F1606" s="16" t="str">
        <f>VLOOKUP(A1606,BY_TRA_Demand_Drivers!$A$5:$B$95,2,FALSE)</f>
        <v>TFRAN</v>
      </c>
      <c r="G1606" s="16">
        <f>VLOOKUP($D1606,'Growth rate'!$B$3:$T$93,19,FALSE)*VLOOKUP($F1606,BY_TRA_Demand_Drivers!$B$5:$J$100,7,FALSE)</f>
        <v>79369.566544236543</v>
      </c>
      <c r="H1606" s="16">
        <f>VLOOKUP($D1606,'Growth rate'!$B$3:$T$93,19,FALSE)*VLOOKUP($F1606,BY_TRA_Demand_Drivers!$B$5:$J$100,8,FALSE)</f>
        <v>0</v>
      </c>
      <c r="I1606" s="16">
        <f>VLOOKUP($D1606,'Growth rate'!$B$3:$T$93,19,FALSE)*VLOOKUP($F1606,BY_TRA_Demand_Drivers!$B$5:$J$100,9,FALSE)</f>
        <v>0</v>
      </c>
    </row>
    <row r="1607" spans="1:9">
      <c r="A1607" s="16">
        <f t="shared" si="24"/>
        <v>20</v>
      </c>
      <c r="B1607" s="16"/>
      <c r="C1607" s="16" t="s">
        <v>11</v>
      </c>
      <c r="D1607" s="16">
        <v>2064</v>
      </c>
      <c r="E1607" s="16" t="s">
        <v>3</v>
      </c>
      <c r="F1607" s="16" t="str">
        <f>VLOOKUP(A1607,BY_TRA_Demand_Drivers!$A$5:$B$95,2,FALSE)</f>
        <v>TFRAN</v>
      </c>
      <c r="G1607" s="16">
        <f>VLOOKUP($D1607,'Growth rate'!$B$3:$T$93,19,FALSE)*VLOOKUP($F1607,BY_TRA_Demand_Drivers!$B$5:$J$100,7,FALSE)</f>
        <v>80193.255085600555</v>
      </c>
      <c r="H1607" s="16">
        <f>VLOOKUP($D1607,'Growth rate'!$B$3:$T$93,19,FALSE)*VLOOKUP($F1607,BY_TRA_Demand_Drivers!$B$5:$J$100,8,FALSE)</f>
        <v>0</v>
      </c>
      <c r="I1607" s="16">
        <f>VLOOKUP($D1607,'Growth rate'!$B$3:$T$93,19,FALSE)*VLOOKUP($F1607,BY_TRA_Demand_Drivers!$B$5:$J$100,9,FALSE)</f>
        <v>0</v>
      </c>
    </row>
    <row r="1608" spans="1:9">
      <c r="A1608" s="16">
        <f t="shared" si="24"/>
        <v>20</v>
      </c>
      <c r="B1608" s="16"/>
      <c r="C1608" s="16" t="s">
        <v>11</v>
      </c>
      <c r="D1608" s="16">
        <v>2065</v>
      </c>
      <c r="E1608" s="16" t="s">
        <v>3</v>
      </c>
      <c r="F1608" s="16" t="str">
        <f>VLOOKUP(A1608,BY_TRA_Demand_Drivers!$A$5:$B$95,2,FALSE)</f>
        <v>TFRAN</v>
      </c>
      <c r="G1608" s="16">
        <f>VLOOKUP($D1608,'Growth rate'!$B$3:$T$93,19,FALSE)*VLOOKUP($F1608,BY_TRA_Demand_Drivers!$B$5:$J$100,7,FALSE)</f>
        <v>81016.943626964581</v>
      </c>
      <c r="H1608" s="16">
        <f>VLOOKUP($D1608,'Growth rate'!$B$3:$T$93,19,FALSE)*VLOOKUP($F1608,BY_TRA_Demand_Drivers!$B$5:$J$100,8,FALSE)</f>
        <v>0</v>
      </c>
      <c r="I1608" s="16">
        <f>VLOOKUP($D1608,'Growth rate'!$B$3:$T$93,19,FALSE)*VLOOKUP($F1608,BY_TRA_Demand_Drivers!$B$5:$J$100,9,FALSE)</f>
        <v>0</v>
      </c>
    </row>
    <row r="1609" spans="1:9">
      <c r="A1609" s="16">
        <f t="shared" si="24"/>
        <v>20</v>
      </c>
      <c r="B1609" s="16"/>
      <c r="C1609" s="16" t="s">
        <v>11</v>
      </c>
      <c r="D1609" s="16">
        <v>2066</v>
      </c>
      <c r="E1609" s="16" t="s">
        <v>3</v>
      </c>
      <c r="F1609" s="16" t="str">
        <f>VLOOKUP(A1609,BY_TRA_Demand_Drivers!$A$5:$B$95,2,FALSE)</f>
        <v>TFRAN</v>
      </c>
      <c r="G1609" s="16">
        <f>VLOOKUP($D1609,'Growth rate'!$B$3:$T$93,19,FALSE)*VLOOKUP($F1609,BY_TRA_Demand_Drivers!$B$5:$J$100,7,FALSE)</f>
        <v>81832.038948421818</v>
      </c>
      <c r="H1609" s="16">
        <f>VLOOKUP($D1609,'Growth rate'!$B$3:$T$93,19,FALSE)*VLOOKUP($F1609,BY_TRA_Demand_Drivers!$B$5:$J$100,8,FALSE)</f>
        <v>0</v>
      </c>
      <c r="I1609" s="16">
        <f>VLOOKUP($D1609,'Growth rate'!$B$3:$T$93,19,FALSE)*VLOOKUP($F1609,BY_TRA_Demand_Drivers!$B$5:$J$100,9,FALSE)</f>
        <v>0</v>
      </c>
    </row>
    <row r="1610" spans="1:9">
      <c r="A1610" s="16">
        <f t="shared" si="24"/>
        <v>20</v>
      </c>
      <c r="B1610" s="16"/>
      <c r="C1610" s="16" t="s">
        <v>11</v>
      </c>
      <c r="D1610" s="16">
        <v>2067</v>
      </c>
      <c r="E1610" s="16" t="s">
        <v>3</v>
      </c>
      <c r="F1610" s="16" t="str">
        <f>VLOOKUP(A1610,BY_TRA_Demand_Drivers!$A$5:$B$95,2,FALSE)</f>
        <v>TFRAN</v>
      </c>
      <c r="G1610" s="16">
        <f>VLOOKUP($D1610,'Growth rate'!$B$3:$T$93,19,FALSE)*VLOOKUP($F1610,BY_TRA_Demand_Drivers!$B$5:$J$100,7,FALSE)</f>
        <v>82647.134269879054</v>
      </c>
      <c r="H1610" s="16">
        <f>VLOOKUP($D1610,'Growth rate'!$B$3:$T$93,19,FALSE)*VLOOKUP($F1610,BY_TRA_Demand_Drivers!$B$5:$J$100,8,FALSE)</f>
        <v>0</v>
      </c>
      <c r="I1610" s="16">
        <f>VLOOKUP($D1610,'Growth rate'!$B$3:$T$93,19,FALSE)*VLOOKUP($F1610,BY_TRA_Demand_Drivers!$B$5:$J$100,9,FALSE)</f>
        <v>0</v>
      </c>
    </row>
    <row r="1611" spans="1:9">
      <c r="A1611" s="16">
        <f t="shared" si="24"/>
        <v>20</v>
      </c>
      <c r="B1611" s="16"/>
      <c r="C1611" s="16" t="s">
        <v>11</v>
      </c>
      <c r="D1611" s="16">
        <v>2068</v>
      </c>
      <c r="E1611" s="16" t="s">
        <v>3</v>
      </c>
      <c r="F1611" s="16" t="str">
        <f>VLOOKUP(A1611,BY_TRA_Demand_Drivers!$A$5:$B$95,2,FALSE)</f>
        <v>TFRAN</v>
      </c>
      <c r="G1611" s="16">
        <f>VLOOKUP($D1611,'Growth rate'!$B$3:$T$93,19,FALSE)*VLOOKUP($F1611,BY_TRA_Demand_Drivers!$B$5:$J$100,7,FALSE)</f>
        <v>83462.229591336276</v>
      </c>
      <c r="H1611" s="16">
        <f>VLOOKUP($D1611,'Growth rate'!$B$3:$T$93,19,FALSE)*VLOOKUP($F1611,BY_TRA_Demand_Drivers!$B$5:$J$100,8,FALSE)</f>
        <v>0</v>
      </c>
      <c r="I1611" s="16">
        <f>VLOOKUP($D1611,'Growth rate'!$B$3:$T$93,19,FALSE)*VLOOKUP($F1611,BY_TRA_Demand_Drivers!$B$5:$J$100,9,FALSE)</f>
        <v>0</v>
      </c>
    </row>
    <row r="1612" spans="1:9">
      <c r="A1612" s="16">
        <f t="shared" si="24"/>
        <v>20</v>
      </c>
      <c r="B1612" s="16"/>
      <c r="C1612" s="16" t="s">
        <v>11</v>
      </c>
      <c r="D1612" s="16">
        <v>2069</v>
      </c>
      <c r="E1612" s="16" t="s">
        <v>3</v>
      </c>
      <c r="F1612" s="16" t="str">
        <f>VLOOKUP(A1612,BY_TRA_Demand_Drivers!$A$5:$B$95,2,FALSE)</f>
        <v>TFRAN</v>
      </c>
      <c r="G1612" s="16">
        <f>VLOOKUP($D1612,'Growth rate'!$B$3:$T$93,19,FALSE)*VLOOKUP($F1612,BY_TRA_Demand_Drivers!$B$5:$J$100,7,FALSE)</f>
        <v>84277.324912793512</v>
      </c>
      <c r="H1612" s="16">
        <f>VLOOKUP($D1612,'Growth rate'!$B$3:$T$93,19,FALSE)*VLOOKUP($F1612,BY_TRA_Demand_Drivers!$B$5:$J$100,8,FALSE)</f>
        <v>0</v>
      </c>
      <c r="I1612" s="16">
        <f>VLOOKUP($D1612,'Growth rate'!$B$3:$T$93,19,FALSE)*VLOOKUP($F1612,BY_TRA_Demand_Drivers!$B$5:$J$100,9,FALSE)</f>
        <v>0</v>
      </c>
    </row>
    <row r="1613" spans="1:9">
      <c r="A1613" s="16">
        <f t="shared" si="24"/>
        <v>20</v>
      </c>
      <c r="B1613" s="16"/>
      <c r="C1613" s="16" t="s">
        <v>11</v>
      </c>
      <c r="D1613" s="16">
        <v>2070</v>
      </c>
      <c r="E1613" s="16" t="s">
        <v>3</v>
      </c>
      <c r="F1613" s="16" t="str">
        <f>VLOOKUP(A1613,BY_TRA_Demand_Drivers!$A$5:$B$95,2,FALSE)</f>
        <v>TFRAN</v>
      </c>
      <c r="G1613" s="16">
        <f>VLOOKUP($D1613,'Growth rate'!$B$3:$T$93,19,FALSE)*VLOOKUP($F1613,BY_TRA_Demand_Drivers!$B$5:$J$100,7,FALSE)</f>
        <v>85092.420234250749</v>
      </c>
      <c r="H1613" s="16">
        <f>VLOOKUP($D1613,'Growth rate'!$B$3:$T$93,19,FALSE)*VLOOKUP($F1613,BY_TRA_Demand_Drivers!$B$5:$J$100,8,FALSE)</f>
        <v>0</v>
      </c>
      <c r="I1613" s="16">
        <f>VLOOKUP($D1613,'Growth rate'!$B$3:$T$93,19,FALSE)*VLOOKUP($F1613,BY_TRA_Demand_Drivers!$B$5:$J$100,9,FALSE)</f>
        <v>0</v>
      </c>
    </row>
    <row r="1614" spans="1:9">
      <c r="A1614" s="16">
        <f t="shared" si="24"/>
        <v>20</v>
      </c>
      <c r="B1614" s="16"/>
      <c r="C1614" s="16" t="s">
        <v>11</v>
      </c>
      <c r="D1614" s="16">
        <v>2071</v>
      </c>
      <c r="E1614" s="16" t="s">
        <v>3</v>
      </c>
      <c r="F1614" s="16" t="str">
        <f>VLOOKUP(A1614,BY_TRA_Demand_Drivers!$A$5:$B$95,2,FALSE)</f>
        <v>TFRAN</v>
      </c>
      <c r="G1614" s="16">
        <f>VLOOKUP($D1614,'Growth rate'!$B$3:$T$93,19,FALSE)*VLOOKUP($F1614,BY_TRA_Demand_Drivers!$B$5:$J$100,7,FALSE)</f>
        <v>85864.399457035019</v>
      </c>
      <c r="H1614" s="16">
        <f>VLOOKUP($D1614,'Growth rate'!$B$3:$T$93,19,FALSE)*VLOOKUP($F1614,BY_TRA_Demand_Drivers!$B$5:$J$100,8,FALSE)</f>
        <v>0</v>
      </c>
      <c r="I1614" s="16">
        <f>VLOOKUP($D1614,'Growth rate'!$B$3:$T$93,19,FALSE)*VLOOKUP($F1614,BY_TRA_Demand_Drivers!$B$5:$J$100,9,FALSE)</f>
        <v>0</v>
      </c>
    </row>
    <row r="1615" spans="1:9">
      <c r="A1615" s="16">
        <f t="shared" si="24"/>
        <v>20</v>
      </c>
      <c r="B1615" s="16"/>
      <c r="C1615" s="16" t="s">
        <v>11</v>
      </c>
      <c r="D1615" s="16">
        <v>2072</v>
      </c>
      <c r="E1615" s="16" t="s">
        <v>3</v>
      </c>
      <c r="F1615" s="16" t="str">
        <f>VLOOKUP(A1615,BY_TRA_Demand_Drivers!$A$5:$B$95,2,FALSE)</f>
        <v>TFRAN</v>
      </c>
      <c r="G1615" s="16">
        <f>VLOOKUP($D1615,'Growth rate'!$B$3:$T$93,19,FALSE)*VLOOKUP($F1615,BY_TRA_Demand_Drivers!$B$5:$J$100,7,FALSE)</f>
        <v>86636.378679819303</v>
      </c>
      <c r="H1615" s="16">
        <f>VLOOKUP($D1615,'Growth rate'!$B$3:$T$93,19,FALSE)*VLOOKUP($F1615,BY_TRA_Demand_Drivers!$B$5:$J$100,8,FALSE)</f>
        <v>0</v>
      </c>
      <c r="I1615" s="16">
        <f>VLOOKUP($D1615,'Growth rate'!$B$3:$T$93,19,FALSE)*VLOOKUP($F1615,BY_TRA_Demand_Drivers!$B$5:$J$100,9,FALSE)</f>
        <v>0</v>
      </c>
    </row>
    <row r="1616" spans="1:9">
      <c r="A1616" s="16">
        <f t="shared" si="24"/>
        <v>20</v>
      </c>
      <c r="B1616" s="16"/>
      <c r="C1616" s="16" t="s">
        <v>11</v>
      </c>
      <c r="D1616" s="16">
        <v>2073</v>
      </c>
      <c r="E1616" s="16" t="s">
        <v>3</v>
      </c>
      <c r="F1616" s="16" t="str">
        <f>VLOOKUP(A1616,BY_TRA_Demand_Drivers!$A$5:$B$95,2,FALSE)</f>
        <v>TFRAN</v>
      </c>
      <c r="G1616" s="16">
        <f>VLOOKUP($D1616,'Growth rate'!$B$3:$T$93,19,FALSE)*VLOOKUP($F1616,BY_TRA_Demand_Drivers!$B$5:$J$100,7,FALSE)</f>
        <v>87408.357902603559</v>
      </c>
      <c r="H1616" s="16">
        <f>VLOOKUP($D1616,'Growth rate'!$B$3:$T$93,19,FALSE)*VLOOKUP($F1616,BY_TRA_Demand_Drivers!$B$5:$J$100,8,FALSE)</f>
        <v>0</v>
      </c>
      <c r="I1616" s="16">
        <f>VLOOKUP($D1616,'Growth rate'!$B$3:$T$93,19,FALSE)*VLOOKUP($F1616,BY_TRA_Demand_Drivers!$B$5:$J$100,9,FALSE)</f>
        <v>0</v>
      </c>
    </row>
    <row r="1617" spans="1:9">
      <c r="A1617" s="16">
        <f t="shared" si="24"/>
        <v>20</v>
      </c>
      <c r="B1617" s="16"/>
      <c r="C1617" s="16" t="s">
        <v>11</v>
      </c>
      <c r="D1617" s="16">
        <v>2074</v>
      </c>
      <c r="E1617" s="16" t="s">
        <v>3</v>
      </c>
      <c r="F1617" s="16" t="str">
        <f>VLOOKUP(A1617,BY_TRA_Demand_Drivers!$A$5:$B$95,2,FALSE)</f>
        <v>TFRAN</v>
      </c>
      <c r="G1617" s="16">
        <f>VLOOKUP($D1617,'Growth rate'!$B$3:$T$93,19,FALSE)*VLOOKUP($F1617,BY_TRA_Demand_Drivers!$B$5:$J$100,7,FALSE)</f>
        <v>88180.337125387843</v>
      </c>
      <c r="H1617" s="16">
        <f>VLOOKUP($D1617,'Growth rate'!$B$3:$T$93,19,FALSE)*VLOOKUP($F1617,BY_TRA_Demand_Drivers!$B$5:$J$100,8,FALSE)</f>
        <v>0</v>
      </c>
      <c r="I1617" s="16">
        <f>VLOOKUP($D1617,'Growth rate'!$B$3:$T$93,19,FALSE)*VLOOKUP($F1617,BY_TRA_Demand_Drivers!$B$5:$J$100,9,FALSE)</f>
        <v>0</v>
      </c>
    </row>
    <row r="1618" spans="1:9">
      <c r="A1618" s="16">
        <f t="shared" si="24"/>
        <v>20</v>
      </c>
      <c r="B1618" s="16"/>
      <c r="C1618" s="16" t="s">
        <v>11</v>
      </c>
      <c r="D1618" s="16">
        <v>2075</v>
      </c>
      <c r="E1618" s="16" t="s">
        <v>3</v>
      </c>
      <c r="F1618" s="16" t="str">
        <f>VLOOKUP(A1618,BY_TRA_Demand_Drivers!$A$5:$B$95,2,FALSE)</f>
        <v>TFRAN</v>
      </c>
      <c r="G1618" s="16">
        <f>VLOOKUP($D1618,'Growth rate'!$B$3:$T$93,19,FALSE)*VLOOKUP($F1618,BY_TRA_Demand_Drivers!$B$5:$J$100,7,FALSE)</f>
        <v>88952.316348172113</v>
      </c>
      <c r="H1618" s="16">
        <f>VLOOKUP($D1618,'Growth rate'!$B$3:$T$93,19,FALSE)*VLOOKUP($F1618,BY_TRA_Demand_Drivers!$B$5:$J$100,8,FALSE)</f>
        <v>0</v>
      </c>
      <c r="I1618" s="16">
        <f>VLOOKUP($D1618,'Growth rate'!$B$3:$T$93,19,FALSE)*VLOOKUP($F1618,BY_TRA_Demand_Drivers!$B$5:$J$100,9,FALSE)</f>
        <v>0</v>
      </c>
    </row>
    <row r="1619" spans="1:9">
      <c r="A1619" s="16">
        <f t="shared" si="24"/>
        <v>20</v>
      </c>
      <c r="B1619" s="16"/>
      <c r="C1619" s="16" t="s">
        <v>11</v>
      </c>
      <c r="D1619" s="16">
        <v>2076</v>
      </c>
      <c r="E1619" s="16" t="s">
        <v>3</v>
      </c>
      <c r="F1619" s="16" t="str">
        <f>VLOOKUP(A1619,BY_TRA_Demand_Drivers!$A$5:$B$95,2,FALSE)</f>
        <v>TFRAN</v>
      </c>
      <c r="G1619" s="16">
        <f>VLOOKUP($D1619,'Growth rate'!$B$3:$T$93,19,FALSE)*VLOOKUP($F1619,BY_TRA_Demand_Drivers!$B$5:$J$100,7,FALSE)</f>
        <v>89677.221802692249</v>
      </c>
      <c r="H1619" s="16">
        <f>VLOOKUP($D1619,'Growth rate'!$B$3:$T$93,19,FALSE)*VLOOKUP($F1619,BY_TRA_Demand_Drivers!$B$5:$J$100,8,FALSE)</f>
        <v>0</v>
      </c>
      <c r="I1619" s="16">
        <f>VLOOKUP($D1619,'Growth rate'!$B$3:$T$93,19,FALSE)*VLOOKUP($F1619,BY_TRA_Demand_Drivers!$B$5:$J$100,9,FALSE)</f>
        <v>0</v>
      </c>
    </row>
    <row r="1620" spans="1:9">
      <c r="A1620" s="16">
        <f t="shared" si="24"/>
        <v>20</v>
      </c>
      <c r="B1620" s="16"/>
      <c r="C1620" s="16" t="s">
        <v>11</v>
      </c>
      <c r="D1620" s="16">
        <v>2077</v>
      </c>
      <c r="E1620" s="16" t="s">
        <v>3</v>
      </c>
      <c r="F1620" s="16" t="str">
        <f>VLOOKUP(A1620,BY_TRA_Demand_Drivers!$A$5:$B$95,2,FALSE)</f>
        <v>TFRAN</v>
      </c>
      <c r="G1620" s="16">
        <f>VLOOKUP($D1620,'Growth rate'!$B$3:$T$93,19,FALSE)*VLOOKUP($F1620,BY_TRA_Demand_Drivers!$B$5:$J$100,7,FALSE)</f>
        <v>90402.1272572124</v>
      </c>
      <c r="H1620" s="16">
        <f>VLOOKUP($D1620,'Growth rate'!$B$3:$T$93,19,FALSE)*VLOOKUP($F1620,BY_TRA_Demand_Drivers!$B$5:$J$100,8,FALSE)</f>
        <v>0</v>
      </c>
      <c r="I1620" s="16">
        <f>VLOOKUP($D1620,'Growth rate'!$B$3:$T$93,19,FALSE)*VLOOKUP($F1620,BY_TRA_Demand_Drivers!$B$5:$J$100,9,FALSE)</f>
        <v>0</v>
      </c>
    </row>
    <row r="1621" spans="1:9">
      <c r="A1621" s="16">
        <f t="shared" si="24"/>
        <v>20</v>
      </c>
      <c r="B1621" s="16"/>
      <c r="C1621" s="16" t="s">
        <v>11</v>
      </c>
      <c r="D1621" s="16">
        <v>2078</v>
      </c>
      <c r="E1621" s="16" t="s">
        <v>3</v>
      </c>
      <c r="F1621" s="16" t="str">
        <f>VLOOKUP(A1621,BY_TRA_Demand_Drivers!$A$5:$B$95,2,FALSE)</f>
        <v>TFRAN</v>
      </c>
      <c r="G1621" s="16">
        <f>VLOOKUP($D1621,'Growth rate'!$B$3:$T$93,19,FALSE)*VLOOKUP($F1621,BY_TRA_Demand_Drivers!$B$5:$J$100,7,FALSE)</f>
        <v>91127.032711732507</v>
      </c>
      <c r="H1621" s="16">
        <f>VLOOKUP($D1621,'Growth rate'!$B$3:$T$93,19,FALSE)*VLOOKUP($F1621,BY_TRA_Demand_Drivers!$B$5:$J$100,8,FALSE)</f>
        <v>0</v>
      </c>
      <c r="I1621" s="16">
        <f>VLOOKUP($D1621,'Growth rate'!$B$3:$T$93,19,FALSE)*VLOOKUP($F1621,BY_TRA_Demand_Drivers!$B$5:$J$100,9,FALSE)</f>
        <v>0</v>
      </c>
    </row>
    <row r="1622" spans="1:9">
      <c r="A1622" s="16">
        <f t="shared" si="24"/>
        <v>20</v>
      </c>
      <c r="B1622" s="16"/>
      <c r="C1622" s="16" t="s">
        <v>11</v>
      </c>
      <c r="D1622" s="16">
        <v>2079</v>
      </c>
      <c r="E1622" s="16" t="s">
        <v>3</v>
      </c>
      <c r="F1622" s="16" t="str">
        <f>VLOOKUP(A1622,BY_TRA_Demand_Drivers!$A$5:$B$95,2,FALSE)</f>
        <v>TFRAN</v>
      </c>
      <c r="G1622" s="16">
        <f>VLOOKUP($D1622,'Growth rate'!$B$3:$T$93,19,FALSE)*VLOOKUP($F1622,BY_TRA_Demand_Drivers!$B$5:$J$100,7,FALSE)</f>
        <v>91851.938166252658</v>
      </c>
      <c r="H1622" s="16">
        <f>VLOOKUP($D1622,'Growth rate'!$B$3:$T$93,19,FALSE)*VLOOKUP($F1622,BY_TRA_Demand_Drivers!$B$5:$J$100,8,FALSE)</f>
        <v>0</v>
      </c>
      <c r="I1622" s="16">
        <f>VLOOKUP($D1622,'Growth rate'!$B$3:$T$93,19,FALSE)*VLOOKUP($F1622,BY_TRA_Demand_Drivers!$B$5:$J$100,9,FALSE)</f>
        <v>0</v>
      </c>
    </row>
    <row r="1623" spans="1:9">
      <c r="A1623" s="16">
        <f t="shared" si="24"/>
        <v>20</v>
      </c>
      <c r="B1623" s="16"/>
      <c r="C1623" s="16" t="s">
        <v>11</v>
      </c>
      <c r="D1623" s="16">
        <v>2080</v>
      </c>
      <c r="E1623" s="16" t="s">
        <v>3</v>
      </c>
      <c r="F1623" s="16" t="str">
        <f>VLOOKUP(A1623,BY_TRA_Demand_Drivers!$A$5:$B$95,2,FALSE)</f>
        <v>TFRAN</v>
      </c>
      <c r="G1623" s="16">
        <f>VLOOKUP($D1623,'Growth rate'!$B$3:$T$93,19,FALSE)*VLOOKUP($F1623,BY_TRA_Demand_Drivers!$B$5:$J$100,7,FALSE)</f>
        <v>92576.843620772823</v>
      </c>
      <c r="H1623" s="16">
        <f>VLOOKUP($D1623,'Growth rate'!$B$3:$T$93,19,FALSE)*VLOOKUP($F1623,BY_TRA_Demand_Drivers!$B$5:$J$100,8,FALSE)</f>
        <v>0</v>
      </c>
      <c r="I1623" s="16">
        <f>VLOOKUP($D1623,'Growth rate'!$B$3:$T$93,19,FALSE)*VLOOKUP($F1623,BY_TRA_Demand_Drivers!$B$5:$J$100,9,FALSE)</f>
        <v>0</v>
      </c>
    </row>
    <row r="1624" spans="1:9">
      <c r="A1624" s="16">
        <f t="shared" si="24"/>
        <v>20</v>
      </c>
      <c r="B1624" s="16"/>
      <c r="C1624" s="16" t="s">
        <v>11</v>
      </c>
      <c r="D1624" s="16">
        <v>2081</v>
      </c>
      <c r="E1624" s="16" t="s">
        <v>3</v>
      </c>
      <c r="F1624" s="16" t="str">
        <f>VLOOKUP(A1624,BY_TRA_Demand_Drivers!$A$5:$B$95,2,FALSE)</f>
        <v>TFRAN</v>
      </c>
      <c r="G1624" s="16">
        <f>VLOOKUP($D1624,'Growth rate'!$B$3:$T$93,19,FALSE)*VLOOKUP($F1624,BY_TRA_Demand_Drivers!$B$5:$J$100,7,FALSE)</f>
        <v>93213.613042720943</v>
      </c>
      <c r="H1624" s="16">
        <f>VLOOKUP($D1624,'Growth rate'!$B$3:$T$93,19,FALSE)*VLOOKUP($F1624,BY_TRA_Demand_Drivers!$B$5:$J$100,8,FALSE)</f>
        <v>0</v>
      </c>
      <c r="I1624" s="16">
        <f>VLOOKUP($D1624,'Growth rate'!$B$3:$T$93,19,FALSE)*VLOOKUP($F1624,BY_TRA_Demand_Drivers!$B$5:$J$100,9,FALSE)</f>
        <v>0</v>
      </c>
    </row>
    <row r="1625" spans="1:9">
      <c r="A1625" s="16">
        <f t="shared" si="24"/>
        <v>20</v>
      </c>
      <c r="B1625" s="16"/>
      <c r="C1625" s="16" t="s">
        <v>11</v>
      </c>
      <c r="D1625" s="16">
        <v>2082</v>
      </c>
      <c r="E1625" s="16" t="s">
        <v>3</v>
      </c>
      <c r="F1625" s="16" t="str">
        <f>VLOOKUP(A1625,BY_TRA_Demand_Drivers!$A$5:$B$95,2,FALSE)</f>
        <v>TFRAN</v>
      </c>
      <c r="G1625" s="16">
        <f>VLOOKUP($D1625,'Growth rate'!$B$3:$T$93,19,FALSE)*VLOOKUP($F1625,BY_TRA_Demand_Drivers!$B$5:$J$100,7,FALSE)</f>
        <v>93850.382464669077</v>
      </c>
      <c r="H1625" s="16">
        <f>VLOOKUP($D1625,'Growth rate'!$B$3:$T$93,19,FALSE)*VLOOKUP($F1625,BY_TRA_Demand_Drivers!$B$5:$J$100,8,FALSE)</f>
        <v>0</v>
      </c>
      <c r="I1625" s="16">
        <f>VLOOKUP($D1625,'Growth rate'!$B$3:$T$93,19,FALSE)*VLOOKUP($F1625,BY_TRA_Demand_Drivers!$B$5:$J$100,9,FALSE)</f>
        <v>0</v>
      </c>
    </row>
    <row r="1626" spans="1:9">
      <c r="A1626" s="16">
        <f t="shared" si="24"/>
        <v>20</v>
      </c>
      <c r="B1626" s="16"/>
      <c r="C1626" s="16" t="s">
        <v>11</v>
      </c>
      <c r="D1626" s="16">
        <v>2083</v>
      </c>
      <c r="E1626" s="16" t="s">
        <v>3</v>
      </c>
      <c r="F1626" s="16" t="str">
        <f>VLOOKUP(A1626,BY_TRA_Demand_Drivers!$A$5:$B$95,2,FALSE)</f>
        <v>TFRAN</v>
      </c>
      <c r="G1626" s="16">
        <f>VLOOKUP($D1626,'Growth rate'!$B$3:$T$93,19,FALSE)*VLOOKUP($F1626,BY_TRA_Demand_Drivers!$B$5:$J$100,7,FALSE)</f>
        <v>94487.151886617212</v>
      </c>
      <c r="H1626" s="16">
        <f>VLOOKUP($D1626,'Growth rate'!$B$3:$T$93,19,FALSE)*VLOOKUP($F1626,BY_TRA_Demand_Drivers!$B$5:$J$100,8,FALSE)</f>
        <v>0</v>
      </c>
      <c r="I1626" s="16">
        <f>VLOOKUP($D1626,'Growth rate'!$B$3:$T$93,19,FALSE)*VLOOKUP($F1626,BY_TRA_Demand_Drivers!$B$5:$J$100,9,FALSE)</f>
        <v>0</v>
      </c>
    </row>
    <row r="1627" spans="1:9">
      <c r="A1627" s="16">
        <f t="shared" si="24"/>
        <v>20</v>
      </c>
      <c r="B1627" s="16"/>
      <c r="C1627" s="16" t="s">
        <v>11</v>
      </c>
      <c r="D1627" s="16">
        <v>2084</v>
      </c>
      <c r="E1627" s="16" t="s">
        <v>3</v>
      </c>
      <c r="F1627" s="16" t="str">
        <f>VLOOKUP(A1627,BY_TRA_Demand_Drivers!$A$5:$B$95,2,FALSE)</f>
        <v>TFRAN</v>
      </c>
      <c r="G1627" s="16">
        <f>VLOOKUP($D1627,'Growth rate'!$B$3:$T$93,19,FALSE)*VLOOKUP($F1627,BY_TRA_Demand_Drivers!$B$5:$J$100,7,FALSE)</f>
        <v>95123.921308565346</v>
      </c>
      <c r="H1627" s="16">
        <f>VLOOKUP($D1627,'Growth rate'!$B$3:$T$93,19,FALSE)*VLOOKUP($F1627,BY_TRA_Demand_Drivers!$B$5:$J$100,8,FALSE)</f>
        <v>0</v>
      </c>
      <c r="I1627" s="16">
        <f>VLOOKUP($D1627,'Growth rate'!$B$3:$T$93,19,FALSE)*VLOOKUP($F1627,BY_TRA_Demand_Drivers!$B$5:$J$100,9,FALSE)</f>
        <v>0</v>
      </c>
    </row>
    <row r="1628" spans="1:9">
      <c r="A1628" s="16">
        <f t="shared" si="24"/>
        <v>20</v>
      </c>
      <c r="B1628" s="16"/>
      <c r="C1628" s="16" t="s">
        <v>11</v>
      </c>
      <c r="D1628" s="16">
        <v>2085</v>
      </c>
      <c r="E1628" s="16" t="s">
        <v>3</v>
      </c>
      <c r="F1628" s="16" t="str">
        <f>VLOOKUP(A1628,BY_TRA_Demand_Drivers!$A$5:$B$95,2,FALSE)</f>
        <v>TFRAN</v>
      </c>
      <c r="G1628" s="16">
        <f>VLOOKUP($D1628,'Growth rate'!$B$3:$T$93,19,FALSE)*VLOOKUP($F1628,BY_TRA_Demand_Drivers!$B$5:$J$100,7,FALSE)</f>
        <v>95760.690730513466</v>
      </c>
      <c r="H1628" s="16">
        <f>VLOOKUP($D1628,'Growth rate'!$B$3:$T$93,19,FALSE)*VLOOKUP($F1628,BY_TRA_Demand_Drivers!$B$5:$J$100,8,FALSE)</f>
        <v>0</v>
      </c>
      <c r="I1628" s="16">
        <f>VLOOKUP($D1628,'Growth rate'!$B$3:$T$93,19,FALSE)*VLOOKUP($F1628,BY_TRA_Demand_Drivers!$B$5:$J$100,9,FALSE)</f>
        <v>0</v>
      </c>
    </row>
    <row r="1629" spans="1:9">
      <c r="A1629" s="16">
        <f t="shared" si="24"/>
        <v>20</v>
      </c>
      <c r="B1629" s="16"/>
      <c r="C1629" s="16" t="s">
        <v>11</v>
      </c>
      <c r="D1629" s="16">
        <v>2086</v>
      </c>
      <c r="E1629" s="16" t="s">
        <v>3</v>
      </c>
      <c r="F1629" s="16" t="str">
        <f>VLOOKUP(A1629,BY_TRA_Demand_Drivers!$A$5:$B$95,2,FALSE)</f>
        <v>TFRAN</v>
      </c>
      <c r="G1629" s="16">
        <f>VLOOKUP($D1629,'Growth rate'!$B$3:$T$93,19,FALSE)*VLOOKUP($F1629,BY_TRA_Demand_Drivers!$B$5:$J$100,7,FALSE)</f>
        <v>96320.18174987589</v>
      </c>
      <c r="H1629" s="16">
        <f>VLOOKUP($D1629,'Growth rate'!$B$3:$T$93,19,FALSE)*VLOOKUP($F1629,BY_TRA_Demand_Drivers!$B$5:$J$100,8,FALSE)</f>
        <v>0</v>
      </c>
      <c r="I1629" s="16">
        <f>VLOOKUP($D1629,'Growth rate'!$B$3:$T$93,19,FALSE)*VLOOKUP($F1629,BY_TRA_Demand_Drivers!$B$5:$J$100,9,FALSE)</f>
        <v>0</v>
      </c>
    </row>
    <row r="1630" spans="1:9">
      <c r="A1630" s="16">
        <f t="shared" si="24"/>
        <v>20</v>
      </c>
      <c r="B1630" s="16"/>
      <c r="C1630" s="16" t="s">
        <v>11</v>
      </c>
      <c r="D1630" s="16">
        <v>2087</v>
      </c>
      <c r="E1630" s="16" t="s">
        <v>3</v>
      </c>
      <c r="F1630" s="16" t="str">
        <f>VLOOKUP(A1630,BY_TRA_Demand_Drivers!$A$5:$B$95,2,FALSE)</f>
        <v>TFRAN</v>
      </c>
      <c r="G1630" s="16">
        <f>VLOOKUP($D1630,'Growth rate'!$B$3:$T$93,19,FALSE)*VLOOKUP($F1630,BY_TRA_Demand_Drivers!$B$5:$J$100,7,FALSE)</f>
        <v>96879.672769238328</v>
      </c>
      <c r="H1630" s="16">
        <f>VLOOKUP($D1630,'Growth rate'!$B$3:$T$93,19,FALSE)*VLOOKUP($F1630,BY_TRA_Demand_Drivers!$B$5:$J$100,8,FALSE)</f>
        <v>0</v>
      </c>
      <c r="I1630" s="16">
        <f>VLOOKUP($D1630,'Growth rate'!$B$3:$T$93,19,FALSE)*VLOOKUP($F1630,BY_TRA_Demand_Drivers!$B$5:$J$100,9,FALSE)</f>
        <v>0</v>
      </c>
    </row>
    <row r="1631" spans="1:9">
      <c r="A1631" s="16">
        <f t="shared" si="24"/>
        <v>20</v>
      </c>
      <c r="B1631" s="16"/>
      <c r="C1631" s="16" t="s">
        <v>11</v>
      </c>
      <c r="D1631" s="16">
        <v>2088</v>
      </c>
      <c r="E1631" s="16" t="s">
        <v>3</v>
      </c>
      <c r="F1631" s="16" t="str">
        <f>VLOOKUP(A1631,BY_TRA_Demand_Drivers!$A$5:$B$95,2,FALSE)</f>
        <v>TFRAN</v>
      </c>
      <c r="G1631" s="16">
        <f>VLOOKUP($D1631,'Growth rate'!$B$3:$T$93,19,FALSE)*VLOOKUP($F1631,BY_TRA_Demand_Drivers!$B$5:$J$100,7,FALSE)</f>
        <v>97439.163788600767</v>
      </c>
      <c r="H1631" s="16">
        <f>VLOOKUP($D1631,'Growth rate'!$B$3:$T$93,19,FALSE)*VLOOKUP($F1631,BY_TRA_Demand_Drivers!$B$5:$J$100,8,FALSE)</f>
        <v>0</v>
      </c>
      <c r="I1631" s="16">
        <f>VLOOKUP($D1631,'Growth rate'!$B$3:$T$93,19,FALSE)*VLOOKUP($F1631,BY_TRA_Demand_Drivers!$B$5:$J$100,9,FALSE)</f>
        <v>0</v>
      </c>
    </row>
    <row r="1632" spans="1:9">
      <c r="A1632" s="16">
        <f t="shared" si="24"/>
        <v>20</v>
      </c>
      <c r="B1632" s="16"/>
      <c r="C1632" s="16" t="s">
        <v>11</v>
      </c>
      <c r="D1632" s="16">
        <v>2089</v>
      </c>
      <c r="E1632" s="16" t="s">
        <v>3</v>
      </c>
      <c r="F1632" s="16" t="str">
        <f>VLOOKUP(A1632,BY_TRA_Demand_Drivers!$A$5:$B$95,2,FALSE)</f>
        <v>TFRAN</v>
      </c>
      <c r="G1632" s="16">
        <f>VLOOKUP($D1632,'Growth rate'!$B$3:$T$93,19,FALSE)*VLOOKUP($F1632,BY_TRA_Demand_Drivers!$B$5:$J$100,7,FALSE)</f>
        <v>97998.65480796319</v>
      </c>
      <c r="H1632" s="16">
        <f>VLOOKUP($D1632,'Growth rate'!$B$3:$T$93,19,FALSE)*VLOOKUP($F1632,BY_TRA_Demand_Drivers!$B$5:$J$100,8,FALSE)</f>
        <v>0</v>
      </c>
      <c r="I1632" s="16">
        <f>VLOOKUP($D1632,'Growth rate'!$B$3:$T$93,19,FALSE)*VLOOKUP($F1632,BY_TRA_Demand_Drivers!$B$5:$J$100,9,FALSE)</f>
        <v>0</v>
      </c>
    </row>
    <row r="1633" spans="1:9">
      <c r="A1633" s="16">
        <f t="shared" si="24"/>
        <v>20</v>
      </c>
      <c r="B1633" s="16"/>
      <c r="C1633" s="16" t="s">
        <v>11</v>
      </c>
      <c r="D1633" s="16">
        <v>2090</v>
      </c>
      <c r="E1633" s="16" t="s">
        <v>3</v>
      </c>
      <c r="F1633" s="16" t="str">
        <f>VLOOKUP(A1633,BY_TRA_Demand_Drivers!$A$5:$B$95,2,FALSE)</f>
        <v>TFRAN</v>
      </c>
      <c r="G1633" s="16">
        <f>VLOOKUP($D1633,'Growth rate'!$B$3:$T$93,19,FALSE)*VLOOKUP($F1633,BY_TRA_Demand_Drivers!$B$5:$J$100,7,FALSE)</f>
        <v>98558.145827325628</v>
      </c>
      <c r="H1633" s="16">
        <f>VLOOKUP($D1633,'Growth rate'!$B$3:$T$93,19,FALSE)*VLOOKUP($F1633,BY_TRA_Demand_Drivers!$B$5:$J$100,8,FALSE)</f>
        <v>0</v>
      </c>
      <c r="I1633" s="16">
        <f>VLOOKUP($D1633,'Growth rate'!$B$3:$T$93,19,FALSE)*VLOOKUP($F1633,BY_TRA_Demand_Drivers!$B$5:$J$100,9,FALSE)</f>
        <v>0</v>
      </c>
    </row>
    <row r="1634" spans="1:9">
      <c r="A1634" s="16">
        <f t="shared" si="24"/>
        <v>20</v>
      </c>
      <c r="B1634" s="16"/>
      <c r="C1634" s="16" t="s">
        <v>11</v>
      </c>
      <c r="D1634" s="16">
        <v>2091</v>
      </c>
      <c r="E1634" s="16" t="s">
        <v>3</v>
      </c>
      <c r="F1634" s="16" t="str">
        <f>VLOOKUP(A1634,BY_TRA_Demand_Drivers!$A$5:$B$95,2,FALSE)</f>
        <v>TFRAN</v>
      </c>
      <c r="G1634" s="16">
        <f>VLOOKUP($D1634,'Growth rate'!$B$3:$T$93,19,FALSE)*VLOOKUP($F1634,BY_TRA_Demand_Drivers!$B$5:$J$100,7,FALSE)</f>
        <v>99062.422740533017</v>
      </c>
      <c r="H1634" s="16">
        <f>VLOOKUP($D1634,'Growth rate'!$B$3:$T$93,19,FALSE)*VLOOKUP($F1634,BY_TRA_Demand_Drivers!$B$5:$J$100,8,FALSE)</f>
        <v>0</v>
      </c>
      <c r="I1634" s="16">
        <f>VLOOKUP($D1634,'Growth rate'!$B$3:$T$93,19,FALSE)*VLOOKUP($F1634,BY_TRA_Demand_Drivers!$B$5:$J$100,9,FALSE)</f>
        <v>0</v>
      </c>
    </row>
    <row r="1635" spans="1:9">
      <c r="A1635" s="16">
        <f t="shared" si="24"/>
        <v>20</v>
      </c>
      <c r="B1635" s="16"/>
      <c r="C1635" s="16" t="s">
        <v>11</v>
      </c>
      <c r="D1635" s="16">
        <v>2092</v>
      </c>
      <c r="E1635" s="16" t="s">
        <v>3</v>
      </c>
      <c r="F1635" s="16" t="str">
        <f>VLOOKUP(A1635,BY_TRA_Demand_Drivers!$A$5:$B$95,2,FALSE)</f>
        <v>TFRAN</v>
      </c>
      <c r="G1635" s="16">
        <f>VLOOKUP($D1635,'Growth rate'!$B$3:$T$93,19,FALSE)*VLOOKUP($F1635,BY_TRA_Demand_Drivers!$B$5:$J$100,7,FALSE)</f>
        <v>99566.699653740434</v>
      </c>
      <c r="H1635" s="16">
        <f>VLOOKUP($D1635,'Growth rate'!$B$3:$T$93,19,FALSE)*VLOOKUP($F1635,BY_TRA_Demand_Drivers!$B$5:$J$100,8,FALSE)</f>
        <v>0</v>
      </c>
      <c r="I1635" s="16">
        <f>VLOOKUP($D1635,'Growth rate'!$B$3:$T$93,19,FALSE)*VLOOKUP($F1635,BY_TRA_Demand_Drivers!$B$5:$J$100,9,FALSE)</f>
        <v>0</v>
      </c>
    </row>
    <row r="1636" spans="1:9">
      <c r="A1636" s="16">
        <f t="shared" si="24"/>
        <v>20</v>
      </c>
      <c r="B1636" s="16"/>
      <c r="C1636" s="16" t="s">
        <v>11</v>
      </c>
      <c r="D1636" s="16">
        <v>2093</v>
      </c>
      <c r="E1636" s="16" t="s">
        <v>3</v>
      </c>
      <c r="F1636" s="16" t="str">
        <f>VLOOKUP(A1636,BY_TRA_Demand_Drivers!$A$5:$B$95,2,FALSE)</f>
        <v>TFRAN</v>
      </c>
      <c r="G1636" s="16">
        <f>VLOOKUP($D1636,'Growth rate'!$B$3:$T$93,19,FALSE)*VLOOKUP($F1636,BY_TRA_Demand_Drivers!$B$5:$J$100,7,FALSE)</f>
        <v>100070.97656694779</v>
      </c>
      <c r="H1636" s="16">
        <f>VLOOKUP($D1636,'Growth rate'!$B$3:$T$93,19,FALSE)*VLOOKUP($F1636,BY_TRA_Demand_Drivers!$B$5:$J$100,8,FALSE)</f>
        <v>0</v>
      </c>
      <c r="I1636" s="16">
        <f>VLOOKUP($D1636,'Growth rate'!$B$3:$T$93,19,FALSE)*VLOOKUP($F1636,BY_TRA_Demand_Drivers!$B$5:$J$100,9,FALSE)</f>
        <v>0</v>
      </c>
    </row>
    <row r="1637" spans="1:9">
      <c r="A1637" s="16">
        <f t="shared" si="24"/>
        <v>20</v>
      </c>
      <c r="B1637" s="16"/>
      <c r="C1637" s="16" t="s">
        <v>11</v>
      </c>
      <c r="D1637" s="16">
        <v>2094</v>
      </c>
      <c r="E1637" s="16" t="s">
        <v>3</v>
      </c>
      <c r="F1637" s="16" t="str">
        <f>VLOOKUP(A1637,BY_TRA_Demand_Drivers!$A$5:$B$95,2,FALSE)</f>
        <v>TFRAN</v>
      </c>
      <c r="G1637" s="16">
        <f>VLOOKUP($D1637,'Growth rate'!$B$3:$T$93,19,FALSE)*VLOOKUP($F1637,BY_TRA_Demand_Drivers!$B$5:$J$100,7,FALSE)</f>
        <v>100575.25348015521</v>
      </c>
      <c r="H1637" s="16">
        <f>VLOOKUP($D1637,'Growth rate'!$B$3:$T$93,19,FALSE)*VLOOKUP($F1637,BY_TRA_Demand_Drivers!$B$5:$J$100,8,FALSE)</f>
        <v>0</v>
      </c>
      <c r="I1637" s="16">
        <f>VLOOKUP($D1637,'Growth rate'!$B$3:$T$93,19,FALSE)*VLOOKUP($F1637,BY_TRA_Demand_Drivers!$B$5:$J$100,9,FALSE)</f>
        <v>0</v>
      </c>
    </row>
    <row r="1638" spans="1:9">
      <c r="A1638" s="16">
        <f t="shared" si="24"/>
        <v>20</v>
      </c>
      <c r="B1638" s="16"/>
      <c r="C1638" s="16" t="s">
        <v>11</v>
      </c>
      <c r="D1638" s="16">
        <v>2095</v>
      </c>
      <c r="E1638" s="16" t="s">
        <v>3</v>
      </c>
      <c r="F1638" s="16" t="str">
        <f>VLOOKUP(A1638,BY_TRA_Demand_Drivers!$A$5:$B$95,2,FALSE)</f>
        <v>TFRAN</v>
      </c>
      <c r="G1638" s="16">
        <f>VLOOKUP($D1638,'Growth rate'!$B$3:$T$93,19,FALSE)*VLOOKUP($F1638,BY_TRA_Demand_Drivers!$B$5:$J$100,7,FALSE)</f>
        <v>101079.5303933626</v>
      </c>
      <c r="H1638" s="16">
        <f>VLOOKUP($D1638,'Growth rate'!$B$3:$T$93,19,FALSE)*VLOOKUP($F1638,BY_TRA_Demand_Drivers!$B$5:$J$100,8,FALSE)</f>
        <v>0</v>
      </c>
      <c r="I1638" s="16">
        <f>VLOOKUP($D1638,'Growth rate'!$B$3:$T$93,19,FALSE)*VLOOKUP($F1638,BY_TRA_Demand_Drivers!$B$5:$J$100,9,FALSE)</f>
        <v>0</v>
      </c>
    </row>
    <row r="1639" spans="1:9">
      <c r="A1639" s="16">
        <f t="shared" si="24"/>
        <v>20</v>
      </c>
      <c r="B1639" s="16"/>
      <c r="C1639" s="16" t="s">
        <v>11</v>
      </c>
      <c r="D1639" s="16">
        <v>2096</v>
      </c>
      <c r="E1639" s="16" t="s">
        <v>3</v>
      </c>
      <c r="F1639" s="16" t="str">
        <f>VLOOKUP(A1639,BY_TRA_Demand_Drivers!$A$5:$B$95,2,FALSE)</f>
        <v>TFRAN</v>
      </c>
      <c r="G1639" s="16">
        <f>VLOOKUP($D1639,'Growth rate'!$B$3:$T$93,19,FALSE)*VLOOKUP($F1639,BY_TRA_Demand_Drivers!$B$5:$J$100,7,FALSE)</f>
        <v>101539.62967552859</v>
      </c>
      <c r="H1639" s="16">
        <f>VLOOKUP($D1639,'Growth rate'!$B$3:$T$93,19,FALSE)*VLOOKUP($F1639,BY_TRA_Demand_Drivers!$B$5:$J$100,8,FALSE)</f>
        <v>0</v>
      </c>
      <c r="I1639" s="16">
        <f>VLOOKUP($D1639,'Growth rate'!$B$3:$T$93,19,FALSE)*VLOOKUP($F1639,BY_TRA_Demand_Drivers!$B$5:$J$100,9,FALSE)</f>
        <v>0</v>
      </c>
    </row>
    <row r="1640" spans="1:9">
      <c r="A1640" s="16">
        <f t="shared" si="24"/>
        <v>20</v>
      </c>
      <c r="B1640" s="16"/>
      <c r="C1640" s="16" t="s">
        <v>11</v>
      </c>
      <c r="D1640" s="16">
        <v>2097</v>
      </c>
      <c r="E1640" s="16" t="s">
        <v>3</v>
      </c>
      <c r="F1640" s="16" t="str">
        <f>VLOOKUP(A1640,BY_TRA_Demand_Drivers!$A$5:$B$95,2,FALSE)</f>
        <v>TFRAN</v>
      </c>
      <c r="G1640" s="16">
        <f>VLOOKUP($D1640,'Growth rate'!$B$3:$T$93,19,FALSE)*VLOOKUP($F1640,BY_TRA_Demand_Drivers!$B$5:$J$100,7,FALSE)</f>
        <v>101999.72895769455</v>
      </c>
      <c r="H1640" s="16">
        <f>VLOOKUP($D1640,'Growth rate'!$B$3:$T$93,19,FALSE)*VLOOKUP($F1640,BY_TRA_Demand_Drivers!$B$5:$J$100,8,FALSE)</f>
        <v>0</v>
      </c>
      <c r="I1640" s="16">
        <f>VLOOKUP($D1640,'Growth rate'!$B$3:$T$93,19,FALSE)*VLOOKUP($F1640,BY_TRA_Demand_Drivers!$B$5:$J$100,9,FALSE)</f>
        <v>0</v>
      </c>
    </row>
    <row r="1641" spans="1:9">
      <c r="A1641" s="16">
        <f t="shared" si="24"/>
        <v>20</v>
      </c>
      <c r="B1641" s="16"/>
      <c r="C1641" s="16" t="s">
        <v>11</v>
      </c>
      <c r="D1641" s="16">
        <v>2098</v>
      </c>
      <c r="E1641" s="16" t="s">
        <v>3</v>
      </c>
      <c r="F1641" s="16" t="str">
        <f>VLOOKUP(A1641,BY_TRA_Demand_Drivers!$A$5:$B$95,2,FALSE)</f>
        <v>TFRAN</v>
      </c>
      <c r="G1641" s="16">
        <f>VLOOKUP($D1641,'Growth rate'!$B$3:$T$93,19,FALSE)*VLOOKUP($F1641,BY_TRA_Demand_Drivers!$B$5:$J$100,7,FALSE)</f>
        <v>102459.82823986051</v>
      </c>
      <c r="H1641" s="16">
        <f>VLOOKUP($D1641,'Growth rate'!$B$3:$T$93,19,FALSE)*VLOOKUP($F1641,BY_TRA_Demand_Drivers!$B$5:$J$100,8,FALSE)</f>
        <v>0</v>
      </c>
      <c r="I1641" s="16">
        <f>VLOOKUP($D1641,'Growth rate'!$B$3:$T$93,19,FALSE)*VLOOKUP($F1641,BY_TRA_Demand_Drivers!$B$5:$J$100,9,FALSE)</f>
        <v>0</v>
      </c>
    </row>
    <row r="1642" spans="1:9">
      <c r="A1642" s="16">
        <f t="shared" si="24"/>
        <v>20</v>
      </c>
      <c r="B1642" s="16"/>
      <c r="C1642" s="16" t="s">
        <v>11</v>
      </c>
      <c r="D1642" s="16">
        <v>2099</v>
      </c>
      <c r="E1642" s="16" t="s">
        <v>3</v>
      </c>
      <c r="F1642" s="16" t="str">
        <f>VLOOKUP(A1642,BY_TRA_Demand_Drivers!$A$5:$B$95,2,FALSE)</f>
        <v>TFRAN</v>
      </c>
      <c r="G1642" s="16">
        <f>VLOOKUP($D1642,'Growth rate'!$B$3:$T$93,19,FALSE)*VLOOKUP($F1642,BY_TRA_Demand_Drivers!$B$5:$J$100,7,FALSE)</f>
        <v>102919.92752202648</v>
      </c>
      <c r="H1642" s="16">
        <f>VLOOKUP($D1642,'Growth rate'!$B$3:$T$93,19,FALSE)*VLOOKUP($F1642,BY_TRA_Demand_Drivers!$B$5:$J$100,8,FALSE)</f>
        <v>0</v>
      </c>
      <c r="I1642" s="16">
        <f>VLOOKUP($D1642,'Growth rate'!$B$3:$T$93,19,FALSE)*VLOOKUP($F1642,BY_TRA_Demand_Drivers!$B$5:$J$100,9,FALSE)</f>
        <v>0</v>
      </c>
    </row>
    <row r="1643" spans="1:9">
      <c r="A1643" s="16">
        <f t="shared" si="24"/>
        <v>20</v>
      </c>
      <c r="B1643" s="16"/>
      <c r="C1643" s="16" t="s">
        <v>11</v>
      </c>
      <c r="D1643" s="16">
        <v>2100</v>
      </c>
      <c r="E1643" s="16" t="s">
        <v>3</v>
      </c>
      <c r="F1643" s="16" t="str">
        <f>VLOOKUP(A1643,BY_TRA_Demand_Drivers!$A$5:$B$95,2,FALSE)</f>
        <v>TFRAN</v>
      </c>
      <c r="G1643" s="16">
        <f>VLOOKUP($D1643,'Growth rate'!$B$3:$T$93,19,FALSE)*VLOOKUP($F1643,BY_TRA_Demand_Drivers!$B$5:$J$100,7,FALSE)</f>
        <v>103380.02680419246</v>
      </c>
      <c r="H1643" s="16">
        <f>VLOOKUP($D1643,'Growth rate'!$B$3:$T$93,19,FALSE)*VLOOKUP($F1643,BY_TRA_Demand_Drivers!$B$5:$J$100,8,FALSE)</f>
        <v>0</v>
      </c>
      <c r="I1643" s="16">
        <f>VLOOKUP($D1643,'Growth rate'!$B$3:$T$93,19,FALSE)*VLOOKUP($F1643,BY_TRA_Demand_Drivers!$B$5:$J$100,9,FALSE)</f>
        <v>0</v>
      </c>
    </row>
    <row r="1644" spans="1:9">
      <c r="A1644" s="16">
        <f>A1562+1</f>
        <v>21</v>
      </c>
      <c r="B1644" s="16"/>
      <c r="C1644" s="16" t="s">
        <v>11</v>
      </c>
      <c r="D1644" s="16">
        <v>2019</v>
      </c>
      <c r="E1644" s="16" t="s">
        <v>3</v>
      </c>
      <c r="F1644" s="16" t="str">
        <f>VLOOKUP(A1644,BY_TRA_Demand_Drivers!$A$5:$B$95,2,FALSE)</f>
        <v>TFRAT</v>
      </c>
      <c r="G1644" s="16">
        <f>VLOOKUP($D1644,'Growth rate'!$B$3:$T$93,19,FALSE)*VLOOKUP($F1644,BY_TRA_Demand_Drivers!$B$5:$J$100,7,FALSE)</f>
        <v>28374.475640995901</v>
      </c>
      <c r="H1644" s="16">
        <f>VLOOKUP($D1644,'Growth rate'!$B$3:$T$93,19,FALSE)*VLOOKUP($F1644,BY_TRA_Demand_Drivers!$B$5:$J$100,8,FALSE)</f>
        <v>0</v>
      </c>
      <c r="I1644" s="16">
        <f>VLOOKUP($D1644,'Growth rate'!$B$3:$T$93,19,FALSE)*VLOOKUP($F1644,BY_TRA_Demand_Drivers!$B$5:$J$100,9,FALSE)</f>
        <v>0</v>
      </c>
    </row>
    <row r="1645" spans="1:9">
      <c r="A1645" s="16">
        <f t="shared" ref="A1645:A1708" si="25">A1563+1</f>
        <v>21</v>
      </c>
      <c r="B1645" s="16"/>
      <c r="C1645" s="16" t="s">
        <v>11</v>
      </c>
      <c r="D1645" s="16">
        <v>2020</v>
      </c>
      <c r="E1645" s="16" t="s">
        <v>3</v>
      </c>
      <c r="F1645" s="16" t="str">
        <f>VLOOKUP(A1645,BY_TRA_Demand_Drivers!$A$5:$B$95,2,FALSE)</f>
        <v>TFRAT</v>
      </c>
      <c r="G1645" s="16">
        <f>VLOOKUP($D1645,'Growth rate'!$B$3:$T$93,19,FALSE)*VLOOKUP($F1645,BY_TRA_Demand_Drivers!$B$5:$J$100,7,FALSE)</f>
        <v>28152.007315198724</v>
      </c>
      <c r="H1645" s="16">
        <f>VLOOKUP($D1645,'Growth rate'!$B$3:$T$93,19,FALSE)*VLOOKUP($F1645,BY_TRA_Demand_Drivers!$B$5:$J$100,8,FALSE)</f>
        <v>0</v>
      </c>
      <c r="I1645" s="16">
        <f>VLOOKUP($D1645,'Growth rate'!$B$3:$T$93,19,FALSE)*VLOOKUP($F1645,BY_TRA_Demand_Drivers!$B$5:$J$100,9,FALSE)</f>
        <v>0</v>
      </c>
    </row>
    <row r="1646" spans="1:9">
      <c r="A1646" s="16">
        <f t="shared" si="25"/>
        <v>21</v>
      </c>
      <c r="B1646" s="16"/>
      <c r="C1646" s="16" t="s">
        <v>11</v>
      </c>
      <c r="D1646" s="16">
        <v>2021</v>
      </c>
      <c r="E1646" s="16" t="s">
        <v>3</v>
      </c>
      <c r="F1646" s="16" t="str">
        <f>VLOOKUP(A1646,BY_TRA_Demand_Drivers!$A$5:$B$95,2,FALSE)</f>
        <v>TFRAT</v>
      </c>
      <c r="G1646" s="16">
        <f>VLOOKUP($D1646,'Growth rate'!$B$3:$T$93,19,FALSE)*VLOOKUP($F1646,BY_TRA_Demand_Drivers!$B$5:$J$100,7,FALSE)</f>
        <v>27929.53898940155</v>
      </c>
      <c r="H1646" s="16">
        <f>VLOOKUP($D1646,'Growth rate'!$B$3:$T$93,19,FALSE)*VLOOKUP($F1646,BY_TRA_Demand_Drivers!$B$5:$J$100,8,FALSE)</f>
        <v>0</v>
      </c>
      <c r="I1646" s="16">
        <f>VLOOKUP($D1646,'Growth rate'!$B$3:$T$93,19,FALSE)*VLOOKUP($F1646,BY_TRA_Demand_Drivers!$B$5:$J$100,9,FALSE)</f>
        <v>0</v>
      </c>
    </row>
    <row r="1647" spans="1:9">
      <c r="A1647" s="16">
        <f t="shared" si="25"/>
        <v>21</v>
      </c>
      <c r="B1647" s="16"/>
      <c r="C1647" s="16" t="s">
        <v>11</v>
      </c>
      <c r="D1647" s="16">
        <v>2022</v>
      </c>
      <c r="E1647" s="16" t="s">
        <v>3</v>
      </c>
      <c r="F1647" s="16" t="str">
        <f>VLOOKUP(A1647,BY_TRA_Demand_Drivers!$A$5:$B$95,2,FALSE)</f>
        <v>TFRAT</v>
      </c>
      <c r="G1647" s="16">
        <f>VLOOKUP($D1647,'Growth rate'!$B$3:$T$93,19,FALSE)*VLOOKUP($F1647,BY_TRA_Demand_Drivers!$B$5:$J$100,7,FALSE)</f>
        <v>27707.070663604369</v>
      </c>
      <c r="H1647" s="16">
        <f>VLOOKUP($D1647,'Growth rate'!$B$3:$T$93,19,FALSE)*VLOOKUP($F1647,BY_TRA_Demand_Drivers!$B$5:$J$100,8,FALSE)</f>
        <v>0</v>
      </c>
      <c r="I1647" s="16">
        <f>VLOOKUP($D1647,'Growth rate'!$B$3:$T$93,19,FALSE)*VLOOKUP($F1647,BY_TRA_Demand_Drivers!$B$5:$J$100,9,FALSE)</f>
        <v>0</v>
      </c>
    </row>
    <row r="1648" spans="1:9">
      <c r="A1648" s="16">
        <f t="shared" si="25"/>
        <v>21</v>
      </c>
      <c r="B1648" s="16"/>
      <c r="C1648" s="16" t="s">
        <v>11</v>
      </c>
      <c r="D1648" s="16">
        <v>2023</v>
      </c>
      <c r="E1648" s="16" t="s">
        <v>3</v>
      </c>
      <c r="F1648" s="16" t="str">
        <f>VLOOKUP(A1648,BY_TRA_Demand_Drivers!$A$5:$B$95,2,FALSE)</f>
        <v>TFRAT</v>
      </c>
      <c r="G1648" s="16">
        <f>VLOOKUP($D1648,'Growth rate'!$B$3:$T$93,19,FALSE)*VLOOKUP($F1648,BY_TRA_Demand_Drivers!$B$5:$J$100,7,FALSE)</f>
        <v>27484.602337807195</v>
      </c>
      <c r="H1648" s="16">
        <f>VLOOKUP($D1648,'Growth rate'!$B$3:$T$93,19,FALSE)*VLOOKUP($F1648,BY_TRA_Demand_Drivers!$B$5:$J$100,8,FALSE)</f>
        <v>0</v>
      </c>
      <c r="I1648" s="16">
        <f>VLOOKUP($D1648,'Growth rate'!$B$3:$T$93,19,FALSE)*VLOOKUP($F1648,BY_TRA_Demand_Drivers!$B$5:$J$100,9,FALSE)</f>
        <v>0</v>
      </c>
    </row>
    <row r="1649" spans="1:9">
      <c r="A1649" s="16">
        <f t="shared" si="25"/>
        <v>21</v>
      </c>
      <c r="B1649" s="16"/>
      <c r="C1649" s="16" t="s">
        <v>11</v>
      </c>
      <c r="D1649" s="16">
        <v>2024</v>
      </c>
      <c r="E1649" s="16" t="s">
        <v>3</v>
      </c>
      <c r="F1649" s="16" t="str">
        <f>VLOOKUP(A1649,BY_TRA_Demand_Drivers!$A$5:$B$95,2,FALSE)</f>
        <v>TFRAT</v>
      </c>
      <c r="G1649" s="16">
        <f>VLOOKUP($D1649,'Growth rate'!$B$3:$T$93,19,FALSE)*VLOOKUP($F1649,BY_TRA_Demand_Drivers!$B$5:$J$100,7,FALSE)</f>
        <v>27262.134012010018</v>
      </c>
      <c r="H1649" s="16">
        <f>VLOOKUP($D1649,'Growth rate'!$B$3:$T$93,19,FALSE)*VLOOKUP($F1649,BY_TRA_Demand_Drivers!$B$5:$J$100,8,FALSE)</f>
        <v>0</v>
      </c>
      <c r="I1649" s="16">
        <f>VLOOKUP($D1649,'Growth rate'!$B$3:$T$93,19,FALSE)*VLOOKUP($F1649,BY_TRA_Demand_Drivers!$B$5:$J$100,9,FALSE)</f>
        <v>0</v>
      </c>
    </row>
    <row r="1650" spans="1:9">
      <c r="A1650" s="16">
        <f t="shared" si="25"/>
        <v>21</v>
      </c>
      <c r="B1650" s="16"/>
      <c r="C1650" s="16" t="s">
        <v>11</v>
      </c>
      <c r="D1650" s="16">
        <v>2025</v>
      </c>
      <c r="E1650" s="16" t="s">
        <v>3</v>
      </c>
      <c r="F1650" s="16" t="str">
        <f>VLOOKUP(A1650,BY_TRA_Demand_Drivers!$A$5:$B$95,2,FALSE)</f>
        <v>TFRAT</v>
      </c>
      <c r="G1650" s="16">
        <f>VLOOKUP($D1650,'Growth rate'!$B$3:$T$93,19,FALSE)*VLOOKUP($F1650,BY_TRA_Demand_Drivers!$B$5:$J$100,7,FALSE)</f>
        <v>27039.66568621284</v>
      </c>
      <c r="H1650" s="16">
        <f>VLOOKUP($D1650,'Growth rate'!$B$3:$T$93,19,FALSE)*VLOOKUP($F1650,BY_TRA_Demand_Drivers!$B$5:$J$100,8,FALSE)</f>
        <v>0</v>
      </c>
      <c r="I1650" s="16">
        <f>VLOOKUP($D1650,'Growth rate'!$B$3:$T$93,19,FALSE)*VLOOKUP($F1650,BY_TRA_Demand_Drivers!$B$5:$J$100,9,FALSE)</f>
        <v>0</v>
      </c>
    </row>
    <row r="1651" spans="1:9">
      <c r="A1651" s="16">
        <f t="shared" si="25"/>
        <v>21</v>
      </c>
      <c r="B1651" s="16"/>
      <c r="C1651" s="16" t="s">
        <v>11</v>
      </c>
      <c r="D1651" s="16">
        <v>2026</v>
      </c>
      <c r="E1651" s="16" t="s">
        <v>3</v>
      </c>
      <c r="F1651" s="16" t="str">
        <f>VLOOKUP(A1651,BY_TRA_Demand_Drivers!$A$5:$B$95,2,FALSE)</f>
        <v>TFRAT</v>
      </c>
      <c r="G1651" s="16">
        <f>VLOOKUP($D1651,'Growth rate'!$B$3:$T$93,19,FALSE)*VLOOKUP($F1651,BY_TRA_Demand_Drivers!$B$5:$J$100,7,FALSE)</f>
        <v>26817.197360415666</v>
      </c>
      <c r="H1651" s="16">
        <f>VLOOKUP($D1651,'Growth rate'!$B$3:$T$93,19,FALSE)*VLOOKUP($F1651,BY_TRA_Demand_Drivers!$B$5:$J$100,8,FALSE)</f>
        <v>0</v>
      </c>
      <c r="I1651" s="16">
        <f>VLOOKUP($D1651,'Growth rate'!$B$3:$T$93,19,FALSE)*VLOOKUP($F1651,BY_TRA_Demand_Drivers!$B$5:$J$100,9,FALSE)</f>
        <v>0</v>
      </c>
    </row>
    <row r="1652" spans="1:9">
      <c r="A1652" s="16">
        <f t="shared" si="25"/>
        <v>21</v>
      </c>
      <c r="B1652" s="16"/>
      <c r="C1652" s="16" t="s">
        <v>11</v>
      </c>
      <c r="D1652" s="16">
        <v>2027</v>
      </c>
      <c r="E1652" s="16" t="s">
        <v>3</v>
      </c>
      <c r="F1652" s="16" t="str">
        <f>VLOOKUP(A1652,BY_TRA_Demand_Drivers!$A$5:$B$95,2,FALSE)</f>
        <v>TFRAT</v>
      </c>
      <c r="G1652" s="16">
        <f>VLOOKUP($D1652,'Growth rate'!$B$3:$T$93,19,FALSE)*VLOOKUP($F1652,BY_TRA_Demand_Drivers!$B$5:$J$100,7,FALSE)</f>
        <v>26594.729034618485</v>
      </c>
      <c r="H1652" s="16">
        <f>VLOOKUP($D1652,'Growth rate'!$B$3:$T$93,19,FALSE)*VLOOKUP($F1652,BY_TRA_Demand_Drivers!$B$5:$J$100,8,FALSE)</f>
        <v>0</v>
      </c>
      <c r="I1652" s="16">
        <f>VLOOKUP($D1652,'Growth rate'!$B$3:$T$93,19,FALSE)*VLOOKUP($F1652,BY_TRA_Demand_Drivers!$B$5:$J$100,9,FALSE)</f>
        <v>0</v>
      </c>
    </row>
    <row r="1653" spans="1:9">
      <c r="A1653" s="16">
        <f t="shared" si="25"/>
        <v>21</v>
      </c>
      <c r="B1653" s="16"/>
      <c r="C1653" s="16" t="s">
        <v>11</v>
      </c>
      <c r="D1653" s="16">
        <v>2028</v>
      </c>
      <c r="E1653" s="16" t="s">
        <v>3</v>
      </c>
      <c r="F1653" s="16" t="str">
        <f>VLOOKUP(A1653,BY_TRA_Demand_Drivers!$A$5:$B$95,2,FALSE)</f>
        <v>TFRAT</v>
      </c>
      <c r="G1653" s="16">
        <f>VLOOKUP($D1653,'Growth rate'!$B$3:$T$93,19,FALSE)*VLOOKUP($F1653,BY_TRA_Demand_Drivers!$B$5:$J$100,7,FALSE)</f>
        <v>26372.260708821312</v>
      </c>
      <c r="H1653" s="16">
        <f>VLOOKUP($D1653,'Growth rate'!$B$3:$T$93,19,FALSE)*VLOOKUP($F1653,BY_TRA_Demand_Drivers!$B$5:$J$100,8,FALSE)</f>
        <v>0</v>
      </c>
      <c r="I1653" s="16">
        <f>VLOOKUP($D1653,'Growth rate'!$B$3:$T$93,19,FALSE)*VLOOKUP($F1653,BY_TRA_Demand_Drivers!$B$5:$J$100,9,FALSE)</f>
        <v>0</v>
      </c>
    </row>
    <row r="1654" spans="1:9">
      <c r="A1654" s="16">
        <f t="shared" si="25"/>
        <v>21</v>
      </c>
      <c r="B1654" s="16"/>
      <c r="C1654" s="16" t="s">
        <v>11</v>
      </c>
      <c r="D1654" s="16">
        <v>2029</v>
      </c>
      <c r="E1654" s="16" t="s">
        <v>3</v>
      </c>
      <c r="F1654" s="16" t="str">
        <f>VLOOKUP(A1654,BY_TRA_Demand_Drivers!$A$5:$B$95,2,FALSE)</f>
        <v>TFRAT</v>
      </c>
      <c r="G1654" s="16">
        <f>VLOOKUP($D1654,'Growth rate'!$B$3:$T$93,19,FALSE)*VLOOKUP($F1654,BY_TRA_Demand_Drivers!$B$5:$J$100,7,FALSE)</f>
        <v>26149.792383024134</v>
      </c>
      <c r="H1654" s="16">
        <f>VLOOKUP($D1654,'Growth rate'!$B$3:$T$93,19,FALSE)*VLOOKUP($F1654,BY_TRA_Demand_Drivers!$B$5:$J$100,8,FALSE)</f>
        <v>0</v>
      </c>
      <c r="I1654" s="16">
        <f>VLOOKUP($D1654,'Growth rate'!$B$3:$T$93,19,FALSE)*VLOOKUP($F1654,BY_TRA_Demand_Drivers!$B$5:$J$100,9,FALSE)</f>
        <v>0</v>
      </c>
    </row>
    <row r="1655" spans="1:9">
      <c r="A1655" s="16">
        <f t="shared" si="25"/>
        <v>21</v>
      </c>
      <c r="B1655" s="16"/>
      <c r="C1655" s="16" t="s">
        <v>11</v>
      </c>
      <c r="D1655" s="16">
        <v>2030</v>
      </c>
      <c r="E1655" s="16" t="s">
        <v>3</v>
      </c>
      <c r="F1655" s="16" t="str">
        <f>VLOOKUP(A1655,BY_TRA_Demand_Drivers!$A$5:$B$95,2,FALSE)</f>
        <v>TFRAT</v>
      </c>
      <c r="G1655" s="16">
        <f>VLOOKUP($D1655,'Growth rate'!$B$3:$T$93,19,FALSE)*VLOOKUP($F1655,BY_TRA_Demand_Drivers!$B$5:$J$100,7,FALSE)</f>
        <v>25927.324057226957</v>
      </c>
      <c r="H1655" s="16">
        <f>VLOOKUP($D1655,'Growth rate'!$B$3:$T$93,19,FALSE)*VLOOKUP($F1655,BY_TRA_Demand_Drivers!$B$5:$J$100,8,FALSE)</f>
        <v>0</v>
      </c>
      <c r="I1655" s="16">
        <f>VLOOKUP($D1655,'Growth rate'!$B$3:$T$93,19,FALSE)*VLOOKUP($F1655,BY_TRA_Demand_Drivers!$B$5:$J$100,9,FALSE)</f>
        <v>0</v>
      </c>
    </row>
    <row r="1656" spans="1:9">
      <c r="A1656" s="16">
        <f t="shared" si="25"/>
        <v>21</v>
      </c>
      <c r="B1656" s="16"/>
      <c r="C1656" s="16" t="s">
        <v>11</v>
      </c>
      <c r="D1656" s="16">
        <v>2031</v>
      </c>
      <c r="E1656" s="16" t="s">
        <v>3</v>
      </c>
      <c r="F1656" s="16" t="str">
        <f>VLOOKUP(A1656,BY_TRA_Demand_Drivers!$A$5:$B$95,2,FALSE)</f>
        <v>TFRAT</v>
      </c>
      <c r="G1656" s="16">
        <f>VLOOKUP($D1656,'Growth rate'!$B$3:$T$93,19,FALSE)*VLOOKUP($F1656,BY_TRA_Demand_Drivers!$B$5:$J$100,7,FALSE)</f>
        <v>25704.85573142978</v>
      </c>
      <c r="H1656" s="16">
        <f>VLOOKUP($D1656,'Growth rate'!$B$3:$T$93,19,FALSE)*VLOOKUP($F1656,BY_TRA_Demand_Drivers!$B$5:$J$100,8,FALSE)</f>
        <v>0</v>
      </c>
      <c r="I1656" s="16">
        <f>VLOOKUP($D1656,'Growth rate'!$B$3:$T$93,19,FALSE)*VLOOKUP($F1656,BY_TRA_Demand_Drivers!$B$5:$J$100,9,FALSE)</f>
        <v>0</v>
      </c>
    </row>
    <row r="1657" spans="1:9">
      <c r="A1657" s="16">
        <f t="shared" si="25"/>
        <v>21</v>
      </c>
      <c r="B1657" s="16"/>
      <c r="C1657" s="16" t="s">
        <v>11</v>
      </c>
      <c r="D1657" s="16">
        <v>2032</v>
      </c>
      <c r="E1657" s="16" t="s">
        <v>3</v>
      </c>
      <c r="F1657" s="16" t="str">
        <f>VLOOKUP(A1657,BY_TRA_Demand_Drivers!$A$5:$B$95,2,FALSE)</f>
        <v>TFRAT</v>
      </c>
      <c r="G1657" s="16">
        <f>VLOOKUP($D1657,'Growth rate'!$B$3:$T$93,19,FALSE)*VLOOKUP($F1657,BY_TRA_Demand_Drivers!$B$5:$J$100,7,FALSE)</f>
        <v>25482.387405632602</v>
      </c>
      <c r="H1657" s="16">
        <f>VLOOKUP($D1657,'Growth rate'!$B$3:$T$93,19,FALSE)*VLOOKUP($F1657,BY_TRA_Demand_Drivers!$B$5:$J$100,8,FALSE)</f>
        <v>0</v>
      </c>
      <c r="I1657" s="16">
        <f>VLOOKUP($D1657,'Growth rate'!$B$3:$T$93,19,FALSE)*VLOOKUP($F1657,BY_TRA_Demand_Drivers!$B$5:$J$100,9,FALSE)</f>
        <v>0</v>
      </c>
    </row>
    <row r="1658" spans="1:9">
      <c r="A1658" s="16">
        <f t="shared" si="25"/>
        <v>21</v>
      </c>
      <c r="B1658" s="16"/>
      <c r="C1658" s="16" t="s">
        <v>11</v>
      </c>
      <c r="D1658" s="16">
        <v>2033</v>
      </c>
      <c r="E1658" s="16" t="s">
        <v>3</v>
      </c>
      <c r="F1658" s="16" t="str">
        <f>VLOOKUP(A1658,BY_TRA_Demand_Drivers!$A$5:$B$95,2,FALSE)</f>
        <v>TFRAT</v>
      </c>
      <c r="G1658" s="16">
        <f>VLOOKUP($D1658,'Growth rate'!$B$3:$T$93,19,FALSE)*VLOOKUP($F1658,BY_TRA_Demand_Drivers!$B$5:$J$100,7,FALSE)</f>
        <v>25259.919079835428</v>
      </c>
      <c r="H1658" s="16">
        <f>VLOOKUP($D1658,'Growth rate'!$B$3:$T$93,19,FALSE)*VLOOKUP($F1658,BY_TRA_Demand_Drivers!$B$5:$J$100,8,FALSE)</f>
        <v>0</v>
      </c>
      <c r="I1658" s="16">
        <f>VLOOKUP($D1658,'Growth rate'!$B$3:$T$93,19,FALSE)*VLOOKUP($F1658,BY_TRA_Demand_Drivers!$B$5:$J$100,9,FALSE)</f>
        <v>0</v>
      </c>
    </row>
    <row r="1659" spans="1:9">
      <c r="A1659" s="16">
        <f t="shared" si="25"/>
        <v>21</v>
      </c>
      <c r="B1659" s="16"/>
      <c r="C1659" s="16" t="s">
        <v>11</v>
      </c>
      <c r="D1659" s="16">
        <v>2034</v>
      </c>
      <c r="E1659" s="16" t="s">
        <v>3</v>
      </c>
      <c r="F1659" s="16" t="str">
        <f>VLOOKUP(A1659,BY_TRA_Demand_Drivers!$A$5:$B$95,2,FALSE)</f>
        <v>TFRAT</v>
      </c>
      <c r="G1659" s="16">
        <f>VLOOKUP($D1659,'Growth rate'!$B$3:$T$93,19,FALSE)*VLOOKUP($F1659,BY_TRA_Demand_Drivers!$B$5:$J$100,7,FALSE)</f>
        <v>25037.450754038251</v>
      </c>
      <c r="H1659" s="16">
        <f>VLOOKUP($D1659,'Growth rate'!$B$3:$T$93,19,FALSE)*VLOOKUP($F1659,BY_TRA_Demand_Drivers!$B$5:$J$100,8,FALSE)</f>
        <v>0</v>
      </c>
      <c r="I1659" s="16">
        <f>VLOOKUP($D1659,'Growth rate'!$B$3:$T$93,19,FALSE)*VLOOKUP($F1659,BY_TRA_Demand_Drivers!$B$5:$J$100,9,FALSE)</f>
        <v>0</v>
      </c>
    </row>
    <row r="1660" spans="1:9">
      <c r="A1660" s="16">
        <f t="shared" si="25"/>
        <v>21</v>
      </c>
      <c r="B1660" s="16"/>
      <c r="C1660" s="16" t="s">
        <v>11</v>
      </c>
      <c r="D1660" s="16">
        <v>2035</v>
      </c>
      <c r="E1660" s="16" t="s">
        <v>3</v>
      </c>
      <c r="F1660" s="16" t="str">
        <f>VLOOKUP(A1660,BY_TRA_Demand_Drivers!$A$5:$B$95,2,FALSE)</f>
        <v>TFRAT</v>
      </c>
      <c r="G1660" s="16">
        <f>VLOOKUP($D1660,'Growth rate'!$B$3:$T$93,19,FALSE)*VLOOKUP($F1660,BY_TRA_Demand_Drivers!$B$5:$J$100,7,FALSE)</f>
        <v>24814.982428241074</v>
      </c>
      <c r="H1660" s="16">
        <f>VLOOKUP($D1660,'Growth rate'!$B$3:$T$93,19,FALSE)*VLOOKUP($F1660,BY_TRA_Demand_Drivers!$B$5:$J$100,8,FALSE)</f>
        <v>0</v>
      </c>
      <c r="I1660" s="16">
        <f>VLOOKUP($D1660,'Growth rate'!$B$3:$T$93,19,FALSE)*VLOOKUP($F1660,BY_TRA_Demand_Drivers!$B$5:$J$100,9,FALSE)</f>
        <v>0</v>
      </c>
    </row>
    <row r="1661" spans="1:9">
      <c r="A1661" s="16">
        <f t="shared" si="25"/>
        <v>21</v>
      </c>
      <c r="B1661" s="16"/>
      <c r="C1661" s="16" t="s">
        <v>11</v>
      </c>
      <c r="D1661" s="16">
        <v>2036</v>
      </c>
      <c r="E1661" s="16" t="s">
        <v>3</v>
      </c>
      <c r="F1661" s="16" t="str">
        <f>VLOOKUP(A1661,BY_TRA_Demand_Drivers!$A$5:$B$95,2,FALSE)</f>
        <v>TFRAT</v>
      </c>
      <c r="G1661" s="16">
        <f>VLOOKUP($D1661,'Growth rate'!$B$3:$T$93,19,FALSE)*VLOOKUP($F1661,BY_TRA_Demand_Drivers!$B$5:$J$100,7,FALSE)</f>
        <v>24592.514102443896</v>
      </c>
      <c r="H1661" s="16">
        <f>VLOOKUP($D1661,'Growth rate'!$B$3:$T$93,19,FALSE)*VLOOKUP($F1661,BY_TRA_Demand_Drivers!$B$5:$J$100,8,FALSE)</f>
        <v>0</v>
      </c>
      <c r="I1661" s="16">
        <f>VLOOKUP($D1661,'Growth rate'!$B$3:$T$93,19,FALSE)*VLOOKUP($F1661,BY_TRA_Demand_Drivers!$B$5:$J$100,9,FALSE)</f>
        <v>0</v>
      </c>
    </row>
    <row r="1662" spans="1:9">
      <c r="A1662" s="16">
        <f t="shared" si="25"/>
        <v>21</v>
      </c>
      <c r="B1662" s="16"/>
      <c r="C1662" s="16" t="s">
        <v>11</v>
      </c>
      <c r="D1662" s="16">
        <v>2037</v>
      </c>
      <c r="E1662" s="16" t="s">
        <v>3</v>
      </c>
      <c r="F1662" s="16" t="str">
        <f>VLOOKUP(A1662,BY_TRA_Demand_Drivers!$A$5:$B$95,2,FALSE)</f>
        <v>TFRAT</v>
      </c>
      <c r="G1662" s="16">
        <f>VLOOKUP($D1662,'Growth rate'!$B$3:$T$93,19,FALSE)*VLOOKUP($F1662,BY_TRA_Demand_Drivers!$B$5:$J$100,7,FALSE)</f>
        <v>24370.045776646719</v>
      </c>
      <c r="H1662" s="16">
        <f>VLOOKUP($D1662,'Growth rate'!$B$3:$T$93,19,FALSE)*VLOOKUP($F1662,BY_TRA_Demand_Drivers!$B$5:$J$100,8,FALSE)</f>
        <v>0</v>
      </c>
      <c r="I1662" s="16">
        <f>VLOOKUP($D1662,'Growth rate'!$B$3:$T$93,19,FALSE)*VLOOKUP($F1662,BY_TRA_Demand_Drivers!$B$5:$J$100,9,FALSE)</f>
        <v>0</v>
      </c>
    </row>
    <row r="1663" spans="1:9">
      <c r="A1663" s="16">
        <f t="shared" si="25"/>
        <v>21</v>
      </c>
      <c r="B1663" s="16"/>
      <c r="C1663" s="16" t="s">
        <v>11</v>
      </c>
      <c r="D1663" s="16">
        <v>2038</v>
      </c>
      <c r="E1663" s="16" t="s">
        <v>3</v>
      </c>
      <c r="F1663" s="16" t="str">
        <f>VLOOKUP(A1663,BY_TRA_Demand_Drivers!$A$5:$B$95,2,FALSE)</f>
        <v>TFRAT</v>
      </c>
      <c r="G1663" s="16">
        <f>VLOOKUP($D1663,'Growth rate'!$B$3:$T$93,19,FALSE)*VLOOKUP($F1663,BY_TRA_Demand_Drivers!$B$5:$J$100,7,FALSE)</f>
        <v>24147.577450849545</v>
      </c>
      <c r="H1663" s="16">
        <f>VLOOKUP($D1663,'Growth rate'!$B$3:$T$93,19,FALSE)*VLOOKUP($F1663,BY_TRA_Demand_Drivers!$B$5:$J$100,8,FALSE)</f>
        <v>0</v>
      </c>
      <c r="I1663" s="16">
        <f>VLOOKUP($D1663,'Growth rate'!$B$3:$T$93,19,FALSE)*VLOOKUP($F1663,BY_TRA_Demand_Drivers!$B$5:$J$100,9,FALSE)</f>
        <v>0</v>
      </c>
    </row>
    <row r="1664" spans="1:9">
      <c r="A1664" s="16">
        <f t="shared" si="25"/>
        <v>21</v>
      </c>
      <c r="B1664" s="16"/>
      <c r="C1664" s="16" t="s">
        <v>11</v>
      </c>
      <c r="D1664" s="16">
        <v>2039</v>
      </c>
      <c r="E1664" s="16" t="s">
        <v>3</v>
      </c>
      <c r="F1664" s="16" t="str">
        <f>VLOOKUP(A1664,BY_TRA_Demand_Drivers!$A$5:$B$95,2,FALSE)</f>
        <v>TFRAT</v>
      </c>
      <c r="G1664" s="16">
        <f>VLOOKUP($D1664,'Growth rate'!$B$3:$T$93,19,FALSE)*VLOOKUP($F1664,BY_TRA_Demand_Drivers!$B$5:$J$100,7,FALSE)</f>
        <v>23925.109125052368</v>
      </c>
      <c r="H1664" s="16">
        <f>VLOOKUP($D1664,'Growth rate'!$B$3:$T$93,19,FALSE)*VLOOKUP($F1664,BY_TRA_Demand_Drivers!$B$5:$J$100,8,FALSE)</f>
        <v>0</v>
      </c>
      <c r="I1664" s="16">
        <f>VLOOKUP($D1664,'Growth rate'!$B$3:$T$93,19,FALSE)*VLOOKUP($F1664,BY_TRA_Demand_Drivers!$B$5:$J$100,9,FALSE)</f>
        <v>0</v>
      </c>
    </row>
    <row r="1665" spans="1:9">
      <c r="A1665" s="16">
        <f t="shared" si="25"/>
        <v>21</v>
      </c>
      <c r="B1665" s="16"/>
      <c r="C1665" s="16" t="s">
        <v>11</v>
      </c>
      <c r="D1665" s="16">
        <v>2040</v>
      </c>
      <c r="E1665" s="16" t="s">
        <v>3</v>
      </c>
      <c r="F1665" s="16" t="str">
        <f>VLOOKUP(A1665,BY_TRA_Demand_Drivers!$A$5:$B$95,2,FALSE)</f>
        <v>TFRAT</v>
      </c>
      <c r="G1665" s="16">
        <f>VLOOKUP($D1665,'Growth rate'!$B$3:$T$93,19,FALSE)*VLOOKUP($F1665,BY_TRA_Demand_Drivers!$B$5:$J$100,7,FALSE)</f>
        <v>23702.64079925519</v>
      </c>
      <c r="H1665" s="16">
        <f>VLOOKUP($D1665,'Growth rate'!$B$3:$T$93,19,FALSE)*VLOOKUP($F1665,BY_TRA_Demand_Drivers!$B$5:$J$100,8,FALSE)</f>
        <v>0</v>
      </c>
      <c r="I1665" s="16">
        <f>VLOOKUP($D1665,'Growth rate'!$B$3:$T$93,19,FALSE)*VLOOKUP($F1665,BY_TRA_Demand_Drivers!$B$5:$J$100,9,FALSE)</f>
        <v>0</v>
      </c>
    </row>
    <row r="1666" spans="1:9">
      <c r="A1666" s="16">
        <f t="shared" si="25"/>
        <v>21</v>
      </c>
      <c r="B1666" s="16"/>
      <c r="C1666" s="16" t="s">
        <v>11</v>
      </c>
      <c r="D1666" s="16">
        <v>2041</v>
      </c>
      <c r="E1666" s="16" t="s">
        <v>3</v>
      </c>
      <c r="F1666" s="16" t="str">
        <f>VLOOKUP(A1666,BY_TRA_Demand_Drivers!$A$5:$B$95,2,FALSE)</f>
        <v>TFRAT</v>
      </c>
      <c r="G1666" s="16">
        <f>VLOOKUP($D1666,'Growth rate'!$B$3:$T$93,19,FALSE)*VLOOKUP($F1666,BY_TRA_Demand_Drivers!$B$5:$J$100,7,FALSE)</f>
        <v>23480.172473458013</v>
      </c>
      <c r="H1666" s="16">
        <f>VLOOKUP($D1666,'Growth rate'!$B$3:$T$93,19,FALSE)*VLOOKUP($F1666,BY_TRA_Demand_Drivers!$B$5:$J$100,8,FALSE)</f>
        <v>0</v>
      </c>
      <c r="I1666" s="16">
        <f>VLOOKUP($D1666,'Growth rate'!$B$3:$T$93,19,FALSE)*VLOOKUP($F1666,BY_TRA_Demand_Drivers!$B$5:$J$100,9,FALSE)</f>
        <v>0</v>
      </c>
    </row>
    <row r="1667" spans="1:9">
      <c r="A1667" s="16">
        <f t="shared" si="25"/>
        <v>21</v>
      </c>
      <c r="B1667" s="16"/>
      <c r="C1667" s="16" t="s">
        <v>11</v>
      </c>
      <c r="D1667" s="16">
        <v>2042</v>
      </c>
      <c r="E1667" s="16" t="s">
        <v>3</v>
      </c>
      <c r="F1667" s="16" t="str">
        <f>VLOOKUP(A1667,BY_TRA_Demand_Drivers!$A$5:$B$95,2,FALSE)</f>
        <v>TFRAT</v>
      </c>
      <c r="G1667" s="16">
        <f>VLOOKUP($D1667,'Growth rate'!$B$3:$T$93,19,FALSE)*VLOOKUP($F1667,BY_TRA_Demand_Drivers!$B$5:$J$100,7,FALSE)</f>
        <v>23257.704147660836</v>
      </c>
      <c r="H1667" s="16">
        <f>VLOOKUP($D1667,'Growth rate'!$B$3:$T$93,19,FALSE)*VLOOKUP($F1667,BY_TRA_Demand_Drivers!$B$5:$J$100,8,FALSE)</f>
        <v>0</v>
      </c>
      <c r="I1667" s="16">
        <f>VLOOKUP($D1667,'Growth rate'!$B$3:$T$93,19,FALSE)*VLOOKUP($F1667,BY_TRA_Demand_Drivers!$B$5:$J$100,9,FALSE)</f>
        <v>0</v>
      </c>
    </row>
    <row r="1668" spans="1:9">
      <c r="A1668" s="16">
        <f t="shared" si="25"/>
        <v>21</v>
      </c>
      <c r="B1668" s="16"/>
      <c r="C1668" s="16" t="s">
        <v>11</v>
      </c>
      <c r="D1668" s="16">
        <v>2043</v>
      </c>
      <c r="E1668" s="16" t="s">
        <v>3</v>
      </c>
      <c r="F1668" s="16" t="str">
        <f>VLOOKUP(A1668,BY_TRA_Demand_Drivers!$A$5:$B$95,2,FALSE)</f>
        <v>TFRAT</v>
      </c>
      <c r="G1668" s="16">
        <f>VLOOKUP($D1668,'Growth rate'!$B$3:$T$93,19,FALSE)*VLOOKUP($F1668,BY_TRA_Demand_Drivers!$B$5:$J$100,7,FALSE)</f>
        <v>23035.235821863662</v>
      </c>
      <c r="H1668" s="16">
        <f>VLOOKUP($D1668,'Growth rate'!$B$3:$T$93,19,FALSE)*VLOOKUP($F1668,BY_TRA_Demand_Drivers!$B$5:$J$100,8,FALSE)</f>
        <v>0</v>
      </c>
      <c r="I1668" s="16">
        <f>VLOOKUP($D1668,'Growth rate'!$B$3:$T$93,19,FALSE)*VLOOKUP($F1668,BY_TRA_Demand_Drivers!$B$5:$J$100,9,FALSE)</f>
        <v>0</v>
      </c>
    </row>
    <row r="1669" spans="1:9">
      <c r="A1669" s="16">
        <f t="shared" si="25"/>
        <v>21</v>
      </c>
      <c r="B1669" s="16"/>
      <c r="C1669" s="16" t="s">
        <v>11</v>
      </c>
      <c r="D1669" s="16">
        <v>2044</v>
      </c>
      <c r="E1669" s="16" t="s">
        <v>3</v>
      </c>
      <c r="F1669" s="16" t="str">
        <f>VLOOKUP(A1669,BY_TRA_Demand_Drivers!$A$5:$B$95,2,FALSE)</f>
        <v>TFRAT</v>
      </c>
      <c r="G1669" s="16">
        <f>VLOOKUP($D1669,'Growth rate'!$B$3:$T$93,19,FALSE)*VLOOKUP($F1669,BY_TRA_Demand_Drivers!$B$5:$J$100,7,FALSE)</f>
        <v>22812.767496066484</v>
      </c>
      <c r="H1669" s="16">
        <f>VLOOKUP($D1669,'Growth rate'!$B$3:$T$93,19,FALSE)*VLOOKUP($F1669,BY_TRA_Demand_Drivers!$B$5:$J$100,8,FALSE)</f>
        <v>0</v>
      </c>
      <c r="I1669" s="16">
        <f>VLOOKUP($D1669,'Growth rate'!$B$3:$T$93,19,FALSE)*VLOOKUP($F1669,BY_TRA_Demand_Drivers!$B$5:$J$100,9,FALSE)</f>
        <v>0</v>
      </c>
    </row>
    <row r="1670" spans="1:9">
      <c r="A1670" s="16">
        <f t="shared" si="25"/>
        <v>21</v>
      </c>
      <c r="B1670" s="16"/>
      <c r="C1670" s="16" t="s">
        <v>11</v>
      </c>
      <c r="D1670" s="16">
        <v>2045</v>
      </c>
      <c r="E1670" s="16" t="s">
        <v>3</v>
      </c>
      <c r="F1670" s="16" t="str">
        <f>VLOOKUP(A1670,BY_TRA_Demand_Drivers!$A$5:$B$95,2,FALSE)</f>
        <v>TFRAT</v>
      </c>
      <c r="G1670" s="16">
        <f>VLOOKUP($D1670,'Growth rate'!$B$3:$T$93,19,FALSE)*VLOOKUP($F1670,BY_TRA_Demand_Drivers!$B$5:$J$100,7,FALSE)</f>
        <v>22590.299170269307</v>
      </c>
      <c r="H1670" s="16">
        <f>VLOOKUP($D1670,'Growth rate'!$B$3:$T$93,19,FALSE)*VLOOKUP($F1670,BY_TRA_Demand_Drivers!$B$5:$J$100,8,FALSE)</f>
        <v>0</v>
      </c>
      <c r="I1670" s="16">
        <f>VLOOKUP($D1670,'Growth rate'!$B$3:$T$93,19,FALSE)*VLOOKUP($F1670,BY_TRA_Demand_Drivers!$B$5:$J$100,9,FALSE)</f>
        <v>0</v>
      </c>
    </row>
    <row r="1671" spans="1:9">
      <c r="A1671" s="16">
        <f t="shared" si="25"/>
        <v>21</v>
      </c>
      <c r="B1671" s="16"/>
      <c r="C1671" s="16" t="s">
        <v>11</v>
      </c>
      <c r="D1671" s="16">
        <v>2046</v>
      </c>
      <c r="E1671" s="16" t="s">
        <v>3</v>
      </c>
      <c r="F1671" s="16" t="str">
        <f>VLOOKUP(A1671,BY_TRA_Demand_Drivers!$A$5:$B$95,2,FALSE)</f>
        <v>TFRAT</v>
      </c>
      <c r="G1671" s="16">
        <f>VLOOKUP($D1671,'Growth rate'!$B$3:$T$93,19,FALSE)*VLOOKUP($F1671,BY_TRA_Demand_Drivers!$B$5:$J$100,7,FALSE)</f>
        <v>22367.83084447213</v>
      </c>
      <c r="H1671" s="16">
        <f>VLOOKUP($D1671,'Growth rate'!$B$3:$T$93,19,FALSE)*VLOOKUP($F1671,BY_TRA_Demand_Drivers!$B$5:$J$100,8,FALSE)</f>
        <v>0</v>
      </c>
      <c r="I1671" s="16">
        <f>VLOOKUP($D1671,'Growth rate'!$B$3:$T$93,19,FALSE)*VLOOKUP($F1671,BY_TRA_Demand_Drivers!$B$5:$J$100,9,FALSE)</f>
        <v>0</v>
      </c>
    </row>
    <row r="1672" spans="1:9">
      <c r="A1672" s="16">
        <f t="shared" si="25"/>
        <v>21</v>
      </c>
      <c r="B1672" s="16"/>
      <c r="C1672" s="16" t="s">
        <v>11</v>
      </c>
      <c r="D1672" s="16">
        <v>2047</v>
      </c>
      <c r="E1672" s="16" t="s">
        <v>3</v>
      </c>
      <c r="F1672" s="16" t="str">
        <f>VLOOKUP(A1672,BY_TRA_Demand_Drivers!$A$5:$B$95,2,FALSE)</f>
        <v>TFRAT</v>
      </c>
      <c r="G1672" s="16">
        <f>VLOOKUP($D1672,'Growth rate'!$B$3:$T$93,19,FALSE)*VLOOKUP($F1672,BY_TRA_Demand_Drivers!$B$5:$J$100,7,FALSE)</f>
        <v>22145.362518674952</v>
      </c>
      <c r="H1672" s="16">
        <f>VLOOKUP($D1672,'Growth rate'!$B$3:$T$93,19,FALSE)*VLOOKUP($F1672,BY_TRA_Demand_Drivers!$B$5:$J$100,8,FALSE)</f>
        <v>0</v>
      </c>
      <c r="I1672" s="16">
        <f>VLOOKUP($D1672,'Growth rate'!$B$3:$T$93,19,FALSE)*VLOOKUP($F1672,BY_TRA_Demand_Drivers!$B$5:$J$100,9,FALSE)</f>
        <v>0</v>
      </c>
    </row>
    <row r="1673" spans="1:9">
      <c r="A1673" s="16">
        <f t="shared" si="25"/>
        <v>21</v>
      </c>
      <c r="B1673" s="16"/>
      <c r="C1673" s="16" t="s">
        <v>11</v>
      </c>
      <c r="D1673" s="16">
        <v>2048</v>
      </c>
      <c r="E1673" s="16" t="s">
        <v>3</v>
      </c>
      <c r="F1673" s="16" t="str">
        <f>VLOOKUP(A1673,BY_TRA_Demand_Drivers!$A$5:$B$95,2,FALSE)</f>
        <v>TFRAT</v>
      </c>
      <c r="G1673" s="16">
        <f>VLOOKUP($D1673,'Growth rate'!$B$3:$T$93,19,FALSE)*VLOOKUP($F1673,BY_TRA_Demand_Drivers!$B$5:$J$100,7,FALSE)</f>
        <v>21922.894192877779</v>
      </c>
      <c r="H1673" s="16">
        <f>VLOOKUP($D1673,'Growth rate'!$B$3:$T$93,19,FALSE)*VLOOKUP($F1673,BY_TRA_Demand_Drivers!$B$5:$J$100,8,FALSE)</f>
        <v>0</v>
      </c>
      <c r="I1673" s="16">
        <f>VLOOKUP($D1673,'Growth rate'!$B$3:$T$93,19,FALSE)*VLOOKUP($F1673,BY_TRA_Demand_Drivers!$B$5:$J$100,9,FALSE)</f>
        <v>0</v>
      </c>
    </row>
    <row r="1674" spans="1:9">
      <c r="A1674" s="16">
        <f t="shared" si="25"/>
        <v>21</v>
      </c>
      <c r="B1674" s="16"/>
      <c r="C1674" s="16" t="s">
        <v>11</v>
      </c>
      <c r="D1674" s="16">
        <v>2049</v>
      </c>
      <c r="E1674" s="16" t="s">
        <v>3</v>
      </c>
      <c r="F1674" s="16" t="str">
        <f>VLOOKUP(A1674,BY_TRA_Demand_Drivers!$A$5:$B$95,2,FALSE)</f>
        <v>TFRAT</v>
      </c>
      <c r="G1674" s="16">
        <f>VLOOKUP($D1674,'Growth rate'!$B$3:$T$93,19,FALSE)*VLOOKUP($F1674,BY_TRA_Demand_Drivers!$B$5:$J$100,7,FALSE)</f>
        <v>21700.425867080601</v>
      </c>
      <c r="H1674" s="16">
        <f>VLOOKUP($D1674,'Growth rate'!$B$3:$T$93,19,FALSE)*VLOOKUP($F1674,BY_TRA_Demand_Drivers!$B$5:$J$100,8,FALSE)</f>
        <v>0</v>
      </c>
      <c r="I1674" s="16">
        <f>VLOOKUP($D1674,'Growth rate'!$B$3:$T$93,19,FALSE)*VLOOKUP($F1674,BY_TRA_Demand_Drivers!$B$5:$J$100,9,FALSE)</f>
        <v>0</v>
      </c>
    </row>
    <row r="1675" spans="1:9">
      <c r="A1675" s="16">
        <f t="shared" si="25"/>
        <v>21</v>
      </c>
      <c r="B1675" s="16"/>
      <c r="C1675" s="16" t="s">
        <v>11</v>
      </c>
      <c r="D1675" s="16">
        <v>2050</v>
      </c>
      <c r="E1675" s="16" t="s">
        <v>3</v>
      </c>
      <c r="F1675" s="16" t="str">
        <f>VLOOKUP(A1675,BY_TRA_Demand_Drivers!$A$5:$B$95,2,FALSE)</f>
        <v>TFRAT</v>
      </c>
      <c r="G1675" s="16">
        <f>VLOOKUP($D1675,'Growth rate'!$B$3:$T$93,19,FALSE)*VLOOKUP($F1675,BY_TRA_Demand_Drivers!$B$5:$J$100,7,FALSE)</f>
        <v>21477.957541283424</v>
      </c>
      <c r="H1675" s="16">
        <f>VLOOKUP($D1675,'Growth rate'!$B$3:$T$93,19,FALSE)*VLOOKUP($F1675,BY_TRA_Demand_Drivers!$B$5:$J$100,8,FALSE)</f>
        <v>0</v>
      </c>
      <c r="I1675" s="16">
        <f>VLOOKUP($D1675,'Growth rate'!$B$3:$T$93,19,FALSE)*VLOOKUP($F1675,BY_TRA_Demand_Drivers!$B$5:$J$100,9,FALSE)</f>
        <v>0</v>
      </c>
    </row>
    <row r="1676" spans="1:9">
      <c r="A1676" s="16">
        <f t="shared" si="25"/>
        <v>21</v>
      </c>
      <c r="B1676" s="16"/>
      <c r="C1676" s="16" t="s">
        <v>11</v>
      </c>
      <c r="D1676" s="16">
        <v>2051</v>
      </c>
      <c r="E1676" s="16" t="s">
        <v>3</v>
      </c>
      <c r="F1676" s="16" t="str">
        <f>VLOOKUP(A1676,BY_TRA_Demand_Drivers!$A$5:$B$95,2,FALSE)</f>
        <v>TFRAT</v>
      </c>
      <c r="G1676" s="16">
        <f>VLOOKUP($D1676,'Growth rate'!$B$3:$T$93,19,FALSE)*VLOOKUP($F1676,BY_TRA_Demand_Drivers!$B$5:$J$100,7,FALSE)</f>
        <v>21719.430881476059</v>
      </c>
      <c r="H1676" s="16">
        <f>VLOOKUP($D1676,'Growth rate'!$B$3:$T$93,19,FALSE)*VLOOKUP($F1676,BY_TRA_Demand_Drivers!$B$5:$J$100,8,FALSE)</f>
        <v>0</v>
      </c>
      <c r="I1676" s="16">
        <f>VLOOKUP($D1676,'Growth rate'!$B$3:$T$93,19,FALSE)*VLOOKUP($F1676,BY_TRA_Demand_Drivers!$B$5:$J$100,9,FALSE)</f>
        <v>0</v>
      </c>
    </row>
    <row r="1677" spans="1:9">
      <c r="A1677" s="16">
        <f t="shared" si="25"/>
        <v>21</v>
      </c>
      <c r="B1677" s="16"/>
      <c r="C1677" s="16" t="s">
        <v>11</v>
      </c>
      <c r="D1677" s="16">
        <v>2052</v>
      </c>
      <c r="E1677" s="16" t="s">
        <v>3</v>
      </c>
      <c r="F1677" s="16" t="str">
        <f>VLOOKUP(A1677,BY_TRA_Demand_Drivers!$A$5:$B$95,2,FALSE)</f>
        <v>TFRAT</v>
      </c>
      <c r="G1677" s="16">
        <f>VLOOKUP($D1677,'Growth rate'!$B$3:$T$93,19,FALSE)*VLOOKUP($F1677,BY_TRA_Demand_Drivers!$B$5:$J$100,7,FALSE)</f>
        <v>21960.904221668687</v>
      </c>
      <c r="H1677" s="16">
        <f>VLOOKUP($D1677,'Growth rate'!$B$3:$T$93,19,FALSE)*VLOOKUP($F1677,BY_TRA_Demand_Drivers!$B$5:$J$100,8,FALSE)</f>
        <v>0</v>
      </c>
      <c r="I1677" s="16">
        <f>VLOOKUP($D1677,'Growth rate'!$B$3:$T$93,19,FALSE)*VLOOKUP($F1677,BY_TRA_Demand_Drivers!$B$5:$J$100,9,FALSE)</f>
        <v>0</v>
      </c>
    </row>
    <row r="1678" spans="1:9">
      <c r="A1678" s="16">
        <f t="shared" si="25"/>
        <v>21</v>
      </c>
      <c r="B1678" s="16"/>
      <c r="C1678" s="16" t="s">
        <v>11</v>
      </c>
      <c r="D1678" s="16">
        <v>2053</v>
      </c>
      <c r="E1678" s="16" t="s">
        <v>3</v>
      </c>
      <c r="F1678" s="16" t="str">
        <f>VLOOKUP(A1678,BY_TRA_Demand_Drivers!$A$5:$B$95,2,FALSE)</f>
        <v>TFRAT</v>
      </c>
      <c r="G1678" s="16">
        <f>VLOOKUP($D1678,'Growth rate'!$B$3:$T$93,19,FALSE)*VLOOKUP($F1678,BY_TRA_Demand_Drivers!$B$5:$J$100,7,FALSE)</f>
        <v>22202.377561861322</v>
      </c>
      <c r="H1678" s="16">
        <f>VLOOKUP($D1678,'Growth rate'!$B$3:$T$93,19,FALSE)*VLOOKUP($F1678,BY_TRA_Demand_Drivers!$B$5:$J$100,8,FALSE)</f>
        <v>0</v>
      </c>
      <c r="I1678" s="16">
        <f>VLOOKUP($D1678,'Growth rate'!$B$3:$T$93,19,FALSE)*VLOOKUP($F1678,BY_TRA_Demand_Drivers!$B$5:$J$100,9,FALSE)</f>
        <v>0</v>
      </c>
    </row>
    <row r="1679" spans="1:9">
      <c r="A1679" s="16">
        <f t="shared" si="25"/>
        <v>21</v>
      </c>
      <c r="B1679" s="16"/>
      <c r="C1679" s="16" t="s">
        <v>11</v>
      </c>
      <c r="D1679" s="16">
        <v>2054</v>
      </c>
      <c r="E1679" s="16" t="s">
        <v>3</v>
      </c>
      <c r="F1679" s="16" t="str">
        <f>VLOOKUP(A1679,BY_TRA_Demand_Drivers!$A$5:$B$95,2,FALSE)</f>
        <v>TFRAT</v>
      </c>
      <c r="G1679" s="16">
        <f>VLOOKUP($D1679,'Growth rate'!$B$3:$T$93,19,FALSE)*VLOOKUP($F1679,BY_TRA_Demand_Drivers!$B$5:$J$100,7,FALSE)</f>
        <v>22443.850902053957</v>
      </c>
      <c r="H1679" s="16">
        <f>VLOOKUP($D1679,'Growth rate'!$B$3:$T$93,19,FALSE)*VLOOKUP($F1679,BY_TRA_Demand_Drivers!$B$5:$J$100,8,FALSE)</f>
        <v>0</v>
      </c>
      <c r="I1679" s="16">
        <f>VLOOKUP($D1679,'Growth rate'!$B$3:$T$93,19,FALSE)*VLOOKUP($F1679,BY_TRA_Demand_Drivers!$B$5:$J$100,9,FALSE)</f>
        <v>0</v>
      </c>
    </row>
    <row r="1680" spans="1:9">
      <c r="A1680" s="16">
        <f t="shared" si="25"/>
        <v>21</v>
      </c>
      <c r="B1680" s="16"/>
      <c r="C1680" s="16" t="s">
        <v>11</v>
      </c>
      <c r="D1680" s="16">
        <v>2055</v>
      </c>
      <c r="E1680" s="16" t="s">
        <v>3</v>
      </c>
      <c r="F1680" s="16" t="str">
        <f>VLOOKUP(A1680,BY_TRA_Demand_Drivers!$A$5:$B$95,2,FALSE)</f>
        <v>TFRAT</v>
      </c>
      <c r="G1680" s="16">
        <f>VLOOKUP($D1680,'Growth rate'!$B$3:$T$93,19,FALSE)*VLOOKUP($F1680,BY_TRA_Demand_Drivers!$B$5:$J$100,7,FALSE)</f>
        <v>22685.324242246588</v>
      </c>
      <c r="H1680" s="16">
        <f>VLOOKUP($D1680,'Growth rate'!$B$3:$T$93,19,FALSE)*VLOOKUP($F1680,BY_TRA_Demand_Drivers!$B$5:$J$100,8,FALSE)</f>
        <v>0</v>
      </c>
      <c r="I1680" s="16">
        <f>VLOOKUP($D1680,'Growth rate'!$B$3:$T$93,19,FALSE)*VLOOKUP($F1680,BY_TRA_Demand_Drivers!$B$5:$J$100,9,FALSE)</f>
        <v>0</v>
      </c>
    </row>
    <row r="1681" spans="1:9">
      <c r="A1681" s="16">
        <f t="shared" si="25"/>
        <v>21</v>
      </c>
      <c r="B1681" s="16"/>
      <c r="C1681" s="16" t="s">
        <v>11</v>
      </c>
      <c r="D1681" s="16">
        <v>2056</v>
      </c>
      <c r="E1681" s="16" t="s">
        <v>3</v>
      </c>
      <c r="F1681" s="16" t="str">
        <f>VLOOKUP(A1681,BY_TRA_Demand_Drivers!$A$5:$B$95,2,FALSE)</f>
        <v>TFRAT</v>
      </c>
      <c r="G1681" s="16">
        <f>VLOOKUP($D1681,'Growth rate'!$B$3:$T$93,19,FALSE)*VLOOKUP($F1681,BY_TRA_Demand_Drivers!$B$5:$J$100,7,FALSE)</f>
        <v>22943.816961073266</v>
      </c>
      <c r="H1681" s="16">
        <f>VLOOKUP($D1681,'Growth rate'!$B$3:$T$93,19,FALSE)*VLOOKUP($F1681,BY_TRA_Demand_Drivers!$B$5:$J$100,8,FALSE)</f>
        <v>0</v>
      </c>
      <c r="I1681" s="16">
        <f>VLOOKUP($D1681,'Growth rate'!$B$3:$T$93,19,FALSE)*VLOOKUP($F1681,BY_TRA_Demand_Drivers!$B$5:$J$100,9,FALSE)</f>
        <v>0</v>
      </c>
    </row>
    <row r="1682" spans="1:9">
      <c r="A1682" s="16">
        <f t="shared" si="25"/>
        <v>21</v>
      </c>
      <c r="B1682" s="16"/>
      <c r="C1682" s="16" t="s">
        <v>11</v>
      </c>
      <c r="D1682" s="16">
        <v>2057</v>
      </c>
      <c r="E1682" s="16" t="s">
        <v>3</v>
      </c>
      <c r="F1682" s="16" t="str">
        <f>VLOOKUP(A1682,BY_TRA_Demand_Drivers!$A$5:$B$95,2,FALSE)</f>
        <v>TFRAT</v>
      </c>
      <c r="G1682" s="16">
        <f>VLOOKUP($D1682,'Growth rate'!$B$3:$T$93,19,FALSE)*VLOOKUP($F1682,BY_TRA_Demand_Drivers!$B$5:$J$100,7,FALSE)</f>
        <v>23202.309679899947</v>
      </c>
      <c r="H1682" s="16">
        <f>VLOOKUP($D1682,'Growth rate'!$B$3:$T$93,19,FALSE)*VLOOKUP($F1682,BY_TRA_Demand_Drivers!$B$5:$J$100,8,FALSE)</f>
        <v>0</v>
      </c>
      <c r="I1682" s="16">
        <f>VLOOKUP($D1682,'Growth rate'!$B$3:$T$93,19,FALSE)*VLOOKUP($F1682,BY_TRA_Demand_Drivers!$B$5:$J$100,9,FALSE)</f>
        <v>0</v>
      </c>
    </row>
    <row r="1683" spans="1:9">
      <c r="A1683" s="16">
        <f t="shared" si="25"/>
        <v>21</v>
      </c>
      <c r="B1683" s="16"/>
      <c r="C1683" s="16" t="s">
        <v>11</v>
      </c>
      <c r="D1683" s="16">
        <v>2058</v>
      </c>
      <c r="E1683" s="16" t="s">
        <v>3</v>
      </c>
      <c r="F1683" s="16" t="str">
        <f>VLOOKUP(A1683,BY_TRA_Demand_Drivers!$A$5:$B$95,2,FALSE)</f>
        <v>TFRAT</v>
      </c>
      <c r="G1683" s="16">
        <f>VLOOKUP($D1683,'Growth rate'!$B$3:$T$93,19,FALSE)*VLOOKUP($F1683,BY_TRA_Demand_Drivers!$B$5:$J$100,7,FALSE)</f>
        <v>23460.802398726624</v>
      </c>
      <c r="H1683" s="16">
        <f>VLOOKUP($D1683,'Growth rate'!$B$3:$T$93,19,FALSE)*VLOOKUP($F1683,BY_TRA_Demand_Drivers!$B$5:$J$100,8,FALSE)</f>
        <v>0</v>
      </c>
      <c r="I1683" s="16">
        <f>VLOOKUP($D1683,'Growth rate'!$B$3:$T$93,19,FALSE)*VLOOKUP($F1683,BY_TRA_Demand_Drivers!$B$5:$J$100,9,FALSE)</f>
        <v>0</v>
      </c>
    </row>
    <row r="1684" spans="1:9">
      <c r="A1684" s="16">
        <f t="shared" si="25"/>
        <v>21</v>
      </c>
      <c r="B1684" s="16"/>
      <c r="C1684" s="16" t="s">
        <v>11</v>
      </c>
      <c r="D1684" s="16">
        <v>2059</v>
      </c>
      <c r="E1684" s="16" t="s">
        <v>3</v>
      </c>
      <c r="F1684" s="16" t="str">
        <f>VLOOKUP(A1684,BY_TRA_Demand_Drivers!$A$5:$B$95,2,FALSE)</f>
        <v>TFRAT</v>
      </c>
      <c r="G1684" s="16">
        <f>VLOOKUP($D1684,'Growth rate'!$B$3:$T$93,19,FALSE)*VLOOKUP($F1684,BY_TRA_Demand_Drivers!$B$5:$J$100,7,FALSE)</f>
        <v>23719.295117553298</v>
      </c>
      <c r="H1684" s="16">
        <f>VLOOKUP($D1684,'Growth rate'!$B$3:$T$93,19,FALSE)*VLOOKUP($F1684,BY_TRA_Demand_Drivers!$B$5:$J$100,8,FALSE)</f>
        <v>0</v>
      </c>
      <c r="I1684" s="16">
        <f>VLOOKUP($D1684,'Growth rate'!$B$3:$T$93,19,FALSE)*VLOOKUP($F1684,BY_TRA_Demand_Drivers!$B$5:$J$100,9,FALSE)</f>
        <v>0</v>
      </c>
    </row>
    <row r="1685" spans="1:9">
      <c r="A1685" s="16">
        <f t="shared" si="25"/>
        <v>21</v>
      </c>
      <c r="B1685" s="16"/>
      <c r="C1685" s="16" t="s">
        <v>11</v>
      </c>
      <c r="D1685" s="16">
        <v>2060</v>
      </c>
      <c r="E1685" s="16" t="s">
        <v>3</v>
      </c>
      <c r="F1685" s="16" t="str">
        <f>VLOOKUP(A1685,BY_TRA_Demand_Drivers!$A$5:$B$95,2,FALSE)</f>
        <v>TFRAT</v>
      </c>
      <c r="G1685" s="16">
        <f>VLOOKUP($D1685,'Growth rate'!$B$3:$T$93,19,FALSE)*VLOOKUP($F1685,BY_TRA_Demand_Drivers!$B$5:$J$100,7,FALSE)</f>
        <v>23977.787836379983</v>
      </c>
      <c r="H1685" s="16">
        <f>VLOOKUP($D1685,'Growth rate'!$B$3:$T$93,19,FALSE)*VLOOKUP($F1685,BY_TRA_Demand_Drivers!$B$5:$J$100,8,FALSE)</f>
        <v>0</v>
      </c>
      <c r="I1685" s="16">
        <f>VLOOKUP($D1685,'Growth rate'!$B$3:$T$93,19,FALSE)*VLOOKUP($F1685,BY_TRA_Demand_Drivers!$B$5:$J$100,9,FALSE)</f>
        <v>0</v>
      </c>
    </row>
    <row r="1686" spans="1:9">
      <c r="A1686" s="16">
        <f t="shared" si="25"/>
        <v>21</v>
      </c>
      <c r="B1686" s="16"/>
      <c r="C1686" s="16" t="s">
        <v>11</v>
      </c>
      <c r="D1686" s="16">
        <v>2061</v>
      </c>
      <c r="E1686" s="16" t="s">
        <v>3</v>
      </c>
      <c r="F1686" s="16" t="str">
        <f>VLOOKUP(A1686,BY_TRA_Demand_Drivers!$A$5:$B$95,2,FALSE)</f>
        <v>TFRAT</v>
      </c>
      <c r="G1686" s="16">
        <f>VLOOKUP($D1686,'Growth rate'!$B$3:$T$93,19,FALSE)*VLOOKUP($F1686,BY_TRA_Demand_Drivers!$B$5:$J$100,7,FALSE)</f>
        <v>24234.622870246163</v>
      </c>
      <c r="H1686" s="16">
        <f>VLOOKUP($D1686,'Growth rate'!$B$3:$T$93,19,FALSE)*VLOOKUP($F1686,BY_TRA_Demand_Drivers!$B$5:$J$100,8,FALSE)</f>
        <v>0</v>
      </c>
      <c r="I1686" s="16">
        <f>VLOOKUP($D1686,'Growth rate'!$B$3:$T$93,19,FALSE)*VLOOKUP($F1686,BY_TRA_Demand_Drivers!$B$5:$J$100,9,FALSE)</f>
        <v>0</v>
      </c>
    </row>
    <row r="1687" spans="1:9">
      <c r="A1687" s="16">
        <f t="shared" si="25"/>
        <v>21</v>
      </c>
      <c r="B1687" s="16"/>
      <c r="C1687" s="16" t="s">
        <v>11</v>
      </c>
      <c r="D1687" s="16">
        <v>2062</v>
      </c>
      <c r="E1687" s="16" t="s">
        <v>3</v>
      </c>
      <c r="F1687" s="16" t="str">
        <f>VLOOKUP(A1687,BY_TRA_Demand_Drivers!$A$5:$B$95,2,FALSE)</f>
        <v>TFRAT</v>
      </c>
      <c r="G1687" s="16">
        <f>VLOOKUP($D1687,'Growth rate'!$B$3:$T$93,19,FALSE)*VLOOKUP($F1687,BY_TRA_Demand_Drivers!$B$5:$J$100,7,FALSE)</f>
        <v>24491.45790411234</v>
      </c>
      <c r="H1687" s="16">
        <f>VLOOKUP($D1687,'Growth rate'!$B$3:$T$93,19,FALSE)*VLOOKUP($F1687,BY_TRA_Demand_Drivers!$B$5:$J$100,8,FALSE)</f>
        <v>0</v>
      </c>
      <c r="I1687" s="16">
        <f>VLOOKUP($D1687,'Growth rate'!$B$3:$T$93,19,FALSE)*VLOOKUP($F1687,BY_TRA_Demand_Drivers!$B$5:$J$100,9,FALSE)</f>
        <v>0</v>
      </c>
    </row>
    <row r="1688" spans="1:9">
      <c r="A1688" s="16">
        <f t="shared" si="25"/>
        <v>21</v>
      </c>
      <c r="B1688" s="16"/>
      <c r="C1688" s="16" t="s">
        <v>11</v>
      </c>
      <c r="D1688" s="16">
        <v>2063</v>
      </c>
      <c r="E1688" s="16" t="s">
        <v>3</v>
      </c>
      <c r="F1688" s="16" t="str">
        <f>VLOOKUP(A1688,BY_TRA_Demand_Drivers!$A$5:$B$95,2,FALSE)</f>
        <v>TFRAT</v>
      </c>
      <c r="G1688" s="16">
        <f>VLOOKUP($D1688,'Growth rate'!$B$3:$T$93,19,FALSE)*VLOOKUP($F1688,BY_TRA_Demand_Drivers!$B$5:$J$100,7,FALSE)</f>
        <v>24748.292937978524</v>
      </c>
      <c r="H1688" s="16">
        <f>VLOOKUP($D1688,'Growth rate'!$B$3:$T$93,19,FALSE)*VLOOKUP($F1688,BY_TRA_Demand_Drivers!$B$5:$J$100,8,FALSE)</f>
        <v>0</v>
      </c>
      <c r="I1688" s="16">
        <f>VLOOKUP($D1688,'Growth rate'!$B$3:$T$93,19,FALSE)*VLOOKUP($F1688,BY_TRA_Demand_Drivers!$B$5:$J$100,9,FALSE)</f>
        <v>0</v>
      </c>
    </row>
    <row r="1689" spans="1:9">
      <c r="A1689" s="16">
        <f t="shared" si="25"/>
        <v>21</v>
      </c>
      <c r="B1689" s="16"/>
      <c r="C1689" s="16" t="s">
        <v>11</v>
      </c>
      <c r="D1689" s="16">
        <v>2064</v>
      </c>
      <c r="E1689" s="16" t="s">
        <v>3</v>
      </c>
      <c r="F1689" s="16" t="str">
        <f>VLOOKUP(A1689,BY_TRA_Demand_Drivers!$A$5:$B$95,2,FALSE)</f>
        <v>TFRAT</v>
      </c>
      <c r="G1689" s="16">
        <f>VLOOKUP($D1689,'Growth rate'!$B$3:$T$93,19,FALSE)*VLOOKUP($F1689,BY_TRA_Demand_Drivers!$B$5:$J$100,7,FALSE)</f>
        <v>25005.1279718447</v>
      </c>
      <c r="H1689" s="16">
        <f>VLOOKUP($D1689,'Growth rate'!$B$3:$T$93,19,FALSE)*VLOOKUP($F1689,BY_TRA_Demand_Drivers!$B$5:$J$100,8,FALSE)</f>
        <v>0</v>
      </c>
      <c r="I1689" s="16">
        <f>VLOOKUP($D1689,'Growth rate'!$B$3:$T$93,19,FALSE)*VLOOKUP($F1689,BY_TRA_Demand_Drivers!$B$5:$J$100,9,FALSE)</f>
        <v>0</v>
      </c>
    </row>
    <row r="1690" spans="1:9">
      <c r="A1690" s="16">
        <f t="shared" si="25"/>
        <v>21</v>
      </c>
      <c r="B1690" s="16"/>
      <c r="C1690" s="16" t="s">
        <v>11</v>
      </c>
      <c r="D1690" s="16">
        <v>2065</v>
      </c>
      <c r="E1690" s="16" t="s">
        <v>3</v>
      </c>
      <c r="F1690" s="16" t="str">
        <f>VLOOKUP(A1690,BY_TRA_Demand_Drivers!$A$5:$B$95,2,FALSE)</f>
        <v>TFRAT</v>
      </c>
      <c r="G1690" s="16">
        <f>VLOOKUP($D1690,'Growth rate'!$B$3:$T$93,19,FALSE)*VLOOKUP($F1690,BY_TRA_Demand_Drivers!$B$5:$J$100,7,FALSE)</f>
        <v>25261.963005710884</v>
      </c>
      <c r="H1690" s="16">
        <f>VLOOKUP($D1690,'Growth rate'!$B$3:$T$93,19,FALSE)*VLOOKUP($F1690,BY_TRA_Demand_Drivers!$B$5:$J$100,8,FALSE)</f>
        <v>0</v>
      </c>
      <c r="I1690" s="16">
        <f>VLOOKUP($D1690,'Growth rate'!$B$3:$T$93,19,FALSE)*VLOOKUP($F1690,BY_TRA_Demand_Drivers!$B$5:$J$100,9,FALSE)</f>
        <v>0</v>
      </c>
    </row>
    <row r="1691" spans="1:9">
      <c r="A1691" s="16">
        <f t="shared" si="25"/>
        <v>21</v>
      </c>
      <c r="B1691" s="16"/>
      <c r="C1691" s="16" t="s">
        <v>11</v>
      </c>
      <c r="D1691" s="16">
        <v>2066</v>
      </c>
      <c r="E1691" s="16" t="s">
        <v>3</v>
      </c>
      <c r="F1691" s="16" t="str">
        <f>VLOOKUP(A1691,BY_TRA_Demand_Drivers!$A$5:$B$95,2,FALSE)</f>
        <v>TFRAT</v>
      </c>
      <c r="G1691" s="16">
        <f>VLOOKUP($D1691,'Growth rate'!$B$3:$T$93,19,FALSE)*VLOOKUP($F1691,BY_TRA_Demand_Drivers!$B$5:$J$100,7,FALSE)</f>
        <v>25516.118580273032</v>
      </c>
      <c r="H1691" s="16">
        <f>VLOOKUP($D1691,'Growth rate'!$B$3:$T$93,19,FALSE)*VLOOKUP($F1691,BY_TRA_Demand_Drivers!$B$5:$J$100,8,FALSE)</f>
        <v>0</v>
      </c>
      <c r="I1691" s="16">
        <f>VLOOKUP($D1691,'Growth rate'!$B$3:$T$93,19,FALSE)*VLOOKUP($F1691,BY_TRA_Demand_Drivers!$B$5:$J$100,9,FALSE)</f>
        <v>0</v>
      </c>
    </row>
    <row r="1692" spans="1:9">
      <c r="A1692" s="16">
        <f t="shared" si="25"/>
        <v>21</v>
      </c>
      <c r="B1692" s="16"/>
      <c r="C1692" s="16" t="s">
        <v>11</v>
      </c>
      <c r="D1692" s="16">
        <v>2067</v>
      </c>
      <c r="E1692" s="16" t="s">
        <v>3</v>
      </c>
      <c r="F1692" s="16" t="str">
        <f>VLOOKUP(A1692,BY_TRA_Demand_Drivers!$A$5:$B$95,2,FALSE)</f>
        <v>TFRAT</v>
      </c>
      <c r="G1692" s="16">
        <f>VLOOKUP($D1692,'Growth rate'!$B$3:$T$93,19,FALSE)*VLOOKUP($F1692,BY_TRA_Demand_Drivers!$B$5:$J$100,7,FALSE)</f>
        <v>25770.274154835188</v>
      </c>
      <c r="H1692" s="16">
        <f>VLOOKUP($D1692,'Growth rate'!$B$3:$T$93,19,FALSE)*VLOOKUP($F1692,BY_TRA_Demand_Drivers!$B$5:$J$100,8,FALSE)</f>
        <v>0</v>
      </c>
      <c r="I1692" s="16">
        <f>VLOOKUP($D1692,'Growth rate'!$B$3:$T$93,19,FALSE)*VLOOKUP($F1692,BY_TRA_Demand_Drivers!$B$5:$J$100,9,FALSE)</f>
        <v>0</v>
      </c>
    </row>
    <row r="1693" spans="1:9">
      <c r="A1693" s="16">
        <f t="shared" si="25"/>
        <v>21</v>
      </c>
      <c r="B1693" s="16"/>
      <c r="C1693" s="16" t="s">
        <v>11</v>
      </c>
      <c r="D1693" s="16">
        <v>2068</v>
      </c>
      <c r="E1693" s="16" t="s">
        <v>3</v>
      </c>
      <c r="F1693" s="16" t="str">
        <f>VLOOKUP(A1693,BY_TRA_Demand_Drivers!$A$5:$B$95,2,FALSE)</f>
        <v>TFRAT</v>
      </c>
      <c r="G1693" s="16">
        <f>VLOOKUP($D1693,'Growth rate'!$B$3:$T$93,19,FALSE)*VLOOKUP($F1693,BY_TRA_Demand_Drivers!$B$5:$J$100,7,FALSE)</f>
        <v>26024.429729397336</v>
      </c>
      <c r="H1693" s="16">
        <f>VLOOKUP($D1693,'Growth rate'!$B$3:$T$93,19,FALSE)*VLOOKUP($F1693,BY_TRA_Demand_Drivers!$B$5:$J$100,8,FALSE)</f>
        <v>0</v>
      </c>
      <c r="I1693" s="16">
        <f>VLOOKUP($D1693,'Growth rate'!$B$3:$T$93,19,FALSE)*VLOOKUP($F1693,BY_TRA_Demand_Drivers!$B$5:$J$100,9,FALSE)</f>
        <v>0</v>
      </c>
    </row>
    <row r="1694" spans="1:9">
      <c r="A1694" s="16">
        <f t="shared" si="25"/>
        <v>21</v>
      </c>
      <c r="B1694" s="16"/>
      <c r="C1694" s="16" t="s">
        <v>11</v>
      </c>
      <c r="D1694" s="16">
        <v>2069</v>
      </c>
      <c r="E1694" s="16" t="s">
        <v>3</v>
      </c>
      <c r="F1694" s="16" t="str">
        <f>VLOOKUP(A1694,BY_TRA_Demand_Drivers!$A$5:$B$95,2,FALSE)</f>
        <v>TFRAT</v>
      </c>
      <c r="G1694" s="16">
        <f>VLOOKUP($D1694,'Growth rate'!$B$3:$T$93,19,FALSE)*VLOOKUP($F1694,BY_TRA_Demand_Drivers!$B$5:$J$100,7,FALSE)</f>
        <v>26278.585303959491</v>
      </c>
      <c r="H1694" s="16">
        <f>VLOOKUP($D1694,'Growth rate'!$B$3:$T$93,19,FALSE)*VLOOKUP($F1694,BY_TRA_Demand_Drivers!$B$5:$J$100,8,FALSE)</f>
        <v>0</v>
      </c>
      <c r="I1694" s="16">
        <f>VLOOKUP($D1694,'Growth rate'!$B$3:$T$93,19,FALSE)*VLOOKUP($F1694,BY_TRA_Demand_Drivers!$B$5:$J$100,9,FALSE)</f>
        <v>0</v>
      </c>
    </row>
    <row r="1695" spans="1:9">
      <c r="A1695" s="16">
        <f t="shared" si="25"/>
        <v>21</v>
      </c>
      <c r="B1695" s="16"/>
      <c r="C1695" s="16" t="s">
        <v>11</v>
      </c>
      <c r="D1695" s="16">
        <v>2070</v>
      </c>
      <c r="E1695" s="16" t="s">
        <v>3</v>
      </c>
      <c r="F1695" s="16" t="str">
        <f>VLOOKUP(A1695,BY_TRA_Demand_Drivers!$A$5:$B$95,2,FALSE)</f>
        <v>TFRAT</v>
      </c>
      <c r="G1695" s="16">
        <f>VLOOKUP($D1695,'Growth rate'!$B$3:$T$93,19,FALSE)*VLOOKUP($F1695,BY_TRA_Demand_Drivers!$B$5:$J$100,7,FALSE)</f>
        <v>26532.740878521643</v>
      </c>
      <c r="H1695" s="16">
        <f>VLOOKUP($D1695,'Growth rate'!$B$3:$T$93,19,FALSE)*VLOOKUP($F1695,BY_TRA_Demand_Drivers!$B$5:$J$100,8,FALSE)</f>
        <v>0</v>
      </c>
      <c r="I1695" s="16">
        <f>VLOOKUP($D1695,'Growth rate'!$B$3:$T$93,19,FALSE)*VLOOKUP($F1695,BY_TRA_Demand_Drivers!$B$5:$J$100,9,FALSE)</f>
        <v>0</v>
      </c>
    </row>
    <row r="1696" spans="1:9">
      <c r="A1696" s="16">
        <f t="shared" si="25"/>
        <v>21</v>
      </c>
      <c r="B1696" s="16"/>
      <c r="C1696" s="16" t="s">
        <v>11</v>
      </c>
      <c r="D1696" s="16">
        <v>2071</v>
      </c>
      <c r="E1696" s="16" t="s">
        <v>3</v>
      </c>
      <c r="F1696" s="16" t="str">
        <f>VLOOKUP(A1696,BY_TRA_Demand_Drivers!$A$5:$B$95,2,FALSE)</f>
        <v>TFRAT</v>
      </c>
      <c r="G1696" s="16">
        <f>VLOOKUP($D1696,'Growth rate'!$B$3:$T$93,19,FALSE)*VLOOKUP($F1696,BY_TRA_Demand_Drivers!$B$5:$J$100,7,FALSE)</f>
        <v>26773.452385202858</v>
      </c>
      <c r="H1696" s="16">
        <f>VLOOKUP($D1696,'Growth rate'!$B$3:$T$93,19,FALSE)*VLOOKUP($F1696,BY_TRA_Demand_Drivers!$B$5:$J$100,8,FALSE)</f>
        <v>0</v>
      </c>
      <c r="I1696" s="16">
        <f>VLOOKUP($D1696,'Growth rate'!$B$3:$T$93,19,FALSE)*VLOOKUP($F1696,BY_TRA_Demand_Drivers!$B$5:$J$100,9,FALSE)</f>
        <v>0</v>
      </c>
    </row>
    <row r="1697" spans="1:9">
      <c r="A1697" s="16">
        <f t="shared" si="25"/>
        <v>21</v>
      </c>
      <c r="B1697" s="16"/>
      <c r="C1697" s="16" t="s">
        <v>11</v>
      </c>
      <c r="D1697" s="16">
        <v>2072</v>
      </c>
      <c r="E1697" s="16" t="s">
        <v>3</v>
      </c>
      <c r="F1697" s="16" t="str">
        <f>VLOOKUP(A1697,BY_TRA_Demand_Drivers!$A$5:$B$95,2,FALSE)</f>
        <v>TFRAT</v>
      </c>
      <c r="G1697" s="16">
        <f>VLOOKUP($D1697,'Growth rate'!$B$3:$T$93,19,FALSE)*VLOOKUP($F1697,BY_TRA_Demand_Drivers!$B$5:$J$100,7,FALSE)</f>
        <v>27014.163891884076</v>
      </c>
      <c r="H1697" s="16">
        <f>VLOOKUP($D1697,'Growth rate'!$B$3:$T$93,19,FALSE)*VLOOKUP($F1697,BY_TRA_Demand_Drivers!$B$5:$J$100,8,FALSE)</f>
        <v>0</v>
      </c>
      <c r="I1697" s="16">
        <f>VLOOKUP($D1697,'Growth rate'!$B$3:$T$93,19,FALSE)*VLOOKUP($F1697,BY_TRA_Demand_Drivers!$B$5:$J$100,9,FALSE)</f>
        <v>0</v>
      </c>
    </row>
    <row r="1698" spans="1:9">
      <c r="A1698" s="16">
        <f t="shared" si="25"/>
        <v>21</v>
      </c>
      <c r="B1698" s="16"/>
      <c r="C1698" s="16" t="s">
        <v>11</v>
      </c>
      <c r="D1698" s="16">
        <v>2073</v>
      </c>
      <c r="E1698" s="16" t="s">
        <v>3</v>
      </c>
      <c r="F1698" s="16" t="str">
        <f>VLOOKUP(A1698,BY_TRA_Demand_Drivers!$A$5:$B$95,2,FALSE)</f>
        <v>TFRAT</v>
      </c>
      <c r="G1698" s="16">
        <f>VLOOKUP($D1698,'Growth rate'!$B$3:$T$93,19,FALSE)*VLOOKUP($F1698,BY_TRA_Demand_Drivers!$B$5:$J$100,7,FALSE)</f>
        <v>27254.875398565284</v>
      </c>
      <c r="H1698" s="16">
        <f>VLOOKUP($D1698,'Growth rate'!$B$3:$T$93,19,FALSE)*VLOOKUP($F1698,BY_TRA_Demand_Drivers!$B$5:$J$100,8,FALSE)</f>
        <v>0</v>
      </c>
      <c r="I1698" s="16">
        <f>VLOOKUP($D1698,'Growth rate'!$B$3:$T$93,19,FALSE)*VLOOKUP($F1698,BY_TRA_Demand_Drivers!$B$5:$J$100,9,FALSE)</f>
        <v>0</v>
      </c>
    </row>
    <row r="1699" spans="1:9">
      <c r="A1699" s="16">
        <f t="shared" si="25"/>
        <v>21</v>
      </c>
      <c r="B1699" s="16"/>
      <c r="C1699" s="16" t="s">
        <v>11</v>
      </c>
      <c r="D1699" s="16">
        <v>2074</v>
      </c>
      <c r="E1699" s="16" t="s">
        <v>3</v>
      </c>
      <c r="F1699" s="16" t="str">
        <f>VLOOKUP(A1699,BY_TRA_Demand_Drivers!$A$5:$B$95,2,FALSE)</f>
        <v>TFRAT</v>
      </c>
      <c r="G1699" s="16">
        <f>VLOOKUP($D1699,'Growth rate'!$B$3:$T$93,19,FALSE)*VLOOKUP($F1699,BY_TRA_Demand_Drivers!$B$5:$J$100,7,FALSE)</f>
        <v>27495.586905246506</v>
      </c>
      <c r="H1699" s="16">
        <f>VLOOKUP($D1699,'Growth rate'!$B$3:$T$93,19,FALSE)*VLOOKUP($F1699,BY_TRA_Demand_Drivers!$B$5:$J$100,8,FALSE)</f>
        <v>0</v>
      </c>
      <c r="I1699" s="16">
        <f>VLOOKUP($D1699,'Growth rate'!$B$3:$T$93,19,FALSE)*VLOOKUP($F1699,BY_TRA_Demand_Drivers!$B$5:$J$100,9,FALSE)</f>
        <v>0</v>
      </c>
    </row>
    <row r="1700" spans="1:9">
      <c r="A1700" s="16">
        <f t="shared" si="25"/>
        <v>21</v>
      </c>
      <c r="B1700" s="16"/>
      <c r="C1700" s="16" t="s">
        <v>11</v>
      </c>
      <c r="D1700" s="16">
        <v>2075</v>
      </c>
      <c r="E1700" s="16" t="s">
        <v>3</v>
      </c>
      <c r="F1700" s="16" t="str">
        <f>VLOOKUP(A1700,BY_TRA_Demand_Drivers!$A$5:$B$95,2,FALSE)</f>
        <v>TFRAT</v>
      </c>
      <c r="G1700" s="16">
        <f>VLOOKUP($D1700,'Growth rate'!$B$3:$T$93,19,FALSE)*VLOOKUP($F1700,BY_TRA_Demand_Drivers!$B$5:$J$100,7,FALSE)</f>
        <v>27736.298411927717</v>
      </c>
      <c r="H1700" s="16">
        <f>VLOOKUP($D1700,'Growth rate'!$B$3:$T$93,19,FALSE)*VLOOKUP($F1700,BY_TRA_Demand_Drivers!$B$5:$J$100,8,FALSE)</f>
        <v>0</v>
      </c>
      <c r="I1700" s="16">
        <f>VLOOKUP($D1700,'Growth rate'!$B$3:$T$93,19,FALSE)*VLOOKUP($F1700,BY_TRA_Demand_Drivers!$B$5:$J$100,9,FALSE)</f>
        <v>0</v>
      </c>
    </row>
    <row r="1701" spans="1:9">
      <c r="A1701" s="16">
        <f t="shared" si="25"/>
        <v>21</v>
      </c>
      <c r="B1701" s="16"/>
      <c r="C1701" s="16" t="s">
        <v>11</v>
      </c>
      <c r="D1701" s="16">
        <v>2076</v>
      </c>
      <c r="E1701" s="16" t="s">
        <v>3</v>
      </c>
      <c r="F1701" s="16" t="str">
        <f>VLOOKUP(A1701,BY_TRA_Demand_Drivers!$A$5:$B$95,2,FALSE)</f>
        <v>TFRAT</v>
      </c>
      <c r="G1701" s="16">
        <f>VLOOKUP($D1701,'Growth rate'!$B$3:$T$93,19,FALSE)*VLOOKUP($F1701,BY_TRA_Demand_Drivers!$B$5:$J$100,7,FALSE)</f>
        <v>27962.331806362399</v>
      </c>
      <c r="H1701" s="16">
        <f>VLOOKUP($D1701,'Growth rate'!$B$3:$T$93,19,FALSE)*VLOOKUP($F1701,BY_TRA_Demand_Drivers!$B$5:$J$100,8,FALSE)</f>
        <v>0</v>
      </c>
      <c r="I1701" s="16">
        <f>VLOOKUP($D1701,'Growth rate'!$B$3:$T$93,19,FALSE)*VLOOKUP($F1701,BY_TRA_Demand_Drivers!$B$5:$J$100,9,FALSE)</f>
        <v>0</v>
      </c>
    </row>
    <row r="1702" spans="1:9">
      <c r="A1702" s="16">
        <f t="shared" si="25"/>
        <v>21</v>
      </c>
      <c r="B1702" s="16"/>
      <c r="C1702" s="16" t="s">
        <v>11</v>
      </c>
      <c r="D1702" s="16">
        <v>2077</v>
      </c>
      <c r="E1702" s="16" t="s">
        <v>3</v>
      </c>
      <c r="F1702" s="16" t="str">
        <f>VLOOKUP(A1702,BY_TRA_Demand_Drivers!$A$5:$B$95,2,FALSE)</f>
        <v>TFRAT</v>
      </c>
      <c r="G1702" s="16">
        <f>VLOOKUP($D1702,'Growth rate'!$B$3:$T$93,19,FALSE)*VLOOKUP($F1702,BY_TRA_Demand_Drivers!$B$5:$J$100,7,FALSE)</f>
        <v>28188.365200797081</v>
      </c>
      <c r="H1702" s="16">
        <f>VLOOKUP($D1702,'Growth rate'!$B$3:$T$93,19,FALSE)*VLOOKUP($F1702,BY_TRA_Demand_Drivers!$B$5:$J$100,8,FALSE)</f>
        <v>0</v>
      </c>
      <c r="I1702" s="16">
        <f>VLOOKUP($D1702,'Growth rate'!$B$3:$T$93,19,FALSE)*VLOOKUP($F1702,BY_TRA_Demand_Drivers!$B$5:$J$100,9,FALSE)</f>
        <v>0</v>
      </c>
    </row>
    <row r="1703" spans="1:9">
      <c r="A1703" s="16">
        <f t="shared" si="25"/>
        <v>21</v>
      </c>
      <c r="B1703" s="16"/>
      <c r="C1703" s="16" t="s">
        <v>11</v>
      </c>
      <c r="D1703" s="16">
        <v>2078</v>
      </c>
      <c r="E1703" s="16" t="s">
        <v>3</v>
      </c>
      <c r="F1703" s="16" t="str">
        <f>VLOOKUP(A1703,BY_TRA_Demand_Drivers!$A$5:$B$95,2,FALSE)</f>
        <v>TFRAT</v>
      </c>
      <c r="G1703" s="16">
        <f>VLOOKUP($D1703,'Growth rate'!$B$3:$T$93,19,FALSE)*VLOOKUP($F1703,BY_TRA_Demand_Drivers!$B$5:$J$100,7,FALSE)</f>
        <v>28414.398595231749</v>
      </c>
      <c r="H1703" s="16">
        <f>VLOOKUP($D1703,'Growth rate'!$B$3:$T$93,19,FALSE)*VLOOKUP($F1703,BY_TRA_Demand_Drivers!$B$5:$J$100,8,FALSE)</f>
        <v>0</v>
      </c>
      <c r="I1703" s="16">
        <f>VLOOKUP($D1703,'Growth rate'!$B$3:$T$93,19,FALSE)*VLOOKUP($F1703,BY_TRA_Demand_Drivers!$B$5:$J$100,9,FALSE)</f>
        <v>0</v>
      </c>
    </row>
    <row r="1704" spans="1:9">
      <c r="A1704" s="16">
        <f t="shared" si="25"/>
        <v>21</v>
      </c>
      <c r="B1704" s="16"/>
      <c r="C1704" s="16" t="s">
        <v>11</v>
      </c>
      <c r="D1704" s="16">
        <v>2079</v>
      </c>
      <c r="E1704" s="16" t="s">
        <v>3</v>
      </c>
      <c r="F1704" s="16" t="str">
        <f>VLOOKUP(A1704,BY_TRA_Demand_Drivers!$A$5:$B$95,2,FALSE)</f>
        <v>TFRAT</v>
      </c>
      <c r="G1704" s="16">
        <f>VLOOKUP($D1704,'Growth rate'!$B$3:$T$93,19,FALSE)*VLOOKUP($F1704,BY_TRA_Demand_Drivers!$B$5:$J$100,7,FALSE)</f>
        <v>28640.431989666431</v>
      </c>
      <c r="H1704" s="16">
        <f>VLOOKUP($D1704,'Growth rate'!$B$3:$T$93,19,FALSE)*VLOOKUP($F1704,BY_TRA_Demand_Drivers!$B$5:$J$100,8,FALSE)</f>
        <v>0</v>
      </c>
      <c r="I1704" s="16">
        <f>VLOOKUP($D1704,'Growth rate'!$B$3:$T$93,19,FALSE)*VLOOKUP($F1704,BY_TRA_Demand_Drivers!$B$5:$J$100,9,FALSE)</f>
        <v>0</v>
      </c>
    </row>
    <row r="1705" spans="1:9">
      <c r="A1705" s="16">
        <f t="shared" si="25"/>
        <v>21</v>
      </c>
      <c r="B1705" s="16"/>
      <c r="C1705" s="16" t="s">
        <v>11</v>
      </c>
      <c r="D1705" s="16">
        <v>2080</v>
      </c>
      <c r="E1705" s="16" t="s">
        <v>3</v>
      </c>
      <c r="F1705" s="16" t="str">
        <f>VLOOKUP(A1705,BY_TRA_Demand_Drivers!$A$5:$B$95,2,FALSE)</f>
        <v>TFRAT</v>
      </c>
      <c r="G1705" s="16">
        <f>VLOOKUP($D1705,'Growth rate'!$B$3:$T$93,19,FALSE)*VLOOKUP($F1705,BY_TRA_Demand_Drivers!$B$5:$J$100,7,FALSE)</f>
        <v>28866.465384101113</v>
      </c>
      <c r="H1705" s="16">
        <f>VLOOKUP($D1705,'Growth rate'!$B$3:$T$93,19,FALSE)*VLOOKUP($F1705,BY_TRA_Demand_Drivers!$B$5:$J$100,8,FALSE)</f>
        <v>0</v>
      </c>
      <c r="I1705" s="16">
        <f>VLOOKUP($D1705,'Growth rate'!$B$3:$T$93,19,FALSE)*VLOOKUP($F1705,BY_TRA_Demand_Drivers!$B$5:$J$100,9,FALSE)</f>
        <v>0</v>
      </c>
    </row>
    <row r="1706" spans="1:9">
      <c r="A1706" s="16">
        <f t="shared" si="25"/>
        <v>21</v>
      </c>
      <c r="B1706" s="16"/>
      <c r="C1706" s="16" t="s">
        <v>11</v>
      </c>
      <c r="D1706" s="16">
        <v>2081</v>
      </c>
      <c r="E1706" s="16" t="s">
        <v>3</v>
      </c>
      <c r="F1706" s="16" t="str">
        <f>VLOOKUP(A1706,BY_TRA_Demand_Drivers!$A$5:$B$95,2,FALSE)</f>
        <v>TFRAT</v>
      </c>
      <c r="G1706" s="16">
        <f>VLOOKUP($D1706,'Growth rate'!$B$3:$T$93,19,FALSE)*VLOOKUP($F1706,BY_TRA_Demand_Drivers!$B$5:$J$100,7,FALSE)</f>
        <v>29065.017006271511</v>
      </c>
      <c r="H1706" s="16">
        <f>VLOOKUP($D1706,'Growth rate'!$B$3:$T$93,19,FALSE)*VLOOKUP($F1706,BY_TRA_Demand_Drivers!$B$5:$J$100,8,FALSE)</f>
        <v>0</v>
      </c>
      <c r="I1706" s="16">
        <f>VLOOKUP($D1706,'Growth rate'!$B$3:$T$93,19,FALSE)*VLOOKUP($F1706,BY_TRA_Demand_Drivers!$B$5:$J$100,9,FALSE)</f>
        <v>0</v>
      </c>
    </row>
    <row r="1707" spans="1:9">
      <c r="A1707" s="16">
        <f t="shared" si="25"/>
        <v>21</v>
      </c>
      <c r="B1707" s="16"/>
      <c r="C1707" s="16" t="s">
        <v>11</v>
      </c>
      <c r="D1707" s="16">
        <v>2082</v>
      </c>
      <c r="E1707" s="16" t="s">
        <v>3</v>
      </c>
      <c r="F1707" s="16" t="str">
        <f>VLOOKUP(A1707,BY_TRA_Demand_Drivers!$A$5:$B$95,2,FALSE)</f>
        <v>TFRAT</v>
      </c>
      <c r="G1707" s="16">
        <f>VLOOKUP($D1707,'Growth rate'!$B$3:$T$93,19,FALSE)*VLOOKUP($F1707,BY_TRA_Demand_Drivers!$B$5:$J$100,7,FALSE)</f>
        <v>29263.56862844191</v>
      </c>
      <c r="H1707" s="16">
        <f>VLOOKUP($D1707,'Growth rate'!$B$3:$T$93,19,FALSE)*VLOOKUP($F1707,BY_TRA_Demand_Drivers!$B$5:$J$100,8,FALSE)</f>
        <v>0</v>
      </c>
      <c r="I1707" s="16">
        <f>VLOOKUP($D1707,'Growth rate'!$B$3:$T$93,19,FALSE)*VLOOKUP($F1707,BY_TRA_Demand_Drivers!$B$5:$J$100,9,FALSE)</f>
        <v>0</v>
      </c>
    </row>
    <row r="1708" spans="1:9">
      <c r="A1708" s="16">
        <f t="shared" si="25"/>
        <v>21</v>
      </c>
      <c r="B1708" s="16"/>
      <c r="C1708" s="16" t="s">
        <v>11</v>
      </c>
      <c r="D1708" s="16">
        <v>2083</v>
      </c>
      <c r="E1708" s="16" t="s">
        <v>3</v>
      </c>
      <c r="F1708" s="16" t="str">
        <f>VLOOKUP(A1708,BY_TRA_Demand_Drivers!$A$5:$B$95,2,FALSE)</f>
        <v>TFRAT</v>
      </c>
      <c r="G1708" s="16">
        <f>VLOOKUP($D1708,'Growth rate'!$B$3:$T$93,19,FALSE)*VLOOKUP($F1708,BY_TRA_Demand_Drivers!$B$5:$J$100,7,FALSE)</f>
        <v>29462.120250612312</v>
      </c>
      <c r="H1708" s="16">
        <f>VLOOKUP($D1708,'Growth rate'!$B$3:$T$93,19,FALSE)*VLOOKUP($F1708,BY_TRA_Demand_Drivers!$B$5:$J$100,8,FALSE)</f>
        <v>0</v>
      </c>
      <c r="I1708" s="16">
        <f>VLOOKUP($D1708,'Growth rate'!$B$3:$T$93,19,FALSE)*VLOOKUP($F1708,BY_TRA_Demand_Drivers!$B$5:$J$100,9,FALSE)</f>
        <v>0</v>
      </c>
    </row>
    <row r="1709" spans="1:9">
      <c r="A1709" s="16">
        <f t="shared" ref="A1709:A1772" si="26">A1627+1</f>
        <v>21</v>
      </c>
      <c r="B1709" s="16"/>
      <c r="C1709" s="16" t="s">
        <v>11</v>
      </c>
      <c r="D1709" s="16">
        <v>2084</v>
      </c>
      <c r="E1709" s="16" t="s">
        <v>3</v>
      </c>
      <c r="F1709" s="16" t="str">
        <f>VLOOKUP(A1709,BY_TRA_Demand_Drivers!$A$5:$B$95,2,FALSE)</f>
        <v>TFRAT</v>
      </c>
      <c r="G1709" s="16">
        <f>VLOOKUP($D1709,'Growth rate'!$B$3:$T$93,19,FALSE)*VLOOKUP($F1709,BY_TRA_Demand_Drivers!$B$5:$J$100,7,FALSE)</f>
        <v>29660.671872782714</v>
      </c>
      <c r="H1709" s="16">
        <f>VLOOKUP($D1709,'Growth rate'!$B$3:$T$93,19,FALSE)*VLOOKUP($F1709,BY_TRA_Demand_Drivers!$B$5:$J$100,8,FALSE)</f>
        <v>0</v>
      </c>
      <c r="I1709" s="16">
        <f>VLOOKUP($D1709,'Growth rate'!$B$3:$T$93,19,FALSE)*VLOOKUP($F1709,BY_TRA_Demand_Drivers!$B$5:$J$100,9,FALSE)</f>
        <v>0</v>
      </c>
    </row>
    <row r="1710" spans="1:9">
      <c r="A1710" s="16">
        <f t="shared" si="26"/>
        <v>21</v>
      </c>
      <c r="B1710" s="16"/>
      <c r="C1710" s="16" t="s">
        <v>11</v>
      </c>
      <c r="D1710" s="16">
        <v>2085</v>
      </c>
      <c r="E1710" s="16" t="s">
        <v>3</v>
      </c>
      <c r="F1710" s="16" t="str">
        <f>VLOOKUP(A1710,BY_TRA_Demand_Drivers!$A$5:$B$95,2,FALSE)</f>
        <v>TFRAT</v>
      </c>
      <c r="G1710" s="16">
        <f>VLOOKUP($D1710,'Growth rate'!$B$3:$T$93,19,FALSE)*VLOOKUP($F1710,BY_TRA_Demand_Drivers!$B$5:$J$100,7,FALSE)</f>
        <v>29859.223494953108</v>
      </c>
      <c r="H1710" s="16">
        <f>VLOOKUP($D1710,'Growth rate'!$B$3:$T$93,19,FALSE)*VLOOKUP($F1710,BY_TRA_Demand_Drivers!$B$5:$J$100,8,FALSE)</f>
        <v>0</v>
      </c>
      <c r="I1710" s="16">
        <f>VLOOKUP($D1710,'Growth rate'!$B$3:$T$93,19,FALSE)*VLOOKUP($F1710,BY_TRA_Demand_Drivers!$B$5:$J$100,9,FALSE)</f>
        <v>0</v>
      </c>
    </row>
    <row r="1711" spans="1:9">
      <c r="A1711" s="16">
        <f t="shared" si="26"/>
        <v>21</v>
      </c>
      <c r="B1711" s="16"/>
      <c r="C1711" s="16" t="s">
        <v>11</v>
      </c>
      <c r="D1711" s="16">
        <v>2086</v>
      </c>
      <c r="E1711" s="16" t="s">
        <v>3</v>
      </c>
      <c r="F1711" s="16" t="str">
        <f>VLOOKUP(A1711,BY_TRA_Demand_Drivers!$A$5:$B$95,2,FALSE)</f>
        <v>TFRAT</v>
      </c>
      <c r="G1711" s="16">
        <f>VLOOKUP($D1711,'Growth rate'!$B$3:$T$93,19,FALSE)*VLOOKUP($F1711,BY_TRA_Demand_Drivers!$B$5:$J$100,7,FALSE)</f>
        <v>30033.678871821423</v>
      </c>
      <c r="H1711" s="16">
        <f>VLOOKUP($D1711,'Growth rate'!$B$3:$T$93,19,FALSE)*VLOOKUP($F1711,BY_TRA_Demand_Drivers!$B$5:$J$100,8,FALSE)</f>
        <v>0</v>
      </c>
      <c r="I1711" s="16">
        <f>VLOOKUP($D1711,'Growth rate'!$B$3:$T$93,19,FALSE)*VLOOKUP($F1711,BY_TRA_Demand_Drivers!$B$5:$J$100,9,FALSE)</f>
        <v>0</v>
      </c>
    </row>
    <row r="1712" spans="1:9">
      <c r="A1712" s="16">
        <f t="shared" si="26"/>
        <v>21</v>
      </c>
      <c r="B1712" s="16"/>
      <c r="C1712" s="16" t="s">
        <v>11</v>
      </c>
      <c r="D1712" s="16">
        <v>2087</v>
      </c>
      <c r="E1712" s="16" t="s">
        <v>3</v>
      </c>
      <c r="F1712" s="16" t="str">
        <f>VLOOKUP(A1712,BY_TRA_Demand_Drivers!$A$5:$B$95,2,FALSE)</f>
        <v>TFRAT</v>
      </c>
      <c r="G1712" s="16">
        <f>VLOOKUP($D1712,'Growth rate'!$B$3:$T$93,19,FALSE)*VLOOKUP($F1712,BY_TRA_Demand_Drivers!$B$5:$J$100,7,FALSE)</f>
        <v>30208.134248689741</v>
      </c>
      <c r="H1712" s="16">
        <f>VLOOKUP($D1712,'Growth rate'!$B$3:$T$93,19,FALSE)*VLOOKUP($F1712,BY_TRA_Demand_Drivers!$B$5:$J$100,8,FALSE)</f>
        <v>0</v>
      </c>
      <c r="I1712" s="16">
        <f>VLOOKUP($D1712,'Growth rate'!$B$3:$T$93,19,FALSE)*VLOOKUP($F1712,BY_TRA_Demand_Drivers!$B$5:$J$100,9,FALSE)</f>
        <v>0</v>
      </c>
    </row>
    <row r="1713" spans="1:9">
      <c r="A1713" s="16">
        <f t="shared" si="26"/>
        <v>21</v>
      </c>
      <c r="B1713" s="16"/>
      <c r="C1713" s="16" t="s">
        <v>11</v>
      </c>
      <c r="D1713" s="16">
        <v>2088</v>
      </c>
      <c r="E1713" s="16" t="s">
        <v>3</v>
      </c>
      <c r="F1713" s="16" t="str">
        <f>VLOOKUP(A1713,BY_TRA_Demand_Drivers!$A$5:$B$95,2,FALSE)</f>
        <v>TFRAT</v>
      </c>
      <c r="G1713" s="16">
        <f>VLOOKUP($D1713,'Growth rate'!$B$3:$T$93,19,FALSE)*VLOOKUP($F1713,BY_TRA_Demand_Drivers!$B$5:$J$100,7,FALSE)</f>
        <v>30382.589625558059</v>
      </c>
      <c r="H1713" s="16">
        <f>VLOOKUP($D1713,'Growth rate'!$B$3:$T$93,19,FALSE)*VLOOKUP($F1713,BY_TRA_Demand_Drivers!$B$5:$J$100,8,FALSE)</f>
        <v>0</v>
      </c>
      <c r="I1713" s="16">
        <f>VLOOKUP($D1713,'Growth rate'!$B$3:$T$93,19,FALSE)*VLOOKUP($F1713,BY_TRA_Demand_Drivers!$B$5:$J$100,9,FALSE)</f>
        <v>0</v>
      </c>
    </row>
    <row r="1714" spans="1:9">
      <c r="A1714" s="16">
        <f t="shared" si="26"/>
        <v>21</v>
      </c>
      <c r="B1714" s="16"/>
      <c r="C1714" s="16" t="s">
        <v>11</v>
      </c>
      <c r="D1714" s="16">
        <v>2089</v>
      </c>
      <c r="E1714" s="16" t="s">
        <v>3</v>
      </c>
      <c r="F1714" s="16" t="str">
        <f>VLOOKUP(A1714,BY_TRA_Demand_Drivers!$A$5:$B$95,2,FALSE)</f>
        <v>TFRAT</v>
      </c>
      <c r="G1714" s="16">
        <f>VLOOKUP($D1714,'Growth rate'!$B$3:$T$93,19,FALSE)*VLOOKUP($F1714,BY_TRA_Demand_Drivers!$B$5:$J$100,7,FALSE)</f>
        <v>30557.04500242637</v>
      </c>
      <c r="H1714" s="16">
        <f>VLOOKUP($D1714,'Growth rate'!$B$3:$T$93,19,FALSE)*VLOOKUP($F1714,BY_TRA_Demand_Drivers!$B$5:$J$100,8,FALSE)</f>
        <v>0</v>
      </c>
      <c r="I1714" s="16">
        <f>VLOOKUP($D1714,'Growth rate'!$B$3:$T$93,19,FALSE)*VLOOKUP($F1714,BY_TRA_Demand_Drivers!$B$5:$J$100,9,FALSE)</f>
        <v>0</v>
      </c>
    </row>
    <row r="1715" spans="1:9">
      <c r="A1715" s="16">
        <f t="shared" si="26"/>
        <v>21</v>
      </c>
      <c r="B1715" s="16"/>
      <c r="C1715" s="16" t="s">
        <v>11</v>
      </c>
      <c r="D1715" s="16">
        <v>2090</v>
      </c>
      <c r="E1715" s="16" t="s">
        <v>3</v>
      </c>
      <c r="F1715" s="16" t="str">
        <f>VLOOKUP(A1715,BY_TRA_Demand_Drivers!$A$5:$B$95,2,FALSE)</f>
        <v>TFRAT</v>
      </c>
      <c r="G1715" s="16">
        <f>VLOOKUP($D1715,'Growth rate'!$B$3:$T$93,19,FALSE)*VLOOKUP($F1715,BY_TRA_Demand_Drivers!$B$5:$J$100,7,FALSE)</f>
        <v>30731.500379294688</v>
      </c>
      <c r="H1715" s="16">
        <f>VLOOKUP($D1715,'Growth rate'!$B$3:$T$93,19,FALSE)*VLOOKUP($F1715,BY_TRA_Demand_Drivers!$B$5:$J$100,8,FALSE)</f>
        <v>0</v>
      </c>
      <c r="I1715" s="16">
        <f>VLOOKUP($D1715,'Growth rate'!$B$3:$T$93,19,FALSE)*VLOOKUP($F1715,BY_TRA_Demand_Drivers!$B$5:$J$100,9,FALSE)</f>
        <v>0</v>
      </c>
    </row>
    <row r="1716" spans="1:9">
      <c r="A1716" s="16">
        <f t="shared" si="26"/>
        <v>21</v>
      </c>
      <c r="B1716" s="16"/>
      <c r="C1716" s="16" t="s">
        <v>11</v>
      </c>
      <c r="D1716" s="16">
        <v>2091</v>
      </c>
      <c r="E1716" s="16" t="s">
        <v>3</v>
      </c>
      <c r="F1716" s="16" t="str">
        <f>VLOOKUP(A1716,BY_TRA_Demand_Drivers!$A$5:$B$95,2,FALSE)</f>
        <v>TFRAT</v>
      </c>
      <c r="G1716" s="16">
        <f>VLOOKUP($D1716,'Growth rate'!$B$3:$T$93,19,FALSE)*VLOOKUP($F1716,BY_TRA_Demand_Drivers!$B$5:$J$100,7,FALSE)</f>
        <v>30888.739398144065</v>
      </c>
      <c r="H1716" s="16">
        <f>VLOOKUP($D1716,'Growth rate'!$B$3:$T$93,19,FALSE)*VLOOKUP($F1716,BY_TRA_Demand_Drivers!$B$5:$J$100,8,FALSE)</f>
        <v>0</v>
      </c>
      <c r="I1716" s="16">
        <f>VLOOKUP($D1716,'Growth rate'!$B$3:$T$93,19,FALSE)*VLOOKUP($F1716,BY_TRA_Demand_Drivers!$B$5:$J$100,9,FALSE)</f>
        <v>0</v>
      </c>
    </row>
    <row r="1717" spans="1:9">
      <c r="A1717" s="16">
        <f t="shared" si="26"/>
        <v>21</v>
      </c>
      <c r="B1717" s="16"/>
      <c r="C1717" s="16" t="s">
        <v>11</v>
      </c>
      <c r="D1717" s="16">
        <v>2092</v>
      </c>
      <c r="E1717" s="16" t="s">
        <v>3</v>
      </c>
      <c r="F1717" s="16" t="str">
        <f>VLOOKUP(A1717,BY_TRA_Demand_Drivers!$A$5:$B$95,2,FALSE)</f>
        <v>TFRAT</v>
      </c>
      <c r="G1717" s="16">
        <f>VLOOKUP($D1717,'Growth rate'!$B$3:$T$93,19,FALSE)*VLOOKUP($F1717,BY_TRA_Demand_Drivers!$B$5:$J$100,7,FALSE)</f>
        <v>31045.97841699345</v>
      </c>
      <c r="H1717" s="16">
        <f>VLOOKUP($D1717,'Growth rate'!$B$3:$T$93,19,FALSE)*VLOOKUP($F1717,BY_TRA_Demand_Drivers!$B$5:$J$100,8,FALSE)</f>
        <v>0</v>
      </c>
      <c r="I1717" s="16">
        <f>VLOOKUP($D1717,'Growth rate'!$B$3:$T$93,19,FALSE)*VLOOKUP($F1717,BY_TRA_Demand_Drivers!$B$5:$J$100,9,FALSE)</f>
        <v>0</v>
      </c>
    </row>
    <row r="1718" spans="1:9">
      <c r="A1718" s="16">
        <f t="shared" si="26"/>
        <v>21</v>
      </c>
      <c r="B1718" s="16"/>
      <c r="C1718" s="16" t="s">
        <v>11</v>
      </c>
      <c r="D1718" s="16">
        <v>2093</v>
      </c>
      <c r="E1718" s="16" t="s">
        <v>3</v>
      </c>
      <c r="F1718" s="16" t="str">
        <f>VLOOKUP(A1718,BY_TRA_Demand_Drivers!$A$5:$B$95,2,FALSE)</f>
        <v>TFRAT</v>
      </c>
      <c r="G1718" s="16">
        <f>VLOOKUP($D1718,'Growth rate'!$B$3:$T$93,19,FALSE)*VLOOKUP($F1718,BY_TRA_Demand_Drivers!$B$5:$J$100,7,FALSE)</f>
        <v>31203.21743584282</v>
      </c>
      <c r="H1718" s="16">
        <f>VLOOKUP($D1718,'Growth rate'!$B$3:$T$93,19,FALSE)*VLOOKUP($F1718,BY_TRA_Demand_Drivers!$B$5:$J$100,8,FALSE)</f>
        <v>0</v>
      </c>
      <c r="I1718" s="16">
        <f>VLOOKUP($D1718,'Growth rate'!$B$3:$T$93,19,FALSE)*VLOOKUP($F1718,BY_TRA_Demand_Drivers!$B$5:$J$100,9,FALSE)</f>
        <v>0</v>
      </c>
    </row>
    <row r="1719" spans="1:9">
      <c r="A1719" s="16">
        <f t="shared" si="26"/>
        <v>21</v>
      </c>
      <c r="B1719" s="16"/>
      <c r="C1719" s="16" t="s">
        <v>11</v>
      </c>
      <c r="D1719" s="16">
        <v>2094</v>
      </c>
      <c r="E1719" s="16" t="s">
        <v>3</v>
      </c>
      <c r="F1719" s="16" t="str">
        <f>VLOOKUP(A1719,BY_TRA_Demand_Drivers!$A$5:$B$95,2,FALSE)</f>
        <v>TFRAT</v>
      </c>
      <c r="G1719" s="16">
        <f>VLOOKUP($D1719,'Growth rate'!$B$3:$T$93,19,FALSE)*VLOOKUP($F1719,BY_TRA_Demand_Drivers!$B$5:$J$100,7,FALSE)</f>
        <v>31360.456454692201</v>
      </c>
      <c r="H1719" s="16">
        <f>VLOOKUP($D1719,'Growth rate'!$B$3:$T$93,19,FALSE)*VLOOKUP($F1719,BY_TRA_Demand_Drivers!$B$5:$J$100,8,FALSE)</f>
        <v>0</v>
      </c>
      <c r="I1719" s="16">
        <f>VLOOKUP($D1719,'Growth rate'!$B$3:$T$93,19,FALSE)*VLOOKUP($F1719,BY_TRA_Demand_Drivers!$B$5:$J$100,9,FALSE)</f>
        <v>0</v>
      </c>
    </row>
    <row r="1720" spans="1:9">
      <c r="A1720" s="16">
        <f t="shared" si="26"/>
        <v>21</v>
      </c>
      <c r="B1720" s="16"/>
      <c r="C1720" s="16" t="s">
        <v>11</v>
      </c>
      <c r="D1720" s="16">
        <v>2095</v>
      </c>
      <c r="E1720" s="16" t="s">
        <v>3</v>
      </c>
      <c r="F1720" s="16" t="str">
        <f>VLOOKUP(A1720,BY_TRA_Demand_Drivers!$A$5:$B$95,2,FALSE)</f>
        <v>TFRAT</v>
      </c>
      <c r="G1720" s="16">
        <f>VLOOKUP($D1720,'Growth rate'!$B$3:$T$93,19,FALSE)*VLOOKUP($F1720,BY_TRA_Demand_Drivers!$B$5:$J$100,7,FALSE)</f>
        <v>31517.695473541578</v>
      </c>
      <c r="H1720" s="16">
        <f>VLOOKUP($D1720,'Growth rate'!$B$3:$T$93,19,FALSE)*VLOOKUP($F1720,BY_TRA_Demand_Drivers!$B$5:$J$100,8,FALSE)</f>
        <v>0</v>
      </c>
      <c r="I1720" s="16">
        <f>VLOOKUP($D1720,'Growth rate'!$B$3:$T$93,19,FALSE)*VLOOKUP($F1720,BY_TRA_Demand_Drivers!$B$5:$J$100,9,FALSE)</f>
        <v>0</v>
      </c>
    </row>
    <row r="1721" spans="1:9">
      <c r="A1721" s="16">
        <f t="shared" si="26"/>
        <v>21</v>
      </c>
      <c r="B1721" s="16"/>
      <c r="C1721" s="16" t="s">
        <v>11</v>
      </c>
      <c r="D1721" s="16">
        <v>2096</v>
      </c>
      <c r="E1721" s="16" t="s">
        <v>3</v>
      </c>
      <c r="F1721" s="16" t="str">
        <f>VLOOKUP(A1721,BY_TRA_Demand_Drivers!$A$5:$B$95,2,FALSE)</f>
        <v>TFRAT</v>
      </c>
      <c r="G1721" s="16">
        <f>VLOOKUP($D1721,'Growth rate'!$B$3:$T$93,19,FALSE)*VLOOKUP($F1721,BY_TRA_Demand_Drivers!$B$5:$J$100,7,FALSE)</f>
        <v>31661.159427187482</v>
      </c>
      <c r="H1721" s="16">
        <f>VLOOKUP($D1721,'Growth rate'!$B$3:$T$93,19,FALSE)*VLOOKUP($F1721,BY_TRA_Demand_Drivers!$B$5:$J$100,8,FALSE)</f>
        <v>0</v>
      </c>
      <c r="I1721" s="16">
        <f>VLOOKUP($D1721,'Growth rate'!$B$3:$T$93,19,FALSE)*VLOOKUP($F1721,BY_TRA_Demand_Drivers!$B$5:$J$100,9,FALSE)</f>
        <v>0</v>
      </c>
    </row>
    <row r="1722" spans="1:9">
      <c r="A1722" s="16">
        <f t="shared" si="26"/>
        <v>21</v>
      </c>
      <c r="B1722" s="16"/>
      <c r="C1722" s="16" t="s">
        <v>11</v>
      </c>
      <c r="D1722" s="16">
        <v>2097</v>
      </c>
      <c r="E1722" s="16" t="s">
        <v>3</v>
      </c>
      <c r="F1722" s="16" t="str">
        <f>VLOOKUP(A1722,BY_TRA_Demand_Drivers!$A$5:$B$95,2,FALSE)</f>
        <v>TFRAT</v>
      </c>
      <c r="G1722" s="16">
        <f>VLOOKUP($D1722,'Growth rate'!$B$3:$T$93,19,FALSE)*VLOOKUP($F1722,BY_TRA_Demand_Drivers!$B$5:$J$100,7,FALSE)</f>
        <v>31804.623380833371</v>
      </c>
      <c r="H1722" s="16">
        <f>VLOOKUP($D1722,'Growth rate'!$B$3:$T$93,19,FALSE)*VLOOKUP($F1722,BY_TRA_Demand_Drivers!$B$5:$J$100,8,FALSE)</f>
        <v>0</v>
      </c>
      <c r="I1722" s="16">
        <f>VLOOKUP($D1722,'Growth rate'!$B$3:$T$93,19,FALSE)*VLOOKUP($F1722,BY_TRA_Demand_Drivers!$B$5:$J$100,9,FALSE)</f>
        <v>0</v>
      </c>
    </row>
    <row r="1723" spans="1:9">
      <c r="A1723" s="16">
        <f t="shared" si="26"/>
        <v>21</v>
      </c>
      <c r="B1723" s="16"/>
      <c r="C1723" s="16" t="s">
        <v>11</v>
      </c>
      <c r="D1723" s="16">
        <v>2098</v>
      </c>
      <c r="E1723" s="16" t="s">
        <v>3</v>
      </c>
      <c r="F1723" s="16" t="str">
        <f>VLOOKUP(A1723,BY_TRA_Demand_Drivers!$A$5:$B$95,2,FALSE)</f>
        <v>TFRAT</v>
      </c>
      <c r="G1723" s="16">
        <f>VLOOKUP($D1723,'Growth rate'!$B$3:$T$93,19,FALSE)*VLOOKUP($F1723,BY_TRA_Demand_Drivers!$B$5:$J$100,7,FALSE)</f>
        <v>31948.08733447926</v>
      </c>
      <c r="H1723" s="16">
        <f>VLOOKUP($D1723,'Growth rate'!$B$3:$T$93,19,FALSE)*VLOOKUP($F1723,BY_TRA_Demand_Drivers!$B$5:$J$100,8,FALSE)</f>
        <v>0</v>
      </c>
      <c r="I1723" s="16">
        <f>VLOOKUP($D1723,'Growth rate'!$B$3:$T$93,19,FALSE)*VLOOKUP($F1723,BY_TRA_Demand_Drivers!$B$5:$J$100,9,FALSE)</f>
        <v>0</v>
      </c>
    </row>
    <row r="1724" spans="1:9">
      <c r="A1724" s="16">
        <f t="shared" si="26"/>
        <v>21</v>
      </c>
      <c r="B1724" s="16"/>
      <c r="C1724" s="16" t="s">
        <v>11</v>
      </c>
      <c r="D1724" s="16">
        <v>2099</v>
      </c>
      <c r="E1724" s="16" t="s">
        <v>3</v>
      </c>
      <c r="F1724" s="16" t="str">
        <f>VLOOKUP(A1724,BY_TRA_Demand_Drivers!$A$5:$B$95,2,FALSE)</f>
        <v>TFRAT</v>
      </c>
      <c r="G1724" s="16">
        <f>VLOOKUP($D1724,'Growth rate'!$B$3:$T$93,19,FALSE)*VLOOKUP($F1724,BY_TRA_Demand_Drivers!$B$5:$J$100,7,FALSE)</f>
        <v>32091.551288125152</v>
      </c>
      <c r="H1724" s="16">
        <f>VLOOKUP($D1724,'Growth rate'!$B$3:$T$93,19,FALSE)*VLOOKUP($F1724,BY_TRA_Demand_Drivers!$B$5:$J$100,8,FALSE)</f>
        <v>0</v>
      </c>
      <c r="I1724" s="16">
        <f>VLOOKUP($D1724,'Growth rate'!$B$3:$T$93,19,FALSE)*VLOOKUP($F1724,BY_TRA_Demand_Drivers!$B$5:$J$100,9,FALSE)</f>
        <v>0</v>
      </c>
    </row>
    <row r="1725" spans="1:9">
      <c r="A1725" s="16">
        <f t="shared" si="26"/>
        <v>21</v>
      </c>
      <c r="B1725" s="16"/>
      <c r="C1725" s="16" t="s">
        <v>11</v>
      </c>
      <c r="D1725" s="16">
        <v>2100</v>
      </c>
      <c r="E1725" s="16" t="s">
        <v>3</v>
      </c>
      <c r="F1725" s="16" t="str">
        <f>VLOOKUP(A1725,BY_TRA_Demand_Drivers!$A$5:$B$95,2,FALSE)</f>
        <v>TFRAT</v>
      </c>
      <c r="G1725" s="16">
        <f>VLOOKUP($D1725,'Growth rate'!$B$3:$T$93,19,FALSE)*VLOOKUP($F1725,BY_TRA_Demand_Drivers!$B$5:$J$100,7,FALSE)</f>
        <v>32235.015241771049</v>
      </c>
      <c r="H1725" s="16">
        <f>VLOOKUP($D1725,'Growth rate'!$B$3:$T$93,19,FALSE)*VLOOKUP($F1725,BY_TRA_Demand_Drivers!$B$5:$J$100,8,FALSE)</f>
        <v>0</v>
      </c>
      <c r="I1725" s="16">
        <f>VLOOKUP($D1725,'Growth rate'!$B$3:$T$93,19,FALSE)*VLOOKUP($F1725,BY_TRA_Demand_Drivers!$B$5:$J$100,9,FALSE)</f>
        <v>0</v>
      </c>
    </row>
    <row r="1726" spans="1:9">
      <c r="A1726" s="16">
        <f t="shared" si="26"/>
        <v>22</v>
      </c>
      <c r="B1726" s="16"/>
      <c r="C1726" s="16" t="s">
        <v>11</v>
      </c>
      <c r="D1726" s="16">
        <v>2019</v>
      </c>
      <c r="E1726" s="16" t="s">
        <v>3</v>
      </c>
      <c r="F1726" s="16" t="str">
        <f>VLOOKUP(A1726,BY_TRA_Demand_Drivers!$A$5:$B$95,2,FALSE)</f>
        <v>TFRAI</v>
      </c>
      <c r="G1726" s="16">
        <f>VLOOKUP($D1726,'Growth rate'!$B$3:$T$93,19,FALSE)*VLOOKUP($F1726,BY_TRA_Demand_Drivers!$B$5:$J$100,7,FALSE)</f>
        <v>96.527450823923701</v>
      </c>
      <c r="H1726" s="16">
        <f>VLOOKUP($D1726,'Growth rate'!$B$3:$T$93,19,FALSE)*VLOOKUP($F1726,BY_TRA_Demand_Drivers!$B$5:$J$100,8,FALSE)</f>
        <v>0</v>
      </c>
      <c r="I1726" s="16">
        <f>VLOOKUP($D1726,'Growth rate'!$B$3:$T$93,19,FALSE)*VLOOKUP($F1726,BY_TRA_Demand_Drivers!$B$5:$J$100,9,FALSE)</f>
        <v>0</v>
      </c>
    </row>
    <row r="1727" spans="1:9">
      <c r="A1727" s="16">
        <f t="shared" si="26"/>
        <v>22</v>
      </c>
      <c r="B1727" s="16"/>
      <c r="C1727" s="16" t="s">
        <v>11</v>
      </c>
      <c r="D1727" s="16">
        <v>2020</v>
      </c>
      <c r="E1727" s="16" t="s">
        <v>3</v>
      </c>
      <c r="F1727" s="16" t="str">
        <f>VLOOKUP(A1727,BY_TRA_Demand_Drivers!$A$5:$B$95,2,FALSE)</f>
        <v>TFRAI</v>
      </c>
      <c r="G1727" s="16">
        <f>VLOOKUP($D1727,'Growth rate'!$B$3:$T$93,19,FALSE)*VLOOKUP($F1727,BY_TRA_Demand_Drivers!$B$5:$J$100,7,FALSE)</f>
        <v>95.770633300669061</v>
      </c>
      <c r="H1727" s="16">
        <f>VLOOKUP($D1727,'Growth rate'!$B$3:$T$93,19,FALSE)*VLOOKUP($F1727,BY_TRA_Demand_Drivers!$B$5:$J$100,8,FALSE)</f>
        <v>0</v>
      </c>
      <c r="I1727" s="16">
        <f>VLOOKUP($D1727,'Growth rate'!$B$3:$T$93,19,FALSE)*VLOOKUP($F1727,BY_TRA_Demand_Drivers!$B$5:$J$100,9,FALSE)</f>
        <v>0</v>
      </c>
    </row>
    <row r="1728" spans="1:9">
      <c r="A1728" s="16">
        <f t="shared" si="26"/>
        <v>22</v>
      </c>
      <c r="B1728" s="16"/>
      <c r="C1728" s="16" t="s">
        <v>11</v>
      </c>
      <c r="D1728" s="16">
        <v>2021</v>
      </c>
      <c r="E1728" s="16" t="s">
        <v>3</v>
      </c>
      <c r="F1728" s="16" t="str">
        <f>VLOOKUP(A1728,BY_TRA_Demand_Drivers!$A$5:$B$95,2,FALSE)</f>
        <v>TFRAI</v>
      </c>
      <c r="G1728" s="16">
        <f>VLOOKUP($D1728,'Growth rate'!$B$3:$T$93,19,FALSE)*VLOOKUP($F1728,BY_TRA_Demand_Drivers!$B$5:$J$100,7,FALSE)</f>
        <v>95.013815777414422</v>
      </c>
      <c r="H1728" s="16">
        <f>VLOOKUP($D1728,'Growth rate'!$B$3:$T$93,19,FALSE)*VLOOKUP($F1728,BY_TRA_Demand_Drivers!$B$5:$J$100,8,FALSE)</f>
        <v>0</v>
      </c>
      <c r="I1728" s="16">
        <f>VLOOKUP($D1728,'Growth rate'!$B$3:$T$93,19,FALSE)*VLOOKUP($F1728,BY_TRA_Demand_Drivers!$B$5:$J$100,9,FALSE)</f>
        <v>0</v>
      </c>
    </row>
    <row r="1729" spans="1:9">
      <c r="A1729" s="16">
        <f t="shared" si="26"/>
        <v>22</v>
      </c>
      <c r="B1729" s="16"/>
      <c r="C1729" s="16" t="s">
        <v>11</v>
      </c>
      <c r="D1729" s="16">
        <v>2022</v>
      </c>
      <c r="E1729" s="16" t="s">
        <v>3</v>
      </c>
      <c r="F1729" s="16" t="str">
        <f>VLOOKUP(A1729,BY_TRA_Demand_Drivers!$A$5:$B$95,2,FALSE)</f>
        <v>TFRAI</v>
      </c>
      <c r="G1729" s="16">
        <f>VLOOKUP($D1729,'Growth rate'!$B$3:$T$93,19,FALSE)*VLOOKUP($F1729,BY_TRA_Demand_Drivers!$B$5:$J$100,7,FALSE)</f>
        <v>94.256998254159782</v>
      </c>
      <c r="H1729" s="16">
        <f>VLOOKUP($D1729,'Growth rate'!$B$3:$T$93,19,FALSE)*VLOOKUP($F1729,BY_TRA_Demand_Drivers!$B$5:$J$100,8,FALSE)</f>
        <v>0</v>
      </c>
      <c r="I1729" s="16">
        <f>VLOOKUP($D1729,'Growth rate'!$B$3:$T$93,19,FALSE)*VLOOKUP($F1729,BY_TRA_Demand_Drivers!$B$5:$J$100,9,FALSE)</f>
        <v>0</v>
      </c>
    </row>
    <row r="1730" spans="1:9">
      <c r="A1730" s="16">
        <f t="shared" si="26"/>
        <v>22</v>
      </c>
      <c r="B1730" s="16"/>
      <c r="C1730" s="16" t="s">
        <v>11</v>
      </c>
      <c r="D1730" s="16">
        <v>2023</v>
      </c>
      <c r="E1730" s="16" t="s">
        <v>3</v>
      </c>
      <c r="F1730" s="16" t="str">
        <f>VLOOKUP(A1730,BY_TRA_Demand_Drivers!$A$5:$B$95,2,FALSE)</f>
        <v>TFRAI</v>
      </c>
      <c r="G1730" s="16">
        <f>VLOOKUP($D1730,'Growth rate'!$B$3:$T$93,19,FALSE)*VLOOKUP($F1730,BY_TRA_Demand_Drivers!$B$5:$J$100,7,FALSE)</f>
        <v>93.500180730905143</v>
      </c>
      <c r="H1730" s="16">
        <f>VLOOKUP($D1730,'Growth rate'!$B$3:$T$93,19,FALSE)*VLOOKUP($F1730,BY_TRA_Demand_Drivers!$B$5:$J$100,8,FALSE)</f>
        <v>0</v>
      </c>
      <c r="I1730" s="16">
        <f>VLOOKUP($D1730,'Growth rate'!$B$3:$T$93,19,FALSE)*VLOOKUP($F1730,BY_TRA_Demand_Drivers!$B$5:$J$100,9,FALSE)</f>
        <v>0</v>
      </c>
    </row>
    <row r="1731" spans="1:9">
      <c r="A1731" s="16">
        <f t="shared" si="26"/>
        <v>22</v>
      </c>
      <c r="B1731" s="16"/>
      <c r="C1731" s="16" t="s">
        <v>11</v>
      </c>
      <c r="D1731" s="16">
        <v>2024</v>
      </c>
      <c r="E1731" s="16" t="s">
        <v>3</v>
      </c>
      <c r="F1731" s="16" t="str">
        <f>VLOOKUP(A1731,BY_TRA_Demand_Drivers!$A$5:$B$95,2,FALSE)</f>
        <v>TFRAI</v>
      </c>
      <c r="G1731" s="16">
        <f>VLOOKUP($D1731,'Growth rate'!$B$3:$T$93,19,FALSE)*VLOOKUP($F1731,BY_TRA_Demand_Drivers!$B$5:$J$100,7,FALSE)</f>
        <v>92.743363207650503</v>
      </c>
      <c r="H1731" s="16">
        <f>VLOOKUP($D1731,'Growth rate'!$B$3:$T$93,19,FALSE)*VLOOKUP($F1731,BY_TRA_Demand_Drivers!$B$5:$J$100,8,FALSE)</f>
        <v>0</v>
      </c>
      <c r="I1731" s="16">
        <f>VLOOKUP($D1731,'Growth rate'!$B$3:$T$93,19,FALSE)*VLOOKUP($F1731,BY_TRA_Demand_Drivers!$B$5:$J$100,9,FALSE)</f>
        <v>0</v>
      </c>
    </row>
    <row r="1732" spans="1:9">
      <c r="A1732" s="16">
        <f t="shared" si="26"/>
        <v>22</v>
      </c>
      <c r="B1732" s="16"/>
      <c r="C1732" s="16" t="s">
        <v>11</v>
      </c>
      <c r="D1732" s="16">
        <v>2025</v>
      </c>
      <c r="E1732" s="16" t="s">
        <v>3</v>
      </c>
      <c r="F1732" s="16" t="str">
        <f>VLOOKUP(A1732,BY_TRA_Demand_Drivers!$A$5:$B$95,2,FALSE)</f>
        <v>TFRAI</v>
      </c>
      <c r="G1732" s="16">
        <f>VLOOKUP($D1732,'Growth rate'!$B$3:$T$93,19,FALSE)*VLOOKUP($F1732,BY_TRA_Demand_Drivers!$B$5:$J$100,7,FALSE)</f>
        <v>91.986545684395864</v>
      </c>
      <c r="H1732" s="16">
        <f>VLOOKUP($D1732,'Growth rate'!$B$3:$T$93,19,FALSE)*VLOOKUP($F1732,BY_TRA_Demand_Drivers!$B$5:$J$100,8,FALSE)</f>
        <v>0</v>
      </c>
      <c r="I1732" s="16">
        <f>VLOOKUP($D1732,'Growth rate'!$B$3:$T$93,19,FALSE)*VLOOKUP($F1732,BY_TRA_Demand_Drivers!$B$5:$J$100,9,FALSE)</f>
        <v>0</v>
      </c>
    </row>
    <row r="1733" spans="1:9">
      <c r="A1733" s="16">
        <f t="shared" si="26"/>
        <v>22</v>
      </c>
      <c r="B1733" s="16"/>
      <c r="C1733" s="16" t="s">
        <v>11</v>
      </c>
      <c r="D1733" s="16">
        <v>2026</v>
      </c>
      <c r="E1733" s="16" t="s">
        <v>3</v>
      </c>
      <c r="F1733" s="16" t="str">
        <f>VLOOKUP(A1733,BY_TRA_Demand_Drivers!$A$5:$B$95,2,FALSE)</f>
        <v>TFRAI</v>
      </c>
      <c r="G1733" s="16">
        <f>VLOOKUP($D1733,'Growth rate'!$B$3:$T$93,19,FALSE)*VLOOKUP($F1733,BY_TRA_Demand_Drivers!$B$5:$J$100,7,FALSE)</f>
        <v>91.229728161141239</v>
      </c>
      <c r="H1733" s="16">
        <f>VLOOKUP($D1733,'Growth rate'!$B$3:$T$93,19,FALSE)*VLOOKUP($F1733,BY_TRA_Demand_Drivers!$B$5:$J$100,8,FALSE)</f>
        <v>0</v>
      </c>
      <c r="I1733" s="16">
        <f>VLOOKUP($D1733,'Growth rate'!$B$3:$T$93,19,FALSE)*VLOOKUP($F1733,BY_TRA_Demand_Drivers!$B$5:$J$100,9,FALSE)</f>
        <v>0</v>
      </c>
    </row>
    <row r="1734" spans="1:9">
      <c r="A1734" s="16">
        <f t="shared" si="26"/>
        <v>22</v>
      </c>
      <c r="B1734" s="16"/>
      <c r="C1734" s="16" t="s">
        <v>11</v>
      </c>
      <c r="D1734" s="16">
        <v>2027</v>
      </c>
      <c r="E1734" s="16" t="s">
        <v>3</v>
      </c>
      <c r="F1734" s="16" t="str">
        <f>VLOOKUP(A1734,BY_TRA_Demand_Drivers!$A$5:$B$95,2,FALSE)</f>
        <v>TFRAI</v>
      </c>
      <c r="G1734" s="16">
        <f>VLOOKUP($D1734,'Growth rate'!$B$3:$T$93,19,FALSE)*VLOOKUP($F1734,BY_TRA_Demand_Drivers!$B$5:$J$100,7,FALSE)</f>
        <v>90.472910637886585</v>
      </c>
      <c r="H1734" s="16">
        <f>VLOOKUP($D1734,'Growth rate'!$B$3:$T$93,19,FALSE)*VLOOKUP($F1734,BY_TRA_Demand_Drivers!$B$5:$J$100,8,FALSE)</f>
        <v>0</v>
      </c>
      <c r="I1734" s="16">
        <f>VLOOKUP($D1734,'Growth rate'!$B$3:$T$93,19,FALSE)*VLOOKUP($F1734,BY_TRA_Demand_Drivers!$B$5:$J$100,9,FALSE)</f>
        <v>0</v>
      </c>
    </row>
    <row r="1735" spans="1:9">
      <c r="A1735" s="16">
        <f t="shared" si="26"/>
        <v>22</v>
      </c>
      <c r="B1735" s="16"/>
      <c r="C1735" s="16" t="s">
        <v>11</v>
      </c>
      <c r="D1735" s="16">
        <v>2028</v>
      </c>
      <c r="E1735" s="16" t="s">
        <v>3</v>
      </c>
      <c r="F1735" s="16" t="str">
        <f>VLOOKUP(A1735,BY_TRA_Demand_Drivers!$A$5:$B$95,2,FALSE)</f>
        <v>TFRAI</v>
      </c>
      <c r="G1735" s="16">
        <f>VLOOKUP($D1735,'Growth rate'!$B$3:$T$93,19,FALSE)*VLOOKUP($F1735,BY_TRA_Demand_Drivers!$B$5:$J$100,7,FALSE)</f>
        <v>89.716093114631946</v>
      </c>
      <c r="H1735" s="16">
        <f>VLOOKUP($D1735,'Growth rate'!$B$3:$T$93,19,FALSE)*VLOOKUP($F1735,BY_TRA_Demand_Drivers!$B$5:$J$100,8,FALSE)</f>
        <v>0</v>
      </c>
      <c r="I1735" s="16">
        <f>VLOOKUP($D1735,'Growth rate'!$B$3:$T$93,19,FALSE)*VLOOKUP($F1735,BY_TRA_Demand_Drivers!$B$5:$J$100,9,FALSE)</f>
        <v>0</v>
      </c>
    </row>
    <row r="1736" spans="1:9">
      <c r="A1736" s="16">
        <f t="shared" si="26"/>
        <v>22</v>
      </c>
      <c r="B1736" s="16"/>
      <c r="C1736" s="16" t="s">
        <v>11</v>
      </c>
      <c r="D1736" s="16">
        <v>2029</v>
      </c>
      <c r="E1736" s="16" t="s">
        <v>3</v>
      </c>
      <c r="F1736" s="16" t="str">
        <f>VLOOKUP(A1736,BY_TRA_Demand_Drivers!$A$5:$B$95,2,FALSE)</f>
        <v>TFRAI</v>
      </c>
      <c r="G1736" s="16">
        <f>VLOOKUP($D1736,'Growth rate'!$B$3:$T$93,19,FALSE)*VLOOKUP($F1736,BY_TRA_Demand_Drivers!$B$5:$J$100,7,FALSE)</f>
        <v>88.959275591377306</v>
      </c>
      <c r="H1736" s="16">
        <f>VLOOKUP($D1736,'Growth rate'!$B$3:$T$93,19,FALSE)*VLOOKUP($F1736,BY_TRA_Demand_Drivers!$B$5:$J$100,8,FALSE)</f>
        <v>0</v>
      </c>
      <c r="I1736" s="16">
        <f>VLOOKUP($D1736,'Growth rate'!$B$3:$T$93,19,FALSE)*VLOOKUP($F1736,BY_TRA_Demand_Drivers!$B$5:$J$100,9,FALSE)</f>
        <v>0</v>
      </c>
    </row>
    <row r="1737" spans="1:9">
      <c r="A1737" s="16">
        <f t="shared" si="26"/>
        <v>22</v>
      </c>
      <c r="B1737" s="16"/>
      <c r="C1737" s="16" t="s">
        <v>11</v>
      </c>
      <c r="D1737" s="16">
        <v>2030</v>
      </c>
      <c r="E1737" s="16" t="s">
        <v>3</v>
      </c>
      <c r="F1737" s="16" t="str">
        <f>VLOOKUP(A1737,BY_TRA_Demand_Drivers!$A$5:$B$95,2,FALSE)</f>
        <v>TFRAI</v>
      </c>
      <c r="G1737" s="16">
        <f>VLOOKUP($D1737,'Growth rate'!$B$3:$T$93,19,FALSE)*VLOOKUP($F1737,BY_TRA_Demand_Drivers!$B$5:$J$100,7,FALSE)</f>
        <v>88.202458068122667</v>
      </c>
      <c r="H1737" s="16">
        <f>VLOOKUP($D1737,'Growth rate'!$B$3:$T$93,19,FALSE)*VLOOKUP($F1737,BY_TRA_Demand_Drivers!$B$5:$J$100,8,FALSE)</f>
        <v>0</v>
      </c>
      <c r="I1737" s="16">
        <f>VLOOKUP($D1737,'Growth rate'!$B$3:$T$93,19,FALSE)*VLOOKUP($F1737,BY_TRA_Demand_Drivers!$B$5:$J$100,9,FALSE)</f>
        <v>0</v>
      </c>
    </row>
    <row r="1738" spans="1:9">
      <c r="A1738" s="16">
        <f t="shared" si="26"/>
        <v>22</v>
      </c>
      <c r="B1738" s="16"/>
      <c r="C1738" s="16" t="s">
        <v>11</v>
      </c>
      <c r="D1738" s="16">
        <v>2031</v>
      </c>
      <c r="E1738" s="16" t="s">
        <v>3</v>
      </c>
      <c r="F1738" s="16" t="str">
        <f>VLOOKUP(A1738,BY_TRA_Demand_Drivers!$A$5:$B$95,2,FALSE)</f>
        <v>TFRAI</v>
      </c>
      <c r="G1738" s="16">
        <f>VLOOKUP($D1738,'Growth rate'!$B$3:$T$93,19,FALSE)*VLOOKUP($F1738,BY_TRA_Demand_Drivers!$B$5:$J$100,7,FALSE)</f>
        <v>87.445640544868027</v>
      </c>
      <c r="H1738" s="16">
        <f>VLOOKUP($D1738,'Growth rate'!$B$3:$T$93,19,FALSE)*VLOOKUP($F1738,BY_TRA_Demand_Drivers!$B$5:$J$100,8,FALSE)</f>
        <v>0</v>
      </c>
      <c r="I1738" s="16">
        <f>VLOOKUP($D1738,'Growth rate'!$B$3:$T$93,19,FALSE)*VLOOKUP($F1738,BY_TRA_Demand_Drivers!$B$5:$J$100,9,FALSE)</f>
        <v>0</v>
      </c>
    </row>
    <row r="1739" spans="1:9">
      <c r="A1739" s="16">
        <f t="shared" si="26"/>
        <v>22</v>
      </c>
      <c r="B1739" s="16"/>
      <c r="C1739" s="16" t="s">
        <v>11</v>
      </c>
      <c r="D1739" s="16">
        <v>2032</v>
      </c>
      <c r="E1739" s="16" t="s">
        <v>3</v>
      </c>
      <c r="F1739" s="16" t="str">
        <f>VLOOKUP(A1739,BY_TRA_Demand_Drivers!$A$5:$B$95,2,FALSE)</f>
        <v>TFRAI</v>
      </c>
      <c r="G1739" s="16">
        <f>VLOOKUP($D1739,'Growth rate'!$B$3:$T$93,19,FALSE)*VLOOKUP($F1739,BY_TRA_Demand_Drivers!$B$5:$J$100,7,FALSE)</f>
        <v>86.688823021613388</v>
      </c>
      <c r="H1739" s="16">
        <f>VLOOKUP($D1739,'Growth rate'!$B$3:$T$93,19,FALSE)*VLOOKUP($F1739,BY_TRA_Demand_Drivers!$B$5:$J$100,8,FALSE)</f>
        <v>0</v>
      </c>
      <c r="I1739" s="16">
        <f>VLOOKUP($D1739,'Growth rate'!$B$3:$T$93,19,FALSE)*VLOOKUP($F1739,BY_TRA_Demand_Drivers!$B$5:$J$100,9,FALSE)</f>
        <v>0</v>
      </c>
    </row>
    <row r="1740" spans="1:9">
      <c r="A1740" s="16">
        <f t="shared" si="26"/>
        <v>22</v>
      </c>
      <c r="B1740" s="16"/>
      <c r="C1740" s="16" t="s">
        <v>11</v>
      </c>
      <c r="D1740" s="16">
        <v>2033</v>
      </c>
      <c r="E1740" s="16" t="s">
        <v>3</v>
      </c>
      <c r="F1740" s="16" t="str">
        <f>VLOOKUP(A1740,BY_TRA_Demand_Drivers!$A$5:$B$95,2,FALSE)</f>
        <v>TFRAI</v>
      </c>
      <c r="G1740" s="16">
        <f>VLOOKUP($D1740,'Growth rate'!$B$3:$T$93,19,FALSE)*VLOOKUP($F1740,BY_TRA_Demand_Drivers!$B$5:$J$100,7,FALSE)</f>
        <v>85.932005498358748</v>
      </c>
      <c r="H1740" s="16">
        <f>VLOOKUP($D1740,'Growth rate'!$B$3:$T$93,19,FALSE)*VLOOKUP($F1740,BY_TRA_Demand_Drivers!$B$5:$J$100,8,FALSE)</f>
        <v>0</v>
      </c>
      <c r="I1740" s="16">
        <f>VLOOKUP($D1740,'Growth rate'!$B$3:$T$93,19,FALSE)*VLOOKUP($F1740,BY_TRA_Demand_Drivers!$B$5:$J$100,9,FALSE)</f>
        <v>0</v>
      </c>
    </row>
    <row r="1741" spans="1:9">
      <c r="A1741" s="16">
        <f t="shared" si="26"/>
        <v>22</v>
      </c>
      <c r="B1741" s="16"/>
      <c r="C1741" s="16" t="s">
        <v>11</v>
      </c>
      <c r="D1741" s="16">
        <v>2034</v>
      </c>
      <c r="E1741" s="16" t="s">
        <v>3</v>
      </c>
      <c r="F1741" s="16" t="str">
        <f>VLOOKUP(A1741,BY_TRA_Demand_Drivers!$A$5:$B$95,2,FALSE)</f>
        <v>TFRAI</v>
      </c>
      <c r="G1741" s="16">
        <f>VLOOKUP($D1741,'Growth rate'!$B$3:$T$93,19,FALSE)*VLOOKUP($F1741,BY_TRA_Demand_Drivers!$B$5:$J$100,7,FALSE)</f>
        <v>85.175187975104109</v>
      </c>
      <c r="H1741" s="16">
        <f>VLOOKUP($D1741,'Growth rate'!$B$3:$T$93,19,FALSE)*VLOOKUP($F1741,BY_TRA_Demand_Drivers!$B$5:$J$100,8,FALSE)</f>
        <v>0</v>
      </c>
      <c r="I1741" s="16">
        <f>VLOOKUP($D1741,'Growth rate'!$B$3:$T$93,19,FALSE)*VLOOKUP($F1741,BY_TRA_Demand_Drivers!$B$5:$J$100,9,FALSE)</f>
        <v>0</v>
      </c>
    </row>
    <row r="1742" spans="1:9">
      <c r="A1742" s="16">
        <f t="shared" si="26"/>
        <v>22</v>
      </c>
      <c r="B1742" s="16"/>
      <c r="C1742" s="16" t="s">
        <v>11</v>
      </c>
      <c r="D1742" s="16">
        <v>2035</v>
      </c>
      <c r="E1742" s="16" t="s">
        <v>3</v>
      </c>
      <c r="F1742" s="16" t="str">
        <f>VLOOKUP(A1742,BY_TRA_Demand_Drivers!$A$5:$B$95,2,FALSE)</f>
        <v>TFRAI</v>
      </c>
      <c r="G1742" s="16">
        <f>VLOOKUP($D1742,'Growth rate'!$B$3:$T$93,19,FALSE)*VLOOKUP($F1742,BY_TRA_Demand_Drivers!$B$5:$J$100,7,FALSE)</f>
        <v>84.418370451849469</v>
      </c>
      <c r="H1742" s="16">
        <f>VLOOKUP($D1742,'Growth rate'!$B$3:$T$93,19,FALSE)*VLOOKUP($F1742,BY_TRA_Demand_Drivers!$B$5:$J$100,8,FALSE)</f>
        <v>0</v>
      </c>
      <c r="I1742" s="16">
        <f>VLOOKUP($D1742,'Growth rate'!$B$3:$T$93,19,FALSE)*VLOOKUP($F1742,BY_TRA_Demand_Drivers!$B$5:$J$100,9,FALSE)</f>
        <v>0</v>
      </c>
    </row>
    <row r="1743" spans="1:9">
      <c r="A1743" s="16">
        <f t="shared" si="26"/>
        <v>22</v>
      </c>
      <c r="B1743" s="16"/>
      <c r="C1743" s="16" t="s">
        <v>11</v>
      </c>
      <c r="D1743" s="16">
        <v>2036</v>
      </c>
      <c r="E1743" s="16" t="s">
        <v>3</v>
      </c>
      <c r="F1743" s="16" t="str">
        <f>VLOOKUP(A1743,BY_TRA_Demand_Drivers!$A$5:$B$95,2,FALSE)</f>
        <v>TFRAI</v>
      </c>
      <c r="G1743" s="16">
        <f>VLOOKUP($D1743,'Growth rate'!$B$3:$T$93,19,FALSE)*VLOOKUP($F1743,BY_TRA_Demand_Drivers!$B$5:$J$100,7,FALSE)</f>
        <v>83.66155292859483</v>
      </c>
      <c r="H1743" s="16">
        <f>VLOOKUP($D1743,'Growth rate'!$B$3:$T$93,19,FALSE)*VLOOKUP($F1743,BY_TRA_Demand_Drivers!$B$5:$J$100,8,FALSE)</f>
        <v>0</v>
      </c>
      <c r="I1743" s="16">
        <f>VLOOKUP($D1743,'Growth rate'!$B$3:$T$93,19,FALSE)*VLOOKUP($F1743,BY_TRA_Demand_Drivers!$B$5:$J$100,9,FALSE)</f>
        <v>0</v>
      </c>
    </row>
    <row r="1744" spans="1:9">
      <c r="A1744" s="16">
        <f t="shared" si="26"/>
        <v>22</v>
      </c>
      <c r="B1744" s="16"/>
      <c r="C1744" s="16" t="s">
        <v>11</v>
      </c>
      <c r="D1744" s="16">
        <v>2037</v>
      </c>
      <c r="E1744" s="16" t="s">
        <v>3</v>
      </c>
      <c r="F1744" s="16" t="str">
        <f>VLOOKUP(A1744,BY_TRA_Demand_Drivers!$A$5:$B$95,2,FALSE)</f>
        <v>TFRAI</v>
      </c>
      <c r="G1744" s="16">
        <f>VLOOKUP($D1744,'Growth rate'!$B$3:$T$93,19,FALSE)*VLOOKUP($F1744,BY_TRA_Demand_Drivers!$B$5:$J$100,7,FALSE)</f>
        <v>82.90473540534019</v>
      </c>
      <c r="H1744" s="16">
        <f>VLOOKUP($D1744,'Growth rate'!$B$3:$T$93,19,FALSE)*VLOOKUP($F1744,BY_TRA_Demand_Drivers!$B$5:$J$100,8,FALSE)</f>
        <v>0</v>
      </c>
      <c r="I1744" s="16">
        <f>VLOOKUP($D1744,'Growth rate'!$B$3:$T$93,19,FALSE)*VLOOKUP($F1744,BY_TRA_Demand_Drivers!$B$5:$J$100,9,FALSE)</f>
        <v>0</v>
      </c>
    </row>
    <row r="1745" spans="1:9">
      <c r="A1745" s="16">
        <f t="shared" si="26"/>
        <v>22</v>
      </c>
      <c r="B1745" s="16"/>
      <c r="C1745" s="16" t="s">
        <v>11</v>
      </c>
      <c r="D1745" s="16">
        <v>2038</v>
      </c>
      <c r="E1745" s="16" t="s">
        <v>3</v>
      </c>
      <c r="F1745" s="16" t="str">
        <f>VLOOKUP(A1745,BY_TRA_Demand_Drivers!$A$5:$B$95,2,FALSE)</f>
        <v>TFRAI</v>
      </c>
      <c r="G1745" s="16">
        <f>VLOOKUP($D1745,'Growth rate'!$B$3:$T$93,19,FALSE)*VLOOKUP($F1745,BY_TRA_Demand_Drivers!$B$5:$J$100,7,FALSE)</f>
        <v>82.147917882085551</v>
      </c>
      <c r="H1745" s="16">
        <f>VLOOKUP($D1745,'Growth rate'!$B$3:$T$93,19,FALSE)*VLOOKUP($F1745,BY_TRA_Demand_Drivers!$B$5:$J$100,8,FALSE)</f>
        <v>0</v>
      </c>
      <c r="I1745" s="16">
        <f>VLOOKUP($D1745,'Growth rate'!$B$3:$T$93,19,FALSE)*VLOOKUP($F1745,BY_TRA_Demand_Drivers!$B$5:$J$100,9,FALSE)</f>
        <v>0</v>
      </c>
    </row>
    <row r="1746" spans="1:9">
      <c r="A1746" s="16">
        <f t="shared" si="26"/>
        <v>22</v>
      </c>
      <c r="B1746" s="16"/>
      <c r="C1746" s="16" t="s">
        <v>11</v>
      </c>
      <c r="D1746" s="16">
        <v>2039</v>
      </c>
      <c r="E1746" s="16" t="s">
        <v>3</v>
      </c>
      <c r="F1746" s="16" t="str">
        <f>VLOOKUP(A1746,BY_TRA_Demand_Drivers!$A$5:$B$95,2,FALSE)</f>
        <v>TFRAI</v>
      </c>
      <c r="G1746" s="16">
        <f>VLOOKUP($D1746,'Growth rate'!$B$3:$T$93,19,FALSE)*VLOOKUP($F1746,BY_TRA_Demand_Drivers!$B$5:$J$100,7,FALSE)</f>
        <v>81.391100358830926</v>
      </c>
      <c r="H1746" s="16">
        <f>VLOOKUP($D1746,'Growth rate'!$B$3:$T$93,19,FALSE)*VLOOKUP($F1746,BY_TRA_Demand_Drivers!$B$5:$J$100,8,FALSE)</f>
        <v>0</v>
      </c>
      <c r="I1746" s="16">
        <f>VLOOKUP($D1746,'Growth rate'!$B$3:$T$93,19,FALSE)*VLOOKUP($F1746,BY_TRA_Demand_Drivers!$B$5:$J$100,9,FALSE)</f>
        <v>0</v>
      </c>
    </row>
    <row r="1747" spans="1:9">
      <c r="A1747" s="16">
        <f t="shared" si="26"/>
        <v>22</v>
      </c>
      <c r="B1747" s="16"/>
      <c r="C1747" s="16" t="s">
        <v>11</v>
      </c>
      <c r="D1747" s="16">
        <v>2040</v>
      </c>
      <c r="E1747" s="16" t="s">
        <v>3</v>
      </c>
      <c r="F1747" s="16" t="str">
        <f>VLOOKUP(A1747,BY_TRA_Demand_Drivers!$A$5:$B$95,2,FALSE)</f>
        <v>TFRAI</v>
      </c>
      <c r="G1747" s="16">
        <f>VLOOKUP($D1747,'Growth rate'!$B$3:$T$93,19,FALSE)*VLOOKUP($F1747,BY_TRA_Demand_Drivers!$B$5:$J$100,7,FALSE)</f>
        <v>80.634282835576272</v>
      </c>
      <c r="H1747" s="16">
        <f>VLOOKUP($D1747,'Growth rate'!$B$3:$T$93,19,FALSE)*VLOOKUP($F1747,BY_TRA_Demand_Drivers!$B$5:$J$100,8,FALSE)</f>
        <v>0</v>
      </c>
      <c r="I1747" s="16">
        <f>VLOOKUP($D1747,'Growth rate'!$B$3:$T$93,19,FALSE)*VLOOKUP($F1747,BY_TRA_Demand_Drivers!$B$5:$J$100,9,FALSE)</f>
        <v>0</v>
      </c>
    </row>
    <row r="1748" spans="1:9">
      <c r="A1748" s="16">
        <f t="shared" si="26"/>
        <v>22</v>
      </c>
      <c r="B1748" s="16"/>
      <c r="C1748" s="16" t="s">
        <v>11</v>
      </c>
      <c r="D1748" s="16">
        <v>2041</v>
      </c>
      <c r="E1748" s="16" t="s">
        <v>3</v>
      </c>
      <c r="F1748" s="16" t="str">
        <f>VLOOKUP(A1748,BY_TRA_Demand_Drivers!$A$5:$B$95,2,FALSE)</f>
        <v>TFRAI</v>
      </c>
      <c r="G1748" s="16">
        <f>VLOOKUP($D1748,'Growth rate'!$B$3:$T$93,19,FALSE)*VLOOKUP($F1748,BY_TRA_Demand_Drivers!$B$5:$J$100,7,FALSE)</f>
        <v>79.877465312321632</v>
      </c>
      <c r="H1748" s="16">
        <f>VLOOKUP($D1748,'Growth rate'!$B$3:$T$93,19,FALSE)*VLOOKUP($F1748,BY_TRA_Demand_Drivers!$B$5:$J$100,8,FALSE)</f>
        <v>0</v>
      </c>
      <c r="I1748" s="16">
        <f>VLOOKUP($D1748,'Growth rate'!$B$3:$T$93,19,FALSE)*VLOOKUP($F1748,BY_TRA_Demand_Drivers!$B$5:$J$100,9,FALSE)</f>
        <v>0</v>
      </c>
    </row>
    <row r="1749" spans="1:9">
      <c r="A1749" s="16">
        <f t="shared" si="26"/>
        <v>22</v>
      </c>
      <c r="B1749" s="16"/>
      <c r="C1749" s="16" t="s">
        <v>11</v>
      </c>
      <c r="D1749" s="16">
        <v>2042</v>
      </c>
      <c r="E1749" s="16" t="s">
        <v>3</v>
      </c>
      <c r="F1749" s="16" t="str">
        <f>VLOOKUP(A1749,BY_TRA_Demand_Drivers!$A$5:$B$95,2,FALSE)</f>
        <v>TFRAI</v>
      </c>
      <c r="G1749" s="16">
        <f>VLOOKUP($D1749,'Growth rate'!$B$3:$T$93,19,FALSE)*VLOOKUP($F1749,BY_TRA_Demand_Drivers!$B$5:$J$100,7,FALSE)</f>
        <v>79.120647789066993</v>
      </c>
      <c r="H1749" s="16">
        <f>VLOOKUP($D1749,'Growth rate'!$B$3:$T$93,19,FALSE)*VLOOKUP($F1749,BY_TRA_Demand_Drivers!$B$5:$J$100,8,FALSE)</f>
        <v>0</v>
      </c>
      <c r="I1749" s="16">
        <f>VLOOKUP($D1749,'Growth rate'!$B$3:$T$93,19,FALSE)*VLOOKUP($F1749,BY_TRA_Demand_Drivers!$B$5:$J$100,9,FALSE)</f>
        <v>0</v>
      </c>
    </row>
    <row r="1750" spans="1:9">
      <c r="A1750" s="16">
        <f t="shared" si="26"/>
        <v>22</v>
      </c>
      <c r="B1750" s="16"/>
      <c r="C1750" s="16" t="s">
        <v>11</v>
      </c>
      <c r="D1750" s="16">
        <v>2043</v>
      </c>
      <c r="E1750" s="16" t="s">
        <v>3</v>
      </c>
      <c r="F1750" s="16" t="str">
        <f>VLOOKUP(A1750,BY_TRA_Demand_Drivers!$A$5:$B$95,2,FALSE)</f>
        <v>TFRAI</v>
      </c>
      <c r="G1750" s="16">
        <f>VLOOKUP($D1750,'Growth rate'!$B$3:$T$93,19,FALSE)*VLOOKUP($F1750,BY_TRA_Demand_Drivers!$B$5:$J$100,7,FALSE)</f>
        <v>78.363830265812368</v>
      </c>
      <c r="H1750" s="16">
        <f>VLOOKUP($D1750,'Growth rate'!$B$3:$T$93,19,FALSE)*VLOOKUP($F1750,BY_TRA_Demand_Drivers!$B$5:$J$100,8,FALSE)</f>
        <v>0</v>
      </c>
      <c r="I1750" s="16">
        <f>VLOOKUP($D1750,'Growth rate'!$B$3:$T$93,19,FALSE)*VLOOKUP($F1750,BY_TRA_Demand_Drivers!$B$5:$J$100,9,FALSE)</f>
        <v>0</v>
      </c>
    </row>
    <row r="1751" spans="1:9">
      <c r="A1751" s="16">
        <f t="shared" si="26"/>
        <v>22</v>
      </c>
      <c r="B1751" s="16"/>
      <c r="C1751" s="16" t="s">
        <v>11</v>
      </c>
      <c r="D1751" s="16">
        <v>2044</v>
      </c>
      <c r="E1751" s="16" t="s">
        <v>3</v>
      </c>
      <c r="F1751" s="16" t="str">
        <f>VLOOKUP(A1751,BY_TRA_Demand_Drivers!$A$5:$B$95,2,FALSE)</f>
        <v>TFRAI</v>
      </c>
      <c r="G1751" s="16">
        <f>VLOOKUP($D1751,'Growth rate'!$B$3:$T$93,19,FALSE)*VLOOKUP($F1751,BY_TRA_Demand_Drivers!$B$5:$J$100,7,FALSE)</f>
        <v>77.607012742557728</v>
      </c>
      <c r="H1751" s="16">
        <f>VLOOKUP($D1751,'Growth rate'!$B$3:$T$93,19,FALSE)*VLOOKUP($F1751,BY_TRA_Demand_Drivers!$B$5:$J$100,8,FALSE)</f>
        <v>0</v>
      </c>
      <c r="I1751" s="16">
        <f>VLOOKUP($D1751,'Growth rate'!$B$3:$T$93,19,FALSE)*VLOOKUP($F1751,BY_TRA_Demand_Drivers!$B$5:$J$100,9,FALSE)</f>
        <v>0</v>
      </c>
    </row>
    <row r="1752" spans="1:9">
      <c r="A1752" s="16">
        <f t="shared" si="26"/>
        <v>22</v>
      </c>
      <c r="B1752" s="16"/>
      <c r="C1752" s="16" t="s">
        <v>11</v>
      </c>
      <c r="D1752" s="16">
        <v>2045</v>
      </c>
      <c r="E1752" s="16" t="s">
        <v>3</v>
      </c>
      <c r="F1752" s="16" t="str">
        <f>VLOOKUP(A1752,BY_TRA_Demand_Drivers!$A$5:$B$95,2,FALSE)</f>
        <v>TFRAI</v>
      </c>
      <c r="G1752" s="16">
        <f>VLOOKUP($D1752,'Growth rate'!$B$3:$T$93,19,FALSE)*VLOOKUP($F1752,BY_TRA_Demand_Drivers!$B$5:$J$100,7,FALSE)</f>
        <v>76.850195219303075</v>
      </c>
      <c r="H1752" s="16">
        <f>VLOOKUP($D1752,'Growth rate'!$B$3:$T$93,19,FALSE)*VLOOKUP($F1752,BY_TRA_Demand_Drivers!$B$5:$J$100,8,FALSE)</f>
        <v>0</v>
      </c>
      <c r="I1752" s="16">
        <f>VLOOKUP($D1752,'Growth rate'!$B$3:$T$93,19,FALSE)*VLOOKUP($F1752,BY_TRA_Demand_Drivers!$B$5:$J$100,9,FALSE)</f>
        <v>0</v>
      </c>
    </row>
    <row r="1753" spans="1:9">
      <c r="A1753" s="16">
        <f t="shared" si="26"/>
        <v>22</v>
      </c>
      <c r="B1753" s="16"/>
      <c r="C1753" s="16" t="s">
        <v>11</v>
      </c>
      <c r="D1753" s="16">
        <v>2046</v>
      </c>
      <c r="E1753" s="16" t="s">
        <v>3</v>
      </c>
      <c r="F1753" s="16" t="str">
        <f>VLOOKUP(A1753,BY_TRA_Demand_Drivers!$A$5:$B$95,2,FALSE)</f>
        <v>TFRAI</v>
      </c>
      <c r="G1753" s="16">
        <f>VLOOKUP($D1753,'Growth rate'!$B$3:$T$93,19,FALSE)*VLOOKUP($F1753,BY_TRA_Demand_Drivers!$B$5:$J$100,7,FALSE)</f>
        <v>76.093377696048435</v>
      </c>
      <c r="H1753" s="16">
        <f>VLOOKUP($D1753,'Growth rate'!$B$3:$T$93,19,FALSE)*VLOOKUP($F1753,BY_TRA_Demand_Drivers!$B$5:$J$100,8,FALSE)</f>
        <v>0</v>
      </c>
      <c r="I1753" s="16">
        <f>VLOOKUP($D1753,'Growth rate'!$B$3:$T$93,19,FALSE)*VLOOKUP($F1753,BY_TRA_Demand_Drivers!$B$5:$J$100,9,FALSE)</f>
        <v>0</v>
      </c>
    </row>
    <row r="1754" spans="1:9">
      <c r="A1754" s="16">
        <f t="shared" si="26"/>
        <v>22</v>
      </c>
      <c r="B1754" s="16"/>
      <c r="C1754" s="16" t="s">
        <v>11</v>
      </c>
      <c r="D1754" s="16">
        <v>2047</v>
      </c>
      <c r="E1754" s="16" t="s">
        <v>3</v>
      </c>
      <c r="F1754" s="16" t="str">
        <f>VLOOKUP(A1754,BY_TRA_Demand_Drivers!$A$5:$B$95,2,FALSE)</f>
        <v>TFRAI</v>
      </c>
      <c r="G1754" s="16">
        <f>VLOOKUP($D1754,'Growth rate'!$B$3:$T$93,19,FALSE)*VLOOKUP($F1754,BY_TRA_Demand_Drivers!$B$5:$J$100,7,FALSE)</f>
        <v>75.33656017279381</v>
      </c>
      <c r="H1754" s="16">
        <f>VLOOKUP($D1754,'Growth rate'!$B$3:$T$93,19,FALSE)*VLOOKUP($F1754,BY_TRA_Demand_Drivers!$B$5:$J$100,8,FALSE)</f>
        <v>0</v>
      </c>
      <c r="I1754" s="16">
        <f>VLOOKUP($D1754,'Growth rate'!$B$3:$T$93,19,FALSE)*VLOOKUP($F1754,BY_TRA_Demand_Drivers!$B$5:$J$100,9,FALSE)</f>
        <v>0</v>
      </c>
    </row>
    <row r="1755" spans="1:9">
      <c r="A1755" s="16">
        <f t="shared" si="26"/>
        <v>22</v>
      </c>
      <c r="B1755" s="16"/>
      <c r="C1755" s="16" t="s">
        <v>11</v>
      </c>
      <c r="D1755" s="16">
        <v>2048</v>
      </c>
      <c r="E1755" s="16" t="s">
        <v>3</v>
      </c>
      <c r="F1755" s="16" t="str">
        <f>VLOOKUP(A1755,BY_TRA_Demand_Drivers!$A$5:$B$95,2,FALSE)</f>
        <v>TFRAI</v>
      </c>
      <c r="G1755" s="16">
        <f>VLOOKUP($D1755,'Growth rate'!$B$3:$T$93,19,FALSE)*VLOOKUP($F1755,BY_TRA_Demand_Drivers!$B$5:$J$100,7,FALSE)</f>
        <v>74.57974264953917</v>
      </c>
      <c r="H1755" s="16">
        <f>VLOOKUP($D1755,'Growth rate'!$B$3:$T$93,19,FALSE)*VLOOKUP($F1755,BY_TRA_Demand_Drivers!$B$5:$J$100,8,FALSE)</f>
        <v>0</v>
      </c>
      <c r="I1755" s="16">
        <f>VLOOKUP($D1755,'Growth rate'!$B$3:$T$93,19,FALSE)*VLOOKUP($F1755,BY_TRA_Demand_Drivers!$B$5:$J$100,9,FALSE)</f>
        <v>0</v>
      </c>
    </row>
    <row r="1756" spans="1:9">
      <c r="A1756" s="16">
        <f t="shared" si="26"/>
        <v>22</v>
      </c>
      <c r="B1756" s="16"/>
      <c r="C1756" s="16" t="s">
        <v>11</v>
      </c>
      <c r="D1756" s="16">
        <v>2049</v>
      </c>
      <c r="E1756" s="16" t="s">
        <v>3</v>
      </c>
      <c r="F1756" s="16" t="str">
        <f>VLOOKUP(A1756,BY_TRA_Demand_Drivers!$A$5:$B$95,2,FALSE)</f>
        <v>TFRAI</v>
      </c>
      <c r="G1756" s="16">
        <f>VLOOKUP($D1756,'Growth rate'!$B$3:$T$93,19,FALSE)*VLOOKUP($F1756,BY_TRA_Demand_Drivers!$B$5:$J$100,7,FALSE)</f>
        <v>73.822925126284531</v>
      </c>
      <c r="H1756" s="16">
        <f>VLOOKUP($D1756,'Growth rate'!$B$3:$T$93,19,FALSE)*VLOOKUP($F1756,BY_TRA_Demand_Drivers!$B$5:$J$100,8,FALSE)</f>
        <v>0</v>
      </c>
      <c r="I1756" s="16">
        <f>VLOOKUP($D1756,'Growth rate'!$B$3:$T$93,19,FALSE)*VLOOKUP($F1756,BY_TRA_Demand_Drivers!$B$5:$J$100,9,FALSE)</f>
        <v>0</v>
      </c>
    </row>
    <row r="1757" spans="1:9">
      <c r="A1757" s="16">
        <f t="shared" si="26"/>
        <v>22</v>
      </c>
      <c r="B1757" s="16"/>
      <c r="C1757" s="16" t="s">
        <v>11</v>
      </c>
      <c r="D1757" s="16">
        <v>2050</v>
      </c>
      <c r="E1757" s="16" t="s">
        <v>3</v>
      </c>
      <c r="F1757" s="16" t="str">
        <f>VLOOKUP(A1757,BY_TRA_Demand_Drivers!$A$5:$B$95,2,FALSE)</f>
        <v>TFRAI</v>
      </c>
      <c r="G1757" s="16">
        <f>VLOOKUP($D1757,'Growth rate'!$B$3:$T$93,19,FALSE)*VLOOKUP($F1757,BY_TRA_Demand_Drivers!$B$5:$J$100,7,FALSE)</f>
        <v>73.066107603029877</v>
      </c>
      <c r="H1757" s="16">
        <f>VLOOKUP($D1757,'Growth rate'!$B$3:$T$93,19,FALSE)*VLOOKUP($F1757,BY_TRA_Demand_Drivers!$B$5:$J$100,8,FALSE)</f>
        <v>0</v>
      </c>
      <c r="I1757" s="16">
        <f>VLOOKUP($D1757,'Growth rate'!$B$3:$T$93,19,FALSE)*VLOOKUP($F1757,BY_TRA_Demand_Drivers!$B$5:$J$100,9,FALSE)</f>
        <v>0</v>
      </c>
    </row>
    <row r="1758" spans="1:9">
      <c r="A1758" s="16">
        <f t="shared" si="26"/>
        <v>22</v>
      </c>
      <c r="B1758" s="16"/>
      <c r="C1758" s="16" t="s">
        <v>11</v>
      </c>
      <c r="D1758" s="16">
        <v>2051</v>
      </c>
      <c r="E1758" s="16" t="s">
        <v>3</v>
      </c>
      <c r="F1758" s="16" t="str">
        <f>VLOOKUP(A1758,BY_TRA_Demand_Drivers!$A$5:$B$95,2,FALSE)</f>
        <v>TFRAI</v>
      </c>
      <c r="G1758" s="16">
        <f>VLOOKUP($D1758,'Growth rate'!$B$3:$T$93,19,FALSE)*VLOOKUP($F1758,BY_TRA_Demand_Drivers!$B$5:$J$100,7,FALSE)</f>
        <v>73.887578500523986</v>
      </c>
      <c r="H1758" s="16">
        <f>VLOOKUP($D1758,'Growth rate'!$B$3:$T$93,19,FALSE)*VLOOKUP($F1758,BY_TRA_Demand_Drivers!$B$5:$J$100,8,FALSE)</f>
        <v>0</v>
      </c>
      <c r="I1758" s="16">
        <f>VLOOKUP($D1758,'Growth rate'!$B$3:$T$93,19,FALSE)*VLOOKUP($F1758,BY_TRA_Demand_Drivers!$B$5:$J$100,9,FALSE)</f>
        <v>0</v>
      </c>
    </row>
    <row r="1759" spans="1:9">
      <c r="A1759" s="16">
        <f t="shared" si="26"/>
        <v>22</v>
      </c>
      <c r="B1759" s="16"/>
      <c r="C1759" s="16" t="s">
        <v>11</v>
      </c>
      <c r="D1759" s="16">
        <v>2052</v>
      </c>
      <c r="E1759" s="16" t="s">
        <v>3</v>
      </c>
      <c r="F1759" s="16" t="str">
        <f>VLOOKUP(A1759,BY_TRA_Demand_Drivers!$A$5:$B$95,2,FALSE)</f>
        <v>TFRAI</v>
      </c>
      <c r="G1759" s="16">
        <f>VLOOKUP($D1759,'Growth rate'!$B$3:$T$93,19,FALSE)*VLOOKUP($F1759,BY_TRA_Demand_Drivers!$B$5:$J$100,7,FALSE)</f>
        <v>74.709049398018053</v>
      </c>
      <c r="H1759" s="16">
        <f>VLOOKUP($D1759,'Growth rate'!$B$3:$T$93,19,FALSE)*VLOOKUP($F1759,BY_TRA_Demand_Drivers!$B$5:$J$100,8,FALSE)</f>
        <v>0</v>
      </c>
      <c r="I1759" s="16">
        <f>VLOOKUP($D1759,'Growth rate'!$B$3:$T$93,19,FALSE)*VLOOKUP($F1759,BY_TRA_Demand_Drivers!$B$5:$J$100,9,FALSE)</f>
        <v>0</v>
      </c>
    </row>
    <row r="1760" spans="1:9">
      <c r="A1760" s="16">
        <f t="shared" si="26"/>
        <v>22</v>
      </c>
      <c r="B1760" s="16"/>
      <c r="C1760" s="16" t="s">
        <v>11</v>
      </c>
      <c r="D1760" s="16">
        <v>2053</v>
      </c>
      <c r="E1760" s="16" t="s">
        <v>3</v>
      </c>
      <c r="F1760" s="16" t="str">
        <f>VLOOKUP(A1760,BY_TRA_Demand_Drivers!$A$5:$B$95,2,FALSE)</f>
        <v>TFRAI</v>
      </c>
      <c r="G1760" s="16">
        <f>VLOOKUP($D1760,'Growth rate'!$B$3:$T$93,19,FALSE)*VLOOKUP($F1760,BY_TRA_Demand_Drivers!$B$5:$J$100,7,FALSE)</f>
        <v>75.530520295512133</v>
      </c>
      <c r="H1760" s="16">
        <f>VLOOKUP($D1760,'Growth rate'!$B$3:$T$93,19,FALSE)*VLOOKUP($F1760,BY_TRA_Demand_Drivers!$B$5:$J$100,8,FALSE)</f>
        <v>0</v>
      </c>
      <c r="I1760" s="16">
        <f>VLOOKUP($D1760,'Growth rate'!$B$3:$T$93,19,FALSE)*VLOOKUP($F1760,BY_TRA_Demand_Drivers!$B$5:$J$100,9,FALSE)</f>
        <v>0</v>
      </c>
    </row>
    <row r="1761" spans="1:9">
      <c r="A1761" s="16">
        <f t="shared" si="26"/>
        <v>22</v>
      </c>
      <c r="B1761" s="16"/>
      <c r="C1761" s="16" t="s">
        <v>11</v>
      </c>
      <c r="D1761" s="16">
        <v>2054</v>
      </c>
      <c r="E1761" s="16" t="s">
        <v>3</v>
      </c>
      <c r="F1761" s="16" t="str">
        <f>VLOOKUP(A1761,BY_TRA_Demand_Drivers!$A$5:$B$95,2,FALSE)</f>
        <v>TFRAI</v>
      </c>
      <c r="G1761" s="16">
        <f>VLOOKUP($D1761,'Growth rate'!$B$3:$T$93,19,FALSE)*VLOOKUP($F1761,BY_TRA_Demand_Drivers!$B$5:$J$100,7,FALSE)</f>
        <v>76.351991193006228</v>
      </c>
      <c r="H1761" s="16">
        <f>VLOOKUP($D1761,'Growth rate'!$B$3:$T$93,19,FALSE)*VLOOKUP($F1761,BY_TRA_Demand_Drivers!$B$5:$J$100,8,FALSE)</f>
        <v>0</v>
      </c>
      <c r="I1761" s="16">
        <f>VLOOKUP($D1761,'Growth rate'!$B$3:$T$93,19,FALSE)*VLOOKUP($F1761,BY_TRA_Demand_Drivers!$B$5:$J$100,9,FALSE)</f>
        <v>0</v>
      </c>
    </row>
    <row r="1762" spans="1:9">
      <c r="A1762" s="16">
        <f t="shared" si="26"/>
        <v>22</v>
      </c>
      <c r="B1762" s="16"/>
      <c r="C1762" s="16" t="s">
        <v>11</v>
      </c>
      <c r="D1762" s="16">
        <v>2055</v>
      </c>
      <c r="E1762" s="16" t="s">
        <v>3</v>
      </c>
      <c r="F1762" s="16" t="str">
        <f>VLOOKUP(A1762,BY_TRA_Demand_Drivers!$A$5:$B$95,2,FALSE)</f>
        <v>TFRAI</v>
      </c>
      <c r="G1762" s="16">
        <f>VLOOKUP($D1762,'Growth rate'!$B$3:$T$93,19,FALSE)*VLOOKUP($F1762,BY_TRA_Demand_Drivers!$B$5:$J$100,7,FALSE)</f>
        <v>77.173462090500323</v>
      </c>
      <c r="H1762" s="16">
        <f>VLOOKUP($D1762,'Growth rate'!$B$3:$T$93,19,FALSE)*VLOOKUP($F1762,BY_TRA_Demand_Drivers!$B$5:$J$100,8,FALSE)</f>
        <v>0</v>
      </c>
      <c r="I1762" s="16">
        <f>VLOOKUP($D1762,'Growth rate'!$B$3:$T$93,19,FALSE)*VLOOKUP($F1762,BY_TRA_Demand_Drivers!$B$5:$J$100,9,FALSE)</f>
        <v>0</v>
      </c>
    </row>
    <row r="1763" spans="1:9">
      <c r="A1763" s="16">
        <f t="shared" si="26"/>
        <v>22</v>
      </c>
      <c r="B1763" s="16"/>
      <c r="C1763" s="16" t="s">
        <v>11</v>
      </c>
      <c r="D1763" s="16">
        <v>2056</v>
      </c>
      <c r="E1763" s="16" t="s">
        <v>3</v>
      </c>
      <c r="F1763" s="16" t="str">
        <f>VLOOKUP(A1763,BY_TRA_Demand_Drivers!$A$5:$B$95,2,FALSE)</f>
        <v>TFRAI</v>
      </c>
      <c r="G1763" s="16">
        <f>VLOOKUP($D1763,'Growth rate'!$B$3:$T$93,19,FALSE)*VLOOKUP($F1763,BY_TRA_Demand_Drivers!$B$5:$J$100,7,FALSE)</f>
        <v>78.052831405393803</v>
      </c>
      <c r="H1763" s="16">
        <f>VLOOKUP($D1763,'Growth rate'!$B$3:$T$93,19,FALSE)*VLOOKUP($F1763,BY_TRA_Demand_Drivers!$B$5:$J$100,8,FALSE)</f>
        <v>0</v>
      </c>
      <c r="I1763" s="16">
        <f>VLOOKUP($D1763,'Growth rate'!$B$3:$T$93,19,FALSE)*VLOOKUP($F1763,BY_TRA_Demand_Drivers!$B$5:$J$100,9,FALSE)</f>
        <v>0</v>
      </c>
    </row>
    <row r="1764" spans="1:9">
      <c r="A1764" s="16">
        <f t="shared" si="26"/>
        <v>22</v>
      </c>
      <c r="B1764" s="16"/>
      <c r="C1764" s="16" t="s">
        <v>11</v>
      </c>
      <c r="D1764" s="16">
        <v>2057</v>
      </c>
      <c r="E1764" s="16" t="s">
        <v>3</v>
      </c>
      <c r="F1764" s="16" t="str">
        <f>VLOOKUP(A1764,BY_TRA_Demand_Drivers!$A$5:$B$95,2,FALSE)</f>
        <v>TFRAI</v>
      </c>
      <c r="G1764" s="16">
        <f>VLOOKUP($D1764,'Growth rate'!$B$3:$T$93,19,FALSE)*VLOOKUP($F1764,BY_TRA_Demand_Drivers!$B$5:$J$100,7,FALSE)</f>
        <v>78.932200720287298</v>
      </c>
      <c r="H1764" s="16">
        <f>VLOOKUP($D1764,'Growth rate'!$B$3:$T$93,19,FALSE)*VLOOKUP($F1764,BY_TRA_Demand_Drivers!$B$5:$J$100,8,FALSE)</f>
        <v>0</v>
      </c>
      <c r="I1764" s="16">
        <f>VLOOKUP($D1764,'Growth rate'!$B$3:$T$93,19,FALSE)*VLOOKUP($F1764,BY_TRA_Demand_Drivers!$B$5:$J$100,9,FALSE)</f>
        <v>0</v>
      </c>
    </row>
    <row r="1765" spans="1:9">
      <c r="A1765" s="16">
        <f t="shared" si="26"/>
        <v>22</v>
      </c>
      <c r="B1765" s="16"/>
      <c r="C1765" s="16" t="s">
        <v>11</v>
      </c>
      <c r="D1765" s="16">
        <v>2058</v>
      </c>
      <c r="E1765" s="16" t="s">
        <v>3</v>
      </c>
      <c r="F1765" s="16" t="str">
        <f>VLOOKUP(A1765,BY_TRA_Demand_Drivers!$A$5:$B$95,2,FALSE)</f>
        <v>TFRAI</v>
      </c>
      <c r="G1765" s="16">
        <f>VLOOKUP($D1765,'Growth rate'!$B$3:$T$93,19,FALSE)*VLOOKUP($F1765,BY_TRA_Demand_Drivers!$B$5:$J$100,7,FALSE)</f>
        <v>79.811570035180779</v>
      </c>
      <c r="H1765" s="16">
        <f>VLOOKUP($D1765,'Growth rate'!$B$3:$T$93,19,FALSE)*VLOOKUP($F1765,BY_TRA_Demand_Drivers!$B$5:$J$100,8,FALSE)</f>
        <v>0</v>
      </c>
      <c r="I1765" s="16">
        <f>VLOOKUP($D1765,'Growth rate'!$B$3:$T$93,19,FALSE)*VLOOKUP($F1765,BY_TRA_Demand_Drivers!$B$5:$J$100,9,FALSE)</f>
        <v>0</v>
      </c>
    </row>
    <row r="1766" spans="1:9">
      <c r="A1766" s="16">
        <f t="shared" si="26"/>
        <v>22</v>
      </c>
      <c r="B1766" s="16"/>
      <c r="C1766" s="16" t="s">
        <v>11</v>
      </c>
      <c r="D1766" s="16">
        <v>2059</v>
      </c>
      <c r="E1766" s="16" t="s">
        <v>3</v>
      </c>
      <c r="F1766" s="16" t="str">
        <f>VLOOKUP(A1766,BY_TRA_Demand_Drivers!$A$5:$B$95,2,FALSE)</f>
        <v>TFRAI</v>
      </c>
      <c r="G1766" s="16">
        <f>VLOOKUP($D1766,'Growth rate'!$B$3:$T$93,19,FALSE)*VLOOKUP($F1766,BY_TRA_Demand_Drivers!$B$5:$J$100,7,FALSE)</f>
        <v>80.69093935007426</v>
      </c>
      <c r="H1766" s="16">
        <f>VLOOKUP($D1766,'Growth rate'!$B$3:$T$93,19,FALSE)*VLOOKUP($F1766,BY_TRA_Demand_Drivers!$B$5:$J$100,8,FALSE)</f>
        <v>0</v>
      </c>
      <c r="I1766" s="16">
        <f>VLOOKUP($D1766,'Growth rate'!$B$3:$T$93,19,FALSE)*VLOOKUP($F1766,BY_TRA_Demand_Drivers!$B$5:$J$100,9,FALSE)</f>
        <v>0</v>
      </c>
    </row>
    <row r="1767" spans="1:9">
      <c r="A1767" s="16">
        <f t="shared" si="26"/>
        <v>22</v>
      </c>
      <c r="B1767" s="16"/>
      <c r="C1767" s="16" t="s">
        <v>11</v>
      </c>
      <c r="D1767" s="16">
        <v>2060</v>
      </c>
      <c r="E1767" s="16" t="s">
        <v>3</v>
      </c>
      <c r="F1767" s="16" t="str">
        <f>VLOOKUP(A1767,BY_TRA_Demand_Drivers!$A$5:$B$95,2,FALSE)</f>
        <v>TFRAI</v>
      </c>
      <c r="G1767" s="16">
        <f>VLOOKUP($D1767,'Growth rate'!$B$3:$T$93,19,FALSE)*VLOOKUP($F1767,BY_TRA_Demand_Drivers!$B$5:$J$100,7,FALSE)</f>
        <v>81.570308664967754</v>
      </c>
      <c r="H1767" s="16">
        <f>VLOOKUP($D1767,'Growth rate'!$B$3:$T$93,19,FALSE)*VLOOKUP($F1767,BY_TRA_Demand_Drivers!$B$5:$J$100,8,FALSE)</f>
        <v>0</v>
      </c>
      <c r="I1767" s="16">
        <f>VLOOKUP($D1767,'Growth rate'!$B$3:$T$93,19,FALSE)*VLOOKUP($F1767,BY_TRA_Demand_Drivers!$B$5:$J$100,9,FALSE)</f>
        <v>0</v>
      </c>
    </row>
    <row r="1768" spans="1:9">
      <c r="A1768" s="16">
        <f t="shared" si="26"/>
        <v>22</v>
      </c>
      <c r="B1768" s="16"/>
      <c r="C1768" s="16" t="s">
        <v>11</v>
      </c>
      <c r="D1768" s="16">
        <v>2061</v>
      </c>
      <c r="E1768" s="16" t="s">
        <v>3</v>
      </c>
      <c r="F1768" s="16" t="str">
        <f>VLOOKUP(A1768,BY_TRA_Demand_Drivers!$A$5:$B$95,2,FALSE)</f>
        <v>TFRAI</v>
      </c>
      <c r="G1768" s="16">
        <f>VLOOKUP($D1768,'Growth rate'!$B$3:$T$93,19,FALSE)*VLOOKUP($F1768,BY_TRA_Demand_Drivers!$B$5:$J$100,7,FALSE)</f>
        <v>82.444038682574117</v>
      </c>
      <c r="H1768" s="16">
        <f>VLOOKUP($D1768,'Growth rate'!$B$3:$T$93,19,FALSE)*VLOOKUP($F1768,BY_TRA_Demand_Drivers!$B$5:$J$100,8,FALSE)</f>
        <v>0</v>
      </c>
      <c r="I1768" s="16">
        <f>VLOOKUP($D1768,'Growth rate'!$B$3:$T$93,19,FALSE)*VLOOKUP($F1768,BY_TRA_Demand_Drivers!$B$5:$J$100,9,FALSE)</f>
        <v>0</v>
      </c>
    </row>
    <row r="1769" spans="1:9">
      <c r="A1769" s="16">
        <f t="shared" si="26"/>
        <v>22</v>
      </c>
      <c r="B1769" s="16"/>
      <c r="C1769" s="16" t="s">
        <v>11</v>
      </c>
      <c r="D1769" s="16">
        <v>2062</v>
      </c>
      <c r="E1769" s="16" t="s">
        <v>3</v>
      </c>
      <c r="F1769" s="16" t="str">
        <f>VLOOKUP(A1769,BY_TRA_Demand_Drivers!$A$5:$B$95,2,FALSE)</f>
        <v>TFRAI</v>
      </c>
      <c r="G1769" s="16">
        <f>VLOOKUP($D1769,'Growth rate'!$B$3:$T$93,19,FALSE)*VLOOKUP($F1769,BY_TRA_Demand_Drivers!$B$5:$J$100,7,FALSE)</f>
        <v>83.317768700180466</v>
      </c>
      <c r="H1769" s="16">
        <f>VLOOKUP($D1769,'Growth rate'!$B$3:$T$93,19,FALSE)*VLOOKUP($F1769,BY_TRA_Demand_Drivers!$B$5:$J$100,8,FALSE)</f>
        <v>0</v>
      </c>
      <c r="I1769" s="16">
        <f>VLOOKUP($D1769,'Growth rate'!$B$3:$T$93,19,FALSE)*VLOOKUP($F1769,BY_TRA_Demand_Drivers!$B$5:$J$100,9,FALSE)</f>
        <v>0</v>
      </c>
    </row>
    <row r="1770" spans="1:9">
      <c r="A1770" s="16">
        <f t="shared" si="26"/>
        <v>22</v>
      </c>
      <c r="B1770" s="16"/>
      <c r="C1770" s="16" t="s">
        <v>11</v>
      </c>
      <c r="D1770" s="16">
        <v>2063</v>
      </c>
      <c r="E1770" s="16" t="s">
        <v>3</v>
      </c>
      <c r="F1770" s="16" t="str">
        <f>VLOOKUP(A1770,BY_TRA_Demand_Drivers!$A$5:$B$95,2,FALSE)</f>
        <v>TFRAI</v>
      </c>
      <c r="G1770" s="16">
        <f>VLOOKUP($D1770,'Growth rate'!$B$3:$T$93,19,FALSE)*VLOOKUP($F1770,BY_TRA_Demand_Drivers!$B$5:$J$100,7,FALSE)</f>
        <v>84.191498717786843</v>
      </c>
      <c r="H1770" s="16">
        <f>VLOOKUP($D1770,'Growth rate'!$B$3:$T$93,19,FALSE)*VLOOKUP($F1770,BY_TRA_Demand_Drivers!$B$5:$J$100,8,FALSE)</f>
        <v>0</v>
      </c>
      <c r="I1770" s="16">
        <f>VLOOKUP($D1770,'Growth rate'!$B$3:$T$93,19,FALSE)*VLOOKUP($F1770,BY_TRA_Demand_Drivers!$B$5:$J$100,9,FALSE)</f>
        <v>0</v>
      </c>
    </row>
    <row r="1771" spans="1:9">
      <c r="A1771" s="16">
        <f t="shared" si="26"/>
        <v>22</v>
      </c>
      <c r="B1771" s="16"/>
      <c r="C1771" s="16" t="s">
        <v>11</v>
      </c>
      <c r="D1771" s="16">
        <v>2064</v>
      </c>
      <c r="E1771" s="16" t="s">
        <v>3</v>
      </c>
      <c r="F1771" s="16" t="str">
        <f>VLOOKUP(A1771,BY_TRA_Demand_Drivers!$A$5:$B$95,2,FALSE)</f>
        <v>TFRAI</v>
      </c>
      <c r="G1771" s="16">
        <f>VLOOKUP($D1771,'Growth rate'!$B$3:$T$93,19,FALSE)*VLOOKUP($F1771,BY_TRA_Demand_Drivers!$B$5:$J$100,7,FALSE)</f>
        <v>85.065228735393177</v>
      </c>
      <c r="H1771" s="16">
        <f>VLOOKUP($D1771,'Growth rate'!$B$3:$T$93,19,FALSE)*VLOOKUP($F1771,BY_TRA_Demand_Drivers!$B$5:$J$100,8,FALSE)</f>
        <v>0</v>
      </c>
      <c r="I1771" s="16">
        <f>VLOOKUP($D1771,'Growth rate'!$B$3:$T$93,19,FALSE)*VLOOKUP($F1771,BY_TRA_Demand_Drivers!$B$5:$J$100,9,FALSE)</f>
        <v>0</v>
      </c>
    </row>
    <row r="1772" spans="1:9">
      <c r="A1772" s="16">
        <f t="shared" si="26"/>
        <v>22</v>
      </c>
      <c r="B1772" s="16"/>
      <c r="C1772" s="16" t="s">
        <v>11</v>
      </c>
      <c r="D1772" s="16">
        <v>2065</v>
      </c>
      <c r="E1772" s="16" t="s">
        <v>3</v>
      </c>
      <c r="F1772" s="16" t="str">
        <f>VLOOKUP(A1772,BY_TRA_Demand_Drivers!$A$5:$B$95,2,FALSE)</f>
        <v>TFRAI</v>
      </c>
      <c r="G1772" s="16">
        <f>VLOOKUP($D1772,'Growth rate'!$B$3:$T$93,19,FALSE)*VLOOKUP($F1772,BY_TRA_Demand_Drivers!$B$5:$J$100,7,FALSE)</f>
        <v>85.938958752999554</v>
      </c>
      <c r="H1772" s="16">
        <f>VLOOKUP($D1772,'Growth rate'!$B$3:$T$93,19,FALSE)*VLOOKUP($F1772,BY_TRA_Demand_Drivers!$B$5:$J$100,8,FALSE)</f>
        <v>0</v>
      </c>
      <c r="I1772" s="16">
        <f>VLOOKUP($D1772,'Growth rate'!$B$3:$T$93,19,FALSE)*VLOOKUP($F1772,BY_TRA_Demand_Drivers!$B$5:$J$100,9,FALSE)</f>
        <v>0</v>
      </c>
    </row>
    <row r="1773" spans="1:9">
      <c r="A1773" s="16">
        <f t="shared" ref="A1773:A1836" si="27">A1691+1</f>
        <v>22</v>
      </c>
      <c r="B1773" s="16"/>
      <c r="C1773" s="16" t="s">
        <v>11</v>
      </c>
      <c r="D1773" s="16">
        <v>2066</v>
      </c>
      <c r="E1773" s="16" t="s">
        <v>3</v>
      </c>
      <c r="F1773" s="16" t="str">
        <f>VLOOKUP(A1773,BY_TRA_Demand_Drivers!$A$5:$B$95,2,FALSE)</f>
        <v>TFRAI</v>
      </c>
      <c r="G1773" s="16">
        <f>VLOOKUP($D1773,'Growth rate'!$B$3:$T$93,19,FALSE)*VLOOKUP($F1773,BY_TRA_Demand_Drivers!$B$5:$J$100,7,FALSE)</f>
        <v>86.803573487579115</v>
      </c>
      <c r="H1773" s="16">
        <f>VLOOKUP($D1773,'Growth rate'!$B$3:$T$93,19,FALSE)*VLOOKUP($F1773,BY_TRA_Demand_Drivers!$B$5:$J$100,8,FALSE)</f>
        <v>0</v>
      </c>
      <c r="I1773" s="16">
        <f>VLOOKUP($D1773,'Growth rate'!$B$3:$T$93,19,FALSE)*VLOOKUP($F1773,BY_TRA_Demand_Drivers!$B$5:$J$100,9,FALSE)</f>
        <v>0</v>
      </c>
    </row>
    <row r="1774" spans="1:9">
      <c r="A1774" s="16">
        <f t="shared" si="27"/>
        <v>22</v>
      </c>
      <c r="B1774" s="16"/>
      <c r="C1774" s="16" t="s">
        <v>11</v>
      </c>
      <c r="D1774" s="16">
        <v>2067</v>
      </c>
      <c r="E1774" s="16" t="s">
        <v>3</v>
      </c>
      <c r="F1774" s="16" t="str">
        <f>VLOOKUP(A1774,BY_TRA_Demand_Drivers!$A$5:$B$95,2,FALSE)</f>
        <v>TFRAI</v>
      </c>
      <c r="G1774" s="16">
        <f>VLOOKUP($D1774,'Growth rate'!$B$3:$T$93,19,FALSE)*VLOOKUP($F1774,BY_TRA_Demand_Drivers!$B$5:$J$100,7,FALSE)</f>
        <v>87.66818822215869</v>
      </c>
      <c r="H1774" s="16">
        <f>VLOOKUP($D1774,'Growth rate'!$B$3:$T$93,19,FALSE)*VLOOKUP($F1774,BY_TRA_Demand_Drivers!$B$5:$J$100,8,FALSE)</f>
        <v>0</v>
      </c>
      <c r="I1774" s="16">
        <f>VLOOKUP($D1774,'Growth rate'!$B$3:$T$93,19,FALSE)*VLOOKUP($F1774,BY_TRA_Demand_Drivers!$B$5:$J$100,9,FALSE)</f>
        <v>0</v>
      </c>
    </row>
    <row r="1775" spans="1:9">
      <c r="A1775" s="16">
        <f t="shared" si="27"/>
        <v>22</v>
      </c>
      <c r="B1775" s="16"/>
      <c r="C1775" s="16" t="s">
        <v>11</v>
      </c>
      <c r="D1775" s="16">
        <v>2068</v>
      </c>
      <c r="E1775" s="16" t="s">
        <v>3</v>
      </c>
      <c r="F1775" s="16" t="str">
        <f>VLOOKUP(A1775,BY_TRA_Demand_Drivers!$A$5:$B$95,2,FALSE)</f>
        <v>TFRAI</v>
      </c>
      <c r="G1775" s="16">
        <f>VLOOKUP($D1775,'Growth rate'!$B$3:$T$93,19,FALSE)*VLOOKUP($F1775,BY_TRA_Demand_Drivers!$B$5:$J$100,7,FALSE)</f>
        <v>88.532802956738252</v>
      </c>
      <c r="H1775" s="16">
        <f>VLOOKUP($D1775,'Growth rate'!$B$3:$T$93,19,FALSE)*VLOOKUP($F1775,BY_TRA_Demand_Drivers!$B$5:$J$100,8,FALSE)</f>
        <v>0</v>
      </c>
      <c r="I1775" s="16">
        <f>VLOOKUP($D1775,'Growth rate'!$B$3:$T$93,19,FALSE)*VLOOKUP($F1775,BY_TRA_Demand_Drivers!$B$5:$J$100,9,FALSE)</f>
        <v>0</v>
      </c>
    </row>
    <row r="1776" spans="1:9">
      <c r="A1776" s="16">
        <f t="shared" si="27"/>
        <v>22</v>
      </c>
      <c r="B1776" s="16"/>
      <c r="C1776" s="16" t="s">
        <v>11</v>
      </c>
      <c r="D1776" s="16">
        <v>2069</v>
      </c>
      <c r="E1776" s="16" t="s">
        <v>3</v>
      </c>
      <c r="F1776" s="16" t="str">
        <f>VLOOKUP(A1776,BY_TRA_Demand_Drivers!$A$5:$B$95,2,FALSE)</f>
        <v>TFRAI</v>
      </c>
      <c r="G1776" s="16">
        <f>VLOOKUP($D1776,'Growth rate'!$B$3:$T$93,19,FALSE)*VLOOKUP($F1776,BY_TRA_Demand_Drivers!$B$5:$J$100,7,FALSE)</f>
        <v>89.397417691317827</v>
      </c>
      <c r="H1776" s="16">
        <f>VLOOKUP($D1776,'Growth rate'!$B$3:$T$93,19,FALSE)*VLOOKUP($F1776,BY_TRA_Demand_Drivers!$B$5:$J$100,8,FALSE)</f>
        <v>0</v>
      </c>
      <c r="I1776" s="16">
        <f>VLOOKUP($D1776,'Growth rate'!$B$3:$T$93,19,FALSE)*VLOOKUP($F1776,BY_TRA_Demand_Drivers!$B$5:$J$100,9,FALSE)</f>
        <v>0</v>
      </c>
    </row>
    <row r="1777" spans="1:9">
      <c r="A1777" s="16">
        <f t="shared" si="27"/>
        <v>22</v>
      </c>
      <c r="B1777" s="16"/>
      <c r="C1777" s="16" t="s">
        <v>11</v>
      </c>
      <c r="D1777" s="16">
        <v>2070</v>
      </c>
      <c r="E1777" s="16" t="s">
        <v>3</v>
      </c>
      <c r="F1777" s="16" t="str">
        <f>VLOOKUP(A1777,BY_TRA_Demand_Drivers!$A$5:$B$95,2,FALSE)</f>
        <v>TFRAI</v>
      </c>
      <c r="G1777" s="16">
        <f>VLOOKUP($D1777,'Growth rate'!$B$3:$T$93,19,FALSE)*VLOOKUP($F1777,BY_TRA_Demand_Drivers!$B$5:$J$100,7,FALSE)</f>
        <v>90.262032425897402</v>
      </c>
      <c r="H1777" s="16">
        <f>VLOOKUP($D1777,'Growth rate'!$B$3:$T$93,19,FALSE)*VLOOKUP($F1777,BY_TRA_Demand_Drivers!$B$5:$J$100,8,FALSE)</f>
        <v>0</v>
      </c>
      <c r="I1777" s="16">
        <f>VLOOKUP($D1777,'Growth rate'!$B$3:$T$93,19,FALSE)*VLOOKUP($F1777,BY_TRA_Demand_Drivers!$B$5:$J$100,9,FALSE)</f>
        <v>0</v>
      </c>
    </row>
    <row r="1778" spans="1:9">
      <c r="A1778" s="16">
        <f t="shared" si="27"/>
        <v>22</v>
      </c>
      <c r="B1778" s="16"/>
      <c r="C1778" s="16" t="s">
        <v>11</v>
      </c>
      <c r="D1778" s="16">
        <v>2071</v>
      </c>
      <c r="E1778" s="16" t="s">
        <v>3</v>
      </c>
      <c r="F1778" s="16" t="str">
        <f>VLOOKUP(A1778,BY_TRA_Demand_Drivers!$A$5:$B$95,2,FALSE)</f>
        <v>TFRAI</v>
      </c>
      <c r="G1778" s="16">
        <f>VLOOKUP($D1778,'Growth rate'!$B$3:$T$93,19,FALSE)*VLOOKUP($F1778,BY_TRA_Demand_Drivers!$B$5:$J$100,7,FALSE)</f>
        <v>91.080911633319758</v>
      </c>
      <c r="H1778" s="16">
        <f>VLOOKUP($D1778,'Growth rate'!$B$3:$T$93,19,FALSE)*VLOOKUP($F1778,BY_TRA_Demand_Drivers!$B$5:$J$100,8,FALSE)</f>
        <v>0</v>
      </c>
      <c r="I1778" s="16">
        <f>VLOOKUP($D1778,'Growth rate'!$B$3:$T$93,19,FALSE)*VLOOKUP($F1778,BY_TRA_Demand_Drivers!$B$5:$J$100,9,FALSE)</f>
        <v>0</v>
      </c>
    </row>
    <row r="1779" spans="1:9">
      <c r="A1779" s="16">
        <f t="shared" si="27"/>
        <v>22</v>
      </c>
      <c r="B1779" s="16"/>
      <c r="C1779" s="16" t="s">
        <v>11</v>
      </c>
      <c r="D1779" s="16">
        <v>2072</v>
      </c>
      <c r="E1779" s="16" t="s">
        <v>3</v>
      </c>
      <c r="F1779" s="16" t="str">
        <f>VLOOKUP(A1779,BY_TRA_Demand_Drivers!$A$5:$B$95,2,FALSE)</f>
        <v>TFRAI</v>
      </c>
      <c r="G1779" s="16">
        <f>VLOOKUP($D1779,'Growth rate'!$B$3:$T$93,19,FALSE)*VLOOKUP($F1779,BY_TRA_Demand_Drivers!$B$5:$J$100,7,FALSE)</f>
        <v>91.899790840742128</v>
      </c>
      <c r="H1779" s="16">
        <f>VLOOKUP($D1779,'Growth rate'!$B$3:$T$93,19,FALSE)*VLOOKUP($F1779,BY_TRA_Demand_Drivers!$B$5:$J$100,8,FALSE)</f>
        <v>0</v>
      </c>
      <c r="I1779" s="16">
        <f>VLOOKUP($D1779,'Growth rate'!$B$3:$T$93,19,FALSE)*VLOOKUP($F1779,BY_TRA_Demand_Drivers!$B$5:$J$100,9,FALSE)</f>
        <v>0</v>
      </c>
    </row>
    <row r="1780" spans="1:9">
      <c r="A1780" s="16">
        <f t="shared" si="27"/>
        <v>22</v>
      </c>
      <c r="B1780" s="16"/>
      <c r="C1780" s="16" t="s">
        <v>11</v>
      </c>
      <c r="D1780" s="16">
        <v>2073</v>
      </c>
      <c r="E1780" s="16" t="s">
        <v>3</v>
      </c>
      <c r="F1780" s="16" t="str">
        <f>VLOOKUP(A1780,BY_TRA_Demand_Drivers!$A$5:$B$95,2,FALSE)</f>
        <v>TFRAI</v>
      </c>
      <c r="G1780" s="16">
        <f>VLOOKUP($D1780,'Growth rate'!$B$3:$T$93,19,FALSE)*VLOOKUP($F1780,BY_TRA_Demand_Drivers!$B$5:$J$100,7,FALSE)</f>
        <v>92.718670048164455</v>
      </c>
      <c r="H1780" s="16">
        <f>VLOOKUP($D1780,'Growth rate'!$B$3:$T$93,19,FALSE)*VLOOKUP($F1780,BY_TRA_Demand_Drivers!$B$5:$J$100,8,FALSE)</f>
        <v>0</v>
      </c>
      <c r="I1780" s="16">
        <f>VLOOKUP($D1780,'Growth rate'!$B$3:$T$93,19,FALSE)*VLOOKUP($F1780,BY_TRA_Demand_Drivers!$B$5:$J$100,9,FALSE)</f>
        <v>0</v>
      </c>
    </row>
    <row r="1781" spans="1:9">
      <c r="A1781" s="16">
        <f t="shared" si="27"/>
        <v>22</v>
      </c>
      <c r="B1781" s="16"/>
      <c r="C1781" s="16" t="s">
        <v>11</v>
      </c>
      <c r="D1781" s="16">
        <v>2074</v>
      </c>
      <c r="E1781" s="16" t="s">
        <v>3</v>
      </c>
      <c r="F1781" s="16" t="str">
        <f>VLOOKUP(A1781,BY_TRA_Demand_Drivers!$A$5:$B$95,2,FALSE)</f>
        <v>TFRAI</v>
      </c>
      <c r="G1781" s="16">
        <f>VLOOKUP($D1781,'Growth rate'!$B$3:$T$93,19,FALSE)*VLOOKUP($F1781,BY_TRA_Demand_Drivers!$B$5:$J$100,7,FALSE)</f>
        <v>93.537549255586825</v>
      </c>
      <c r="H1781" s="16">
        <f>VLOOKUP($D1781,'Growth rate'!$B$3:$T$93,19,FALSE)*VLOOKUP($F1781,BY_TRA_Demand_Drivers!$B$5:$J$100,8,FALSE)</f>
        <v>0</v>
      </c>
      <c r="I1781" s="16">
        <f>VLOOKUP($D1781,'Growth rate'!$B$3:$T$93,19,FALSE)*VLOOKUP($F1781,BY_TRA_Demand_Drivers!$B$5:$J$100,9,FALSE)</f>
        <v>0</v>
      </c>
    </row>
    <row r="1782" spans="1:9">
      <c r="A1782" s="16">
        <f t="shared" si="27"/>
        <v>22</v>
      </c>
      <c r="B1782" s="16"/>
      <c r="C1782" s="16" t="s">
        <v>11</v>
      </c>
      <c r="D1782" s="16">
        <v>2075</v>
      </c>
      <c r="E1782" s="16" t="s">
        <v>3</v>
      </c>
      <c r="F1782" s="16" t="str">
        <f>VLOOKUP(A1782,BY_TRA_Demand_Drivers!$A$5:$B$95,2,FALSE)</f>
        <v>TFRAI</v>
      </c>
      <c r="G1782" s="16">
        <f>VLOOKUP($D1782,'Growth rate'!$B$3:$T$93,19,FALSE)*VLOOKUP($F1782,BY_TRA_Demand_Drivers!$B$5:$J$100,7,FALSE)</f>
        <v>94.356428463009166</v>
      </c>
      <c r="H1782" s="16">
        <f>VLOOKUP($D1782,'Growth rate'!$B$3:$T$93,19,FALSE)*VLOOKUP($F1782,BY_TRA_Demand_Drivers!$B$5:$J$100,8,FALSE)</f>
        <v>0</v>
      </c>
      <c r="I1782" s="16">
        <f>VLOOKUP($D1782,'Growth rate'!$B$3:$T$93,19,FALSE)*VLOOKUP($F1782,BY_TRA_Demand_Drivers!$B$5:$J$100,9,FALSE)</f>
        <v>0</v>
      </c>
    </row>
    <row r="1783" spans="1:9">
      <c r="A1783" s="16">
        <f t="shared" si="27"/>
        <v>22</v>
      </c>
      <c r="B1783" s="16"/>
      <c r="C1783" s="16" t="s">
        <v>11</v>
      </c>
      <c r="D1783" s="16">
        <v>2076</v>
      </c>
      <c r="E1783" s="16" t="s">
        <v>3</v>
      </c>
      <c r="F1783" s="16" t="str">
        <f>VLOOKUP(A1783,BY_TRA_Demand_Drivers!$A$5:$B$95,2,FALSE)</f>
        <v>TFRAI</v>
      </c>
      <c r="G1783" s="16">
        <f>VLOOKUP($D1783,'Growth rate'!$B$3:$T$93,19,FALSE)*VLOOKUP($F1783,BY_TRA_Demand_Drivers!$B$5:$J$100,7,FALSE)</f>
        <v>95.125374033736634</v>
      </c>
      <c r="H1783" s="16">
        <f>VLOOKUP($D1783,'Growth rate'!$B$3:$T$93,19,FALSE)*VLOOKUP($F1783,BY_TRA_Demand_Drivers!$B$5:$J$100,8,FALSE)</f>
        <v>0</v>
      </c>
      <c r="I1783" s="16">
        <f>VLOOKUP($D1783,'Growth rate'!$B$3:$T$93,19,FALSE)*VLOOKUP($F1783,BY_TRA_Demand_Drivers!$B$5:$J$100,9,FALSE)</f>
        <v>0</v>
      </c>
    </row>
    <row r="1784" spans="1:9">
      <c r="A1784" s="16">
        <f t="shared" si="27"/>
        <v>22</v>
      </c>
      <c r="B1784" s="16"/>
      <c r="C1784" s="16" t="s">
        <v>11</v>
      </c>
      <c r="D1784" s="16">
        <v>2077</v>
      </c>
      <c r="E1784" s="16" t="s">
        <v>3</v>
      </c>
      <c r="F1784" s="16" t="str">
        <f>VLOOKUP(A1784,BY_TRA_Demand_Drivers!$A$5:$B$95,2,FALSE)</f>
        <v>TFRAI</v>
      </c>
      <c r="G1784" s="16">
        <f>VLOOKUP($D1784,'Growth rate'!$B$3:$T$93,19,FALSE)*VLOOKUP($F1784,BY_TRA_Demand_Drivers!$B$5:$J$100,7,FALSE)</f>
        <v>95.894319604464101</v>
      </c>
      <c r="H1784" s="16">
        <f>VLOOKUP($D1784,'Growth rate'!$B$3:$T$93,19,FALSE)*VLOOKUP($F1784,BY_TRA_Demand_Drivers!$B$5:$J$100,8,FALSE)</f>
        <v>0</v>
      </c>
      <c r="I1784" s="16">
        <f>VLOOKUP($D1784,'Growth rate'!$B$3:$T$93,19,FALSE)*VLOOKUP($F1784,BY_TRA_Demand_Drivers!$B$5:$J$100,9,FALSE)</f>
        <v>0</v>
      </c>
    </row>
    <row r="1785" spans="1:9">
      <c r="A1785" s="16">
        <f t="shared" si="27"/>
        <v>22</v>
      </c>
      <c r="B1785" s="16"/>
      <c r="C1785" s="16" t="s">
        <v>11</v>
      </c>
      <c r="D1785" s="16">
        <v>2078</v>
      </c>
      <c r="E1785" s="16" t="s">
        <v>3</v>
      </c>
      <c r="F1785" s="16" t="str">
        <f>VLOOKUP(A1785,BY_TRA_Demand_Drivers!$A$5:$B$95,2,FALSE)</f>
        <v>TFRAI</v>
      </c>
      <c r="G1785" s="16">
        <f>VLOOKUP($D1785,'Growth rate'!$B$3:$T$93,19,FALSE)*VLOOKUP($F1785,BY_TRA_Demand_Drivers!$B$5:$J$100,7,FALSE)</f>
        <v>96.663265175191526</v>
      </c>
      <c r="H1785" s="16">
        <f>VLOOKUP($D1785,'Growth rate'!$B$3:$T$93,19,FALSE)*VLOOKUP($F1785,BY_TRA_Demand_Drivers!$B$5:$J$100,8,FALSE)</f>
        <v>0</v>
      </c>
      <c r="I1785" s="16">
        <f>VLOOKUP($D1785,'Growth rate'!$B$3:$T$93,19,FALSE)*VLOOKUP($F1785,BY_TRA_Demand_Drivers!$B$5:$J$100,9,FALSE)</f>
        <v>0</v>
      </c>
    </row>
    <row r="1786" spans="1:9">
      <c r="A1786" s="16">
        <f t="shared" si="27"/>
        <v>22</v>
      </c>
      <c r="B1786" s="16"/>
      <c r="C1786" s="16" t="s">
        <v>11</v>
      </c>
      <c r="D1786" s="16">
        <v>2079</v>
      </c>
      <c r="E1786" s="16" t="s">
        <v>3</v>
      </c>
      <c r="F1786" s="16" t="str">
        <f>VLOOKUP(A1786,BY_TRA_Demand_Drivers!$A$5:$B$95,2,FALSE)</f>
        <v>TFRAI</v>
      </c>
      <c r="G1786" s="16">
        <f>VLOOKUP($D1786,'Growth rate'!$B$3:$T$93,19,FALSE)*VLOOKUP($F1786,BY_TRA_Demand_Drivers!$B$5:$J$100,7,FALSE)</f>
        <v>97.432210745918994</v>
      </c>
      <c r="H1786" s="16">
        <f>VLOOKUP($D1786,'Growth rate'!$B$3:$T$93,19,FALSE)*VLOOKUP($F1786,BY_TRA_Demand_Drivers!$B$5:$J$100,8,FALSE)</f>
        <v>0</v>
      </c>
      <c r="I1786" s="16">
        <f>VLOOKUP($D1786,'Growth rate'!$B$3:$T$93,19,FALSE)*VLOOKUP($F1786,BY_TRA_Demand_Drivers!$B$5:$J$100,9,FALSE)</f>
        <v>0</v>
      </c>
    </row>
    <row r="1787" spans="1:9">
      <c r="A1787" s="16">
        <f t="shared" si="27"/>
        <v>22</v>
      </c>
      <c r="B1787" s="16"/>
      <c r="C1787" s="16" t="s">
        <v>11</v>
      </c>
      <c r="D1787" s="16">
        <v>2080</v>
      </c>
      <c r="E1787" s="16" t="s">
        <v>3</v>
      </c>
      <c r="F1787" s="16" t="str">
        <f>VLOOKUP(A1787,BY_TRA_Demand_Drivers!$A$5:$B$95,2,FALSE)</f>
        <v>TFRAI</v>
      </c>
      <c r="G1787" s="16">
        <f>VLOOKUP($D1787,'Growth rate'!$B$3:$T$93,19,FALSE)*VLOOKUP($F1787,BY_TRA_Demand_Drivers!$B$5:$J$100,7,FALSE)</f>
        <v>98.201156316646475</v>
      </c>
      <c r="H1787" s="16">
        <f>VLOOKUP($D1787,'Growth rate'!$B$3:$T$93,19,FALSE)*VLOOKUP($F1787,BY_TRA_Demand_Drivers!$B$5:$J$100,8,FALSE)</f>
        <v>0</v>
      </c>
      <c r="I1787" s="16">
        <f>VLOOKUP($D1787,'Growth rate'!$B$3:$T$93,19,FALSE)*VLOOKUP($F1787,BY_TRA_Demand_Drivers!$B$5:$J$100,9,FALSE)</f>
        <v>0</v>
      </c>
    </row>
    <row r="1788" spans="1:9">
      <c r="A1788" s="16">
        <f t="shared" si="27"/>
        <v>22</v>
      </c>
      <c r="B1788" s="16"/>
      <c r="C1788" s="16" t="s">
        <v>11</v>
      </c>
      <c r="D1788" s="16">
        <v>2081</v>
      </c>
      <c r="E1788" s="16" t="s">
        <v>3</v>
      </c>
      <c r="F1788" s="16" t="str">
        <f>VLOOKUP(A1788,BY_TRA_Demand_Drivers!$A$5:$B$95,2,FALSE)</f>
        <v>TFRAI</v>
      </c>
      <c r="G1788" s="16">
        <f>VLOOKUP($D1788,'Growth rate'!$B$3:$T$93,19,FALSE)*VLOOKUP($F1788,BY_TRA_Demand_Drivers!$B$5:$J$100,7,FALSE)</f>
        <v>98.876611334302282</v>
      </c>
      <c r="H1788" s="16">
        <f>VLOOKUP($D1788,'Growth rate'!$B$3:$T$93,19,FALSE)*VLOOKUP($F1788,BY_TRA_Demand_Drivers!$B$5:$J$100,8,FALSE)</f>
        <v>0</v>
      </c>
      <c r="I1788" s="16">
        <f>VLOOKUP($D1788,'Growth rate'!$B$3:$T$93,19,FALSE)*VLOOKUP($F1788,BY_TRA_Demand_Drivers!$B$5:$J$100,9,FALSE)</f>
        <v>0</v>
      </c>
    </row>
    <row r="1789" spans="1:9">
      <c r="A1789" s="16">
        <f t="shared" si="27"/>
        <v>22</v>
      </c>
      <c r="B1789" s="16"/>
      <c r="C1789" s="16" t="s">
        <v>11</v>
      </c>
      <c r="D1789" s="16">
        <v>2082</v>
      </c>
      <c r="E1789" s="16" t="s">
        <v>3</v>
      </c>
      <c r="F1789" s="16" t="str">
        <f>VLOOKUP(A1789,BY_TRA_Demand_Drivers!$A$5:$B$95,2,FALSE)</f>
        <v>TFRAI</v>
      </c>
      <c r="G1789" s="16">
        <f>VLOOKUP($D1789,'Growth rate'!$B$3:$T$93,19,FALSE)*VLOOKUP($F1789,BY_TRA_Demand_Drivers!$B$5:$J$100,7,FALSE)</f>
        <v>99.552066351958103</v>
      </c>
      <c r="H1789" s="16">
        <f>VLOOKUP($D1789,'Growth rate'!$B$3:$T$93,19,FALSE)*VLOOKUP($F1789,BY_TRA_Demand_Drivers!$B$5:$J$100,8,FALSE)</f>
        <v>0</v>
      </c>
      <c r="I1789" s="16">
        <f>VLOOKUP($D1789,'Growth rate'!$B$3:$T$93,19,FALSE)*VLOOKUP($F1789,BY_TRA_Demand_Drivers!$B$5:$J$100,9,FALSE)</f>
        <v>0</v>
      </c>
    </row>
    <row r="1790" spans="1:9">
      <c r="A1790" s="16">
        <f t="shared" si="27"/>
        <v>22</v>
      </c>
      <c r="B1790" s="16"/>
      <c r="C1790" s="16" t="s">
        <v>11</v>
      </c>
      <c r="D1790" s="16">
        <v>2083</v>
      </c>
      <c r="E1790" s="16" t="s">
        <v>3</v>
      </c>
      <c r="F1790" s="16" t="str">
        <f>VLOOKUP(A1790,BY_TRA_Demand_Drivers!$A$5:$B$95,2,FALSE)</f>
        <v>TFRAI</v>
      </c>
      <c r="G1790" s="16">
        <f>VLOOKUP($D1790,'Growth rate'!$B$3:$T$93,19,FALSE)*VLOOKUP($F1790,BY_TRA_Demand_Drivers!$B$5:$J$100,7,FALSE)</f>
        <v>100.22752136961392</v>
      </c>
      <c r="H1790" s="16">
        <f>VLOOKUP($D1790,'Growth rate'!$B$3:$T$93,19,FALSE)*VLOOKUP($F1790,BY_TRA_Demand_Drivers!$B$5:$J$100,8,FALSE)</f>
        <v>0</v>
      </c>
      <c r="I1790" s="16">
        <f>VLOOKUP($D1790,'Growth rate'!$B$3:$T$93,19,FALSE)*VLOOKUP($F1790,BY_TRA_Demand_Drivers!$B$5:$J$100,9,FALSE)</f>
        <v>0</v>
      </c>
    </row>
    <row r="1791" spans="1:9">
      <c r="A1791" s="16">
        <f t="shared" si="27"/>
        <v>22</v>
      </c>
      <c r="B1791" s="16"/>
      <c r="C1791" s="16" t="s">
        <v>11</v>
      </c>
      <c r="D1791" s="16">
        <v>2084</v>
      </c>
      <c r="E1791" s="16" t="s">
        <v>3</v>
      </c>
      <c r="F1791" s="16" t="str">
        <f>VLOOKUP(A1791,BY_TRA_Demand_Drivers!$A$5:$B$95,2,FALSE)</f>
        <v>TFRAI</v>
      </c>
      <c r="G1791" s="16">
        <f>VLOOKUP($D1791,'Growth rate'!$B$3:$T$93,19,FALSE)*VLOOKUP($F1791,BY_TRA_Demand_Drivers!$B$5:$J$100,7,FALSE)</f>
        <v>100.90297638726976</v>
      </c>
      <c r="H1791" s="16">
        <f>VLOOKUP($D1791,'Growth rate'!$B$3:$T$93,19,FALSE)*VLOOKUP($F1791,BY_TRA_Demand_Drivers!$B$5:$J$100,8,FALSE)</f>
        <v>0</v>
      </c>
      <c r="I1791" s="16">
        <f>VLOOKUP($D1791,'Growth rate'!$B$3:$T$93,19,FALSE)*VLOOKUP($F1791,BY_TRA_Demand_Drivers!$B$5:$J$100,9,FALSE)</f>
        <v>0</v>
      </c>
    </row>
    <row r="1792" spans="1:9">
      <c r="A1792" s="16">
        <f t="shared" si="27"/>
        <v>22</v>
      </c>
      <c r="B1792" s="16"/>
      <c r="C1792" s="16" t="s">
        <v>11</v>
      </c>
      <c r="D1792" s="16">
        <v>2085</v>
      </c>
      <c r="E1792" s="16" t="s">
        <v>3</v>
      </c>
      <c r="F1792" s="16" t="str">
        <f>VLOOKUP(A1792,BY_TRA_Demand_Drivers!$A$5:$B$95,2,FALSE)</f>
        <v>TFRAI</v>
      </c>
      <c r="G1792" s="16">
        <f>VLOOKUP($D1792,'Growth rate'!$B$3:$T$93,19,FALSE)*VLOOKUP($F1792,BY_TRA_Demand_Drivers!$B$5:$J$100,7,FALSE)</f>
        <v>101.57843140492557</v>
      </c>
      <c r="H1792" s="16">
        <f>VLOOKUP($D1792,'Growth rate'!$B$3:$T$93,19,FALSE)*VLOOKUP($F1792,BY_TRA_Demand_Drivers!$B$5:$J$100,8,FALSE)</f>
        <v>0</v>
      </c>
      <c r="I1792" s="16">
        <f>VLOOKUP($D1792,'Growth rate'!$B$3:$T$93,19,FALSE)*VLOOKUP($F1792,BY_TRA_Demand_Drivers!$B$5:$J$100,9,FALSE)</f>
        <v>0</v>
      </c>
    </row>
    <row r="1793" spans="1:9">
      <c r="A1793" s="16">
        <f t="shared" si="27"/>
        <v>22</v>
      </c>
      <c r="B1793" s="16"/>
      <c r="C1793" s="16" t="s">
        <v>11</v>
      </c>
      <c r="D1793" s="16">
        <v>2086</v>
      </c>
      <c r="E1793" s="16" t="s">
        <v>3</v>
      </c>
      <c r="F1793" s="16" t="str">
        <f>VLOOKUP(A1793,BY_TRA_Demand_Drivers!$A$5:$B$95,2,FALSE)</f>
        <v>TFRAI</v>
      </c>
      <c r="G1793" s="16">
        <f>VLOOKUP($D1793,'Growth rate'!$B$3:$T$93,19,FALSE)*VLOOKUP($F1793,BY_TRA_Demand_Drivers!$B$5:$J$100,7,FALSE)</f>
        <v>102.17191313211896</v>
      </c>
      <c r="H1793" s="16">
        <f>VLOOKUP($D1793,'Growth rate'!$B$3:$T$93,19,FALSE)*VLOOKUP($F1793,BY_TRA_Demand_Drivers!$B$5:$J$100,8,FALSE)</f>
        <v>0</v>
      </c>
      <c r="I1793" s="16">
        <f>VLOOKUP($D1793,'Growth rate'!$B$3:$T$93,19,FALSE)*VLOOKUP($F1793,BY_TRA_Demand_Drivers!$B$5:$J$100,9,FALSE)</f>
        <v>0</v>
      </c>
    </row>
    <row r="1794" spans="1:9">
      <c r="A1794" s="16">
        <f t="shared" si="27"/>
        <v>22</v>
      </c>
      <c r="B1794" s="16"/>
      <c r="C1794" s="16" t="s">
        <v>11</v>
      </c>
      <c r="D1794" s="16">
        <v>2087</v>
      </c>
      <c r="E1794" s="16" t="s">
        <v>3</v>
      </c>
      <c r="F1794" s="16" t="str">
        <f>VLOOKUP(A1794,BY_TRA_Demand_Drivers!$A$5:$B$95,2,FALSE)</f>
        <v>TFRAI</v>
      </c>
      <c r="G1794" s="16">
        <f>VLOOKUP($D1794,'Growth rate'!$B$3:$T$93,19,FALSE)*VLOOKUP($F1794,BY_TRA_Demand_Drivers!$B$5:$J$100,7,FALSE)</f>
        <v>102.76539485931237</v>
      </c>
      <c r="H1794" s="16">
        <f>VLOOKUP($D1794,'Growth rate'!$B$3:$T$93,19,FALSE)*VLOOKUP($F1794,BY_TRA_Demand_Drivers!$B$5:$J$100,8,FALSE)</f>
        <v>0</v>
      </c>
      <c r="I1794" s="16">
        <f>VLOOKUP($D1794,'Growth rate'!$B$3:$T$93,19,FALSE)*VLOOKUP($F1794,BY_TRA_Demand_Drivers!$B$5:$J$100,9,FALSE)</f>
        <v>0</v>
      </c>
    </row>
    <row r="1795" spans="1:9">
      <c r="A1795" s="16">
        <f t="shared" si="27"/>
        <v>22</v>
      </c>
      <c r="B1795" s="16"/>
      <c r="C1795" s="16" t="s">
        <v>11</v>
      </c>
      <c r="D1795" s="16">
        <v>2088</v>
      </c>
      <c r="E1795" s="16" t="s">
        <v>3</v>
      </c>
      <c r="F1795" s="16" t="str">
        <f>VLOOKUP(A1795,BY_TRA_Demand_Drivers!$A$5:$B$95,2,FALSE)</f>
        <v>TFRAI</v>
      </c>
      <c r="G1795" s="16">
        <f>VLOOKUP($D1795,'Growth rate'!$B$3:$T$93,19,FALSE)*VLOOKUP($F1795,BY_TRA_Demand_Drivers!$B$5:$J$100,7,FALSE)</f>
        <v>103.35887658650579</v>
      </c>
      <c r="H1795" s="16">
        <f>VLOOKUP($D1795,'Growth rate'!$B$3:$T$93,19,FALSE)*VLOOKUP($F1795,BY_TRA_Demand_Drivers!$B$5:$J$100,8,FALSE)</f>
        <v>0</v>
      </c>
      <c r="I1795" s="16">
        <f>VLOOKUP($D1795,'Growth rate'!$B$3:$T$93,19,FALSE)*VLOOKUP($F1795,BY_TRA_Demand_Drivers!$B$5:$J$100,9,FALSE)</f>
        <v>0</v>
      </c>
    </row>
    <row r="1796" spans="1:9">
      <c r="A1796" s="16">
        <f t="shared" si="27"/>
        <v>22</v>
      </c>
      <c r="B1796" s="16"/>
      <c r="C1796" s="16" t="s">
        <v>11</v>
      </c>
      <c r="D1796" s="16">
        <v>2089</v>
      </c>
      <c r="E1796" s="16" t="s">
        <v>3</v>
      </c>
      <c r="F1796" s="16" t="str">
        <f>VLOOKUP(A1796,BY_TRA_Demand_Drivers!$A$5:$B$95,2,FALSE)</f>
        <v>TFRAI</v>
      </c>
      <c r="G1796" s="16">
        <f>VLOOKUP($D1796,'Growth rate'!$B$3:$T$93,19,FALSE)*VLOOKUP($F1796,BY_TRA_Demand_Drivers!$B$5:$J$100,7,FALSE)</f>
        <v>103.95235831369918</v>
      </c>
      <c r="H1796" s="16">
        <f>VLOOKUP($D1796,'Growth rate'!$B$3:$T$93,19,FALSE)*VLOOKUP($F1796,BY_TRA_Demand_Drivers!$B$5:$J$100,8,FALSE)</f>
        <v>0</v>
      </c>
      <c r="I1796" s="16">
        <f>VLOOKUP($D1796,'Growth rate'!$B$3:$T$93,19,FALSE)*VLOOKUP($F1796,BY_TRA_Demand_Drivers!$B$5:$J$100,9,FALSE)</f>
        <v>0</v>
      </c>
    </row>
    <row r="1797" spans="1:9">
      <c r="A1797" s="16">
        <f t="shared" si="27"/>
        <v>22</v>
      </c>
      <c r="B1797" s="16"/>
      <c r="C1797" s="16" t="s">
        <v>11</v>
      </c>
      <c r="D1797" s="16">
        <v>2090</v>
      </c>
      <c r="E1797" s="16" t="s">
        <v>3</v>
      </c>
      <c r="F1797" s="16" t="str">
        <f>VLOOKUP(A1797,BY_TRA_Demand_Drivers!$A$5:$B$95,2,FALSE)</f>
        <v>TFRAI</v>
      </c>
      <c r="G1797" s="16">
        <f>VLOOKUP($D1797,'Growth rate'!$B$3:$T$93,19,FALSE)*VLOOKUP($F1797,BY_TRA_Demand_Drivers!$B$5:$J$100,7,FALSE)</f>
        <v>104.54584004089259</v>
      </c>
      <c r="H1797" s="16">
        <f>VLOOKUP($D1797,'Growth rate'!$B$3:$T$93,19,FALSE)*VLOOKUP($F1797,BY_TRA_Demand_Drivers!$B$5:$J$100,8,FALSE)</f>
        <v>0</v>
      </c>
      <c r="I1797" s="16">
        <f>VLOOKUP($D1797,'Growth rate'!$B$3:$T$93,19,FALSE)*VLOOKUP($F1797,BY_TRA_Demand_Drivers!$B$5:$J$100,9,FALSE)</f>
        <v>0</v>
      </c>
    </row>
    <row r="1798" spans="1:9">
      <c r="A1798" s="16">
        <f t="shared" si="27"/>
        <v>22</v>
      </c>
      <c r="B1798" s="16"/>
      <c r="C1798" s="16" t="s">
        <v>11</v>
      </c>
      <c r="D1798" s="16">
        <v>2091</v>
      </c>
      <c r="E1798" s="16" t="s">
        <v>3</v>
      </c>
      <c r="F1798" s="16" t="str">
        <f>VLOOKUP(A1798,BY_TRA_Demand_Drivers!$A$5:$B$95,2,FALSE)</f>
        <v>TFRAI</v>
      </c>
      <c r="G1798" s="16">
        <f>VLOOKUP($D1798,'Growth rate'!$B$3:$T$93,19,FALSE)*VLOOKUP($F1798,BY_TRA_Demand_Drivers!$B$5:$J$100,7,FALSE)</f>
        <v>105.08075324428077</v>
      </c>
      <c r="H1798" s="16">
        <f>VLOOKUP($D1798,'Growth rate'!$B$3:$T$93,19,FALSE)*VLOOKUP($F1798,BY_TRA_Demand_Drivers!$B$5:$J$100,8,FALSE)</f>
        <v>0</v>
      </c>
      <c r="I1798" s="16">
        <f>VLOOKUP($D1798,'Growth rate'!$B$3:$T$93,19,FALSE)*VLOOKUP($F1798,BY_TRA_Demand_Drivers!$B$5:$J$100,9,FALSE)</f>
        <v>0</v>
      </c>
    </row>
    <row r="1799" spans="1:9">
      <c r="A1799" s="16">
        <f t="shared" si="27"/>
        <v>22</v>
      </c>
      <c r="B1799" s="16"/>
      <c r="C1799" s="16" t="s">
        <v>11</v>
      </c>
      <c r="D1799" s="16">
        <v>2092</v>
      </c>
      <c r="E1799" s="16" t="s">
        <v>3</v>
      </c>
      <c r="F1799" s="16" t="str">
        <f>VLOOKUP(A1799,BY_TRA_Demand_Drivers!$A$5:$B$95,2,FALSE)</f>
        <v>TFRAI</v>
      </c>
      <c r="G1799" s="16">
        <f>VLOOKUP($D1799,'Growth rate'!$B$3:$T$93,19,FALSE)*VLOOKUP($F1799,BY_TRA_Demand_Drivers!$B$5:$J$100,7,FALSE)</f>
        <v>105.61566644766899</v>
      </c>
      <c r="H1799" s="16">
        <f>VLOOKUP($D1799,'Growth rate'!$B$3:$T$93,19,FALSE)*VLOOKUP($F1799,BY_TRA_Demand_Drivers!$B$5:$J$100,8,FALSE)</f>
        <v>0</v>
      </c>
      <c r="I1799" s="16">
        <f>VLOOKUP($D1799,'Growth rate'!$B$3:$T$93,19,FALSE)*VLOOKUP($F1799,BY_TRA_Demand_Drivers!$B$5:$J$100,9,FALSE)</f>
        <v>0</v>
      </c>
    </row>
    <row r="1800" spans="1:9">
      <c r="A1800" s="16">
        <f t="shared" si="27"/>
        <v>22</v>
      </c>
      <c r="B1800" s="16"/>
      <c r="C1800" s="16" t="s">
        <v>11</v>
      </c>
      <c r="D1800" s="16">
        <v>2093</v>
      </c>
      <c r="E1800" s="16" t="s">
        <v>3</v>
      </c>
      <c r="F1800" s="16" t="str">
        <f>VLOOKUP(A1800,BY_TRA_Demand_Drivers!$A$5:$B$95,2,FALSE)</f>
        <v>TFRAI</v>
      </c>
      <c r="G1800" s="16">
        <f>VLOOKUP($D1800,'Growth rate'!$B$3:$T$93,19,FALSE)*VLOOKUP($F1800,BY_TRA_Demand_Drivers!$B$5:$J$100,7,FALSE)</f>
        <v>106.15057965105716</v>
      </c>
      <c r="H1800" s="16">
        <f>VLOOKUP($D1800,'Growth rate'!$B$3:$T$93,19,FALSE)*VLOOKUP($F1800,BY_TRA_Demand_Drivers!$B$5:$J$100,8,FALSE)</f>
        <v>0</v>
      </c>
      <c r="I1800" s="16">
        <f>VLOOKUP($D1800,'Growth rate'!$B$3:$T$93,19,FALSE)*VLOOKUP($F1800,BY_TRA_Demand_Drivers!$B$5:$J$100,9,FALSE)</f>
        <v>0</v>
      </c>
    </row>
    <row r="1801" spans="1:9">
      <c r="A1801" s="16">
        <f t="shared" si="27"/>
        <v>22</v>
      </c>
      <c r="B1801" s="16"/>
      <c r="C1801" s="16" t="s">
        <v>11</v>
      </c>
      <c r="D1801" s="16">
        <v>2094</v>
      </c>
      <c r="E1801" s="16" t="s">
        <v>3</v>
      </c>
      <c r="F1801" s="16" t="str">
        <f>VLOOKUP(A1801,BY_TRA_Demand_Drivers!$A$5:$B$95,2,FALSE)</f>
        <v>TFRAI</v>
      </c>
      <c r="G1801" s="16">
        <f>VLOOKUP($D1801,'Growth rate'!$B$3:$T$93,19,FALSE)*VLOOKUP($F1801,BY_TRA_Demand_Drivers!$B$5:$J$100,7,FALSE)</f>
        <v>106.68549285444536</v>
      </c>
      <c r="H1801" s="16">
        <f>VLOOKUP($D1801,'Growth rate'!$B$3:$T$93,19,FALSE)*VLOOKUP($F1801,BY_TRA_Demand_Drivers!$B$5:$J$100,8,FALSE)</f>
        <v>0</v>
      </c>
      <c r="I1801" s="16">
        <f>VLOOKUP($D1801,'Growth rate'!$B$3:$T$93,19,FALSE)*VLOOKUP($F1801,BY_TRA_Demand_Drivers!$B$5:$J$100,9,FALSE)</f>
        <v>0</v>
      </c>
    </row>
    <row r="1802" spans="1:9">
      <c r="A1802" s="16">
        <f t="shared" si="27"/>
        <v>22</v>
      </c>
      <c r="B1802" s="16"/>
      <c r="C1802" s="16" t="s">
        <v>11</v>
      </c>
      <c r="D1802" s="16">
        <v>2095</v>
      </c>
      <c r="E1802" s="16" t="s">
        <v>3</v>
      </c>
      <c r="F1802" s="16" t="str">
        <f>VLOOKUP(A1802,BY_TRA_Demand_Drivers!$A$5:$B$95,2,FALSE)</f>
        <v>TFRAI</v>
      </c>
      <c r="G1802" s="16">
        <f>VLOOKUP($D1802,'Growth rate'!$B$3:$T$93,19,FALSE)*VLOOKUP($F1802,BY_TRA_Demand_Drivers!$B$5:$J$100,7,FALSE)</f>
        <v>107.22040605783354</v>
      </c>
      <c r="H1802" s="16">
        <f>VLOOKUP($D1802,'Growth rate'!$B$3:$T$93,19,FALSE)*VLOOKUP($F1802,BY_TRA_Demand_Drivers!$B$5:$J$100,8,FALSE)</f>
        <v>0</v>
      </c>
      <c r="I1802" s="16">
        <f>VLOOKUP($D1802,'Growth rate'!$B$3:$T$93,19,FALSE)*VLOOKUP($F1802,BY_TRA_Demand_Drivers!$B$5:$J$100,9,FALSE)</f>
        <v>0</v>
      </c>
    </row>
    <row r="1803" spans="1:9">
      <c r="A1803" s="16">
        <f t="shared" si="27"/>
        <v>22</v>
      </c>
      <c r="B1803" s="16"/>
      <c r="C1803" s="16" t="s">
        <v>11</v>
      </c>
      <c r="D1803" s="16">
        <v>2096</v>
      </c>
      <c r="E1803" s="16" t="s">
        <v>3</v>
      </c>
      <c r="F1803" s="16" t="str">
        <f>VLOOKUP(A1803,BY_TRA_Demand_Drivers!$A$5:$B$95,2,FALSE)</f>
        <v>TFRAI</v>
      </c>
      <c r="G1803" s="16">
        <f>VLOOKUP($D1803,'Growth rate'!$B$3:$T$93,19,FALSE)*VLOOKUP($F1803,BY_TRA_Demand_Drivers!$B$5:$J$100,7,FALSE)</f>
        <v>107.70845771051511</v>
      </c>
      <c r="H1803" s="16">
        <f>VLOOKUP($D1803,'Growth rate'!$B$3:$T$93,19,FALSE)*VLOOKUP($F1803,BY_TRA_Demand_Drivers!$B$5:$J$100,8,FALSE)</f>
        <v>0</v>
      </c>
      <c r="I1803" s="16">
        <f>VLOOKUP($D1803,'Growth rate'!$B$3:$T$93,19,FALSE)*VLOOKUP($F1803,BY_TRA_Demand_Drivers!$B$5:$J$100,9,FALSE)</f>
        <v>0</v>
      </c>
    </row>
    <row r="1804" spans="1:9">
      <c r="A1804" s="16">
        <f t="shared" si="27"/>
        <v>22</v>
      </c>
      <c r="B1804" s="16"/>
      <c r="C1804" s="16" t="s">
        <v>11</v>
      </c>
      <c r="D1804" s="16">
        <v>2097</v>
      </c>
      <c r="E1804" s="16" t="s">
        <v>3</v>
      </c>
      <c r="F1804" s="16" t="str">
        <f>VLOOKUP(A1804,BY_TRA_Demand_Drivers!$A$5:$B$95,2,FALSE)</f>
        <v>TFRAI</v>
      </c>
      <c r="G1804" s="16">
        <f>VLOOKUP($D1804,'Growth rate'!$B$3:$T$93,19,FALSE)*VLOOKUP($F1804,BY_TRA_Demand_Drivers!$B$5:$J$100,7,FALSE)</f>
        <v>108.19650936319661</v>
      </c>
      <c r="H1804" s="16">
        <f>VLOOKUP($D1804,'Growth rate'!$B$3:$T$93,19,FALSE)*VLOOKUP($F1804,BY_TRA_Demand_Drivers!$B$5:$J$100,8,FALSE)</f>
        <v>0</v>
      </c>
      <c r="I1804" s="16">
        <f>VLOOKUP($D1804,'Growth rate'!$B$3:$T$93,19,FALSE)*VLOOKUP($F1804,BY_TRA_Demand_Drivers!$B$5:$J$100,9,FALSE)</f>
        <v>0</v>
      </c>
    </row>
    <row r="1805" spans="1:9">
      <c r="A1805" s="16">
        <f t="shared" si="27"/>
        <v>22</v>
      </c>
      <c r="B1805" s="16"/>
      <c r="C1805" s="16" t="s">
        <v>11</v>
      </c>
      <c r="D1805" s="16">
        <v>2098</v>
      </c>
      <c r="E1805" s="16" t="s">
        <v>3</v>
      </c>
      <c r="F1805" s="16" t="str">
        <f>VLOOKUP(A1805,BY_TRA_Demand_Drivers!$A$5:$B$95,2,FALSE)</f>
        <v>TFRAI</v>
      </c>
      <c r="G1805" s="16">
        <f>VLOOKUP($D1805,'Growth rate'!$B$3:$T$93,19,FALSE)*VLOOKUP($F1805,BY_TRA_Demand_Drivers!$B$5:$J$100,7,FALSE)</f>
        <v>108.68456101587812</v>
      </c>
      <c r="H1805" s="16">
        <f>VLOOKUP($D1805,'Growth rate'!$B$3:$T$93,19,FALSE)*VLOOKUP($F1805,BY_TRA_Demand_Drivers!$B$5:$J$100,8,FALSE)</f>
        <v>0</v>
      </c>
      <c r="I1805" s="16">
        <f>VLOOKUP($D1805,'Growth rate'!$B$3:$T$93,19,FALSE)*VLOOKUP($F1805,BY_TRA_Demand_Drivers!$B$5:$J$100,9,FALSE)</f>
        <v>0</v>
      </c>
    </row>
    <row r="1806" spans="1:9">
      <c r="A1806" s="16">
        <f t="shared" si="27"/>
        <v>22</v>
      </c>
      <c r="B1806" s="16"/>
      <c r="C1806" s="16" t="s">
        <v>11</v>
      </c>
      <c r="D1806" s="16">
        <v>2099</v>
      </c>
      <c r="E1806" s="16" t="s">
        <v>3</v>
      </c>
      <c r="F1806" s="16" t="str">
        <f>VLOOKUP(A1806,BY_TRA_Demand_Drivers!$A$5:$B$95,2,FALSE)</f>
        <v>TFRAI</v>
      </c>
      <c r="G1806" s="16">
        <f>VLOOKUP($D1806,'Growth rate'!$B$3:$T$93,19,FALSE)*VLOOKUP($F1806,BY_TRA_Demand_Drivers!$B$5:$J$100,7,FALSE)</f>
        <v>109.17261266855964</v>
      </c>
      <c r="H1806" s="16">
        <f>VLOOKUP($D1806,'Growth rate'!$B$3:$T$93,19,FALSE)*VLOOKUP($F1806,BY_TRA_Demand_Drivers!$B$5:$J$100,8,FALSE)</f>
        <v>0</v>
      </c>
      <c r="I1806" s="16">
        <f>VLOOKUP($D1806,'Growth rate'!$B$3:$T$93,19,FALSE)*VLOOKUP($F1806,BY_TRA_Demand_Drivers!$B$5:$J$100,9,FALSE)</f>
        <v>0</v>
      </c>
    </row>
    <row r="1807" spans="1:9">
      <c r="A1807" s="16">
        <f t="shared" si="27"/>
        <v>22</v>
      </c>
      <c r="B1807" s="16"/>
      <c r="C1807" s="16" t="s">
        <v>11</v>
      </c>
      <c r="D1807" s="16">
        <v>2100</v>
      </c>
      <c r="E1807" s="16" t="s">
        <v>3</v>
      </c>
      <c r="F1807" s="16" t="str">
        <f>VLOOKUP(A1807,BY_TRA_Demand_Drivers!$A$5:$B$95,2,FALSE)</f>
        <v>TFRAI</v>
      </c>
      <c r="G1807" s="16">
        <f>VLOOKUP($D1807,'Growth rate'!$B$3:$T$93,19,FALSE)*VLOOKUP($F1807,BY_TRA_Demand_Drivers!$B$5:$J$100,7,FALSE)</f>
        <v>109.66066432124117</v>
      </c>
      <c r="H1807" s="16">
        <f>VLOOKUP($D1807,'Growth rate'!$B$3:$T$93,19,FALSE)*VLOOKUP($F1807,BY_TRA_Demand_Drivers!$B$5:$J$100,8,FALSE)</f>
        <v>0</v>
      </c>
      <c r="I1807" s="16">
        <f>VLOOKUP($D1807,'Growth rate'!$B$3:$T$93,19,FALSE)*VLOOKUP($F1807,BY_TRA_Demand_Drivers!$B$5:$J$100,9,FALSE)</f>
        <v>0</v>
      </c>
    </row>
    <row r="1808" spans="1:9">
      <c r="A1808" s="16">
        <f t="shared" si="27"/>
        <v>23</v>
      </c>
      <c r="B1808" s="16"/>
      <c r="C1808" s="16" t="s">
        <v>11</v>
      </c>
      <c r="D1808" s="16">
        <v>2019</v>
      </c>
      <c r="E1808" s="16" t="s">
        <v>3</v>
      </c>
      <c r="F1808" s="16" t="str">
        <f>VLOOKUP(A1808,BY_TRA_Demand_Drivers!$A$5:$B$95,2,FALSE)</f>
        <v>TFAIL</v>
      </c>
      <c r="G1808" s="16">
        <f>VLOOKUP($D1808,'Growth rate'!$B$3:$T$93,19,FALSE)*VLOOKUP($F1808,BY_TRA_Demand_Drivers!$B$5:$J$100,7,FALSE)</f>
        <v>2788</v>
      </c>
      <c r="H1808" s="16">
        <f>VLOOKUP($D1808,'Growth rate'!$B$3:$T$93,19,FALSE)*VLOOKUP($F1808,BY_TRA_Demand_Drivers!$B$5:$J$100,8,FALSE)</f>
        <v>0</v>
      </c>
      <c r="I1808" s="16">
        <f>VLOOKUP($D1808,'Growth rate'!$B$3:$T$93,19,FALSE)*VLOOKUP($F1808,BY_TRA_Demand_Drivers!$B$5:$J$100,9,FALSE)</f>
        <v>0</v>
      </c>
    </row>
    <row r="1809" spans="1:9">
      <c r="A1809" s="16">
        <f t="shared" si="27"/>
        <v>23</v>
      </c>
      <c r="B1809" s="16"/>
      <c r="C1809" s="16" t="s">
        <v>11</v>
      </c>
      <c r="D1809" s="16">
        <v>2020</v>
      </c>
      <c r="E1809" s="16" t="s">
        <v>3</v>
      </c>
      <c r="F1809" s="16" t="str">
        <f>VLOOKUP(A1809,BY_TRA_Demand_Drivers!$A$5:$B$95,2,FALSE)</f>
        <v>TFAIL</v>
      </c>
      <c r="G1809" s="16">
        <f>VLOOKUP($D1809,'Growth rate'!$B$3:$T$93,19,FALSE)*VLOOKUP($F1809,BY_TRA_Demand_Drivers!$B$5:$J$100,7,FALSE)</f>
        <v>2766.1408579961071</v>
      </c>
      <c r="H1809" s="16">
        <f>VLOOKUP($D1809,'Growth rate'!$B$3:$T$93,19,FALSE)*VLOOKUP($F1809,BY_TRA_Demand_Drivers!$B$5:$J$100,8,FALSE)</f>
        <v>0</v>
      </c>
      <c r="I1809" s="16">
        <f>VLOOKUP($D1809,'Growth rate'!$B$3:$T$93,19,FALSE)*VLOOKUP($F1809,BY_TRA_Demand_Drivers!$B$5:$J$100,9,FALSE)</f>
        <v>0</v>
      </c>
    </row>
    <row r="1810" spans="1:9">
      <c r="A1810" s="16">
        <f t="shared" si="27"/>
        <v>23</v>
      </c>
      <c r="B1810" s="16"/>
      <c r="C1810" s="16" t="s">
        <v>11</v>
      </c>
      <c r="D1810" s="16">
        <v>2021</v>
      </c>
      <c r="E1810" s="16" t="s">
        <v>3</v>
      </c>
      <c r="F1810" s="16" t="str">
        <f>VLOOKUP(A1810,BY_TRA_Demand_Drivers!$A$5:$B$95,2,FALSE)</f>
        <v>TFAIL</v>
      </c>
      <c r="G1810" s="16">
        <f>VLOOKUP($D1810,'Growth rate'!$B$3:$T$93,19,FALSE)*VLOOKUP($F1810,BY_TRA_Demand_Drivers!$B$5:$J$100,7,FALSE)</f>
        <v>2744.2817159922142</v>
      </c>
      <c r="H1810" s="16">
        <f>VLOOKUP($D1810,'Growth rate'!$B$3:$T$93,19,FALSE)*VLOOKUP($F1810,BY_TRA_Demand_Drivers!$B$5:$J$100,8,FALSE)</f>
        <v>0</v>
      </c>
      <c r="I1810" s="16">
        <f>VLOOKUP($D1810,'Growth rate'!$B$3:$T$93,19,FALSE)*VLOOKUP($F1810,BY_TRA_Demand_Drivers!$B$5:$J$100,9,FALSE)</f>
        <v>0</v>
      </c>
    </row>
    <row r="1811" spans="1:9">
      <c r="A1811" s="16">
        <f t="shared" si="27"/>
        <v>23</v>
      </c>
      <c r="B1811" s="16"/>
      <c r="C1811" s="16" t="s">
        <v>11</v>
      </c>
      <c r="D1811" s="16">
        <v>2022</v>
      </c>
      <c r="E1811" s="16" t="s">
        <v>3</v>
      </c>
      <c r="F1811" s="16" t="str">
        <f>VLOOKUP(A1811,BY_TRA_Demand_Drivers!$A$5:$B$95,2,FALSE)</f>
        <v>TFAIL</v>
      </c>
      <c r="G1811" s="16">
        <f>VLOOKUP($D1811,'Growth rate'!$B$3:$T$93,19,FALSE)*VLOOKUP($F1811,BY_TRA_Demand_Drivers!$B$5:$J$100,7,FALSE)</f>
        <v>2722.4225739883213</v>
      </c>
      <c r="H1811" s="16">
        <f>VLOOKUP($D1811,'Growth rate'!$B$3:$T$93,19,FALSE)*VLOOKUP($F1811,BY_TRA_Demand_Drivers!$B$5:$J$100,8,FALSE)</f>
        <v>0</v>
      </c>
      <c r="I1811" s="16">
        <f>VLOOKUP($D1811,'Growth rate'!$B$3:$T$93,19,FALSE)*VLOOKUP($F1811,BY_TRA_Demand_Drivers!$B$5:$J$100,9,FALSE)</f>
        <v>0</v>
      </c>
    </row>
    <row r="1812" spans="1:9">
      <c r="A1812" s="16">
        <f t="shared" si="27"/>
        <v>23</v>
      </c>
      <c r="B1812" s="16"/>
      <c r="C1812" s="16" t="s">
        <v>11</v>
      </c>
      <c r="D1812" s="16">
        <v>2023</v>
      </c>
      <c r="E1812" s="16" t="s">
        <v>3</v>
      </c>
      <c r="F1812" s="16" t="str">
        <f>VLOOKUP(A1812,BY_TRA_Demand_Drivers!$A$5:$B$95,2,FALSE)</f>
        <v>TFAIL</v>
      </c>
      <c r="G1812" s="16">
        <f>VLOOKUP($D1812,'Growth rate'!$B$3:$T$93,19,FALSE)*VLOOKUP($F1812,BY_TRA_Demand_Drivers!$B$5:$J$100,7,FALSE)</f>
        <v>2700.5634319844285</v>
      </c>
      <c r="H1812" s="16">
        <f>VLOOKUP($D1812,'Growth rate'!$B$3:$T$93,19,FALSE)*VLOOKUP($F1812,BY_TRA_Demand_Drivers!$B$5:$J$100,8,FALSE)</f>
        <v>0</v>
      </c>
      <c r="I1812" s="16">
        <f>VLOOKUP($D1812,'Growth rate'!$B$3:$T$93,19,FALSE)*VLOOKUP($F1812,BY_TRA_Demand_Drivers!$B$5:$J$100,9,FALSE)</f>
        <v>0</v>
      </c>
    </row>
    <row r="1813" spans="1:9">
      <c r="A1813" s="16">
        <f t="shared" si="27"/>
        <v>23</v>
      </c>
      <c r="B1813" s="16"/>
      <c r="C1813" s="16" t="s">
        <v>11</v>
      </c>
      <c r="D1813" s="16">
        <v>2024</v>
      </c>
      <c r="E1813" s="16" t="s">
        <v>3</v>
      </c>
      <c r="F1813" s="16" t="str">
        <f>VLOOKUP(A1813,BY_TRA_Demand_Drivers!$A$5:$B$95,2,FALSE)</f>
        <v>TFAIL</v>
      </c>
      <c r="G1813" s="16">
        <f>VLOOKUP($D1813,'Growth rate'!$B$3:$T$93,19,FALSE)*VLOOKUP($F1813,BY_TRA_Demand_Drivers!$B$5:$J$100,7,FALSE)</f>
        <v>2678.7042899805356</v>
      </c>
      <c r="H1813" s="16">
        <f>VLOOKUP($D1813,'Growth rate'!$B$3:$T$93,19,FALSE)*VLOOKUP($F1813,BY_TRA_Demand_Drivers!$B$5:$J$100,8,FALSE)</f>
        <v>0</v>
      </c>
      <c r="I1813" s="16">
        <f>VLOOKUP($D1813,'Growth rate'!$B$3:$T$93,19,FALSE)*VLOOKUP($F1813,BY_TRA_Demand_Drivers!$B$5:$J$100,9,FALSE)</f>
        <v>0</v>
      </c>
    </row>
    <row r="1814" spans="1:9">
      <c r="A1814" s="16">
        <f t="shared" si="27"/>
        <v>23</v>
      </c>
      <c r="B1814" s="16"/>
      <c r="C1814" s="16" t="s">
        <v>11</v>
      </c>
      <c r="D1814" s="16">
        <v>2025</v>
      </c>
      <c r="E1814" s="16" t="s">
        <v>3</v>
      </c>
      <c r="F1814" s="16" t="str">
        <f>VLOOKUP(A1814,BY_TRA_Demand_Drivers!$A$5:$B$95,2,FALSE)</f>
        <v>TFAIL</v>
      </c>
      <c r="G1814" s="16">
        <f>VLOOKUP($D1814,'Growth rate'!$B$3:$T$93,19,FALSE)*VLOOKUP($F1814,BY_TRA_Demand_Drivers!$B$5:$J$100,7,FALSE)</f>
        <v>2656.8451479766427</v>
      </c>
      <c r="H1814" s="16">
        <f>VLOOKUP($D1814,'Growth rate'!$B$3:$T$93,19,FALSE)*VLOOKUP($F1814,BY_TRA_Demand_Drivers!$B$5:$J$100,8,FALSE)</f>
        <v>0</v>
      </c>
      <c r="I1814" s="16">
        <f>VLOOKUP($D1814,'Growth rate'!$B$3:$T$93,19,FALSE)*VLOOKUP($F1814,BY_TRA_Demand_Drivers!$B$5:$J$100,9,FALSE)</f>
        <v>0</v>
      </c>
    </row>
    <row r="1815" spans="1:9">
      <c r="A1815" s="16">
        <f t="shared" si="27"/>
        <v>23</v>
      </c>
      <c r="B1815" s="16"/>
      <c r="C1815" s="16" t="s">
        <v>11</v>
      </c>
      <c r="D1815" s="16">
        <v>2026</v>
      </c>
      <c r="E1815" s="16" t="s">
        <v>3</v>
      </c>
      <c r="F1815" s="16" t="str">
        <f>VLOOKUP(A1815,BY_TRA_Demand_Drivers!$A$5:$B$95,2,FALSE)</f>
        <v>TFAIL</v>
      </c>
      <c r="G1815" s="16">
        <f>VLOOKUP($D1815,'Growth rate'!$B$3:$T$93,19,FALSE)*VLOOKUP($F1815,BY_TRA_Demand_Drivers!$B$5:$J$100,7,FALSE)</f>
        <v>2634.9860059727503</v>
      </c>
      <c r="H1815" s="16">
        <f>VLOOKUP($D1815,'Growth rate'!$B$3:$T$93,19,FALSE)*VLOOKUP($F1815,BY_TRA_Demand_Drivers!$B$5:$J$100,8,FALSE)</f>
        <v>0</v>
      </c>
      <c r="I1815" s="16">
        <f>VLOOKUP($D1815,'Growth rate'!$B$3:$T$93,19,FALSE)*VLOOKUP($F1815,BY_TRA_Demand_Drivers!$B$5:$J$100,9,FALSE)</f>
        <v>0</v>
      </c>
    </row>
    <row r="1816" spans="1:9">
      <c r="A1816" s="16">
        <f t="shared" si="27"/>
        <v>23</v>
      </c>
      <c r="B1816" s="16"/>
      <c r="C1816" s="16" t="s">
        <v>11</v>
      </c>
      <c r="D1816" s="16">
        <v>2027</v>
      </c>
      <c r="E1816" s="16" t="s">
        <v>3</v>
      </c>
      <c r="F1816" s="16" t="str">
        <f>VLOOKUP(A1816,BY_TRA_Demand_Drivers!$A$5:$B$95,2,FALSE)</f>
        <v>TFAIL</v>
      </c>
      <c r="G1816" s="16">
        <f>VLOOKUP($D1816,'Growth rate'!$B$3:$T$93,19,FALSE)*VLOOKUP($F1816,BY_TRA_Demand_Drivers!$B$5:$J$100,7,FALSE)</f>
        <v>2613.1268639688569</v>
      </c>
      <c r="H1816" s="16">
        <f>VLOOKUP($D1816,'Growth rate'!$B$3:$T$93,19,FALSE)*VLOOKUP($F1816,BY_TRA_Demand_Drivers!$B$5:$J$100,8,FALSE)</f>
        <v>0</v>
      </c>
      <c r="I1816" s="16">
        <f>VLOOKUP($D1816,'Growth rate'!$B$3:$T$93,19,FALSE)*VLOOKUP($F1816,BY_TRA_Demand_Drivers!$B$5:$J$100,9,FALSE)</f>
        <v>0</v>
      </c>
    </row>
    <row r="1817" spans="1:9">
      <c r="A1817" s="16">
        <f t="shared" si="27"/>
        <v>23</v>
      </c>
      <c r="B1817" s="16"/>
      <c r="C1817" s="16" t="s">
        <v>11</v>
      </c>
      <c r="D1817" s="16">
        <v>2028</v>
      </c>
      <c r="E1817" s="16" t="s">
        <v>3</v>
      </c>
      <c r="F1817" s="16" t="str">
        <f>VLOOKUP(A1817,BY_TRA_Demand_Drivers!$A$5:$B$95,2,FALSE)</f>
        <v>TFAIL</v>
      </c>
      <c r="G1817" s="16">
        <f>VLOOKUP($D1817,'Growth rate'!$B$3:$T$93,19,FALSE)*VLOOKUP($F1817,BY_TRA_Demand_Drivers!$B$5:$J$100,7,FALSE)</f>
        <v>2591.267721964964</v>
      </c>
      <c r="H1817" s="16">
        <f>VLOOKUP($D1817,'Growth rate'!$B$3:$T$93,19,FALSE)*VLOOKUP($F1817,BY_TRA_Demand_Drivers!$B$5:$J$100,8,FALSE)</f>
        <v>0</v>
      </c>
      <c r="I1817" s="16">
        <f>VLOOKUP($D1817,'Growth rate'!$B$3:$T$93,19,FALSE)*VLOOKUP($F1817,BY_TRA_Demand_Drivers!$B$5:$J$100,9,FALSE)</f>
        <v>0</v>
      </c>
    </row>
    <row r="1818" spans="1:9">
      <c r="A1818" s="16">
        <f t="shared" si="27"/>
        <v>23</v>
      </c>
      <c r="B1818" s="16"/>
      <c r="C1818" s="16" t="s">
        <v>11</v>
      </c>
      <c r="D1818" s="16">
        <v>2029</v>
      </c>
      <c r="E1818" s="16" t="s">
        <v>3</v>
      </c>
      <c r="F1818" s="16" t="str">
        <f>VLOOKUP(A1818,BY_TRA_Demand_Drivers!$A$5:$B$95,2,FALSE)</f>
        <v>TFAIL</v>
      </c>
      <c r="G1818" s="16">
        <f>VLOOKUP($D1818,'Growth rate'!$B$3:$T$93,19,FALSE)*VLOOKUP($F1818,BY_TRA_Demand_Drivers!$B$5:$J$100,7,FALSE)</f>
        <v>2569.4085799610712</v>
      </c>
      <c r="H1818" s="16">
        <f>VLOOKUP($D1818,'Growth rate'!$B$3:$T$93,19,FALSE)*VLOOKUP($F1818,BY_TRA_Demand_Drivers!$B$5:$J$100,8,FALSE)</f>
        <v>0</v>
      </c>
      <c r="I1818" s="16">
        <f>VLOOKUP($D1818,'Growth rate'!$B$3:$T$93,19,FALSE)*VLOOKUP($F1818,BY_TRA_Demand_Drivers!$B$5:$J$100,9,FALSE)</f>
        <v>0</v>
      </c>
    </row>
    <row r="1819" spans="1:9">
      <c r="A1819" s="16">
        <f t="shared" si="27"/>
        <v>23</v>
      </c>
      <c r="B1819" s="16"/>
      <c r="C1819" s="16" t="s">
        <v>11</v>
      </c>
      <c r="D1819" s="16">
        <v>2030</v>
      </c>
      <c r="E1819" s="16" t="s">
        <v>3</v>
      </c>
      <c r="F1819" s="16" t="str">
        <f>VLOOKUP(A1819,BY_TRA_Demand_Drivers!$A$5:$B$95,2,FALSE)</f>
        <v>TFAIL</v>
      </c>
      <c r="G1819" s="16">
        <f>VLOOKUP($D1819,'Growth rate'!$B$3:$T$93,19,FALSE)*VLOOKUP($F1819,BY_TRA_Demand_Drivers!$B$5:$J$100,7,FALSE)</f>
        <v>2547.5494379571787</v>
      </c>
      <c r="H1819" s="16">
        <f>VLOOKUP($D1819,'Growth rate'!$B$3:$T$93,19,FALSE)*VLOOKUP($F1819,BY_TRA_Demand_Drivers!$B$5:$J$100,8,FALSE)</f>
        <v>0</v>
      </c>
      <c r="I1819" s="16">
        <f>VLOOKUP($D1819,'Growth rate'!$B$3:$T$93,19,FALSE)*VLOOKUP($F1819,BY_TRA_Demand_Drivers!$B$5:$J$100,9,FALSE)</f>
        <v>0</v>
      </c>
    </row>
    <row r="1820" spans="1:9">
      <c r="A1820" s="16">
        <f t="shared" si="27"/>
        <v>23</v>
      </c>
      <c r="B1820" s="16"/>
      <c r="C1820" s="16" t="s">
        <v>11</v>
      </c>
      <c r="D1820" s="16">
        <v>2031</v>
      </c>
      <c r="E1820" s="16" t="s">
        <v>3</v>
      </c>
      <c r="F1820" s="16" t="str">
        <f>VLOOKUP(A1820,BY_TRA_Demand_Drivers!$A$5:$B$95,2,FALSE)</f>
        <v>TFAIL</v>
      </c>
      <c r="G1820" s="16">
        <f>VLOOKUP($D1820,'Growth rate'!$B$3:$T$93,19,FALSE)*VLOOKUP($F1820,BY_TRA_Demand_Drivers!$B$5:$J$100,7,FALSE)</f>
        <v>2525.6902959532854</v>
      </c>
      <c r="H1820" s="16">
        <f>VLOOKUP($D1820,'Growth rate'!$B$3:$T$93,19,FALSE)*VLOOKUP($F1820,BY_TRA_Demand_Drivers!$B$5:$J$100,8,FALSE)</f>
        <v>0</v>
      </c>
      <c r="I1820" s="16">
        <f>VLOOKUP($D1820,'Growth rate'!$B$3:$T$93,19,FALSE)*VLOOKUP($F1820,BY_TRA_Demand_Drivers!$B$5:$J$100,9,FALSE)</f>
        <v>0</v>
      </c>
    </row>
    <row r="1821" spans="1:9">
      <c r="A1821" s="16">
        <f t="shared" si="27"/>
        <v>23</v>
      </c>
      <c r="B1821" s="16"/>
      <c r="C1821" s="16" t="s">
        <v>11</v>
      </c>
      <c r="D1821" s="16">
        <v>2032</v>
      </c>
      <c r="E1821" s="16" t="s">
        <v>3</v>
      </c>
      <c r="F1821" s="16" t="str">
        <f>VLOOKUP(A1821,BY_TRA_Demand_Drivers!$A$5:$B$95,2,FALSE)</f>
        <v>TFAIL</v>
      </c>
      <c r="G1821" s="16">
        <f>VLOOKUP($D1821,'Growth rate'!$B$3:$T$93,19,FALSE)*VLOOKUP($F1821,BY_TRA_Demand_Drivers!$B$5:$J$100,7,FALSE)</f>
        <v>2503.8311539493925</v>
      </c>
      <c r="H1821" s="16">
        <f>VLOOKUP($D1821,'Growth rate'!$B$3:$T$93,19,FALSE)*VLOOKUP($F1821,BY_TRA_Demand_Drivers!$B$5:$J$100,8,FALSE)</f>
        <v>0</v>
      </c>
      <c r="I1821" s="16">
        <f>VLOOKUP($D1821,'Growth rate'!$B$3:$T$93,19,FALSE)*VLOOKUP($F1821,BY_TRA_Demand_Drivers!$B$5:$J$100,9,FALSE)</f>
        <v>0</v>
      </c>
    </row>
    <row r="1822" spans="1:9">
      <c r="A1822" s="16">
        <f t="shared" si="27"/>
        <v>23</v>
      </c>
      <c r="B1822" s="16"/>
      <c r="C1822" s="16" t="s">
        <v>11</v>
      </c>
      <c r="D1822" s="16">
        <v>2033</v>
      </c>
      <c r="E1822" s="16" t="s">
        <v>3</v>
      </c>
      <c r="F1822" s="16" t="str">
        <f>VLOOKUP(A1822,BY_TRA_Demand_Drivers!$A$5:$B$95,2,FALSE)</f>
        <v>TFAIL</v>
      </c>
      <c r="G1822" s="16">
        <f>VLOOKUP($D1822,'Growth rate'!$B$3:$T$93,19,FALSE)*VLOOKUP($F1822,BY_TRA_Demand_Drivers!$B$5:$J$100,7,FALSE)</f>
        <v>2481.9720119454996</v>
      </c>
      <c r="H1822" s="16">
        <f>VLOOKUP($D1822,'Growth rate'!$B$3:$T$93,19,FALSE)*VLOOKUP($F1822,BY_TRA_Demand_Drivers!$B$5:$J$100,8,FALSE)</f>
        <v>0</v>
      </c>
      <c r="I1822" s="16">
        <f>VLOOKUP($D1822,'Growth rate'!$B$3:$T$93,19,FALSE)*VLOOKUP($F1822,BY_TRA_Demand_Drivers!$B$5:$J$100,9,FALSE)</f>
        <v>0</v>
      </c>
    </row>
    <row r="1823" spans="1:9">
      <c r="A1823" s="16">
        <f t="shared" si="27"/>
        <v>23</v>
      </c>
      <c r="B1823" s="16"/>
      <c r="C1823" s="16" t="s">
        <v>11</v>
      </c>
      <c r="D1823" s="16">
        <v>2034</v>
      </c>
      <c r="E1823" s="16" t="s">
        <v>3</v>
      </c>
      <c r="F1823" s="16" t="str">
        <f>VLOOKUP(A1823,BY_TRA_Demand_Drivers!$A$5:$B$95,2,FALSE)</f>
        <v>TFAIL</v>
      </c>
      <c r="G1823" s="16">
        <f>VLOOKUP($D1823,'Growth rate'!$B$3:$T$93,19,FALSE)*VLOOKUP($F1823,BY_TRA_Demand_Drivers!$B$5:$J$100,7,FALSE)</f>
        <v>2460.1128699416072</v>
      </c>
      <c r="H1823" s="16">
        <f>VLOOKUP($D1823,'Growth rate'!$B$3:$T$93,19,FALSE)*VLOOKUP($F1823,BY_TRA_Demand_Drivers!$B$5:$J$100,8,FALSE)</f>
        <v>0</v>
      </c>
      <c r="I1823" s="16">
        <f>VLOOKUP($D1823,'Growth rate'!$B$3:$T$93,19,FALSE)*VLOOKUP($F1823,BY_TRA_Demand_Drivers!$B$5:$J$100,9,FALSE)</f>
        <v>0</v>
      </c>
    </row>
    <row r="1824" spans="1:9">
      <c r="A1824" s="16">
        <f t="shared" si="27"/>
        <v>23</v>
      </c>
      <c r="B1824" s="16"/>
      <c r="C1824" s="16" t="s">
        <v>11</v>
      </c>
      <c r="D1824" s="16">
        <v>2035</v>
      </c>
      <c r="E1824" s="16" t="s">
        <v>3</v>
      </c>
      <c r="F1824" s="16" t="str">
        <f>VLOOKUP(A1824,BY_TRA_Demand_Drivers!$A$5:$B$95,2,FALSE)</f>
        <v>TFAIL</v>
      </c>
      <c r="G1824" s="16">
        <f>VLOOKUP($D1824,'Growth rate'!$B$3:$T$93,19,FALSE)*VLOOKUP($F1824,BY_TRA_Demand_Drivers!$B$5:$J$100,7,FALSE)</f>
        <v>2438.2537279377138</v>
      </c>
      <c r="H1824" s="16">
        <f>VLOOKUP($D1824,'Growth rate'!$B$3:$T$93,19,FALSE)*VLOOKUP($F1824,BY_TRA_Demand_Drivers!$B$5:$J$100,8,FALSE)</f>
        <v>0</v>
      </c>
      <c r="I1824" s="16">
        <f>VLOOKUP($D1824,'Growth rate'!$B$3:$T$93,19,FALSE)*VLOOKUP($F1824,BY_TRA_Demand_Drivers!$B$5:$J$100,9,FALSE)</f>
        <v>0</v>
      </c>
    </row>
    <row r="1825" spans="1:9">
      <c r="A1825" s="16">
        <f t="shared" si="27"/>
        <v>23</v>
      </c>
      <c r="B1825" s="16"/>
      <c r="C1825" s="16" t="s">
        <v>11</v>
      </c>
      <c r="D1825" s="16">
        <v>2036</v>
      </c>
      <c r="E1825" s="16" t="s">
        <v>3</v>
      </c>
      <c r="F1825" s="16" t="str">
        <f>VLOOKUP(A1825,BY_TRA_Demand_Drivers!$A$5:$B$95,2,FALSE)</f>
        <v>TFAIL</v>
      </c>
      <c r="G1825" s="16">
        <f>VLOOKUP($D1825,'Growth rate'!$B$3:$T$93,19,FALSE)*VLOOKUP($F1825,BY_TRA_Demand_Drivers!$B$5:$J$100,7,FALSE)</f>
        <v>2416.394585933821</v>
      </c>
      <c r="H1825" s="16">
        <f>VLOOKUP($D1825,'Growth rate'!$B$3:$T$93,19,FALSE)*VLOOKUP($F1825,BY_TRA_Demand_Drivers!$B$5:$J$100,8,FALSE)</f>
        <v>0</v>
      </c>
      <c r="I1825" s="16">
        <f>VLOOKUP($D1825,'Growth rate'!$B$3:$T$93,19,FALSE)*VLOOKUP($F1825,BY_TRA_Demand_Drivers!$B$5:$J$100,9,FALSE)</f>
        <v>0</v>
      </c>
    </row>
    <row r="1826" spans="1:9">
      <c r="A1826" s="16">
        <f t="shared" si="27"/>
        <v>23</v>
      </c>
      <c r="B1826" s="16"/>
      <c r="C1826" s="16" t="s">
        <v>11</v>
      </c>
      <c r="D1826" s="16">
        <v>2037</v>
      </c>
      <c r="E1826" s="16" t="s">
        <v>3</v>
      </c>
      <c r="F1826" s="16" t="str">
        <f>VLOOKUP(A1826,BY_TRA_Demand_Drivers!$A$5:$B$95,2,FALSE)</f>
        <v>TFAIL</v>
      </c>
      <c r="G1826" s="16">
        <f>VLOOKUP($D1826,'Growth rate'!$B$3:$T$93,19,FALSE)*VLOOKUP($F1826,BY_TRA_Demand_Drivers!$B$5:$J$100,7,FALSE)</f>
        <v>2394.5354439299281</v>
      </c>
      <c r="H1826" s="16">
        <f>VLOOKUP($D1826,'Growth rate'!$B$3:$T$93,19,FALSE)*VLOOKUP($F1826,BY_TRA_Demand_Drivers!$B$5:$J$100,8,FALSE)</f>
        <v>0</v>
      </c>
      <c r="I1826" s="16">
        <f>VLOOKUP($D1826,'Growth rate'!$B$3:$T$93,19,FALSE)*VLOOKUP($F1826,BY_TRA_Demand_Drivers!$B$5:$J$100,9,FALSE)</f>
        <v>0</v>
      </c>
    </row>
    <row r="1827" spans="1:9">
      <c r="A1827" s="16">
        <f t="shared" si="27"/>
        <v>23</v>
      </c>
      <c r="B1827" s="16"/>
      <c r="C1827" s="16" t="s">
        <v>11</v>
      </c>
      <c r="D1827" s="16">
        <v>2038</v>
      </c>
      <c r="E1827" s="16" t="s">
        <v>3</v>
      </c>
      <c r="F1827" s="16" t="str">
        <f>VLOOKUP(A1827,BY_TRA_Demand_Drivers!$A$5:$B$95,2,FALSE)</f>
        <v>TFAIL</v>
      </c>
      <c r="G1827" s="16">
        <f>VLOOKUP($D1827,'Growth rate'!$B$3:$T$93,19,FALSE)*VLOOKUP($F1827,BY_TRA_Demand_Drivers!$B$5:$J$100,7,FALSE)</f>
        <v>2372.6763019260356</v>
      </c>
      <c r="H1827" s="16">
        <f>VLOOKUP($D1827,'Growth rate'!$B$3:$T$93,19,FALSE)*VLOOKUP($F1827,BY_TRA_Demand_Drivers!$B$5:$J$100,8,FALSE)</f>
        <v>0</v>
      </c>
      <c r="I1827" s="16">
        <f>VLOOKUP($D1827,'Growth rate'!$B$3:$T$93,19,FALSE)*VLOOKUP($F1827,BY_TRA_Demand_Drivers!$B$5:$J$100,9,FALSE)</f>
        <v>0</v>
      </c>
    </row>
    <row r="1828" spans="1:9">
      <c r="A1828" s="16">
        <f t="shared" si="27"/>
        <v>23</v>
      </c>
      <c r="B1828" s="16"/>
      <c r="C1828" s="16" t="s">
        <v>11</v>
      </c>
      <c r="D1828" s="16">
        <v>2039</v>
      </c>
      <c r="E1828" s="16" t="s">
        <v>3</v>
      </c>
      <c r="F1828" s="16" t="str">
        <f>VLOOKUP(A1828,BY_TRA_Demand_Drivers!$A$5:$B$95,2,FALSE)</f>
        <v>TFAIL</v>
      </c>
      <c r="G1828" s="16">
        <f>VLOOKUP($D1828,'Growth rate'!$B$3:$T$93,19,FALSE)*VLOOKUP($F1828,BY_TRA_Demand_Drivers!$B$5:$J$100,7,FALSE)</f>
        <v>2350.8171599221428</v>
      </c>
      <c r="H1828" s="16">
        <f>VLOOKUP($D1828,'Growth rate'!$B$3:$T$93,19,FALSE)*VLOOKUP($F1828,BY_TRA_Demand_Drivers!$B$5:$J$100,8,FALSE)</f>
        <v>0</v>
      </c>
      <c r="I1828" s="16">
        <f>VLOOKUP($D1828,'Growth rate'!$B$3:$T$93,19,FALSE)*VLOOKUP($F1828,BY_TRA_Demand_Drivers!$B$5:$J$100,9,FALSE)</f>
        <v>0</v>
      </c>
    </row>
    <row r="1829" spans="1:9">
      <c r="A1829" s="16">
        <f t="shared" si="27"/>
        <v>23</v>
      </c>
      <c r="B1829" s="16"/>
      <c r="C1829" s="16" t="s">
        <v>11</v>
      </c>
      <c r="D1829" s="16">
        <v>2040</v>
      </c>
      <c r="E1829" s="16" t="s">
        <v>3</v>
      </c>
      <c r="F1829" s="16" t="str">
        <f>VLOOKUP(A1829,BY_TRA_Demand_Drivers!$A$5:$B$95,2,FALSE)</f>
        <v>TFAIL</v>
      </c>
      <c r="G1829" s="16">
        <f>VLOOKUP($D1829,'Growth rate'!$B$3:$T$93,19,FALSE)*VLOOKUP($F1829,BY_TRA_Demand_Drivers!$B$5:$J$100,7,FALSE)</f>
        <v>2328.9580179182494</v>
      </c>
      <c r="H1829" s="16">
        <f>VLOOKUP($D1829,'Growth rate'!$B$3:$T$93,19,FALSE)*VLOOKUP($F1829,BY_TRA_Demand_Drivers!$B$5:$J$100,8,FALSE)</f>
        <v>0</v>
      </c>
      <c r="I1829" s="16">
        <f>VLOOKUP($D1829,'Growth rate'!$B$3:$T$93,19,FALSE)*VLOOKUP($F1829,BY_TRA_Demand_Drivers!$B$5:$J$100,9,FALSE)</f>
        <v>0</v>
      </c>
    </row>
    <row r="1830" spans="1:9">
      <c r="A1830" s="16">
        <f t="shared" si="27"/>
        <v>23</v>
      </c>
      <c r="B1830" s="16"/>
      <c r="C1830" s="16" t="s">
        <v>11</v>
      </c>
      <c r="D1830" s="16">
        <v>2041</v>
      </c>
      <c r="E1830" s="16" t="s">
        <v>3</v>
      </c>
      <c r="F1830" s="16" t="str">
        <f>VLOOKUP(A1830,BY_TRA_Demand_Drivers!$A$5:$B$95,2,FALSE)</f>
        <v>TFAIL</v>
      </c>
      <c r="G1830" s="16">
        <f>VLOOKUP($D1830,'Growth rate'!$B$3:$T$93,19,FALSE)*VLOOKUP($F1830,BY_TRA_Demand_Drivers!$B$5:$J$100,7,FALSE)</f>
        <v>2307.0988759143565</v>
      </c>
      <c r="H1830" s="16">
        <f>VLOOKUP($D1830,'Growth rate'!$B$3:$T$93,19,FALSE)*VLOOKUP($F1830,BY_TRA_Demand_Drivers!$B$5:$J$100,8,FALSE)</f>
        <v>0</v>
      </c>
      <c r="I1830" s="16">
        <f>VLOOKUP($D1830,'Growth rate'!$B$3:$T$93,19,FALSE)*VLOOKUP($F1830,BY_TRA_Demand_Drivers!$B$5:$J$100,9,FALSE)</f>
        <v>0</v>
      </c>
    </row>
    <row r="1831" spans="1:9">
      <c r="A1831" s="16">
        <f t="shared" si="27"/>
        <v>23</v>
      </c>
      <c r="B1831" s="16"/>
      <c r="C1831" s="16" t="s">
        <v>11</v>
      </c>
      <c r="D1831" s="16">
        <v>2042</v>
      </c>
      <c r="E1831" s="16" t="s">
        <v>3</v>
      </c>
      <c r="F1831" s="16" t="str">
        <f>VLOOKUP(A1831,BY_TRA_Demand_Drivers!$A$5:$B$95,2,FALSE)</f>
        <v>TFAIL</v>
      </c>
      <c r="G1831" s="16">
        <f>VLOOKUP($D1831,'Growth rate'!$B$3:$T$93,19,FALSE)*VLOOKUP($F1831,BY_TRA_Demand_Drivers!$B$5:$J$100,7,FALSE)</f>
        <v>2285.2397339104641</v>
      </c>
      <c r="H1831" s="16">
        <f>VLOOKUP($D1831,'Growth rate'!$B$3:$T$93,19,FALSE)*VLOOKUP($F1831,BY_TRA_Demand_Drivers!$B$5:$J$100,8,FALSE)</f>
        <v>0</v>
      </c>
      <c r="I1831" s="16">
        <f>VLOOKUP($D1831,'Growth rate'!$B$3:$T$93,19,FALSE)*VLOOKUP($F1831,BY_TRA_Demand_Drivers!$B$5:$J$100,9,FALSE)</f>
        <v>0</v>
      </c>
    </row>
    <row r="1832" spans="1:9">
      <c r="A1832" s="16">
        <f t="shared" si="27"/>
        <v>23</v>
      </c>
      <c r="B1832" s="16"/>
      <c r="C1832" s="16" t="s">
        <v>11</v>
      </c>
      <c r="D1832" s="16">
        <v>2043</v>
      </c>
      <c r="E1832" s="16" t="s">
        <v>3</v>
      </c>
      <c r="F1832" s="16" t="str">
        <f>VLOOKUP(A1832,BY_TRA_Demand_Drivers!$A$5:$B$95,2,FALSE)</f>
        <v>TFAIL</v>
      </c>
      <c r="G1832" s="16">
        <f>VLOOKUP($D1832,'Growth rate'!$B$3:$T$93,19,FALSE)*VLOOKUP($F1832,BY_TRA_Demand_Drivers!$B$5:$J$100,7,FALSE)</f>
        <v>2263.3805919065712</v>
      </c>
      <c r="H1832" s="16">
        <f>VLOOKUP($D1832,'Growth rate'!$B$3:$T$93,19,FALSE)*VLOOKUP($F1832,BY_TRA_Demand_Drivers!$B$5:$J$100,8,FALSE)</f>
        <v>0</v>
      </c>
      <c r="I1832" s="16">
        <f>VLOOKUP($D1832,'Growth rate'!$B$3:$T$93,19,FALSE)*VLOOKUP($F1832,BY_TRA_Demand_Drivers!$B$5:$J$100,9,FALSE)</f>
        <v>0</v>
      </c>
    </row>
    <row r="1833" spans="1:9">
      <c r="A1833" s="16">
        <f t="shared" si="27"/>
        <v>23</v>
      </c>
      <c r="B1833" s="16"/>
      <c r="C1833" s="16" t="s">
        <v>11</v>
      </c>
      <c r="D1833" s="16">
        <v>2044</v>
      </c>
      <c r="E1833" s="16" t="s">
        <v>3</v>
      </c>
      <c r="F1833" s="16" t="str">
        <f>VLOOKUP(A1833,BY_TRA_Demand_Drivers!$A$5:$B$95,2,FALSE)</f>
        <v>TFAIL</v>
      </c>
      <c r="G1833" s="16">
        <f>VLOOKUP($D1833,'Growth rate'!$B$3:$T$93,19,FALSE)*VLOOKUP($F1833,BY_TRA_Demand_Drivers!$B$5:$J$100,7,FALSE)</f>
        <v>2241.5214499026783</v>
      </c>
      <c r="H1833" s="16">
        <f>VLOOKUP($D1833,'Growth rate'!$B$3:$T$93,19,FALSE)*VLOOKUP($F1833,BY_TRA_Demand_Drivers!$B$5:$J$100,8,FALSE)</f>
        <v>0</v>
      </c>
      <c r="I1833" s="16">
        <f>VLOOKUP($D1833,'Growth rate'!$B$3:$T$93,19,FALSE)*VLOOKUP($F1833,BY_TRA_Demand_Drivers!$B$5:$J$100,9,FALSE)</f>
        <v>0</v>
      </c>
    </row>
    <row r="1834" spans="1:9">
      <c r="A1834" s="16">
        <f t="shared" si="27"/>
        <v>23</v>
      </c>
      <c r="B1834" s="16"/>
      <c r="C1834" s="16" t="s">
        <v>11</v>
      </c>
      <c r="D1834" s="16">
        <v>2045</v>
      </c>
      <c r="E1834" s="16" t="s">
        <v>3</v>
      </c>
      <c r="F1834" s="16" t="str">
        <f>VLOOKUP(A1834,BY_TRA_Demand_Drivers!$A$5:$B$95,2,FALSE)</f>
        <v>TFAIL</v>
      </c>
      <c r="G1834" s="16">
        <f>VLOOKUP($D1834,'Growth rate'!$B$3:$T$93,19,FALSE)*VLOOKUP($F1834,BY_TRA_Demand_Drivers!$B$5:$J$100,7,FALSE)</f>
        <v>2219.662307898785</v>
      </c>
      <c r="H1834" s="16">
        <f>VLOOKUP($D1834,'Growth rate'!$B$3:$T$93,19,FALSE)*VLOOKUP($F1834,BY_TRA_Demand_Drivers!$B$5:$J$100,8,FALSE)</f>
        <v>0</v>
      </c>
      <c r="I1834" s="16">
        <f>VLOOKUP($D1834,'Growth rate'!$B$3:$T$93,19,FALSE)*VLOOKUP($F1834,BY_TRA_Demand_Drivers!$B$5:$J$100,9,FALSE)</f>
        <v>0</v>
      </c>
    </row>
    <row r="1835" spans="1:9">
      <c r="A1835" s="16">
        <f t="shared" si="27"/>
        <v>23</v>
      </c>
      <c r="B1835" s="16"/>
      <c r="C1835" s="16" t="s">
        <v>11</v>
      </c>
      <c r="D1835" s="16">
        <v>2046</v>
      </c>
      <c r="E1835" s="16" t="s">
        <v>3</v>
      </c>
      <c r="F1835" s="16" t="str">
        <f>VLOOKUP(A1835,BY_TRA_Demand_Drivers!$A$5:$B$95,2,FALSE)</f>
        <v>TFAIL</v>
      </c>
      <c r="G1835" s="16">
        <f>VLOOKUP($D1835,'Growth rate'!$B$3:$T$93,19,FALSE)*VLOOKUP($F1835,BY_TRA_Demand_Drivers!$B$5:$J$100,7,FALSE)</f>
        <v>2197.8031658948926</v>
      </c>
      <c r="H1835" s="16">
        <f>VLOOKUP($D1835,'Growth rate'!$B$3:$T$93,19,FALSE)*VLOOKUP($F1835,BY_TRA_Demand_Drivers!$B$5:$J$100,8,FALSE)</f>
        <v>0</v>
      </c>
      <c r="I1835" s="16">
        <f>VLOOKUP($D1835,'Growth rate'!$B$3:$T$93,19,FALSE)*VLOOKUP($F1835,BY_TRA_Demand_Drivers!$B$5:$J$100,9,FALSE)</f>
        <v>0</v>
      </c>
    </row>
    <row r="1836" spans="1:9">
      <c r="A1836" s="16">
        <f t="shared" si="27"/>
        <v>23</v>
      </c>
      <c r="B1836" s="16"/>
      <c r="C1836" s="16" t="s">
        <v>11</v>
      </c>
      <c r="D1836" s="16">
        <v>2047</v>
      </c>
      <c r="E1836" s="16" t="s">
        <v>3</v>
      </c>
      <c r="F1836" s="16" t="str">
        <f>VLOOKUP(A1836,BY_TRA_Demand_Drivers!$A$5:$B$95,2,FALSE)</f>
        <v>TFAIL</v>
      </c>
      <c r="G1836" s="16">
        <f>VLOOKUP($D1836,'Growth rate'!$B$3:$T$93,19,FALSE)*VLOOKUP($F1836,BY_TRA_Demand_Drivers!$B$5:$J$100,7,FALSE)</f>
        <v>2175.9440238909997</v>
      </c>
      <c r="H1836" s="16">
        <f>VLOOKUP($D1836,'Growth rate'!$B$3:$T$93,19,FALSE)*VLOOKUP($F1836,BY_TRA_Demand_Drivers!$B$5:$J$100,8,FALSE)</f>
        <v>0</v>
      </c>
      <c r="I1836" s="16">
        <f>VLOOKUP($D1836,'Growth rate'!$B$3:$T$93,19,FALSE)*VLOOKUP($F1836,BY_TRA_Demand_Drivers!$B$5:$J$100,9,FALSE)</f>
        <v>0</v>
      </c>
    </row>
    <row r="1837" spans="1:9">
      <c r="A1837" s="16">
        <f t="shared" ref="A1837:A1900" si="28">A1755+1</f>
        <v>23</v>
      </c>
      <c r="B1837" s="16"/>
      <c r="C1837" s="16" t="s">
        <v>11</v>
      </c>
      <c r="D1837" s="16">
        <v>2048</v>
      </c>
      <c r="E1837" s="16" t="s">
        <v>3</v>
      </c>
      <c r="F1837" s="16" t="str">
        <f>VLOOKUP(A1837,BY_TRA_Demand_Drivers!$A$5:$B$95,2,FALSE)</f>
        <v>TFAIL</v>
      </c>
      <c r="G1837" s="16">
        <f>VLOOKUP($D1837,'Growth rate'!$B$3:$T$93,19,FALSE)*VLOOKUP($F1837,BY_TRA_Demand_Drivers!$B$5:$J$100,7,FALSE)</f>
        <v>2154.0848818871068</v>
      </c>
      <c r="H1837" s="16">
        <f>VLOOKUP($D1837,'Growth rate'!$B$3:$T$93,19,FALSE)*VLOOKUP($F1837,BY_TRA_Demand_Drivers!$B$5:$J$100,8,FALSE)</f>
        <v>0</v>
      </c>
      <c r="I1837" s="16">
        <f>VLOOKUP($D1837,'Growth rate'!$B$3:$T$93,19,FALSE)*VLOOKUP($F1837,BY_TRA_Demand_Drivers!$B$5:$J$100,9,FALSE)</f>
        <v>0</v>
      </c>
    </row>
    <row r="1838" spans="1:9">
      <c r="A1838" s="16">
        <f t="shared" si="28"/>
        <v>23</v>
      </c>
      <c r="B1838" s="16"/>
      <c r="C1838" s="16" t="s">
        <v>11</v>
      </c>
      <c r="D1838" s="16">
        <v>2049</v>
      </c>
      <c r="E1838" s="16" t="s">
        <v>3</v>
      </c>
      <c r="F1838" s="16" t="str">
        <f>VLOOKUP(A1838,BY_TRA_Demand_Drivers!$A$5:$B$95,2,FALSE)</f>
        <v>TFAIL</v>
      </c>
      <c r="G1838" s="16">
        <f>VLOOKUP($D1838,'Growth rate'!$B$3:$T$93,19,FALSE)*VLOOKUP($F1838,BY_TRA_Demand_Drivers!$B$5:$J$100,7,FALSE)</f>
        <v>2132.2257398832139</v>
      </c>
      <c r="H1838" s="16">
        <f>VLOOKUP($D1838,'Growth rate'!$B$3:$T$93,19,FALSE)*VLOOKUP($F1838,BY_TRA_Demand_Drivers!$B$5:$J$100,8,FALSE)</f>
        <v>0</v>
      </c>
      <c r="I1838" s="16">
        <f>VLOOKUP($D1838,'Growth rate'!$B$3:$T$93,19,FALSE)*VLOOKUP($F1838,BY_TRA_Demand_Drivers!$B$5:$J$100,9,FALSE)</f>
        <v>0</v>
      </c>
    </row>
    <row r="1839" spans="1:9">
      <c r="A1839" s="16">
        <f t="shared" si="28"/>
        <v>23</v>
      </c>
      <c r="B1839" s="16"/>
      <c r="C1839" s="16" t="s">
        <v>11</v>
      </c>
      <c r="D1839" s="16">
        <v>2050</v>
      </c>
      <c r="E1839" s="16" t="s">
        <v>3</v>
      </c>
      <c r="F1839" s="16" t="str">
        <f>VLOOKUP(A1839,BY_TRA_Demand_Drivers!$A$5:$B$95,2,FALSE)</f>
        <v>TFAIL</v>
      </c>
      <c r="G1839" s="16">
        <f>VLOOKUP($D1839,'Growth rate'!$B$3:$T$93,19,FALSE)*VLOOKUP($F1839,BY_TRA_Demand_Drivers!$B$5:$J$100,7,FALSE)</f>
        <v>2110.366597879321</v>
      </c>
      <c r="H1839" s="16">
        <f>VLOOKUP($D1839,'Growth rate'!$B$3:$T$93,19,FALSE)*VLOOKUP($F1839,BY_TRA_Demand_Drivers!$B$5:$J$100,8,FALSE)</f>
        <v>0</v>
      </c>
      <c r="I1839" s="16">
        <f>VLOOKUP($D1839,'Growth rate'!$B$3:$T$93,19,FALSE)*VLOOKUP($F1839,BY_TRA_Demand_Drivers!$B$5:$J$100,9,FALSE)</f>
        <v>0</v>
      </c>
    </row>
    <row r="1840" spans="1:9">
      <c r="A1840" s="16">
        <f t="shared" si="28"/>
        <v>23</v>
      </c>
      <c r="B1840" s="16"/>
      <c r="C1840" s="16" t="s">
        <v>11</v>
      </c>
      <c r="D1840" s="16">
        <v>2051</v>
      </c>
      <c r="E1840" s="16" t="s">
        <v>3</v>
      </c>
      <c r="F1840" s="16" t="str">
        <f>VLOOKUP(A1840,BY_TRA_Demand_Drivers!$A$5:$B$95,2,FALSE)</f>
        <v>TFAIL</v>
      </c>
      <c r="G1840" s="16">
        <f>VLOOKUP($D1840,'Growth rate'!$B$3:$T$93,19,FALSE)*VLOOKUP($F1840,BY_TRA_Demand_Drivers!$B$5:$J$100,7,FALSE)</f>
        <v>2134.0931217092234</v>
      </c>
      <c r="H1840" s="16">
        <f>VLOOKUP($D1840,'Growth rate'!$B$3:$T$93,19,FALSE)*VLOOKUP($F1840,BY_TRA_Demand_Drivers!$B$5:$J$100,8,FALSE)</f>
        <v>0</v>
      </c>
      <c r="I1840" s="16">
        <f>VLOOKUP($D1840,'Growth rate'!$B$3:$T$93,19,FALSE)*VLOOKUP($F1840,BY_TRA_Demand_Drivers!$B$5:$J$100,9,FALSE)</f>
        <v>0</v>
      </c>
    </row>
    <row r="1841" spans="1:9">
      <c r="A1841" s="16">
        <f t="shared" si="28"/>
        <v>23</v>
      </c>
      <c r="B1841" s="16"/>
      <c r="C1841" s="16" t="s">
        <v>11</v>
      </c>
      <c r="D1841" s="16">
        <v>2052</v>
      </c>
      <c r="E1841" s="16" t="s">
        <v>3</v>
      </c>
      <c r="F1841" s="16" t="str">
        <f>VLOOKUP(A1841,BY_TRA_Demand_Drivers!$A$5:$B$95,2,FALSE)</f>
        <v>TFAIL</v>
      </c>
      <c r="G1841" s="16">
        <f>VLOOKUP($D1841,'Growth rate'!$B$3:$T$93,19,FALSE)*VLOOKUP($F1841,BY_TRA_Demand_Drivers!$B$5:$J$100,7,FALSE)</f>
        <v>2157.8196455391244</v>
      </c>
      <c r="H1841" s="16">
        <f>VLOOKUP($D1841,'Growth rate'!$B$3:$T$93,19,FALSE)*VLOOKUP($F1841,BY_TRA_Demand_Drivers!$B$5:$J$100,8,FALSE)</f>
        <v>0</v>
      </c>
      <c r="I1841" s="16">
        <f>VLOOKUP($D1841,'Growth rate'!$B$3:$T$93,19,FALSE)*VLOOKUP($F1841,BY_TRA_Demand_Drivers!$B$5:$J$100,9,FALSE)</f>
        <v>0</v>
      </c>
    </row>
    <row r="1842" spans="1:9">
      <c r="A1842" s="16">
        <f t="shared" si="28"/>
        <v>23</v>
      </c>
      <c r="B1842" s="16"/>
      <c r="C1842" s="16" t="s">
        <v>11</v>
      </c>
      <c r="D1842" s="16">
        <v>2053</v>
      </c>
      <c r="E1842" s="16" t="s">
        <v>3</v>
      </c>
      <c r="F1842" s="16" t="str">
        <f>VLOOKUP(A1842,BY_TRA_Demand_Drivers!$A$5:$B$95,2,FALSE)</f>
        <v>TFAIL</v>
      </c>
      <c r="G1842" s="16">
        <f>VLOOKUP($D1842,'Growth rate'!$B$3:$T$93,19,FALSE)*VLOOKUP($F1842,BY_TRA_Demand_Drivers!$B$5:$J$100,7,FALSE)</f>
        <v>2181.5461693690268</v>
      </c>
      <c r="H1842" s="16">
        <f>VLOOKUP($D1842,'Growth rate'!$B$3:$T$93,19,FALSE)*VLOOKUP($F1842,BY_TRA_Demand_Drivers!$B$5:$J$100,8,FALSE)</f>
        <v>0</v>
      </c>
      <c r="I1842" s="16">
        <f>VLOOKUP($D1842,'Growth rate'!$B$3:$T$93,19,FALSE)*VLOOKUP($F1842,BY_TRA_Demand_Drivers!$B$5:$J$100,9,FALSE)</f>
        <v>0</v>
      </c>
    </row>
    <row r="1843" spans="1:9">
      <c r="A1843" s="16">
        <f t="shared" si="28"/>
        <v>23</v>
      </c>
      <c r="B1843" s="16"/>
      <c r="C1843" s="16" t="s">
        <v>11</v>
      </c>
      <c r="D1843" s="16">
        <v>2054</v>
      </c>
      <c r="E1843" s="16" t="s">
        <v>3</v>
      </c>
      <c r="F1843" s="16" t="str">
        <f>VLOOKUP(A1843,BY_TRA_Demand_Drivers!$A$5:$B$95,2,FALSE)</f>
        <v>TFAIL</v>
      </c>
      <c r="G1843" s="16">
        <f>VLOOKUP($D1843,'Growth rate'!$B$3:$T$93,19,FALSE)*VLOOKUP($F1843,BY_TRA_Demand_Drivers!$B$5:$J$100,7,FALSE)</f>
        <v>2205.2726931989287</v>
      </c>
      <c r="H1843" s="16">
        <f>VLOOKUP($D1843,'Growth rate'!$B$3:$T$93,19,FALSE)*VLOOKUP($F1843,BY_TRA_Demand_Drivers!$B$5:$J$100,8,FALSE)</f>
        <v>0</v>
      </c>
      <c r="I1843" s="16">
        <f>VLOOKUP($D1843,'Growth rate'!$B$3:$T$93,19,FALSE)*VLOOKUP($F1843,BY_TRA_Demand_Drivers!$B$5:$J$100,9,FALSE)</f>
        <v>0</v>
      </c>
    </row>
    <row r="1844" spans="1:9">
      <c r="A1844" s="16">
        <f t="shared" si="28"/>
        <v>23</v>
      </c>
      <c r="B1844" s="16"/>
      <c r="C1844" s="16" t="s">
        <v>11</v>
      </c>
      <c r="D1844" s="16">
        <v>2055</v>
      </c>
      <c r="E1844" s="16" t="s">
        <v>3</v>
      </c>
      <c r="F1844" s="16" t="str">
        <f>VLOOKUP(A1844,BY_TRA_Demand_Drivers!$A$5:$B$95,2,FALSE)</f>
        <v>TFAIL</v>
      </c>
      <c r="G1844" s="16">
        <f>VLOOKUP($D1844,'Growth rate'!$B$3:$T$93,19,FALSE)*VLOOKUP($F1844,BY_TRA_Demand_Drivers!$B$5:$J$100,7,FALSE)</f>
        <v>2228.9992170288306</v>
      </c>
      <c r="H1844" s="16">
        <f>VLOOKUP($D1844,'Growth rate'!$B$3:$T$93,19,FALSE)*VLOOKUP($F1844,BY_TRA_Demand_Drivers!$B$5:$J$100,8,FALSE)</f>
        <v>0</v>
      </c>
      <c r="I1844" s="16">
        <f>VLOOKUP($D1844,'Growth rate'!$B$3:$T$93,19,FALSE)*VLOOKUP($F1844,BY_TRA_Demand_Drivers!$B$5:$J$100,9,FALSE)</f>
        <v>0</v>
      </c>
    </row>
    <row r="1845" spans="1:9">
      <c r="A1845" s="16">
        <f t="shared" si="28"/>
        <v>23</v>
      </c>
      <c r="B1845" s="16"/>
      <c r="C1845" s="16" t="s">
        <v>11</v>
      </c>
      <c r="D1845" s="16">
        <v>2056</v>
      </c>
      <c r="E1845" s="16" t="s">
        <v>3</v>
      </c>
      <c r="F1845" s="16" t="str">
        <f>VLOOKUP(A1845,BY_TRA_Demand_Drivers!$A$5:$B$95,2,FALSE)</f>
        <v>TFAIL</v>
      </c>
      <c r="G1845" s="16">
        <f>VLOOKUP($D1845,'Growth rate'!$B$3:$T$93,19,FALSE)*VLOOKUP($F1845,BY_TRA_Demand_Drivers!$B$5:$J$100,7,FALSE)</f>
        <v>2254.3980194316327</v>
      </c>
      <c r="H1845" s="16">
        <f>VLOOKUP($D1845,'Growth rate'!$B$3:$T$93,19,FALSE)*VLOOKUP($F1845,BY_TRA_Demand_Drivers!$B$5:$J$100,8,FALSE)</f>
        <v>0</v>
      </c>
      <c r="I1845" s="16">
        <f>VLOOKUP($D1845,'Growth rate'!$B$3:$T$93,19,FALSE)*VLOOKUP($F1845,BY_TRA_Demand_Drivers!$B$5:$J$100,9,FALSE)</f>
        <v>0</v>
      </c>
    </row>
    <row r="1846" spans="1:9">
      <c r="A1846" s="16">
        <f t="shared" si="28"/>
        <v>23</v>
      </c>
      <c r="B1846" s="16"/>
      <c r="C1846" s="16" t="s">
        <v>11</v>
      </c>
      <c r="D1846" s="16">
        <v>2057</v>
      </c>
      <c r="E1846" s="16" t="s">
        <v>3</v>
      </c>
      <c r="F1846" s="16" t="str">
        <f>VLOOKUP(A1846,BY_TRA_Demand_Drivers!$A$5:$B$95,2,FALSE)</f>
        <v>TFAIL</v>
      </c>
      <c r="G1846" s="16">
        <f>VLOOKUP($D1846,'Growth rate'!$B$3:$T$93,19,FALSE)*VLOOKUP($F1846,BY_TRA_Demand_Drivers!$B$5:$J$100,7,FALSE)</f>
        <v>2279.7968218344349</v>
      </c>
      <c r="H1846" s="16">
        <f>VLOOKUP($D1846,'Growth rate'!$B$3:$T$93,19,FALSE)*VLOOKUP($F1846,BY_TRA_Demand_Drivers!$B$5:$J$100,8,FALSE)</f>
        <v>0</v>
      </c>
      <c r="I1846" s="16">
        <f>VLOOKUP($D1846,'Growth rate'!$B$3:$T$93,19,FALSE)*VLOOKUP($F1846,BY_TRA_Demand_Drivers!$B$5:$J$100,9,FALSE)</f>
        <v>0</v>
      </c>
    </row>
    <row r="1847" spans="1:9">
      <c r="A1847" s="16">
        <f t="shared" si="28"/>
        <v>23</v>
      </c>
      <c r="B1847" s="16"/>
      <c r="C1847" s="16" t="s">
        <v>11</v>
      </c>
      <c r="D1847" s="16">
        <v>2058</v>
      </c>
      <c r="E1847" s="16" t="s">
        <v>3</v>
      </c>
      <c r="F1847" s="16" t="str">
        <f>VLOOKUP(A1847,BY_TRA_Demand_Drivers!$A$5:$B$95,2,FALSE)</f>
        <v>TFAIL</v>
      </c>
      <c r="G1847" s="16">
        <f>VLOOKUP($D1847,'Growth rate'!$B$3:$T$93,19,FALSE)*VLOOKUP($F1847,BY_TRA_Demand_Drivers!$B$5:$J$100,7,FALSE)</f>
        <v>2305.1956242372376</v>
      </c>
      <c r="H1847" s="16">
        <f>VLOOKUP($D1847,'Growth rate'!$B$3:$T$93,19,FALSE)*VLOOKUP($F1847,BY_TRA_Demand_Drivers!$B$5:$J$100,8,FALSE)</f>
        <v>0</v>
      </c>
      <c r="I1847" s="16">
        <f>VLOOKUP($D1847,'Growth rate'!$B$3:$T$93,19,FALSE)*VLOOKUP($F1847,BY_TRA_Demand_Drivers!$B$5:$J$100,9,FALSE)</f>
        <v>0</v>
      </c>
    </row>
    <row r="1848" spans="1:9">
      <c r="A1848" s="16">
        <f t="shared" si="28"/>
        <v>23</v>
      </c>
      <c r="B1848" s="16"/>
      <c r="C1848" s="16" t="s">
        <v>11</v>
      </c>
      <c r="D1848" s="16">
        <v>2059</v>
      </c>
      <c r="E1848" s="16" t="s">
        <v>3</v>
      </c>
      <c r="F1848" s="16" t="str">
        <f>VLOOKUP(A1848,BY_TRA_Demand_Drivers!$A$5:$B$95,2,FALSE)</f>
        <v>TFAIL</v>
      </c>
      <c r="G1848" s="16">
        <f>VLOOKUP($D1848,'Growth rate'!$B$3:$T$93,19,FALSE)*VLOOKUP($F1848,BY_TRA_Demand_Drivers!$B$5:$J$100,7,FALSE)</f>
        <v>2330.5944266400393</v>
      </c>
      <c r="H1848" s="16">
        <f>VLOOKUP($D1848,'Growth rate'!$B$3:$T$93,19,FALSE)*VLOOKUP($F1848,BY_TRA_Demand_Drivers!$B$5:$J$100,8,FALSE)</f>
        <v>0</v>
      </c>
      <c r="I1848" s="16">
        <f>VLOOKUP($D1848,'Growth rate'!$B$3:$T$93,19,FALSE)*VLOOKUP($F1848,BY_TRA_Demand_Drivers!$B$5:$J$100,9,FALSE)</f>
        <v>0</v>
      </c>
    </row>
    <row r="1849" spans="1:9">
      <c r="A1849" s="16">
        <f t="shared" si="28"/>
        <v>23</v>
      </c>
      <c r="B1849" s="16"/>
      <c r="C1849" s="16" t="s">
        <v>11</v>
      </c>
      <c r="D1849" s="16">
        <v>2060</v>
      </c>
      <c r="E1849" s="16" t="s">
        <v>3</v>
      </c>
      <c r="F1849" s="16" t="str">
        <f>VLOOKUP(A1849,BY_TRA_Demand_Drivers!$A$5:$B$95,2,FALSE)</f>
        <v>TFAIL</v>
      </c>
      <c r="G1849" s="16">
        <f>VLOOKUP($D1849,'Growth rate'!$B$3:$T$93,19,FALSE)*VLOOKUP($F1849,BY_TRA_Demand_Drivers!$B$5:$J$100,7,FALSE)</f>
        <v>2355.9932290428419</v>
      </c>
      <c r="H1849" s="16">
        <f>VLOOKUP($D1849,'Growth rate'!$B$3:$T$93,19,FALSE)*VLOOKUP($F1849,BY_TRA_Demand_Drivers!$B$5:$J$100,8,FALSE)</f>
        <v>0</v>
      </c>
      <c r="I1849" s="16">
        <f>VLOOKUP($D1849,'Growth rate'!$B$3:$T$93,19,FALSE)*VLOOKUP($F1849,BY_TRA_Demand_Drivers!$B$5:$J$100,9,FALSE)</f>
        <v>0</v>
      </c>
    </row>
    <row r="1850" spans="1:9">
      <c r="A1850" s="16">
        <f t="shared" si="28"/>
        <v>23</v>
      </c>
      <c r="B1850" s="16"/>
      <c r="C1850" s="16" t="s">
        <v>11</v>
      </c>
      <c r="D1850" s="16">
        <v>2061</v>
      </c>
      <c r="E1850" s="16" t="s">
        <v>3</v>
      </c>
      <c r="F1850" s="16" t="str">
        <f>VLOOKUP(A1850,BY_TRA_Demand_Drivers!$A$5:$B$95,2,FALSE)</f>
        <v>TFAIL</v>
      </c>
      <c r="G1850" s="16">
        <f>VLOOKUP($D1850,'Growth rate'!$B$3:$T$93,19,FALSE)*VLOOKUP($F1850,BY_TRA_Demand_Drivers!$B$5:$J$100,7,FALSE)</f>
        <v>2381.2291517601002</v>
      </c>
      <c r="H1850" s="16">
        <f>VLOOKUP($D1850,'Growth rate'!$B$3:$T$93,19,FALSE)*VLOOKUP($F1850,BY_TRA_Demand_Drivers!$B$5:$J$100,8,FALSE)</f>
        <v>0</v>
      </c>
      <c r="I1850" s="16">
        <f>VLOOKUP($D1850,'Growth rate'!$B$3:$T$93,19,FALSE)*VLOOKUP($F1850,BY_TRA_Demand_Drivers!$B$5:$J$100,9,FALSE)</f>
        <v>0</v>
      </c>
    </row>
    <row r="1851" spans="1:9">
      <c r="A1851" s="16">
        <f t="shared" si="28"/>
        <v>23</v>
      </c>
      <c r="B1851" s="16"/>
      <c r="C1851" s="16" t="s">
        <v>11</v>
      </c>
      <c r="D1851" s="16">
        <v>2062</v>
      </c>
      <c r="E1851" s="16" t="s">
        <v>3</v>
      </c>
      <c r="F1851" s="16" t="str">
        <f>VLOOKUP(A1851,BY_TRA_Demand_Drivers!$A$5:$B$95,2,FALSE)</f>
        <v>TFAIL</v>
      </c>
      <c r="G1851" s="16">
        <f>VLOOKUP($D1851,'Growth rate'!$B$3:$T$93,19,FALSE)*VLOOKUP($F1851,BY_TRA_Demand_Drivers!$B$5:$J$100,7,FALSE)</f>
        <v>2406.4650744773589</v>
      </c>
      <c r="H1851" s="16">
        <f>VLOOKUP($D1851,'Growth rate'!$B$3:$T$93,19,FALSE)*VLOOKUP($F1851,BY_TRA_Demand_Drivers!$B$5:$J$100,8,FALSE)</f>
        <v>0</v>
      </c>
      <c r="I1851" s="16">
        <f>VLOOKUP($D1851,'Growth rate'!$B$3:$T$93,19,FALSE)*VLOOKUP($F1851,BY_TRA_Demand_Drivers!$B$5:$J$100,9,FALSE)</f>
        <v>0</v>
      </c>
    </row>
    <row r="1852" spans="1:9">
      <c r="A1852" s="16">
        <f t="shared" si="28"/>
        <v>23</v>
      </c>
      <c r="B1852" s="16"/>
      <c r="C1852" s="16" t="s">
        <v>11</v>
      </c>
      <c r="D1852" s="16">
        <v>2063</v>
      </c>
      <c r="E1852" s="16" t="s">
        <v>3</v>
      </c>
      <c r="F1852" s="16" t="str">
        <f>VLOOKUP(A1852,BY_TRA_Demand_Drivers!$A$5:$B$95,2,FALSE)</f>
        <v>TFAIL</v>
      </c>
      <c r="G1852" s="16">
        <f>VLOOKUP($D1852,'Growth rate'!$B$3:$T$93,19,FALSE)*VLOOKUP($F1852,BY_TRA_Demand_Drivers!$B$5:$J$100,7,FALSE)</f>
        <v>2431.7009971946177</v>
      </c>
      <c r="H1852" s="16">
        <f>VLOOKUP($D1852,'Growth rate'!$B$3:$T$93,19,FALSE)*VLOOKUP($F1852,BY_TRA_Demand_Drivers!$B$5:$J$100,8,FALSE)</f>
        <v>0</v>
      </c>
      <c r="I1852" s="16">
        <f>VLOOKUP($D1852,'Growth rate'!$B$3:$T$93,19,FALSE)*VLOOKUP($F1852,BY_TRA_Demand_Drivers!$B$5:$J$100,9,FALSE)</f>
        <v>0</v>
      </c>
    </row>
    <row r="1853" spans="1:9">
      <c r="A1853" s="16">
        <f t="shared" si="28"/>
        <v>23</v>
      </c>
      <c r="B1853" s="16"/>
      <c r="C1853" s="16" t="s">
        <v>11</v>
      </c>
      <c r="D1853" s="16">
        <v>2064</v>
      </c>
      <c r="E1853" s="16" t="s">
        <v>3</v>
      </c>
      <c r="F1853" s="16" t="str">
        <f>VLOOKUP(A1853,BY_TRA_Demand_Drivers!$A$5:$B$95,2,FALSE)</f>
        <v>TFAIL</v>
      </c>
      <c r="G1853" s="16">
        <f>VLOOKUP($D1853,'Growth rate'!$B$3:$T$93,19,FALSE)*VLOOKUP($F1853,BY_TRA_Demand_Drivers!$B$5:$J$100,7,FALSE)</f>
        <v>2456.9369199118764</v>
      </c>
      <c r="H1853" s="16">
        <f>VLOOKUP($D1853,'Growth rate'!$B$3:$T$93,19,FALSE)*VLOOKUP($F1853,BY_TRA_Demand_Drivers!$B$5:$J$100,8,FALSE)</f>
        <v>0</v>
      </c>
      <c r="I1853" s="16">
        <f>VLOOKUP($D1853,'Growth rate'!$B$3:$T$93,19,FALSE)*VLOOKUP($F1853,BY_TRA_Demand_Drivers!$B$5:$J$100,9,FALSE)</f>
        <v>0</v>
      </c>
    </row>
    <row r="1854" spans="1:9">
      <c r="A1854" s="16">
        <f t="shared" si="28"/>
        <v>23</v>
      </c>
      <c r="B1854" s="16"/>
      <c r="C1854" s="16" t="s">
        <v>11</v>
      </c>
      <c r="D1854" s="16">
        <v>2065</v>
      </c>
      <c r="E1854" s="16" t="s">
        <v>3</v>
      </c>
      <c r="F1854" s="16" t="str">
        <f>VLOOKUP(A1854,BY_TRA_Demand_Drivers!$A$5:$B$95,2,FALSE)</f>
        <v>TFAIL</v>
      </c>
      <c r="G1854" s="16">
        <f>VLOOKUP($D1854,'Growth rate'!$B$3:$T$93,19,FALSE)*VLOOKUP($F1854,BY_TRA_Demand_Drivers!$B$5:$J$100,7,FALSE)</f>
        <v>2482.1728426291352</v>
      </c>
      <c r="H1854" s="16">
        <f>VLOOKUP($D1854,'Growth rate'!$B$3:$T$93,19,FALSE)*VLOOKUP($F1854,BY_TRA_Demand_Drivers!$B$5:$J$100,8,FALSE)</f>
        <v>0</v>
      </c>
      <c r="I1854" s="16">
        <f>VLOOKUP($D1854,'Growth rate'!$B$3:$T$93,19,FALSE)*VLOOKUP($F1854,BY_TRA_Demand_Drivers!$B$5:$J$100,9,FALSE)</f>
        <v>0</v>
      </c>
    </row>
    <row r="1855" spans="1:9">
      <c r="A1855" s="16">
        <f t="shared" si="28"/>
        <v>23</v>
      </c>
      <c r="B1855" s="16"/>
      <c r="C1855" s="16" t="s">
        <v>11</v>
      </c>
      <c r="D1855" s="16">
        <v>2066</v>
      </c>
      <c r="E1855" s="16" t="s">
        <v>3</v>
      </c>
      <c r="F1855" s="16" t="str">
        <f>VLOOKUP(A1855,BY_TRA_Demand_Drivers!$A$5:$B$95,2,FALSE)</f>
        <v>TFAIL</v>
      </c>
      <c r="G1855" s="16">
        <f>VLOOKUP($D1855,'Growth rate'!$B$3:$T$93,19,FALSE)*VLOOKUP($F1855,BY_TRA_Demand_Drivers!$B$5:$J$100,7,FALSE)</f>
        <v>2507.1454888497933</v>
      </c>
      <c r="H1855" s="16">
        <f>VLOOKUP($D1855,'Growth rate'!$B$3:$T$93,19,FALSE)*VLOOKUP($F1855,BY_TRA_Demand_Drivers!$B$5:$J$100,8,FALSE)</f>
        <v>0</v>
      </c>
      <c r="I1855" s="16">
        <f>VLOOKUP($D1855,'Growth rate'!$B$3:$T$93,19,FALSE)*VLOOKUP($F1855,BY_TRA_Demand_Drivers!$B$5:$J$100,9,FALSE)</f>
        <v>0</v>
      </c>
    </row>
    <row r="1856" spans="1:9">
      <c r="A1856" s="16">
        <f t="shared" si="28"/>
        <v>23</v>
      </c>
      <c r="B1856" s="16"/>
      <c r="C1856" s="16" t="s">
        <v>11</v>
      </c>
      <c r="D1856" s="16">
        <v>2067</v>
      </c>
      <c r="E1856" s="16" t="s">
        <v>3</v>
      </c>
      <c r="F1856" s="16" t="str">
        <f>VLOOKUP(A1856,BY_TRA_Demand_Drivers!$A$5:$B$95,2,FALSE)</f>
        <v>TFAIL</v>
      </c>
      <c r="G1856" s="16">
        <f>VLOOKUP($D1856,'Growth rate'!$B$3:$T$93,19,FALSE)*VLOOKUP($F1856,BY_TRA_Demand_Drivers!$B$5:$J$100,7,FALSE)</f>
        <v>2532.1181350704519</v>
      </c>
      <c r="H1856" s="16">
        <f>VLOOKUP($D1856,'Growth rate'!$B$3:$T$93,19,FALSE)*VLOOKUP($F1856,BY_TRA_Demand_Drivers!$B$5:$J$100,8,FALSE)</f>
        <v>0</v>
      </c>
      <c r="I1856" s="16">
        <f>VLOOKUP($D1856,'Growth rate'!$B$3:$T$93,19,FALSE)*VLOOKUP($F1856,BY_TRA_Demand_Drivers!$B$5:$J$100,9,FALSE)</f>
        <v>0</v>
      </c>
    </row>
    <row r="1857" spans="1:9">
      <c r="A1857" s="16">
        <f t="shared" si="28"/>
        <v>23</v>
      </c>
      <c r="B1857" s="16"/>
      <c r="C1857" s="16" t="s">
        <v>11</v>
      </c>
      <c r="D1857" s="16">
        <v>2068</v>
      </c>
      <c r="E1857" s="16" t="s">
        <v>3</v>
      </c>
      <c r="F1857" s="16" t="str">
        <f>VLOOKUP(A1857,BY_TRA_Demand_Drivers!$A$5:$B$95,2,FALSE)</f>
        <v>TFAIL</v>
      </c>
      <c r="G1857" s="16">
        <f>VLOOKUP($D1857,'Growth rate'!$B$3:$T$93,19,FALSE)*VLOOKUP($F1857,BY_TRA_Demand_Drivers!$B$5:$J$100,7,FALSE)</f>
        <v>2557.0907812911096</v>
      </c>
      <c r="H1857" s="16">
        <f>VLOOKUP($D1857,'Growth rate'!$B$3:$T$93,19,FALSE)*VLOOKUP($F1857,BY_TRA_Demand_Drivers!$B$5:$J$100,8,FALSE)</f>
        <v>0</v>
      </c>
      <c r="I1857" s="16">
        <f>VLOOKUP($D1857,'Growth rate'!$B$3:$T$93,19,FALSE)*VLOOKUP($F1857,BY_TRA_Demand_Drivers!$B$5:$J$100,9,FALSE)</f>
        <v>0</v>
      </c>
    </row>
    <row r="1858" spans="1:9">
      <c r="A1858" s="16">
        <f t="shared" si="28"/>
        <v>23</v>
      </c>
      <c r="B1858" s="16"/>
      <c r="C1858" s="16" t="s">
        <v>11</v>
      </c>
      <c r="D1858" s="16">
        <v>2069</v>
      </c>
      <c r="E1858" s="16" t="s">
        <v>3</v>
      </c>
      <c r="F1858" s="16" t="str">
        <f>VLOOKUP(A1858,BY_TRA_Demand_Drivers!$A$5:$B$95,2,FALSE)</f>
        <v>TFAIL</v>
      </c>
      <c r="G1858" s="16">
        <f>VLOOKUP($D1858,'Growth rate'!$B$3:$T$93,19,FALSE)*VLOOKUP($F1858,BY_TRA_Demand_Drivers!$B$5:$J$100,7,FALSE)</f>
        <v>2582.0634275117686</v>
      </c>
      <c r="H1858" s="16">
        <f>VLOOKUP($D1858,'Growth rate'!$B$3:$T$93,19,FALSE)*VLOOKUP($F1858,BY_TRA_Demand_Drivers!$B$5:$J$100,8,FALSE)</f>
        <v>0</v>
      </c>
      <c r="I1858" s="16">
        <f>VLOOKUP($D1858,'Growth rate'!$B$3:$T$93,19,FALSE)*VLOOKUP($F1858,BY_TRA_Demand_Drivers!$B$5:$J$100,9,FALSE)</f>
        <v>0</v>
      </c>
    </row>
    <row r="1859" spans="1:9">
      <c r="A1859" s="16">
        <f t="shared" si="28"/>
        <v>23</v>
      </c>
      <c r="B1859" s="16"/>
      <c r="C1859" s="16" t="s">
        <v>11</v>
      </c>
      <c r="D1859" s="16">
        <v>2070</v>
      </c>
      <c r="E1859" s="16" t="s">
        <v>3</v>
      </c>
      <c r="F1859" s="16" t="str">
        <f>VLOOKUP(A1859,BY_TRA_Demand_Drivers!$A$5:$B$95,2,FALSE)</f>
        <v>TFAIL</v>
      </c>
      <c r="G1859" s="16">
        <f>VLOOKUP($D1859,'Growth rate'!$B$3:$T$93,19,FALSE)*VLOOKUP($F1859,BY_TRA_Demand_Drivers!$B$5:$J$100,7,FALSE)</f>
        <v>2607.0360737324268</v>
      </c>
      <c r="H1859" s="16">
        <f>VLOOKUP($D1859,'Growth rate'!$B$3:$T$93,19,FALSE)*VLOOKUP($F1859,BY_TRA_Demand_Drivers!$B$5:$J$100,8,FALSE)</f>
        <v>0</v>
      </c>
      <c r="I1859" s="16">
        <f>VLOOKUP($D1859,'Growth rate'!$B$3:$T$93,19,FALSE)*VLOOKUP($F1859,BY_TRA_Demand_Drivers!$B$5:$J$100,9,FALSE)</f>
        <v>0</v>
      </c>
    </row>
    <row r="1860" spans="1:9">
      <c r="A1860" s="16">
        <f t="shared" si="28"/>
        <v>23</v>
      </c>
      <c r="B1860" s="16"/>
      <c r="C1860" s="16" t="s">
        <v>11</v>
      </c>
      <c r="D1860" s="16">
        <v>2071</v>
      </c>
      <c r="E1860" s="16" t="s">
        <v>3</v>
      </c>
      <c r="F1860" s="16" t="str">
        <f>VLOOKUP(A1860,BY_TRA_Demand_Drivers!$A$5:$B$95,2,FALSE)</f>
        <v>TFAIL</v>
      </c>
      <c r="G1860" s="16">
        <f>VLOOKUP($D1860,'Growth rate'!$B$3:$T$93,19,FALSE)*VLOOKUP($F1860,BY_TRA_Demand_Drivers!$B$5:$J$100,7,FALSE)</f>
        <v>2630.6877418414088</v>
      </c>
      <c r="H1860" s="16">
        <f>VLOOKUP($D1860,'Growth rate'!$B$3:$T$93,19,FALSE)*VLOOKUP($F1860,BY_TRA_Demand_Drivers!$B$5:$J$100,8,FALSE)</f>
        <v>0</v>
      </c>
      <c r="I1860" s="16">
        <f>VLOOKUP($D1860,'Growth rate'!$B$3:$T$93,19,FALSE)*VLOOKUP($F1860,BY_TRA_Demand_Drivers!$B$5:$J$100,9,FALSE)</f>
        <v>0</v>
      </c>
    </row>
    <row r="1861" spans="1:9">
      <c r="A1861" s="16">
        <f t="shared" si="28"/>
        <v>23</v>
      </c>
      <c r="B1861" s="16"/>
      <c r="C1861" s="16" t="s">
        <v>11</v>
      </c>
      <c r="D1861" s="16">
        <v>2072</v>
      </c>
      <c r="E1861" s="16" t="s">
        <v>3</v>
      </c>
      <c r="F1861" s="16" t="str">
        <f>VLOOKUP(A1861,BY_TRA_Demand_Drivers!$A$5:$B$95,2,FALSE)</f>
        <v>TFAIL</v>
      </c>
      <c r="G1861" s="16">
        <f>VLOOKUP($D1861,'Growth rate'!$B$3:$T$93,19,FALSE)*VLOOKUP($F1861,BY_TRA_Demand_Drivers!$B$5:$J$100,7,FALSE)</f>
        <v>2654.3394099503912</v>
      </c>
      <c r="H1861" s="16">
        <f>VLOOKUP($D1861,'Growth rate'!$B$3:$T$93,19,FALSE)*VLOOKUP($F1861,BY_TRA_Demand_Drivers!$B$5:$J$100,8,FALSE)</f>
        <v>0</v>
      </c>
      <c r="I1861" s="16">
        <f>VLOOKUP($D1861,'Growth rate'!$B$3:$T$93,19,FALSE)*VLOOKUP($F1861,BY_TRA_Demand_Drivers!$B$5:$J$100,9,FALSE)</f>
        <v>0</v>
      </c>
    </row>
    <row r="1862" spans="1:9">
      <c r="A1862" s="16">
        <f t="shared" si="28"/>
        <v>23</v>
      </c>
      <c r="B1862" s="16"/>
      <c r="C1862" s="16" t="s">
        <v>11</v>
      </c>
      <c r="D1862" s="16">
        <v>2073</v>
      </c>
      <c r="E1862" s="16" t="s">
        <v>3</v>
      </c>
      <c r="F1862" s="16" t="str">
        <f>VLOOKUP(A1862,BY_TRA_Demand_Drivers!$A$5:$B$95,2,FALSE)</f>
        <v>TFAIL</v>
      </c>
      <c r="G1862" s="16">
        <f>VLOOKUP($D1862,'Growth rate'!$B$3:$T$93,19,FALSE)*VLOOKUP($F1862,BY_TRA_Demand_Drivers!$B$5:$J$100,7,FALSE)</f>
        <v>2677.9910780593723</v>
      </c>
      <c r="H1862" s="16">
        <f>VLOOKUP($D1862,'Growth rate'!$B$3:$T$93,19,FALSE)*VLOOKUP($F1862,BY_TRA_Demand_Drivers!$B$5:$J$100,8,FALSE)</f>
        <v>0</v>
      </c>
      <c r="I1862" s="16">
        <f>VLOOKUP($D1862,'Growth rate'!$B$3:$T$93,19,FALSE)*VLOOKUP($F1862,BY_TRA_Demand_Drivers!$B$5:$J$100,9,FALSE)</f>
        <v>0</v>
      </c>
    </row>
    <row r="1863" spans="1:9">
      <c r="A1863" s="16">
        <f t="shared" si="28"/>
        <v>23</v>
      </c>
      <c r="B1863" s="16"/>
      <c r="C1863" s="16" t="s">
        <v>11</v>
      </c>
      <c r="D1863" s="16">
        <v>2074</v>
      </c>
      <c r="E1863" s="16" t="s">
        <v>3</v>
      </c>
      <c r="F1863" s="16" t="str">
        <f>VLOOKUP(A1863,BY_TRA_Demand_Drivers!$A$5:$B$95,2,FALSE)</f>
        <v>TFAIL</v>
      </c>
      <c r="G1863" s="16">
        <f>VLOOKUP($D1863,'Growth rate'!$B$3:$T$93,19,FALSE)*VLOOKUP($F1863,BY_TRA_Demand_Drivers!$B$5:$J$100,7,FALSE)</f>
        <v>2701.6427461683547</v>
      </c>
      <c r="H1863" s="16">
        <f>VLOOKUP($D1863,'Growth rate'!$B$3:$T$93,19,FALSE)*VLOOKUP($F1863,BY_TRA_Demand_Drivers!$B$5:$J$100,8,FALSE)</f>
        <v>0</v>
      </c>
      <c r="I1863" s="16">
        <f>VLOOKUP($D1863,'Growth rate'!$B$3:$T$93,19,FALSE)*VLOOKUP($F1863,BY_TRA_Demand_Drivers!$B$5:$J$100,9,FALSE)</f>
        <v>0</v>
      </c>
    </row>
    <row r="1864" spans="1:9">
      <c r="A1864" s="16">
        <f t="shared" si="28"/>
        <v>23</v>
      </c>
      <c r="B1864" s="16"/>
      <c r="C1864" s="16" t="s">
        <v>11</v>
      </c>
      <c r="D1864" s="16">
        <v>2075</v>
      </c>
      <c r="E1864" s="16" t="s">
        <v>3</v>
      </c>
      <c r="F1864" s="16" t="str">
        <f>VLOOKUP(A1864,BY_TRA_Demand_Drivers!$A$5:$B$95,2,FALSE)</f>
        <v>TFAIL</v>
      </c>
      <c r="G1864" s="16">
        <f>VLOOKUP($D1864,'Growth rate'!$B$3:$T$93,19,FALSE)*VLOOKUP($F1864,BY_TRA_Demand_Drivers!$B$5:$J$100,7,FALSE)</f>
        <v>2725.2944142773367</v>
      </c>
      <c r="H1864" s="16">
        <f>VLOOKUP($D1864,'Growth rate'!$B$3:$T$93,19,FALSE)*VLOOKUP($F1864,BY_TRA_Demand_Drivers!$B$5:$J$100,8,FALSE)</f>
        <v>0</v>
      </c>
      <c r="I1864" s="16">
        <f>VLOOKUP($D1864,'Growth rate'!$B$3:$T$93,19,FALSE)*VLOOKUP($F1864,BY_TRA_Demand_Drivers!$B$5:$J$100,9,FALSE)</f>
        <v>0</v>
      </c>
    </row>
    <row r="1865" spans="1:9">
      <c r="A1865" s="16">
        <f t="shared" si="28"/>
        <v>23</v>
      </c>
      <c r="B1865" s="16"/>
      <c r="C1865" s="16" t="s">
        <v>11</v>
      </c>
      <c r="D1865" s="16">
        <v>2076</v>
      </c>
      <c r="E1865" s="16" t="s">
        <v>3</v>
      </c>
      <c r="F1865" s="16" t="str">
        <f>VLOOKUP(A1865,BY_TRA_Demand_Drivers!$A$5:$B$95,2,FALSE)</f>
        <v>TFAIL</v>
      </c>
      <c r="G1865" s="16">
        <f>VLOOKUP($D1865,'Growth rate'!$B$3:$T$93,19,FALSE)*VLOOKUP($F1865,BY_TRA_Demand_Drivers!$B$5:$J$100,7,FALSE)</f>
        <v>2747.5038503795986</v>
      </c>
      <c r="H1865" s="16">
        <f>VLOOKUP($D1865,'Growth rate'!$B$3:$T$93,19,FALSE)*VLOOKUP($F1865,BY_TRA_Demand_Drivers!$B$5:$J$100,8,FALSE)</f>
        <v>0</v>
      </c>
      <c r="I1865" s="16">
        <f>VLOOKUP($D1865,'Growth rate'!$B$3:$T$93,19,FALSE)*VLOOKUP($F1865,BY_TRA_Demand_Drivers!$B$5:$J$100,9,FALSE)</f>
        <v>0</v>
      </c>
    </row>
    <row r="1866" spans="1:9">
      <c r="A1866" s="16">
        <f t="shared" si="28"/>
        <v>23</v>
      </c>
      <c r="B1866" s="16"/>
      <c r="C1866" s="16" t="s">
        <v>11</v>
      </c>
      <c r="D1866" s="16">
        <v>2077</v>
      </c>
      <c r="E1866" s="16" t="s">
        <v>3</v>
      </c>
      <c r="F1866" s="16" t="str">
        <f>VLOOKUP(A1866,BY_TRA_Demand_Drivers!$A$5:$B$95,2,FALSE)</f>
        <v>TFAIL</v>
      </c>
      <c r="G1866" s="16">
        <f>VLOOKUP($D1866,'Growth rate'!$B$3:$T$93,19,FALSE)*VLOOKUP($F1866,BY_TRA_Demand_Drivers!$B$5:$J$100,7,FALSE)</f>
        <v>2769.7132864818609</v>
      </c>
      <c r="H1866" s="16">
        <f>VLOOKUP($D1866,'Growth rate'!$B$3:$T$93,19,FALSE)*VLOOKUP($F1866,BY_TRA_Demand_Drivers!$B$5:$J$100,8,FALSE)</f>
        <v>0</v>
      </c>
      <c r="I1866" s="16">
        <f>VLOOKUP($D1866,'Growth rate'!$B$3:$T$93,19,FALSE)*VLOOKUP($F1866,BY_TRA_Demand_Drivers!$B$5:$J$100,9,FALSE)</f>
        <v>0</v>
      </c>
    </row>
    <row r="1867" spans="1:9">
      <c r="A1867" s="16">
        <f t="shared" si="28"/>
        <v>23</v>
      </c>
      <c r="B1867" s="16"/>
      <c r="C1867" s="16" t="s">
        <v>11</v>
      </c>
      <c r="D1867" s="16">
        <v>2078</v>
      </c>
      <c r="E1867" s="16" t="s">
        <v>3</v>
      </c>
      <c r="F1867" s="16" t="str">
        <f>VLOOKUP(A1867,BY_TRA_Demand_Drivers!$A$5:$B$95,2,FALSE)</f>
        <v>TFAIL</v>
      </c>
      <c r="G1867" s="16">
        <f>VLOOKUP($D1867,'Growth rate'!$B$3:$T$93,19,FALSE)*VLOOKUP($F1867,BY_TRA_Demand_Drivers!$B$5:$J$100,7,FALSE)</f>
        <v>2791.9227225841214</v>
      </c>
      <c r="H1867" s="16">
        <f>VLOOKUP($D1867,'Growth rate'!$B$3:$T$93,19,FALSE)*VLOOKUP($F1867,BY_TRA_Demand_Drivers!$B$5:$J$100,8,FALSE)</f>
        <v>0</v>
      </c>
      <c r="I1867" s="16">
        <f>VLOOKUP($D1867,'Growth rate'!$B$3:$T$93,19,FALSE)*VLOOKUP($F1867,BY_TRA_Demand_Drivers!$B$5:$J$100,9,FALSE)</f>
        <v>0</v>
      </c>
    </row>
    <row r="1868" spans="1:9">
      <c r="A1868" s="16">
        <f t="shared" si="28"/>
        <v>23</v>
      </c>
      <c r="B1868" s="16"/>
      <c r="C1868" s="16" t="s">
        <v>11</v>
      </c>
      <c r="D1868" s="16">
        <v>2079</v>
      </c>
      <c r="E1868" s="16" t="s">
        <v>3</v>
      </c>
      <c r="F1868" s="16" t="str">
        <f>VLOOKUP(A1868,BY_TRA_Demand_Drivers!$A$5:$B$95,2,FALSE)</f>
        <v>TFAIL</v>
      </c>
      <c r="G1868" s="16">
        <f>VLOOKUP($D1868,'Growth rate'!$B$3:$T$93,19,FALSE)*VLOOKUP($F1868,BY_TRA_Demand_Drivers!$B$5:$J$100,7,FALSE)</f>
        <v>2814.1321586863837</v>
      </c>
      <c r="H1868" s="16">
        <f>VLOOKUP($D1868,'Growth rate'!$B$3:$T$93,19,FALSE)*VLOOKUP($F1868,BY_TRA_Demand_Drivers!$B$5:$J$100,8,FALSE)</f>
        <v>0</v>
      </c>
      <c r="I1868" s="16">
        <f>VLOOKUP($D1868,'Growth rate'!$B$3:$T$93,19,FALSE)*VLOOKUP($F1868,BY_TRA_Demand_Drivers!$B$5:$J$100,9,FALSE)</f>
        <v>0</v>
      </c>
    </row>
    <row r="1869" spans="1:9">
      <c r="A1869" s="16">
        <f t="shared" si="28"/>
        <v>23</v>
      </c>
      <c r="B1869" s="16"/>
      <c r="C1869" s="16" t="s">
        <v>11</v>
      </c>
      <c r="D1869" s="16">
        <v>2080</v>
      </c>
      <c r="E1869" s="16" t="s">
        <v>3</v>
      </c>
      <c r="F1869" s="16" t="str">
        <f>VLOOKUP(A1869,BY_TRA_Demand_Drivers!$A$5:$B$95,2,FALSE)</f>
        <v>TFAIL</v>
      </c>
      <c r="G1869" s="16">
        <f>VLOOKUP($D1869,'Growth rate'!$B$3:$T$93,19,FALSE)*VLOOKUP($F1869,BY_TRA_Demand_Drivers!$B$5:$J$100,7,FALSE)</f>
        <v>2836.341594788646</v>
      </c>
      <c r="H1869" s="16">
        <f>VLOOKUP($D1869,'Growth rate'!$B$3:$T$93,19,FALSE)*VLOOKUP($F1869,BY_TRA_Demand_Drivers!$B$5:$J$100,8,FALSE)</f>
        <v>0</v>
      </c>
      <c r="I1869" s="16">
        <f>VLOOKUP($D1869,'Growth rate'!$B$3:$T$93,19,FALSE)*VLOOKUP($F1869,BY_TRA_Demand_Drivers!$B$5:$J$100,9,FALSE)</f>
        <v>0</v>
      </c>
    </row>
    <row r="1870" spans="1:9">
      <c r="A1870" s="16">
        <f t="shared" si="28"/>
        <v>23</v>
      </c>
      <c r="B1870" s="16"/>
      <c r="C1870" s="16" t="s">
        <v>11</v>
      </c>
      <c r="D1870" s="16">
        <v>2081</v>
      </c>
      <c r="E1870" s="16" t="s">
        <v>3</v>
      </c>
      <c r="F1870" s="16" t="str">
        <f>VLOOKUP(A1870,BY_TRA_Demand_Drivers!$A$5:$B$95,2,FALSE)</f>
        <v>TFAIL</v>
      </c>
      <c r="G1870" s="16">
        <f>VLOOKUP($D1870,'Growth rate'!$B$3:$T$93,19,FALSE)*VLOOKUP($F1870,BY_TRA_Demand_Drivers!$B$5:$J$100,7,FALSE)</f>
        <v>2855.8507455343702</v>
      </c>
      <c r="H1870" s="16">
        <f>VLOOKUP($D1870,'Growth rate'!$B$3:$T$93,19,FALSE)*VLOOKUP($F1870,BY_TRA_Demand_Drivers!$B$5:$J$100,8,FALSE)</f>
        <v>0</v>
      </c>
      <c r="I1870" s="16">
        <f>VLOOKUP($D1870,'Growth rate'!$B$3:$T$93,19,FALSE)*VLOOKUP($F1870,BY_TRA_Demand_Drivers!$B$5:$J$100,9,FALSE)</f>
        <v>0</v>
      </c>
    </row>
    <row r="1871" spans="1:9">
      <c r="A1871" s="16">
        <f t="shared" si="28"/>
        <v>23</v>
      </c>
      <c r="B1871" s="16"/>
      <c r="C1871" s="16" t="s">
        <v>11</v>
      </c>
      <c r="D1871" s="16">
        <v>2082</v>
      </c>
      <c r="E1871" s="16" t="s">
        <v>3</v>
      </c>
      <c r="F1871" s="16" t="str">
        <f>VLOOKUP(A1871,BY_TRA_Demand_Drivers!$A$5:$B$95,2,FALSE)</f>
        <v>TFAIL</v>
      </c>
      <c r="G1871" s="16">
        <f>VLOOKUP($D1871,'Growth rate'!$B$3:$T$93,19,FALSE)*VLOOKUP($F1871,BY_TRA_Demand_Drivers!$B$5:$J$100,7,FALSE)</f>
        <v>2875.3598962800947</v>
      </c>
      <c r="H1871" s="16">
        <f>VLOOKUP($D1871,'Growth rate'!$B$3:$T$93,19,FALSE)*VLOOKUP($F1871,BY_TRA_Demand_Drivers!$B$5:$J$100,8,FALSE)</f>
        <v>0</v>
      </c>
      <c r="I1871" s="16">
        <f>VLOOKUP($D1871,'Growth rate'!$B$3:$T$93,19,FALSE)*VLOOKUP($F1871,BY_TRA_Demand_Drivers!$B$5:$J$100,9,FALSE)</f>
        <v>0</v>
      </c>
    </row>
    <row r="1872" spans="1:9">
      <c r="A1872" s="16">
        <f t="shared" si="28"/>
        <v>23</v>
      </c>
      <c r="B1872" s="16"/>
      <c r="C1872" s="16" t="s">
        <v>11</v>
      </c>
      <c r="D1872" s="16">
        <v>2083</v>
      </c>
      <c r="E1872" s="16" t="s">
        <v>3</v>
      </c>
      <c r="F1872" s="16" t="str">
        <f>VLOOKUP(A1872,BY_TRA_Demand_Drivers!$A$5:$B$95,2,FALSE)</f>
        <v>TFAIL</v>
      </c>
      <c r="G1872" s="16">
        <f>VLOOKUP($D1872,'Growth rate'!$B$3:$T$93,19,FALSE)*VLOOKUP($F1872,BY_TRA_Demand_Drivers!$B$5:$J$100,7,FALSE)</f>
        <v>2894.8690470258193</v>
      </c>
      <c r="H1872" s="16">
        <f>VLOOKUP($D1872,'Growth rate'!$B$3:$T$93,19,FALSE)*VLOOKUP($F1872,BY_TRA_Demand_Drivers!$B$5:$J$100,8,FALSE)</f>
        <v>0</v>
      </c>
      <c r="I1872" s="16">
        <f>VLOOKUP($D1872,'Growth rate'!$B$3:$T$93,19,FALSE)*VLOOKUP($F1872,BY_TRA_Demand_Drivers!$B$5:$J$100,9,FALSE)</f>
        <v>0</v>
      </c>
    </row>
    <row r="1873" spans="1:9">
      <c r="A1873" s="16">
        <f t="shared" si="28"/>
        <v>23</v>
      </c>
      <c r="B1873" s="16"/>
      <c r="C1873" s="16" t="s">
        <v>11</v>
      </c>
      <c r="D1873" s="16">
        <v>2084</v>
      </c>
      <c r="E1873" s="16" t="s">
        <v>3</v>
      </c>
      <c r="F1873" s="16" t="str">
        <f>VLOOKUP(A1873,BY_TRA_Demand_Drivers!$A$5:$B$95,2,FALSE)</f>
        <v>TFAIL</v>
      </c>
      <c r="G1873" s="16">
        <f>VLOOKUP($D1873,'Growth rate'!$B$3:$T$93,19,FALSE)*VLOOKUP($F1873,BY_TRA_Demand_Drivers!$B$5:$J$100,7,FALSE)</f>
        <v>2914.3781977715439</v>
      </c>
      <c r="H1873" s="16">
        <f>VLOOKUP($D1873,'Growth rate'!$B$3:$T$93,19,FALSE)*VLOOKUP($F1873,BY_TRA_Demand_Drivers!$B$5:$J$100,8,FALSE)</f>
        <v>0</v>
      </c>
      <c r="I1873" s="16">
        <f>VLOOKUP($D1873,'Growth rate'!$B$3:$T$93,19,FALSE)*VLOOKUP($F1873,BY_TRA_Demand_Drivers!$B$5:$J$100,9,FALSE)</f>
        <v>0</v>
      </c>
    </row>
    <row r="1874" spans="1:9">
      <c r="A1874" s="16">
        <f t="shared" si="28"/>
        <v>23</v>
      </c>
      <c r="B1874" s="16"/>
      <c r="C1874" s="16" t="s">
        <v>11</v>
      </c>
      <c r="D1874" s="16">
        <v>2085</v>
      </c>
      <c r="E1874" s="16" t="s">
        <v>3</v>
      </c>
      <c r="F1874" s="16" t="str">
        <f>VLOOKUP(A1874,BY_TRA_Demand_Drivers!$A$5:$B$95,2,FALSE)</f>
        <v>TFAIL</v>
      </c>
      <c r="G1874" s="16">
        <f>VLOOKUP($D1874,'Growth rate'!$B$3:$T$93,19,FALSE)*VLOOKUP($F1874,BY_TRA_Demand_Drivers!$B$5:$J$100,7,FALSE)</f>
        <v>2933.887348517268</v>
      </c>
      <c r="H1874" s="16">
        <f>VLOOKUP($D1874,'Growth rate'!$B$3:$T$93,19,FALSE)*VLOOKUP($F1874,BY_TRA_Demand_Drivers!$B$5:$J$100,8,FALSE)</f>
        <v>0</v>
      </c>
      <c r="I1874" s="16">
        <f>VLOOKUP($D1874,'Growth rate'!$B$3:$T$93,19,FALSE)*VLOOKUP($F1874,BY_TRA_Demand_Drivers!$B$5:$J$100,9,FALSE)</f>
        <v>0</v>
      </c>
    </row>
    <row r="1875" spans="1:9">
      <c r="A1875" s="16">
        <f t="shared" si="28"/>
        <v>23</v>
      </c>
      <c r="B1875" s="16"/>
      <c r="C1875" s="16" t="s">
        <v>11</v>
      </c>
      <c r="D1875" s="16">
        <v>2086</v>
      </c>
      <c r="E1875" s="16" t="s">
        <v>3</v>
      </c>
      <c r="F1875" s="16" t="str">
        <f>VLOOKUP(A1875,BY_TRA_Demand_Drivers!$A$5:$B$95,2,FALSE)</f>
        <v>TFAIL</v>
      </c>
      <c r="G1875" s="16">
        <f>VLOOKUP($D1875,'Growth rate'!$B$3:$T$93,19,FALSE)*VLOOKUP($F1875,BY_TRA_Demand_Drivers!$B$5:$J$100,7,FALSE)</f>
        <v>2951.028866720555</v>
      </c>
      <c r="H1875" s="16">
        <f>VLOOKUP($D1875,'Growth rate'!$B$3:$T$93,19,FALSE)*VLOOKUP($F1875,BY_TRA_Demand_Drivers!$B$5:$J$100,8,FALSE)</f>
        <v>0</v>
      </c>
      <c r="I1875" s="16">
        <f>VLOOKUP($D1875,'Growth rate'!$B$3:$T$93,19,FALSE)*VLOOKUP($F1875,BY_TRA_Demand_Drivers!$B$5:$J$100,9,FALSE)</f>
        <v>0</v>
      </c>
    </row>
    <row r="1876" spans="1:9">
      <c r="A1876" s="16">
        <f t="shared" si="28"/>
        <v>23</v>
      </c>
      <c r="B1876" s="16"/>
      <c r="C1876" s="16" t="s">
        <v>11</v>
      </c>
      <c r="D1876" s="16">
        <v>2087</v>
      </c>
      <c r="E1876" s="16" t="s">
        <v>3</v>
      </c>
      <c r="F1876" s="16" t="str">
        <f>VLOOKUP(A1876,BY_TRA_Demand_Drivers!$A$5:$B$95,2,FALSE)</f>
        <v>TFAIL</v>
      </c>
      <c r="G1876" s="16">
        <f>VLOOKUP($D1876,'Growth rate'!$B$3:$T$93,19,FALSE)*VLOOKUP($F1876,BY_TRA_Demand_Drivers!$B$5:$J$100,7,FALSE)</f>
        <v>2968.1703849238424</v>
      </c>
      <c r="H1876" s="16">
        <f>VLOOKUP($D1876,'Growth rate'!$B$3:$T$93,19,FALSE)*VLOOKUP($F1876,BY_TRA_Demand_Drivers!$B$5:$J$100,8,FALSE)</f>
        <v>0</v>
      </c>
      <c r="I1876" s="16">
        <f>VLOOKUP($D1876,'Growth rate'!$B$3:$T$93,19,FALSE)*VLOOKUP($F1876,BY_TRA_Demand_Drivers!$B$5:$J$100,9,FALSE)</f>
        <v>0</v>
      </c>
    </row>
    <row r="1877" spans="1:9">
      <c r="A1877" s="16">
        <f t="shared" si="28"/>
        <v>23</v>
      </c>
      <c r="B1877" s="16"/>
      <c r="C1877" s="16" t="s">
        <v>11</v>
      </c>
      <c r="D1877" s="16">
        <v>2088</v>
      </c>
      <c r="E1877" s="16" t="s">
        <v>3</v>
      </c>
      <c r="F1877" s="16" t="str">
        <f>VLOOKUP(A1877,BY_TRA_Demand_Drivers!$A$5:$B$95,2,FALSE)</f>
        <v>TFAIL</v>
      </c>
      <c r="G1877" s="16">
        <f>VLOOKUP($D1877,'Growth rate'!$B$3:$T$93,19,FALSE)*VLOOKUP($F1877,BY_TRA_Demand_Drivers!$B$5:$J$100,7,FALSE)</f>
        <v>2985.3119031271299</v>
      </c>
      <c r="H1877" s="16">
        <f>VLOOKUP($D1877,'Growth rate'!$B$3:$T$93,19,FALSE)*VLOOKUP($F1877,BY_TRA_Demand_Drivers!$B$5:$J$100,8,FALSE)</f>
        <v>0</v>
      </c>
      <c r="I1877" s="16">
        <f>VLOOKUP($D1877,'Growth rate'!$B$3:$T$93,19,FALSE)*VLOOKUP($F1877,BY_TRA_Demand_Drivers!$B$5:$J$100,9,FALSE)</f>
        <v>0</v>
      </c>
    </row>
    <row r="1878" spans="1:9">
      <c r="A1878" s="16">
        <f t="shared" si="28"/>
        <v>23</v>
      </c>
      <c r="B1878" s="16"/>
      <c r="C1878" s="16" t="s">
        <v>11</v>
      </c>
      <c r="D1878" s="16">
        <v>2089</v>
      </c>
      <c r="E1878" s="16" t="s">
        <v>3</v>
      </c>
      <c r="F1878" s="16" t="str">
        <f>VLOOKUP(A1878,BY_TRA_Demand_Drivers!$A$5:$B$95,2,FALSE)</f>
        <v>TFAIL</v>
      </c>
      <c r="G1878" s="16">
        <f>VLOOKUP($D1878,'Growth rate'!$B$3:$T$93,19,FALSE)*VLOOKUP($F1878,BY_TRA_Demand_Drivers!$B$5:$J$100,7,FALSE)</f>
        <v>3002.4534213304169</v>
      </c>
      <c r="H1878" s="16">
        <f>VLOOKUP($D1878,'Growth rate'!$B$3:$T$93,19,FALSE)*VLOOKUP($F1878,BY_TRA_Demand_Drivers!$B$5:$J$100,8,FALSE)</f>
        <v>0</v>
      </c>
      <c r="I1878" s="16">
        <f>VLOOKUP($D1878,'Growth rate'!$B$3:$T$93,19,FALSE)*VLOOKUP($F1878,BY_TRA_Demand_Drivers!$B$5:$J$100,9,FALSE)</f>
        <v>0</v>
      </c>
    </row>
    <row r="1879" spans="1:9">
      <c r="A1879" s="16">
        <f t="shared" si="28"/>
        <v>23</v>
      </c>
      <c r="B1879" s="16"/>
      <c r="C1879" s="16" t="s">
        <v>11</v>
      </c>
      <c r="D1879" s="16">
        <v>2090</v>
      </c>
      <c r="E1879" s="16" t="s">
        <v>3</v>
      </c>
      <c r="F1879" s="16" t="str">
        <f>VLOOKUP(A1879,BY_TRA_Demand_Drivers!$A$5:$B$95,2,FALSE)</f>
        <v>TFAIL</v>
      </c>
      <c r="G1879" s="16">
        <f>VLOOKUP($D1879,'Growth rate'!$B$3:$T$93,19,FALSE)*VLOOKUP($F1879,BY_TRA_Demand_Drivers!$B$5:$J$100,7,FALSE)</f>
        <v>3019.5949395337047</v>
      </c>
      <c r="H1879" s="16">
        <f>VLOOKUP($D1879,'Growth rate'!$B$3:$T$93,19,FALSE)*VLOOKUP($F1879,BY_TRA_Demand_Drivers!$B$5:$J$100,8,FALSE)</f>
        <v>0</v>
      </c>
      <c r="I1879" s="16">
        <f>VLOOKUP($D1879,'Growth rate'!$B$3:$T$93,19,FALSE)*VLOOKUP($F1879,BY_TRA_Demand_Drivers!$B$5:$J$100,9,FALSE)</f>
        <v>0</v>
      </c>
    </row>
    <row r="1880" spans="1:9">
      <c r="A1880" s="16">
        <f t="shared" si="28"/>
        <v>23</v>
      </c>
      <c r="B1880" s="16"/>
      <c r="C1880" s="16" t="s">
        <v>11</v>
      </c>
      <c r="D1880" s="16">
        <v>2091</v>
      </c>
      <c r="E1880" s="16" t="s">
        <v>3</v>
      </c>
      <c r="F1880" s="16" t="str">
        <f>VLOOKUP(A1880,BY_TRA_Demand_Drivers!$A$5:$B$95,2,FALSE)</f>
        <v>TFAIL</v>
      </c>
      <c r="G1880" s="16">
        <f>VLOOKUP($D1880,'Growth rate'!$B$3:$T$93,19,FALSE)*VLOOKUP($F1880,BY_TRA_Demand_Drivers!$B$5:$J$100,7,FALSE)</f>
        <v>3035.0448244971708</v>
      </c>
      <c r="H1880" s="16">
        <f>VLOOKUP($D1880,'Growth rate'!$B$3:$T$93,19,FALSE)*VLOOKUP($F1880,BY_TRA_Demand_Drivers!$B$5:$J$100,8,FALSE)</f>
        <v>0</v>
      </c>
      <c r="I1880" s="16">
        <f>VLOOKUP($D1880,'Growth rate'!$B$3:$T$93,19,FALSE)*VLOOKUP($F1880,BY_TRA_Demand_Drivers!$B$5:$J$100,9,FALSE)</f>
        <v>0</v>
      </c>
    </row>
    <row r="1881" spans="1:9">
      <c r="A1881" s="16">
        <f t="shared" si="28"/>
        <v>23</v>
      </c>
      <c r="B1881" s="16"/>
      <c r="C1881" s="16" t="s">
        <v>11</v>
      </c>
      <c r="D1881" s="16">
        <v>2092</v>
      </c>
      <c r="E1881" s="16" t="s">
        <v>3</v>
      </c>
      <c r="F1881" s="16" t="str">
        <f>VLOOKUP(A1881,BY_TRA_Demand_Drivers!$A$5:$B$95,2,FALSE)</f>
        <v>TFAIL</v>
      </c>
      <c r="G1881" s="16">
        <f>VLOOKUP($D1881,'Growth rate'!$B$3:$T$93,19,FALSE)*VLOOKUP($F1881,BY_TRA_Demand_Drivers!$B$5:$J$100,7,FALSE)</f>
        <v>3050.4947094606378</v>
      </c>
      <c r="H1881" s="16">
        <f>VLOOKUP($D1881,'Growth rate'!$B$3:$T$93,19,FALSE)*VLOOKUP($F1881,BY_TRA_Demand_Drivers!$B$5:$J$100,8,FALSE)</f>
        <v>0</v>
      </c>
      <c r="I1881" s="16">
        <f>VLOOKUP($D1881,'Growth rate'!$B$3:$T$93,19,FALSE)*VLOOKUP($F1881,BY_TRA_Demand_Drivers!$B$5:$J$100,9,FALSE)</f>
        <v>0</v>
      </c>
    </row>
    <row r="1882" spans="1:9">
      <c r="A1882" s="16">
        <f t="shared" si="28"/>
        <v>23</v>
      </c>
      <c r="B1882" s="16"/>
      <c r="C1882" s="16" t="s">
        <v>11</v>
      </c>
      <c r="D1882" s="16">
        <v>2093</v>
      </c>
      <c r="E1882" s="16" t="s">
        <v>3</v>
      </c>
      <c r="F1882" s="16" t="str">
        <f>VLOOKUP(A1882,BY_TRA_Demand_Drivers!$A$5:$B$95,2,FALSE)</f>
        <v>TFAIL</v>
      </c>
      <c r="G1882" s="16">
        <f>VLOOKUP($D1882,'Growth rate'!$B$3:$T$93,19,FALSE)*VLOOKUP($F1882,BY_TRA_Demand_Drivers!$B$5:$J$100,7,FALSE)</f>
        <v>3065.9445944241033</v>
      </c>
      <c r="H1882" s="16">
        <f>VLOOKUP($D1882,'Growth rate'!$B$3:$T$93,19,FALSE)*VLOOKUP($F1882,BY_TRA_Demand_Drivers!$B$5:$J$100,8,FALSE)</f>
        <v>0</v>
      </c>
      <c r="I1882" s="16">
        <f>VLOOKUP($D1882,'Growth rate'!$B$3:$T$93,19,FALSE)*VLOOKUP($F1882,BY_TRA_Demand_Drivers!$B$5:$J$100,9,FALSE)</f>
        <v>0</v>
      </c>
    </row>
    <row r="1883" spans="1:9">
      <c r="A1883" s="16">
        <f t="shared" si="28"/>
        <v>23</v>
      </c>
      <c r="B1883" s="16"/>
      <c r="C1883" s="16" t="s">
        <v>11</v>
      </c>
      <c r="D1883" s="16">
        <v>2094</v>
      </c>
      <c r="E1883" s="16" t="s">
        <v>3</v>
      </c>
      <c r="F1883" s="16" t="str">
        <f>VLOOKUP(A1883,BY_TRA_Demand_Drivers!$A$5:$B$95,2,FALSE)</f>
        <v>TFAIL</v>
      </c>
      <c r="G1883" s="16">
        <f>VLOOKUP($D1883,'Growth rate'!$B$3:$T$93,19,FALSE)*VLOOKUP($F1883,BY_TRA_Demand_Drivers!$B$5:$J$100,7,FALSE)</f>
        <v>3081.3944793875703</v>
      </c>
      <c r="H1883" s="16">
        <f>VLOOKUP($D1883,'Growth rate'!$B$3:$T$93,19,FALSE)*VLOOKUP($F1883,BY_TRA_Demand_Drivers!$B$5:$J$100,8,FALSE)</f>
        <v>0</v>
      </c>
      <c r="I1883" s="16">
        <f>VLOOKUP($D1883,'Growth rate'!$B$3:$T$93,19,FALSE)*VLOOKUP($F1883,BY_TRA_Demand_Drivers!$B$5:$J$100,9,FALSE)</f>
        <v>0</v>
      </c>
    </row>
    <row r="1884" spans="1:9">
      <c r="A1884" s="16">
        <f t="shared" si="28"/>
        <v>23</v>
      </c>
      <c r="B1884" s="16"/>
      <c r="C1884" s="16" t="s">
        <v>11</v>
      </c>
      <c r="D1884" s="16">
        <v>2095</v>
      </c>
      <c r="E1884" s="16" t="s">
        <v>3</v>
      </c>
      <c r="F1884" s="16" t="str">
        <f>VLOOKUP(A1884,BY_TRA_Demand_Drivers!$A$5:$B$95,2,FALSE)</f>
        <v>TFAIL</v>
      </c>
      <c r="G1884" s="16">
        <f>VLOOKUP($D1884,'Growth rate'!$B$3:$T$93,19,FALSE)*VLOOKUP($F1884,BY_TRA_Demand_Drivers!$B$5:$J$100,7,FALSE)</f>
        <v>3096.8443643510363</v>
      </c>
      <c r="H1884" s="16">
        <f>VLOOKUP($D1884,'Growth rate'!$B$3:$T$93,19,FALSE)*VLOOKUP($F1884,BY_TRA_Demand_Drivers!$B$5:$J$100,8,FALSE)</f>
        <v>0</v>
      </c>
      <c r="I1884" s="16">
        <f>VLOOKUP($D1884,'Growth rate'!$B$3:$T$93,19,FALSE)*VLOOKUP($F1884,BY_TRA_Demand_Drivers!$B$5:$J$100,9,FALSE)</f>
        <v>0</v>
      </c>
    </row>
    <row r="1885" spans="1:9">
      <c r="A1885" s="16">
        <f t="shared" si="28"/>
        <v>23</v>
      </c>
      <c r="B1885" s="16"/>
      <c r="C1885" s="16" t="s">
        <v>11</v>
      </c>
      <c r="D1885" s="16">
        <v>2096</v>
      </c>
      <c r="E1885" s="16" t="s">
        <v>3</v>
      </c>
      <c r="F1885" s="16" t="str">
        <f>VLOOKUP(A1885,BY_TRA_Demand_Drivers!$A$5:$B$95,2,FALSE)</f>
        <v>TFAIL</v>
      </c>
      <c r="G1885" s="16">
        <f>VLOOKUP($D1885,'Growth rate'!$B$3:$T$93,19,FALSE)*VLOOKUP($F1885,BY_TRA_Demand_Drivers!$B$5:$J$100,7,FALSE)</f>
        <v>3110.9407482922038</v>
      </c>
      <c r="H1885" s="16">
        <f>VLOOKUP($D1885,'Growth rate'!$B$3:$T$93,19,FALSE)*VLOOKUP($F1885,BY_TRA_Demand_Drivers!$B$5:$J$100,8,FALSE)</f>
        <v>0</v>
      </c>
      <c r="I1885" s="16">
        <f>VLOOKUP($D1885,'Growth rate'!$B$3:$T$93,19,FALSE)*VLOOKUP($F1885,BY_TRA_Demand_Drivers!$B$5:$J$100,9,FALSE)</f>
        <v>0</v>
      </c>
    </row>
    <row r="1886" spans="1:9">
      <c r="A1886" s="16">
        <f t="shared" si="28"/>
        <v>23</v>
      </c>
      <c r="B1886" s="16"/>
      <c r="C1886" s="16" t="s">
        <v>11</v>
      </c>
      <c r="D1886" s="16">
        <v>2097</v>
      </c>
      <c r="E1886" s="16" t="s">
        <v>3</v>
      </c>
      <c r="F1886" s="16" t="str">
        <f>VLOOKUP(A1886,BY_TRA_Demand_Drivers!$A$5:$B$95,2,FALSE)</f>
        <v>TFAIL</v>
      </c>
      <c r="G1886" s="16">
        <f>VLOOKUP($D1886,'Growth rate'!$B$3:$T$93,19,FALSE)*VLOOKUP($F1886,BY_TRA_Demand_Drivers!$B$5:$J$100,7,FALSE)</f>
        <v>3125.0371322333699</v>
      </c>
      <c r="H1886" s="16">
        <f>VLOOKUP($D1886,'Growth rate'!$B$3:$T$93,19,FALSE)*VLOOKUP($F1886,BY_TRA_Demand_Drivers!$B$5:$J$100,8,FALSE)</f>
        <v>0</v>
      </c>
      <c r="I1886" s="16">
        <f>VLOOKUP($D1886,'Growth rate'!$B$3:$T$93,19,FALSE)*VLOOKUP($F1886,BY_TRA_Demand_Drivers!$B$5:$J$100,9,FALSE)</f>
        <v>0</v>
      </c>
    </row>
    <row r="1887" spans="1:9">
      <c r="A1887" s="16">
        <f t="shared" si="28"/>
        <v>23</v>
      </c>
      <c r="B1887" s="16"/>
      <c r="C1887" s="16" t="s">
        <v>11</v>
      </c>
      <c r="D1887" s="16">
        <v>2098</v>
      </c>
      <c r="E1887" s="16" t="s">
        <v>3</v>
      </c>
      <c r="F1887" s="16" t="str">
        <f>VLOOKUP(A1887,BY_TRA_Demand_Drivers!$A$5:$B$95,2,FALSE)</f>
        <v>TFAIL</v>
      </c>
      <c r="G1887" s="16">
        <f>VLOOKUP($D1887,'Growth rate'!$B$3:$T$93,19,FALSE)*VLOOKUP($F1887,BY_TRA_Demand_Drivers!$B$5:$J$100,7,FALSE)</f>
        <v>3139.1335161745355</v>
      </c>
      <c r="H1887" s="16">
        <f>VLOOKUP($D1887,'Growth rate'!$B$3:$T$93,19,FALSE)*VLOOKUP($F1887,BY_TRA_Demand_Drivers!$B$5:$J$100,8,FALSE)</f>
        <v>0</v>
      </c>
      <c r="I1887" s="16">
        <f>VLOOKUP($D1887,'Growth rate'!$B$3:$T$93,19,FALSE)*VLOOKUP($F1887,BY_TRA_Demand_Drivers!$B$5:$J$100,9,FALSE)</f>
        <v>0</v>
      </c>
    </row>
    <row r="1888" spans="1:9">
      <c r="A1888" s="16">
        <f t="shared" si="28"/>
        <v>23</v>
      </c>
      <c r="B1888" s="16"/>
      <c r="C1888" s="16" t="s">
        <v>11</v>
      </c>
      <c r="D1888" s="16">
        <v>2099</v>
      </c>
      <c r="E1888" s="16" t="s">
        <v>3</v>
      </c>
      <c r="F1888" s="16" t="str">
        <f>VLOOKUP(A1888,BY_TRA_Demand_Drivers!$A$5:$B$95,2,FALSE)</f>
        <v>TFAIL</v>
      </c>
      <c r="G1888" s="16">
        <f>VLOOKUP($D1888,'Growth rate'!$B$3:$T$93,19,FALSE)*VLOOKUP($F1888,BY_TRA_Demand_Drivers!$B$5:$J$100,7,FALSE)</f>
        <v>3153.2299001157021</v>
      </c>
      <c r="H1888" s="16">
        <f>VLOOKUP($D1888,'Growth rate'!$B$3:$T$93,19,FALSE)*VLOOKUP($F1888,BY_TRA_Demand_Drivers!$B$5:$J$100,8,FALSE)</f>
        <v>0</v>
      </c>
      <c r="I1888" s="16">
        <f>VLOOKUP($D1888,'Growth rate'!$B$3:$T$93,19,FALSE)*VLOOKUP($F1888,BY_TRA_Demand_Drivers!$B$5:$J$100,9,FALSE)</f>
        <v>0</v>
      </c>
    </row>
    <row r="1889" spans="1:9">
      <c r="A1889" s="16">
        <f t="shared" si="28"/>
        <v>23</v>
      </c>
      <c r="B1889" s="16"/>
      <c r="C1889" s="16" t="s">
        <v>11</v>
      </c>
      <c r="D1889" s="16">
        <v>2100</v>
      </c>
      <c r="E1889" s="16" t="s">
        <v>3</v>
      </c>
      <c r="F1889" s="16" t="str">
        <f>VLOOKUP(A1889,BY_TRA_Demand_Drivers!$A$5:$B$95,2,FALSE)</f>
        <v>TFAIL</v>
      </c>
      <c r="G1889" s="16">
        <f>VLOOKUP($D1889,'Growth rate'!$B$3:$T$93,19,FALSE)*VLOOKUP($F1889,BY_TRA_Demand_Drivers!$B$5:$J$100,7,FALSE)</f>
        <v>3167.3262840568686</v>
      </c>
      <c r="H1889" s="16">
        <f>VLOOKUP($D1889,'Growth rate'!$B$3:$T$93,19,FALSE)*VLOOKUP($F1889,BY_TRA_Demand_Drivers!$B$5:$J$100,8,FALSE)</f>
        <v>0</v>
      </c>
      <c r="I1889" s="16">
        <f>VLOOKUP($D1889,'Growth rate'!$B$3:$T$93,19,FALSE)*VLOOKUP($F1889,BY_TRA_Demand_Drivers!$B$5:$J$100,9,FALSE)</f>
        <v>0</v>
      </c>
    </row>
    <row r="1890" spans="1:9">
      <c r="A1890" s="16">
        <f t="shared" si="28"/>
        <v>24</v>
      </c>
      <c r="B1890" s="16"/>
      <c r="C1890" s="16" t="s">
        <v>11</v>
      </c>
      <c r="D1890" s="16">
        <v>2019</v>
      </c>
      <c r="E1890" s="16" t="s">
        <v>3</v>
      </c>
      <c r="F1890" s="16" t="str">
        <f>VLOOKUP(A1890,BY_TRA_Demand_Drivers!$A$5:$B$95,2,FALSE)</f>
        <v>TFSN</v>
      </c>
      <c r="G1890" s="16">
        <f>VLOOKUP($D1890,'Growth rate'!$B$3:$T$93,19,FALSE)*VLOOKUP($F1890,BY_TRA_Demand_Drivers!$B$5:$J$100,7,FALSE)</f>
        <v>0</v>
      </c>
      <c r="H1890" s="16">
        <f>VLOOKUP($D1890,'Growth rate'!$B$3:$T$93,19,FALSE)*VLOOKUP($F1890,BY_TRA_Demand_Drivers!$B$5:$J$100,8,FALSE)</f>
        <v>0</v>
      </c>
      <c r="I1890" s="16">
        <f>VLOOKUP($D1890,'Growth rate'!$B$3:$T$93,19,FALSE)*VLOOKUP($F1890,BY_TRA_Demand_Drivers!$B$5:$J$100,9,FALSE)</f>
        <v>0</v>
      </c>
    </row>
    <row r="1891" spans="1:9">
      <c r="A1891" s="16">
        <f t="shared" si="28"/>
        <v>24</v>
      </c>
      <c r="B1891" s="16"/>
      <c r="C1891" s="16" t="s">
        <v>11</v>
      </c>
      <c r="D1891" s="16">
        <v>2020</v>
      </c>
      <c r="E1891" s="16" t="s">
        <v>3</v>
      </c>
      <c r="F1891" s="16" t="str">
        <f>VLOOKUP(A1891,BY_TRA_Demand_Drivers!$A$5:$B$95,2,FALSE)</f>
        <v>TFSN</v>
      </c>
      <c r="G1891" s="16">
        <f>VLOOKUP($D1891,'Growth rate'!$B$3:$T$93,19,FALSE)*VLOOKUP($F1891,BY_TRA_Demand_Drivers!$B$5:$J$100,7,FALSE)</f>
        <v>0</v>
      </c>
      <c r="H1891" s="16">
        <f>VLOOKUP($D1891,'Growth rate'!$B$3:$T$93,19,FALSE)*VLOOKUP($F1891,BY_TRA_Demand_Drivers!$B$5:$J$100,8,FALSE)</f>
        <v>0</v>
      </c>
      <c r="I1891" s="16">
        <f>VLOOKUP($D1891,'Growth rate'!$B$3:$T$93,19,FALSE)*VLOOKUP($F1891,BY_TRA_Demand_Drivers!$B$5:$J$100,9,FALSE)</f>
        <v>0</v>
      </c>
    </row>
    <row r="1892" spans="1:9">
      <c r="A1892" s="16">
        <f t="shared" si="28"/>
        <v>24</v>
      </c>
      <c r="B1892" s="16"/>
      <c r="C1892" s="16" t="s">
        <v>11</v>
      </c>
      <c r="D1892" s="16">
        <v>2021</v>
      </c>
      <c r="E1892" s="16" t="s">
        <v>3</v>
      </c>
      <c r="F1892" s="16" t="str">
        <f>VLOOKUP(A1892,BY_TRA_Demand_Drivers!$A$5:$B$95,2,FALSE)</f>
        <v>TFSN</v>
      </c>
      <c r="G1892" s="16">
        <f>VLOOKUP($D1892,'Growth rate'!$B$3:$T$93,19,FALSE)*VLOOKUP($F1892,BY_TRA_Demand_Drivers!$B$5:$J$100,7,FALSE)</f>
        <v>0</v>
      </c>
      <c r="H1892" s="16">
        <f>VLOOKUP($D1892,'Growth rate'!$B$3:$T$93,19,FALSE)*VLOOKUP($F1892,BY_TRA_Demand_Drivers!$B$5:$J$100,8,FALSE)</f>
        <v>0</v>
      </c>
      <c r="I1892" s="16">
        <f>VLOOKUP($D1892,'Growth rate'!$B$3:$T$93,19,FALSE)*VLOOKUP($F1892,BY_TRA_Demand_Drivers!$B$5:$J$100,9,FALSE)</f>
        <v>0</v>
      </c>
    </row>
    <row r="1893" spans="1:9">
      <c r="A1893" s="16">
        <f t="shared" si="28"/>
        <v>24</v>
      </c>
      <c r="B1893" s="16"/>
      <c r="C1893" s="16" t="s">
        <v>11</v>
      </c>
      <c r="D1893" s="16">
        <v>2022</v>
      </c>
      <c r="E1893" s="16" t="s">
        <v>3</v>
      </c>
      <c r="F1893" s="16" t="str">
        <f>VLOOKUP(A1893,BY_TRA_Demand_Drivers!$A$5:$B$95,2,FALSE)</f>
        <v>TFSN</v>
      </c>
      <c r="G1893" s="16">
        <f>VLOOKUP($D1893,'Growth rate'!$B$3:$T$93,19,FALSE)*VLOOKUP($F1893,BY_TRA_Demand_Drivers!$B$5:$J$100,7,FALSE)</f>
        <v>0</v>
      </c>
      <c r="H1893" s="16">
        <f>VLOOKUP($D1893,'Growth rate'!$B$3:$T$93,19,FALSE)*VLOOKUP($F1893,BY_TRA_Demand_Drivers!$B$5:$J$100,8,FALSE)</f>
        <v>0</v>
      </c>
      <c r="I1893" s="16">
        <f>VLOOKUP($D1893,'Growth rate'!$B$3:$T$93,19,FALSE)*VLOOKUP($F1893,BY_TRA_Demand_Drivers!$B$5:$J$100,9,FALSE)</f>
        <v>0</v>
      </c>
    </row>
    <row r="1894" spans="1:9">
      <c r="A1894" s="16">
        <f t="shared" si="28"/>
        <v>24</v>
      </c>
      <c r="B1894" s="16"/>
      <c r="C1894" s="16" t="s">
        <v>11</v>
      </c>
      <c r="D1894" s="16">
        <v>2023</v>
      </c>
      <c r="E1894" s="16" t="s">
        <v>3</v>
      </c>
      <c r="F1894" s="16" t="str">
        <f>VLOOKUP(A1894,BY_TRA_Demand_Drivers!$A$5:$B$95,2,FALSE)</f>
        <v>TFSN</v>
      </c>
      <c r="G1894" s="16">
        <f>VLOOKUP($D1894,'Growth rate'!$B$3:$T$93,19,FALSE)*VLOOKUP($F1894,BY_TRA_Demand_Drivers!$B$5:$J$100,7,FALSE)</f>
        <v>0</v>
      </c>
      <c r="H1894" s="16">
        <f>VLOOKUP($D1894,'Growth rate'!$B$3:$T$93,19,FALSE)*VLOOKUP($F1894,BY_TRA_Demand_Drivers!$B$5:$J$100,8,FALSE)</f>
        <v>0</v>
      </c>
      <c r="I1894" s="16">
        <f>VLOOKUP($D1894,'Growth rate'!$B$3:$T$93,19,FALSE)*VLOOKUP($F1894,BY_TRA_Demand_Drivers!$B$5:$J$100,9,FALSE)</f>
        <v>0</v>
      </c>
    </row>
    <row r="1895" spans="1:9">
      <c r="A1895" s="16">
        <f t="shared" si="28"/>
        <v>24</v>
      </c>
      <c r="B1895" s="16"/>
      <c r="C1895" s="16" t="s">
        <v>11</v>
      </c>
      <c r="D1895" s="16">
        <v>2024</v>
      </c>
      <c r="E1895" s="16" t="s">
        <v>3</v>
      </c>
      <c r="F1895" s="16" t="str">
        <f>VLOOKUP(A1895,BY_TRA_Demand_Drivers!$A$5:$B$95,2,FALSE)</f>
        <v>TFSN</v>
      </c>
      <c r="G1895" s="16">
        <f>VLOOKUP($D1895,'Growth rate'!$B$3:$T$93,19,FALSE)*VLOOKUP($F1895,BY_TRA_Demand_Drivers!$B$5:$J$100,7,FALSE)</f>
        <v>0</v>
      </c>
      <c r="H1895" s="16">
        <f>VLOOKUP($D1895,'Growth rate'!$B$3:$T$93,19,FALSE)*VLOOKUP($F1895,BY_TRA_Demand_Drivers!$B$5:$J$100,8,FALSE)</f>
        <v>0</v>
      </c>
      <c r="I1895" s="16">
        <f>VLOOKUP($D1895,'Growth rate'!$B$3:$T$93,19,FALSE)*VLOOKUP($F1895,BY_TRA_Demand_Drivers!$B$5:$J$100,9,FALSE)</f>
        <v>0</v>
      </c>
    </row>
    <row r="1896" spans="1:9">
      <c r="A1896" s="16">
        <f t="shared" si="28"/>
        <v>24</v>
      </c>
      <c r="B1896" s="16"/>
      <c r="C1896" s="16" t="s">
        <v>11</v>
      </c>
      <c r="D1896" s="16">
        <v>2025</v>
      </c>
      <c r="E1896" s="16" t="s">
        <v>3</v>
      </c>
      <c r="F1896" s="16" t="str">
        <f>VLOOKUP(A1896,BY_TRA_Demand_Drivers!$A$5:$B$95,2,FALSE)</f>
        <v>TFSN</v>
      </c>
      <c r="G1896" s="16">
        <f>VLOOKUP($D1896,'Growth rate'!$B$3:$T$93,19,FALSE)*VLOOKUP($F1896,BY_TRA_Demand_Drivers!$B$5:$J$100,7,FALSE)</f>
        <v>0</v>
      </c>
      <c r="H1896" s="16">
        <f>VLOOKUP($D1896,'Growth rate'!$B$3:$T$93,19,FALSE)*VLOOKUP($F1896,BY_TRA_Demand_Drivers!$B$5:$J$100,8,FALSE)</f>
        <v>0</v>
      </c>
      <c r="I1896" s="16">
        <f>VLOOKUP($D1896,'Growth rate'!$B$3:$T$93,19,FALSE)*VLOOKUP($F1896,BY_TRA_Demand_Drivers!$B$5:$J$100,9,FALSE)</f>
        <v>0</v>
      </c>
    </row>
    <row r="1897" spans="1:9">
      <c r="A1897" s="16">
        <f t="shared" si="28"/>
        <v>24</v>
      </c>
      <c r="B1897" s="16"/>
      <c r="C1897" s="16" t="s">
        <v>11</v>
      </c>
      <c r="D1897" s="16">
        <v>2026</v>
      </c>
      <c r="E1897" s="16" t="s">
        <v>3</v>
      </c>
      <c r="F1897" s="16" t="str">
        <f>VLOOKUP(A1897,BY_TRA_Demand_Drivers!$A$5:$B$95,2,FALSE)</f>
        <v>TFSN</v>
      </c>
      <c r="G1897" s="16">
        <f>VLOOKUP($D1897,'Growth rate'!$B$3:$T$93,19,FALSE)*VLOOKUP($F1897,BY_TRA_Demand_Drivers!$B$5:$J$100,7,FALSE)</f>
        <v>0</v>
      </c>
      <c r="H1897" s="16">
        <f>VLOOKUP($D1897,'Growth rate'!$B$3:$T$93,19,FALSE)*VLOOKUP($F1897,BY_TRA_Demand_Drivers!$B$5:$J$100,8,FALSE)</f>
        <v>0</v>
      </c>
      <c r="I1897" s="16">
        <f>VLOOKUP($D1897,'Growth rate'!$B$3:$T$93,19,FALSE)*VLOOKUP($F1897,BY_TRA_Demand_Drivers!$B$5:$J$100,9,FALSE)</f>
        <v>0</v>
      </c>
    </row>
    <row r="1898" spans="1:9">
      <c r="A1898" s="16">
        <f t="shared" si="28"/>
        <v>24</v>
      </c>
      <c r="B1898" s="16"/>
      <c r="C1898" s="16" t="s">
        <v>11</v>
      </c>
      <c r="D1898" s="16">
        <v>2027</v>
      </c>
      <c r="E1898" s="16" t="s">
        <v>3</v>
      </c>
      <c r="F1898" s="16" t="str">
        <f>VLOOKUP(A1898,BY_TRA_Demand_Drivers!$A$5:$B$95,2,FALSE)</f>
        <v>TFSN</v>
      </c>
      <c r="G1898" s="16">
        <f>VLOOKUP($D1898,'Growth rate'!$B$3:$T$93,19,FALSE)*VLOOKUP($F1898,BY_TRA_Demand_Drivers!$B$5:$J$100,7,FALSE)</f>
        <v>0</v>
      </c>
      <c r="H1898" s="16">
        <f>VLOOKUP($D1898,'Growth rate'!$B$3:$T$93,19,FALSE)*VLOOKUP($F1898,BY_TRA_Demand_Drivers!$B$5:$J$100,8,FALSE)</f>
        <v>0</v>
      </c>
      <c r="I1898" s="16">
        <f>VLOOKUP($D1898,'Growth rate'!$B$3:$T$93,19,FALSE)*VLOOKUP($F1898,BY_TRA_Demand_Drivers!$B$5:$J$100,9,FALSE)</f>
        <v>0</v>
      </c>
    </row>
    <row r="1899" spans="1:9">
      <c r="A1899" s="16">
        <f t="shared" si="28"/>
        <v>24</v>
      </c>
      <c r="B1899" s="16"/>
      <c r="C1899" s="16" t="s">
        <v>11</v>
      </c>
      <c r="D1899" s="16">
        <v>2028</v>
      </c>
      <c r="E1899" s="16" t="s">
        <v>3</v>
      </c>
      <c r="F1899" s="16" t="str">
        <f>VLOOKUP(A1899,BY_TRA_Demand_Drivers!$A$5:$B$95,2,FALSE)</f>
        <v>TFSN</v>
      </c>
      <c r="G1899" s="16">
        <f>VLOOKUP($D1899,'Growth rate'!$B$3:$T$93,19,FALSE)*VLOOKUP($F1899,BY_TRA_Demand_Drivers!$B$5:$J$100,7,FALSE)</f>
        <v>0</v>
      </c>
      <c r="H1899" s="16">
        <f>VLOOKUP($D1899,'Growth rate'!$B$3:$T$93,19,FALSE)*VLOOKUP($F1899,BY_TRA_Demand_Drivers!$B$5:$J$100,8,FALSE)</f>
        <v>0</v>
      </c>
      <c r="I1899" s="16">
        <f>VLOOKUP($D1899,'Growth rate'!$B$3:$T$93,19,FALSE)*VLOOKUP($F1899,BY_TRA_Demand_Drivers!$B$5:$J$100,9,FALSE)</f>
        <v>0</v>
      </c>
    </row>
    <row r="1900" spans="1:9">
      <c r="A1900" s="16">
        <f t="shared" si="28"/>
        <v>24</v>
      </c>
      <c r="B1900" s="16"/>
      <c r="C1900" s="16" t="s">
        <v>11</v>
      </c>
      <c r="D1900" s="16">
        <v>2029</v>
      </c>
      <c r="E1900" s="16" t="s">
        <v>3</v>
      </c>
      <c r="F1900" s="16" t="str">
        <f>VLOOKUP(A1900,BY_TRA_Demand_Drivers!$A$5:$B$95,2,FALSE)</f>
        <v>TFSN</v>
      </c>
      <c r="G1900" s="16">
        <f>VLOOKUP($D1900,'Growth rate'!$B$3:$T$93,19,FALSE)*VLOOKUP($F1900,BY_TRA_Demand_Drivers!$B$5:$J$100,7,FALSE)</f>
        <v>0</v>
      </c>
      <c r="H1900" s="16">
        <f>VLOOKUP($D1900,'Growth rate'!$B$3:$T$93,19,FALSE)*VLOOKUP($F1900,BY_TRA_Demand_Drivers!$B$5:$J$100,8,FALSE)</f>
        <v>0</v>
      </c>
      <c r="I1900" s="16">
        <f>VLOOKUP($D1900,'Growth rate'!$B$3:$T$93,19,FALSE)*VLOOKUP($F1900,BY_TRA_Demand_Drivers!$B$5:$J$100,9,FALSE)</f>
        <v>0</v>
      </c>
    </row>
    <row r="1901" spans="1:9">
      <c r="A1901" s="16">
        <f t="shared" ref="A1901:A1964" si="29">A1819+1</f>
        <v>24</v>
      </c>
      <c r="B1901" s="16"/>
      <c r="C1901" s="16" t="s">
        <v>11</v>
      </c>
      <c r="D1901" s="16">
        <v>2030</v>
      </c>
      <c r="E1901" s="16" t="s">
        <v>3</v>
      </c>
      <c r="F1901" s="16" t="str">
        <f>VLOOKUP(A1901,BY_TRA_Demand_Drivers!$A$5:$B$95,2,FALSE)</f>
        <v>TFSN</v>
      </c>
      <c r="G1901" s="16">
        <f>VLOOKUP($D1901,'Growth rate'!$B$3:$T$93,19,FALSE)*VLOOKUP($F1901,BY_TRA_Demand_Drivers!$B$5:$J$100,7,FALSE)</f>
        <v>0</v>
      </c>
      <c r="H1901" s="16">
        <f>VLOOKUP($D1901,'Growth rate'!$B$3:$T$93,19,FALSE)*VLOOKUP($F1901,BY_TRA_Demand_Drivers!$B$5:$J$100,8,FALSE)</f>
        <v>0</v>
      </c>
      <c r="I1901" s="16">
        <f>VLOOKUP($D1901,'Growth rate'!$B$3:$T$93,19,FALSE)*VLOOKUP($F1901,BY_TRA_Demand_Drivers!$B$5:$J$100,9,FALSE)</f>
        <v>0</v>
      </c>
    </row>
    <row r="1902" spans="1:9">
      <c r="A1902" s="16">
        <f t="shared" si="29"/>
        <v>24</v>
      </c>
      <c r="B1902" s="16"/>
      <c r="C1902" s="16" t="s">
        <v>11</v>
      </c>
      <c r="D1902" s="16">
        <v>2031</v>
      </c>
      <c r="E1902" s="16" t="s">
        <v>3</v>
      </c>
      <c r="F1902" s="16" t="str">
        <f>VLOOKUP(A1902,BY_TRA_Demand_Drivers!$A$5:$B$95,2,FALSE)</f>
        <v>TFSN</v>
      </c>
      <c r="G1902" s="16">
        <f>VLOOKUP($D1902,'Growth rate'!$B$3:$T$93,19,FALSE)*VLOOKUP($F1902,BY_TRA_Demand_Drivers!$B$5:$J$100,7,FALSE)</f>
        <v>0</v>
      </c>
      <c r="H1902" s="16">
        <f>VLOOKUP($D1902,'Growth rate'!$B$3:$T$93,19,FALSE)*VLOOKUP($F1902,BY_TRA_Demand_Drivers!$B$5:$J$100,8,FALSE)</f>
        <v>0</v>
      </c>
      <c r="I1902" s="16">
        <f>VLOOKUP($D1902,'Growth rate'!$B$3:$T$93,19,FALSE)*VLOOKUP($F1902,BY_TRA_Demand_Drivers!$B$5:$J$100,9,FALSE)</f>
        <v>0</v>
      </c>
    </row>
    <row r="1903" spans="1:9">
      <c r="A1903" s="16">
        <f t="shared" si="29"/>
        <v>24</v>
      </c>
      <c r="B1903" s="16"/>
      <c r="C1903" s="16" t="s">
        <v>11</v>
      </c>
      <c r="D1903" s="16">
        <v>2032</v>
      </c>
      <c r="E1903" s="16" t="s">
        <v>3</v>
      </c>
      <c r="F1903" s="16" t="str">
        <f>VLOOKUP(A1903,BY_TRA_Demand_Drivers!$A$5:$B$95,2,FALSE)</f>
        <v>TFSN</v>
      </c>
      <c r="G1903" s="16">
        <f>VLOOKUP($D1903,'Growth rate'!$B$3:$T$93,19,FALSE)*VLOOKUP($F1903,BY_TRA_Demand_Drivers!$B$5:$J$100,7,FALSE)</f>
        <v>0</v>
      </c>
      <c r="H1903" s="16">
        <f>VLOOKUP($D1903,'Growth rate'!$B$3:$T$93,19,FALSE)*VLOOKUP($F1903,BY_TRA_Demand_Drivers!$B$5:$J$100,8,FALSE)</f>
        <v>0</v>
      </c>
      <c r="I1903" s="16">
        <f>VLOOKUP($D1903,'Growth rate'!$B$3:$T$93,19,FALSE)*VLOOKUP($F1903,BY_TRA_Demand_Drivers!$B$5:$J$100,9,FALSE)</f>
        <v>0</v>
      </c>
    </row>
    <row r="1904" spans="1:9">
      <c r="A1904" s="16">
        <f t="shared" si="29"/>
        <v>24</v>
      </c>
      <c r="B1904" s="16"/>
      <c r="C1904" s="16" t="s">
        <v>11</v>
      </c>
      <c r="D1904" s="16">
        <v>2033</v>
      </c>
      <c r="E1904" s="16" t="s">
        <v>3</v>
      </c>
      <c r="F1904" s="16" t="str">
        <f>VLOOKUP(A1904,BY_TRA_Demand_Drivers!$A$5:$B$95,2,FALSE)</f>
        <v>TFSN</v>
      </c>
      <c r="G1904" s="16">
        <f>VLOOKUP($D1904,'Growth rate'!$B$3:$T$93,19,FALSE)*VLOOKUP($F1904,BY_TRA_Demand_Drivers!$B$5:$J$100,7,FALSE)</f>
        <v>0</v>
      </c>
      <c r="H1904" s="16">
        <f>VLOOKUP($D1904,'Growth rate'!$B$3:$T$93,19,FALSE)*VLOOKUP($F1904,BY_TRA_Demand_Drivers!$B$5:$J$100,8,FALSE)</f>
        <v>0</v>
      </c>
      <c r="I1904" s="16">
        <f>VLOOKUP($D1904,'Growth rate'!$B$3:$T$93,19,FALSE)*VLOOKUP($F1904,BY_TRA_Demand_Drivers!$B$5:$J$100,9,FALSE)</f>
        <v>0</v>
      </c>
    </row>
    <row r="1905" spans="1:9">
      <c r="A1905" s="16">
        <f t="shared" si="29"/>
        <v>24</v>
      </c>
      <c r="B1905" s="16"/>
      <c r="C1905" s="16" t="s">
        <v>11</v>
      </c>
      <c r="D1905" s="16">
        <v>2034</v>
      </c>
      <c r="E1905" s="16" t="s">
        <v>3</v>
      </c>
      <c r="F1905" s="16" t="str">
        <f>VLOOKUP(A1905,BY_TRA_Demand_Drivers!$A$5:$B$95,2,FALSE)</f>
        <v>TFSN</v>
      </c>
      <c r="G1905" s="16">
        <f>VLOOKUP($D1905,'Growth rate'!$B$3:$T$93,19,FALSE)*VLOOKUP($F1905,BY_TRA_Demand_Drivers!$B$5:$J$100,7,FALSE)</f>
        <v>0</v>
      </c>
      <c r="H1905" s="16">
        <f>VLOOKUP($D1905,'Growth rate'!$B$3:$T$93,19,FALSE)*VLOOKUP($F1905,BY_TRA_Demand_Drivers!$B$5:$J$100,8,FALSE)</f>
        <v>0</v>
      </c>
      <c r="I1905" s="16">
        <f>VLOOKUP($D1905,'Growth rate'!$B$3:$T$93,19,FALSE)*VLOOKUP($F1905,BY_TRA_Demand_Drivers!$B$5:$J$100,9,FALSE)</f>
        <v>0</v>
      </c>
    </row>
    <row r="1906" spans="1:9">
      <c r="A1906" s="16">
        <f t="shared" si="29"/>
        <v>24</v>
      </c>
      <c r="B1906" s="16"/>
      <c r="C1906" s="16" t="s">
        <v>11</v>
      </c>
      <c r="D1906" s="16">
        <v>2035</v>
      </c>
      <c r="E1906" s="16" t="s">
        <v>3</v>
      </c>
      <c r="F1906" s="16" t="str">
        <f>VLOOKUP(A1906,BY_TRA_Demand_Drivers!$A$5:$B$95,2,FALSE)</f>
        <v>TFSN</v>
      </c>
      <c r="G1906" s="16">
        <f>VLOOKUP($D1906,'Growth rate'!$B$3:$T$93,19,FALSE)*VLOOKUP($F1906,BY_TRA_Demand_Drivers!$B$5:$J$100,7,FALSE)</f>
        <v>0</v>
      </c>
      <c r="H1906" s="16">
        <f>VLOOKUP($D1906,'Growth rate'!$B$3:$T$93,19,FALSE)*VLOOKUP($F1906,BY_TRA_Demand_Drivers!$B$5:$J$100,8,FALSE)</f>
        <v>0</v>
      </c>
      <c r="I1906" s="16">
        <f>VLOOKUP($D1906,'Growth rate'!$B$3:$T$93,19,FALSE)*VLOOKUP($F1906,BY_TRA_Demand_Drivers!$B$5:$J$100,9,FALSE)</f>
        <v>0</v>
      </c>
    </row>
    <row r="1907" spans="1:9">
      <c r="A1907" s="16">
        <f t="shared" si="29"/>
        <v>24</v>
      </c>
      <c r="B1907" s="16"/>
      <c r="C1907" s="16" t="s">
        <v>11</v>
      </c>
      <c r="D1907" s="16">
        <v>2036</v>
      </c>
      <c r="E1907" s="16" t="s">
        <v>3</v>
      </c>
      <c r="F1907" s="16" t="str">
        <f>VLOOKUP(A1907,BY_TRA_Demand_Drivers!$A$5:$B$95,2,FALSE)</f>
        <v>TFSN</v>
      </c>
      <c r="G1907" s="16">
        <f>VLOOKUP($D1907,'Growth rate'!$B$3:$T$93,19,FALSE)*VLOOKUP($F1907,BY_TRA_Demand_Drivers!$B$5:$J$100,7,FALSE)</f>
        <v>0</v>
      </c>
      <c r="H1907" s="16">
        <f>VLOOKUP($D1907,'Growth rate'!$B$3:$T$93,19,FALSE)*VLOOKUP($F1907,BY_TRA_Demand_Drivers!$B$5:$J$100,8,FALSE)</f>
        <v>0</v>
      </c>
      <c r="I1907" s="16">
        <f>VLOOKUP($D1907,'Growth rate'!$B$3:$T$93,19,FALSE)*VLOOKUP($F1907,BY_TRA_Demand_Drivers!$B$5:$J$100,9,FALSE)</f>
        <v>0</v>
      </c>
    </row>
    <row r="1908" spans="1:9">
      <c r="A1908" s="16">
        <f t="shared" si="29"/>
        <v>24</v>
      </c>
      <c r="B1908" s="16"/>
      <c r="C1908" s="16" t="s">
        <v>11</v>
      </c>
      <c r="D1908" s="16">
        <v>2037</v>
      </c>
      <c r="E1908" s="16" t="s">
        <v>3</v>
      </c>
      <c r="F1908" s="16" t="str">
        <f>VLOOKUP(A1908,BY_TRA_Demand_Drivers!$A$5:$B$95,2,FALSE)</f>
        <v>TFSN</v>
      </c>
      <c r="G1908" s="16">
        <f>VLOOKUP($D1908,'Growth rate'!$B$3:$T$93,19,FALSE)*VLOOKUP($F1908,BY_TRA_Demand_Drivers!$B$5:$J$100,7,FALSE)</f>
        <v>0</v>
      </c>
      <c r="H1908" s="16">
        <f>VLOOKUP($D1908,'Growth rate'!$B$3:$T$93,19,FALSE)*VLOOKUP($F1908,BY_TRA_Demand_Drivers!$B$5:$J$100,8,FALSE)</f>
        <v>0</v>
      </c>
      <c r="I1908" s="16">
        <f>VLOOKUP($D1908,'Growth rate'!$B$3:$T$93,19,FALSE)*VLOOKUP($F1908,BY_TRA_Demand_Drivers!$B$5:$J$100,9,FALSE)</f>
        <v>0</v>
      </c>
    </row>
    <row r="1909" spans="1:9">
      <c r="A1909" s="16">
        <f t="shared" si="29"/>
        <v>24</v>
      </c>
      <c r="B1909" s="16"/>
      <c r="C1909" s="16" t="s">
        <v>11</v>
      </c>
      <c r="D1909" s="16">
        <v>2038</v>
      </c>
      <c r="E1909" s="16" t="s">
        <v>3</v>
      </c>
      <c r="F1909" s="16" t="str">
        <f>VLOOKUP(A1909,BY_TRA_Demand_Drivers!$A$5:$B$95,2,FALSE)</f>
        <v>TFSN</v>
      </c>
      <c r="G1909" s="16">
        <f>VLOOKUP($D1909,'Growth rate'!$B$3:$T$93,19,FALSE)*VLOOKUP($F1909,BY_TRA_Demand_Drivers!$B$5:$J$100,7,FALSE)</f>
        <v>0</v>
      </c>
      <c r="H1909" s="16">
        <f>VLOOKUP($D1909,'Growth rate'!$B$3:$T$93,19,FALSE)*VLOOKUP($F1909,BY_TRA_Demand_Drivers!$B$5:$J$100,8,FALSE)</f>
        <v>0</v>
      </c>
      <c r="I1909" s="16">
        <f>VLOOKUP($D1909,'Growth rate'!$B$3:$T$93,19,FALSE)*VLOOKUP($F1909,BY_TRA_Demand_Drivers!$B$5:$J$100,9,FALSE)</f>
        <v>0</v>
      </c>
    </row>
    <row r="1910" spans="1:9">
      <c r="A1910" s="16">
        <f t="shared" si="29"/>
        <v>24</v>
      </c>
      <c r="B1910" s="16"/>
      <c r="C1910" s="16" t="s">
        <v>11</v>
      </c>
      <c r="D1910" s="16">
        <v>2039</v>
      </c>
      <c r="E1910" s="16" t="s">
        <v>3</v>
      </c>
      <c r="F1910" s="16" t="str">
        <f>VLOOKUP(A1910,BY_TRA_Demand_Drivers!$A$5:$B$95,2,FALSE)</f>
        <v>TFSN</v>
      </c>
      <c r="G1910" s="16">
        <f>VLOOKUP($D1910,'Growth rate'!$B$3:$T$93,19,FALSE)*VLOOKUP($F1910,BY_TRA_Demand_Drivers!$B$5:$J$100,7,FALSE)</f>
        <v>0</v>
      </c>
      <c r="H1910" s="16">
        <f>VLOOKUP($D1910,'Growth rate'!$B$3:$T$93,19,FALSE)*VLOOKUP($F1910,BY_TRA_Demand_Drivers!$B$5:$J$100,8,FALSE)</f>
        <v>0</v>
      </c>
      <c r="I1910" s="16">
        <f>VLOOKUP($D1910,'Growth rate'!$B$3:$T$93,19,FALSE)*VLOOKUP($F1910,BY_TRA_Demand_Drivers!$B$5:$J$100,9,FALSE)</f>
        <v>0</v>
      </c>
    </row>
    <row r="1911" spans="1:9">
      <c r="A1911" s="16">
        <f t="shared" si="29"/>
        <v>24</v>
      </c>
      <c r="B1911" s="16"/>
      <c r="C1911" s="16" t="s">
        <v>11</v>
      </c>
      <c r="D1911" s="16">
        <v>2040</v>
      </c>
      <c r="E1911" s="16" t="s">
        <v>3</v>
      </c>
      <c r="F1911" s="16" t="str">
        <f>VLOOKUP(A1911,BY_TRA_Demand_Drivers!$A$5:$B$95,2,FALSE)</f>
        <v>TFSN</v>
      </c>
      <c r="G1911" s="16">
        <f>VLOOKUP($D1911,'Growth rate'!$B$3:$T$93,19,FALSE)*VLOOKUP($F1911,BY_TRA_Demand_Drivers!$B$5:$J$100,7,FALSE)</f>
        <v>0</v>
      </c>
      <c r="H1911" s="16">
        <f>VLOOKUP($D1911,'Growth rate'!$B$3:$T$93,19,FALSE)*VLOOKUP($F1911,BY_TRA_Demand_Drivers!$B$5:$J$100,8,FALSE)</f>
        <v>0</v>
      </c>
      <c r="I1911" s="16">
        <f>VLOOKUP($D1911,'Growth rate'!$B$3:$T$93,19,FALSE)*VLOOKUP($F1911,BY_TRA_Demand_Drivers!$B$5:$J$100,9,FALSE)</f>
        <v>0</v>
      </c>
    </row>
    <row r="1912" spans="1:9">
      <c r="A1912" s="16">
        <f t="shared" si="29"/>
        <v>24</v>
      </c>
      <c r="B1912" s="16"/>
      <c r="C1912" s="16" t="s">
        <v>11</v>
      </c>
      <c r="D1912" s="16">
        <v>2041</v>
      </c>
      <c r="E1912" s="16" t="s">
        <v>3</v>
      </c>
      <c r="F1912" s="16" t="str">
        <f>VLOOKUP(A1912,BY_TRA_Demand_Drivers!$A$5:$B$95,2,FALSE)</f>
        <v>TFSN</v>
      </c>
      <c r="G1912" s="16">
        <f>VLOOKUP($D1912,'Growth rate'!$B$3:$T$93,19,FALSE)*VLOOKUP($F1912,BY_TRA_Demand_Drivers!$B$5:$J$100,7,FALSE)</f>
        <v>0</v>
      </c>
      <c r="H1912" s="16">
        <f>VLOOKUP($D1912,'Growth rate'!$B$3:$T$93,19,FALSE)*VLOOKUP($F1912,BY_TRA_Demand_Drivers!$B$5:$J$100,8,FALSE)</f>
        <v>0</v>
      </c>
      <c r="I1912" s="16">
        <f>VLOOKUP($D1912,'Growth rate'!$B$3:$T$93,19,FALSE)*VLOOKUP($F1912,BY_TRA_Demand_Drivers!$B$5:$J$100,9,FALSE)</f>
        <v>0</v>
      </c>
    </row>
    <row r="1913" spans="1:9">
      <c r="A1913" s="16">
        <f t="shared" si="29"/>
        <v>24</v>
      </c>
      <c r="B1913" s="16"/>
      <c r="C1913" s="16" t="s">
        <v>11</v>
      </c>
      <c r="D1913" s="16">
        <v>2042</v>
      </c>
      <c r="E1913" s="16" t="s">
        <v>3</v>
      </c>
      <c r="F1913" s="16" t="str">
        <f>VLOOKUP(A1913,BY_TRA_Demand_Drivers!$A$5:$B$95,2,FALSE)</f>
        <v>TFSN</v>
      </c>
      <c r="G1913" s="16">
        <f>VLOOKUP($D1913,'Growth rate'!$B$3:$T$93,19,FALSE)*VLOOKUP($F1913,BY_TRA_Demand_Drivers!$B$5:$J$100,7,FALSE)</f>
        <v>0</v>
      </c>
      <c r="H1913" s="16">
        <f>VLOOKUP($D1913,'Growth rate'!$B$3:$T$93,19,FALSE)*VLOOKUP($F1913,BY_TRA_Demand_Drivers!$B$5:$J$100,8,FALSE)</f>
        <v>0</v>
      </c>
      <c r="I1913" s="16">
        <f>VLOOKUP($D1913,'Growth rate'!$B$3:$T$93,19,FALSE)*VLOOKUP($F1913,BY_TRA_Demand_Drivers!$B$5:$J$100,9,FALSE)</f>
        <v>0</v>
      </c>
    </row>
    <row r="1914" spans="1:9">
      <c r="A1914" s="16">
        <f t="shared" si="29"/>
        <v>24</v>
      </c>
      <c r="B1914" s="16"/>
      <c r="C1914" s="16" t="s">
        <v>11</v>
      </c>
      <c r="D1914" s="16">
        <v>2043</v>
      </c>
      <c r="E1914" s="16" t="s">
        <v>3</v>
      </c>
      <c r="F1914" s="16" t="str">
        <f>VLOOKUP(A1914,BY_TRA_Demand_Drivers!$A$5:$B$95,2,FALSE)</f>
        <v>TFSN</v>
      </c>
      <c r="G1914" s="16">
        <f>VLOOKUP($D1914,'Growth rate'!$B$3:$T$93,19,FALSE)*VLOOKUP($F1914,BY_TRA_Demand_Drivers!$B$5:$J$100,7,FALSE)</f>
        <v>0</v>
      </c>
      <c r="H1914" s="16">
        <f>VLOOKUP($D1914,'Growth rate'!$B$3:$T$93,19,FALSE)*VLOOKUP($F1914,BY_TRA_Demand_Drivers!$B$5:$J$100,8,FALSE)</f>
        <v>0</v>
      </c>
      <c r="I1914" s="16">
        <f>VLOOKUP($D1914,'Growth rate'!$B$3:$T$93,19,FALSE)*VLOOKUP($F1914,BY_TRA_Demand_Drivers!$B$5:$J$100,9,FALSE)</f>
        <v>0</v>
      </c>
    </row>
    <row r="1915" spans="1:9">
      <c r="A1915" s="16">
        <f t="shared" si="29"/>
        <v>24</v>
      </c>
      <c r="B1915" s="16"/>
      <c r="C1915" s="16" t="s">
        <v>11</v>
      </c>
      <c r="D1915" s="16">
        <v>2044</v>
      </c>
      <c r="E1915" s="16" t="s">
        <v>3</v>
      </c>
      <c r="F1915" s="16" t="str">
        <f>VLOOKUP(A1915,BY_TRA_Demand_Drivers!$A$5:$B$95,2,FALSE)</f>
        <v>TFSN</v>
      </c>
      <c r="G1915" s="16">
        <f>VLOOKUP($D1915,'Growth rate'!$B$3:$T$93,19,FALSE)*VLOOKUP($F1915,BY_TRA_Demand_Drivers!$B$5:$J$100,7,FALSE)</f>
        <v>0</v>
      </c>
      <c r="H1915" s="16">
        <f>VLOOKUP($D1915,'Growth rate'!$B$3:$T$93,19,FALSE)*VLOOKUP($F1915,BY_TRA_Demand_Drivers!$B$5:$J$100,8,FALSE)</f>
        <v>0</v>
      </c>
      <c r="I1915" s="16">
        <f>VLOOKUP($D1915,'Growth rate'!$B$3:$T$93,19,FALSE)*VLOOKUP($F1915,BY_TRA_Demand_Drivers!$B$5:$J$100,9,FALSE)</f>
        <v>0</v>
      </c>
    </row>
    <row r="1916" spans="1:9">
      <c r="A1916" s="16">
        <f t="shared" si="29"/>
        <v>24</v>
      </c>
      <c r="B1916" s="16"/>
      <c r="C1916" s="16" t="s">
        <v>11</v>
      </c>
      <c r="D1916" s="16">
        <v>2045</v>
      </c>
      <c r="E1916" s="16" t="s">
        <v>3</v>
      </c>
      <c r="F1916" s="16" t="str">
        <f>VLOOKUP(A1916,BY_TRA_Demand_Drivers!$A$5:$B$95,2,FALSE)</f>
        <v>TFSN</v>
      </c>
      <c r="G1916" s="16">
        <f>VLOOKUP($D1916,'Growth rate'!$B$3:$T$93,19,FALSE)*VLOOKUP($F1916,BY_TRA_Demand_Drivers!$B$5:$J$100,7,FALSE)</f>
        <v>0</v>
      </c>
      <c r="H1916" s="16">
        <f>VLOOKUP($D1916,'Growth rate'!$B$3:$T$93,19,FALSE)*VLOOKUP($F1916,BY_TRA_Demand_Drivers!$B$5:$J$100,8,FALSE)</f>
        <v>0</v>
      </c>
      <c r="I1916" s="16">
        <f>VLOOKUP($D1916,'Growth rate'!$B$3:$T$93,19,FALSE)*VLOOKUP($F1916,BY_TRA_Demand_Drivers!$B$5:$J$100,9,FALSE)</f>
        <v>0</v>
      </c>
    </row>
    <row r="1917" spans="1:9">
      <c r="A1917" s="16">
        <f t="shared" si="29"/>
        <v>24</v>
      </c>
      <c r="B1917" s="16"/>
      <c r="C1917" s="16" t="s">
        <v>11</v>
      </c>
      <c r="D1917" s="16">
        <v>2046</v>
      </c>
      <c r="E1917" s="16" t="s">
        <v>3</v>
      </c>
      <c r="F1917" s="16" t="str">
        <f>VLOOKUP(A1917,BY_TRA_Demand_Drivers!$A$5:$B$95,2,FALSE)</f>
        <v>TFSN</v>
      </c>
      <c r="G1917" s="16">
        <f>VLOOKUP($D1917,'Growth rate'!$B$3:$T$93,19,FALSE)*VLOOKUP($F1917,BY_TRA_Demand_Drivers!$B$5:$J$100,7,FALSE)</f>
        <v>0</v>
      </c>
      <c r="H1917" s="16">
        <f>VLOOKUP($D1917,'Growth rate'!$B$3:$T$93,19,FALSE)*VLOOKUP($F1917,BY_TRA_Demand_Drivers!$B$5:$J$100,8,FALSE)</f>
        <v>0</v>
      </c>
      <c r="I1917" s="16">
        <f>VLOOKUP($D1917,'Growth rate'!$B$3:$T$93,19,FALSE)*VLOOKUP($F1917,BY_TRA_Demand_Drivers!$B$5:$J$100,9,FALSE)</f>
        <v>0</v>
      </c>
    </row>
    <row r="1918" spans="1:9">
      <c r="A1918" s="16">
        <f t="shared" si="29"/>
        <v>24</v>
      </c>
      <c r="B1918" s="16"/>
      <c r="C1918" s="16" t="s">
        <v>11</v>
      </c>
      <c r="D1918" s="16">
        <v>2047</v>
      </c>
      <c r="E1918" s="16" t="s">
        <v>3</v>
      </c>
      <c r="F1918" s="16" t="str">
        <f>VLOOKUP(A1918,BY_TRA_Demand_Drivers!$A$5:$B$95,2,FALSE)</f>
        <v>TFSN</v>
      </c>
      <c r="G1918" s="16">
        <f>VLOOKUP($D1918,'Growth rate'!$B$3:$T$93,19,FALSE)*VLOOKUP($F1918,BY_TRA_Demand_Drivers!$B$5:$J$100,7,FALSE)</f>
        <v>0</v>
      </c>
      <c r="H1918" s="16">
        <f>VLOOKUP($D1918,'Growth rate'!$B$3:$T$93,19,FALSE)*VLOOKUP($F1918,BY_TRA_Demand_Drivers!$B$5:$J$100,8,FALSE)</f>
        <v>0</v>
      </c>
      <c r="I1918" s="16">
        <f>VLOOKUP($D1918,'Growth rate'!$B$3:$T$93,19,FALSE)*VLOOKUP($F1918,BY_TRA_Demand_Drivers!$B$5:$J$100,9,FALSE)</f>
        <v>0</v>
      </c>
    </row>
    <row r="1919" spans="1:9">
      <c r="A1919" s="16">
        <f t="shared" si="29"/>
        <v>24</v>
      </c>
      <c r="B1919" s="16"/>
      <c r="C1919" s="16" t="s">
        <v>11</v>
      </c>
      <c r="D1919" s="16">
        <v>2048</v>
      </c>
      <c r="E1919" s="16" t="s">
        <v>3</v>
      </c>
      <c r="F1919" s="16" t="str">
        <f>VLOOKUP(A1919,BY_TRA_Demand_Drivers!$A$5:$B$95,2,FALSE)</f>
        <v>TFSN</v>
      </c>
      <c r="G1919" s="16">
        <f>VLOOKUP($D1919,'Growth rate'!$B$3:$T$93,19,FALSE)*VLOOKUP($F1919,BY_TRA_Demand_Drivers!$B$5:$J$100,7,FALSE)</f>
        <v>0</v>
      </c>
      <c r="H1919" s="16">
        <f>VLOOKUP($D1919,'Growth rate'!$B$3:$T$93,19,FALSE)*VLOOKUP($F1919,BY_TRA_Demand_Drivers!$B$5:$J$100,8,FALSE)</f>
        <v>0</v>
      </c>
      <c r="I1919" s="16">
        <f>VLOOKUP($D1919,'Growth rate'!$B$3:$T$93,19,FALSE)*VLOOKUP($F1919,BY_TRA_Demand_Drivers!$B$5:$J$100,9,FALSE)</f>
        <v>0</v>
      </c>
    </row>
    <row r="1920" spans="1:9">
      <c r="A1920" s="16">
        <f t="shared" si="29"/>
        <v>24</v>
      </c>
      <c r="B1920" s="16"/>
      <c r="C1920" s="16" t="s">
        <v>11</v>
      </c>
      <c r="D1920" s="16">
        <v>2049</v>
      </c>
      <c r="E1920" s="16" t="s">
        <v>3</v>
      </c>
      <c r="F1920" s="16" t="str">
        <f>VLOOKUP(A1920,BY_TRA_Demand_Drivers!$A$5:$B$95,2,FALSE)</f>
        <v>TFSN</v>
      </c>
      <c r="G1920" s="16">
        <f>VLOOKUP($D1920,'Growth rate'!$B$3:$T$93,19,FALSE)*VLOOKUP($F1920,BY_TRA_Demand_Drivers!$B$5:$J$100,7,FALSE)</f>
        <v>0</v>
      </c>
      <c r="H1920" s="16">
        <f>VLOOKUP($D1920,'Growth rate'!$B$3:$T$93,19,FALSE)*VLOOKUP($F1920,BY_TRA_Demand_Drivers!$B$5:$J$100,8,FALSE)</f>
        <v>0</v>
      </c>
      <c r="I1920" s="16">
        <f>VLOOKUP($D1920,'Growth rate'!$B$3:$T$93,19,FALSE)*VLOOKUP($F1920,BY_TRA_Demand_Drivers!$B$5:$J$100,9,FALSE)</f>
        <v>0</v>
      </c>
    </row>
    <row r="1921" spans="1:9">
      <c r="A1921" s="16">
        <f t="shared" si="29"/>
        <v>24</v>
      </c>
      <c r="B1921" s="16"/>
      <c r="C1921" s="16" t="s">
        <v>11</v>
      </c>
      <c r="D1921" s="16">
        <v>2050</v>
      </c>
      <c r="E1921" s="16" t="s">
        <v>3</v>
      </c>
      <c r="F1921" s="16" t="str">
        <f>VLOOKUP(A1921,BY_TRA_Demand_Drivers!$A$5:$B$95,2,FALSE)</f>
        <v>TFSN</v>
      </c>
      <c r="G1921" s="16">
        <f>VLOOKUP($D1921,'Growth rate'!$B$3:$T$93,19,FALSE)*VLOOKUP($F1921,BY_TRA_Demand_Drivers!$B$5:$J$100,7,FALSE)</f>
        <v>0</v>
      </c>
      <c r="H1921" s="16">
        <f>VLOOKUP($D1921,'Growth rate'!$B$3:$T$93,19,FALSE)*VLOOKUP($F1921,BY_TRA_Demand_Drivers!$B$5:$J$100,8,FALSE)</f>
        <v>0</v>
      </c>
      <c r="I1921" s="16">
        <f>VLOOKUP($D1921,'Growth rate'!$B$3:$T$93,19,FALSE)*VLOOKUP($F1921,BY_TRA_Demand_Drivers!$B$5:$J$100,9,FALSE)</f>
        <v>0</v>
      </c>
    </row>
    <row r="1922" spans="1:9">
      <c r="A1922" s="16">
        <f t="shared" si="29"/>
        <v>24</v>
      </c>
      <c r="B1922" s="16"/>
      <c r="C1922" s="16" t="s">
        <v>11</v>
      </c>
      <c r="D1922" s="16">
        <v>2051</v>
      </c>
      <c r="E1922" s="16" t="s">
        <v>3</v>
      </c>
      <c r="F1922" s="16" t="str">
        <f>VLOOKUP(A1922,BY_TRA_Demand_Drivers!$A$5:$B$95,2,FALSE)</f>
        <v>TFSN</v>
      </c>
      <c r="G1922" s="16">
        <f>VLOOKUP($D1922,'Growth rate'!$B$3:$T$93,19,FALSE)*VLOOKUP($F1922,BY_TRA_Demand_Drivers!$B$5:$J$100,7,FALSE)</f>
        <v>0</v>
      </c>
      <c r="H1922" s="16">
        <f>VLOOKUP($D1922,'Growth rate'!$B$3:$T$93,19,FALSE)*VLOOKUP($F1922,BY_TRA_Demand_Drivers!$B$5:$J$100,8,FALSE)</f>
        <v>0</v>
      </c>
      <c r="I1922" s="16">
        <f>VLOOKUP($D1922,'Growth rate'!$B$3:$T$93,19,FALSE)*VLOOKUP($F1922,BY_TRA_Demand_Drivers!$B$5:$J$100,9,FALSE)</f>
        <v>0</v>
      </c>
    </row>
    <row r="1923" spans="1:9">
      <c r="A1923" s="16">
        <f t="shared" si="29"/>
        <v>24</v>
      </c>
      <c r="B1923" s="16"/>
      <c r="C1923" s="16" t="s">
        <v>11</v>
      </c>
      <c r="D1923" s="16">
        <v>2052</v>
      </c>
      <c r="E1923" s="16" t="s">
        <v>3</v>
      </c>
      <c r="F1923" s="16" t="str">
        <f>VLOOKUP(A1923,BY_TRA_Demand_Drivers!$A$5:$B$95,2,FALSE)</f>
        <v>TFSN</v>
      </c>
      <c r="G1923" s="16">
        <f>VLOOKUP($D1923,'Growth rate'!$B$3:$T$93,19,FALSE)*VLOOKUP($F1923,BY_TRA_Demand_Drivers!$B$5:$J$100,7,FALSE)</f>
        <v>0</v>
      </c>
      <c r="H1923" s="16">
        <f>VLOOKUP($D1923,'Growth rate'!$B$3:$T$93,19,FALSE)*VLOOKUP($F1923,BY_TRA_Demand_Drivers!$B$5:$J$100,8,FALSE)</f>
        <v>0</v>
      </c>
      <c r="I1923" s="16">
        <f>VLOOKUP($D1923,'Growth rate'!$B$3:$T$93,19,FALSE)*VLOOKUP($F1923,BY_TRA_Demand_Drivers!$B$5:$J$100,9,FALSE)</f>
        <v>0</v>
      </c>
    </row>
    <row r="1924" spans="1:9">
      <c r="A1924" s="16">
        <f t="shared" si="29"/>
        <v>24</v>
      </c>
      <c r="B1924" s="16"/>
      <c r="C1924" s="16" t="s">
        <v>11</v>
      </c>
      <c r="D1924" s="16">
        <v>2053</v>
      </c>
      <c r="E1924" s="16" t="s">
        <v>3</v>
      </c>
      <c r="F1924" s="16" t="str">
        <f>VLOOKUP(A1924,BY_TRA_Demand_Drivers!$A$5:$B$95,2,FALSE)</f>
        <v>TFSN</v>
      </c>
      <c r="G1924" s="16">
        <f>VLOOKUP($D1924,'Growth rate'!$B$3:$T$93,19,FALSE)*VLOOKUP($F1924,BY_TRA_Demand_Drivers!$B$5:$J$100,7,FALSE)</f>
        <v>0</v>
      </c>
      <c r="H1924" s="16">
        <f>VLOOKUP($D1924,'Growth rate'!$B$3:$T$93,19,FALSE)*VLOOKUP($F1924,BY_TRA_Demand_Drivers!$B$5:$J$100,8,FALSE)</f>
        <v>0</v>
      </c>
      <c r="I1924" s="16">
        <f>VLOOKUP($D1924,'Growth rate'!$B$3:$T$93,19,FALSE)*VLOOKUP($F1924,BY_TRA_Demand_Drivers!$B$5:$J$100,9,FALSE)</f>
        <v>0</v>
      </c>
    </row>
    <row r="1925" spans="1:9">
      <c r="A1925" s="16">
        <f t="shared" si="29"/>
        <v>24</v>
      </c>
      <c r="B1925" s="16"/>
      <c r="C1925" s="16" t="s">
        <v>11</v>
      </c>
      <c r="D1925" s="16">
        <v>2054</v>
      </c>
      <c r="E1925" s="16" t="s">
        <v>3</v>
      </c>
      <c r="F1925" s="16" t="str">
        <f>VLOOKUP(A1925,BY_TRA_Demand_Drivers!$A$5:$B$95,2,FALSE)</f>
        <v>TFSN</v>
      </c>
      <c r="G1925" s="16">
        <f>VLOOKUP($D1925,'Growth rate'!$B$3:$T$93,19,FALSE)*VLOOKUP($F1925,BY_TRA_Demand_Drivers!$B$5:$J$100,7,FALSE)</f>
        <v>0</v>
      </c>
      <c r="H1925" s="16">
        <f>VLOOKUP($D1925,'Growth rate'!$B$3:$T$93,19,FALSE)*VLOOKUP($F1925,BY_TRA_Demand_Drivers!$B$5:$J$100,8,FALSE)</f>
        <v>0</v>
      </c>
      <c r="I1925" s="16">
        <f>VLOOKUP($D1925,'Growth rate'!$B$3:$T$93,19,FALSE)*VLOOKUP($F1925,BY_TRA_Demand_Drivers!$B$5:$J$100,9,FALSE)</f>
        <v>0</v>
      </c>
    </row>
    <row r="1926" spans="1:9">
      <c r="A1926" s="16">
        <f t="shared" si="29"/>
        <v>24</v>
      </c>
      <c r="B1926" s="16"/>
      <c r="C1926" s="16" t="s">
        <v>11</v>
      </c>
      <c r="D1926" s="16">
        <v>2055</v>
      </c>
      <c r="E1926" s="16" t="s">
        <v>3</v>
      </c>
      <c r="F1926" s="16" t="str">
        <f>VLOOKUP(A1926,BY_TRA_Demand_Drivers!$A$5:$B$95,2,FALSE)</f>
        <v>TFSN</v>
      </c>
      <c r="G1926" s="16">
        <f>VLOOKUP($D1926,'Growth rate'!$B$3:$T$93,19,FALSE)*VLOOKUP($F1926,BY_TRA_Demand_Drivers!$B$5:$J$100,7,FALSE)</f>
        <v>0</v>
      </c>
      <c r="H1926" s="16">
        <f>VLOOKUP($D1926,'Growth rate'!$B$3:$T$93,19,FALSE)*VLOOKUP($F1926,BY_TRA_Demand_Drivers!$B$5:$J$100,8,FALSE)</f>
        <v>0</v>
      </c>
      <c r="I1926" s="16">
        <f>VLOOKUP($D1926,'Growth rate'!$B$3:$T$93,19,FALSE)*VLOOKUP($F1926,BY_TRA_Demand_Drivers!$B$5:$J$100,9,FALSE)</f>
        <v>0</v>
      </c>
    </row>
    <row r="1927" spans="1:9">
      <c r="A1927" s="16">
        <f t="shared" si="29"/>
        <v>24</v>
      </c>
      <c r="B1927" s="16"/>
      <c r="C1927" s="16" t="s">
        <v>11</v>
      </c>
      <c r="D1927" s="16">
        <v>2056</v>
      </c>
      <c r="E1927" s="16" t="s">
        <v>3</v>
      </c>
      <c r="F1927" s="16" t="str">
        <f>VLOOKUP(A1927,BY_TRA_Demand_Drivers!$A$5:$B$95,2,FALSE)</f>
        <v>TFSN</v>
      </c>
      <c r="G1927" s="16">
        <f>VLOOKUP($D1927,'Growth rate'!$B$3:$T$93,19,FALSE)*VLOOKUP($F1927,BY_TRA_Demand_Drivers!$B$5:$J$100,7,FALSE)</f>
        <v>0</v>
      </c>
      <c r="H1927" s="16">
        <f>VLOOKUP($D1927,'Growth rate'!$B$3:$T$93,19,FALSE)*VLOOKUP($F1927,BY_TRA_Demand_Drivers!$B$5:$J$100,8,FALSE)</f>
        <v>0</v>
      </c>
      <c r="I1927" s="16">
        <f>VLOOKUP($D1927,'Growth rate'!$B$3:$T$93,19,FALSE)*VLOOKUP($F1927,BY_TRA_Demand_Drivers!$B$5:$J$100,9,FALSE)</f>
        <v>0</v>
      </c>
    </row>
    <row r="1928" spans="1:9">
      <c r="A1928" s="16">
        <f t="shared" si="29"/>
        <v>24</v>
      </c>
      <c r="B1928" s="16"/>
      <c r="C1928" s="16" t="s">
        <v>11</v>
      </c>
      <c r="D1928" s="16">
        <v>2057</v>
      </c>
      <c r="E1928" s="16" t="s">
        <v>3</v>
      </c>
      <c r="F1928" s="16" t="str">
        <f>VLOOKUP(A1928,BY_TRA_Demand_Drivers!$A$5:$B$95,2,FALSE)</f>
        <v>TFSN</v>
      </c>
      <c r="G1928" s="16">
        <f>VLOOKUP($D1928,'Growth rate'!$B$3:$T$93,19,FALSE)*VLOOKUP($F1928,BY_TRA_Demand_Drivers!$B$5:$J$100,7,FALSE)</f>
        <v>0</v>
      </c>
      <c r="H1928" s="16">
        <f>VLOOKUP($D1928,'Growth rate'!$B$3:$T$93,19,FALSE)*VLOOKUP($F1928,BY_TRA_Demand_Drivers!$B$5:$J$100,8,FALSE)</f>
        <v>0</v>
      </c>
      <c r="I1928" s="16">
        <f>VLOOKUP($D1928,'Growth rate'!$B$3:$T$93,19,FALSE)*VLOOKUP($F1928,BY_TRA_Demand_Drivers!$B$5:$J$100,9,FALSE)</f>
        <v>0</v>
      </c>
    </row>
    <row r="1929" spans="1:9">
      <c r="A1929" s="16">
        <f t="shared" si="29"/>
        <v>24</v>
      </c>
      <c r="B1929" s="16"/>
      <c r="C1929" s="16" t="s">
        <v>11</v>
      </c>
      <c r="D1929" s="16">
        <v>2058</v>
      </c>
      <c r="E1929" s="16" t="s">
        <v>3</v>
      </c>
      <c r="F1929" s="16" t="str">
        <f>VLOOKUP(A1929,BY_TRA_Demand_Drivers!$A$5:$B$95,2,FALSE)</f>
        <v>TFSN</v>
      </c>
      <c r="G1929" s="16">
        <f>VLOOKUP($D1929,'Growth rate'!$B$3:$T$93,19,FALSE)*VLOOKUP($F1929,BY_TRA_Demand_Drivers!$B$5:$J$100,7,FALSE)</f>
        <v>0</v>
      </c>
      <c r="H1929" s="16">
        <f>VLOOKUP($D1929,'Growth rate'!$B$3:$T$93,19,FALSE)*VLOOKUP($F1929,BY_TRA_Demand_Drivers!$B$5:$J$100,8,FALSE)</f>
        <v>0</v>
      </c>
      <c r="I1929" s="16">
        <f>VLOOKUP($D1929,'Growth rate'!$B$3:$T$93,19,FALSE)*VLOOKUP($F1929,BY_TRA_Demand_Drivers!$B$5:$J$100,9,FALSE)</f>
        <v>0</v>
      </c>
    </row>
    <row r="1930" spans="1:9">
      <c r="A1930" s="16">
        <f t="shared" si="29"/>
        <v>24</v>
      </c>
      <c r="B1930" s="16"/>
      <c r="C1930" s="16" t="s">
        <v>11</v>
      </c>
      <c r="D1930" s="16">
        <v>2059</v>
      </c>
      <c r="E1930" s="16" t="s">
        <v>3</v>
      </c>
      <c r="F1930" s="16" t="str">
        <f>VLOOKUP(A1930,BY_TRA_Demand_Drivers!$A$5:$B$95,2,FALSE)</f>
        <v>TFSN</v>
      </c>
      <c r="G1930" s="16">
        <f>VLOOKUP($D1930,'Growth rate'!$B$3:$T$93,19,FALSE)*VLOOKUP($F1930,BY_TRA_Demand_Drivers!$B$5:$J$100,7,FALSE)</f>
        <v>0</v>
      </c>
      <c r="H1930" s="16">
        <f>VLOOKUP($D1930,'Growth rate'!$B$3:$T$93,19,FALSE)*VLOOKUP($F1930,BY_TRA_Demand_Drivers!$B$5:$J$100,8,FALSE)</f>
        <v>0</v>
      </c>
      <c r="I1930" s="16">
        <f>VLOOKUP($D1930,'Growth rate'!$B$3:$T$93,19,FALSE)*VLOOKUP($F1930,BY_TRA_Demand_Drivers!$B$5:$J$100,9,FALSE)</f>
        <v>0</v>
      </c>
    </row>
    <row r="1931" spans="1:9">
      <c r="A1931" s="16">
        <f t="shared" si="29"/>
        <v>24</v>
      </c>
      <c r="B1931" s="16"/>
      <c r="C1931" s="16" t="s">
        <v>11</v>
      </c>
      <c r="D1931" s="16">
        <v>2060</v>
      </c>
      <c r="E1931" s="16" t="s">
        <v>3</v>
      </c>
      <c r="F1931" s="16" t="str">
        <f>VLOOKUP(A1931,BY_TRA_Demand_Drivers!$A$5:$B$95,2,FALSE)</f>
        <v>TFSN</v>
      </c>
      <c r="G1931" s="16">
        <f>VLOOKUP($D1931,'Growth rate'!$B$3:$T$93,19,FALSE)*VLOOKUP($F1931,BY_TRA_Demand_Drivers!$B$5:$J$100,7,FALSE)</f>
        <v>0</v>
      </c>
      <c r="H1931" s="16">
        <f>VLOOKUP($D1931,'Growth rate'!$B$3:$T$93,19,FALSE)*VLOOKUP($F1931,BY_TRA_Demand_Drivers!$B$5:$J$100,8,FALSE)</f>
        <v>0</v>
      </c>
      <c r="I1931" s="16">
        <f>VLOOKUP($D1931,'Growth rate'!$B$3:$T$93,19,FALSE)*VLOOKUP($F1931,BY_TRA_Demand_Drivers!$B$5:$J$100,9,FALSE)</f>
        <v>0</v>
      </c>
    </row>
    <row r="1932" spans="1:9">
      <c r="A1932" s="16">
        <f t="shared" si="29"/>
        <v>24</v>
      </c>
      <c r="B1932" s="16"/>
      <c r="C1932" s="16" t="s">
        <v>11</v>
      </c>
      <c r="D1932" s="16">
        <v>2061</v>
      </c>
      <c r="E1932" s="16" t="s">
        <v>3</v>
      </c>
      <c r="F1932" s="16" t="str">
        <f>VLOOKUP(A1932,BY_TRA_Demand_Drivers!$A$5:$B$95,2,FALSE)</f>
        <v>TFSN</v>
      </c>
      <c r="G1932" s="16">
        <f>VLOOKUP($D1932,'Growth rate'!$B$3:$T$93,19,FALSE)*VLOOKUP($F1932,BY_TRA_Demand_Drivers!$B$5:$J$100,7,FALSE)</f>
        <v>0</v>
      </c>
      <c r="H1932" s="16">
        <f>VLOOKUP($D1932,'Growth rate'!$B$3:$T$93,19,FALSE)*VLOOKUP($F1932,BY_TRA_Demand_Drivers!$B$5:$J$100,8,FALSE)</f>
        <v>0</v>
      </c>
      <c r="I1932" s="16">
        <f>VLOOKUP($D1932,'Growth rate'!$B$3:$T$93,19,FALSE)*VLOOKUP($F1932,BY_TRA_Demand_Drivers!$B$5:$J$100,9,FALSE)</f>
        <v>0</v>
      </c>
    </row>
    <row r="1933" spans="1:9">
      <c r="A1933" s="16">
        <f t="shared" si="29"/>
        <v>24</v>
      </c>
      <c r="B1933" s="16"/>
      <c r="C1933" s="16" t="s">
        <v>11</v>
      </c>
      <c r="D1933" s="16">
        <v>2062</v>
      </c>
      <c r="E1933" s="16" t="s">
        <v>3</v>
      </c>
      <c r="F1933" s="16" t="str">
        <f>VLOOKUP(A1933,BY_TRA_Demand_Drivers!$A$5:$B$95,2,FALSE)</f>
        <v>TFSN</v>
      </c>
      <c r="G1933" s="16">
        <f>VLOOKUP($D1933,'Growth rate'!$B$3:$T$93,19,FALSE)*VLOOKUP($F1933,BY_TRA_Demand_Drivers!$B$5:$J$100,7,FALSE)</f>
        <v>0</v>
      </c>
      <c r="H1933" s="16">
        <f>VLOOKUP($D1933,'Growth rate'!$B$3:$T$93,19,FALSE)*VLOOKUP($F1933,BY_TRA_Demand_Drivers!$B$5:$J$100,8,FALSE)</f>
        <v>0</v>
      </c>
      <c r="I1933" s="16">
        <f>VLOOKUP($D1933,'Growth rate'!$B$3:$T$93,19,FALSE)*VLOOKUP($F1933,BY_TRA_Demand_Drivers!$B$5:$J$100,9,FALSE)</f>
        <v>0</v>
      </c>
    </row>
    <row r="1934" spans="1:9">
      <c r="A1934" s="16">
        <f t="shared" si="29"/>
        <v>24</v>
      </c>
      <c r="B1934" s="16"/>
      <c r="C1934" s="16" t="s">
        <v>11</v>
      </c>
      <c r="D1934" s="16">
        <v>2063</v>
      </c>
      <c r="E1934" s="16" t="s">
        <v>3</v>
      </c>
      <c r="F1934" s="16" t="str">
        <f>VLOOKUP(A1934,BY_TRA_Demand_Drivers!$A$5:$B$95,2,FALSE)</f>
        <v>TFSN</v>
      </c>
      <c r="G1934" s="16">
        <f>VLOOKUP($D1934,'Growth rate'!$B$3:$T$93,19,FALSE)*VLOOKUP($F1934,BY_TRA_Demand_Drivers!$B$5:$J$100,7,FALSE)</f>
        <v>0</v>
      </c>
      <c r="H1934" s="16">
        <f>VLOOKUP($D1934,'Growth rate'!$B$3:$T$93,19,FALSE)*VLOOKUP($F1934,BY_TRA_Demand_Drivers!$B$5:$J$100,8,FALSE)</f>
        <v>0</v>
      </c>
      <c r="I1934" s="16">
        <f>VLOOKUP($D1934,'Growth rate'!$B$3:$T$93,19,FALSE)*VLOOKUP($F1934,BY_TRA_Demand_Drivers!$B$5:$J$100,9,FALSE)</f>
        <v>0</v>
      </c>
    </row>
    <row r="1935" spans="1:9">
      <c r="A1935" s="16">
        <f t="shared" si="29"/>
        <v>24</v>
      </c>
      <c r="B1935" s="16"/>
      <c r="C1935" s="16" t="s">
        <v>11</v>
      </c>
      <c r="D1935" s="16">
        <v>2064</v>
      </c>
      <c r="E1935" s="16" t="s">
        <v>3</v>
      </c>
      <c r="F1935" s="16" t="str">
        <f>VLOOKUP(A1935,BY_TRA_Demand_Drivers!$A$5:$B$95,2,FALSE)</f>
        <v>TFSN</v>
      </c>
      <c r="G1935" s="16">
        <f>VLOOKUP($D1935,'Growth rate'!$B$3:$T$93,19,FALSE)*VLOOKUP($F1935,BY_TRA_Demand_Drivers!$B$5:$J$100,7,FALSE)</f>
        <v>0</v>
      </c>
      <c r="H1935" s="16">
        <f>VLOOKUP($D1935,'Growth rate'!$B$3:$T$93,19,FALSE)*VLOOKUP($F1935,BY_TRA_Demand_Drivers!$B$5:$J$100,8,FALSE)</f>
        <v>0</v>
      </c>
      <c r="I1935" s="16">
        <f>VLOOKUP($D1935,'Growth rate'!$B$3:$T$93,19,FALSE)*VLOOKUP($F1935,BY_TRA_Demand_Drivers!$B$5:$J$100,9,FALSE)</f>
        <v>0</v>
      </c>
    </row>
    <row r="1936" spans="1:9">
      <c r="A1936" s="16">
        <f t="shared" si="29"/>
        <v>24</v>
      </c>
      <c r="B1936" s="16"/>
      <c r="C1936" s="16" t="s">
        <v>11</v>
      </c>
      <c r="D1936" s="16">
        <v>2065</v>
      </c>
      <c r="E1936" s="16" t="s">
        <v>3</v>
      </c>
      <c r="F1936" s="16" t="str">
        <f>VLOOKUP(A1936,BY_TRA_Demand_Drivers!$A$5:$B$95,2,FALSE)</f>
        <v>TFSN</v>
      </c>
      <c r="G1936" s="16">
        <f>VLOOKUP($D1936,'Growth rate'!$B$3:$T$93,19,FALSE)*VLOOKUP($F1936,BY_TRA_Demand_Drivers!$B$5:$J$100,7,FALSE)</f>
        <v>0</v>
      </c>
      <c r="H1936" s="16">
        <f>VLOOKUP($D1936,'Growth rate'!$B$3:$T$93,19,FALSE)*VLOOKUP($F1936,BY_TRA_Demand_Drivers!$B$5:$J$100,8,FALSE)</f>
        <v>0</v>
      </c>
      <c r="I1936" s="16">
        <f>VLOOKUP($D1936,'Growth rate'!$B$3:$T$93,19,FALSE)*VLOOKUP($F1936,BY_TRA_Demand_Drivers!$B$5:$J$100,9,FALSE)</f>
        <v>0</v>
      </c>
    </row>
    <row r="1937" spans="1:9">
      <c r="A1937" s="16">
        <f t="shared" si="29"/>
        <v>24</v>
      </c>
      <c r="B1937" s="16"/>
      <c r="C1937" s="16" t="s">
        <v>11</v>
      </c>
      <c r="D1937" s="16">
        <v>2066</v>
      </c>
      <c r="E1937" s="16" t="s">
        <v>3</v>
      </c>
      <c r="F1937" s="16" t="str">
        <f>VLOOKUP(A1937,BY_TRA_Demand_Drivers!$A$5:$B$95,2,FALSE)</f>
        <v>TFSN</v>
      </c>
      <c r="G1937" s="16">
        <f>VLOOKUP($D1937,'Growth rate'!$B$3:$T$93,19,FALSE)*VLOOKUP($F1937,BY_TRA_Demand_Drivers!$B$5:$J$100,7,FALSE)</f>
        <v>0</v>
      </c>
      <c r="H1937" s="16">
        <f>VLOOKUP($D1937,'Growth rate'!$B$3:$T$93,19,FALSE)*VLOOKUP($F1937,BY_TRA_Demand_Drivers!$B$5:$J$100,8,FALSE)</f>
        <v>0</v>
      </c>
      <c r="I1937" s="16">
        <f>VLOOKUP($D1937,'Growth rate'!$B$3:$T$93,19,FALSE)*VLOOKUP($F1937,BY_TRA_Demand_Drivers!$B$5:$J$100,9,FALSE)</f>
        <v>0</v>
      </c>
    </row>
    <row r="1938" spans="1:9">
      <c r="A1938" s="16">
        <f t="shared" si="29"/>
        <v>24</v>
      </c>
      <c r="B1938" s="16"/>
      <c r="C1938" s="16" t="s">
        <v>11</v>
      </c>
      <c r="D1938" s="16">
        <v>2067</v>
      </c>
      <c r="E1938" s="16" t="s">
        <v>3</v>
      </c>
      <c r="F1938" s="16" t="str">
        <f>VLOOKUP(A1938,BY_TRA_Demand_Drivers!$A$5:$B$95,2,FALSE)</f>
        <v>TFSN</v>
      </c>
      <c r="G1938" s="16">
        <f>VLOOKUP($D1938,'Growth rate'!$B$3:$T$93,19,FALSE)*VLOOKUP($F1938,BY_TRA_Demand_Drivers!$B$5:$J$100,7,FALSE)</f>
        <v>0</v>
      </c>
      <c r="H1938" s="16">
        <f>VLOOKUP($D1938,'Growth rate'!$B$3:$T$93,19,FALSE)*VLOOKUP($F1938,BY_TRA_Demand_Drivers!$B$5:$J$100,8,FALSE)</f>
        <v>0</v>
      </c>
      <c r="I1938" s="16">
        <f>VLOOKUP($D1938,'Growth rate'!$B$3:$T$93,19,FALSE)*VLOOKUP($F1938,BY_TRA_Demand_Drivers!$B$5:$J$100,9,FALSE)</f>
        <v>0</v>
      </c>
    </row>
    <row r="1939" spans="1:9">
      <c r="A1939" s="16">
        <f t="shared" si="29"/>
        <v>24</v>
      </c>
      <c r="B1939" s="16"/>
      <c r="C1939" s="16" t="s">
        <v>11</v>
      </c>
      <c r="D1939" s="16">
        <v>2068</v>
      </c>
      <c r="E1939" s="16" t="s">
        <v>3</v>
      </c>
      <c r="F1939" s="16" t="str">
        <f>VLOOKUP(A1939,BY_TRA_Demand_Drivers!$A$5:$B$95,2,FALSE)</f>
        <v>TFSN</v>
      </c>
      <c r="G1939" s="16">
        <f>VLOOKUP($D1939,'Growth rate'!$B$3:$T$93,19,FALSE)*VLOOKUP($F1939,BY_TRA_Demand_Drivers!$B$5:$J$100,7,FALSE)</f>
        <v>0</v>
      </c>
      <c r="H1939" s="16">
        <f>VLOOKUP($D1939,'Growth rate'!$B$3:$T$93,19,FALSE)*VLOOKUP($F1939,BY_TRA_Demand_Drivers!$B$5:$J$100,8,FALSE)</f>
        <v>0</v>
      </c>
      <c r="I1939" s="16">
        <f>VLOOKUP($D1939,'Growth rate'!$B$3:$T$93,19,FALSE)*VLOOKUP($F1939,BY_TRA_Demand_Drivers!$B$5:$J$100,9,FALSE)</f>
        <v>0</v>
      </c>
    </row>
    <row r="1940" spans="1:9">
      <c r="A1940" s="16">
        <f t="shared" si="29"/>
        <v>24</v>
      </c>
      <c r="B1940" s="16"/>
      <c r="C1940" s="16" t="s">
        <v>11</v>
      </c>
      <c r="D1940" s="16">
        <v>2069</v>
      </c>
      <c r="E1940" s="16" t="s">
        <v>3</v>
      </c>
      <c r="F1940" s="16" t="str">
        <f>VLOOKUP(A1940,BY_TRA_Demand_Drivers!$A$5:$B$95,2,FALSE)</f>
        <v>TFSN</v>
      </c>
      <c r="G1940" s="16">
        <f>VLOOKUP($D1940,'Growth rate'!$B$3:$T$93,19,FALSE)*VLOOKUP($F1940,BY_TRA_Demand_Drivers!$B$5:$J$100,7,FALSE)</f>
        <v>0</v>
      </c>
      <c r="H1940" s="16">
        <f>VLOOKUP($D1940,'Growth rate'!$B$3:$T$93,19,FALSE)*VLOOKUP($F1940,BY_TRA_Demand_Drivers!$B$5:$J$100,8,FALSE)</f>
        <v>0</v>
      </c>
      <c r="I1940" s="16">
        <f>VLOOKUP($D1940,'Growth rate'!$B$3:$T$93,19,FALSE)*VLOOKUP($F1940,BY_TRA_Demand_Drivers!$B$5:$J$100,9,FALSE)</f>
        <v>0</v>
      </c>
    </row>
    <row r="1941" spans="1:9">
      <c r="A1941" s="16">
        <f t="shared" si="29"/>
        <v>24</v>
      </c>
      <c r="B1941" s="16"/>
      <c r="C1941" s="16" t="s">
        <v>11</v>
      </c>
      <c r="D1941" s="16">
        <v>2070</v>
      </c>
      <c r="E1941" s="16" t="s">
        <v>3</v>
      </c>
      <c r="F1941" s="16" t="str">
        <f>VLOOKUP(A1941,BY_TRA_Demand_Drivers!$A$5:$B$95,2,FALSE)</f>
        <v>TFSN</v>
      </c>
      <c r="G1941" s="16">
        <f>VLOOKUP($D1941,'Growth rate'!$B$3:$T$93,19,FALSE)*VLOOKUP($F1941,BY_TRA_Demand_Drivers!$B$5:$J$100,7,FALSE)</f>
        <v>0</v>
      </c>
      <c r="H1941" s="16">
        <f>VLOOKUP($D1941,'Growth rate'!$B$3:$T$93,19,FALSE)*VLOOKUP($F1941,BY_TRA_Demand_Drivers!$B$5:$J$100,8,FALSE)</f>
        <v>0</v>
      </c>
      <c r="I1941" s="16">
        <f>VLOOKUP($D1941,'Growth rate'!$B$3:$T$93,19,FALSE)*VLOOKUP($F1941,BY_TRA_Demand_Drivers!$B$5:$J$100,9,FALSE)</f>
        <v>0</v>
      </c>
    </row>
    <row r="1942" spans="1:9">
      <c r="A1942" s="16">
        <f t="shared" si="29"/>
        <v>24</v>
      </c>
      <c r="B1942" s="16"/>
      <c r="C1942" s="16" t="s">
        <v>11</v>
      </c>
      <c r="D1942" s="16">
        <v>2071</v>
      </c>
      <c r="E1942" s="16" t="s">
        <v>3</v>
      </c>
      <c r="F1942" s="16" t="str">
        <f>VLOOKUP(A1942,BY_TRA_Demand_Drivers!$A$5:$B$95,2,FALSE)</f>
        <v>TFSN</v>
      </c>
      <c r="G1942" s="16">
        <f>VLOOKUP($D1942,'Growth rate'!$B$3:$T$93,19,FALSE)*VLOOKUP($F1942,BY_TRA_Demand_Drivers!$B$5:$J$100,7,FALSE)</f>
        <v>0</v>
      </c>
      <c r="H1942" s="16">
        <f>VLOOKUP($D1942,'Growth rate'!$B$3:$T$93,19,FALSE)*VLOOKUP($F1942,BY_TRA_Demand_Drivers!$B$5:$J$100,8,FALSE)</f>
        <v>0</v>
      </c>
      <c r="I1942" s="16">
        <f>VLOOKUP($D1942,'Growth rate'!$B$3:$T$93,19,FALSE)*VLOOKUP($F1942,BY_TRA_Demand_Drivers!$B$5:$J$100,9,FALSE)</f>
        <v>0</v>
      </c>
    </row>
    <row r="1943" spans="1:9">
      <c r="A1943" s="16">
        <f t="shared" si="29"/>
        <v>24</v>
      </c>
      <c r="B1943" s="16"/>
      <c r="C1943" s="16" t="s">
        <v>11</v>
      </c>
      <c r="D1943" s="16">
        <v>2072</v>
      </c>
      <c r="E1943" s="16" t="s">
        <v>3</v>
      </c>
      <c r="F1943" s="16" t="str">
        <f>VLOOKUP(A1943,BY_TRA_Demand_Drivers!$A$5:$B$95,2,FALSE)</f>
        <v>TFSN</v>
      </c>
      <c r="G1943" s="16">
        <f>VLOOKUP($D1943,'Growth rate'!$B$3:$T$93,19,FALSE)*VLOOKUP($F1943,BY_TRA_Demand_Drivers!$B$5:$J$100,7,FALSE)</f>
        <v>0</v>
      </c>
      <c r="H1943" s="16">
        <f>VLOOKUP($D1943,'Growth rate'!$B$3:$T$93,19,FALSE)*VLOOKUP($F1943,BY_TRA_Demand_Drivers!$B$5:$J$100,8,FALSE)</f>
        <v>0</v>
      </c>
      <c r="I1943" s="16">
        <f>VLOOKUP($D1943,'Growth rate'!$B$3:$T$93,19,FALSE)*VLOOKUP($F1943,BY_TRA_Demand_Drivers!$B$5:$J$100,9,FALSE)</f>
        <v>0</v>
      </c>
    </row>
    <row r="1944" spans="1:9">
      <c r="A1944" s="16">
        <f t="shared" si="29"/>
        <v>24</v>
      </c>
      <c r="B1944" s="16"/>
      <c r="C1944" s="16" t="s">
        <v>11</v>
      </c>
      <c r="D1944" s="16">
        <v>2073</v>
      </c>
      <c r="E1944" s="16" t="s">
        <v>3</v>
      </c>
      <c r="F1944" s="16" t="str">
        <f>VLOOKUP(A1944,BY_TRA_Demand_Drivers!$A$5:$B$95,2,FALSE)</f>
        <v>TFSN</v>
      </c>
      <c r="G1944" s="16">
        <f>VLOOKUP($D1944,'Growth rate'!$B$3:$T$93,19,FALSE)*VLOOKUP($F1944,BY_TRA_Demand_Drivers!$B$5:$J$100,7,FALSE)</f>
        <v>0</v>
      </c>
      <c r="H1944" s="16">
        <f>VLOOKUP($D1944,'Growth rate'!$B$3:$T$93,19,FALSE)*VLOOKUP($F1944,BY_TRA_Demand_Drivers!$B$5:$J$100,8,FALSE)</f>
        <v>0</v>
      </c>
      <c r="I1944" s="16">
        <f>VLOOKUP($D1944,'Growth rate'!$B$3:$T$93,19,FALSE)*VLOOKUP($F1944,BY_TRA_Demand_Drivers!$B$5:$J$100,9,FALSE)</f>
        <v>0</v>
      </c>
    </row>
    <row r="1945" spans="1:9">
      <c r="A1945" s="16">
        <f t="shared" si="29"/>
        <v>24</v>
      </c>
      <c r="B1945" s="16"/>
      <c r="C1945" s="16" t="s">
        <v>11</v>
      </c>
      <c r="D1945" s="16">
        <v>2074</v>
      </c>
      <c r="E1945" s="16" t="s">
        <v>3</v>
      </c>
      <c r="F1945" s="16" t="str">
        <f>VLOOKUP(A1945,BY_TRA_Demand_Drivers!$A$5:$B$95,2,FALSE)</f>
        <v>TFSN</v>
      </c>
      <c r="G1945" s="16">
        <f>VLOOKUP($D1945,'Growth rate'!$B$3:$T$93,19,FALSE)*VLOOKUP($F1945,BY_TRA_Demand_Drivers!$B$5:$J$100,7,FALSE)</f>
        <v>0</v>
      </c>
      <c r="H1945" s="16">
        <f>VLOOKUP($D1945,'Growth rate'!$B$3:$T$93,19,FALSE)*VLOOKUP($F1945,BY_TRA_Demand_Drivers!$B$5:$J$100,8,FALSE)</f>
        <v>0</v>
      </c>
      <c r="I1945" s="16">
        <f>VLOOKUP($D1945,'Growth rate'!$B$3:$T$93,19,FALSE)*VLOOKUP($F1945,BY_TRA_Demand_Drivers!$B$5:$J$100,9,FALSE)</f>
        <v>0</v>
      </c>
    </row>
    <row r="1946" spans="1:9">
      <c r="A1946" s="16">
        <f t="shared" si="29"/>
        <v>24</v>
      </c>
      <c r="B1946" s="16"/>
      <c r="C1946" s="16" t="s">
        <v>11</v>
      </c>
      <c r="D1946" s="16">
        <v>2075</v>
      </c>
      <c r="E1946" s="16" t="s">
        <v>3</v>
      </c>
      <c r="F1946" s="16" t="str">
        <f>VLOOKUP(A1946,BY_TRA_Demand_Drivers!$A$5:$B$95,2,FALSE)</f>
        <v>TFSN</v>
      </c>
      <c r="G1946" s="16">
        <f>VLOOKUP($D1946,'Growth rate'!$B$3:$T$93,19,FALSE)*VLOOKUP($F1946,BY_TRA_Demand_Drivers!$B$5:$J$100,7,FALSE)</f>
        <v>0</v>
      </c>
      <c r="H1946" s="16">
        <f>VLOOKUP($D1946,'Growth rate'!$B$3:$T$93,19,FALSE)*VLOOKUP($F1946,BY_TRA_Demand_Drivers!$B$5:$J$100,8,FALSE)</f>
        <v>0</v>
      </c>
      <c r="I1946" s="16">
        <f>VLOOKUP($D1946,'Growth rate'!$B$3:$T$93,19,FALSE)*VLOOKUP($F1946,BY_TRA_Demand_Drivers!$B$5:$J$100,9,FALSE)</f>
        <v>0</v>
      </c>
    </row>
    <row r="1947" spans="1:9">
      <c r="A1947" s="16">
        <f t="shared" si="29"/>
        <v>24</v>
      </c>
      <c r="B1947" s="16"/>
      <c r="C1947" s="16" t="s">
        <v>11</v>
      </c>
      <c r="D1947" s="16">
        <v>2076</v>
      </c>
      <c r="E1947" s="16" t="s">
        <v>3</v>
      </c>
      <c r="F1947" s="16" t="str">
        <f>VLOOKUP(A1947,BY_TRA_Demand_Drivers!$A$5:$B$95,2,FALSE)</f>
        <v>TFSN</v>
      </c>
      <c r="G1947" s="16">
        <f>VLOOKUP($D1947,'Growth rate'!$B$3:$T$93,19,FALSE)*VLOOKUP($F1947,BY_TRA_Demand_Drivers!$B$5:$J$100,7,FALSE)</f>
        <v>0</v>
      </c>
      <c r="H1947" s="16">
        <f>VLOOKUP($D1947,'Growth rate'!$B$3:$T$93,19,FALSE)*VLOOKUP($F1947,BY_TRA_Demand_Drivers!$B$5:$J$100,8,FALSE)</f>
        <v>0</v>
      </c>
      <c r="I1947" s="16">
        <f>VLOOKUP($D1947,'Growth rate'!$B$3:$T$93,19,FALSE)*VLOOKUP($F1947,BY_TRA_Demand_Drivers!$B$5:$J$100,9,FALSE)</f>
        <v>0</v>
      </c>
    </row>
    <row r="1948" spans="1:9">
      <c r="A1948" s="16">
        <f t="shared" si="29"/>
        <v>24</v>
      </c>
      <c r="B1948" s="16"/>
      <c r="C1948" s="16" t="s">
        <v>11</v>
      </c>
      <c r="D1948" s="16">
        <v>2077</v>
      </c>
      <c r="E1948" s="16" t="s">
        <v>3</v>
      </c>
      <c r="F1948" s="16" t="str">
        <f>VLOOKUP(A1948,BY_TRA_Demand_Drivers!$A$5:$B$95,2,FALSE)</f>
        <v>TFSN</v>
      </c>
      <c r="G1948" s="16">
        <f>VLOOKUP($D1948,'Growth rate'!$B$3:$T$93,19,FALSE)*VLOOKUP($F1948,BY_TRA_Demand_Drivers!$B$5:$J$100,7,FALSE)</f>
        <v>0</v>
      </c>
      <c r="H1948" s="16">
        <f>VLOOKUP($D1948,'Growth rate'!$B$3:$T$93,19,FALSE)*VLOOKUP($F1948,BY_TRA_Demand_Drivers!$B$5:$J$100,8,FALSE)</f>
        <v>0</v>
      </c>
      <c r="I1948" s="16">
        <f>VLOOKUP($D1948,'Growth rate'!$B$3:$T$93,19,FALSE)*VLOOKUP($F1948,BY_TRA_Demand_Drivers!$B$5:$J$100,9,FALSE)</f>
        <v>0</v>
      </c>
    </row>
    <row r="1949" spans="1:9">
      <c r="A1949" s="16">
        <f t="shared" si="29"/>
        <v>24</v>
      </c>
      <c r="B1949" s="16"/>
      <c r="C1949" s="16" t="s">
        <v>11</v>
      </c>
      <c r="D1949" s="16">
        <v>2078</v>
      </c>
      <c r="E1949" s="16" t="s">
        <v>3</v>
      </c>
      <c r="F1949" s="16" t="str">
        <f>VLOOKUP(A1949,BY_TRA_Demand_Drivers!$A$5:$B$95,2,FALSE)</f>
        <v>TFSN</v>
      </c>
      <c r="G1949" s="16">
        <f>VLOOKUP($D1949,'Growth rate'!$B$3:$T$93,19,FALSE)*VLOOKUP($F1949,BY_TRA_Demand_Drivers!$B$5:$J$100,7,FALSE)</f>
        <v>0</v>
      </c>
      <c r="H1949" s="16">
        <f>VLOOKUP($D1949,'Growth rate'!$B$3:$T$93,19,FALSE)*VLOOKUP($F1949,BY_TRA_Demand_Drivers!$B$5:$J$100,8,FALSE)</f>
        <v>0</v>
      </c>
      <c r="I1949" s="16">
        <f>VLOOKUP($D1949,'Growth rate'!$B$3:$T$93,19,FALSE)*VLOOKUP($F1949,BY_TRA_Demand_Drivers!$B$5:$J$100,9,FALSE)</f>
        <v>0</v>
      </c>
    </row>
    <row r="1950" spans="1:9">
      <c r="A1950" s="16">
        <f t="shared" si="29"/>
        <v>24</v>
      </c>
      <c r="B1950" s="16"/>
      <c r="C1950" s="16" t="s">
        <v>11</v>
      </c>
      <c r="D1950" s="16">
        <v>2079</v>
      </c>
      <c r="E1950" s="16" t="s">
        <v>3</v>
      </c>
      <c r="F1950" s="16" t="str">
        <f>VLOOKUP(A1950,BY_TRA_Demand_Drivers!$A$5:$B$95,2,FALSE)</f>
        <v>TFSN</v>
      </c>
      <c r="G1950" s="16">
        <f>VLOOKUP($D1950,'Growth rate'!$B$3:$T$93,19,FALSE)*VLOOKUP($F1950,BY_TRA_Demand_Drivers!$B$5:$J$100,7,FALSE)</f>
        <v>0</v>
      </c>
      <c r="H1950" s="16">
        <f>VLOOKUP($D1950,'Growth rate'!$B$3:$T$93,19,FALSE)*VLOOKUP($F1950,BY_TRA_Demand_Drivers!$B$5:$J$100,8,FALSE)</f>
        <v>0</v>
      </c>
      <c r="I1950" s="16">
        <f>VLOOKUP($D1950,'Growth rate'!$B$3:$T$93,19,FALSE)*VLOOKUP($F1950,BY_TRA_Demand_Drivers!$B$5:$J$100,9,FALSE)</f>
        <v>0</v>
      </c>
    </row>
    <row r="1951" spans="1:9">
      <c r="A1951" s="16">
        <f t="shared" si="29"/>
        <v>24</v>
      </c>
      <c r="B1951" s="16"/>
      <c r="C1951" s="16" t="s">
        <v>11</v>
      </c>
      <c r="D1951" s="16">
        <v>2080</v>
      </c>
      <c r="E1951" s="16" t="s">
        <v>3</v>
      </c>
      <c r="F1951" s="16" t="str">
        <f>VLOOKUP(A1951,BY_TRA_Demand_Drivers!$A$5:$B$95,2,FALSE)</f>
        <v>TFSN</v>
      </c>
      <c r="G1951" s="16">
        <f>VLOOKUP($D1951,'Growth rate'!$B$3:$T$93,19,FALSE)*VLOOKUP($F1951,BY_TRA_Demand_Drivers!$B$5:$J$100,7,FALSE)</f>
        <v>0</v>
      </c>
      <c r="H1951" s="16">
        <f>VLOOKUP($D1951,'Growth rate'!$B$3:$T$93,19,FALSE)*VLOOKUP($F1951,BY_TRA_Demand_Drivers!$B$5:$J$100,8,FALSE)</f>
        <v>0</v>
      </c>
      <c r="I1951" s="16">
        <f>VLOOKUP($D1951,'Growth rate'!$B$3:$T$93,19,FALSE)*VLOOKUP($F1951,BY_TRA_Demand_Drivers!$B$5:$J$100,9,FALSE)</f>
        <v>0</v>
      </c>
    </row>
    <row r="1952" spans="1:9">
      <c r="A1952" s="16">
        <f t="shared" si="29"/>
        <v>24</v>
      </c>
      <c r="B1952" s="16"/>
      <c r="C1952" s="16" t="s">
        <v>11</v>
      </c>
      <c r="D1952" s="16">
        <v>2081</v>
      </c>
      <c r="E1952" s="16" t="s">
        <v>3</v>
      </c>
      <c r="F1952" s="16" t="str">
        <f>VLOOKUP(A1952,BY_TRA_Demand_Drivers!$A$5:$B$95,2,FALSE)</f>
        <v>TFSN</v>
      </c>
      <c r="G1952" s="16">
        <f>VLOOKUP($D1952,'Growth rate'!$B$3:$T$93,19,FALSE)*VLOOKUP($F1952,BY_TRA_Demand_Drivers!$B$5:$J$100,7,FALSE)</f>
        <v>0</v>
      </c>
      <c r="H1952" s="16">
        <f>VLOOKUP($D1952,'Growth rate'!$B$3:$T$93,19,FALSE)*VLOOKUP($F1952,BY_TRA_Demand_Drivers!$B$5:$J$100,8,FALSE)</f>
        <v>0</v>
      </c>
      <c r="I1952" s="16">
        <f>VLOOKUP($D1952,'Growth rate'!$B$3:$T$93,19,FALSE)*VLOOKUP($F1952,BY_TRA_Demand_Drivers!$B$5:$J$100,9,FALSE)</f>
        <v>0</v>
      </c>
    </row>
    <row r="1953" spans="1:9">
      <c r="A1953" s="16">
        <f t="shared" si="29"/>
        <v>24</v>
      </c>
      <c r="B1953" s="16"/>
      <c r="C1953" s="16" t="s">
        <v>11</v>
      </c>
      <c r="D1953" s="16">
        <v>2082</v>
      </c>
      <c r="E1953" s="16" t="s">
        <v>3</v>
      </c>
      <c r="F1953" s="16" t="str">
        <f>VLOOKUP(A1953,BY_TRA_Demand_Drivers!$A$5:$B$95,2,FALSE)</f>
        <v>TFSN</v>
      </c>
      <c r="G1953" s="16">
        <f>VLOOKUP($D1953,'Growth rate'!$B$3:$T$93,19,FALSE)*VLOOKUP($F1953,BY_TRA_Demand_Drivers!$B$5:$J$100,7,FALSE)</f>
        <v>0</v>
      </c>
      <c r="H1953" s="16">
        <f>VLOOKUP($D1953,'Growth rate'!$B$3:$T$93,19,FALSE)*VLOOKUP($F1953,BY_TRA_Demand_Drivers!$B$5:$J$100,8,FALSE)</f>
        <v>0</v>
      </c>
      <c r="I1953" s="16">
        <f>VLOOKUP($D1953,'Growth rate'!$B$3:$T$93,19,FALSE)*VLOOKUP($F1953,BY_TRA_Demand_Drivers!$B$5:$J$100,9,FALSE)</f>
        <v>0</v>
      </c>
    </row>
    <row r="1954" spans="1:9">
      <c r="A1954" s="16">
        <f t="shared" si="29"/>
        <v>24</v>
      </c>
      <c r="B1954" s="16"/>
      <c r="C1954" s="16" t="s">
        <v>11</v>
      </c>
      <c r="D1954" s="16">
        <v>2083</v>
      </c>
      <c r="E1954" s="16" t="s">
        <v>3</v>
      </c>
      <c r="F1954" s="16" t="str">
        <f>VLOOKUP(A1954,BY_TRA_Demand_Drivers!$A$5:$B$95,2,FALSE)</f>
        <v>TFSN</v>
      </c>
      <c r="G1954" s="16">
        <f>VLOOKUP($D1954,'Growth rate'!$B$3:$T$93,19,FALSE)*VLOOKUP($F1954,BY_TRA_Demand_Drivers!$B$5:$J$100,7,FALSE)</f>
        <v>0</v>
      </c>
      <c r="H1954" s="16">
        <f>VLOOKUP($D1954,'Growth rate'!$B$3:$T$93,19,FALSE)*VLOOKUP($F1954,BY_TRA_Demand_Drivers!$B$5:$J$100,8,FALSE)</f>
        <v>0</v>
      </c>
      <c r="I1954" s="16">
        <f>VLOOKUP($D1954,'Growth rate'!$B$3:$T$93,19,FALSE)*VLOOKUP($F1954,BY_TRA_Demand_Drivers!$B$5:$J$100,9,FALSE)</f>
        <v>0</v>
      </c>
    </row>
    <row r="1955" spans="1:9">
      <c r="A1955" s="16">
        <f t="shared" si="29"/>
        <v>24</v>
      </c>
      <c r="B1955" s="16"/>
      <c r="C1955" s="16" t="s">
        <v>11</v>
      </c>
      <c r="D1955" s="16">
        <v>2084</v>
      </c>
      <c r="E1955" s="16" t="s">
        <v>3</v>
      </c>
      <c r="F1955" s="16" t="str">
        <f>VLOOKUP(A1955,BY_TRA_Demand_Drivers!$A$5:$B$95,2,FALSE)</f>
        <v>TFSN</v>
      </c>
      <c r="G1955" s="16">
        <f>VLOOKUP($D1955,'Growth rate'!$B$3:$T$93,19,FALSE)*VLOOKUP($F1955,BY_TRA_Demand_Drivers!$B$5:$J$100,7,FALSE)</f>
        <v>0</v>
      </c>
      <c r="H1955" s="16">
        <f>VLOOKUP($D1955,'Growth rate'!$B$3:$T$93,19,FALSE)*VLOOKUP($F1955,BY_TRA_Demand_Drivers!$B$5:$J$100,8,FALSE)</f>
        <v>0</v>
      </c>
      <c r="I1955" s="16">
        <f>VLOOKUP($D1955,'Growth rate'!$B$3:$T$93,19,FALSE)*VLOOKUP($F1955,BY_TRA_Demand_Drivers!$B$5:$J$100,9,FALSE)</f>
        <v>0</v>
      </c>
    </row>
    <row r="1956" spans="1:9">
      <c r="A1956" s="16">
        <f t="shared" si="29"/>
        <v>24</v>
      </c>
      <c r="B1956" s="16"/>
      <c r="C1956" s="16" t="s">
        <v>11</v>
      </c>
      <c r="D1956" s="16">
        <v>2085</v>
      </c>
      <c r="E1956" s="16" t="s">
        <v>3</v>
      </c>
      <c r="F1956" s="16" t="str">
        <f>VLOOKUP(A1956,BY_TRA_Demand_Drivers!$A$5:$B$95,2,FALSE)</f>
        <v>TFSN</v>
      </c>
      <c r="G1956" s="16">
        <f>VLOOKUP($D1956,'Growth rate'!$B$3:$T$93,19,FALSE)*VLOOKUP($F1956,BY_TRA_Demand_Drivers!$B$5:$J$100,7,FALSE)</f>
        <v>0</v>
      </c>
      <c r="H1956" s="16">
        <f>VLOOKUP($D1956,'Growth rate'!$B$3:$T$93,19,FALSE)*VLOOKUP($F1956,BY_TRA_Demand_Drivers!$B$5:$J$100,8,FALSE)</f>
        <v>0</v>
      </c>
      <c r="I1956" s="16">
        <f>VLOOKUP($D1956,'Growth rate'!$B$3:$T$93,19,FALSE)*VLOOKUP($F1956,BY_TRA_Demand_Drivers!$B$5:$J$100,9,FALSE)</f>
        <v>0</v>
      </c>
    </row>
    <row r="1957" spans="1:9">
      <c r="A1957" s="16">
        <f t="shared" si="29"/>
        <v>24</v>
      </c>
      <c r="B1957" s="16"/>
      <c r="C1957" s="16" t="s">
        <v>11</v>
      </c>
      <c r="D1957" s="16">
        <v>2086</v>
      </c>
      <c r="E1957" s="16" t="s">
        <v>3</v>
      </c>
      <c r="F1957" s="16" t="str">
        <f>VLOOKUP(A1957,BY_TRA_Demand_Drivers!$A$5:$B$95,2,FALSE)</f>
        <v>TFSN</v>
      </c>
      <c r="G1957" s="16">
        <f>VLOOKUP($D1957,'Growth rate'!$B$3:$T$93,19,FALSE)*VLOOKUP($F1957,BY_TRA_Demand_Drivers!$B$5:$J$100,7,FALSE)</f>
        <v>0</v>
      </c>
      <c r="H1957" s="16">
        <f>VLOOKUP($D1957,'Growth rate'!$B$3:$T$93,19,FALSE)*VLOOKUP($F1957,BY_TRA_Demand_Drivers!$B$5:$J$100,8,FALSE)</f>
        <v>0</v>
      </c>
      <c r="I1957" s="16">
        <f>VLOOKUP($D1957,'Growth rate'!$B$3:$T$93,19,FALSE)*VLOOKUP($F1957,BY_TRA_Demand_Drivers!$B$5:$J$100,9,FALSE)</f>
        <v>0</v>
      </c>
    </row>
    <row r="1958" spans="1:9">
      <c r="A1958" s="16">
        <f t="shared" si="29"/>
        <v>24</v>
      </c>
      <c r="B1958" s="16"/>
      <c r="C1958" s="16" t="s">
        <v>11</v>
      </c>
      <c r="D1958" s="16">
        <v>2087</v>
      </c>
      <c r="E1958" s="16" t="s">
        <v>3</v>
      </c>
      <c r="F1958" s="16" t="str">
        <f>VLOOKUP(A1958,BY_TRA_Demand_Drivers!$A$5:$B$95,2,FALSE)</f>
        <v>TFSN</v>
      </c>
      <c r="G1958" s="16">
        <f>VLOOKUP($D1958,'Growth rate'!$B$3:$T$93,19,FALSE)*VLOOKUP($F1958,BY_TRA_Demand_Drivers!$B$5:$J$100,7,FALSE)</f>
        <v>0</v>
      </c>
      <c r="H1958" s="16">
        <f>VLOOKUP($D1958,'Growth rate'!$B$3:$T$93,19,FALSE)*VLOOKUP($F1958,BY_TRA_Demand_Drivers!$B$5:$J$100,8,FALSE)</f>
        <v>0</v>
      </c>
      <c r="I1958" s="16">
        <f>VLOOKUP($D1958,'Growth rate'!$B$3:$T$93,19,FALSE)*VLOOKUP($F1958,BY_TRA_Demand_Drivers!$B$5:$J$100,9,FALSE)</f>
        <v>0</v>
      </c>
    </row>
    <row r="1959" spans="1:9">
      <c r="A1959" s="16">
        <f t="shared" si="29"/>
        <v>24</v>
      </c>
      <c r="B1959" s="16"/>
      <c r="C1959" s="16" t="s">
        <v>11</v>
      </c>
      <c r="D1959" s="16">
        <v>2088</v>
      </c>
      <c r="E1959" s="16" t="s">
        <v>3</v>
      </c>
      <c r="F1959" s="16" t="str">
        <f>VLOOKUP(A1959,BY_TRA_Demand_Drivers!$A$5:$B$95,2,FALSE)</f>
        <v>TFSN</v>
      </c>
      <c r="G1959" s="16">
        <f>VLOOKUP($D1959,'Growth rate'!$B$3:$T$93,19,FALSE)*VLOOKUP($F1959,BY_TRA_Demand_Drivers!$B$5:$J$100,7,FALSE)</f>
        <v>0</v>
      </c>
      <c r="H1959" s="16">
        <f>VLOOKUP($D1959,'Growth rate'!$B$3:$T$93,19,FALSE)*VLOOKUP($F1959,BY_TRA_Demand_Drivers!$B$5:$J$100,8,FALSE)</f>
        <v>0</v>
      </c>
      <c r="I1959" s="16">
        <f>VLOOKUP($D1959,'Growth rate'!$B$3:$T$93,19,FALSE)*VLOOKUP($F1959,BY_TRA_Demand_Drivers!$B$5:$J$100,9,FALSE)</f>
        <v>0</v>
      </c>
    </row>
    <row r="1960" spans="1:9">
      <c r="A1960" s="16">
        <f t="shared" si="29"/>
        <v>24</v>
      </c>
      <c r="B1960" s="16"/>
      <c r="C1960" s="16" t="s">
        <v>11</v>
      </c>
      <c r="D1960" s="16">
        <v>2089</v>
      </c>
      <c r="E1960" s="16" t="s">
        <v>3</v>
      </c>
      <c r="F1960" s="16" t="str">
        <f>VLOOKUP(A1960,BY_TRA_Demand_Drivers!$A$5:$B$95,2,FALSE)</f>
        <v>TFSN</v>
      </c>
      <c r="G1960" s="16">
        <f>VLOOKUP($D1960,'Growth rate'!$B$3:$T$93,19,FALSE)*VLOOKUP($F1960,BY_TRA_Demand_Drivers!$B$5:$J$100,7,FALSE)</f>
        <v>0</v>
      </c>
      <c r="H1960" s="16">
        <f>VLOOKUP($D1960,'Growth rate'!$B$3:$T$93,19,FALSE)*VLOOKUP($F1960,BY_TRA_Demand_Drivers!$B$5:$J$100,8,FALSE)</f>
        <v>0</v>
      </c>
      <c r="I1960" s="16">
        <f>VLOOKUP($D1960,'Growth rate'!$B$3:$T$93,19,FALSE)*VLOOKUP($F1960,BY_TRA_Demand_Drivers!$B$5:$J$100,9,FALSE)</f>
        <v>0</v>
      </c>
    </row>
    <row r="1961" spans="1:9">
      <c r="A1961" s="16">
        <f t="shared" si="29"/>
        <v>24</v>
      </c>
      <c r="B1961" s="16"/>
      <c r="C1961" s="16" t="s">
        <v>11</v>
      </c>
      <c r="D1961" s="16">
        <v>2090</v>
      </c>
      <c r="E1961" s="16" t="s">
        <v>3</v>
      </c>
      <c r="F1961" s="16" t="str">
        <f>VLOOKUP(A1961,BY_TRA_Demand_Drivers!$A$5:$B$95,2,FALSE)</f>
        <v>TFSN</v>
      </c>
      <c r="G1961" s="16">
        <f>VLOOKUP($D1961,'Growth rate'!$B$3:$T$93,19,FALSE)*VLOOKUP($F1961,BY_TRA_Demand_Drivers!$B$5:$J$100,7,FALSE)</f>
        <v>0</v>
      </c>
      <c r="H1961" s="16">
        <f>VLOOKUP($D1961,'Growth rate'!$B$3:$T$93,19,FALSE)*VLOOKUP($F1961,BY_TRA_Demand_Drivers!$B$5:$J$100,8,FALSE)</f>
        <v>0</v>
      </c>
      <c r="I1961" s="16">
        <f>VLOOKUP($D1961,'Growth rate'!$B$3:$T$93,19,FALSE)*VLOOKUP($F1961,BY_TRA_Demand_Drivers!$B$5:$J$100,9,FALSE)</f>
        <v>0</v>
      </c>
    </row>
    <row r="1962" spans="1:9">
      <c r="A1962" s="16">
        <f t="shared" si="29"/>
        <v>24</v>
      </c>
      <c r="B1962" s="16"/>
      <c r="C1962" s="16" t="s">
        <v>11</v>
      </c>
      <c r="D1962" s="16">
        <v>2091</v>
      </c>
      <c r="E1962" s="16" t="s">
        <v>3</v>
      </c>
      <c r="F1962" s="16" t="str">
        <f>VLOOKUP(A1962,BY_TRA_Demand_Drivers!$A$5:$B$95,2,FALSE)</f>
        <v>TFSN</v>
      </c>
      <c r="G1962" s="16">
        <f>VLOOKUP($D1962,'Growth rate'!$B$3:$T$93,19,FALSE)*VLOOKUP($F1962,BY_TRA_Demand_Drivers!$B$5:$J$100,7,FALSE)</f>
        <v>0</v>
      </c>
      <c r="H1962" s="16">
        <f>VLOOKUP($D1962,'Growth rate'!$B$3:$T$93,19,FALSE)*VLOOKUP($F1962,BY_TRA_Demand_Drivers!$B$5:$J$100,8,FALSE)</f>
        <v>0</v>
      </c>
      <c r="I1962" s="16">
        <f>VLOOKUP($D1962,'Growth rate'!$B$3:$T$93,19,FALSE)*VLOOKUP($F1962,BY_TRA_Demand_Drivers!$B$5:$J$100,9,FALSE)</f>
        <v>0</v>
      </c>
    </row>
    <row r="1963" spans="1:9">
      <c r="A1963" s="16">
        <f t="shared" si="29"/>
        <v>24</v>
      </c>
      <c r="B1963" s="16"/>
      <c r="C1963" s="16" t="s">
        <v>11</v>
      </c>
      <c r="D1963" s="16">
        <v>2092</v>
      </c>
      <c r="E1963" s="16" t="s">
        <v>3</v>
      </c>
      <c r="F1963" s="16" t="str">
        <f>VLOOKUP(A1963,BY_TRA_Demand_Drivers!$A$5:$B$95,2,FALSE)</f>
        <v>TFSN</v>
      </c>
      <c r="G1963" s="16">
        <f>VLOOKUP($D1963,'Growth rate'!$B$3:$T$93,19,FALSE)*VLOOKUP($F1963,BY_TRA_Demand_Drivers!$B$5:$J$100,7,FALSE)</f>
        <v>0</v>
      </c>
      <c r="H1963" s="16">
        <f>VLOOKUP($D1963,'Growth rate'!$B$3:$T$93,19,FALSE)*VLOOKUP($F1963,BY_TRA_Demand_Drivers!$B$5:$J$100,8,FALSE)</f>
        <v>0</v>
      </c>
      <c r="I1963" s="16">
        <f>VLOOKUP($D1963,'Growth rate'!$B$3:$T$93,19,FALSE)*VLOOKUP($F1963,BY_TRA_Demand_Drivers!$B$5:$J$100,9,FALSE)</f>
        <v>0</v>
      </c>
    </row>
    <row r="1964" spans="1:9">
      <c r="A1964" s="16">
        <f t="shared" si="29"/>
        <v>24</v>
      </c>
      <c r="B1964" s="16"/>
      <c r="C1964" s="16" t="s">
        <v>11</v>
      </c>
      <c r="D1964" s="16">
        <v>2093</v>
      </c>
      <c r="E1964" s="16" t="s">
        <v>3</v>
      </c>
      <c r="F1964" s="16" t="str">
        <f>VLOOKUP(A1964,BY_TRA_Demand_Drivers!$A$5:$B$95,2,FALSE)</f>
        <v>TFSN</v>
      </c>
      <c r="G1964" s="16">
        <f>VLOOKUP($D1964,'Growth rate'!$B$3:$T$93,19,FALSE)*VLOOKUP($F1964,BY_TRA_Demand_Drivers!$B$5:$J$100,7,FALSE)</f>
        <v>0</v>
      </c>
      <c r="H1964" s="16">
        <f>VLOOKUP($D1964,'Growth rate'!$B$3:$T$93,19,FALSE)*VLOOKUP($F1964,BY_TRA_Demand_Drivers!$B$5:$J$100,8,FALSE)</f>
        <v>0</v>
      </c>
      <c r="I1964" s="16">
        <f>VLOOKUP($D1964,'Growth rate'!$B$3:$T$93,19,FALSE)*VLOOKUP($F1964,BY_TRA_Demand_Drivers!$B$5:$J$100,9,FALSE)</f>
        <v>0</v>
      </c>
    </row>
    <row r="1965" spans="1:9">
      <c r="A1965" s="16">
        <f t="shared" ref="A1965:A2028" si="30">A1883+1</f>
        <v>24</v>
      </c>
      <c r="B1965" s="16"/>
      <c r="C1965" s="16" t="s">
        <v>11</v>
      </c>
      <c r="D1965" s="16">
        <v>2094</v>
      </c>
      <c r="E1965" s="16" t="s">
        <v>3</v>
      </c>
      <c r="F1965" s="16" t="str">
        <f>VLOOKUP(A1965,BY_TRA_Demand_Drivers!$A$5:$B$95,2,FALSE)</f>
        <v>TFSN</v>
      </c>
      <c r="G1965" s="16">
        <f>VLOOKUP($D1965,'Growth rate'!$B$3:$T$93,19,FALSE)*VLOOKUP($F1965,BY_TRA_Demand_Drivers!$B$5:$J$100,7,FALSE)</f>
        <v>0</v>
      </c>
      <c r="H1965" s="16">
        <f>VLOOKUP($D1965,'Growth rate'!$B$3:$T$93,19,FALSE)*VLOOKUP($F1965,BY_TRA_Demand_Drivers!$B$5:$J$100,8,FALSE)</f>
        <v>0</v>
      </c>
      <c r="I1965" s="16">
        <f>VLOOKUP($D1965,'Growth rate'!$B$3:$T$93,19,FALSE)*VLOOKUP($F1965,BY_TRA_Demand_Drivers!$B$5:$J$100,9,FALSE)</f>
        <v>0</v>
      </c>
    </row>
    <row r="1966" spans="1:9">
      <c r="A1966" s="16">
        <f t="shared" si="30"/>
        <v>24</v>
      </c>
      <c r="B1966" s="16"/>
      <c r="C1966" s="16" t="s">
        <v>11</v>
      </c>
      <c r="D1966" s="16">
        <v>2095</v>
      </c>
      <c r="E1966" s="16" t="s">
        <v>3</v>
      </c>
      <c r="F1966" s="16" t="str">
        <f>VLOOKUP(A1966,BY_TRA_Demand_Drivers!$A$5:$B$95,2,FALSE)</f>
        <v>TFSN</v>
      </c>
      <c r="G1966" s="16">
        <f>VLOOKUP($D1966,'Growth rate'!$B$3:$T$93,19,FALSE)*VLOOKUP($F1966,BY_TRA_Demand_Drivers!$B$5:$J$100,7,FALSE)</f>
        <v>0</v>
      </c>
      <c r="H1966" s="16">
        <f>VLOOKUP($D1966,'Growth rate'!$B$3:$T$93,19,FALSE)*VLOOKUP($F1966,BY_TRA_Demand_Drivers!$B$5:$J$100,8,FALSE)</f>
        <v>0</v>
      </c>
      <c r="I1966" s="16">
        <f>VLOOKUP($D1966,'Growth rate'!$B$3:$T$93,19,FALSE)*VLOOKUP($F1966,BY_TRA_Demand_Drivers!$B$5:$J$100,9,FALSE)</f>
        <v>0</v>
      </c>
    </row>
    <row r="1967" spans="1:9">
      <c r="A1967" s="16">
        <f t="shared" si="30"/>
        <v>24</v>
      </c>
      <c r="B1967" s="16"/>
      <c r="C1967" s="16" t="s">
        <v>11</v>
      </c>
      <c r="D1967" s="16">
        <v>2096</v>
      </c>
      <c r="E1967" s="16" t="s">
        <v>3</v>
      </c>
      <c r="F1967" s="16" t="str">
        <f>VLOOKUP(A1967,BY_TRA_Demand_Drivers!$A$5:$B$95,2,FALSE)</f>
        <v>TFSN</v>
      </c>
      <c r="G1967" s="16">
        <f>VLOOKUP($D1967,'Growth rate'!$B$3:$T$93,19,FALSE)*VLOOKUP($F1967,BY_TRA_Demand_Drivers!$B$5:$J$100,7,FALSE)</f>
        <v>0</v>
      </c>
      <c r="H1967" s="16">
        <f>VLOOKUP($D1967,'Growth rate'!$B$3:$T$93,19,FALSE)*VLOOKUP($F1967,BY_TRA_Demand_Drivers!$B$5:$J$100,8,FALSE)</f>
        <v>0</v>
      </c>
      <c r="I1967" s="16">
        <f>VLOOKUP($D1967,'Growth rate'!$B$3:$T$93,19,FALSE)*VLOOKUP($F1967,BY_TRA_Demand_Drivers!$B$5:$J$100,9,FALSE)</f>
        <v>0</v>
      </c>
    </row>
    <row r="1968" spans="1:9">
      <c r="A1968" s="16">
        <f t="shared" si="30"/>
        <v>24</v>
      </c>
      <c r="B1968" s="16"/>
      <c r="C1968" s="16" t="s">
        <v>11</v>
      </c>
      <c r="D1968" s="16">
        <v>2097</v>
      </c>
      <c r="E1968" s="16" t="s">
        <v>3</v>
      </c>
      <c r="F1968" s="16" t="str">
        <f>VLOOKUP(A1968,BY_TRA_Demand_Drivers!$A$5:$B$95,2,FALSE)</f>
        <v>TFSN</v>
      </c>
      <c r="G1968" s="16">
        <f>VLOOKUP($D1968,'Growth rate'!$B$3:$T$93,19,FALSE)*VLOOKUP($F1968,BY_TRA_Demand_Drivers!$B$5:$J$100,7,FALSE)</f>
        <v>0</v>
      </c>
      <c r="H1968" s="16">
        <f>VLOOKUP($D1968,'Growth rate'!$B$3:$T$93,19,FALSE)*VLOOKUP($F1968,BY_TRA_Demand_Drivers!$B$5:$J$100,8,FALSE)</f>
        <v>0</v>
      </c>
      <c r="I1968" s="16">
        <f>VLOOKUP($D1968,'Growth rate'!$B$3:$T$93,19,FALSE)*VLOOKUP($F1968,BY_TRA_Demand_Drivers!$B$5:$J$100,9,FALSE)</f>
        <v>0</v>
      </c>
    </row>
    <row r="1969" spans="1:9">
      <c r="A1969" s="16">
        <f t="shared" si="30"/>
        <v>24</v>
      </c>
      <c r="B1969" s="16"/>
      <c r="C1969" s="16" t="s">
        <v>11</v>
      </c>
      <c r="D1969" s="16">
        <v>2098</v>
      </c>
      <c r="E1969" s="16" t="s">
        <v>3</v>
      </c>
      <c r="F1969" s="16" t="str">
        <f>VLOOKUP(A1969,BY_TRA_Demand_Drivers!$A$5:$B$95,2,FALSE)</f>
        <v>TFSN</v>
      </c>
      <c r="G1969" s="16">
        <f>VLOOKUP($D1969,'Growth rate'!$B$3:$T$93,19,FALSE)*VLOOKUP($F1969,BY_TRA_Demand_Drivers!$B$5:$J$100,7,FALSE)</f>
        <v>0</v>
      </c>
      <c r="H1969" s="16">
        <f>VLOOKUP($D1969,'Growth rate'!$B$3:$T$93,19,FALSE)*VLOOKUP($F1969,BY_TRA_Demand_Drivers!$B$5:$J$100,8,FALSE)</f>
        <v>0</v>
      </c>
      <c r="I1969" s="16">
        <f>VLOOKUP($D1969,'Growth rate'!$B$3:$T$93,19,FALSE)*VLOOKUP($F1969,BY_TRA_Demand_Drivers!$B$5:$J$100,9,FALSE)</f>
        <v>0</v>
      </c>
    </row>
    <row r="1970" spans="1:9">
      <c r="A1970" s="16">
        <f t="shared" si="30"/>
        <v>24</v>
      </c>
      <c r="B1970" s="16"/>
      <c r="C1970" s="16" t="s">
        <v>11</v>
      </c>
      <c r="D1970" s="16">
        <v>2099</v>
      </c>
      <c r="E1970" s="16" t="s">
        <v>3</v>
      </c>
      <c r="F1970" s="16" t="str">
        <f>VLOOKUP(A1970,BY_TRA_Demand_Drivers!$A$5:$B$95,2,FALSE)</f>
        <v>TFSN</v>
      </c>
      <c r="G1970" s="16">
        <f>VLOOKUP($D1970,'Growth rate'!$B$3:$T$93,19,FALSE)*VLOOKUP($F1970,BY_TRA_Demand_Drivers!$B$5:$J$100,7,FALSE)</f>
        <v>0</v>
      </c>
      <c r="H1970" s="16">
        <f>VLOOKUP($D1970,'Growth rate'!$B$3:$T$93,19,FALSE)*VLOOKUP($F1970,BY_TRA_Demand_Drivers!$B$5:$J$100,8,FALSE)</f>
        <v>0</v>
      </c>
      <c r="I1970" s="16">
        <f>VLOOKUP($D1970,'Growth rate'!$B$3:$T$93,19,FALSE)*VLOOKUP($F1970,BY_TRA_Demand_Drivers!$B$5:$J$100,9,FALSE)</f>
        <v>0</v>
      </c>
    </row>
    <row r="1971" spans="1:9">
      <c r="A1971" s="16">
        <f t="shared" si="30"/>
        <v>24</v>
      </c>
      <c r="B1971" s="16"/>
      <c r="C1971" s="16" t="s">
        <v>11</v>
      </c>
      <c r="D1971" s="16">
        <v>2100</v>
      </c>
      <c r="E1971" s="16" t="s">
        <v>3</v>
      </c>
      <c r="F1971" s="16" t="str">
        <f>VLOOKUP(A1971,BY_TRA_Demand_Drivers!$A$5:$B$95,2,FALSE)</f>
        <v>TFSN</v>
      </c>
      <c r="G1971" s="16">
        <f>VLOOKUP($D1971,'Growth rate'!$B$3:$T$93,19,FALSE)*VLOOKUP($F1971,BY_TRA_Demand_Drivers!$B$5:$J$100,7,FALSE)</f>
        <v>0</v>
      </c>
      <c r="H1971" s="16">
        <f>VLOOKUP($D1971,'Growth rate'!$B$3:$T$93,19,FALSE)*VLOOKUP($F1971,BY_TRA_Demand_Drivers!$B$5:$J$100,8,FALSE)</f>
        <v>0</v>
      </c>
      <c r="I1971" s="16">
        <f>VLOOKUP($D1971,'Growth rate'!$B$3:$T$93,19,FALSE)*VLOOKUP($F1971,BY_TRA_Demand_Drivers!$B$5:$J$100,9,FALSE)</f>
        <v>0</v>
      </c>
    </row>
    <row r="1972" spans="1:9">
      <c r="A1972" s="16">
        <f t="shared" si="30"/>
        <v>25</v>
      </c>
      <c r="B1972" s="16"/>
      <c r="C1972" s="16" t="s">
        <v>11</v>
      </c>
      <c r="D1972" s="16">
        <v>2019</v>
      </c>
      <c r="E1972" s="16" t="s">
        <v>3</v>
      </c>
      <c r="F1972" s="16" t="str">
        <f>VLOOKUP(A1972,BY_TRA_Demand_Drivers!$A$5:$B$95,2,FALSE)</f>
        <v>TFSI</v>
      </c>
      <c r="G1972" s="16">
        <f>VLOOKUP($D1972,'Growth rate'!$B$3:$T$93,19,FALSE)*VLOOKUP($F1972,BY_TRA_Demand_Drivers!$B$5:$J$100,7,FALSE)</f>
        <v>6684801.551</v>
      </c>
      <c r="H1972" s="16">
        <f>VLOOKUP($D1972,'Growth rate'!$B$3:$T$93,19,FALSE)*VLOOKUP($F1972,BY_TRA_Demand_Drivers!$B$5:$J$100,8,FALSE)</f>
        <v>0</v>
      </c>
      <c r="I1972" s="16">
        <f>VLOOKUP($D1972,'Growth rate'!$B$3:$T$93,19,FALSE)*VLOOKUP($F1972,BY_TRA_Demand_Drivers!$B$5:$J$100,9,FALSE)</f>
        <v>0</v>
      </c>
    </row>
    <row r="1973" spans="1:9">
      <c r="A1973" s="16">
        <f t="shared" si="30"/>
        <v>25</v>
      </c>
      <c r="B1973" s="16"/>
      <c r="C1973" s="16" t="s">
        <v>11</v>
      </c>
      <c r="D1973" s="16">
        <v>2020</v>
      </c>
      <c r="E1973" s="16" t="s">
        <v>3</v>
      </c>
      <c r="F1973" s="16" t="str">
        <f>VLOOKUP(A1973,BY_TRA_Demand_Drivers!$A$5:$B$95,2,FALSE)</f>
        <v>TFSI</v>
      </c>
      <c r="G1973" s="16">
        <f>VLOOKUP($D1973,'Growth rate'!$B$3:$T$93,19,FALSE)*VLOOKUP($F1973,BY_TRA_Demand_Drivers!$B$5:$J$100,7,FALSE)</f>
        <v>6632389.7768353112</v>
      </c>
      <c r="H1973" s="16">
        <f>VLOOKUP($D1973,'Growth rate'!$B$3:$T$93,19,FALSE)*VLOOKUP($F1973,BY_TRA_Demand_Drivers!$B$5:$J$100,8,FALSE)</f>
        <v>0</v>
      </c>
      <c r="I1973" s="16">
        <f>VLOOKUP($D1973,'Growth rate'!$B$3:$T$93,19,FALSE)*VLOOKUP($F1973,BY_TRA_Demand_Drivers!$B$5:$J$100,9,FALSE)</f>
        <v>0</v>
      </c>
    </row>
    <row r="1974" spans="1:9">
      <c r="A1974" s="16">
        <f t="shared" si="30"/>
        <v>25</v>
      </c>
      <c r="B1974" s="16"/>
      <c r="C1974" s="16" t="s">
        <v>11</v>
      </c>
      <c r="D1974" s="16">
        <v>2021</v>
      </c>
      <c r="E1974" s="16" t="s">
        <v>3</v>
      </c>
      <c r="F1974" s="16" t="str">
        <f>VLOOKUP(A1974,BY_TRA_Demand_Drivers!$A$5:$B$95,2,FALSE)</f>
        <v>TFSI</v>
      </c>
      <c r="G1974" s="16">
        <f>VLOOKUP($D1974,'Growth rate'!$B$3:$T$93,19,FALSE)*VLOOKUP($F1974,BY_TRA_Demand_Drivers!$B$5:$J$100,7,FALSE)</f>
        <v>6579978.0026706224</v>
      </c>
      <c r="H1974" s="16">
        <f>VLOOKUP($D1974,'Growth rate'!$B$3:$T$93,19,FALSE)*VLOOKUP($F1974,BY_TRA_Demand_Drivers!$B$5:$J$100,8,FALSE)</f>
        <v>0</v>
      </c>
      <c r="I1974" s="16">
        <f>VLOOKUP($D1974,'Growth rate'!$B$3:$T$93,19,FALSE)*VLOOKUP($F1974,BY_TRA_Demand_Drivers!$B$5:$J$100,9,FALSE)</f>
        <v>0</v>
      </c>
    </row>
    <row r="1975" spans="1:9">
      <c r="A1975" s="16">
        <f t="shared" si="30"/>
        <v>25</v>
      </c>
      <c r="B1975" s="16"/>
      <c r="C1975" s="16" t="s">
        <v>11</v>
      </c>
      <c r="D1975" s="16">
        <v>2022</v>
      </c>
      <c r="E1975" s="16" t="s">
        <v>3</v>
      </c>
      <c r="F1975" s="16" t="str">
        <f>VLOOKUP(A1975,BY_TRA_Demand_Drivers!$A$5:$B$95,2,FALSE)</f>
        <v>TFSI</v>
      </c>
      <c r="G1975" s="16">
        <f>VLOOKUP($D1975,'Growth rate'!$B$3:$T$93,19,FALSE)*VLOOKUP($F1975,BY_TRA_Demand_Drivers!$B$5:$J$100,7,FALSE)</f>
        <v>6527566.2285059337</v>
      </c>
      <c r="H1975" s="16">
        <f>VLOOKUP($D1975,'Growth rate'!$B$3:$T$93,19,FALSE)*VLOOKUP($F1975,BY_TRA_Demand_Drivers!$B$5:$J$100,8,FALSE)</f>
        <v>0</v>
      </c>
      <c r="I1975" s="16">
        <f>VLOOKUP($D1975,'Growth rate'!$B$3:$T$93,19,FALSE)*VLOOKUP($F1975,BY_TRA_Demand_Drivers!$B$5:$J$100,9,FALSE)</f>
        <v>0</v>
      </c>
    </row>
    <row r="1976" spans="1:9">
      <c r="A1976" s="16">
        <f t="shared" si="30"/>
        <v>25</v>
      </c>
      <c r="B1976" s="16"/>
      <c r="C1976" s="16" t="s">
        <v>11</v>
      </c>
      <c r="D1976" s="16">
        <v>2023</v>
      </c>
      <c r="E1976" s="16" t="s">
        <v>3</v>
      </c>
      <c r="F1976" s="16" t="str">
        <f>VLOOKUP(A1976,BY_TRA_Demand_Drivers!$A$5:$B$95,2,FALSE)</f>
        <v>TFSI</v>
      </c>
      <c r="G1976" s="16">
        <f>VLOOKUP($D1976,'Growth rate'!$B$3:$T$93,19,FALSE)*VLOOKUP($F1976,BY_TRA_Demand_Drivers!$B$5:$J$100,7,FALSE)</f>
        <v>6475154.4543412449</v>
      </c>
      <c r="H1976" s="16">
        <f>VLOOKUP($D1976,'Growth rate'!$B$3:$T$93,19,FALSE)*VLOOKUP($F1976,BY_TRA_Demand_Drivers!$B$5:$J$100,8,FALSE)</f>
        <v>0</v>
      </c>
      <c r="I1976" s="16">
        <f>VLOOKUP($D1976,'Growth rate'!$B$3:$T$93,19,FALSE)*VLOOKUP($F1976,BY_TRA_Demand_Drivers!$B$5:$J$100,9,FALSE)</f>
        <v>0</v>
      </c>
    </row>
    <row r="1977" spans="1:9">
      <c r="A1977" s="16">
        <f t="shared" si="30"/>
        <v>25</v>
      </c>
      <c r="B1977" s="16"/>
      <c r="C1977" s="16" t="s">
        <v>11</v>
      </c>
      <c r="D1977" s="16">
        <v>2024</v>
      </c>
      <c r="E1977" s="16" t="s">
        <v>3</v>
      </c>
      <c r="F1977" s="16" t="str">
        <f>VLOOKUP(A1977,BY_TRA_Demand_Drivers!$A$5:$B$95,2,FALSE)</f>
        <v>TFSI</v>
      </c>
      <c r="G1977" s="16">
        <f>VLOOKUP($D1977,'Growth rate'!$B$3:$T$93,19,FALSE)*VLOOKUP($F1977,BY_TRA_Demand_Drivers!$B$5:$J$100,7,FALSE)</f>
        <v>6422742.6801765561</v>
      </c>
      <c r="H1977" s="16">
        <f>VLOOKUP($D1977,'Growth rate'!$B$3:$T$93,19,FALSE)*VLOOKUP($F1977,BY_TRA_Demand_Drivers!$B$5:$J$100,8,FALSE)</f>
        <v>0</v>
      </c>
      <c r="I1977" s="16">
        <f>VLOOKUP($D1977,'Growth rate'!$B$3:$T$93,19,FALSE)*VLOOKUP($F1977,BY_TRA_Demand_Drivers!$B$5:$J$100,9,FALSE)</f>
        <v>0</v>
      </c>
    </row>
    <row r="1978" spans="1:9">
      <c r="A1978" s="16">
        <f t="shared" si="30"/>
        <v>25</v>
      </c>
      <c r="B1978" s="16"/>
      <c r="C1978" s="16" t="s">
        <v>11</v>
      </c>
      <c r="D1978" s="16">
        <v>2025</v>
      </c>
      <c r="E1978" s="16" t="s">
        <v>3</v>
      </c>
      <c r="F1978" s="16" t="str">
        <f>VLOOKUP(A1978,BY_TRA_Demand_Drivers!$A$5:$B$95,2,FALSE)</f>
        <v>TFSI</v>
      </c>
      <c r="G1978" s="16">
        <f>VLOOKUP($D1978,'Growth rate'!$B$3:$T$93,19,FALSE)*VLOOKUP($F1978,BY_TRA_Demand_Drivers!$B$5:$J$100,7,FALSE)</f>
        <v>6370330.9060118673</v>
      </c>
      <c r="H1978" s="16">
        <f>VLOOKUP($D1978,'Growth rate'!$B$3:$T$93,19,FALSE)*VLOOKUP($F1978,BY_TRA_Demand_Drivers!$B$5:$J$100,8,FALSE)</f>
        <v>0</v>
      </c>
      <c r="I1978" s="16">
        <f>VLOOKUP($D1978,'Growth rate'!$B$3:$T$93,19,FALSE)*VLOOKUP($F1978,BY_TRA_Demand_Drivers!$B$5:$J$100,9,FALSE)</f>
        <v>0</v>
      </c>
    </row>
    <row r="1979" spans="1:9">
      <c r="A1979" s="16">
        <f t="shared" si="30"/>
        <v>25</v>
      </c>
      <c r="B1979" s="16"/>
      <c r="C1979" s="16" t="s">
        <v>11</v>
      </c>
      <c r="D1979" s="16">
        <v>2026</v>
      </c>
      <c r="E1979" s="16" t="s">
        <v>3</v>
      </c>
      <c r="F1979" s="16" t="str">
        <f>VLOOKUP(A1979,BY_TRA_Demand_Drivers!$A$5:$B$95,2,FALSE)</f>
        <v>TFSI</v>
      </c>
      <c r="G1979" s="16">
        <f>VLOOKUP($D1979,'Growth rate'!$B$3:$T$93,19,FALSE)*VLOOKUP($F1979,BY_TRA_Demand_Drivers!$B$5:$J$100,7,FALSE)</f>
        <v>6317919.1318471786</v>
      </c>
      <c r="H1979" s="16">
        <f>VLOOKUP($D1979,'Growth rate'!$B$3:$T$93,19,FALSE)*VLOOKUP($F1979,BY_TRA_Demand_Drivers!$B$5:$J$100,8,FALSE)</f>
        <v>0</v>
      </c>
      <c r="I1979" s="16">
        <f>VLOOKUP($D1979,'Growth rate'!$B$3:$T$93,19,FALSE)*VLOOKUP($F1979,BY_TRA_Demand_Drivers!$B$5:$J$100,9,FALSE)</f>
        <v>0</v>
      </c>
    </row>
    <row r="1980" spans="1:9">
      <c r="A1980" s="16">
        <f t="shared" si="30"/>
        <v>25</v>
      </c>
      <c r="B1980" s="16"/>
      <c r="C1980" s="16" t="s">
        <v>11</v>
      </c>
      <c r="D1980" s="16">
        <v>2027</v>
      </c>
      <c r="E1980" s="16" t="s">
        <v>3</v>
      </c>
      <c r="F1980" s="16" t="str">
        <f>VLOOKUP(A1980,BY_TRA_Demand_Drivers!$A$5:$B$95,2,FALSE)</f>
        <v>TFSI</v>
      </c>
      <c r="G1980" s="16">
        <f>VLOOKUP($D1980,'Growth rate'!$B$3:$T$93,19,FALSE)*VLOOKUP($F1980,BY_TRA_Demand_Drivers!$B$5:$J$100,7,FALSE)</f>
        <v>6265507.3576824898</v>
      </c>
      <c r="H1980" s="16">
        <f>VLOOKUP($D1980,'Growth rate'!$B$3:$T$93,19,FALSE)*VLOOKUP($F1980,BY_TRA_Demand_Drivers!$B$5:$J$100,8,FALSE)</f>
        <v>0</v>
      </c>
      <c r="I1980" s="16">
        <f>VLOOKUP($D1980,'Growth rate'!$B$3:$T$93,19,FALSE)*VLOOKUP($F1980,BY_TRA_Demand_Drivers!$B$5:$J$100,9,FALSE)</f>
        <v>0</v>
      </c>
    </row>
    <row r="1981" spans="1:9">
      <c r="A1981" s="16">
        <f t="shared" si="30"/>
        <v>25</v>
      </c>
      <c r="B1981" s="16"/>
      <c r="C1981" s="16" t="s">
        <v>11</v>
      </c>
      <c r="D1981" s="16">
        <v>2028</v>
      </c>
      <c r="E1981" s="16" t="s">
        <v>3</v>
      </c>
      <c r="F1981" s="16" t="str">
        <f>VLOOKUP(A1981,BY_TRA_Demand_Drivers!$A$5:$B$95,2,FALSE)</f>
        <v>TFSI</v>
      </c>
      <c r="G1981" s="16">
        <f>VLOOKUP($D1981,'Growth rate'!$B$3:$T$93,19,FALSE)*VLOOKUP($F1981,BY_TRA_Demand_Drivers!$B$5:$J$100,7,FALSE)</f>
        <v>6213095.583517801</v>
      </c>
      <c r="H1981" s="16">
        <f>VLOOKUP($D1981,'Growth rate'!$B$3:$T$93,19,FALSE)*VLOOKUP($F1981,BY_TRA_Demand_Drivers!$B$5:$J$100,8,FALSE)</f>
        <v>0</v>
      </c>
      <c r="I1981" s="16">
        <f>VLOOKUP($D1981,'Growth rate'!$B$3:$T$93,19,FALSE)*VLOOKUP($F1981,BY_TRA_Demand_Drivers!$B$5:$J$100,9,FALSE)</f>
        <v>0</v>
      </c>
    </row>
    <row r="1982" spans="1:9">
      <c r="A1982" s="16">
        <f t="shared" si="30"/>
        <v>25</v>
      </c>
      <c r="B1982" s="16"/>
      <c r="C1982" s="16" t="s">
        <v>11</v>
      </c>
      <c r="D1982" s="16">
        <v>2029</v>
      </c>
      <c r="E1982" s="16" t="s">
        <v>3</v>
      </c>
      <c r="F1982" s="16" t="str">
        <f>VLOOKUP(A1982,BY_TRA_Demand_Drivers!$A$5:$B$95,2,FALSE)</f>
        <v>TFSI</v>
      </c>
      <c r="G1982" s="16">
        <f>VLOOKUP($D1982,'Growth rate'!$B$3:$T$93,19,FALSE)*VLOOKUP($F1982,BY_TRA_Demand_Drivers!$B$5:$J$100,7,FALSE)</f>
        <v>6160683.8093531122</v>
      </c>
      <c r="H1982" s="16">
        <f>VLOOKUP($D1982,'Growth rate'!$B$3:$T$93,19,FALSE)*VLOOKUP($F1982,BY_TRA_Demand_Drivers!$B$5:$J$100,8,FALSE)</f>
        <v>0</v>
      </c>
      <c r="I1982" s="16">
        <f>VLOOKUP($D1982,'Growth rate'!$B$3:$T$93,19,FALSE)*VLOOKUP($F1982,BY_TRA_Demand_Drivers!$B$5:$J$100,9,FALSE)</f>
        <v>0</v>
      </c>
    </row>
    <row r="1983" spans="1:9">
      <c r="A1983" s="16">
        <f t="shared" si="30"/>
        <v>25</v>
      </c>
      <c r="B1983" s="16"/>
      <c r="C1983" s="16" t="s">
        <v>11</v>
      </c>
      <c r="D1983" s="16">
        <v>2030</v>
      </c>
      <c r="E1983" s="16" t="s">
        <v>3</v>
      </c>
      <c r="F1983" s="16" t="str">
        <f>VLOOKUP(A1983,BY_TRA_Demand_Drivers!$A$5:$B$95,2,FALSE)</f>
        <v>TFSI</v>
      </c>
      <c r="G1983" s="16">
        <f>VLOOKUP($D1983,'Growth rate'!$B$3:$T$93,19,FALSE)*VLOOKUP($F1983,BY_TRA_Demand_Drivers!$B$5:$J$100,7,FALSE)</f>
        <v>6108272.0351884235</v>
      </c>
      <c r="H1983" s="16">
        <f>VLOOKUP($D1983,'Growth rate'!$B$3:$T$93,19,FALSE)*VLOOKUP($F1983,BY_TRA_Demand_Drivers!$B$5:$J$100,8,FALSE)</f>
        <v>0</v>
      </c>
      <c r="I1983" s="16">
        <f>VLOOKUP($D1983,'Growth rate'!$B$3:$T$93,19,FALSE)*VLOOKUP($F1983,BY_TRA_Demand_Drivers!$B$5:$J$100,9,FALSE)</f>
        <v>0</v>
      </c>
    </row>
    <row r="1984" spans="1:9">
      <c r="A1984" s="16">
        <f t="shared" si="30"/>
        <v>25</v>
      </c>
      <c r="B1984" s="16"/>
      <c r="C1984" s="16" t="s">
        <v>11</v>
      </c>
      <c r="D1984" s="16">
        <v>2031</v>
      </c>
      <c r="E1984" s="16" t="s">
        <v>3</v>
      </c>
      <c r="F1984" s="16" t="str">
        <f>VLOOKUP(A1984,BY_TRA_Demand_Drivers!$A$5:$B$95,2,FALSE)</f>
        <v>TFSI</v>
      </c>
      <c r="G1984" s="16">
        <f>VLOOKUP($D1984,'Growth rate'!$B$3:$T$93,19,FALSE)*VLOOKUP($F1984,BY_TRA_Demand_Drivers!$B$5:$J$100,7,FALSE)</f>
        <v>6055860.2610237347</v>
      </c>
      <c r="H1984" s="16">
        <f>VLOOKUP($D1984,'Growth rate'!$B$3:$T$93,19,FALSE)*VLOOKUP($F1984,BY_TRA_Demand_Drivers!$B$5:$J$100,8,FALSE)</f>
        <v>0</v>
      </c>
      <c r="I1984" s="16">
        <f>VLOOKUP($D1984,'Growth rate'!$B$3:$T$93,19,FALSE)*VLOOKUP($F1984,BY_TRA_Demand_Drivers!$B$5:$J$100,9,FALSE)</f>
        <v>0</v>
      </c>
    </row>
    <row r="1985" spans="1:9">
      <c r="A1985" s="16">
        <f t="shared" si="30"/>
        <v>25</v>
      </c>
      <c r="B1985" s="16"/>
      <c r="C1985" s="16" t="s">
        <v>11</v>
      </c>
      <c r="D1985" s="16">
        <v>2032</v>
      </c>
      <c r="E1985" s="16" t="s">
        <v>3</v>
      </c>
      <c r="F1985" s="16" t="str">
        <f>VLOOKUP(A1985,BY_TRA_Demand_Drivers!$A$5:$B$95,2,FALSE)</f>
        <v>TFSI</v>
      </c>
      <c r="G1985" s="16">
        <f>VLOOKUP($D1985,'Growth rate'!$B$3:$T$93,19,FALSE)*VLOOKUP($F1985,BY_TRA_Demand_Drivers!$B$5:$J$100,7,FALSE)</f>
        <v>6003448.4868590459</v>
      </c>
      <c r="H1985" s="16">
        <f>VLOOKUP($D1985,'Growth rate'!$B$3:$T$93,19,FALSE)*VLOOKUP($F1985,BY_TRA_Demand_Drivers!$B$5:$J$100,8,FALSE)</f>
        <v>0</v>
      </c>
      <c r="I1985" s="16">
        <f>VLOOKUP($D1985,'Growth rate'!$B$3:$T$93,19,FALSE)*VLOOKUP($F1985,BY_TRA_Demand_Drivers!$B$5:$J$100,9,FALSE)</f>
        <v>0</v>
      </c>
    </row>
    <row r="1986" spans="1:9">
      <c r="A1986" s="16">
        <f t="shared" si="30"/>
        <v>25</v>
      </c>
      <c r="B1986" s="16"/>
      <c r="C1986" s="16" t="s">
        <v>11</v>
      </c>
      <c r="D1986" s="16">
        <v>2033</v>
      </c>
      <c r="E1986" s="16" t="s">
        <v>3</v>
      </c>
      <c r="F1986" s="16" t="str">
        <f>VLOOKUP(A1986,BY_TRA_Demand_Drivers!$A$5:$B$95,2,FALSE)</f>
        <v>TFSI</v>
      </c>
      <c r="G1986" s="16">
        <f>VLOOKUP($D1986,'Growth rate'!$B$3:$T$93,19,FALSE)*VLOOKUP($F1986,BY_TRA_Demand_Drivers!$B$5:$J$100,7,FALSE)</f>
        <v>5951036.7126943571</v>
      </c>
      <c r="H1986" s="16">
        <f>VLOOKUP($D1986,'Growth rate'!$B$3:$T$93,19,FALSE)*VLOOKUP($F1986,BY_TRA_Demand_Drivers!$B$5:$J$100,8,FALSE)</f>
        <v>0</v>
      </c>
      <c r="I1986" s="16">
        <f>VLOOKUP($D1986,'Growth rate'!$B$3:$T$93,19,FALSE)*VLOOKUP($F1986,BY_TRA_Demand_Drivers!$B$5:$J$100,9,FALSE)</f>
        <v>0</v>
      </c>
    </row>
    <row r="1987" spans="1:9">
      <c r="A1987" s="16">
        <f t="shared" si="30"/>
        <v>25</v>
      </c>
      <c r="B1987" s="16"/>
      <c r="C1987" s="16" t="s">
        <v>11</v>
      </c>
      <c r="D1987" s="16">
        <v>2034</v>
      </c>
      <c r="E1987" s="16" t="s">
        <v>3</v>
      </c>
      <c r="F1987" s="16" t="str">
        <f>VLOOKUP(A1987,BY_TRA_Demand_Drivers!$A$5:$B$95,2,FALSE)</f>
        <v>TFSI</v>
      </c>
      <c r="G1987" s="16">
        <f>VLOOKUP($D1987,'Growth rate'!$B$3:$T$93,19,FALSE)*VLOOKUP($F1987,BY_TRA_Demand_Drivers!$B$5:$J$100,7,FALSE)</f>
        <v>5898624.9385296684</v>
      </c>
      <c r="H1987" s="16">
        <f>VLOOKUP($D1987,'Growth rate'!$B$3:$T$93,19,FALSE)*VLOOKUP($F1987,BY_TRA_Demand_Drivers!$B$5:$J$100,8,FALSE)</f>
        <v>0</v>
      </c>
      <c r="I1987" s="16">
        <f>VLOOKUP($D1987,'Growth rate'!$B$3:$T$93,19,FALSE)*VLOOKUP($F1987,BY_TRA_Demand_Drivers!$B$5:$J$100,9,FALSE)</f>
        <v>0</v>
      </c>
    </row>
    <row r="1988" spans="1:9">
      <c r="A1988" s="16">
        <f t="shared" si="30"/>
        <v>25</v>
      </c>
      <c r="B1988" s="16"/>
      <c r="C1988" s="16" t="s">
        <v>11</v>
      </c>
      <c r="D1988" s="16">
        <v>2035</v>
      </c>
      <c r="E1988" s="16" t="s">
        <v>3</v>
      </c>
      <c r="F1988" s="16" t="str">
        <f>VLOOKUP(A1988,BY_TRA_Demand_Drivers!$A$5:$B$95,2,FALSE)</f>
        <v>TFSI</v>
      </c>
      <c r="G1988" s="16">
        <f>VLOOKUP($D1988,'Growth rate'!$B$3:$T$93,19,FALSE)*VLOOKUP($F1988,BY_TRA_Demand_Drivers!$B$5:$J$100,7,FALSE)</f>
        <v>5846213.1643649787</v>
      </c>
      <c r="H1988" s="16">
        <f>VLOOKUP($D1988,'Growth rate'!$B$3:$T$93,19,FALSE)*VLOOKUP($F1988,BY_TRA_Demand_Drivers!$B$5:$J$100,8,FALSE)</f>
        <v>0</v>
      </c>
      <c r="I1988" s="16">
        <f>VLOOKUP($D1988,'Growth rate'!$B$3:$T$93,19,FALSE)*VLOOKUP($F1988,BY_TRA_Demand_Drivers!$B$5:$J$100,9,FALSE)</f>
        <v>0</v>
      </c>
    </row>
    <row r="1989" spans="1:9">
      <c r="A1989" s="16">
        <f t="shared" si="30"/>
        <v>25</v>
      </c>
      <c r="B1989" s="16"/>
      <c r="C1989" s="16" t="s">
        <v>11</v>
      </c>
      <c r="D1989" s="16">
        <v>2036</v>
      </c>
      <c r="E1989" s="16" t="s">
        <v>3</v>
      </c>
      <c r="F1989" s="16" t="str">
        <f>VLOOKUP(A1989,BY_TRA_Demand_Drivers!$A$5:$B$95,2,FALSE)</f>
        <v>TFSI</v>
      </c>
      <c r="G1989" s="16">
        <f>VLOOKUP($D1989,'Growth rate'!$B$3:$T$93,19,FALSE)*VLOOKUP($F1989,BY_TRA_Demand_Drivers!$B$5:$J$100,7,FALSE)</f>
        <v>5793801.3902002908</v>
      </c>
      <c r="H1989" s="16">
        <f>VLOOKUP($D1989,'Growth rate'!$B$3:$T$93,19,FALSE)*VLOOKUP($F1989,BY_TRA_Demand_Drivers!$B$5:$J$100,8,FALSE)</f>
        <v>0</v>
      </c>
      <c r="I1989" s="16">
        <f>VLOOKUP($D1989,'Growth rate'!$B$3:$T$93,19,FALSE)*VLOOKUP($F1989,BY_TRA_Demand_Drivers!$B$5:$J$100,9,FALSE)</f>
        <v>0</v>
      </c>
    </row>
    <row r="1990" spans="1:9">
      <c r="A1990" s="16">
        <f t="shared" si="30"/>
        <v>25</v>
      </c>
      <c r="B1990" s="16"/>
      <c r="C1990" s="16" t="s">
        <v>11</v>
      </c>
      <c r="D1990" s="16">
        <v>2037</v>
      </c>
      <c r="E1990" s="16" t="s">
        <v>3</v>
      </c>
      <c r="F1990" s="16" t="str">
        <f>VLOOKUP(A1990,BY_TRA_Demand_Drivers!$A$5:$B$95,2,FALSE)</f>
        <v>TFSI</v>
      </c>
      <c r="G1990" s="16">
        <f>VLOOKUP($D1990,'Growth rate'!$B$3:$T$93,19,FALSE)*VLOOKUP($F1990,BY_TRA_Demand_Drivers!$B$5:$J$100,7,FALSE)</f>
        <v>5741389.6160356021</v>
      </c>
      <c r="H1990" s="16">
        <f>VLOOKUP($D1990,'Growth rate'!$B$3:$T$93,19,FALSE)*VLOOKUP($F1990,BY_TRA_Demand_Drivers!$B$5:$J$100,8,FALSE)</f>
        <v>0</v>
      </c>
      <c r="I1990" s="16">
        <f>VLOOKUP($D1990,'Growth rate'!$B$3:$T$93,19,FALSE)*VLOOKUP($F1990,BY_TRA_Demand_Drivers!$B$5:$J$100,9,FALSE)</f>
        <v>0</v>
      </c>
    </row>
    <row r="1991" spans="1:9">
      <c r="A1991" s="16">
        <f t="shared" si="30"/>
        <v>25</v>
      </c>
      <c r="B1991" s="16"/>
      <c r="C1991" s="16" t="s">
        <v>11</v>
      </c>
      <c r="D1991" s="16">
        <v>2038</v>
      </c>
      <c r="E1991" s="16" t="s">
        <v>3</v>
      </c>
      <c r="F1991" s="16" t="str">
        <f>VLOOKUP(A1991,BY_TRA_Demand_Drivers!$A$5:$B$95,2,FALSE)</f>
        <v>TFSI</v>
      </c>
      <c r="G1991" s="16">
        <f>VLOOKUP($D1991,'Growth rate'!$B$3:$T$93,19,FALSE)*VLOOKUP($F1991,BY_TRA_Demand_Drivers!$B$5:$J$100,7,FALSE)</f>
        <v>5688977.8418709133</v>
      </c>
      <c r="H1991" s="16">
        <f>VLOOKUP($D1991,'Growth rate'!$B$3:$T$93,19,FALSE)*VLOOKUP($F1991,BY_TRA_Demand_Drivers!$B$5:$J$100,8,FALSE)</f>
        <v>0</v>
      </c>
      <c r="I1991" s="16">
        <f>VLOOKUP($D1991,'Growth rate'!$B$3:$T$93,19,FALSE)*VLOOKUP($F1991,BY_TRA_Demand_Drivers!$B$5:$J$100,9,FALSE)</f>
        <v>0</v>
      </c>
    </row>
    <row r="1992" spans="1:9">
      <c r="A1992" s="16">
        <f t="shared" si="30"/>
        <v>25</v>
      </c>
      <c r="B1992" s="16"/>
      <c r="C1992" s="16" t="s">
        <v>11</v>
      </c>
      <c r="D1992" s="16">
        <v>2039</v>
      </c>
      <c r="E1992" s="16" t="s">
        <v>3</v>
      </c>
      <c r="F1992" s="16" t="str">
        <f>VLOOKUP(A1992,BY_TRA_Demand_Drivers!$A$5:$B$95,2,FALSE)</f>
        <v>TFSI</v>
      </c>
      <c r="G1992" s="16">
        <f>VLOOKUP($D1992,'Growth rate'!$B$3:$T$93,19,FALSE)*VLOOKUP($F1992,BY_TRA_Demand_Drivers!$B$5:$J$100,7,FALSE)</f>
        <v>5636566.0677062245</v>
      </c>
      <c r="H1992" s="16">
        <f>VLOOKUP($D1992,'Growth rate'!$B$3:$T$93,19,FALSE)*VLOOKUP($F1992,BY_TRA_Demand_Drivers!$B$5:$J$100,8,FALSE)</f>
        <v>0</v>
      </c>
      <c r="I1992" s="16">
        <f>VLOOKUP($D1992,'Growth rate'!$B$3:$T$93,19,FALSE)*VLOOKUP($F1992,BY_TRA_Demand_Drivers!$B$5:$J$100,9,FALSE)</f>
        <v>0</v>
      </c>
    </row>
    <row r="1993" spans="1:9">
      <c r="A1993" s="16">
        <f t="shared" si="30"/>
        <v>25</v>
      </c>
      <c r="B1993" s="16"/>
      <c r="C1993" s="16" t="s">
        <v>11</v>
      </c>
      <c r="D1993" s="16">
        <v>2040</v>
      </c>
      <c r="E1993" s="16" t="s">
        <v>3</v>
      </c>
      <c r="F1993" s="16" t="str">
        <f>VLOOKUP(A1993,BY_TRA_Demand_Drivers!$A$5:$B$95,2,FALSE)</f>
        <v>TFSI</v>
      </c>
      <c r="G1993" s="16">
        <f>VLOOKUP($D1993,'Growth rate'!$B$3:$T$93,19,FALSE)*VLOOKUP($F1993,BY_TRA_Demand_Drivers!$B$5:$J$100,7,FALSE)</f>
        <v>5584154.2935415348</v>
      </c>
      <c r="H1993" s="16">
        <f>VLOOKUP($D1993,'Growth rate'!$B$3:$T$93,19,FALSE)*VLOOKUP($F1993,BY_TRA_Demand_Drivers!$B$5:$J$100,8,FALSE)</f>
        <v>0</v>
      </c>
      <c r="I1993" s="16">
        <f>VLOOKUP($D1993,'Growth rate'!$B$3:$T$93,19,FALSE)*VLOOKUP($F1993,BY_TRA_Demand_Drivers!$B$5:$J$100,9,FALSE)</f>
        <v>0</v>
      </c>
    </row>
    <row r="1994" spans="1:9">
      <c r="A1994" s="16">
        <f t="shared" si="30"/>
        <v>25</v>
      </c>
      <c r="B1994" s="16"/>
      <c r="C1994" s="16" t="s">
        <v>11</v>
      </c>
      <c r="D1994" s="16">
        <v>2041</v>
      </c>
      <c r="E1994" s="16" t="s">
        <v>3</v>
      </c>
      <c r="F1994" s="16" t="str">
        <f>VLOOKUP(A1994,BY_TRA_Demand_Drivers!$A$5:$B$95,2,FALSE)</f>
        <v>TFSI</v>
      </c>
      <c r="G1994" s="16">
        <f>VLOOKUP($D1994,'Growth rate'!$B$3:$T$93,19,FALSE)*VLOOKUP($F1994,BY_TRA_Demand_Drivers!$B$5:$J$100,7,FALSE)</f>
        <v>5531742.519376847</v>
      </c>
      <c r="H1994" s="16">
        <f>VLOOKUP($D1994,'Growth rate'!$B$3:$T$93,19,FALSE)*VLOOKUP($F1994,BY_TRA_Demand_Drivers!$B$5:$J$100,8,FALSE)</f>
        <v>0</v>
      </c>
      <c r="I1994" s="16">
        <f>VLOOKUP($D1994,'Growth rate'!$B$3:$T$93,19,FALSE)*VLOOKUP($F1994,BY_TRA_Demand_Drivers!$B$5:$J$100,9,FALSE)</f>
        <v>0</v>
      </c>
    </row>
    <row r="1995" spans="1:9">
      <c r="A1995" s="16">
        <f t="shared" si="30"/>
        <v>25</v>
      </c>
      <c r="B1995" s="16"/>
      <c r="C1995" s="16" t="s">
        <v>11</v>
      </c>
      <c r="D1995" s="16">
        <v>2042</v>
      </c>
      <c r="E1995" s="16" t="s">
        <v>3</v>
      </c>
      <c r="F1995" s="16" t="str">
        <f>VLOOKUP(A1995,BY_TRA_Demand_Drivers!$A$5:$B$95,2,FALSE)</f>
        <v>TFSI</v>
      </c>
      <c r="G1995" s="16">
        <f>VLOOKUP($D1995,'Growth rate'!$B$3:$T$93,19,FALSE)*VLOOKUP($F1995,BY_TRA_Demand_Drivers!$B$5:$J$100,7,FALSE)</f>
        <v>5479330.7452121582</v>
      </c>
      <c r="H1995" s="16">
        <f>VLOOKUP($D1995,'Growth rate'!$B$3:$T$93,19,FALSE)*VLOOKUP($F1995,BY_TRA_Demand_Drivers!$B$5:$J$100,8,FALSE)</f>
        <v>0</v>
      </c>
      <c r="I1995" s="16">
        <f>VLOOKUP($D1995,'Growth rate'!$B$3:$T$93,19,FALSE)*VLOOKUP($F1995,BY_TRA_Demand_Drivers!$B$5:$J$100,9,FALSE)</f>
        <v>0</v>
      </c>
    </row>
    <row r="1996" spans="1:9">
      <c r="A1996" s="16">
        <f t="shared" si="30"/>
        <v>25</v>
      </c>
      <c r="B1996" s="16"/>
      <c r="C1996" s="16" t="s">
        <v>11</v>
      </c>
      <c r="D1996" s="16">
        <v>2043</v>
      </c>
      <c r="E1996" s="16" t="s">
        <v>3</v>
      </c>
      <c r="F1996" s="16" t="str">
        <f>VLOOKUP(A1996,BY_TRA_Demand_Drivers!$A$5:$B$95,2,FALSE)</f>
        <v>TFSI</v>
      </c>
      <c r="G1996" s="16">
        <f>VLOOKUP($D1996,'Growth rate'!$B$3:$T$93,19,FALSE)*VLOOKUP($F1996,BY_TRA_Demand_Drivers!$B$5:$J$100,7,FALSE)</f>
        <v>5426918.9710474694</v>
      </c>
      <c r="H1996" s="16">
        <f>VLOOKUP($D1996,'Growth rate'!$B$3:$T$93,19,FALSE)*VLOOKUP($F1996,BY_TRA_Demand_Drivers!$B$5:$J$100,8,FALSE)</f>
        <v>0</v>
      </c>
      <c r="I1996" s="16">
        <f>VLOOKUP($D1996,'Growth rate'!$B$3:$T$93,19,FALSE)*VLOOKUP($F1996,BY_TRA_Demand_Drivers!$B$5:$J$100,9,FALSE)</f>
        <v>0</v>
      </c>
    </row>
    <row r="1997" spans="1:9">
      <c r="A1997" s="16">
        <f t="shared" si="30"/>
        <v>25</v>
      </c>
      <c r="B1997" s="16"/>
      <c r="C1997" s="16" t="s">
        <v>11</v>
      </c>
      <c r="D1997" s="16">
        <v>2044</v>
      </c>
      <c r="E1997" s="16" t="s">
        <v>3</v>
      </c>
      <c r="F1997" s="16" t="str">
        <f>VLOOKUP(A1997,BY_TRA_Demand_Drivers!$A$5:$B$95,2,FALSE)</f>
        <v>TFSI</v>
      </c>
      <c r="G1997" s="16">
        <f>VLOOKUP($D1997,'Growth rate'!$B$3:$T$93,19,FALSE)*VLOOKUP($F1997,BY_TRA_Demand_Drivers!$B$5:$J$100,7,FALSE)</f>
        <v>5374507.1968827806</v>
      </c>
      <c r="H1997" s="16">
        <f>VLOOKUP($D1997,'Growth rate'!$B$3:$T$93,19,FALSE)*VLOOKUP($F1997,BY_TRA_Demand_Drivers!$B$5:$J$100,8,FALSE)</f>
        <v>0</v>
      </c>
      <c r="I1997" s="16">
        <f>VLOOKUP($D1997,'Growth rate'!$B$3:$T$93,19,FALSE)*VLOOKUP($F1997,BY_TRA_Demand_Drivers!$B$5:$J$100,9,FALSE)</f>
        <v>0</v>
      </c>
    </row>
    <row r="1998" spans="1:9">
      <c r="A1998" s="16">
        <f t="shared" si="30"/>
        <v>25</v>
      </c>
      <c r="B1998" s="16"/>
      <c r="C1998" s="16" t="s">
        <v>11</v>
      </c>
      <c r="D1998" s="16">
        <v>2045</v>
      </c>
      <c r="E1998" s="16" t="s">
        <v>3</v>
      </c>
      <c r="F1998" s="16" t="str">
        <f>VLOOKUP(A1998,BY_TRA_Demand_Drivers!$A$5:$B$95,2,FALSE)</f>
        <v>TFSI</v>
      </c>
      <c r="G1998" s="16">
        <f>VLOOKUP($D1998,'Growth rate'!$B$3:$T$93,19,FALSE)*VLOOKUP($F1998,BY_TRA_Demand_Drivers!$B$5:$J$100,7,FALSE)</f>
        <v>5322095.4227180919</v>
      </c>
      <c r="H1998" s="16">
        <f>VLOOKUP($D1998,'Growth rate'!$B$3:$T$93,19,FALSE)*VLOOKUP($F1998,BY_TRA_Demand_Drivers!$B$5:$J$100,8,FALSE)</f>
        <v>0</v>
      </c>
      <c r="I1998" s="16">
        <f>VLOOKUP($D1998,'Growth rate'!$B$3:$T$93,19,FALSE)*VLOOKUP($F1998,BY_TRA_Demand_Drivers!$B$5:$J$100,9,FALSE)</f>
        <v>0</v>
      </c>
    </row>
    <row r="1999" spans="1:9">
      <c r="A1999" s="16">
        <f t="shared" si="30"/>
        <v>25</v>
      </c>
      <c r="B1999" s="16"/>
      <c r="C1999" s="16" t="s">
        <v>11</v>
      </c>
      <c r="D1999" s="16">
        <v>2046</v>
      </c>
      <c r="E1999" s="16" t="s">
        <v>3</v>
      </c>
      <c r="F1999" s="16" t="str">
        <f>VLOOKUP(A1999,BY_TRA_Demand_Drivers!$A$5:$B$95,2,FALSE)</f>
        <v>TFSI</v>
      </c>
      <c r="G1999" s="16">
        <f>VLOOKUP($D1999,'Growth rate'!$B$3:$T$93,19,FALSE)*VLOOKUP($F1999,BY_TRA_Demand_Drivers!$B$5:$J$100,7,FALSE)</f>
        <v>5269683.6485534031</v>
      </c>
      <c r="H1999" s="16">
        <f>VLOOKUP($D1999,'Growth rate'!$B$3:$T$93,19,FALSE)*VLOOKUP($F1999,BY_TRA_Demand_Drivers!$B$5:$J$100,8,FALSE)</f>
        <v>0</v>
      </c>
      <c r="I1999" s="16">
        <f>VLOOKUP($D1999,'Growth rate'!$B$3:$T$93,19,FALSE)*VLOOKUP($F1999,BY_TRA_Demand_Drivers!$B$5:$J$100,9,FALSE)</f>
        <v>0</v>
      </c>
    </row>
    <row r="2000" spans="1:9">
      <c r="A2000" s="16">
        <f t="shared" si="30"/>
        <v>25</v>
      </c>
      <c r="B2000" s="16"/>
      <c r="C2000" s="16" t="s">
        <v>11</v>
      </c>
      <c r="D2000" s="16">
        <v>2047</v>
      </c>
      <c r="E2000" s="16" t="s">
        <v>3</v>
      </c>
      <c r="F2000" s="16" t="str">
        <f>VLOOKUP(A2000,BY_TRA_Demand_Drivers!$A$5:$B$95,2,FALSE)</f>
        <v>TFSI</v>
      </c>
      <c r="G2000" s="16">
        <f>VLOOKUP($D2000,'Growth rate'!$B$3:$T$93,19,FALSE)*VLOOKUP($F2000,BY_TRA_Demand_Drivers!$B$5:$J$100,7,FALSE)</f>
        <v>5217271.8743887143</v>
      </c>
      <c r="H2000" s="16">
        <f>VLOOKUP($D2000,'Growth rate'!$B$3:$T$93,19,FALSE)*VLOOKUP($F2000,BY_TRA_Demand_Drivers!$B$5:$J$100,8,FALSE)</f>
        <v>0</v>
      </c>
      <c r="I2000" s="16">
        <f>VLOOKUP($D2000,'Growth rate'!$B$3:$T$93,19,FALSE)*VLOOKUP($F2000,BY_TRA_Demand_Drivers!$B$5:$J$100,9,FALSE)</f>
        <v>0</v>
      </c>
    </row>
    <row r="2001" spans="1:9">
      <c r="A2001" s="16">
        <f t="shared" si="30"/>
        <v>25</v>
      </c>
      <c r="B2001" s="16"/>
      <c r="C2001" s="16" t="s">
        <v>11</v>
      </c>
      <c r="D2001" s="16">
        <v>2048</v>
      </c>
      <c r="E2001" s="16" t="s">
        <v>3</v>
      </c>
      <c r="F2001" s="16" t="str">
        <f>VLOOKUP(A2001,BY_TRA_Demand_Drivers!$A$5:$B$95,2,FALSE)</f>
        <v>TFSI</v>
      </c>
      <c r="G2001" s="16">
        <f>VLOOKUP($D2001,'Growth rate'!$B$3:$T$93,19,FALSE)*VLOOKUP($F2001,BY_TRA_Demand_Drivers!$B$5:$J$100,7,FALSE)</f>
        <v>5164860.1002240255</v>
      </c>
      <c r="H2001" s="16">
        <f>VLOOKUP($D2001,'Growth rate'!$B$3:$T$93,19,FALSE)*VLOOKUP($F2001,BY_TRA_Demand_Drivers!$B$5:$J$100,8,FALSE)</f>
        <v>0</v>
      </c>
      <c r="I2001" s="16">
        <f>VLOOKUP($D2001,'Growth rate'!$B$3:$T$93,19,FALSE)*VLOOKUP($F2001,BY_TRA_Demand_Drivers!$B$5:$J$100,9,FALSE)</f>
        <v>0</v>
      </c>
    </row>
    <row r="2002" spans="1:9">
      <c r="A2002" s="16">
        <f t="shared" si="30"/>
        <v>25</v>
      </c>
      <c r="B2002" s="16"/>
      <c r="C2002" s="16" t="s">
        <v>11</v>
      </c>
      <c r="D2002" s="16">
        <v>2049</v>
      </c>
      <c r="E2002" s="16" t="s">
        <v>3</v>
      </c>
      <c r="F2002" s="16" t="str">
        <f>VLOOKUP(A2002,BY_TRA_Demand_Drivers!$A$5:$B$95,2,FALSE)</f>
        <v>TFSI</v>
      </c>
      <c r="G2002" s="16">
        <f>VLOOKUP($D2002,'Growth rate'!$B$3:$T$93,19,FALSE)*VLOOKUP($F2002,BY_TRA_Demand_Drivers!$B$5:$J$100,7,FALSE)</f>
        <v>5112448.3260593368</v>
      </c>
      <c r="H2002" s="16">
        <f>VLOOKUP($D2002,'Growth rate'!$B$3:$T$93,19,FALSE)*VLOOKUP($F2002,BY_TRA_Demand_Drivers!$B$5:$J$100,8,FALSE)</f>
        <v>0</v>
      </c>
      <c r="I2002" s="16">
        <f>VLOOKUP($D2002,'Growth rate'!$B$3:$T$93,19,FALSE)*VLOOKUP($F2002,BY_TRA_Demand_Drivers!$B$5:$J$100,9,FALSE)</f>
        <v>0</v>
      </c>
    </row>
    <row r="2003" spans="1:9">
      <c r="A2003" s="16">
        <f t="shared" si="30"/>
        <v>25</v>
      </c>
      <c r="B2003" s="16"/>
      <c r="C2003" s="16" t="s">
        <v>11</v>
      </c>
      <c r="D2003" s="16">
        <v>2050</v>
      </c>
      <c r="E2003" s="16" t="s">
        <v>3</v>
      </c>
      <c r="F2003" s="16" t="str">
        <f>VLOOKUP(A2003,BY_TRA_Demand_Drivers!$A$5:$B$95,2,FALSE)</f>
        <v>TFSI</v>
      </c>
      <c r="G2003" s="16">
        <f>VLOOKUP($D2003,'Growth rate'!$B$3:$T$93,19,FALSE)*VLOOKUP($F2003,BY_TRA_Demand_Drivers!$B$5:$J$100,7,FALSE)</f>
        <v>5060036.551894648</v>
      </c>
      <c r="H2003" s="16">
        <f>VLOOKUP($D2003,'Growth rate'!$B$3:$T$93,19,FALSE)*VLOOKUP($F2003,BY_TRA_Demand_Drivers!$B$5:$J$100,8,FALSE)</f>
        <v>0</v>
      </c>
      <c r="I2003" s="16">
        <f>VLOOKUP($D2003,'Growth rate'!$B$3:$T$93,19,FALSE)*VLOOKUP($F2003,BY_TRA_Demand_Drivers!$B$5:$J$100,9,FALSE)</f>
        <v>0</v>
      </c>
    </row>
    <row r="2004" spans="1:9">
      <c r="A2004" s="16">
        <f t="shared" si="30"/>
        <v>25</v>
      </c>
      <c r="B2004" s="16"/>
      <c r="C2004" s="16" t="s">
        <v>11</v>
      </c>
      <c r="D2004" s="16">
        <v>2051</v>
      </c>
      <c r="E2004" s="16" t="s">
        <v>3</v>
      </c>
      <c r="F2004" s="16" t="str">
        <f>VLOOKUP(A2004,BY_TRA_Demand_Drivers!$A$5:$B$95,2,FALSE)</f>
        <v>TFSI</v>
      </c>
      <c r="G2004" s="16">
        <f>VLOOKUP($D2004,'Growth rate'!$B$3:$T$93,19,FALSE)*VLOOKUP($F2004,BY_TRA_Demand_Drivers!$B$5:$J$100,7,FALSE)</f>
        <v>5116925.7568078358</v>
      </c>
      <c r="H2004" s="16">
        <f>VLOOKUP($D2004,'Growth rate'!$B$3:$T$93,19,FALSE)*VLOOKUP($F2004,BY_TRA_Demand_Drivers!$B$5:$J$100,8,FALSE)</f>
        <v>0</v>
      </c>
      <c r="I2004" s="16">
        <f>VLOOKUP($D2004,'Growth rate'!$B$3:$T$93,19,FALSE)*VLOOKUP($F2004,BY_TRA_Demand_Drivers!$B$5:$J$100,9,FALSE)</f>
        <v>0</v>
      </c>
    </row>
    <row r="2005" spans="1:9">
      <c r="A2005" s="16">
        <f t="shared" si="30"/>
        <v>25</v>
      </c>
      <c r="B2005" s="16"/>
      <c r="C2005" s="16" t="s">
        <v>11</v>
      </c>
      <c r="D2005" s="16">
        <v>2052</v>
      </c>
      <c r="E2005" s="16" t="s">
        <v>3</v>
      </c>
      <c r="F2005" s="16" t="str">
        <f>VLOOKUP(A2005,BY_TRA_Demand_Drivers!$A$5:$B$95,2,FALSE)</f>
        <v>TFSI</v>
      </c>
      <c r="G2005" s="16">
        <f>VLOOKUP($D2005,'Growth rate'!$B$3:$T$93,19,FALSE)*VLOOKUP($F2005,BY_TRA_Demand_Drivers!$B$5:$J$100,7,FALSE)</f>
        <v>5173814.9617210226</v>
      </c>
      <c r="H2005" s="16">
        <f>VLOOKUP($D2005,'Growth rate'!$B$3:$T$93,19,FALSE)*VLOOKUP($F2005,BY_TRA_Demand_Drivers!$B$5:$J$100,8,FALSE)</f>
        <v>0</v>
      </c>
      <c r="I2005" s="16">
        <f>VLOOKUP($D2005,'Growth rate'!$B$3:$T$93,19,FALSE)*VLOOKUP($F2005,BY_TRA_Demand_Drivers!$B$5:$J$100,9,FALSE)</f>
        <v>0</v>
      </c>
    </row>
    <row r="2006" spans="1:9">
      <c r="A2006" s="16">
        <f t="shared" si="30"/>
        <v>25</v>
      </c>
      <c r="B2006" s="16"/>
      <c r="C2006" s="16" t="s">
        <v>11</v>
      </c>
      <c r="D2006" s="16">
        <v>2053</v>
      </c>
      <c r="E2006" s="16" t="s">
        <v>3</v>
      </c>
      <c r="F2006" s="16" t="str">
        <f>VLOOKUP(A2006,BY_TRA_Demand_Drivers!$A$5:$B$95,2,FALSE)</f>
        <v>TFSI</v>
      </c>
      <c r="G2006" s="16">
        <f>VLOOKUP($D2006,'Growth rate'!$B$3:$T$93,19,FALSE)*VLOOKUP($F2006,BY_TRA_Demand_Drivers!$B$5:$J$100,7,FALSE)</f>
        <v>5230704.1666342104</v>
      </c>
      <c r="H2006" s="16">
        <f>VLOOKUP($D2006,'Growth rate'!$B$3:$T$93,19,FALSE)*VLOOKUP($F2006,BY_TRA_Demand_Drivers!$B$5:$J$100,8,FALSE)</f>
        <v>0</v>
      </c>
      <c r="I2006" s="16">
        <f>VLOOKUP($D2006,'Growth rate'!$B$3:$T$93,19,FALSE)*VLOOKUP($F2006,BY_TRA_Demand_Drivers!$B$5:$J$100,9,FALSE)</f>
        <v>0</v>
      </c>
    </row>
    <row r="2007" spans="1:9">
      <c r="A2007" s="16">
        <f t="shared" si="30"/>
        <v>25</v>
      </c>
      <c r="B2007" s="16"/>
      <c r="C2007" s="16" t="s">
        <v>11</v>
      </c>
      <c r="D2007" s="16">
        <v>2054</v>
      </c>
      <c r="E2007" s="16" t="s">
        <v>3</v>
      </c>
      <c r="F2007" s="16" t="str">
        <f>VLOOKUP(A2007,BY_TRA_Demand_Drivers!$A$5:$B$95,2,FALSE)</f>
        <v>TFSI</v>
      </c>
      <c r="G2007" s="16">
        <f>VLOOKUP($D2007,'Growth rate'!$B$3:$T$93,19,FALSE)*VLOOKUP($F2007,BY_TRA_Demand_Drivers!$B$5:$J$100,7,FALSE)</f>
        <v>5287593.3715473982</v>
      </c>
      <c r="H2007" s="16">
        <f>VLOOKUP($D2007,'Growth rate'!$B$3:$T$93,19,FALSE)*VLOOKUP($F2007,BY_TRA_Demand_Drivers!$B$5:$J$100,8,FALSE)</f>
        <v>0</v>
      </c>
      <c r="I2007" s="16">
        <f>VLOOKUP($D2007,'Growth rate'!$B$3:$T$93,19,FALSE)*VLOOKUP($F2007,BY_TRA_Demand_Drivers!$B$5:$J$100,9,FALSE)</f>
        <v>0</v>
      </c>
    </row>
    <row r="2008" spans="1:9">
      <c r="A2008" s="16">
        <f t="shared" si="30"/>
        <v>25</v>
      </c>
      <c r="B2008" s="16"/>
      <c r="C2008" s="16" t="s">
        <v>11</v>
      </c>
      <c r="D2008" s="16">
        <v>2055</v>
      </c>
      <c r="E2008" s="16" t="s">
        <v>3</v>
      </c>
      <c r="F2008" s="16" t="str">
        <f>VLOOKUP(A2008,BY_TRA_Demand_Drivers!$A$5:$B$95,2,FALSE)</f>
        <v>TFSI</v>
      </c>
      <c r="G2008" s="16">
        <f>VLOOKUP($D2008,'Growth rate'!$B$3:$T$93,19,FALSE)*VLOOKUP($F2008,BY_TRA_Demand_Drivers!$B$5:$J$100,7,FALSE)</f>
        <v>5344482.5764605859</v>
      </c>
      <c r="H2008" s="16">
        <f>VLOOKUP($D2008,'Growth rate'!$B$3:$T$93,19,FALSE)*VLOOKUP($F2008,BY_TRA_Demand_Drivers!$B$5:$J$100,8,FALSE)</f>
        <v>0</v>
      </c>
      <c r="I2008" s="16">
        <f>VLOOKUP($D2008,'Growth rate'!$B$3:$T$93,19,FALSE)*VLOOKUP($F2008,BY_TRA_Demand_Drivers!$B$5:$J$100,9,FALSE)</f>
        <v>0</v>
      </c>
    </row>
    <row r="2009" spans="1:9">
      <c r="A2009" s="16">
        <f t="shared" si="30"/>
        <v>25</v>
      </c>
      <c r="B2009" s="16"/>
      <c r="C2009" s="16" t="s">
        <v>11</v>
      </c>
      <c r="D2009" s="16">
        <v>2056</v>
      </c>
      <c r="E2009" s="16" t="s">
        <v>3</v>
      </c>
      <c r="F2009" s="16" t="str">
        <f>VLOOKUP(A2009,BY_TRA_Demand_Drivers!$A$5:$B$95,2,FALSE)</f>
        <v>TFSI</v>
      </c>
      <c r="G2009" s="16">
        <f>VLOOKUP($D2009,'Growth rate'!$B$3:$T$93,19,FALSE)*VLOOKUP($F2009,BY_TRA_Demand_Drivers!$B$5:$J$100,7,FALSE)</f>
        <v>5405381.4120760066</v>
      </c>
      <c r="H2009" s="16">
        <f>VLOOKUP($D2009,'Growth rate'!$B$3:$T$93,19,FALSE)*VLOOKUP($F2009,BY_TRA_Demand_Drivers!$B$5:$J$100,8,FALSE)</f>
        <v>0</v>
      </c>
      <c r="I2009" s="16">
        <f>VLOOKUP($D2009,'Growth rate'!$B$3:$T$93,19,FALSE)*VLOOKUP($F2009,BY_TRA_Demand_Drivers!$B$5:$J$100,9,FALSE)</f>
        <v>0</v>
      </c>
    </row>
    <row r="2010" spans="1:9">
      <c r="A2010" s="16">
        <f t="shared" si="30"/>
        <v>25</v>
      </c>
      <c r="B2010" s="16"/>
      <c r="C2010" s="16" t="s">
        <v>11</v>
      </c>
      <c r="D2010" s="16">
        <v>2057</v>
      </c>
      <c r="E2010" s="16" t="s">
        <v>3</v>
      </c>
      <c r="F2010" s="16" t="str">
        <f>VLOOKUP(A2010,BY_TRA_Demand_Drivers!$A$5:$B$95,2,FALSE)</f>
        <v>TFSI</v>
      </c>
      <c r="G2010" s="16">
        <f>VLOOKUP($D2010,'Growth rate'!$B$3:$T$93,19,FALSE)*VLOOKUP($F2010,BY_TRA_Demand_Drivers!$B$5:$J$100,7,FALSE)</f>
        <v>5466280.2476914283</v>
      </c>
      <c r="H2010" s="16">
        <f>VLOOKUP($D2010,'Growth rate'!$B$3:$T$93,19,FALSE)*VLOOKUP($F2010,BY_TRA_Demand_Drivers!$B$5:$J$100,8,FALSE)</f>
        <v>0</v>
      </c>
      <c r="I2010" s="16">
        <f>VLOOKUP($D2010,'Growth rate'!$B$3:$T$93,19,FALSE)*VLOOKUP($F2010,BY_TRA_Demand_Drivers!$B$5:$J$100,9,FALSE)</f>
        <v>0</v>
      </c>
    </row>
    <row r="2011" spans="1:9">
      <c r="A2011" s="16">
        <f t="shared" si="30"/>
        <v>25</v>
      </c>
      <c r="B2011" s="16"/>
      <c r="C2011" s="16" t="s">
        <v>11</v>
      </c>
      <c r="D2011" s="16">
        <v>2058</v>
      </c>
      <c r="E2011" s="16" t="s">
        <v>3</v>
      </c>
      <c r="F2011" s="16" t="str">
        <f>VLOOKUP(A2011,BY_TRA_Demand_Drivers!$A$5:$B$95,2,FALSE)</f>
        <v>TFSI</v>
      </c>
      <c r="G2011" s="16">
        <f>VLOOKUP($D2011,'Growth rate'!$B$3:$T$93,19,FALSE)*VLOOKUP($F2011,BY_TRA_Demand_Drivers!$B$5:$J$100,7,FALSE)</f>
        <v>5527179.0833068499</v>
      </c>
      <c r="H2011" s="16">
        <f>VLOOKUP($D2011,'Growth rate'!$B$3:$T$93,19,FALSE)*VLOOKUP($F2011,BY_TRA_Demand_Drivers!$B$5:$J$100,8,FALSE)</f>
        <v>0</v>
      </c>
      <c r="I2011" s="16">
        <f>VLOOKUP($D2011,'Growth rate'!$B$3:$T$93,19,FALSE)*VLOOKUP($F2011,BY_TRA_Demand_Drivers!$B$5:$J$100,9,FALSE)</f>
        <v>0</v>
      </c>
    </row>
    <row r="2012" spans="1:9">
      <c r="A2012" s="16">
        <f t="shared" si="30"/>
        <v>25</v>
      </c>
      <c r="B2012" s="16"/>
      <c r="C2012" s="16" t="s">
        <v>11</v>
      </c>
      <c r="D2012" s="16">
        <v>2059</v>
      </c>
      <c r="E2012" s="16" t="s">
        <v>3</v>
      </c>
      <c r="F2012" s="16" t="str">
        <f>VLOOKUP(A2012,BY_TRA_Demand_Drivers!$A$5:$B$95,2,FALSE)</f>
        <v>TFSI</v>
      </c>
      <c r="G2012" s="16">
        <f>VLOOKUP($D2012,'Growth rate'!$B$3:$T$93,19,FALSE)*VLOOKUP($F2012,BY_TRA_Demand_Drivers!$B$5:$J$100,7,FALSE)</f>
        <v>5588077.9189222697</v>
      </c>
      <c r="H2012" s="16">
        <f>VLOOKUP($D2012,'Growth rate'!$B$3:$T$93,19,FALSE)*VLOOKUP($F2012,BY_TRA_Demand_Drivers!$B$5:$J$100,8,FALSE)</f>
        <v>0</v>
      </c>
      <c r="I2012" s="16">
        <f>VLOOKUP($D2012,'Growth rate'!$B$3:$T$93,19,FALSE)*VLOOKUP($F2012,BY_TRA_Demand_Drivers!$B$5:$J$100,9,FALSE)</f>
        <v>0</v>
      </c>
    </row>
    <row r="2013" spans="1:9">
      <c r="A2013" s="16">
        <f t="shared" si="30"/>
        <v>25</v>
      </c>
      <c r="B2013" s="16"/>
      <c r="C2013" s="16" t="s">
        <v>11</v>
      </c>
      <c r="D2013" s="16">
        <v>2060</v>
      </c>
      <c r="E2013" s="16" t="s">
        <v>3</v>
      </c>
      <c r="F2013" s="16" t="str">
        <f>VLOOKUP(A2013,BY_TRA_Demand_Drivers!$A$5:$B$95,2,FALSE)</f>
        <v>TFSI</v>
      </c>
      <c r="G2013" s="16">
        <f>VLOOKUP($D2013,'Growth rate'!$B$3:$T$93,19,FALSE)*VLOOKUP($F2013,BY_TRA_Demand_Drivers!$B$5:$J$100,7,FALSE)</f>
        <v>5648976.7545376923</v>
      </c>
      <c r="H2013" s="16">
        <f>VLOOKUP($D2013,'Growth rate'!$B$3:$T$93,19,FALSE)*VLOOKUP($F2013,BY_TRA_Demand_Drivers!$B$5:$J$100,8,FALSE)</f>
        <v>0</v>
      </c>
      <c r="I2013" s="16">
        <f>VLOOKUP($D2013,'Growth rate'!$B$3:$T$93,19,FALSE)*VLOOKUP($F2013,BY_TRA_Demand_Drivers!$B$5:$J$100,9,FALSE)</f>
        <v>0</v>
      </c>
    </row>
    <row r="2014" spans="1:9">
      <c r="A2014" s="16">
        <f t="shared" si="30"/>
        <v>25</v>
      </c>
      <c r="B2014" s="16"/>
      <c r="C2014" s="16" t="s">
        <v>11</v>
      </c>
      <c r="D2014" s="16">
        <v>2061</v>
      </c>
      <c r="E2014" s="16" t="s">
        <v>3</v>
      </c>
      <c r="F2014" s="16" t="str">
        <f>VLOOKUP(A2014,BY_TRA_Demand_Drivers!$A$5:$B$95,2,FALSE)</f>
        <v>TFSI</v>
      </c>
      <c r="G2014" s="16">
        <f>VLOOKUP($D2014,'Growth rate'!$B$3:$T$93,19,FALSE)*VLOOKUP($F2014,BY_TRA_Demand_Drivers!$B$5:$J$100,7,FALSE)</f>
        <v>5709485.0527160447</v>
      </c>
      <c r="H2014" s="16">
        <f>VLOOKUP($D2014,'Growth rate'!$B$3:$T$93,19,FALSE)*VLOOKUP($F2014,BY_TRA_Demand_Drivers!$B$5:$J$100,8,FALSE)</f>
        <v>0</v>
      </c>
      <c r="I2014" s="16">
        <f>VLOOKUP($D2014,'Growth rate'!$B$3:$T$93,19,FALSE)*VLOOKUP($F2014,BY_TRA_Demand_Drivers!$B$5:$J$100,9,FALSE)</f>
        <v>0</v>
      </c>
    </row>
    <row r="2015" spans="1:9">
      <c r="A2015" s="16">
        <f t="shared" si="30"/>
        <v>25</v>
      </c>
      <c r="B2015" s="16"/>
      <c r="C2015" s="16" t="s">
        <v>11</v>
      </c>
      <c r="D2015" s="16">
        <v>2062</v>
      </c>
      <c r="E2015" s="16" t="s">
        <v>3</v>
      </c>
      <c r="F2015" s="16" t="str">
        <f>VLOOKUP(A2015,BY_TRA_Demand_Drivers!$A$5:$B$95,2,FALSE)</f>
        <v>TFSI</v>
      </c>
      <c r="G2015" s="16">
        <f>VLOOKUP($D2015,'Growth rate'!$B$3:$T$93,19,FALSE)*VLOOKUP($F2015,BY_TRA_Demand_Drivers!$B$5:$J$100,7,FALSE)</f>
        <v>5769993.3508943971</v>
      </c>
      <c r="H2015" s="16">
        <f>VLOOKUP($D2015,'Growth rate'!$B$3:$T$93,19,FALSE)*VLOOKUP($F2015,BY_TRA_Demand_Drivers!$B$5:$J$100,8,FALSE)</f>
        <v>0</v>
      </c>
      <c r="I2015" s="16">
        <f>VLOOKUP($D2015,'Growth rate'!$B$3:$T$93,19,FALSE)*VLOOKUP($F2015,BY_TRA_Demand_Drivers!$B$5:$J$100,9,FALSE)</f>
        <v>0</v>
      </c>
    </row>
    <row r="2016" spans="1:9">
      <c r="A2016" s="16">
        <f t="shared" si="30"/>
        <v>25</v>
      </c>
      <c r="B2016" s="16"/>
      <c r="C2016" s="16" t="s">
        <v>11</v>
      </c>
      <c r="D2016" s="16">
        <v>2063</v>
      </c>
      <c r="E2016" s="16" t="s">
        <v>3</v>
      </c>
      <c r="F2016" s="16" t="str">
        <f>VLOOKUP(A2016,BY_TRA_Demand_Drivers!$A$5:$B$95,2,FALSE)</f>
        <v>TFSI</v>
      </c>
      <c r="G2016" s="16">
        <f>VLOOKUP($D2016,'Growth rate'!$B$3:$T$93,19,FALSE)*VLOOKUP($F2016,BY_TRA_Demand_Drivers!$B$5:$J$100,7,FALSE)</f>
        <v>5830501.6490727505</v>
      </c>
      <c r="H2016" s="16">
        <f>VLOOKUP($D2016,'Growth rate'!$B$3:$T$93,19,FALSE)*VLOOKUP($F2016,BY_TRA_Demand_Drivers!$B$5:$J$100,8,FALSE)</f>
        <v>0</v>
      </c>
      <c r="I2016" s="16">
        <f>VLOOKUP($D2016,'Growth rate'!$B$3:$T$93,19,FALSE)*VLOOKUP($F2016,BY_TRA_Demand_Drivers!$B$5:$J$100,9,FALSE)</f>
        <v>0</v>
      </c>
    </row>
    <row r="2017" spans="1:9">
      <c r="A2017" s="16">
        <f t="shared" si="30"/>
        <v>25</v>
      </c>
      <c r="B2017" s="16"/>
      <c r="C2017" s="16" t="s">
        <v>11</v>
      </c>
      <c r="D2017" s="16">
        <v>2064</v>
      </c>
      <c r="E2017" s="16" t="s">
        <v>3</v>
      </c>
      <c r="F2017" s="16" t="str">
        <f>VLOOKUP(A2017,BY_TRA_Demand_Drivers!$A$5:$B$95,2,FALSE)</f>
        <v>TFSI</v>
      </c>
      <c r="G2017" s="16">
        <f>VLOOKUP($D2017,'Growth rate'!$B$3:$T$93,19,FALSE)*VLOOKUP($F2017,BY_TRA_Demand_Drivers!$B$5:$J$100,7,FALSE)</f>
        <v>5891009.947251102</v>
      </c>
      <c r="H2017" s="16">
        <f>VLOOKUP($D2017,'Growth rate'!$B$3:$T$93,19,FALSE)*VLOOKUP($F2017,BY_TRA_Demand_Drivers!$B$5:$J$100,8,FALSE)</f>
        <v>0</v>
      </c>
      <c r="I2017" s="16">
        <f>VLOOKUP($D2017,'Growth rate'!$B$3:$T$93,19,FALSE)*VLOOKUP($F2017,BY_TRA_Demand_Drivers!$B$5:$J$100,9,FALSE)</f>
        <v>0</v>
      </c>
    </row>
    <row r="2018" spans="1:9">
      <c r="A2018" s="16">
        <f t="shared" si="30"/>
        <v>25</v>
      </c>
      <c r="B2018" s="16"/>
      <c r="C2018" s="16" t="s">
        <v>11</v>
      </c>
      <c r="D2018" s="16">
        <v>2065</v>
      </c>
      <c r="E2018" s="16" t="s">
        <v>3</v>
      </c>
      <c r="F2018" s="16" t="str">
        <f>VLOOKUP(A2018,BY_TRA_Demand_Drivers!$A$5:$B$95,2,FALSE)</f>
        <v>TFSI</v>
      </c>
      <c r="G2018" s="16">
        <f>VLOOKUP($D2018,'Growth rate'!$B$3:$T$93,19,FALSE)*VLOOKUP($F2018,BY_TRA_Demand_Drivers!$B$5:$J$100,7,FALSE)</f>
        <v>5951518.2454294553</v>
      </c>
      <c r="H2018" s="16">
        <f>VLOOKUP($D2018,'Growth rate'!$B$3:$T$93,19,FALSE)*VLOOKUP($F2018,BY_TRA_Demand_Drivers!$B$5:$J$100,8,FALSE)</f>
        <v>0</v>
      </c>
      <c r="I2018" s="16">
        <f>VLOOKUP($D2018,'Growth rate'!$B$3:$T$93,19,FALSE)*VLOOKUP($F2018,BY_TRA_Demand_Drivers!$B$5:$J$100,9,FALSE)</f>
        <v>0</v>
      </c>
    </row>
    <row r="2019" spans="1:9">
      <c r="A2019" s="16">
        <f t="shared" si="30"/>
        <v>25</v>
      </c>
      <c r="B2019" s="16"/>
      <c r="C2019" s="16" t="s">
        <v>11</v>
      </c>
      <c r="D2019" s="16">
        <v>2066</v>
      </c>
      <c r="E2019" s="16" t="s">
        <v>3</v>
      </c>
      <c r="F2019" s="16" t="str">
        <f>VLOOKUP(A2019,BY_TRA_Demand_Drivers!$A$5:$B$95,2,FALSE)</f>
        <v>TFSI</v>
      </c>
      <c r="G2019" s="16">
        <f>VLOOKUP($D2019,'Growth rate'!$B$3:$T$93,19,FALSE)*VLOOKUP($F2019,BY_TRA_Demand_Drivers!$B$5:$J$100,7,FALSE)</f>
        <v>6011395.2842344875</v>
      </c>
      <c r="H2019" s="16">
        <f>VLOOKUP($D2019,'Growth rate'!$B$3:$T$93,19,FALSE)*VLOOKUP($F2019,BY_TRA_Demand_Drivers!$B$5:$J$100,8,FALSE)</f>
        <v>0</v>
      </c>
      <c r="I2019" s="16">
        <f>VLOOKUP($D2019,'Growth rate'!$B$3:$T$93,19,FALSE)*VLOOKUP($F2019,BY_TRA_Demand_Drivers!$B$5:$J$100,9,FALSE)</f>
        <v>0</v>
      </c>
    </row>
    <row r="2020" spans="1:9">
      <c r="A2020" s="16">
        <f t="shared" si="30"/>
        <v>25</v>
      </c>
      <c r="B2020" s="16"/>
      <c r="C2020" s="16" t="s">
        <v>11</v>
      </c>
      <c r="D2020" s="16">
        <v>2067</v>
      </c>
      <c r="E2020" s="16" t="s">
        <v>3</v>
      </c>
      <c r="F2020" s="16" t="str">
        <f>VLOOKUP(A2020,BY_TRA_Demand_Drivers!$A$5:$B$95,2,FALSE)</f>
        <v>TFSI</v>
      </c>
      <c r="G2020" s="16">
        <f>VLOOKUP($D2020,'Growth rate'!$B$3:$T$93,19,FALSE)*VLOOKUP($F2020,BY_TRA_Demand_Drivers!$B$5:$J$100,7,FALSE)</f>
        <v>6071272.3230395215</v>
      </c>
      <c r="H2020" s="16">
        <f>VLOOKUP($D2020,'Growth rate'!$B$3:$T$93,19,FALSE)*VLOOKUP($F2020,BY_TRA_Demand_Drivers!$B$5:$J$100,8,FALSE)</f>
        <v>0</v>
      </c>
      <c r="I2020" s="16">
        <f>VLOOKUP($D2020,'Growth rate'!$B$3:$T$93,19,FALSE)*VLOOKUP($F2020,BY_TRA_Demand_Drivers!$B$5:$J$100,9,FALSE)</f>
        <v>0</v>
      </c>
    </row>
    <row r="2021" spans="1:9">
      <c r="A2021" s="16">
        <f t="shared" si="30"/>
        <v>25</v>
      </c>
      <c r="B2021" s="16"/>
      <c r="C2021" s="16" t="s">
        <v>11</v>
      </c>
      <c r="D2021" s="16">
        <v>2068</v>
      </c>
      <c r="E2021" s="16" t="s">
        <v>3</v>
      </c>
      <c r="F2021" s="16" t="str">
        <f>VLOOKUP(A2021,BY_TRA_Demand_Drivers!$A$5:$B$95,2,FALSE)</f>
        <v>TFSI</v>
      </c>
      <c r="G2021" s="16">
        <f>VLOOKUP($D2021,'Growth rate'!$B$3:$T$93,19,FALSE)*VLOOKUP($F2021,BY_TRA_Demand_Drivers!$B$5:$J$100,7,FALSE)</f>
        <v>6131149.3618445527</v>
      </c>
      <c r="H2021" s="16">
        <f>VLOOKUP($D2021,'Growth rate'!$B$3:$T$93,19,FALSE)*VLOOKUP($F2021,BY_TRA_Demand_Drivers!$B$5:$J$100,8,FALSE)</f>
        <v>0</v>
      </c>
      <c r="I2021" s="16">
        <f>VLOOKUP($D2021,'Growth rate'!$B$3:$T$93,19,FALSE)*VLOOKUP($F2021,BY_TRA_Demand_Drivers!$B$5:$J$100,9,FALSE)</f>
        <v>0</v>
      </c>
    </row>
    <row r="2022" spans="1:9">
      <c r="A2022" s="16">
        <f t="shared" si="30"/>
        <v>25</v>
      </c>
      <c r="B2022" s="16"/>
      <c r="C2022" s="16" t="s">
        <v>11</v>
      </c>
      <c r="D2022" s="16">
        <v>2069</v>
      </c>
      <c r="E2022" s="16" t="s">
        <v>3</v>
      </c>
      <c r="F2022" s="16" t="str">
        <f>VLOOKUP(A2022,BY_TRA_Demand_Drivers!$A$5:$B$95,2,FALSE)</f>
        <v>TFSI</v>
      </c>
      <c r="G2022" s="16">
        <f>VLOOKUP($D2022,'Growth rate'!$B$3:$T$93,19,FALSE)*VLOOKUP($F2022,BY_TRA_Demand_Drivers!$B$5:$J$100,7,FALSE)</f>
        <v>6191026.4006495858</v>
      </c>
      <c r="H2022" s="16">
        <f>VLOOKUP($D2022,'Growth rate'!$B$3:$T$93,19,FALSE)*VLOOKUP($F2022,BY_TRA_Demand_Drivers!$B$5:$J$100,8,FALSE)</f>
        <v>0</v>
      </c>
      <c r="I2022" s="16">
        <f>VLOOKUP($D2022,'Growth rate'!$B$3:$T$93,19,FALSE)*VLOOKUP($F2022,BY_TRA_Demand_Drivers!$B$5:$J$100,9,FALSE)</f>
        <v>0</v>
      </c>
    </row>
    <row r="2023" spans="1:9">
      <c r="A2023" s="16">
        <f t="shared" si="30"/>
        <v>25</v>
      </c>
      <c r="B2023" s="16"/>
      <c r="C2023" s="16" t="s">
        <v>11</v>
      </c>
      <c r="D2023" s="16">
        <v>2070</v>
      </c>
      <c r="E2023" s="16" t="s">
        <v>3</v>
      </c>
      <c r="F2023" s="16" t="str">
        <f>VLOOKUP(A2023,BY_TRA_Demand_Drivers!$A$5:$B$95,2,FALSE)</f>
        <v>TFSI</v>
      </c>
      <c r="G2023" s="16">
        <f>VLOOKUP($D2023,'Growth rate'!$B$3:$T$93,19,FALSE)*VLOOKUP($F2023,BY_TRA_Demand_Drivers!$B$5:$J$100,7,FALSE)</f>
        <v>6250903.4394546188</v>
      </c>
      <c r="H2023" s="16">
        <f>VLOOKUP($D2023,'Growth rate'!$B$3:$T$93,19,FALSE)*VLOOKUP($F2023,BY_TRA_Demand_Drivers!$B$5:$J$100,8,FALSE)</f>
        <v>0</v>
      </c>
      <c r="I2023" s="16">
        <f>VLOOKUP($D2023,'Growth rate'!$B$3:$T$93,19,FALSE)*VLOOKUP($F2023,BY_TRA_Demand_Drivers!$B$5:$J$100,9,FALSE)</f>
        <v>0</v>
      </c>
    </row>
    <row r="2024" spans="1:9">
      <c r="A2024" s="16">
        <f t="shared" si="30"/>
        <v>25</v>
      </c>
      <c r="B2024" s="16"/>
      <c r="C2024" s="16" t="s">
        <v>11</v>
      </c>
      <c r="D2024" s="16">
        <v>2071</v>
      </c>
      <c r="E2024" s="16" t="s">
        <v>3</v>
      </c>
      <c r="F2024" s="16" t="str">
        <f>VLOOKUP(A2024,BY_TRA_Demand_Drivers!$A$5:$B$95,2,FALSE)</f>
        <v>TFSI</v>
      </c>
      <c r="G2024" s="16">
        <f>VLOOKUP($D2024,'Growth rate'!$B$3:$T$93,19,FALSE)*VLOOKUP($F2024,BY_TRA_Demand_Drivers!$B$5:$J$100,7,FALSE)</f>
        <v>6307613.1624311823</v>
      </c>
      <c r="H2024" s="16">
        <f>VLOOKUP($D2024,'Growth rate'!$B$3:$T$93,19,FALSE)*VLOOKUP($F2024,BY_TRA_Demand_Drivers!$B$5:$J$100,8,FALSE)</f>
        <v>0</v>
      </c>
      <c r="I2024" s="16">
        <f>VLOOKUP($D2024,'Growth rate'!$B$3:$T$93,19,FALSE)*VLOOKUP($F2024,BY_TRA_Demand_Drivers!$B$5:$J$100,9,FALSE)</f>
        <v>0</v>
      </c>
    </row>
    <row r="2025" spans="1:9">
      <c r="A2025" s="16">
        <f t="shared" si="30"/>
        <v>25</v>
      </c>
      <c r="B2025" s="16"/>
      <c r="C2025" s="16" t="s">
        <v>11</v>
      </c>
      <c r="D2025" s="16">
        <v>2072</v>
      </c>
      <c r="E2025" s="16" t="s">
        <v>3</v>
      </c>
      <c r="F2025" s="16" t="str">
        <f>VLOOKUP(A2025,BY_TRA_Demand_Drivers!$A$5:$B$95,2,FALSE)</f>
        <v>TFSI</v>
      </c>
      <c r="G2025" s="16">
        <f>VLOOKUP($D2025,'Growth rate'!$B$3:$T$93,19,FALSE)*VLOOKUP($F2025,BY_TRA_Demand_Drivers!$B$5:$J$100,7,FALSE)</f>
        <v>6364322.8854077477</v>
      </c>
      <c r="H2025" s="16">
        <f>VLOOKUP($D2025,'Growth rate'!$B$3:$T$93,19,FALSE)*VLOOKUP($F2025,BY_TRA_Demand_Drivers!$B$5:$J$100,8,FALSE)</f>
        <v>0</v>
      </c>
      <c r="I2025" s="16">
        <f>VLOOKUP($D2025,'Growth rate'!$B$3:$T$93,19,FALSE)*VLOOKUP($F2025,BY_TRA_Demand_Drivers!$B$5:$J$100,9,FALSE)</f>
        <v>0</v>
      </c>
    </row>
    <row r="2026" spans="1:9">
      <c r="A2026" s="16">
        <f t="shared" si="30"/>
        <v>25</v>
      </c>
      <c r="B2026" s="16"/>
      <c r="C2026" s="16" t="s">
        <v>11</v>
      </c>
      <c r="D2026" s="16">
        <v>2073</v>
      </c>
      <c r="E2026" s="16" t="s">
        <v>3</v>
      </c>
      <c r="F2026" s="16" t="str">
        <f>VLOOKUP(A2026,BY_TRA_Demand_Drivers!$A$5:$B$95,2,FALSE)</f>
        <v>TFSI</v>
      </c>
      <c r="G2026" s="16">
        <f>VLOOKUP($D2026,'Growth rate'!$B$3:$T$93,19,FALSE)*VLOOKUP($F2026,BY_TRA_Demand_Drivers!$B$5:$J$100,7,FALSE)</f>
        <v>6421032.6083843093</v>
      </c>
      <c r="H2026" s="16">
        <f>VLOOKUP($D2026,'Growth rate'!$B$3:$T$93,19,FALSE)*VLOOKUP($F2026,BY_TRA_Demand_Drivers!$B$5:$J$100,8,FALSE)</f>
        <v>0</v>
      </c>
      <c r="I2026" s="16">
        <f>VLOOKUP($D2026,'Growth rate'!$B$3:$T$93,19,FALSE)*VLOOKUP($F2026,BY_TRA_Demand_Drivers!$B$5:$J$100,9,FALSE)</f>
        <v>0</v>
      </c>
    </row>
    <row r="2027" spans="1:9">
      <c r="A2027" s="16">
        <f t="shared" si="30"/>
        <v>25</v>
      </c>
      <c r="B2027" s="16"/>
      <c r="C2027" s="16" t="s">
        <v>11</v>
      </c>
      <c r="D2027" s="16">
        <v>2074</v>
      </c>
      <c r="E2027" s="16" t="s">
        <v>3</v>
      </c>
      <c r="F2027" s="16" t="str">
        <f>VLOOKUP(A2027,BY_TRA_Demand_Drivers!$A$5:$B$95,2,FALSE)</f>
        <v>TFSI</v>
      </c>
      <c r="G2027" s="16">
        <f>VLOOKUP($D2027,'Growth rate'!$B$3:$T$93,19,FALSE)*VLOOKUP($F2027,BY_TRA_Demand_Drivers!$B$5:$J$100,7,FALSE)</f>
        <v>6477742.3313608747</v>
      </c>
      <c r="H2027" s="16">
        <f>VLOOKUP($D2027,'Growth rate'!$B$3:$T$93,19,FALSE)*VLOOKUP($F2027,BY_TRA_Demand_Drivers!$B$5:$J$100,8,FALSE)</f>
        <v>0</v>
      </c>
      <c r="I2027" s="16">
        <f>VLOOKUP($D2027,'Growth rate'!$B$3:$T$93,19,FALSE)*VLOOKUP($F2027,BY_TRA_Demand_Drivers!$B$5:$J$100,9,FALSE)</f>
        <v>0</v>
      </c>
    </row>
    <row r="2028" spans="1:9">
      <c r="A2028" s="16">
        <f t="shared" si="30"/>
        <v>25</v>
      </c>
      <c r="B2028" s="16"/>
      <c r="C2028" s="16" t="s">
        <v>11</v>
      </c>
      <c r="D2028" s="16">
        <v>2075</v>
      </c>
      <c r="E2028" s="16" t="s">
        <v>3</v>
      </c>
      <c r="F2028" s="16" t="str">
        <f>VLOOKUP(A2028,BY_TRA_Demand_Drivers!$A$5:$B$95,2,FALSE)</f>
        <v>TFSI</v>
      </c>
      <c r="G2028" s="16">
        <f>VLOOKUP($D2028,'Growth rate'!$B$3:$T$93,19,FALSE)*VLOOKUP($F2028,BY_TRA_Demand_Drivers!$B$5:$J$100,7,FALSE)</f>
        <v>6534452.0543374373</v>
      </c>
      <c r="H2028" s="16">
        <f>VLOOKUP($D2028,'Growth rate'!$B$3:$T$93,19,FALSE)*VLOOKUP($F2028,BY_TRA_Demand_Drivers!$B$5:$J$100,8,FALSE)</f>
        <v>0</v>
      </c>
      <c r="I2028" s="16">
        <f>VLOOKUP($D2028,'Growth rate'!$B$3:$T$93,19,FALSE)*VLOOKUP($F2028,BY_TRA_Demand_Drivers!$B$5:$J$100,9,FALSE)</f>
        <v>0</v>
      </c>
    </row>
    <row r="2029" spans="1:9">
      <c r="A2029" s="16">
        <f t="shared" ref="A2029:A2053" si="31">A1947+1</f>
        <v>25</v>
      </c>
      <c r="B2029" s="16"/>
      <c r="C2029" s="16" t="s">
        <v>11</v>
      </c>
      <c r="D2029" s="16">
        <v>2076</v>
      </c>
      <c r="E2029" s="16" t="s">
        <v>3</v>
      </c>
      <c r="F2029" s="16" t="str">
        <f>VLOOKUP(A2029,BY_TRA_Demand_Drivers!$A$5:$B$95,2,FALSE)</f>
        <v>TFSI</v>
      </c>
      <c r="G2029" s="16">
        <f>VLOOKUP($D2029,'Growth rate'!$B$3:$T$93,19,FALSE)*VLOOKUP($F2029,BY_TRA_Demand_Drivers!$B$5:$J$100,7,FALSE)</f>
        <v>6587703.7304146392</v>
      </c>
      <c r="H2029" s="16">
        <f>VLOOKUP($D2029,'Growth rate'!$B$3:$T$93,19,FALSE)*VLOOKUP($F2029,BY_TRA_Demand_Drivers!$B$5:$J$100,8,FALSE)</f>
        <v>0</v>
      </c>
      <c r="I2029" s="16">
        <f>VLOOKUP($D2029,'Growth rate'!$B$3:$T$93,19,FALSE)*VLOOKUP($F2029,BY_TRA_Demand_Drivers!$B$5:$J$100,9,FALSE)</f>
        <v>0</v>
      </c>
    </row>
    <row r="2030" spans="1:9">
      <c r="A2030" s="16">
        <f t="shared" si="31"/>
        <v>25</v>
      </c>
      <c r="B2030" s="16"/>
      <c r="C2030" s="16" t="s">
        <v>11</v>
      </c>
      <c r="D2030" s="16">
        <v>2077</v>
      </c>
      <c r="E2030" s="16" t="s">
        <v>3</v>
      </c>
      <c r="F2030" s="16" t="str">
        <f>VLOOKUP(A2030,BY_TRA_Demand_Drivers!$A$5:$B$95,2,FALSE)</f>
        <v>TFSI</v>
      </c>
      <c r="G2030" s="16">
        <f>VLOOKUP($D2030,'Growth rate'!$B$3:$T$93,19,FALSE)*VLOOKUP($F2030,BY_TRA_Demand_Drivers!$B$5:$J$100,7,FALSE)</f>
        <v>6640955.4064918403</v>
      </c>
      <c r="H2030" s="16">
        <f>VLOOKUP($D2030,'Growth rate'!$B$3:$T$93,19,FALSE)*VLOOKUP($F2030,BY_TRA_Demand_Drivers!$B$5:$J$100,8,FALSE)</f>
        <v>0</v>
      </c>
      <c r="I2030" s="16">
        <f>VLOOKUP($D2030,'Growth rate'!$B$3:$T$93,19,FALSE)*VLOOKUP($F2030,BY_TRA_Demand_Drivers!$B$5:$J$100,9,FALSE)</f>
        <v>0</v>
      </c>
    </row>
    <row r="2031" spans="1:9">
      <c r="A2031" s="16">
        <f t="shared" si="31"/>
        <v>25</v>
      </c>
      <c r="B2031" s="16"/>
      <c r="C2031" s="16" t="s">
        <v>11</v>
      </c>
      <c r="D2031" s="16">
        <v>2078</v>
      </c>
      <c r="E2031" s="16" t="s">
        <v>3</v>
      </c>
      <c r="F2031" s="16" t="str">
        <f>VLOOKUP(A2031,BY_TRA_Demand_Drivers!$A$5:$B$95,2,FALSE)</f>
        <v>TFSI</v>
      </c>
      <c r="G2031" s="16">
        <f>VLOOKUP($D2031,'Growth rate'!$B$3:$T$93,19,FALSE)*VLOOKUP($F2031,BY_TRA_Demand_Drivers!$B$5:$J$100,7,FALSE)</f>
        <v>6694207.0825690385</v>
      </c>
      <c r="H2031" s="16">
        <f>VLOOKUP($D2031,'Growth rate'!$B$3:$T$93,19,FALSE)*VLOOKUP($F2031,BY_TRA_Demand_Drivers!$B$5:$J$100,8,FALSE)</f>
        <v>0</v>
      </c>
      <c r="I2031" s="16">
        <f>VLOOKUP($D2031,'Growth rate'!$B$3:$T$93,19,FALSE)*VLOOKUP($F2031,BY_TRA_Demand_Drivers!$B$5:$J$100,9,FALSE)</f>
        <v>0</v>
      </c>
    </row>
    <row r="2032" spans="1:9">
      <c r="A2032" s="16">
        <f t="shared" si="31"/>
        <v>25</v>
      </c>
      <c r="B2032" s="16"/>
      <c r="C2032" s="16" t="s">
        <v>11</v>
      </c>
      <c r="D2032" s="16">
        <v>2079</v>
      </c>
      <c r="E2032" s="16" t="s">
        <v>3</v>
      </c>
      <c r="F2032" s="16" t="str">
        <f>VLOOKUP(A2032,BY_TRA_Demand_Drivers!$A$5:$B$95,2,FALSE)</f>
        <v>TFSI</v>
      </c>
      <c r="G2032" s="16">
        <f>VLOOKUP($D2032,'Growth rate'!$B$3:$T$93,19,FALSE)*VLOOKUP($F2032,BY_TRA_Demand_Drivers!$B$5:$J$100,7,FALSE)</f>
        <v>6747458.7586462395</v>
      </c>
      <c r="H2032" s="16">
        <f>VLOOKUP($D2032,'Growth rate'!$B$3:$T$93,19,FALSE)*VLOOKUP($F2032,BY_TRA_Demand_Drivers!$B$5:$J$100,8,FALSE)</f>
        <v>0</v>
      </c>
      <c r="I2032" s="16">
        <f>VLOOKUP($D2032,'Growth rate'!$B$3:$T$93,19,FALSE)*VLOOKUP($F2032,BY_TRA_Demand_Drivers!$B$5:$J$100,9,FALSE)</f>
        <v>0</v>
      </c>
    </row>
    <row r="2033" spans="1:9">
      <c r="A2033" s="16">
        <f t="shared" si="31"/>
        <v>25</v>
      </c>
      <c r="B2033" s="16"/>
      <c r="C2033" s="16" t="s">
        <v>11</v>
      </c>
      <c r="D2033" s="16">
        <v>2080</v>
      </c>
      <c r="E2033" s="16" t="s">
        <v>3</v>
      </c>
      <c r="F2033" s="16" t="str">
        <f>VLOOKUP(A2033,BY_TRA_Demand_Drivers!$A$5:$B$95,2,FALSE)</f>
        <v>TFSI</v>
      </c>
      <c r="G2033" s="16">
        <f>VLOOKUP($D2033,'Growth rate'!$B$3:$T$93,19,FALSE)*VLOOKUP($F2033,BY_TRA_Demand_Drivers!$B$5:$J$100,7,FALSE)</f>
        <v>6800710.4347234415</v>
      </c>
      <c r="H2033" s="16">
        <f>VLOOKUP($D2033,'Growth rate'!$B$3:$T$93,19,FALSE)*VLOOKUP($F2033,BY_TRA_Demand_Drivers!$B$5:$J$100,8,FALSE)</f>
        <v>0</v>
      </c>
      <c r="I2033" s="16">
        <f>VLOOKUP($D2033,'Growth rate'!$B$3:$T$93,19,FALSE)*VLOOKUP($F2033,BY_TRA_Demand_Drivers!$B$5:$J$100,9,FALSE)</f>
        <v>0</v>
      </c>
    </row>
    <row r="2034" spans="1:9">
      <c r="A2034" s="16">
        <f t="shared" si="31"/>
        <v>25</v>
      </c>
      <c r="B2034" s="16"/>
      <c r="C2034" s="16" t="s">
        <v>11</v>
      </c>
      <c r="D2034" s="16">
        <v>2081</v>
      </c>
      <c r="E2034" s="16" t="s">
        <v>3</v>
      </c>
      <c r="F2034" s="16" t="str">
        <f>VLOOKUP(A2034,BY_TRA_Demand_Drivers!$A$5:$B$95,2,FALSE)</f>
        <v>TFSI</v>
      </c>
      <c r="G2034" s="16">
        <f>VLOOKUP($D2034,'Growth rate'!$B$3:$T$93,19,FALSE)*VLOOKUP($F2034,BY_TRA_Demand_Drivers!$B$5:$J$100,7,FALSE)</f>
        <v>6847487.6230891906</v>
      </c>
      <c r="H2034" s="16">
        <f>VLOOKUP($D2034,'Growth rate'!$B$3:$T$93,19,FALSE)*VLOOKUP($F2034,BY_TRA_Demand_Drivers!$B$5:$J$100,8,FALSE)</f>
        <v>0</v>
      </c>
      <c r="I2034" s="16">
        <f>VLOOKUP($D2034,'Growth rate'!$B$3:$T$93,19,FALSE)*VLOOKUP($F2034,BY_TRA_Demand_Drivers!$B$5:$J$100,9,FALSE)</f>
        <v>0</v>
      </c>
    </row>
    <row r="2035" spans="1:9">
      <c r="A2035" s="16">
        <f t="shared" si="31"/>
        <v>25</v>
      </c>
      <c r="B2035" s="16"/>
      <c r="C2035" s="16" t="s">
        <v>11</v>
      </c>
      <c r="D2035" s="16">
        <v>2082</v>
      </c>
      <c r="E2035" s="16" t="s">
        <v>3</v>
      </c>
      <c r="F2035" s="16" t="str">
        <f>VLOOKUP(A2035,BY_TRA_Demand_Drivers!$A$5:$B$95,2,FALSE)</f>
        <v>TFSI</v>
      </c>
      <c r="G2035" s="16">
        <f>VLOOKUP($D2035,'Growth rate'!$B$3:$T$93,19,FALSE)*VLOOKUP($F2035,BY_TRA_Demand_Drivers!$B$5:$J$100,7,FALSE)</f>
        <v>6894264.8114549415</v>
      </c>
      <c r="H2035" s="16">
        <f>VLOOKUP($D2035,'Growth rate'!$B$3:$T$93,19,FALSE)*VLOOKUP($F2035,BY_TRA_Demand_Drivers!$B$5:$J$100,8,FALSE)</f>
        <v>0</v>
      </c>
      <c r="I2035" s="16">
        <f>VLOOKUP($D2035,'Growth rate'!$B$3:$T$93,19,FALSE)*VLOOKUP($F2035,BY_TRA_Demand_Drivers!$B$5:$J$100,9,FALSE)</f>
        <v>0</v>
      </c>
    </row>
    <row r="2036" spans="1:9">
      <c r="A2036" s="16">
        <f t="shared" si="31"/>
        <v>25</v>
      </c>
      <c r="B2036" s="16"/>
      <c r="C2036" s="16" t="s">
        <v>11</v>
      </c>
      <c r="D2036" s="16">
        <v>2083</v>
      </c>
      <c r="E2036" s="16" t="s">
        <v>3</v>
      </c>
      <c r="F2036" s="16" t="str">
        <f>VLOOKUP(A2036,BY_TRA_Demand_Drivers!$A$5:$B$95,2,FALSE)</f>
        <v>TFSI</v>
      </c>
      <c r="G2036" s="16">
        <f>VLOOKUP($D2036,'Growth rate'!$B$3:$T$93,19,FALSE)*VLOOKUP($F2036,BY_TRA_Demand_Drivers!$B$5:$J$100,7,FALSE)</f>
        <v>6941041.9998206915</v>
      </c>
      <c r="H2036" s="16">
        <f>VLOOKUP($D2036,'Growth rate'!$B$3:$T$93,19,FALSE)*VLOOKUP($F2036,BY_TRA_Demand_Drivers!$B$5:$J$100,8,FALSE)</f>
        <v>0</v>
      </c>
      <c r="I2036" s="16">
        <f>VLOOKUP($D2036,'Growth rate'!$B$3:$T$93,19,FALSE)*VLOOKUP($F2036,BY_TRA_Demand_Drivers!$B$5:$J$100,9,FALSE)</f>
        <v>0</v>
      </c>
    </row>
    <row r="2037" spans="1:9">
      <c r="A2037" s="16">
        <f t="shared" si="31"/>
        <v>25</v>
      </c>
      <c r="B2037" s="16"/>
      <c r="C2037" s="16" t="s">
        <v>11</v>
      </c>
      <c r="D2037" s="16">
        <v>2084</v>
      </c>
      <c r="E2037" s="16" t="s">
        <v>3</v>
      </c>
      <c r="F2037" s="16" t="str">
        <f>VLOOKUP(A2037,BY_TRA_Demand_Drivers!$A$5:$B$95,2,FALSE)</f>
        <v>TFSI</v>
      </c>
      <c r="G2037" s="16">
        <f>VLOOKUP($D2037,'Growth rate'!$B$3:$T$93,19,FALSE)*VLOOKUP($F2037,BY_TRA_Demand_Drivers!$B$5:$J$100,7,FALSE)</f>
        <v>6987819.1881864425</v>
      </c>
      <c r="H2037" s="16">
        <f>VLOOKUP($D2037,'Growth rate'!$B$3:$T$93,19,FALSE)*VLOOKUP($F2037,BY_TRA_Demand_Drivers!$B$5:$J$100,8,FALSE)</f>
        <v>0</v>
      </c>
      <c r="I2037" s="16">
        <f>VLOOKUP($D2037,'Growth rate'!$B$3:$T$93,19,FALSE)*VLOOKUP($F2037,BY_TRA_Demand_Drivers!$B$5:$J$100,9,FALSE)</f>
        <v>0</v>
      </c>
    </row>
    <row r="2038" spans="1:9">
      <c r="A2038" s="16">
        <f t="shared" si="31"/>
        <v>25</v>
      </c>
      <c r="B2038" s="16"/>
      <c r="C2038" s="16" t="s">
        <v>11</v>
      </c>
      <c r="D2038" s="16">
        <v>2085</v>
      </c>
      <c r="E2038" s="16" t="s">
        <v>3</v>
      </c>
      <c r="F2038" s="16" t="str">
        <f>VLOOKUP(A2038,BY_TRA_Demand_Drivers!$A$5:$B$95,2,FALSE)</f>
        <v>TFSI</v>
      </c>
      <c r="G2038" s="16">
        <f>VLOOKUP($D2038,'Growth rate'!$B$3:$T$93,19,FALSE)*VLOOKUP($F2038,BY_TRA_Demand_Drivers!$B$5:$J$100,7,FALSE)</f>
        <v>7034596.3765521916</v>
      </c>
      <c r="H2038" s="16">
        <f>VLOOKUP($D2038,'Growth rate'!$B$3:$T$93,19,FALSE)*VLOOKUP($F2038,BY_TRA_Demand_Drivers!$B$5:$J$100,8,FALSE)</f>
        <v>0</v>
      </c>
      <c r="I2038" s="16">
        <f>VLOOKUP($D2038,'Growth rate'!$B$3:$T$93,19,FALSE)*VLOOKUP($F2038,BY_TRA_Demand_Drivers!$B$5:$J$100,9,FALSE)</f>
        <v>0</v>
      </c>
    </row>
    <row r="2039" spans="1:9">
      <c r="A2039" s="16">
        <f t="shared" si="31"/>
        <v>25</v>
      </c>
      <c r="B2039" s="16"/>
      <c r="C2039" s="16" t="s">
        <v>11</v>
      </c>
      <c r="D2039" s="16">
        <v>2086</v>
      </c>
      <c r="E2039" s="16" t="s">
        <v>3</v>
      </c>
      <c r="F2039" s="16" t="str">
        <f>VLOOKUP(A2039,BY_TRA_Demand_Drivers!$A$5:$B$95,2,FALSE)</f>
        <v>TFSI</v>
      </c>
      <c r="G2039" s="16">
        <f>VLOOKUP($D2039,'Growth rate'!$B$3:$T$93,19,FALSE)*VLOOKUP($F2039,BY_TRA_Demand_Drivers!$B$5:$J$100,7,FALSE)</f>
        <v>7075696.6805234356</v>
      </c>
      <c r="H2039" s="16">
        <f>VLOOKUP($D2039,'Growth rate'!$B$3:$T$93,19,FALSE)*VLOOKUP($F2039,BY_TRA_Demand_Drivers!$B$5:$J$100,8,FALSE)</f>
        <v>0</v>
      </c>
      <c r="I2039" s="16">
        <f>VLOOKUP($D2039,'Growth rate'!$B$3:$T$93,19,FALSE)*VLOOKUP($F2039,BY_TRA_Demand_Drivers!$B$5:$J$100,9,FALSE)</f>
        <v>0</v>
      </c>
    </row>
    <row r="2040" spans="1:9">
      <c r="A2040" s="16">
        <f t="shared" si="31"/>
        <v>25</v>
      </c>
      <c r="B2040" s="16"/>
      <c r="C2040" s="16" t="s">
        <v>11</v>
      </c>
      <c r="D2040" s="16">
        <v>2087</v>
      </c>
      <c r="E2040" s="16" t="s">
        <v>3</v>
      </c>
      <c r="F2040" s="16" t="str">
        <f>VLOOKUP(A2040,BY_TRA_Demand_Drivers!$A$5:$B$95,2,FALSE)</f>
        <v>TFSI</v>
      </c>
      <c r="G2040" s="16">
        <f>VLOOKUP($D2040,'Growth rate'!$B$3:$T$93,19,FALSE)*VLOOKUP($F2040,BY_TRA_Demand_Drivers!$B$5:$J$100,7,FALSE)</f>
        <v>7116796.9844946805</v>
      </c>
      <c r="H2040" s="16">
        <f>VLOOKUP($D2040,'Growth rate'!$B$3:$T$93,19,FALSE)*VLOOKUP($F2040,BY_TRA_Demand_Drivers!$B$5:$J$100,8,FALSE)</f>
        <v>0</v>
      </c>
      <c r="I2040" s="16">
        <f>VLOOKUP($D2040,'Growth rate'!$B$3:$T$93,19,FALSE)*VLOOKUP($F2040,BY_TRA_Demand_Drivers!$B$5:$J$100,9,FALSE)</f>
        <v>0</v>
      </c>
    </row>
    <row r="2041" spans="1:9">
      <c r="A2041" s="16">
        <f t="shared" si="31"/>
        <v>25</v>
      </c>
      <c r="B2041" s="16"/>
      <c r="C2041" s="16" t="s">
        <v>11</v>
      </c>
      <c r="D2041" s="16">
        <v>2088</v>
      </c>
      <c r="E2041" s="16" t="s">
        <v>3</v>
      </c>
      <c r="F2041" s="16" t="str">
        <f>VLOOKUP(A2041,BY_TRA_Demand_Drivers!$A$5:$B$95,2,FALSE)</f>
        <v>TFSI</v>
      </c>
      <c r="G2041" s="16">
        <f>VLOOKUP($D2041,'Growth rate'!$B$3:$T$93,19,FALSE)*VLOOKUP($F2041,BY_TRA_Demand_Drivers!$B$5:$J$100,7,FALSE)</f>
        <v>7157897.2884659255</v>
      </c>
      <c r="H2041" s="16">
        <f>VLOOKUP($D2041,'Growth rate'!$B$3:$T$93,19,FALSE)*VLOOKUP($F2041,BY_TRA_Demand_Drivers!$B$5:$J$100,8,FALSE)</f>
        <v>0</v>
      </c>
      <c r="I2041" s="16">
        <f>VLOOKUP($D2041,'Growth rate'!$B$3:$T$93,19,FALSE)*VLOOKUP($F2041,BY_TRA_Demand_Drivers!$B$5:$J$100,9,FALSE)</f>
        <v>0</v>
      </c>
    </row>
    <row r="2042" spans="1:9">
      <c r="A2042" s="16">
        <f t="shared" si="31"/>
        <v>25</v>
      </c>
      <c r="B2042" s="16"/>
      <c r="C2042" s="16" t="s">
        <v>11</v>
      </c>
      <c r="D2042" s="16">
        <v>2089</v>
      </c>
      <c r="E2042" s="16" t="s">
        <v>3</v>
      </c>
      <c r="F2042" s="16" t="str">
        <f>VLOOKUP(A2042,BY_TRA_Demand_Drivers!$A$5:$B$95,2,FALSE)</f>
        <v>TFSI</v>
      </c>
      <c r="G2042" s="16">
        <f>VLOOKUP($D2042,'Growth rate'!$B$3:$T$93,19,FALSE)*VLOOKUP($F2042,BY_TRA_Demand_Drivers!$B$5:$J$100,7,FALSE)</f>
        <v>7198997.5924371695</v>
      </c>
      <c r="H2042" s="16">
        <f>VLOOKUP($D2042,'Growth rate'!$B$3:$T$93,19,FALSE)*VLOOKUP($F2042,BY_TRA_Demand_Drivers!$B$5:$J$100,8,FALSE)</f>
        <v>0</v>
      </c>
      <c r="I2042" s="16">
        <f>VLOOKUP($D2042,'Growth rate'!$B$3:$T$93,19,FALSE)*VLOOKUP($F2042,BY_TRA_Demand_Drivers!$B$5:$J$100,9,FALSE)</f>
        <v>0</v>
      </c>
    </row>
    <row r="2043" spans="1:9">
      <c r="A2043" s="16">
        <f t="shared" si="31"/>
        <v>25</v>
      </c>
      <c r="B2043" s="16"/>
      <c r="C2043" s="16" t="s">
        <v>11</v>
      </c>
      <c r="D2043" s="16">
        <v>2090</v>
      </c>
      <c r="E2043" s="16" t="s">
        <v>3</v>
      </c>
      <c r="F2043" s="16" t="str">
        <f>VLOOKUP(A2043,BY_TRA_Demand_Drivers!$A$5:$B$95,2,FALSE)</f>
        <v>TFSI</v>
      </c>
      <c r="G2043" s="16">
        <f>VLOOKUP($D2043,'Growth rate'!$B$3:$T$93,19,FALSE)*VLOOKUP($F2043,BY_TRA_Demand_Drivers!$B$5:$J$100,7,FALSE)</f>
        <v>7240097.8964084145</v>
      </c>
      <c r="H2043" s="16">
        <f>VLOOKUP($D2043,'Growth rate'!$B$3:$T$93,19,FALSE)*VLOOKUP($F2043,BY_TRA_Demand_Drivers!$B$5:$J$100,8,FALSE)</f>
        <v>0</v>
      </c>
      <c r="I2043" s="16">
        <f>VLOOKUP($D2043,'Growth rate'!$B$3:$T$93,19,FALSE)*VLOOKUP($F2043,BY_TRA_Demand_Drivers!$B$5:$J$100,9,FALSE)</f>
        <v>0</v>
      </c>
    </row>
    <row r="2044" spans="1:9">
      <c r="A2044" s="16">
        <f t="shared" si="31"/>
        <v>25</v>
      </c>
      <c r="B2044" s="16"/>
      <c r="C2044" s="16" t="s">
        <v>11</v>
      </c>
      <c r="D2044" s="16">
        <v>2091</v>
      </c>
      <c r="E2044" s="16" t="s">
        <v>3</v>
      </c>
      <c r="F2044" s="16" t="str">
        <f>VLOOKUP(A2044,BY_TRA_Demand_Drivers!$A$5:$B$95,2,FALSE)</f>
        <v>TFSI</v>
      </c>
      <c r="G2044" s="16">
        <f>VLOOKUP($D2044,'Growth rate'!$B$3:$T$93,19,FALSE)*VLOOKUP($F2044,BY_TRA_Demand_Drivers!$B$5:$J$100,7,FALSE)</f>
        <v>7277142.1628957</v>
      </c>
      <c r="H2044" s="16">
        <f>VLOOKUP($D2044,'Growth rate'!$B$3:$T$93,19,FALSE)*VLOOKUP($F2044,BY_TRA_Demand_Drivers!$B$5:$J$100,8,FALSE)</f>
        <v>0</v>
      </c>
      <c r="I2044" s="16">
        <f>VLOOKUP($D2044,'Growth rate'!$B$3:$T$93,19,FALSE)*VLOOKUP($F2044,BY_TRA_Demand_Drivers!$B$5:$J$100,9,FALSE)</f>
        <v>0</v>
      </c>
    </row>
    <row r="2045" spans="1:9">
      <c r="A2045" s="16">
        <f t="shared" si="31"/>
        <v>25</v>
      </c>
      <c r="B2045" s="16"/>
      <c r="C2045" s="16" t="s">
        <v>11</v>
      </c>
      <c r="D2045" s="16">
        <v>2092</v>
      </c>
      <c r="E2045" s="16" t="s">
        <v>3</v>
      </c>
      <c r="F2045" s="16" t="str">
        <f>VLOOKUP(A2045,BY_TRA_Demand_Drivers!$A$5:$B$95,2,FALSE)</f>
        <v>TFSI</v>
      </c>
      <c r="G2045" s="16">
        <f>VLOOKUP($D2045,'Growth rate'!$B$3:$T$93,19,FALSE)*VLOOKUP($F2045,BY_TRA_Demand_Drivers!$B$5:$J$100,7,FALSE)</f>
        <v>7314186.4293829864</v>
      </c>
      <c r="H2045" s="16">
        <f>VLOOKUP($D2045,'Growth rate'!$B$3:$T$93,19,FALSE)*VLOOKUP($F2045,BY_TRA_Demand_Drivers!$B$5:$J$100,8,FALSE)</f>
        <v>0</v>
      </c>
      <c r="I2045" s="16">
        <f>VLOOKUP($D2045,'Growth rate'!$B$3:$T$93,19,FALSE)*VLOOKUP($F2045,BY_TRA_Demand_Drivers!$B$5:$J$100,9,FALSE)</f>
        <v>0</v>
      </c>
    </row>
    <row r="2046" spans="1:9">
      <c r="A2046" s="16">
        <f t="shared" si="31"/>
        <v>25</v>
      </c>
      <c r="B2046" s="16"/>
      <c r="C2046" s="16" t="s">
        <v>11</v>
      </c>
      <c r="D2046" s="16">
        <v>2093</v>
      </c>
      <c r="E2046" s="16" t="s">
        <v>3</v>
      </c>
      <c r="F2046" s="16" t="str">
        <f>VLOOKUP(A2046,BY_TRA_Demand_Drivers!$A$5:$B$95,2,FALSE)</f>
        <v>TFSI</v>
      </c>
      <c r="G2046" s="16">
        <f>VLOOKUP($D2046,'Growth rate'!$B$3:$T$93,19,FALSE)*VLOOKUP($F2046,BY_TRA_Demand_Drivers!$B$5:$J$100,7,FALSE)</f>
        <v>7351230.69587027</v>
      </c>
      <c r="H2046" s="16">
        <f>VLOOKUP($D2046,'Growth rate'!$B$3:$T$93,19,FALSE)*VLOOKUP($F2046,BY_TRA_Demand_Drivers!$B$5:$J$100,8,FALSE)</f>
        <v>0</v>
      </c>
      <c r="I2046" s="16">
        <f>VLOOKUP($D2046,'Growth rate'!$B$3:$T$93,19,FALSE)*VLOOKUP($F2046,BY_TRA_Demand_Drivers!$B$5:$J$100,9,FALSE)</f>
        <v>0</v>
      </c>
    </row>
    <row r="2047" spans="1:9">
      <c r="A2047" s="16">
        <f t="shared" si="31"/>
        <v>25</v>
      </c>
      <c r="B2047" s="16"/>
      <c r="C2047" s="16" t="s">
        <v>11</v>
      </c>
      <c r="D2047" s="16">
        <v>2094</v>
      </c>
      <c r="E2047" s="16" t="s">
        <v>3</v>
      </c>
      <c r="F2047" s="16" t="str">
        <f>VLOOKUP(A2047,BY_TRA_Demand_Drivers!$A$5:$B$95,2,FALSE)</f>
        <v>TFSI</v>
      </c>
      <c r="G2047" s="16">
        <f>VLOOKUP($D2047,'Growth rate'!$B$3:$T$93,19,FALSE)*VLOOKUP($F2047,BY_TRA_Demand_Drivers!$B$5:$J$100,7,FALSE)</f>
        <v>7388274.9623575564</v>
      </c>
      <c r="H2047" s="16">
        <f>VLOOKUP($D2047,'Growth rate'!$B$3:$T$93,19,FALSE)*VLOOKUP($F2047,BY_TRA_Demand_Drivers!$B$5:$J$100,8,FALSE)</f>
        <v>0</v>
      </c>
      <c r="I2047" s="16">
        <f>VLOOKUP($D2047,'Growth rate'!$B$3:$T$93,19,FALSE)*VLOOKUP($F2047,BY_TRA_Demand_Drivers!$B$5:$J$100,9,FALSE)</f>
        <v>0</v>
      </c>
    </row>
    <row r="2048" spans="1:9">
      <c r="A2048" s="16">
        <f t="shared" si="31"/>
        <v>25</v>
      </c>
      <c r="B2048" s="16"/>
      <c r="C2048" s="16" t="s">
        <v>11</v>
      </c>
      <c r="D2048" s="16">
        <v>2095</v>
      </c>
      <c r="E2048" s="16" t="s">
        <v>3</v>
      </c>
      <c r="F2048" s="16" t="str">
        <f>VLOOKUP(A2048,BY_TRA_Demand_Drivers!$A$5:$B$95,2,FALSE)</f>
        <v>TFSI</v>
      </c>
      <c r="G2048" s="16">
        <f>VLOOKUP($D2048,'Growth rate'!$B$3:$T$93,19,FALSE)*VLOOKUP($F2048,BY_TRA_Demand_Drivers!$B$5:$J$100,7,FALSE)</f>
        <v>7425319.2288448419</v>
      </c>
      <c r="H2048" s="16">
        <f>VLOOKUP($D2048,'Growth rate'!$B$3:$T$93,19,FALSE)*VLOOKUP($F2048,BY_TRA_Demand_Drivers!$B$5:$J$100,8,FALSE)</f>
        <v>0</v>
      </c>
      <c r="I2048" s="16">
        <f>VLOOKUP($D2048,'Growth rate'!$B$3:$T$93,19,FALSE)*VLOOKUP($F2048,BY_TRA_Demand_Drivers!$B$5:$J$100,9,FALSE)</f>
        <v>0</v>
      </c>
    </row>
    <row r="2049" spans="1:9">
      <c r="A2049" s="16">
        <f t="shared" si="31"/>
        <v>25</v>
      </c>
      <c r="B2049" s="16"/>
      <c r="C2049" s="16" t="s">
        <v>11</v>
      </c>
      <c r="D2049" s="16">
        <v>2096</v>
      </c>
      <c r="E2049" s="16" t="s">
        <v>3</v>
      </c>
      <c r="F2049" s="16" t="str">
        <f>VLOOKUP(A2049,BY_TRA_Demand_Drivers!$A$5:$B$95,2,FALSE)</f>
        <v>TFSI</v>
      </c>
      <c r="G2049" s="16">
        <f>VLOOKUP($D2049,'Growth rate'!$B$3:$T$93,19,FALSE)*VLOOKUP($F2049,BY_TRA_Demand_Drivers!$B$5:$J$100,7,FALSE)</f>
        <v>7459118.1991581144</v>
      </c>
      <c r="H2049" s="16">
        <f>VLOOKUP($D2049,'Growth rate'!$B$3:$T$93,19,FALSE)*VLOOKUP($F2049,BY_TRA_Demand_Drivers!$B$5:$J$100,8,FALSE)</f>
        <v>0</v>
      </c>
      <c r="I2049" s="16">
        <f>VLOOKUP($D2049,'Growth rate'!$B$3:$T$93,19,FALSE)*VLOOKUP($F2049,BY_TRA_Demand_Drivers!$B$5:$J$100,9,FALSE)</f>
        <v>0</v>
      </c>
    </row>
    <row r="2050" spans="1:9">
      <c r="A2050" s="16">
        <f t="shared" si="31"/>
        <v>25</v>
      </c>
      <c r="B2050" s="16"/>
      <c r="C2050" s="16" t="s">
        <v>11</v>
      </c>
      <c r="D2050" s="16">
        <v>2097</v>
      </c>
      <c r="E2050" s="16" t="s">
        <v>3</v>
      </c>
      <c r="F2050" s="16" t="str">
        <f>VLOOKUP(A2050,BY_TRA_Demand_Drivers!$A$5:$B$95,2,FALSE)</f>
        <v>TFSI</v>
      </c>
      <c r="G2050" s="16">
        <f>VLOOKUP($D2050,'Growth rate'!$B$3:$T$93,19,FALSE)*VLOOKUP($F2050,BY_TRA_Demand_Drivers!$B$5:$J$100,7,FALSE)</f>
        <v>7492917.169471385</v>
      </c>
      <c r="H2050" s="16">
        <f>VLOOKUP($D2050,'Growth rate'!$B$3:$T$93,19,FALSE)*VLOOKUP($F2050,BY_TRA_Demand_Drivers!$B$5:$J$100,8,FALSE)</f>
        <v>0</v>
      </c>
      <c r="I2050" s="16">
        <f>VLOOKUP($D2050,'Growth rate'!$B$3:$T$93,19,FALSE)*VLOOKUP($F2050,BY_TRA_Demand_Drivers!$B$5:$J$100,9,FALSE)</f>
        <v>0</v>
      </c>
    </row>
    <row r="2051" spans="1:9">
      <c r="A2051" s="16">
        <f t="shared" si="31"/>
        <v>25</v>
      </c>
      <c r="B2051" s="16"/>
      <c r="C2051" s="16" t="s">
        <v>11</v>
      </c>
      <c r="D2051" s="16">
        <v>2098</v>
      </c>
      <c r="E2051" s="16" t="s">
        <v>3</v>
      </c>
      <c r="F2051" s="16" t="str">
        <f>VLOOKUP(A2051,BY_TRA_Demand_Drivers!$A$5:$B$95,2,FALSE)</f>
        <v>TFSI</v>
      </c>
      <c r="G2051" s="16">
        <f>VLOOKUP($D2051,'Growth rate'!$B$3:$T$93,19,FALSE)*VLOOKUP($F2051,BY_TRA_Demand_Drivers!$B$5:$J$100,7,FALSE)</f>
        <v>7526716.1397846555</v>
      </c>
      <c r="H2051" s="16">
        <f>VLOOKUP($D2051,'Growth rate'!$B$3:$T$93,19,FALSE)*VLOOKUP($F2051,BY_TRA_Demand_Drivers!$B$5:$J$100,8,FALSE)</f>
        <v>0</v>
      </c>
      <c r="I2051" s="16">
        <f>VLOOKUP($D2051,'Growth rate'!$B$3:$T$93,19,FALSE)*VLOOKUP($F2051,BY_TRA_Demand_Drivers!$B$5:$J$100,9,FALSE)</f>
        <v>0</v>
      </c>
    </row>
    <row r="2052" spans="1:9">
      <c r="A2052" s="16">
        <f t="shared" si="31"/>
        <v>25</v>
      </c>
      <c r="B2052" s="16"/>
      <c r="C2052" s="16" t="s">
        <v>11</v>
      </c>
      <c r="D2052" s="16">
        <v>2099</v>
      </c>
      <c r="E2052" s="16" t="s">
        <v>3</v>
      </c>
      <c r="F2052" s="16" t="str">
        <f>VLOOKUP(A2052,BY_TRA_Demand_Drivers!$A$5:$B$95,2,FALSE)</f>
        <v>TFSI</v>
      </c>
      <c r="G2052" s="16">
        <f>VLOOKUP($D2052,'Growth rate'!$B$3:$T$93,19,FALSE)*VLOOKUP($F2052,BY_TRA_Demand_Drivers!$B$5:$J$100,7,FALSE)</f>
        <v>7560515.110097927</v>
      </c>
      <c r="H2052" s="16">
        <f>VLOOKUP($D2052,'Growth rate'!$B$3:$T$93,19,FALSE)*VLOOKUP($F2052,BY_TRA_Demand_Drivers!$B$5:$J$100,8,FALSE)</f>
        <v>0</v>
      </c>
      <c r="I2052" s="16">
        <f>VLOOKUP($D2052,'Growth rate'!$B$3:$T$93,19,FALSE)*VLOOKUP($F2052,BY_TRA_Demand_Drivers!$B$5:$J$100,9,FALSE)</f>
        <v>0</v>
      </c>
    </row>
    <row r="2053" spans="1:9">
      <c r="A2053" s="16">
        <f t="shared" si="31"/>
        <v>25</v>
      </c>
      <c r="B2053" s="16"/>
      <c r="C2053" s="16" t="s">
        <v>11</v>
      </c>
      <c r="D2053" s="16">
        <v>2100</v>
      </c>
      <c r="E2053" s="16" t="s">
        <v>3</v>
      </c>
      <c r="F2053" s="16" t="str">
        <f>VLOOKUP(A2053,BY_TRA_Demand_Drivers!$A$5:$B$95,2,FALSE)</f>
        <v>TFSI</v>
      </c>
      <c r="G2053" s="16">
        <f>VLOOKUP($D2053,'Growth rate'!$B$3:$T$93,19,FALSE)*VLOOKUP($F2053,BY_TRA_Demand_Drivers!$B$5:$J$100,7,FALSE)</f>
        <v>7594314.0804111985</v>
      </c>
      <c r="H2053" s="16">
        <f>VLOOKUP($D2053,'Growth rate'!$B$3:$T$93,19,FALSE)*VLOOKUP($F2053,BY_TRA_Demand_Drivers!$B$5:$J$100,8,FALSE)</f>
        <v>0</v>
      </c>
      <c r="I2053" s="16">
        <f>VLOOKUP($D2053,'Growth rate'!$B$3:$T$93,19,FALSE)*VLOOKUP($F2053,BY_TRA_Demand_Drivers!$B$5:$J$100,9,FALSE)</f>
        <v>0</v>
      </c>
    </row>
    <row r="2054" spans="1:9">
      <c r="B2054" s="16"/>
      <c r="C2054" s="16"/>
      <c r="D2054" s="16"/>
      <c r="E2054" s="16"/>
      <c r="F2054" s="16"/>
      <c r="G2054" s="16"/>
      <c r="H2054" s="16"/>
      <c r="I2054" s="16"/>
    </row>
    <row r="2055" spans="1:9">
      <c r="B2055" s="16"/>
      <c r="C2055" s="16"/>
      <c r="D2055" s="16"/>
      <c r="E2055" s="16"/>
      <c r="F2055" s="16"/>
      <c r="G2055" s="16"/>
      <c r="H2055" s="16"/>
      <c r="I2055" s="16"/>
    </row>
    <row r="2056" spans="1:9">
      <c r="B2056" s="16"/>
      <c r="C2056" s="16"/>
      <c r="D2056" s="16"/>
      <c r="E2056" s="16"/>
      <c r="F2056" s="16"/>
      <c r="G2056" s="16"/>
      <c r="H2056" s="16"/>
      <c r="I2056" s="16"/>
    </row>
    <row r="2057" spans="1:9">
      <c r="B2057" s="16"/>
      <c r="C2057" s="16"/>
      <c r="D2057" s="16"/>
      <c r="E2057" s="16"/>
      <c r="F2057" s="16"/>
      <c r="G2057" s="16"/>
      <c r="H2057" s="16"/>
      <c r="I2057" s="16"/>
    </row>
    <row r="2058" spans="1:9">
      <c r="B2058" s="16"/>
      <c r="C2058" s="16"/>
      <c r="D2058" s="16"/>
      <c r="E2058" s="16"/>
      <c r="F2058" s="16"/>
      <c r="G2058" s="16"/>
      <c r="H2058" s="16"/>
      <c r="I2058" s="16"/>
    </row>
    <row r="2059" spans="1:9">
      <c r="B2059" s="16"/>
      <c r="C2059" s="16"/>
      <c r="D2059" s="16"/>
      <c r="E2059" s="16"/>
      <c r="F2059" s="16"/>
      <c r="G2059" s="16"/>
      <c r="H2059" s="16"/>
      <c r="I2059" s="16"/>
    </row>
    <row r="2060" spans="1:9">
      <c r="B2060" s="16"/>
      <c r="C2060" s="16"/>
      <c r="D2060" s="16"/>
      <c r="E2060" s="16"/>
      <c r="F2060" s="16"/>
      <c r="G2060" s="16"/>
      <c r="H2060" s="16"/>
      <c r="I2060" s="16"/>
    </row>
    <row r="2061" spans="1:9">
      <c r="B2061" s="16"/>
      <c r="C2061" s="16"/>
      <c r="D2061" s="16"/>
      <c r="E2061" s="16"/>
      <c r="F2061" s="16"/>
      <c r="G2061" s="16"/>
      <c r="H2061" s="16"/>
      <c r="I2061" s="16"/>
    </row>
    <row r="2062" spans="1:9">
      <c r="B2062" s="16"/>
      <c r="C2062" s="16"/>
      <c r="D2062" s="16"/>
      <c r="E2062" s="16"/>
      <c r="F2062" s="16"/>
      <c r="G2062" s="16"/>
      <c r="H2062" s="16"/>
      <c r="I2062" s="16"/>
    </row>
    <row r="2063" spans="1:9">
      <c r="B2063" s="16"/>
      <c r="C2063" s="16"/>
      <c r="D2063" s="16"/>
      <c r="E2063" s="16"/>
      <c r="F2063" s="16"/>
      <c r="G2063" s="16"/>
      <c r="H2063" s="16"/>
      <c r="I2063" s="16"/>
    </row>
    <row r="2064" spans="1:9">
      <c r="B2064" s="16"/>
      <c r="C2064" s="16"/>
      <c r="D2064" s="16"/>
      <c r="E2064" s="16"/>
      <c r="F2064" s="16"/>
      <c r="G2064" s="16"/>
      <c r="H2064" s="16"/>
      <c r="I2064" s="16"/>
    </row>
    <row r="2065" spans="2:9">
      <c r="B2065" s="16"/>
      <c r="C2065" s="16"/>
      <c r="D2065" s="16"/>
      <c r="E2065" s="16"/>
      <c r="F2065" s="16"/>
      <c r="G2065" s="16"/>
      <c r="H2065" s="16"/>
      <c r="I2065" s="16"/>
    </row>
    <row r="2066" spans="2:9">
      <c r="B2066" s="16"/>
      <c r="C2066" s="16"/>
      <c r="D2066" s="16"/>
      <c r="E2066" s="16"/>
      <c r="F2066" s="16"/>
      <c r="G2066" s="16"/>
      <c r="H2066" s="16"/>
      <c r="I2066" s="16"/>
    </row>
    <row r="2067" spans="2:9">
      <c r="B2067" s="16"/>
      <c r="C2067" s="16"/>
      <c r="D2067" s="16"/>
      <c r="E2067" s="16"/>
      <c r="F2067" s="16"/>
      <c r="G2067" s="16"/>
      <c r="H2067" s="16"/>
      <c r="I2067" s="16"/>
    </row>
    <row r="2068" spans="2:9">
      <c r="B2068" s="16"/>
      <c r="C2068" s="16"/>
      <c r="D2068" s="16"/>
      <c r="E2068" s="16"/>
      <c r="F2068" s="16"/>
      <c r="G2068" s="16"/>
      <c r="H2068" s="16"/>
      <c r="I2068" s="16"/>
    </row>
    <row r="2069" spans="2:9">
      <c r="B2069" s="16"/>
      <c r="C2069" s="16"/>
      <c r="D2069" s="16"/>
      <c r="E2069" s="16"/>
      <c r="F2069" s="16"/>
      <c r="G2069" s="16"/>
      <c r="H2069" s="16"/>
      <c r="I2069" s="16"/>
    </row>
    <row r="2070" spans="2:9">
      <c r="B2070" s="16"/>
      <c r="C2070" s="16"/>
      <c r="D2070" s="16"/>
      <c r="E2070" s="16"/>
      <c r="F2070" s="16"/>
      <c r="G2070" s="16"/>
      <c r="H2070" s="16"/>
      <c r="I2070" s="16"/>
    </row>
    <row r="2071" spans="2:9">
      <c r="B2071" s="16"/>
      <c r="C2071" s="16"/>
      <c r="D2071" s="16"/>
      <c r="E2071" s="16"/>
      <c r="F2071" s="16"/>
      <c r="G2071" s="16"/>
      <c r="H2071" s="16"/>
      <c r="I2071" s="16"/>
    </row>
    <row r="2072" spans="2:9">
      <c r="B2072" s="16"/>
      <c r="C2072" s="16"/>
      <c r="D2072" s="16"/>
      <c r="E2072" s="16"/>
      <c r="F2072" s="16"/>
      <c r="G2072" s="16"/>
      <c r="H2072" s="16"/>
      <c r="I2072" s="16"/>
    </row>
    <row r="2073" spans="2:9">
      <c r="B2073" s="16"/>
      <c r="C2073" s="16"/>
      <c r="D2073" s="16"/>
      <c r="E2073" s="16"/>
      <c r="F2073" s="16"/>
      <c r="G2073" s="16"/>
      <c r="H2073" s="16"/>
      <c r="I2073" s="16"/>
    </row>
    <row r="2074" spans="2:9">
      <c r="B2074" s="16"/>
      <c r="C2074" s="16"/>
      <c r="D2074" s="16"/>
      <c r="E2074" s="16"/>
      <c r="F2074" s="16"/>
      <c r="G2074" s="16"/>
      <c r="H2074" s="16"/>
      <c r="I2074" s="16"/>
    </row>
    <row r="2075" spans="2:9">
      <c r="B2075" s="16"/>
      <c r="C2075" s="16"/>
      <c r="D2075" s="16"/>
      <c r="E2075" s="16"/>
      <c r="F2075" s="16"/>
      <c r="G2075" s="16"/>
      <c r="H2075" s="16"/>
      <c r="I2075" s="16"/>
    </row>
    <row r="2076" spans="2:9">
      <c r="B2076" s="16"/>
      <c r="C2076" s="16"/>
      <c r="D2076" s="16"/>
      <c r="E2076" s="16"/>
      <c r="F2076" s="16"/>
      <c r="G2076" s="16"/>
      <c r="H2076" s="16"/>
      <c r="I2076" s="16"/>
    </row>
    <row r="2077" spans="2:9">
      <c r="B2077" s="16"/>
      <c r="C2077" s="16"/>
      <c r="D2077" s="16"/>
      <c r="E2077" s="16"/>
      <c r="F2077" s="16"/>
      <c r="G2077" s="16"/>
      <c r="H2077" s="16"/>
      <c r="I2077" s="16"/>
    </row>
    <row r="2078" spans="2:9">
      <c r="B2078" s="16"/>
      <c r="C2078" s="16"/>
      <c r="D2078" s="16"/>
      <c r="E2078" s="16"/>
      <c r="F2078" s="16"/>
      <c r="G2078" s="16"/>
      <c r="H2078" s="16"/>
      <c r="I2078" s="16"/>
    </row>
    <row r="2079" spans="2:9">
      <c r="B2079" s="16"/>
      <c r="C2079" s="16"/>
      <c r="D2079" s="16"/>
      <c r="E2079" s="16"/>
      <c r="F2079" s="16"/>
      <c r="G2079" s="16"/>
      <c r="H2079" s="16"/>
      <c r="I2079" s="16"/>
    </row>
    <row r="2080" spans="2:9">
      <c r="B2080" s="16"/>
      <c r="C2080" s="16"/>
      <c r="D2080" s="16"/>
      <c r="E2080" s="16"/>
      <c r="F2080" s="16"/>
      <c r="G2080" s="16"/>
      <c r="H2080" s="16"/>
      <c r="I2080" s="16"/>
    </row>
    <row r="2081" spans="2:9">
      <c r="B2081" s="16"/>
      <c r="C2081" s="16"/>
      <c r="D2081" s="16"/>
      <c r="E2081" s="16"/>
      <c r="F2081" s="16"/>
      <c r="G2081" s="16"/>
      <c r="H2081" s="16"/>
      <c r="I2081" s="16"/>
    </row>
    <row r="2082" spans="2:9">
      <c r="B2082" s="16"/>
      <c r="C2082" s="16"/>
      <c r="D2082" s="16"/>
      <c r="E2082" s="16"/>
      <c r="F2082" s="16"/>
      <c r="G2082" s="16"/>
      <c r="H2082" s="16"/>
      <c r="I2082" s="16"/>
    </row>
    <row r="2083" spans="2:9">
      <c r="B2083" s="16"/>
      <c r="C2083" s="16"/>
      <c r="D2083" s="16"/>
      <c r="E2083" s="16"/>
      <c r="F2083" s="16"/>
      <c r="G2083" s="16"/>
      <c r="H2083" s="16"/>
      <c r="I2083" s="16"/>
    </row>
    <row r="2084" spans="2:9">
      <c r="B2084" s="16"/>
      <c r="C2084" s="16"/>
      <c r="D2084" s="16"/>
      <c r="E2084" s="16"/>
      <c r="F2084" s="16"/>
      <c r="G2084" s="16"/>
      <c r="H2084" s="16"/>
      <c r="I2084" s="16"/>
    </row>
    <row r="2085" spans="2:9">
      <c r="B2085" s="16"/>
      <c r="C2085" s="16"/>
      <c r="D2085" s="16"/>
      <c r="E2085" s="16"/>
      <c r="F2085" s="16"/>
      <c r="G2085" s="16"/>
      <c r="H2085" s="16"/>
      <c r="I2085" s="16"/>
    </row>
    <row r="2086" spans="2:9">
      <c r="B2086" s="16"/>
      <c r="C2086" s="16"/>
      <c r="D2086" s="16"/>
      <c r="E2086" s="16"/>
      <c r="F2086" s="16"/>
      <c r="G2086" s="16"/>
      <c r="H2086" s="16"/>
      <c r="I2086" s="16"/>
    </row>
    <row r="2087" spans="2:9">
      <c r="B2087" s="16"/>
      <c r="C2087" s="16"/>
      <c r="D2087" s="16"/>
      <c r="E2087" s="16"/>
      <c r="F2087" s="16"/>
      <c r="G2087" s="16"/>
      <c r="H2087" s="16"/>
      <c r="I2087" s="16"/>
    </row>
    <row r="2088" spans="2:9">
      <c r="B2088" s="16"/>
      <c r="C2088" s="16"/>
      <c r="D2088" s="16"/>
      <c r="E2088" s="16"/>
      <c r="F2088" s="16"/>
      <c r="G2088" s="16"/>
      <c r="H2088" s="16"/>
      <c r="I2088" s="16"/>
    </row>
    <row r="2089" spans="2:9">
      <c r="B2089" s="16"/>
      <c r="C2089" s="16"/>
      <c r="D2089" s="16"/>
      <c r="E2089" s="16"/>
      <c r="F2089" s="16"/>
      <c r="G2089" s="16"/>
      <c r="H2089" s="16"/>
      <c r="I2089" s="16"/>
    </row>
    <row r="2090" spans="2:9">
      <c r="B2090" s="16"/>
      <c r="C2090" s="16"/>
      <c r="D2090" s="16"/>
      <c r="E2090" s="16"/>
      <c r="F2090" s="16"/>
      <c r="G2090" s="16"/>
      <c r="H2090" s="16"/>
      <c r="I2090" s="16"/>
    </row>
    <row r="2091" spans="2:9">
      <c r="B2091" s="16"/>
      <c r="C2091" s="16"/>
      <c r="D2091" s="16"/>
      <c r="E2091" s="16"/>
      <c r="F2091" s="16"/>
      <c r="G2091" s="16"/>
      <c r="H2091" s="16"/>
      <c r="I2091" s="16"/>
    </row>
    <row r="2092" spans="2:9">
      <c r="B2092" s="16"/>
      <c r="C2092" s="16"/>
      <c r="D2092" s="16"/>
      <c r="E2092" s="16"/>
      <c r="F2092" s="16"/>
      <c r="G2092" s="16"/>
      <c r="H2092" s="16"/>
      <c r="I2092" s="16"/>
    </row>
    <row r="2093" spans="2:9">
      <c r="B2093" s="16"/>
      <c r="C2093" s="16"/>
      <c r="D2093" s="16"/>
      <c r="E2093" s="16"/>
      <c r="F2093" s="16"/>
      <c r="G2093" s="16"/>
      <c r="H2093" s="16"/>
      <c r="I2093" s="16"/>
    </row>
    <row r="2094" spans="2:9">
      <c r="B2094" s="16"/>
      <c r="C2094" s="16"/>
      <c r="D2094" s="16"/>
      <c r="E2094" s="16"/>
      <c r="F2094" s="16"/>
      <c r="G2094" s="16"/>
      <c r="H2094" s="16"/>
      <c r="I2094" s="16"/>
    </row>
    <row r="2095" spans="2:9">
      <c r="B2095" s="16"/>
      <c r="C2095" s="16"/>
      <c r="D2095" s="16"/>
      <c r="E2095" s="16"/>
      <c r="F2095" s="16"/>
      <c r="G2095" s="16"/>
      <c r="H2095" s="16"/>
      <c r="I2095" s="16"/>
    </row>
    <row r="2096" spans="2:9">
      <c r="B2096" s="16"/>
      <c r="C2096" s="16"/>
      <c r="D2096" s="16"/>
      <c r="E2096" s="16"/>
      <c r="F2096" s="16"/>
      <c r="G2096" s="16"/>
      <c r="H2096" s="16"/>
      <c r="I2096" s="16"/>
    </row>
    <row r="2097" spans="2:9">
      <c r="B2097" s="16"/>
      <c r="C2097" s="16"/>
      <c r="D2097" s="16"/>
      <c r="E2097" s="16"/>
      <c r="F2097" s="16"/>
      <c r="G2097" s="16"/>
      <c r="H2097" s="16"/>
      <c r="I2097" s="16"/>
    </row>
    <row r="2098" spans="2:9">
      <c r="B2098" s="16"/>
      <c r="C2098" s="16"/>
      <c r="D2098" s="16"/>
      <c r="E2098" s="16"/>
      <c r="F2098" s="16"/>
      <c r="G2098" s="16"/>
      <c r="H2098" s="16"/>
      <c r="I2098" s="16"/>
    </row>
    <row r="2099" spans="2:9">
      <c r="B2099" s="16"/>
      <c r="C2099" s="16"/>
      <c r="D2099" s="16"/>
      <c r="E2099" s="16"/>
      <c r="F2099" s="16"/>
      <c r="G2099" s="16"/>
      <c r="H2099" s="16"/>
      <c r="I2099" s="16"/>
    </row>
    <row r="2100" spans="2:9">
      <c r="B2100" s="16"/>
      <c r="C2100" s="16"/>
      <c r="D2100" s="16"/>
      <c r="E2100" s="16"/>
      <c r="F2100" s="16"/>
      <c r="G2100" s="16"/>
      <c r="H2100" s="16"/>
      <c r="I2100" s="16"/>
    </row>
    <row r="2101" spans="2:9">
      <c r="B2101" s="16"/>
      <c r="C2101" s="16"/>
      <c r="D2101" s="16"/>
      <c r="E2101" s="16"/>
      <c r="F2101" s="16"/>
      <c r="G2101" s="16"/>
      <c r="H2101" s="16"/>
      <c r="I2101" s="16"/>
    </row>
    <row r="2102" spans="2:9">
      <c r="B2102" s="16"/>
      <c r="C2102" s="16"/>
      <c r="D2102" s="16"/>
      <c r="E2102" s="16"/>
      <c r="F2102" s="16"/>
      <c r="G2102" s="16"/>
      <c r="H2102" s="16"/>
      <c r="I2102" s="16"/>
    </row>
    <row r="2103" spans="2:9">
      <c r="B2103" s="16"/>
      <c r="C2103" s="16"/>
      <c r="D2103" s="16"/>
      <c r="E2103" s="16"/>
      <c r="F2103" s="16"/>
      <c r="G2103" s="16"/>
      <c r="H2103" s="16"/>
      <c r="I2103" s="16"/>
    </row>
    <row r="2104" spans="2:9">
      <c r="B2104" s="16"/>
      <c r="C2104" s="16"/>
      <c r="D2104" s="16"/>
      <c r="E2104" s="16"/>
      <c r="F2104" s="16"/>
      <c r="G2104" s="16"/>
      <c r="H2104" s="16"/>
      <c r="I2104" s="16"/>
    </row>
    <row r="2105" spans="2:9">
      <c r="B2105" s="16"/>
      <c r="C2105" s="16"/>
      <c r="D2105" s="16"/>
      <c r="E2105" s="16"/>
      <c r="F2105" s="16"/>
      <c r="G2105" s="16"/>
      <c r="H2105" s="16"/>
      <c r="I2105" s="16"/>
    </row>
    <row r="2106" spans="2:9">
      <c r="B2106" s="16"/>
      <c r="C2106" s="16"/>
      <c r="D2106" s="16"/>
      <c r="E2106" s="16"/>
      <c r="F2106" s="16"/>
      <c r="G2106" s="16"/>
      <c r="H2106" s="16"/>
      <c r="I2106" s="16"/>
    </row>
    <row r="2107" spans="2:9">
      <c r="B2107" s="16"/>
      <c r="C2107" s="16"/>
      <c r="D2107" s="16"/>
      <c r="E2107" s="16"/>
      <c r="F2107" s="16"/>
      <c r="G2107" s="16"/>
      <c r="H2107" s="16"/>
      <c r="I2107" s="16"/>
    </row>
    <row r="2108" spans="2:9">
      <c r="B2108" s="16"/>
      <c r="C2108" s="16"/>
      <c r="D2108" s="16"/>
      <c r="E2108" s="16"/>
      <c r="F2108" s="16"/>
      <c r="G2108" s="16"/>
      <c r="H2108" s="16"/>
      <c r="I2108" s="16"/>
    </row>
    <row r="2109" spans="2:9">
      <c r="B2109" s="16"/>
      <c r="C2109" s="16"/>
      <c r="D2109" s="16"/>
      <c r="E2109" s="16"/>
      <c r="F2109" s="16"/>
      <c r="G2109" s="16"/>
      <c r="H2109" s="16"/>
      <c r="I2109" s="16"/>
    </row>
    <row r="2110" spans="2:9">
      <c r="B2110" s="16"/>
      <c r="C2110" s="16"/>
      <c r="D2110" s="16"/>
      <c r="E2110" s="16"/>
      <c r="F2110" s="16"/>
      <c r="G2110" s="16"/>
      <c r="H2110" s="16"/>
      <c r="I2110" s="16"/>
    </row>
    <row r="2111" spans="2:9">
      <c r="B2111" s="16"/>
      <c r="C2111" s="16"/>
      <c r="D2111" s="16"/>
      <c r="E2111" s="16"/>
      <c r="F2111" s="16"/>
      <c r="G2111" s="16"/>
      <c r="H2111" s="16"/>
      <c r="I2111" s="16"/>
    </row>
    <row r="2112" spans="2:9">
      <c r="B2112" s="16"/>
      <c r="C2112" s="16"/>
      <c r="D2112" s="16"/>
      <c r="E2112" s="16"/>
      <c r="F2112" s="16"/>
      <c r="G2112" s="16"/>
      <c r="H2112" s="16"/>
      <c r="I2112" s="16"/>
    </row>
    <row r="2113" spans="2:9">
      <c r="B2113" s="16"/>
      <c r="C2113" s="16"/>
      <c r="D2113" s="16"/>
      <c r="E2113" s="16"/>
      <c r="F2113" s="16"/>
      <c r="G2113" s="16"/>
      <c r="H2113" s="16"/>
      <c r="I2113" s="16"/>
    </row>
    <row r="2114" spans="2:9">
      <c r="B2114" s="16"/>
      <c r="C2114" s="16"/>
      <c r="D2114" s="16"/>
      <c r="E2114" s="16"/>
      <c r="F2114" s="16"/>
      <c r="G2114" s="16"/>
      <c r="H2114" s="16"/>
      <c r="I2114" s="16"/>
    </row>
    <row r="2115" spans="2:9">
      <c r="B2115" s="16"/>
      <c r="C2115" s="16"/>
      <c r="D2115" s="16"/>
      <c r="E2115" s="16"/>
      <c r="F2115" s="16"/>
      <c r="G2115" s="16"/>
      <c r="H2115" s="16"/>
      <c r="I2115" s="16"/>
    </row>
    <row r="2116" spans="2:9">
      <c r="B2116" s="16"/>
      <c r="C2116" s="16"/>
      <c r="D2116" s="16"/>
      <c r="E2116" s="16"/>
      <c r="F2116" s="16"/>
      <c r="G2116" s="16"/>
      <c r="H2116" s="16"/>
      <c r="I2116" s="16"/>
    </row>
    <row r="2117" spans="2:9">
      <c r="B2117" s="16"/>
      <c r="C2117" s="16"/>
      <c r="D2117" s="16"/>
      <c r="E2117" s="16"/>
      <c r="F2117" s="16"/>
      <c r="G2117" s="16"/>
      <c r="H2117" s="16"/>
      <c r="I2117" s="16"/>
    </row>
    <row r="2118" spans="2:9">
      <c r="B2118" s="16"/>
      <c r="C2118" s="16"/>
      <c r="D2118" s="16"/>
      <c r="E2118" s="16"/>
      <c r="F2118" s="16"/>
      <c r="G2118" s="16"/>
      <c r="H2118" s="16"/>
      <c r="I2118" s="16"/>
    </row>
    <row r="2119" spans="2:9">
      <c r="B2119" s="16"/>
      <c r="C2119" s="16"/>
      <c r="D2119" s="16"/>
      <c r="E2119" s="16"/>
      <c r="F2119" s="16"/>
      <c r="G2119" s="16"/>
      <c r="H2119" s="16"/>
      <c r="I2119" s="16"/>
    </row>
    <row r="2120" spans="2:9">
      <c r="B2120" s="16"/>
      <c r="C2120" s="16"/>
      <c r="D2120" s="16"/>
      <c r="E2120" s="16"/>
      <c r="F2120" s="16"/>
      <c r="G2120" s="16"/>
      <c r="H2120" s="16"/>
      <c r="I2120" s="16"/>
    </row>
    <row r="2121" spans="2:9">
      <c r="B2121" s="16"/>
      <c r="C2121" s="16"/>
      <c r="D2121" s="16"/>
      <c r="E2121" s="16"/>
      <c r="F2121" s="16"/>
      <c r="G2121" s="16"/>
      <c r="H2121" s="16"/>
      <c r="I2121" s="16"/>
    </row>
    <row r="2122" spans="2:9">
      <c r="B2122" s="16"/>
      <c r="C2122" s="16"/>
      <c r="D2122" s="16"/>
      <c r="E2122" s="16"/>
      <c r="F2122" s="16"/>
      <c r="G2122" s="16"/>
      <c r="H2122" s="16"/>
      <c r="I2122" s="16"/>
    </row>
    <row r="2123" spans="2:9">
      <c r="B2123" s="16"/>
      <c r="C2123" s="16"/>
      <c r="D2123" s="16"/>
      <c r="E2123" s="16"/>
      <c r="F2123" s="16"/>
      <c r="G2123" s="16"/>
      <c r="H2123" s="16"/>
      <c r="I2123" s="16"/>
    </row>
    <row r="2124" spans="2:9">
      <c r="B2124" s="16"/>
      <c r="C2124" s="16"/>
      <c r="D2124" s="16"/>
      <c r="E2124" s="16"/>
      <c r="F2124" s="16"/>
      <c r="G2124" s="16"/>
      <c r="H2124" s="16"/>
      <c r="I2124" s="16"/>
    </row>
    <row r="2125" spans="2:9">
      <c r="B2125" s="16"/>
      <c r="C2125" s="16"/>
      <c r="D2125" s="16"/>
      <c r="E2125" s="16"/>
      <c r="F2125" s="16"/>
      <c r="G2125" s="16"/>
      <c r="H2125" s="16"/>
      <c r="I2125" s="16"/>
    </row>
    <row r="2126" spans="2:9">
      <c r="B2126" s="16"/>
      <c r="C2126" s="16"/>
      <c r="D2126" s="16"/>
      <c r="E2126" s="16"/>
      <c r="F2126" s="16"/>
      <c r="G2126" s="16"/>
      <c r="H2126" s="16"/>
      <c r="I2126" s="16"/>
    </row>
    <row r="2127" spans="2:9">
      <c r="B2127" s="16"/>
      <c r="C2127" s="16"/>
      <c r="D2127" s="16"/>
      <c r="E2127" s="16"/>
      <c r="F2127" s="16"/>
      <c r="G2127" s="16"/>
      <c r="H2127" s="16"/>
      <c r="I2127" s="16"/>
    </row>
    <row r="2128" spans="2:9">
      <c r="B2128" s="16"/>
      <c r="C2128" s="16"/>
      <c r="D2128" s="16"/>
      <c r="E2128" s="16"/>
      <c r="F2128" s="16"/>
      <c r="G2128" s="16"/>
      <c r="H2128" s="16"/>
      <c r="I2128" s="16"/>
    </row>
    <row r="2129" spans="2:9">
      <c r="B2129" s="16"/>
      <c r="C2129" s="16"/>
      <c r="D2129" s="16"/>
      <c r="E2129" s="16"/>
      <c r="F2129" s="16"/>
      <c r="G2129" s="16"/>
      <c r="H2129" s="16"/>
      <c r="I2129" s="16"/>
    </row>
    <row r="2130" spans="2:9">
      <c r="B2130" s="16"/>
      <c r="C2130" s="16"/>
      <c r="D2130" s="16"/>
      <c r="E2130" s="16"/>
      <c r="F2130" s="16"/>
      <c r="G2130" s="16"/>
      <c r="H2130" s="16"/>
      <c r="I2130" s="16"/>
    </row>
    <row r="2131" spans="2:9">
      <c r="B2131" s="16"/>
      <c r="C2131" s="16"/>
      <c r="D2131" s="16"/>
      <c r="E2131" s="16"/>
      <c r="F2131" s="16"/>
      <c r="G2131" s="16"/>
      <c r="H2131" s="16"/>
      <c r="I2131" s="16"/>
    </row>
    <row r="2132" spans="2:9">
      <c r="B2132" s="16"/>
      <c r="C2132" s="16"/>
      <c r="D2132" s="16"/>
      <c r="E2132" s="16"/>
      <c r="F2132" s="16"/>
      <c r="G2132" s="16"/>
      <c r="H2132" s="16"/>
      <c r="I2132" s="16"/>
    </row>
    <row r="2133" spans="2:9">
      <c r="B2133" s="16"/>
      <c r="C2133" s="16"/>
      <c r="D2133" s="16"/>
      <c r="E2133" s="16"/>
      <c r="F2133" s="16"/>
      <c r="G2133" s="16"/>
      <c r="H2133" s="16"/>
      <c r="I2133" s="16"/>
    </row>
    <row r="2134" spans="2:9">
      <c r="B2134" s="16"/>
      <c r="C2134" s="16"/>
      <c r="D2134" s="16"/>
      <c r="E2134" s="16"/>
      <c r="F2134" s="16"/>
      <c r="G2134" s="16"/>
      <c r="H2134" s="16"/>
      <c r="I2134" s="16"/>
    </row>
    <row r="2135" spans="2:9">
      <c r="B2135" s="16"/>
      <c r="C2135" s="16"/>
      <c r="D2135" s="16"/>
      <c r="E2135" s="16"/>
      <c r="F2135" s="16"/>
      <c r="G2135" s="16"/>
      <c r="H2135" s="16"/>
      <c r="I2135" s="16"/>
    </row>
    <row r="2136" spans="2:9">
      <c r="B2136" s="16"/>
      <c r="C2136" s="16"/>
      <c r="D2136" s="16"/>
      <c r="E2136" s="16"/>
      <c r="F2136" s="16"/>
      <c r="G2136" s="16"/>
      <c r="H2136" s="16"/>
      <c r="I2136" s="16"/>
    </row>
    <row r="2137" spans="2:9">
      <c r="B2137" s="16"/>
      <c r="C2137" s="16"/>
      <c r="D2137" s="16"/>
      <c r="E2137" s="16"/>
      <c r="F2137" s="16"/>
      <c r="G2137" s="16"/>
      <c r="H2137" s="16"/>
      <c r="I2137" s="16"/>
    </row>
    <row r="2138" spans="2:9">
      <c r="B2138" s="16"/>
      <c r="C2138" s="16"/>
      <c r="D2138" s="16"/>
      <c r="E2138" s="16"/>
      <c r="F2138" s="16"/>
      <c r="G2138" s="16"/>
      <c r="H2138" s="16"/>
      <c r="I2138" s="16"/>
    </row>
    <row r="2139" spans="2:9">
      <c r="B2139" s="16"/>
      <c r="C2139" s="16"/>
      <c r="D2139" s="16"/>
      <c r="E2139" s="16"/>
      <c r="F2139" s="16"/>
      <c r="G2139" s="16"/>
      <c r="H2139" s="16"/>
      <c r="I2139" s="16"/>
    </row>
    <row r="2140" spans="2:9">
      <c r="B2140" s="16"/>
      <c r="C2140" s="16"/>
      <c r="D2140" s="16"/>
      <c r="E2140" s="16"/>
      <c r="F2140" s="16"/>
      <c r="G2140" s="16"/>
      <c r="H2140" s="16"/>
      <c r="I2140" s="16"/>
    </row>
    <row r="2141" spans="2:9">
      <c r="B2141" s="16"/>
      <c r="C2141" s="16"/>
      <c r="D2141" s="16"/>
      <c r="E2141" s="16"/>
      <c r="F2141" s="16"/>
      <c r="G2141" s="16"/>
      <c r="H2141" s="16"/>
      <c r="I2141" s="16"/>
    </row>
    <row r="2142" spans="2:9">
      <c r="B2142" s="16"/>
      <c r="C2142" s="16"/>
      <c r="D2142" s="16"/>
      <c r="E2142" s="16"/>
      <c r="F2142" s="16"/>
      <c r="G2142" s="16"/>
      <c r="H2142" s="16"/>
      <c r="I2142" s="16"/>
    </row>
    <row r="2143" spans="2:9">
      <c r="B2143" s="16"/>
      <c r="C2143" s="16"/>
      <c r="D2143" s="16"/>
      <c r="E2143" s="16"/>
      <c r="F2143" s="16"/>
      <c r="G2143" s="16"/>
      <c r="H2143" s="16"/>
      <c r="I2143" s="16"/>
    </row>
    <row r="2144" spans="2:9">
      <c r="B2144" s="16"/>
      <c r="C2144" s="16"/>
      <c r="D2144" s="16"/>
      <c r="E2144" s="16"/>
      <c r="F2144" s="16"/>
      <c r="G2144" s="16"/>
      <c r="H2144" s="16"/>
      <c r="I2144" s="16"/>
    </row>
    <row r="2145" spans="2:9">
      <c r="B2145" s="16"/>
      <c r="C2145" s="16"/>
      <c r="D2145" s="16"/>
      <c r="E2145" s="16"/>
      <c r="F2145" s="16"/>
      <c r="G2145" s="16"/>
      <c r="H2145" s="16"/>
      <c r="I2145" s="16"/>
    </row>
    <row r="2146" spans="2:9">
      <c r="B2146" s="16"/>
      <c r="C2146" s="16"/>
      <c r="D2146" s="16"/>
      <c r="E2146" s="16"/>
      <c r="F2146" s="16"/>
      <c r="G2146" s="16"/>
      <c r="H2146" s="16"/>
      <c r="I2146" s="16"/>
    </row>
    <row r="2147" spans="2:9">
      <c r="B2147" s="16"/>
      <c r="C2147" s="16"/>
      <c r="D2147" s="16"/>
      <c r="E2147" s="16"/>
      <c r="F2147" s="16"/>
      <c r="G2147" s="16"/>
      <c r="H2147" s="16"/>
      <c r="I2147" s="16"/>
    </row>
    <row r="2148" spans="2:9">
      <c r="B2148" s="16"/>
      <c r="C2148" s="16"/>
      <c r="D2148" s="16"/>
      <c r="E2148" s="16"/>
      <c r="F2148" s="16"/>
      <c r="G2148" s="16"/>
      <c r="H2148" s="16"/>
      <c r="I2148" s="16"/>
    </row>
    <row r="2149" spans="2:9">
      <c r="B2149" s="16"/>
      <c r="C2149" s="16"/>
      <c r="D2149" s="16"/>
      <c r="E2149" s="16"/>
      <c r="F2149" s="16"/>
      <c r="G2149" s="16"/>
      <c r="H2149" s="16"/>
      <c r="I2149" s="16"/>
    </row>
    <row r="2150" spans="2:9">
      <c r="B2150" s="16"/>
      <c r="C2150" s="16"/>
      <c r="D2150" s="16"/>
      <c r="E2150" s="16"/>
      <c r="F2150" s="16"/>
      <c r="G2150" s="16"/>
      <c r="H2150" s="16"/>
      <c r="I2150" s="16"/>
    </row>
    <row r="2151" spans="2:9">
      <c r="B2151" s="16"/>
      <c r="C2151" s="16"/>
      <c r="D2151" s="16"/>
      <c r="E2151" s="16"/>
      <c r="F2151" s="16"/>
      <c r="G2151" s="16"/>
      <c r="H2151" s="16"/>
      <c r="I2151" s="16"/>
    </row>
    <row r="2152" spans="2:9">
      <c r="B2152" s="16"/>
      <c r="C2152" s="16"/>
      <c r="D2152" s="16"/>
      <c r="E2152" s="16"/>
      <c r="F2152" s="16"/>
      <c r="G2152" s="16"/>
      <c r="H2152" s="16"/>
      <c r="I2152" s="16"/>
    </row>
    <row r="2153" spans="2:9">
      <c r="B2153" s="16"/>
      <c r="C2153" s="16"/>
      <c r="D2153" s="16"/>
      <c r="E2153" s="16"/>
      <c r="F2153" s="16"/>
      <c r="G2153" s="16"/>
      <c r="H2153" s="16"/>
      <c r="I2153" s="16"/>
    </row>
    <row r="2154" spans="2:9">
      <c r="B2154" s="16"/>
      <c r="C2154" s="16"/>
      <c r="D2154" s="16"/>
      <c r="E2154" s="16"/>
      <c r="F2154" s="16"/>
      <c r="G2154" s="16"/>
      <c r="H2154" s="16"/>
      <c r="I2154" s="16"/>
    </row>
    <row r="2155" spans="2:9">
      <c r="B2155" s="16"/>
      <c r="C2155" s="16"/>
      <c r="D2155" s="16"/>
      <c r="E2155" s="16"/>
      <c r="F2155" s="16"/>
      <c r="G2155" s="16"/>
      <c r="H2155" s="16"/>
      <c r="I2155" s="16"/>
    </row>
    <row r="2156" spans="2:9">
      <c r="B2156" s="16"/>
      <c r="C2156" s="16"/>
      <c r="D2156" s="16"/>
      <c r="E2156" s="16"/>
      <c r="F2156" s="16"/>
      <c r="G2156" s="16"/>
      <c r="H2156" s="16"/>
      <c r="I2156" s="16"/>
    </row>
    <row r="2157" spans="2:9">
      <c r="B2157" s="16"/>
      <c r="C2157" s="16"/>
      <c r="D2157" s="16"/>
      <c r="E2157" s="16"/>
      <c r="F2157" s="16"/>
      <c r="G2157" s="16"/>
      <c r="H2157" s="16"/>
      <c r="I2157" s="16"/>
    </row>
    <row r="2158" spans="2:9">
      <c r="B2158" s="16"/>
      <c r="C2158" s="16"/>
      <c r="D2158" s="16"/>
      <c r="E2158" s="16"/>
      <c r="F2158" s="16"/>
      <c r="G2158" s="16"/>
      <c r="H2158" s="16"/>
      <c r="I2158" s="16"/>
    </row>
    <row r="2159" spans="2:9">
      <c r="B2159" s="16"/>
      <c r="C2159" s="16"/>
      <c r="D2159" s="16"/>
      <c r="E2159" s="16"/>
      <c r="F2159" s="16"/>
      <c r="G2159" s="16"/>
      <c r="H2159" s="16"/>
      <c r="I2159" s="16"/>
    </row>
    <row r="2160" spans="2:9">
      <c r="B2160" s="16"/>
      <c r="C2160" s="16"/>
      <c r="D2160" s="16"/>
      <c r="E2160" s="16"/>
      <c r="F2160" s="16"/>
      <c r="G2160" s="16"/>
      <c r="H2160" s="16"/>
      <c r="I2160" s="16"/>
    </row>
    <row r="2161" spans="2:9">
      <c r="B2161" s="16"/>
      <c r="C2161" s="16"/>
      <c r="D2161" s="16"/>
      <c r="E2161" s="16"/>
      <c r="F2161" s="16"/>
      <c r="G2161" s="16"/>
      <c r="H2161" s="16"/>
      <c r="I2161" s="16"/>
    </row>
    <row r="2162" spans="2:9">
      <c r="B2162" s="16"/>
      <c r="C2162" s="16"/>
      <c r="D2162" s="16"/>
      <c r="E2162" s="16"/>
      <c r="F2162" s="16"/>
      <c r="G2162" s="16"/>
      <c r="H2162" s="16"/>
      <c r="I2162" s="16"/>
    </row>
    <row r="2163" spans="2:9">
      <c r="B2163" s="16"/>
      <c r="C2163" s="16"/>
      <c r="D2163" s="16"/>
      <c r="E2163" s="16"/>
      <c r="F2163" s="16"/>
      <c r="G2163" s="16"/>
      <c r="H2163" s="16"/>
      <c r="I2163" s="16"/>
    </row>
    <row r="2164" spans="2:9">
      <c r="B2164" s="16"/>
      <c r="C2164" s="16"/>
      <c r="D2164" s="16"/>
      <c r="E2164" s="16"/>
      <c r="F2164" s="16"/>
      <c r="G2164" s="16"/>
      <c r="H2164" s="16"/>
      <c r="I2164" s="16"/>
    </row>
    <row r="2165" spans="2:9">
      <c r="B2165" s="16"/>
      <c r="C2165" s="16"/>
      <c r="D2165" s="16"/>
      <c r="E2165" s="16"/>
      <c r="F2165" s="16"/>
      <c r="G2165" s="16"/>
      <c r="H2165" s="16"/>
      <c r="I2165" s="16"/>
    </row>
    <row r="2166" spans="2:9">
      <c r="B2166" s="16"/>
      <c r="C2166" s="16"/>
      <c r="D2166" s="16"/>
      <c r="E2166" s="16"/>
      <c r="F2166" s="16"/>
      <c r="G2166" s="16"/>
      <c r="H2166" s="16"/>
      <c r="I2166" s="16"/>
    </row>
    <row r="2167" spans="2:9">
      <c r="B2167" s="16"/>
      <c r="C2167" s="16"/>
      <c r="D2167" s="16"/>
      <c r="E2167" s="16"/>
      <c r="F2167" s="16"/>
      <c r="G2167" s="16"/>
      <c r="H2167" s="16"/>
      <c r="I2167" s="16"/>
    </row>
    <row r="2168" spans="2:9">
      <c r="B2168" s="16"/>
      <c r="C2168" s="16"/>
      <c r="D2168" s="16"/>
      <c r="E2168" s="16"/>
      <c r="F2168" s="16"/>
      <c r="G2168" s="16"/>
      <c r="H2168" s="16"/>
      <c r="I2168" s="16"/>
    </row>
    <row r="2169" spans="2:9">
      <c r="B2169" s="16"/>
      <c r="C2169" s="16"/>
      <c r="D2169" s="16"/>
      <c r="E2169" s="16"/>
      <c r="F2169" s="16"/>
      <c r="G2169" s="16"/>
      <c r="H2169" s="16"/>
      <c r="I2169" s="16"/>
    </row>
    <row r="2170" spans="2:9">
      <c r="B2170" s="16"/>
      <c r="C2170" s="16"/>
      <c r="D2170" s="16"/>
      <c r="E2170" s="16"/>
      <c r="F2170" s="16"/>
      <c r="G2170" s="16"/>
      <c r="H2170" s="16"/>
      <c r="I2170" s="16"/>
    </row>
    <row r="2171" spans="2:9">
      <c r="B2171" s="16"/>
      <c r="C2171" s="16"/>
      <c r="D2171" s="16"/>
      <c r="E2171" s="16"/>
      <c r="F2171" s="16"/>
      <c r="G2171" s="16"/>
      <c r="H2171" s="16"/>
      <c r="I2171" s="16"/>
    </row>
    <row r="2172" spans="2:9">
      <c r="B2172" s="16"/>
      <c r="C2172" s="16"/>
      <c r="D2172" s="16"/>
      <c r="E2172" s="16"/>
      <c r="F2172" s="16"/>
      <c r="G2172" s="16"/>
      <c r="H2172" s="16"/>
      <c r="I2172" s="16"/>
    </row>
    <row r="2173" spans="2:9">
      <c r="B2173" s="16"/>
      <c r="C2173" s="16"/>
      <c r="D2173" s="16"/>
      <c r="E2173" s="16"/>
      <c r="F2173" s="16"/>
      <c r="G2173" s="16"/>
      <c r="H2173" s="16"/>
      <c r="I2173" s="16"/>
    </row>
    <row r="2174" spans="2:9">
      <c r="B2174" s="16"/>
      <c r="C2174" s="16"/>
      <c r="D2174" s="16"/>
      <c r="E2174" s="16"/>
      <c r="F2174" s="16"/>
      <c r="G2174" s="16"/>
      <c r="H2174" s="16"/>
      <c r="I2174" s="16"/>
    </row>
    <row r="2175" spans="2:9">
      <c r="B2175" s="16"/>
      <c r="C2175" s="16"/>
      <c r="D2175" s="16"/>
      <c r="E2175" s="16"/>
      <c r="F2175" s="16"/>
      <c r="G2175" s="16"/>
      <c r="H2175" s="16"/>
      <c r="I2175" s="16"/>
    </row>
    <row r="2176" spans="2:9">
      <c r="B2176" s="16"/>
      <c r="C2176" s="16"/>
      <c r="D2176" s="16"/>
      <c r="E2176" s="16"/>
      <c r="F2176" s="16"/>
      <c r="G2176" s="16"/>
      <c r="H2176" s="16"/>
      <c r="I2176" s="16"/>
    </row>
    <row r="2177" spans="2:9">
      <c r="B2177" s="16"/>
      <c r="C2177" s="16"/>
      <c r="D2177" s="16"/>
      <c r="E2177" s="16"/>
      <c r="F2177" s="16"/>
      <c r="G2177" s="16"/>
      <c r="H2177" s="16"/>
      <c r="I2177" s="16"/>
    </row>
    <row r="2178" spans="2:9">
      <c r="B2178" s="16"/>
      <c r="C2178" s="16"/>
      <c r="D2178" s="16"/>
      <c r="E2178" s="16"/>
      <c r="F2178" s="16"/>
      <c r="G2178" s="16"/>
      <c r="H2178" s="16"/>
      <c r="I2178" s="16"/>
    </row>
    <row r="2179" spans="2:9">
      <c r="B2179" s="16"/>
      <c r="C2179" s="16"/>
      <c r="D2179" s="16"/>
      <c r="E2179" s="16"/>
      <c r="F2179" s="16"/>
      <c r="G2179" s="16"/>
      <c r="H2179" s="16"/>
      <c r="I2179" s="16"/>
    </row>
    <row r="2180" spans="2:9">
      <c r="B2180" s="16"/>
      <c r="C2180" s="16"/>
      <c r="D2180" s="16"/>
      <c r="E2180" s="16"/>
      <c r="F2180" s="16"/>
      <c r="G2180" s="16"/>
      <c r="H2180" s="16"/>
      <c r="I2180" s="16"/>
    </row>
    <row r="2181" spans="2:9">
      <c r="B2181" s="16"/>
      <c r="C2181" s="16"/>
      <c r="D2181" s="16"/>
      <c r="E2181" s="16"/>
      <c r="F2181" s="16"/>
      <c r="G2181" s="16"/>
      <c r="H2181" s="16"/>
      <c r="I2181" s="16"/>
    </row>
    <row r="2182" spans="2:9">
      <c r="B2182" s="16"/>
      <c r="C2182" s="16"/>
      <c r="D2182" s="16"/>
      <c r="E2182" s="16"/>
      <c r="F2182" s="16"/>
      <c r="G2182" s="16"/>
      <c r="H2182" s="16"/>
      <c r="I2182" s="16"/>
    </row>
    <row r="2183" spans="2:9">
      <c r="B2183" s="16"/>
      <c r="C2183" s="16"/>
      <c r="D2183" s="16"/>
      <c r="E2183" s="16"/>
      <c r="F2183" s="16"/>
      <c r="G2183" s="16"/>
      <c r="H2183" s="16"/>
      <c r="I2183" s="16"/>
    </row>
    <row r="2184" spans="2:9">
      <c r="B2184" s="16"/>
      <c r="C2184" s="16"/>
      <c r="D2184" s="16"/>
      <c r="E2184" s="16"/>
      <c r="F2184" s="16"/>
      <c r="G2184" s="16"/>
      <c r="H2184" s="16"/>
      <c r="I2184" s="16"/>
    </row>
    <row r="2185" spans="2:9">
      <c r="B2185" s="16"/>
      <c r="C2185" s="16"/>
      <c r="D2185" s="16"/>
      <c r="E2185" s="16"/>
      <c r="F2185" s="16"/>
      <c r="G2185" s="16"/>
      <c r="H2185" s="16"/>
      <c r="I2185" s="16"/>
    </row>
    <row r="2186" spans="2:9">
      <c r="B2186" s="16"/>
      <c r="C2186" s="16"/>
      <c r="D2186" s="16"/>
      <c r="E2186" s="16"/>
      <c r="F2186" s="16"/>
      <c r="G2186" s="16"/>
      <c r="H2186" s="16"/>
      <c r="I2186" s="16"/>
    </row>
    <row r="2187" spans="2:9">
      <c r="B2187" s="16"/>
      <c r="C2187" s="16"/>
      <c r="D2187" s="16"/>
      <c r="E2187" s="16"/>
      <c r="F2187" s="16"/>
      <c r="G2187" s="16"/>
      <c r="H2187" s="16"/>
      <c r="I2187" s="16"/>
    </row>
    <row r="2188" spans="2:9">
      <c r="B2188" s="16"/>
      <c r="C2188" s="16"/>
      <c r="D2188" s="16"/>
      <c r="E2188" s="16"/>
      <c r="F2188" s="16"/>
      <c r="G2188" s="16"/>
      <c r="H2188" s="16"/>
      <c r="I2188" s="16"/>
    </row>
    <row r="2189" spans="2:9">
      <c r="B2189" s="16"/>
      <c r="C2189" s="16"/>
      <c r="D2189" s="16"/>
      <c r="E2189" s="16"/>
      <c r="F2189" s="16"/>
      <c r="G2189" s="16"/>
      <c r="H2189" s="16"/>
      <c r="I2189" s="16"/>
    </row>
    <row r="2190" spans="2:9">
      <c r="B2190" s="16"/>
      <c r="C2190" s="16"/>
      <c r="D2190" s="16"/>
      <c r="E2190" s="16"/>
      <c r="F2190" s="16"/>
      <c r="G2190" s="16"/>
      <c r="H2190" s="16"/>
      <c r="I2190" s="16"/>
    </row>
    <row r="2191" spans="2:9">
      <c r="B2191" s="16"/>
      <c r="C2191" s="16"/>
      <c r="D2191" s="16"/>
      <c r="E2191" s="16"/>
      <c r="F2191" s="16"/>
      <c r="G2191" s="16"/>
      <c r="H2191" s="16"/>
      <c r="I2191" s="16"/>
    </row>
    <row r="2192" spans="2:9">
      <c r="B2192" s="16"/>
      <c r="C2192" s="16"/>
      <c r="D2192" s="16"/>
      <c r="E2192" s="16"/>
      <c r="F2192" s="16"/>
      <c r="G2192" s="16"/>
      <c r="H2192" s="16"/>
      <c r="I2192" s="16"/>
    </row>
    <row r="2193" spans="2:9">
      <c r="B2193" s="16"/>
      <c r="C2193" s="16"/>
      <c r="D2193" s="16"/>
      <c r="E2193" s="16"/>
      <c r="F2193" s="16"/>
      <c r="G2193" s="16"/>
      <c r="H2193" s="16"/>
      <c r="I2193" s="16"/>
    </row>
    <row r="2194" spans="2:9">
      <c r="B2194" s="16"/>
      <c r="C2194" s="16"/>
      <c r="D2194" s="16"/>
      <c r="E2194" s="16"/>
      <c r="F2194" s="16"/>
      <c r="G2194" s="16"/>
      <c r="H2194" s="16"/>
      <c r="I2194" s="16"/>
    </row>
    <row r="2195" spans="2:9">
      <c r="B2195" s="16"/>
      <c r="C2195" s="16"/>
      <c r="D2195" s="16"/>
      <c r="E2195" s="16"/>
      <c r="F2195" s="16"/>
      <c r="G2195" s="16"/>
      <c r="H2195" s="16"/>
      <c r="I2195" s="16"/>
    </row>
    <row r="2196" spans="2:9">
      <c r="B2196" s="16"/>
      <c r="C2196" s="16"/>
      <c r="D2196" s="16"/>
      <c r="E2196" s="16"/>
      <c r="F2196" s="16"/>
      <c r="G2196" s="16"/>
      <c r="H2196" s="16"/>
      <c r="I2196" s="16"/>
    </row>
    <row r="2197" spans="2:9">
      <c r="B2197" s="16"/>
      <c r="C2197" s="16"/>
      <c r="D2197" s="16"/>
      <c r="E2197" s="16"/>
      <c r="F2197" s="16"/>
      <c r="G2197" s="16"/>
      <c r="H2197" s="16"/>
      <c r="I2197" s="16"/>
    </row>
    <row r="2198" spans="2:9">
      <c r="B2198" s="16"/>
      <c r="C2198" s="16"/>
      <c r="D2198" s="16"/>
      <c r="E2198" s="16"/>
      <c r="F2198" s="16"/>
      <c r="G2198" s="16"/>
      <c r="H2198" s="16"/>
      <c r="I2198" s="16"/>
    </row>
    <row r="2199" spans="2:9">
      <c r="B2199" s="16"/>
      <c r="C2199" s="16"/>
      <c r="D2199" s="16"/>
      <c r="E2199" s="16"/>
      <c r="F2199" s="16"/>
      <c r="G2199" s="16"/>
      <c r="H2199" s="16"/>
      <c r="I2199" s="16"/>
    </row>
    <row r="2200" spans="2:9">
      <c r="B2200" s="16"/>
      <c r="C2200" s="16"/>
      <c r="D2200" s="16"/>
      <c r="E2200" s="16"/>
      <c r="F2200" s="16"/>
      <c r="G2200" s="16"/>
      <c r="H2200" s="16"/>
      <c r="I2200" s="16"/>
    </row>
    <row r="2201" spans="2:9">
      <c r="B2201" s="16"/>
      <c r="C2201" s="16"/>
      <c r="D2201" s="16"/>
      <c r="E2201" s="16"/>
      <c r="F2201" s="16"/>
      <c r="G2201" s="16"/>
      <c r="H2201" s="16"/>
      <c r="I2201" s="16"/>
    </row>
    <row r="2202" spans="2:9">
      <c r="B2202" s="16"/>
      <c r="C2202" s="16"/>
      <c r="D2202" s="16"/>
      <c r="E2202" s="16"/>
      <c r="F2202" s="16"/>
      <c r="G2202" s="16"/>
      <c r="H2202" s="16"/>
      <c r="I2202" s="16"/>
    </row>
    <row r="2203" spans="2:9">
      <c r="B2203" s="16"/>
      <c r="C2203" s="16"/>
      <c r="D2203" s="16"/>
      <c r="E2203" s="16"/>
      <c r="F2203" s="16"/>
      <c r="G2203" s="16"/>
      <c r="H2203" s="16"/>
      <c r="I2203" s="16"/>
    </row>
    <row r="2204" spans="2:9">
      <c r="B2204" s="16"/>
      <c r="C2204" s="16"/>
      <c r="D2204" s="16"/>
      <c r="E2204" s="16"/>
      <c r="F2204" s="16"/>
      <c r="G2204" s="16"/>
      <c r="H2204" s="16"/>
      <c r="I2204" s="16"/>
    </row>
    <row r="2205" spans="2:9">
      <c r="B2205" s="16"/>
      <c r="C2205" s="16"/>
      <c r="D2205" s="16"/>
      <c r="E2205" s="16"/>
      <c r="F2205" s="16"/>
      <c r="G2205" s="16"/>
      <c r="H2205" s="16"/>
      <c r="I2205" s="16"/>
    </row>
    <row r="2206" spans="2:9">
      <c r="B2206" s="16"/>
      <c r="C2206" s="16"/>
      <c r="D2206" s="16"/>
      <c r="E2206" s="16"/>
      <c r="F2206" s="16"/>
      <c r="G2206" s="16"/>
      <c r="H2206" s="16"/>
      <c r="I2206" s="16"/>
    </row>
    <row r="2207" spans="2:9">
      <c r="B2207" s="16"/>
      <c r="C2207" s="16"/>
      <c r="D2207" s="16"/>
      <c r="E2207" s="16"/>
      <c r="F2207" s="16"/>
      <c r="G2207" s="16"/>
      <c r="H2207" s="16"/>
      <c r="I2207" s="16"/>
    </row>
    <row r="2208" spans="2:9">
      <c r="B2208" s="16"/>
      <c r="C2208" s="16"/>
      <c r="D2208" s="16"/>
      <c r="E2208" s="16"/>
      <c r="F2208" s="16"/>
      <c r="G2208" s="16"/>
      <c r="H2208" s="16"/>
      <c r="I2208" s="16"/>
    </row>
    <row r="2209" spans="2:9">
      <c r="B2209" s="16"/>
      <c r="C2209" s="16"/>
      <c r="D2209" s="16"/>
      <c r="E2209" s="16"/>
      <c r="F2209" s="16"/>
      <c r="G2209" s="16"/>
      <c r="H2209" s="16"/>
      <c r="I2209" s="16"/>
    </row>
    <row r="2210" spans="2:9">
      <c r="B2210" s="16"/>
      <c r="C2210" s="16"/>
      <c r="D2210" s="16"/>
      <c r="E2210" s="16"/>
      <c r="F2210" s="16"/>
      <c r="G2210" s="16"/>
      <c r="H2210" s="16"/>
      <c r="I2210" s="16"/>
    </row>
    <row r="2211" spans="2:9">
      <c r="B2211" s="16"/>
      <c r="C2211" s="16"/>
      <c r="D2211" s="16"/>
      <c r="E2211" s="16"/>
      <c r="F2211" s="16"/>
      <c r="G2211" s="16"/>
      <c r="H2211" s="16"/>
      <c r="I2211" s="16"/>
    </row>
    <row r="2212" spans="2:9">
      <c r="B2212" s="16"/>
      <c r="C2212" s="16"/>
      <c r="D2212" s="16"/>
      <c r="E2212" s="16"/>
      <c r="F2212" s="16"/>
      <c r="G2212" s="16"/>
      <c r="H2212" s="16"/>
      <c r="I2212" s="16"/>
    </row>
    <row r="2213" spans="2:9">
      <c r="B2213" s="16"/>
      <c r="C2213" s="16"/>
      <c r="D2213" s="16"/>
      <c r="E2213" s="16"/>
      <c r="F2213" s="16"/>
      <c r="G2213" s="16"/>
      <c r="H2213" s="16"/>
      <c r="I2213" s="16"/>
    </row>
    <row r="2214" spans="2:9">
      <c r="B2214" s="16"/>
      <c r="C2214" s="16"/>
      <c r="D2214" s="16"/>
      <c r="E2214" s="16"/>
      <c r="F2214" s="16"/>
      <c r="G2214" s="16"/>
      <c r="H2214" s="16"/>
      <c r="I2214" s="16"/>
    </row>
    <row r="2215" spans="2:9">
      <c r="B2215" s="16"/>
      <c r="C2215" s="16"/>
      <c r="D2215" s="16"/>
      <c r="E2215" s="16"/>
      <c r="F2215" s="16"/>
      <c r="G2215" s="16"/>
      <c r="H2215" s="16"/>
      <c r="I2215" s="16"/>
    </row>
    <row r="2216" spans="2:9">
      <c r="B2216" s="16"/>
      <c r="C2216" s="16"/>
      <c r="D2216" s="16"/>
      <c r="E2216" s="16"/>
      <c r="F2216" s="16"/>
      <c r="G2216" s="16"/>
      <c r="H2216" s="16"/>
      <c r="I2216" s="16"/>
    </row>
    <row r="2217" spans="2:9">
      <c r="B2217" s="16"/>
      <c r="C2217" s="16"/>
      <c r="D2217" s="16"/>
      <c r="E2217" s="16"/>
      <c r="F2217" s="16"/>
      <c r="G2217" s="16"/>
      <c r="H2217" s="16"/>
      <c r="I2217" s="16"/>
    </row>
  </sheetData>
  <pageMargins left="0.7" right="0.7" top="0.75" bottom="0.75" header="0.3" footer="0.3"/>
  <legacy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B2:H905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BY_COM_Demand_Drivers!$J$5</f>
        <v>CHUDB</v>
      </c>
      <c r="F4" s="16">
        <f>VLOOKUP($C4,'Growth rate'!$B$3:$T$93,7,FALSE)*VLOOKUP($E4,BY_COM_Demand_Drivers!$A$5:$I$100,7,FALSE)</f>
        <v>539.60708248989897</v>
      </c>
      <c r="G4" s="16">
        <f>VLOOKUP($C4,'Growth rate'!$B$3:$T$93,7,FALSE)*VLOOKUP($E4,BY_COM_Demand_Drivers!$A$5:$I$100,8,FALSE)</f>
        <v>0</v>
      </c>
      <c r="H4" s="16">
        <f>VLOOKUP($C4,'Growth rate'!$B$3:$T$93,7,FALSE)*VLOOKUP($E4,BY_COM_Demand_Drivers!$A$5:$I$100,9,FALSE)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BY_COM_Demand_Drivers!$J$5</f>
        <v>CHUDB</v>
      </c>
      <c r="F5" s="16">
        <f>VLOOKUP($C5,'Growth rate'!$B$3:$T$93,7,FALSE)*VLOOKUP($E5,BY_COM_Demand_Drivers!$A$5:$I$100,7,FALSE)</f>
        <v>535.37632644884695</v>
      </c>
      <c r="G5" s="16">
        <f>VLOOKUP($C5,'Growth rate'!$B$3:$T$93,7,FALSE)*VLOOKUP($E5,BY_COM_Demand_Drivers!$A$5:$I$100,8,FALSE)</f>
        <v>0</v>
      </c>
      <c r="H5" s="16">
        <f>VLOOKUP($C5,'Growth rate'!$B$3:$T$93,7,FALSE)*VLOOKUP($E5,BY_COM_Demand_Drivers!$A$5:$I$100,9,FALSE)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BY_COM_Demand_Drivers!$J$5</f>
        <v>CHUDB</v>
      </c>
      <c r="F6" s="16">
        <f>VLOOKUP($C6,'Growth rate'!$B$3:$T$93,7,FALSE)*VLOOKUP($E6,BY_COM_Demand_Drivers!$A$5:$I$100,7,FALSE)</f>
        <v>531.14557040779493</v>
      </c>
      <c r="G6" s="16">
        <f>VLOOKUP($C6,'Growth rate'!$B$3:$T$93,7,FALSE)*VLOOKUP($E6,BY_COM_Demand_Drivers!$A$5:$I$100,8,FALSE)</f>
        <v>0</v>
      </c>
      <c r="H6" s="16">
        <f>VLOOKUP($C6,'Growth rate'!$B$3:$T$93,7,FALSE)*VLOOKUP($E6,BY_COM_Demand_Drivers!$A$5:$I$100,9,FALSE)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BY_COM_Demand_Drivers!$J$5</f>
        <v>CHUDB</v>
      </c>
      <c r="F7" s="16">
        <f>VLOOKUP($C7,'Growth rate'!$B$3:$T$93,7,FALSE)*VLOOKUP($E7,BY_COM_Demand_Drivers!$A$5:$I$100,7,FALSE)</f>
        <v>526.91481436674292</v>
      </c>
      <c r="G7" s="16">
        <f>VLOOKUP($C7,'Growth rate'!$B$3:$T$93,7,FALSE)*VLOOKUP($E7,BY_COM_Demand_Drivers!$A$5:$I$100,8,FALSE)</f>
        <v>0</v>
      </c>
      <c r="H7" s="16">
        <f>VLOOKUP($C7,'Growth rate'!$B$3:$T$93,7,FALSE)*VLOOKUP($E7,BY_COM_Demand_Drivers!$A$5:$I$100,9,FALSE)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BY_COM_Demand_Drivers!$J$5</f>
        <v>CHUDB</v>
      </c>
      <c r="F8" s="16">
        <f>VLOOKUP($C8,'Growth rate'!$B$3:$T$93,7,FALSE)*VLOOKUP($E8,BY_COM_Demand_Drivers!$A$5:$I$100,7,FALSE)</f>
        <v>522.6840583256909</v>
      </c>
      <c r="G8" s="16">
        <f>VLOOKUP($C8,'Growth rate'!$B$3:$T$93,7,FALSE)*VLOOKUP($E8,BY_COM_Demand_Drivers!$A$5:$I$100,8,FALSE)</f>
        <v>0</v>
      </c>
      <c r="H8" s="16">
        <f>VLOOKUP($C8,'Growth rate'!$B$3:$T$93,7,FALSE)*VLOOKUP($E8,BY_COM_Demand_Drivers!$A$5:$I$100,9,FALSE)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BY_COM_Demand_Drivers!$J$5</f>
        <v>CHUDB</v>
      </c>
      <c r="F9" s="16">
        <f>VLOOKUP($C9,'Growth rate'!$B$3:$T$93,7,FALSE)*VLOOKUP($E9,BY_COM_Demand_Drivers!$A$5:$I$100,7,FALSE)</f>
        <v>518.45330228463888</v>
      </c>
      <c r="G9" s="16">
        <f>VLOOKUP($C9,'Growth rate'!$B$3:$T$93,7,FALSE)*VLOOKUP($E9,BY_COM_Demand_Drivers!$A$5:$I$100,8,FALSE)</f>
        <v>0</v>
      </c>
      <c r="H9" s="16">
        <f>VLOOKUP($C9,'Growth rate'!$B$3:$T$93,7,FALSE)*VLOOKUP($E9,BY_COM_Demand_Drivers!$A$5:$I$100,9,FALSE)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BY_COM_Demand_Drivers!$J$5</f>
        <v>CHUDB</v>
      </c>
      <c r="F10" s="16">
        <f>VLOOKUP($C10,'Growth rate'!$B$3:$T$93,7,FALSE)*VLOOKUP($E10,BY_COM_Demand_Drivers!$A$5:$I$100,7,FALSE)</f>
        <v>514.22254624358686</v>
      </c>
      <c r="G10" s="16">
        <f>VLOOKUP($C10,'Growth rate'!$B$3:$T$93,7,FALSE)*VLOOKUP($E10,BY_COM_Demand_Drivers!$A$5:$I$100,8,FALSE)</f>
        <v>0</v>
      </c>
      <c r="H10" s="16">
        <f>VLOOKUP($C10,'Growth rate'!$B$3:$T$93,7,FALSE)*VLOOKUP($E10,BY_COM_Demand_Drivers!$A$5:$I$100,9,FALSE)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BY_COM_Demand_Drivers!$J$5</f>
        <v>CHUDB</v>
      </c>
      <c r="F11" s="16">
        <f>VLOOKUP($C11,'Growth rate'!$B$3:$T$93,7,FALSE)*VLOOKUP($E11,BY_COM_Demand_Drivers!$A$5:$I$100,7,FALSE)</f>
        <v>509.99179020253484</v>
      </c>
      <c r="G11" s="16">
        <f>VLOOKUP($C11,'Growth rate'!$B$3:$T$93,7,FALSE)*VLOOKUP($E11,BY_COM_Demand_Drivers!$A$5:$I$100,8,FALSE)</f>
        <v>0</v>
      </c>
      <c r="H11" s="16">
        <f>VLOOKUP($C11,'Growth rate'!$B$3:$T$93,7,FALSE)*VLOOKUP($E11,BY_COM_Demand_Drivers!$A$5:$I$100,9,FALSE)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BY_COM_Demand_Drivers!$J$5</f>
        <v>CHUDB</v>
      </c>
      <c r="F12" s="16">
        <f>VLOOKUP($C12,'Growth rate'!$B$3:$T$93,7,FALSE)*VLOOKUP($E12,BY_COM_Demand_Drivers!$A$5:$I$100,7,FALSE)</f>
        <v>505.76103416148277</v>
      </c>
      <c r="G12" s="16">
        <f>VLOOKUP($C12,'Growth rate'!$B$3:$T$93,7,FALSE)*VLOOKUP($E12,BY_COM_Demand_Drivers!$A$5:$I$100,8,FALSE)</f>
        <v>0</v>
      </c>
      <c r="H12" s="16">
        <f>VLOOKUP($C12,'Growth rate'!$B$3:$T$93,7,FALSE)*VLOOKUP($E12,BY_COM_Demand_Drivers!$A$5:$I$100,9,FALSE)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BY_COM_Demand_Drivers!$J$5</f>
        <v>CHUDB</v>
      </c>
      <c r="F13" s="16">
        <f>VLOOKUP($C13,'Growth rate'!$B$3:$T$93,7,FALSE)*VLOOKUP($E13,BY_COM_Demand_Drivers!$A$5:$I$100,7,FALSE)</f>
        <v>501.53027812043075</v>
      </c>
      <c r="G13" s="16">
        <f>VLOOKUP($C13,'Growth rate'!$B$3:$T$93,7,FALSE)*VLOOKUP($E13,BY_COM_Demand_Drivers!$A$5:$I$100,8,FALSE)</f>
        <v>0</v>
      </c>
      <c r="H13" s="16">
        <f>VLOOKUP($C13,'Growth rate'!$B$3:$T$93,7,FALSE)*VLOOKUP($E13,BY_COM_Demand_Drivers!$A$5:$I$100,9,FALSE)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BY_COM_Demand_Drivers!$J$5</f>
        <v>CHUDB</v>
      </c>
      <c r="F14" s="16">
        <f>VLOOKUP($C14,'Growth rate'!$B$3:$T$93,7,FALSE)*VLOOKUP($E14,BY_COM_Demand_Drivers!$A$5:$I$100,7,FALSE)</f>
        <v>497.29952207937879</v>
      </c>
      <c r="G14" s="16">
        <f>VLOOKUP($C14,'Growth rate'!$B$3:$T$93,7,FALSE)*VLOOKUP($E14,BY_COM_Demand_Drivers!$A$5:$I$100,8,FALSE)</f>
        <v>0</v>
      </c>
      <c r="H14" s="16">
        <f>VLOOKUP($C14,'Growth rate'!$B$3:$T$93,7,FALSE)*VLOOKUP($E14,BY_COM_Demand_Drivers!$A$5:$I$100,9,FALSE)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BY_COM_Demand_Drivers!$J$5</f>
        <v>CHUDB</v>
      </c>
      <c r="F15" s="16">
        <f>VLOOKUP($C15,'Growth rate'!$B$3:$T$93,7,FALSE)*VLOOKUP($E15,BY_COM_Demand_Drivers!$A$5:$I$100,7,FALSE)</f>
        <v>493.06876603832677</v>
      </c>
      <c r="G15" s="16">
        <f>VLOOKUP($C15,'Growth rate'!$B$3:$T$93,7,FALSE)*VLOOKUP($E15,BY_COM_Demand_Drivers!$A$5:$I$100,8,FALSE)</f>
        <v>0</v>
      </c>
      <c r="H15" s="16">
        <f>VLOOKUP($C15,'Growth rate'!$B$3:$T$93,7,FALSE)*VLOOKUP($E15,BY_COM_Demand_Drivers!$A$5:$I$100,9,FALSE)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BY_COM_Demand_Drivers!$J$5</f>
        <v>CHUDB</v>
      </c>
      <c r="F16" s="16">
        <f>VLOOKUP($C16,'Growth rate'!$B$3:$T$93,7,FALSE)*VLOOKUP($E16,BY_COM_Demand_Drivers!$A$5:$I$100,7,FALSE)</f>
        <v>488.8380099972747</v>
      </c>
      <c r="G16" s="16">
        <f>VLOOKUP($C16,'Growth rate'!$B$3:$T$93,7,FALSE)*VLOOKUP($E16,BY_COM_Demand_Drivers!$A$5:$I$100,8,FALSE)</f>
        <v>0</v>
      </c>
      <c r="H16" s="16">
        <f>VLOOKUP($C16,'Growth rate'!$B$3:$T$93,7,FALSE)*VLOOKUP($E16,BY_COM_Demand_Drivers!$A$5:$I$100,9,FALSE)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BY_COM_Demand_Drivers!$J$5</f>
        <v>CHUDB</v>
      </c>
      <c r="F17" s="16">
        <f>VLOOKUP($C17,'Growth rate'!$B$3:$T$93,7,FALSE)*VLOOKUP($E17,BY_COM_Demand_Drivers!$A$5:$I$100,7,FALSE)</f>
        <v>484.60725395622268</v>
      </c>
      <c r="G17" s="16">
        <f>VLOOKUP($C17,'Growth rate'!$B$3:$T$93,7,FALSE)*VLOOKUP($E17,BY_COM_Demand_Drivers!$A$5:$I$100,8,FALSE)</f>
        <v>0</v>
      </c>
      <c r="H17" s="16">
        <f>VLOOKUP($C17,'Growth rate'!$B$3:$T$93,7,FALSE)*VLOOKUP($E17,BY_COM_Demand_Drivers!$A$5:$I$100,9,FALSE)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BY_COM_Demand_Drivers!$J$5</f>
        <v>CHUDB</v>
      </c>
      <c r="F18" s="16">
        <f>VLOOKUP($C18,'Growth rate'!$B$3:$T$93,7,FALSE)*VLOOKUP($E18,BY_COM_Demand_Drivers!$A$5:$I$100,7,FALSE)</f>
        <v>480.37649791517066</v>
      </c>
      <c r="G18" s="16">
        <f>VLOOKUP($C18,'Growth rate'!$B$3:$T$93,7,FALSE)*VLOOKUP($E18,BY_COM_Demand_Drivers!$A$5:$I$100,8,FALSE)</f>
        <v>0</v>
      </c>
      <c r="H18" s="16">
        <f>VLOOKUP($C18,'Growth rate'!$B$3:$T$93,7,FALSE)*VLOOKUP($E18,BY_COM_Demand_Drivers!$A$5:$I$100,9,FALSE)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BY_COM_Demand_Drivers!$J$5</f>
        <v>CHUDB</v>
      </c>
      <c r="F19" s="16">
        <f>VLOOKUP($C19,'Growth rate'!$B$3:$T$93,7,FALSE)*VLOOKUP($E19,BY_COM_Demand_Drivers!$A$5:$I$100,7,FALSE)</f>
        <v>476.14574187411864</v>
      </c>
      <c r="G19" s="16">
        <f>VLOOKUP($C19,'Growth rate'!$B$3:$T$93,7,FALSE)*VLOOKUP($E19,BY_COM_Demand_Drivers!$A$5:$I$100,8,FALSE)</f>
        <v>0</v>
      </c>
      <c r="H19" s="16">
        <f>VLOOKUP($C19,'Growth rate'!$B$3:$T$93,7,FALSE)*VLOOKUP($E19,BY_COM_Demand_Drivers!$A$5:$I$100,9,FALSE)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BY_COM_Demand_Drivers!$J$5</f>
        <v>CHUDB</v>
      </c>
      <c r="F20" s="16">
        <f>VLOOKUP($C20,'Growth rate'!$B$3:$T$93,7,FALSE)*VLOOKUP($E20,BY_COM_Demand_Drivers!$A$5:$I$100,7,FALSE)</f>
        <v>471.91498583306657</v>
      </c>
      <c r="G20" s="16">
        <f>VLOOKUP($C20,'Growth rate'!$B$3:$T$93,7,FALSE)*VLOOKUP($E20,BY_COM_Demand_Drivers!$A$5:$I$100,8,FALSE)</f>
        <v>0</v>
      </c>
      <c r="H20" s="16">
        <f>VLOOKUP($C20,'Growth rate'!$B$3:$T$93,7,FALSE)*VLOOKUP($E20,BY_COM_Demand_Drivers!$A$5:$I$100,9,FALSE)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BY_COM_Demand_Drivers!$J$5</f>
        <v>CHUDB</v>
      </c>
      <c r="F21" s="16">
        <f>VLOOKUP($C21,'Growth rate'!$B$3:$T$93,7,FALSE)*VLOOKUP($E21,BY_COM_Demand_Drivers!$A$5:$I$100,7,FALSE)</f>
        <v>467.68422979201461</v>
      </c>
      <c r="G21" s="16">
        <f>VLOOKUP($C21,'Growth rate'!$B$3:$T$93,7,FALSE)*VLOOKUP($E21,BY_COM_Demand_Drivers!$A$5:$I$100,8,FALSE)</f>
        <v>0</v>
      </c>
      <c r="H21" s="16">
        <f>VLOOKUP($C21,'Growth rate'!$B$3:$T$93,7,FALSE)*VLOOKUP($E21,BY_COM_Demand_Drivers!$A$5:$I$100,9,FALSE)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BY_COM_Demand_Drivers!$J$5</f>
        <v>CHUDB</v>
      </c>
      <c r="F22" s="16">
        <f>VLOOKUP($C22,'Growth rate'!$B$3:$T$93,7,FALSE)*VLOOKUP($E22,BY_COM_Demand_Drivers!$A$5:$I$100,7,FALSE)</f>
        <v>463.45347375096259</v>
      </c>
      <c r="G22" s="16">
        <f>VLOOKUP($C22,'Growth rate'!$B$3:$T$93,7,FALSE)*VLOOKUP($E22,BY_COM_Demand_Drivers!$A$5:$I$100,8,FALSE)</f>
        <v>0</v>
      </c>
      <c r="H22" s="16">
        <f>VLOOKUP($C22,'Growth rate'!$B$3:$T$93,7,FALSE)*VLOOKUP($E22,BY_COM_Demand_Drivers!$A$5:$I$100,9,FALSE)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BY_COM_Demand_Drivers!$J$5</f>
        <v>CHUDB</v>
      </c>
      <c r="F23" s="16">
        <f>VLOOKUP($C23,'Growth rate'!$B$3:$T$93,7,FALSE)*VLOOKUP($E23,BY_COM_Demand_Drivers!$A$5:$I$100,7,FALSE)</f>
        <v>459.22271770991057</v>
      </c>
      <c r="G23" s="16">
        <f>VLOOKUP($C23,'Growth rate'!$B$3:$T$93,7,FALSE)*VLOOKUP($E23,BY_COM_Demand_Drivers!$A$5:$I$100,8,FALSE)</f>
        <v>0</v>
      </c>
      <c r="H23" s="16">
        <f>VLOOKUP($C23,'Growth rate'!$B$3:$T$93,7,FALSE)*VLOOKUP($E23,BY_COM_Demand_Drivers!$A$5:$I$100,9,FALSE)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BY_COM_Demand_Drivers!$J$5</f>
        <v>CHUDB</v>
      </c>
      <c r="F24" s="16">
        <f>VLOOKUP($C24,'Growth rate'!$B$3:$T$93,7,FALSE)*VLOOKUP($E24,BY_COM_Demand_Drivers!$A$5:$I$100,7,FALSE)</f>
        <v>454.99196166885855</v>
      </c>
      <c r="G24" s="16">
        <f>VLOOKUP($C24,'Growth rate'!$B$3:$T$93,7,FALSE)*VLOOKUP($E24,BY_COM_Demand_Drivers!$A$5:$I$100,8,FALSE)</f>
        <v>0</v>
      </c>
      <c r="H24" s="16">
        <f>VLOOKUP($C24,'Growth rate'!$B$3:$T$93,7,FALSE)*VLOOKUP($E24,BY_COM_Demand_Drivers!$A$5:$I$100,9,FALSE)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BY_COM_Demand_Drivers!$J$5</f>
        <v>CHUDB</v>
      </c>
      <c r="F25" s="16">
        <f>VLOOKUP($C25,'Growth rate'!$B$3:$T$93,7,FALSE)*VLOOKUP($E25,BY_COM_Demand_Drivers!$A$5:$I$100,7,FALSE)</f>
        <v>450.76120562780648</v>
      </c>
      <c r="G25" s="16">
        <f>VLOOKUP($C25,'Growth rate'!$B$3:$T$93,7,FALSE)*VLOOKUP($E25,BY_COM_Demand_Drivers!$A$5:$I$100,8,FALSE)</f>
        <v>0</v>
      </c>
      <c r="H25" s="16">
        <f>VLOOKUP($C25,'Growth rate'!$B$3:$T$93,7,FALSE)*VLOOKUP($E25,BY_COM_Demand_Drivers!$A$5:$I$100,9,FALSE)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BY_COM_Demand_Drivers!$J$5</f>
        <v>CHUDB</v>
      </c>
      <c r="F26" s="16">
        <f>VLOOKUP($C26,'Growth rate'!$B$3:$T$93,7,FALSE)*VLOOKUP($E26,BY_COM_Demand_Drivers!$A$5:$I$100,7,FALSE)</f>
        <v>446.53044958675446</v>
      </c>
      <c r="G26" s="16">
        <f>VLOOKUP($C26,'Growth rate'!$B$3:$T$93,7,FALSE)*VLOOKUP($E26,BY_COM_Demand_Drivers!$A$5:$I$100,8,FALSE)</f>
        <v>0</v>
      </c>
      <c r="H26" s="16">
        <f>VLOOKUP($C26,'Growth rate'!$B$3:$T$93,7,FALSE)*VLOOKUP($E26,BY_COM_Demand_Drivers!$A$5:$I$100,9,FALSE)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BY_COM_Demand_Drivers!$J$5</f>
        <v>CHUDB</v>
      </c>
      <c r="F27" s="16">
        <f>VLOOKUP($C27,'Growth rate'!$B$3:$T$93,7,FALSE)*VLOOKUP($E27,BY_COM_Demand_Drivers!$A$5:$I$100,7,FALSE)</f>
        <v>442.2996935457025</v>
      </c>
      <c r="G27" s="16">
        <f>VLOOKUP($C27,'Growth rate'!$B$3:$T$93,7,FALSE)*VLOOKUP($E27,BY_COM_Demand_Drivers!$A$5:$I$100,8,FALSE)</f>
        <v>0</v>
      </c>
      <c r="H27" s="16">
        <f>VLOOKUP($C27,'Growth rate'!$B$3:$T$93,7,FALSE)*VLOOKUP($E27,BY_COM_Demand_Drivers!$A$5:$I$100,9,FALSE)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BY_COM_Demand_Drivers!$J$5</f>
        <v>CHUDB</v>
      </c>
      <c r="F28" s="16">
        <f>VLOOKUP($C28,'Growth rate'!$B$3:$T$93,7,FALSE)*VLOOKUP($E28,BY_COM_Demand_Drivers!$A$5:$I$100,7,FALSE)</f>
        <v>438.06893750465048</v>
      </c>
      <c r="G28" s="16">
        <f>VLOOKUP($C28,'Growth rate'!$B$3:$T$93,7,FALSE)*VLOOKUP($E28,BY_COM_Demand_Drivers!$A$5:$I$100,8,FALSE)</f>
        <v>0</v>
      </c>
      <c r="H28" s="16">
        <f>VLOOKUP($C28,'Growth rate'!$B$3:$T$93,7,FALSE)*VLOOKUP($E28,BY_COM_Demand_Drivers!$A$5:$I$100,9,FALSE)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BY_COM_Demand_Drivers!$J$5</f>
        <v>CHUDB</v>
      </c>
      <c r="F29" s="16">
        <f>VLOOKUP($C29,'Growth rate'!$B$3:$T$93,7,FALSE)*VLOOKUP($E29,BY_COM_Demand_Drivers!$A$5:$I$100,7,FALSE)</f>
        <v>433.83818146359846</v>
      </c>
      <c r="G29" s="16">
        <f>VLOOKUP($C29,'Growth rate'!$B$3:$T$93,7,FALSE)*VLOOKUP($E29,BY_COM_Demand_Drivers!$A$5:$I$100,8,FALSE)</f>
        <v>0</v>
      </c>
      <c r="H29" s="16">
        <f>VLOOKUP($C29,'Growth rate'!$B$3:$T$93,7,FALSE)*VLOOKUP($E29,BY_COM_Demand_Drivers!$A$5:$I$100,9,FALSE)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BY_COM_Demand_Drivers!$J$5</f>
        <v>CHUDB</v>
      </c>
      <c r="F30" s="16">
        <f>VLOOKUP($C30,'Growth rate'!$B$3:$T$93,7,FALSE)*VLOOKUP($E30,BY_COM_Demand_Drivers!$A$5:$I$100,7,FALSE)</f>
        <v>429.60742542254638</v>
      </c>
      <c r="G30" s="16">
        <f>VLOOKUP($C30,'Growth rate'!$B$3:$T$93,7,FALSE)*VLOOKUP($E30,BY_COM_Demand_Drivers!$A$5:$I$100,8,FALSE)</f>
        <v>0</v>
      </c>
      <c r="H30" s="16">
        <f>VLOOKUP($C30,'Growth rate'!$B$3:$T$93,7,FALSE)*VLOOKUP($E30,BY_COM_Demand_Drivers!$A$5:$I$100,9,FALSE)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BY_COM_Demand_Drivers!$J$5</f>
        <v>CHUDB</v>
      </c>
      <c r="F31" s="16">
        <f>VLOOKUP($C31,'Growth rate'!$B$3:$T$93,7,FALSE)*VLOOKUP($E31,BY_COM_Demand_Drivers!$A$5:$I$100,7,FALSE)</f>
        <v>425.37666938149437</v>
      </c>
      <c r="G31" s="16">
        <f>VLOOKUP($C31,'Growth rate'!$B$3:$T$93,7,FALSE)*VLOOKUP($E31,BY_COM_Demand_Drivers!$A$5:$I$100,8,FALSE)</f>
        <v>0</v>
      </c>
      <c r="H31" s="16">
        <f>VLOOKUP($C31,'Growth rate'!$B$3:$T$93,7,FALSE)*VLOOKUP($E31,BY_COM_Demand_Drivers!$A$5:$I$100,9,FALSE)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BY_COM_Demand_Drivers!$J$5</f>
        <v>CHUDB</v>
      </c>
      <c r="F32" s="16">
        <f>VLOOKUP($C32,'Growth rate'!$B$3:$T$93,7,FALSE)*VLOOKUP($E32,BY_COM_Demand_Drivers!$A$5:$I$100,7,FALSE)</f>
        <v>421.14591334044235</v>
      </c>
      <c r="G32" s="16">
        <f>VLOOKUP($C32,'Growth rate'!$B$3:$T$93,7,FALSE)*VLOOKUP($E32,BY_COM_Demand_Drivers!$A$5:$I$100,8,FALSE)</f>
        <v>0</v>
      </c>
      <c r="H32" s="16">
        <f>VLOOKUP($C32,'Growth rate'!$B$3:$T$93,7,FALSE)*VLOOKUP($E32,BY_COM_Demand_Drivers!$A$5:$I$100,9,FALSE)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BY_COM_Demand_Drivers!$J$5</f>
        <v>CHUDB</v>
      </c>
      <c r="F33" s="16">
        <f>VLOOKUP($C33,'Growth rate'!$B$3:$T$93,7,FALSE)*VLOOKUP($E33,BY_COM_Demand_Drivers!$A$5:$I$100,7,FALSE)</f>
        <v>416.91515729939039</v>
      </c>
      <c r="G33" s="16">
        <f>VLOOKUP($C33,'Growth rate'!$B$3:$T$93,7,FALSE)*VLOOKUP($E33,BY_COM_Demand_Drivers!$A$5:$I$100,8,FALSE)</f>
        <v>0</v>
      </c>
      <c r="H33" s="16">
        <f>VLOOKUP($C33,'Growth rate'!$B$3:$T$93,7,FALSE)*VLOOKUP($E33,BY_COM_Demand_Drivers!$A$5:$I$100,9,FALSE)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BY_COM_Demand_Drivers!$J$5</f>
        <v>CHUDB</v>
      </c>
      <c r="F34" s="16">
        <f>VLOOKUP($C34,'Growth rate'!$B$3:$T$93,7,FALSE)*VLOOKUP($E34,BY_COM_Demand_Drivers!$A$5:$I$100,7,FALSE)</f>
        <v>412.68440125833837</v>
      </c>
      <c r="G34" s="16">
        <f>VLOOKUP($C34,'Growth rate'!$B$3:$T$93,7,FALSE)*VLOOKUP($E34,BY_COM_Demand_Drivers!$A$5:$I$100,8,FALSE)</f>
        <v>0</v>
      </c>
      <c r="H34" s="16">
        <f>VLOOKUP($C34,'Growth rate'!$B$3:$T$93,7,FALSE)*VLOOKUP($E34,BY_COM_Demand_Drivers!$A$5:$I$100,9,FALSE)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BY_COM_Demand_Drivers!$J$5</f>
        <v>CHUDB</v>
      </c>
      <c r="F35" s="16">
        <f>VLOOKUP($C35,'Growth rate'!$B$3:$T$93,7,FALSE)*VLOOKUP($E35,BY_COM_Demand_Drivers!$A$5:$I$100,7,FALSE)</f>
        <v>408.45364521728629</v>
      </c>
      <c r="G35" s="16">
        <f>VLOOKUP($C35,'Growth rate'!$B$3:$T$93,7,FALSE)*VLOOKUP($E35,BY_COM_Demand_Drivers!$A$5:$I$100,8,FALSE)</f>
        <v>0</v>
      </c>
      <c r="H35" s="16">
        <f>VLOOKUP($C35,'Growth rate'!$B$3:$T$93,7,FALSE)*VLOOKUP($E35,BY_COM_Demand_Drivers!$A$5:$I$100,9,FALSE)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BY_COM_Demand_Drivers!$J$5</f>
        <v>CHUDB</v>
      </c>
      <c r="F36" s="16">
        <f>VLOOKUP($C36,'Growth rate'!$B$3:$T$93,7,FALSE)*VLOOKUP($E36,BY_COM_Demand_Drivers!$A$5:$I$100,7,FALSE)</f>
        <v>413.04582610017025</v>
      </c>
      <c r="G36" s="16">
        <f>VLOOKUP($C36,'Growth rate'!$B$3:$T$93,7,FALSE)*VLOOKUP($E36,BY_COM_Demand_Drivers!$A$5:$I$100,8,FALSE)</f>
        <v>0</v>
      </c>
      <c r="H36" s="16">
        <f>VLOOKUP($C36,'Growth rate'!$B$3:$T$93,7,FALSE)*VLOOKUP($E36,BY_COM_Demand_Drivers!$A$5:$I$100,9,FALSE)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BY_COM_Demand_Drivers!$J$5</f>
        <v>CHUDB</v>
      </c>
      <c r="F37" s="16">
        <f>VLOOKUP($C37,'Growth rate'!$B$3:$T$93,7,FALSE)*VLOOKUP($E37,BY_COM_Demand_Drivers!$A$5:$I$100,7,FALSE)</f>
        <v>417.63800698305414</v>
      </c>
      <c r="G37" s="16">
        <f>VLOOKUP($C37,'Growth rate'!$B$3:$T$93,7,FALSE)*VLOOKUP($E37,BY_COM_Demand_Drivers!$A$5:$I$100,8,FALSE)</f>
        <v>0</v>
      </c>
      <c r="H37" s="16">
        <f>VLOOKUP($C37,'Growth rate'!$B$3:$T$93,7,FALSE)*VLOOKUP($E37,BY_COM_Demand_Drivers!$A$5:$I$100,9,FALSE)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BY_COM_Demand_Drivers!$J$5</f>
        <v>CHUDB</v>
      </c>
      <c r="F38" s="16">
        <f>VLOOKUP($C38,'Growth rate'!$B$3:$T$93,7,FALSE)*VLOOKUP($E38,BY_COM_Demand_Drivers!$A$5:$I$100,7,FALSE)</f>
        <v>422.23018786593809</v>
      </c>
      <c r="G38" s="16">
        <f>VLOOKUP($C38,'Growth rate'!$B$3:$T$93,7,FALSE)*VLOOKUP($E38,BY_COM_Demand_Drivers!$A$5:$I$100,8,FALSE)</f>
        <v>0</v>
      </c>
      <c r="H38" s="16">
        <f>VLOOKUP($C38,'Growth rate'!$B$3:$T$93,7,FALSE)*VLOOKUP($E38,BY_COM_Demand_Drivers!$A$5:$I$100,9,FALSE)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BY_COM_Demand_Drivers!$J$5</f>
        <v>CHUDB</v>
      </c>
      <c r="F39" s="16">
        <f>VLOOKUP($C39,'Growth rate'!$B$3:$T$93,7,FALSE)*VLOOKUP($E39,BY_COM_Demand_Drivers!$A$5:$I$100,7,FALSE)</f>
        <v>426.8223687488221</v>
      </c>
      <c r="G39" s="16">
        <f>VLOOKUP($C39,'Growth rate'!$B$3:$T$93,7,FALSE)*VLOOKUP($E39,BY_COM_Demand_Drivers!$A$5:$I$100,8,FALSE)</f>
        <v>0</v>
      </c>
      <c r="H39" s="16">
        <f>VLOOKUP($C39,'Growth rate'!$B$3:$T$93,7,FALSE)*VLOOKUP($E39,BY_COM_Demand_Drivers!$A$5:$I$100,9,FALSE)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BY_COM_Demand_Drivers!$J$5</f>
        <v>CHUDB</v>
      </c>
      <c r="F40" s="16">
        <f>VLOOKUP($C40,'Growth rate'!$B$3:$T$93,7,FALSE)*VLOOKUP($E40,BY_COM_Demand_Drivers!$A$5:$I$100,7,FALSE)</f>
        <v>431.41454963170605</v>
      </c>
      <c r="G40" s="16">
        <f>VLOOKUP($C40,'Growth rate'!$B$3:$T$93,7,FALSE)*VLOOKUP($E40,BY_COM_Demand_Drivers!$A$5:$I$100,8,FALSE)</f>
        <v>0</v>
      </c>
      <c r="H40" s="16">
        <f>VLOOKUP($C40,'Growth rate'!$B$3:$T$93,7,FALSE)*VLOOKUP($E40,BY_COM_Demand_Drivers!$A$5:$I$100,9,FALSE)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BY_COM_Demand_Drivers!$J$5</f>
        <v>CHUDB</v>
      </c>
      <c r="F41" s="16">
        <f>VLOOKUP($C41,'Growth rate'!$B$3:$T$93,7,FALSE)*VLOOKUP($E41,BY_COM_Demand_Drivers!$A$5:$I$100,7,FALSE)</f>
        <v>436.33039384379839</v>
      </c>
      <c r="G41" s="16">
        <f>VLOOKUP($C41,'Growth rate'!$B$3:$T$93,7,FALSE)*VLOOKUP($E41,BY_COM_Demand_Drivers!$A$5:$I$100,8,FALSE)</f>
        <v>0</v>
      </c>
      <c r="H41" s="16">
        <f>VLOOKUP($C41,'Growth rate'!$B$3:$T$93,7,FALSE)*VLOOKUP($E41,BY_COM_Demand_Drivers!$A$5:$I$100,9,FALSE)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BY_COM_Demand_Drivers!$J$5</f>
        <v>CHUDB</v>
      </c>
      <c r="F42" s="16">
        <f>VLOOKUP($C42,'Growth rate'!$B$3:$T$93,7,FALSE)*VLOOKUP($E42,BY_COM_Demand_Drivers!$A$5:$I$100,7,FALSE)</f>
        <v>441.24623805589079</v>
      </c>
      <c r="G42" s="16">
        <f>VLOOKUP($C42,'Growth rate'!$B$3:$T$93,7,FALSE)*VLOOKUP($E42,BY_COM_Demand_Drivers!$A$5:$I$100,8,FALSE)</f>
        <v>0</v>
      </c>
      <c r="H42" s="16">
        <f>VLOOKUP($C42,'Growth rate'!$B$3:$T$93,7,FALSE)*VLOOKUP($E42,BY_COM_Demand_Drivers!$A$5:$I$100,9,FALSE)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BY_COM_Demand_Drivers!$J$5</f>
        <v>CHUDB</v>
      </c>
      <c r="F43" s="16">
        <f>VLOOKUP($C43,'Growth rate'!$B$3:$T$93,7,FALSE)*VLOOKUP($E43,BY_COM_Demand_Drivers!$A$5:$I$100,7,FALSE)</f>
        <v>446.16208226798318</v>
      </c>
      <c r="G43" s="16">
        <f>VLOOKUP($C43,'Growth rate'!$B$3:$T$93,7,FALSE)*VLOOKUP($E43,BY_COM_Demand_Drivers!$A$5:$I$100,8,FALSE)</f>
        <v>0</v>
      </c>
      <c r="H43" s="16">
        <f>VLOOKUP($C43,'Growth rate'!$B$3:$T$93,7,FALSE)*VLOOKUP($E43,BY_COM_Demand_Drivers!$A$5:$I$100,9,FALSE)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BY_COM_Demand_Drivers!$J$5</f>
        <v>CHUDB</v>
      </c>
      <c r="F44" s="16">
        <f>VLOOKUP($C44,'Growth rate'!$B$3:$T$93,7,FALSE)*VLOOKUP($E44,BY_COM_Demand_Drivers!$A$5:$I$100,7,FALSE)</f>
        <v>451.07792648007546</v>
      </c>
      <c r="G44" s="16">
        <f>VLOOKUP($C44,'Growth rate'!$B$3:$T$93,7,FALSE)*VLOOKUP($E44,BY_COM_Demand_Drivers!$A$5:$I$100,8,FALSE)</f>
        <v>0</v>
      </c>
      <c r="H44" s="16">
        <f>VLOOKUP($C44,'Growth rate'!$B$3:$T$93,7,FALSE)*VLOOKUP($E44,BY_COM_Demand_Drivers!$A$5:$I$100,9,FALSE)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BY_COM_Demand_Drivers!$J$5</f>
        <v>CHUDB</v>
      </c>
      <c r="F45" s="16">
        <f>VLOOKUP($C45,'Growth rate'!$B$3:$T$93,7,FALSE)*VLOOKUP($E45,BY_COM_Demand_Drivers!$A$5:$I$100,7,FALSE)</f>
        <v>455.99377069216791</v>
      </c>
      <c r="G45" s="16">
        <f>VLOOKUP($C45,'Growth rate'!$B$3:$T$93,7,FALSE)*VLOOKUP($E45,BY_COM_Demand_Drivers!$A$5:$I$100,8,FALSE)</f>
        <v>0</v>
      </c>
      <c r="H45" s="16">
        <f>VLOOKUP($C45,'Growth rate'!$B$3:$T$93,7,FALSE)*VLOOKUP($E45,BY_COM_Demand_Drivers!$A$5:$I$100,9,FALSE)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BY_COM_Demand_Drivers!$J$5</f>
        <v>CHUDB</v>
      </c>
      <c r="F46" s="16">
        <f>VLOOKUP($C46,'Growth rate'!$B$3:$T$93,7,FALSE)*VLOOKUP($E46,BY_COM_Demand_Drivers!$A$5:$I$100,7,FALSE)</f>
        <v>460.87809014388972</v>
      </c>
      <c r="G46" s="16">
        <f>VLOOKUP($C46,'Growth rate'!$B$3:$T$93,7,FALSE)*VLOOKUP($E46,BY_COM_Demand_Drivers!$A$5:$I$100,8,FALSE)</f>
        <v>0</v>
      </c>
      <c r="H46" s="16">
        <f>VLOOKUP($C46,'Growth rate'!$B$3:$T$93,7,FALSE)*VLOOKUP($E46,BY_COM_Demand_Drivers!$A$5:$I$100,9,FALSE)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BY_COM_Demand_Drivers!$J$5</f>
        <v>CHUDB</v>
      </c>
      <c r="F47" s="16">
        <f>VLOOKUP($C47,'Growth rate'!$B$3:$T$93,7,FALSE)*VLOOKUP($E47,BY_COM_Demand_Drivers!$A$5:$I$100,7,FALSE)</f>
        <v>465.76240959561159</v>
      </c>
      <c r="G47" s="16">
        <f>VLOOKUP($C47,'Growth rate'!$B$3:$T$93,7,FALSE)*VLOOKUP($E47,BY_COM_Demand_Drivers!$A$5:$I$100,8,FALSE)</f>
        <v>0</v>
      </c>
      <c r="H47" s="16">
        <f>VLOOKUP($C47,'Growth rate'!$B$3:$T$93,7,FALSE)*VLOOKUP($E47,BY_COM_Demand_Drivers!$A$5:$I$100,9,FALSE)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BY_COM_Demand_Drivers!$J$5</f>
        <v>CHUDB</v>
      </c>
      <c r="F48" s="16">
        <f>VLOOKUP($C48,'Growth rate'!$B$3:$T$93,7,FALSE)*VLOOKUP($E48,BY_COM_Demand_Drivers!$A$5:$I$100,7,FALSE)</f>
        <v>470.64672904733351</v>
      </c>
      <c r="G48" s="16">
        <f>VLOOKUP($C48,'Growth rate'!$B$3:$T$93,7,FALSE)*VLOOKUP($E48,BY_COM_Demand_Drivers!$A$5:$I$100,8,FALSE)</f>
        <v>0</v>
      </c>
      <c r="H48" s="16">
        <f>VLOOKUP($C48,'Growth rate'!$B$3:$T$93,7,FALSE)*VLOOKUP($E48,BY_COM_Demand_Drivers!$A$5:$I$100,9,FALSE)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BY_COM_Demand_Drivers!$J$5</f>
        <v>CHUDB</v>
      </c>
      <c r="F49" s="16">
        <f>VLOOKUP($C49,'Growth rate'!$B$3:$T$93,7,FALSE)*VLOOKUP($E49,BY_COM_Demand_Drivers!$A$5:$I$100,7,FALSE)</f>
        <v>475.53104849905526</v>
      </c>
      <c r="G49" s="16">
        <f>VLOOKUP($C49,'Growth rate'!$B$3:$T$93,7,FALSE)*VLOOKUP($E49,BY_COM_Demand_Drivers!$A$5:$I$100,8,FALSE)</f>
        <v>0</v>
      </c>
      <c r="H49" s="16">
        <f>VLOOKUP($C49,'Growth rate'!$B$3:$T$93,7,FALSE)*VLOOKUP($E49,BY_COM_Demand_Drivers!$A$5:$I$100,9,FALSE)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BY_COM_Demand_Drivers!$J$5</f>
        <v>CHUDB</v>
      </c>
      <c r="F50" s="16">
        <f>VLOOKUP($C50,'Growth rate'!$B$3:$T$93,7,FALSE)*VLOOKUP($E50,BY_COM_Demand_Drivers!$A$5:$I$100,7,FALSE)</f>
        <v>480.41536795077718</v>
      </c>
      <c r="G50" s="16">
        <f>VLOOKUP($C50,'Growth rate'!$B$3:$T$93,7,FALSE)*VLOOKUP($E50,BY_COM_Demand_Drivers!$A$5:$I$100,8,FALSE)</f>
        <v>0</v>
      </c>
      <c r="H50" s="16">
        <f>VLOOKUP($C50,'Growth rate'!$B$3:$T$93,7,FALSE)*VLOOKUP($E50,BY_COM_Demand_Drivers!$A$5:$I$100,9,FALSE)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BY_COM_Demand_Drivers!$J$5</f>
        <v>CHUDB</v>
      </c>
      <c r="F51" s="16">
        <f>VLOOKUP($C51,'Growth rate'!$B$3:$T$93,7,FALSE)*VLOOKUP($E51,BY_COM_Demand_Drivers!$A$5:$I$100,7,FALSE)</f>
        <v>485.24873121088541</v>
      </c>
      <c r="G51" s="16">
        <f>VLOOKUP($C51,'Growth rate'!$B$3:$T$93,7,FALSE)*VLOOKUP($E51,BY_COM_Demand_Drivers!$A$5:$I$100,8,FALSE)</f>
        <v>0</v>
      </c>
      <c r="H51" s="16">
        <f>VLOOKUP($C51,'Growth rate'!$B$3:$T$93,7,FALSE)*VLOOKUP($E51,BY_COM_Demand_Drivers!$A$5:$I$100,9,FALSE)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BY_COM_Demand_Drivers!$J$5</f>
        <v>CHUDB</v>
      </c>
      <c r="F52" s="16">
        <f>VLOOKUP($C52,'Growth rate'!$B$3:$T$93,7,FALSE)*VLOOKUP($E52,BY_COM_Demand_Drivers!$A$5:$I$100,7,FALSE)</f>
        <v>490.08209447099375</v>
      </c>
      <c r="G52" s="16">
        <f>VLOOKUP($C52,'Growth rate'!$B$3:$T$93,7,FALSE)*VLOOKUP($E52,BY_COM_Demand_Drivers!$A$5:$I$100,8,FALSE)</f>
        <v>0</v>
      </c>
      <c r="H52" s="16">
        <f>VLOOKUP($C52,'Growth rate'!$B$3:$T$93,7,FALSE)*VLOOKUP($E52,BY_COM_Demand_Drivers!$A$5:$I$100,9,FALSE)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BY_COM_Demand_Drivers!$J$5</f>
        <v>CHUDB</v>
      </c>
      <c r="F53" s="16">
        <f>VLOOKUP($C53,'Growth rate'!$B$3:$T$93,7,FALSE)*VLOOKUP($E53,BY_COM_Demand_Drivers!$A$5:$I$100,7,FALSE)</f>
        <v>494.91545773110192</v>
      </c>
      <c r="G53" s="16">
        <f>VLOOKUP($C53,'Growth rate'!$B$3:$T$93,7,FALSE)*VLOOKUP($E53,BY_COM_Demand_Drivers!$A$5:$I$100,8,FALSE)</f>
        <v>0</v>
      </c>
      <c r="H53" s="16">
        <f>VLOOKUP($C53,'Growth rate'!$B$3:$T$93,7,FALSE)*VLOOKUP($E53,BY_COM_Demand_Drivers!$A$5:$I$100,9,FALSE)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BY_COM_Demand_Drivers!$J$5</f>
        <v>CHUDB</v>
      </c>
      <c r="F54" s="16">
        <f>VLOOKUP($C54,'Growth rate'!$B$3:$T$93,7,FALSE)*VLOOKUP($E54,BY_COM_Demand_Drivers!$A$5:$I$100,7,FALSE)</f>
        <v>499.74882099121027</v>
      </c>
      <c r="G54" s="16">
        <f>VLOOKUP($C54,'Growth rate'!$B$3:$T$93,7,FALSE)*VLOOKUP($E54,BY_COM_Demand_Drivers!$A$5:$I$100,8,FALSE)</f>
        <v>0</v>
      </c>
      <c r="H54" s="16">
        <f>VLOOKUP($C54,'Growth rate'!$B$3:$T$93,7,FALSE)*VLOOKUP($E54,BY_COM_Demand_Drivers!$A$5:$I$100,9,FALSE)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BY_COM_Demand_Drivers!$J$5</f>
        <v>CHUDB</v>
      </c>
      <c r="F55" s="16">
        <f>VLOOKUP($C55,'Growth rate'!$B$3:$T$93,7,FALSE)*VLOOKUP($E55,BY_COM_Demand_Drivers!$A$5:$I$100,7,FALSE)</f>
        <v>504.58218425131849</v>
      </c>
      <c r="G55" s="16">
        <f>VLOOKUP($C55,'Growth rate'!$B$3:$T$93,7,FALSE)*VLOOKUP($E55,BY_COM_Demand_Drivers!$A$5:$I$100,8,FALSE)</f>
        <v>0</v>
      </c>
      <c r="H55" s="16">
        <f>VLOOKUP($C55,'Growth rate'!$B$3:$T$93,7,FALSE)*VLOOKUP($E55,BY_COM_Demand_Drivers!$A$5:$I$100,9,FALSE)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BY_COM_Demand_Drivers!$J$5</f>
        <v>CHUDB</v>
      </c>
      <c r="F56" s="16">
        <f>VLOOKUP($C56,'Growth rate'!$B$3:$T$93,7,FALSE)*VLOOKUP($E56,BY_COM_Demand_Drivers!$A$5:$I$100,7,FALSE)</f>
        <v>509.15987708643581</v>
      </c>
      <c r="G56" s="16">
        <f>VLOOKUP($C56,'Growth rate'!$B$3:$T$93,7,FALSE)*VLOOKUP($E56,BY_COM_Demand_Drivers!$A$5:$I$100,8,FALSE)</f>
        <v>0</v>
      </c>
      <c r="H56" s="16">
        <f>VLOOKUP($C56,'Growth rate'!$B$3:$T$93,7,FALSE)*VLOOKUP($E56,BY_COM_Demand_Drivers!$A$5:$I$100,9,FALSE)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BY_COM_Demand_Drivers!$J$5</f>
        <v>CHUDB</v>
      </c>
      <c r="F57" s="16">
        <f>VLOOKUP($C57,'Growth rate'!$B$3:$T$93,7,FALSE)*VLOOKUP($E57,BY_COM_Demand_Drivers!$A$5:$I$100,7,FALSE)</f>
        <v>513.73756992155324</v>
      </c>
      <c r="G57" s="16">
        <f>VLOOKUP($C57,'Growth rate'!$B$3:$T$93,7,FALSE)*VLOOKUP($E57,BY_COM_Demand_Drivers!$A$5:$I$100,8,FALSE)</f>
        <v>0</v>
      </c>
      <c r="H57" s="16">
        <f>VLOOKUP($C57,'Growth rate'!$B$3:$T$93,7,FALSE)*VLOOKUP($E57,BY_COM_Demand_Drivers!$A$5:$I$100,9,FALSE)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BY_COM_Demand_Drivers!$J$5</f>
        <v>CHUDB</v>
      </c>
      <c r="F58" s="16">
        <f>VLOOKUP($C58,'Growth rate'!$B$3:$T$93,7,FALSE)*VLOOKUP($E58,BY_COM_Demand_Drivers!$A$5:$I$100,7,FALSE)</f>
        <v>518.31526275667045</v>
      </c>
      <c r="G58" s="16">
        <f>VLOOKUP($C58,'Growth rate'!$B$3:$T$93,7,FALSE)*VLOOKUP($E58,BY_COM_Demand_Drivers!$A$5:$I$100,8,FALSE)</f>
        <v>0</v>
      </c>
      <c r="H58" s="16">
        <f>VLOOKUP($C58,'Growth rate'!$B$3:$T$93,7,FALSE)*VLOOKUP($E58,BY_COM_Demand_Drivers!$A$5:$I$100,9,FALSE)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BY_COM_Demand_Drivers!$J$5</f>
        <v>CHUDB</v>
      </c>
      <c r="F59" s="16">
        <f>VLOOKUP($C59,'Growth rate'!$B$3:$T$93,7,FALSE)*VLOOKUP($E59,BY_COM_Demand_Drivers!$A$5:$I$100,7,FALSE)</f>
        <v>522.89295559178788</v>
      </c>
      <c r="G59" s="16">
        <f>VLOOKUP($C59,'Growth rate'!$B$3:$T$93,7,FALSE)*VLOOKUP($E59,BY_COM_Demand_Drivers!$A$5:$I$100,8,FALSE)</f>
        <v>0</v>
      </c>
      <c r="H59" s="16">
        <f>VLOOKUP($C59,'Growth rate'!$B$3:$T$93,7,FALSE)*VLOOKUP($E59,BY_COM_Demand_Drivers!$A$5:$I$100,9,FALSE)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BY_COM_Demand_Drivers!$J$5</f>
        <v>CHUDB</v>
      </c>
      <c r="F60" s="16">
        <f>VLOOKUP($C60,'Growth rate'!$B$3:$T$93,7,FALSE)*VLOOKUP($E60,BY_COM_Demand_Drivers!$A$5:$I$100,7,FALSE)</f>
        <v>527.4706484269052</v>
      </c>
      <c r="G60" s="16">
        <f>VLOOKUP($C60,'Growth rate'!$B$3:$T$93,7,FALSE)*VLOOKUP($E60,BY_COM_Demand_Drivers!$A$5:$I$100,8,FALSE)</f>
        <v>0</v>
      </c>
      <c r="H60" s="16">
        <f>VLOOKUP($C60,'Growth rate'!$B$3:$T$93,7,FALSE)*VLOOKUP($E60,BY_COM_Demand_Drivers!$A$5:$I$100,9,FALSE)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BY_COM_Demand_Drivers!$J$5</f>
        <v>CHUDB</v>
      </c>
      <c r="F61" s="16">
        <f>VLOOKUP($C61,'Growth rate'!$B$3:$T$93,7,FALSE)*VLOOKUP($E61,BY_COM_Demand_Drivers!$A$5:$I$100,7,FALSE)</f>
        <v>531.76920259436838</v>
      </c>
      <c r="G61" s="16">
        <f>VLOOKUP($C61,'Growth rate'!$B$3:$T$93,7,FALSE)*VLOOKUP($E61,BY_COM_Demand_Drivers!$A$5:$I$100,8,FALSE)</f>
        <v>0</v>
      </c>
      <c r="H61" s="16">
        <f>VLOOKUP($C61,'Growth rate'!$B$3:$T$93,7,FALSE)*VLOOKUP($E61,BY_COM_Demand_Drivers!$A$5:$I$100,9,FALSE)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BY_COM_Demand_Drivers!$J$5</f>
        <v>CHUDB</v>
      </c>
      <c r="F62" s="16">
        <f>VLOOKUP($C62,'Growth rate'!$B$3:$T$93,7,FALSE)*VLOOKUP($E62,BY_COM_Demand_Drivers!$A$5:$I$100,7,FALSE)</f>
        <v>536.06775676183167</v>
      </c>
      <c r="G62" s="16">
        <f>VLOOKUP($C62,'Growth rate'!$B$3:$T$93,7,FALSE)*VLOOKUP($E62,BY_COM_Demand_Drivers!$A$5:$I$100,8,FALSE)</f>
        <v>0</v>
      </c>
      <c r="H62" s="16">
        <f>VLOOKUP($C62,'Growth rate'!$B$3:$T$93,7,FALSE)*VLOOKUP($E62,BY_COM_Demand_Drivers!$A$5:$I$100,9,FALSE)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BY_COM_Demand_Drivers!$J$5</f>
        <v>CHUDB</v>
      </c>
      <c r="F63" s="16">
        <f>VLOOKUP($C63,'Growth rate'!$B$3:$T$93,7,FALSE)*VLOOKUP($E63,BY_COM_Demand_Drivers!$A$5:$I$100,7,FALSE)</f>
        <v>540.36631092929463</v>
      </c>
      <c r="G63" s="16">
        <f>VLOOKUP($C63,'Growth rate'!$B$3:$T$93,7,FALSE)*VLOOKUP($E63,BY_COM_Demand_Drivers!$A$5:$I$100,8,FALSE)</f>
        <v>0</v>
      </c>
      <c r="H63" s="16">
        <f>VLOOKUP($C63,'Growth rate'!$B$3:$T$93,7,FALSE)*VLOOKUP($E63,BY_COM_Demand_Drivers!$A$5:$I$100,9,FALSE)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BY_COM_Demand_Drivers!$J$5</f>
        <v>CHUDB</v>
      </c>
      <c r="F64" s="16">
        <f>VLOOKUP($C64,'Growth rate'!$B$3:$T$93,7,FALSE)*VLOOKUP($E64,BY_COM_Demand_Drivers!$A$5:$I$100,7,FALSE)</f>
        <v>544.66486509675792</v>
      </c>
      <c r="G64" s="16">
        <f>VLOOKUP($C64,'Growth rate'!$B$3:$T$93,7,FALSE)*VLOOKUP($E64,BY_COM_Demand_Drivers!$A$5:$I$100,8,FALSE)</f>
        <v>0</v>
      </c>
      <c r="H64" s="16">
        <f>VLOOKUP($C64,'Growth rate'!$B$3:$T$93,7,FALSE)*VLOOKUP($E64,BY_COM_Demand_Drivers!$A$5:$I$100,9,FALSE)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BY_COM_Demand_Drivers!$J$5</f>
        <v>CHUDB</v>
      </c>
      <c r="F65" s="16">
        <f>VLOOKUP($C65,'Growth rate'!$B$3:$T$93,7,FALSE)*VLOOKUP($E65,BY_COM_Demand_Drivers!$A$5:$I$100,7,FALSE)</f>
        <v>548.96341926422122</v>
      </c>
      <c r="G65" s="16">
        <f>VLOOKUP($C65,'Growth rate'!$B$3:$T$93,7,FALSE)*VLOOKUP($E65,BY_COM_Demand_Drivers!$A$5:$I$100,8,FALSE)</f>
        <v>0</v>
      </c>
      <c r="H65" s="16">
        <f>VLOOKUP($C65,'Growth rate'!$B$3:$T$93,7,FALSE)*VLOOKUP($E65,BY_COM_Demand_Drivers!$A$5:$I$100,9,FALSE)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BY_COM_Demand_Drivers!$J$5</f>
        <v>CHUDB</v>
      </c>
      <c r="F66" s="16">
        <f>VLOOKUP($C66,'Growth rate'!$B$3:$T$93,7,FALSE)*VLOOKUP($E66,BY_COM_Demand_Drivers!$A$5:$I$100,7,FALSE)</f>
        <v>552.73934319383227</v>
      </c>
      <c r="G66" s="16">
        <f>VLOOKUP($C66,'Growth rate'!$B$3:$T$93,7,FALSE)*VLOOKUP($E66,BY_COM_Demand_Drivers!$A$5:$I$100,8,FALSE)</f>
        <v>0</v>
      </c>
      <c r="H66" s="16">
        <f>VLOOKUP($C66,'Growth rate'!$B$3:$T$93,7,FALSE)*VLOOKUP($E66,BY_COM_Demand_Drivers!$A$5:$I$100,9,FALSE)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BY_COM_Demand_Drivers!$J$5</f>
        <v>CHUDB</v>
      </c>
      <c r="F67" s="16">
        <f>VLOOKUP($C67,'Growth rate'!$B$3:$T$93,7,FALSE)*VLOOKUP($E67,BY_COM_Demand_Drivers!$A$5:$I$100,7,FALSE)</f>
        <v>556.51526712344344</v>
      </c>
      <c r="G67" s="16">
        <f>VLOOKUP($C67,'Growth rate'!$B$3:$T$93,7,FALSE)*VLOOKUP($E67,BY_COM_Demand_Drivers!$A$5:$I$100,8,FALSE)</f>
        <v>0</v>
      </c>
      <c r="H67" s="16">
        <f>VLOOKUP($C67,'Growth rate'!$B$3:$T$93,7,FALSE)*VLOOKUP($E67,BY_COM_Demand_Drivers!$A$5:$I$100,9,FALSE)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BY_COM_Demand_Drivers!$J$5</f>
        <v>CHUDB</v>
      </c>
      <c r="F68" s="16">
        <f>VLOOKUP($C68,'Growth rate'!$B$3:$T$93,7,FALSE)*VLOOKUP($E68,BY_COM_Demand_Drivers!$A$5:$I$100,7,FALSE)</f>
        <v>560.29119105305472</v>
      </c>
      <c r="G68" s="16">
        <f>VLOOKUP($C68,'Growth rate'!$B$3:$T$93,7,FALSE)*VLOOKUP($E68,BY_COM_Demand_Drivers!$A$5:$I$100,8,FALSE)</f>
        <v>0</v>
      </c>
      <c r="H68" s="16">
        <f>VLOOKUP($C68,'Growth rate'!$B$3:$T$93,7,FALSE)*VLOOKUP($E68,BY_COM_Demand_Drivers!$A$5:$I$100,9,FALSE)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BY_COM_Demand_Drivers!$J$5</f>
        <v>CHUDB</v>
      </c>
      <c r="F69" s="16">
        <f>VLOOKUP($C69,'Growth rate'!$B$3:$T$93,7,FALSE)*VLOOKUP($E69,BY_COM_Demand_Drivers!$A$5:$I$100,7,FALSE)</f>
        <v>564.06711498266588</v>
      </c>
      <c r="G69" s="16">
        <f>VLOOKUP($C69,'Growth rate'!$B$3:$T$93,7,FALSE)*VLOOKUP($E69,BY_COM_Demand_Drivers!$A$5:$I$100,8,FALSE)</f>
        <v>0</v>
      </c>
      <c r="H69" s="16">
        <f>VLOOKUP($C69,'Growth rate'!$B$3:$T$93,7,FALSE)*VLOOKUP($E69,BY_COM_Demand_Drivers!$A$5:$I$100,9,FALSE)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BY_COM_Demand_Drivers!$J$5</f>
        <v>CHUDB</v>
      </c>
      <c r="F70" s="16">
        <f>VLOOKUP($C70,'Growth rate'!$B$3:$T$93,7,FALSE)*VLOOKUP($E70,BY_COM_Demand_Drivers!$A$5:$I$100,7,FALSE)</f>
        <v>567.84303891227705</v>
      </c>
      <c r="G70" s="16">
        <f>VLOOKUP($C70,'Growth rate'!$B$3:$T$93,7,FALSE)*VLOOKUP($E70,BY_COM_Demand_Drivers!$A$5:$I$100,8,FALSE)</f>
        <v>0</v>
      </c>
      <c r="H70" s="16">
        <f>VLOOKUP($C70,'Growth rate'!$B$3:$T$93,7,FALSE)*VLOOKUP($E70,BY_COM_Demand_Drivers!$A$5:$I$100,9,FALSE)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BY_COM_Demand_Drivers!$J$5</f>
        <v>CHUDB</v>
      </c>
      <c r="F71" s="16">
        <f>VLOOKUP($C71,'Growth rate'!$B$3:$T$93,7,FALSE)*VLOOKUP($E71,BY_COM_Demand_Drivers!$A$5:$I$100,7,FALSE)</f>
        <v>571.16071632516196</v>
      </c>
      <c r="G71" s="16">
        <f>VLOOKUP($C71,'Growth rate'!$B$3:$T$93,7,FALSE)*VLOOKUP($E71,BY_COM_Demand_Drivers!$A$5:$I$100,8,FALSE)</f>
        <v>0</v>
      </c>
      <c r="H71" s="16">
        <f>VLOOKUP($C71,'Growth rate'!$B$3:$T$93,7,FALSE)*VLOOKUP($E71,BY_COM_Demand_Drivers!$A$5:$I$100,9,FALSE)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BY_COM_Demand_Drivers!$J$5</f>
        <v>CHUDB</v>
      </c>
      <c r="F72" s="16">
        <f>VLOOKUP($C72,'Growth rate'!$B$3:$T$93,7,FALSE)*VLOOKUP($E72,BY_COM_Demand_Drivers!$A$5:$I$100,7,FALSE)</f>
        <v>574.47839373804698</v>
      </c>
      <c r="G72" s="16">
        <f>VLOOKUP($C72,'Growth rate'!$B$3:$T$93,7,FALSE)*VLOOKUP($E72,BY_COM_Demand_Drivers!$A$5:$I$100,8,FALSE)</f>
        <v>0</v>
      </c>
      <c r="H72" s="16">
        <f>VLOOKUP($C72,'Growth rate'!$B$3:$T$93,7,FALSE)*VLOOKUP($E72,BY_COM_Demand_Drivers!$A$5:$I$100,9,FALSE)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BY_COM_Demand_Drivers!$J$5</f>
        <v>CHUDB</v>
      </c>
      <c r="F73" s="16">
        <f>VLOOKUP($C73,'Growth rate'!$B$3:$T$93,7,FALSE)*VLOOKUP($E73,BY_COM_Demand_Drivers!$A$5:$I$100,7,FALSE)</f>
        <v>577.79607115093199</v>
      </c>
      <c r="G73" s="16">
        <f>VLOOKUP($C73,'Growth rate'!$B$3:$T$93,7,FALSE)*VLOOKUP($E73,BY_COM_Demand_Drivers!$A$5:$I$100,8,FALSE)</f>
        <v>0</v>
      </c>
      <c r="H73" s="16">
        <f>VLOOKUP($C73,'Growth rate'!$B$3:$T$93,7,FALSE)*VLOOKUP($E73,BY_COM_Demand_Drivers!$A$5:$I$100,9,FALSE)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BY_COM_Demand_Drivers!$J$5</f>
        <v>CHUDB</v>
      </c>
      <c r="F74" s="16">
        <f>VLOOKUP($C74,'Growth rate'!$B$3:$T$93,7,FALSE)*VLOOKUP($E74,BY_COM_Demand_Drivers!$A$5:$I$100,7,FALSE)</f>
        <v>581.11374856381701</v>
      </c>
      <c r="G74" s="16">
        <f>VLOOKUP($C74,'Growth rate'!$B$3:$T$93,7,FALSE)*VLOOKUP($E74,BY_COM_Demand_Drivers!$A$5:$I$100,8,FALSE)</f>
        <v>0</v>
      </c>
      <c r="H74" s="16">
        <f>VLOOKUP($C74,'Growth rate'!$B$3:$T$93,7,FALSE)*VLOOKUP($E74,BY_COM_Demand_Drivers!$A$5:$I$100,9,FALSE)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BY_COM_Demand_Drivers!$J$5</f>
        <v>CHUDB</v>
      </c>
      <c r="F75" s="16">
        <f>VLOOKUP($C75,'Growth rate'!$B$3:$T$93,7,FALSE)*VLOOKUP($E75,BY_COM_Demand_Drivers!$A$5:$I$100,7,FALSE)</f>
        <v>584.43142597670203</v>
      </c>
      <c r="G75" s="16">
        <f>VLOOKUP($C75,'Growth rate'!$B$3:$T$93,7,FALSE)*VLOOKUP($E75,BY_COM_Demand_Drivers!$A$5:$I$100,8,FALSE)</f>
        <v>0</v>
      </c>
      <c r="H75" s="16">
        <f>VLOOKUP($C75,'Growth rate'!$B$3:$T$93,7,FALSE)*VLOOKUP($E75,BY_COM_Demand_Drivers!$A$5:$I$100,9,FALSE)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BY_COM_Demand_Drivers!$J$5</f>
        <v>CHUDB</v>
      </c>
      <c r="F76" s="16">
        <f>VLOOKUP($C76,'Growth rate'!$B$3:$T$93,7,FALSE)*VLOOKUP($E76,BY_COM_Demand_Drivers!$A$5:$I$100,7,FALSE)</f>
        <v>587.42169403622165</v>
      </c>
      <c r="G76" s="16">
        <f>VLOOKUP($C76,'Growth rate'!$B$3:$T$93,7,FALSE)*VLOOKUP($E76,BY_COM_Demand_Drivers!$A$5:$I$100,8,FALSE)</f>
        <v>0</v>
      </c>
      <c r="H76" s="16">
        <f>VLOOKUP($C76,'Growth rate'!$B$3:$T$93,7,FALSE)*VLOOKUP($E76,BY_COM_Demand_Drivers!$A$5:$I$100,9,FALSE)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BY_COM_Demand_Drivers!$J$5</f>
        <v>CHUDB</v>
      </c>
      <c r="F77" s="16">
        <f>VLOOKUP($C77,'Growth rate'!$B$3:$T$93,7,FALSE)*VLOOKUP($E77,BY_COM_Demand_Drivers!$A$5:$I$100,7,FALSE)</f>
        <v>590.41196209574127</v>
      </c>
      <c r="G77" s="16">
        <f>VLOOKUP($C77,'Growth rate'!$B$3:$T$93,7,FALSE)*VLOOKUP($E77,BY_COM_Demand_Drivers!$A$5:$I$100,8,FALSE)</f>
        <v>0</v>
      </c>
      <c r="H77" s="16">
        <f>VLOOKUP($C77,'Growth rate'!$B$3:$T$93,7,FALSE)*VLOOKUP($E77,BY_COM_Demand_Drivers!$A$5:$I$100,9,FALSE)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BY_COM_Demand_Drivers!$J$5</f>
        <v>CHUDB</v>
      </c>
      <c r="F78" s="16">
        <f>VLOOKUP($C78,'Growth rate'!$B$3:$T$93,7,FALSE)*VLOOKUP($E78,BY_COM_Demand_Drivers!$A$5:$I$100,7,FALSE)</f>
        <v>593.40223015526078</v>
      </c>
      <c r="G78" s="16">
        <f>VLOOKUP($C78,'Growth rate'!$B$3:$T$93,7,FALSE)*VLOOKUP($E78,BY_COM_Demand_Drivers!$A$5:$I$100,8,FALSE)</f>
        <v>0</v>
      </c>
      <c r="H78" s="16">
        <f>VLOOKUP($C78,'Growth rate'!$B$3:$T$93,7,FALSE)*VLOOKUP($E78,BY_COM_Demand_Drivers!$A$5:$I$100,9,FALSE)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BY_COM_Demand_Drivers!$J$5</f>
        <v>CHUDB</v>
      </c>
      <c r="F79" s="16">
        <f>VLOOKUP($C79,'Growth rate'!$B$3:$T$93,7,FALSE)*VLOOKUP($E79,BY_COM_Demand_Drivers!$A$5:$I$100,7,FALSE)</f>
        <v>596.39249821478052</v>
      </c>
      <c r="G79" s="16">
        <f>VLOOKUP($C79,'Growth rate'!$B$3:$T$93,7,FALSE)*VLOOKUP($E79,BY_COM_Demand_Drivers!$A$5:$I$100,8,FALSE)</f>
        <v>0</v>
      </c>
      <c r="H79" s="16">
        <f>VLOOKUP($C79,'Growth rate'!$B$3:$T$93,7,FALSE)*VLOOKUP($E79,BY_COM_Demand_Drivers!$A$5:$I$100,9,FALSE)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BY_COM_Demand_Drivers!$J$5</f>
        <v>CHUDB</v>
      </c>
      <c r="F80" s="16">
        <f>VLOOKUP($C80,'Growth rate'!$B$3:$T$93,7,FALSE)*VLOOKUP($E80,BY_COM_Demand_Drivers!$A$5:$I$100,7,FALSE)</f>
        <v>599.38276627430002</v>
      </c>
      <c r="G80" s="16">
        <f>VLOOKUP($C80,'Growth rate'!$B$3:$T$93,7,FALSE)*VLOOKUP($E80,BY_COM_Demand_Drivers!$A$5:$I$100,8,FALSE)</f>
        <v>0</v>
      </c>
      <c r="H80" s="16">
        <f>VLOOKUP($C80,'Growth rate'!$B$3:$T$93,7,FALSE)*VLOOKUP($E80,BY_COM_Demand_Drivers!$A$5:$I$100,9,FALSE)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BY_COM_Demand_Drivers!$J$5</f>
        <v>CHUDB</v>
      </c>
      <c r="F81" s="16">
        <f>VLOOKUP($C81,'Growth rate'!$B$3:$T$93,7,FALSE)*VLOOKUP($E81,BY_COM_Demand_Drivers!$A$5:$I$100,7,FALSE)</f>
        <v>602.11106921983469</v>
      </c>
      <c r="G81" s="16">
        <f>VLOOKUP($C81,'Growth rate'!$B$3:$T$93,7,FALSE)*VLOOKUP($E81,BY_COM_Demand_Drivers!$A$5:$I$100,8,FALSE)</f>
        <v>0</v>
      </c>
      <c r="H81" s="16">
        <f>VLOOKUP($C81,'Growth rate'!$B$3:$T$93,7,FALSE)*VLOOKUP($E81,BY_COM_Demand_Drivers!$A$5:$I$100,9,FALSE)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BY_COM_Demand_Drivers!$J$5</f>
        <v>CHUDB</v>
      </c>
      <c r="F82" s="16">
        <f>VLOOKUP($C82,'Growth rate'!$B$3:$T$93,7,FALSE)*VLOOKUP($E82,BY_COM_Demand_Drivers!$A$5:$I$100,7,FALSE)</f>
        <v>604.83937216536913</v>
      </c>
      <c r="G82" s="16">
        <f>VLOOKUP($C82,'Growth rate'!$B$3:$T$93,7,FALSE)*VLOOKUP($E82,BY_COM_Demand_Drivers!$A$5:$I$100,8,FALSE)</f>
        <v>0</v>
      </c>
      <c r="H82" s="16">
        <f>VLOOKUP($C82,'Growth rate'!$B$3:$T$93,7,FALSE)*VLOOKUP($E82,BY_COM_Demand_Drivers!$A$5:$I$100,9,FALSE)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BY_COM_Demand_Drivers!$J$5</f>
        <v>CHUDB</v>
      </c>
      <c r="F83" s="16">
        <f>VLOOKUP($C83,'Growth rate'!$B$3:$T$93,7,FALSE)*VLOOKUP($E83,BY_COM_Demand_Drivers!$A$5:$I$100,7,FALSE)</f>
        <v>607.56767511090356</v>
      </c>
      <c r="G83" s="16">
        <f>VLOOKUP($C83,'Growth rate'!$B$3:$T$93,7,FALSE)*VLOOKUP($E83,BY_COM_Demand_Drivers!$A$5:$I$100,8,FALSE)</f>
        <v>0</v>
      </c>
      <c r="H83" s="16">
        <f>VLOOKUP($C83,'Growth rate'!$B$3:$T$93,7,FALSE)*VLOOKUP($E83,BY_COM_Demand_Drivers!$A$5:$I$100,9,FALSE)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BY_COM_Demand_Drivers!$J$5</f>
        <v>CHUDB</v>
      </c>
      <c r="F84" s="16">
        <f>VLOOKUP($C84,'Growth rate'!$B$3:$T$93,7,FALSE)*VLOOKUP($E84,BY_COM_Demand_Drivers!$A$5:$I$100,7,FALSE)</f>
        <v>610.29597805643812</v>
      </c>
      <c r="G84" s="16">
        <f>VLOOKUP($C84,'Growth rate'!$B$3:$T$93,7,FALSE)*VLOOKUP($E84,BY_COM_Demand_Drivers!$A$5:$I$100,8,FALSE)</f>
        <v>0</v>
      </c>
      <c r="H84" s="16">
        <f>VLOOKUP($C84,'Growth rate'!$B$3:$T$93,7,FALSE)*VLOOKUP($E84,BY_COM_Demand_Drivers!$A$5:$I$100,9,FALSE)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BY_COM_Demand_Drivers!$J$5</f>
        <v>CHUDB</v>
      </c>
      <c r="F85" s="16">
        <f>VLOOKUP($C85,'Growth rate'!$B$3:$T$93,7,FALSE)*VLOOKUP($E85,BY_COM_Demand_Drivers!$A$5:$I$100,7,FALSE)</f>
        <v>613.02428100197278</v>
      </c>
      <c r="G85" s="16">
        <f>VLOOKUP($C85,'Growth rate'!$B$3:$T$93,7,FALSE)*VLOOKUP($E85,BY_COM_Demand_Drivers!$A$5:$I$100,8,FALSE)</f>
        <v>0</v>
      </c>
      <c r="H85" s="16">
        <f>VLOOKUP($C85,'Growth rate'!$B$3:$T$93,7,FALSE)*VLOOKUP($E85,BY_COM_Demand_Drivers!$A$5:$I$100,9,FALSE)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BY_COM_Demand_Drivers!$J$6</f>
        <v>CHRDB</v>
      </c>
      <c r="F86" s="16">
        <f>VLOOKUP($C86,'Growth rate'!$B$3:$T$93,7,FALSE)*VLOOKUP($E86,BY_COM_Demand_Drivers!$A$5:$I$100,7,FALSE)</f>
        <v>410.83199999999999</v>
      </c>
      <c r="G86" s="16">
        <f>VLOOKUP($C86,'Growth rate'!$B$3:$T$93,7,FALSE)*VLOOKUP($E86,BY_COM_Demand_Drivers!$A$5:$I$100,8,FALSE)</f>
        <v>0</v>
      </c>
      <c r="H86" s="16">
        <f>VLOOKUP($C86,'Growth rate'!$B$3:$T$93,7,FALSE)*VLOOKUP($E86,BY_COM_Demand_Drivers!$A$5:$I$100,9,FALSE)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BY_COM_Demand_Drivers!$J$6</f>
        <v>CHRDB</v>
      </c>
      <c r="F87" s="16">
        <f>VLOOKUP($C87,'Growth rate'!$B$3:$T$93,7,FALSE)*VLOOKUP($E87,BY_COM_Demand_Drivers!$A$5:$I$100,7,FALSE)</f>
        <v>407.61089704887257</v>
      </c>
      <c r="G87" s="16">
        <f>VLOOKUP($C87,'Growth rate'!$B$3:$T$93,7,FALSE)*VLOOKUP($E87,BY_COM_Demand_Drivers!$A$5:$I$100,8,FALSE)</f>
        <v>0</v>
      </c>
      <c r="H87" s="16">
        <f>VLOOKUP($C87,'Growth rate'!$B$3:$T$93,7,FALSE)*VLOOKUP($E87,BY_COM_Demand_Drivers!$A$5:$I$100,9,FALSE)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BY_COM_Demand_Drivers!$J$6</f>
        <v>CHRDB</v>
      </c>
      <c r="F88" s="16">
        <f>VLOOKUP($C88,'Growth rate'!$B$3:$T$93,7,FALSE)*VLOOKUP($E88,BY_COM_Demand_Drivers!$A$5:$I$100,7,FALSE)</f>
        <v>404.3897940977451</v>
      </c>
      <c r="G88" s="16">
        <f>VLOOKUP($C88,'Growth rate'!$B$3:$T$93,7,FALSE)*VLOOKUP($E88,BY_COM_Demand_Drivers!$A$5:$I$100,8,FALSE)</f>
        <v>0</v>
      </c>
      <c r="H88" s="16">
        <f>VLOOKUP($C88,'Growth rate'!$B$3:$T$93,7,FALSE)*VLOOKUP($E88,BY_COM_Demand_Drivers!$A$5:$I$100,9,FALSE)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BY_COM_Demand_Drivers!$J$6</f>
        <v>CHRDB</v>
      </c>
      <c r="F89" s="16">
        <f>VLOOKUP($C89,'Growth rate'!$B$3:$T$93,7,FALSE)*VLOOKUP($E89,BY_COM_Demand_Drivers!$A$5:$I$100,7,FALSE)</f>
        <v>401.16869114661762</v>
      </c>
      <c r="G89" s="16">
        <f>VLOOKUP($C89,'Growth rate'!$B$3:$T$93,7,FALSE)*VLOOKUP($E89,BY_COM_Demand_Drivers!$A$5:$I$100,8,FALSE)</f>
        <v>0</v>
      </c>
      <c r="H89" s="16">
        <f>VLOOKUP($C89,'Growth rate'!$B$3:$T$93,7,FALSE)*VLOOKUP($E89,BY_COM_Demand_Drivers!$A$5:$I$100,9,FALSE)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BY_COM_Demand_Drivers!$J$6</f>
        <v>CHRDB</v>
      </c>
      <c r="F90" s="16">
        <f>VLOOKUP($C90,'Growth rate'!$B$3:$T$93,7,FALSE)*VLOOKUP($E90,BY_COM_Demand_Drivers!$A$5:$I$100,7,FALSE)</f>
        <v>397.9475881954902</v>
      </c>
      <c r="G90" s="16">
        <f>VLOOKUP($C90,'Growth rate'!$B$3:$T$93,7,FALSE)*VLOOKUP($E90,BY_COM_Demand_Drivers!$A$5:$I$100,8,FALSE)</f>
        <v>0</v>
      </c>
      <c r="H90" s="16">
        <f>VLOOKUP($C90,'Growth rate'!$B$3:$T$93,7,FALSE)*VLOOKUP($E90,BY_COM_Demand_Drivers!$A$5:$I$100,9,FALSE)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BY_COM_Demand_Drivers!$J$6</f>
        <v>CHRDB</v>
      </c>
      <c r="F91" s="16">
        <f>VLOOKUP($C91,'Growth rate'!$B$3:$T$93,7,FALSE)*VLOOKUP($E91,BY_COM_Demand_Drivers!$A$5:$I$100,7,FALSE)</f>
        <v>394.72648524436278</v>
      </c>
      <c r="G91" s="16">
        <f>VLOOKUP($C91,'Growth rate'!$B$3:$T$93,7,FALSE)*VLOOKUP($E91,BY_COM_Demand_Drivers!$A$5:$I$100,8,FALSE)</f>
        <v>0</v>
      </c>
      <c r="H91" s="16">
        <f>VLOOKUP($C91,'Growth rate'!$B$3:$T$93,7,FALSE)*VLOOKUP($E91,BY_COM_Demand_Drivers!$A$5:$I$100,9,FALSE)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BY_COM_Demand_Drivers!$J$6</f>
        <v>CHRDB</v>
      </c>
      <c r="F92" s="16">
        <f>VLOOKUP($C92,'Growth rate'!$B$3:$T$93,7,FALSE)*VLOOKUP($E92,BY_COM_Demand_Drivers!$A$5:$I$100,7,FALSE)</f>
        <v>391.50538229323536</v>
      </c>
      <c r="G92" s="16">
        <f>VLOOKUP($C92,'Growth rate'!$B$3:$T$93,7,FALSE)*VLOOKUP($E92,BY_COM_Demand_Drivers!$A$5:$I$100,8,FALSE)</f>
        <v>0</v>
      </c>
      <c r="H92" s="16">
        <f>VLOOKUP($C92,'Growth rate'!$B$3:$T$93,7,FALSE)*VLOOKUP($E92,BY_COM_Demand_Drivers!$A$5:$I$100,9,FALSE)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BY_COM_Demand_Drivers!$J$6</f>
        <v>CHRDB</v>
      </c>
      <c r="F93" s="16">
        <f>VLOOKUP($C93,'Growth rate'!$B$3:$T$93,7,FALSE)*VLOOKUP($E93,BY_COM_Demand_Drivers!$A$5:$I$100,7,FALSE)</f>
        <v>388.28427934210788</v>
      </c>
      <c r="G93" s="16">
        <f>VLOOKUP($C93,'Growth rate'!$B$3:$T$93,7,FALSE)*VLOOKUP($E93,BY_COM_Demand_Drivers!$A$5:$I$100,8,FALSE)</f>
        <v>0</v>
      </c>
      <c r="H93" s="16">
        <f>VLOOKUP($C93,'Growth rate'!$B$3:$T$93,7,FALSE)*VLOOKUP($E93,BY_COM_Demand_Drivers!$A$5:$I$100,9,FALSE)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BY_COM_Demand_Drivers!$J$6</f>
        <v>CHRDB</v>
      </c>
      <c r="F94" s="16">
        <f>VLOOKUP($C94,'Growth rate'!$B$3:$T$93,7,FALSE)*VLOOKUP($E94,BY_COM_Demand_Drivers!$A$5:$I$100,7,FALSE)</f>
        <v>385.0631763909804</v>
      </c>
      <c r="G94" s="16">
        <f>VLOOKUP($C94,'Growth rate'!$B$3:$T$93,7,FALSE)*VLOOKUP($E94,BY_COM_Demand_Drivers!$A$5:$I$100,8,FALSE)</f>
        <v>0</v>
      </c>
      <c r="H94" s="16">
        <f>VLOOKUP($C94,'Growth rate'!$B$3:$T$93,7,FALSE)*VLOOKUP($E94,BY_COM_Demand_Drivers!$A$5:$I$100,9,FALSE)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BY_COM_Demand_Drivers!$J$6</f>
        <v>CHRDB</v>
      </c>
      <c r="F95" s="16">
        <f>VLOOKUP($C95,'Growth rate'!$B$3:$T$93,7,FALSE)*VLOOKUP($E95,BY_COM_Demand_Drivers!$A$5:$I$100,7,FALSE)</f>
        <v>381.84207343985298</v>
      </c>
      <c r="G95" s="16">
        <f>VLOOKUP($C95,'Growth rate'!$B$3:$T$93,7,FALSE)*VLOOKUP($E95,BY_COM_Demand_Drivers!$A$5:$I$100,8,FALSE)</f>
        <v>0</v>
      </c>
      <c r="H95" s="16">
        <f>VLOOKUP($C95,'Growth rate'!$B$3:$T$93,7,FALSE)*VLOOKUP($E95,BY_COM_Demand_Drivers!$A$5:$I$100,9,FALSE)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BY_COM_Demand_Drivers!$J$6</f>
        <v>CHRDB</v>
      </c>
      <c r="F96" s="16">
        <f>VLOOKUP($C96,'Growth rate'!$B$3:$T$93,7,FALSE)*VLOOKUP($E96,BY_COM_Demand_Drivers!$A$5:$I$100,7,FALSE)</f>
        <v>378.62097048872556</v>
      </c>
      <c r="G96" s="16">
        <f>VLOOKUP($C96,'Growth rate'!$B$3:$T$93,7,FALSE)*VLOOKUP($E96,BY_COM_Demand_Drivers!$A$5:$I$100,8,FALSE)</f>
        <v>0</v>
      </c>
      <c r="H96" s="16">
        <f>VLOOKUP($C96,'Growth rate'!$B$3:$T$93,7,FALSE)*VLOOKUP($E96,BY_COM_Demand_Drivers!$A$5:$I$100,9,FALSE)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BY_COM_Demand_Drivers!$J$6</f>
        <v>CHRDB</v>
      </c>
      <c r="F97" s="16">
        <f>VLOOKUP($C97,'Growth rate'!$B$3:$T$93,7,FALSE)*VLOOKUP($E97,BY_COM_Demand_Drivers!$A$5:$I$100,7,FALSE)</f>
        <v>375.39986753759814</v>
      </c>
      <c r="G97" s="16">
        <f>VLOOKUP($C97,'Growth rate'!$B$3:$T$93,7,FALSE)*VLOOKUP($E97,BY_COM_Demand_Drivers!$A$5:$I$100,8,FALSE)</f>
        <v>0</v>
      </c>
      <c r="H97" s="16">
        <f>VLOOKUP($C97,'Growth rate'!$B$3:$T$93,7,FALSE)*VLOOKUP($E97,BY_COM_Demand_Drivers!$A$5:$I$100,9,FALSE)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BY_COM_Demand_Drivers!$J$6</f>
        <v>CHRDB</v>
      </c>
      <c r="F98" s="16">
        <f>VLOOKUP($C98,'Growth rate'!$B$3:$T$93,7,FALSE)*VLOOKUP($E98,BY_COM_Demand_Drivers!$A$5:$I$100,7,FALSE)</f>
        <v>372.17876458647066</v>
      </c>
      <c r="G98" s="16">
        <f>VLOOKUP($C98,'Growth rate'!$B$3:$T$93,7,FALSE)*VLOOKUP($E98,BY_COM_Demand_Drivers!$A$5:$I$100,8,FALSE)</f>
        <v>0</v>
      </c>
      <c r="H98" s="16">
        <f>VLOOKUP($C98,'Growth rate'!$B$3:$T$93,7,FALSE)*VLOOKUP($E98,BY_COM_Demand_Drivers!$A$5:$I$100,9,FALSE)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BY_COM_Demand_Drivers!$J$6</f>
        <v>CHRDB</v>
      </c>
      <c r="F99" s="16">
        <f>VLOOKUP($C99,'Growth rate'!$B$3:$T$93,7,FALSE)*VLOOKUP($E99,BY_COM_Demand_Drivers!$A$5:$I$100,7,FALSE)</f>
        <v>368.95766163534319</v>
      </c>
      <c r="G99" s="16">
        <f>VLOOKUP($C99,'Growth rate'!$B$3:$T$93,7,FALSE)*VLOOKUP($E99,BY_COM_Demand_Drivers!$A$5:$I$100,8,FALSE)</f>
        <v>0</v>
      </c>
      <c r="H99" s="16">
        <f>VLOOKUP($C99,'Growth rate'!$B$3:$T$93,7,FALSE)*VLOOKUP($E99,BY_COM_Demand_Drivers!$A$5:$I$100,9,FALSE)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BY_COM_Demand_Drivers!$J$6</f>
        <v>CHRDB</v>
      </c>
      <c r="F100" s="16">
        <f>VLOOKUP($C100,'Growth rate'!$B$3:$T$93,7,FALSE)*VLOOKUP($E100,BY_COM_Demand_Drivers!$A$5:$I$100,7,FALSE)</f>
        <v>365.73655868421577</v>
      </c>
      <c r="G100" s="16">
        <f>VLOOKUP($C100,'Growth rate'!$B$3:$T$93,7,FALSE)*VLOOKUP($E100,BY_COM_Demand_Drivers!$A$5:$I$100,8,FALSE)</f>
        <v>0</v>
      </c>
      <c r="H100" s="16">
        <f>VLOOKUP($C100,'Growth rate'!$B$3:$T$93,7,FALSE)*VLOOKUP($E100,BY_COM_Demand_Drivers!$A$5:$I$100,9,FALSE)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BY_COM_Demand_Drivers!$J$6</f>
        <v>CHRDB</v>
      </c>
      <c r="F101" s="16">
        <f>VLOOKUP($C101,'Growth rate'!$B$3:$T$93,7,FALSE)*VLOOKUP($E101,BY_COM_Demand_Drivers!$A$5:$I$100,7,FALSE)</f>
        <v>362.51545573308834</v>
      </c>
      <c r="G101" s="16">
        <f>VLOOKUP($C101,'Growth rate'!$B$3:$T$93,7,FALSE)*VLOOKUP($E101,BY_COM_Demand_Drivers!$A$5:$I$100,8,FALSE)</f>
        <v>0</v>
      </c>
      <c r="H101" s="16">
        <f>VLOOKUP($C101,'Growth rate'!$B$3:$T$93,7,FALSE)*VLOOKUP($E101,BY_COM_Demand_Drivers!$A$5:$I$100,9,FALSE)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BY_COM_Demand_Drivers!$J$6</f>
        <v>CHRDB</v>
      </c>
      <c r="F102" s="16">
        <f>VLOOKUP($C102,'Growth rate'!$B$3:$T$93,7,FALSE)*VLOOKUP($E102,BY_COM_Demand_Drivers!$A$5:$I$100,7,FALSE)</f>
        <v>359.29435278196087</v>
      </c>
      <c r="G102" s="16">
        <f>VLOOKUP($C102,'Growth rate'!$B$3:$T$93,7,FALSE)*VLOOKUP($E102,BY_COM_Demand_Drivers!$A$5:$I$100,8,FALSE)</f>
        <v>0</v>
      </c>
      <c r="H102" s="16">
        <f>VLOOKUP($C102,'Growth rate'!$B$3:$T$93,7,FALSE)*VLOOKUP($E102,BY_COM_Demand_Drivers!$A$5:$I$100,9,FALSE)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BY_COM_Demand_Drivers!$J$6</f>
        <v>CHRDB</v>
      </c>
      <c r="F103" s="16">
        <f>VLOOKUP($C103,'Growth rate'!$B$3:$T$93,7,FALSE)*VLOOKUP($E103,BY_COM_Demand_Drivers!$A$5:$I$100,7,FALSE)</f>
        <v>356.07324983083339</v>
      </c>
      <c r="G103" s="16">
        <f>VLOOKUP($C103,'Growth rate'!$B$3:$T$93,7,FALSE)*VLOOKUP($E103,BY_COM_Demand_Drivers!$A$5:$I$100,8,FALSE)</f>
        <v>0</v>
      </c>
      <c r="H103" s="16">
        <f>VLOOKUP($C103,'Growth rate'!$B$3:$T$93,7,FALSE)*VLOOKUP($E103,BY_COM_Demand_Drivers!$A$5:$I$100,9,FALSE)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BY_COM_Demand_Drivers!$J$6</f>
        <v>CHRDB</v>
      </c>
      <c r="F104" s="16">
        <f>VLOOKUP($C104,'Growth rate'!$B$3:$T$93,7,FALSE)*VLOOKUP($E104,BY_COM_Demand_Drivers!$A$5:$I$100,7,FALSE)</f>
        <v>352.85214687970597</v>
      </c>
      <c r="G104" s="16">
        <f>VLOOKUP($C104,'Growth rate'!$B$3:$T$93,7,FALSE)*VLOOKUP($E104,BY_COM_Demand_Drivers!$A$5:$I$100,8,FALSE)</f>
        <v>0</v>
      </c>
      <c r="H104" s="16">
        <f>VLOOKUP($C104,'Growth rate'!$B$3:$T$93,7,FALSE)*VLOOKUP($E104,BY_COM_Demand_Drivers!$A$5:$I$100,9,FALSE)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BY_COM_Demand_Drivers!$J$6</f>
        <v>CHRDB</v>
      </c>
      <c r="F105" s="16">
        <f>VLOOKUP($C105,'Growth rate'!$B$3:$T$93,7,FALSE)*VLOOKUP($E105,BY_COM_Demand_Drivers!$A$5:$I$100,7,FALSE)</f>
        <v>349.63104392857855</v>
      </c>
      <c r="G105" s="16">
        <f>VLOOKUP($C105,'Growth rate'!$B$3:$T$93,7,FALSE)*VLOOKUP($E105,BY_COM_Demand_Drivers!$A$5:$I$100,8,FALSE)</f>
        <v>0</v>
      </c>
      <c r="H105" s="16">
        <f>VLOOKUP($C105,'Growth rate'!$B$3:$T$93,7,FALSE)*VLOOKUP($E105,BY_COM_Demand_Drivers!$A$5:$I$100,9,FALSE)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BY_COM_Demand_Drivers!$J$6</f>
        <v>CHRDB</v>
      </c>
      <c r="F106" s="16">
        <f>VLOOKUP($C106,'Growth rate'!$B$3:$T$93,7,FALSE)*VLOOKUP($E106,BY_COM_Demand_Drivers!$A$5:$I$100,7,FALSE)</f>
        <v>346.40994097745113</v>
      </c>
      <c r="G106" s="16">
        <f>VLOOKUP($C106,'Growth rate'!$B$3:$T$93,7,FALSE)*VLOOKUP($E106,BY_COM_Demand_Drivers!$A$5:$I$100,8,FALSE)</f>
        <v>0</v>
      </c>
      <c r="H106" s="16">
        <f>VLOOKUP($C106,'Growth rate'!$B$3:$T$93,7,FALSE)*VLOOKUP($E106,BY_COM_Demand_Drivers!$A$5:$I$100,9,FALSE)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BY_COM_Demand_Drivers!$J$6</f>
        <v>CHRDB</v>
      </c>
      <c r="F107" s="16">
        <f>VLOOKUP($C107,'Growth rate'!$B$3:$T$93,7,FALSE)*VLOOKUP($E107,BY_COM_Demand_Drivers!$A$5:$I$100,7,FALSE)</f>
        <v>343.18883802632365</v>
      </c>
      <c r="G107" s="16">
        <f>VLOOKUP($C107,'Growth rate'!$B$3:$T$93,7,FALSE)*VLOOKUP($E107,BY_COM_Demand_Drivers!$A$5:$I$100,8,FALSE)</f>
        <v>0</v>
      </c>
      <c r="H107" s="16">
        <f>VLOOKUP($C107,'Growth rate'!$B$3:$T$93,7,FALSE)*VLOOKUP($E107,BY_COM_Demand_Drivers!$A$5:$I$100,9,FALSE)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BY_COM_Demand_Drivers!$J$6</f>
        <v>CHRDB</v>
      </c>
      <c r="F108" s="16">
        <f>VLOOKUP($C108,'Growth rate'!$B$3:$T$93,7,FALSE)*VLOOKUP($E108,BY_COM_Demand_Drivers!$A$5:$I$100,7,FALSE)</f>
        <v>339.96773507519617</v>
      </c>
      <c r="G108" s="16">
        <f>VLOOKUP($C108,'Growth rate'!$B$3:$T$93,7,FALSE)*VLOOKUP($E108,BY_COM_Demand_Drivers!$A$5:$I$100,8,FALSE)</f>
        <v>0</v>
      </c>
      <c r="H108" s="16">
        <f>VLOOKUP($C108,'Growth rate'!$B$3:$T$93,7,FALSE)*VLOOKUP($E108,BY_COM_Demand_Drivers!$A$5:$I$100,9,FALSE)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BY_COM_Demand_Drivers!$J$6</f>
        <v>CHRDB</v>
      </c>
      <c r="F109" s="16">
        <f>VLOOKUP($C109,'Growth rate'!$B$3:$T$93,7,FALSE)*VLOOKUP($E109,BY_COM_Demand_Drivers!$A$5:$I$100,7,FALSE)</f>
        <v>336.74663212406875</v>
      </c>
      <c r="G109" s="16">
        <f>VLOOKUP($C109,'Growth rate'!$B$3:$T$93,7,FALSE)*VLOOKUP($E109,BY_COM_Demand_Drivers!$A$5:$I$100,8,FALSE)</f>
        <v>0</v>
      </c>
      <c r="H109" s="16">
        <f>VLOOKUP($C109,'Growth rate'!$B$3:$T$93,7,FALSE)*VLOOKUP($E109,BY_COM_Demand_Drivers!$A$5:$I$100,9,FALSE)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BY_COM_Demand_Drivers!$J$6</f>
        <v>CHRDB</v>
      </c>
      <c r="F110" s="16">
        <f>VLOOKUP($C110,'Growth rate'!$B$3:$T$93,7,FALSE)*VLOOKUP($E110,BY_COM_Demand_Drivers!$A$5:$I$100,7,FALSE)</f>
        <v>333.52552917294133</v>
      </c>
      <c r="G110" s="16">
        <f>VLOOKUP($C110,'Growth rate'!$B$3:$T$93,7,FALSE)*VLOOKUP($E110,BY_COM_Demand_Drivers!$A$5:$I$100,8,FALSE)</f>
        <v>0</v>
      </c>
      <c r="H110" s="16">
        <f>VLOOKUP($C110,'Growth rate'!$B$3:$T$93,7,FALSE)*VLOOKUP($E110,BY_COM_Demand_Drivers!$A$5:$I$100,9,FALSE)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BY_COM_Demand_Drivers!$J$6</f>
        <v>CHRDB</v>
      </c>
      <c r="F111" s="16">
        <f>VLOOKUP($C111,'Growth rate'!$B$3:$T$93,7,FALSE)*VLOOKUP($E111,BY_COM_Demand_Drivers!$A$5:$I$100,7,FALSE)</f>
        <v>330.30442622181391</v>
      </c>
      <c r="G111" s="16">
        <f>VLOOKUP($C111,'Growth rate'!$B$3:$T$93,7,FALSE)*VLOOKUP($E111,BY_COM_Demand_Drivers!$A$5:$I$100,8,FALSE)</f>
        <v>0</v>
      </c>
      <c r="H111" s="16">
        <f>VLOOKUP($C111,'Growth rate'!$B$3:$T$93,7,FALSE)*VLOOKUP($E111,BY_COM_Demand_Drivers!$A$5:$I$100,9,FALSE)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BY_COM_Demand_Drivers!$J$6</f>
        <v>CHRDB</v>
      </c>
      <c r="F112" s="16">
        <f>VLOOKUP($C112,'Growth rate'!$B$3:$T$93,7,FALSE)*VLOOKUP($E112,BY_COM_Demand_Drivers!$A$5:$I$100,7,FALSE)</f>
        <v>327.08332327068644</v>
      </c>
      <c r="G112" s="16">
        <f>VLOOKUP($C112,'Growth rate'!$B$3:$T$93,7,FALSE)*VLOOKUP($E112,BY_COM_Demand_Drivers!$A$5:$I$100,8,FALSE)</f>
        <v>0</v>
      </c>
      <c r="H112" s="16">
        <f>VLOOKUP($C112,'Growth rate'!$B$3:$T$93,7,FALSE)*VLOOKUP($E112,BY_COM_Demand_Drivers!$A$5:$I$100,9,FALSE)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BY_COM_Demand_Drivers!$J$6</f>
        <v>CHRDB</v>
      </c>
      <c r="F113" s="16">
        <f>VLOOKUP($C113,'Growth rate'!$B$3:$T$93,7,FALSE)*VLOOKUP($E113,BY_COM_Demand_Drivers!$A$5:$I$100,7,FALSE)</f>
        <v>323.86222031955896</v>
      </c>
      <c r="G113" s="16">
        <f>VLOOKUP($C113,'Growth rate'!$B$3:$T$93,7,FALSE)*VLOOKUP($E113,BY_COM_Demand_Drivers!$A$5:$I$100,8,FALSE)</f>
        <v>0</v>
      </c>
      <c r="H113" s="16">
        <f>VLOOKUP($C113,'Growth rate'!$B$3:$T$93,7,FALSE)*VLOOKUP($E113,BY_COM_Demand_Drivers!$A$5:$I$100,9,FALSE)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BY_COM_Demand_Drivers!$J$6</f>
        <v>CHRDB</v>
      </c>
      <c r="F114" s="16">
        <f>VLOOKUP($C114,'Growth rate'!$B$3:$T$93,7,FALSE)*VLOOKUP($E114,BY_COM_Demand_Drivers!$A$5:$I$100,7,FALSE)</f>
        <v>320.64111736843154</v>
      </c>
      <c r="G114" s="16">
        <f>VLOOKUP($C114,'Growth rate'!$B$3:$T$93,7,FALSE)*VLOOKUP($E114,BY_COM_Demand_Drivers!$A$5:$I$100,8,FALSE)</f>
        <v>0</v>
      </c>
      <c r="H114" s="16">
        <f>VLOOKUP($C114,'Growth rate'!$B$3:$T$93,7,FALSE)*VLOOKUP($E114,BY_COM_Demand_Drivers!$A$5:$I$100,9,FALSE)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BY_COM_Demand_Drivers!$J$6</f>
        <v>CHRDB</v>
      </c>
      <c r="F115" s="16">
        <f>VLOOKUP($C115,'Growth rate'!$B$3:$T$93,7,FALSE)*VLOOKUP($E115,BY_COM_Demand_Drivers!$A$5:$I$100,7,FALSE)</f>
        <v>317.42001441730412</v>
      </c>
      <c r="G115" s="16">
        <f>VLOOKUP($C115,'Growth rate'!$B$3:$T$93,7,FALSE)*VLOOKUP($E115,BY_COM_Demand_Drivers!$A$5:$I$100,8,FALSE)</f>
        <v>0</v>
      </c>
      <c r="H115" s="16">
        <f>VLOOKUP($C115,'Growth rate'!$B$3:$T$93,7,FALSE)*VLOOKUP($E115,BY_COM_Demand_Drivers!$A$5:$I$100,9,FALSE)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BY_COM_Demand_Drivers!$J$6</f>
        <v>CHRDB</v>
      </c>
      <c r="F116" s="16">
        <f>VLOOKUP($C116,'Growth rate'!$B$3:$T$93,7,FALSE)*VLOOKUP($E116,BY_COM_Demand_Drivers!$A$5:$I$100,7,FALSE)</f>
        <v>314.1989114661767</v>
      </c>
      <c r="G116" s="16">
        <f>VLOOKUP($C116,'Growth rate'!$B$3:$T$93,7,FALSE)*VLOOKUP($E116,BY_COM_Demand_Drivers!$A$5:$I$100,8,FALSE)</f>
        <v>0</v>
      </c>
      <c r="H116" s="16">
        <f>VLOOKUP($C116,'Growth rate'!$B$3:$T$93,7,FALSE)*VLOOKUP($E116,BY_COM_Demand_Drivers!$A$5:$I$100,9,FALSE)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BY_COM_Demand_Drivers!$J$6</f>
        <v>CHRDB</v>
      </c>
      <c r="F117" s="16">
        <f>VLOOKUP($C117,'Growth rate'!$B$3:$T$93,7,FALSE)*VLOOKUP($E117,BY_COM_Demand_Drivers!$A$5:$I$100,7,FALSE)</f>
        <v>310.97780851504916</v>
      </c>
      <c r="G117" s="16">
        <f>VLOOKUP($C117,'Growth rate'!$B$3:$T$93,7,FALSE)*VLOOKUP($E117,BY_COM_Demand_Drivers!$A$5:$I$100,8,FALSE)</f>
        <v>0</v>
      </c>
      <c r="H117" s="16">
        <f>VLOOKUP($C117,'Growth rate'!$B$3:$T$93,7,FALSE)*VLOOKUP($E117,BY_COM_Demand_Drivers!$A$5:$I$100,9,FALSE)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BY_COM_Demand_Drivers!$J$6</f>
        <v>CHRDB</v>
      </c>
      <c r="F118" s="16">
        <f>VLOOKUP($C118,'Growth rate'!$B$3:$T$93,7,FALSE)*VLOOKUP($E118,BY_COM_Demand_Drivers!$A$5:$I$100,7,FALSE)</f>
        <v>314.47408370805005</v>
      </c>
      <c r="G118" s="16">
        <f>VLOOKUP($C118,'Growth rate'!$B$3:$T$93,7,FALSE)*VLOOKUP($E118,BY_COM_Demand_Drivers!$A$5:$I$100,8,FALSE)</f>
        <v>0</v>
      </c>
      <c r="H118" s="16">
        <f>VLOOKUP($C118,'Growth rate'!$B$3:$T$93,7,FALSE)*VLOOKUP($E118,BY_COM_Demand_Drivers!$A$5:$I$100,9,FALSE)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BY_COM_Demand_Drivers!$J$6</f>
        <v>CHRDB</v>
      </c>
      <c r="F119" s="16">
        <f>VLOOKUP($C119,'Growth rate'!$B$3:$T$93,7,FALSE)*VLOOKUP($E119,BY_COM_Demand_Drivers!$A$5:$I$100,7,FALSE)</f>
        <v>317.97035890105082</v>
      </c>
      <c r="G119" s="16">
        <f>VLOOKUP($C119,'Growth rate'!$B$3:$T$93,7,FALSE)*VLOOKUP($E119,BY_COM_Demand_Drivers!$A$5:$I$100,8,FALSE)</f>
        <v>0</v>
      </c>
      <c r="H119" s="16">
        <f>VLOOKUP($C119,'Growth rate'!$B$3:$T$93,7,FALSE)*VLOOKUP($E119,BY_COM_Demand_Drivers!$A$5:$I$100,9,FALSE)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BY_COM_Demand_Drivers!$J$6</f>
        <v>CHRDB</v>
      </c>
      <c r="F120" s="16">
        <f>VLOOKUP($C120,'Growth rate'!$B$3:$T$93,7,FALSE)*VLOOKUP($E120,BY_COM_Demand_Drivers!$A$5:$I$100,7,FALSE)</f>
        <v>321.46663409405164</v>
      </c>
      <c r="G120" s="16">
        <f>VLOOKUP($C120,'Growth rate'!$B$3:$T$93,7,FALSE)*VLOOKUP($E120,BY_COM_Demand_Drivers!$A$5:$I$100,8,FALSE)</f>
        <v>0</v>
      </c>
      <c r="H120" s="16">
        <f>VLOOKUP($C120,'Growth rate'!$B$3:$T$93,7,FALSE)*VLOOKUP($E120,BY_COM_Demand_Drivers!$A$5:$I$100,9,FALSE)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BY_COM_Demand_Drivers!$J$6</f>
        <v>CHRDB</v>
      </c>
      <c r="F121" s="16">
        <f>VLOOKUP($C121,'Growth rate'!$B$3:$T$93,7,FALSE)*VLOOKUP($E121,BY_COM_Demand_Drivers!$A$5:$I$100,7,FALSE)</f>
        <v>324.96290928705247</v>
      </c>
      <c r="G121" s="16">
        <f>VLOOKUP($C121,'Growth rate'!$B$3:$T$93,7,FALSE)*VLOOKUP($E121,BY_COM_Demand_Drivers!$A$5:$I$100,8,FALSE)</f>
        <v>0</v>
      </c>
      <c r="H121" s="16">
        <f>VLOOKUP($C121,'Growth rate'!$B$3:$T$93,7,FALSE)*VLOOKUP($E121,BY_COM_Demand_Drivers!$A$5:$I$100,9,FALSE)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BY_COM_Demand_Drivers!$J$6</f>
        <v>CHRDB</v>
      </c>
      <c r="F122" s="16">
        <f>VLOOKUP($C122,'Growth rate'!$B$3:$T$93,7,FALSE)*VLOOKUP($E122,BY_COM_Demand_Drivers!$A$5:$I$100,7,FALSE)</f>
        <v>328.4591844800533</v>
      </c>
      <c r="G122" s="16">
        <f>VLOOKUP($C122,'Growth rate'!$B$3:$T$93,7,FALSE)*VLOOKUP($E122,BY_COM_Demand_Drivers!$A$5:$I$100,8,FALSE)</f>
        <v>0</v>
      </c>
      <c r="H122" s="16">
        <f>VLOOKUP($C122,'Growth rate'!$B$3:$T$93,7,FALSE)*VLOOKUP($E122,BY_COM_Demand_Drivers!$A$5:$I$100,9,FALSE)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BY_COM_Demand_Drivers!$J$6</f>
        <v>CHRDB</v>
      </c>
      <c r="F123" s="16">
        <f>VLOOKUP($C123,'Growth rate'!$B$3:$T$93,7,FALSE)*VLOOKUP($E123,BY_COM_Demand_Drivers!$A$5:$I$100,7,FALSE)</f>
        <v>332.20188203699303</v>
      </c>
      <c r="G123" s="16">
        <f>VLOOKUP($C123,'Growth rate'!$B$3:$T$93,7,FALSE)*VLOOKUP($E123,BY_COM_Demand_Drivers!$A$5:$I$100,8,FALSE)</f>
        <v>0</v>
      </c>
      <c r="H123" s="16">
        <f>VLOOKUP($C123,'Growth rate'!$B$3:$T$93,7,FALSE)*VLOOKUP($E123,BY_COM_Demand_Drivers!$A$5:$I$100,9,FALSE)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BY_COM_Demand_Drivers!$J$6</f>
        <v>CHRDB</v>
      </c>
      <c r="F124" s="16">
        <f>VLOOKUP($C124,'Growth rate'!$B$3:$T$93,7,FALSE)*VLOOKUP($E124,BY_COM_Demand_Drivers!$A$5:$I$100,7,FALSE)</f>
        <v>335.94457959393276</v>
      </c>
      <c r="G124" s="16">
        <f>VLOOKUP($C124,'Growth rate'!$B$3:$T$93,7,FALSE)*VLOOKUP($E124,BY_COM_Demand_Drivers!$A$5:$I$100,8,FALSE)</f>
        <v>0</v>
      </c>
      <c r="H124" s="16">
        <f>VLOOKUP($C124,'Growth rate'!$B$3:$T$93,7,FALSE)*VLOOKUP($E124,BY_COM_Demand_Drivers!$A$5:$I$100,9,FALSE)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BY_COM_Demand_Drivers!$J$6</f>
        <v>CHRDB</v>
      </c>
      <c r="F125" s="16">
        <f>VLOOKUP($C125,'Growth rate'!$B$3:$T$93,7,FALSE)*VLOOKUP($E125,BY_COM_Demand_Drivers!$A$5:$I$100,7,FALSE)</f>
        <v>339.68727715087255</v>
      </c>
      <c r="G125" s="16">
        <f>VLOOKUP($C125,'Growth rate'!$B$3:$T$93,7,FALSE)*VLOOKUP($E125,BY_COM_Demand_Drivers!$A$5:$I$100,8,FALSE)</f>
        <v>0</v>
      </c>
      <c r="H125" s="16">
        <f>VLOOKUP($C125,'Growth rate'!$B$3:$T$93,7,FALSE)*VLOOKUP($E125,BY_COM_Demand_Drivers!$A$5:$I$100,9,FALSE)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BY_COM_Demand_Drivers!$J$6</f>
        <v>CHRDB</v>
      </c>
      <c r="F126" s="16">
        <f>VLOOKUP($C126,'Growth rate'!$B$3:$T$93,7,FALSE)*VLOOKUP($E126,BY_COM_Demand_Drivers!$A$5:$I$100,7,FALSE)</f>
        <v>343.42997470781222</v>
      </c>
      <c r="G126" s="16">
        <f>VLOOKUP($C126,'Growth rate'!$B$3:$T$93,7,FALSE)*VLOOKUP($E126,BY_COM_Demand_Drivers!$A$5:$I$100,8,FALSE)</f>
        <v>0</v>
      </c>
      <c r="H126" s="16">
        <f>VLOOKUP($C126,'Growth rate'!$B$3:$T$93,7,FALSE)*VLOOKUP($E126,BY_COM_Demand_Drivers!$A$5:$I$100,9,FALSE)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BY_COM_Demand_Drivers!$J$6</f>
        <v>CHRDB</v>
      </c>
      <c r="F127" s="16">
        <f>VLOOKUP($C127,'Growth rate'!$B$3:$T$93,7,FALSE)*VLOOKUP($E127,BY_COM_Demand_Drivers!$A$5:$I$100,7,FALSE)</f>
        <v>347.17267226475207</v>
      </c>
      <c r="G127" s="16">
        <f>VLOOKUP($C127,'Growth rate'!$B$3:$T$93,7,FALSE)*VLOOKUP($E127,BY_COM_Demand_Drivers!$A$5:$I$100,8,FALSE)</f>
        <v>0</v>
      </c>
      <c r="H127" s="16">
        <f>VLOOKUP($C127,'Growth rate'!$B$3:$T$93,7,FALSE)*VLOOKUP($E127,BY_COM_Demand_Drivers!$A$5:$I$100,9,FALSE)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BY_COM_Demand_Drivers!$J$6</f>
        <v>CHRDB</v>
      </c>
      <c r="F128" s="16">
        <f>VLOOKUP($C128,'Growth rate'!$B$3:$T$93,7,FALSE)*VLOOKUP($E128,BY_COM_Demand_Drivers!$A$5:$I$100,7,FALSE)</f>
        <v>350.89136831990874</v>
      </c>
      <c r="G128" s="16">
        <f>VLOOKUP($C128,'Growth rate'!$B$3:$T$93,7,FALSE)*VLOOKUP($E128,BY_COM_Demand_Drivers!$A$5:$I$100,8,FALSE)</f>
        <v>0</v>
      </c>
      <c r="H128" s="16">
        <f>VLOOKUP($C128,'Growth rate'!$B$3:$T$93,7,FALSE)*VLOOKUP($E128,BY_COM_Demand_Drivers!$A$5:$I$100,9,FALSE)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BY_COM_Demand_Drivers!$J$6</f>
        <v>CHRDB</v>
      </c>
      <c r="F129" s="16">
        <f>VLOOKUP($C129,'Growth rate'!$B$3:$T$93,7,FALSE)*VLOOKUP($E129,BY_COM_Demand_Drivers!$A$5:$I$100,7,FALSE)</f>
        <v>354.61006437506541</v>
      </c>
      <c r="G129" s="16">
        <f>VLOOKUP($C129,'Growth rate'!$B$3:$T$93,7,FALSE)*VLOOKUP($E129,BY_COM_Demand_Drivers!$A$5:$I$100,8,FALSE)</f>
        <v>0</v>
      </c>
      <c r="H129" s="16">
        <f>VLOOKUP($C129,'Growth rate'!$B$3:$T$93,7,FALSE)*VLOOKUP($E129,BY_COM_Demand_Drivers!$A$5:$I$100,9,FALSE)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BY_COM_Demand_Drivers!$J$6</f>
        <v>CHRDB</v>
      </c>
      <c r="F130" s="16">
        <f>VLOOKUP($C130,'Growth rate'!$B$3:$T$93,7,FALSE)*VLOOKUP($E130,BY_COM_Demand_Drivers!$A$5:$I$100,7,FALSE)</f>
        <v>358.32876043022213</v>
      </c>
      <c r="G130" s="16">
        <f>VLOOKUP($C130,'Growth rate'!$B$3:$T$93,7,FALSE)*VLOOKUP($E130,BY_COM_Demand_Drivers!$A$5:$I$100,8,FALSE)</f>
        <v>0</v>
      </c>
      <c r="H130" s="16">
        <f>VLOOKUP($C130,'Growth rate'!$B$3:$T$93,7,FALSE)*VLOOKUP($E130,BY_COM_Demand_Drivers!$A$5:$I$100,9,FALSE)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BY_COM_Demand_Drivers!$J$6</f>
        <v>CHRDB</v>
      </c>
      <c r="F131" s="16">
        <f>VLOOKUP($C131,'Growth rate'!$B$3:$T$93,7,FALSE)*VLOOKUP($E131,BY_COM_Demand_Drivers!$A$5:$I$100,7,FALSE)</f>
        <v>362.04745648537875</v>
      </c>
      <c r="G131" s="16">
        <f>VLOOKUP($C131,'Growth rate'!$B$3:$T$93,7,FALSE)*VLOOKUP($E131,BY_COM_Demand_Drivers!$A$5:$I$100,8,FALSE)</f>
        <v>0</v>
      </c>
      <c r="H131" s="16">
        <f>VLOOKUP($C131,'Growth rate'!$B$3:$T$93,7,FALSE)*VLOOKUP($E131,BY_COM_Demand_Drivers!$A$5:$I$100,9,FALSE)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BY_COM_Demand_Drivers!$J$6</f>
        <v>CHRDB</v>
      </c>
      <c r="F132" s="16">
        <f>VLOOKUP($C132,'Growth rate'!$B$3:$T$93,7,FALSE)*VLOOKUP($E132,BY_COM_Demand_Drivers!$A$5:$I$100,7,FALSE)</f>
        <v>365.76615254053547</v>
      </c>
      <c r="G132" s="16">
        <f>VLOOKUP($C132,'Growth rate'!$B$3:$T$93,7,FALSE)*VLOOKUP($E132,BY_COM_Demand_Drivers!$A$5:$I$100,8,FALSE)</f>
        <v>0</v>
      </c>
      <c r="H132" s="16">
        <f>VLOOKUP($C132,'Growth rate'!$B$3:$T$93,7,FALSE)*VLOOKUP($E132,BY_COM_Demand_Drivers!$A$5:$I$100,9,FALSE)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BY_COM_Demand_Drivers!$J$6</f>
        <v>CHRDB</v>
      </c>
      <c r="F133" s="16">
        <f>VLOOKUP($C133,'Growth rate'!$B$3:$T$93,7,FALSE)*VLOOKUP($E133,BY_COM_Demand_Drivers!$A$5:$I$100,7,FALSE)</f>
        <v>369.44605289639105</v>
      </c>
      <c r="G133" s="16">
        <f>VLOOKUP($C133,'Growth rate'!$B$3:$T$93,7,FALSE)*VLOOKUP($E133,BY_COM_Demand_Drivers!$A$5:$I$100,8,FALSE)</f>
        <v>0</v>
      </c>
      <c r="H133" s="16">
        <f>VLOOKUP($C133,'Growth rate'!$B$3:$T$93,7,FALSE)*VLOOKUP($E133,BY_COM_Demand_Drivers!$A$5:$I$100,9,FALSE)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BY_COM_Demand_Drivers!$J$6</f>
        <v>CHRDB</v>
      </c>
      <c r="F134" s="16">
        <f>VLOOKUP($C134,'Growth rate'!$B$3:$T$93,7,FALSE)*VLOOKUP($E134,BY_COM_Demand_Drivers!$A$5:$I$100,7,FALSE)</f>
        <v>373.12595325224675</v>
      </c>
      <c r="G134" s="16">
        <f>VLOOKUP($C134,'Growth rate'!$B$3:$T$93,7,FALSE)*VLOOKUP($E134,BY_COM_Demand_Drivers!$A$5:$I$100,8,FALSE)</f>
        <v>0</v>
      </c>
      <c r="H134" s="16">
        <f>VLOOKUP($C134,'Growth rate'!$B$3:$T$93,7,FALSE)*VLOOKUP($E134,BY_COM_Demand_Drivers!$A$5:$I$100,9,FALSE)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BY_COM_Demand_Drivers!$J$6</f>
        <v>CHRDB</v>
      </c>
      <c r="F135" s="16">
        <f>VLOOKUP($C135,'Growth rate'!$B$3:$T$93,7,FALSE)*VLOOKUP($E135,BY_COM_Demand_Drivers!$A$5:$I$100,7,FALSE)</f>
        <v>376.80585360810227</v>
      </c>
      <c r="G135" s="16">
        <f>VLOOKUP($C135,'Growth rate'!$B$3:$T$93,7,FALSE)*VLOOKUP($E135,BY_COM_Demand_Drivers!$A$5:$I$100,8,FALSE)</f>
        <v>0</v>
      </c>
      <c r="H135" s="16">
        <f>VLOOKUP($C135,'Growth rate'!$B$3:$T$93,7,FALSE)*VLOOKUP($E135,BY_COM_Demand_Drivers!$A$5:$I$100,9,FALSE)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BY_COM_Demand_Drivers!$J$6</f>
        <v>CHRDB</v>
      </c>
      <c r="F136" s="16">
        <f>VLOOKUP($C136,'Growth rate'!$B$3:$T$93,7,FALSE)*VLOOKUP($E136,BY_COM_Demand_Drivers!$A$5:$I$100,7,FALSE)</f>
        <v>380.48575396395796</v>
      </c>
      <c r="G136" s="16">
        <f>VLOOKUP($C136,'Growth rate'!$B$3:$T$93,7,FALSE)*VLOOKUP($E136,BY_COM_Demand_Drivers!$A$5:$I$100,8,FALSE)</f>
        <v>0</v>
      </c>
      <c r="H136" s="16">
        <f>VLOOKUP($C136,'Growth rate'!$B$3:$T$93,7,FALSE)*VLOOKUP($E136,BY_COM_Demand_Drivers!$A$5:$I$100,9,FALSE)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BY_COM_Demand_Drivers!$J$6</f>
        <v>CHRDB</v>
      </c>
      <c r="F137" s="16">
        <f>VLOOKUP($C137,'Growth rate'!$B$3:$T$93,7,FALSE)*VLOOKUP($E137,BY_COM_Demand_Drivers!$A$5:$I$100,7,FALSE)</f>
        <v>384.16565431981365</v>
      </c>
      <c r="G137" s="16">
        <f>VLOOKUP($C137,'Growth rate'!$B$3:$T$93,7,FALSE)*VLOOKUP($E137,BY_COM_Demand_Drivers!$A$5:$I$100,8,FALSE)</f>
        <v>0</v>
      </c>
      <c r="H137" s="16">
        <f>VLOOKUP($C137,'Growth rate'!$B$3:$T$93,7,FALSE)*VLOOKUP($E137,BY_COM_Demand_Drivers!$A$5:$I$100,9,FALSE)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BY_COM_Demand_Drivers!$J$6</f>
        <v>CHRDB</v>
      </c>
      <c r="F138" s="16">
        <f>VLOOKUP($C138,'Growth rate'!$B$3:$T$93,7,FALSE)*VLOOKUP($E138,BY_COM_Demand_Drivers!$A$5:$I$100,7,FALSE)</f>
        <v>387.65089897998195</v>
      </c>
      <c r="G138" s="16">
        <f>VLOOKUP($C138,'Growth rate'!$B$3:$T$93,7,FALSE)*VLOOKUP($E138,BY_COM_Demand_Drivers!$A$5:$I$100,8,FALSE)</f>
        <v>0</v>
      </c>
      <c r="H138" s="16">
        <f>VLOOKUP($C138,'Growth rate'!$B$3:$T$93,7,FALSE)*VLOOKUP($E138,BY_COM_Demand_Drivers!$A$5:$I$100,9,FALSE)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BY_COM_Demand_Drivers!$J$6</f>
        <v>CHRDB</v>
      </c>
      <c r="F139" s="16">
        <f>VLOOKUP($C139,'Growth rate'!$B$3:$T$93,7,FALSE)*VLOOKUP($E139,BY_COM_Demand_Drivers!$A$5:$I$100,7,FALSE)</f>
        <v>391.13614364015029</v>
      </c>
      <c r="G139" s="16">
        <f>VLOOKUP($C139,'Growth rate'!$B$3:$T$93,7,FALSE)*VLOOKUP($E139,BY_COM_Demand_Drivers!$A$5:$I$100,8,FALSE)</f>
        <v>0</v>
      </c>
      <c r="H139" s="16">
        <f>VLOOKUP($C139,'Growth rate'!$B$3:$T$93,7,FALSE)*VLOOKUP($E139,BY_COM_Demand_Drivers!$A$5:$I$100,9,FALSE)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BY_COM_Demand_Drivers!$J$6</f>
        <v>CHRDB</v>
      </c>
      <c r="F140" s="16">
        <f>VLOOKUP($C140,'Growth rate'!$B$3:$T$93,7,FALSE)*VLOOKUP($E140,BY_COM_Demand_Drivers!$A$5:$I$100,7,FALSE)</f>
        <v>394.62138830031853</v>
      </c>
      <c r="G140" s="16">
        <f>VLOOKUP($C140,'Growth rate'!$B$3:$T$93,7,FALSE)*VLOOKUP($E140,BY_COM_Demand_Drivers!$A$5:$I$100,8,FALSE)</f>
        <v>0</v>
      </c>
      <c r="H140" s="16">
        <f>VLOOKUP($C140,'Growth rate'!$B$3:$T$93,7,FALSE)*VLOOKUP($E140,BY_COM_Demand_Drivers!$A$5:$I$100,9,FALSE)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BY_COM_Demand_Drivers!$J$6</f>
        <v>CHRDB</v>
      </c>
      <c r="F141" s="16">
        <f>VLOOKUP($C141,'Growth rate'!$B$3:$T$93,7,FALSE)*VLOOKUP($E141,BY_COM_Demand_Drivers!$A$5:$I$100,7,FALSE)</f>
        <v>398.10663296048693</v>
      </c>
      <c r="G141" s="16">
        <f>VLOOKUP($C141,'Growth rate'!$B$3:$T$93,7,FALSE)*VLOOKUP($E141,BY_COM_Demand_Drivers!$A$5:$I$100,8,FALSE)</f>
        <v>0</v>
      </c>
      <c r="H141" s="16">
        <f>VLOOKUP($C141,'Growth rate'!$B$3:$T$93,7,FALSE)*VLOOKUP($E141,BY_COM_Demand_Drivers!$A$5:$I$100,9,FALSE)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BY_COM_Demand_Drivers!$J$6</f>
        <v>CHRDB</v>
      </c>
      <c r="F142" s="16">
        <f>VLOOKUP($C142,'Growth rate'!$B$3:$T$93,7,FALSE)*VLOOKUP($E142,BY_COM_Demand_Drivers!$A$5:$I$100,7,FALSE)</f>
        <v>401.59187762065523</v>
      </c>
      <c r="G142" s="16">
        <f>VLOOKUP($C142,'Growth rate'!$B$3:$T$93,7,FALSE)*VLOOKUP($E142,BY_COM_Demand_Drivers!$A$5:$I$100,8,FALSE)</f>
        <v>0</v>
      </c>
      <c r="H142" s="16">
        <f>VLOOKUP($C142,'Growth rate'!$B$3:$T$93,7,FALSE)*VLOOKUP($E142,BY_COM_Demand_Drivers!$A$5:$I$100,9,FALSE)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BY_COM_Demand_Drivers!$J$6</f>
        <v>CHRDB</v>
      </c>
      <c r="F143" s="16">
        <f>VLOOKUP($C143,'Growth rate'!$B$3:$T$93,7,FALSE)*VLOOKUP($E143,BY_COM_Demand_Drivers!$A$5:$I$100,7,FALSE)</f>
        <v>404.86459894517623</v>
      </c>
      <c r="G143" s="16">
        <f>VLOOKUP($C143,'Growth rate'!$B$3:$T$93,7,FALSE)*VLOOKUP($E143,BY_COM_Demand_Drivers!$A$5:$I$100,8,FALSE)</f>
        <v>0</v>
      </c>
      <c r="H143" s="16">
        <f>VLOOKUP($C143,'Growth rate'!$B$3:$T$93,7,FALSE)*VLOOKUP($E143,BY_COM_Demand_Drivers!$A$5:$I$100,9,FALSE)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BY_COM_Demand_Drivers!$J$6</f>
        <v>CHRDB</v>
      </c>
      <c r="F144" s="16">
        <f>VLOOKUP($C144,'Growth rate'!$B$3:$T$93,7,FALSE)*VLOOKUP($E144,BY_COM_Demand_Drivers!$A$5:$I$100,7,FALSE)</f>
        <v>408.13732026969717</v>
      </c>
      <c r="G144" s="16">
        <f>VLOOKUP($C144,'Growth rate'!$B$3:$T$93,7,FALSE)*VLOOKUP($E144,BY_COM_Demand_Drivers!$A$5:$I$100,8,FALSE)</f>
        <v>0</v>
      </c>
      <c r="H144" s="16">
        <f>VLOOKUP($C144,'Growth rate'!$B$3:$T$93,7,FALSE)*VLOOKUP($E144,BY_COM_Demand_Drivers!$A$5:$I$100,9,FALSE)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BY_COM_Demand_Drivers!$J$6</f>
        <v>CHRDB</v>
      </c>
      <c r="F145" s="16">
        <f>VLOOKUP($C145,'Growth rate'!$B$3:$T$93,7,FALSE)*VLOOKUP($E145,BY_COM_Demand_Drivers!$A$5:$I$100,7,FALSE)</f>
        <v>411.410041594218</v>
      </c>
      <c r="G145" s="16">
        <f>VLOOKUP($C145,'Growth rate'!$B$3:$T$93,7,FALSE)*VLOOKUP($E145,BY_COM_Demand_Drivers!$A$5:$I$100,8,FALSE)</f>
        <v>0</v>
      </c>
      <c r="H145" s="16">
        <f>VLOOKUP($C145,'Growth rate'!$B$3:$T$93,7,FALSE)*VLOOKUP($E145,BY_COM_Demand_Drivers!$A$5:$I$100,9,FALSE)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BY_COM_Demand_Drivers!$J$6</f>
        <v>CHRDB</v>
      </c>
      <c r="F146" s="16">
        <f>VLOOKUP($C146,'Growth rate'!$B$3:$T$93,7,FALSE)*VLOOKUP($E146,BY_COM_Demand_Drivers!$A$5:$I$100,7,FALSE)</f>
        <v>414.68276291873906</v>
      </c>
      <c r="G146" s="16">
        <f>VLOOKUP($C146,'Growth rate'!$B$3:$T$93,7,FALSE)*VLOOKUP($E146,BY_COM_Demand_Drivers!$A$5:$I$100,8,FALSE)</f>
        <v>0</v>
      </c>
      <c r="H146" s="16">
        <f>VLOOKUP($C146,'Growth rate'!$B$3:$T$93,7,FALSE)*VLOOKUP($E146,BY_COM_Demand_Drivers!$A$5:$I$100,9,FALSE)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BY_COM_Demand_Drivers!$J$6</f>
        <v>CHRDB</v>
      </c>
      <c r="F147" s="16">
        <f>VLOOKUP($C147,'Growth rate'!$B$3:$T$93,7,FALSE)*VLOOKUP($E147,BY_COM_Demand_Drivers!$A$5:$I$100,7,FALSE)</f>
        <v>417.95548424326006</v>
      </c>
      <c r="G147" s="16">
        <f>VLOOKUP($C147,'Growth rate'!$B$3:$T$93,7,FALSE)*VLOOKUP($E147,BY_COM_Demand_Drivers!$A$5:$I$100,8,FALSE)</f>
        <v>0</v>
      </c>
      <c r="H147" s="16">
        <f>VLOOKUP($C147,'Growth rate'!$B$3:$T$93,7,FALSE)*VLOOKUP($E147,BY_COM_Demand_Drivers!$A$5:$I$100,9,FALSE)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BY_COM_Demand_Drivers!$J$6</f>
        <v>CHRDB</v>
      </c>
      <c r="F148" s="16">
        <f>VLOOKUP($C148,'Growth rate'!$B$3:$T$93,7,FALSE)*VLOOKUP($E148,BY_COM_Demand_Drivers!$A$5:$I$100,7,FALSE)</f>
        <v>420.83029895601732</v>
      </c>
      <c r="G148" s="16">
        <f>VLOOKUP($C148,'Growth rate'!$B$3:$T$93,7,FALSE)*VLOOKUP($E148,BY_COM_Demand_Drivers!$A$5:$I$100,8,FALSE)</f>
        <v>0</v>
      </c>
      <c r="H148" s="16">
        <f>VLOOKUP($C148,'Growth rate'!$B$3:$T$93,7,FALSE)*VLOOKUP($E148,BY_COM_Demand_Drivers!$A$5:$I$100,9,FALSE)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BY_COM_Demand_Drivers!$J$6</f>
        <v>CHRDB</v>
      </c>
      <c r="F149" s="16">
        <f>VLOOKUP($C149,'Growth rate'!$B$3:$T$93,7,FALSE)*VLOOKUP($E149,BY_COM_Demand_Drivers!$A$5:$I$100,7,FALSE)</f>
        <v>423.70511366877469</v>
      </c>
      <c r="G149" s="16">
        <f>VLOOKUP($C149,'Growth rate'!$B$3:$T$93,7,FALSE)*VLOOKUP($E149,BY_COM_Demand_Drivers!$A$5:$I$100,8,FALSE)</f>
        <v>0</v>
      </c>
      <c r="H149" s="16">
        <f>VLOOKUP($C149,'Growth rate'!$B$3:$T$93,7,FALSE)*VLOOKUP($E149,BY_COM_Demand_Drivers!$A$5:$I$100,9,FALSE)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BY_COM_Demand_Drivers!$J$6</f>
        <v>CHRDB</v>
      </c>
      <c r="F150" s="16">
        <f>VLOOKUP($C150,'Growth rate'!$B$3:$T$93,7,FALSE)*VLOOKUP($E150,BY_COM_Demand_Drivers!$A$5:$I$100,7,FALSE)</f>
        <v>426.57992838153206</v>
      </c>
      <c r="G150" s="16">
        <f>VLOOKUP($C150,'Growth rate'!$B$3:$T$93,7,FALSE)*VLOOKUP($E150,BY_COM_Demand_Drivers!$A$5:$I$100,8,FALSE)</f>
        <v>0</v>
      </c>
      <c r="H150" s="16">
        <f>VLOOKUP($C150,'Growth rate'!$B$3:$T$93,7,FALSE)*VLOOKUP($E150,BY_COM_Demand_Drivers!$A$5:$I$100,9,FALSE)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BY_COM_Demand_Drivers!$J$6</f>
        <v>CHRDB</v>
      </c>
      <c r="F151" s="16">
        <f>VLOOKUP($C151,'Growth rate'!$B$3:$T$93,7,FALSE)*VLOOKUP($E151,BY_COM_Demand_Drivers!$A$5:$I$100,7,FALSE)</f>
        <v>429.45474309428943</v>
      </c>
      <c r="G151" s="16">
        <f>VLOOKUP($C151,'Growth rate'!$B$3:$T$93,7,FALSE)*VLOOKUP($E151,BY_COM_Demand_Drivers!$A$5:$I$100,8,FALSE)</f>
        <v>0</v>
      </c>
      <c r="H151" s="16">
        <f>VLOOKUP($C151,'Growth rate'!$B$3:$T$93,7,FALSE)*VLOOKUP($E151,BY_COM_Demand_Drivers!$A$5:$I$100,9,FALSE)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BY_COM_Demand_Drivers!$J$6</f>
        <v>CHRDB</v>
      </c>
      <c r="F152" s="16">
        <f>VLOOKUP($C152,'Growth rate'!$B$3:$T$93,7,FALSE)*VLOOKUP($E152,BY_COM_Demand_Drivers!$A$5:$I$100,7,FALSE)</f>
        <v>432.32955780704668</v>
      </c>
      <c r="G152" s="16">
        <f>VLOOKUP($C152,'Growth rate'!$B$3:$T$93,7,FALSE)*VLOOKUP($E152,BY_COM_Demand_Drivers!$A$5:$I$100,8,FALSE)</f>
        <v>0</v>
      </c>
      <c r="H152" s="16">
        <f>VLOOKUP($C152,'Growth rate'!$B$3:$T$93,7,FALSE)*VLOOKUP($E152,BY_COM_Demand_Drivers!$A$5:$I$100,9,FALSE)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BY_COM_Demand_Drivers!$J$6</f>
        <v>CHRDB</v>
      </c>
      <c r="F153" s="16">
        <f>VLOOKUP($C153,'Growth rate'!$B$3:$T$93,7,FALSE)*VLOOKUP($E153,BY_COM_Demand_Drivers!$A$5:$I$100,7,FALSE)</f>
        <v>434.85548471037981</v>
      </c>
      <c r="G153" s="16">
        <f>VLOOKUP($C153,'Growth rate'!$B$3:$T$93,7,FALSE)*VLOOKUP($E153,BY_COM_Demand_Drivers!$A$5:$I$100,8,FALSE)</f>
        <v>0</v>
      </c>
      <c r="H153" s="16">
        <f>VLOOKUP($C153,'Growth rate'!$B$3:$T$93,7,FALSE)*VLOOKUP($E153,BY_COM_Demand_Drivers!$A$5:$I$100,9,FALSE)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BY_COM_Demand_Drivers!$J$6</f>
        <v>CHRDB</v>
      </c>
      <c r="F154" s="16">
        <f>VLOOKUP($C154,'Growth rate'!$B$3:$T$93,7,FALSE)*VLOOKUP($E154,BY_COM_Demand_Drivers!$A$5:$I$100,7,FALSE)</f>
        <v>437.38141161371306</v>
      </c>
      <c r="G154" s="16">
        <f>VLOOKUP($C154,'Growth rate'!$B$3:$T$93,7,FALSE)*VLOOKUP($E154,BY_COM_Demand_Drivers!$A$5:$I$100,8,FALSE)</f>
        <v>0</v>
      </c>
      <c r="H154" s="16">
        <f>VLOOKUP($C154,'Growth rate'!$B$3:$T$93,7,FALSE)*VLOOKUP($E154,BY_COM_Demand_Drivers!$A$5:$I$100,9,FALSE)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BY_COM_Demand_Drivers!$J$6</f>
        <v>CHRDB</v>
      </c>
      <c r="F155" s="16">
        <f>VLOOKUP($C155,'Growth rate'!$B$3:$T$93,7,FALSE)*VLOOKUP($E155,BY_COM_Demand_Drivers!$A$5:$I$100,7,FALSE)</f>
        <v>439.9073385170463</v>
      </c>
      <c r="G155" s="16">
        <f>VLOOKUP($C155,'Growth rate'!$B$3:$T$93,7,FALSE)*VLOOKUP($E155,BY_COM_Demand_Drivers!$A$5:$I$100,8,FALSE)</f>
        <v>0</v>
      </c>
      <c r="H155" s="16">
        <f>VLOOKUP($C155,'Growth rate'!$B$3:$T$93,7,FALSE)*VLOOKUP($E155,BY_COM_Demand_Drivers!$A$5:$I$100,9,FALSE)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BY_COM_Demand_Drivers!$J$6</f>
        <v>CHRDB</v>
      </c>
      <c r="F156" s="16">
        <f>VLOOKUP($C156,'Growth rate'!$B$3:$T$93,7,FALSE)*VLOOKUP($E156,BY_COM_Demand_Drivers!$A$5:$I$100,7,FALSE)</f>
        <v>442.43326542037943</v>
      </c>
      <c r="G156" s="16">
        <f>VLOOKUP($C156,'Growth rate'!$B$3:$T$93,7,FALSE)*VLOOKUP($E156,BY_COM_Demand_Drivers!$A$5:$I$100,8,FALSE)</f>
        <v>0</v>
      </c>
      <c r="H156" s="16">
        <f>VLOOKUP($C156,'Growth rate'!$B$3:$T$93,7,FALSE)*VLOOKUP($E156,BY_COM_Demand_Drivers!$A$5:$I$100,9,FALSE)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BY_COM_Demand_Drivers!$J$6</f>
        <v>CHRDB</v>
      </c>
      <c r="F157" s="16">
        <f>VLOOKUP($C157,'Growth rate'!$B$3:$T$93,7,FALSE)*VLOOKUP($E157,BY_COM_Demand_Drivers!$A$5:$I$100,7,FALSE)</f>
        <v>444.95919232371267</v>
      </c>
      <c r="G157" s="16">
        <f>VLOOKUP($C157,'Growth rate'!$B$3:$T$93,7,FALSE)*VLOOKUP($E157,BY_COM_Demand_Drivers!$A$5:$I$100,8,FALSE)</f>
        <v>0</v>
      </c>
      <c r="H157" s="16">
        <f>VLOOKUP($C157,'Growth rate'!$B$3:$T$93,7,FALSE)*VLOOKUP($E157,BY_COM_Demand_Drivers!$A$5:$I$100,9,FALSE)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BY_COM_Demand_Drivers!$J$6</f>
        <v>CHRDB</v>
      </c>
      <c r="F158" s="16">
        <f>VLOOKUP($C158,'Growth rate'!$B$3:$T$93,7,FALSE)*VLOOKUP($E158,BY_COM_Demand_Drivers!$A$5:$I$100,7,FALSE)</f>
        <v>447.23584481270507</v>
      </c>
      <c r="G158" s="16">
        <f>VLOOKUP($C158,'Growth rate'!$B$3:$T$93,7,FALSE)*VLOOKUP($E158,BY_COM_Demand_Drivers!$A$5:$I$100,8,FALSE)</f>
        <v>0</v>
      </c>
      <c r="H158" s="16">
        <f>VLOOKUP($C158,'Growth rate'!$B$3:$T$93,7,FALSE)*VLOOKUP($E158,BY_COM_Demand_Drivers!$A$5:$I$100,9,FALSE)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BY_COM_Demand_Drivers!$J$6</f>
        <v>CHRDB</v>
      </c>
      <c r="F159" s="16">
        <f>VLOOKUP($C159,'Growth rate'!$B$3:$T$93,7,FALSE)*VLOOKUP($E159,BY_COM_Demand_Drivers!$A$5:$I$100,7,FALSE)</f>
        <v>449.51249730169752</v>
      </c>
      <c r="G159" s="16">
        <f>VLOOKUP($C159,'Growth rate'!$B$3:$T$93,7,FALSE)*VLOOKUP($E159,BY_COM_Demand_Drivers!$A$5:$I$100,8,FALSE)</f>
        <v>0</v>
      </c>
      <c r="H159" s="16">
        <f>VLOOKUP($C159,'Growth rate'!$B$3:$T$93,7,FALSE)*VLOOKUP($E159,BY_COM_Demand_Drivers!$A$5:$I$100,9,FALSE)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BY_COM_Demand_Drivers!$J$6</f>
        <v>CHRDB</v>
      </c>
      <c r="F160" s="16">
        <f>VLOOKUP($C160,'Growth rate'!$B$3:$T$93,7,FALSE)*VLOOKUP($E160,BY_COM_Demand_Drivers!$A$5:$I$100,7,FALSE)</f>
        <v>451.78914979068981</v>
      </c>
      <c r="G160" s="16">
        <f>VLOOKUP($C160,'Growth rate'!$B$3:$T$93,7,FALSE)*VLOOKUP($E160,BY_COM_Demand_Drivers!$A$5:$I$100,8,FALSE)</f>
        <v>0</v>
      </c>
      <c r="H160" s="16">
        <f>VLOOKUP($C160,'Growth rate'!$B$3:$T$93,7,FALSE)*VLOOKUP($E160,BY_COM_Demand_Drivers!$A$5:$I$100,9,FALSE)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BY_COM_Demand_Drivers!$J$6</f>
        <v>CHRDB</v>
      </c>
      <c r="F161" s="16">
        <f>VLOOKUP($C161,'Growth rate'!$B$3:$T$93,7,FALSE)*VLOOKUP($E161,BY_COM_Demand_Drivers!$A$5:$I$100,7,FALSE)</f>
        <v>454.06580227968232</v>
      </c>
      <c r="G161" s="16">
        <f>VLOOKUP($C161,'Growth rate'!$B$3:$T$93,7,FALSE)*VLOOKUP($E161,BY_COM_Demand_Drivers!$A$5:$I$100,8,FALSE)</f>
        <v>0</v>
      </c>
      <c r="H161" s="16">
        <f>VLOOKUP($C161,'Growth rate'!$B$3:$T$93,7,FALSE)*VLOOKUP($E161,BY_COM_Demand_Drivers!$A$5:$I$100,9,FALSE)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BY_COM_Demand_Drivers!$J$6</f>
        <v>CHRDB</v>
      </c>
      <c r="F162" s="16">
        <f>VLOOKUP($C162,'Growth rate'!$B$3:$T$93,7,FALSE)*VLOOKUP($E162,BY_COM_Demand_Drivers!$A$5:$I$100,7,FALSE)</f>
        <v>456.34245476867471</v>
      </c>
      <c r="G162" s="16">
        <f>VLOOKUP($C162,'Growth rate'!$B$3:$T$93,7,FALSE)*VLOOKUP($E162,BY_COM_Demand_Drivers!$A$5:$I$100,8,FALSE)</f>
        <v>0</v>
      </c>
      <c r="H162" s="16">
        <f>VLOOKUP($C162,'Growth rate'!$B$3:$T$93,7,FALSE)*VLOOKUP($E162,BY_COM_Demand_Drivers!$A$5:$I$100,9,FALSE)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BY_COM_Demand_Drivers!$J$6</f>
        <v>CHRDB</v>
      </c>
      <c r="F163" s="16">
        <f>VLOOKUP($C163,'Growth rate'!$B$3:$T$93,7,FALSE)*VLOOKUP($E163,BY_COM_Demand_Drivers!$A$5:$I$100,7,FALSE)</f>
        <v>458.41965907546006</v>
      </c>
      <c r="G163" s="16">
        <f>VLOOKUP($C163,'Growth rate'!$B$3:$T$93,7,FALSE)*VLOOKUP($E163,BY_COM_Demand_Drivers!$A$5:$I$100,8,FALSE)</f>
        <v>0</v>
      </c>
      <c r="H163" s="16">
        <f>VLOOKUP($C163,'Growth rate'!$B$3:$T$93,7,FALSE)*VLOOKUP($E163,BY_COM_Demand_Drivers!$A$5:$I$100,9,FALSE)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BY_COM_Demand_Drivers!$J$6</f>
        <v>CHRDB</v>
      </c>
      <c r="F164" s="16">
        <f>VLOOKUP($C164,'Growth rate'!$B$3:$T$93,7,FALSE)*VLOOKUP($E164,BY_COM_Demand_Drivers!$A$5:$I$100,7,FALSE)</f>
        <v>460.49686338224524</v>
      </c>
      <c r="G164" s="16">
        <f>VLOOKUP($C164,'Growth rate'!$B$3:$T$93,7,FALSE)*VLOOKUP($E164,BY_COM_Demand_Drivers!$A$5:$I$100,8,FALSE)</f>
        <v>0</v>
      </c>
      <c r="H164" s="16">
        <f>VLOOKUP($C164,'Growth rate'!$B$3:$T$93,7,FALSE)*VLOOKUP($E164,BY_COM_Demand_Drivers!$A$5:$I$100,9,FALSE)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BY_COM_Demand_Drivers!$J$6</f>
        <v>CHRDB</v>
      </c>
      <c r="F165" s="16">
        <f>VLOOKUP($C165,'Growth rate'!$B$3:$T$93,7,FALSE)*VLOOKUP($E165,BY_COM_Demand_Drivers!$A$5:$I$100,7,FALSE)</f>
        <v>462.57406768903041</v>
      </c>
      <c r="G165" s="16">
        <f>VLOOKUP($C165,'Growth rate'!$B$3:$T$93,7,FALSE)*VLOOKUP($E165,BY_COM_Demand_Drivers!$A$5:$I$100,8,FALSE)</f>
        <v>0</v>
      </c>
      <c r="H165" s="16">
        <f>VLOOKUP($C165,'Growth rate'!$B$3:$T$93,7,FALSE)*VLOOKUP($E165,BY_COM_Demand_Drivers!$A$5:$I$100,9,FALSE)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BY_COM_Demand_Drivers!$J$6</f>
        <v>CHRDB</v>
      </c>
      <c r="F166" s="16">
        <f>VLOOKUP($C166,'Growth rate'!$B$3:$T$93,7,FALSE)*VLOOKUP($E166,BY_COM_Demand_Drivers!$A$5:$I$100,7,FALSE)</f>
        <v>464.6512719958157</v>
      </c>
      <c r="G166" s="16">
        <f>VLOOKUP($C166,'Growth rate'!$B$3:$T$93,7,FALSE)*VLOOKUP($E166,BY_COM_Demand_Drivers!$A$5:$I$100,8,FALSE)</f>
        <v>0</v>
      </c>
      <c r="H166" s="16">
        <f>VLOOKUP($C166,'Growth rate'!$B$3:$T$93,7,FALSE)*VLOOKUP($E166,BY_COM_Demand_Drivers!$A$5:$I$100,9,FALSE)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BY_COM_Demand_Drivers!$J$6</f>
        <v>CHRDB</v>
      </c>
      <c r="F167" s="16">
        <f>VLOOKUP($C167,'Growth rate'!$B$3:$T$93,7,FALSE)*VLOOKUP($E167,BY_COM_Demand_Drivers!$A$5:$I$100,7,FALSE)</f>
        <v>466.72847630260094</v>
      </c>
      <c r="G167" s="16">
        <f>VLOOKUP($C167,'Growth rate'!$B$3:$T$93,7,FALSE)*VLOOKUP($E167,BY_COM_Demand_Drivers!$A$5:$I$100,8,FALSE)</f>
        <v>0</v>
      </c>
      <c r="H167" s="16">
        <f>VLOOKUP($C167,'Growth rate'!$B$3:$T$93,7,FALSE)*VLOOKUP($E167,BY_COM_Demand_Drivers!$A$5:$I$100,9,FALSE)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BY_COM_Demand_Drivers!$J$7</f>
        <v>CHUMB</v>
      </c>
      <c r="F168" s="16">
        <f>VLOOKUP($C168,'Growth rate'!$B$3:$T$93,7,FALSE)*VLOOKUP($E168,BY_COM_Demand_Drivers!$A$5:$I$100,7,FALSE)</f>
        <v>378.392917510102</v>
      </c>
      <c r="G168" s="16">
        <f>VLOOKUP($C168,'Growth rate'!$B$3:$T$93,7,FALSE)*VLOOKUP($E168,BY_COM_Demand_Drivers!$A$5:$I$100,8,FALSE)</f>
        <v>0</v>
      </c>
      <c r="H168" s="16">
        <f>VLOOKUP($C168,'Growth rate'!$B$3:$T$93,7,FALSE)*VLOOKUP($E168,BY_COM_Demand_Drivers!$A$5:$I$100,9,FALSE)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BY_COM_Demand_Drivers!$J$7</f>
        <v>CHUMB</v>
      </c>
      <c r="F169" s="16">
        <f>VLOOKUP($C169,'Growth rate'!$B$3:$T$93,7,FALSE)*VLOOKUP($E169,BY_COM_Demand_Drivers!$A$5:$I$100,7,FALSE)</f>
        <v>375.42615118401858</v>
      </c>
      <c r="G169" s="16">
        <f>VLOOKUP($C169,'Growth rate'!$B$3:$T$93,7,FALSE)*VLOOKUP($E169,BY_COM_Demand_Drivers!$A$5:$I$100,8,FALSE)</f>
        <v>0</v>
      </c>
      <c r="H169" s="16">
        <f>VLOOKUP($C169,'Growth rate'!$B$3:$T$93,7,FALSE)*VLOOKUP($E169,BY_COM_Demand_Drivers!$A$5:$I$100,9,FALSE)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BY_COM_Demand_Drivers!$J$7</f>
        <v>CHUMB</v>
      </c>
      <c r="F170" s="16">
        <f>VLOOKUP($C170,'Growth rate'!$B$3:$T$93,7,FALSE)*VLOOKUP($E170,BY_COM_Demand_Drivers!$A$5:$I$100,7,FALSE)</f>
        <v>372.45938485793511</v>
      </c>
      <c r="G170" s="16">
        <f>VLOOKUP($C170,'Growth rate'!$B$3:$T$93,7,FALSE)*VLOOKUP($E170,BY_COM_Demand_Drivers!$A$5:$I$100,8,FALSE)</f>
        <v>0</v>
      </c>
      <c r="H170" s="16">
        <f>VLOOKUP($C170,'Growth rate'!$B$3:$T$93,7,FALSE)*VLOOKUP($E170,BY_COM_Demand_Drivers!$A$5:$I$100,9,FALSE)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BY_COM_Demand_Drivers!$J$7</f>
        <v>CHUMB</v>
      </c>
      <c r="F171" s="16">
        <f>VLOOKUP($C171,'Growth rate'!$B$3:$T$93,7,FALSE)*VLOOKUP($E171,BY_COM_Demand_Drivers!$A$5:$I$100,7,FALSE)</f>
        <v>369.49261853185163</v>
      </c>
      <c r="G171" s="16">
        <f>VLOOKUP($C171,'Growth rate'!$B$3:$T$93,7,FALSE)*VLOOKUP($E171,BY_COM_Demand_Drivers!$A$5:$I$100,8,FALSE)</f>
        <v>0</v>
      </c>
      <c r="H171" s="16">
        <f>VLOOKUP($C171,'Growth rate'!$B$3:$T$93,7,FALSE)*VLOOKUP($E171,BY_COM_Demand_Drivers!$A$5:$I$100,9,FALSE)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BY_COM_Demand_Drivers!$J$7</f>
        <v>CHUMB</v>
      </c>
      <c r="F172" s="16">
        <f>VLOOKUP($C172,'Growth rate'!$B$3:$T$93,7,FALSE)*VLOOKUP($E172,BY_COM_Demand_Drivers!$A$5:$I$100,7,FALSE)</f>
        <v>366.52585220576822</v>
      </c>
      <c r="G172" s="16">
        <f>VLOOKUP($C172,'Growth rate'!$B$3:$T$93,7,FALSE)*VLOOKUP($E172,BY_COM_Demand_Drivers!$A$5:$I$100,8,FALSE)</f>
        <v>0</v>
      </c>
      <c r="H172" s="16">
        <f>VLOOKUP($C172,'Growth rate'!$B$3:$T$93,7,FALSE)*VLOOKUP($E172,BY_COM_Demand_Drivers!$A$5:$I$100,9,FALSE)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BY_COM_Demand_Drivers!$J$7</f>
        <v>CHUMB</v>
      </c>
      <c r="F173" s="16">
        <f>VLOOKUP($C173,'Growth rate'!$B$3:$T$93,7,FALSE)*VLOOKUP($E173,BY_COM_Demand_Drivers!$A$5:$I$100,7,FALSE)</f>
        <v>363.5590858796848</v>
      </c>
      <c r="G173" s="16">
        <f>VLOOKUP($C173,'Growth rate'!$B$3:$T$93,7,FALSE)*VLOOKUP($E173,BY_COM_Demand_Drivers!$A$5:$I$100,8,FALSE)</f>
        <v>0</v>
      </c>
      <c r="H173" s="16">
        <f>VLOOKUP($C173,'Growth rate'!$B$3:$T$93,7,FALSE)*VLOOKUP($E173,BY_COM_Demand_Drivers!$A$5:$I$100,9,FALSE)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BY_COM_Demand_Drivers!$J$7</f>
        <v>CHUMB</v>
      </c>
      <c r="F174" s="16">
        <f>VLOOKUP($C174,'Growth rate'!$B$3:$T$93,7,FALSE)*VLOOKUP($E174,BY_COM_Demand_Drivers!$A$5:$I$100,7,FALSE)</f>
        <v>360.59231955360133</v>
      </c>
      <c r="G174" s="16">
        <f>VLOOKUP($C174,'Growth rate'!$B$3:$T$93,7,FALSE)*VLOOKUP($E174,BY_COM_Demand_Drivers!$A$5:$I$100,8,FALSE)</f>
        <v>0</v>
      </c>
      <c r="H174" s="16">
        <f>VLOOKUP($C174,'Growth rate'!$B$3:$T$93,7,FALSE)*VLOOKUP($E174,BY_COM_Demand_Drivers!$A$5:$I$100,9,FALSE)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BY_COM_Demand_Drivers!$J$7</f>
        <v>CHUMB</v>
      </c>
      <c r="F175" s="16">
        <f>VLOOKUP($C175,'Growth rate'!$B$3:$T$93,7,FALSE)*VLOOKUP($E175,BY_COM_Demand_Drivers!$A$5:$I$100,7,FALSE)</f>
        <v>357.62555322751791</v>
      </c>
      <c r="G175" s="16">
        <f>VLOOKUP($C175,'Growth rate'!$B$3:$T$93,7,FALSE)*VLOOKUP($E175,BY_COM_Demand_Drivers!$A$5:$I$100,8,FALSE)</f>
        <v>0</v>
      </c>
      <c r="H175" s="16">
        <f>VLOOKUP($C175,'Growth rate'!$B$3:$T$93,7,FALSE)*VLOOKUP($E175,BY_COM_Demand_Drivers!$A$5:$I$100,9,FALSE)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BY_COM_Demand_Drivers!$J$7</f>
        <v>CHUMB</v>
      </c>
      <c r="F176" s="16">
        <f>VLOOKUP($C176,'Growth rate'!$B$3:$T$93,7,FALSE)*VLOOKUP($E176,BY_COM_Demand_Drivers!$A$5:$I$100,7,FALSE)</f>
        <v>354.65878690143444</v>
      </c>
      <c r="G176" s="16">
        <f>VLOOKUP($C176,'Growth rate'!$B$3:$T$93,7,FALSE)*VLOOKUP($E176,BY_COM_Demand_Drivers!$A$5:$I$100,8,FALSE)</f>
        <v>0</v>
      </c>
      <c r="H176" s="16">
        <f>VLOOKUP($C176,'Growth rate'!$B$3:$T$93,7,FALSE)*VLOOKUP($E176,BY_COM_Demand_Drivers!$A$5:$I$100,9,FALSE)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BY_COM_Demand_Drivers!$J$7</f>
        <v>CHUMB</v>
      </c>
      <c r="F177" s="16">
        <f>VLOOKUP($C177,'Growth rate'!$B$3:$T$93,7,FALSE)*VLOOKUP($E177,BY_COM_Demand_Drivers!$A$5:$I$100,7,FALSE)</f>
        <v>351.69202057535102</v>
      </c>
      <c r="G177" s="16">
        <f>VLOOKUP($C177,'Growth rate'!$B$3:$T$93,7,FALSE)*VLOOKUP($E177,BY_COM_Demand_Drivers!$A$5:$I$100,8,FALSE)</f>
        <v>0</v>
      </c>
      <c r="H177" s="16">
        <f>VLOOKUP($C177,'Growth rate'!$B$3:$T$93,7,FALSE)*VLOOKUP($E177,BY_COM_Demand_Drivers!$A$5:$I$100,9,FALSE)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BY_COM_Demand_Drivers!$J$7</f>
        <v>CHUMB</v>
      </c>
      <c r="F178" s="16">
        <f>VLOOKUP($C178,'Growth rate'!$B$3:$T$93,7,FALSE)*VLOOKUP($E178,BY_COM_Demand_Drivers!$A$5:$I$100,7,FALSE)</f>
        <v>348.72525424926755</v>
      </c>
      <c r="G178" s="16">
        <f>VLOOKUP($C178,'Growth rate'!$B$3:$T$93,7,FALSE)*VLOOKUP($E178,BY_COM_Demand_Drivers!$A$5:$I$100,8,FALSE)</f>
        <v>0</v>
      </c>
      <c r="H178" s="16">
        <f>VLOOKUP($C178,'Growth rate'!$B$3:$T$93,7,FALSE)*VLOOKUP($E178,BY_COM_Demand_Drivers!$A$5:$I$100,9,FALSE)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BY_COM_Demand_Drivers!$J$7</f>
        <v>CHUMB</v>
      </c>
      <c r="F179" s="16">
        <f>VLOOKUP($C179,'Growth rate'!$B$3:$T$93,7,FALSE)*VLOOKUP($E179,BY_COM_Demand_Drivers!$A$5:$I$100,7,FALSE)</f>
        <v>345.75848792318413</v>
      </c>
      <c r="G179" s="16">
        <f>VLOOKUP($C179,'Growth rate'!$B$3:$T$93,7,FALSE)*VLOOKUP($E179,BY_COM_Demand_Drivers!$A$5:$I$100,8,FALSE)</f>
        <v>0</v>
      </c>
      <c r="H179" s="16">
        <f>VLOOKUP($C179,'Growth rate'!$B$3:$T$93,7,FALSE)*VLOOKUP($E179,BY_COM_Demand_Drivers!$A$5:$I$100,9,FALSE)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BY_COM_Demand_Drivers!$J$7</f>
        <v>CHUMB</v>
      </c>
      <c r="F180" s="16">
        <f>VLOOKUP($C180,'Growth rate'!$B$3:$T$93,7,FALSE)*VLOOKUP($E180,BY_COM_Demand_Drivers!$A$5:$I$100,7,FALSE)</f>
        <v>342.79172159710066</v>
      </c>
      <c r="G180" s="16">
        <f>VLOOKUP($C180,'Growth rate'!$B$3:$T$93,7,FALSE)*VLOOKUP($E180,BY_COM_Demand_Drivers!$A$5:$I$100,8,FALSE)</f>
        <v>0</v>
      </c>
      <c r="H180" s="16">
        <f>VLOOKUP($C180,'Growth rate'!$B$3:$T$93,7,FALSE)*VLOOKUP($E180,BY_COM_Demand_Drivers!$A$5:$I$100,9,FALSE)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BY_COM_Demand_Drivers!$J$7</f>
        <v>CHUMB</v>
      </c>
      <c r="F181" s="16">
        <f>VLOOKUP($C181,'Growth rate'!$B$3:$T$93,7,FALSE)*VLOOKUP($E181,BY_COM_Demand_Drivers!$A$5:$I$100,7,FALSE)</f>
        <v>339.82495527101725</v>
      </c>
      <c r="G181" s="16">
        <f>VLOOKUP($C181,'Growth rate'!$B$3:$T$93,7,FALSE)*VLOOKUP($E181,BY_COM_Demand_Drivers!$A$5:$I$100,8,FALSE)</f>
        <v>0</v>
      </c>
      <c r="H181" s="16">
        <f>VLOOKUP($C181,'Growth rate'!$B$3:$T$93,7,FALSE)*VLOOKUP($E181,BY_COM_Demand_Drivers!$A$5:$I$100,9,FALSE)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BY_COM_Demand_Drivers!$J$7</f>
        <v>CHUMB</v>
      </c>
      <c r="F182" s="16">
        <f>VLOOKUP($C182,'Growth rate'!$B$3:$T$93,7,FALSE)*VLOOKUP($E182,BY_COM_Demand_Drivers!$A$5:$I$100,7,FALSE)</f>
        <v>336.85818894493377</v>
      </c>
      <c r="G182" s="16">
        <f>VLOOKUP($C182,'Growth rate'!$B$3:$T$93,7,FALSE)*VLOOKUP($E182,BY_COM_Demand_Drivers!$A$5:$I$100,8,FALSE)</f>
        <v>0</v>
      </c>
      <c r="H182" s="16">
        <f>VLOOKUP($C182,'Growth rate'!$B$3:$T$93,7,FALSE)*VLOOKUP($E182,BY_COM_Demand_Drivers!$A$5:$I$100,9,FALSE)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BY_COM_Demand_Drivers!$J$7</f>
        <v>CHUMB</v>
      </c>
      <c r="F183" s="16">
        <f>VLOOKUP($C183,'Growth rate'!$B$3:$T$93,7,FALSE)*VLOOKUP($E183,BY_COM_Demand_Drivers!$A$5:$I$100,7,FALSE)</f>
        <v>333.89142261885036</v>
      </c>
      <c r="G183" s="16">
        <f>VLOOKUP($C183,'Growth rate'!$B$3:$T$93,7,FALSE)*VLOOKUP($E183,BY_COM_Demand_Drivers!$A$5:$I$100,8,FALSE)</f>
        <v>0</v>
      </c>
      <c r="H183" s="16">
        <f>VLOOKUP($C183,'Growth rate'!$B$3:$T$93,7,FALSE)*VLOOKUP($E183,BY_COM_Demand_Drivers!$A$5:$I$100,9,FALSE)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BY_COM_Demand_Drivers!$J$7</f>
        <v>CHUMB</v>
      </c>
      <c r="F184" s="16">
        <f>VLOOKUP($C184,'Growth rate'!$B$3:$T$93,7,FALSE)*VLOOKUP($E184,BY_COM_Demand_Drivers!$A$5:$I$100,7,FALSE)</f>
        <v>330.92465629276688</v>
      </c>
      <c r="G184" s="16">
        <f>VLOOKUP($C184,'Growth rate'!$B$3:$T$93,7,FALSE)*VLOOKUP($E184,BY_COM_Demand_Drivers!$A$5:$I$100,8,FALSE)</f>
        <v>0</v>
      </c>
      <c r="H184" s="16">
        <f>VLOOKUP($C184,'Growth rate'!$B$3:$T$93,7,FALSE)*VLOOKUP($E184,BY_COM_Demand_Drivers!$A$5:$I$100,9,FALSE)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BY_COM_Demand_Drivers!$J$7</f>
        <v>CHUMB</v>
      </c>
      <c r="F185" s="16">
        <f>VLOOKUP($C185,'Growth rate'!$B$3:$T$93,7,FALSE)*VLOOKUP($E185,BY_COM_Demand_Drivers!$A$5:$I$100,7,FALSE)</f>
        <v>327.95788996668341</v>
      </c>
      <c r="G185" s="16">
        <f>VLOOKUP($C185,'Growth rate'!$B$3:$T$93,7,FALSE)*VLOOKUP($E185,BY_COM_Demand_Drivers!$A$5:$I$100,8,FALSE)</f>
        <v>0</v>
      </c>
      <c r="H185" s="16">
        <f>VLOOKUP($C185,'Growth rate'!$B$3:$T$93,7,FALSE)*VLOOKUP($E185,BY_COM_Demand_Drivers!$A$5:$I$100,9,FALSE)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BY_COM_Demand_Drivers!$J$7</f>
        <v>CHUMB</v>
      </c>
      <c r="F186" s="16">
        <f>VLOOKUP($C186,'Growth rate'!$B$3:$T$93,7,FALSE)*VLOOKUP($E186,BY_COM_Demand_Drivers!$A$5:$I$100,7,FALSE)</f>
        <v>324.99112364059999</v>
      </c>
      <c r="G186" s="16">
        <f>VLOOKUP($C186,'Growth rate'!$B$3:$T$93,7,FALSE)*VLOOKUP($E186,BY_COM_Demand_Drivers!$A$5:$I$100,8,FALSE)</f>
        <v>0</v>
      </c>
      <c r="H186" s="16">
        <f>VLOOKUP($C186,'Growth rate'!$B$3:$T$93,7,FALSE)*VLOOKUP($E186,BY_COM_Demand_Drivers!$A$5:$I$100,9,FALSE)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BY_COM_Demand_Drivers!$J$7</f>
        <v>CHUMB</v>
      </c>
      <c r="F187" s="16">
        <f>VLOOKUP($C187,'Growth rate'!$B$3:$T$93,7,FALSE)*VLOOKUP($E187,BY_COM_Demand_Drivers!$A$5:$I$100,7,FALSE)</f>
        <v>322.02435731451658</v>
      </c>
      <c r="G187" s="16">
        <f>VLOOKUP($C187,'Growth rate'!$B$3:$T$93,7,FALSE)*VLOOKUP($E187,BY_COM_Demand_Drivers!$A$5:$I$100,8,FALSE)</f>
        <v>0</v>
      </c>
      <c r="H187" s="16">
        <f>VLOOKUP($C187,'Growth rate'!$B$3:$T$93,7,FALSE)*VLOOKUP($E187,BY_COM_Demand_Drivers!$A$5:$I$100,9,FALSE)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BY_COM_Demand_Drivers!$J$7</f>
        <v>CHUMB</v>
      </c>
      <c r="F188" s="16">
        <f>VLOOKUP($C188,'Growth rate'!$B$3:$T$93,7,FALSE)*VLOOKUP($E188,BY_COM_Demand_Drivers!$A$5:$I$100,7,FALSE)</f>
        <v>319.05759098843316</v>
      </c>
      <c r="G188" s="16">
        <f>VLOOKUP($C188,'Growth rate'!$B$3:$T$93,7,FALSE)*VLOOKUP($E188,BY_COM_Demand_Drivers!$A$5:$I$100,8,FALSE)</f>
        <v>0</v>
      </c>
      <c r="H188" s="16">
        <f>VLOOKUP($C188,'Growth rate'!$B$3:$T$93,7,FALSE)*VLOOKUP($E188,BY_COM_Demand_Drivers!$A$5:$I$100,9,FALSE)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BY_COM_Demand_Drivers!$J$7</f>
        <v>CHUMB</v>
      </c>
      <c r="F189" s="16">
        <f>VLOOKUP($C189,'Growth rate'!$B$3:$T$93,7,FALSE)*VLOOKUP($E189,BY_COM_Demand_Drivers!$A$5:$I$100,7,FALSE)</f>
        <v>316.09082466234963</v>
      </c>
      <c r="G189" s="16">
        <f>VLOOKUP($C189,'Growth rate'!$B$3:$T$93,7,FALSE)*VLOOKUP($E189,BY_COM_Demand_Drivers!$A$5:$I$100,8,FALSE)</f>
        <v>0</v>
      </c>
      <c r="H189" s="16">
        <f>VLOOKUP($C189,'Growth rate'!$B$3:$T$93,7,FALSE)*VLOOKUP($E189,BY_COM_Demand_Drivers!$A$5:$I$100,9,FALSE)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BY_COM_Demand_Drivers!$J$7</f>
        <v>CHUMB</v>
      </c>
      <c r="F190" s="16">
        <f>VLOOKUP($C190,'Growth rate'!$B$3:$T$93,7,FALSE)*VLOOKUP($E190,BY_COM_Demand_Drivers!$A$5:$I$100,7,FALSE)</f>
        <v>313.12405833626622</v>
      </c>
      <c r="G190" s="16">
        <f>VLOOKUP($C190,'Growth rate'!$B$3:$T$93,7,FALSE)*VLOOKUP($E190,BY_COM_Demand_Drivers!$A$5:$I$100,8,FALSE)</f>
        <v>0</v>
      </c>
      <c r="H190" s="16">
        <f>VLOOKUP($C190,'Growth rate'!$B$3:$T$93,7,FALSE)*VLOOKUP($E190,BY_COM_Demand_Drivers!$A$5:$I$100,9,FALSE)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BY_COM_Demand_Drivers!$J$7</f>
        <v>CHUMB</v>
      </c>
      <c r="F191" s="16">
        <f>VLOOKUP($C191,'Growth rate'!$B$3:$T$93,7,FALSE)*VLOOKUP($E191,BY_COM_Demand_Drivers!$A$5:$I$100,7,FALSE)</f>
        <v>310.1572920101828</v>
      </c>
      <c r="G191" s="16">
        <f>VLOOKUP($C191,'Growth rate'!$B$3:$T$93,7,FALSE)*VLOOKUP($E191,BY_COM_Demand_Drivers!$A$5:$I$100,8,FALSE)</f>
        <v>0</v>
      </c>
      <c r="H191" s="16">
        <f>VLOOKUP($C191,'Growth rate'!$B$3:$T$93,7,FALSE)*VLOOKUP($E191,BY_COM_Demand_Drivers!$A$5:$I$100,9,FALSE)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BY_COM_Demand_Drivers!$J$7</f>
        <v>CHUMB</v>
      </c>
      <c r="F192" s="16">
        <f>VLOOKUP($C192,'Growth rate'!$B$3:$T$93,7,FALSE)*VLOOKUP($E192,BY_COM_Demand_Drivers!$A$5:$I$100,7,FALSE)</f>
        <v>307.19052568409933</v>
      </c>
      <c r="G192" s="16">
        <f>VLOOKUP($C192,'Growth rate'!$B$3:$T$93,7,FALSE)*VLOOKUP($E192,BY_COM_Demand_Drivers!$A$5:$I$100,8,FALSE)</f>
        <v>0</v>
      </c>
      <c r="H192" s="16">
        <f>VLOOKUP($C192,'Growth rate'!$B$3:$T$93,7,FALSE)*VLOOKUP($E192,BY_COM_Demand_Drivers!$A$5:$I$100,9,FALSE)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BY_COM_Demand_Drivers!$J$7</f>
        <v>CHUMB</v>
      </c>
      <c r="F193" s="16">
        <f>VLOOKUP($C193,'Growth rate'!$B$3:$T$93,7,FALSE)*VLOOKUP($E193,BY_COM_Demand_Drivers!$A$5:$I$100,7,FALSE)</f>
        <v>304.22375935801591</v>
      </c>
      <c r="G193" s="16">
        <f>VLOOKUP($C193,'Growth rate'!$B$3:$T$93,7,FALSE)*VLOOKUP($E193,BY_COM_Demand_Drivers!$A$5:$I$100,8,FALSE)</f>
        <v>0</v>
      </c>
      <c r="H193" s="16">
        <f>VLOOKUP($C193,'Growth rate'!$B$3:$T$93,7,FALSE)*VLOOKUP($E193,BY_COM_Demand_Drivers!$A$5:$I$100,9,FALSE)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BY_COM_Demand_Drivers!$J$7</f>
        <v>CHUMB</v>
      </c>
      <c r="F194" s="16">
        <f>VLOOKUP($C194,'Growth rate'!$B$3:$T$93,7,FALSE)*VLOOKUP($E194,BY_COM_Demand_Drivers!$A$5:$I$100,7,FALSE)</f>
        <v>301.25699303193244</v>
      </c>
      <c r="G194" s="16">
        <f>VLOOKUP($C194,'Growth rate'!$B$3:$T$93,7,FALSE)*VLOOKUP($E194,BY_COM_Demand_Drivers!$A$5:$I$100,8,FALSE)</f>
        <v>0</v>
      </c>
      <c r="H194" s="16">
        <f>VLOOKUP($C194,'Growth rate'!$B$3:$T$93,7,FALSE)*VLOOKUP($E194,BY_COM_Demand_Drivers!$A$5:$I$100,9,FALSE)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BY_COM_Demand_Drivers!$J$7</f>
        <v>CHUMB</v>
      </c>
      <c r="F195" s="16">
        <f>VLOOKUP($C195,'Growth rate'!$B$3:$T$93,7,FALSE)*VLOOKUP($E195,BY_COM_Demand_Drivers!$A$5:$I$100,7,FALSE)</f>
        <v>298.29022670584902</v>
      </c>
      <c r="G195" s="16">
        <f>VLOOKUP($C195,'Growth rate'!$B$3:$T$93,7,FALSE)*VLOOKUP($E195,BY_COM_Demand_Drivers!$A$5:$I$100,8,FALSE)</f>
        <v>0</v>
      </c>
      <c r="H195" s="16">
        <f>VLOOKUP($C195,'Growth rate'!$B$3:$T$93,7,FALSE)*VLOOKUP($E195,BY_COM_Demand_Drivers!$A$5:$I$100,9,FALSE)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BY_COM_Demand_Drivers!$J$7</f>
        <v>CHUMB</v>
      </c>
      <c r="F196" s="16">
        <f>VLOOKUP($C196,'Growth rate'!$B$3:$T$93,7,FALSE)*VLOOKUP($E196,BY_COM_Demand_Drivers!$A$5:$I$100,7,FALSE)</f>
        <v>295.32346037976555</v>
      </c>
      <c r="G196" s="16">
        <f>VLOOKUP($C196,'Growth rate'!$B$3:$T$93,7,FALSE)*VLOOKUP($E196,BY_COM_Demand_Drivers!$A$5:$I$100,8,FALSE)</f>
        <v>0</v>
      </c>
      <c r="H196" s="16">
        <f>VLOOKUP($C196,'Growth rate'!$B$3:$T$93,7,FALSE)*VLOOKUP($E196,BY_COM_Demand_Drivers!$A$5:$I$100,9,FALSE)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BY_COM_Demand_Drivers!$J$7</f>
        <v>CHUMB</v>
      </c>
      <c r="F197" s="16">
        <f>VLOOKUP($C197,'Growth rate'!$B$3:$T$93,7,FALSE)*VLOOKUP($E197,BY_COM_Demand_Drivers!$A$5:$I$100,7,FALSE)</f>
        <v>292.35669405368213</v>
      </c>
      <c r="G197" s="16">
        <f>VLOOKUP($C197,'Growth rate'!$B$3:$T$93,7,FALSE)*VLOOKUP($E197,BY_COM_Demand_Drivers!$A$5:$I$100,8,FALSE)</f>
        <v>0</v>
      </c>
      <c r="H197" s="16">
        <f>VLOOKUP($C197,'Growth rate'!$B$3:$T$93,7,FALSE)*VLOOKUP($E197,BY_COM_Demand_Drivers!$A$5:$I$100,9,FALSE)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BY_COM_Demand_Drivers!$J$7</f>
        <v>CHUMB</v>
      </c>
      <c r="F198" s="16">
        <f>VLOOKUP($C198,'Growth rate'!$B$3:$T$93,7,FALSE)*VLOOKUP($E198,BY_COM_Demand_Drivers!$A$5:$I$100,7,FALSE)</f>
        <v>289.38992772759872</v>
      </c>
      <c r="G198" s="16">
        <f>VLOOKUP($C198,'Growth rate'!$B$3:$T$93,7,FALSE)*VLOOKUP($E198,BY_COM_Demand_Drivers!$A$5:$I$100,8,FALSE)</f>
        <v>0</v>
      </c>
      <c r="H198" s="16">
        <f>VLOOKUP($C198,'Growth rate'!$B$3:$T$93,7,FALSE)*VLOOKUP($E198,BY_COM_Demand_Drivers!$A$5:$I$100,9,FALSE)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BY_COM_Demand_Drivers!$J$7</f>
        <v>CHUMB</v>
      </c>
      <c r="F199" s="16">
        <f>VLOOKUP($C199,'Growth rate'!$B$3:$T$93,7,FALSE)*VLOOKUP($E199,BY_COM_Demand_Drivers!$A$5:$I$100,7,FALSE)</f>
        <v>286.42316140151524</v>
      </c>
      <c r="G199" s="16">
        <f>VLOOKUP($C199,'Growth rate'!$B$3:$T$93,7,FALSE)*VLOOKUP($E199,BY_COM_Demand_Drivers!$A$5:$I$100,8,FALSE)</f>
        <v>0</v>
      </c>
      <c r="H199" s="16">
        <f>VLOOKUP($C199,'Growth rate'!$B$3:$T$93,7,FALSE)*VLOOKUP($E199,BY_COM_Demand_Drivers!$A$5:$I$100,9,FALSE)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BY_COM_Demand_Drivers!$J$7</f>
        <v>CHUMB</v>
      </c>
      <c r="F200" s="16">
        <f>VLOOKUP($C200,'Growth rate'!$B$3:$T$93,7,FALSE)*VLOOKUP($E200,BY_COM_Demand_Drivers!$A$5:$I$100,7,FALSE)</f>
        <v>289.64337251140387</v>
      </c>
      <c r="G200" s="16">
        <f>VLOOKUP($C200,'Growth rate'!$B$3:$T$93,7,FALSE)*VLOOKUP($E200,BY_COM_Demand_Drivers!$A$5:$I$100,8,FALSE)</f>
        <v>0</v>
      </c>
      <c r="H200" s="16">
        <f>VLOOKUP($C200,'Growth rate'!$B$3:$T$93,7,FALSE)*VLOOKUP($E200,BY_COM_Demand_Drivers!$A$5:$I$100,9,FALSE)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BY_COM_Demand_Drivers!$J$7</f>
        <v>CHUMB</v>
      </c>
      <c r="F201" s="16">
        <f>VLOOKUP($C201,'Growth rate'!$B$3:$T$93,7,FALSE)*VLOOKUP($E201,BY_COM_Demand_Drivers!$A$5:$I$100,7,FALSE)</f>
        <v>292.86358362129249</v>
      </c>
      <c r="G201" s="16">
        <f>VLOOKUP($C201,'Growth rate'!$B$3:$T$93,7,FALSE)*VLOOKUP($E201,BY_COM_Demand_Drivers!$A$5:$I$100,8,FALSE)</f>
        <v>0</v>
      </c>
      <c r="H201" s="16">
        <f>VLOOKUP($C201,'Growth rate'!$B$3:$T$93,7,FALSE)*VLOOKUP($E201,BY_COM_Demand_Drivers!$A$5:$I$100,9,FALSE)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BY_COM_Demand_Drivers!$J$7</f>
        <v>CHUMB</v>
      </c>
      <c r="F202" s="16">
        <f>VLOOKUP($C202,'Growth rate'!$B$3:$T$93,7,FALSE)*VLOOKUP($E202,BY_COM_Demand_Drivers!$A$5:$I$100,7,FALSE)</f>
        <v>296.08379473118117</v>
      </c>
      <c r="G202" s="16">
        <f>VLOOKUP($C202,'Growth rate'!$B$3:$T$93,7,FALSE)*VLOOKUP($E202,BY_COM_Demand_Drivers!$A$5:$I$100,8,FALSE)</f>
        <v>0</v>
      </c>
      <c r="H202" s="16">
        <f>VLOOKUP($C202,'Growth rate'!$B$3:$T$93,7,FALSE)*VLOOKUP($E202,BY_COM_Demand_Drivers!$A$5:$I$100,9,FALSE)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BY_COM_Demand_Drivers!$J$7</f>
        <v>CHUMB</v>
      </c>
      <c r="F203" s="16">
        <f>VLOOKUP($C203,'Growth rate'!$B$3:$T$93,7,FALSE)*VLOOKUP($E203,BY_COM_Demand_Drivers!$A$5:$I$100,7,FALSE)</f>
        <v>299.30400584106985</v>
      </c>
      <c r="G203" s="16">
        <f>VLOOKUP($C203,'Growth rate'!$B$3:$T$93,7,FALSE)*VLOOKUP($E203,BY_COM_Demand_Drivers!$A$5:$I$100,8,FALSE)</f>
        <v>0</v>
      </c>
      <c r="H203" s="16">
        <f>VLOOKUP($C203,'Growth rate'!$B$3:$T$93,7,FALSE)*VLOOKUP($E203,BY_COM_Demand_Drivers!$A$5:$I$100,9,FALSE)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BY_COM_Demand_Drivers!$J$7</f>
        <v>CHUMB</v>
      </c>
      <c r="F204" s="16">
        <f>VLOOKUP($C204,'Growth rate'!$B$3:$T$93,7,FALSE)*VLOOKUP($E204,BY_COM_Demand_Drivers!$A$5:$I$100,7,FALSE)</f>
        <v>302.52421695095848</v>
      </c>
      <c r="G204" s="16">
        <f>VLOOKUP($C204,'Growth rate'!$B$3:$T$93,7,FALSE)*VLOOKUP($E204,BY_COM_Demand_Drivers!$A$5:$I$100,8,FALSE)</f>
        <v>0</v>
      </c>
      <c r="H204" s="16">
        <f>VLOOKUP($C204,'Growth rate'!$B$3:$T$93,7,FALSE)*VLOOKUP($E204,BY_COM_Demand_Drivers!$A$5:$I$100,9,FALSE)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BY_COM_Demand_Drivers!$J$7</f>
        <v>CHUMB</v>
      </c>
      <c r="F205" s="16">
        <f>VLOOKUP($C205,'Growth rate'!$B$3:$T$93,7,FALSE)*VLOOKUP($E205,BY_COM_Demand_Drivers!$A$5:$I$100,7,FALSE)</f>
        <v>305.97139304222782</v>
      </c>
      <c r="G205" s="16">
        <f>VLOOKUP($C205,'Growth rate'!$B$3:$T$93,7,FALSE)*VLOOKUP($E205,BY_COM_Demand_Drivers!$A$5:$I$100,8,FALSE)</f>
        <v>0</v>
      </c>
      <c r="H205" s="16">
        <f>VLOOKUP($C205,'Growth rate'!$B$3:$T$93,7,FALSE)*VLOOKUP($E205,BY_COM_Demand_Drivers!$A$5:$I$100,9,FALSE)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BY_COM_Demand_Drivers!$J$7</f>
        <v>CHUMB</v>
      </c>
      <c r="F206" s="16">
        <f>VLOOKUP($C206,'Growth rate'!$B$3:$T$93,7,FALSE)*VLOOKUP($E206,BY_COM_Demand_Drivers!$A$5:$I$100,7,FALSE)</f>
        <v>309.41856913349716</v>
      </c>
      <c r="G206" s="16">
        <f>VLOOKUP($C206,'Growth rate'!$B$3:$T$93,7,FALSE)*VLOOKUP($E206,BY_COM_Demand_Drivers!$A$5:$I$100,8,FALSE)</f>
        <v>0</v>
      </c>
      <c r="H206" s="16">
        <f>VLOOKUP($C206,'Growth rate'!$B$3:$T$93,7,FALSE)*VLOOKUP($E206,BY_COM_Demand_Drivers!$A$5:$I$100,9,FALSE)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BY_COM_Demand_Drivers!$J$7</f>
        <v>CHUMB</v>
      </c>
      <c r="F207" s="16">
        <f>VLOOKUP($C207,'Growth rate'!$B$3:$T$93,7,FALSE)*VLOOKUP($E207,BY_COM_Demand_Drivers!$A$5:$I$100,7,FALSE)</f>
        <v>312.8657452247665</v>
      </c>
      <c r="G207" s="16">
        <f>VLOOKUP($C207,'Growth rate'!$B$3:$T$93,7,FALSE)*VLOOKUP($E207,BY_COM_Demand_Drivers!$A$5:$I$100,8,FALSE)</f>
        <v>0</v>
      </c>
      <c r="H207" s="16">
        <f>VLOOKUP($C207,'Growth rate'!$B$3:$T$93,7,FALSE)*VLOOKUP($E207,BY_COM_Demand_Drivers!$A$5:$I$100,9,FALSE)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BY_COM_Demand_Drivers!$J$7</f>
        <v>CHUMB</v>
      </c>
      <c r="F208" s="16">
        <f>VLOOKUP($C208,'Growth rate'!$B$3:$T$93,7,FALSE)*VLOOKUP($E208,BY_COM_Demand_Drivers!$A$5:$I$100,7,FALSE)</f>
        <v>316.31292131603578</v>
      </c>
      <c r="G208" s="16">
        <f>VLOOKUP($C208,'Growth rate'!$B$3:$T$93,7,FALSE)*VLOOKUP($E208,BY_COM_Demand_Drivers!$A$5:$I$100,8,FALSE)</f>
        <v>0</v>
      </c>
      <c r="H208" s="16">
        <f>VLOOKUP($C208,'Growth rate'!$B$3:$T$93,7,FALSE)*VLOOKUP($E208,BY_COM_Demand_Drivers!$A$5:$I$100,9,FALSE)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BY_COM_Demand_Drivers!$J$7</f>
        <v>CHUMB</v>
      </c>
      <c r="F209" s="16">
        <f>VLOOKUP($C209,'Growth rate'!$B$3:$T$93,7,FALSE)*VLOOKUP($E209,BY_COM_Demand_Drivers!$A$5:$I$100,7,FALSE)</f>
        <v>319.76009740730518</v>
      </c>
      <c r="G209" s="16">
        <f>VLOOKUP($C209,'Growth rate'!$B$3:$T$93,7,FALSE)*VLOOKUP($E209,BY_COM_Demand_Drivers!$A$5:$I$100,8,FALSE)</f>
        <v>0</v>
      </c>
      <c r="H209" s="16">
        <f>VLOOKUP($C209,'Growth rate'!$B$3:$T$93,7,FALSE)*VLOOKUP($E209,BY_COM_Demand_Drivers!$A$5:$I$100,9,FALSE)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BY_COM_Demand_Drivers!$J$7</f>
        <v>CHUMB</v>
      </c>
      <c r="F210" s="16">
        <f>VLOOKUP($C210,'Growth rate'!$B$3:$T$93,7,FALSE)*VLOOKUP($E210,BY_COM_Demand_Drivers!$A$5:$I$100,7,FALSE)</f>
        <v>323.1851671429734</v>
      </c>
      <c r="G210" s="16">
        <f>VLOOKUP($C210,'Growth rate'!$B$3:$T$93,7,FALSE)*VLOOKUP($E210,BY_COM_Demand_Drivers!$A$5:$I$100,8,FALSE)</f>
        <v>0</v>
      </c>
      <c r="H210" s="16">
        <f>VLOOKUP($C210,'Growth rate'!$B$3:$T$93,7,FALSE)*VLOOKUP($E210,BY_COM_Demand_Drivers!$A$5:$I$100,9,FALSE)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BY_COM_Demand_Drivers!$J$7</f>
        <v>CHUMB</v>
      </c>
      <c r="F211" s="16">
        <f>VLOOKUP($C211,'Growth rate'!$B$3:$T$93,7,FALSE)*VLOOKUP($E211,BY_COM_Demand_Drivers!$A$5:$I$100,7,FALSE)</f>
        <v>326.61023687864156</v>
      </c>
      <c r="G211" s="16">
        <f>VLOOKUP($C211,'Growth rate'!$B$3:$T$93,7,FALSE)*VLOOKUP($E211,BY_COM_Demand_Drivers!$A$5:$I$100,8,FALSE)</f>
        <v>0</v>
      </c>
      <c r="H211" s="16">
        <f>VLOOKUP($C211,'Growth rate'!$B$3:$T$93,7,FALSE)*VLOOKUP($E211,BY_COM_Demand_Drivers!$A$5:$I$100,9,FALSE)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BY_COM_Demand_Drivers!$J$7</f>
        <v>CHUMB</v>
      </c>
      <c r="F212" s="16">
        <f>VLOOKUP($C212,'Growth rate'!$B$3:$T$93,7,FALSE)*VLOOKUP($E212,BY_COM_Demand_Drivers!$A$5:$I$100,7,FALSE)</f>
        <v>330.03530661430983</v>
      </c>
      <c r="G212" s="16">
        <f>VLOOKUP($C212,'Growth rate'!$B$3:$T$93,7,FALSE)*VLOOKUP($E212,BY_COM_Demand_Drivers!$A$5:$I$100,8,FALSE)</f>
        <v>0</v>
      </c>
      <c r="H212" s="16">
        <f>VLOOKUP($C212,'Growth rate'!$B$3:$T$93,7,FALSE)*VLOOKUP($E212,BY_COM_Demand_Drivers!$A$5:$I$100,9,FALSE)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BY_COM_Demand_Drivers!$J$7</f>
        <v>CHUMB</v>
      </c>
      <c r="F213" s="16">
        <f>VLOOKUP($C213,'Growth rate'!$B$3:$T$93,7,FALSE)*VLOOKUP($E213,BY_COM_Demand_Drivers!$A$5:$I$100,7,FALSE)</f>
        <v>333.46037634997799</v>
      </c>
      <c r="G213" s="16">
        <f>VLOOKUP($C213,'Growth rate'!$B$3:$T$93,7,FALSE)*VLOOKUP($E213,BY_COM_Demand_Drivers!$A$5:$I$100,8,FALSE)</f>
        <v>0</v>
      </c>
      <c r="H213" s="16">
        <f>VLOOKUP($C213,'Growth rate'!$B$3:$T$93,7,FALSE)*VLOOKUP($E213,BY_COM_Demand_Drivers!$A$5:$I$100,9,FALSE)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BY_COM_Demand_Drivers!$J$7</f>
        <v>CHUMB</v>
      </c>
      <c r="F214" s="16">
        <f>VLOOKUP($C214,'Growth rate'!$B$3:$T$93,7,FALSE)*VLOOKUP($E214,BY_COM_Demand_Drivers!$A$5:$I$100,7,FALSE)</f>
        <v>336.88544608564627</v>
      </c>
      <c r="G214" s="16">
        <f>VLOOKUP($C214,'Growth rate'!$B$3:$T$93,7,FALSE)*VLOOKUP($E214,BY_COM_Demand_Drivers!$A$5:$I$100,8,FALSE)</f>
        <v>0</v>
      </c>
      <c r="H214" s="16">
        <f>VLOOKUP($C214,'Growth rate'!$B$3:$T$93,7,FALSE)*VLOOKUP($E214,BY_COM_Demand_Drivers!$A$5:$I$100,9,FALSE)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BY_COM_Demand_Drivers!$J$7</f>
        <v>CHUMB</v>
      </c>
      <c r="F215" s="16">
        <f>VLOOKUP($C215,'Growth rate'!$B$3:$T$93,7,FALSE)*VLOOKUP($E215,BY_COM_Demand_Drivers!$A$5:$I$100,7,FALSE)</f>
        <v>340.27478341038886</v>
      </c>
      <c r="G215" s="16">
        <f>VLOOKUP($C215,'Growth rate'!$B$3:$T$93,7,FALSE)*VLOOKUP($E215,BY_COM_Demand_Drivers!$A$5:$I$100,8,FALSE)</f>
        <v>0</v>
      </c>
      <c r="H215" s="16">
        <f>VLOOKUP($C215,'Growth rate'!$B$3:$T$93,7,FALSE)*VLOOKUP($E215,BY_COM_Demand_Drivers!$A$5:$I$100,9,FALSE)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BY_COM_Demand_Drivers!$J$7</f>
        <v>CHUMB</v>
      </c>
      <c r="F216" s="16">
        <f>VLOOKUP($C216,'Growth rate'!$B$3:$T$93,7,FALSE)*VLOOKUP($E216,BY_COM_Demand_Drivers!$A$5:$I$100,7,FALSE)</f>
        <v>343.66412073513158</v>
      </c>
      <c r="G216" s="16">
        <f>VLOOKUP($C216,'Growth rate'!$B$3:$T$93,7,FALSE)*VLOOKUP($E216,BY_COM_Demand_Drivers!$A$5:$I$100,8,FALSE)</f>
        <v>0</v>
      </c>
      <c r="H216" s="16">
        <f>VLOOKUP($C216,'Growth rate'!$B$3:$T$93,7,FALSE)*VLOOKUP($E216,BY_COM_Demand_Drivers!$A$5:$I$100,9,FALSE)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BY_COM_Demand_Drivers!$J$7</f>
        <v>CHUMB</v>
      </c>
      <c r="F217" s="16">
        <f>VLOOKUP($C217,'Growth rate'!$B$3:$T$93,7,FALSE)*VLOOKUP($E217,BY_COM_Demand_Drivers!$A$5:$I$100,7,FALSE)</f>
        <v>347.05345805987417</v>
      </c>
      <c r="G217" s="16">
        <f>VLOOKUP($C217,'Growth rate'!$B$3:$T$93,7,FALSE)*VLOOKUP($E217,BY_COM_Demand_Drivers!$A$5:$I$100,8,FALSE)</f>
        <v>0</v>
      </c>
      <c r="H217" s="16">
        <f>VLOOKUP($C217,'Growth rate'!$B$3:$T$93,7,FALSE)*VLOOKUP($E217,BY_COM_Demand_Drivers!$A$5:$I$100,9,FALSE)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BY_COM_Demand_Drivers!$J$7</f>
        <v>CHUMB</v>
      </c>
      <c r="F218" s="16">
        <f>VLOOKUP($C218,'Growth rate'!$B$3:$T$93,7,FALSE)*VLOOKUP($E218,BY_COM_Demand_Drivers!$A$5:$I$100,7,FALSE)</f>
        <v>350.44279538461689</v>
      </c>
      <c r="G218" s="16">
        <f>VLOOKUP($C218,'Growth rate'!$B$3:$T$93,7,FALSE)*VLOOKUP($E218,BY_COM_Demand_Drivers!$A$5:$I$100,8,FALSE)</f>
        <v>0</v>
      </c>
      <c r="H218" s="16">
        <f>VLOOKUP($C218,'Growth rate'!$B$3:$T$93,7,FALSE)*VLOOKUP($E218,BY_COM_Demand_Drivers!$A$5:$I$100,9,FALSE)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BY_COM_Demand_Drivers!$J$7</f>
        <v>CHUMB</v>
      </c>
      <c r="F219" s="16">
        <f>VLOOKUP($C219,'Growth rate'!$B$3:$T$93,7,FALSE)*VLOOKUP($E219,BY_COM_Demand_Drivers!$A$5:$I$100,7,FALSE)</f>
        <v>353.83213270935954</v>
      </c>
      <c r="G219" s="16">
        <f>VLOOKUP($C219,'Growth rate'!$B$3:$T$93,7,FALSE)*VLOOKUP($E219,BY_COM_Demand_Drivers!$A$5:$I$100,8,FALSE)</f>
        <v>0</v>
      </c>
      <c r="H219" s="16">
        <f>VLOOKUP($C219,'Growth rate'!$B$3:$T$93,7,FALSE)*VLOOKUP($E219,BY_COM_Demand_Drivers!$A$5:$I$100,9,FALSE)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BY_COM_Demand_Drivers!$J$7</f>
        <v>CHUMB</v>
      </c>
      <c r="F220" s="16">
        <f>VLOOKUP($C220,'Growth rate'!$B$3:$T$93,7,FALSE)*VLOOKUP($E220,BY_COM_Demand_Drivers!$A$5:$I$100,7,FALSE)</f>
        <v>357.0421842515899</v>
      </c>
      <c r="G220" s="16">
        <f>VLOOKUP($C220,'Growth rate'!$B$3:$T$93,7,FALSE)*VLOOKUP($E220,BY_COM_Demand_Drivers!$A$5:$I$100,8,FALSE)</f>
        <v>0</v>
      </c>
      <c r="H220" s="16">
        <f>VLOOKUP($C220,'Growth rate'!$B$3:$T$93,7,FALSE)*VLOOKUP($E220,BY_COM_Demand_Drivers!$A$5:$I$100,9,FALSE)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BY_COM_Demand_Drivers!$J$7</f>
        <v>CHUMB</v>
      </c>
      <c r="F221" s="16">
        <f>VLOOKUP($C221,'Growth rate'!$B$3:$T$93,7,FALSE)*VLOOKUP($E221,BY_COM_Demand_Drivers!$A$5:$I$100,7,FALSE)</f>
        <v>360.25223579382038</v>
      </c>
      <c r="G221" s="16">
        <f>VLOOKUP($C221,'Growth rate'!$B$3:$T$93,7,FALSE)*VLOOKUP($E221,BY_COM_Demand_Drivers!$A$5:$I$100,8,FALSE)</f>
        <v>0</v>
      </c>
      <c r="H221" s="16">
        <f>VLOOKUP($C221,'Growth rate'!$B$3:$T$93,7,FALSE)*VLOOKUP($E221,BY_COM_Demand_Drivers!$A$5:$I$100,9,FALSE)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BY_COM_Demand_Drivers!$J$7</f>
        <v>CHUMB</v>
      </c>
      <c r="F222" s="16">
        <f>VLOOKUP($C222,'Growth rate'!$B$3:$T$93,7,FALSE)*VLOOKUP($E222,BY_COM_Demand_Drivers!$A$5:$I$100,7,FALSE)</f>
        <v>363.46228733605062</v>
      </c>
      <c r="G222" s="16">
        <f>VLOOKUP($C222,'Growth rate'!$B$3:$T$93,7,FALSE)*VLOOKUP($E222,BY_COM_Demand_Drivers!$A$5:$I$100,8,FALSE)</f>
        <v>0</v>
      </c>
      <c r="H222" s="16">
        <f>VLOOKUP($C222,'Growth rate'!$B$3:$T$93,7,FALSE)*VLOOKUP($E222,BY_COM_Demand_Drivers!$A$5:$I$100,9,FALSE)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BY_COM_Demand_Drivers!$J$7</f>
        <v>CHUMB</v>
      </c>
      <c r="F223" s="16">
        <f>VLOOKUP($C223,'Growth rate'!$B$3:$T$93,7,FALSE)*VLOOKUP($E223,BY_COM_Demand_Drivers!$A$5:$I$100,7,FALSE)</f>
        <v>366.6723388782811</v>
      </c>
      <c r="G223" s="16">
        <f>VLOOKUP($C223,'Growth rate'!$B$3:$T$93,7,FALSE)*VLOOKUP($E223,BY_COM_Demand_Drivers!$A$5:$I$100,8,FALSE)</f>
        <v>0</v>
      </c>
      <c r="H223" s="16">
        <f>VLOOKUP($C223,'Growth rate'!$B$3:$T$93,7,FALSE)*VLOOKUP($E223,BY_COM_Demand_Drivers!$A$5:$I$100,9,FALSE)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BY_COM_Demand_Drivers!$J$7</f>
        <v>CHUMB</v>
      </c>
      <c r="F224" s="16">
        <f>VLOOKUP($C224,'Growth rate'!$B$3:$T$93,7,FALSE)*VLOOKUP($E224,BY_COM_Demand_Drivers!$A$5:$I$100,7,FALSE)</f>
        <v>369.88239042051146</v>
      </c>
      <c r="G224" s="16">
        <f>VLOOKUP($C224,'Growth rate'!$B$3:$T$93,7,FALSE)*VLOOKUP($E224,BY_COM_Demand_Drivers!$A$5:$I$100,8,FALSE)</f>
        <v>0</v>
      </c>
      <c r="H224" s="16">
        <f>VLOOKUP($C224,'Growth rate'!$B$3:$T$93,7,FALSE)*VLOOKUP($E224,BY_COM_Demand_Drivers!$A$5:$I$100,9,FALSE)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BY_COM_Demand_Drivers!$J$7</f>
        <v>CHUMB</v>
      </c>
      <c r="F225" s="16">
        <f>VLOOKUP($C225,'Growth rate'!$B$3:$T$93,7,FALSE)*VLOOKUP($E225,BY_COM_Demand_Drivers!$A$5:$I$100,7,FALSE)</f>
        <v>372.89669935989065</v>
      </c>
      <c r="G225" s="16">
        <f>VLOOKUP($C225,'Growth rate'!$B$3:$T$93,7,FALSE)*VLOOKUP($E225,BY_COM_Demand_Drivers!$A$5:$I$100,8,FALSE)</f>
        <v>0</v>
      </c>
      <c r="H225" s="16">
        <f>VLOOKUP($C225,'Growth rate'!$B$3:$T$93,7,FALSE)*VLOOKUP($E225,BY_COM_Demand_Drivers!$A$5:$I$100,9,FALSE)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BY_COM_Demand_Drivers!$J$7</f>
        <v>CHUMB</v>
      </c>
      <c r="F226" s="16">
        <f>VLOOKUP($C226,'Growth rate'!$B$3:$T$93,7,FALSE)*VLOOKUP($E226,BY_COM_Demand_Drivers!$A$5:$I$100,7,FALSE)</f>
        <v>375.91100829926978</v>
      </c>
      <c r="G226" s="16">
        <f>VLOOKUP($C226,'Growth rate'!$B$3:$T$93,7,FALSE)*VLOOKUP($E226,BY_COM_Demand_Drivers!$A$5:$I$100,8,FALSE)</f>
        <v>0</v>
      </c>
      <c r="H226" s="16">
        <f>VLOOKUP($C226,'Growth rate'!$B$3:$T$93,7,FALSE)*VLOOKUP($E226,BY_COM_Demand_Drivers!$A$5:$I$100,9,FALSE)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BY_COM_Demand_Drivers!$J$7</f>
        <v>CHUMB</v>
      </c>
      <c r="F227" s="16">
        <f>VLOOKUP($C227,'Growth rate'!$B$3:$T$93,7,FALSE)*VLOOKUP($E227,BY_COM_Demand_Drivers!$A$5:$I$100,7,FALSE)</f>
        <v>378.9253172386488</v>
      </c>
      <c r="G227" s="16">
        <f>VLOOKUP($C227,'Growth rate'!$B$3:$T$93,7,FALSE)*VLOOKUP($E227,BY_COM_Demand_Drivers!$A$5:$I$100,8,FALSE)</f>
        <v>0</v>
      </c>
      <c r="H227" s="16">
        <f>VLOOKUP($C227,'Growth rate'!$B$3:$T$93,7,FALSE)*VLOOKUP($E227,BY_COM_Demand_Drivers!$A$5:$I$100,9,FALSE)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BY_COM_Demand_Drivers!$J$7</f>
        <v>CHUMB</v>
      </c>
      <c r="F228" s="16">
        <f>VLOOKUP($C228,'Growth rate'!$B$3:$T$93,7,FALSE)*VLOOKUP($E228,BY_COM_Demand_Drivers!$A$5:$I$100,7,FALSE)</f>
        <v>381.93962617802799</v>
      </c>
      <c r="G228" s="16">
        <f>VLOOKUP($C228,'Growth rate'!$B$3:$T$93,7,FALSE)*VLOOKUP($E228,BY_COM_Demand_Drivers!$A$5:$I$100,8,FALSE)</f>
        <v>0</v>
      </c>
      <c r="H228" s="16">
        <f>VLOOKUP($C228,'Growth rate'!$B$3:$T$93,7,FALSE)*VLOOKUP($E228,BY_COM_Demand_Drivers!$A$5:$I$100,9,FALSE)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BY_COM_Demand_Drivers!$J$7</f>
        <v>CHUMB</v>
      </c>
      <c r="F229" s="16">
        <f>VLOOKUP($C229,'Growth rate'!$B$3:$T$93,7,FALSE)*VLOOKUP($E229,BY_COM_Demand_Drivers!$A$5:$I$100,7,FALSE)</f>
        <v>384.95393511740724</v>
      </c>
      <c r="G229" s="16">
        <f>VLOOKUP($C229,'Growth rate'!$B$3:$T$93,7,FALSE)*VLOOKUP($E229,BY_COM_Demand_Drivers!$A$5:$I$100,8,FALSE)</f>
        <v>0</v>
      </c>
      <c r="H229" s="16">
        <f>VLOOKUP($C229,'Growth rate'!$B$3:$T$93,7,FALSE)*VLOOKUP($E229,BY_COM_Demand_Drivers!$A$5:$I$100,9,FALSE)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BY_COM_Demand_Drivers!$J$7</f>
        <v>CHUMB</v>
      </c>
      <c r="F230" s="16">
        <f>VLOOKUP($C230,'Growth rate'!$B$3:$T$93,7,FALSE)*VLOOKUP($E230,BY_COM_Demand_Drivers!$A$5:$I$100,7,FALSE)</f>
        <v>387.60175594553453</v>
      </c>
      <c r="G230" s="16">
        <f>VLOOKUP($C230,'Growth rate'!$B$3:$T$93,7,FALSE)*VLOOKUP($E230,BY_COM_Demand_Drivers!$A$5:$I$100,8,FALSE)</f>
        <v>0</v>
      </c>
      <c r="H230" s="16">
        <f>VLOOKUP($C230,'Growth rate'!$B$3:$T$93,7,FALSE)*VLOOKUP($E230,BY_COM_Demand_Drivers!$A$5:$I$100,9,FALSE)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BY_COM_Demand_Drivers!$J$7</f>
        <v>CHUMB</v>
      </c>
      <c r="F231" s="16">
        <f>VLOOKUP($C231,'Growth rate'!$B$3:$T$93,7,FALSE)*VLOOKUP($E231,BY_COM_Demand_Drivers!$A$5:$I$100,7,FALSE)</f>
        <v>390.24957677366189</v>
      </c>
      <c r="G231" s="16">
        <f>VLOOKUP($C231,'Growth rate'!$B$3:$T$93,7,FALSE)*VLOOKUP($E231,BY_COM_Demand_Drivers!$A$5:$I$100,8,FALSE)</f>
        <v>0</v>
      </c>
      <c r="H231" s="16">
        <f>VLOOKUP($C231,'Growth rate'!$B$3:$T$93,7,FALSE)*VLOOKUP($E231,BY_COM_Demand_Drivers!$A$5:$I$100,9,FALSE)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BY_COM_Demand_Drivers!$J$7</f>
        <v>CHUMB</v>
      </c>
      <c r="F232" s="16">
        <f>VLOOKUP($C232,'Growth rate'!$B$3:$T$93,7,FALSE)*VLOOKUP($E232,BY_COM_Demand_Drivers!$A$5:$I$100,7,FALSE)</f>
        <v>392.89739760178924</v>
      </c>
      <c r="G232" s="16">
        <f>VLOOKUP($C232,'Growth rate'!$B$3:$T$93,7,FALSE)*VLOOKUP($E232,BY_COM_Demand_Drivers!$A$5:$I$100,8,FALSE)</f>
        <v>0</v>
      </c>
      <c r="H232" s="16">
        <f>VLOOKUP($C232,'Growth rate'!$B$3:$T$93,7,FALSE)*VLOOKUP($E232,BY_COM_Demand_Drivers!$A$5:$I$100,9,FALSE)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BY_COM_Demand_Drivers!$J$7</f>
        <v>CHUMB</v>
      </c>
      <c r="F233" s="16">
        <f>VLOOKUP($C233,'Growth rate'!$B$3:$T$93,7,FALSE)*VLOOKUP($E233,BY_COM_Demand_Drivers!$A$5:$I$100,7,FALSE)</f>
        <v>395.54521842991664</v>
      </c>
      <c r="G233" s="16">
        <f>VLOOKUP($C233,'Growth rate'!$B$3:$T$93,7,FALSE)*VLOOKUP($E233,BY_COM_Demand_Drivers!$A$5:$I$100,8,FALSE)</f>
        <v>0</v>
      </c>
      <c r="H233" s="16">
        <f>VLOOKUP($C233,'Growth rate'!$B$3:$T$93,7,FALSE)*VLOOKUP($E233,BY_COM_Demand_Drivers!$A$5:$I$100,9,FALSE)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BY_COM_Demand_Drivers!$J$7</f>
        <v>CHUMB</v>
      </c>
      <c r="F234" s="16">
        <f>VLOOKUP($C234,'Growth rate'!$B$3:$T$93,7,FALSE)*VLOOKUP($E234,BY_COM_Demand_Drivers!$A$5:$I$100,7,FALSE)</f>
        <v>398.19303925804388</v>
      </c>
      <c r="G234" s="16">
        <f>VLOOKUP($C234,'Growth rate'!$B$3:$T$93,7,FALSE)*VLOOKUP($E234,BY_COM_Demand_Drivers!$A$5:$I$100,8,FALSE)</f>
        <v>0</v>
      </c>
      <c r="H234" s="16">
        <f>VLOOKUP($C234,'Growth rate'!$B$3:$T$93,7,FALSE)*VLOOKUP($E234,BY_COM_Demand_Drivers!$A$5:$I$100,9,FALSE)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BY_COM_Demand_Drivers!$J$7</f>
        <v>CHUMB</v>
      </c>
      <c r="F235" s="16">
        <f>VLOOKUP($C235,'Growth rate'!$B$3:$T$93,7,FALSE)*VLOOKUP($E235,BY_COM_Demand_Drivers!$A$5:$I$100,7,FALSE)</f>
        <v>400.51952027794857</v>
      </c>
      <c r="G235" s="16">
        <f>VLOOKUP($C235,'Growth rate'!$B$3:$T$93,7,FALSE)*VLOOKUP($E235,BY_COM_Demand_Drivers!$A$5:$I$100,8,FALSE)</f>
        <v>0</v>
      </c>
      <c r="H235" s="16">
        <f>VLOOKUP($C235,'Growth rate'!$B$3:$T$93,7,FALSE)*VLOOKUP($E235,BY_COM_Demand_Drivers!$A$5:$I$100,9,FALSE)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BY_COM_Demand_Drivers!$J$7</f>
        <v>CHUMB</v>
      </c>
      <c r="F236" s="16">
        <f>VLOOKUP($C236,'Growth rate'!$B$3:$T$93,7,FALSE)*VLOOKUP($E236,BY_COM_Demand_Drivers!$A$5:$I$100,7,FALSE)</f>
        <v>402.84600129785338</v>
      </c>
      <c r="G236" s="16">
        <f>VLOOKUP($C236,'Growth rate'!$B$3:$T$93,7,FALSE)*VLOOKUP($E236,BY_COM_Demand_Drivers!$A$5:$I$100,8,FALSE)</f>
        <v>0</v>
      </c>
      <c r="H236" s="16">
        <f>VLOOKUP($C236,'Growth rate'!$B$3:$T$93,7,FALSE)*VLOOKUP($E236,BY_COM_Demand_Drivers!$A$5:$I$100,9,FALSE)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BY_COM_Demand_Drivers!$J$7</f>
        <v>CHUMB</v>
      </c>
      <c r="F237" s="16">
        <f>VLOOKUP($C237,'Growth rate'!$B$3:$T$93,7,FALSE)*VLOOKUP($E237,BY_COM_Demand_Drivers!$A$5:$I$100,7,FALSE)</f>
        <v>405.17248231775812</v>
      </c>
      <c r="G237" s="16">
        <f>VLOOKUP($C237,'Growth rate'!$B$3:$T$93,7,FALSE)*VLOOKUP($E237,BY_COM_Demand_Drivers!$A$5:$I$100,8,FALSE)</f>
        <v>0</v>
      </c>
      <c r="H237" s="16">
        <f>VLOOKUP($C237,'Growth rate'!$B$3:$T$93,7,FALSE)*VLOOKUP($E237,BY_COM_Demand_Drivers!$A$5:$I$100,9,FALSE)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BY_COM_Demand_Drivers!$J$7</f>
        <v>CHUMB</v>
      </c>
      <c r="F238" s="16">
        <f>VLOOKUP($C238,'Growth rate'!$B$3:$T$93,7,FALSE)*VLOOKUP($E238,BY_COM_Demand_Drivers!$A$5:$I$100,7,FALSE)</f>
        <v>407.49896333766281</v>
      </c>
      <c r="G238" s="16">
        <f>VLOOKUP($C238,'Growth rate'!$B$3:$T$93,7,FALSE)*VLOOKUP($E238,BY_COM_Demand_Drivers!$A$5:$I$100,8,FALSE)</f>
        <v>0</v>
      </c>
      <c r="H238" s="16">
        <f>VLOOKUP($C238,'Growth rate'!$B$3:$T$93,7,FALSE)*VLOOKUP($E238,BY_COM_Demand_Drivers!$A$5:$I$100,9,FALSE)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BY_COM_Demand_Drivers!$J$7</f>
        <v>CHUMB</v>
      </c>
      <c r="F239" s="16">
        <f>VLOOKUP($C239,'Growth rate'!$B$3:$T$93,7,FALSE)*VLOOKUP($E239,BY_COM_Demand_Drivers!$A$5:$I$100,7,FALSE)</f>
        <v>409.82544435756762</v>
      </c>
      <c r="G239" s="16">
        <f>VLOOKUP($C239,'Growth rate'!$B$3:$T$93,7,FALSE)*VLOOKUP($E239,BY_COM_Demand_Drivers!$A$5:$I$100,8,FALSE)</f>
        <v>0</v>
      </c>
      <c r="H239" s="16">
        <f>VLOOKUP($C239,'Growth rate'!$B$3:$T$93,7,FALSE)*VLOOKUP($E239,BY_COM_Demand_Drivers!$A$5:$I$100,9,FALSE)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BY_COM_Demand_Drivers!$J$7</f>
        <v>CHUMB</v>
      </c>
      <c r="F240" s="16">
        <f>VLOOKUP($C240,'Growth rate'!$B$3:$T$93,7,FALSE)*VLOOKUP($E240,BY_COM_Demand_Drivers!$A$5:$I$100,7,FALSE)</f>
        <v>411.92233354211618</v>
      </c>
      <c r="G240" s="16">
        <f>VLOOKUP($C240,'Growth rate'!$B$3:$T$93,7,FALSE)*VLOOKUP($E240,BY_COM_Demand_Drivers!$A$5:$I$100,8,FALSE)</f>
        <v>0</v>
      </c>
      <c r="H240" s="16">
        <f>VLOOKUP($C240,'Growth rate'!$B$3:$T$93,7,FALSE)*VLOOKUP($E240,BY_COM_Demand_Drivers!$A$5:$I$100,9,FALSE)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BY_COM_Demand_Drivers!$J$7</f>
        <v>CHUMB</v>
      </c>
      <c r="F241" s="16">
        <f>VLOOKUP($C241,'Growth rate'!$B$3:$T$93,7,FALSE)*VLOOKUP($E241,BY_COM_Demand_Drivers!$A$5:$I$100,7,FALSE)</f>
        <v>414.01922272666485</v>
      </c>
      <c r="G241" s="16">
        <f>VLOOKUP($C241,'Growth rate'!$B$3:$T$93,7,FALSE)*VLOOKUP($E241,BY_COM_Demand_Drivers!$A$5:$I$100,8,FALSE)</f>
        <v>0</v>
      </c>
      <c r="H241" s="16">
        <f>VLOOKUP($C241,'Growth rate'!$B$3:$T$93,7,FALSE)*VLOOKUP($E241,BY_COM_Demand_Drivers!$A$5:$I$100,9,FALSE)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BY_COM_Demand_Drivers!$J$7</f>
        <v>CHUMB</v>
      </c>
      <c r="F242" s="16">
        <f>VLOOKUP($C242,'Growth rate'!$B$3:$T$93,7,FALSE)*VLOOKUP($E242,BY_COM_Demand_Drivers!$A$5:$I$100,7,FALSE)</f>
        <v>416.11611191121335</v>
      </c>
      <c r="G242" s="16">
        <f>VLOOKUP($C242,'Growth rate'!$B$3:$T$93,7,FALSE)*VLOOKUP($E242,BY_COM_Demand_Drivers!$A$5:$I$100,8,FALSE)</f>
        <v>0</v>
      </c>
      <c r="H242" s="16">
        <f>VLOOKUP($C242,'Growth rate'!$B$3:$T$93,7,FALSE)*VLOOKUP($E242,BY_COM_Demand_Drivers!$A$5:$I$100,9,FALSE)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BY_COM_Demand_Drivers!$J$7</f>
        <v>CHUMB</v>
      </c>
      <c r="F243" s="16">
        <f>VLOOKUP($C243,'Growth rate'!$B$3:$T$93,7,FALSE)*VLOOKUP($E243,BY_COM_Demand_Drivers!$A$5:$I$100,7,FALSE)</f>
        <v>418.21300109576202</v>
      </c>
      <c r="G243" s="16">
        <f>VLOOKUP($C243,'Growth rate'!$B$3:$T$93,7,FALSE)*VLOOKUP($E243,BY_COM_Demand_Drivers!$A$5:$I$100,8,FALSE)</f>
        <v>0</v>
      </c>
      <c r="H243" s="16">
        <f>VLOOKUP($C243,'Growth rate'!$B$3:$T$93,7,FALSE)*VLOOKUP($E243,BY_COM_Demand_Drivers!$A$5:$I$100,9,FALSE)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BY_COM_Demand_Drivers!$J$7</f>
        <v>CHUMB</v>
      </c>
      <c r="F244" s="16">
        <f>VLOOKUP($C244,'Growth rate'!$B$3:$T$93,7,FALSE)*VLOOKUP($E244,BY_COM_Demand_Drivers!$A$5:$I$100,7,FALSE)</f>
        <v>420.30989028031064</v>
      </c>
      <c r="G244" s="16">
        <f>VLOOKUP($C244,'Growth rate'!$B$3:$T$93,7,FALSE)*VLOOKUP($E244,BY_COM_Demand_Drivers!$A$5:$I$100,8,FALSE)</f>
        <v>0</v>
      </c>
      <c r="H244" s="16">
        <f>VLOOKUP($C244,'Growth rate'!$B$3:$T$93,7,FALSE)*VLOOKUP($E244,BY_COM_Demand_Drivers!$A$5:$I$100,9,FALSE)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BY_COM_Demand_Drivers!$J$7</f>
        <v>CHUMB</v>
      </c>
      <c r="F245" s="16">
        <f>VLOOKUP($C245,'Growth rate'!$B$3:$T$93,7,FALSE)*VLOOKUP($E245,BY_COM_Demand_Drivers!$A$5:$I$100,7,FALSE)</f>
        <v>422.22307960808712</v>
      </c>
      <c r="G245" s="16">
        <f>VLOOKUP($C245,'Growth rate'!$B$3:$T$93,7,FALSE)*VLOOKUP($E245,BY_COM_Demand_Drivers!$A$5:$I$100,8,FALSE)</f>
        <v>0</v>
      </c>
      <c r="H245" s="16">
        <f>VLOOKUP($C245,'Growth rate'!$B$3:$T$93,7,FALSE)*VLOOKUP($E245,BY_COM_Demand_Drivers!$A$5:$I$100,9,FALSE)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BY_COM_Demand_Drivers!$J$7</f>
        <v>CHUMB</v>
      </c>
      <c r="F246" s="16">
        <f>VLOOKUP($C246,'Growth rate'!$B$3:$T$93,7,FALSE)*VLOOKUP($E246,BY_COM_Demand_Drivers!$A$5:$I$100,7,FALSE)</f>
        <v>424.13626893586337</v>
      </c>
      <c r="G246" s="16">
        <f>VLOOKUP($C246,'Growth rate'!$B$3:$T$93,7,FALSE)*VLOOKUP($E246,BY_COM_Demand_Drivers!$A$5:$I$100,8,FALSE)</f>
        <v>0</v>
      </c>
      <c r="H246" s="16">
        <f>VLOOKUP($C246,'Growth rate'!$B$3:$T$93,7,FALSE)*VLOOKUP($E246,BY_COM_Demand_Drivers!$A$5:$I$100,9,FALSE)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BY_COM_Demand_Drivers!$J$7</f>
        <v>CHUMB</v>
      </c>
      <c r="F247" s="16">
        <f>VLOOKUP($C247,'Growth rate'!$B$3:$T$93,7,FALSE)*VLOOKUP($E247,BY_COM_Demand_Drivers!$A$5:$I$100,7,FALSE)</f>
        <v>426.04945826363968</v>
      </c>
      <c r="G247" s="16">
        <f>VLOOKUP($C247,'Growth rate'!$B$3:$T$93,7,FALSE)*VLOOKUP($E247,BY_COM_Demand_Drivers!$A$5:$I$100,8,FALSE)</f>
        <v>0</v>
      </c>
      <c r="H247" s="16">
        <f>VLOOKUP($C247,'Growth rate'!$B$3:$T$93,7,FALSE)*VLOOKUP($E247,BY_COM_Demand_Drivers!$A$5:$I$100,9,FALSE)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BY_COM_Demand_Drivers!$J$7</f>
        <v>CHUMB</v>
      </c>
      <c r="F248" s="16">
        <f>VLOOKUP($C248,'Growth rate'!$B$3:$T$93,7,FALSE)*VLOOKUP($E248,BY_COM_Demand_Drivers!$A$5:$I$100,7,FALSE)</f>
        <v>427.9626475914161</v>
      </c>
      <c r="G248" s="16">
        <f>VLOOKUP($C248,'Growth rate'!$B$3:$T$93,7,FALSE)*VLOOKUP($E248,BY_COM_Demand_Drivers!$A$5:$I$100,8,FALSE)</f>
        <v>0</v>
      </c>
      <c r="H248" s="16">
        <f>VLOOKUP($C248,'Growth rate'!$B$3:$T$93,7,FALSE)*VLOOKUP($E248,BY_COM_Demand_Drivers!$A$5:$I$100,9,FALSE)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BY_COM_Demand_Drivers!$J$7</f>
        <v>CHUMB</v>
      </c>
      <c r="F249" s="16">
        <f>VLOOKUP($C249,'Growth rate'!$B$3:$T$93,7,FALSE)*VLOOKUP($E249,BY_COM_Demand_Drivers!$A$5:$I$100,7,FALSE)</f>
        <v>429.87583691919247</v>
      </c>
      <c r="G249" s="16">
        <f>VLOOKUP($C249,'Growth rate'!$B$3:$T$93,7,FALSE)*VLOOKUP($E249,BY_COM_Demand_Drivers!$A$5:$I$100,8,FALSE)</f>
        <v>0</v>
      </c>
      <c r="H249" s="16">
        <f>VLOOKUP($C249,'Growth rate'!$B$3:$T$93,7,FALSE)*VLOOKUP($E249,BY_COM_Demand_Drivers!$A$5:$I$100,9,FALSE)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BY_COM_Demand_Drivers!$J$8</f>
        <v>CHRMB</v>
      </c>
      <c r="F250" s="16">
        <f>VLOOKUP($C250,'Growth rate'!$B$3:$T$93,7,FALSE)*VLOOKUP($E250,BY_COM_Demand_Drivers!$A$5:$I$100,7,FALSE)</f>
        <v>21.167999999999999</v>
      </c>
      <c r="G250" s="16">
        <f>VLOOKUP($C250,'Growth rate'!$B$3:$T$93,7,FALSE)*VLOOKUP($E250,BY_COM_Demand_Drivers!$A$5:$I$100,8,FALSE)</f>
        <v>0</v>
      </c>
      <c r="H250" s="16">
        <f>VLOOKUP($C250,'Growth rate'!$B$3:$T$93,7,FALSE)*VLOOKUP($E250,BY_COM_Demand_Drivers!$A$5:$I$100,9,FALSE)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BY_COM_Demand_Drivers!$J$8</f>
        <v>CHRMB</v>
      </c>
      <c r="F251" s="16">
        <f>VLOOKUP($C251,'Growth rate'!$B$3:$T$93,7,FALSE)*VLOOKUP($E251,BY_COM_Demand_Drivers!$A$5:$I$100,7,FALSE)</f>
        <v>21.002033601887231</v>
      </c>
      <c r="G251" s="16">
        <f>VLOOKUP($C251,'Growth rate'!$B$3:$T$93,7,FALSE)*VLOOKUP($E251,BY_COM_Demand_Drivers!$A$5:$I$100,8,FALSE)</f>
        <v>0</v>
      </c>
      <c r="H251" s="16">
        <f>VLOOKUP($C251,'Growth rate'!$B$3:$T$93,7,FALSE)*VLOOKUP($E251,BY_COM_Demand_Drivers!$A$5:$I$100,9,FALSE)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BY_COM_Demand_Drivers!$J$8</f>
        <v>CHRMB</v>
      </c>
      <c r="F252" s="16">
        <f>VLOOKUP($C252,'Growth rate'!$B$3:$T$93,7,FALSE)*VLOOKUP($E252,BY_COM_Demand_Drivers!$A$5:$I$100,7,FALSE)</f>
        <v>20.836067203774459</v>
      </c>
      <c r="G252" s="16">
        <f>VLOOKUP($C252,'Growth rate'!$B$3:$T$93,7,FALSE)*VLOOKUP($E252,BY_COM_Demand_Drivers!$A$5:$I$100,8,FALSE)</f>
        <v>0</v>
      </c>
      <c r="H252" s="16">
        <f>VLOOKUP($C252,'Growth rate'!$B$3:$T$93,7,FALSE)*VLOOKUP($E252,BY_COM_Demand_Drivers!$A$5:$I$100,9,FALSE)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BY_COM_Demand_Drivers!$J$8</f>
        <v>CHRMB</v>
      </c>
      <c r="F253" s="16">
        <f>VLOOKUP($C253,'Growth rate'!$B$3:$T$93,7,FALSE)*VLOOKUP($E253,BY_COM_Demand_Drivers!$A$5:$I$100,7,FALSE)</f>
        <v>20.670100805661686</v>
      </c>
      <c r="G253" s="16">
        <f>VLOOKUP($C253,'Growth rate'!$B$3:$T$93,7,FALSE)*VLOOKUP($E253,BY_COM_Demand_Drivers!$A$5:$I$100,8,FALSE)</f>
        <v>0</v>
      </c>
      <c r="H253" s="16">
        <f>VLOOKUP($C253,'Growth rate'!$B$3:$T$93,7,FALSE)*VLOOKUP($E253,BY_COM_Demand_Drivers!$A$5:$I$100,9,FALSE)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BY_COM_Demand_Drivers!$J$8</f>
        <v>CHRMB</v>
      </c>
      <c r="F254" s="16">
        <f>VLOOKUP($C254,'Growth rate'!$B$3:$T$93,7,FALSE)*VLOOKUP($E254,BY_COM_Demand_Drivers!$A$5:$I$100,7,FALSE)</f>
        <v>20.504134407548918</v>
      </c>
      <c r="G254" s="16">
        <f>VLOOKUP($C254,'Growth rate'!$B$3:$T$93,7,FALSE)*VLOOKUP($E254,BY_COM_Demand_Drivers!$A$5:$I$100,8,FALSE)</f>
        <v>0</v>
      </c>
      <c r="H254" s="16">
        <f>VLOOKUP($C254,'Growth rate'!$B$3:$T$93,7,FALSE)*VLOOKUP($E254,BY_COM_Demand_Drivers!$A$5:$I$100,9,FALSE)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BY_COM_Demand_Drivers!$J$8</f>
        <v>CHRMB</v>
      </c>
      <c r="F255" s="16">
        <f>VLOOKUP($C255,'Growth rate'!$B$3:$T$93,7,FALSE)*VLOOKUP($E255,BY_COM_Demand_Drivers!$A$5:$I$100,7,FALSE)</f>
        <v>20.338168009436146</v>
      </c>
      <c r="G255" s="16">
        <f>VLOOKUP($C255,'Growth rate'!$B$3:$T$93,7,FALSE)*VLOOKUP($E255,BY_COM_Demand_Drivers!$A$5:$I$100,8,FALSE)</f>
        <v>0</v>
      </c>
      <c r="H255" s="16">
        <f>VLOOKUP($C255,'Growth rate'!$B$3:$T$93,7,FALSE)*VLOOKUP($E255,BY_COM_Demand_Drivers!$A$5:$I$100,9,FALSE)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BY_COM_Demand_Drivers!$J$8</f>
        <v>CHRMB</v>
      </c>
      <c r="F256" s="16">
        <f>VLOOKUP($C256,'Growth rate'!$B$3:$T$93,7,FALSE)*VLOOKUP($E256,BY_COM_Demand_Drivers!$A$5:$I$100,7,FALSE)</f>
        <v>20.172201611323377</v>
      </c>
      <c r="G256" s="16">
        <f>VLOOKUP($C256,'Growth rate'!$B$3:$T$93,7,FALSE)*VLOOKUP($E256,BY_COM_Demand_Drivers!$A$5:$I$100,8,FALSE)</f>
        <v>0</v>
      </c>
      <c r="H256" s="16">
        <f>VLOOKUP($C256,'Growth rate'!$B$3:$T$93,7,FALSE)*VLOOKUP($E256,BY_COM_Demand_Drivers!$A$5:$I$100,9,FALSE)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BY_COM_Demand_Drivers!$J$8</f>
        <v>CHRMB</v>
      </c>
      <c r="F257" s="16">
        <f>VLOOKUP($C257,'Growth rate'!$B$3:$T$93,7,FALSE)*VLOOKUP($E257,BY_COM_Demand_Drivers!$A$5:$I$100,7,FALSE)</f>
        <v>20.006235213210605</v>
      </c>
      <c r="G257" s="16">
        <f>VLOOKUP($C257,'Growth rate'!$B$3:$T$93,7,FALSE)*VLOOKUP($E257,BY_COM_Demand_Drivers!$A$5:$I$100,8,FALSE)</f>
        <v>0</v>
      </c>
      <c r="H257" s="16">
        <f>VLOOKUP($C257,'Growth rate'!$B$3:$T$93,7,FALSE)*VLOOKUP($E257,BY_COM_Demand_Drivers!$A$5:$I$100,9,FALSE)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BY_COM_Demand_Drivers!$J$8</f>
        <v>CHRMB</v>
      </c>
      <c r="F258" s="16">
        <f>VLOOKUP($C258,'Growth rate'!$B$3:$T$93,7,FALSE)*VLOOKUP($E258,BY_COM_Demand_Drivers!$A$5:$I$100,7,FALSE)</f>
        <v>19.840268815097833</v>
      </c>
      <c r="G258" s="16">
        <f>VLOOKUP($C258,'Growth rate'!$B$3:$T$93,7,FALSE)*VLOOKUP($E258,BY_COM_Demand_Drivers!$A$5:$I$100,8,FALSE)</f>
        <v>0</v>
      </c>
      <c r="H258" s="16">
        <f>VLOOKUP($C258,'Growth rate'!$B$3:$T$93,7,FALSE)*VLOOKUP($E258,BY_COM_Demand_Drivers!$A$5:$I$100,9,FALSE)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BY_COM_Demand_Drivers!$J$8</f>
        <v>CHRMB</v>
      </c>
      <c r="F259" s="16">
        <f>VLOOKUP($C259,'Growth rate'!$B$3:$T$93,7,FALSE)*VLOOKUP($E259,BY_COM_Demand_Drivers!$A$5:$I$100,7,FALSE)</f>
        <v>19.674302416985064</v>
      </c>
      <c r="G259" s="16">
        <f>VLOOKUP($C259,'Growth rate'!$B$3:$T$93,7,FALSE)*VLOOKUP($E259,BY_COM_Demand_Drivers!$A$5:$I$100,8,FALSE)</f>
        <v>0</v>
      </c>
      <c r="H259" s="16">
        <f>VLOOKUP($C259,'Growth rate'!$B$3:$T$93,7,FALSE)*VLOOKUP($E259,BY_COM_Demand_Drivers!$A$5:$I$100,9,FALSE)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BY_COM_Demand_Drivers!$J$8</f>
        <v>CHRMB</v>
      </c>
      <c r="F260" s="16">
        <f>VLOOKUP($C260,'Growth rate'!$B$3:$T$93,7,FALSE)*VLOOKUP($E260,BY_COM_Demand_Drivers!$A$5:$I$100,7,FALSE)</f>
        <v>19.508336018872296</v>
      </c>
      <c r="G260" s="16">
        <f>VLOOKUP($C260,'Growth rate'!$B$3:$T$93,7,FALSE)*VLOOKUP($E260,BY_COM_Demand_Drivers!$A$5:$I$100,8,FALSE)</f>
        <v>0</v>
      </c>
      <c r="H260" s="16">
        <f>VLOOKUP($C260,'Growth rate'!$B$3:$T$93,7,FALSE)*VLOOKUP($E260,BY_COM_Demand_Drivers!$A$5:$I$100,9,FALSE)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BY_COM_Demand_Drivers!$J$8</f>
        <v>CHRMB</v>
      </c>
      <c r="F261" s="16">
        <f>VLOOKUP($C261,'Growth rate'!$B$3:$T$93,7,FALSE)*VLOOKUP($E261,BY_COM_Demand_Drivers!$A$5:$I$100,7,FALSE)</f>
        <v>19.342369620759523</v>
      </c>
      <c r="G261" s="16">
        <f>VLOOKUP($C261,'Growth rate'!$B$3:$T$93,7,FALSE)*VLOOKUP($E261,BY_COM_Demand_Drivers!$A$5:$I$100,8,FALSE)</f>
        <v>0</v>
      </c>
      <c r="H261" s="16">
        <f>VLOOKUP($C261,'Growth rate'!$B$3:$T$93,7,FALSE)*VLOOKUP($E261,BY_COM_Demand_Drivers!$A$5:$I$100,9,FALSE)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BY_COM_Demand_Drivers!$J$8</f>
        <v>CHRMB</v>
      </c>
      <c r="F262" s="16">
        <f>VLOOKUP($C262,'Growth rate'!$B$3:$T$93,7,FALSE)*VLOOKUP($E262,BY_COM_Demand_Drivers!$A$5:$I$100,7,FALSE)</f>
        <v>19.176403222646751</v>
      </c>
      <c r="G262" s="16">
        <f>VLOOKUP($C262,'Growth rate'!$B$3:$T$93,7,FALSE)*VLOOKUP($E262,BY_COM_Demand_Drivers!$A$5:$I$100,8,FALSE)</f>
        <v>0</v>
      </c>
      <c r="H262" s="16">
        <f>VLOOKUP($C262,'Growth rate'!$B$3:$T$93,7,FALSE)*VLOOKUP($E262,BY_COM_Demand_Drivers!$A$5:$I$100,9,FALSE)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BY_COM_Demand_Drivers!$J$8</f>
        <v>CHRMB</v>
      </c>
      <c r="F263" s="16">
        <f>VLOOKUP($C263,'Growth rate'!$B$3:$T$93,7,FALSE)*VLOOKUP($E263,BY_COM_Demand_Drivers!$A$5:$I$100,7,FALSE)</f>
        <v>19.010436824533983</v>
      </c>
      <c r="G263" s="16">
        <f>VLOOKUP($C263,'Growth rate'!$B$3:$T$93,7,FALSE)*VLOOKUP($E263,BY_COM_Demand_Drivers!$A$5:$I$100,8,FALSE)</f>
        <v>0</v>
      </c>
      <c r="H263" s="16">
        <f>VLOOKUP($C263,'Growth rate'!$B$3:$T$93,7,FALSE)*VLOOKUP($E263,BY_COM_Demand_Drivers!$A$5:$I$100,9,FALSE)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BY_COM_Demand_Drivers!$J$8</f>
        <v>CHRMB</v>
      </c>
      <c r="F264" s="16">
        <f>VLOOKUP($C264,'Growth rate'!$B$3:$T$93,7,FALSE)*VLOOKUP($E264,BY_COM_Demand_Drivers!$A$5:$I$100,7,FALSE)</f>
        <v>18.844470426421211</v>
      </c>
      <c r="G264" s="16">
        <f>VLOOKUP($C264,'Growth rate'!$B$3:$T$93,7,FALSE)*VLOOKUP($E264,BY_COM_Demand_Drivers!$A$5:$I$100,8,FALSE)</f>
        <v>0</v>
      </c>
      <c r="H264" s="16">
        <f>VLOOKUP($C264,'Growth rate'!$B$3:$T$93,7,FALSE)*VLOOKUP($E264,BY_COM_Demand_Drivers!$A$5:$I$100,9,FALSE)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BY_COM_Demand_Drivers!$J$8</f>
        <v>CHRMB</v>
      </c>
      <c r="F265" s="16">
        <f>VLOOKUP($C265,'Growth rate'!$B$3:$T$93,7,FALSE)*VLOOKUP($E265,BY_COM_Demand_Drivers!$A$5:$I$100,7,FALSE)</f>
        <v>18.678504028308442</v>
      </c>
      <c r="G265" s="16">
        <f>VLOOKUP($C265,'Growth rate'!$B$3:$T$93,7,FALSE)*VLOOKUP($E265,BY_COM_Demand_Drivers!$A$5:$I$100,8,FALSE)</f>
        <v>0</v>
      </c>
      <c r="H265" s="16">
        <f>VLOOKUP($C265,'Growth rate'!$B$3:$T$93,7,FALSE)*VLOOKUP($E265,BY_COM_Demand_Drivers!$A$5:$I$100,9,FALSE)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BY_COM_Demand_Drivers!$J$8</f>
        <v>CHRMB</v>
      </c>
      <c r="F266" s="16">
        <f>VLOOKUP($C266,'Growth rate'!$B$3:$T$93,7,FALSE)*VLOOKUP($E266,BY_COM_Demand_Drivers!$A$5:$I$100,7,FALSE)</f>
        <v>18.51253763019567</v>
      </c>
      <c r="G266" s="16">
        <f>VLOOKUP($C266,'Growth rate'!$B$3:$T$93,7,FALSE)*VLOOKUP($E266,BY_COM_Demand_Drivers!$A$5:$I$100,8,FALSE)</f>
        <v>0</v>
      </c>
      <c r="H266" s="16">
        <f>VLOOKUP($C266,'Growth rate'!$B$3:$T$93,7,FALSE)*VLOOKUP($E266,BY_COM_Demand_Drivers!$A$5:$I$100,9,FALSE)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BY_COM_Demand_Drivers!$J$8</f>
        <v>CHRMB</v>
      </c>
      <c r="F267" s="16">
        <f>VLOOKUP($C267,'Growth rate'!$B$3:$T$93,7,FALSE)*VLOOKUP($E267,BY_COM_Demand_Drivers!$A$5:$I$100,7,FALSE)</f>
        <v>18.346571232082898</v>
      </c>
      <c r="G267" s="16">
        <f>VLOOKUP($C267,'Growth rate'!$B$3:$T$93,7,FALSE)*VLOOKUP($E267,BY_COM_Demand_Drivers!$A$5:$I$100,8,FALSE)</f>
        <v>0</v>
      </c>
      <c r="H267" s="16">
        <f>VLOOKUP($C267,'Growth rate'!$B$3:$T$93,7,FALSE)*VLOOKUP($E267,BY_COM_Demand_Drivers!$A$5:$I$100,9,FALSE)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BY_COM_Demand_Drivers!$J$8</f>
        <v>CHRMB</v>
      </c>
      <c r="F268" s="16">
        <f>VLOOKUP($C268,'Growth rate'!$B$3:$T$93,7,FALSE)*VLOOKUP($E268,BY_COM_Demand_Drivers!$A$5:$I$100,7,FALSE)</f>
        <v>18.180604833970129</v>
      </c>
      <c r="G268" s="16">
        <f>VLOOKUP($C268,'Growth rate'!$B$3:$T$93,7,FALSE)*VLOOKUP($E268,BY_COM_Demand_Drivers!$A$5:$I$100,8,FALSE)</f>
        <v>0</v>
      </c>
      <c r="H268" s="16">
        <f>VLOOKUP($C268,'Growth rate'!$B$3:$T$93,7,FALSE)*VLOOKUP($E268,BY_COM_Demand_Drivers!$A$5:$I$100,9,FALSE)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BY_COM_Demand_Drivers!$J$8</f>
        <v>CHRMB</v>
      </c>
      <c r="F269" s="16">
        <f>VLOOKUP($C269,'Growth rate'!$B$3:$T$93,7,FALSE)*VLOOKUP($E269,BY_COM_Demand_Drivers!$A$5:$I$100,7,FALSE)</f>
        <v>18.014638435857361</v>
      </c>
      <c r="G269" s="16">
        <f>VLOOKUP($C269,'Growth rate'!$B$3:$T$93,7,FALSE)*VLOOKUP($E269,BY_COM_Demand_Drivers!$A$5:$I$100,8,FALSE)</f>
        <v>0</v>
      </c>
      <c r="H269" s="16">
        <f>VLOOKUP($C269,'Growth rate'!$B$3:$T$93,7,FALSE)*VLOOKUP($E269,BY_COM_Demand_Drivers!$A$5:$I$100,9,FALSE)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BY_COM_Demand_Drivers!$J$8</f>
        <v>CHRMB</v>
      </c>
      <c r="F270" s="16">
        <f>VLOOKUP($C270,'Growth rate'!$B$3:$T$93,7,FALSE)*VLOOKUP($E270,BY_COM_Demand_Drivers!$A$5:$I$100,7,FALSE)</f>
        <v>17.848672037744588</v>
      </c>
      <c r="G270" s="16">
        <f>VLOOKUP($C270,'Growth rate'!$B$3:$T$93,7,FALSE)*VLOOKUP($E270,BY_COM_Demand_Drivers!$A$5:$I$100,8,FALSE)</f>
        <v>0</v>
      </c>
      <c r="H270" s="16">
        <f>VLOOKUP($C270,'Growth rate'!$B$3:$T$93,7,FALSE)*VLOOKUP($E270,BY_COM_Demand_Drivers!$A$5:$I$100,9,FALSE)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BY_COM_Demand_Drivers!$J$8</f>
        <v>CHRMB</v>
      </c>
      <c r="F271" s="16">
        <f>VLOOKUP($C271,'Growth rate'!$B$3:$T$93,7,FALSE)*VLOOKUP($E271,BY_COM_Demand_Drivers!$A$5:$I$100,7,FALSE)</f>
        <v>17.682705639631816</v>
      </c>
      <c r="G271" s="16">
        <f>VLOOKUP($C271,'Growth rate'!$B$3:$T$93,7,FALSE)*VLOOKUP($E271,BY_COM_Demand_Drivers!$A$5:$I$100,8,FALSE)</f>
        <v>0</v>
      </c>
      <c r="H271" s="16">
        <f>VLOOKUP($C271,'Growth rate'!$B$3:$T$93,7,FALSE)*VLOOKUP($E271,BY_COM_Demand_Drivers!$A$5:$I$100,9,FALSE)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BY_COM_Demand_Drivers!$J$8</f>
        <v>CHRMB</v>
      </c>
      <c r="F272" s="16">
        <f>VLOOKUP($C272,'Growth rate'!$B$3:$T$93,7,FALSE)*VLOOKUP($E272,BY_COM_Demand_Drivers!$A$5:$I$100,7,FALSE)</f>
        <v>17.516739241519048</v>
      </c>
      <c r="G272" s="16">
        <f>VLOOKUP($C272,'Growth rate'!$B$3:$T$93,7,FALSE)*VLOOKUP($E272,BY_COM_Demand_Drivers!$A$5:$I$100,8,FALSE)</f>
        <v>0</v>
      </c>
      <c r="H272" s="16">
        <f>VLOOKUP($C272,'Growth rate'!$B$3:$T$93,7,FALSE)*VLOOKUP($E272,BY_COM_Demand_Drivers!$A$5:$I$100,9,FALSE)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BY_COM_Demand_Drivers!$J$8</f>
        <v>CHRMB</v>
      </c>
      <c r="F273" s="16">
        <f>VLOOKUP($C273,'Growth rate'!$B$3:$T$93,7,FALSE)*VLOOKUP($E273,BY_COM_Demand_Drivers!$A$5:$I$100,7,FALSE)</f>
        <v>17.350772843406276</v>
      </c>
      <c r="G273" s="16">
        <f>VLOOKUP($C273,'Growth rate'!$B$3:$T$93,7,FALSE)*VLOOKUP($E273,BY_COM_Demand_Drivers!$A$5:$I$100,8,FALSE)</f>
        <v>0</v>
      </c>
      <c r="H273" s="16">
        <f>VLOOKUP($C273,'Growth rate'!$B$3:$T$93,7,FALSE)*VLOOKUP($E273,BY_COM_Demand_Drivers!$A$5:$I$100,9,FALSE)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BY_COM_Demand_Drivers!$J$8</f>
        <v>CHRMB</v>
      </c>
      <c r="F274" s="16">
        <f>VLOOKUP($C274,'Growth rate'!$B$3:$T$93,7,FALSE)*VLOOKUP($E274,BY_COM_Demand_Drivers!$A$5:$I$100,7,FALSE)</f>
        <v>17.184806445293507</v>
      </c>
      <c r="G274" s="16">
        <f>VLOOKUP($C274,'Growth rate'!$B$3:$T$93,7,FALSE)*VLOOKUP($E274,BY_COM_Demand_Drivers!$A$5:$I$100,8,FALSE)</f>
        <v>0</v>
      </c>
      <c r="H274" s="16">
        <f>VLOOKUP($C274,'Growth rate'!$B$3:$T$93,7,FALSE)*VLOOKUP($E274,BY_COM_Demand_Drivers!$A$5:$I$100,9,FALSE)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BY_COM_Demand_Drivers!$J$8</f>
        <v>CHRMB</v>
      </c>
      <c r="F275" s="16">
        <f>VLOOKUP($C275,'Growth rate'!$B$3:$T$93,7,FALSE)*VLOOKUP($E275,BY_COM_Demand_Drivers!$A$5:$I$100,7,FALSE)</f>
        <v>17.018840047180735</v>
      </c>
      <c r="G275" s="16">
        <f>VLOOKUP($C275,'Growth rate'!$B$3:$T$93,7,FALSE)*VLOOKUP($E275,BY_COM_Demand_Drivers!$A$5:$I$100,8,FALSE)</f>
        <v>0</v>
      </c>
      <c r="H275" s="16">
        <f>VLOOKUP($C275,'Growth rate'!$B$3:$T$93,7,FALSE)*VLOOKUP($E275,BY_COM_Demand_Drivers!$A$5:$I$100,9,FALSE)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BY_COM_Demand_Drivers!$J$8</f>
        <v>CHRMB</v>
      </c>
      <c r="F276" s="16">
        <f>VLOOKUP($C276,'Growth rate'!$B$3:$T$93,7,FALSE)*VLOOKUP($E276,BY_COM_Demand_Drivers!$A$5:$I$100,7,FALSE)</f>
        <v>16.852873649067963</v>
      </c>
      <c r="G276" s="16">
        <f>VLOOKUP($C276,'Growth rate'!$B$3:$T$93,7,FALSE)*VLOOKUP($E276,BY_COM_Demand_Drivers!$A$5:$I$100,8,FALSE)</f>
        <v>0</v>
      </c>
      <c r="H276" s="16">
        <f>VLOOKUP($C276,'Growth rate'!$B$3:$T$93,7,FALSE)*VLOOKUP($E276,BY_COM_Demand_Drivers!$A$5:$I$100,9,FALSE)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BY_COM_Demand_Drivers!$J$8</f>
        <v>CHRMB</v>
      </c>
      <c r="F277" s="16">
        <f>VLOOKUP($C277,'Growth rate'!$B$3:$T$93,7,FALSE)*VLOOKUP($E277,BY_COM_Demand_Drivers!$A$5:$I$100,7,FALSE)</f>
        <v>16.686907250955194</v>
      </c>
      <c r="G277" s="16">
        <f>VLOOKUP($C277,'Growth rate'!$B$3:$T$93,7,FALSE)*VLOOKUP($E277,BY_COM_Demand_Drivers!$A$5:$I$100,8,FALSE)</f>
        <v>0</v>
      </c>
      <c r="H277" s="16">
        <f>VLOOKUP($C277,'Growth rate'!$B$3:$T$93,7,FALSE)*VLOOKUP($E277,BY_COM_Demand_Drivers!$A$5:$I$100,9,FALSE)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BY_COM_Demand_Drivers!$J$8</f>
        <v>CHRMB</v>
      </c>
      <c r="F278" s="16">
        <f>VLOOKUP($C278,'Growth rate'!$B$3:$T$93,7,FALSE)*VLOOKUP($E278,BY_COM_Demand_Drivers!$A$5:$I$100,7,FALSE)</f>
        <v>16.520940852842426</v>
      </c>
      <c r="G278" s="16">
        <f>VLOOKUP($C278,'Growth rate'!$B$3:$T$93,7,FALSE)*VLOOKUP($E278,BY_COM_Demand_Drivers!$A$5:$I$100,8,FALSE)</f>
        <v>0</v>
      </c>
      <c r="H278" s="16">
        <f>VLOOKUP($C278,'Growth rate'!$B$3:$T$93,7,FALSE)*VLOOKUP($E278,BY_COM_Demand_Drivers!$A$5:$I$100,9,FALSE)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BY_COM_Demand_Drivers!$J$8</f>
        <v>CHRMB</v>
      </c>
      <c r="F279" s="16">
        <f>VLOOKUP($C279,'Growth rate'!$B$3:$T$93,7,FALSE)*VLOOKUP($E279,BY_COM_Demand_Drivers!$A$5:$I$100,7,FALSE)</f>
        <v>16.354974454729653</v>
      </c>
      <c r="G279" s="16">
        <f>VLOOKUP($C279,'Growth rate'!$B$3:$T$93,7,FALSE)*VLOOKUP($E279,BY_COM_Demand_Drivers!$A$5:$I$100,8,FALSE)</f>
        <v>0</v>
      </c>
      <c r="H279" s="16">
        <f>VLOOKUP($C279,'Growth rate'!$B$3:$T$93,7,FALSE)*VLOOKUP($E279,BY_COM_Demand_Drivers!$A$5:$I$100,9,FALSE)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BY_COM_Demand_Drivers!$J$8</f>
        <v>CHRMB</v>
      </c>
      <c r="F280" s="16">
        <f>VLOOKUP($C280,'Growth rate'!$B$3:$T$93,7,FALSE)*VLOOKUP($E280,BY_COM_Demand_Drivers!$A$5:$I$100,7,FALSE)</f>
        <v>16.189008056616885</v>
      </c>
      <c r="G280" s="16">
        <f>VLOOKUP($C280,'Growth rate'!$B$3:$T$93,7,FALSE)*VLOOKUP($E280,BY_COM_Demand_Drivers!$A$5:$I$100,8,FALSE)</f>
        <v>0</v>
      </c>
      <c r="H280" s="16">
        <f>VLOOKUP($C280,'Growth rate'!$B$3:$T$93,7,FALSE)*VLOOKUP($E280,BY_COM_Demand_Drivers!$A$5:$I$100,9,FALSE)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BY_COM_Demand_Drivers!$J$8</f>
        <v>CHRMB</v>
      </c>
      <c r="F281" s="16">
        <f>VLOOKUP($C281,'Growth rate'!$B$3:$T$93,7,FALSE)*VLOOKUP($E281,BY_COM_Demand_Drivers!$A$5:$I$100,7,FALSE)</f>
        <v>16.023041658504113</v>
      </c>
      <c r="G281" s="16">
        <f>VLOOKUP($C281,'Growth rate'!$B$3:$T$93,7,FALSE)*VLOOKUP($E281,BY_COM_Demand_Drivers!$A$5:$I$100,8,FALSE)</f>
        <v>0</v>
      </c>
      <c r="H281" s="16">
        <f>VLOOKUP($C281,'Growth rate'!$B$3:$T$93,7,FALSE)*VLOOKUP($E281,BY_COM_Demand_Drivers!$A$5:$I$100,9,FALSE)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BY_COM_Demand_Drivers!$J$8</f>
        <v>CHRMB</v>
      </c>
      <c r="F282" s="16">
        <f>VLOOKUP($C282,'Growth rate'!$B$3:$T$93,7,FALSE)*VLOOKUP($E282,BY_COM_Demand_Drivers!$A$5:$I$100,7,FALSE)</f>
        <v>16.203186226808043</v>
      </c>
      <c r="G282" s="16">
        <f>VLOOKUP($C282,'Growth rate'!$B$3:$T$93,7,FALSE)*VLOOKUP($E282,BY_COM_Demand_Drivers!$A$5:$I$100,8,FALSE)</f>
        <v>0</v>
      </c>
      <c r="H282" s="16">
        <f>VLOOKUP($C282,'Growth rate'!$B$3:$T$93,7,FALSE)*VLOOKUP($E282,BY_COM_Demand_Drivers!$A$5:$I$100,9,FALSE)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BY_COM_Demand_Drivers!$J$8</f>
        <v>CHRMB</v>
      </c>
      <c r="F283" s="16">
        <f>VLOOKUP($C283,'Growth rate'!$B$3:$T$93,7,FALSE)*VLOOKUP($E283,BY_COM_Demand_Drivers!$A$5:$I$100,7,FALSE)</f>
        <v>16.383330795111977</v>
      </c>
      <c r="G283" s="16">
        <f>VLOOKUP($C283,'Growth rate'!$B$3:$T$93,7,FALSE)*VLOOKUP($E283,BY_COM_Demand_Drivers!$A$5:$I$100,8,FALSE)</f>
        <v>0</v>
      </c>
      <c r="H283" s="16">
        <f>VLOOKUP($C283,'Growth rate'!$B$3:$T$93,7,FALSE)*VLOOKUP($E283,BY_COM_Demand_Drivers!$A$5:$I$100,9,FALSE)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BY_COM_Demand_Drivers!$J$8</f>
        <v>CHRMB</v>
      </c>
      <c r="F284" s="16">
        <f>VLOOKUP($C284,'Growth rate'!$B$3:$T$93,7,FALSE)*VLOOKUP($E284,BY_COM_Demand_Drivers!$A$5:$I$100,7,FALSE)</f>
        <v>16.563475363415908</v>
      </c>
      <c r="G284" s="16">
        <f>VLOOKUP($C284,'Growth rate'!$B$3:$T$93,7,FALSE)*VLOOKUP($E284,BY_COM_Demand_Drivers!$A$5:$I$100,8,FALSE)</f>
        <v>0</v>
      </c>
      <c r="H284" s="16">
        <f>VLOOKUP($C284,'Growth rate'!$B$3:$T$93,7,FALSE)*VLOOKUP($E284,BY_COM_Demand_Drivers!$A$5:$I$100,9,FALSE)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BY_COM_Demand_Drivers!$J$8</f>
        <v>CHRMB</v>
      </c>
      <c r="F285" s="16">
        <f>VLOOKUP($C285,'Growth rate'!$B$3:$T$93,7,FALSE)*VLOOKUP($E285,BY_COM_Demand_Drivers!$A$5:$I$100,7,FALSE)</f>
        <v>16.743619931719842</v>
      </c>
      <c r="G285" s="16">
        <f>VLOOKUP($C285,'Growth rate'!$B$3:$T$93,7,FALSE)*VLOOKUP($E285,BY_COM_Demand_Drivers!$A$5:$I$100,8,FALSE)</f>
        <v>0</v>
      </c>
      <c r="H285" s="16">
        <f>VLOOKUP($C285,'Growth rate'!$B$3:$T$93,7,FALSE)*VLOOKUP($E285,BY_COM_Demand_Drivers!$A$5:$I$100,9,FALSE)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BY_COM_Demand_Drivers!$J$8</f>
        <v>CHRMB</v>
      </c>
      <c r="F286" s="16">
        <f>VLOOKUP($C286,'Growth rate'!$B$3:$T$93,7,FALSE)*VLOOKUP($E286,BY_COM_Demand_Drivers!$A$5:$I$100,7,FALSE)</f>
        <v>16.923764500023776</v>
      </c>
      <c r="G286" s="16">
        <f>VLOOKUP($C286,'Growth rate'!$B$3:$T$93,7,FALSE)*VLOOKUP($E286,BY_COM_Demand_Drivers!$A$5:$I$100,8,FALSE)</f>
        <v>0</v>
      </c>
      <c r="H286" s="16">
        <f>VLOOKUP($C286,'Growth rate'!$B$3:$T$93,7,FALSE)*VLOOKUP($E286,BY_COM_Demand_Drivers!$A$5:$I$100,9,FALSE)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BY_COM_Demand_Drivers!$J$8</f>
        <v>CHRMB</v>
      </c>
      <c r="F287" s="16">
        <f>VLOOKUP($C287,'Growth rate'!$B$3:$T$93,7,FALSE)*VLOOKUP($E287,BY_COM_Demand_Drivers!$A$5:$I$100,7,FALSE)</f>
        <v>17.116605909371881</v>
      </c>
      <c r="G287" s="16">
        <f>VLOOKUP($C287,'Growth rate'!$B$3:$T$93,7,FALSE)*VLOOKUP($E287,BY_COM_Demand_Drivers!$A$5:$I$100,8,FALSE)</f>
        <v>0</v>
      </c>
      <c r="H287" s="16">
        <f>VLOOKUP($C287,'Growth rate'!$B$3:$T$93,7,FALSE)*VLOOKUP($E287,BY_COM_Demand_Drivers!$A$5:$I$100,9,FALSE)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BY_COM_Demand_Drivers!$J$8</f>
        <v>CHRMB</v>
      </c>
      <c r="F288" s="16">
        <f>VLOOKUP($C288,'Growth rate'!$B$3:$T$93,7,FALSE)*VLOOKUP($E288,BY_COM_Demand_Drivers!$A$5:$I$100,7,FALSE)</f>
        <v>17.309447318719986</v>
      </c>
      <c r="G288" s="16">
        <f>VLOOKUP($C288,'Growth rate'!$B$3:$T$93,7,FALSE)*VLOOKUP($E288,BY_COM_Demand_Drivers!$A$5:$I$100,8,FALSE)</f>
        <v>0</v>
      </c>
      <c r="H288" s="16">
        <f>VLOOKUP($C288,'Growth rate'!$B$3:$T$93,7,FALSE)*VLOOKUP($E288,BY_COM_Demand_Drivers!$A$5:$I$100,9,FALSE)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BY_COM_Demand_Drivers!$J$8</f>
        <v>CHRMB</v>
      </c>
      <c r="F289" s="16">
        <f>VLOOKUP($C289,'Growth rate'!$B$3:$T$93,7,FALSE)*VLOOKUP($E289,BY_COM_Demand_Drivers!$A$5:$I$100,7,FALSE)</f>
        <v>17.502288728068091</v>
      </c>
      <c r="G289" s="16">
        <f>VLOOKUP($C289,'Growth rate'!$B$3:$T$93,7,FALSE)*VLOOKUP($E289,BY_COM_Demand_Drivers!$A$5:$I$100,8,FALSE)</f>
        <v>0</v>
      </c>
      <c r="H289" s="16">
        <f>VLOOKUP($C289,'Growth rate'!$B$3:$T$93,7,FALSE)*VLOOKUP($E289,BY_COM_Demand_Drivers!$A$5:$I$100,9,FALSE)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BY_COM_Demand_Drivers!$J$8</f>
        <v>CHRMB</v>
      </c>
      <c r="F290" s="16">
        <f>VLOOKUP($C290,'Growth rate'!$B$3:$T$93,7,FALSE)*VLOOKUP($E290,BY_COM_Demand_Drivers!$A$5:$I$100,7,FALSE)</f>
        <v>17.695130137416193</v>
      </c>
      <c r="G290" s="16">
        <f>VLOOKUP($C290,'Growth rate'!$B$3:$T$93,7,FALSE)*VLOOKUP($E290,BY_COM_Demand_Drivers!$A$5:$I$100,8,FALSE)</f>
        <v>0</v>
      </c>
      <c r="H290" s="16">
        <f>VLOOKUP($C290,'Growth rate'!$B$3:$T$93,7,FALSE)*VLOOKUP($E290,BY_COM_Demand_Drivers!$A$5:$I$100,9,FALSE)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BY_COM_Demand_Drivers!$J$8</f>
        <v>CHRMB</v>
      </c>
      <c r="F291" s="16">
        <f>VLOOKUP($C291,'Growth rate'!$B$3:$T$93,7,FALSE)*VLOOKUP($E291,BY_COM_Demand_Drivers!$A$5:$I$100,7,FALSE)</f>
        <v>17.887971546764302</v>
      </c>
      <c r="G291" s="16">
        <f>VLOOKUP($C291,'Growth rate'!$B$3:$T$93,7,FALSE)*VLOOKUP($E291,BY_COM_Demand_Drivers!$A$5:$I$100,8,FALSE)</f>
        <v>0</v>
      </c>
      <c r="H291" s="16">
        <f>VLOOKUP($C291,'Growth rate'!$B$3:$T$93,7,FALSE)*VLOOKUP($E291,BY_COM_Demand_Drivers!$A$5:$I$100,9,FALSE)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BY_COM_Demand_Drivers!$J$8</f>
        <v>CHRMB</v>
      </c>
      <c r="F292" s="16">
        <f>VLOOKUP($C292,'Growth rate'!$B$3:$T$93,7,FALSE)*VLOOKUP($E292,BY_COM_Demand_Drivers!$A$5:$I$100,7,FALSE)</f>
        <v>18.079576285673529</v>
      </c>
      <c r="G292" s="16">
        <f>VLOOKUP($C292,'Growth rate'!$B$3:$T$93,7,FALSE)*VLOOKUP($E292,BY_COM_Demand_Drivers!$A$5:$I$100,8,FALSE)</f>
        <v>0</v>
      </c>
      <c r="H292" s="16">
        <f>VLOOKUP($C292,'Growth rate'!$B$3:$T$93,7,FALSE)*VLOOKUP($E292,BY_COM_Demand_Drivers!$A$5:$I$100,9,FALSE)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BY_COM_Demand_Drivers!$J$8</f>
        <v>CHRMB</v>
      </c>
      <c r="F293" s="16">
        <f>VLOOKUP($C293,'Growth rate'!$B$3:$T$93,7,FALSE)*VLOOKUP($E293,BY_COM_Demand_Drivers!$A$5:$I$100,7,FALSE)</f>
        <v>18.271181024582759</v>
      </c>
      <c r="G293" s="16">
        <f>VLOOKUP($C293,'Growth rate'!$B$3:$T$93,7,FALSE)*VLOOKUP($E293,BY_COM_Demand_Drivers!$A$5:$I$100,8,FALSE)</f>
        <v>0</v>
      </c>
      <c r="H293" s="16">
        <f>VLOOKUP($C293,'Growth rate'!$B$3:$T$93,7,FALSE)*VLOOKUP($E293,BY_COM_Demand_Drivers!$A$5:$I$100,9,FALSE)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BY_COM_Demand_Drivers!$J$8</f>
        <v>CHRMB</v>
      </c>
      <c r="F294" s="16">
        <f>VLOOKUP($C294,'Growth rate'!$B$3:$T$93,7,FALSE)*VLOOKUP($E294,BY_COM_Demand_Drivers!$A$5:$I$100,7,FALSE)</f>
        <v>18.46278576349199</v>
      </c>
      <c r="G294" s="16">
        <f>VLOOKUP($C294,'Growth rate'!$B$3:$T$93,7,FALSE)*VLOOKUP($E294,BY_COM_Demand_Drivers!$A$5:$I$100,8,FALSE)</f>
        <v>0</v>
      </c>
      <c r="H294" s="16">
        <f>VLOOKUP($C294,'Growth rate'!$B$3:$T$93,7,FALSE)*VLOOKUP($E294,BY_COM_Demand_Drivers!$A$5:$I$100,9,FALSE)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BY_COM_Demand_Drivers!$J$8</f>
        <v>CHRMB</v>
      </c>
      <c r="F295" s="16">
        <f>VLOOKUP($C295,'Growth rate'!$B$3:$T$93,7,FALSE)*VLOOKUP($E295,BY_COM_Demand_Drivers!$A$5:$I$100,7,FALSE)</f>
        <v>18.654390502401217</v>
      </c>
      <c r="G295" s="16">
        <f>VLOOKUP($C295,'Growth rate'!$B$3:$T$93,7,FALSE)*VLOOKUP($E295,BY_COM_Demand_Drivers!$A$5:$I$100,8,FALSE)</f>
        <v>0</v>
      </c>
      <c r="H295" s="16">
        <f>VLOOKUP($C295,'Growth rate'!$B$3:$T$93,7,FALSE)*VLOOKUP($E295,BY_COM_Demand_Drivers!$A$5:$I$100,9,FALSE)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BY_COM_Demand_Drivers!$J$8</f>
        <v>CHRMB</v>
      </c>
      <c r="F296" s="16">
        <f>VLOOKUP($C296,'Growth rate'!$B$3:$T$93,7,FALSE)*VLOOKUP($E296,BY_COM_Demand_Drivers!$A$5:$I$100,7,FALSE)</f>
        <v>18.845995241310447</v>
      </c>
      <c r="G296" s="16">
        <f>VLOOKUP($C296,'Growth rate'!$B$3:$T$93,7,FALSE)*VLOOKUP($E296,BY_COM_Demand_Drivers!$A$5:$I$100,8,FALSE)</f>
        <v>0</v>
      </c>
      <c r="H296" s="16">
        <f>VLOOKUP($C296,'Growth rate'!$B$3:$T$93,7,FALSE)*VLOOKUP($E296,BY_COM_Demand_Drivers!$A$5:$I$100,9,FALSE)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BY_COM_Demand_Drivers!$J$8</f>
        <v>CHRMB</v>
      </c>
      <c r="F297" s="16">
        <f>VLOOKUP($C297,'Growth rate'!$B$3:$T$93,7,FALSE)*VLOOKUP($E297,BY_COM_Demand_Drivers!$A$5:$I$100,7,FALSE)</f>
        <v>19.035601043031715</v>
      </c>
      <c r="G297" s="16">
        <f>VLOOKUP($C297,'Growth rate'!$B$3:$T$93,7,FALSE)*VLOOKUP($E297,BY_COM_Demand_Drivers!$A$5:$I$100,8,FALSE)</f>
        <v>0</v>
      </c>
      <c r="H297" s="16">
        <f>VLOOKUP($C297,'Growth rate'!$B$3:$T$93,7,FALSE)*VLOOKUP($E297,BY_COM_Demand_Drivers!$A$5:$I$100,9,FALSE)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BY_COM_Demand_Drivers!$J$8</f>
        <v>CHRMB</v>
      </c>
      <c r="F298" s="16">
        <f>VLOOKUP($C298,'Growth rate'!$B$3:$T$93,7,FALSE)*VLOOKUP($E298,BY_COM_Demand_Drivers!$A$5:$I$100,7,FALSE)</f>
        <v>19.225206844752986</v>
      </c>
      <c r="G298" s="16">
        <f>VLOOKUP($C298,'Growth rate'!$B$3:$T$93,7,FALSE)*VLOOKUP($E298,BY_COM_Demand_Drivers!$A$5:$I$100,8,FALSE)</f>
        <v>0</v>
      </c>
      <c r="H298" s="16">
        <f>VLOOKUP($C298,'Growth rate'!$B$3:$T$93,7,FALSE)*VLOOKUP($E298,BY_COM_Demand_Drivers!$A$5:$I$100,9,FALSE)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BY_COM_Demand_Drivers!$J$8</f>
        <v>CHRMB</v>
      </c>
      <c r="F299" s="16">
        <f>VLOOKUP($C299,'Growth rate'!$B$3:$T$93,7,FALSE)*VLOOKUP($E299,BY_COM_Demand_Drivers!$A$5:$I$100,7,FALSE)</f>
        <v>19.41481264647425</v>
      </c>
      <c r="G299" s="16">
        <f>VLOOKUP($C299,'Growth rate'!$B$3:$T$93,7,FALSE)*VLOOKUP($E299,BY_COM_Demand_Drivers!$A$5:$I$100,8,FALSE)</f>
        <v>0</v>
      </c>
      <c r="H299" s="16">
        <f>VLOOKUP($C299,'Growth rate'!$B$3:$T$93,7,FALSE)*VLOOKUP($E299,BY_COM_Demand_Drivers!$A$5:$I$100,9,FALSE)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BY_COM_Demand_Drivers!$J$8</f>
        <v>CHRMB</v>
      </c>
      <c r="F300" s="16">
        <f>VLOOKUP($C300,'Growth rate'!$B$3:$T$93,7,FALSE)*VLOOKUP($E300,BY_COM_Demand_Drivers!$A$5:$I$100,7,FALSE)</f>
        <v>19.604418448195521</v>
      </c>
      <c r="G300" s="16">
        <f>VLOOKUP($C300,'Growth rate'!$B$3:$T$93,7,FALSE)*VLOOKUP($E300,BY_COM_Demand_Drivers!$A$5:$I$100,8,FALSE)</f>
        <v>0</v>
      </c>
      <c r="H300" s="16">
        <f>VLOOKUP($C300,'Growth rate'!$B$3:$T$93,7,FALSE)*VLOOKUP($E300,BY_COM_Demand_Drivers!$A$5:$I$100,9,FALSE)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BY_COM_Demand_Drivers!$J$8</f>
        <v>CHRMB</v>
      </c>
      <c r="F301" s="16">
        <f>VLOOKUP($C301,'Growth rate'!$B$3:$T$93,7,FALSE)*VLOOKUP($E301,BY_COM_Demand_Drivers!$A$5:$I$100,7,FALSE)</f>
        <v>19.794024249916792</v>
      </c>
      <c r="G301" s="16">
        <f>VLOOKUP($C301,'Growth rate'!$B$3:$T$93,7,FALSE)*VLOOKUP($E301,BY_COM_Demand_Drivers!$A$5:$I$100,8,FALSE)</f>
        <v>0</v>
      </c>
      <c r="H301" s="16">
        <f>VLOOKUP($C301,'Growth rate'!$B$3:$T$93,7,FALSE)*VLOOKUP($E301,BY_COM_Demand_Drivers!$A$5:$I$100,9,FALSE)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BY_COM_Demand_Drivers!$J$8</f>
        <v>CHRMB</v>
      </c>
      <c r="F302" s="16">
        <f>VLOOKUP($C302,'Growth rate'!$B$3:$T$93,7,FALSE)*VLOOKUP($E302,BY_COM_Demand_Drivers!$A$5:$I$100,7,FALSE)</f>
        <v>19.973600473206218</v>
      </c>
      <c r="G302" s="16">
        <f>VLOOKUP($C302,'Growth rate'!$B$3:$T$93,7,FALSE)*VLOOKUP($E302,BY_COM_Demand_Drivers!$A$5:$I$100,8,FALSE)</f>
        <v>0</v>
      </c>
      <c r="H302" s="16">
        <f>VLOOKUP($C302,'Growth rate'!$B$3:$T$93,7,FALSE)*VLOOKUP($E302,BY_COM_Demand_Drivers!$A$5:$I$100,9,FALSE)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BY_COM_Demand_Drivers!$J$8</f>
        <v>CHRMB</v>
      </c>
      <c r="F303" s="16">
        <f>VLOOKUP($C303,'Growth rate'!$B$3:$T$93,7,FALSE)*VLOOKUP($E303,BY_COM_Demand_Drivers!$A$5:$I$100,7,FALSE)</f>
        <v>20.153176696495652</v>
      </c>
      <c r="G303" s="16">
        <f>VLOOKUP($C303,'Growth rate'!$B$3:$T$93,7,FALSE)*VLOOKUP($E303,BY_COM_Demand_Drivers!$A$5:$I$100,8,FALSE)</f>
        <v>0</v>
      </c>
      <c r="H303" s="16">
        <f>VLOOKUP($C303,'Growth rate'!$B$3:$T$93,7,FALSE)*VLOOKUP($E303,BY_COM_Demand_Drivers!$A$5:$I$100,9,FALSE)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BY_COM_Demand_Drivers!$J$8</f>
        <v>CHRMB</v>
      </c>
      <c r="F304" s="16">
        <f>VLOOKUP($C304,'Growth rate'!$B$3:$T$93,7,FALSE)*VLOOKUP($E304,BY_COM_Demand_Drivers!$A$5:$I$100,7,FALSE)</f>
        <v>20.332752919785076</v>
      </c>
      <c r="G304" s="16">
        <f>VLOOKUP($C304,'Growth rate'!$B$3:$T$93,7,FALSE)*VLOOKUP($E304,BY_COM_Demand_Drivers!$A$5:$I$100,8,FALSE)</f>
        <v>0</v>
      </c>
      <c r="H304" s="16">
        <f>VLOOKUP($C304,'Growth rate'!$B$3:$T$93,7,FALSE)*VLOOKUP($E304,BY_COM_Demand_Drivers!$A$5:$I$100,9,FALSE)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BY_COM_Demand_Drivers!$J$8</f>
        <v>CHRMB</v>
      </c>
      <c r="F305" s="16">
        <f>VLOOKUP($C305,'Growth rate'!$B$3:$T$93,7,FALSE)*VLOOKUP($E305,BY_COM_Demand_Drivers!$A$5:$I$100,7,FALSE)</f>
        <v>20.51232914307451</v>
      </c>
      <c r="G305" s="16">
        <f>VLOOKUP($C305,'Growth rate'!$B$3:$T$93,7,FALSE)*VLOOKUP($E305,BY_COM_Demand_Drivers!$A$5:$I$100,8,FALSE)</f>
        <v>0</v>
      </c>
      <c r="H305" s="16">
        <f>VLOOKUP($C305,'Growth rate'!$B$3:$T$93,7,FALSE)*VLOOKUP($E305,BY_COM_Demand_Drivers!$A$5:$I$100,9,FALSE)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BY_COM_Demand_Drivers!$J$8</f>
        <v>CHRMB</v>
      </c>
      <c r="F306" s="16">
        <f>VLOOKUP($C306,'Growth rate'!$B$3:$T$93,7,FALSE)*VLOOKUP($E306,BY_COM_Demand_Drivers!$A$5:$I$100,7,FALSE)</f>
        <v>20.691905366363937</v>
      </c>
      <c r="G306" s="16">
        <f>VLOOKUP($C306,'Growth rate'!$B$3:$T$93,7,FALSE)*VLOOKUP($E306,BY_COM_Demand_Drivers!$A$5:$I$100,8,FALSE)</f>
        <v>0</v>
      </c>
      <c r="H306" s="16">
        <f>VLOOKUP($C306,'Growth rate'!$B$3:$T$93,7,FALSE)*VLOOKUP($E306,BY_COM_Demand_Drivers!$A$5:$I$100,9,FALSE)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BY_COM_Demand_Drivers!$J$8</f>
        <v>CHRMB</v>
      </c>
      <c r="F307" s="16">
        <f>VLOOKUP($C307,'Growth rate'!$B$3:$T$93,7,FALSE)*VLOOKUP($E307,BY_COM_Demand_Drivers!$A$5:$I$100,7,FALSE)</f>
        <v>20.860531386239362</v>
      </c>
      <c r="G307" s="16">
        <f>VLOOKUP($C307,'Growth rate'!$B$3:$T$93,7,FALSE)*VLOOKUP($E307,BY_COM_Demand_Drivers!$A$5:$I$100,8,FALSE)</f>
        <v>0</v>
      </c>
      <c r="H307" s="16">
        <f>VLOOKUP($C307,'Growth rate'!$B$3:$T$93,7,FALSE)*VLOOKUP($E307,BY_COM_Demand_Drivers!$A$5:$I$100,9,FALSE)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BY_COM_Demand_Drivers!$J$8</f>
        <v>CHRMB</v>
      </c>
      <c r="F308" s="16">
        <f>VLOOKUP($C308,'Growth rate'!$B$3:$T$93,7,FALSE)*VLOOKUP($E308,BY_COM_Demand_Drivers!$A$5:$I$100,7,FALSE)</f>
        <v>21.029157406114788</v>
      </c>
      <c r="G308" s="16">
        <f>VLOOKUP($C308,'Growth rate'!$B$3:$T$93,7,FALSE)*VLOOKUP($E308,BY_COM_Demand_Drivers!$A$5:$I$100,8,FALSE)</f>
        <v>0</v>
      </c>
      <c r="H308" s="16">
        <f>VLOOKUP($C308,'Growth rate'!$B$3:$T$93,7,FALSE)*VLOOKUP($E308,BY_COM_Demand_Drivers!$A$5:$I$100,9,FALSE)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BY_COM_Demand_Drivers!$J$8</f>
        <v>CHRMB</v>
      </c>
      <c r="F309" s="16">
        <f>VLOOKUP($C309,'Growth rate'!$B$3:$T$93,7,FALSE)*VLOOKUP($E309,BY_COM_Demand_Drivers!$A$5:$I$100,7,FALSE)</f>
        <v>21.197783425990202</v>
      </c>
      <c r="G309" s="16">
        <f>VLOOKUP($C309,'Growth rate'!$B$3:$T$93,7,FALSE)*VLOOKUP($E309,BY_COM_Demand_Drivers!$A$5:$I$100,8,FALSE)</f>
        <v>0</v>
      </c>
      <c r="H309" s="16">
        <f>VLOOKUP($C309,'Growth rate'!$B$3:$T$93,7,FALSE)*VLOOKUP($E309,BY_COM_Demand_Drivers!$A$5:$I$100,9,FALSE)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BY_COM_Demand_Drivers!$J$8</f>
        <v>CHRMB</v>
      </c>
      <c r="F310" s="16">
        <f>VLOOKUP($C310,'Growth rate'!$B$3:$T$93,7,FALSE)*VLOOKUP($E310,BY_COM_Demand_Drivers!$A$5:$I$100,7,FALSE)</f>
        <v>21.366409445865628</v>
      </c>
      <c r="G310" s="16">
        <f>VLOOKUP($C310,'Growth rate'!$B$3:$T$93,7,FALSE)*VLOOKUP($E310,BY_COM_Demand_Drivers!$A$5:$I$100,8,FALSE)</f>
        <v>0</v>
      </c>
      <c r="H310" s="16">
        <f>VLOOKUP($C310,'Growth rate'!$B$3:$T$93,7,FALSE)*VLOOKUP($E310,BY_COM_Demand_Drivers!$A$5:$I$100,9,FALSE)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BY_COM_Demand_Drivers!$J$8</f>
        <v>CHRMB</v>
      </c>
      <c r="F311" s="16">
        <f>VLOOKUP($C311,'Growth rate'!$B$3:$T$93,7,FALSE)*VLOOKUP($E311,BY_COM_Demand_Drivers!$A$5:$I$100,7,FALSE)</f>
        <v>21.535035465741053</v>
      </c>
      <c r="G311" s="16">
        <f>VLOOKUP($C311,'Growth rate'!$B$3:$T$93,7,FALSE)*VLOOKUP($E311,BY_COM_Demand_Drivers!$A$5:$I$100,8,FALSE)</f>
        <v>0</v>
      </c>
      <c r="H311" s="16">
        <f>VLOOKUP($C311,'Growth rate'!$B$3:$T$93,7,FALSE)*VLOOKUP($E311,BY_COM_Demand_Drivers!$A$5:$I$100,9,FALSE)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BY_COM_Demand_Drivers!$J$8</f>
        <v>CHRMB</v>
      </c>
      <c r="F312" s="16">
        <f>VLOOKUP($C312,'Growth rate'!$B$3:$T$93,7,FALSE)*VLOOKUP($E312,BY_COM_Demand_Drivers!$A$5:$I$100,7,FALSE)</f>
        <v>21.683159462507728</v>
      </c>
      <c r="G312" s="16">
        <f>VLOOKUP($C312,'Growth rate'!$B$3:$T$93,7,FALSE)*VLOOKUP($E312,BY_COM_Demand_Drivers!$A$5:$I$100,8,FALSE)</f>
        <v>0</v>
      </c>
      <c r="H312" s="16">
        <f>VLOOKUP($C312,'Growth rate'!$B$3:$T$93,7,FALSE)*VLOOKUP($E312,BY_COM_Demand_Drivers!$A$5:$I$100,9,FALSE)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BY_COM_Demand_Drivers!$J$8</f>
        <v>CHRMB</v>
      </c>
      <c r="F313" s="16">
        <f>VLOOKUP($C313,'Growth rate'!$B$3:$T$93,7,FALSE)*VLOOKUP($E313,BY_COM_Demand_Drivers!$A$5:$I$100,7,FALSE)</f>
        <v>21.831283459274406</v>
      </c>
      <c r="G313" s="16">
        <f>VLOOKUP($C313,'Growth rate'!$B$3:$T$93,7,FALSE)*VLOOKUP($E313,BY_COM_Demand_Drivers!$A$5:$I$100,8,FALSE)</f>
        <v>0</v>
      </c>
      <c r="H313" s="16">
        <f>VLOOKUP($C313,'Growth rate'!$B$3:$T$93,7,FALSE)*VLOOKUP($E313,BY_COM_Demand_Drivers!$A$5:$I$100,9,FALSE)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BY_COM_Demand_Drivers!$J$8</f>
        <v>CHRMB</v>
      </c>
      <c r="F314" s="16">
        <f>VLOOKUP($C314,'Growth rate'!$B$3:$T$93,7,FALSE)*VLOOKUP($E314,BY_COM_Demand_Drivers!$A$5:$I$100,7,FALSE)</f>
        <v>21.979407456041084</v>
      </c>
      <c r="G314" s="16">
        <f>VLOOKUP($C314,'Growth rate'!$B$3:$T$93,7,FALSE)*VLOOKUP($E314,BY_COM_Demand_Drivers!$A$5:$I$100,8,FALSE)</f>
        <v>0</v>
      </c>
      <c r="H314" s="16">
        <f>VLOOKUP($C314,'Growth rate'!$B$3:$T$93,7,FALSE)*VLOOKUP($E314,BY_COM_Demand_Drivers!$A$5:$I$100,9,FALSE)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BY_COM_Demand_Drivers!$J$8</f>
        <v>CHRMB</v>
      </c>
      <c r="F315" s="16">
        <f>VLOOKUP($C315,'Growth rate'!$B$3:$T$93,7,FALSE)*VLOOKUP($E315,BY_COM_Demand_Drivers!$A$5:$I$100,7,FALSE)</f>
        <v>22.127531452807762</v>
      </c>
      <c r="G315" s="16">
        <f>VLOOKUP($C315,'Growth rate'!$B$3:$T$93,7,FALSE)*VLOOKUP($E315,BY_COM_Demand_Drivers!$A$5:$I$100,8,FALSE)</f>
        <v>0</v>
      </c>
      <c r="H315" s="16">
        <f>VLOOKUP($C315,'Growth rate'!$B$3:$T$93,7,FALSE)*VLOOKUP($E315,BY_COM_Demand_Drivers!$A$5:$I$100,9,FALSE)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BY_COM_Demand_Drivers!$J$8</f>
        <v>CHRMB</v>
      </c>
      <c r="F316" s="16">
        <f>VLOOKUP($C316,'Growth rate'!$B$3:$T$93,7,FALSE)*VLOOKUP($E316,BY_COM_Demand_Drivers!$A$5:$I$100,7,FALSE)</f>
        <v>22.275655449574433</v>
      </c>
      <c r="G316" s="16">
        <f>VLOOKUP($C316,'Growth rate'!$B$3:$T$93,7,FALSE)*VLOOKUP($E316,BY_COM_Demand_Drivers!$A$5:$I$100,8,FALSE)</f>
        <v>0</v>
      </c>
      <c r="H316" s="16">
        <f>VLOOKUP($C316,'Growth rate'!$B$3:$T$93,7,FALSE)*VLOOKUP($E316,BY_COM_Demand_Drivers!$A$5:$I$100,9,FALSE)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BY_COM_Demand_Drivers!$J$8</f>
        <v>CHRMB</v>
      </c>
      <c r="F317" s="16">
        <f>VLOOKUP($C317,'Growth rate'!$B$3:$T$93,7,FALSE)*VLOOKUP($E317,BY_COM_Demand_Drivers!$A$5:$I$100,7,FALSE)</f>
        <v>22.405803102848171</v>
      </c>
      <c r="G317" s="16">
        <f>VLOOKUP($C317,'Growth rate'!$B$3:$T$93,7,FALSE)*VLOOKUP($E317,BY_COM_Demand_Drivers!$A$5:$I$100,8,FALSE)</f>
        <v>0</v>
      </c>
      <c r="H317" s="16">
        <f>VLOOKUP($C317,'Growth rate'!$B$3:$T$93,7,FALSE)*VLOOKUP($E317,BY_COM_Demand_Drivers!$A$5:$I$100,9,FALSE)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BY_COM_Demand_Drivers!$J$8</f>
        <v>CHRMB</v>
      </c>
      <c r="F318" s="16">
        <f>VLOOKUP($C318,'Growth rate'!$B$3:$T$93,7,FALSE)*VLOOKUP($E318,BY_COM_Demand_Drivers!$A$5:$I$100,7,FALSE)</f>
        <v>22.535950756121913</v>
      </c>
      <c r="G318" s="16">
        <f>VLOOKUP($C318,'Growth rate'!$B$3:$T$93,7,FALSE)*VLOOKUP($E318,BY_COM_Demand_Drivers!$A$5:$I$100,8,FALSE)</f>
        <v>0</v>
      </c>
      <c r="H318" s="16">
        <f>VLOOKUP($C318,'Growth rate'!$B$3:$T$93,7,FALSE)*VLOOKUP($E318,BY_COM_Demand_Drivers!$A$5:$I$100,9,FALSE)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BY_COM_Demand_Drivers!$J$8</f>
        <v>CHRMB</v>
      </c>
      <c r="F319" s="16">
        <f>VLOOKUP($C319,'Growth rate'!$B$3:$T$93,7,FALSE)*VLOOKUP($E319,BY_COM_Demand_Drivers!$A$5:$I$100,7,FALSE)</f>
        <v>22.666098409395655</v>
      </c>
      <c r="G319" s="16">
        <f>VLOOKUP($C319,'Growth rate'!$B$3:$T$93,7,FALSE)*VLOOKUP($E319,BY_COM_Demand_Drivers!$A$5:$I$100,8,FALSE)</f>
        <v>0</v>
      </c>
      <c r="H319" s="16">
        <f>VLOOKUP($C319,'Growth rate'!$B$3:$T$93,7,FALSE)*VLOOKUP($E319,BY_COM_Demand_Drivers!$A$5:$I$100,9,FALSE)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BY_COM_Demand_Drivers!$J$8</f>
        <v>CHRMB</v>
      </c>
      <c r="F320" s="16">
        <f>VLOOKUP($C320,'Growth rate'!$B$3:$T$93,7,FALSE)*VLOOKUP($E320,BY_COM_Demand_Drivers!$A$5:$I$100,7,FALSE)</f>
        <v>22.796246062669393</v>
      </c>
      <c r="G320" s="16">
        <f>VLOOKUP($C320,'Growth rate'!$B$3:$T$93,7,FALSE)*VLOOKUP($E320,BY_COM_Demand_Drivers!$A$5:$I$100,8,FALSE)</f>
        <v>0</v>
      </c>
      <c r="H320" s="16">
        <f>VLOOKUP($C320,'Growth rate'!$B$3:$T$93,7,FALSE)*VLOOKUP($E320,BY_COM_Demand_Drivers!$A$5:$I$100,9,FALSE)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BY_COM_Demand_Drivers!$J$8</f>
        <v>CHRMB</v>
      </c>
      <c r="F321" s="16">
        <f>VLOOKUP($C321,'Growth rate'!$B$3:$T$93,7,FALSE)*VLOOKUP($E321,BY_COM_Demand_Drivers!$A$5:$I$100,7,FALSE)</f>
        <v>22.926393715943135</v>
      </c>
      <c r="G321" s="16">
        <f>VLOOKUP($C321,'Growth rate'!$B$3:$T$93,7,FALSE)*VLOOKUP($E321,BY_COM_Demand_Drivers!$A$5:$I$100,8,FALSE)</f>
        <v>0</v>
      </c>
      <c r="H321" s="16">
        <f>VLOOKUP($C321,'Growth rate'!$B$3:$T$93,7,FALSE)*VLOOKUP($E321,BY_COM_Demand_Drivers!$A$5:$I$100,9,FALSE)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BY_COM_Demand_Drivers!$J$8</f>
        <v>CHRMB</v>
      </c>
      <c r="F322" s="16">
        <f>VLOOKUP($C322,'Growth rate'!$B$3:$T$93,7,FALSE)*VLOOKUP($E322,BY_COM_Demand_Drivers!$A$5:$I$100,7,FALSE)</f>
        <v>23.04369757710047</v>
      </c>
      <c r="G322" s="16">
        <f>VLOOKUP($C322,'Growth rate'!$B$3:$T$93,7,FALSE)*VLOOKUP($E322,BY_COM_Demand_Drivers!$A$5:$I$100,8,FALSE)</f>
        <v>0</v>
      </c>
      <c r="H322" s="16">
        <f>VLOOKUP($C322,'Growth rate'!$B$3:$T$93,7,FALSE)*VLOOKUP($E322,BY_COM_Demand_Drivers!$A$5:$I$100,9,FALSE)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BY_COM_Demand_Drivers!$J$8</f>
        <v>CHRMB</v>
      </c>
      <c r="F323" s="16">
        <f>VLOOKUP($C323,'Growth rate'!$B$3:$T$93,7,FALSE)*VLOOKUP($E323,BY_COM_Demand_Drivers!$A$5:$I$100,7,FALSE)</f>
        <v>23.161001438257813</v>
      </c>
      <c r="G323" s="16">
        <f>VLOOKUP($C323,'Growth rate'!$B$3:$T$93,7,FALSE)*VLOOKUP($E323,BY_COM_Demand_Drivers!$A$5:$I$100,8,FALSE)</f>
        <v>0</v>
      </c>
      <c r="H323" s="16">
        <f>VLOOKUP($C323,'Growth rate'!$B$3:$T$93,7,FALSE)*VLOOKUP($E323,BY_COM_Demand_Drivers!$A$5:$I$100,9,FALSE)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BY_COM_Demand_Drivers!$J$8</f>
        <v>CHRMB</v>
      </c>
      <c r="F324" s="16">
        <f>VLOOKUP($C324,'Growth rate'!$B$3:$T$93,7,FALSE)*VLOOKUP($E324,BY_COM_Demand_Drivers!$A$5:$I$100,7,FALSE)</f>
        <v>23.278305299415145</v>
      </c>
      <c r="G324" s="16">
        <f>VLOOKUP($C324,'Growth rate'!$B$3:$T$93,7,FALSE)*VLOOKUP($E324,BY_COM_Demand_Drivers!$A$5:$I$100,8,FALSE)</f>
        <v>0</v>
      </c>
      <c r="H324" s="16">
        <f>VLOOKUP($C324,'Growth rate'!$B$3:$T$93,7,FALSE)*VLOOKUP($E324,BY_COM_Demand_Drivers!$A$5:$I$100,9,FALSE)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BY_COM_Demand_Drivers!$J$8</f>
        <v>CHRMB</v>
      </c>
      <c r="F325" s="16">
        <f>VLOOKUP($C325,'Growth rate'!$B$3:$T$93,7,FALSE)*VLOOKUP($E325,BY_COM_Demand_Drivers!$A$5:$I$100,7,FALSE)</f>
        <v>23.395609160572484</v>
      </c>
      <c r="G325" s="16">
        <f>VLOOKUP($C325,'Growth rate'!$B$3:$T$93,7,FALSE)*VLOOKUP($E325,BY_COM_Demand_Drivers!$A$5:$I$100,8,FALSE)</f>
        <v>0</v>
      </c>
      <c r="H325" s="16">
        <f>VLOOKUP($C325,'Growth rate'!$B$3:$T$93,7,FALSE)*VLOOKUP($E325,BY_COM_Demand_Drivers!$A$5:$I$100,9,FALSE)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BY_COM_Demand_Drivers!$J$8</f>
        <v>CHRMB</v>
      </c>
      <c r="F326" s="16">
        <f>VLOOKUP($C326,'Growth rate'!$B$3:$T$93,7,FALSE)*VLOOKUP($E326,BY_COM_Demand_Drivers!$A$5:$I$100,7,FALSE)</f>
        <v>23.512913021729819</v>
      </c>
      <c r="G326" s="16">
        <f>VLOOKUP($C326,'Growth rate'!$B$3:$T$93,7,FALSE)*VLOOKUP($E326,BY_COM_Demand_Drivers!$A$5:$I$100,8,FALSE)</f>
        <v>0</v>
      </c>
      <c r="H326" s="16">
        <f>VLOOKUP($C326,'Growth rate'!$B$3:$T$93,7,FALSE)*VLOOKUP($E326,BY_COM_Demand_Drivers!$A$5:$I$100,9,FALSE)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BY_COM_Demand_Drivers!$J$8</f>
        <v>CHRMB</v>
      </c>
      <c r="F327" s="16">
        <f>VLOOKUP($C327,'Growth rate'!$B$3:$T$93,7,FALSE)*VLOOKUP($E327,BY_COM_Demand_Drivers!$A$5:$I$100,7,FALSE)</f>
        <v>23.619940372973229</v>
      </c>
      <c r="G327" s="16">
        <f>VLOOKUP($C327,'Growth rate'!$B$3:$T$93,7,FALSE)*VLOOKUP($E327,BY_COM_Demand_Drivers!$A$5:$I$100,8,FALSE)</f>
        <v>0</v>
      </c>
      <c r="H327" s="16">
        <f>VLOOKUP($C327,'Growth rate'!$B$3:$T$93,7,FALSE)*VLOOKUP($E327,BY_COM_Demand_Drivers!$A$5:$I$100,9,FALSE)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BY_COM_Demand_Drivers!$J$8</f>
        <v>CHRMB</v>
      </c>
      <c r="F328" s="16">
        <f>VLOOKUP($C328,'Growth rate'!$B$3:$T$93,7,FALSE)*VLOOKUP($E328,BY_COM_Demand_Drivers!$A$5:$I$100,7,FALSE)</f>
        <v>23.726967724216632</v>
      </c>
      <c r="G328" s="16">
        <f>VLOOKUP($C328,'Growth rate'!$B$3:$T$93,7,FALSE)*VLOOKUP($E328,BY_COM_Demand_Drivers!$A$5:$I$100,8,FALSE)</f>
        <v>0</v>
      </c>
      <c r="H328" s="16">
        <f>VLOOKUP($C328,'Growth rate'!$B$3:$T$93,7,FALSE)*VLOOKUP($E328,BY_COM_Demand_Drivers!$A$5:$I$100,9,FALSE)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BY_COM_Demand_Drivers!$J$8</f>
        <v>CHRMB</v>
      </c>
      <c r="F329" s="16">
        <f>VLOOKUP($C329,'Growth rate'!$B$3:$T$93,7,FALSE)*VLOOKUP($E329,BY_COM_Demand_Drivers!$A$5:$I$100,7,FALSE)</f>
        <v>23.833995075460031</v>
      </c>
      <c r="G329" s="16">
        <f>VLOOKUP($C329,'Growth rate'!$B$3:$T$93,7,FALSE)*VLOOKUP($E329,BY_COM_Demand_Drivers!$A$5:$I$100,8,FALSE)</f>
        <v>0</v>
      </c>
      <c r="H329" s="16">
        <f>VLOOKUP($C329,'Growth rate'!$B$3:$T$93,7,FALSE)*VLOOKUP($E329,BY_COM_Demand_Drivers!$A$5:$I$100,9,FALSE)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BY_COM_Demand_Drivers!$J$8</f>
        <v>CHRMB</v>
      </c>
      <c r="F330" s="16">
        <f>VLOOKUP($C330,'Growth rate'!$B$3:$T$93,7,FALSE)*VLOOKUP($E330,BY_COM_Demand_Drivers!$A$5:$I$100,7,FALSE)</f>
        <v>23.941022426703437</v>
      </c>
      <c r="G330" s="16">
        <f>VLOOKUP($C330,'Growth rate'!$B$3:$T$93,7,FALSE)*VLOOKUP($E330,BY_COM_Demand_Drivers!$A$5:$I$100,8,FALSE)</f>
        <v>0</v>
      </c>
      <c r="H330" s="16">
        <f>VLOOKUP($C330,'Growth rate'!$B$3:$T$93,7,FALSE)*VLOOKUP($E330,BY_COM_Demand_Drivers!$A$5:$I$100,9,FALSE)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BY_COM_Demand_Drivers!$J$8</f>
        <v>CHRMB</v>
      </c>
      <c r="F331" s="16">
        <f>VLOOKUP($C331,'Growth rate'!$B$3:$T$93,7,FALSE)*VLOOKUP($E331,BY_COM_Demand_Drivers!$A$5:$I$100,7,FALSE)</f>
        <v>24.048049777946844</v>
      </c>
      <c r="G331" s="16">
        <f>VLOOKUP($C331,'Growth rate'!$B$3:$T$93,7,FALSE)*VLOOKUP($E331,BY_COM_Demand_Drivers!$A$5:$I$100,8,FALSE)</f>
        <v>0</v>
      </c>
      <c r="H331" s="16">
        <f>VLOOKUP($C331,'Growth rate'!$B$3:$T$93,7,FALSE)*VLOOKUP($E331,BY_COM_Demand_Drivers!$A$5:$I$100,9,FALSE)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BY_COM_Demand_Drivers!$J$9</f>
        <v>CCUDB</v>
      </c>
      <c r="F332" s="16">
        <f>VLOOKUP($C332,'Growth rate'!$B$3:$T$93,7,FALSE)*VLOOKUP($E332,BY_COM_Demand_Drivers!$A$5:$I$100,7,FALSE)</f>
        <v>539.60708248989897</v>
      </c>
      <c r="G332" s="16">
        <f>VLOOKUP($C332,'Growth rate'!$B$3:$T$93,7,FALSE)*VLOOKUP($E332,BY_COM_Demand_Drivers!$A$5:$I$100,8,FALSE)</f>
        <v>0</v>
      </c>
      <c r="H332" s="16">
        <f>VLOOKUP($C332,'Growth rate'!$B$3:$T$93,7,FALSE)*VLOOKUP($E332,BY_COM_Demand_Drivers!$A$5:$I$100,9,FALSE)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BY_COM_Demand_Drivers!$J$9</f>
        <v>CCUDB</v>
      </c>
      <c r="F333" s="16">
        <f>VLOOKUP($C333,'Growth rate'!$B$3:$T$93,7,FALSE)*VLOOKUP($E333,BY_COM_Demand_Drivers!$A$5:$I$100,7,FALSE)</f>
        <v>535.37632644884695</v>
      </c>
      <c r="G333" s="16">
        <f>VLOOKUP($C333,'Growth rate'!$B$3:$T$93,7,FALSE)*VLOOKUP($E333,BY_COM_Demand_Drivers!$A$5:$I$100,8,FALSE)</f>
        <v>0</v>
      </c>
      <c r="H333" s="16">
        <f>VLOOKUP($C333,'Growth rate'!$B$3:$T$93,7,FALSE)*VLOOKUP($E333,BY_COM_Demand_Drivers!$A$5:$I$100,9,FALSE)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BY_COM_Demand_Drivers!$J$9</f>
        <v>CCUDB</v>
      </c>
      <c r="F334" s="16">
        <f>VLOOKUP($C334,'Growth rate'!$B$3:$T$93,7,FALSE)*VLOOKUP($E334,BY_COM_Demand_Drivers!$A$5:$I$100,7,FALSE)</f>
        <v>531.14557040779493</v>
      </c>
      <c r="G334" s="16">
        <f>VLOOKUP($C334,'Growth rate'!$B$3:$T$93,7,FALSE)*VLOOKUP($E334,BY_COM_Demand_Drivers!$A$5:$I$100,8,FALSE)</f>
        <v>0</v>
      </c>
      <c r="H334" s="16">
        <f>VLOOKUP($C334,'Growth rate'!$B$3:$T$93,7,FALSE)*VLOOKUP($E334,BY_COM_Demand_Drivers!$A$5:$I$100,9,FALSE)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BY_COM_Demand_Drivers!$J$9</f>
        <v>CCUDB</v>
      </c>
      <c r="F335" s="16">
        <f>VLOOKUP($C335,'Growth rate'!$B$3:$T$93,7,FALSE)*VLOOKUP($E335,BY_COM_Demand_Drivers!$A$5:$I$100,7,FALSE)</f>
        <v>526.91481436674292</v>
      </c>
      <c r="G335" s="16">
        <f>VLOOKUP($C335,'Growth rate'!$B$3:$T$93,7,FALSE)*VLOOKUP($E335,BY_COM_Demand_Drivers!$A$5:$I$100,8,FALSE)</f>
        <v>0</v>
      </c>
      <c r="H335" s="16">
        <f>VLOOKUP($C335,'Growth rate'!$B$3:$T$93,7,FALSE)*VLOOKUP($E335,BY_COM_Demand_Drivers!$A$5:$I$100,9,FALSE)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BY_COM_Demand_Drivers!$J$9</f>
        <v>CCUDB</v>
      </c>
      <c r="F336" s="16">
        <f>VLOOKUP($C336,'Growth rate'!$B$3:$T$93,7,FALSE)*VLOOKUP($E336,BY_COM_Demand_Drivers!$A$5:$I$100,7,FALSE)</f>
        <v>522.6840583256909</v>
      </c>
      <c r="G336" s="16">
        <f>VLOOKUP($C336,'Growth rate'!$B$3:$T$93,7,FALSE)*VLOOKUP($E336,BY_COM_Demand_Drivers!$A$5:$I$100,8,FALSE)</f>
        <v>0</v>
      </c>
      <c r="H336" s="16">
        <f>VLOOKUP($C336,'Growth rate'!$B$3:$T$93,7,FALSE)*VLOOKUP($E336,BY_COM_Demand_Drivers!$A$5:$I$100,9,FALSE)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BY_COM_Demand_Drivers!$J$9</f>
        <v>CCUDB</v>
      </c>
      <c r="F337" s="16">
        <f>VLOOKUP($C337,'Growth rate'!$B$3:$T$93,7,FALSE)*VLOOKUP($E337,BY_COM_Demand_Drivers!$A$5:$I$100,7,FALSE)</f>
        <v>518.45330228463888</v>
      </c>
      <c r="G337" s="16">
        <f>VLOOKUP($C337,'Growth rate'!$B$3:$T$93,7,FALSE)*VLOOKUP($E337,BY_COM_Demand_Drivers!$A$5:$I$100,8,FALSE)</f>
        <v>0</v>
      </c>
      <c r="H337" s="16">
        <f>VLOOKUP($C337,'Growth rate'!$B$3:$T$93,7,FALSE)*VLOOKUP($E337,BY_COM_Demand_Drivers!$A$5:$I$100,9,FALSE)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BY_COM_Demand_Drivers!$J$9</f>
        <v>CCUDB</v>
      </c>
      <c r="F338" s="16">
        <f>VLOOKUP($C338,'Growth rate'!$B$3:$T$93,7,FALSE)*VLOOKUP($E338,BY_COM_Demand_Drivers!$A$5:$I$100,7,FALSE)</f>
        <v>514.22254624358686</v>
      </c>
      <c r="G338" s="16">
        <f>VLOOKUP($C338,'Growth rate'!$B$3:$T$93,7,FALSE)*VLOOKUP($E338,BY_COM_Demand_Drivers!$A$5:$I$100,8,FALSE)</f>
        <v>0</v>
      </c>
      <c r="H338" s="16">
        <f>VLOOKUP($C338,'Growth rate'!$B$3:$T$93,7,FALSE)*VLOOKUP($E338,BY_COM_Demand_Drivers!$A$5:$I$100,9,FALSE)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BY_COM_Demand_Drivers!$J$9</f>
        <v>CCUDB</v>
      </c>
      <c r="F339" s="16">
        <f>VLOOKUP($C339,'Growth rate'!$B$3:$T$93,7,FALSE)*VLOOKUP($E339,BY_COM_Demand_Drivers!$A$5:$I$100,7,FALSE)</f>
        <v>509.99179020253484</v>
      </c>
      <c r="G339" s="16">
        <f>VLOOKUP($C339,'Growth rate'!$B$3:$T$93,7,FALSE)*VLOOKUP($E339,BY_COM_Demand_Drivers!$A$5:$I$100,8,FALSE)</f>
        <v>0</v>
      </c>
      <c r="H339" s="16">
        <f>VLOOKUP($C339,'Growth rate'!$B$3:$T$93,7,FALSE)*VLOOKUP($E339,BY_COM_Demand_Drivers!$A$5:$I$100,9,FALSE)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BY_COM_Demand_Drivers!$J$9</f>
        <v>CCUDB</v>
      </c>
      <c r="F340" s="16">
        <f>VLOOKUP($C340,'Growth rate'!$B$3:$T$93,7,FALSE)*VLOOKUP($E340,BY_COM_Demand_Drivers!$A$5:$I$100,7,FALSE)</f>
        <v>505.76103416148277</v>
      </c>
      <c r="G340" s="16">
        <f>VLOOKUP($C340,'Growth rate'!$B$3:$T$93,7,FALSE)*VLOOKUP($E340,BY_COM_Demand_Drivers!$A$5:$I$100,8,FALSE)</f>
        <v>0</v>
      </c>
      <c r="H340" s="16">
        <f>VLOOKUP($C340,'Growth rate'!$B$3:$T$93,7,FALSE)*VLOOKUP($E340,BY_COM_Demand_Drivers!$A$5:$I$100,9,FALSE)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BY_COM_Demand_Drivers!$J$9</f>
        <v>CCUDB</v>
      </c>
      <c r="F341" s="16">
        <f>VLOOKUP($C341,'Growth rate'!$B$3:$T$93,7,FALSE)*VLOOKUP($E341,BY_COM_Demand_Drivers!$A$5:$I$100,7,FALSE)</f>
        <v>501.53027812043075</v>
      </c>
      <c r="G341" s="16">
        <f>VLOOKUP($C341,'Growth rate'!$B$3:$T$93,7,FALSE)*VLOOKUP($E341,BY_COM_Demand_Drivers!$A$5:$I$100,8,FALSE)</f>
        <v>0</v>
      </c>
      <c r="H341" s="16">
        <f>VLOOKUP($C341,'Growth rate'!$B$3:$T$93,7,FALSE)*VLOOKUP($E341,BY_COM_Demand_Drivers!$A$5:$I$100,9,FALSE)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BY_COM_Demand_Drivers!$J$9</f>
        <v>CCUDB</v>
      </c>
      <c r="F342" s="16">
        <f>VLOOKUP($C342,'Growth rate'!$B$3:$T$93,7,FALSE)*VLOOKUP($E342,BY_COM_Demand_Drivers!$A$5:$I$100,7,FALSE)</f>
        <v>497.29952207937879</v>
      </c>
      <c r="G342" s="16">
        <f>VLOOKUP($C342,'Growth rate'!$B$3:$T$93,7,FALSE)*VLOOKUP($E342,BY_COM_Demand_Drivers!$A$5:$I$100,8,FALSE)</f>
        <v>0</v>
      </c>
      <c r="H342" s="16">
        <f>VLOOKUP($C342,'Growth rate'!$B$3:$T$93,7,FALSE)*VLOOKUP($E342,BY_COM_Demand_Drivers!$A$5:$I$100,9,FALSE)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BY_COM_Demand_Drivers!$J$9</f>
        <v>CCUDB</v>
      </c>
      <c r="F343" s="16">
        <f>VLOOKUP($C343,'Growth rate'!$B$3:$T$93,7,FALSE)*VLOOKUP($E343,BY_COM_Demand_Drivers!$A$5:$I$100,7,FALSE)</f>
        <v>493.06876603832677</v>
      </c>
      <c r="G343" s="16">
        <f>VLOOKUP($C343,'Growth rate'!$B$3:$T$93,7,FALSE)*VLOOKUP($E343,BY_COM_Demand_Drivers!$A$5:$I$100,8,FALSE)</f>
        <v>0</v>
      </c>
      <c r="H343" s="16">
        <f>VLOOKUP($C343,'Growth rate'!$B$3:$T$93,7,FALSE)*VLOOKUP($E343,BY_COM_Demand_Drivers!$A$5:$I$100,9,FALSE)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BY_COM_Demand_Drivers!$J$9</f>
        <v>CCUDB</v>
      </c>
      <c r="F344" s="16">
        <f>VLOOKUP($C344,'Growth rate'!$B$3:$T$93,7,FALSE)*VLOOKUP($E344,BY_COM_Demand_Drivers!$A$5:$I$100,7,FALSE)</f>
        <v>488.8380099972747</v>
      </c>
      <c r="G344" s="16">
        <f>VLOOKUP($C344,'Growth rate'!$B$3:$T$93,7,FALSE)*VLOOKUP($E344,BY_COM_Demand_Drivers!$A$5:$I$100,8,FALSE)</f>
        <v>0</v>
      </c>
      <c r="H344" s="16">
        <f>VLOOKUP($C344,'Growth rate'!$B$3:$T$93,7,FALSE)*VLOOKUP($E344,BY_COM_Demand_Drivers!$A$5:$I$100,9,FALSE)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BY_COM_Demand_Drivers!$J$9</f>
        <v>CCUDB</v>
      </c>
      <c r="F345" s="16">
        <f>VLOOKUP($C345,'Growth rate'!$B$3:$T$93,7,FALSE)*VLOOKUP($E345,BY_COM_Demand_Drivers!$A$5:$I$100,7,FALSE)</f>
        <v>484.60725395622268</v>
      </c>
      <c r="G345" s="16">
        <f>VLOOKUP($C345,'Growth rate'!$B$3:$T$93,7,FALSE)*VLOOKUP($E345,BY_COM_Demand_Drivers!$A$5:$I$100,8,FALSE)</f>
        <v>0</v>
      </c>
      <c r="H345" s="16">
        <f>VLOOKUP($C345,'Growth rate'!$B$3:$T$93,7,FALSE)*VLOOKUP($E345,BY_COM_Demand_Drivers!$A$5:$I$100,9,FALSE)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BY_COM_Demand_Drivers!$J$9</f>
        <v>CCUDB</v>
      </c>
      <c r="F346" s="16">
        <f>VLOOKUP($C346,'Growth rate'!$B$3:$T$93,7,FALSE)*VLOOKUP($E346,BY_COM_Demand_Drivers!$A$5:$I$100,7,FALSE)</f>
        <v>480.37649791517066</v>
      </c>
      <c r="G346" s="16">
        <f>VLOOKUP($C346,'Growth rate'!$B$3:$T$93,7,FALSE)*VLOOKUP($E346,BY_COM_Demand_Drivers!$A$5:$I$100,8,FALSE)</f>
        <v>0</v>
      </c>
      <c r="H346" s="16">
        <f>VLOOKUP($C346,'Growth rate'!$B$3:$T$93,7,FALSE)*VLOOKUP($E346,BY_COM_Demand_Drivers!$A$5:$I$100,9,FALSE)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BY_COM_Demand_Drivers!$J$9</f>
        <v>CCUDB</v>
      </c>
      <c r="F347" s="16">
        <f>VLOOKUP($C347,'Growth rate'!$B$3:$T$93,7,FALSE)*VLOOKUP($E347,BY_COM_Demand_Drivers!$A$5:$I$100,7,FALSE)</f>
        <v>476.14574187411864</v>
      </c>
      <c r="G347" s="16">
        <f>VLOOKUP($C347,'Growth rate'!$B$3:$T$93,7,FALSE)*VLOOKUP($E347,BY_COM_Demand_Drivers!$A$5:$I$100,8,FALSE)</f>
        <v>0</v>
      </c>
      <c r="H347" s="16">
        <f>VLOOKUP($C347,'Growth rate'!$B$3:$T$93,7,FALSE)*VLOOKUP($E347,BY_COM_Demand_Drivers!$A$5:$I$100,9,FALSE)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BY_COM_Demand_Drivers!$J$9</f>
        <v>CCUDB</v>
      </c>
      <c r="F348" s="16">
        <f>VLOOKUP($C348,'Growth rate'!$B$3:$T$93,7,FALSE)*VLOOKUP($E348,BY_COM_Demand_Drivers!$A$5:$I$100,7,FALSE)</f>
        <v>471.91498583306657</v>
      </c>
      <c r="G348" s="16">
        <f>VLOOKUP($C348,'Growth rate'!$B$3:$T$93,7,FALSE)*VLOOKUP($E348,BY_COM_Demand_Drivers!$A$5:$I$100,8,FALSE)</f>
        <v>0</v>
      </c>
      <c r="H348" s="16">
        <f>VLOOKUP($C348,'Growth rate'!$B$3:$T$93,7,FALSE)*VLOOKUP($E348,BY_COM_Demand_Drivers!$A$5:$I$100,9,FALSE)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BY_COM_Demand_Drivers!$J$9</f>
        <v>CCUDB</v>
      </c>
      <c r="F349" s="16">
        <f>VLOOKUP($C349,'Growth rate'!$B$3:$T$93,7,FALSE)*VLOOKUP($E349,BY_COM_Demand_Drivers!$A$5:$I$100,7,FALSE)</f>
        <v>467.68422979201461</v>
      </c>
      <c r="G349" s="16">
        <f>VLOOKUP($C349,'Growth rate'!$B$3:$T$93,7,FALSE)*VLOOKUP($E349,BY_COM_Demand_Drivers!$A$5:$I$100,8,FALSE)</f>
        <v>0</v>
      </c>
      <c r="H349" s="16">
        <f>VLOOKUP($C349,'Growth rate'!$B$3:$T$93,7,FALSE)*VLOOKUP($E349,BY_COM_Demand_Drivers!$A$5:$I$100,9,FALSE)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BY_COM_Demand_Drivers!$J$9</f>
        <v>CCUDB</v>
      </c>
      <c r="F350" s="16">
        <f>VLOOKUP($C350,'Growth rate'!$B$3:$T$93,7,FALSE)*VLOOKUP($E350,BY_COM_Demand_Drivers!$A$5:$I$100,7,FALSE)</f>
        <v>463.45347375096259</v>
      </c>
      <c r="G350" s="16">
        <f>VLOOKUP($C350,'Growth rate'!$B$3:$T$93,7,FALSE)*VLOOKUP($E350,BY_COM_Demand_Drivers!$A$5:$I$100,8,FALSE)</f>
        <v>0</v>
      </c>
      <c r="H350" s="16">
        <f>VLOOKUP($C350,'Growth rate'!$B$3:$T$93,7,FALSE)*VLOOKUP($E350,BY_COM_Demand_Drivers!$A$5:$I$100,9,FALSE)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BY_COM_Demand_Drivers!$J$9</f>
        <v>CCUDB</v>
      </c>
      <c r="F351" s="16">
        <f>VLOOKUP($C351,'Growth rate'!$B$3:$T$93,7,FALSE)*VLOOKUP($E351,BY_COM_Demand_Drivers!$A$5:$I$100,7,FALSE)</f>
        <v>459.22271770991057</v>
      </c>
      <c r="G351" s="16">
        <f>VLOOKUP($C351,'Growth rate'!$B$3:$T$93,7,FALSE)*VLOOKUP($E351,BY_COM_Demand_Drivers!$A$5:$I$100,8,FALSE)</f>
        <v>0</v>
      </c>
      <c r="H351" s="16">
        <f>VLOOKUP($C351,'Growth rate'!$B$3:$T$93,7,FALSE)*VLOOKUP($E351,BY_COM_Demand_Drivers!$A$5:$I$100,9,FALSE)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BY_COM_Demand_Drivers!$J$9</f>
        <v>CCUDB</v>
      </c>
      <c r="F352" s="16">
        <f>VLOOKUP($C352,'Growth rate'!$B$3:$T$93,7,FALSE)*VLOOKUP($E352,BY_COM_Demand_Drivers!$A$5:$I$100,7,FALSE)</f>
        <v>454.99196166885855</v>
      </c>
      <c r="G352" s="16">
        <f>VLOOKUP($C352,'Growth rate'!$B$3:$T$93,7,FALSE)*VLOOKUP($E352,BY_COM_Demand_Drivers!$A$5:$I$100,8,FALSE)</f>
        <v>0</v>
      </c>
      <c r="H352" s="16">
        <f>VLOOKUP($C352,'Growth rate'!$B$3:$T$93,7,FALSE)*VLOOKUP($E352,BY_COM_Demand_Drivers!$A$5:$I$100,9,FALSE)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BY_COM_Demand_Drivers!$J$9</f>
        <v>CCUDB</v>
      </c>
      <c r="F353" s="16">
        <f>VLOOKUP($C353,'Growth rate'!$B$3:$T$93,7,FALSE)*VLOOKUP($E353,BY_COM_Demand_Drivers!$A$5:$I$100,7,FALSE)</f>
        <v>450.76120562780648</v>
      </c>
      <c r="G353" s="16">
        <f>VLOOKUP($C353,'Growth rate'!$B$3:$T$93,7,FALSE)*VLOOKUP($E353,BY_COM_Demand_Drivers!$A$5:$I$100,8,FALSE)</f>
        <v>0</v>
      </c>
      <c r="H353" s="16">
        <f>VLOOKUP($C353,'Growth rate'!$B$3:$T$93,7,FALSE)*VLOOKUP($E353,BY_COM_Demand_Drivers!$A$5:$I$100,9,FALSE)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BY_COM_Demand_Drivers!$J$9</f>
        <v>CCUDB</v>
      </c>
      <c r="F354" s="16">
        <f>VLOOKUP($C354,'Growth rate'!$B$3:$T$93,7,FALSE)*VLOOKUP($E354,BY_COM_Demand_Drivers!$A$5:$I$100,7,FALSE)</f>
        <v>446.53044958675446</v>
      </c>
      <c r="G354" s="16">
        <f>VLOOKUP($C354,'Growth rate'!$B$3:$T$93,7,FALSE)*VLOOKUP($E354,BY_COM_Demand_Drivers!$A$5:$I$100,8,FALSE)</f>
        <v>0</v>
      </c>
      <c r="H354" s="16">
        <f>VLOOKUP($C354,'Growth rate'!$B$3:$T$93,7,FALSE)*VLOOKUP($E354,BY_COM_Demand_Drivers!$A$5:$I$100,9,FALSE)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BY_COM_Demand_Drivers!$J$9</f>
        <v>CCUDB</v>
      </c>
      <c r="F355" s="16">
        <f>VLOOKUP($C355,'Growth rate'!$B$3:$T$93,7,FALSE)*VLOOKUP($E355,BY_COM_Demand_Drivers!$A$5:$I$100,7,FALSE)</f>
        <v>442.2996935457025</v>
      </c>
      <c r="G355" s="16">
        <f>VLOOKUP($C355,'Growth rate'!$B$3:$T$93,7,FALSE)*VLOOKUP($E355,BY_COM_Demand_Drivers!$A$5:$I$100,8,FALSE)</f>
        <v>0</v>
      </c>
      <c r="H355" s="16">
        <f>VLOOKUP($C355,'Growth rate'!$B$3:$T$93,7,FALSE)*VLOOKUP($E355,BY_COM_Demand_Drivers!$A$5:$I$100,9,FALSE)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BY_COM_Demand_Drivers!$J$9</f>
        <v>CCUDB</v>
      </c>
      <c r="F356" s="16">
        <f>VLOOKUP($C356,'Growth rate'!$B$3:$T$93,7,FALSE)*VLOOKUP($E356,BY_COM_Demand_Drivers!$A$5:$I$100,7,FALSE)</f>
        <v>438.06893750465048</v>
      </c>
      <c r="G356" s="16">
        <f>VLOOKUP($C356,'Growth rate'!$B$3:$T$93,7,FALSE)*VLOOKUP($E356,BY_COM_Demand_Drivers!$A$5:$I$100,8,FALSE)</f>
        <v>0</v>
      </c>
      <c r="H356" s="16">
        <f>VLOOKUP($C356,'Growth rate'!$B$3:$T$93,7,FALSE)*VLOOKUP($E356,BY_COM_Demand_Drivers!$A$5:$I$100,9,FALSE)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BY_COM_Demand_Drivers!$J$9</f>
        <v>CCUDB</v>
      </c>
      <c r="F357" s="16">
        <f>VLOOKUP($C357,'Growth rate'!$B$3:$T$93,7,FALSE)*VLOOKUP($E357,BY_COM_Demand_Drivers!$A$5:$I$100,7,FALSE)</f>
        <v>433.83818146359846</v>
      </c>
      <c r="G357" s="16">
        <f>VLOOKUP($C357,'Growth rate'!$B$3:$T$93,7,FALSE)*VLOOKUP($E357,BY_COM_Demand_Drivers!$A$5:$I$100,8,FALSE)</f>
        <v>0</v>
      </c>
      <c r="H357" s="16">
        <f>VLOOKUP($C357,'Growth rate'!$B$3:$T$93,7,FALSE)*VLOOKUP($E357,BY_COM_Demand_Drivers!$A$5:$I$100,9,FALSE)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BY_COM_Demand_Drivers!$J$9</f>
        <v>CCUDB</v>
      </c>
      <c r="F358" s="16">
        <f>VLOOKUP($C358,'Growth rate'!$B$3:$T$93,7,FALSE)*VLOOKUP($E358,BY_COM_Demand_Drivers!$A$5:$I$100,7,FALSE)</f>
        <v>429.60742542254638</v>
      </c>
      <c r="G358" s="16">
        <f>VLOOKUP($C358,'Growth rate'!$B$3:$T$93,7,FALSE)*VLOOKUP($E358,BY_COM_Demand_Drivers!$A$5:$I$100,8,FALSE)</f>
        <v>0</v>
      </c>
      <c r="H358" s="16">
        <f>VLOOKUP($C358,'Growth rate'!$B$3:$T$93,7,FALSE)*VLOOKUP($E358,BY_COM_Demand_Drivers!$A$5:$I$100,9,FALSE)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BY_COM_Demand_Drivers!$J$9</f>
        <v>CCUDB</v>
      </c>
      <c r="F359" s="16">
        <f>VLOOKUP($C359,'Growth rate'!$B$3:$T$93,7,FALSE)*VLOOKUP($E359,BY_COM_Demand_Drivers!$A$5:$I$100,7,FALSE)</f>
        <v>425.37666938149437</v>
      </c>
      <c r="G359" s="16">
        <f>VLOOKUP($C359,'Growth rate'!$B$3:$T$93,7,FALSE)*VLOOKUP($E359,BY_COM_Demand_Drivers!$A$5:$I$100,8,FALSE)</f>
        <v>0</v>
      </c>
      <c r="H359" s="16">
        <f>VLOOKUP($C359,'Growth rate'!$B$3:$T$93,7,FALSE)*VLOOKUP($E359,BY_COM_Demand_Drivers!$A$5:$I$100,9,FALSE)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BY_COM_Demand_Drivers!$J$9</f>
        <v>CCUDB</v>
      </c>
      <c r="F360" s="16">
        <f>VLOOKUP($C360,'Growth rate'!$B$3:$T$93,7,FALSE)*VLOOKUP($E360,BY_COM_Demand_Drivers!$A$5:$I$100,7,FALSE)</f>
        <v>421.14591334044235</v>
      </c>
      <c r="G360" s="16">
        <f>VLOOKUP($C360,'Growth rate'!$B$3:$T$93,7,FALSE)*VLOOKUP($E360,BY_COM_Demand_Drivers!$A$5:$I$100,8,FALSE)</f>
        <v>0</v>
      </c>
      <c r="H360" s="16">
        <f>VLOOKUP($C360,'Growth rate'!$B$3:$T$93,7,FALSE)*VLOOKUP($E360,BY_COM_Demand_Drivers!$A$5:$I$100,9,FALSE)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BY_COM_Demand_Drivers!$J$9</f>
        <v>CCUDB</v>
      </c>
      <c r="F361" s="16">
        <f>VLOOKUP($C361,'Growth rate'!$B$3:$T$93,7,FALSE)*VLOOKUP($E361,BY_COM_Demand_Drivers!$A$5:$I$100,7,FALSE)</f>
        <v>416.91515729939039</v>
      </c>
      <c r="G361" s="16">
        <f>VLOOKUP($C361,'Growth rate'!$B$3:$T$93,7,FALSE)*VLOOKUP($E361,BY_COM_Demand_Drivers!$A$5:$I$100,8,FALSE)</f>
        <v>0</v>
      </c>
      <c r="H361" s="16">
        <f>VLOOKUP($C361,'Growth rate'!$B$3:$T$93,7,FALSE)*VLOOKUP($E361,BY_COM_Demand_Drivers!$A$5:$I$100,9,FALSE)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BY_COM_Demand_Drivers!$J$9</f>
        <v>CCUDB</v>
      </c>
      <c r="F362" s="16">
        <f>VLOOKUP($C362,'Growth rate'!$B$3:$T$93,7,FALSE)*VLOOKUP($E362,BY_COM_Demand_Drivers!$A$5:$I$100,7,FALSE)</f>
        <v>412.68440125833837</v>
      </c>
      <c r="G362" s="16">
        <f>VLOOKUP($C362,'Growth rate'!$B$3:$T$93,7,FALSE)*VLOOKUP($E362,BY_COM_Demand_Drivers!$A$5:$I$100,8,FALSE)</f>
        <v>0</v>
      </c>
      <c r="H362" s="16">
        <f>VLOOKUP($C362,'Growth rate'!$B$3:$T$93,7,FALSE)*VLOOKUP($E362,BY_COM_Demand_Drivers!$A$5:$I$100,9,FALSE)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BY_COM_Demand_Drivers!$J$9</f>
        <v>CCUDB</v>
      </c>
      <c r="F363" s="16">
        <f>VLOOKUP($C363,'Growth rate'!$B$3:$T$93,7,FALSE)*VLOOKUP($E363,BY_COM_Demand_Drivers!$A$5:$I$100,7,FALSE)</f>
        <v>408.45364521728629</v>
      </c>
      <c r="G363" s="16">
        <f>VLOOKUP($C363,'Growth rate'!$B$3:$T$93,7,FALSE)*VLOOKUP($E363,BY_COM_Demand_Drivers!$A$5:$I$100,8,FALSE)</f>
        <v>0</v>
      </c>
      <c r="H363" s="16">
        <f>VLOOKUP($C363,'Growth rate'!$B$3:$T$93,7,FALSE)*VLOOKUP($E363,BY_COM_Demand_Drivers!$A$5:$I$100,9,FALSE)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BY_COM_Demand_Drivers!$J$9</f>
        <v>CCUDB</v>
      </c>
      <c r="F364" s="16">
        <f>VLOOKUP($C364,'Growth rate'!$B$3:$T$93,7,FALSE)*VLOOKUP($E364,BY_COM_Demand_Drivers!$A$5:$I$100,7,FALSE)</f>
        <v>413.04582610017025</v>
      </c>
      <c r="G364" s="16">
        <f>VLOOKUP($C364,'Growth rate'!$B$3:$T$93,7,FALSE)*VLOOKUP($E364,BY_COM_Demand_Drivers!$A$5:$I$100,8,FALSE)</f>
        <v>0</v>
      </c>
      <c r="H364" s="16">
        <f>VLOOKUP($C364,'Growth rate'!$B$3:$T$93,7,FALSE)*VLOOKUP($E364,BY_COM_Demand_Drivers!$A$5:$I$100,9,FALSE)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BY_COM_Demand_Drivers!$J$9</f>
        <v>CCUDB</v>
      </c>
      <c r="F365" s="16">
        <f>VLOOKUP($C365,'Growth rate'!$B$3:$T$93,7,FALSE)*VLOOKUP($E365,BY_COM_Demand_Drivers!$A$5:$I$100,7,FALSE)</f>
        <v>417.63800698305414</v>
      </c>
      <c r="G365" s="16">
        <f>VLOOKUP($C365,'Growth rate'!$B$3:$T$93,7,FALSE)*VLOOKUP($E365,BY_COM_Demand_Drivers!$A$5:$I$100,8,FALSE)</f>
        <v>0</v>
      </c>
      <c r="H365" s="16">
        <f>VLOOKUP($C365,'Growth rate'!$B$3:$T$93,7,FALSE)*VLOOKUP($E365,BY_COM_Demand_Drivers!$A$5:$I$100,9,FALSE)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BY_COM_Demand_Drivers!$J$9</f>
        <v>CCUDB</v>
      </c>
      <c r="F366" s="16">
        <f>VLOOKUP($C366,'Growth rate'!$B$3:$T$93,7,FALSE)*VLOOKUP($E366,BY_COM_Demand_Drivers!$A$5:$I$100,7,FALSE)</f>
        <v>422.23018786593809</v>
      </c>
      <c r="G366" s="16">
        <f>VLOOKUP($C366,'Growth rate'!$B$3:$T$93,7,FALSE)*VLOOKUP($E366,BY_COM_Demand_Drivers!$A$5:$I$100,8,FALSE)</f>
        <v>0</v>
      </c>
      <c r="H366" s="16">
        <f>VLOOKUP($C366,'Growth rate'!$B$3:$T$93,7,FALSE)*VLOOKUP($E366,BY_COM_Demand_Drivers!$A$5:$I$100,9,FALSE)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BY_COM_Demand_Drivers!$J$9</f>
        <v>CCUDB</v>
      </c>
      <c r="F367" s="16">
        <f>VLOOKUP($C367,'Growth rate'!$B$3:$T$93,7,FALSE)*VLOOKUP($E367,BY_COM_Demand_Drivers!$A$5:$I$100,7,FALSE)</f>
        <v>426.8223687488221</v>
      </c>
      <c r="G367" s="16">
        <f>VLOOKUP($C367,'Growth rate'!$B$3:$T$93,7,FALSE)*VLOOKUP($E367,BY_COM_Demand_Drivers!$A$5:$I$100,8,FALSE)</f>
        <v>0</v>
      </c>
      <c r="H367" s="16">
        <f>VLOOKUP($C367,'Growth rate'!$B$3:$T$93,7,FALSE)*VLOOKUP($E367,BY_COM_Demand_Drivers!$A$5:$I$100,9,FALSE)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BY_COM_Demand_Drivers!$J$9</f>
        <v>CCUDB</v>
      </c>
      <c r="F368" s="16">
        <f>VLOOKUP($C368,'Growth rate'!$B$3:$T$93,7,FALSE)*VLOOKUP($E368,BY_COM_Demand_Drivers!$A$5:$I$100,7,FALSE)</f>
        <v>431.41454963170605</v>
      </c>
      <c r="G368" s="16">
        <f>VLOOKUP($C368,'Growth rate'!$B$3:$T$93,7,FALSE)*VLOOKUP($E368,BY_COM_Demand_Drivers!$A$5:$I$100,8,FALSE)</f>
        <v>0</v>
      </c>
      <c r="H368" s="16">
        <f>VLOOKUP($C368,'Growth rate'!$B$3:$T$93,7,FALSE)*VLOOKUP($E368,BY_COM_Demand_Drivers!$A$5:$I$100,9,FALSE)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BY_COM_Demand_Drivers!$J$9</f>
        <v>CCUDB</v>
      </c>
      <c r="F369" s="16">
        <f>VLOOKUP($C369,'Growth rate'!$B$3:$T$93,7,FALSE)*VLOOKUP($E369,BY_COM_Demand_Drivers!$A$5:$I$100,7,FALSE)</f>
        <v>436.33039384379839</v>
      </c>
      <c r="G369" s="16">
        <f>VLOOKUP($C369,'Growth rate'!$B$3:$T$93,7,FALSE)*VLOOKUP($E369,BY_COM_Demand_Drivers!$A$5:$I$100,8,FALSE)</f>
        <v>0</v>
      </c>
      <c r="H369" s="16">
        <f>VLOOKUP($C369,'Growth rate'!$B$3:$T$93,7,FALSE)*VLOOKUP($E369,BY_COM_Demand_Drivers!$A$5:$I$100,9,FALSE)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BY_COM_Demand_Drivers!$J$9</f>
        <v>CCUDB</v>
      </c>
      <c r="F370" s="16">
        <f>VLOOKUP($C370,'Growth rate'!$B$3:$T$93,7,FALSE)*VLOOKUP($E370,BY_COM_Demand_Drivers!$A$5:$I$100,7,FALSE)</f>
        <v>441.24623805589079</v>
      </c>
      <c r="G370" s="16">
        <f>VLOOKUP($C370,'Growth rate'!$B$3:$T$93,7,FALSE)*VLOOKUP($E370,BY_COM_Demand_Drivers!$A$5:$I$100,8,FALSE)</f>
        <v>0</v>
      </c>
      <c r="H370" s="16">
        <f>VLOOKUP($C370,'Growth rate'!$B$3:$T$93,7,FALSE)*VLOOKUP($E370,BY_COM_Demand_Drivers!$A$5:$I$100,9,FALSE)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BY_COM_Demand_Drivers!$J$9</f>
        <v>CCUDB</v>
      </c>
      <c r="F371" s="16">
        <f>VLOOKUP($C371,'Growth rate'!$B$3:$T$93,7,FALSE)*VLOOKUP($E371,BY_COM_Demand_Drivers!$A$5:$I$100,7,FALSE)</f>
        <v>446.16208226798318</v>
      </c>
      <c r="G371" s="16">
        <f>VLOOKUP($C371,'Growth rate'!$B$3:$T$93,7,FALSE)*VLOOKUP($E371,BY_COM_Demand_Drivers!$A$5:$I$100,8,FALSE)</f>
        <v>0</v>
      </c>
      <c r="H371" s="16">
        <f>VLOOKUP($C371,'Growth rate'!$B$3:$T$93,7,FALSE)*VLOOKUP($E371,BY_COM_Demand_Drivers!$A$5:$I$100,9,FALSE)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BY_COM_Demand_Drivers!$J$9</f>
        <v>CCUDB</v>
      </c>
      <c r="F372" s="16">
        <f>VLOOKUP($C372,'Growth rate'!$B$3:$T$93,7,FALSE)*VLOOKUP($E372,BY_COM_Demand_Drivers!$A$5:$I$100,7,FALSE)</f>
        <v>451.07792648007546</v>
      </c>
      <c r="G372" s="16">
        <f>VLOOKUP($C372,'Growth rate'!$B$3:$T$93,7,FALSE)*VLOOKUP($E372,BY_COM_Demand_Drivers!$A$5:$I$100,8,FALSE)</f>
        <v>0</v>
      </c>
      <c r="H372" s="16">
        <f>VLOOKUP($C372,'Growth rate'!$B$3:$T$93,7,FALSE)*VLOOKUP($E372,BY_COM_Demand_Drivers!$A$5:$I$100,9,FALSE)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BY_COM_Demand_Drivers!$J$9</f>
        <v>CCUDB</v>
      </c>
      <c r="F373" s="16">
        <f>VLOOKUP($C373,'Growth rate'!$B$3:$T$93,7,FALSE)*VLOOKUP($E373,BY_COM_Demand_Drivers!$A$5:$I$100,7,FALSE)</f>
        <v>455.99377069216791</v>
      </c>
      <c r="G373" s="16">
        <f>VLOOKUP($C373,'Growth rate'!$B$3:$T$93,7,FALSE)*VLOOKUP($E373,BY_COM_Demand_Drivers!$A$5:$I$100,8,FALSE)</f>
        <v>0</v>
      </c>
      <c r="H373" s="16">
        <f>VLOOKUP($C373,'Growth rate'!$B$3:$T$93,7,FALSE)*VLOOKUP($E373,BY_COM_Demand_Drivers!$A$5:$I$100,9,FALSE)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BY_COM_Demand_Drivers!$J$9</f>
        <v>CCUDB</v>
      </c>
      <c r="F374" s="16">
        <f>VLOOKUP($C374,'Growth rate'!$B$3:$T$93,7,FALSE)*VLOOKUP($E374,BY_COM_Demand_Drivers!$A$5:$I$100,7,FALSE)</f>
        <v>460.87809014388972</v>
      </c>
      <c r="G374" s="16">
        <f>VLOOKUP($C374,'Growth rate'!$B$3:$T$93,7,FALSE)*VLOOKUP($E374,BY_COM_Demand_Drivers!$A$5:$I$100,8,FALSE)</f>
        <v>0</v>
      </c>
      <c r="H374" s="16">
        <f>VLOOKUP($C374,'Growth rate'!$B$3:$T$93,7,FALSE)*VLOOKUP($E374,BY_COM_Demand_Drivers!$A$5:$I$100,9,FALSE)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BY_COM_Demand_Drivers!$J$9</f>
        <v>CCUDB</v>
      </c>
      <c r="F375" s="16">
        <f>VLOOKUP($C375,'Growth rate'!$B$3:$T$93,7,FALSE)*VLOOKUP($E375,BY_COM_Demand_Drivers!$A$5:$I$100,7,FALSE)</f>
        <v>465.76240959561159</v>
      </c>
      <c r="G375" s="16">
        <f>VLOOKUP($C375,'Growth rate'!$B$3:$T$93,7,FALSE)*VLOOKUP($E375,BY_COM_Demand_Drivers!$A$5:$I$100,8,FALSE)</f>
        <v>0</v>
      </c>
      <c r="H375" s="16">
        <f>VLOOKUP($C375,'Growth rate'!$B$3:$T$93,7,FALSE)*VLOOKUP($E375,BY_COM_Demand_Drivers!$A$5:$I$100,9,FALSE)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BY_COM_Demand_Drivers!$J$9</f>
        <v>CCUDB</v>
      </c>
      <c r="F376" s="16">
        <f>VLOOKUP($C376,'Growth rate'!$B$3:$T$93,7,FALSE)*VLOOKUP($E376,BY_COM_Demand_Drivers!$A$5:$I$100,7,FALSE)</f>
        <v>470.64672904733351</v>
      </c>
      <c r="G376" s="16">
        <f>VLOOKUP($C376,'Growth rate'!$B$3:$T$93,7,FALSE)*VLOOKUP($E376,BY_COM_Demand_Drivers!$A$5:$I$100,8,FALSE)</f>
        <v>0</v>
      </c>
      <c r="H376" s="16">
        <f>VLOOKUP($C376,'Growth rate'!$B$3:$T$93,7,FALSE)*VLOOKUP($E376,BY_COM_Demand_Drivers!$A$5:$I$100,9,FALSE)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BY_COM_Demand_Drivers!$J$9</f>
        <v>CCUDB</v>
      </c>
      <c r="F377" s="16">
        <f>VLOOKUP($C377,'Growth rate'!$B$3:$T$93,7,FALSE)*VLOOKUP($E377,BY_COM_Demand_Drivers!$A$5:$I$100,7,FALSE)</f>
        <v>475.53104849905526</v>
      </c>
      <c r="G377" s="16">
        <f>VLOOKUP($C377,'Growth rate'!$B$3:$T$93,7,FALSE)*VLOOKUP($E377,BY_COM_Demand_Drivers!$A$5:$I$100,8,FALSE)</f>
        <v>0</v>
      </c>
      <c r="H377" s="16">
        <f>VLOOKUP($C377,'Growth rate'!$B$3:$T$93,7,FALSE)*VLOOKUP($E377,BY_COM_Demand_Drivers!$A$5:$I$100,9,FALSE)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BY_COM_Demand_Drivers!$J$9</f>
        <v>CCUDB</v>
      </c>
      <c r="F378" s="16">
        <f>VLOOKUP($C378,'Growth rate'!$B$3:$T$93,7,FALSE)*VLOOKUP($E378,BY_COM_Demand_Drivers!$A$5:$I$100,7,FALSE)</f>
        <v>480.41536795077718</v>
      </c>
      <c r="G378" s="16">
        <f>VLOOKUP($C378,'Growth rate'!$B$3:$T$93,7,FALSE)*VLOOKUP($E378,BY_COM_Demand_Drivers!$A$5:$I$100,8,FALSE)</f>
        <v>0</v>
      </c>
      <c r="H378" s="16">
        <f>VLOOKUP($C378,'Growth rate'!$B$3:$T$93,7,FALSE)*VLOOKUP($E378,BY_COM_Demand_Drivers!$A$5:$I$100,9,FALSE)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BY_COM_Demand_Drivers!$J$9</f>
        <v>CCUDB</v>
      </c>
      <c r="F379" s="16">
        <f>VLOOKUP($C379,'Growth rate'!$B$3:$T$93,7,FALSE)*VLOOKUP($E379,BY_COM_Demand_Drivers!$A$5:$I$100,7,FALSE)</f>
        <v>485.24873121088541</v>
      </c>
      <c r="G379" s="16">
        <f>VLOOKUP($C379,'Growth rate'!$B$3:$T$93,7,FALSE)*VLOOKUP($E379,BY_COM_Demand_Drivers!$A$5:$I$100,8,FALSE)</f>
        <v>0</v>
      </c>
      <c r="H379" s="16">
        <f>VLOOKUP($C379,'Growth rate'!$B$3:$T$93,7,FALSE)*VLOOKUP($E379,BY_COM_Demand_Drivers!$A$5:$I$100,9,FALSE)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BY_COM_Demand_Drivers!$J$9</f>
        <v>CCUDB</v>
      </c>
      <c r="F380" s="16">
        <f>VLOOKUP($C380,'Growth rate'!$B$3:$T$93,7,FALSE)*VLOOKUP($E380,BY_COM_Demand_Drivers!$A$5:$I$100,7,FALSE)</f>
        <v>490.08209447099375</v>
      </c>
      <c r="G380" s="16">
        <f>VLOOKUP($C380,'Growth rate'!$B$3:$T$93,7,FALSE)*VLOOKUP($E380,BY_COM_Demand_Drivers!$A$5:$I$100,8,FALSE)</f>
        <v>0</v>
      </c>
      <c r="H380" s="16">
        <f>VLOOKUP($C380,'Growth rate'!$B$3:$T$93,7,FALSE)*VLOOKUP($E380,BY_COM_Demand_Drivers!$A$5:$I$100,9,FALSE)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BY_COM_Demand_Drivers!$J$9</f>
        <v>CCUDB</v>
      </c>
      <c r="F381" s="16">
        <f>VLOOKUP($C381,'Growth rate'!$B$3:$T$93,7,FALSE)*VLOOKUP($E381,BY_COM_Demand_Drivers!$A$5:$I$100,7,FALSE)</f>
        <v>494.91545773110192</v>
      </c>
      <c r="G381" s="16">
        <f>VLOOKUP($C381,'Growth rate'!$B$3:$T$93,7,FALSE)*VLOOKUP($E381,BY_COM_Demand_Drivers!$A$5:$I$100,8,FALSE)</f>
        <v>0</v>
      </c>
      <c r="H381" s="16">
        <f>VLOOKUP($C381,'Growth rate'!$B$3:$T$93,7,FALSE)*VLOOKUP($E381,BY_COM_Demand_Drivers!$A$5:$I$100,9,FALSE)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BY_COM_Demand_Drivers!$J$9</f>
        <v>CCUDB</v>
      </c>
      <c r="F382" s="16">
        <f>VLOOKUP($C382,'Growth rate'!$B$3:$T$93,7,FALSE)*VLOOKUP($E382,BY_COM_Demand_Drivers!$A$5:$I$100,7,FALSE)</f>
        <v>499.74882099121027</v>
      </c>
      <c r="G382" s="16">
        <f>VLOOKUP($C382,'Growth rate'!$B$3:$T$93,7,FALSE)*VLOOKUP($E382,BY_COM_Demand_Drivers!$A$5:$I$100,8,FALSE)</f>
        <v>0</v>
      </c>
      <c r="H382" s="16">
        <f>VLOOKUP($C382,'Growth rate'!$B$3:$T$93,7,FALSE)*VLOOKUP($E382,BY_COM_Demand_Drivers!$A$5:$I$100,9,FALSE)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BY_COM_Demand_Drivers!$J$9</f>
        <v>CCUDB</v>
      </c>
      <c r="F383" s="16">
        <f>VLOOKUP($C383,'Growth rate'!$B$3:$T$93,7,FALSE)*VLOOKUP($E383,BY_COM_Demand_Drivers!$A$5:$I$100,7,FALSE)</f>
        <v>504.58218425131849</v>
      </c>
      <c r="G383" s="16">
        <f>VLOOKUP($C383,'Growth rate'!$B$3:$T$93,7,FALSE)*VLOOKUP($E383,BY_COM_Demand_Drivers!$A$5:$I$100,8,FALSE)</f>
        <v>0</v>
      </c>
      <c r="H383" s="16">
        <f>VLOOKUP($C383,'Growth rate'!$B$3:$T$93,7,FALSE)*VLOOKUP($E383,BY_COM_Demand_Drivers!$A$5:$I$100,9,FALSE)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BY_COM_Demand_Drivers!$J$9</f>
        <v>CCUDB</v>
      </c>
      <c r="F384" s="16">
        <f>VLOOKUP($C384,'Growth rate'!$B$3:$T$93,7,FALSE)*VLOOKUP($E384,BY_COM_Demand_Drivers!$A$5:$I$100,7,FALSE)</f>
        <v>509.15987708643581</v>
      </c>
      <c r="G384" s="16">
        <f>VLOOKUP($C384,'Growth rate'!$B$3:$T$93,7,FALSE)*VLOOKUP($E384,BY_COM_Demand_Drivers!$A$5:$I$100,8,FALSE)</f>
        <v>0</v>
      </c>
      <c r="H384" s="16">
        <f>VLOOKUP($C384,'Growth rate'!$B$3:$T$93,7,FALSE)*VLOOKUP($E384,BY_COM_Demand_Drivers!$A$5:$I$100,9,FALSE)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BY_COM_Demand_Drivers!$J$9</f>
        <v>CCUDB</v>
      </c>
      <c r="F385" s="16">
        <f>VLOOKUP($C385,'Growth rate'!$B$3:$T$93,7,FALSE)*VLOOKUP($E385,BY_COM_Demand_Drivers!$A$5:$I$100,7,FALSE)</f>
        <v>513.73756992155324</v>
      </c>
      <c r="G385" s="16">
        <f>VLOOKUP($C385,'Growth rate'!$B$3:$T$93,7,FALSE)*VLOOKUP($E385,BY_COM_Demand_Drivers!$A$5:$I$100,8,FALSE)</f>
        <v>0</v>
      </c>
      <c r="H385" s="16">
        <f>VLOOKUP($C385,'Growth rate'!$B$3:$T$93,7,FALSE)*VLOOKUP($E385,BY_COM_Demand_Drivers!$A$5:$I$100,9,FALSE)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BY_COM_Demand_Drivers!$J$9</f>
        <v>CCUDB</v>
      </c>
      <c r="F386" s="16">
        <f>VLOOKUP($C386,'Growth rate'!$B$3:$T$93,7,FALSE)*VLOOKUP($E386,BY_COM_Demand_Drivers!$A$5:$I$100,7,FALSE)</f>
        <v>518.31526275667045</v>
      </c>
      <c r="G386" s="16">
        <f>VLOOKUP($C386,'Growth rate'!$B$3:$T$93,7,FALSE)*VLOOKUP($E386,BY_COM_Demand_Drivers!$A$5:$I$100,8,FALSE)</f>
        <v>0</v>
      </c>
      <c r="H386" s="16">
        <f>VLOOKUP($C386,'Growth rate'!$B$3:$T$93,7,FALSE)*VLOOKUP($E386,BY_COM_Demand_Drivers!$A$5:$I$100,9,FALSE)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BY_COM_Demand_Drivers!$J$9</f>
        <v>CCUDB</v>
      </c>
      <c r="F387" s="16">
        <f>VLOOKUP($C387,'Growth rate'!$B$3:$T$93,7,FALSE)*VLOOKUP($E387,BY_COM_Demand_Drivers!$A$5:$I$100,7,FALSE)</f>
        <v>522.89295559178788</v>
      </c>
      <c r="G387" s="16">
        <f>VLOOKUP($C387,'Growth rate'!$B$3:$T$93,7,FALSE)*VLOOKUP($E387,BY_COM_Demand_Drivers!$A$5:$I$100,8,FALSE)</f>
        <v>0</v>
      </c>
      <c r="H387" s="16">
        <f>VLOOKUP($C387,'Growth rate'!$B$3:$T$93,7,FALSE)*VLOOKUP($E387,BY_COM_Demand_Drivers!$A$5:$I$100,9,FALSE)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BY_COM_Demand_Drivers!$J$9</f>
        <v>CCUDB</v>
      </c>
      <c r="F388" s="16">
        <f>VLOOKUP($C388,'Growth rate'!$B$3:$T$93,7,FALSE)*VLOOKUP($E388,BY_COM_Demand_Drivers!$A$5:$I$100,7,FALSE)</f>
        <v>527.4706484269052</v>
      </c>
      <c r="G388" s="16">
        <f>VLOOKUP($C388,'Growth rate'!$B$3:$T$93,7,FALSE)*VLOOKUP($E388,BY_COM_Demand_Drivers!$A$5:$I$100,8,FALSE)</f>
        <v>0</v>
      </c>
      <c r="H388" s="16">
        <f>VLOOKUP($C388,'Growth rate'!$B$3:$T$93,7,FALSE)*VLOOKUP($E388,BY_COM_Demand_Drivers!$A$5:$I$100,9,FALSE)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BY_COM_Demand_Drivers!$J$9</f>
        <v>CCUDB</v>
      </c>
      <c r="F389" s="16">
        <f>VLOOKUP($C389,'Growth rate'!$B$3:$T$93,7,FALSE)*VLOOKUP($E389,BY_COM_Demand_Drivers!$A$5:$I$100,7,FALSE)</f>
        <v>531.76920259436838</v>
      </c>
      <c r="G389" s="16">
        <f>VLOOKUP($C389,'Growth rate'!$B$3:$T$93,7,FALSE)*VLOOKUP($E389,BY_COM_Demand_Drivers!$A$5:$I$100,8,FALSE)</f>
        <v>0</v>
      </c>
      <c r="H389" s="16">
        <f>VLOOKUP($C389,'Growth rate'!$B$3:$T$93,7,FALSE)*VLOOKUP($E389,BY_COM_Demand_Drivers!$A$5:$I$100,9,FALSE)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BY_COM_Demand_Drivers!$J$9</f>
        <v>CCUDB</v>
      </c>
      <c r="F390" s="16">
        <f>VLOOKUP($C390,'Growth rate'!$B$3:$T$93,7,FALSE)*VLOOKUP($E390,BY_COM_Demand_Drivers!$A$5:$I$100,7,FALSE)</f>
        <v>536.06775676183167</v>
      </c>
      <c r="G390" s="16">
        <f>VLOOKUP($C390,'Growth rate'!$B$3:$T$93,7,FALSE)*VLOOKUP($E390,BY_COM_Demand_Drivers!$A$5:$I$100,8,FALSE)</f>
        <v>0</v>
      </c>
      <c r="H390" s="16">
        <f>VLOOKUP($C390,'Growth rate'!$B$3:$T$93,7,FALSE)*VLOOKUP($E390,BY_COM_Demand_Drivers!$A$5:$I$100,9,FALSE)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BY_COM_Demand_Drivers!$J$9</f>
        <v>CCUDB</v>
      </c>
      <c r="F391" s="16">
        <f>VLOOKUP($C391,'Growth rate'!$B$3:$T$93,7,FALSE)*VLOOKUP($E391,BY_COM_Demand_Drivers!$A$5:$I$100,7,FALSE)</f>
        <v>540.36631092929463</v>
      </c>
      <c r="G391" s="16">
        <f>VLOOKUP($C391,'Growth rate'!$B$3:$T$93,7,FALSE)*VLOOKUP($E391,BY_COM_Demand_Drivers!$A$5:$I$100,8,FALSE)</f>
        <v>0</v>
      </c>
      <c r="H391" s="16">
        <f>VLOOKUP($C391,'Growth rate'!$B$3:$T$93,7,FALSE)*VLOOKUP($E391,BY_COM_Demand_Drivers!$A$5:$I$100,9,FALSE)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BY_COM_Demand_Drivers!$J$9</f>
        <v>CCUDB</v>
      </c>
      <c r="F392" s="16">
        <f>VLOOKUP($C392,'Growth rate'!$B$3:$T$93,7,FALSE)*VLOOKUP($E392,BY_COM_Demand_Drivers!$A$5:$I$100,7,FALSE)</f>
        <v>544.66486509675792</v>
      </c>
      <c r="G392" s="16">
        <f>VLOOKUP($C392,'Growth rate'!$B$3:$T$93,7,FALSE)*VLOOKUP($E392,BY_COM_Demand_Drivers!$A$5:$I$100,8,FALSE)</f>
        <v>0</v>
      </c>
      <c r="H392" s="16">
        <f>VLOOKUP($C392,'Growth rate'!$B$3:$T$93,7,FALSE)*VLOOKUP($E392,BY_COM_Demand_Drivers!$A$5:$I$100,9,FALSE)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BY_COM_Demand_Drivers!$J$9</f>
        <v>CCUDB</v>
      </c>
      <c r="F393" s="16">
        <f>VLOOKUP($C393,'Growth rate'!$B$3:$T$93,7,FALSE)*VLOOKUP($E393,BY_COM_Demand_Drivers!$A$5:$I$100,7,FALSE)</f>
        <v>548.96341926422122</v>
      </c>
      <c r="G393" s="16">
        <f>VLOOKUP($C393,'Growth rate'!$B$3:$T$93,7,FALSE)*VLOOKUP($E393,BY_COM_Demand_Drivers!$A$5:$I$100,8,FALSE)</f>
        <v>0</v>
      </c>
      <c r="H393" s="16">
        <f>VLOOKUP($C393,'Growth rate'!$B$3:$T$93,7,FALSE)*VLOOKUP($E393,BY_COM_Demand_Drivers!$A$5:$I$100,9,FALSE)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BY_COM_Demand_Drivers!$J$9</f>
        <v>CCUDB</v>
      </c>
      <c r="F394" s="16">
        <f>VLOOKUP($C394,'Growth rate'!$B$3:$T$93,7,FALSE)*VLOOKUP($E394,BY_COM_Demand_Drivers!$A$5:$I$100,7,FALSE)</f>
        <v>552.73934319383227</v>
      </c>
      <c r="G394" s="16">
        <f>VLOOKUP($C394,'Growth rate'!$B$3:$T$93,7,FALSE)*VLOOKUP($E394,BY_COM_Demand_Drivers!$A$5:$I$100,8,FALSE)</f>
        <v>0</v>
      </c>
      <c r="H394" s="16">
        <f>VLOOKUP($C394,'Growth rate'!$B$3:$T$93,7,FALSE)*VLOOKUP($E394,BY_COM_Demand_Drivers!$A$5:$I$100,9,FALSE)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BY_COM_Demand_Drivers!$J$9</f>
        <v>CCUDB</v>
      </c>
      <c r="F395" s="16">
        <f>VLOOKUP($C395,'Growth rate'!$B$3:$T$93,7,FALSE)*VLOOKUP($E395,BY_COM_Demand_Drivers!$A$5:$I$100,7,FALSE)</f>
        <v>556.51526712344344</v>
      </c>
      <c r="G395" s="16">
        <f>VLOOKUP($C395,'Growth rate'!$B$3:$T$93,7,FALSE)*VLOOKUP($E395,BY_COM_Demand_Drivers!$A$5:$I$100,8,FALSE)</f>
        <v>0</v>
      </c>
      <c r="H395" s="16">
        <f>VLOOKUP($C395,'Growth rate'!$B$3:$T$93,7,FALSE)*VLOOKUP($E395,BY_COM_Demand_Drivers!$A$5:$I$100,9,FALSE)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BY_COM_Demand_Drivers!$J$9</f>
        <v>CCUDB</v>
      </c>
      <c r="F396" s="16">
        <f>VLOOKUP($C396,'Growth rate'!$B$3:$T$93,7,FALSE)*VLOOKUP($E396,BY_COM_Demand_Drivers!$A$5:$I$100,7,FALSE)</f>
        <v>560.29119105305472</v>
      </c>
      <c r="G396" s="16">
        <f>VLOOKUP($C396,'Growth rate'!$B$3:$T$93,7,FALSE)*VLOOKUP($E396,BY_COM_Demand_Drivers!$A$5:$I$100,8,FALSE)</f>
        <v>0</v>
      </c>
      <c r="H396" s="16">
        <f>VLOOKUP($C396,'Growth rate'!$B$3:$T$93,7,FALSE)*VLOOKUP($E396,BY_COM_Demand_Drivers!$A$5:$I$100,9,FALSE)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BY_COM_Demand_Drivers!$J$9</f>
        <v>CCUDB</v>
      </c>
      <c r="F397" s="16">
        <f>VLOOKUP($C397,'Growth rate'!$B$3:$T$93,7,FALSE)*VLOOKUP($E397,BY_COM_Demand_Drivers!$A$5:$I$100,7,FALSE)</f>
        <v>564.06711498266588</v>
      </c>
      <c r="G397" s="16">
        <f>VLOOKUP($C397,'Growth rate'!$B$3:$T$93,7,FALSE)*VLOOKUP($E397,BY_COM_Demand_Drivers!$A$5:$I$100,8,FALSE)</f>
        <v>0</v>
      </c>
      <c r="H397" s="16">
        <f>VLOOKUP($C397,'Growth rate'!$B$3:$T$93,7,FALSE)*VLOOKUP($E397,BY_COM_Demand_Drivers!$A$5:$I$100,9,FALSE)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BY_COM_Demand_Drivers!$J$9</f>
        <v>CCUDB</v>
      </c>
      <c r="F398" s="16">
        <f>VLOOKUP($C398,'Growth rate'!$B$3:$T$93,7,FALSE)*VLOOKUP($E398,BY_COM_Demand_Drivers!$A$5:$I$100,7,FALSE)</f>
        <v>567.84303891227705</v>
      </c>
      <c r="G398" s="16">
        <f>VLOOKUP($C398,'Growth rate'!$B$3:$T$93,7,FALSE)*VLOOKUP($E398,BY_COM_Demand_Drivers!$A$5:$I$100,8,FALSE)</f>
        <v>0</v>
      </c>
      <c r="H398" s="16">
        <f>VLOOKUP($C398,'Growth rate'!$B$3:$T$93,7,FALSE)*VLOOKUP($E398,BY_COM_Demand_Drivers!$A$5:$I$100,9,FALSE)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BY_COM_Demand_Drivers!$J$9</f>
        <v>CCUDB</v>
      </c>
      <c r="F399" s="16">
        <f>VLOOKUP($C399,'Growth rate'!$B$3:$T$93,7,FALSE)*VLOOKUP($E399,BY_COM_Demand_Drivers!$A$5:$I$100,7,FALSE)</f>
        <v>571.16071632516196</v>
      </c>
      <c r="G399" s="16">
        <f>VLOOKUP($C399,'Growth rate'!$B$3:$T$93,7,FALSE)*VLOOKUP($E399,BY_COM_Demand_Drivers!$A$5:$I$100,8,FALSE)</f>
        <v>0</v>
      </c>
      <c r="H399" s="16">
        <f>VLOOKUP($C399,'Growth rate'!$B$3:$T$93,7,FALSE)*VLOOKUP($E399,BY_COM_Demand_Drivers!$A$5:$I$100,9,FALSE)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BY_COM_Demand_Drivers!$J$9</f>
        <v>CCUDB</v>
      </c>
      <c r="F400" s="16">
        <f>VLOOKUP($C400,'Growth rate'!$B$3:$T$93,7,FALSE)*VLOOKUP($E400,BY_COM_Demand_Drivers!$A$5:$I$100,7,FALSE)</f>
        <v>574.47839373804698</v>
      </c>
      <c r="G400" s="16">
        <f>VLOOKUP($C400,'Growth rate'!$B$3:$T$93,7,FALSE)*VLOOKUP($E400,BY_COM_Demand_Drivers!$A$5:$I$100,8,FALSE)</f>
        <v>0</v>
      </c>
      <c r="H400" s="16">
        <f>VLOOKUP($C400,'Growth rate'!$B$3:$T$93,7,FALSE)*VLOOKUP($E400,BY_COM_Demand_Drivers!$A$5:$I$100,9,FALSE)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BY_COM_Demand_Drivers!$J$9</f>
        <v>CCUDB</v>
      </c>
      <c r="F401" s="16">
        <f>VLOOKUP($C401,'Growth rate'!$B$3:$T$93,7,FALSE)*VLOOKUP($E401,BY_COM_Demand_Drivers!$A$5:$I$100,7,FALSE)</f>
        <v>577.79607115093199</v>
      </c>
      <c r="G401" s="16">
        <f>VLOOKUP($C401,'Growth rate'!$B$3:$T$93,7,FALSE)*VLOOKUP($E401,BY_COM_Demand_Drivers!$A$5:$I$100,8,FALSE)</f>
        <v>0</v>
      </c>
      <c r="H401" s="16">
        <f>VLOOKUP($C401,'Growth rate'!$B$3:$T$93,7,FALSE)*VLOOKUP($E401,BY_COM_Demand_Drivers!$A$5:$I$100,9,FALSE)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BY_COM_Demand_Drivers!$J$9</f>
        <v>CCUDB</v>
      </c>
      <c r="F402" s="16">
        <f>VLOOKUP($C402,'Growth rate'!$B$3:$T$93,7,FALSE)*VLOOKUP($E402,BY_COM_Demand_Drivers!$A$5:$I$100,7,FALSE)</f>
        <v>581.11374856381701</v>
      </c>
      <c r="G402" s="16">
        <f>VLOOKUP($C402,'Growth rate'!$B$3:$T$93,7,FALSE)*VLOOKUP($E402,BY_COM_Demand_Drivers!$A$5:$I$100,8,FALSE)</f>
        <v>0</v>
      </c>
      <c r="H402" s="16">
        <f>VLOOKUP($C402,'Growth rate'!$B$3:$T$93,7,FALSE)*VLOOKUP($E402,BY_COM_Demand_Drivers!$A$5:$I$100,9,FALSE)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BY_COM_Demand_Drivers!$J$9</f>
        <v>CCUDB</v>
      </c>
      <c r="F403" s="16">
        <f>VLOOKUP($C403,'Growth rate'!$B$3:$T$93,7,FALSE)*VLOOKUP($E403,BY_COM_Demand_Drivers!$A$5:$I$100,7,FALSE)</f>
        <v>584.43142597670203</v>
      </c>
      <c r="G403" s="16">
        <f>VLOOKUP($C403,'Growth rate'!$B$3:$T$93,7,FALSE)*VLOOKUP($E403,BY_COM_Demand_Drivers!$A$5:$I$100,8,FALSE)</f>
        <v>0</v>
      </c>
      <c r="H403" s="16">
        <f>VLOOKUP($C403,'Growth rate'!$B$3:$T$93,7,FALSE)*VLOOKUP($E403,BY_COM_Demand_Drivers!$A$5:$I$100,9,FALSE)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BY_COM_Demand_Drivers!$J$9</f>
        <v>CCUDB</v>
      </c>
      <c r="F404" s="16">
        <f>VLOOKUP($C404,'Growth rate'!$B$3:$T$93,7,FALSE)*VLOOKUP($E404,BY_COM_Demand_Drivers!$A$5:$I$100,7,FALSE)</f>
        <v>587.42169403622165</v>
      </c>
      <c r="G404" s="16">
        <f>VLOOKUP($C404,'Growth rate'!$B$3:$T$93,7,FALSE)*VLOOKUP($E404,BY_COM_Demand_Drivers!$A$5:$I$100,8,FALSE)</f>
        <v>0</v>
      </c>
      <c r="H404" s="16">
        <f>VLOOKUP($C404,'Growth rate'!$B$3:$T$93,7,FALSE)*VLOOKUP($E404,BY_COM_Demand_Drivers!$A$5:$I$100,9,FALSE)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BY_COM_Demand_Drivers!$J$9</f>
        <v>CCUDB</v>
      </c>
      <c r="F405" s="16">
        <f>VLOOKUP($C405,'Growth rate'!$B$3:$T$93,7,FALSE)*VLOOKUP($E405,BY_COM_Demand_Drivers!$A$5:$I$100,7,FALSE)</f>
        <v>590.41196209574127</v>
      </c>
      <c r="G405" s="16">
        <f>VLOOKUP($C405,'Growth rate'!$B$3:$T$93,7,FALSE)*VLOOKUP($E405,BY_COM_Demand_Drivers!$A$5:$I$100,8,FALSE)</f>
        <v>0</v>
      </c>
      <c r="H405" s="16">
        <f>VLOOKUP($C405,'Growth rate'!$B$3:$T$93,7,FALSE)*VLOOKUP($E405,BY_COM_Demand_Drivers!$A$5:$I$100,9,FALSE)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BY_COM_Demand_Drivers!$J$9</f>
        <v>CCUDB</v>
      </c>
      <c r="F406" s="16">
        <f>VLOOKUP($C406,'Growth rate'!$B$3:$T$93,7,FALSE)*VLOOKUP($E406,BY_COM_Demand_Drivers!$A$5:$I$100,7,FALSE)</f>
        <v>593.40223015526078</v>
      </c>
      <c r="G406" s="16">
        <f>VLOOKUP($C406,'Growth rate'!$B$3:$T$93,7,FALSE)*VLOOKUP($E406,BY_COM_Demand_Drivers!$A$5:$I$100,8,FALSE)</f>
        <v>0</v>
      </c>
      <c r="H406" s="16">
        <f>VLOOKUP($C406,'Growth rate'!$B$3:$T$93,7,FALSE)*VLOOKUP($E406,BY_COM_Demand_Drivers!$A$5:$I$100,9,FALSE)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BY_COM_Demand_Drivers!$J$9</f>
        <v>CCUDB</v>
      </c>
      <c r="F407" s="16">
        <f>VLOOKUP($C407,'Growth rate'!$B$3:$T$93,7,FALSE)*VLOOKUP($E407,BY_COM_Demand_Drivers!$A$5:$I$100,7,FALSE)</f>
        <v>596.39249821478052</v>
      </c>
      <c r="G407" s="16">
        <f>VLOOKUP($C407,'Growth rate'!$B$3:$T$93,7,FALSE)*VLOOKUP($E407,BY_COM_Demand_Drivers!$A$5:$I$100,8,FALSE)</f>
        <v>0</v>
      </c>
      <c r="H407" s="16">
        <f>VLOOKUP($C407,'Growth rate'!$B$3:$T$93,7,FALSE)*VLOOKUP($E407,BY_COM_Demand_Drivers!$A$5:$I$100,9,FALSE)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BY_COM_Demand_Drivers!$J$9</f>
        <v>CCUDB</v>
      </c>
      <c r="F408" s="16">
        <f>VLOOKUP($C408,'Growth rate'!$B$3:$T$93,7,FALSE)*VLOOKUP($E408,BY_COM_Demand_Drivers!$A$5:$I$100,7,FALSE)</f>
        <v>599.38276627430002</v>
      </c>
      <c r="G408" s="16">
        <f>VLOOKUP($C408,'Growth rate'!$B$3:$T$93,7,FALSE)*VLOOKUP($E408,BY_COM_Demand_Drivers!$A$5:$I$100,8,FALSE)</f>
        <v>0</v>
      </c>
      <c r="H408" s="16">
        <f>VLOOKUP($C408,'Growth rate'!$B$3:$T$93,7,FALSE)*VLOOKUP($E408,BY_COM_Demand_Drivers!$A$5:$I$100,9,FALSE)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BY_COM_Demand_Drivers!$J$9</f>
        <v>CCUDB</v>
      </c>
      <c r="F409" s="16">
        <f>VLOOKUP($C409,'Growth rate'!$B$3:$T$93,7,FALSE)*VLOOKUP($E409,BY_COM_Demand_Drivers!$A$5:$I$100,7,FALSE)</f>
        <v>602.11106921983469</v>
      </c>
      <c r="G409" s="16">
        <f>VLOOKUP($C409,'Growth rate'!$B$3:$T$93,7,FALSE)*VLOOKUP($E409,BY_COM_Demand_Drivers!$A$5:$I$100,8,FALSE)</f>
        <v>0</v>
      </c>
      <c r="H409" s="16">
        <f>VLOOKUP($C409,'Growth rate'!$B$3:$T$93,7,FALSE)*VLOOKUP($E409,BY_COM_Demand_Drivers!$A$5:$I$100,9,FALSE)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BY_COM_Demand_Drivers!$J$9</f>
        <v>CCUDB</v>
      </c>
      <c r="F410" s="16">
        <f>VLOOKUP($C410,'Growth rate'!$B$3:$T$93,7,FALSE)*VLOOKUP($E410,BY_COM_Demand_Drivers!$A$5:$I$100,7,FALSE)</f>
        <v>604.83937216536913</v>
      </c>
      <c r="G410" s="16">
        <f>VLOOKUP($C410,'Growth rate'!$B$3:$T$93,7,FALSE)*VLOOKUP($E410,BY_COM_Demand_Drivers!$A$5:$I$100,8,FALSE)</f>
        <v>0</v>
      </c>
      <c r="H410" s="16">
        <f>VLOOKUP($C410,'Growth rate'!$B$3:$T$93,7,FALSE)*VLOOKUP($E410,BY_COM_Demand_Drivers!$A$5:$I$100,9,FALSE)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BY_COM_Demand_Drivers!$J$9</f>
        <v>CCUDB</v>
      </c>
      <c r="F411" s="16">
        <f>VLOOKUP($C411,'Growth rate'!$B$3:$T$93,7,FALSE)*VLOOKUP($E411,BY_COM_Demand_Drivers!$A$5:$I$100,7,FALSE)</f>
        <v>607.56767511090356</v>
      </c>
      <c r="G411" s="16">
        <f>VLOOKUP($C411,'Growth rate'!$B$3:$T$93,7,FALSE)*VLOOKUP($E411,BY_COM_Demand_Drivers!$A$5:$I$100,8,FALSE)</f>
        <v>0</v>
      </c>
      <c r="H411" s="16">
        <f>VLOOKUP($C411,'Growth rate'!$B$3:$T$93,7,FALSE)*VLOOKUP($E411,BY_COM_Demand_Drivers!$A$5:$I$100,9,FALSE)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BY_COM_Demand_Drivers!$J$9</f>
        <v>CCUDB</v>
      </c>
      <c r="F412" s="16">
        <f>VLOOKUP($C412,'Growth rate'!$B$3:$T$93,7,FALSE)*VLOOKUP($E412,BY_COM_Demand_Drivers!$A$5:$I$100,7,FALSE)</f>
        <v>610.29597805643812</v>
      </c>
      <c r="G412" s="16">
        <f>VLOOKUP($C412,'Growth rate'!$B$3:$T$93,7,FALSE)*VLOOKUP($E412,BY_COM_Demand_Drivers!$A$5:$I$100,8,FALSE)</f>
        <v>0</v>
      </c>
      <c r="H412" s="16">
        <f>VLOOKUP($C412,'Growth rate'!$B$3:$T$93,7,FALSE)*VLOOKUP($E412,BY_COM_Demand_Drivers!$A$5:$I$100,9,FALSE)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BY_COM_Demand_Drivers!$J$9</f>
        <v>CCUDB</v>
      </c>
      <c r="F413" s="16">
        <f>VLOOKUP($C413,'Growth rate'!$B$3:$T$93,7,FALSE)*VLOOKUP($E413,BY_COM_Demand_Drivers!$A$5:$I$100,7,FALSE)</f>
        <v>613.02428100197278</v>
      </c>
      <c r="G413" s="16">
        <f>VLOOKUP($C413,'Growth rate'!$B$3:$T$93,7,FALSE)*VLOOKUP($E413,BY_COM_Demand_Drivers!$A$5:$I$100,8,FALSE)</f>
        <v>0</v>
      </c>
      <c r="H413" s="16">
        <f>VLOOKUP($C413,'Growth rate'!$B$3:$T$93,7,FALSE)*VLOOKUP($E413,BY_COM_Demand_Drivers!$A$5:$I$100,9,FALSE)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BY_COM_Demand_Drivers!$J$10</f>
        <v>CCRDB</v>
      </c>
      <c r="F414" s="16">
        <f>VLOOKUP($C414,'Growth rate'!$B$3:$T$93,7,FALSE)*VLOOKUP($E414,BY_COM_Demand_Drivers!$A$5:$I$100,7,FALSE)</f>
        <v>410.83199999999999</v>
      </c>
      <c r="G414" s="16">
        <f>VLOOKUP($C414,'Growth rate'!$B$3:$T$93,7,FALSE)*VLOOKUP($E414,BY_COM_Demand_Drivers!$A$5:$I$100,8,FALSE)</f>
        <v>0</v>
      </c>
      <c r="H414" s="16">
        <f>VLOOKUP($C414,'Growth rate'!$B$3:$T$93,7,FALSE)*VLOOKUP($E414,BY_COM_Demand_Drivers!$A$5:$I$100,9,FALSE)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BY_COM_Demand_Drivers!$J$10</f>
        <v>CCRDB</v>
      </c>
      <c r="F415" s="16">
        <f>VLOOKUP($C415,'Growth rate'!$B$3:$T$93,7,FALSE)*VLOOKUP($E415,BY_COM_Demand_Drivers!$A$5:$I$100,7,FALSE)</f>
        <v>407.61089704887257</v>
      </c>
      <c r="G415" s="16">
        <f>VLOOKUP($C415,'Growth rate'!$B$3:$T$93,7,FALSE)*VLOOKUP($E415,BY_COM_Demand_Drivers!$A$5:$I$100,8,FALSE)</f>
        <v>0</v>
      </c>
      <c r="H415" s="16">
        <f>VLOOKUP($C415,'Growth rate'!$B$3:$T$93,7,FALSE)*VLOOKUP($E415,BY_COM_Demand_Drivers!$A$5:$I$100,9,FALSE)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BY_COM_Demand_Drivers!$J$10</f>
        <v>CCRDB</v>
      </c>
      <c r="F416" s="16">
        <f>VLOOKUP($C416,'Growth rate'!$B$3:$T$93,7,FALSE)*VLOOKUP($E416,BY_COM_Demand_Drivers!$A$5:$I$100,7,FALSE)</f>
        <v>404.3897940977451</v>
      </c>
      <c r="G416" s="16">
        <f>VLOOKUP($C416,'Growth rate'!$B$3:$T$93,7,FALSE)*VLOOKUP($E416,BY_COM_Demand_Drivers!$A$5:$I$100,8,FALSE)</f>
        <v>0</v>
      </c>
      <c r="H416" s="16">
        <f>VLOOKUP($C416,'Growth rate'!$B$3:$T$93,7,FALSE)*VLOOKUP($E416,BY_COM_Demand_Drivers!$A$5:$I$100,9,FALSE)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BY_COM_Demand_Drivers!$J$10</f>
        <v>CCRDB</v>
      </c>
      <c r="F417" s="16">
        <f>VLOOKUP($C417,'Growth rate'!$B$3:$T$93,7,FALSE)*VLOOKUP($E417,BY_COM_Demand_Drivers!$A$5:$I$100,7,FALSE)</f>
        <v>401.16869114661762</v>
      </c>
      <c r="G417" s="16">
        <f>VLOOKUP($C417,'Growth rate'!$B$3:$T$93,7,FALSE)*VLOOKUP($E417,BY_COM_Demand_Drivers!$A$5:$I$100,8,FALSE)</f>
        <v>0</v>
      </c>
      <c r="H417" s="16">
        <f>VLOOKUP($C417,'Growth rate'!$B$3:$T$93,7,FALSE)*VLOOKUP($E417,BY_COM_Demand_Drivers!$A$5:$I$100,9,FALSE)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BY_COM_Demand_Drivers!$J$10</f>
        <v>CCRDB</v>
      </c>
      <c r="F418" s="16">
        <f>VLOOKUP($C418,'Growth rate'!$B$3:$T$93,7,FALSE)*VLOOKUP($E418,BY_COM_Demand_Drivers!$A$5:$I$100,7,FALSE)</f>
        <v>397.9475881954902</v>
      </c>
      <c r="G418" s="16">
        <f>VLOOKUP($C418,'Growth rate'!$B$3:$T$93,7,FALSE)*VLOOKUP($E418,BY_COM_Demand_Drivers!$A$5:$I$100,8,FALSE)</f>
        <v>0</v>
      </c>
      <c r="H418" s="16">
        <f>VLOOKUP($C418,'Growth rate'!$B$3:$T$93,7,FALSE)*VLOOKUP($E418,BY_COM_Demand_Drivers!$A$5:$I$100,9,FALSE)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BY_COM_Demand_Drivers!$J$10</f>
        <v>CCRDB</v>
      </c>
      <c r="F419" s="16">
        <f>VLOOKUP($C419,'Growth rate'!$B$3:$T$93,7,FALSE)*VLOOKUP($E419,BY_COM_Demand_Drivers!$A$5:$I$100,7,FALSE)</f>
        <v>394.72648524436278</v>
      </c>
      <c r="G419" s="16">
        <f>VLOOKUP($C419,'Growth rate'!$B$3:$T$93,7,FALSE)*VLOOKUP($E419,BY_COM_Demand_Drivers!$A$5:$I$100,8,FALSE)</f>
        <v>0</v>
      </c>
      <c r="H419" s="16">
        <f>VLOOKUP($C419,'Growth rate'!$B$3:$T$93,7,FALSE)*VLOOKUP($E419,BY_COM_Demand_Drivers!$A$5:$I$100,9,FALSE)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BY_COM_Demand_Drivers!$J$10</f>
        <v>CCRDB</v>
      </c>
      <c r="F420" s="16">
        <f>VLOOKUP($C420,'Growth rate'!$B$3:$T$93,7,FALSE)*VLOOKUP($E420,BY_COM_Demand_Drivers!$A$5:$I$100,7,FALSE)</f>
        <v>391.50538229323536</v>
      </c>
      <c r="G420" s="16">
        <f>VLOOKUP($C420,'Growth rate'!$B$3:$T$93,7,FALSE)*VLOOKUP($E420,BY_COM_Demand_Drivers!$A$5:$I$100,8,FALSE)</f>
        <v>0</v>
      </c>
      <c r="H420" s="16">
        <f>VLOOKUP($C420,'Growth rate'!$B$3:$T$93,7,FALSE)*VLOOKUP($E420,BY_COM_Demand_Drivers!$A$5:$I$100,9,FALSE)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BY_COM_Demand_Drivers!$J$10</f>
        <v>CCRDB</v>
      </c>
      <c r="F421" s="16">
        <f>VLOOKUP($C421,'Growth rate'!$B$3:$T$93,7,FALSE)*VLOOKUP($E421,BY_COM_Demand_Drivers!$A$5:$I$100,7,FALSE)</f>
        <v>388.28427934210788</v>
      </c>
      <c r="G421" s="16">
        <f>VLOOKUP($C421,'Growth rate'!$B$3:$T$93,7,FALSE)*VLOOKUP($E421,BY_COM_Demand_Drivers!$A$5:$I$100,8,FALSE)</f>
        <v>0</v>
      </c>
      <c r="H421" s="16">
        <f>VLOOKUP($C421,'Growth rate'!$B$3:$T$93,7,FALSE)*VLOOKUP($E421,BY_COM_Demand_Drivers!$A$5:$I$100,9,FALSE)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BY_COM_Demand_Drivers!$J$10</f>
        <v>CCRDB</v>
      </c>
      <c r="F422" s="16">
        <f>VLOOKUP($C422,'Growth rate'!$B$3:$T$93,7,FALSE)*VLOOKUP($E422,BY_COM_Demand_Drivers!$A$5:$I$100,7,FALSE)</f>
        <v>385.0631763909804</v>
      </c>
      <c r="G422" s="16">
        <f>VLOOKUP($C422,'Growth rate'!$B$3:$T$93,7,FALSE)*VLOOKUP($E422,BY_COM_Demand_Drivers!$A$5:$I$100,8,FALSE)</f>
        <v>0</v>
      </c>
      <c r="H422" s="16">
        <f>VLOOKUP($C422,'Growth rate'!$B$3:$T$93,7,FALSE)*VLOOKUP($E422,BY_COM_Demand_Drivers!$A$5:$I$100,9,FALSE)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BY_COM_Demand_Drivers!$J$10</f>
        <v>CCRDB</v>
      </c>
      <c r="F423" s="16">
        <f>VLOOKUP($C423,'Growth rate'!$B$3:$T$93,7,FALSE)*VLOOKUP($E423,BY_COM_Demand_Drivers!$A$5:$I$100,7,FALSE)</f>
        <v>381.84207343985298</v>
      </c>
      <c r="G423" s="16">
        <f>VLOOKUP($C423,'Growth rate'!$B$3:$T$93,7,FALSE)*VLOOKUP($E423,BY_COM_Demand_Drivers!$A$5:$I$100,8,FALSE)</f>
        <v>0</v>
      </c>
      <c r="H423" s="16">
        <f>VLOOKUP($C423,'Growth rate'!$B$3:$T$93,7,FALSE)*VLOOKUP($E423,BY_COM_Demand_Drivers!$A$5:$I$100,9,FALSE)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BY_COM_Demand_Drivers!$J$10</f>
        <v>CCRDB</v>
      </c>
      <c r="F424" s="16">
        <f>VLOOKUP($C424,'Growth rate'!$B$3:$T$93,7,FALSE)*VLOOKUP($E424,BY_COM_Demand_Drivers!$A$5:$I$100,7,FALSE)</f>
        <v>378.62097048872556</v>
      </c>
      <c r="G424" s="16">
        <f>VLOOKUP($C424,'Growth rate'!$B$3:$T$93,7,FALSE)*VLOOKUP($E424,BY_COM_Demand_Drivers!$A$5:$I$100,8,FALSE)</f>
        <v>0</v>
      </c>
      <c r="H424" s="16">
        <f>VLOOKUP($C424,'Growth rate'!$B$3:$T$93,7,FALSE)*VLOOKUP($E424,BY_COM_Demand_Drivers!$A$5:$I$100,9,FALSE)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BY_COM_Demand_Drivers!$J$10</f>
        <v>CCRDB</v>
      </c>
      <c r="F425" s="16">
        <f>VLOOKUP($C425,'Growth rate'!$B$3:$T$93,7,FALSE)*VLOOKUP($E425,BY_COM_Demand_Drivers!$A$5:$I$100,7,FALSE)</f>
        <v>375.39986753759814</v>
      </c>
      <c r="G425" s="16">
        <f>VLOOKUP($C425,'Growth rate'!$B$3:$T$93,7,FALSE)*VLOOKUP($E425,BY_COM_Demand_Drivers!$A$5:$I$100,8,FALSE)</f>
        <v>0</v>
      </c>
      <c r="H425" s="16">
        <f>VLOOKUP($C425,'Growth rate'!$B$3:$T$93,7,FALSE)*VLOOKUP($E425,BY_COM_Demand_Drivers!$A$5:$I$100,9,FALSE)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BY_COM_Demand_Drivers!$J$10</f>
        <v>CCRDB</v>
      </c>
      <c r="F426" s="16">
        <f>VLOOKUP($C426,'Growth rate'!$B$3:$T$93,7,FALSE)*VLOOKUP($E426,BY_COM_Demand_Drivers!$A$5:$I$100,7,FALSE)</f>
        <v>372.17876458647066</v>
      </c>
      <c r="G426" s="16">
        <f>VLOOKUP($C426,'Growth rate'!$B$3:$T$93,7,FALSE)*VLOOKUP($E426,BY_COM_Demand_Drivers!$A$5:$I$100,8,FALSE)</f>
        <v>0</v>
      </c>
      <c r="H426" s="16">
        <f>VLOOKUP($C426,'Growth rate'!$B$3:$T$93,7,FALSE)*VLOOKUP($E426,BY_COM_Demand_Drivers!$A$5:$I$100,9,FALSE)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BY_COM_Demand_Drivers!$J$10</f>
        <v>CCRDB</v>
      </c>
      <c r="F427" s="16">
        <f>VLOOKUP($C427,'Growth rate'!$B$3:$T$93,7,FALSE)*VLOOKUP($E427,BY_COM_Demand_Drivers!$A$5:$I$100,7,FALSE)</f>
        <v>368.95766163534319</v>
      </c>
      <c r="G427" s="16">
        <f>VLOOKUP($C427,'Growth rate'!$B$3:$T$93,7,FALSE)*VLOOKUP($E427,BY_COM_Demand_Drivers!$A$5:$I$100,8,FALSE)</f>
        <v>0</v>
      </c>
      <c r="H427" s="16">
        <f>VLOOKUP($C427,'Growth rate'!$B$3:$T$93,7,FALSE)*VLOOKUP($E427,BY_COM_Demand_Drivers!$A$5:$I$100,9,FALSE)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BY_COM_Demand_Drivers!$J$10</f>
        <v>CCRDB</v>
      </c>
      <c r="F428" s="16">
        <f>VLOOKUP($C428,'Growth rate'!$B$3:$T$93,7,FALSE)*VLOOKUP($E428,BY_COM_Demand_Drivers!$A$5:$I$100,7,FALSE)</f>
        <v>365.73655868421577</v>
      </c>
      <c r="G428" s="16">
        <f>VLOOKUP($C428,'Growth rate'!$B$3:$T$93,7,FALSE)*VLOOKUP($E428,BY_COM_Demand_Drivers!$A$5:$I$100,8,FALSE)</f>
        <v>0</v>
      </c>
      <c r="H428" s="16">
        <f>VLOOKUP($C428,'Growth rate'!$B$3:$T$93,7,FALSE)*VLOOKUP($E428,BY_COM_Demand_Drivers!$A$5:$I$100,9,FALSE)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BY_COM_Demand_Drivers!$J$10</f>
        <v>CCRDB</v>
      </c>
      <c r="F429" s="16">
        <f>VLOOKUP($C429,'Growth rate'!$B$3:$T$93,7,FALSE)*VLOOKUP($E429,BY_COM_Demand_Drivers!$A$5:$I$100,7,FALSE)</f>
        <v>362.51545573308834</v>
      </c>
      <c r="G429" s="16">
        <f>VLOOKUP($C429,'Growth rate'!$B$3:$T$93,7,FALSE)*VLOOKUP($E429,BY_COM_Demand_Drivers!$A$5:$I$100,8,FALSE)</f>
        <v>0</v>
      </c>
      <c r="H429" s="16">
        <f>VLOOKUP($C429,'Growth rate'!$B$3:$T$93,7,FALSE)*VLOOKUP($E429,BY_COM_Demand_Drivers!$A$5:$I$100,9,FALSE)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BY_COM_Demand_Drivers!$J$10</f>
        <v>CCRDB</v>
      </c>
      <c r="F430" s="16">
        <f>VLOOKUP($C430,'Growth rate'!$B$3:$T$93,7,FALSE)*VLOOKUP($E430,BY_COM_Demand_Drivers!$A$5:$I$100,7,FALSE)</f>
        <v>359.29435278196087</v>
      </c>
      <c r="G430" s="16">
        <f>VLOOKUP($C430,'Growth rate'!$B$3:$T$93,7,FALSE)*VLOOKUP($E430,BY_COM_Demand_Drivers!$A$5:$I$100,8,FALSE)</f>
        <v>0</v>
      </c>
      <c r="H430" s="16">
        <f>VLOOKUP($C430,'Growth rate'!$B$3:$T$93,7,FALSE)*VLOOKUP($E430,BY_COM_Demand_Drivers!$A$5:$I$100,9,FALSE)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BY_COM_Demand_Drivers!$J$10</f>
        <v>CCRDB</v>
      </c>
      <c r="F431" s="16">
        <f>VLOOKUP($C431,'Growth rate'!$B$3:$T$93,7,FALSE)*VLOOKUP($E431,BY_COM_Demand_Drivers!$A$5:$I$100,7,FALSE)</f>
        <v>356.07324983083339</v>
      </c>
      <c r="G431" s="16">
        <f>VLOOKUP($C431,'Growth rate'!$B$3:$T$93,7,FALSE)*VLOOKUP($E431,BY_COM_Demand_Drivers!$A$5:$I$100,8,FALSE)</f>
        <v>0</v>
      </c>
      <c r="H431" s="16">
        <f>VLOOKUP($C431,'Growth rate'!$B$3:$T$93,7,FALSE)*VLOOKUP($E431,BY_COM_Demand_Drivers!$A$5:$I$100,9,FALSE)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BY_COM_Demand_Drivers!$J$10</f>
        <v>CCRDB</v>
      </c>
      <c r="F432" s="16">
        <f>VLOOKUP($C432,'Growth rate'!$B$3:$T$93,7,FALSE)*VLOOKUP($E432,BY_COM_Demand_Drivers!$A$5:$I$100,7,FALSE)</f>
        <v>352.85214687970597</v>
      </c>
      <c r="G432" s="16">
        <f>VLOOKUP($C432,'Growth rate'!$B$3:$T$93,7,FALSE)*VLOOKUP($E432,BY_COM_Demand_Drivers!$A$5:$I$100,8,FALSE)</f>
        <v>0</v>
      </c>
      <c r="H432" s="16">
        <f>VLOOKUP($C432,'Growth rate'!$B$3:$T$93,7,FALSE)*VLOOKUP($E432,BY_COM_Demand_Drivers!$A$5:$I$100,9,FALSE)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BY_COM_Demand_Drivers!$J$10</f>
        <v>CCRDB</v>
      </c>
      <c r="F433" s="16">
        <f>VLOOKUP($C433,'Growth rate'!$B$3:$T$93,7,FALSE)*VLOOKUP($E433,BY_COM_Demand_Drivers!$A$5:$I$100,7,FALSE)</f>
        <v>349.63104392857855</v>
      </c>
      <c r="G433" s="16">
        <f>VLOOKUP($C433,'Growth rate'!$B$3:$T$93,7,FALSE)*VLOOKUP($E433,BY_COM_Demand_Drivers!$A$5:$I$100,8,FALSE)</f>
        <v>0</v>
      </c>
      <c r="H433" s="16">
        <f>VLOOKUP($C433,'Growth rate'!$B$3:$T$93,7,FALSE)*VLOOKUP($E433,BY_COM_Demand_Drivers!$A$5:$I$100,9,FALSE)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BY_COM_Demand_Drivers!$J$10</f>
        <v>CCRDB</v>
      </c>
      <c r="F434" s="16">
        <f>VLOOKUP($C434,'Growth rate'!$B$3:$T$93,7,FALSE)*VLOOKUP($E434,BY_COM_Demand_Drivers!$A$5:$I$100,7,FALSE)</f>
        <v>346.40994097745113</v>
      </c>
      <c r="G434" s="16">
        <f>VLOOKUP($C434,'Growth rate'!$B$3:$T$93,7,FALSE)*VLOOKUP($E434,BY_COM_Demand_Drivers!$A$5:$I$100,8,FALSE)</f>
        <v>0</v>
      </c>
      <c r="H434" s="16">
        <f>VLOOKUP($C434,'Growth rate'!$B$3:$T$93,7,FALSE)*VLOOKUP($E434,BY_COM_Demand_Drivers!$A$5:$I$100,9,FALSE)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BY_COM_Demand_Drivers!$J$10</f>
        <v>CCRDB</v>
      </c>
      <c r="F435" s="16">
        <f>VLOOKUP($C435,'Growth rate'!$B$3:$T$93,7,FALSE)*VLOOKUP($E435,BY_COM_Demand_Drivers!$A$5:$I$100,7,FALSE)</f>
        <v>343.18883802632365</v>
      </c>
      <c r="G435" s="16">
        <f>VLOOKUP($C435,'Growth rate'!$B$3:$T$93,7,FALSE)*VLOOKUP($E435,BY_COM_Demand_Drivers!$A$5:$I$100,8,FALSE)</f>
        <v>0</v>
      </c>
      <c r="H435" s="16">
        <f>VLOOKUP($C435,'Growth rate'!$B$3:$T$93,7,FALSE)*VLOOKUP($E435,BY_COM_Demand_Drivers!$A$5:$I$100,9,FALSE)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BY_COM_Demand_Drivers!$J$10</f>
        <v>CCRDB</v>
      </c>
      <c r="F436" s="16">
        <f>VLOOKUP($C436,'Growth rate'!$B$3:$T$93,7,FALSE)*VLOOKUP($E436,BY_COM_Demand_Drivers!$A$5:$I$100,7,FALSE)</f>
        <v>339.96773507519617</v>
      </c>
      <c r="G436" s="16">
        <f>VLOOKUP($C436,'Growth rate'!$B$3:$T$93,7,FALSE)*VLOOKUP($E436,BY_COM_Demand_Drivers!$A$5:$I$100,8,FALSE)</f>
        <v>0</v>
      </c>
      <c r="H436" s="16">
        <f>VLOOKUP($C436,'Growth rate'!$B$3:$T$93,7,FALSE)*VLOOKUP($E436,BY_COM_Demand_Drivers!$A$5:$I$100,9,FALSE)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BY_COM_Demand_Drivers!$J$10</f>
        <v>CCRDB</v>
      </c>
      <c r="F437" s="16">
        <f>VLOOKUP($C437,'Growth rate'!$B$3:$T$93,7,FALSE)*VLOOKUP($E437,BY_COM_Demand_Drivers!$A$5:$I$100,7,FALSE)</f>
        <v>336.74663212406875</v>
      </c>
      <c r="G437" s="16">
        <f>VLOOKUP($C437,'Growth rate'!$B$3:$T$93,7,FALSE)*VLOOKUP($E437,BY_COM_Demand_Drivers!$A$5:$I$100,8,FALSE)</f>
        <v>0</v>
      </c>
      <c r="H437" s="16">
        <f>VLOOKUP($C437,'Growth rate'!$B$3:$T$93,7,FALSE)*VLOOKUP($E437,BY_COM_Demand_Drivers!$A$5:$I$100,9,FALSE)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BY_COM_Demand_Drivers!$J$10</f>
        <v>CCRDB</v>
      </c>
      <c r="F438" s="16">
        <f>VLOOKUP($C438,'Growth rate'!$B$3:$T$93,7,FALSE)*VLOOKUP($E438,BY_COM_Demand_Drivers!$A$5:$I$100,7,FALSE)</f>
        <v>333.52552917294133</v>
      </c>
      <c r="G438" s="16">
        <f>VLOOKUP($C438,'Growth rate'!$B$3:$T$93,7,FALSE)*VLOOKUP($E438,BY_COM_Demand_Drivers!$A$5:$I$100,8,FALSE)</f>
        <v>0</v>
      </c>
      <c r="H438" s="16">
        <f>VLOOKUP($C438,'Growth rate'!$B$3:$T$93,7,FALSE)*VLOOKUP($E438,BY_COM_Demand_Drivers!$A$5:$I$100,9,FALSE)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BY_COM_Demand_Drivers!$J$10</f>
        <v>CCRDB</v>
      </c>
      <c r="F439" s="16">
        <f>VLOOKUP($C439,'Growth rate'!$B$3:$T$93,7,FALSE)*VLOOKUP($E439,BY_COM_Demand_Drivers!$A$5:$I$100,7,FALSE)</f>
        <v>330.30442622181391</v>
      </c>
      <c r="G439" s="16">
        <f>VLOOKUP($C439,'Growth rate'!$B$3:$T$93,7,FALSE)*VLOOKUP($E439,BY_COM_Demand_Drivers!$A$5:$I$100,8,FALSE)</f>
        <v>0</v>
      </c>
      <c r="H439" s="16">
        <f>VLOOKUP($C439,'Growth rate'!$B$3:$T$93,7,FALSE)*VLOOKUP($E439,BY_COM_Demand_Drivers!$A$5:$I$100,9,FALSE)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BY_COM_Demand_Drivers!$J$10</f>
        <v>CCRDB</v>
      </c>
      <c r="F440" s="16">
        <f>VLOOKUP($C440,'Growth rate'!$B$3:$T$93,7,FALSE)*VLOOKUP($E440,BY_COM_Demand_Drivers!$A$5:$I$100,7,FALSE)</f>
        <v>327.08332327068644</v>
      </c>
      <c r="G440" s="16">
        <f>VLOOKUP($C440,'Growth rate'!$B$3:$T$93,7,FALSE)*VLOOKUP($E440,BY_COM_Demand_Drivers!$A$5:$I$100,8,FALSE)</f>
        <v>0</v>
      </c>
      <c r="H440" s="16">
        <f>VLOOKUP($C440,'Growth rate'!$B$3:$T$93,7,FALSE)*VLOOKUP($E440,BY_COM_Demand_Drivers!$A$5:$I$100,9,FALSE)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BY_COM_Demand_Drivers!$J$10</f>
        <v>CCRDB</v>
      </c>
      <c r="F441" s="16">
        <f>VLOOKUP($C441,'Growth rate'!$B$3:$T$93,7,FALSE)*VLOOKUP($E441,BY_COM_Demand_Drivers!$A$5:$I$100,7,FALSE)</f>
        <v>323.86222031955896</v>
      </c>
      <c r="G441" s="16">
        <f>VLOOKUP($C441,'Growth rate'!$B$3:$T$93,7,FALSE)*VLOOKUP($E441,BY_COM_Demand_Drivers!$A$5:$I$100,8,FALSE)</f>
        <v>0</v>
      </c>
      <c r="H441" s="16">
        <f>VLOOKUP($C441,'Growth rate'!$B$3:$T$93,7,FALSE)*VLOOKUP($E441,BY_COM_Demand_Drivers!$A$5:$I$100,9,FALSE)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BY_COM_Demand_Drivers!$J$10</f>
        <v>CCRDB</v>
      </c>
      <c r="F442" s="16">
        <f>VLOOKUP($C442,'Growth rate'!$B$3:$T$93,7,FALSE)*VLOOKUP($E442,BY_COM_Demand_Drivers!$A$5:$I$100,7,FALSE)</f>
        <v>320.64111736843154</v>
      </c>
      <c r="G442" s="16">
        <f>VLOOKUP($C442,'Growth rate'!$B$3:$T$93,7,FALSE)*VLOOKUP($E442,BY_COM_Demand_Drivers!$A$5:$I$100,8,FALSE)</f>
        <v>0</v>
      </c>
      <c r="H442" s="16">
        <f>VLOOKUP($C442,'Growth rate'!$B$3:$T$93,7,FALSE)*VLOOKUP($E442,BY_COM_Demand_Drivers!$A$5:$I$100,9,FALSE)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BY_COM_Demand_Drivers!$J$10</f>
        <v>CCRDB</v>
      </c>
      <c r="F443" s="16">
        <f>VLOOKUP($C443,'Growth rate'!$B$3:$T$93,7,FALSE)*VLOOKUP($E443,BY_COM_Demand_Drivers!$A$5:$I$100,7,FALSE)</f>
        <v>317.42001441730412</v>
      </c>
      <c r="G443" s="16">
        <f>VLOOKUP($C443,'Growth rate'!$B$3:$T$93,7,FALSE)*VLOOKUP($E443,BY_COM_Demand_Drivers!$A$5:$I$100,8,FALSE)</f>
        <v>0</v>
      </c>
      <c r="H443" s="16">
        <f>VLOOKUP($C443,'Growth rate'!$B$3:$T$93,7,FALSE)*VLOOKUP($E443,BY_COM_Demand_Drivers!$A$5:$I$100,9,FALSE)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BY_COM_Demand_Drivers!$J$10</f>
        <v>CCRDB</v>
      </c>
      <c r="F444" s="16">
        <f>VLOOKUP($C444,'Growth rate'!$B$3:$T$93,7,FALSE)*VLOOKUP($E444,BY_COM_Demand_Drivers!$A$5:$I$100,7,FALSE)</f>
        <v>314.1989114661767</v>
      </c>
      <c r="G444" s="16">
        <f>VLOOKUP($C444,'Growth rate'!$B$3:$T$93,7,FALSE)*VLOOKUP($E444,BY_COM_Demand_Drivers!$A$5:$I$100,8,FALSE)</f>
        <v>0</v>
      </c>
      <c r="H444" s="16">
        <f>VLOOKUP($C444,'Growth rate'!$B$3:$T$93,7,FALSE)*VLOOKUP($E444,BY_COM_Demand_Drivers!$A$5:$I$100,9,FALSE)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BY_COM_Demand_Drivers!$J$10</f>
        <v>CCRDB</v>
      </c>
      <c r="F445" s="16">
        <f>VLOOKUP($C445,'Growth rate'!$B$3:$T$93,7,FALSE)*VLOOKUP($E445,BY_COM_Demand_Drivers!$A$5:$I$100,7,FALSE)</f>
        <v>310.97780851504916</v>
      </c>
      <c r="G445" s="16">
        <f>VLOOKUP($C445,'Growth rate'!$B$3:$T$93,7,FALSE)*VLOOKUP($E445,BY_COM_Demand_Drivers!$A$5:$I$100,8,FALSE)</f>
        <v>0</v>
      </c>
      <c r="H445" s="16">
        <f>VLOOKUP($C445,'Growth rate'!$B$3:$T$93,7,FALSE)*VLOOKUP($E445,BY_COM_Demand_Drivers!$A$5:$I$100,9,FALSE)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BY_COM_Demand_Drivers!$J$10</f>
        <v>CCRDB</v>
      </c>
      <c r="F446" s="16">
        <f>VLOOKUP($C446,'Growth rate'!$B$3:$T$93,7,FALSE)*VLOOKUP($E446,BY_COM_Demand_Drivers!$A$5:$I$100,7,FALSE)</f>
        <v>314.47408370805005</v>
      </c>
      <c r="G446" s="16">
        <f>VLOOKUP($C446,'Growth rate'!$B$3:$T$93,7,FALSE)*VLOOKUP($E446,BY_COM_Demand_Drivers!$A$5:$I$100,8,FALSE)</f>
        <v>0</v>
      </c>
      <c r="H446" s="16">
        <f>VLOOKUP($C446,'Growth rate'!$B$3:$T$93,7,FALSE)*VLOOKUP($E446,BY_COM_Demand_Drivers!$A$5:$I$100,9,FALSE)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BY_COM_Demand_Drivers!$J$10</f>
        <v>CCRDB</v>
      </c>
      <c r="F447" s="16">
        <f>VLOOKUP($C447,'Growth rate'!$B$3:$T$93,7,FALSE)*VLOOKUP($E447,BY_COM_Demand_Drivers!$A$5:$I$100,7,FALSE)</f>
        <v>317.97035890105082</v>
      </c>
      <c r="G447" s="16">
        <f>VLOOKUP($C447,'Growth rate'!$B$3:$T$93,7,FALSE)*VLOOKUP($E447,BY_COM_Demand_Drivers!$A$5:$I$100,8,FALSE)</f>
        <v>0</v>
      </c>
      <c r="H447" s="16">
        <f>VLOOKUP($C447,'Growth rate'!$B$3:$T$93,7,FALSE)*VLOOKUP($E447,BY_COM_Demand_Drivers!$A$5:$I$100,9,FALSE)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BY_COM_Demand_Drivers!$J$10</f>
        <v>CCRDB</v>
      </c>
      <c r="F448" s="16">
        <f>VLOOKUP($C448,'Growth rate'!$B$3:$T$93,7,FALSE)*VLOOKUP($E448,BY_COM_Demand_Drivers!$A$5:$I$100,7,FALSE)</f>
        <v>321.46663409405164</v>
      </c>
      <c r="G448" s="16">
        <f>VLOOKUP($C448,'Growth rate'!$B$3:$T$93,7,FALSE)*VLOOKUP($E448,BY_COM_Demand_Drivers!$A$5:$I$100,8,FALSE)</f>
        <v>0</v>
      </c>
      <c r="H448" s="16">
        <f>VLOOKUP($C448,'Growth rate'!$B$3:$T$93,7,FALSE)*VLOOKUP($E448,BY_COM_Demand_Drivers!$A$5:$I$100,9,FALSE)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BY_COM_Demand_Drivers!$J$10</f>
        <v>CCRDB</v>
      </c>
      <c r="F449" s="16">
        <f>VLOOKUP($C449,'Growth rate'!$B$3:$T$93,7,FALSE)*VLOOKUP($E449,BY_COM_Demand_Drivers!$A$5:$I$100,7,FALSE)</f>
        <v>324.96290928705247</v>
      </c>
      <c r="G449" s="16">
        <f>VLOOKUP($C449,'Growth rate'!$B$3:$T$93,7,FALSE)*VLOOKUP($E449,BY_COM_Demand_Drivers!$A$5:$I$100,8,FALSE)</f>
        <v>0</v>
      </c>
      <c r="H449" s="16">
        <f>VLOOKUP($C449,'Growth rate'!$B$3:$T$93,7,FALSE)*VLOOKUP($E449,BY_COM_Demand_Drivers!$A$5:$I$100,9,FALSE)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BY_COM_Demand_Drivers!$J$10</f>
        <v>CCRDB</v>
      </c>
      <c r="F450" s="16">
        <f>VLOOKUP($C450,'Growth rate'!$B$3:$T$93,7,FALSE)*VLOOKUP($E450,BY_COM_Demand_Drivers!$A$5:$I$100,7,FALSE)</f>
        <v>328.4591844800533</v>
      </c>
      <c r="G450" s="16">
        <f>VLOOKUP($C450,'Growth rate'!$B$3:$T$93,7,FALSE)*VLOOKUP($E450,BY_COM_Demand_Drivers!$A$5:$I$100,8,FALSE)</f>
        <v>0</v>
      </c>
      <c r="H450" s="16">
        <f>VLOOKUP($C450,'Growth rate'!$B$3:$T$93,7,FALSE)*VLOOKUP($E450,BY_COM_Demand_Drivers!$A$5:$I$100,9,FALSE)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BY_COM_Demand_Drivers!$J$10</f>
        <v>CCRDB</v>
      </c>
      <c r="F451" s="16">
        <f>VLOOKUP($C451,'Growth rate'!$B$3:$T$93,7,FALSE)*VLOOKUP($E451,BY_COM_Demand_Drivers!$A$5:$I$100,7,FALSE)</f>
        <v>332.20188203699303</v>
      </c>
      <c r="G451" s="16">
        <f>VLOOKUP($C451,'Growth rate'!$B$3:$T$93,7,FALSE)*VLOOKUP($E451,BY_COM_Demand_Drivers!$A$5:$I$100,8,FALSE)</f>
        <v>0</v>
      </c>
      <c r="H451" s="16">
        <f>VLOOKUP($C451,'Growth rate'!$B$3:$T$93,7,FALSE)*VLOOKUP($E451,BY_COM_Demand_Drivers!$A$5:$I$100,9,FALSE)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BY_COM_Demand_Drivers!$J$10</f>
        <v>CCRDB</v>
      </c>
      <c r="F452" s="16">
        <f>VLOOKUP($C452,'Growth rate'!$B$3:$T$93,7,FALSE)*VLOOKUP($E452,BY_COM_Demand_Drivers!$A$5:$I$100,7,FALSE)</f>
        <v>335.94457959393276</v>
      </c>
      <c r="G452" s="16">
        <f>VLOOKUP($C452,'Growth rate'!$B$3:$T$93,7,FALSE)*VLOOKUP($E452,BY_COM_Demand_Drivers!$A$5:$I$100,8,FALSE)</f>
        <v>0</v>
      </c>
      <c r="H452" s="16">
        <f>VLOOKUP($C452,'Growth rate'!$B$3:$T$93,7,FALSE)*VLOOKUP($E452,BY_COM_Demand_Drivers!$A$5:$I$100,9,FALSE)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BY_COM_Demand_Drivers!$J$10</f>
        <v>CCRDB</v>
      </c>
      <c r="F453" s="16">
        <f>VLOOKUP($C453,'Growth rate'!$B$3:$T$93,7,FALSE)*VLOOKUP($E453,BY_COM_Demand_Drivers!$A$5:$I$100,7,FALSE)</f>
        <v>339.68727715087255</v>
      </c>
      <c r="G453" s="16">
        <f>VLOOKUP($C453,'Growth rate'!$B$3:$T$93,7,FALSE)*VLOOKUP($E453,BY_COM_Demand_Drivers!$A$5:$I$100,8,FALSE)</f>
        <v>0</v>
      </c>
      <c r="H453" s="16">
        <f>VLOOKUP($C453,'Growth rate'!$B$3:$T$93,7,FALSE)*VLOOKUP($E453,BY_COM_Demand_Drivers!$A$5:$I$100,9,FALSE)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BY_COM_Demand_Drivers!$J$10</f>
        <v>CCRDB</v>
      </c>
      <c r="F454" s="16">
        <f>VLOOKUP($C454,'Growth rate'!$B$3:$T$93,7,FALSE)*VLOOKUP($E454,BY_COM_Demand_Drivers!$A$5:$I$100,7,FALSE)</f>
        <v>343.42997470781222</v>
      </c>
      <c r="G454" s="16">
        <f>VLOOKUP($C454,'Growth rate'!$B$3:$T$93,7,FALSE)*VLOOKUP($E454,BY_COM_Demand_Drivers!$A$5:$I$100,8,FALSE)</f>
        <v>0</v>
      </c>
      <c r="H454" s="16">
        <f>VLOOKUP($C454,'Growth rate'!$B$3:$T$93,7,FALSE)*VLOOKUP($E454,BY_COM_Demand_Drivers!$A$5:$I$100,9,FALSE)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BY_COM_Demand_Drivers!$J$10</f>
        <v>CCRDB</v>
      </c>
      <c r="F455" s="16">
        <f>VLOOKUP($C455,'Growth rate'!$B$3:$T$93,7,FALSE)*VLOOKUP($E455,BY_COM_Demand_Drivers!$A$5:$I$100,7,FALSE)</f>
        <v>347.17267226475207</v>
      </c>
      <c r="G455" s="16">
        <f>VLOOKUP($C455,'Growth rate'!$B$3:$T$93,7,FALSE)*VLOOKUP($E455,BY_COM_Demand_Drivers!$A$5:$I$100,8,FALSE)</f>
        <v>0</v>
      </c>
      <c r="H455" s="16">
        <f>VLOOKUP($C455,'Growth rate'!$B$3:$T$93,7,FALSE)*VLOOKUP($E455,BY_COM_Demand_Drivers!$A$5:$I$100,9,FALSE)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BY_COM_Demand_Drivers!$J$10</f>
        <v>CCRDB</v>
      </c>
      <c r="F456" s="16">
        <f>VLOOKUP($C456,'Growth rate'!$B$3:$T$93,7,FALSE)*VLOOKUP($E456,BY_COM_Demand_Drivers!$A$5:$I$100,7,FALSE)</f>
        <v>350.89136831990874</v>
      </c>
      <c r="G456" s="16">
        <f>VLOOKUP($C456,'Growth rate'!$B$3:$T$93,7,FALSE)*VLOOKUP($E456,BY_COM_Demand_Drivers!$A$5:$I$100,8,FALSE)</f>
        <v>0</v>
      </c>
      <c r="H456" s="16">
        <f>VLOOKUP($C456,'Growth rate'!$B$3:$T$93,7,FALSE)*VLOOKUP($E456,BY_COM_Demand_Drivers!$A$5:$I$100,9,FALSE)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BY_COM_Demand_Drivers!$J$10</f>
        <v>CCRDB</v>
      </c>
      <c r="F457" s="16">
        <f>VLOOKUP($C457,'Growth rate'!$B$3:$T$93,7,FALSE)*VLOOKUP($E457,BY_COM_Demand_Drivers!$A$5:$I$100,7,FALSE)</f>
        <v>354.61006437506541</v>
      </c>
      <c r="G457" s="16">
        <f>VLOOKUP($C457,'Growth rate'!$B$3:$T$93,7,FALSE)*VLOOKUP($E457,BY_COM_Demand_Drivers!$A$5:$I$100,8,FALSE)</f>
        <v>0</v>
      </c>
      <c r="H457" s="16">
        <f>VLOOKUP($C457,'Growth rate'!$B$3:$T$93,7,FALSE)*VLOOKUP($E457,BY_COM_Demand_Drivers!$A$5:$I$100,9,FALSE)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BY_COM_Demand_Drivers!$J$10</f>
        <v>CCRDB</v>
      </c>
      <c r="F458" s="16">
        <f>VLOOKUP($C458,'Growth rate'!$B$3:$T$93,7,FALSE)*VLOOKUP($E458,BY_COM_Demand_Drivers!$A$5:$I$100,7,FALSE)</f>
        <v>358.32876043022213</v>
      </c>
      <c r="G458" s="16">
        <f>VLOOKUP($C458,'Growth rate'!$B$3:$T$93,7,FALSE)*VLOOKUP($E458,BY_COM_Demand_Drivers!$A$5:$I$100,8,FALSE)</f>
        <v>0</v>
      </c>
      <c r="H458" s="16">
        <f>VLOOKUP($C458,'Growth rate'!$B$3:$T$93,7,FALSE)*VLOOKUP($E458,BY_COM_Demand_Drivers!$A$5:$I$100,9,FALSE)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BY_COM_Demand_Drivers!$J$10</f>
        <v>CCRDB</v>
      </c>
      <c r="F459" s="16">
        <f>VLOOKUP($C459,'Growth rate'!$B$3:$T$93,7,FALSE)*VLOOKUP($E459,BY_COM_Demand_Drivers!$A$5:$I$100,7,FALSE)</f>
        <v>362.04745648537875</v>
      </c>
      <c r="G459" s="16">
        <f>VLOOKUP($C459,'Growth rate'!$B$3:$T$93,7,FALSE)*VLOOKUP($E459,BY_COM_Demand_Drivers!$A$5:$I$100,8,FALSE)</f>
        <v>0</v>
      </c>
      <c r="H459" s="16">
        <f>VLOOKUP($C459,'Growth rate'!$B$3:$T$93,7,FALSE)*VLOOKUP($E459,BY_COM_Demand_Drivers!$A$5:$I$100,9,FALSE)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BY_COM_Demand_Drivers!$J$10</f>
        <v>CCRDB</v>
      </c>
      <c r="F460" s="16">
        <f>VLOOKUP($C460,'Growth rate'!$B$3:$T$93,7,FALSE)*VLOOKUP($E460,BY_COM_Demand_Drivers!$A$5:$I$100,7,FALSE)</f>
        <v>365.76615254053547</v>
      </c>
      <c r="G460" s="16">
        <f>VLOOKUP($C460,'Growth rate'!$B$3:$T$93,7,FALSE)*VLOOKUP($E460,BY_COM_Demand_Drivers!$A$5:$I$100,8,FALSE)</f>
        <v>0</v>
      </c>
      <c r="H460" s="16">
        <f>VLOOKUP($C460,'Growth rate'!$B$3:$T$93,7,FALSE)*VLOOKUP($E460,BY_COM_Demand_Drivers!$A$5:$I$100,9,FALSE)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BY_COM_Demand_Drivers!$J$10</f>
        <v>CCRDB</v>
      </c>
      <c r="F461" s="16">
        <f>VLOOKUP($C461,'Growth rate'!$B$3:$T$93,7,FALSE)*VLOOKUP($E461,BY_COM_Demand_Drivers!$A$5:$I$100,7,FALSE)</f>
        <v>369.44605289639105</v>
      </c>
      <c r="G461" s="16">
        <f>VLOOKUP($C461,'Growth rate'!$B$3:$T$93,7,FALSE)*VLOOKUP($E461,BY_COM_Demand_Drivers!$A$5:$I$100,8,FALSE)</f>
        <v>0</v>
      </c>
      <c r="H461" s="16">
        <f>VLOOKUP($C461,'Growth rate'!$B$3:$T$93,7,FALSE)*VLOOKUP($E461,BY_COM_Demand_Drivers!$A$5:$I$100,9,FALSE)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BY_COM_Demand_Drivers!$J$10</f>
        <v>CCRDB</v>
      </c>
      <c r="F462" s="16">
        <f>VLOOKUP($C462,'Growth rate'!$B$3:$T$93,7,FALSE)*VLOOKUP($E462,BY_COM_Demand_Drivers!$A$5:$I$100,7,FALSE)</f>
        <v>373.12595325224675</v>
      </c>
      <c r="G462" s="16">
        <f>VLOOKUP($C462,'Growth rate'!$B$3:$T$93,7,FALSE)*VLOOKUP($E462,BY_COM_Demand_Drivers!$A$5:$I$100,8,FALSE)</f>
        <v>0</v>
      </c>
      <c r="H462" s="16">
        <f>VLOOKUP($C462,'Growth rate'!$B$3:$T$93,7,FALSE)*VLOOKUP($E462,BY_COM_Demand_Drivers!$A$5:$I$100,9,FALSE)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BY_COM_Demand_Drivers!$J$10</f>
        <v>CCRDB</v>
      </c>
      <c r="F463" s="16">
        <f>VLOOKUP($C463,'Growth rate'!$B$3:$T$93,7,FALSE)*VLOOKUP($E463,BY_COM_Demand_Drivers!$A$5:$I$100,7,FALSE)</f>
        <v>376.80585360810227</v>
      </c>
      <c r="G463" s="16">
        <f>VLOOKUP($C463,'Growth rate'!$B$3:$T$93,7,FALSE)*VLOOKUP($E463,BY_COM_Demand_Drivers!$A$5:$I$100,8,FALSE)</f>
        <v>0</v>
      </c>
      <c r="H463" s="16">
        <f>VLOOKUP($C463,'Growth rate'!$B$3:$T$93,7,FALSE)*VLOOKUP($E463,BY_COM_Demand_Drivers!$A$5:$I$100,9,FALSE)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BY_COM_Demand_Drivers!$J$10</f>
        <v>CCRDB</v>
      </c>
      <c r="F464" s="16">
        <f>VLOOKUP($C464,'Growth rate'!$B$3:$T$93,7,FALSE)*VLOOKUP($E464,BY_COM_Demand_Drivers!$A$5:$I$100,7,FALSE)</f>
        <v>380.48575396395796</v>
      </c>
      <c r="G464" s="16">
        <f>VLOOKUP($C464,'Growth rate'!$B$3:$T$93,7,FALSE)*VLOOKUP($E464,BY_COM_Demand_Drivers!$A$5:$I$100,8,FALSE)</f>
        <v>0</v>
      </c>
      <c r="H464" s="16">
        <f>VLOOKUP($C464,'Growth rate'!$B$3:$T$93,7,FALSE)*VLOOKUP($E464,BY_COM_Demand_Drivers!$A$5:$I$100,9,FALSE)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BY_COM_Demand_Drivers!$J$10</f>
        <v>CCRDB</v>
      </c>
      <c r="F465" s="16">
        <f>VLOOKUP($C465,'Growth rate'!$B$3:$T$93,7,FALSE)*VLOOKUP($E465,BY_COM_Demand_Drivers!$A$5:$I$100,7,FALSE)</f>
        <v>384.16565431981365</v>
      </c>
      <c r="G465" s="16">
        <f>VLOOKUP($C465,'Growth rate'!$B$3:$T$93,7,FALSE)*VLOOKUP($E465,BY_COM_Demand_Drivers!$A$5:$I$100,8,FALSE)</f>
        <v>0</v>
      </c>
      <c r="H465" s="16">
        <f>VLOOKUP($C465,'Growth rate'!$B$3:$T$93,7,FALSE)*VLOOKUP($E465,BY_COM_Demand_Drivers!$A$5:$I$100,9,FALSE)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BY_COM_Demand_Drivers!$J$10</f>
        <v>CCRDB</v>
      </c>
      <c r="F466" s="16">
        <f>VLOOKUP($C466,'Growth rate'!$B$3:$T$93,7,FALSE)*VLOOKUP($E466,BY_COM_Demand_Drivers!$A$5:$I$100,7,FALSE)</f>
        <v>387.65089897998195</v>
      </c>
      <c r="G466" s="16">
        <f>VLOOKUP($C466,'Growth rate'!$B$3:$T$93,7,FALSE)*VLOOKUP($E466,BY_COM_Demand_Drivers!$A$5:$I$100,8,FALSE)</f>
        <v>0</v>
      </c>
      <c r="H466" s="16">
        <f>VLOOKUP($C466,'Growth rate'!$B$3:$T$93,7,FALSE)*VLOOKUP($E466,BY_COM_Demand_Drivers!$A$5:$I$100,9,FALSE)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BY_COM_Demand_Drivers!$J$10</f>
        <v>CCRDB</v>
      </c>
      <c r="F467" s="16">
        <f>VLOOKUP($C467,'Growth rate'!$B$3:$T$93,7,FALSE)*VLOOKUP($E467,BY_COM_Demand_Drivers!$A$5:$I$100,7,FALSE)</f>
        <v>391.13614364015029</v>
      </c>
      <c r="G467" s="16">
        <f>VLOOKUP($C467,'Growth rate'!$B$3:$T$93,7,FALSE)*VLOOKUP($E467,BY_COM_Demand_Drivers!$A$5:$I$100,8,FALSE)</f>
        <v>0</v>
      </c>
      <c r="H467" s="16">
        <f>VLOOKUP($C467,'Growth rate'!$B$3:$T$93,7,FALSE)*VLOOKUP($E467,BY_COM_Demand_Drivers!$A$5:$I$100,9,FALSE)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BY_COM_Demand_Drivers!$J$10</f>
        <v>CCRDB</v>
      </c>
      <c r="F468" s="16">
        <f>VLOOKUP($C468,'Growth rate'!$B$3:$T$93,7,FALSE)*VLOOKUP($E468,BY_COM_Demand_Drivers!$A$5:$I$100,7,FALSE)</f>
        <v>394.62138830031853</v>
      </c>
      <c r="G468" s="16">
        <f>VLOOKUP($C468,'Growth rate'!$B$3:$T$93,7,FALSE)*VLOOKUP($E468,BY_COM_Demand_Drivers!$A$5:$I$100,8,FALSE)</f>
        <v>0</v>
      </c>
      <c r="H468" s="16">
        <f>VLOOKUP($C468,'Growth rate'!$B$3:$T$93,7,FALSE)*VLOOKUP($E468,BY_COM_Demand_Drivers!$A$5:$I$100,9,FALSE)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BY_COM_Demand_Drivers!$J$10</f>
        <v>CCRDB</v>
      </c>
      <c r="F469" s="16">
        <f>VLOOKUP($C469,'Growth rate'!$B$3:$T$93,7,FALSE)*VLOOKUP($E469,BY_COM_Demand_Drivers!$A$5:$I$100,7,FALSE)</f>
        <v>398.10663296048693</v>
      </c>
      <c r="G469" s="16">
        <f>VLOOKUP($C469,'Growth rate'!$B$3:$T$93,7,FALSE)*VLOOKUP($E469,BY_COM_Demand_Drivers!$A$5:$I$100,8,FALSE)</f>
        <v>0</v>
      </c>
      <c r="H469" s="16">
        <f>VLOOKUP($C469,'Growth rate'!$B$3:$T$93,7,FALSE)*VLOOKUP($E469,BY_COM_Demand_Drivers!$A$5:$I$100,9,FALSE)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BY_COM_Demand_Drivers!$J$10</f>
        <v>CCRDB</v>
      </c>
      <c r="F470" s="16">
        <f>VLOOKUP($C470,'Growth rate'!$B$3:$T$93,7,FALSE)*VLOOKUP($E470,BY_COM_Demand_Drivers!$A$5:$I$100,7,FALSE)</f>
        <v>401.59187762065523</v>
      </c>
      <c r="G470" s="16">
        <f>VLOOKUP($C470,'Growth rate'!$B$3:$T$93,7,FALSE)*VLOOKUP($E470,BY_COM_Demand_Drivers!$A$5:$I$100,8,FALSE)</f>
        <v>0</v>
      </c>
      <c r="H470" s="16">
        <f>VLOOKUP($C470,'Growth rate'!$B$3:$T$93,7,FALSE)*VLOOKUP($E470,BY_COM_Demand_Drivers!$A$5:$I$100,9,FALSE)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BY_COM_Demand_Drivers!$J$10</f>
        <v>CCRDB</v>
      </c>
      <c r="F471" s="16">
        <f>VLOOKUP($C471,'Growth rate'!$B$3:$T$93,7,FALSE)*VLOOKUP($E471,BY_COM_Demand_Drivers!$A$5:$I$100,7,FALSE)</f>
        <v>404.86459894517623</v>
      </c>
      <c r="G471" s="16">
        <f>VLOOKUP($C471,'Growth rate'!$B$3:$T$93,7,FALSE)*VLOOKUP($E471,BY_COM_Demand_Drivers!$A$5:$I$100,8,FALSE)</f>
        <v>0</v>
      </c>
      <c r="H471" s="16">
        <f>VLOOKUP($C471,'Growth rate'!$B$3:$T$93,7,FALSE)*VLOOKUP($E471,BY_COM_Demand_Drivers!$A$5:$I$100,9,FALSE)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BY_COM_Demand_Drivers!$J$10</f>
        <v>CCRDB</v>
      </c>
      <c r="F472" s="16">
        <f>VLOOKUP($C472,'Growth rate'!$B$3:$T$93,7,FALSE)*VLOOKUP($E472,BY_COM_Demand_Drivers!$A$5:$I$100,7,FALSE)</f>
        <v>408.13732026969717</v>
      </c>
      <c r="G472" s="16">
        <f>VLOOKUP($C472,'Growth rate'!$B$3:$T$93,7,FALSE)*VLOOKUP($E472,BY_COM_Demand_Drivers!$A$5:$I$100,8,FALSE)</f>
        <v>0</v>
      </c>
      <c r="H472" s="16">
        <f>VLOOKUP($C472,'Growth rate'!$B$3:$T$93,7,FALSE)*VLOOKUP($E472,BY_COM_Demand_Drivers!$A$5:$I$100,9,FALSE)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BY_COM_Demand_Drivers!$J$10</f>
        <v>CCRDB</v>
      </c>
      <c r="F473" s="16">
        <f>VLOOKUP($C473,'Growth rate'!$B$3:$T$93,7,FALSE)*VLOOKUP($E473,BY_COM_Demand_Drivers!$A$5:$I$100,7,FALSE)</f>
        <v>411.410041594218</v>
      </c>
      <c r="G473" s="16">
        <f>VLOOKUP($C473,'Growth rate'!$B$3:$T$93,7,FALSE)*VLOOKUP($E473,BY_COM_Demand_Drivers!$A$5:$I$100,8,FALSE)</f>
        <v>0</v>
      </c>
      <c r="H473" s="16">
        <f>VLOOKUP($C473,'Growth rate'!$B$3:$T$93,7,FALSE)*VLOOKUP($E473,BY_COM_Demand_Drivers!$A$5:$I$100,9,FALSE)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BY_COM_Demand_Drivers!$J$10</f>
        <v>CCRDB</v>
      </c>
      <c r="F474" s="16">
        <f>VLOOKUP($C474,'Growth rate'!$B$3:$T$93,7,FALSE)*VLOOKUP($E474,BY_COM_Demand_Drivers!$A$5:$I$100,7,FALSE)</f>
        <v>414.68276291873906</v>
      </c>
      <c r="G474" s="16">
        <f>VLOOKUP($C474,'Growth rate'!$B$3:$T$93,7,FALSE)*VLOOKUP($E474,BY_COM_Demand_Drivers!$A$5:$I$100,8,FALSE)</f>
        <v>0</v>
      </c>
      <c r="H474" s="16">
        <f>VLOOKUP($C474,'Growth rate'!$B$3:$T$93,7,FALSE)*VLOOKUP($E474,BY_COM_Demand_Drivers!$A$5:$I$100,9,FALSE)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BY_COM_Demand_Drivers!$J$10</f>
        <v>CCRDB</v>
      </c>
      <c r="F475" s="16">
        <f>VLOOKUP($C475,'Growth rate'!$B$3:$T$93,7,FALSE)*VLOOKUP($E475,BY_COM_Demand_Drivers!$A$5:$I$100,7,FALSE)</f>
        <v>417.95548424326006</v>
      </c>
      <c r="G475" s="16">
        <f>VLOOKUP($C475,'Growth rate'!$B$3:$T$93,7,FALSE)*VLOOKUP($E475,BY_COM_Demand_Drivers!$A$5:$I$100,8,FALSE)</f>
        <v>0</v>
      </c>
      <c r="H475" s="16">
        <f>VLOOKUP($C475,'Growth rate'!$B$3:$T$93,7,FALSE)*VLOOKUP($E475,BY_COM_Demand_Drivers!$A$5:$I$100,9,FALSE)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BY_COM_Demand_Drivers!$J$10</f>
        <v>CCRDB</v>
      </c>
      <c r="F476" s="16">
        <f>VLOOKUP($C476,'Growth rate'!$B$3:$T$93,7,FALSE)*VLOOKUP($E476,BY_COM_Demand_Drivers!$A$5:$I$100,7,FALSE)</f>
        <v>420.83029895601732</v>
      </c>
      <c r="G476" s="16">
        <f>VLOOKUP($C476,'Growth rate'!$B$3:$T$93,7,FALSE)*VLOOKUP($E476,BY_COM_Demand_Drivers!$A$5:$I$100,8,FALSE)</f>
        <v>0</v>
      </c>
      <c r="H476" s="16">
        <f>VLOOKUP($C476,'Growth rate'!$B$3:$T$93,7,FALSE)*VLOOKUP($E476,BY_COM_Demand_Drivers!$A$5:$I$100,9,FALSE)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BY_COM_Demand_Drivers!$J$10</f>
        <v>CCRDB</v>
      </c>
      <c r="F477" s="16">
        <f>VLOOKUP($C477,'Growth rate'!$B$3:$T$93,7,FALSE)*VLOOKUP($E477,BY_COM_Demand_Drivers!$A$5:$I$100,7,FALSE)</f>
        <v>423.70511366877469</v>
      </c>
      <c r="G477" s="16">
        <f>VLOOKUP($C477,'Growth rate'!$B$3:$T$93,7,FALSE)*VLOOKUP($E477,BY_COM_Demand_Drivers!$A$5:$I$100,8,FALSE)</f>
        <v>0</v>
      </c>
      <c r="H477" s="16">
        <f>VLOOKUP($C477,'Growth rate'!$B$3:$T$93,7,FALSE)*VLOOKUP($E477,BY_COM_Demand_Drivers!$A$5:$I$100,9,FALSE)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BY_COM_Demand_Drivers!$J$10</f>
        <v>CCRDB</v>
      </c>
      <c r="F478" s="16">
        <f>VLOOKUP($C478,'Growth rate'!$B$3:$T$93,7,FALSE)*VLOOKUP($E478,BY_COM_Demand_Drivers!$A$5:$I$100,7,FALSE)</f>
        <v>426.57992838153206</v>
      </c>
      <c r="G478" s="16">
        <f>VLOOKUP($C478,'Growth rate'!$B$3:$T$93,7,FALSE)*VLOOKUP($E478,BY_COM_Demand_Drivers!$A$5:$I$100,8,FALSE)</f>
        <v>0</v>
      </c>
      <c r="H478" s="16">
        <f>VLOOKUP($C478,'Growth rate'!$B$3:$T$93,7,FALSE)*VLOOKUP($E478,BY_COM_Demand_Drivers!$A$5:$I$100,9,FALSE)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BY_COM_Demand_Drivers!$J$10</f>
        <v>CCRDB</v>
      </c>
      <c r="F479" s="16">
        <f>VLOOKUP($C479,'Growth rate'!$B$3:$T$93,7,FALSE)*VLOOKUP($E479,BY_COM_Demand_Drivers!$A$5:$I$100,7,FALSE)</f>
        <v>429.45474309428943</v>
      </c>
      <c r="G479" s="16">
        <f>VLOOKUP($C479,'Growth rate'!$B$3:$T$93,7,FALSE)*VLOOKUP($E479,BY_COM_Demand_Drivers!$A$5:$I$100,8,FALSE)</f>
        <v>0</v>
      </c>
      <c r="H479" s="16">
        <f>VLOOKUP($C479,'Growth rate'!$B$3:$T$93,7,FALSE)*VLOOKUP($E479,BY_COM_Demand_Drivers!$A$5:$I$100,9,FALSE)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BY_COM_Demand_Drivers!$J$10</f>
        <v>CCRDB</v>
      </c>
      <c r="F480" s="16">
        <f>VLOOKUP($C480,'Growth rate'!$B$3:$T$93,7,FALSE)*VLOOKUP($E480,BY_COM_Demand_Drivers!$A$5:$I$100,7,FALSE)</f>
        <v>432.32955780704668</v>
      </c>
      <c r="G480" s="16">
        <f>VLOOKUP($C480,'Growth rate'!$B$3:$T$93,7,FALSE)*VLOOKUP($E480,BY_COM_Demand_Drivers!$A$5:$I$100,8,FALSE)</f>
        <v>0</v>
      </c>
      <c r="H480" s="16">
        <f>VLOOKUP($C480,'Growth rate'!$B$3:$T$93,7,FALSE)*VLOOKUP($E480,BY_COM_Demand_Drivers!$A$5:$I$100,9,FALSE)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BY_COM_Demand_Drivers!$J$10</f>
        <v>CCRDB</v>
      </c>
      <c r="F481" s="16">
        <f>VLOOKUP($C481,'Growth rate'!$B$3:$T$93,7,FALSE)*VLOOKUP($E481,BY_COM_Demand_Drivers!$A$5:$I$100,7,FALSE)</f>
        <v>434.85548471037981</v>
      </c>
      <c r="G481" s="16">
        <f>VLOOKUP($C481,'Growth rate'!$B$3:$T$93,7,FALSE)*VLOOKUP($E481,BY_COM_Demand_Drivers!$A$5:$I$100,8,FALSE)</f>
        <v>0</v>
      </c>
      <c r="H481" s="16">
        <f>VLOOKUP($C481,'Growth rate'!$B$3:$T$93,7,FALSE)*VLOOKUP($E481,BY_COM_Demand_Drivers!$A$5:$I$100,9,FALSE)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BY_COM_Demand_Drivers!$J$10</f>
        <v>CCRDB</v>
      </c>
      <c r="F482" s="16">
        <f>VLOOKUP($C482,'Growth rate'!$B$3:$T$93,7,FALSE)*VLOOKUP($E482,BY_COM_Demand_Drivers!$A$5:$I$100,7,FALSE)</f>
        <v>437.38141161371306</v>
      </c>
      <c r="G482" s="16">
        <f>VLOOKUP($C482,'Growth rate'!$B$3:$T$93,7,FALSE)*VLOOKUP($E482,BY_COM_Demand_Drivers!$A$5:$I$100,8,FALSE)</f>
        <v>0</v>
      </c>
      <c r="H482" s="16">
        <f>VLOOKUP($C482,'Growth rate'!$B$3:$T$93,7,FALSE)*VLOOKUP($E482,BY_COM_Demand_Drivers!$A$5:$I$100,9,FALSE)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BY_COM_Demand_Drivers!$J$10</f>
        <v>CCRDB</v>
      </c>
      <c r="F483" s="16">
        <f>VLOOKUP($C483,'Growth rate'!$B$3:$T$93,7,FALSE)*VLOOKUP($E483,BY_COM_Demand_Drivers!$A$5:$I$100,7,FALSE)</f>
        <v>439.9073385170463</v>
      </c>
      <c r="G483" s="16">
        <f>VLOOKUP($C483,'Growth rate'!$B$3:$T$93,7,FALSE)*VLOOKUP($E483,BY_COM_Demand_Drivers!$A$5:$I$100,8,FALSE)</f>
        <v>0</v>
      </c>
      <c r="H483" s="16">
        <f>VLOOKUP($C483,'Growth rate'!$B$3:$T$93,7,FALSE)*VLOOKUP($E483,BY_COM_Demand_Drivers!$A$5:$I$100,9,FALSE)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BY_COM_Demand_Drivers!$J$10</f>
        <v>CCRDB</v>
      </c>
      <c r="F484" s="16">
        <f>VLOOKUP($C484,'Growth rate'!$B$3:$T$93,7,FALSE)*VLOOKUP($E484,BY_COM_Demand_Drivers!$A$5:$I$100,7,FALSE)</f>
        <v>442.43326542037943</v>
      </c>
      <c r="G484" s="16">
        <f>VLOOKUP($C484,'Growth rate'!$B$3:$T$93,7,FALSE)*VLOOKUP($E484,BY_COM_Demand_Drivers!$A$5:$I$100,8,FALSE)</f>
        <v>0</v>
      </c>
      <c r="H484" s="16">
        <f>VLOOKUP($C484,'Growth rate'!$B$3:$T$93,7,FALSE)*VLOOKUP($E484,BY_COM_Demand_Drivers!$A$5:$I$100,9,FALSE)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BY_COM_Demand_Drivers!$J$10</f>
        <v>CCRDB</v>
      </c>
      <c r="F485" s="16">
        <f>VLOOKUP($C485,'Growth rate'!$B$3:$T$93,7,FALSE)*VLOOKUP($E485,BY_COM_Demand_Drivers!$A$5:$I$100,7,FALSE)</f>
        <v>444.95919232371267</v>
      </c>
      <c r="G485" s="16">
        <f>VLOOKUP($C485,'Growth rate'!$B$3:$T$93,7,FALSE)*VLOOKUP($E485,BY_COM_Demand_Drivers!$A$5:$I$100,8,FALSE)</f>
        <v>0</v>
      </c>
      <c r="H485" s="16">
        <f>VLOOKUP($C485,'Growth rate'!$B$3:$T$93,7,FALSE)*VLOOKUP($E485,BY_COM_Demand_Drivers!$A$5:$I$100,9,FALSE)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BY_COM_Demand_Drivers!$J$10</f>
        <v>CCRDB</v>
      </c>
      <c r="F486" s="16">
        <f>VLOOKUP($C486,'Growth rate'!$B$3:$T$93,7,FALSE)*VLOOKUP($E486,BY_COM_Demand_Drivers!$A$5:$I$100,7,FALSE)</f>
        <v>447.23584481270507</v>
      </c>
      <c r="G486" s="16">
        <f>VLOOKUP($C486,'Growth rate'!$B$3:$T$93,7,FALSE)*VLOOKUP($E486,BY_COM_Demand_Drivers!$A$5:$I$100,8,FALSE)</f>
        <v>0</v>
      </c>
      <c r="H486" s="16">
        <f>VLOOKUP($C486,'Growth rate'!$B$3:$T$93,7,FALSE)*VLOOKUP($E486,BY_COM_Demand_Drivers!$A$5:$I$100,9,FALSE)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BY_COM_Demand_Drivers!$J$10</f>
        <v>CCRDB</v>
      </c>
      <c r="F487" s="16">
        <f>VLOOKUP($C487,'Growth rate'!$B$3:$T$93,7,FALSE)*VLOOKUP($E487,BY_COM_Demand_Drivers!$A$5:$I$100,7,FALSE)</f>
        <v>449.51249730169752</v>
      </c>
      <c r="G487" s="16">
        <f>VLOOKUP($C487,'Growth rate'!$B$3:$T$93,7,FALSE)*VLOOKUP($E487,BY_COM_Demand_Drivers!$A$5:$I$100,8,FALSE)</f>
        <v>0</v>
      </c>
      <c r="H487" s="16">
        <f>VLOOKUP($C487,'Growth rate'!$B$3:$T$93,7,FALSE)*VLOOKUP($E487,BY_COM_Demand_Drivers!$A$5:$I$100,9,FALSE)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BY_COM_Demand_Drivers!$J$10</f>
        <v>CCRDB</v>
      </c>
      <c r="F488" s="16">
        <f>VLOOKUP($C488,'Growth rate'!$B$3:$T$93,7,FALSE)*VLOOKUP($E488,BY_COM_Demand_Drivers!$A$5:$I$100,7,FALSE)</f>
        <v>451.78914979068981</v>
      </c>
      <c r="G488" s="16">
        <f>VLOOKUP($C488,'Growth rate'!$B$3:$T$93,7,FALSE)*VLOOKUP($E488,BY_COM_Demand_Drivers!$A$5:$I$100,8,FALSE)</f>
        <v>0</v>
      </c>
      <c r="H488" s="16">
        <f>VLOOKUP($C488,'Growth rate'!$B$3:$T$93,7,FALSE)*VLOOKUP($E488,BY_COM_Demand_Drivers!$A$5:$I$100,9,FALSE)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BY_COM_Demand_Drivers!$J$10</f>
        <v>CCRDB</v>
      </c>
      <c r="F489" s="16">
        <f>VLOOKUP($C489,'Growth rate'!$B$3:$T$93,7,FALSE)*VLOOKUP($E489,BY_COM_Demand_Drivers!$A$5:$I$100,7,FALSE)</f>
        <v>454.06580227968232</v>
      </c>
      <c r="G489" s="16">
        <f>VLOOKUP($C489,'Growth rate'!$B$3:$T$93,7,FALSE)*VLOOKUP($E489,BY_COM_Demand_Drivers!$A$5:$I$100,8,FALSE)</f>
        <v>0</v>
      </c>
      <c r="H489" s="16">
        <f>VLOOKUP($C489,'Growth rate'!$B$3:$T$93,7,FALSE)*VLOOKUP($E489,BY_COM_Demand_Drivers!$A$5:$I$100,9,FALSE)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BY_COM_Demand_Drivers!$J$10</f>
        <v>CCRDB</v>
      </c>
      <c r="F490" s="16">
        <f>VLOOKUP($C490,'Growth rate'!$B$3:$T$93,7,FALSE)*VLOOKUP($E490,BY_COM_Demand_Drivers!$A$5:$I$100,7,FALSE)</f>
        <v>456.34245476867471</v>
      </c>
      <c r="G490" s="16">
        <f>VLOOKUP($C490,'Growth rate'!$B$3:$T$93,7,FALSE)*VLOOKUP($E490,BY_COM_Demand_Drivers!$A$5:$I$100,8,FALSE)</f>
        <v>0</v>
      </c>
      <c r="H490" s="16">
        <f>VLOOKUP($C490,'Growth rate'!$B$3:$T$93,7,FALSE)*VLOOKUP($E490,BY_COM_Demand_Drivers!$A$5:$I$100,9,FALSE)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BY_COM_Demand_Drivers!$J$10</f>
        <v>CCRDB</v>
      </c>
      <c r="F491" s="16">
        <f>VLOOKUP($C491,'Growth rate'!$B$3:$T$93,7,FALSE)*VLOOKUP($E491,BY_COM_Demand_Drivers!$A$5:$I$100,7,FALSE)</f>
        <v>458.41965907546006</v>
      </c>
      <c r="G491" s="16">
        <f>VLOOKUP($C491,'Growth rate'!$B$3:$T$93,7,FALSE)*VLOOKUP($E491,BY_COM_Demand_Drivers!$A$5:$I$100,8,FALSE)</f>
        <v>0</v>
      </c>
      <c r="H491" s="16">
        <f>VLOOKUP($C491,'Growth rate'!$B$3:$T$93,7,FALSE)*VLOOKUP($E491,BY_COM_Demand_Drivers!$A$5:$I$100,9,FALSE)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BY_COM_Demand_Drivers!$J$10</f>
        <v>CCRDB</v>
      </c>
      <c r="F492" s="16">
        <f>VLOOKUP($C492,'Growth rate'!$B$3:$T$93,7,FALSE)*VLOOKUP($E492,BY_COM_Demand_Drivers!$A$5:$I$100,7,FALSE)</f>
        <v>460.49686338224524</v>
      </c>
      <c r="G492" s="16">
        <f>VLOOKUP($C492,'Growth rate'!$B$3:$T$93,7,FALSE)*VLOOKUP($E492,BY_COM_Demand_Drivers!$A$5:$I$100,8,FALSE)</f>
        <v>0</v>
      </c>
      <c r="H492" s="16">
        <f>VLOOKUP($C492,'Growth rate'!$B$3:$T$93,7,FALSE)*VLOOKUP($E492,BY_COM_Demand_Drivers!$A$5:$I$100,9,FALSE)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BY_COM_Demand_Drivers!$J$10</f>
        <v>CCRDB</v>
      </c>
      <c r="F493" s="16">
        <f>VLOOKUP($C493,'Growth rate'!$B$3:$T$93,7,FALSE)*VLOOKUP($E493,BY_COM_Demand_Drivers!$A$5:$I$100,7,FALSE)</f>
        <v>462.57406768903041</v>
      </c>
      <c r="G493" s="16">
        <f>VLOOKUP($C493,'Growth rate'!$B$3:$T$93,7,FALSE)*VLOOKUP($E493,BY_COM_Demand_Drivers!$A$5:$I$100,8,FALSE)</f>
        <v>0</v>
      </c>
      <c r="H493" s="16">
        <f>VLOOKUP($C493,'Growth rate'!$B$3:$T$93,7,FALSE)*VLOOKUP($E493,BY_COM_Demand_Drivers!$A$5:$I$100,9,FALSE)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BY_COM_Demand_Drivers!$J$10</f>
        <v>CCRDB</v>
      </c>
      <c r="F494" s="16">
        <f>VLOOKUP($C494,'Growth rate'!$B$3:$T$93,7,FALSE)*VLOOKUP($E494,BY_COM_Demand_Drivers!$A$5:$I$100,7,FALSE)</f>
        <v>464.6512719958157</v>
      </c>
      <c r="G494" s="16">
        <f>VLOOKUP($C494,'Growth rate'!$B$3:$T$93,7,FALSE)*VLOOKUP($E494,BY_COM_Demand_Drivers!$A$5:$I$100,8,FALSE)</f>
        <v>0</v>
      </c>
      <c r="H494" s="16">
        <f>VLOOKUP($C494,'Growth rate'!$B$3:$T$93,7,FALSE)*VLOOKUP($E494,BY_COM_Demand_Drivers!$A$5:$I$100,9,FALSE)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BY_COM_Demand_Drivers!$J$10</f>
        <v>CCRDB</v>
      </c>
      <c r="F495" s="16">
        <f>VLOOKUP($C495,'Growth rate'!$B$3:$T$93,7,FALSE)*VLOOKUP($E495,BY_COM_Demand_Drivers!$A$5:$I$100,7,FALSE)</f>
        <v>466.72847630260094</v>
      </c>
      <c r="G495" s="16">
        <f>VLOOKUP($C495,'Growth rate'!$B$3:$T$93,7,FALSE)*VLOOKUP($E495,BY_COM_Demand_Drivers!$A$5:$I$100,8,FALSE)</f>
        <v>0</v>
      </c>
      <c r="H495" s="16">
        <f>VLOOKUP($C495,'Growth rate'!$B$3:$T$93,7,FALSE)*VLOOKUP($E495,BY_COM_Demand_Drivers!$A$5:$I$100,9,FALSE)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BY_COM_Demand_Drivers!$J$11</f>
        <v>CCUMB</v>
      </c>
      <c r="F496" s="16">
        <f>VLOOKUP($C496,'Growth rate'!$B$3:$T$93,7,FALSE)*VLOOKUP($E496,BY_COM_Demand_Drivers!$A$5:$I$100,7,FALSE)</f>
        <v>378.392917510102</v>
      </c>
      <c r="G496" s="16">
        <f>VLOOKUP($C496,'Growth rate'!$B$3:$T$93,7,FALSE)*VLOOKUP($E496,BY_COM_Demand_Drivers!$A$5:$I$100,8,FALSE)</f>
        <v>0</v>
      </c>
      <c r="H496" s="16">
        <f>VLOOKUP($C496,'Growth rate'!$B$3:$T$93,7,FALSE)*VLOOKUP($E496,BY_COM_Demand_Drivers!$A$5:$I$100,9,FALSE)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BY_COM_Demand_Drivers!$J$11</f>
        <v>CCUMB</v>
      </c>
      <c r="F497" s="16">
        <f>VLOOKUP($C497,'Growth rate'!$B$3:$T$93,7,FALSE)*VLOOKUP($E497,BY_COM_Demand_Drivers!$A$5:$I$100,7,FALSE)</f>
        <v>375.42615118401858</v>
      </c>
      <c r="G497" s="16">
        <f>VLOOKUP($C497,'Growth rate'!$B$3:$T$93,7,FALSE)*VLOOKUP($E497,BY_COM_Demand_Drivers!$A$5:$I$100,8,FALSE)</f>
        <v>0</v>
      </c>
      <c r="H497" s="16">
        <f>VLOOKUP($C497,'Growth rate'!$B$3:$T$93,7,FALSE)*VLOOKUP($E497,BY_COM_Demand_Drivers!$A$5:$I$100,9,FALSE)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BY_COM_Demand_Drivers!$J$11</f>
        <v>CCUMB</v>
      </c>
      <c r="F498" s="16">
        <f>VLOOKUP($C498,'Growth rate'!$B$3:$T$93,7,FALSE)*VLOOKUP($E498,BY_COM_Demand_Drivers!$A$5:$I$100,7,FALSE)</f>
        <v>372.45938485793511</v>
      </c>
      <c r="G498" s="16">
        <f>VLOOKUP($C498,'Growth rate'!$B$3:$T$93,7,FALSE)*VLOOKUP($E498,BY_COM_Demand_Drivers!$A$5:$I$100,8,FALSE)</f>
        <v>0</v>
      </c>
      <c r="H498" s="16">
        <f>VLOOKUP($C498,'Growth rate'!$B$3:$T$93,7,FALSE)*VLOOKUP($E498,BY_COM_Demand_Drivers!$A$5:$I$100,9,FALSE)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BY_COM_Demand_Drivers!$J$11</f>
        <v>CCUMB</v>
      </c>
      <c r="F499" s="16">
        <f>VLOOKUP($C499,'Growth rate'!$B$3:$T$93,7,FALSE)*VLOOKUP($E499,BY_COM_Demand_Drivers!$A$5:$I$100,7,FALSE)</f>
        <v>369.49261853185163</v>
      </c>
      <c r="G499" s="16">
        <f>VLOOKUP($C499,'Growth rate'!$B$3:$T$93,7,FALSE)*VLOOKUP($E499,BY_COM_Demand_Drivers!$A$5:$I$100,8,FALSE)</f>
        <v>0</v>
      </c>
      <c r="H499" s="16">
        <f>VLOOKUP($C499,'Growth rate'!$B$3:$T$93,7,FALSE)*VLOOKUP($E499,BY_COM_Demand_Drivers!$A$5:$I$100,9,FALSE)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BY_COM_Demand_Drivers!$J$11</f>
        <v>CCUMB</v>
      </c>
      <c r="F500" s="16">
        <f>VLOOKUP($C500,'Growth rate'!$B$3:$T$93,7,FALSE)*VLOOKUP($E500,BY_COM_Demand_Drivers!$A$5:$I$100,7,FALSE)</f>
        <v>366.52585220576822</v>
      </c>
      <c r="G500" s="16">
        <f>VLOOKUP($C500,'Growth rate'!$B$3:$T$93,7,FALSE)*VLOOKUP($E500,BY_COM_Demand_Drivers!$A$5:$I$100,8,FALSE)</f>
        <v>0</v>
      </c>
      <c r="H500" s="16">
        <f>VLOOKUP($C500,'Growth rate'!$B$3:$T$93,7,FALSE)*VLOOKUP($E500,BY_COM_Demand_Drivers!$A$5:$I$100,9,FALSE)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BY_COM_Demand_Drivers!$J$11</f>
        <v>CCUMB</v>
      </c>
      <c r="F501" s="16">
        <f>VLOOKUP($C501,'Growth rate'!$B$3:$T$93,7,FALSE)*VLOOKUP($E501,BY_COM_Demand_Drivers!$A$5:$I$100,7,FALSE)</f>
        <v>363.5590858796848</v>
      </c>
      <c r="G501" s="16">
        <f>VLOOKUP($C501,'Growth rate'!$B$3:$T$93,7,FALSE)*VLOOKUP($E501,BY_COM_Demand_Drivers!$A$5:$I$100,8,FALSE)</f>
        <v>0</v>
      </c>
      <c r="H501" s="16">
        <f>VLOOKUP($C501,'Growth rate'!$B$3:$T$93,7,FALSE)*VLOOKUP($E501,BY_COM_Demand_Drivers!$A$5:$I$100,9,FALSE)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BY_COM_Demand_Drivers!$J$11</f>
        <v>CCUMB</v>
      </c>
      <c r="F502" s="16">
        <f>VLOOKUP($C502,'Growth rate'!$B$3:$T$93,7,FALSE)*VLOOKUP($E502,BY_COM_Demand_Drivers!$A$5:$I$100,7,FALSE)</f>
        <v>360.59231955360133</v>
      </c>
      <c r="G502" s="16">
        <f>VLOOKUP($C502,'Growth rate'!$B$3:$T$93,7,FALSE)*VLOOKUP($E502,BY_COM_Demand_Drivers!$A$5:$I$100,8,FALSE)</f>
        <v>0</v>
      </c>
      <c r="H502" s="16">
        <f>VLOOKUP($C502,'Growth rate'!$B$3:$T$93,7,FALSE)*VLOOKUP($E502,BY_COM_Demand_Drivers!$A$5:$I$100,9,FALSE)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BY_COM_Demand_Drivers!$J$11</f>
        <v>CCUMB</v>
      </c>
      <c r="F503" s="16">
        <f>VLOOKUP($C503,'Growth rate'!$B$3:$T$93,7,FALSE)*VLOOKUP($E503,BY_COM_Demand_Drivers!$A$5:$I$100,7,FALSE)</f>
        <v>357.62555322751791</v>
      </c>
      <c r="G503" s="16">
        <f>VLOOKUP($C503,'Growth rate'!$B$3:$T$93,7,FALSE)*VLOOKUP($E503,BY_COM_Demand_Drivers!$A$5:$I$100,8,FALSE)</f>
        <v>0</v>
      </c>
      <c r="H503" s="16">
        <f>VLOOKUP($C503,'Growth rate'!$B$3:$T$93,7,FALSE)*VLOOKUP($E503,BY_COM_Demand_Drivers!$A$5:$I$100,9,FALSE)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BY_COM_Demand_Drivers!$J$11</f>
        <v>CCUMB</v>
      </c>
      <c r="F504" s="16">
        <f>VLOOKUP($C504,'Growth rate'!$B$3:$T$93,7,FALSE)*VLOOKUP($E504,BY_COM_Demand_Drivers!$A$5:$I$100,7,FALSE)</f>
        <v>354.65878690143444</v>
      </c>
      <c r="G504" s="16">
        <f>VLOOKUP($C504,'Growth rate'!$B$3:$T$93,7,FALSE)*VLOOKUP($E504,BY_COM_Demand_Drivers!$A$5:$I$100,8,FALSE)</f>
        <v>0</v>
      </c>
      <c r="H504" s="16">
        <f>VLOOKUP($C504,'Growth rate'!$B$3:$T$93,7,FALSE)*VLOOKUP($E504,BY_COM_Demand_Drivers!$A$5:$I$100,9,FALSE)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BY_COM_Demand_Drivers!$J$11</f>
        <v>CCUMB</v>
      </c>
      <c r="F505" s="16">
        <f>VLOOKUP($C505,'Growth rate'!$B$3:$T$93,7,FALSE)*VLOOKUP($E505,BY_COM_Demand_Drivers!$A$5:$I$100,7,FALSE)</f>
        <v>351.69202057535102</v>
      </c>
      <c r="G505" s="16">
        <f>VLOOKUP($C505,'Growth rate'!$B$3:$T$93,7,FALSE)*VLOOKUP($E505,BY_COM_Demand_Drivers!$A$5:$I$100,8,FALSE)</f>
        <v>0</v>
      </c>
      <c r="H505" s="16">
        <f>VLOOKUP($C505,'Growth rate'!$B$3:$T$93,7,FALSE)*VLOOKUP($E505,BY_COM_Demand_Drivers!$A$5:$I$100,9,FALSE)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BY_COM_Demand_Drivers!$J$11</f>
        <v>CCUMB</v>
      </c>
      <c r="F506" s="16">
        <f>VLOOKUP($C506,'Growth rate'!$B$3:$T$93,7,FALSE)*VLOOKUP($E506,BY_COM_Demand_Drivers!$A$5:$I$100,7,FALSE)</f>
        <v>348.72525424926755</v>
      </c>
      <c r="G506" s="16">
        <f>VLOOKUP($C506,'Growth rate'!$B$3:$T$93,7,FALSE)*VLOOKUP($E506,BY_COM_Demand_Drivers!$A$5:$I$100,8,FALSE)</f>
        <v>0</v>
      </c>
      <c r="H506" s="16">
        <f>VLOOKUP($C506,'Growth rate'!$B$3:$T$93,7,FALSE)*VLOOKUP($E506,BY_COM_Demand_Drivers!$A$5:$I$100,9,FALSE)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BY_COM_Demand_Drivers!$J$11</f>
        <v>CCUMB</v>
      </c>
      <c r="F507" s="16">
        <f>VLOOKUP($C507,'Growth rate'!$B$3:$T$93,7,FALSE)*VLOOKUP($E507,BY_COM_Demand_Drivers!$A$5:$I$100,7,FALSE)</f>
        <v>345.75848792318413</v>
      </c>
      <c r="G507" s="16">
        <f>VLOOKUP($C507,'Growth rate'!$B$3:$T$93,7,FALSE)*VLOOKUP($E507,BY_COM_Demand_Drivers!$A$5:$I$100,8,FALSE)</f>
        <v>0</v>
      </c>
      <c r="H507" s="16">
        <f>VLOOKUP($C507,'Growth rate'!$B$3:$T$93,7,FALSE)*VLOOKUP($E507,BY_COM_Demand_Drivers!$A$5:$I$100,9,FALSE)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BY_COM_Demand_Drivers!$J$11</f>
        <v>CCUMB</v>
      </c>
      <c r="F508" s="16">
        <f>VLOOKUP($C508,'Growth rate'!$B$3:$T$93,7,FALSE)*VLOOKUP($E508,BY_COM_Demand_Drivers!$A$5:$I$100,7,FALSE)</f>
        <v>342.79172159710066</v>
      </c>
      <c r="G508" s="16">
        <f>VLOOKUP($C508,'Growth rate'!$B$3:$T$93,7,FALSE)*VLOOKUP($E508,BY_COM_Demand_Drivers!$A$5:$I$100,8,FALSE)</f>
        <v>0</v>
      </c>
      <c r="H508" s="16">
        <f>VLOOKUP($C508,'Growth rate'!$B$3:$T$93,7,FALSE)*VLOOKUP($E508,BY_COM_Demand_Drivers!$A$5:$I$100,9,FALSE)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BY_COM_Demand_Drivers!$J$11</f>
        <v>CCUMB</v>
      </c>
      <c r="F509" s="16">
        <f>VLOOKUP($C509,'Growth rate'!$B$3:$T$93,7,FALSE)*VLOOKUP($E509,BY_COM_Demand_Drivers!$A$5:$I$100,7,FALSE)</f>
        <v>339.82495527101725</v>
      </c>
      <c r="G509" s="16">
        <f>VLOOKUP($C509,'Growth rate'!$B$3:$T$93,7,FALSE)*VLOOKUP($E509,BY_COM_Demand_Drivers!$A$5:$I$100,8,FALSE)</f>
        <v>0</v>
      </c>
      <c r="H509" s="16">
        <f>VLOOKUP($C509,'Growth rate'!$B$3:$T$93,7,FALSE)*VLOOKUP($E509,BY_COM_Demand_Drivers!$A$5:$I$100,9,FALSE)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BY_COM_Demand_Drivers!$J$11</f>
        <v>CCUMB</v>
      </c>
      <c r="F510" s="16">
        <f>VLOOKUP($C510,'Growth rate'!$B$3:$T$93,7,FALSE)*VLOOKUP($E510,BY_COM_Demand_Drivers!$A$5:$I$100,7,FALSE)</f>
        <v>336.85818894493377</v>
      </c>
      <c r="G510" s="16">
        <f>VLOOKUP($C510,'Growth rate'!$B$3:$T$93,7,FALSE)*VLOOKUP($E510,BY_COM_Demand_Drivers!$A$5:$I$100,8,FALSE)</f>
        <v>0</v>
      </c>
      <c r="H510" s="16">
        <f>VLOOKUP($C510,'Growth rate'!$B$3:$T$93,7,FALSE)*VLOOKUP($E510,BY_COM_Demand_Drivers!$A$5:$I$100,9,FALSE)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BY_COM_Demand_Drivers!$J$11</f>
        <v>CCUMB</v>
      </c>
      <c r="F511" s="16">
        <f>VLOOKUP($C511,'Growth rate'!$B$3:$T$93,7,FALSE)*VLOOKUP($E511,BY_COM_Demand_Drivers!$A$5:$I$100,7,FALSE)</f>
        <v>333.89142261885036</v>
      </c>
      <c r="G511" s="16">
        <f>VLOOKUP($C511,'Growth rate'!$B$3:$T$93,7,FALSE)*VLOOKUP($E511,BY_COM_Demand_Drivers!$A$5:$I$100,8,FALSE)</f>
        <v>0</v>
      </c>
      <c r="H511" s="16">
        <f>VLOOKUP($C511,'Growth rate'!$B$3:$T$93,7,FALSE)*VLOOKUP($E511,BY_COM_Demand_Drivers!$A$5:$I$100,9,FALSE)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BY_COM_Demand_Drivers!$J$11</f>
        <v>CCUMB</v>
      </c>
      <c r="F512" s="16">
        <f>VLOOKUP($C512,'Growth rate'!$B$3:$T$93,7,FALSE)*VLOOKUP($E512,BY_COM_Demand_Drivers!$A$5:$I$100,7,FALSE)</f>
        <v>330.92465629276688</v>
      </c>
      <c r="G512" s="16">
        <f>VLOOKUP($C512,'Growth rate'!$B$3:$T$93,7,FALSE)*VLOOKUP($E512,BY_COM_Demand_Drivers!$A$5:$I$100,8,FALSE)</f>
        <v>0</v>
      </c>
      <c r="H512" s="16">
        <f>VLOOKUP($C512,'Growth rate'!$B$3:$T$93,7,FALSE)*VLOOKUP($E512,BY_COM_Demand_Drivers!$A$5:$I$100,9,FALSE)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BY_COM_Demand_Drivers!$J$11</f>
        <v>CCUMB</v>
      </c>
      <c r="F513" s="16">
        <f>VLOOKUP($C513,'Growth rate'!$B$3:$T$93,7,FALSE)*VLOOKUP($E513,BY_COM_Demand_Drivers!$A$5:$I$100,7,FALSE)</f>
        <v>327.95788996668341</v>
      </c>
      <c r="G513" s="16">
        <f>VLOOKUP($C513,'Growth rate'!$B$3:$T$93,7,FALSE)*VLOOKUP($E513,BY_COM_Demand_Drivers!$A$5:$I$100,8,FALSE)</f>
        <v>0</v>
      </c>
      <c r="H513" s="16">
        <f>VLOOKUP($C513,'Growth rate'!$B$3:$T$93,7,FALSE)*VLOOKUP($E513,BY_COM_Demand_Drivers!$A$5:$I$100,9,FALSE)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BY_COM_Demand_Drivers!$J$11</f>
        <v>CCUMB</v>
      </c>
      <c r="F514" s="16">
        <f>VLOOKUP($C514,'Growth rate'!$B$3:$T$93,7,FALSE)*VLOOKUP($E514,BY_COM_Demand_Drivers!$A$5:$I$100,7,FALSE)</f>
        <v>324.99112364059999</v>
      </c>
      <c r="G514" s="16">
        <f>VLOOKUP($C514,'Growth rate'!$B$3:$T$93,7,FALSE)*VLOOKUP($E514,BY_COM_Demand_Drivers!$A$5:$I$100,8,FALSE)</f>
        <v>0</v>
      </c>
      <c r="H514" s="16">
        <f>VLOOKUP($C514,'Growth rate'!$B$3:$T$93,7,FALSE)*VLOOKUP($E514,BY_COM_Demand_Drivers!$A$5:$I$100,9,FALSE)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BY_COM_Demand_Drivers!$J$11</f>
        <v>CCUMB</v>
      </c>
      <c r="F515" s="16">
        <f>VLOOKUP($C515,'Growth rate'!$B$3:$T$93,7,FALSE)*VLOOKUP($E515,BY_COM_Demand_Drivers!$A$5:$I$100,7,FALSE)</f>
        <v>322.02435731451658</v>
      </c>
      <c r="G515" s="16">
        <f>VLOOKUP($C515,'Growth rate'!$B$3:$T$93,7,FALSE)*VLOOKUP($E515,BY_COM_Demand_Drivers!$A$5:$I$100,8,FALSE)</f>
        <v>0</v>
      </c>
      <c r="H515" s="16">
        <f>VLOOKUP($C515,'Growth rate'!$B$3:$T$93,7,FALSE)*VLOOKUP($E515,BY_COM_Demand_Drivers!$A$5:$I$100,9,FALSE)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BY_COM_Demand_Drivers!$J$11</f>
        <v>CCUMB</v>
      </c>
      <c r="F516" s="16">
        <f>VLOOKUP($C516,'Growth rate'!$B$3:$T$93,7,FALSE)*VLOOKUP($E516,BY_COM_Demand_Drivers!$A$5:$I$100,7,FALSE)</f>
        <v>319.05759098843316</v>
      </c>
      <c r="G516" s="16">
        <f>VLOOKUP($C516,'Growth rate'!$B$3:$T$93,7,FALSE)*VLOOKUP($E516,BY_COM_Demand_Drivers!$A$5:$I$100,8,FALSE)</f>
        <v>0</v>
      </c>
      <c r="H516" s="16">
        <f>VLOOKUP($C516,'Growth rate'!$B$3:$T$93,7,FALSE)*VLOOKUP($E516,BY_COM_Demand_Drivers!$A$5:$I$100,9,FALSE)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BY_COM_Demand_Drivers!$J$11</f>
        <v>CCUMB</v>
      </c>
      <c r="F517" s="16">
        <f>VLOOKUP($C517,'Growth rate'!$B$3:$T$93,7,FALSE)*VLOOKUP($E517,BY_COM_Demand_Drivers!$A$5:$I$100,7,FALSE)</f>
        <v>316.09082466234963</v>
      </c>
      <c r="G517" s="16">
        <f>VLOOKUP($C517,'Growth rate'!$B$3:$T$93,7,FALSE)*VLOOKUP($E517,BY_COM_Demand_Drivers!$A$5:$I$100,8,FALSE)</f>
        <v>0</v>
      </c>
      <c r="H517" s="16">
        <f>VLOOKUP($C517,'Growth rate'!$B$3:$T$93,7,FALSE)*VLOOKUP($E517,BY_COM_Demand_Drivers!$A$5:$I$100,9,FALSE)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BY_COM_Demand_Drivers!$J$11</f>
        <v>CCUMB</v>
      </c>
      <c r="F518" s="16">
        <f>VLOOKUP($C518,'Growth rate'!$B$3:$T$93,7,FALSE)*VLOOKUP($E518,BY_COM_Demand_Drivers!$A$5:$I$100,7,FALSE)</f>
        <v>313.12405833626622</v>
      </c>
      <c r="G518" s="16">
        <f>VLOOKUP($C518,'Growth rate'!$B$3:$T$93,7,FALSE)*VLOOKUP($E518,BY_COM_Demand_Drivers!$A$5:$I$100,8,FALSE)</f>
        <v>0</v>
      </c>
      <c r="H518" s="16">
        <f>VLOOKUP($C518,'Growth rate'!$B$3:$T$93,7,FALSE)*VLOOKUP($E518,BY_COM_Demand_Drivers!$A$5:$I$100,9,FALSE)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BY_COM_Demand_Drivers!$J$11</f>
        <v>CCUMB</v>
      </c>
      <c r="F519" s="16">
        <f>VLOOKUP($C519,'Growth rate'!$B$3:$T$93,7,FALSE)*VLOOKUP($E519,BY_COM_Demand_Drivers!$A$5:$I$100,7,FALSE)</f>
        <v>310.1572920101828</v>
      </c>
      <c r="G519" s="16">
        <f>VLOOKUP($C519,'Growth rate'!$B$3:$T$93,7,FALSE)*VLOOKUP($E519,BY_COM_Demand_Drivers!$A$5:$I$100,8,FALSE)</f>
        <v>0</v>
      </c>
      <c r="H519" s="16">
        <f>VLOOKUP($C519,'Growth rate'!$B$3:$T$93,7,FALSE)*VLOOKUP($E519,BY_COM_Demand_Drivers!$A$5:$I$100,9,FALSE)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BY_COM_Demand_Drivers!$J$11</f>
        <v>CCUMB</v>
      </c>
      <c r="F520" s="16">
        <f>VLOOKUP($C520,'Growth rate'!$B$3:$T$93,7,FALSE)*VLOOKUP($E520,BY_COM_Demand_Drivers!$A$5:$I$100,7,FALSE)</f>
        <v>307.19052568409933</v>
      </c>
      <c r="G520" s="16">
        <f>VLOOKUP($C520,'Growth rate'!$B$3:$T$93,7,FALSE)*VLOOKUP($E520,BY_COM_Demand_Drivers!$A$5:$I$100,8,FALSE)</f>
        <v>0</v>
      </c>
      <c r="H520" s="16">
        <f>VLOOKUP($C520,'Growth rate'!$B$3:$T$93,7,FALSE)*VLOOKUP($E520,BY_COM_Demand_Drivers!$A$5:$I$100,9,FALSE)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BY_COM_Demand_Drivers!$J$11</f>
        <v>CCUMB</v>
      </c>
      <c r="F521" s="16">
        <f>VLOOKUP($C521,'Growth rate'!$B$3:$T$93,7,FALSE)*VLOOKUP($E521,BY_COM_Demand_Drivers!$A$5:$I$100,7,FALSE)</f>
        <v>304.22375935801591</v>
      </c>
      <c r="G521" s="16">
        <f>VLOOKUP($C521,'Growth rate'!$B$3:$T$93,7,FALSE)*VLOOKUP($E521,BY_COM_Demand_Drivers!$A$5:$I$100,8,FALSE)</f>
        <v>0</v>
      </c>
      <c r="H521" s="16">
        <f>VLOOKUP($C521,'Growth rate'!$B$3:$T$93,7,FALSE)*VLOOKUP($E521,BY_COM_Demand_Drivers!$A$5:$I$100,9,FALSE)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BY_COM_Demand_Drivers!$J$11</f>
        <v>CCUMB</v>
      </c>
      <c r="F522" s="16">
        <f>VLOOKUP($C522,'Growth rate'!$B$3:$T$93,7,FALSE)*VLOOKUP($E522,BY_COM_Demand_Drivers!$A$5:$I$100,7,FALSE)</f>
        <v>301.25699303193244</v>
      </c>
      <c r="G522" s="16">
        <f>VLOOKUP($C522,'Growth rate'!$B$3:$T$93,7,FALSE)*VLOOKUP($E522,BY_COM_Demand_Drivers!$A$5:$I$100,8,FALSE)</f>
        <v>0</v>
      </c>
      <c r="H522" s="16">
        <f>VLOOKUP($C522,'Growth rate'!$B$3:$T$93,7,FALSE)*VLOOKUP($E522,BY_COM_Demand_Drivers!$A$5:$I$100,9,FALSE)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BY_COM_Demand_Drivers!$J$11</f>
        <v>CCUMB</v>
      </c>
      <c r="F523" s="16">
        <f>VLOOKUP($C523,'Growth rate'!$B$3:$T$93,7,FALSE)*VLOOKUP($E523,BY_COM_Demand_Drivers!$A$5:$I$100,7,FALSE)</f>
        <v>298.29022670584902</v>
      </c>
      <c r="G523" s="16">
        <f>VLOOKUP($C523,'Growth rate'!$B$3:$T$93,7,FALSE)*VLOOKUP($E523,BY_COM_Demand_Drivers!$A$5:$I$100,8,FALSE)</f>
        <v>0</v>
      </c>
      <c r="H523" s="16">
        <f>VLOOKUP($C523,'Growth rate'!$B$3:$T$93,7,FALSE)*VLOOKUP($E523,BY_COM_Demand_Drivers!$A$5:$I$100,9,FALSE)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BY_COM_Demand_Drivers!$J$11</f>
        <v>CCUMB</v>
      </c>
      <c r="F524" s="16">
        <f>VLOOKUP($C524,'Growth rate'!$B$3:$T$93,7,FALSE)*VLOOKUP($E524,BY_COM_Demand_Drivers!$A$5:$I$100,7,FALSE)</f>
        <v>295.32346037976555</v>
      </c>
      <c r="G524" s="16">
        <f>VLOOKUP($C524,'Growth rate'!$B$3:$T$93,7,FALSE)*VLOOKUP($E524,BY_COM_Demand_Drivers!$A$5:$I$100,8,FALSE)</f>
        <v>0</v>
      </c>
      <c r="H524" s="16">
        <f>VLOOKUP($C524,'Growth rate'!$B$3:$T$93,7,FALSE)*VLOOKUP($E524,BY_COM_Demand_Drivers!$A$5:$I$100,9,FALSE)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BY_COM_Demand_Drivers!$J$11</f>
        <v>CCUMB</v>
      </c>
      <c r="F525" s="16">
        <f>VLOOKUP($C525,'Growth rate'!$B$3:$T$93,7,FALSE)*VLOOKUP($E525,BY_COM_Demand_Drivers!$A$5:$I$100,7,FALSE)</f>
        <v>292.35669405368213</v>
      </c>
      <c r="G525" s="16">
        <f>VLOOKUP($C525,'Growth rate'!$B$3:$T$93,7,FALSE)*VLOOKUP($E525,BY_COM_Demand_Drivers!$A$5:$I$100,8,FALSE)</f>
        <v>0</v>
      </c>
      <c r="H525" s="16">
        <f>VLOOKUP($C525,'Growth rate'!$B$3:$T$93,7,FALSE)*VLOOKUP($E525,BY_COM_Demand_Drivers!$A$5:$I$100,9,FALSE)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BY_COM_Demand_Drivers!$J$11</f>
        <v>CCUMB</v>
      </c>
      <c r="F526" s="16">
        <f>VLOOKUP($C526,'Growth rate'!$B$3:$T$93,7,FALSE)*VLOOKUP($E526,BY_COM_Demand_Drivers!$A$5:$I$100,7,FALSE)</f>
        <v>289.38992772759872</v>
      </c>
      <c r="G526" s="16">
        <f>VLOOKUP($C526,'Growth rate'!$B$3:$T$93,7,FALSE)*VLOOKUP($E526,BY_COM_Demand_Drivers!$A$5:$I$100,8,FALSE)</f>
        <v>0</v>
      </c>
      <c r="H526" s="16">
        <f>VLOOKUP($C526,'Growth rate'!$B$3:$T$93,7,FALSE)*VLOOKUP($E526,BY_COM_Demand_Drivers!$A$5:$I$100,9,FALSE)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BY_COM_Demand_Drivers!$J$11</f>
        <v>CCUMB</v>
      </c>
      <c r="F527" s="16">
        <f>VLOOKUP($C527,'Growth rate'!$B$3:$T$93,7,FALSE)*VLOOKUP($E527,BY_COM_Demand_Drivers!$A$5:$I$100,7,FALSE)</f>
        <v>286.42316140151524</v>
      </c>
      <c r="G527" s="16">
        <f>VLOOKUP($C527,'Growth rate'!$B$3:$T$93,7,FALSE)*VLOOKUP($E527,BY_COM_Demand_Drivers!$A$5:$I$100,8,FALSE)</f>
        <v>0</v>
      </c>
      <c r="H527" s="16">
        <f>VLOOKUP($C527,'Growth rate'!$B$3:$T$93,7,FALSE)*VLOOKUP($E527,BY_COM_Demand_Drivers!$A$5:$I$100,9,FALSE)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BY_COM_Demand_Drivers!$J$11</f>
        <v>CCUMB</v>
      </c>
      <c r="F528" s="16">
        <f>VLOOKUP($C528,'Growth rate'!$B$3:$T$93,7,FALSE)*VLOOKUP($E528,BY_COM_Demand_Drivers!$A$5:$I$100,7,FALSE)</f>
        <v>289.64337251140387</v>
      </c>
      <c r="G528" s="16">
        <f>VLOOKUP($C528,'Growth rate'!$B$3:$T$93,7,FALSE)*VLOOKUP($E528,BY_COM_Demand_Drivers!$A$5:$I$100,8,FALSE)</f>
        <v>0</v>
      </c>
      <c r="H528" s="16">
        <f>VLOOKUP($C528,'Growth rate'!$B$3:$T$93,7,FALSE)*VLOOKUP($E528,BY_COM_Demand_Drivers!$A$5:$I$100,9,FALSE)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BY_COM_Demand_Drivers!$J$11</f>
        <v>CCUMB</v>
      </c>
      <c r="F529" s="16">
        <f>VLOOKUP($C529,'Growth rate'!$B$3:$T$93,7,FALSE)*VLOOKUP($E529,BY_COM_Demand_Drivers!$A$5:$I$100,7,FALSE)</f>
        <v>292.86358362129249</v>
      </c>
      <c r="G529" s="16">
        <f>VLOOKUP($C529,'Growth rate'!$B$3:$T$93,7,FALSE)*VLOOKUP($E529,BY_COM_Demand_Drivers!$A$5:$I$100,8,FALSE)</f>
        <v>0</v>
      </c>
      <c r="H529" s="16">
        <f>VLOOKUP($C529,'Growth rate'!$B$3:$T$93,7,FALSE)*VLOOKUP($E529,BY_COM_Demand_Drivers!$A$5:$I$100,9,FALSE)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BY_COM_Demand_Drivers!$J$11</f>
        <v>CCUMB</v>
      </c>
      <c r="F530" s="16">
        <f>VLOOKUP($C530,'Growth rate'!$B$3:$T$93,7,FALSE)*VLOOKUP($E530,BY_COM_Demand_Drivers!$A$5:$I$100,7,FALSE)</f>
        <v>296.08379473118117</v>
      </c>
      <c r="G530" s="16">
        <f>VLOOKUP($C530,'Growth rate'!$B$3:$T$93,7,FALSE)*VLOOKUP($E530,BY_COM_Demand_Drivers!$A$5:$I$100,8,FALSE)</f>
        <v>0</v>
      </c>
      <c r="H530" s="16">
        <f>VLOOKUP($C530,'Growth rate'!$B$3:$T$93,7,FALSE)*VLOOKUP($E530,BY_COM_Demand_Drivers!$A$5:$I$100,9,FALSE)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BY_COM_Demand_Drivers!$J$11</f>
        <v>CCUMB</v>
      </c>
      <c r="F531" s="16">
        <f>VLOOKUP($C531,'Growth rate'!$B$3:$T$93,7,FALSE)*VLOOKUP($E531,BY_COM_Demand_Drivers!$A$5:$I$100,7,FALSE)</f>
        <v>299.30400584106985</v>
      </c>
      <c r="G531" s="16">
        <f>VLOOKUP($C531,'Growth rate'!$B$3:$T$93,7,FALSE)*VLOOKUP($E531,BY_COM_Demand_Drivers!$A$5:$I$100,8,FALSE)</f>
        <v>0</v>
      </c>
      <c r="H531" s="16">
        <f>VLOOKUP($C531,'Growth rate'!$B$3:$T$93,7,FALSE)*VLOOKUP($E531,BY_COM_Demand_Drivers!$A$5:$I$100,9,FALSE)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BY_COM_Demand_Drivers!$J$11</f>
        <v>CCUMB</v>
      </c>
      <c r="F532" s="16">
        <f>VLOOKUP($C532,'Growth rate'!$B$3:$T$93,7,FALSE)*VLOOKUP($E532,BY_COM_Demand_Drivers!$A$5:$I$100,7,FALSE)</f>
        <v>302.52421695095848</v>
      </c>
      <c r="G532" s="16">
        <f>VLOOKUP($C532,'Growth rate'!$B$3:$T$93,7,FALSE)*VLOOKUP($E532,BY_COM_Demand_Drivers!$A$5:$I$100,8,FALSE)</f>
        <v>0</v>
      </c>
      <c r="H532" s="16">
        <f>VLOOKUP($C532,'Growth rate'!$B$3:$T$93,7,FALSE)*VLOOKUP($E532,BY_COM_Demand_Drivers!$A$5:$I$100,9,FALSE)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BY_COM_Demand_Drivers!$J$11</f>
        <v>CCUMB</v>
      </c>
      <c r="F533" s="16">
        <f>VLOOKUP($C533,'Growth rate'!$B$3:$T$93,7,FALSE)*VLOOKUP($E533,BY_COM_Demand_Drivers!$A$5:$I$100,7,FALSE)</f>
        <v>305.97139304222782</v>
      </c>
      <c r="G533" s="16">
        <f>VLOOKUP($C533,'Growth rate'!$B$3:$T$93,7,FALSE)*VLOOKUP($E533,BY_COM_Demand_Drivers!$A$5:$I$100,8,FALSE)</f>
        <v>0</v>
      </c>
      <c r="H533" s="16">
        <f>VLOOKUP($C533,'Growth rate'!$B$3:$T$93,7,FALSE)*VLOOKUP($E533,BY_COM_Demand_Drivers!$A$5:$I$100,9,FALSE)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BY_COM_Demand_Drivers!$J$11</f>
        <v>CCUMB</v>
      </c>
      <c r="F534" s="16">
        <f>VLOOKUP($C534,'Growth rate'!$B$3:$T$93,7,FALSE)*VLOOKUP($E534,BY_COM_Demand_Drivers!$A$5:$I$100,7,FALSE)</f>
        <v>309.41856913349716</v>
      </c>
      <c r="G534" s="16">
        <f>VLOOKUP($C534,'Growth rate'!$B$3:$T$93,7,FALSE)*VLOOKUP($E534,BY_COM_Demand_Drivers!$A$5:$I$100,8,FALSE)</f>
        <v>0</v>
      </c>
      <c r="H534" s="16">
        <f>VLOOKUP($C534,'Growth rate'!$B$3:$T$93,7,FALSE)*VLOOKUP($E534,BY_COM_Demand_Drivers!$A$5:$I$100,9,FALSE)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BY_COM_Demand_Drivers!$J$11</f>
        <v>CCUMB</v>
      </c>
      <c r="F535" s="16">
        <f>VLOOKUP($C535,'Growth rate'!$B$3:$T$93,7,FALSE)*VLOOKUP($E535,BY_COM_Demand_Drivers!$A$5:$I$100,7,FALSE)</f>
        <v>312.8657452247665</v>
      </c>
      <c r="G535" s="16">
        <f>VLOOKUP($C535,'Growth rate'!$B$3:$T$93,7,FALSE)*VLOOKUP($E535,BY_COM_Demand_Drivers!$A$5:$I$100,8,FALSE)</f>
        <v>0</v>
      </c>
      <c r="H535" s="16">
        <f>VLOOKUP($C535,'Growth rate'!$B$3:$T$93,7,FALSE)*VLOOKUP($E535,BY_COM_Demand_Drivers!$A$5:$I$100,9,FALSE)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BY_COM_Demand_Drivers!$J$11</f>
        <v>CCUMB</v>
      </c>
      <c r="F536" s="16">
        <f>VLOOKUP($C536,'Growth rate'!$B$3:$T$93,7,FALSE)*VLOOKUP($E536,BY_COM_Demand_Drivers!$A$5:$I$100,7,FALSE)</f>
        <v>316.31292131603578</v>
      </c>
      <c r="G536" s="16">
        <f>VLOOKUP($C536,'Growth rate'!$B$3:$T$93,7,FALSE)*VLOOKUP($E536,BY_COM_Demand_Drivers!$A$5:$I$100,8,FALSE)</f>
        <v>0</v>
      </c>
      <c r="H536" s="16">
        <f>VLOOKUP($C536,'Growth rate'!$B$3:$T$93,7,FALSE)*VLOOKUP($E536,BY_COM_Demand_Drivers!$A$5:$I$100,9,FALSE)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BY_COM_Demand_Drivers!$J$11</f>
        <v>CCUMB</v>
      </c>
      <c r="F537" s="16">
        <f>VLOOKUP($C537,'Growth rate'!$B$3:$T$93,7,FALSE)*VLOOKUP($E537,BY_COM_Demand_Drivers!$A$5:$I$100,7,FALSE)</f>
        <v>319.76009740730518</v>
      </c>
      <c r="G537" s="16">
        <f>VLOOKUP($C537,'Growth rate'!$B$3:$T$93,7,FALSE)*VLOOKUP($E537,BY_COM_Demand_Drivers!$A$5:$I$100,8,FALSE)</f>
        <v>0</v>
      </c>
      <c r="H537" s="16">
        <f>VLOOKUP($C537,'Growth rate'!$B$3:$T$93,7,FALSE)*VLOOKUP($E537,BY_COM_Demand_Drivers!$A$5:$I$100,9,FALSE)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BY_COM_Demand_Drivers!$J$11</f>
        <v>CCUMB</v>
      </c>
      <c r="F538" s="16">
        <f>VLOOKUP($C538,'Growth rate'!$B$3:$T$93,7,FALSE)*VLOOKUP($E538,BY_COM_Demand_Drivers!$A$5:$I$100,7,FALSE)</f>
        <v>323.1851671429734</v>
      </c>
      <c r="G538" s="16">
        <f>VLOOKUP($C538,'Growth rate'!$B$3:$T$93,7,FALSE)*VLOOKUP($E538,BY_COM_Demand_Drivers!$A$5:$I$100,8,FALSE)</f>
        <v>0</v>
      </c>
      <c r="H538" s="16">
        <f>VLOOKUP($C538,'Growth rate'!$B$3:$T$93,7,FALSE)*VLOOKUP($E538,BY_COM_Demand_Drivers!$A$5:$I$100,9,FALSE)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BY_COM_Demand_Drivers!$J$11</f>
        <v>CCUMB</v>
      </c>
      <c r="F539" s="16">
        <f>VLOOKUP($C539,'Growth rate'!$B$3:$T$93,7,FALSE)*VLOOKUP($E539,BY_COM_Demand_Drivers!$A$5:$I$100,7,FALSE)</f>
        <v>326.61023687864156</v>
      </c>
      <c r="G539" s="16">
        <f>VLOOKUP($C539,'Growth rate'!$B$3:$T$93,7,FALSE)*VLOOKUP($E539,BY_COM_Demand_Drivers!$A$5:$I$100,8,FALSE)</f>
        <v>0</v>
      </c>
      <c r="H539" s="16">
        <f>VLOOKUP($C539,'Growth rate'!$B$3:$T$93,7,FALSE)*VLOOKUP($E539,BY_COM_Demand_Drivers!$A$5:$I$100,9,FALSE)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BY_COM_Demand_Drivers!$J$11</f>
        <v>CCUMB</v>
      </c>
      <c r="F540" s="16">
        <f>VLOOKUP($C540,'Growth rate'!$B$3:$T$93,7,FALSE)*VLOOKUP($E540,BY_COM_Demand_Drivers!$A$5:$I$100,7,FALSE)</f>
        <v>330.03530661430983</v>
      </c>
      <c r="G540" s="16">
        <f>VLOOKUP($C540,'Growth rate'!$B$3:$T$93,7,FALSE)*VLOOKUP($E540,BY_COM_Demand_Drivers!$A$5:$I$100,8,FALSE)</f>
        <v>0</v>
      </c>
      <c r="H540" s="16">
        <f>VLOOKUP($C540,'Growth rate'!$B$3:$T$93,7,FALSE)*VLOOKUP($E540,BY_COM_Demand_Drivers!$A$5:$I$100,9,FALSE)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BY_COM_Demand_Drivers!$J$11</f>
        <v>CCUMB</v>
      </c>
      <c r="F541" s="16">
        <f>VLOOKUP($C541,'Growth rate'!$B$3:$T$93,7,FALSE)*VLOOKUP($E541,BY_COM_Demand_Drivers!$A$5:$I$100,7,FALSE)</f>
        <v>333.46037634997799</v>
      </c>
      <c r="G541" s="16">
        <f>VLOOKUP($C541,'Growth rate'!$B$3:$T$93,7,FALSE)*VLOOKUP($E541,BY_COM_Demand_Drivers!$A$5:$I$100,8,FALSE)</f>
        <v>0</v>
      </c>
      <c r="H541" s="16">
        <f>VLOOKUP($C541,'Growth rate'!$B$3:$T$93,7,FALSE)*VLOOKUP($E541,BY_COM_Demand_Drivers!$A$5:$I$100,9,FALSE)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BY_COM_Demand_Drivers!$J$11</f>
        <v>CCUMB</v>
      </c>
      <c r="F542" s="16">
        <f>VLOOKUP($C542,'Growth rate'!$B$3:$T$93,7,FALSE)*VLOOKUP($E542,BY_COM_Demand_Drivers!$A$5:$I$100,7,FALSE)</f>
        <v>336.88544608564627</v>
      </c>
      <c r="G542" s="16">
        <f>VLOOKUP($C542,'Growth rate'!$B$3:$T$93,7,FALSE)*VLOOKUP($E542,BY_COM_Demand_Drivers!$A$5:$I$100,8,FALSE)</f>
        <v>0</v>
      </c>
      <c r="H542" s="16">
        <f>VLOOKUP($C542,'Growth rate'!$B$3:$T$93,7,FALSE)*VLOOKUP($E542,BY_COM_Demand_Drivers!$A$5:$I$100,9,FALSE)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BY_COM_Demand_Drivers!$J$11</f>
        <v>CCUMB</v>
      </c>
      <c r="F543" s="16">
        <f>VLOOKUP($C543,'Growth rate'!$B$3:$T$93,7,FALSE)*VLOOKUP($E543,BY_COM_Demand_Drivers!$A$5:$I$100,7,FALSE)</f>
        <v>340.27478341038886</v>
      </c>
      <c r="G543" s="16">
        <f>VLOOKUP($C543,'Growth rate'!$B$3:$T$93,7,FALSE)*VLOOKUP($E543,BY_COM_Demand_Drivers!$A$5:$I$100,8,FALSE)</f>
        <v>0</v>
      </c>
      <c r="H543" s="16">
        <f>VLOOKUP($C543,'Growth rate'!$B$3:$T$93,7,FALSE)*VLOOKUP($E543,BY_COM_Demand_Drivers!$A$5:$I$100,9,FALSE)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BY_COM_Demand_Drivers!$J$11</f>
        <v>CCUMB</v>
      </c>
      <c r="F544" s="16">
        <f>VLOOKUP($C544,'Growth rate'!$B$3:$T$93,7,FALSE)*VLOOKUP($E544,BY_COM_Demand_Drivers!$A$5:$I$100,7,FALSE)</f>
        <v>343.66412073513158</v>
      </c>
      <c r="G544" s="16">
        <f>VLOOKUP($C544,'Growth rate'!$B$3:$T$93,7,FALSE)*VLOOKUP($E544,BY_COM_Demand_Drivers!$A$5:$I$100,8,FALSE)</f>
        <v>0</v>
      </c>
      <c r="H544" s="16">
        <f>VLOOKUP($C544,'Growth rate'!$B$3:$T$93,7,FALSE)*VLOOKUP($E544,BY_COM_Demand_Drivers!$A$5:$I$100,9,FALSE)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BY_COM_Demand_Drivers!$J$11</f>
        <v>CCUMB</v>
      </c>
      <c r="F545" s="16">
        <f>VLOOKUP($C545,'Growth rate'!$B$3:$T$93,7,FALSE)*VLOOKUP($E545,BY_COM_Demand_Drivers!$A$5:$I$100,7,FALSE)</f>
        <v>347.05345805987417</v>
      </c>
      <c r="G545" s="16">
        <f>VLOOKUP($C545,'Growth rate'!$B$3:$T$93,7,FALSE)*VLOOKUP($E545,BY_COM_Demand_Drivers!$A$5:$I$100,8,FALSE)</f>
        <v>0</v>
      </c>
      <c r="H545" s="16">
        <f>VLOOKUP($C545,'Growth rate'!$B$3:$T$93,7,FALSE)*VLOOKUP($E545,BY_COM_Demand_Drivers!$A$5:$I$100,9,FALSE)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BY_COM_Demand_Drivers!$J$11</f>
        <v>CCUMB</v>
      </c>
      <c r="F546" s="16">
        <f>VLOOKUP($C546,'Growth rate'!$B$3:$T$93,7,FALSE)*VLOOKUP($E546,BY_COM_Demand_Drivers!$A$5:$I$100,7,FALSE)</f>
        <v>350.44279538461689</v>
      </c>
      <c r="G546" s="16">
        <f>VLOOKUP($C546,'Growth rate'!$B$3:$T$93,7,FALSE)*VLOOKUP($E546,BY_COM_Demand_Drivers!$A$5:$I$100,8,FALSE)</f>
        <v>0</v>
      </c>
      <c r="H546" s="16">
        <f>VLOOKUP($C546,'Growth rate'!$B$3:$T$93,7,FALSE)*VLOOKUP($E546,BY_COM_Demand_Drivers!$A$5:$I$100,9,FALSE)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BY_COM_Demand_Drivers!$J$11</f>
        <v>CCUMB</v>
      </c>
      <c r="F547" s="16">
        <f>VLOOKUP($C547,'Growth rate'!$B$3:$T$93,7,FALSE)*VLOOKUP($E547,BY_COM_Demand_Drivers!$A$5:$I$100,7,FALSE)</f>
        <v>353.83213270935954</v>
      </c>
      <c r="G547" s="16">
        <f>VLOOKUP($C547,'Growth rate'!$B$3:$T$93,7,FALSE)*VLOOKUP($E547,BY_COM_Demand_Drivers!$A$5:$I$100,8,FALSE)</f>
        <v>0</v>
      </c>
      <c r="H547" s="16">
        <f>VLOOKUP($C547,'Growth rate'!$B$3:$T$93,7,FALSE)*VLOOKUP($E547,BY_COM_Demand_Drivers!$A$5:$I$100,9,FALSE)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BY_COM_Demand_Drivers!$J$11</f>
        <v>CCUMB</v>
      </c>
      <c r="F548" s="16">
        <f>VLOOKUP($C548,'Growth rate'!$B$3:$T$93,7,FALSE)*VLOOKUP($E548,BY_COM_Demand_Drivers!$A$5:$I$100,7,FALSE)</f>
        <v>357.0421842515899</v>
      </c>
      <c r="G548" s="16">
        <f>VLOOKUP($C548,'Growth rate'!$B$3:$T$93,7,FALSE)*VLOOKUP($E548,BY_COM_Demand_Drivers!$A$5:$I$100,8,FALSE)</f>
        <v>0</v>
      </c>
      <c r="H548" s="16">
        <f>VLOOKUP($C548,'Growth rate'!$B$3:$T$93,7,FALSE)*VLOOKUP($E548,BY_COM_Demand_Drivers!$A$5:$I$100,9,FALSE)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BY_COM_Demand_Drivers!$J$11</f>
        <v>CCUMB</v>
      </c>
      <c r="F549" s="16">
        <f>VLOOKUP($C549,'Growth rate'!$B$3:$T$93,7,FALSE)*VLOOKUP($E549,BY_COM_Demand_Drivers!$A$5:$I$100,7,FALSE)</f>
        <v>360.25223579382038</v>
      </c>
      <c r="G549" s="16">
        <f>VLOOKUP($C549,'Growth rate'!$B$3:$T$93,7,FALSE)*VLOOKUP($E549,BY_COM_Demand_Drivers!$A$5:$I$100,8,FALSE)</f>
        <v>0</v>
      </c>
      <c r="H549" s="16">
        <f>VLOOKUP($C549,'Growth rate'!$B$3:$T$93,7,FALSE)*VLOOKUP($E549,BY_COM_Demand_Drivers!$A$5:$I$100,9,FALSE)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BY_COM_Demand_Drivers!$J$11</f>
        <v>CCUMB</v>
      </c>
      <c r="F550" s="16">
        <f>VLOOKUP($C550,'Growth rate'!$B$3:$T$93,7,FALSE)*VLOOKUP($E550,BY_COM_Demand_Drivers!$A$5:$I$100,7,FALSE)</f>
        <v>363.46228733605062</v>
      </c>
      <c r="G550" s="16">
        <f>VLOOKUP($C550,'Growth rate'!$B$3:$T$93,7,FALSE)*VLOOKUP($E550,BY_COM_Demand_Drivers!$A$5:$I$100,8,FALSE)</f>
        <v>0</v>
      </c>
      <c r="H550" s="16">
        <f>VLOOKUP($C550,'Growth rate'!$B$3:$T$93,7,FALSE)*VLOOKUP($E550,BY_COM_Demand_Drivers!$A$5:$I$100,9,FALSE)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BY_COM_Demand_Drivers!$J$11</f>
        <v>CCUMB</v>
      </c>
      <c r="F551" s="16">
        <f>VLOOKUP($C551,'Growth rate'!$B$3:$T$93,7,FALSE)*VLOOKUP($E551,BY_COM_Demand_Drivers!$A$5:$I$100,7,FALSE)</f>
        <v>366.6723388782811</v>
      </c>
      <c r="G551" s="16">
        <f>VLOOKUP($C551,'Growth rate'!$B$3:$T$93,7,FALSE)*VLOOKUP($E551,BY_COM_Demand_Drivers!$A$5:$I$100,8,FALSE)</f>
        <v>0</v>
      </c>
      <c r="H551" s="16">
        <f>VLOOKUP($C551,'Growth rate'!$B$3:$T$93,7,FALSE)*VLOOKUP($E551,BY_COM_Demand_Drivers!$A$5:$I$100,9,FALSE)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BY_COM_Demand_Drivers!$J$11</f>
        <v>CCUMB</v>
      </c>
      <c r="F552" s="16">
        <f>VLOOKUP($C552,'Growth rate'!$B$3:$T$93,7,FALSE)*VLOOKUP($E552,BY_COM_Demand_Drivers!$A$5:$I$100,7,FALSE)</f>
        <v>369.88239042051146</v>
      </c>
      <c r="G552" s="16">
        <f>VLOOKUP($C552,'Growth rate'!$B$3:$T$93,7,FALSE)*VLOOKUP($E552,BY_COM_Demand_Drivers!$A$5:$I$100,8,FALSE)</f>
        <v>0</v>
      </c>
      <c r="H552" s="16">
        <f>VLOOKUP($C552,'Growth rate'!$B$3:$T$93,7,FALSE)*VLOOKUP($E552,BY_COM_Demand_Drivers!$A$5:$I$100,9,FALSE)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BY_COM_Demand_Drivers!$J$11</f>
        <v>CCUMB</v>
      </c>
      <c r="F553" s="16">
        <f>VLOOKUP($C553,'Growth rate'!$B$3:$T$93,7,FALSE)*VLOOKUP($E553,BY_COM_Demand_Drivers!$A$5:$I$100,7,FALSE)</f>
        <v>372.89669935989065</v>
      </c>
      <c r="G553" s="16">
        <f>VLOOKUP($C553,'Growth rate'!$B$3:$T$93,7,FALSE)*VLOOKUP($E553,BY_COM_Demand_Drivers!$A$5:$I$100,8,FALSE)</f>
        <v>0</v>
      </c>
      <c r="H553" s="16">
        <f>VLOOKUP($C553,'Growth rate'!$B$3:$T$93,7,FALSE)*VLOOKUP($E553,BY_COM_Demand_Drivers!$A$5:$I$100,9,FALSE)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BY_COM_Demand_Drivers!$J$11</f>
        <v>CCUMB</v>
      </c>
      <c r="F554" s="16">
        <f>VLOOKUP($C554,'Growth rate'!$B$3:$T$93,7,FALSE)*VLOOKUP($E554,BY_COM_Demand_Drivers!$A$5:$I$100,7,FALSE)</f>
        <v>375.91100829926978</v>
      </c>
      <c r="G554" s="16">
        <f>VLOOKUP($C554,'Growth rate'!$B$3:$T$93,7,FALSE)*VLOOKUP($E554,BY_COM_Demand_Drivers!$A$5:$I$100,8,FALSE)</f>
        <v>0</v>
      </c>
      <c r="H554" s="16">
        <f>VLOOKUP($C554,'Growth rate'!$B$3:$T$93,7,FALSE)*VLOOKUP($E554,BY_COM_Demand_Drivers!$A$5:$I$100,9,FALSE)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BY_COM_Demand_Drivers!$J$11</f>
        <v>CCUMB</v>
      </c>
      <c r="F555" s="16">
        <f>VLOOKUP($C555,'Growth rate'!$B$3:$T$93,7,FALSE)*VLOOKUP($E555,BY_COM_Demand_Drivers!$A$5:$I$100,7,FALSE)</f>
        <v>378.9253172386488</v>
      </c>
      <c r="G555" s="16">
        <f>VLOOKUP($C555,'Growth rate'!$B$3:$T$93,7,FALSE)*VLOOKUP($E555,BY_COM_Demand_Drivers!$A$5:$I$100,8,FALSE)</f>
        <v>0</v>
      </c>
      <c r="H555" s="16">
        <f>VLOOKUP($C555,'Growth rate'!$B$3:$T$93,7,FALSE)*VLOOKUP($E555,BY_COM_Demand_Drivers!$A$5:$I$100,9,FALSE)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BY_COM_Demand_Drivers!$J$11</f>
        <v>CCUMB</v>
      </c>
      <c r="F556" s="16">
        <f>VLOOKUP($C556,'Growth rate'!$B$3:$T$93,7,FALSE)*VLOOKUP($E556,BY_COM_Demand_Drivers!$A$5:$I$100,7,FALSE)</f>
        <v>381.93962617802799</v>
      </c>
      <c r="G556" s="16">
        <f>VLOOKUP($C556,'Growth rate'!$B$3:$T$93,7,FALSE)*VLOOKUP($E556,BY_COM_Demand_Drivers!$A$5:$I$100,8,FALSE)</f>
        <v>0</v>
      </c>
      <c r="H556" s="16">
        <f>VLOOKUP($C556,'Growth rate'!$B$3:$T$93,7,FALSE)*VLOOKUP($E556,BY_COM_Demand_Drivers!$A$5:$I$100,9,FALSE)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BY_COM_Demand_Drivers!$J$11</f>
        <v>CCUMB</v>
      </c>
      <c r="F557" s="16">
        <f>VLOOKUP($C557,'Growth rate'!$B$3:$T$93,7,FALSE)*VLOOKUP($E557,BY_COM_Demand_Drivers!$A$5:$I$100,7,FALSE)</f>
        <v>384.95393511740724</v>
      </c>
      <c r="G557" s="16">
        <f>VLOOKUP($C557,'Growth rate'!$B$3:$T$93,7,FALSE)*VLOOKUP($E557,BY_COM_Demand_Drivers!$A$5:$I$100,8,FALSE)</f>
        <v>0</v>
      </c>
      <c r="H557" s="16">
        <f>VLOOKUP($C557,'Growth rate'!$B$3:$T$93,7,FALSE)*VLOOKUP($E557,BY_COM_Demand_Drivers!$A$5:$I$100,9,FALSE)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BY_COM_Demand_Drivers!$J$11</f>
        <v>CCUMB</v>
      </c>
      <c r="F558" s="16">
        <f>VLOOKUP($C558,'Growth rate'!$B$3:$T$93,7,FALSE)*VLOOKUP($E558,BY_COM_Demand_Drivers!$A$5:$I$100,7,FALSE)</f>
        <v>387.60175594553453</v>
      </c>
      <c r="G558" s="16">
        <f>VLOOKUP($C558,'Growth rate'!$B$3:$T$93,7,FALSE)*VLOOKUP($E558,BY_COM_Demand_Drivers!$A$5:$I$100,8,FALSE)</f>
        <v>0</v>
      </c>
      <c r="H558" s="16">
        <f>VLOOKUP($C558,'Growth rate'!$B$3:$T$93,7,FALSE)*VLOOKUP($E558,BY_COM_Demand_Drivers!$A$5:$I$100,9,FALSE)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BY_COM_Demand_Drivers!$J$11</f>
        <v>CCUMB</v>
      </c>
      <c r="F559" s="16">
        <f>VLOOKUP($C559,'Growth rate'!$B$3:$T$93,7,FALSE)*VLOOKUP($E559,BY_COM_Demand_Drivers!$A$5:$I$100,7,FALSE)</f>
        <v>390.24957677366189</v>
      </c>
      <c r="G559" s="16">
        <f>VLOOKUP($C559,'Growth rate'!$B$3:$T$93,7,FALSE)*VLOOKUP($E559,BY_COM_Demand_Drivers!$A$5:$I$100,8,FALSE)</f>
        <v>0</v>
      </c>
      <c r="H559" s="16">
        <f>VLOOKUP($C559,'Growth rate'!$B$3:$T$93,7,FALSE)*VLOOKUP($E559,BY_COM_Demand_Drivers!$A$5:$I$100,9,FALSE)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BY_COM_Demand_Drivers!$J$11</f>
        <v>CCUMB</v>
      </c>
      <c r="F560" s="16">
        <f>VLOOKUP($C560,'Growth rate'!$B$3:$T$93,7,FALSE)*VLOOKUP($E560,BY_COM_Demand_Drivers!$A$5:$I$100,7,FALSE)</f>
        <v>392.89739760178924</v>
      </c>
      <c r="G560" s="16">
        <f>VLOOKUP($C560,'Growth rate'!$B$3:$T$93,7,FALSE)*VLOOKUP($E560,BY_COM_Demand_Drivers!$A$5:$I$100,8,FALSE)</f>
        <v>0</v>
      </c>
      <c r="H560" s="16">
        <f>VLOOKUP($C560,'Growth rate'!$B$3:$T$93,7,FALSE)*VLOOKUP($E560,BY_COM_Demand_Drivers!$A$5:$I$100,9,FALSE)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BY_COM_Demand_Drivers!$J$11</f>
        <v>CCUMB</v>
      </c>
      <c r="F561" s="16">
        <f>VLOOKUP($C561,'Growth rate'!$B$3:$T$93,7,FALSE)*VLOOKUP($E561,BY_COM_Demand_Drivers!$A$5:$I$100,7,FALSE)</f>
        <v>395.54521842991664</v>
      </c>
      <c r="G561" s="16">
        <f>VLOOKUP($C561,'Growth rate'!$B$3:$T$93,7,FALSE)*VLOOKUP($E561,BY_COM_Demand_Drivers!$A$5:$I$100,8,FALSE)</f>
        <v>0</v>
      </c>
      <c r="H561" s="16">
        <f>VLOOKUP($C561,'Growth rate'!$B$3:$T$93,7,FALSE)*VLOOKUP($E561,BY_COM_Demand_Drivers!$A$5:$I$100,9,FALSE)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BY_COM_Demand_Drivers!$J$11</f>
        <v>CCUMB</v>
      </c>
      <c r="F562" s="16">
        <f>VLOOKUP($C562,'Growth rate'!$B$3:$T$93,7,FALSE)*VLOOKUP($E562,BY_COM_Demand_Drivers!$A$5:$I$100,7,FALSE)</f>
        <v>398.19303925804388</v>
      </c>
      <c r="G562" s="16">
        <f>VLOOKUP($C562,'Growth rate'!$B$3:$T$93,7,FALSE)*VLOOKUP($E562,BY_COM_Demand_Drivers!$A$5:$I$100,8,FALSE)</f>
        <v>0</v>
      </c>
      <c r="H562" s="16">
        <f>VLOOKUP($C562,'Growth rate'!$B$3:$T$93,7,FALSE)*VLOOKUP($E562,BY_COM_Demand_Drivers!$A$5:$I$100,9,FALSE)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BY_COM_Demand_Drivers!$J$11</f>
        <v>CCUMB</v>
      </c>
      <c r="F563" s="16">
        <f>VLOOKUP($C563,'Growth rate'!$B$3:$T$93,7,FALSE)*VLOOKUP($E563,BY_COM_Demand_Drivers!$A$5:$I$100,7,FALSE)</f>
        <v>400.51952027794857</v>
      </c>
      <c r="G563" s="16">
        <f>VLOOKUP($C563,'Growth rate'!$B$3:$T$93,7,FALSE)*VLOOKUP($E563,BY_COM_Demand_Drivers!$A$5:$I$100,8,FALSE)</f>
        <v>0</v>
      </c>
      <c r="H563" s="16">
        <f>VLOOKUP($C563,'Growth rate'!$B$3:$T$93,7,FALSE)*VLOOKUP($E563,BY_COM_Demand_Drivers!$A$5:$I$100,9,FALSE)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BY_COM_Demand_Drivers!$J$11</f>
        <v>CCUMB</v>
      </c>
      <c r="F564" s="16">
        <f>VLOOKUP($C564,'Growth rate'!$B$3:$T$93,7,FALSE)*VLOOKUP($E564,BY_COM_Demand_Drivers!$A$5:$I$100,7,FALSE)</f>
        <v>402.84600129785338</v>
      </c>
      <c r="G564" s="16">
        <f>VLOOKUP($C564,'Growth rate'!$B$3:$T$93,7,FALSE)*VLOOKUP($E564,BY_COM_Demand_Drivers!$A$5:$I$100,8,FALSE)</f>
        <v>0</v>
      </c>
      <c r="H564" s="16">
        <f>VLOOKUP($C564,'Growth rate'!$B$3:$T$93,7,FALSE)*VLOOKUP($E564,BY_COM_Demand_Drivers!$A$5:$I$100,9,FALSE)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BY_COM_Demand_Drivers!$J$11</f>
        <v>CCUMB</v>
      </c>
      <c r="F565" s="16">
        <f>VLOOKUP($C565,'Growth rate'!$B$3:$T$93,7,FALSE)*VLOOKUP($E565,BY_COM_Demand_Drivers!$A$5:$I$100,7,FALSE)</f>
        <v>405.17248231775812</v>
      </c>
      <c r="G565" s="16">
        <f>VLOOKUP($C565,'Growth rate'!$B$3:$T$93,7,FALSE)*VLOOKUP($E565,BY_COM_Demand_Drivers!$A$5:$I$100,8,FALSE)</f>
        <v>0</v>
      </c>
      <c r="H565" s="16">
        <f>VLOOKUP($C565,'Growth rate'!$B$3:$T$93,7,FALSE)*VLOOKUP($E565,BY_COM_Demand_Drivers!$A$5:$I$100,9,FALSE)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BY_COM_Demand_Drivers!$J$11</f>
        <v>CCUMB</v>
      </c>
      <c r="F566" s="16">
        <f>VLOOKUP($C566,'Growth rate'!$B$3:$T$93,7,FALSE)*VLOOKUP($E566,BY_COM_Demand_Drivers!$A$5:$I$100,7,FALSE)</f>
        <v>407.49896333766281</v>
      </c>
      <c r="G566" s="16">
        <f>VLOOKUP($C566,'Growth rate'!$B$3:$T$93,7,FALSE)*VLOOKUP($E566,BY_COM_Demand_Drivers!$A$5:$I$100,8,FALSE)</f>
        <v>0</v>
      </c>
      <c r="H566" s="16">
        <f>VLOOKUP($C566,'Growth rate'!$B$3:$T$93,7,FALSE)*VLOOKUP($E566,BY_COM_Demand_Drivers!$A$5:$I$100,9,FALSE)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BY_COM_Demand_Drivers!$J$11</f>
        <v>CCUMB</v>
      </c>
      <c r="F567" s="16">
        <f>VLOOKUP($C567,'Growth rate'!$B$3:$T$93,7,FALSE)*VLOOKUP($E567,BY_COM_Demand_Drivers!$A$5:$I$100,7,FALSE)</f>
        <v>409.82544435756762</v>
      </c>
      <c r="G567" s="16">
        <f>VLOOKUP($C567,'Growth rate'!$B$3:$T$93,7,FALSE)*VLOOKUP($E567,BY_COM_Demand_Drivers!$A$5:$I$100,8,FALSE)</f>
        <v>0</v>
      </c>
      <c r="H567" s="16">
        <f>VLOOKUP($C567,'Growth rate'!$B$3:$T$93,7,FALSE)*VLOOKUP($E567,BY_COM_Demand_Drivers!$A$5:$I$100,9,FALSE)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BY_COM_Demand_Drivers!$J$11</f>
        <v>CCUMB</v>
      </c>
      <c r="F568" s="16">
        <f>VLOOKUP($C568,'Growth rate'!$B$3:$T$93,7,FALSE)*VLOOKUP($E568,BY_COM_Demand_Drivers!$A$5:$I$100,7,FALSE)</f>
        <v>411.92233354211618</v>
      </c>
      <c r="G568" s="16">
        <f>VLOOKUP($C568,'Growth rate'!$B$3:$T$93,7,FALSE)*VLOOKUP($E568,BY_COM_Demand_Drivers!$A$5:$I$100,8,FALSE)</f>
        <v>0</v>
      </c>
      <c r="H568" s="16">
        <f>VLOOKUP($C568,'Growth rate'!$B$3:$T$93,7,FALSE)*VLOOKUP($E568,BY_COM_Demand_Drivers!$A$5:$I$100,9,FALSE)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BY_COM_Demand_Drivers!$J$11</f>
        <v>CCUMB</v>
      </c>
      <c r="F569" s="16">
        <f>VLOOKUP($C569,'Growth rate'!$B$3:$T$93,7,FALSE)*VLOOKUP($E569,BY_COM_Demand_Drivers!$A$5:$I$100,7,FALSE)</f>
        <v>414.01922272666485</v>
      </c>
      <c r="G569" s="16">
        <f>VLOOKUP($C569,'Growth rate'!$B$3:$T$93,7,FALSE)*VLOOKUP($E569,BY_COM_Demand_Drivers!$A$5:$I$100,8,FALSE)</f>
        <v>0</v>
      </c>
      <c r="H569" s="16">
        <f>VLOOKUP($C569,'Growth rate'!$B$3:$T$93,7,FALSE)*VLOOKUP($E569,BY_COM_Demand_Drivers!$A$5:$I$100,9,FALSE)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BY_COM_Demand_Drivers!$J$11</f>
        <v>CCUMB</v>
      </c>
      <c r="F570" s="16">
        <f>VLOOKUP($C570,'Growth rate'!$B$3:$T$93,7,FALSE)*VLOOKUP($E570,BY_COM_Demand_Drivers!$A$5:$I$100,7,FALSE)</f>
        <v>416.11611191121335</v>
      </c>
      <c r="G570" s="16">
        <f>VLOOKUP($C570,'Growth rate'!$B$3:$T$93,7,FALSE)*VLOOKUP($E570,BY_COM_Demand_Drivers!$A$5:$I$100,8,FALSE)</f>
        <v>0</v>
      </c>
      <c r="H570" s="16">
        <f>VLOOKUP($C570,'Growth rate'!$B$3:$T$93,7,FALSE)*VLOOKUP($E570,BY_COM_Demand_Drivers!$A$5:$I$100,9,FALSE)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BY_COM_Demand_Drivers!$J$11</f>
        <v>CCUMB</v>
      </c>
      <c r="F571" s="16">
        <f>VLOOKUP($C571,'Growth rate'!$B$3:$T$93,7,FALSE)*VLOOKUP($E571,BY_COM_Demand_Drivers!$A$5:$I$100,7,FALSE)</f>
        <v>418.21300109576202</v>
      </c>
      <c r="G571" s="16">
        <f>VLOOKUP($C571,'Growth rate'!$B$3:$T$93,7,FALSE)*VLOOKUP($E571,BY_COM_Demand_Drivers!$A$5:$I$100,8,FALSE)</f>
        <v>0</v>
      </c>
      <c r="H571" s="16">
        <f>VLOOKUP($C571,'Growth rate'!$B$3:$T$93,7,FALSE)*VLOOKUP($E571,BY_COM_Demand_Drivers!$A$5:$I$100,9,FALSE)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BY_COM_Demand_Drivers!$J$11</f>
        <v>CCUMB</v>
      </c>
      <c r="F572" s="16">
        <f>VLOOKUP($C572,'Growth rate'!$B$3:$T$93,7,FALSE)*VLOOKUP($E572,BY_COM_Demand_Drivers!$A$5:$I$100,7,FALSE)</f>
        <v>420.30989028031064</v>
      </c>
      <c r="G572" s="16">
        <f>VLOOKUP($C572,'Growth rate'!$B$3:$T$93,7,FALSE)*VLOOKUP($E572,BY_COM_Demand_Drivers!$A$5:$I$100,8,FALSE)</f>
        <v>0</v>
      </c>
      <c r="H572" s="16">
        <f>VLOOKUP($C572,'Growth rate'!$B$3:$T$93,7,FALSE)*VLOOKUP($E572,BY_COM_Demand_Drivers!$A$5:$I$100,9,FALSE)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BY_COM_Demand_Drivers!$J$11</f>
        <v>CCUMB</v>
      </c>
      <c r="F573" s="16">
        <f>VLOOKUP($C573,'Growth rate'!$B$3:$T$93,7,FALSE)*VLOOKUP($E573,BY_COM_Demand_Drivers!$A$5:$I$100,7,FALSE)</f>
        <v>422.22307960808712</v>
      </c>
      <c r="G573" s="16">
        <f>VLOOKUP($C573,'Growth rate'!$B$3:$T$93,7,FALSE)*VLOOKUP($E573,BY_COM_Demand_Drivers!$A$5:$I$100,8,FALSE)</f>
        <v>0</v>
      </c>
      <c r="H573" s="16">
        <f>VLOOKUP($C573,'Growth rate'!$B$3:$T$93,7,FALSE)*VLOOKUP($E573,BY_COM_Demand_Drivers!$A$5:$I$100,9,FALSE)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BY_COM_Demand_Drivers!$J$11</f>
        <v>CCUMB</v>
      </c>
      <c r="F574" s="16">
        <f>VLOOKUP($C574,'Growth rate'!$B$3:$T$93,7,FALSE)*VLOOKUP($E574,BY_COM_Demand_Drivers!$A$5:$I$100,7,FALSE)</f>
        <v>424.13626893586337</v>
      </c>
      <c r="G574" s="16">
        <f>VLOOKUP($C574,'Growth rate'!$B$3:$T$93,7,FALSE)*VLOOKUP($E574,BY_COM_Demand_Drivers!$A$5:$I$100,8,FALSE)</f>
        <v>0</v>
      </c>
      <c r="H574" s="16">
        <f>VLOOKUP($C574,'Growth rate'!$B$3:$T$93,7,FALSE)*VLOOKUP($E574,BY_COM_Demand_Drivers!$A$5:$I$100,9,FALSE)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BY_COM_Demand_Drivers!$J$11</f>
        <v>CCUMB</v>
      </c>
      <c r="F575" s="16">
        <f>VLOOKUP($C575,'Growth rate'!$B$3:$T$93,7,FALSE)*VLOOKUP($E575,BY_COM_Demand_Drivers!$A$5:$I$100,7,FALSE)</f>
        <v>426.04945826363968</v>
      </c>
      <c r="G575" s="16">
        <f>VLOOKUP($C575,'Growth rate'!$B$3:$T$93,7,FALSE)*VLOOKUP($E575,BY_COM_Demand_Drivers!$A$5:$I$100,8,FALSE)</f>
        <v>0</v>
      </c>
      <c r="H575" s="16">
        <f>VLOOKUP($C575,'Growth rate'!$B$3:$T$93,7,FALSE)*VLOOKUP($E575,BY_COM_Demand_Drivers!$A$5:$I$100,9,FALSE)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BY_COM_Demand_Drivers!$J$11</f>
        <v>CCUMB</v>
      </c>
      <c r="F576" s="16">
        <f>VLOOKUP($C576,'Growth rate'!$B$3:$T$93,7,FALSE)*VLOOKUP($E576,BY_COM_Demand_Drivers!$A$5:$I$100,7,FALSE)</f>
        <v>427.9626475914161</v>
      </c>
      <c r="G576" s="16">
        <f>VLOOKUP($C576,'Growth rate'!$B$3:$T$93,7,FALSE)*VLOOKUP($E576,BY_COM_Demand_Drivers!$A$5:$I$100,8,FALSE)</f>
        <v>0</v>
      </c>
      <c r="H576" s="16">
        <f>VLOOKUP($C576,'Growth rate'!$B$3:$T$93,7,FALSE)*VLOOKUP($E576,BY_COM_Demand_Drivers!$A$5:$I$100,9,FALSE)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BY_COM_Demand_Drivers!$J$11</f>
        <v>CCUMB</v>
      </c>
      <c r="F577" s="16">
        <f>VLOOKUP($C577,'Growth rate'!$B$3:$T$93,7,FALSE)*VLOOKUP($E577,BY_COM_Demand_Drivers!$A$5:$I$100,7,FALSE)</f>
        <v>429.87583691919247</v>
      </c>
      <c r="G577" s="16">
        <f>VLOOKUP($C577,'Growth rate'!$B$3:$T$93,7,FALSE)*VLOOKUP($E577,BY_COM_Demand_Drivers!$A$5:$I$100,8,FALSE)</f>
        <v>0</v>
      </c>
      <c r="H577" s="16">
        <f>VLOOKUP($C577,'Growth rate'!$B$3:$T$93,7,FALSE)*VLOOKUP($E577,BY_COM_Demand_Drivers!$A$5:$I$100,9,FALSE)</f>
        <v>0</v>
      </c>
    </row>
    <row r="578" spans="2:8">
      <c r="B578" s="16" t="s">
        <v>11</v>
      </c>
      <c r="C578" s="16">
        <v>2019</v>
      </c>
      <c r="D578" s="16" t="s">
        <v>3</v>
      </c>
      <c r="E578" s="16" t="str">
        <f>BY_COM_Demand_Drivers!$J$12</f>
        <v>CCRMB</v>
      </c>
      <c r="F578" s="16">
        <f>VLOOKUP($C578,'Growth rate'!$B$3:$T$93,7,FALSE)*VLOOKUP($E578,BY_COM_Demand_Drivers!$A$5:$I$100,7,FALSE)</f>
        <v>21.167999999999999</v>
      </c>
      <c r="G578" s="16">
        <f>VLOOKUP($C578,'Growth rate'!$B$3:$T$93,7,FALSE)*VLOOKUP($E578,BY_COM_Demand_Drivers!$A$5:$I$100,8,FALSE)</f>
        <v>0</v>
      </c>
      <c r="H578" s="16">
        <f>VLOOKUP($C578,'Growth rate'!$B$3:$T$93,7,FALSE)*VLOOKUP($E578,BY_COM_Demand_Drivers!$A$5:$I$100,9,FALSE)</f>
        <v>0</v>
      </c>
    </row>
    <row r="579" spans="2:8">
      <c r="B579" s="16" t="s">
        <v>11</v>
      </c>
      <c r="C579" s="16">
        <v>2020</v>
      </c>
      <c r="D579" s="16" t="s">
        <v>3</v>
      </c>
      <c r="E579" s="16" t="str">
        <f>BY_COM_Demand_Drivers!$J$12</f>
        <v>CCRMB</v>
      </c>
      <c r="F579" s="16">
        <f>VLOOKUP($C579,'Growth rate'!$B$3:$T$93,7,FALSE)*VLOOKUP($E579,BY_COM_Demand_Drivers!$A$5:$I$100,7,FALSE)</f>
        <v>21.002033601887231</v>
      </c>
      <c r="G579" s="16">
        <f>VLOOKUP($C579,'Growth rate'!$B$3:$T$93,7,FALSE)*VLOOKUP($E579,BY_COM_Demand_Drivers!$A$5:$I$100,8,FALSE)</f>
        <v>0</v>
      </c>
      <c r="H579" s="16">
        <f>VLOOKUP($C579,'Growth rate'!$B$3:$T$93,7,FALSE)*VLOOKUP($E579,BY_COM_Demand_Drivers!$A$5:$I$100,9,FALSE)</f>
        <v>0</v>
      </c>
    </row>
    <row r="580" spans="2:8">
      <c r="B580" s="16" t="s">
        <v>11</v>
      </c>
      <c r="C580" s="16">
        <v>2021</v>
      </c>
      <c r="D580" s="16" t="s">
        <v>3</v>
      </c>
      <c r="E580" s="16" t="str">
        <f>BY_COM_Demand_Drivers!$J$12</f>
        <v>CCRMB</v>
      </c>
      <c r="F580" s="16">
        <f>VLOOKUP($C580,'Growth rate'!$B$3:$T$93,7,FALSE)*VLOOKUP($E580,BY_COM_Demand_Drivers!$A$5:$I$100,7,FALSE)</f>
        <v>20.836067203774459</v>
      </c>
      <c r="G580" s="16">
        <f>VLOOKUP($C580,'Growth rate'!$B$3:$T$93,7,FALSE)*VLOOKUP($E580,BY_COM_Demand_Drivers!$A$5:$I$100,8,FALSE)</f>
        <v>0</v>
      </c>
      <c r="H580" s="16">
        <f>VLOOKUP($C580,'Growth rate'!$B$3:$T$93,7,FALSE)*VLOOKUP($E580,BY_COM_Demand_Drivers!$A$5:$I$100,9,FALSE)</f>
        <v>0</v>
      </c>
    </row>
    <row r="581" spans="2:8">
      <c r="B581" s="16" t="s">
        <v>11</v>
      </c>
      <c r="C581" s="16">
        <v>2022</v>
      </c>
      <c r="D581" s="16" t="s">
        <v>3</v>
      </c>
      <c r="E581" s="16" t="str">
        <f>BY_COM_Demand_Drivers!$J$12</f>
        <v>CCRMB</v>
      </c>
      <c r="F581" s="16">
        <f>VLOOKUP($C581,'Growth rate'!$B$3:$T$93,7,FALSE)*VLOOKUP($E581,BY_COM_Demand_Drivers!$A$5:$I$100,7,FALSE)</f>
        <v>20.670100805661686</v>
      </c>
      <c r="G581" s="16">
        <f>VLOOKUP($C581,'Growth rate'!$B$3:$T$93,7,FALSE)*VLOOKUP($E581,BY_COM_Demand_Drivers!$A$5:$I$100,8,FALSE)</f>
        <v>0</v>
      </c>
      <c r="H581" s="16">
        <f>VLOOKUP($C581,'Growth rate'!$B$3:$T$93,7,FALSE)*VLOOKUP($E581,BY_COM_Demand_Drivers!$A$5:$I$100,9,FALSE)</f>
        <v>0</v>
      </c>
    </row>
    <row r="582" spans="2:8">
      <c r="B582" s="16" t="s">
        <v>11</v>
      </c>
      <c r="C582" s="16">
        <v>2023</v>
      </c>
      <c r="D582" s="16" t="s">
        <v>3</v>
      </c>
      <c r="E582" s="16" t="str">
        <f>BY_COM_Demand_Drivers!$J$12</f>
        <v>CCRMB</v>
      </c>
      <c r="F582" s="16">
        <f>VLOOKUP($C582,'Growth rate'!$B$3:$T$93,7,FALSE)*VLOOKUP($E582,BY_COM_Demand_Drivers!$A$5:$I$100,7,FALSE)</f>
        <v>20.504134407548918</v>
      </c>
      <c r="G582" s="16">
        <f>VLOOKUP($C582,'Growth rate'!$B$3:$T$93,7,FALSE)*VLOOKUP($E582,BY_COM_Demand_Drivers!$A$5:$I$100,8,FALSE)</f>
        <v>0</v>
      </c>
      <c r="H582" s="16">
        <f>VLOOKUP($C582,'Growth rate'!$B$3:$T$93,7,FALSE)*VLOOKUP($E582,BY_COM_Demand_Drivers!$A$5:$I$100,9,FALSE)</f>
        <v>0</v>
      </c>
    </row>
    <row r="583" spans="2:8">
      <c r="B583" s="16" t="s">
        <v>11</v>
      </c>
      <c r="C583" s="16">
        <v>2024</v>
      </c>
      <c r="D583" s="16" t="s">
        <v>3</v>
      </c>
      <c r="E583" s="16" t="str">
        <f>BY_COM_Demand_Drivers!$J$12</f>
        <v>CCRMB</v>
      </c>
      <c r="F583" s="16">
        <f>VLOOKUP($C583,'Growth rate'!$B$3:$T$93,7,FALSE)*VLOOKUP($E583,BY_COM_Demand_Drivers!$A$5:$I$100,7,FALSE)</f>
        <v>20.338168009436146</v>
      </c>
      <c r="G583" s="16">
        <f>VLOOKUP($C583,'Growth rate'!$B$3:$T$93,7,FALSE)*VLOOKUP($E583,BY_COM_Demand_Drivers!$A$5:$I$100,8,FALSE)</f>
        <v>0</v>
      </c>
      <c r="H583" s="16">
        <f>VLOOKUP($C583,'Growth rate'!$B$3:$T$93,7,FALSE)*VLOOKUP($E583,BY_COM_Demand_Drivers!$A$5:$I$100,9,FALSE)</f>
        <v>0</v>
      </c>
    </row>
    <row r="584" spans="2:8">
      <c r="B584" s="16" t="s">
        <v>11</v>
      </c>
      <c r="C584" s="16">
        <v>2025</v>
      </c>
      <c r="D584" s="16" t="s">
        <v>3</v>
      </c>
      <c r="E584" s="16" t="str">
        <f>BY_COM_Demand_Drivers!$J$12</f>
        <v>CCRMB</v>
      </c>
      <c r="F584" s="16">
        <f>VLOOKUP($C584,'Growth rate'!$B$3:$T$93,7,FALSE)*VLOOKUP($E584,BY_COM_Demand_Drivers!$A$5:$I$100,7,FALSE)</f>
        <v>20.172201611323377</v>
      </c>
      <c r="G584" s="16">
        <f>VLOOKUP($C584,'Growth rate'!$B$3:$T$93,7,FALSE)*VLOOKUP($E584,BY_COM_Demand_Drivers!$A$5:$I$100,8,FALSE)</f>
        <v>0</v>
      </c>
      <c r="H584" s="16">
        <f>VLOOKUP($C584,'Growth rate'!$B$3:$T$93,7,FALSE)*VLOOKUP($E584,BY_COM_Demand_Drivers!$A$5:$I$100,9,FALSE)</f>
        <v>0</v>
      </c>
    </row>
    <row r="585" spans="2:8">
      <c r="B585" s="16" t="s">
        <v>11</v>
      </c>
      <c r="C585" s="16">
        <v>2026</v>
      </c>
      <c r="D585" s="16" t="s">
        <v>3</v>
      </c>
      <c r="E585" s="16" t="str">
        <f>BY_COM_Demand_Drivers!$J$12</f>
        <v>CCRMB</v>
      </c>
      <c r="F585" s="16">
        <f>VLOOKUP($C585,'Growth rate'!$B$3:$T$93,7,FALSE)*VLOOKUP($E585,BY_COM_Demand_Drivers!$A$5:$I$100,7,FALSE)</f>
        <v>20.006235213210605</v>
      </c>
      <c r="G585" s="16">
        <f>VLOOKUP($C585,'Growth rate'!$B$3:$T$93,7,FALSE)*VLOOKUP($E585,BY_COM_Demand_Drivers!$A$5:$I$100,8,FALSE)</f>
        <v>0</v>
      </c>
      <c r="H585" s="16">
        <f>VLOOKUP($C585,'Growth rate'!$B$3:$T$93,7,FALSE)*VLOOKUP($E585,BY_COM_Demand_Drivers!$A$5:$I$100,9,FALSE)</f>
        <v>0</v>
      </c>
    </row>
    <row r="586" spans="2:8">
      <c r="B586" s="16" t="s">
        <v>11</v>
      </c>
      <c r="C586" s="16">
        <v>2027</v>
      </c>
      <c r="D586" s="16" t="s">
        <v>3</v>
      </c>
      <c r="E586" s="16" t="str">
        <f>BY_COM_Demand_Drivers!$J$12</f>
        <v>CCRMB</v>
      </c>
      <c r="F586" s="16">
        <f>VLOOKUP($C586,'Growth rate'!$B$3:$T$93,7,FALSE)*VLOOKUP($E586,BY_COM_Demand_Drivers!$A$5:$I$100,7,FALSE)</f>
        <v>19.840268815097833</v>
      </c>
      <c r="G586" s="16">
        <f>VLOOKUP($C586,'Growth rate'!$B$3:$T$93,7,FALSE)*VLOOKUP($E586,BY_COM_Demand_Drivers!$A$5:$I$100,8,FALSE)</f>
        <v>0</v>
      </c>
      <c r="H586" s="16">
        <f>VLOOKUP($C586,'Growth rate'!$B$3:$T$93,7,FALSE)*VLOOKUP($E586,BY_COM_Demand_Drivers!$A$5:$I$100,9,FALSE)</f>
        <v>0</v>
      </c>
    </row>
    <row r="587" spans="2:8">
      <c r="B587" s="16" t="s">
        <v>11</v>
      </c>
      <c r="C587" s="16">
        <v>2028</v>
      </c>
      <c r="D587" s="16" t="s">
        <v>3</v>
      </c>
      <c r="E587" s="16" t="str">
        <f>BY_COM_Demand_Drivers!$J$12</f>
        <v>CCRMB</v>
      </c>
      <c r="F587" s="16">
        <f>VLOOKUP($C587,'Growth rate'!$B$3:$T$93,7,FALSE)*VLOOKUP($E587,BY_COM_Demand_Drivers!$A$5:$I$100,7,FALSE)</f>
        <v>19.674302416985064</v>
      </c>
      <c r="G587" s="16">
        <f>VLOOKUP($C587,'Growth rate'!$B$3:$T$93,7,FALSE)*VLOOKUP($E587,BY_COM_Demand_Drivers!$A$5:$I$100,8,FALSE)</f>
        <v>0</v>
      </c>
      <c r="H587" s="16">
        <f>VLOOKUP($C587,'Growth rate'!$B$3:$T$93,7,FALSE)*VLOOKUP($E587,BY_COM_Demand_Drivers!$A$5:$I$100,9,FALSE)</f>
        <v>0</v>
      </c>
    </row>
    <row r="588" spans="2:8">
      <c r="B588" s="16" t="s">
        <v>11</v>
      </c>
      <c r="C588" s="16">
        <v>2029</v>
      </c>
      <c r="D588" s="16" t="s">
        <v>3</v>
      </c>
      <c r="E588" s="16" t="str">
        <f>BY_COM_Demand_Drivers!$J$12</f>
        <v>CCRMB</v>
      </c>
      <c r="F588" s="16">
        <f>VLOOKUP($C588,'Growth rate'!$B$3:$T$93,7,FALSE)*VLOOKUP($E588,BY_COM_Demand_Drivers!$A$5:$I$100,7,FALSE)</f>
        <v>19.508336018872296</v>
      </c>
      <c r="G588" s="16">
        <f>VLOOKUP($C588,'Growth rate'!$B$3:$T$93,7,FALSE)*VLOOKUP($E588,BY_COM_Demand_Drivers!$A$5:$I$100,8,FALSE)</f>
        <v>0</v>
      </c>
      <c r="H588" s="16">
        <f>VLOOKUP($C588,'Growth rate'!$B$3:$T$93,7,FALSE)*VLOOKUP($E588,BY_COM_Demand_Drivers!$A$5:$I$100,9,FALSE)</f>
        <v>0</v>
      </c>
    </row>
    <row r="589" spans="2:8">
      <c r="B589" s="16" t="s">
        <v>11</v>
      </c>
      <c r="C589" s="16">
        <v>2030</v>
      </c>
      <c r="D589" s="16" t="s">
        <v>3</v>
      </c>
      <c r="E589" s="16" t="str">
        <f>BY_COM_Demand_Drivers!$J$12</f>
        <v>CCRMB</v>
      </c>
      <c r="F589" s="16">
        <f>VLOOKUP($C589,'Growth rate'!$B$3:$T$93,7,FALSE)*VLOOKUP($E589,BY_COM_Demand_Drivers!$A$5:$I$100,7,FALSE)</f>
        <v>19.342369620759523</v>
      </c>
      <c r="G589" s="16">
        <f>VLOOKUP($C589,'Growth rate'!$B$3:$T$93,7,FALSE)*VLOOKUP($E589,BY_COM_Demand_Drivers!$A$5:$I$100,8,FALSE)</f>
        <v>0</v>
      </c>
      <c r="H589" s="16">
        <f>VLOOKUP($C589,'Growth rate'!$B$3:$T$93,7,FALSE)*VLOOKUP($E589,BY_COM_Demand_Drivers!$A$5:$I$100,9,FALSE)</f>
        <v>0</v>
      </c>
    </row>
    <row r="590" spans="2:8">
      <c r="B590" s="16" t="s">
        <v>11</v>
      </c>
      <c r="C590" s="16">
        <v>2031</v>
      </c>
      <c r="D590" s="16" t="s">
        <v>3</v>
      </c>
      <c r="E590" s="16" t="str">
        <f>BY_COM_Demand_Drivers!$J$12</f>
        <v>CCRMB</v>
      </c>
      <c r="F590" s="16">
        <f>VLOOKUP($C590,'Growth rate'!$B$3:$T$93,7,FALSE)*VLOOKUP($E590,BY_COM_Demand_Drivers!$A$5:$I$100,7,FALSE)</f>
        <v>19.176403222646751</v>
      </c>
      <c r="G590" s="16">
        <f>VLOOKUP($C590,'Growth rate'!$B$3:$T$93,7,FALSE)*VLOOKUP($E590,BY_COM_Demand_Drivers!$A$5:$I$100,8,FALSE)</f>
        <v>0</v>
      </c>
      <c r="H590" s="16">
        <f>VLOOKUP($C590,'Growth rate'!$B$3:$T$93,7,FALSE)*VLOOKUP($E590,BY_COM_Demand_Drivers!$A$5:$I$100,9,FALSE)</f>
        <v>0</v>
      </c>
    </row>
    <row r="591" spans="2:8">
      <c r="B591" s="16" t="s">
        <v>11</v>
      </c>
      <c r="C591" s="16">
        <v>2032</v>
      </c>
      <c r="D591" s="16" t="s">
        <v>3</v>
      </c>
      <c r="E591" s="16" t="str">
        <f>BY_COM_Demand_Drivers!$J$12</f>
        <v>CCRMB</v>
      </c>
      <c r="F591" s="16">
        <f>VLOOKUP($C591,'Growth rate'!$B$3:$T$93,7,FALSE)*VLOOKUP($E591,BY_COM_Demand_Drivers!$A$5:$I$100,7,FALSE)</f>
        <v>19.010436824533983</v>
      </c>
      <c r="G591" s="16">
        <f>VLOOKUP($C591,'Growth rate'!$B$3:$T$93,7,FALSE)*VLOOKUP($E591,BY_COM_Demand_Drivers!$A$5:$I$100,8,FALSE)</f>
        <v>0</v>
      </c>
      <c r="H591" s="16">
        <f>VLOOKUP($C591,'Growth rate'!$B$3:$T$93,7,FALSE)*VLOOKUP($E591,BY_COM_Demand_Drivers!$A$5:$I$100,9,FALSE)</f>
        <v>0</v>
      </c>
    </row>
    <row r="592" spans="2:8">
      <c r="B592" s="16" t="s">
        <v>11</v>
      </c>
      <c r="C592" s="16">
        <v>2033</v>
      </c>
      <c r="D592" s="16" t="s">
        <v>3</v>
      </c>
      <c r="E592" s="16" t="str">
        <f>BY_COM_Demand_Drivers!$J$12</f>
        <v>CCRMB</v>
      </c>
      <c r="F592" s="16">
        <f>VLOOKUP($C592,'Growth rate'!$B$3:$T$93,7,FALSE)*VLOOKUP($E592,BY_COM_Demand_Drivers!$A$5:$I$100,7,FALSE)</f>
        <v>18.844470426421211</v>
      </c>
      <c r="G592" s="16">
        <f>VLOOKUP($C592,'Growth rate'!$B$3:$T$93,7,FALSE)*VLOOKUP($E592,BY_COM_Demand_Drivers!$A$5:$I$100,8,FALSE)</f>
        <v>0</v>
      </c>
      <c r="H592" s="16">
        <f>VLOOKUP($C592,'Growth rate'!$B$3:$T$93,7,FALSE)*VLOOKUP($E592,BY_COM_Demand_Drivers!$A$5:$I$100,9,FALSE)</f>
        <v>0</v>
      </c>
    </row>
    <row r="593" spans="2:8">
      <c r="B593" s="16" t="s">
        <v>11</v>
      </c>
      <c r="C593" s="16">
        <v>2034</v>
      </c>
      <c r="D593" s="16" t="s">
        <v>3</v>
      </c>
      <c r="E593" s="16" t="str">
        <f>BY_COM_Demand_Drivers!$J$12</f>
        <v>CCRMB</v>
      </c>
      <c r="F593" s="16">
        <f>VLOOKUP($C593,'Growth rate'!$B$3:$T$93,7,FALSE)*VLOOKUP($E593,BY_COM_Demand_Drivers!$A$5:$I$100,7,FALSE)</f>
        <v>18.678504028308442</v>
      </c>
      <c r="G593" s="16">
        <f>VLOOKUP($C593,'Growth rate'!$B$3:$T$93,7,FALSE)*VLOOKUP($E593,BY_COM_Demand_Drivers!$A$5:$I$100,8,FALSE)</f>
        <v>0</v>
      </c>
      <c r="H593" s="16">
        <f>VLOOKUP($C593,'Growth rate'!$B$3:$T$93,7,FALSE)*VLOOKUP($E593,BY_COM_Demand_Drivers!$A$5:$I$100,9,FALSE)</f>
        <v>0</v>
      </c>
    </row>
    <row r="594" spans="2:8">
      <c r="B594" s="16" t="s">
        <v>11</v>
      </c>
      <c r="C594" s="16">
        <v>2035</v>
      </c>
      <c r="D594" s="16" t="s">
        <v>3</v>
      </c>
      <c r="E594" s="16" t="str">
        <f>BY_COM_Demand_Drivers!$J$12</f>
        <v>CCRMB</v>
      </c>
      <c r="F594" s="16">
        <f>VLOOKUP($C594,'Growth rate'!$B$3:$T$93,7,FALSE)*VLOOKUP($E594,BY_COM_Demand_Drivers!$A$5:$I$100,7,FALSE)</f>
        <v>18.51253763019567</v>
      </c>
      <c r="G594" s="16">
        <f>VLOOKUP($C594,'Growth rate'!$B$3:$T$93,7,FALSE)*VLOOKUP($E594,BY_COM_Demand_Drivers!$A$5:$I$100,8,FALSE)</f>
        <v>0</v>
      </c>
      <c r="H594" s="16">
        <f>VLOOKUP($C594,'Growth rate'!$B$3:$T$93,7,FALSE)*VLOOKUP($E594,BY_COM_Demand_Drivers!$A$5:$I$100,9,FALSE)</f>
        <v>0</v>
      </c>
    </row>
    <row r="595" spans="2:8">
      <c r="B595" s="16" t="s">
        <v>11</v>
      </c>
      <c r="C595" s="16">
        <v>2036</v>
      </c>
      <c r="D595" s="16" t="s">
        <v>3</v>
      </c>
      <c r="E595" s="16" t="str">
        <f>BY_COM_Demand_Drivers!$J$12</f>
        <v>CCRMB</v>
      </c>
      <c r="F595" s="16">
        <f>VLOOKUP($C595,'Growth rate'!$B$3:$T$93,7,FALSE)*VLOOKUP($E595,BY_COM_Demand_Drivers!$A$5:$I$100,7,FALSE)</f>
        <v>18.346571232082898</v>
      </c>
      <c r="G595" s="16">
        <f>VLOOKUP($C595,'Growth rate'!$B$3:$T$93,7,FALSE)*VLOOKUP($E595,BY_COM_Demand_Drivers!$A$5:$I$100,8,FALSE)</f>
        <v>0</v>
      </c>
      <c r="H595" s="16">
        <f>VLOOKUP($C595,'Growth rate'!$B$3:$T$93,7,FALSE)*VLOOKUP($E595,BY_COM_Demand_Drivers!$A$5:$I$100,9,FALSE)</f>
        <v>0</v>
      </c>
    </row>
    <row r="596" spans="2:8">
      <c r="B596" s="16" t="s">
        <v>11</v>
      </c>
      <c r="C596" s="16">
        <v>2037</v>
      </c>
      <c r="D596" s="16" t="s">
        <v>3</v>
      </c>
      <c r="E596" s="16" t="str">
        <f>BY_COM_Demand_Drivers!$J$12</f>
        <v>CCRMB</v>
      </c>
      <c r="F596" s="16">
        <f>VLOOKUP($C596,'Growth rate'!$B$3:$T$93,7,FALSE)*VLOOKUP($E596,BY_COM_Demand_Drivers!$A$5:$I$100,7,FALSE)</f>
        <v>18.180604833970129</v>
      </c>
      <c r="G596" s="16">
        <f>VLOOKUP($C596,'Growth rate'!$B$3:$T$93,7,FALSE)*VLOOKUP($E596,BY_COM_Demand_Drivers!$A$5:$I$100,8,FALSE)</f>
        <v>0</v>
      </c>
      <c r="H596" s="16">
        <f>VLOOKUP($C596,'Growth rate'!$B$3:$T$93,7,FALSE)*VLOOKUP($E596,BY_COM_Demand_Drivers!$A$5:$I$100,9,FALSE)</f>
        <v>0</v>
      </c>
    </row>
    <row r="597" spans="2:8">
      <c r="B597" s="16" t="s">
        <v>11</v>
      </c>
      <c r="C597" s="16">
        <v>2038</v>
      </c>
      <c r="D597" s="16" t="s">
        <v>3</v>
      </c>
      <c r="E597" s="16" t="str">
        <f>BY_COM_Demand_Drivers!$J$12</f>
        <v>CCRMB</v>
      </c>
      <c r="F597" s="16">
        <f>VLOOKUP($C597,'Growth rate'!$B$3:$T$93,7,FALSE)*VLOOKUP($E597,BY_COM_Demand_Drivers!$A$5:$I$100,7,FALSE)</f>
        <v>18.014638435857361</v>
      </c>
      <c r="G597" s="16">
        <f>VLOOKUP($C597,'Growth rate'!$B$3:$T$93,7,FALSE)*VLOOKUP($E597,BY_COM_Demand_Drivers!$A$5:$I$100,8,FALSE)</f>
        <v>0</v>
      </c>
      <c r="H597" s="16">
        <f>VLOOKUP($C597,'Growth rate'!$B$3:$T$93,7,FALSE)*VLOOKUP($E597,BY_COM_Demand_Drivers!$A$5:$I$100,9,FALSE)</f>
        <v>0</v>
      </c>
    </row>
    <row r="598" spans="2:8">
      <c r="B598" s="16" t="s">
        <v>11</v>
      </c>
      <c r="C598" s="16">
        <v>2039</v>
      </c>
      <c r="D598" s="16" t="s">
        <v>3</v>
      </c>
      <c r="E598" s="16" t="str">
        <f>BY_COM_Demand_Drivers!$J$12</f>
        <v>CCRMB</v>
      </c>
      <c r="F598" s="16">
        <f>VLOOKUP($C598,'Growth rate'!$B$3:$T$93,7,FALSE)*VLOOKUP($E598,BY_COM_Demand_Drivers!$A$5:$I$100,7,FALSE)</f>
        <v>17.848672037744588</v>
      </c>
      <c r="G598" s="16">
        <f>VLOOKUP($C598,'Growth rate'!$B$3:$T$93,7,FALSE)*VLOOKUP($E598,BY_COM_Demand_Drivers!$A$5:$I$100,8,FALSE)</f>
        <v>0</v>
      </c>
      <c r="H598" s="16">
        <f>VLOOKUP($C598,'Growth rate'!$B$3:$T$93,7,FALSE)*VLOOKUP($E598,BY_COM_Demand_Drivers!$A$5:$I$100,9,FALSE)</f>
        <v>0</v>
      </c>
    </row>
    <row r="599" spans="2:8">
      <c r="B599" s="16" t="s">
        <v>11</v>
      </c>
      <c r="C599" s="16">
        <v>2040</v>
      </c>
      <c r="D599" s="16" t="s">
        <v>3</v>
      </c>
      <c r="E599" s="16" t="str">
        <f>BY_COM_Demand_Drivers!$J$12</f>
        <v>CCRMB</v>
      </c>
      <c r="F599" s="16">
        <f>VLOOKUP($C599,'Growth rate'!$B$3:$T$93,7,FALSE)*VLOOKUP($E599,BY_COM_Demand_Drivers!$A$5:$I$100,7,FALSE)</f>
        <v>17.682705639631816</v>
      </c>
      <c r="G599" s="16">
        <f>VLOOKUP($C599,'Growth rate'!$B$3:$T$93,7,FALSE)*VLOOKUP($E599,BY_COM_Demand_Drivers!$A$5:$I$100,8,FALSE)</f>
        <v>0</v>
      </c>
      <c r="H599" s="16">
        <f>VLOOKUP($C599,'Growth rate'!$B$3:$T$93,7,FALSE)*VLOOKUP($E599,BY_COM_Demand_Drivers!$A$5:$I$100,9,FALSE)</f>
        <v>0</v>
      </c>
    </row>
    <row r="600" spans="2:8">
      <c r="B600" s="16" t="s">
        <v>11</v>
      </c>
      <c r="C600" s="16">
        <v>2041</v>
      </c>
      <c r="D600" s="16" t="s">
        <v>3</v>
      </c>
      <c r="E600" s="16" t="str">
        <f>BY_COM_Demand_Drivers!$J$12</f>
        <v>CCRMB</v>
      </c>
      <c r="F600" s="16">
        <f>VLOOKUP($C600,'Growth rate'!$B$3:$T$93,7,FALSE)*VLOOKUP($E600,BY_COM_Demand_Drivers!$A$5:$I$100,7,FALSE)</f>
        <v>17.516739241519048</v>
      </c>
      <c r="G600" s="16">
        <f>VLOOKUP($C600,'Growth rate'!$B$3:$T$93,7,FALSE)*VLOOKUP($E600,BY_COM_Demand_Drivers!$A$5:$I$100,8,FALSE)</f>
        <v>0</v>
      </c>
      <c r="H600" s="16">
        <f>VLOOKUP($C600,'Growth rate'!$B$3:$T$93,7,FALSE)*VLOOKUP($E600,BY_COM_Demand_Drivers!$A$5:$I$100,9,FALSE)</f>
        <v>0</v>
      </c>
    </row>
    <row r="601" spans="2:8">
      <c r="B601" s="16" t="s">
        <v>11</v>
      </c>
      <c r="C601" s="16">
        <v>2042</v>
      </c>
      <c r="D601" s="16" t="s">
        <v>3</v>
      </c>
      <c r="E601" s="16" t="str">
        <f>BY_COM_Demand_Drivers!$J$12</f>
        <v>CCRMB</v>
      </c>
      <c r="F601" s="16">
        <f>VLOOKUP($C601,'Growth rate'!$B$3:$T$93,7,FALSE)*VLOOKUP($E601,BY_COM_Demand_Drivers!$A$5:$I$100,7,FALSE)</f>
        <v>17.350772843406276</v>
      </c>
      <c r="G601" s="16">
        <f>VLOOKUP($C601,'Growth rate'!$B$3:$T$93,7,FALSE)*VLOOKUP($E601,BY_COM_Demand_Drivers!$A$5:$I$100,8,FALSE)</f>
        <v>0</v>
      </c>
      <c r="H601" s="16">
        <f>VLOOKUP($C601,'Growth rate'!$B$3:$T$93,7,FALSE)*VLOOKUP($E601,BY_COM_Demand_Drivers!$A$5:$I$100,9,FALSE)</f>
        <v>0</v>
      </c>
    </row>
    <row r="602" spans="2:8">
      <c r="B602" s="16" t="s">
        <v>11</v>
      </c>
      <c r="C602" s="16">
        <v>2043</v>
      </c>
      <c r="D602" s="16" t="s">
        <v>3</v>
      </c>
      <c r="E602" s="16" t="str">
        <f>BY_COM_Demand_Drivers!$J$12</f>
        <v>CCRMB</v>
      </c>
      <c r="F602" s="16">
        <f>VLOOKUP($C602,'Growth rate'!$B$3:$T$93,7,FALSE)*VLOOKUP($E602,BY_COM_Demand_Drivers!$A$5:$I$100,7,FALSE)</f>
        <v>17.184806445293507</v>
      </c>
      <c r="G602" s="16">
        <f>VLOOKUP($C602,'Growth rate'!$B$3:$T$93,7,FALSE)*VLOOKUP($E602,BY_COM_Demand_Drivers!$A$5:$I$100,8,FALSE)</f>
        <v>0</v>
      </c>
      <c r="H602" s="16">
        <f>VLOOKUP($C602,'Growth rate'!$B$3:$T$93,7,FALSE)*VLOOKUP($E602,BY_COM_Demand_Drivers!$A$5:$I$100,9,FALSE)</f>
        <v>0</v>
      </c>
    </row>
    <row r="603" spans="2:8">
      <c r="B603" s="16" t="s">
        <v>11</v>
      </c>
      <c r="C603" s="16">
        <v>2044</v>
      </c>
      <c r="D603" s="16" t="s">
        <v>3</v>
      </c>
      <c r="E603" s="16" t="str">
        <f>BY_COM_Demand_Drivers!$J$12</f>
        <v>CCRMB</v>
      </c>
      <c r="F603" s="16">
        <f>VLOOKUP($C603,'Growth rate'!$B$3:$T$93,7,FALSE)*VLOOKUP($E603,BY_COM_Demand_Drivers!$A$5:$I$100,7,FALSE)</f>
        <v>17.018840047180735</v>
      </c>
      <c r="G603" s="16">
        <f>VLOOKUP($C603,'Growth rate'!$B$3:$T$93,7,FALSE)*VLOOKUP($E603,BY_COM_Demand_Drivers!$A$5:$I$100,8,FALSE)</f>
        <v>0</v>
      </c>
      <c r="H603" s="16">
        <f>VLOOKUP($C603,'Growth rate'!$B$3:$T$93,7,FALSE)*VLOOKUP($E603,BY_COM_Demand_Drivers!$A$5:$I$100,9,FALSE)</f>
        <v>0</v>
      </c>
    </row>
    <row r="604" spans="2:8">
      <c r="B604" s="16" t="s">
        <v>11</v>
      </c>
      <c r="C604" s="16">
        <v>2045</v>
      </c>
      <c r="D604" s="16" t="s">
        <v>3</v>
      </c>
      <c r="E604" s="16" t="str">
        <f>BY_COM_Demand_Drivers!$J$12</f>
        <v>CCRMB</v>
      </c>
      <c r="F604" s="16">
        <f>VLOOKUP($C604,'Growth rate'!$B$3:$T$93,7,FALSE)*VLOOKUP($E604,BY_COM_Demand_Drivers!$A$5:$I$100,7,FALSE)</f>
        <v>16.852873649067963</v>
      </c>
      <c r="G604" s="16">
        <f>VLOOKUP($C604,'Growth rate'!$B$3:$T$93,7,FALSE)*VLOOKUP($E604,BY_COM_Demand_Drivers!$A$5:$I$100,8,FALSE)</f>
        <v>0</v>
      </c>
      <c r="H604" s="16">
        <f>VLOOKUP($C604,'Growth rate'!$B$3:$T$93,7,FALSE)*VLOOKUP($E604,BY_COM_Demand_Drivers!$A$5:$I$100,9,FALSE)</f>
        <v>0</v>
      </c>
    </row>
    <row r="605" spans="2:8">
      <c r="B605" s="16" t="s">
        <v>11</v>
      </c>
      <c r="C605" s="16">
        <v>2046</v>
      </c>
      <c r="D605" s="16" t="s">
        <v>3</v>
      </c>
      <c r="E605" s="16" t="str">
        <f>BY_COM_Demand_Drivers!$J$12</f>
        <v>CCRMB</v>
      </c>
      <c r="F605" s="16">
        <f>VLOOKUP($C605,'Growth rate'!$B$3:$T$93,7,FALSE)*VLOOKUP($E605,BY_COM_Demand_Drivers!$A$5:$I$100,7,FALSE)</f>
        <v>16.686907250955194</v>
      </c>
      <c r="G605" s="16">
        <f>VLOOKUP($C605,'Growth rate'!$B$3:$T$93,7,FALSE)*VLOOKUP($E605,BY_COM_Demand_Drivers!$A$5:$I$100,8,FALSE)</f>
        <v>0</v>
      </c>
      <c r="H605" s="16">
        <f>VLOOKUP($C605,'Growth rate'!$B$3:$T$93,7,FALSE)*VLOOKUP($E605,BY_COM_Demand_Drivers!$A$5:$I$100,9,FALSE)</f>
        <v>0</v>
      </c>
    </row>
    <row r="606" spans="2:8">
      <c r="B606" s="16" t="s">
        <v>11</v>
      </c>
      <c r="C606" s="16">
        <v>2047</v>
      </c>
      <c r="D606" s="16" t="s">
        <v>3</v>
      </c>
      <c r="E606" s="16" t="str">
        <f>BY_COM_Demand_Drivers!$J$12</f>
        <v>CCRMB</v>
      </c>
      <c r="F606" s="16">
        <f>VLOOKUP($C606,'Growth rate'!$B$3:$T$93,7,FALSE)*VLOOKUP($E606,BY_COM_Demand_Drivers!$A$5:$I$100,7,FALSE)</f>
        <v>16.520940852842426</v>
      </c>
      <c r="G606" s="16">
        <f>VLOOKUP($C606,'Growth rate'!$B$3:$T$93,7,FALSE)*VLOOKUP($E606,BY_COM_Demand_Drivers!$A$5:$I$100,8,FALSE)</f>
        <v>0</v>
      </c>
      <c r="H606" s="16">
        <f>VLOOKUP($C606,'Growth rate'!$B$3:$T$93,7,FALSE)*VLOOKUP($E606,BY_COM_Demand_Drivers!$A$5:$I$100,9,FALSE)</f>
        <v>0</v>
      </c>
    </row>
    <row r="607" spans="2:8">
      <c r="B607" s="16" t="s">
        <v>11</v>
      </c>
      <c r="C607" s="16">
        <v>2048</v>
      </c>
      <c r="D607" s="16" t="s">
        <v>3</v>
      </c>
      <c r="E607" s="16" t="str">
        <f>BY_COM_Demand_Drivers!$J$12</f>
        <v>CCRMB</v>
      </c>
      <c r="F607" s="16">
        <f>VLOOKUP($C607,'Growth rate'!$B$3:$T$93,7,FALSE)*VLOOKUP($E607,BY_COM_Demand_Drivers!$A$5:$I$100,7,FALSE)</f>
        <v>16.354974454729653</v>
      </c>
      <c r="G607" s="16">
        <f>VLOOKUP($C607,'Growth rate'!$B$3:$T$93,7,FALSE)*VLOOKUP($E607,BY_COM_Demand_Drivers!$A$5:$I$100,8,FALSE)</f>
        <v>0</v>
      </c>
      <c r="H607" s="16">
        <f>VLOOKUP($C607,'Growth rate'!$B$3:$T$93,7,FALSE)*VLOOKUP($E607,BY_COM_Demand_Drivers!$A$5:$I$100,9,FALSE)</f>
        <v>0</v>
      </c>
    </row>
    <row r="608" spans="2:8">
      <c r="B608" s="16" t="s">
        <v>11</v>
      </c>
      <c r="C608" s="16">
        <v>2049</v>
      </c>
      <c r="D608" s="16" t="s">
        <v>3</v>
      </c>
      <c r="E608" s="16" t="str">
        <f>BY_COM_Demand_Drivers!$J$12</f>
        <v>CCRMB</v>
      </c>
      <c r="F608" s="16">
        <f>VLOOKUP($C608,'Growth rate'!$B$3:$T$93,7,FALSE)*VLOOKUP($E608,BY_COM_Demand_Drivers!$A$5:$I$100,7,FALSE)</f>
        <v>16.189008056616885</v>
      </c>
      <c r="G608" s="16">
        <f>VLOOKUP($C608,'Growth rate'!$B$3:$T$93,7,FALSE)*VLOOKUP($E608,BY_COM_Demand_Drivers!$A$5:$I$100,8,FALSE)</f>
        <v>0</v>
      </c>
      <c r="H608" s="16">
        <f>VLOOKUP($C608,'Growth rate'!$B$3:$T$93,7,FALSE)*VLOOKUP($E608,BY_COM_Demand_Drivers!$A$5:$I$100,9,FALSE)</f>
        <v>0</v>
      </c>
    </row>
    <row r="609" spans="2:8">
      <c r="B609" s="16" t="s">
        <v>11</v>
      </c>
      <c r="C609" s="16">
        <v>2050</v>
      </c>
      <c r="D609" s="16" t="s">
        <v>3</v>
      </c>
      <c r="E609" s="16" t="str">
        <f>BY_COM_Demand_Drivers!$J$12</f>
        <v>CCRMB</v>
      </c>
      <c r="F609" s="16">
        <f>VLOOKUP($C609,'Growth rate'!$B$3:$T$93,7,FALSE)*VLOOKUP($E609,BY_COM_Demand_Drivers!$A$5:$I$100,7,FALSE)</f>
        <v>16.023041658504113</v>
      </c>
      <c r="G609" s="16">
        <f>VLOOKUP($C609,'Growth rate'!$B$3:$T$93,7,FALSE)*VLOOKUP($E609,BY_COM_Demand_Drivers!$A$5:$I$100,8,FALSE)</f>
        <v>0</v>
      </c>
      <c r="H609" s="16">
        <f>VLOOKUP($C609,'Growth rate'!$B$3:$T$93,7,FALSE)*VLOOKUP($E609,BY_COM_Demand_Drivers!$A$5:$I$100,9,FALSE)</f>
        <v>0</v>
      </c>
    </row>
    <row r="610" spans="2:8">
      <c r="B610" s="16" t="s">
        <v>11</v>
      </c>
      <c r="C610" s="16">
        <v>2051</v>
      </c>
      <c r="D610" s="16" t="s">
        <v>3</v>
      </c>
      <c r="E610" s="16" t="str">
        <f>BY_COM_Demand_Drivers!$J$12</f>
        <v>CCRMB</v>
      </c>
      <c r="F610" s="16">
        <f>VLOOKUP($C610,'Growth rate'!$B$3:$T$93,7,FALSE)*VLOOKUP($E610,BY_COM_Demand_Drivers!$A$5:$I$100,7,FALSE)</f>
        <v>16.203186226808043</v>
      </c>
      <c r="G610" s="16">
        <f>VLOOKUP($C610,'Growth rate'!$B$3:$T$93,7,FALSE)*VLOOKUP($E610,BY_COM_Demand_Drivers!$A$5:$I$100,8,FALSE)</f>
        <v>0</v>
      </c>
      <c r="H610" s="16">
        <f>VLOOKUP($C610,'Growth rate'!$B$3:$T$93,7,FALSE)*VLOOKUP($E610,BY_COM_Demand_Drivers!$A$5:$I$100,9,FALSE)</f>
        <v>0</v>
      </c>
    </row>
    <row r="611" spans="2:8">
      <c r="B611" s="16" t="s">
        <v>11</v>
      </c>
      <c r="C611" s="16">
        <v>2052</v>
      </c>
      <c r="D611" s="16" t="s">
        <v>3</v>
      </c>
      <c r="E611" s="16" t="str">
        <f>BY_COM_Demand_Drivers!$J$12</f>
        <v>CCRMB</v>
      </c>
      <c r="F611" s="16">
        <f>VLOOKUP($C611,'Growth rate'!$B$3:$T$93,7,FALSE)*VLOOKUP($E611,BY_COM_Demand_Drivers!$A$5:$I$100,7,FALSE)</f>
        <v>16.383330795111977</v>
      </c>
      <c r="G611" s="16">
        <f>VLOOKUP($C611,'Growth rate'!$B$3:$T$93,7,FALSE)*VLOOKUP($E611,BY_COM_Demand_Drivers!$A$5:$I$100,8,FALSE)</f>
        <v>0</v>
      </c>
      <c r="H611" s="16">
        <f>VLOOKUP($C611,'Growth rate'!$B$3:$T$93,7,FALSE)*VLOOKUP($E611,BY_COM_Demand_Drivers!$A$5:$I$100,9,FALSE)</f>
        <v>0</v>
      </c>
    </row>
    <row r="612" spans="2:8">
      <c r="B612" s="16" t="s">
        <v>11</v>
      </c>
      <c r="C612" s="16">
        <v>2053</v>
      </c>
      <c r="D612" s="16" t="s">
        <v>3</v>
      </c>
      <c r="E612" s="16" t="str">
        <f>BY_COM_Demand_Drivers!$J$12</f>
        <v>CCRMB</v>
      </c>
      <c r="F612" s="16">
        <f>VLOOKUP($C612,'Growth rate'!$B$3:$T$93,7,FALSE)*VLOOKUP($E612,BY_COM_Demand_Drivers!$A$5:$I$100,7,FALSE)</f>
        <v>16.563475363415908</v>
      </c>
      <c r="G612" s="16">
        <f>VLOOKUP($C612,'Growth rate'!$B$3:$T$93,7,FALSE)*VLOOKUP($E612,BY_COM_Demand_Drivers!$A$5:$I$100,8,FALSE)</f>
        <v>0</v>
      </c>
      <c r="H612" s="16">
        <f>VLOOKUP($C612,'Growth rate'!$B$3:$T$93,7,FALSE)*VLOOKUP($E612,BY_COM_Demand_Drivers!$A$5:$I$100,9,FALSE)</f>
        <v>0</v>
      </c>
    </row>
    <row r="613" spans="2:8">
      <c r="B613" s="16" t="s">
        <v>11</v>
      </c>
      <c r="C613" s="16">
        <v>2054</v>
      </c>
      <c r="D613" s="16" t="s">
        <v>3</v>
      </c>
      <c r="E613" s="16" t="str">
        <f>BY_COM_Demand_Drivers!$J$12</f>
        <v>CCRMB</v>
      </c>
      <c r="F613" s="16">
        <f>VLOOKUP($C613,'Growth rate'!$B$3:$T$93,7,FALSE)*VLOOKUP($E613,BY_COM_Demand_Drivers!$A$5:$I$100,7,FALSE)</f>
        <v>16.743619931719842</v>
      </c>
      <c r="G613" s="16">
        <f>VLOOKUP($C613,'Growth rate'!$B$3:$T$93,7,FALSE)*VLOOKUP($E613,BY_COM_Demand_Drivers!$A$5:$I$100,8,FALSE)</f>
        <v>0</v>
      </c>
      <c r="H613" s="16">
        <f>VLOOKUP($C613,'Growth rate'!$B$3:$T$93,7,FALSE)*VLOOKUP($E613,BY_COM_Demand_Drivers!$A$5:$I$100,9,FALSE)</f>
        <v>0</v>
      </c>
    </row>
    <row r="614" spans="2:8">
      <c r="B614" s="16" t="s">
        <v>11</v>
      </c>
      <c r="C614" s="16">
        <v>2055</v>
      </c>
      <c r="D614" s="16" t="s">
        <v>3</v>
      </c>
      <c r="E614" s="16" t="str">
        <f>BY_COM_Demand_Drivers!$J$12</f>
        <v>CCRMB</v>
      </c>
      <c r="F614" s="16">
        <f>VLOOKUP($C614,'Growth rate'!$B$3:$T$93,7,FALSE)*VLOOKUP($E614,BY_COM_Demand_Drivers!$A$5:$I$100,7,FALSE)</f>
        <v>16.923764500023776</v>
      </c>
      <c r="G614" s="16">
        <f>VLOOKUP($C614,'Growth rate'!$B$3:$T$93,7,FALSE)*VLOOKUP($E614,BY_COM_Demand_Drivers!$A$5:$I$100,8,FALSE)</f>
        <v>0</v>
      </c>
      <c r="H614" s="16">
        <f>VLOOKUP($C614,'Growth rate'!$B$3:$T$93,7,FALSE)*VLOOKUP($E614,BY_COM_Demand_Drivers!$A$5:$I$100,9,FALSE)</f>
        <v>0</v>
      </c>
    </row>
    <row r="615" spans="2:8">
      <c r="B615" s="16" t="s">
        <v>11</v>
      </c>
      <c r="C615" s="16">
        <v>2056</v>
      </c>
      <c r="D615" s="16" t="s">
        <v>3</v>
      </c>
      <c r="E615" s="16" t="str">
        <f>BY_COM_Demand_Drivers!$J$12</f>
        <v>CCRMB</v>
      </c>
      <c r="F615" s="16">
        <f>VLOOKUP($C615,'Growth rate'!$B$3:$T$93,7,FALSE)*VLOOKUP($E615,BY_COM_Demand_Drivers!$A$5:$I$100,7,FALSE)</f>
        <v>17.116605909371881</v>
      </c>
      <c r="G615" s="16">
        <f>VLOOKUP($C615,'Growth rate'!$B$3:$T$93,7,FALSE)*VLOOKUP($E615,BY_COM_Demand_Drivers!$A$5:$I$100,8,FALSE)</f>
        <v>0</v>
      </c>
      <c r="H615" s="16">
        <f>VLOOKUP($C615,'Growth rate'!$B$3:$T$93,7,FALSE)*VLOOKUP($E615,BY_COM_Demand_Drivers!$A$5:$I$100,9,FALSE)</f>
        <v>0</v>
      </c>
    </row>
    <row r="616" spans="2:8">
      <c r="B616" s="16" t="s">
        <v>11</v>
      </c>
      <c r="C616" s="16">
        <v>2057</v>
      </c>
      <c r="D616" s="16" t="s">
        <v>3</v>
      </c>
      <c r="E616" s="16" t="str">
        <f>BY_COM_Demand_Drivers!$J$12</f>
        <v>CCRMB</v>
      </c>
      <c r="F616" s="16">
        <f>VLOOKUP($C616,'Growth rate'!$B$3:$T$93,7,FALSE)*VLOOKUP($E616,BY_COM_Demand_Drivers!$A$5:$I$100,7,FALSE)</f>
        <v>17.309447318719986</v>
      </c>
      <c r="G616" s="16">
        <f>VLOOKUP($C616,'Growth rate'!$B$3:$T$93,7,FALSE)*VLOOKUP($E616,BY_COM_Demand_Drivers!$A$5:$I$100,8,FALSE)</f>
        <v>0</v>
      </c>
      <c r="H616" s="16">
        <f>VLOOKUP($C616,'Growth rate'!$B$3:$T$93,7,FALSE)*VLOOKUP($E616,BY_COM_Demand_Drivers!$A$5:$I$100,9,FALSE)</f>
        <v>0</v>
      </c>
    </row>
    <row r="617" spans="2:8">
      <c r="B617" s="16" t="s">
        <v>11</v>
      </c>
      <c r="C617" s="16">
        <v>2058</v>
      </c>
      <c r="D617" s="16" t="s">
        <v>3</v>
      </c>
      <c r="E617" s="16" t="str">
        <f>BY_COM_Demand_Drivers!$J$12</f>
        <v>CCRMB</v>
      </c>
      <c r="F617" s="16">
        <f>VLOOKUP($C617,'Growth rate'!$B$3:$T$93,7,FALSE)*VLOOKUP($E617,BY_COM_Demand_Drivers!$A$5:$I$100,7,FALSE)</f>
        <v>17.502288728068091</v>
      </c>
      <c r="G617" s="16">
        <f>VLOOKUP($C617,'Growth rate'!$B$3:$T$93,7,FALSE)*VLOOKUP($E617,BY_COM_Demand_Drivers!$A$5:$I$100,8,FALSE)</f>
        <v>0</v>
      </c>
      <c r="H617" s="16">
        <f>VLOOKUP($C617,'Growth rate'!$B$3:$T$93,7,FALSE)*VLOOKUP($E617,BY_COM_Demand_Drivers!$A$5:$I$100,9,FALSE)</f>
        <v>0</v>
      </c>
    </row>
    <row r="618" spans="2:8">
      <c r="B618" s="16" t="s">
        <v>11</v>
      </c>
      <c r="C618" s="16">
        <v>2059</v>
      </c>
      <c r="D618" s="16" t="s">
        <v>3</v>
      </c>
      <c r="E618" s="16" t="str">
        <f>BY_COM_Demand_Drivers!$J$12</f>
        <v>CCRMB</v>
      </c>
      <c r="F618" s="16">
        <f>VLOOKUP($C618,'Growth rate'!$B$3:$T$93,7,FALSE)*VLOOKUP($E618,BY_COM_Demand_Drivers!$A$5:$I$100,7,FALSE)</f>
        <v>17.695130137416193</v>
      </c>
      <c r="G618" s="16">
        <f>VLOOKUP($C618,'Growth rate'!$B$3:$T$93,7,FALSE)*VLOOKUP($E618,BY_COM_Demand_Drivers!$A$5:$I$100,8,FALSE)</f>
        <v>0</v>
      </c>
      <c r="H618" s="16">
        <f>VLOOKUP($C618,'Growth rate'!$B$3:$T$93,7,FALSE)*VLOOKUP($E618,BY_COM_Demand_Drivers!$A$5:$I$100,9,FALSE)</f>
        <v>0</v>
      </c>
    </row>
    <row r="619" spans="2:8">
      <c r="B619" s="16" t="s">
        <v>11</v>
      </c>
      <c r="C619" s="16">
        <v>2060</v>
      </c>
      <c r="D619" s="16" t="s">
        <v>3</v>
      </c>
      <c r="E619" s="16" t="str">
        <f>BY_COM_Demand_Drivers!$J$12</f>
        <v>CCRMB</v>
      </c>
      <c r="F619" s="16">
        <f>VLOOKUP($C619,'Growth rate'!$B$3:$T$93,7,FALSE)*VLOOKUP($E619,BY_COM_Demand_Drivers!$A$5:$I$100,7,FALSE)</f>
        <v>17.887971546764302</v>
      </c>
      <c r="G619" s="16">
        <f>VLOOKUP($C619,'Growth rate'!$B$3:$T$93,7,FALSE)*VLOOKUP($E619,BY_COM_Demand_Drivers!$A$5:$I$100,8,FALSE)</f>
        <v>0</v>
      </c>
      <c r="H619" s="16">
        <f>VLOOKUP($C619,'Growth rate'!$B$3:$T$93,7,FALSE)*VLOOKUP($E619,BY_COM_Demand_Drivers!$A$5:$I$100,9,FALSE)</f>
        <v>0</v>
      </c>
    </row>
    <row r="620" spans="2:8">
      <c r="B620" s="16" t="s">
        <v>11</v>
      </c>
      <c r="C620" s="16">
        <v>2061</v>
      </c>
      <c r="D620" s="16" t="s">
        <v>3</v>
      </c>
      <c r="E620" s="16" t="str">
        <f>BY_COM_Demand_Drivers!$J$12</f>
        <v>CCRMB</v>
      </c>
      <c r="F620" s="16">
        <f>VLOOKUP($C620,'Growth rate'!$B$3:$T$93,7,FALSE)*VLOOKUP($E620,BY_COM_Demand_Drivers!$A$5:$I$100,7,FALSE)</f>
        <v>18.079576285673529</v>
      </c>
      <c r="G620" s="16">
        <f>VLOOKUP($C620,'Growth rate'!$B$3:$T$93,7,FALSE)*VLOOKUP($E620,BY_COM_Demand_Drivers!$A$5:$I$100,8,FALSE)</f>
        <v>0</v>
      </c>
      <c r="H620" s="16">
        <f>VLOOKUP($C620,'Growth rate'!$B$3:$T$93,7,FALSE)*VLOOKUP($E620,BY_COM_Demand_Drivers!$A$5:$I$100,9,FALSE)</f>
        <v>0</v>
      </c>
    </row>
    <row r="621" spans="2:8">
      <c r="B621" s="16" t="s">
        <v>11</v>
      </c>
      <c r="C621" s="16">
        <v>2062</v>
      </c>
      <c r="D621" s="16" t="s">
        <v>3</v>
      </c>
      <c r="E621" s="16" t="str">
        <f>BY_COM_Demand_Drivers!$J$12</f>
        <v>CCRMB</v>
      </c>
      <c r="F621" s="16">
        <f>VLOOKUP($C621,'Growth rate'!$B$3:$T$93,7,FALSE)*VLOOKUP($E621,BY_COM_Demand_Drivers!$A$5:$I$100,7,FALSE)</f>
        <v>18.271181024582759</v>
      </c>
      <c r="G621" s="16">
        <f>VLOOKUP($C621,'Growth rate'!$B$3:$T$93,7,FALSE)*VLOOKUP($E621,BY_COM_Demand_Drivers!$A$5:$I$100,8,FALSE)</f>
        <v>0</v>
      </c>
      <c r="H621" s="16">
        <f>VLOOKUP($C621,'Growth rate'!$B$3:$T$93,7,FALSE)*VLOOKUP($E621,BY_COM_Demand_Drivers!$A$5:$I$100,9,FALSE)</f>
        <v>0</v>
      </c>
    </row>
    <row r="622" spans="2:8">
      <c r="B622" s="16" t="s">
        <v>11</v>
      </c>
      <c r="C622" s="16">
        <v>2063</v>
      </c>
      <c r="D622" s="16" t="s">
        <v>3</v>
      </c>
      <c r="E622" s="16" t="str">
        <f>BY_COM_Demand_Drivers!$J$12</f>
        <v>CCRMB</v>
      </c>
      <c r="F622" s="16">
        <f>VLOOKUP($C622,'Growth rate'!$B$3:$T$93,7,FALSE)*VLOOKUP($E622,BY_COM_Demand_Drivers!$A$5:$I$100,7,FALSE)</f>
        <v>18.46278576349199</v>
      </c>
      <c r="G622" s="16">
        <f>VLOOKUP($C622,'Growth rate'!$B$3:$T$93,7,FALSE)*VLOOKUP($E622,BY_COM_Demand_Drivers!$A$5:$I$100,8,FALSE)</f>
        <v>0</v>
      </c>
      <c r="H622" s="16">
        <f>VLOOKUP($C622,'Growth rate'!$B$3:$T$93,7,FALSE)*VLOOKUP($E622,BY_COM_Demand_Drivers!$A$5:$I$100,9,FALSE)</f>
        <v>0</v>
      </c>
    </row>
    <row r="623" spans="2:8">
      <c r="B623" s="16" t="s">
        <v>11</v>
      </c>
      <c r="C623" s="16">
        <v>2064</v>
      </c>
      <c r="D623" s="16" t="s">
        <v>3</v>
      </c>
      <c r="E623" s="16" t="str">
        <f>BY_COM_Demand_Drivers!$J$12</f>
        <v>CCRMB</v>
      </c>
      <c r="F623" s="16">
        <f>VLOOKUP($C623,'Growth rate'!$B$3:$T$93,7,FALSE)*VLOOKUP($E623,BY_COM_Demand_Drivers!$A$5:$I$100,7,FALSE)</f>
        <v>18.654390502401217</v>
      </c>
      <c r="G623" s="16">
        <f>VLOOKUP($C623,'Growth rate'!$B$3:$T$93,7,FALSE)*VLOOKUP($E623,BY_COM_Demand_Drivers!$A$5:$I$100,8,FALSE)</f>
        <v>0</v>
      </c>
      <c r="H623" s="16">
        <f>VLOOKUP($C623,'Growth rate'!$B$3:$T$93,7,FALSE)*VLOOKUP($E623,BY_COM_Demand_Drivers!$A$5:$I$100,9,FALSE)</f>
        <v>0</v>
      </c>
    </row>
    <row r="624" spans="2:8">
      <c r="B624" s="16" t="s">
        <v>11</v>
      </c>
      <c r="C624" s="16">
        <v>2065</v>
      </c>
      <c r="D624" s="16" t="s">
        <v>3</v>
      </c>
      <c r="E624" s="16" t="str">
        <f>BY_COM_Demand_Drivers!$J$12</f>
        <v>CCRMB</v>
      </c>
      <c r="F624" s="16">
        <f>VLOOKUP($C624,'Growth rate'!$B$3:$T$93,7,FALSE)*VLOOKUP($E624,BY_COM_Demand_Drivers!$A$5:$I$100,7,FALSE)</f>
        <v>18.845995241310447</v>
      </c>
      <c r="G624" s="16">
        <f>VLOOKUP($C624,'Growth rate'!$B$3:$T$93,7,FALSE)*VLOOKUP($E624,BY_COM_Demand_Drivers!$A$5:$I$100,8,FALSE)</f>
        <v>0</v>
      </c>
      <c r="H624" s="16">
        <f>VLOOKUP($C624,'Growth rate'!$B$3:$T$93,7,FALSE)*VLOOKUP($E624,BY_COM_Demand_Drivers!$A$5:$I$100,9,FALSE)</f>
        <v>0</v>
      </c>
    </row>
    <row r="625" spans="2:8">
      <c r="B625" s="16" t="s">
        <v>11</v>
      </c>
      <c r="C625" s="16">
        <v>2066</v>
      </c>
      <c r="D625" s="16" t="s">
        <v>3</v>
      </c>
      <c r="E625" s="16" t="str">
        <f>BY_COM_Demand_Drivers!$J$12</f>
        <v>CCRMB</v>
      </c>
      <c r="F625" s="16">
        <f>VLOOKUP($C625,'Growth rate'!$B$3:$T$93,7,FALSE)*VLOOKUP($E625,BY_COM_Demand_Drivers!$A$5:$I$100,7,FALSE)</f>
        <v>19.035601043031715</v>
      </c>
      <c r="G625" s="16">
        <f>VLOOKUP($C625,'Growth rate'!$B$3:$T$93,7,FALSE)*VLOOKUP($E625,BY_COM_Demand_Drivers!$A$5:$I$100,8,FALSE)</f>
        <v>0</v>
      </c>
      <c r="H625" s="16">
        <f>VLOOKUP($C625,'Growth rate'!$B$3:$T$93,7,FALSE)*VLOOKUP($E625,BY_COM_Demand_Drivers!$A$5:$I$100,9,FALSE)</f>
        <v>0</v>
      </c>
    </row>
    <row r="626" spans="2:8">
      <c r="B626" s="16" t="s">
        <v>11</v>
      </c>
      <c r="C626" s="16">
        <v>2067</v>
      </c>
      <c r="D626" s="16" t="s">
        <v>3</v>
      </c>
      <c r="E626" s="16" t="str">
        <f>BY_COM_Demand_Drivers!$J$12</f>
        <v>CCRMB</v>
      </c>
      <c r="F626" s="16">
        <f>VLOOKUP($C626,'Growth rate'!$B$3:$T$93,7,FALSE)*VLOOKUP($E626,BY_COM_Demand_Drivers!$A$5:$I$100,7,FALSE)</f>
        <v>19.225206844752986</v>
      </c>
      <c r="G626" s="16">
        <f>VLOOKUP($C626,'Growth rate'!$B$3:$T$93,7,FALSE)*VLOOKUP($E626,BY_COM_Demand_Drivers!$A$5:$I$100,8,FALSE)</f>
        <v>0</v>
      </c>
      <c r="H626" s="16">
        <f>VLOOKUP($C626,'Growth rate'!$B$3:$T$93,7,FALSE)*VLOOKUP($E626,BY_COM_Demand_Drivers!$A$5:$I$100,9,FALSE)</f>
        <v>0</v>
      </c>
    </row>
    <row r="627" spans="2:8">
      <c r="B627" s="16" t="s">
        <v>11</v>
      </c>
      <c r="C627" s="16">
        <v>2068</v>
      </c>
      <c r="D627" s="16" t="s">
        <v>3</v>
      </c>
      <c r="E627" s="16" t="str">
        <f>BY_COM_Demand_Drivers!$J$12</f>
        <v>CCRMB</v>
      </c>
      <c r="F627" s="16">
        <f>VLOOKUP($C627,'Growth rate'!$B$3:$T$93,7,FALSE)*VLOOKUP($E627,BY_COM_Demand_Drivers!$A$5:$I$100,7,FALSE)</f>
        <v>19.41481264647425</v>
      </c>
      <c r="G627" s="16">
        <f>VLOOKUP($C627,'Growth rate'!$B$3:$T$93,7,FALSE)*VLOOKUP($E627,BY_COM_Demand_Drivers!$A$5:$I$100,8,FALSE)</f>
        <v>0</v>
      </c>
      <c r="H627" s="16">
        <f>VLOOKUP($C627,'Growth rate'!$B$3:$T$93,7,FALSE)*VLOOKUP($E627,BY_COM_Demand_Drivers!$A$5:$I$100,9,FALSE)</f>
        <v>0</v>
      </c>
    </row>
    <row r="628" spans="2:8">
      <c r="B628" s="16" t="s">
        <v>11</v>
      </c>
      <c r="C628" s="16">
        <v>2069</v>
      </c>
      <c r="D628" s="16" t="s">
        <v>3</v>
      </c>
      <c r="E628" s="16" t="str">
        <f>BY_COM_Demand_Drivers!$J$12</f>
        <v>CCRMB</v>
      </c>
      <c r="F628" s="16">
        <f>VLOOKUP($C628,'Growth rate'!$B$3:$T$93,7,FALSE)*VLOOKUP($E628,BY_COM_Demand_Drivers!$A$5:$I$100,7,FALSE)</f>
        <v>19.604418448195521</v>
      </c>
      <c r="G628" s="16">
        <f>VLOOKUP($C628,'Growth rate'!$B$3:$T$93,7,FALSE)*VLOOKUP($E628,BY_COM_Demand_Drivers!$A$5:$I$100,8,FALSE)</f>
        <v>0</v>
      </c>
      <c r="H628" s="16">
        <f>VLOOKUP($C628,'Growth rate'!$B$3:$T$93,7,FALSE)*VLOOKUP($E628,BY_COM_Demand_Drivers!$A$5:$I$100,9,FALSE)</f>
        <v>0</v>
      </c>
    </row>
    <row r="629" spans="2:8">
      <c r="B629" s="16" t="s">
        <v>11</v>
      </c>
      <c r="C629" s="16">
        <v>2070</v>
      </c>
      <c r="D629" s="16" t="s">
        <v>3</v>
      </c>
      <c r="E629" s="16" t="str">
        <f>BY_COM_Demand_Drivers!$J$12</f>
        <v>CCRMB</v>
      </c>
      <c r="F629" s="16">
        <f>VLOOKUP($C629,'Growth rate'!$B$3:$T$93,7,FALSE)*VLOOKUP($E629,BY_COM_Demand_Drivers!$A$5:$I$100,7,FALSE)</f>
        <v>19.794024249916792</v>
      </c>
      <c r="G629" s="16">
        <f>VLOOKUP($C629,'Growth rate'!$B$3:$T$93,7,FALSE)*VLOOKUP($E629,BY_COM_Demand_Drivers!$A$5:$I$100,8,FALSE)</f>
        <v>0</v>
      </c>
      <c r="H629" s="16">
        <f>VLOOKUP($C629,'Growth rate'!$B$3:$T$93,7,FALSE)*VLOOKUP($E629,BY_COM_Demand_Drivers!$A$5:$I$100,9,FALSE)</f>
        <v>0</v>
      </c>
    </row>
    <row r="630" spans="2:8">
      <c r="B630" s="16" t="s">
        <v>11</v>
      </c>
      <c r="C630" s="16">
        <v>2071</v>
      </c>
      <c r="D630" s="16" t="s">
        <v>3</v>
      </c>
      <c r="E630" s="16" t="str">
        <f>BY_COM_Demand_Drivers!$J$12</f>
        <v>CCRMB</v>
      </c>
      <c r="F630" s="16">
        <f>VLOOKUP($C630,'Growth rate'!$B$3:$T$93,7,FALSE)*VLOOKUP($E630,BY_COM_Demand_Drivers!$A$5:$I$100,7,FALSE)</f>
        <v>19.973600473206218</v>
      </c>
      <c r="G630" s="16">
        <f>VLOOKUP($C630,'Growth rate'!$B$3:$T$93,7,FALSE)*VLOOKUP($E630,BY_COM_Demand_Drivers!$A$5:$I$100,8,FALSE)</f>
        <v>0</v>
      </c>
      <c r="H630" s="16">
        <f>VLOOKUP($C630,'Growth rate'!$B$3:$T$93,7,FALSE)*VLOOKUP($E630,BY_COM_Demand_Drivers!$A$5:$I$100,9,FALSE)</f>
        <v>0</v>
      </c>
    </row>
    <row r="631" spans="2:8">
      <c r="B631" s="16" t="s">
        <v>11</v>
      </c>
      <c r="C631" s="16">
        <v>2072</v>
      </c>
      <c r="D631" s="16" t="s">
        <v>3</v>
      </c>
      <c r="E631" s="16" t="str">
        <f>BY_COM_Demand_Drivers!$J$12</f>
        <v>CCRMB</v>
      </c>
      <c r="F631" s="16">
        <f>VLOOKUP($C631,'Growth rate'!$B$3:$T$93,7,FALSE)*VLOOKUP($E631,BY_COM_Demand_Drivers!$A$5:$I$100,7,FALSE)</f>
        <v>20.153176696495652</v>
      </c>
      <c r="G631" s="16">
        <f>VLOOKUP($C631,'Growth rate'!$B$3:$T$93,7,FALSE)*VLOOKUP($E631,BY_COM_Demand_Drivers!$A$5:$I$100,8,FALSE)</f>
        <v>0</v>
      </c>
      <c r="H631" s="16">
        <f>VLOOKUP($C631,'Growth rate'!$B$3:$T$93,7,FALSE)*VLOOKUP($E631,BY_COM_Demand_Drivers!$A$5:$I$100,9,FALSE)</f>
        <v>0</v>
      </c>
    </row>
    <row r="632" spans="2:8">
      <c r="B632" s="16" t="s">
        <v>11</v>
      </c>
      <c r="C632" s="16">
        <v>2073</v>
      </c>
      <c r="D632" s="16" t="s">
        <v>3</v>
      </c>
      <c r="E632" s="16" t="str">
        <f>BY_COM_Demand_Drivers!$J$12</f>
        <v>CCRMB</v>
      </c>
      <c r="F632" s="16">
        <f>VLOOKUP($C632,'Growth rate'!$B$3:$T$93,7,FALSE)*VLOOKUP($E632,BY_COM_Demand_Drivers!$A$5:$I$100,7,FALSE)</f>
        <v>20.332752919785076</v>
      </c>
      <c r="G632" s="16">
        <f>VLOOKUP($C632,'Growth rate'!$B$3:$T$93,7,FALSE)*VLOOKUP($E632,BY_COM_Demand_Drivers!$A$5:$I$100,8,FALSE)</f>
        <v>0</v>
      </c>
      <c r="H632" s="16">
        <f>VLOOKUP($C632,'Growth rate'!$B$3:$T$93,7,FALSE)*VLOOKUP($E632,BY_COM_Demand_Drivers!$A$5:$I$100,9,FALSE)</f>
        <v>0</v>
      </c>
    </row>
    <row r="633" spans="2:8">
      <c r="B633" s="16" t="s">
        <v>11</v>
      </c>
      <c r="C633" s="16">
        <v>2074</v>
      </c>
      <c r="D633" s="16" t="s">
        <v>3</v>
      </c>
      <c r="E633" s="16" t="str">
        <f>BY_COM_Demand_Drivers!$J$12</f>
        <v>CCRMB</v>
      </c>
      <c r="F633" s="16">
        <f>VLOOKUP($C633,'Growth rate'!$B$3:$T$93,7,FALSE)*VLOOKUP($E633,BY_COM_Demand_Drivers!$A$5:$I$100,7,FALSE)</f>
        <v>20.51232914307451</v>
      </c>
      <c r="G633" s="16">
        <f>VLOOKUP($C633,'Growth rate'!$B$3:$T$93,7,FALSE)*VLOOKUP($E633,BY_COM_Demand_Drivers!$A$5:$I$100,8,FALSE)</f>
        <v>0</v>
      </c>
      <c r="H633" s="16">
        <f>VLOOKUP($C633,'Growth rate'!$B$3:$T$93,7,FALSE)*VLOOKUP($E633,BY_COM_Demand_Drivers!$A$5:$I$100,9,FALSE)</f>
        <v>0</v>
      </c>
    </row>
    <row r="634" spans="2:8">
      <c r="B634" s="16" t="s">
        <v>11</v>
      </c>
      <c r="C634" s="16">
        <v>2075</v>
      </c>
      <c r="D634" s="16" t="s">
        <v>3</v>
      </c>
      <c r="E634" s="16" t="str">
        <f>BY_COM_Demand_Drivers!$J$12</f>
        <v>CCRMB</v>
      </c>
      <c r="F634" s="16">
        <f>VLOOKUP($C634,'Growth rate'!$B$3:$T$93,7,FALSE)*VLOOKUP($E634,BY_COM_Demand_Drivers!$A$5:$I$100,7,FALSE)</f>
        <v>20.691905366363937</v>
      </c>
      <c r="G634" s="16">
        <f>VLOOKUP($C634,'Growth rate'!$B$3:$T$93,7,FALSE)*VLOOKUP($E634,BY_COM_Demand_Drivers!$A$5:$I$100,8,FALSE)</f>
        <v>0</v>
      </c>
      <c r="H634" s="16">
        <f>VLOOKUP($C634,'Growth rate'!$B$3:$T$93,7,FALSE)*VLOOKUP($E634,BY_COM_Demand_Drivers!$A$5:$I$100,9,FALSE)</f>
        <v>0</v>
      </c>
    </row>
    <row r="635" spans="2:8">
      <c r="B635" s="16" t="s">
        <v>11</v>
      </c>
      <c r="C635" s="16">
        <v>2076</v>
      </c>
      <c r="D635" s="16" t="s">
        <v>3</v>
      </c>
      <c r="E635" s="16" t="str">
        <f>BY_COM_Demand_Drivers!$J$12</f>
        <v>CCRMB</v>
      </c>
      <c r="F635" s="16">
        <f>VLOOKUP($C635,'Growth rate'!$B$3:$T$93,7,FALSE)*VLOOKUP($E635,BY_COM_Demand_Drivers!$A$5:$I$100,7,FALSE)</f>
        <v>20.860531386239362</v>
      </c>
      <c r="G635" s="16">
        <f>VLOOKUP($C635,'Growth rate'!$B$3:$T$93,7,FALSE)*VLOOKUP($E635,BY_COM_Demand_Drivers!$A$5:$I$100,8,FALSE)</f>
        <v>0</v>
      </c>
      <c r="H635" s="16">
        <f>VLOOKUP($C635,'Growth rate'!$B$3:$T$93,7,FALSE)*VLOOKUP($E635,BY_COM_Demand_Drivers!$A$5:$I$100,9,FALSE)</f>
        <v>0</v>
      </c>
    </row>
    <row r="636" spans="2:8">
      <c r="B636" s="16" t="s">
        <v>11</v>
      </c>
      <c r="C636" s="16">
        <v>2077</v>
      </c>
      <c r="D636" s="16" t="s">
        <v>3</v>
      </c>
      <c r="E636" s="16" t="str">
        <f>BY_COM_Demand_Drivers!$J$12</f>
        <v>CCRMB</v>
      </c>
      <c r="F636" s="16">
        <f>VLOOKUP($C636,'Growth rate'!$B$3:$T$93,7,FALSE)*VLOOKUP($E636,BY_COM_Demand_Drivers!$A$5:$I$100,7,FALSE)</f>
        <v>21.029157406114788</v>
      </c>
      <c r="G636" s="16">
        <f>VLOOKUP($C636,'Growth rate'!$B$3:$T$93,7,FALSE)*VLOOKUP($E636,BY_COM_Demand_Drivers!$A$5:$I$100,8,FALSE)</f>
        <v>0</v>
      </c>
      <c r="H636" s="16">
        <f>VLOOKUP($C636,'Growth rate'!$B$3:$T$93,7,FALSE)*VLOOKUP($E636,BY_COM_Demand_Drivers!$A$5:$I$100,9,FALSE)</f>
        <v>0</v>
      </c>
    </row>
    <row r="637" spans="2:8">
      <c r="B637" s="16" t="s">
        <v>11</v>
      </c>
      <c r="C637" s="16">
        <v>2078</v>
      </c>
      <c r="D637" s="16" t="s">
        <v>3</v>
      </c>
      <c r="E637" s="16" t="str">
        <f>BY_COM_Demand_Drivers!$J$12</f>
        <v>CCRMB</v>
      </c>
      <c r="F637" s="16">
        <f>VLOOKUP($C637,'Growth rate'!$B$3:$T$93,7,FALSE)*VLOOKUP($E637,BY_COM_Demand_Drivers!$A$5:$I$100,7,FALSE)</f>
        <v>21.197783425990202</v>
      </c>
      <c r="G637" s="16">
        <f>VLOOKUP($C637,'Growth rate'!$B$3:$T$93,7,FALSE)*VLOOKUP($E637,BY_COM_Demand_Drivers!$A$5:$I$100,8,FALSE)</f>
        <v>0</v>
      </c>
      <c r="H637" s="16">
        <f>VLOOKUP($C637,'Growth rate'!$B$3:$T$93,7,FALSE)*VLOOKUP($E637,BY_COM_Demand_Drivers!$A$5:$I$100,9,FALSE)</f>
        <v>0</v>
      </c>
    </row>
    <row r="638" spans="2:8">
      <c r="B638" s="16" t="s">
        <v>11</v>
      </c>
      <c r="C638" s="16">
        <v>2079</v>
      </c>
      <c r="D638" s="16" t="s">
        <v>3</v>
      </c>
      <c r="E638" s="16" t="str">
        <f>BY_COM_Demand_Drivers!$J$12</f>
        <v>CCRMB</v>
      </c>
      <c r="F638" s="16">
        <f>VLOOKUP($C638,'Growth rate'!$B$3:$T$93,7,FALSE)*VLOOKUP($E638,BY_COM_Demand_Drivers!$A$5:$I$100,7,FALSE)</f>
        <v>21.366409445865628</v>
      </c>
      <c r="G638" s="16">
        <f>VLOOKUP($C638,'Growth rate'!$B$3:$T$93,7,FALSE)*VLOOKUP($E638,BY_COM_Demand_Drivers!$A$5:$I$100,8,FALSE)</f>
        <v>0</v>
      </c>
      <c r="H638" s="16">
        <f>VLOOKUP($C638,'Growth rate'!$B$3:$T$93,7,FALSE)*VLOOKUP($E638,BY_COM_Demand_Drivers!$A$5:$I$100,9,FALSE)</f>
        <v>0</v>
      </c>
    </row>
    <row r="639" spans="2:8">
      <c r="B639" s="16" t="s">
        <v>11</v>
      </c>
      <c r="C639" s="16">
        <v>2080</v>
      </c>
      <c r="D639" s="16" t="s">
        <v>3</v>
      </c>
      <c r="E639" s="16" t="str">
        <f>BY_COM_Demand_Drivers!$J$12</f>
        <v>CCRMB</v>
      </c>
      <c r="F639" s="16">
        <f>VLOOKUP($C639,'Growth rate'!$B$3:$T$93,7,FALSE)*VLOOKUP($E639,BY_COM_Demand_Drivers!$A$5:$I$100,7,FALSE)</f>
        <v>21.535035465741053</v>
      </c>
      <c r="G639" s="16">
        <f>VLOOKUP($C639,'Growth rate'!$B$3:$T$93,7,FALSE)*VLOOKUP($E639,BY_COM_Demand_Drivers!$A$5:$I$100,8,FALSE)</f>
        <v>0</v>
      </c>
      <c r="H639" s="16">
        <f>VLOOKUP($C639,'Growth rate'!$B$3:$T$93,7,FALSE)*VLOOKUP($E639,BY_COM_Demand_Drivers!$A$5:$I$100,9,FALSE)</f>
        <v>0</v>
      </c>
    </row>
    <row r="640" spans="2:8">
      <c r="B640" s="16" t="s">
        <v>11</v>
      </c>
      <c r="C640" s="16">
        <v>2081</v>
      </c>
      <c r="D640" s="16" t="s">
        <v>3</v>
      </c>
      <c r="E640" s="16" t="str">
        <f>BY_COM_Demand_Drivers!$J$12</f>
        <v>CCRMB</v>
      </c>
      <c r="F640" s="16">
        <f>VLOOKUP($C640,'Growth rate'!$B$3:$T$93,7,FALSE)*VLOOKUP($E640,BY_COM_Demand_Drivers!$A$5:$I$100,7,FALSE)</f>
        <v>21.683159462507728</v>
      </c>
      <c r="G640" s="16">
        <f>VLOOKUP($C640,'Growth rate'!$B$3:$T$93,7,FALSE)*VLOOKUP($E640,BY_COM_Demand_Drivers!$A$5:$I$100,8,FALSE)</f>
        <v>0</v>
      </c>
      <c r="H640" s="16">
        <f>VLOOKUP($C640,'Growth rate'!$B$3:$T$93,7,FALSE)*VLOOKUP($E640,BY_COM_Demand_Drivers!$A$5:$I$100,9,FALSE)</f>
        <v>0</v>
      </c>
    </row>
    <row r="641" spans="2:8">
      <c r="B641" s="16" t="s">
        <v>11</v>
      </c>
      <c r="C641" s="16">
        <v>2082</v>
      </c>
      <c r="D641" s="16" t="s">
        <v>3</v>
      </c>
      <c r="E641" s="16" t="str">
        <f>BY_COM_Demand_Drivers!$J$12</f>
        <v>CCRMB</v>
      </c>
      <c r="F641" s="16">
        <f>VLOOKUP($C641,'Growth rate'!$B$3:$T$93,7,FALSE)*VLOOKUP($E641,BY_COM_Demand_Drivers!$A$5:$I$100,7,FALSE)</f>
        <v>21.831283459274406</v>
      </c>
      <c r="G641" s="16">
        <f>VLOOKUP($C641,'Growth rate'!$B$3:$T$93,7,FALSE)*VLOOKUP($E641,BY_COM_Demand_Drivers!$A$5:$I$100,8,FALSE)</f>
        <v>0</v>
      </c>
      <c r="H641" s="16">
        <f>VLOOKUP($C641,'Growth rate'!$B$3:$T$93,7,FALSE)*VLOOKUP($E641,BY_COM_Demand_Drivers!$A$5:$I$100,9,FALSE)</f>
        <v>0</v>
      </c>
    </row>
    <row r="642" spans="2:8">
      <c r="B642" s="16" t="s">
        <v>11</v>
      </c>
      <c r="C642" s="16">
        <v>2083</v>
      </c>
      <c r="D642" s="16" t="s">
        <v>3</v>
      </c>
      <c r="E642" s="16" t="str">
        <f>BY_COM_Demand_Drivers!$J$12</f>
        <v>CCRMB</v>
      </c>
      <c r="F642" s="16">
        <f>VLOOKUP($C642,'Growth rate'!$B$3:$T$93,7,FALSE)*VLOOKUP($E642,BY_COM_Demand_Drivers!$A$5:$I$100,7,FALSE)</f>
        <v>21.979407456041084</v>
      </c>
      <c r="G642" s="16">
        <f>VLOOKUP($C642,'Growth rate'!$B$3:$T$93,7,FALSE)*VLOOKUP($E642,BY_COM_Demand_Drivers!$A$5:$I$100,8,FALSE)</f>
        <v>0</v>
      </c>
      <c r="H642" s="16">
        <f>VLOOKUP($C642,'Growth rate'!$B$3:$T$93,7,FALSE)*VLOOKUP($E642,BY_COM_Demand_Drivers!$A$5:$I$100,9,FALSE)</f>
        <v>0</v>
      </c>
    </row>
    <row r="643" spans="2:8">
      <c r="B643" s="16" t="s">
        <v>11</v>
      </c>
      <c r="C643" s="16">
        <v>2084</v>
      </c>
      <c r="D643" s="16" t="s">
        <v>3</v>
      </c>
      <c r="E643" s="16" t="str">
        <f>BY_COM_Demand_Drivers!$J$12</f>
        <v>CCRMB</v>
      </c>
      <c r="F643" s="16">
        <f>VLOOKUP($C643,'Growth rate'!$B$3:$T$93,7,FALSE)*VLOOKUP($E643,BY_COM_Demand_Drivers!$A$5:$I$100,7,FALSE)</f>
        <v>22.127531452807762</v>
      </c>
      <c r="G643" s="16">
        <f>VLOOKUP($C643,'Growth rate'!$B$3:$T$93,7,FALSE)*VLOOKUP($E643,BY_COM_Demand_Drivers!$A$5:$I$100,8,FALSE)</f>
        <v>0</v>
      </c>
      <c r="H643" s="16">
        <f>VLOOKUP($C643,'Growth rate'!$B$3:$T$93,7,FALSE)*VLOOKUP($E643,BY_COM_Demand_Drivers!$A$5:$I$100,9,FALSE)</f>
        <v>0</v>
      </c>
    </row>
    <row r="644" spans="2:8">
      <c r="B644" s="16" t="s">
        <v>11</v>
      </c>
      <c r="C644" s="16">
        <v>2085</v>
      </c>
      <c r="D644" s="16" t="s">
        <v>3</v>
      </c>
      <c r="E644" s="16" t="str">
        <f>BY_COM_Demand_Drivers!$J$12</f>
        <v>CCRMB</v>
      </c>
      <c r="F644" s="16">
        <f>VLOOKUP($C644,'Growth rate'!$B$3:$T$93,7,FALSE)*VLOOKUP($E644,BY_COM_Demand_Drivers!$A$5:$I$100,7,FALSE)</f>
        <v>22.275655449574433</v>
      </c>
      <c r="G644" s="16">
        <f>VLOOKUP($C644,'Growth rate'!$B$3:$T$93,7,FALSE)*VLOOKUP($E644,BY_COM_Demand_Drivers!$A$5:$I$100,8,FALSE)</f>
        <v>0</v>
      </c>
      <c r="H644" s="16">
        <f>VLOOKUP($C644,'Growth rate'!$B$3:$T$93,7,FALSE)*VLOOKUP($E644,BY_COM_Demand_Drivers!$A$5:$I$100,9,FALSE)</f>
        <v>0</v>
      </c>
    </row>
    <row r="645" spans="2:8">
      <c r="B645" s="16" t="s">
        <v>11</v>
      </c>
      <c r="C645" s="16">
        <v>2086</v>
      </c>
      <c r="D645" s="16" t="s">
        <v>3</v>
      </c>
      <c r="E645" s="16" t="str">
        <f>BY_COM_Demand_Drivers!$J$12</f>
        <v>CCRMB</v>
      </c>
      <c r="F645" s="16">
        <f>VLOOKUP($C645,'Growth rate'!$B$3:$T$93,7,FALSE)*VLOOKUP($E645,BY_COM_Demand_Drivers!$A$5:$I$100,7,FALSE)</f>
        <v>22.405803102848171</v>
      </c>
      <c r="G645" s="16">
        <f>VLOOKUP($C645,'Growth rate'!$B$3:$T$93,7,FALSE)*VLOOKUP($E645,BY_COM_Demand_Drivers!$A$5:$I$100,8,FALSE)</f>
        <v>0</v>
      </c>
      <c r="H645" s="16">
        <f>VLOOKUP($C645,'Growth rate'!$B$3:$T$93,7,FALSE)*VLOOKUP($E645,BY_COM_Demand_Drivers!$A$5:$I$100,9,FALSE)</f>
        <v>0</v>
      </c>
    </row>
    <row r="646" spans="2:8">
      <c r="B646" s="16" t="s">
        <v>11</v>
      </c>
      <c r="C646" s="16">
        <v>2087</v>
      </c>
      <c r="D646" s="16" t="s">
        <v>3</v>
      </c>
      <c r="E646" s="16" t="str">
        <f>BY_COM_Demand_Drivers!$J$12</f>
        <v>CCRMB</v>
      </c>
      <c r="F646" s="16">
        <f>VLOOKUP($C646,'Growth rate'!$B$3:$T$93,7,FALSE)*VLOOKUP($E646,BY_COM_Demand_Drivers!$A$5:$I$100,7,FALSE)</f>
        <v>22.535950756121913</v>
      </c>
      <c r="G646" s="16">
        <f>VLOOKUP($C646,'Growth rate'!$B$3:$T$93,7,FALSE)*VLOOKUP($E646,BY_COM_Demand_Drivers!$A$5:$I$100,8,FALSE)</f>
        <v>0</v>
      </c>
      <c r="H646" s="16">
        <f>VLOOKUP($C646,'Growth rate'!$B$3:$T$93,7,FALSE)*VLOOKUP($E646,BY_COM_Demand_Drivers!$A$5:$I$100,9,FALSE)</f>
        <v>0</v>
      </c>
    </row>
    <row r="647" spans="2:8">
      <c r="B647" s="16" t="s">
        <v>11</v>
      </c>
      <c r="C647" s="16">
        <v>2088</v>
      </c>
      <c r="D647" s="16" t="s">
        <v>3</v>
      </c>
      <c r="E647" s="16" t="str">
        <f>BY_COM_Demand_Drivers!$J$12</f>
        <v>CCRMB</v>
      </c>
      <c r="F647" s="16">
        <f>VLOOKUP($C647,'Growth rate'!$B$3:$T$93,7,FALSE)*VLOOKUP($E647,BY_COM_Demand_Drivers!$A$5:$I$100,7,FALSE)</f>
        <v>22.666098409395655</v>
      </c>
      <c r="G647" s="16">
        <f>VLOOKUP($C647,'Growth rate'!$B$3:$T$93,7,FALSE)*VLOOKUP($E647,BY_COM_Demand_Drivers!$A$5:$I$100,8,FALSE)</f>
        <v>0</v>
      </c>
      <c r="H647" s="16">
        <f>VLOOKUP($C647,'Growth rate'!$B$3:$T$93,7,FALSE)*VLOOKUP($E647,BY_COM_Demand_Drivers!$A$5:$I$100,9,FALSE)</f>
        <v>0</v>
      </c>
    </row>
    <row r="648" spans="2:8">
      <c r="B648" s="16" t="s">
        <v>11</v>
      </c>
      <c r="C648" s="16">
        <v>2089</v>
      </c>
      <c r="D648" s="16" t="s">
        <v>3</v>
      </c>
      <c r="E648" s="16" t="str">
        <f>BY_COM_Demand_Drivers!$J$12</f>
        <v>CCRMB</v>
      </c>
      <c r="F648" s="16">
        <f>VLOOKUP($C648,'Growth rate'!$B$3:$T$93,7,FALSE)*VLOOKUP($E648,BY_COM_Demand_Drivers!$A$5:$I$100,7,FALSE)</f>
        <v>22.796246062669393</v>
      </c>
      <c r="G648" s="16">
        <f>VLOOKUP($C648,'Growth rate'!$B$3:$T$93,7,FALSE)*VLOOKUP($E648,BY_COM_Demand_Drivers!$A$5:$I$100,8,FALSE)</f>
        <v>0</v>
      </c>
      <c r="H648" s="16">
        <f>VLOOKUP($C648,'Growth rate'!$B$3:$T$93,7,FALSE)*VLOOKUP($E648,BY_COM_Demand_Drivers!$A$5:$I$100,9,FALSE)</f>
        <v>0</v>
      </c>
    </row>
    <row r="649" spans="2:8">
      <c r="B649" s="16" t="s">
        <v>11</v>
      </c>
      <c r="C649" s="16">
        <v>2090</v>
      </c>
      <c r="D649" s="16" t="s">
        <v>3</v>
      </c>
      <c r="E649" s="16" t="str">
        <f>BY_COM_Demand_Drivers!$J$12</f>
        <v>CCRMB</v>
      </c>
      <c r="F649" s="16">
        <f>VLOOKUP($C649,'Growth rate'!$B$3:$T$93,7,FALSE)*VLOOKUP($E649,BY_COM_Demand_Drivers!$A$5:$I$100,7,FALSE)</f>
        <v>22.926393715943135</v>
      </c>
      <c r="G649" s="16">
        <f>VLOOKUP($C649,'Growth rate'!$B$3:$T$93,7,FALSE)*VLOOKUP($E649,BY_COM_Demand_Drivers!$A$5:$I$100,8,FALSE)</f>
        <v>0</v>
      </c>
      <c r="H649" s="16">
        <f>VLOOKUP($C649,'Growth rate'!$B$3:$T$93,7,FALSE)*VLOOKUP($E649,BY_COM_Demand_Drivers!$A$5:$I$100,9,FALSE)</f>
        <v>0</v>
      </c>
    </row>
    <row r="650" spans="2:8">
      <c r="B650" s="16" t="s">
        <v>11</v>
      </c>
      <c r="C650" s="16">
        <v>2091</v>
      </c>
      <c r="D650" s="16" t="s">
        <v>3</v>
      </c>
      <c r="E650" s="16" t="str">
        <f>BY_COM_Demand_Drivers!$J$12</f>
        <v>CCRMB</v>
      </c>
      <c r="F650" s="16">
        <f>VLOOKUP($C650,'Growth rate'!$B$3:$T$93,7,FALSE)*VLOOKUP($E650,BY_COM_Demand_Drivers!$A$5:$I$100,7,FALSE)</f>
        <v>23.04369757710047</v>
      </c>
      <c r="G650" s="16">
        <f>VLOOKUP($C650,'Growth rate'!$B$3:$T$93,7,FALSE)*VLOOKUP($E650,BY_COM_Demand_Drivers!$A$5:$I$100,8,FALSE)</f>
        <v>0</v>
      </c>
      <c r="H650" s="16">
        <f>VLOOKUP($C650,'Growth rate'!$B$3:$T$93,7,FALSE)*VLOOKUP($E650,BY_COM_Demand_Drivers!$A$5:$I$100,9,FALSE)</f>
        <v>0</v>
      </c>
    </row>
    <row r="651" spans="2:8">
      <c r="B651" s="16" t="s">
        <v>11</v>
      </c>
      <c r="C651" s="16">
        <v>2092</v>
      </c>
      <c r="D651" s="16" t="s">
        <v>3</v>
      </c>
      <c r="E651" s="16" t="str">
        <f>BY_COM_Demand_Drivers!$J$12</f>
        <v>CCRMB</v>
      </c>
      <c r="F651" s="16">
        <f>VLOOKUP($C651,'Growth rate'!$B$3:$T$93,7,FALSE)*VLOOKUP($E651,BY_COM_Demand_Drivers!$A$5:$I$100,7,FALSE)</f>
        <v>23.161001438257813</v>
      </c>
      <c r="G651" s="16">
        <f>VLOOKUP($C651,'Growth rate'!$B$3:$T$93,7,FALSE)*VLOOKUP($E651,BY_COM_Demand_Drivers!$A$5:$I$100,8,FALSE)</f>
        <v>0</v>
      </c>
      <c r="H651" s="16">
        <f>VLOOKUP($C651,'Growth rate'!$B$3:$T$93,7,FALSE)*VLOOKUP($E651,BY_COM_Demand_Drivers!$A$5:$I$100,9,FALSE)</f>
        <v>0</v>
      </c>
    </row>
    <row r="652" spans="2:8">
      <c r="B652" s="16" t="s">
        <v>11</v>
      </c>
      <c r="C652" s="16">
        <v>2093</v>
      </c>
      <c r="D652" s="16" t="s">
        <v>3</v>
      </c>
      <c r="E652" s="16" t="str">
        <f>BY_COM_Demand_Drivers!$J$12</f>
        <v>CCRMB</v>
      </c>
      <c r="F652" s="16">
        <f>VLOOKUP($C652,'Growth rate'!$B$3:$T$93,7,FALSE)*VLOOKUP($E652,BY_COM_Demand_Drivers!$A$5:$I$100,7,FALSE)</f>
        <v>23.278305299415145</v>
      </c>
      <c r="G652" s="16">
        <f>VLOOKUP($C652,'Growth rate'!$B$3:$T$93,7,FALSE)*VLOOKUP($E652,BY_COM_Demand_Drivers!$A$5:$I$100,8,FALSE)</f>
        <v>0</v>
      </c>
      <c r="H652" s="16">
        <f>VLOOKUP($C652,'Growth rate'!$B$3:$T$93,7,FALSE)*VLOOKUP($E652,BY_COM_Demand_Drivers!$A$5:$I$100,9,FALSE)</f>
        <v>0</v>
      </c>
    </row>
    <row r="653" spans="2:8">
      <c r="B653" s="16" t="s">
        <v>11</v>
      </c>
      <c r="C653" s="16">
        <v>2094</v>
      </c>
      <c r="D653" s="16" t="s">
        <v>3</v>
      </c>
      <c r="E653" s="16" t="str">
        <f>BY_COM_Demand_Drivers!$J$12</f>
        <v>CCRMB</v>
      </c>
      <c r="F653" s="16">
        <f>VLOOKUP($C653,'Growth rate'!$B$3:$T$93,7,FALSE)*VLOOKUP($E653,BY_COM_Demand_Drivers!$A$5:$I$100,7,FALSE)</f>
        <v>23.395609160572484</v>
      </c>
      <c r="G653" s="16">
        <f>VLOOKUP($C653,'Growth rate'!$B$3:$T$93,7,FALSE)*VLOOKUP($E653,BY_COM_Demand_Drivers!$A$5:$I$100,8,FALSE)</f>
        <v>0</v>
      </c>
      <c r="H653" s="16">
        <f>VLOOKUP($C653,'Growth rate'!$B$3:$T$93,7,FALSE)*VLOOKUP($E653,BY_COM_Demand_Drivers!$A$5:$I$100,9,FALSE)</f>
        <v>0</v>
      </c>
    </row>
    <row r="654" spans="2:8">
      <c r="B654" s="16" t="s">
        <v>11</v>
      </c>
      <c r="C654" s="16">
        <v>2095</v>
      </c>
      <c r="D654" s="16" t="s">
        <v>3</v>
      </c>
      <c r="E654" s="16" t="str">
        <f>BY_COM_Demand_Drivers!$J$12</f>
        <v>CCRMB</v>
      </c>
      <c r="F654" s="16">
        <f>VLOOKUP($C654,'Growth rate'!$B$3:$T$93,7,FALSE)*VLOOKUP($E654,BY_COM_Demand_Drivers!$A$5:$I$100,7,FALSE)</f>
        <v>23.512913021729819</v>
      </c>
      <c r="G654" s="16">
        <f>VLOOKUP($C654,'Growth rate'!$B$3:$T$93,7,FALSE)*VLOOKUP($E654,BY_COM_Demand_Drivers!$A$5:$I$100,8,FALSE)</f>
        <v>0</v>
      </c>
      <c r="H654" s="16">
        <f>VLOOKUP($C654,'Growth rate'!$B$3:$T$93,7,FALSE)*VLOOKUP($E654,BY_COM_Demand_Drivers!$A$5:$I$100,9,FALSE)</f>
        <v>0</v>
      </c>
    </row>
    <row r="655" spans="2:8">
      <c r="B655" s="16" t="s">
        <v>11</v>
      </c>
      <c r="C655" s="16">
        <v>2096</v>
      </c>
      <c r="D655" s="16" t="s">
        <v>3</v>
      </c>
      <c r="E655" s="16" t="str">
        <f>BY_COM_Demand_Drivers!$J$12</f>
        <v>CCRMB</v>
      </c>
      <c r="F655" s="16">
        <f>VLOOKUP($C655,'Growth rate'!$B$3:$T$93,7,FALSE)*VLOOKUP($E655,BY_COM_Demand_Drivers!$A$5:$I$100,7,FALSE)</f>
        <v>23.619940372973229</v>
      </c>
      <c r="G655" s="16">
        <f>VLOOKUP($C655,'Growth rate'!$B$3:$T$93,7,FALSE)*VLOOKUP($E655,BY_COM_Demand_Drivers!$A$5:$I$100,8,FALSE)</f>
        <v>0</v>
      </c>
      <c r="H655" s="16">
        <f>VLOOKUP($C655,'Growth rate'!$B$3:$T$93,7,FALSE)*VLOOKUP($E655,BY_COM_Demand_Drivers!$A$5:$I$100,9,FALSE)</f>
        <v>0</v>
      </c>
    </row>
    <row r="656" spans="2:8">
      <c r="B656" s="16" t="s">
        <v>11</v>
      </c>
      <c r="C656" s="16">
        <v>2097</v>
      </c>
      <c r="D656" s="16" t="s">
        <v>3</v>
      </c>
      <c r="E656" s="16" t="str">
        <f>BY_COM_Demand_Drivers!$J$12</f>
        <v>CCRMB</v>
      </c>
      <c r="F656" s="16">
        <f>VLOOKUP($C656,'Growth rate'!$B$3:$T$93,7,FALSE)*VLOOKUP($E656,BY_COM_Demand_Drivers!$A$5:$I$100,7,FALSE)</f>
        <v>23.726967724216632</v>
      </c>
      <c r="G656" s="16">
        <f>VLOOKUP($C656,'Growth rate'!$B$3:$T$93,7,FALSE)*VLOOKUP($E656,BY_COM_Demand_Drivers!$A$5:$I$100,8,FALSE)</f>
        <v>0</v>
      </c>
      <c r="H656" s="16">
        <f>VLOOKUP($C656,'Growth rate'!$B$3:$T$93,7,FALSE)*VLOOKUP($E656,BY_COM_Demand_Drivers!$A$5:$I$100,9,FALSE)</f>
        <v>0</v>
      </c>
    </row>
    <row r="657" spans="2:8">
      <c r="B657" s="16" t="s">
        <v>11</v>
      </c>
      <c r="C657" s="16">
        <v>2098</v>
      </c>
      <c r="D657" s="16" t="s">
        <v>3</v>
      </c>
      <c r="E657" s="16" t="str">
        <f>BY_COM_Demand_Drivers!$J$12</f>
        <v>CCRMB</v>
      </c>
      <c r="F657" s="16">
        <f>VLOOKUP($C657,'Growth rate'!$B$3:$T$93,7,FALSE)*VLOOKUP($E657,BY_COM_Demand_Drivers!$A$5:$I$100,7,FALSE)</f>
        <v>23.833995075460031</v>
      </c>
      <c r="G657" s="16">
        <f>VLOOKUP($C657,'Growth rate'!$B$3:$T$93,7,FALSE)*VLOOKUP($E657,BY_COM_Demand_Drivers!$A$5:$I$100,8,FALSE)</f>
        <v>0</v>
      </c>
      <c r="H657" s="16">
        <f>VLOOKUP($C657,'Growth rate'!$B$3:$T$93,7,FALSE)*VLOOKUP($E657,BY_COM_Demand_Drivers!$A$5:$I$100,9,FALSE)</f>
        <v>0</v>
      </c>
    </row>
    <row r="658" spans="2:8">
      <c r="B658" s="16" t="s">
        <v>11</v>
      </c>
      <c r="C658" s="16">
        <v>2099</v>
      </c>
      <c r="D658" s="16" t="s">
        <v>3</v>
      </c>
      <c r="E658" s="16" t="str">
        <f>BY_COM_Demand_Drivers!$J$12</f>
        <v>CCRMB</v>
      </c>
      <c r="F658" s="16">
        <f>VLOOKUP($C658,'Growth rate'!$B$3:$T$93,7,FALSE)*VLOOKUP($E658,BY_COM_Demand_Drivers!$A$5:$I$100,7,FALSE)</f>
        <v>23.941022426703437</v>
      </c>
      <c r="G658" s="16">
        <f>VLOOKUP($C658,'Growth rate'!$B$3:$T$93,7,FALSE)*VLOOKUP($E658,BY_COM_Demand_Drivers!$A$5:$I$100,8,FALSE)</f>
        <v>0</v>
      </c>
      <c r="H658" s="16">
        <f>VLOOKUP($C658,'Growth rate'!$B$3:$T$93,7,FALSE)*VLOOKUP($E658,BY_COM_Demand_Drivers!$A$5:$I$100,9,FALSE)</f>
        <v>0</v>
      </c>
    </row>
    <row r="659" spans="2:8">
      <c r="B659" s="16" t="s">
        <v>11</v>
      </c>
      <c r="C659" s="16">
        <v>2100</v>
      </c>
      <c r="D659" s="16" t="s">
        <v>3</v>
      </c>
      <c r="E659" s="16" t="str">
        <f>BY_COM_Demand_Drivers!$J$12</f>
        <v>CCRMB</v>
      </c>
      <c r="F659" s="16">
        <f>VLOOKUP($C659,'Growth rate'!$B$3:$T$93,7,FALSE)*VLOOKUP($E659,BY_COM_Demand_Drivers!$A$5:$I$100,7,FALSE)</f>
        <v>24.048049777946844</v>
      </c>
      <c r="G659" s="16">
        <f>VLOOKUP($C659,'Growth rate'!$B$3:$T$93,7,FALSE)*VLOOKUP($E659,BY_COM_Demand_Drivers!$A$5:$I$100,8,FALSE)</f>
        <v>0</v>
      </c>
      <c r="H659" s="16">
        <f>VLOOKUP($C659,'Growth rate'!$B$3:$T$93,7,FALSE)*VLOOKUP($E659,BY_COM_Demand_Drivers!$A$5:$I$100,9,FALSE)</f>
        <v>0</v>
      </c>
    </row>
    <row r="660" spans="2:8">
      <c r="B660" s="16" t="s">
        <v>11</v>
      </c>
      <c r="C660" s="16">
        <v>2019</v>
      </c>
      <c r="D660" s="16" t="s">
        <v>3</v>
      </c>
      <c r="E660" s="16" t="str">
        <f>BY_COM_Demand_Drivers!$J$13</f>
        <v>CWDEM</v>
      </c>
      <c r="F660" s="16">
        <f>VLOOKUP($C660,'Growth rate'!$B$3:$T$93,7,FALSE)*VLOOKUP($E660,BY_COM_Demand_Drivers!$A$5:$I$100,7,FALSE)</f>
        <v>139.29249687236401</v>
      </c>
      <c r="G660" s="16">
        <f>VLOOKUP($C660,'Growth rate'!$B$3:$T$93,7,FALSE)*VLOOKUP($E660,BY_COM_Demand_Drivers!$A$5:$I$100,8,FALSE)</f>
        <v>0</v>
      </c>
      <c r="H660" s="16">
        <f>VLOOKUP($C660,'Growth rate'!$B$3:$T$93,7,FALSE)*VLOOKUP($E660,BY_COM_Demand_Drivers!$A$5:$I$100,9,FALSE)</f>
        <v>0</v>
      </c>
    </row>
    <row r="661" spans="2:8">
      <c r="B661" s="16" t="s">
        <v>11</v>
      </c>
      <c r="C661" s="16">
        <v>2020</v>
      </c>
      <c r="D661" s="16" t="s">
        <v>3</v>
      </c>
      <c r="E661" s="16" t="str">
        <f>BY_COM_Demand_Drivers!$J$13</f>
        <v>CWDEM</v>
      </c>
      <c r="F661" s="16">
        <f>VLOOKUP($C661,'Growth rate'!$B$3:$T$93,7,FALSE)*VLOOKUP($E661,BY_COM_Demand_Drivers!$A$5:$I$100,7,FALSE)</f>
        <v>138.20038264380958</v>
      </c>
      <c r="G661" s="16">
        <f>VLOOKUP($C661,'Growth rate'!$B$3:$T$93,7,FALSE)*VLOOKUP($E661,BY_COM_Demand_Drivers!$A$5:$I$100,8,FALSE)</f>
        <v>0</v>
      </c>
      <c r="H661" s="16">
        <f>VLOOKUP($C661,'Growth rate'!$B$3:$T$93,7,FALSE)*VLOOKUP($E661,BY_COM_Demand_Drivers!$A$5:$I$100,9,FALSE)</f>
        <v>0</v>
      </c>
    </row>
    <row r="662" spans="2:8">
      <c r="B662" s="16" t="s">
        <v>11</v>
      </c>
      <c r="C662" s="16">
        <v>2021</v>
      </c>
      <c r="D662" s="16" t="s">
        <v>3</v>
      </c>
      <c r="E662" s="16" t="str">
        <f>BY_COM_Demand_Drivers!$J$13</f>
        <v>CWDEM</v>
      </c>
      <c r="F662" s="16">
        <f>VLOOKUP($C662,'Growth rate'!$B$3:$T$93,7,FALSE)*VLOOKUP($E662,BY_COM_Demand_Drivers!$A$5:$I$100,7,FALSE)</f>
        <v>137.10826841525511</v>
      </c>
      <c r="G662" s="16">
        <f>VLOOKUP($C662,'Growth rate'!$B$3:$T$93,7,FALSE)*VLOOKUP($E662,BY_COM_Demand_Drivers!$A$5:$I$100,8,FALSE)</f>
        <v>0</v>
      </c>
      <c r="H662" s="16">
        <f>VLOOKUP($C662,'Growth rate'!$B$3:$T$93,7,FALSE)*VLOOKUP($E662,BY_COM_Demand_Drivers!$A$5:$I$100,9,FALSE)</f>
        <v>0</v>
      </c>
    </row>
    <row r="663" spans="2:8">
      <c r="B663" s="16" t="s">
        <v>11</v>
      </c>
      <c r="C663" s="16">
        <v>2022</v>
      </c>
      <c r="D663" s="16" t="s">
        <v>3</v>
      </c>
      <c r="E663" s="16" t="str">
        <f>BY_COM_Demand_Drivers!$J$13</f>
        <v>CWDEM</v>
      </c>
      <c r="F663" s="16">
        <f>VLOOKUP($C663,'Growth rate'!$B$3:$T$93,7,FALSE)*VLOOKUP($E663,BY_COM_Demand_Drivers!$A$5:$I$100,7,FALSE)</f>
        <v>136.01615418670065</v>
      </c>
      <c r="G663" s="16">
        <f>VLOOKUP($C663,'Growth rate'!$B$3:$T$93,7,FALSE)*VLOOKUP($E663,BY_COM_Demand_Drivers!$A$5:$I$100,8,FALSE)</f>
        <v>0</v>
      </c>
      <c r="H663" s="16">
        <f>VLOOKUP($C663,'Growth rate'!$B$3:$T$93,7,FALSE)*VLOOKUP($E663,BY_COM_Demand_Drivers!$A$5:$I$100,9,FALSE)</f>
        <v>0</v>
      </c>
    </row>
    <row r="664" spans="2:8">
      <c r="B664" s="16" t="s">
        <v>11</v>
      </c>
      <c r="C664" s="16">
        <v>2023</v>
      </c>
      <c r="D664" s="16" t="s">
        <v>3</v>
      </c>
      <c r="E664" s="16" t="str">
        <f>BY_COM_Demand_Drivers!$J$13</f>
        <v>CWDEM</v>
      </c>
      <c r="F664" s="16">
        <f>VLOOKUP($C664,'Growth rate'!$B$3:$T$93,7,FALSE)*VLOOKUP($E664,BY_COM_Demand_Drivers!$A$5:$I$100,7,FALSE)</f>
        <v>134.92403995814621</v>
      </c>
      <c r="G664" s="16">
        <f>VLOOKUP($C664,'Growth rate'!$B$3:$T$93,7,FALSE)*VLOOKUP($E664,BY_COM_Demand_Drivers!$A$5:$I$100,8,FALSE)</f>
        <v>0</v>
      </c>
      <c r="H664" s="16">
        <f>VLOOKUP($C664,'Growth rate'!$B$3:$T$93,7,FALSE)*VLOOKUP($E664,BY_COM_Demand_Drivers!$A$5:$I$100,9,FALSE)</f>
        <v>0</v>
      </c>
    </row>
    <row r="665" spans="2:8">
      <c r="B665" s="16" t="s">
        <v>11</v>
      </c>
      <c r="C665" s="16">
        <v>2024</v>
      </c>
      <c r="D665" s="16" t="s">
        <v>3</v>
      </c>
      <c r="E665" s="16" t="str">
        <f>BY_COM_Demand_Drivers!$J$13</f>
        <v>CWDEM</v>
      </c>
      <c r="F665" s="16">
        <f>VLOOKUP($C665,'Growth rate'!$B$3:$T$93,7,FALSE)*VLOOKUP($E665,BY_COM_Demand_Drivers!$A$5:$I$100,7,FALSE)</f>
        <v>133.83192572959177</v>
      </c>
      <c r="G665" s="16">
        <f>VLOOKUP($C665,'Growth rate'!$B$3:$T$93,7,FALSE)*VLOOKUP($E665,BY_COM_Demand_Drivers!$A$5:$I$100,8,FALSE)</f>
        <v>0</v>
      </c>
      <c r="H665" s="16">
        <f>VLOOKUP($C665,'Growth rate'!$B$3:$T$93,7,FALSE)*VLOOKUP($E665,BY_COM_Demand_Drivers!$A$5:$I$100,9,FALSE)</f>
        <v>0</v>
      </c>
    </row>
    <row r="666" spans="2:8">
      <c r="B666" s="16" t="s">
        <v>11</v>
      </c>
      <c r="C666" s="16">
        <v>2025</v>
      </c>
      <c r="D666" s="16" t="s">
        <v>3</v>
      </c>
      <c r="E666" s="16" t="str">
        <f>BY_COM_Demand_Drivers!$J$13</f>
        <v>CWDEM</v>
      </c>
      <c r="F666" s="16">
        <f>VLOOKUP($C666,'Growth rate'!$B$3:$T$93,7,FALSE)*VLOOKUP($E666,BY_COM_Demand_Drivers!$A$5:$I$100,7,FALSE)</f>
        <v>132.73981150103731</v>
      </c>
      <c r="G666" s="16">
        <f>VLOOKUP($C666,'Growth rate'!$B$3:$T$93,7,FALSE)*VLOOKUP($E666,BY_COM_Demand_Drivers!$A$5:$I$100,8,FALSE)</f>
        <v>0</v>
      </c>
      <c r="H666" s="16">
        <f>VLOOKUP($C666,'Growth rate'!$B$3:$T$93,7,FALSE)*VLOOKUP($E666,BY_COM_Demand_Drivers!$A$5:$I$100,9,FALSE)</f>
        <v>0</v>
      </c>
    </row>
    <row r="667" spans="2:8">
      <c r="B667" s="16" t="s">
        <v>11</v>
      </c>
      <c r="C667" s="16">
        <v>2026</v>
      </c>
      <c r="D667" s="16" t="s">
        <v>3</v>
      </c>
      <c r="E667" s="16" t="str">
        <f>BY_COM_Demand_Drivers!$J$13</f>
        <v>CWDEM</v>
      </c>
      <c r="F667" s="16">
        <f>VLOOKUP($C667,'Growth rate'!$B$3:$T$93,7,FALSE)*VLOOKUP($E667,BY_COM_Demand_Drivers!$A$5:$I$100,7,FALSE)</f>
        <v>131.64769727248287</v>
      </c>
      <c r="G667" s="16">
        <f>VLOOKUP($C667,'Growth rate'!$B$3:$T$93,7,FALSE)*VLOOKUP($E667,BY_COM_Demand_Drivers!$A$5:$I$100,8,FALSE)</f>
        <v>0</v>
      </c>
      <c r="H667" s="16">
        <f>VLOOKUP($C667,'Growth rate'!$B$3:$T$93,7,FALSE)*VLOOKUP($E667,BY_COM_Demand_Drivers!$A$5:$I$100,9,FALSE)</f>
        <v>0</v>
      </c>
    </row>
    <row r="668" spans="2:8">
      <c r="B668" s="16" t="s">
        <v>11</v>
      </c>
      <c r="C668" s="16">
        <v>2027</v>
      </c>
      <c r="D668" s="16" t="s">
        <v>3</v>
      </c>
      <c r="E668" s="16" t="str">
        <f>BY_COM_Demand_Drivers!$J$13</f>
        <v>CWDEM</v>
      </c>
      <c r="F668" s="16">
        <f>VLOOKUP($C668,'Growth rate'!$B$3:$T$93,7,FALSE)*VLOOKUP($E668,BY_COM_Demand_Drivers!$A$5:$I$100,7,FALSE)</f>
        <v>130.55558304392841</v>
      </c>
      <c r="G668" s="16">
        <f>VLOOKUP($C668,'Growth rate'!$B$3:$T$93,7,FALSE)*VLOOKUP($E668,BY_COM_Demand_Drivers!$A$5:$I$100,8,FALSE)</f>
        <v>0</v>
      </c>
      <c r="H668" s="16">
        <f>VLOOKUP($C668,'Growth rate'!$B$3:$T$93,7,FALSE)*VLOOKUP($E668,BY_COM_Demand_Drivers!$A$5:$I$100,9,FALSE)</f>
        <v>0</v>
      </c>
    </row>
    <row r="669" spans="2:8">
      <c r="B669" s="16" t="s">
        <v>11</v>
      </c>
      <c r="C669" s="16">
        <v>2028</v>
      </c>
      <c r="D669" s="16" t="s">
        <v>3</v>
      </c>
      <c r="E669" s="16" t="str">
        <f>BY_COM_Demand_Drivers!$J$13</f>
        <v>CWDEM</v>
      </c>
      <c r="F669" s="16">
        <f>VLOOKUP($C669,'Growth rate'!$B$3:$T$93,7,FALSE)*VLOOKUP($E669,BY_COM_Demand_Drivers!$A$5:$I$100,7,FALSE)</f>
        <v>129.46346881537394</v>
      </c>
      <c r="G669" s="16">
        <f>VLOOKUP($C669,'Growth rate'!$B$3:$T$93,7,FALSE)*VLOOKUP($E669,BY_COM_Demand_Drivers!$A$5:$I$100,8,FALSE)</f>
        <v>0</v>
      </c>
      <c r="H669" s="16">
        <f>VLOOKUP($C669,'Growth rate'!$B$3:$T$93,7,FALSE)*VLOOKUP($E669,BY_COM_Demand_Drivers!$A$5:$I$100,9,FALSE)</f>
        <v>0</v>
      </c>
    </row>
    <row r="670" spans="2:8">
      <c r="B670" s="16" t="s">
        <v>11</v>
      </c>
      <c r="C670" s="16">
        <v>2029</v>
      </c>
      <c r="D670" s="16" t="s">
        <v>3</v>
      </c>
      <c r="E670" s="16" t="str">
        <f>BY_COM_Demand_Drivers!$J$13</f>
        <v>CWDEM</v>
      </c>
      <c r="F670" s="16">
        <f>VLOOKUP($C670,'Growth rate'!$B$3:$T$93,7,FALSE)*VLOOKUP($E670,BY_COM_Demand_Drivers!$A$5:$I$100,7,FALSE)</f>
        <v>128.37135458681951</v>
      </c>
      <c r="G670" s="16">
        <f>VLOOKUP($C670,'Growth rate'!$B$3:$T$93,7,FALSE)*VLOOKUP($E670,BY_COM_Demand_Drivers!$A$5:$I$100,8,FALSE)</f>
        <v>0</v>
      </c>
      <c r="H670" s="16">
        <f>VLOOKUP($C670,'Growth rate'!$B$3:$T$93,7,FALSE)*VLOOKUP($E670,BY_COM_Demand_Drivers!$A$5:$I$100,9,FALSE)</f>
        <v>0</v>
      </c>
    </row>
    <row r="671" spans="2:8">
      <c r="B671" s="16" t="s">
        <v>11</v>
      </c>
      <c r="C671" s="16">
        <v>2030</v>
      </c>
      <c r="D671" s="16" t="s">
        <v>3</v>
      </c>
      <c r="E671" s="16" t="str">
        <f>BY_COM_Demand_Drivers!$J$13</f>
        <v>CWDEM</v>
      </c>
      <c r="F671" s="16">
        <f>VLOOKUP($C671,'Growth rate'!$B$3:$T$93,7,FALSE)*VLOOKUP($E671,BY_COM_Demand_Drivers!$A$5:$I$100,7,FALSE)</f>
        <v>127.27924035826506</v>
      </c>
      <c r="G671" s="16">
        <f>VLOOKUP($C671,'Growth rate'!$B$3:$T$93,7,FALSE)*VLOOKUP($E671,BY_COM_Demand_Drivers!$A$5:$I$100,8,FALSE)</f>
        <v>0</v>
      </c>
      <c r="H671" s="16">
        <f>VLOOKUP($C671,'Growth rate'!$B$3:$T$93,7,FALSE)*VLOOKUP($E671,BY_COM_Demand_Drivers!$A$5:$I$100,9,FALSE)</f>
        <v>0</v>
      </c>
    </row>
    <row r="672" spans="2:8">
      <c r="B672" s="16" t="s">
        <v>11</v>
      </c>
      <c r="C672" s="16">
        <v>2031</v>
      </c>
      <c r="D672" s="16" t="s">
        <v>3</v>
      </c>
      <c r="E672" s="16" t="str">
        <f>BY_COM_Demand_Drivers!$J$13</f>
        <v>CWDEM</v>
      </c>
      <c r="F672" s="16">
        <f>VLOOKUP($C672,'Growth rate'!$B$3:$T$93,7,FALSE)*VLOOKUP($E672,BY_COM_Demand_Drivers!$A$5:$I$100,7,FALSE)</f>
        <v>126.18712612971059</v>
      </c>
      <c r="G672" s="16">
        <f>VLOOKUP($C672,'Growth rate'!$B$3:$T$93,7,FALSE)*VLOOKUP($E672,BY_COM_Demand_Drivers!$A$5:$I$100,8,FALSE)</f>
        <v>0</v>
      </c>
      <c r="H672" s="16">
        <f>VLOOKUP($C672,'Growth rate'!$B$3:$T$93,7,FALSE)*VLOOKUP($E672,BY_COM_Demand_Drivers!$A$5:$I$100,9,FALSE)</f>
        <v>0</v>
      </c>
    </row>
    <row r="673" spans="2:8">
      <c r="B673" s="16" t="s">
        <v>11</v>
      </c>
      <c r="C673" s="16">
        <v>2032</v>
      </c>
      <c r="D673" s="16" t="s">
        <v>3</v>
      </c>
      <c r="E673" s="16" t="str">
        <f>BY_COM_Demand_Drivers!$J$13</f>
        <v>CWDEM</v>
      </c>
      <c r="F673" s="16">
        <f>VLOOKUP($C673,'Growth rate'!$B$3:$T$93,7,FALSE)*VLOOKUP($E673,BY_COM_Demand_Drivers!$A$5:$I$100,7,FALSE)</f>
        <v>125.09501190115616</v>
      </c>
      <c r="G673" s="16">
        <f>VLOOKUP($C673,'Growth rate'!$B$3:$T$93,7,FALSE)*VLOOKUP($E673,BY_COM_Demand_Drivers!$A$5:$I$100,8,FALSE)</f>
        <v>0</v>
      </c>
      <c r="H673" s="16">
        <f>VLOOKUP($C673,'Growth rate'!$B$3:$T$93,7,FALSE)*VLOOKUP($E673,BY_COM_Demand_Drivers!$A$5:$I$100,9,FALSE)</f>
        <v>0</v>
      </c>
    </row>
    <row r="674" spans="2:8">
      <c r="B674" s="16" t="s">
        <v>11</v>
      </c>
      <c r="C674" s="16">
        <v>2033</v>
      </c>
      <c r="D674" s="16" t="s">
        <v>3</v>
      </c>
      <c r="E674" s="16" t="str">
        <f>BY_COM_Demand_Drivers!$J$13</f>
        <v>CWDEM</v>
      </c>
      <c r="F674" s="16">
        <f>VLOOKUP($C674,'Growth rate'!$B$3:$T$93,7,FALSE)*VLOOKUP($E674,BY_COM_Demand_Drivers!$A$5:$I$100,7,FALSE)</f>
        <v>124.0028976726017</v>
      </c>
      <c r="G674" s="16">
        <f>VLOOKUP($C674,'Growth rate'!$B$3:$T$93,7,FALSE)*VLOOKUP($E674,BY_COM_Demand_Drivers!$A$5:$I$100,8,FALSE)</f>
        <v>0</v>
      </c>
      <c r="H674" s="16">
        <f>VLOOKUP($C674,'Growth rate'!$B$3:$T$93,7,FALSE)*VLOOKUP($E674,BY_COM_Demand_Drivers!$A$5:$I$100,9,FALSE)</f>
        <v>0</v>
      </c>
    </row>
    <row r="675" spans="2:8">
      <c r="B675" s="16" t="s">
        <v>11</v>
      </c>
      <c r="C675" s="16">
        <v>2034</v>
      </c>
      <c r="D675" s="16" t="s">
        <v>3</v>
      </c>
      <c r="E675" s="16" t="str">
        <f>BY_COM_Demand_Drivers!$J$13</f>
        <v>CWDEM</v>
      </c>
      <c r="F675" s="16">
        <f>VLOOKUP($C675,'Growth rate'!$B$3:$T$93,7,FALSE)*VLOOKUP($E675,BY_COM_Demand_Drivers!$A$5:$I$100,7,FALSE)</f>
        <v>122.91078344404725</v>
      </c>
      <c r="G675" s="16">
        <f>VLOOKUP($C675,'Growth rate'!$B$3:$T$93,7,FALSE)*VLOOKUP($E675,BY_COM_Demand_Drivers!$A$5:$I$100,8,FALSE)</f>
        <v>0</v>
      </c>
      <c r="H675" s="16">
        <f>VLOOKUP($C675,'Growth rate'!$B$3:$T$93,7,FALSE)*VLOOKUP($E675,BY_COM_Demand_Drivers!$A$5:$I$100,9,FALSE)</f>
        <v>0</v>
      </c>
    </row>
    <row r="676" spans="2:8">
      <c r="B676" s="16" t="s">
        <v>11</v>
      </c>
      <c r="C676" s="16">
        <v>2035</v>
      </c>
      <c r="D676" s="16" t="s">
        <v>3</v>
      </c>
      <c r="E676" s="16" t="str">
        <f>BY_COM_Demand_Drivers!$J$13</f>
        <v>CWDEM</v>
      </c>
      <c r="F676" s="16">
        <f>VLOOKUP($C676,'Growth rate'!$B$3:$T$93,7,FALSE)*VLOOKUP($E676,BY_COM_Demand_Drivers!$A$5:$I$100,7,FALSE)</f>
        <v>121.81866921549279</v>
      </c>
      <c r="G676" s="16">
        <f>VLOOKUP($C676,'Growth rate'!$B$3:$T$93,7,FALSE)*VLOOKUP($E676,BY_COM_Demand_Drivers!$A$5:$I$100,8,FALSE)</f>
        <v>0</v>
      </c>
      <c r="H676" s="16">
        <f>VLOOKUP($C676,'Growth rate'!$B$3:$T$93,7,FALSE)*VLOOKUP($E676,BY_COM_Demand_Drivers!$A$5:$I$100,9,FALSE)</f>
        <v>0</v>
      </c>
    </row>
    <row r="677" spans="2:8">
      <c r="B677" s="16" t="s">
        <v>11</v>
      </c>
      <c r="C677" s="16">
        <v>2036</v>
      </c>
      <c r="D677" s="16" t="s">
        <v>3</v>
      </c>
      <c r="E677" s="16" t="str">
        <f>BY_COM_Demand_Drivers!$J$13</f>
        <v>CWDEM</v>
      </c>
      <c r="F677" s="16">
        <f>VLOOKUP($C677,'Growth rate'!$B$3:$T$93,7,FALSE)*VLOOKUP($E677,BY_COM_Demand_Drivers!$A$5:$I$100,7,FALSE)</f>
        <v>120.72655498693834</v>
      </c>
      <c r="G677" s="16">
        <f>VLOOKUP($C677,'Growth rate'!$B$3:$T$93,7,FALSE)*VLOOKUP($E677,BY_COM_Demand_Drivers!$A$5:$I$100,8,FALSE)</f>
        <v>0</v>
      </c>
      <c r="H677" s="16">
        <f>VLOOKUP($C677,'Growth rate'!$B$3:$T$93,7,FALSE)*VLOOKUP($E677,BY_COM_Demand_Drivers!$A$5:$I$100,9,FALSE)</f>
        <v>0</v>
      </c>
    </row>
    <row r="678" spans="2:8">
      <c r="B678" s="16" t="s">
        <v>11</v>
      </c>
      <c r="C678" s="16">
        <v>2037</v>
      </c>
      <c r="D678" s="16" t="s">
        <v>3</v>
      </c>
      <c r="E678" s="16" t="str">
        <f>BY_COM_Demand_Drivers!$J$13</f>
        <v>CWDEM</v>
      </c>
      <c r="F678" s="16">
        <f>VLOOKUP($C678,'Growth rate'!$B$3:$T$93,7,FALSE)*VLOOKUP($E678,BY_COM_Demand_Drivers!$A$5:$I$100,7,FALSE)</f>
        <v>119.6344407583839</v>
      </c>
      <c r="G678" s="16">
        <f>VLOOKUP($C678,'Growth rate'!$B$3:$T$93,7,FALSE)*VLOOKUP($E678,BY_COM_Demand_Drivers!$A$5:$I$100,8,FALSE)</f>
        <v>0</v>
      </c>
      <c r="H678" s="16">
        <f>VLOOKUP($C678,'Growth rate'!$B$3:$T$93,7,FALSE)*VLOOKUP($E678,BY_COM_Demand_Drivers!$A$5:$I$100,9,FALSE)</f>
        <v>0</v>
      </c>
    </row>
    <row r="679" spans="2:8">
      <c r="B679" s="16" t="s">
        <v>11</v>
      </c>
      <c r="C679" s="16">
        <v>2038</v>
      </c>
      <c r="D679" s="16" t="s">
        <v>3</v>
      </c>
      <c r="E679" s="16" t="str">
        <f>BY_COM_Demand_Drivers!$J$13</f>
        <v>CWDEM</v>
      </c>
      <c r="F679" s="16">
        <f>VLOOKUP($C679,'Growth rate'!$B$3:$T$93,7,FALSE)*VLOOKUP($E679,BY_COM_Demand_Drivers!$A$5:$I$100,7,FALSE)</f>
        <v>118.54232652982945</v>
      </c>
      <c r="G679" s="16">
        <f>VLOOKUP($C679,'Growth rate'!$B$3:$T$93,7,FALSE)*VLOOKUP($E679,BY_COM_Demand_Drivers!$A$5:$I$100,8,FALSE)</f>
        <v>0</v>
      </c>
      <c r="H679" s="16">
        <f>VLOOKUP($C679,'Growth rate'!$B$3:$T$93,7,FALSE)*VLOOKUP($E679,BY_COM_Demand_Drivers!$A$5:$I$100,9,FALSE)</f>
        <v>0</v>
      </c>
    </row>
    <row r="680" spans="2:8">
      <c r="B680" s="16" t="s">
        <v>11</v>
      </c>
      <c r="C680" s="16">
        <v>2039</v>
      </c>
      <c r="D680" s="16" t="s">
        <v>3</v>
      </c>
      <c r="E680" s="16" t="str">
        <f>BY_COM_Demand_Drivers!$J$13</f>
        <v>CWDEM</v>
      </c>
      <c r="F680" s="16">
        <f>VLOOKUP($C680,'Growth rate'!$B$3:$T$93,7,FALSE)*VLOOKUP($E680,BY_COM_Demand_Drivers!$A$5:$I$100,7,FALSE)</f>
        <v>117.450212301275</v>
      </c>
      <c r="G680" s="16">
        <f>VLOOKUP($C680,'Growth rate'!$B$3:$T$93,7,FALSE)*VLOOKUP($E680,BY_COM_Demand_Drivers!$A$5:$I$100,8,FALSE)</f>
        <v>0</v>
      </c>
      <c r="H680" s="16">
        <f>VLOOKUP($C680,'Growth rate'!$B$3:$T$93,7,FALSE)*VLOOKUP($E680,BY_COM_Demand_Drivers!$A$5:$I$100,9,FALSE)</f>
        <v>0</v>
      </c>
    </row>
    <row r="681" spans="2:8">
      <c r="B681" s="16" t="s">
        <v>11</v>
      </c>
      <c r="C681" s="16">
        <v>2040</v>
      </c>
      <c r="D681" s="16" t="s">
        <v>3</v>
      </c>
      <c r="E681" s="16" t="str">
        <f>BY_COM_Demand_Drivers!$J$13</f>
        <v>CWDEM</v>
      </c>
      <c r="F681" s="16">
        <f>VLOOKUP($C681,'Growth rate'!$B$3:$T$93,7,FALSE)*VLOOKUP($E681,BY_COM_Demand_Drivers!$A$5:$I$100,7,FALSE)</f>
        <v>116.35809807272054</v>
      </c>
      <c r="G681" s="16">
        <f>VLOOKUP($C681,'Growth rate'!$B$3:$T$93,7,FALSE)*VLOOKUP($E681,BY_COM_Demand_Drivers!$A$5:$I$100,8,FALSE)</f>
        <v>0</v>
      </c>
      <c r="H681" s="16">
        <f>VLOOKUP($C681,'Growth rate'!$B$3:$T$93,7,FALSE)*VLOOKUP($E681,BY_COM_Demand_Drivers!$A$5:$I$100,9,FALSE)</f>
        <v>0</v>
      </c>
    </row>
    <row r="682" spans="2:8">
      <c r="B682" s="16" t="s">
        <v>11</v>
      </c>
      <c r="C682" s="16">
        <v>2041</v>
      </c>
      <c r="D682" s="16" t="s">
        <v>3</v>
      </c>
      <c r="E682" s="16" t="str">
        <f>BY_COM_Demand_Drivers!$J$13</f>
        <v>CWDEM</v>
      </c>
      <c r="F682" s="16">
        <f>VLOOKUP($C682,'Growth rate'!$B$3:$T$93,7,FALSE)*VLOOKUP($E682,BY_COM_Demand_Drivers!$A$5:$I$100,7,FALSE)</f>
        <v>115.26598384416609</v>
      </c>
      <c r="G682" s="16">
        <f>VLOOKUP($C682,'Growth rate'!$B$3:$T$93,7,FALSE)*VLOOKUP($E682,BY_COM_Demand_Drivers!$A$5:$I$100,8,FALSE)</f>
        <v>0</v>
      </c>
      <c r="H682" s="16">
        <f>VLOOKUP($C682,'Growth rate'!$B$3:$T$93,7,FALSE)*VLOOKUP($E682,BY_COM_Demand_Drivers!$A$5:$I$100,9,FALSE)</f>
        <v>0</v>
      </c>
    </row>
    <row r="683" spans="2:8">
      <c r="B683" s="16" t="s">
        <v>11</v>
      </c>
      <c r="C683" s="16">
        <v>2042</v>
      </c>
      <c r="D683" s="16" t="s">
        <v>3</v>
      </c>
      <c r="E683" s="16" t="str">
        <f>BY_COM_Demand_Drivers!$J$13</f>
        <v>CWDEM</v>
      </c>
      <c r="F683" s="16">
        <f>VLOOKUP($C683,'Growth rate'!$B$3:$T$93,7,FALSE)*VLOOKUP($E683,BY_COM_Demand_Drivers!$A$5:$I$100,7,FALSE)</f>
        <v>114.17386961561165</v>
      </c>
      <c r="G683" s="16">
        <f>VLOOKUP($C683,'Growth rate'!$B$3:$T$93,7,FALSE)*VLOOKUP($E683,BY_COM_Demand_Drivers!$A$5:$I$100,8,FALSE)</f>
        <v>0</v>
      </c>
      <c r="H683" s="16">
        <f>VLOOKUP($C683,'Growth rate'!$B$3:$T$93,7,FALSE)*VLOOKUP($E683,BY_COM_Demand_Drivers!$A$5:$I$100,9,FALSE)</f>
        <v>0</v>
      </c>
    </row>
    <row r="684" spans="2:8">
      <c r="B684" s="16" t="s">
        <v>11</v>
      </c>
      <c r="C684" s="16">
        <v>2043</v>
      </c>
      <c r="D684" s="16" t="s">
        <v>3</v>
      </c>
      <c r="E684" s="16" t="str">
        <f>BY_COM_Demand_Drivers!$J$13</f>
        <v>CWDEM</v>
      </c>
      <c r="F684" s="16">
        <f>VLOOKUP($C684,'Growth rate'!$B$3:$T$93,7,FALSE)*VLOOKUP($E684,BY_COM_Demand_Drivers!$A$5:$I$100,7,FALSE)</f>
        <v>113.0817553870572</v>
      </c>
      <c r="G684" s="16">
        <f>VLOOKUP($C684,'Growth rate'!$B$3:$T$93,7,FALSE)*VLOOKUP($E684,BY_COM_Demand_Drivers!$A$5:$I$100,8,FALSE)</f>
        <v>0</v>
      </c>
      <c r="H684" s="16">
        <f>VLOOKUP($C684,'Growth rate'!$B$3:$T$93,7,FALSE)*VLOOKUP($E684,BY_COM_Demand_Drivers!$A$5:$I$100,9,FALSE)</f>
        <v>0</v>
      </c>
    </row>
    <row r="685" spans="2:8">
      <c r="B685" s="16" t="s">
        <v>11</v>
      </c>
      <c r="C685" s="16">
        <v>2044</v>
      </c>
      <c r="D685" s="16" t="s">
        <v>3</v>
      </c>
      <c r="E685" s="16" t="str">
        <f>BY_COM_Demand_Drivers!$J$13</f>
        <v>CWDEM</v>
      </c>
      <c r="F685" s="16">
        <f>VLOOKUP($C685,'Growth rate'!$B$3:$T$93,7,FALSE)*VLOOKUP($E685,BY_COM_Demand_Drivers!$A$5:$I$100,7,FALSE)</f>
        <v>111.98964115850275</v>
      </c>
      <c r="G685" s="16">
        <f>VLOOKUP($C685,'Growth rate'!$B$3:$T$93,7,FALSE)*VLOOKUP($E685,BY_COM_Demand_Drivers!$A$5:$I$100,8,FALSE)</f>
        <v>0</v>
      </c>
      <c r="H685" s="16">
        <f>VLOOKUP($C685,'Growth rate'!$B$3:$T$93,7,FALSE)*VLOOKUP($E685,BY_COM_Demand_Drivers!$A$5:$I$100,9,FALSE)</f>
        <v>0</v>
      </c>
    </row>
    <row r="686" spans="2:8">
      <c r="B686" s="16" t="s">
        <v>11</v>
      </c>
      <c r="C686" s="16">
        <v>2045</v>
      </c>
      <c r="D686" s="16" t="s">
        <v>3</v>
      </c>
      <c r="E686" s="16" t="str">
        <f>BY_COM_Demand_Drivers!$J$13</f>
        <v>CWDEM</v>
      </c>
      <c r="F686" s="16">
        <f>VLOOKUP($C686,'Growth rate'!$B$3:$T$93,7,FALSE)*VLOOKUP($E686,BY_COM_Demand_Drivers!$A$5:$I$100,7,FALSE)</f>
        <v>110.89752692994828</v>
      </c>
      <c r="G686" s="16">
        <f>VLOOKUP($C686,'Growth rate'!$B$3:$T$93,7,FALSE)*VLOOKUP($E686,BY_COM_Demand_Drivers!$A$5:$I$100,8,FALSE)</f>
        <v>0</v>
      </c>
      <c r="H686" s="16">
        <f>VLOOKUP($C686,'Growth rate'!$B$3:$T$93,7,FALSE)*VLOOKUP($E686,BY_COM_Demand_Drivers!$A$5:$I$100,9,FALSE)</f>
        <v>0</v>
      </c>
    </row>
    <row r="687" spans="2:8">
      <c r="B687" s="16" t="s">
        <v>11</v>
      </c>
      <c r="C687" s="16">
        <v>2046</v>
      </c>
      <c r="D687" s="16" t="s">
        <v>3</v>
      </c>
      <c r="E687" s="16" t="str">
        <f>BY_COM_Demand_Drivers!$J$13</f>
        <v>CWDEM</v>
      </c>
      <c r="F687" s="16">
        <f>VLOOKUP($C687,'Growth rate'!$B$3:$T$93,7,FALSE)*VLOOKUP($E687,BY_COM_Demand_Drivers!$A$5:$I$100,7,FALSE)</f>
        <v>109.80541270139383</v>
      </c>
      <c r="G687" s="16">
        <f>VLOOKUP($C687,'Growth rate'!$B$3:$T$93,7,FALSE)*VLOOKUP($E687,BY_COM_Demand_Drivers!$A$5:$I$100,8,FALSE)</f>
        <v>0</v>
      </c>
      <c r="H687" s="16">
        <f>VLOOKUP($C687,'Growth rate'!$B$3:$T$93,7,FALSE)*VLOOKUP($E687,BY_COM_Demand_Drivers!$A$5:$I$100,9,FALSE)</f>
        <v>0</v>
      </c>
    </row>
    <row r="688" spans="2:8">
      <c r="B688" s="16" t="s">
        <v>11</v>
      </c>
      <c r="C688" s="16">
        <v>2047</v>
      </c>
      <c r="D688" s="16" t="s">
        <v>3</v>
      </c>
      <c r="E688" s="16" t="str">
        <f>BY_COM_Demand_Drivers!$J$13</f>
        <v>CWDEM</v>
      </c>
      <c r="F688" s="16">
        <f>VLOOKUP($C688,'Growth rate'!$B$3:$T$93,7,FALSE)*VLOOKUP($E688,BY_COM_Demand_Drivers!$A$5:$I$100,7,FALSE)</f>
        <v>108.7132984728394</v>
      </c>
      <c r="G688" s="16">
        <f>VLOOKUP($C688,'Growth rate'!$B$3:$T$93,7,FALSE)*VLOOKUP($E688,BY_COM_Demand_Drivers!$A$5:$I$100,8,FALSE)</f>
        <v>0</v>
      </c>
      <c r="H688" s="16">
        <f>VLOOKUP($C688,'Growth rate'!$B$3:$T$93,7,FALSE)*VLOOKUP($E688,BY_COM_Demand_Drivers!$A$5:$I$100,9,FALSE)</f>
        <v>0</v>
      </c>
    </row>
    <row r="689" spans="2:8">
      <c r="B689" s="16" t="s">
        <v>11</v>
      </c>
      <c r="C689" s="16">
        <v>2048</v>
      </c>
      <c r="D689" s="16" t="s">
        <v>3</v>
      </c>
      <c r="E689" s="16" t="str">
        <f>BY_COM_Demand_Drivers!$J$13</f>
        <v>CWDEM</v>
      </c>
      <c r="F689" s="16">
        <f>VLOOKUP($C689,'Growth rate'!$B$3:$T$93,7,FALSE)*VLOOKUP($E689,BY_COM_Demand_Drivers!$A$5:$I$100,7,FALSE)</f>
        <v>107.62118424428495</v>
      </c>
      <c r="G689" s="16">
        <f>VLOOKUP($C689,'Growth rate'!$B$3:$T$93,7,FALSE)*VLOOKUP($E689,BY_COM_Demand_Drivers!$A$5:$I$100,8,FALSE)</f>
        <v>0</v>
      </c>
      <c r="H689" s="16">
        <f>VLOOKUP($C689,'Growth rate'!$B$3:$T$93,7,FALSE)*VLOOKUP($E689,BY_COM_Demand_Drivers!$A$5:$I$100,9,FALSE)</f>
        <v>0</v>
      </c>
    </row>
    <row r="690" spans="2:8">
      <c r="B690" s="16" t="s">
        <v>11</v>
      </c>
      <c r="C690" s="16">
        <v>2049</v>
      </c>
      <c r="D690" s="16" t="s">
        <v>3</v>
      </c>
      <c r="E690" s="16" t="str">
        <f>BY_COM_Demand_Drivers!$J$13</f>
        <v>CWDEM</v>
      </c>
      <c r="F690" s="16">
        <f>VLOOKUP($C690,'Growth rate'!$B$3:$T$93,7,FALSE)*VLOOKUP($E690,BY_COM_Demand_Drivers!$A$5:$I$100,7,FALSE)</f>
        <v>106.5290700157305</v>
      </c>
      <c r="G690" s="16">
        <f>VLOOKUP($C690,'Growth rate'!$B$3:$T$93,7,FALSE)*VLOOKUP($E690,BY_COM_Demand_Drivers!$A$5:$I$100,8,FALSE)</f>
        <v>0</v>
      </c>
      <c r="H690" s="16">
        <f>VLOOKUP($C690,'Growth rate'!$B$3:$T$93,7,FALSE)*VLOOKUP($E690,BY_COM_Demand_Drivers!$A$5:$I$100,9,FALSE)</f>
        <v>0</v>
      </c>
    </row>
    <row r="691" spans="2:8">
      <c r="B691" s="16" t="s">
        <v>11</v>
      </c>
      <c r="C691" s="16">
        <v>2050</v>
      </c>
      <c r="D691" s="16" t="s">
        <v>3</v>
      </c>
      <c r="E691" s="16" t="str">
        <f>BY_COM_Demand_Drivers!$J$13</f>
        <v>CWDEM</v>
      </c>
      <c r="F691" s="16">
        <f>VLOOKUP($C691,'Growth rate'!$B$3:$T$93,7,FALSE)*VLOOKUP($E691,BY_COM_Demand_Drivers!$A$5:$I$100,7,FALSE)</f>
        <v>105.43695578717603</v>
      </c>
      <c r="G691" s="16">
        <f>VLOOKUP($C691,'Growth rate'!$B$3:$T$93,7,FALSE)*VLOOKUP($E691,BY_COM_Demand_Drivers!$A$5:$I$100,8,FALSE)</f>
        <v>0</v>
      </c>
      <c r="H691" s="16">
        <f>VLOOKUP($C691,'Growth rate'!$B$3:$T$93,7,FALSE)*VLOOKUP($E691,BY_COM_Demand_Drivers!$A$5:$I$100,9,FALSE)</f>
        <v>0</v>
      </c>
    </row>
    <row r="692" spans="2:8">
      <c r="B692" s="16" t="s">
        <v>11</v>
      </c>
      <c r="C692" s="16">
        <v>2051</v>
      </c>
      <c r="D692" s="16" t="s">
        <v>3</v>
      </c>
      <c r="E692" s="16" t="str">
        <f>BY_COM_Demand_Drivers!$J$13</f>
        <v>CWDEM</v>
      </c>
      <c r="F692" s="16">
        <f>VLOOKUP($C692,'Growth rate'!$B$3:$T$93,7,FALSE)*VLOOKUP($E692,BY_COM_Demand_Drivers!$A$5:$I$100,7,FALSE)</f>
        <v>106.62236710222938</v>
      </c>
      <c r="G692" s="16">
        <f>VLOOKUP($C692,'Growth rate'!$B$3:$T$93,7,FALSE)*VLOOKUP($E692,BY_COM_Demand_Drivers!$A$5:$I$100,8,FALSE)</f>
        <v>0</v>
      </c>
      <c r="H692" s="16">
        <f>VLOOKUP($C692,'Growth rate'!$B$3:$T$93,7,FALSE)*VLOOKUP($E692,BY_COM_Demand_Drivers!$A$5:$I$100,9,FALSE)</f>
        <v>0</v>
      </c>
    </row>
    <row r="693" spans="2:8">
      <c r="B693" s="16" t="s">
        <v>11</v>
      </c>
      <c r="C693" s="16">
        <v>2052</v>
      </c>
      <c r="D693" s="16" t="s">
        <v>3</v>
      </c>
      <c r="E693" s="16" t="str">
        <f>BY_COM_Demand_Drivers!$J$13</f>
        <v>CWDEM</v>
      </c>
      <c r="F693" s="16">
        <f>VLOOKUP($C693,'Growth rate'!$B$3:$T$93,7,FALSE)*VLOOKUP($E693,BY_COM_Demand_Drivers!$A$5:$I$100,7,FALSE)</f>
        <v>107.80777841728269</v>
      </c>
      <c r="G693" s="16">
        <f>VLOOKUP($C693,'Growth rate'!$B$3:$T$93,7,FALSE)*VLOOKUP($E693,BY_COM_Demand_Drivers!$A$5:$I$100,8,FALSE)</f>
        <v>0</v>
      </c>
      <c r="H693" s="16">
        <f>VLOOKUP($C693,'Growth rate'!$B$3:$T$93,7,FALSE)*VLOOKUP($E693,BY_COM_Demand_Drivers!$A$5:$I$100,9,FALSE)</f>
        <v>0</v>
      </c>
    </row>
    <row r="694" spans="2:8">
      <c r="B694" s="16" t="s">
        <v>11</v>
      </c>
      <c r="C694" s="16">
        <v>2053</v>
      </c>
      <c r="D694" s="16" t="s">
        <v>3</v>
      </c>
      <c r="E694" s="16" t="str">
        <f>BY_COM_Demand_Drivers!$J$13</f>
        <v>CWDEM</v>
      </c>
      <c r="F694" s="16">
        <f>VLOOKUP($C694,'Growth rate'!$B$3:$T$93,7,FALSE)*VLOOKUP($E694,BY_COM_Demand_Drivers!$A$5:$I$100,7,FALSE)</f>
        <v>108.99318973233602</v>
      </c>
      <c r="G694" s="16">
        <f>VLOOKUP($C694,'Growth rate'!$B$3:$T$93,7,FALSE)*VLOOKUP($E694,BY_COM_Demand_Drivers!$A$5:$I$100,8,FALSE)</f>
        <v>0</v>
      </c>
      <c r="H694" s="16">
        <f>VLOOKUP($C694,'Growth rate'!$B$3:$T$93,7,FALSE)*VLOOKUP($E694,BY_COM_Demand_Drivers!$A$5:$I$100,9,FALSE)</f>
        <v>0</v>
      </c>
    </row>
    <row r="695" spans="2:8">
      <c r="B695" s="16" t="s">
        <v>11</v>
      </c>
      <c r="C695" s="16">
        <v>2054</v>
      </c>
      <c r="D695" s="16" t="s">
        <v>3</v>
      </c>
      <c r="E695" s="16" t="str">
        <f>BY_COM_Demand_Drivers!$J$13</f>
        <v>CWDEM</v>
      </c>
      <c r="F695" s="16">
        <f>VLOOKUP($C695,'Growth rate'!$B$3:$T$93,7,FALSE)*VLOOKUP($E695,BY_COM_Demand_Drivers!$A$5:$I$100,7,FALSE)</f>
        <v>110.17860104738936</v>
      </c>
      <c r="G695" s="16">
        <f>VLOOKUP($C695,'Growth rate'!$B$3:$T$93,7,FALSE)*VLOOKUP($E695,BY_COM_Demand_Drivers!$A$5:$I$100,8,FALSE)</f>
        <v>0</v>
      </c>
      <c r="H695" s="16">
        <f>VLOOKUP($C695,'Growth rate'!$B$3:$T$93,7,FALSE)*VLOOKUP($E695,BY_COM_Demand_Drivers!$A$5:$I$100,9,FALSE)</f>
        <v>0</v>
      </c>
    </row>
    <row r="696" spans="2:8">
      <c r="B696" s="16" t="s">
        <v>11</v>
      </c>
      <c r="C696" s="16">
        <v>2055</v>
      </c>
      <c r="D696" s="16" t="s">
        <v>3</v>
      </c>
      <c r="E696" s="16" t="str">
        <f>BY_COM_Demand_Drivers!$J$13</f>
        <v>CWDEM</v>
      </c>
      <c r="F696" s="16">
        <f>VLOOKUP($C696,'Growth rate'!$B$3:$T$93,7,FALSE)*VLOOKUP($E696,BY_COM_Demand_Drivers!$A$5:$I$100,7,FALSE)</f>
        <v>111.36401236244269</v>
      </c>
      <c r="G696" s="16">
        <f>VLOOKUP($C696,'Growth rate'!$B$3:$T$93,7,FALSE)*VLOOKUP($E696,BY_COM_Demand_Drivers!$A$5:$I$100,8,FALSE)</f>
        <v>0</v>
      </c>
      <c r="H696" s="16">
        <f>VLOOKUP($C696,'Growth rate'!$B$3:$T$93,7,FALSE)*VLOOKUP($E696,BY_COM_Demand_Drivers!$A$5:$I$100,9,FALSE)</f>
        <v>0</v>
      </c>
    </row>
    <row r="697" spans="2:8">
      <c r="B697" s="16" t="s">
        <v>11</v>
      </c>
      <c r="C697" s="16">
        <v>2056</v>
      </c>
      <c r="D697" s="16" t="s">
        <v>3</v>
      </c>
      <c r="E697" s="16" t="str">
        <f>BY_COM_Demand_Drivers!$J$13</f>
        <v>CWDEM</v>
      </c>
      <c r="F697" s="16">
        <f>VLOOKUP($C697,'Growth rate'!$B$3:$T$93,7,FALSE)*VLOOKUP($E697,BY_COM_Demand_Drivers!$A$5:$I$100,7,FALSE)</f>
        <v>112.63297312437027</v>
      </c>
      <c r="G697" s="16">
        <f>VLOOKUP($C697,'Growth rate'!$B$3:$T$93,7,FALSE)*VLOOKUP($E697,BY_COM_Demand_Drivers!$A$5:$I$100,8,FALSE)</f>
        <v>0</v>
      </c>
      <c r="H697" s="16">
        <f>VLOOKUP($C697,'Growth rate'!$B$3:$T$93,7,FALSE)*VLOOKUP($E697,BY_COM_Demand_Drivers!$A$5:$I$100,9,FALSE)</f>
        <v>0</v>
      </c>
    </row>
    <row r="698" spans="2:8">
      <c r="B698" s="16" t="s">
        <v>11</v>
      </c>
      <c r="C698" s="16">
        <v>2057</v>
      </c>
      <c r="D698" s="16" t="s">
        <v>3</v>
      </c>
      <c r="E698" s="16" t="str">
        <f>BY_COM_Demand_Drivers!$J$13</f>
        <v>CWDEM</v>
      </c>
      <c r="F698" s="16">
        <f>VLOOKUP($C698,'Growth rate'!$B$3:$T$93,7,FALSE)*VLOOKUP($E698,BY_COM_Demand_Drivers!$A$5:$I$100,7,FALSE)</f>
        <v>113.90193388629787</v>
      </c>
      <c r="G698" s="16">
        <f>VLOOKUP($C698,'Growth rate'!$B$3:$T$93,7,FALSE)*VLOOKUP($E698,BY_COM_Demand_Drivers!$A$5:$I$100,8,FALSE)</f>
        <v>0</v>
      </c>
      <c r="H698" s="16">
        <f>VLOOKUP($C698,'Growth rate'!$B$3:$T$93,7,FALSE)*VLOOKUP($E698,BY_COM_Demand_Drivers!$A$5:$I$100,9,FALSE)</f>
        <v>0</v>
      </c>
    </row>
    <row r="699" spans="2:8">
      <c r="B699" s="16" t="s">
        <v>11</v>
      </c>
      <c r="C699" s="16">
        <v>2058</v>
      </c>
      <c r="D699" s="16" t="s">
        <v>3</v>
      </c>
      <c r="E699" s="16" t="str">
        <f>BY_COM_Demand_Drivers!$J$13</f>
        <v>CWDEM</v>
      </c>
      <c r="F699" s="16">
        <f>VLOOKUP($C699,'Growth rate'!$B$3:$T$93,7,FALSE)*VLOOKUP($E699,BY_COM_Demand_Drivers!$A$5:$I$100,7,FALSE)</f>
        <v>115.17089464822546</v>
      </c>
      <c r="G699" s="16">
        <f>VLOOKUP($C699,'Growth rate'!$B$3:$T$93,7,FALSE)*VLOOKUP($E699,BY_COM_Demand_Drivers!$A$5:$I$100,8,FALSE)</f>
        <v>0</v>
      </c>
      <c r="H699" s="16">
        <f>VLOOKUP($C699,'Growth rate'!$B$3:$T$93,7,FALSE)*VLOOKUP($E699,BY_COM_Demand_Drivers!$A$5:$I$100,9,FALSE)</f>
        <v>0</v>
      </c>
    </row>
    <row r="700" spans="2:8">
      <c r="B700" s="16" t="s">
        <v>11</v>
      </c>
      <c r="C700" s="16">
        <v>2059</v>
      </c>
      <c r="D700" s="16" t="s">
        <v>3</v>
      </c>
      <c r="E700" s="16" t="str">
        <f>BY_COM_Demand_Drivers!$J$13</f>
        <v>CWDEM</v>
      </c>
      <c r="F700" s="16">
        <f>VLOOKUP($C700,'Growth rate'!$B$3:$T$93,7,FALSE)*VLOOKUP($E700,BY_COM_Demand_Drivers!$A$5:$I$100,7,FALSE)</f>
        <v>116.43985541015303</v>
      </c>
      <c r="G700" s="16">
        <f>VLOOKUP($C700,'Growth rate'!$B$3:$T$93,7,FALSE)*VLOOKUP($E700,BY_COM_Demand_Drivers!$A$5:$I$100,8,FALSE)</f>
        <v>0</v>
      </c>
      <c r="H700" s="16">
        <f>VLOOKUP($C700,'Growth rate'!$B$3:$T$93,7,FALSE)*VLOOKUP($E700,BY_COM_Demand_Drivers!$A$5:$I$100,9,FALSE)</f>
        <v>0</v>
      </c>
    </row>
    <row r="701" spans="2:8">
      <c r="B701" s="16" t="s">
        <v>11</v>
      </c>
      <c r="C701" s="16">
        <v>2060</v>
      </c>
      <c r="D701" s="16" t="s">
        <v>3</v>
      </c>
      <c r="E701" s="16" t="str">
        <f>BY_COM_Demand_Drivers!$J$13</f>
        <v>CWDEM</v>
      </c>
      <c r="F701" s="16">
        <f>VLOOKUP($C701,'Growth rate'!$B$3:$T$93,7,FALSE)*VLOOKUP($E701,BY_COM_Demand_Drivers!$A$5:$I$100,7,FALSE)</f>
        <v>117.70881617208063</v>
      </c>
      <c r="G701" s="16">
        <f>VLOOKUP($C701,'Growth rate'!$B$3:$T$93,7,FALSE)*VLOOKUP($E701,BY_COM_Demand_Drivers!$A$5:$I$100,8,FALSE)</f>
        <v>0</v>
      </c>
      <c r="H701" s="16">
        <f>VLOOKUP($C701,'Growth rate'!$B$3:$T$93,7,FALSE)*VLOOKUP($E701,BY_COM_Demand_Drivers!$A$5:$I$100,9,FALSE)</f>
        <v>0</v>
      </c>
    </row>
    <row r="702" spans="2:8">
      <c r="B702" s="16" t="s">
        <v>11</v>
      </c>
      <c r="C702" s="16">
        <v>2061</v>
      </c>
      <c r="D702" s="16" t="s">
        <v>3</v>
      </c>
      <c r="E702" s="16" t="str">
        <f>BY_COM_Demand_Drivers!$J$13</f>
        <v>CWDEM</v>
      </c>
      <c r="F702" s="16">
        <f>VLOOKUP($C702,'Growth rate'!$B$3:$T$93,7,FALSE)*VLOOKUP($E702,BY_COM_Demand_Drivers!$A$5:$I$100,7,FALSE)</f>
        <v>118.96963923024597</v>
      </c>
      <c r="G702" s="16">
        <f>VLOOKUP($C702,'Growth rate'!$B$3:$T$93,7,FALSE)*VLOOKUP($E702,BY_COM_Demand_Drivers!$A$5:$I$100,8,FALSE)</f>
        <v>0</v>
      </c>
      <c r="H702" s="16">
        <f>VLOOKUP($C702,'Growth rate'!$B$3:$T$93,7,FALSE)*VLOOKUP($E702,BY_COM_Demand_Drivers!$A$5:$I$100,9,FALSE)</f>
        <v>0</v>
      </c>
    </row>
    <row r="703" spans="2:8">
      <c r="B703" s="16" t="s">
        <v>11</v>
      </c>
      <c r="C703" s="16">
        <v>2062</v>
      </c>
      <c r="D703" s="16" t="s">
        <v>3</v>
      </c>
      <c r="E703" s="16" t="str">
        <f>BY_COM_Demand_Drivers!$J$13</f>
        <v>CWDEM</v>
      </c>
      <c r="F703" s="16">
        <f>VLOOKUP($C703,'Growth rate'!$B$3:$T$93,7,FALSE)*VLOOKUP($E703,BY_COM_Demand_Drivers!$A$5:$I$100,7,FALSE)</f>
        <v>120.23046228841132</v>
      </c>
      <c r="G703" s="16">
        <f>VLOOKUP($C703,'Growth rate'!$B$3:$T$93,7,FALSE)*VLOOKUP($E703,BY_COM_Demand_Drivers!$A$5:$I$100,8,FALSE)</f>
        <v>0</v>
      </c>
      <c r="H703" s="16">
        <f>VLOOKUP($C703,'Growth rate'!$B$3:$T$93,7,FALSE)*VLOOKUP($E703,BY_COM_Demand_Drivers!$A$5:$I$100,9,FALSE)</f>
        <v>0</v>
      </c>
    </row>
    <row r="704" spans="2:8">
      <c r="B704" s="16" t="s">
        <v>11</v>
      </c>
      <c r="C704" s="16">
        <v>2063</v>
      </c>
      <c r="D704" s="16" t="s">
        <v>3</v>
      </c>
      <c r="E704" s="16" t="str">
        <f>BY_COM_Demand_Drivers!$J$13</f>
        <v>CWDEM</v>
      </c>
      <c r="F704" s="16">
        <f>VLOOKUP($C704,'Growth rate'!$B$3:$T$93,7,FALSE)*VLOOKUP($E704,BY_COM_Demand_Drivers!$A$5:$I$100,7,FALSE)</f>
        <v>121.49128534657667</v>
      </c>
      <c r="G704" s="16">
        <f>VLOOKUP($C704,'Growth rate'!$B$3:$T$93,7,FALSE)*VLOOKUP($E704,BY_COM_Demand_Drivers!$A$5:$I$100,8,FALSE)</f>
        <v>0</v>
      </c>
      <c r="H704" s="16">
        <f>VLOOKUP($C704,'Growth rate'!$B$3:$T$93,7,FALSE)*VLOOKUP($E704,BY_COM_Demand_Drivers!$A$5:$I$100,9,FALSE)</f>
        <v>0</v>
      </c>
    </row>
    <row r="705" spans="2:8">
      <c r="B705" s="16" t="s">
        <v>11</v>
      </c>
      <c r="C705" s="16">
        <v>2064</v>
      </c>
      <c r="D705" s="16" t="s">
        <v>3</v>
      </c>
      <c r="E705" s="16" t="str">
        <f>BY_COM_Demand_Drivers!$J$13</f>
        <v>CWDEM</v>
      </c>
      <c r="F705" s="16">
        <f>VLOOKUP($C705,'Growth rate'!$B$3:$T$93,7,FALSE)*VLOOKUP($E705,BY_COM_Demand_Drivers!$A$5:$I$100,7,FALSE)</f>
        <v>122.752108404742</v>
      </c>
      <c r="G705" s="16">
        <f>VLOOKUP($C705,'Growth rate'!$B$3:$T$93,7,FALSE)*VLOOKUP($E705,BY_COM_Demand_Drivers!$A$5:$I$100,8,FALSE)</f>
        <v>0</v>
      </c>
      <c r="H705" s="16">
        <f>VLOOKUP($C705,'Growth rate'!$B$3:$T$93,7,FALSE)*VLOOKUP($E705,BY_COM_Demand_Drivers!$A$5:$I$100,9,FALSE)</f>
        <v>0</v>
      </c>
    </row>
    <row r="706" spans="2:8">
      <c r="B706" s="16" t="s">
        <v>11</v>
      </c>
      <c r="C706" s="16">
        <v>2065</v>
      </c>
      <c r="D706" s="16" t="s">
        <v>3</v>
      </c>
      <c r="E706" s="16" t="str">
        <f>BY_COM_Demand_Drivers!$J$13</f>
        <v>CWDEM</v>
      </c>
      <c r="F706" s="16">
        <f>VLOOKUP($C706,'Growth rate'!$B$3:$T$93,7,FALSE)*VLOOKUP($E706,BY_COM_Demand_Drivers!$A$5:$I$100,7,FALSE)</f>
        <v>124.01293146290735</v>
      </c>
      <c r="G706" s="16">
        <f>VLOOKUP($C706,'Growth rate'!$B$3:$T$93,7,FALSE)*VLOOKUP($E706,BY_COM_Demand_Drivers!$A$5:$I$100,8,FALSE)</f>
        <v>0</v>
      </c>
      <c r="H706" s="16">
        <f>VLOOKUP($C706,'Growth rate'!$B$3:$T$93,7,FALSE)*VLOOKUP($E706,BY_COM_Demand_Drivers!$A$5:$I$100,9,FALSE)</f>
        <v>0</v>
      </c>
    </row>
    <row r="707" spans="2:8">
      <c r="B707" s="16" t="s">
        <v>11</v>
      </c>
      <c r="C707" s="16">
        <v>2066</v>
      </c>
      <c r="D707" s="16" t="s">
        <v>3</v>
      </c>
      <c r="E707" s="16" t="str">
        <f>BY_COM_Demand_Drivers!$J$13</f>
        <v>CWDEM</v>
      </c>
      <c r="F707" s="16">
        <f>VLOOKUP($C707,'Growth rate'!$B$3:$T$93,7,FALSE)*VLOOKUP($E707,BY_COM_Demand_Drivers!$A$5:$I$100,7,FALSE)</f>
        <v>125.26060084798112</v>
      </c>
      <c r="G707" s="16">
        <f>VLOOKUP($C707,'Growth rate'!$B$3:$T$93,7,FALSE)*VLOOKUP($E707,BY_COM_Demand_Drivers!$A$5:$I$100,8,FALSE)</f>
        <v>0</v>
      </c>
      <c r="H707" s="16">
        <f>VLOOKUP($C707,'Growth rate'!$B$3:$T$93,7,FALSE)*VLOOKUP($E707,BY_COM_Demand_Drivers!$A$5:$I$100,9,FALSE)</f>
        <v>0</v>
      </c>
    </row>
    <row r="708" spans="2:8">
      <c r="B708" s="16" t="s">
        <v>11</v>
      </c>
      <c r="C708" s="16">
        <v>2067</v>
      </c>
      <c r="D708" s="16" t="s">
        <v>3</v>
      </c>
      <c r="E708" s="16" t="str">
        <f>BY_COM_Demand_Drivers!$J$13</f>
        <v>CWDEM</v>
      </c>
      <c r="F708" s="16">
        <f>VLOOKUP($C708,'Growth rate'!$B$3:$T$93,7,FALSE)*VLOOKUP($E708,BY_COM_Demand_Drivers!$A$5:$I$100,7,FALSE)</f>
        <v>126.50827023305493</v>
      </c>
      <c r="G708" s="16">
        <f>VLOOKUP($C708,'Growth rate'!$B$3:$T$93,7,FALSE)*VLOOKUP($E708,BY_COM_Demand_Drivers!$A$5:$I$100,8,FALSE)</f>
        <v>0</v>
      </c>
      <c r="H708" s="16">
        <f>VLOOKUP($C708,'Growth rate'!$B$3:$T$93,7,FALSE)*VLOOKUP($E708,BY_COM_Demand_Drivers!$A$5:$I$100,9,FALSE)</f>
        <v>0</v>
      </c>
    </row>
    <row r="709" spans="2:8">
      <c r="B709" s="16" t="s">
        <v>11</v>
      </c>
      <c r="C709" s="16">
        <v>2068</v>
      </c>
      <c r="D709" s="16" t="s">
        <v>3</v>
      </c>
      <c r="E709" s="16" t="str">
        <f>BY_COM_Demand_Drivers!$J$13</f>
        <v>CWDEM</v>
      </c>
      <c r="F709" s="16">
        <f>VLOOKUP($C709,'Growth rate'!$B$3:$T$93,7,FALSE)*VLOOKUP($E709,BY_COM_Demand_Drivers!$A$5:$I$100,7,FALSE)</f>
        <v>127.75593961812868</v>
      </c>
      <c r="G709" s="16">
        <f>VLOOKUP($C709,'Growth rate'!$B$3:$T$93,7,FALSE)*VLOOKUP($E709,BY_COM_Demand_Drivers!$A$5:$I$100,8,FALSE)</f>
        <v>0</v>
      </c>
      <c r="H709" s="16">
        <f>VLOOKUP($C709,'Growth rate'!$B$3:$T$93,7,FALSE)*VLOOKUP($E709,BY_COM_Demand_Drivers!$A$5:$I$100,9,FALSE)</f>
        <v>0</v>
      </c>
    </row>
    <row r="710" spans="2:8">
      <c r="B710" s="16" t="s">
        <v>11</v>
      </c>
      <c r="C710" s="16">
        <v>2069</v>
      </c>
      <c r="D710" s="16" t="s">
        <v>3</v>
      </c>
      <c r="E710" s="16" t="str">
        <f>BY_COM_Demand_Drivers!$J$13</f>
        <v>CWDEM</v>
      </c>
      <c r="F710" s="16">
        <f>VLOOKUP($C710,'Growth rate'!$B$3:$T$93,7,FALSE)*VLOOKUP($E710,BY_COM_Demand_Drivers!$A$5:$I$100,7,FALSE)</f>
        <v>129.00360900320248</v>
      </c>
      <c r="G710" s="16">
        <f>VLOOKUP($C710,'Growth rate'!$B$3:$T$93,7,FALSE)*VLOOKUP($E710,BY_COM_Demand_Drivers!$A$5:$I$100,8,FALSE)</f>
        <v>0</v>
      </c>
      <c r="H710" s="16">
        <f>VLOOKUP($C710,'Growth rate'!$B$3:$T$93,7,FALSE)*VLOOKUP($E710,BY_COM_Demand_Drivers!$A$5:$I$100,9,FALSE)</f>
        <v>0</v>
      </c>
    </row>
    <row r="711" spans="2:8">
      <c r="B711" s="16" t="s">
        <v>11</v>
      </c>
      <c r="C711" s="16">
        <v>2070</v>
      </c>
      <c r="D711" s="16" t="s">
        <v>3</v>
      </c>
      <c r="E711" s="16" t="str">
        <f>BY_COM_Demand_Drivers!$J$13</f>
        <v>CWDEM</v>
      </c>
      <c r="F711" s="16">
        <f>VLOOKUP($C711,'Growth rate'!$B$3:$T$93,7,FALSE)*VLOOKUP($E711,BY_COM_Demand_Drivers!$A$5:$I$100,7,FALSE)</f>
        <v>130.25127838827626</v>
      </c>
      <c r="G711" s="16">
        <f>VLOOKUP($C711,'Growth rate'!$B$3:$T$93,7,FALSE)*VLOOKUP($E711,BY_COM_Demand_Drivers!$A$5:$I$100,8,FALSE)</f>
        <v>0</v>
      </c>
      <c r="H711" s="16">
        <f>VLOOKUP($C711,'Growth rate'!$B$3:$T$93,7,FALSE)*VLOOKUP($E711,BY_COM_Demand_Drivers!$A$5:$I$100,9,FALSE)</f>
        <v>0</v>
      </c>
    </row>
    <row r="712" spans="2:8">
      <c r="B712" s="16" t="s">
        <v>11</v>
      </c>
      <c r="C712" s="16">
        <v>2071</v>
      </c>
      <c r="D712" s="16" t="s">
        <v>3</v>
      </c>
      <c r="E712" s="16" t="str">
        <f>BY_COM_Demand_Drivers!$J$13</f>
        <v>CWDEM</v>
      </c>
      <c r="F712" s="16">
        <f>VLOOKUP($C712,'Growth rate'!$B$3:$T$93,7,FALSE)*VLOOKUP($E712,BY_COM_Demand_Drivers!$A$5:$I$100,7,FALSE)</f>
        <v>131.43294980366241</v>
      </c>
      <c r="G712" s="16">
        <f>VLOOKUP($C712,'Growth rate'!$B$3:$T$93,7,FALSE)*VLOOKUP($E712,BY_COM_Demand_Drivers!$A$5:$I$100,8,FALSE)</f>
        <v>0</v>
      </c>
      <c r="H712" s="16">
        <f>VLOOKUP($C712,'Growth rate'!$B$3:$T$93,7,FALSE)*VLOOKUP($E712,BY_COM_Demand_Drivers!$A$5:$I$100,9,FALSE)</f>
        <v>0</v>
      </c>
    </row>
    <row r="713" spans="2:8">
      <c r="B713" s="16" t="s">
        <v>11</v>
      </c>
      <c r="C713" s="16">
        <v>2072</v>
      </c>
      <c r="D713" s="16" t="s">
        <v>3</v>
      </c>
      <c r="E713" s="16" t="str">
        <f>BY_COM_Demand_Drivers!$J$13</f>
        <v>CWDEM</v>
      </c>
      <c r="F713" s="16">
        <f>VLOOKUP($C713,'Growth rate'!$B$3:$T$93,7,FALSE)*VLOOKUP($E713,BY_COM_Demand_Drivers!$A$5:$I$100,7,FALSE)</f>
        <v>132.61462121904856</v>
      </c>
      <c r="G713" s="16">
        <f>VLOOKUP($C713,'Growth rate'!$B$3:$T$93,7,FALSE)*VLOOKUP($E713,BY_COM_Demand_Drivers!$A$5:$I$100,8,FALSE)</f>
        <v>0</v>
      </c>
      <c r="H713" s="16">
        <f>VLOOKUP($C713,'Growth rate'!$B$3:$T$93,7,FALSE)*VLOOKUP($E713,BY_COM_Demand_Drivers!$A$5:$I$100,9,FALSE)</f>
        <v>0</v>
      </c>
    </row>
    <row r="714" spans="2:8">
      <c r="B714" s="16" t="s">
        <v>11</v>
      </c>
      <c r="C714" s="16">
        <v>2073</v>
      </c>
      <c r="D714" s="16" t="s">
        <v>3</v>
      </c>
      <c r="E714" s="16" t="str">
        <f>BY_COM_Demand_Drivers!$J$13</f>
        <v>CWDEM</v>
      </c>
      <c r="F714" s="16">
        <f>VLOOKUP($C714,'Growth rate'!$B$3:$T$93,7,FALSE)*VLOOKUP($E714,BY_COM_Demand_Drivers!$A$5:$I$100,7,FALSE)</f>
        <v>133.79629263443468</v>
      </c>
      <c r="G714" s="16">
        <f>VLOOKUP($C714,'Growth rate'!$B$3:$T$93,7,FALSE)*VLOOKUP($E714,BY_COM_Demand_Drivers!$A$5:$I$100,8,FALSE)</f>
        <v>0</v>
      </c>
      <c r="H714" s="16">
        <f>VLOOKUP($C714,'Growth rate'!$B$3:$T$93,7,FALSE)*VLOOKUP($E714,BY_COM_Demand_Drivers!$A$5:$I$100,9,FALSE)</f>
        <v>0</v>
      </c>
    </row>
    <row r="715" spans="2:8">
      <c r="B715" s="16" t="s">
        <v>11</v>
      </c>
      <c r="C715" s="16">
        <v>2074</v>
      </c>
      <c r="D715" s="16" t="s">
        <v>3</v>
      </c>
      <c r="E715" s="16" t="str">
        <f>BY_COM_Demand_Drivers!$J$13</f>
        <v>CWDEM</v>
      </c>
      <c r="F715" s="16">
        <f>VLOOKUP($C715,'Growth rate'!$B$3:$T$93,7,FALSE)*VLOOKUP($E715,BY_COM_Demand_Drivers!$A$5:$I$100,7,FALSE)</f>
        <v>134.97796404982083</v>
      </c>
      <c r="G715" s="16">
        <f>VLOOKUP($C715,'Growth rate'!$B$3:$T$93,7,FALSE)*VLOOKUP($E715,BY_COM_Demand_Drivers!$A$5:$I$100,8,FALSE)</f>
        <v>0</v>
      </c>
      <c r="H715" s="16">
        <f>VLOOKUP($C715,'Growth rate'!$B$3:$T$93,7,FALSE)*VLOOKUP($E715,BY_COM_Demand_Drivers!$A$5:$I$100,9,FALSE)</f>
        <v>0</v>
      </c>
    </row>
    <row r="716" spans="2:8">
      <c r="B716" s="16" t="s">
        <v>11</v>
      </c>
      <c r="C716" s="16">
        <v>2075</v>
      </c>
      <c r="D716" s="16" t="s">
        <v>3</v>
      </c>
      <c r="E716" s="16" t="str">
        <f>BY_COM_Demand_Drivers!$J$13</f>
        <v>CWDEM</v>
      </c>
      <c r="F716" s="16">
        <f>VLOOKUP($C716,'Growth rate'!$B$3:$T$93,7,FALSE)*VLOOKUP($E716,BY_COM_Demand_Drivers!$A$5:$I$100,7,FALSE)</f>
        <v>136.15963546520697</v>
      </c>
      <c r="G716" s="16">
        <f>VLOOKUP($C716,'Growth rate'!$B$3:$T$93,7,FALSE)*VLOOKUP($E716,BY_COM_Demand_Drivers!$A$5:$I$100,8,FALSE)</f>
        <v>0</v>
      </c>
      <c r="H716" s="16">
        <f>VLOOKUP($C716,'Growth rate'!$B$3:$T$93,7,FALSE)*VLOOKUP($E716,BY_COM_Demand_Drivers!$A$5:$I$100,9,FALSE)</f>
        <v>0</v>
      </c>
    </row>
    <row r="717" spans="2:8">
      <c r="B717" s="16" t="s">
        <v>11</v>
      </c>
      <c r="C717" s="16">
        <v>2076</v>
      </c>
      <c r="D717" s="16" t="s">
        <v>3</v>
      </c>
      <c r="E717" s="16" t="str">
        <f>BY_COM_Demand_Drivers!$J$13</f>
        <v>CWDEM</v>
      </c>
      <c r="F717" s="16">
        <f>VLOOKUP($C717,'Growth rate'!$B$3:$T$93,7,FALSE)*VLOOKUP($E717,BY_COM_Demand_Drivers!$A$5:$I$100,7,FALSE)</f>
        <v>137.26925089160989</v>
      </c>
      <c r="G717" s="16">
        <f>VLOOKUP($C717,'Growth rate'!$B$3:$T$93,7,FALSE)*VLOOKUP($E717,BY_COM_Demand_Drivers!$A$5:$I$100,8,FALSE)</f>
        <v>0</v>
      </c>
      <c r="H717" s="16">
        <f>VLOOKUP($C717,'Growth rate'!$B$3:$T$93,7,FALSE)*VLOOKUP($E717,BY_COM_Demand_Drivers!$A$5:$I$100,9,FALSE)</f>
        <v>0</v>
      </c>
    </row>
    <row r="718" spans="2:8">
      <c r="B718" s="16" t="s">
        <v>11</v>
      </c>
      <c r="C718" s="16">
        <v>2077</v>
      </c>
      <c r="D718" s="16" t="s">
        <v>3</v>
      </c>
      <c r="E718" s="16" t="str">
        <f>BY_COM_Demand_Drivers!$J$13</f>
        <v>CWDEM</v>
      </c>
      <c r="F718" s="16">
        <f>VLOOKUP($C718,'Growth rate'!$B$3:$T$93,7,FALSE)*VLOOKUP($E718,BY_COM_Demand_Drivers!$A$5:$I$100,7,FALSE)</f>
        <v>138.37886631801277</v>
      </c>
      <c r="G718" s="16">
        <f>VLOOKUP($C718,'Growth rate'!$B$3:$T$93,7,FALSE)*VLOOKUP($E718,BY_COM_Demand_Drivers!$A$5:$I$100,8,FALSE)</f>
        <v>0</v>
      </c>
      <c r="H718" s="16">
        <f>VLOOKUP($C718,'Growth rate'!$B$3:$T$93,7,FALSE)*VLOOKUP($E718,BY_COM_Demand_Drivers!$A$5:$I$100,9,FALSE)</f>
        <v>0</v>
      </c>
    </row>
    <row r="719" spans="2:8">
      <c r="B719" s="16" t="s">
        <v>11</v>
      </c>
      <c r="C719" s="16">
        <v>2078</v>
      </c>
      <c r="D719" s="16" t="s">
        <v>3</v>
      </c>
      <c r="E719" s="16" t="str">
        <f>BY_COM_Demand_Drivers!$J$13</f>
        <v>CWDEM</v>
      </c>
      <c r="F719" s="16">
        <f>VLOOKUP($C719,'Growth rate'!$B$3:$T$93,7,FALSE)*VLOOKUP($E719,BY_COM_Demand_Drivers!$A$5:$I$100,7,FALSE)</f>
        <v>139.48848174441562</v>
      </c>
      <c r="G719" s="16">
        <f>VLOOKUP($C719,'Growth rate'!$B$3:$T$93,7,FALSE)*VLOOKUP($E719,BY_COM_Demand_Drivers!$A$5:$I$100,8,FALSE)</f>
        <v>0</v>
      </c>
      <c r="H719" s="16">
        <f>VLOOKUP($C719,'Growth rate'!$B$3:$T$93,7,FALSE)*VLOOKUP($E719,BY_COM_Demand_Drivers!$A$5:$I$100,9,FALSE)</f>
        <v>0</v>
      </c>
    </row>
    <row r="720" spans="2:8">
      <c r="B720" s="16" t="s">
        <v>11</v>
      </c>
      <c r="C720" s="16">
        <v>2079</v>
      </c>
      <c r="D720" s="16" t="s">
        <v>3</v>
      </c>
      <c r="E720" s="16" t="str">
        <f>BY_COM_Demand_Drivers!$J$13</f>
        <v>CWDEM</v>
      </c>
      <c r="F720" s="16">
        <f>VLOOKUP($C720,'Growth rate'!$B$3:$T$93,7,FALSE)*VLOOKUP($E720,BY_COM_Demand_Drivers!$A$5:$I$100,7,FALSE)</f>
        <v>140.59809717081853</v>
      </c>
      <c r="G720" s="16">
        <f>VLOOKUP($C720,'Growth rate'!$B$3:$T$93,7,FALSE)*VLOOKUP($E720,BY_COM_Demand_Drivers!$A$5:$I$100,8,FALSE)</f>
        <v>0</v>
      </c>
      <c r="H720" s="16">
        <f>VLOOKUP($C720,'Growth rate'!$B$3:$T$93,7,FALSE)*VLOOKUP($E720,BY_COM_Demand_Drivers!$A$5:$I$100,9,FALSE)</f>
        <v>0</v>
      </c>
    </row>
    <row r="721" spans="2:8">
      <c r="B721" s="16" t="s">
        <v>11</v>
      </c>
      <c r="C721" s="16">
        <v>2080</v>
      </c>
      <c r="D721" s="16" t="s">
        <v>3</v>
      </c>
      <c r="E721" s="16" t="str">
        <f>BY_COM_Demand_Drivers!$J$13</f>
        <v>CWDEM</v>
      </c>
      <c r="F721" s="16">
        <f>VLOOKUP($C721,'Growth rate'!$B$3:$T$93,7,FALSE)*VLOOKUP($E721,BY_COM_Demand_Drivers!$A$5:$I$100,7,FALSE)</f>
        <v>141.70771259722147</v>
      </c>
      <c r="G721" s="16">
        <f>VLOOKUP($C721,'Growth rate'!$B$3:$T$93,7,FALSE)*VLOOKUP($E721,BY_COM_Demand_Drivers!$A$5:$I$100,8,FALSE)</f>
        <v>0</v>
      </c>
      <c r="H721" s="16">
        <f>VLOOKUP($C721,'Growth rate'!$B$3:$T$93,7,FALSE)*VLOOKUP($E721,BY_COM_Demand_Drivers!$A$5:$I$100,9,FALSE)</f>
        <v>0</v>
      </c>
    </row>
    <row r="722" spans="2:8">
      <c r="B722" s="16" t="s">
        <v>11</v>
      </c>
      <c r="C722" s="16">
        <v>2081</v>
      </c>
      <c r="D722" s="16" t="s">
        <v>3</v>
      </c>
      <c r="E722" s="16" t="str">
        <f>BY_COM_Demand_Drivers!$J$13</f>
        <v>CWDEM</v>
      </c>
      <c r="F722" s="16">
        <f>VLOOKUP($C722,'Growth rate'!$B$3:$T$93,7,FALSE)*VLOOKUP($E722,BY_COM_Demand_Drivers!$A$5:$I$100,7,FALSE)</f>
        <v>142.68241787671616</v>
      </c>
      <c r="G722" s="16">
        <f>VLOOKUP($C722,'Growth rate'!$B$3:$T$93,7,FALSE)*VLOOKUP($E722,BY_COM_Demand_Drivers!$A$5:$I$100,8,FALSE)</f>
        <v>0</v>
      </c>
      <c r="H722" s="16">
        <f>VLOOKUP($C722,'Growth rate'!$B$3:$T$93,7,FALSE)*VLOOKUP($E722,BY_COM_Demand_Drivers!$A$5:$I$100,9,FALSE)</f>
        <v>0</v>
      </c>
    </row>
    <row r="723" spans="2:8">
      <c r="B723" s="16" t="s">
        <v>11</v>
      </c>
      <c r="C723" s="16">
        <v>2082</v>
      </c>
      <c r="D723" s="16" t="s">
        <v>3</v>
      </c>
      <c r="E723" s="16" t="str">
        <f>BY_COM_Demand_Drivers!$J$13</f>
        <v>CWDEM</v>
      </c>
      <c r="F723" s="16">
        <f>VLOOKUP($C723,'Growth rate'!$B$3:$T$93,7,FALSE)*VLOOKUP($E723,BY_COM_Demand_Drivers!$A$5:$I$100,7,FALSE)</f>
        <v>143.6571231562109</v>
      </c>
      <c r="G723" s="16">
        <f>VLOOKUP($C723,'Growth rate'!$B$3:$T$93,7,FALSE)*VLOOKUP($E723,BY_COM_Demand_Drivers!$A$5:$I$100,8,FALSE)</f>
        <v>0</v>
      </c>
      <c r="H723" s="16">
        <f>VLOOKUP($C723,'Growth rate'!$B$3:$T$93,7,FALSE)*VLOOKUP($E723,BY_COM_Demand_Drivers!$A$5:$I$100,9,FALSE)</f>
        <v>0</v>
      </c>
    </row>
    <row r="724" spans="2:8">
      <c r="B724" s="16" t="s">
        <v>11</v>
      </c>
      <c r="C724" s="16">
        <v>2083</v>
      </c>
      <c r="D724" s="16" t="s">
        <v>3</v>
      </c>
      <c r="E724" s="16" t="str">
        <f>BY_COM_Demand_Drivers!$J$13</f>
        <v>CWDEM</v>
      </c>
      <c r="F724" s="16">
        <f>VLOOKUP($C724,'Growth rate'!$B$3:$T$93,7,FALSE)*VLOOKUP($E724,BY_COM_Demand_Drivers!$A$5:$I$100,7,FALSE)</f>
        <v>144.63182843570564</v>
      </c>
      <c r="G724" s="16">
        <f>VLOOKUP($C724,'Growth rate'!$B$3:$T$93,7,FALSE)*VLOOKUP($E724,BY_COM_Demand_Drivers!$A$5:$I$100,8,FALSE)</f>
        <v>0</v>
      </c>
      <c r="H724" s="16">
        <f>VLOOKUP($C724,'Growth rate'!$B$3:$T$93,7,FALSE)*VLOOKUP($E724,BY_COM_Demand_Drivers!$A$5:$I$100,9,FALSE)</f>
        <v>0</v>
      </c>
    </row>
    <row r="725" spans="2:8">
      <c r="B725" s="16" t="s">
        <v>11</v>
      </c>
      <c r="C725" s="16">
        <v>2084</v>
      </c>
      <c r="D725" s="16" t="s">
        <v>3</v>
      </c>
      <c r="E725" s="16" t="str">
        <f>BY_COM_Demand_Drivers!$J$13</f>
        <v>CWDEM</v>
      </c>
      <c r="F725" s="16">
        <f>VLOOKUP($C725,'Growth rate'!$B$3:$T$93,7,FALSE)*VLOOKUP($E725,BY_COM_Demand_Drivers!$A$5:$I$100,7,FALSE)</f>
        <v>145.60653371520038</v>
      </c>
      <c r="G725" s="16">
        <f>VLOOKUP($C725,'Growth rate'!$B$3:$T$93,7,FALSE)*VLOOKUP($E725,BY_COM_Demand_Drivers!$A$5:$I$100,8,FALSE)</f>
        <v>0</v>
      </c>
      <c r="H725" s="16">
        <f>VLOOKUP($C725,'Growth rate'!$B$3:$T$93,7,FALSE)*VLOOKUP($E725,BY_COM_Demand_Drivers!$A$5:$I$100,9,FALSE)</f>
        <v>0</v>
      </c>
    </row>
    <row r="726" spans="2:8">
      <c r="B726" s="16" t="s">
        <v>11</v>
      </c>
      <c r="C726" s="16">
        <v>2085</v>
      </c>
      <c r="D726" s="16" t="s">
        <v>3</v>
      </c>
      <c r="E726" s="16" t="str">
        <f>BY_COM_Demand_Drivers!$J$13</f>
        <v>CWDEM</v>
      </c>
      <c r="F726" s="16">
        <f>VLOOKUP($C726,'Growth rate'!$B$3:$T$93,7,FALSE)*VLOOKUP($E726,BY_COM_Demand_Drivers!$A$5:$I$100,7,FALSE)</f>
        <v>146.58123899469507</v>
      </c>
      <c r="G726" s="16">
        <f>VLOOKUP($C726,'Growth rate'!$B$3:$T$93,7,FALSE)*VLOOKUP($E726,BY_COM_Demand_Drivers!$A$5:$I$100,8,FALSE)</f>
        <v>0</v>
      </c>
      <c r="H726" s="16">
        <f>VLOOKUP($C726,'Growth rate'!$B$3:$T$93,7,FALSE)*VLOOKUP($E726,BY_COM_Demand_Drivers!$A$5:$I$100,9,FALSE)</f>
        <v>0</v>
      </c>
    </row>
    <row r="727" spans="2:8">
      <c r="B727" s="16" t="s">
        <v>11</v>
      </c>
      <c r="C727" s="16">
        <v>2086</v>
      </c>
      <c r="D727" s="16" t="s">
        <v>3</v>
      </c>
      <c r="E727" s="16" t="str">
        <f>BY_COM_Demand_Drivers!$J$13</f>
        <v>CWDEM</v>
      </c>
      <c r="F727" s="16">
        <f>VLOOKUP($C727,'Growth rate'!$B$3:$T$93,7,FALSE)*VLOOKUP($E727,BY_COM_Demand_Drivers!$A$5:$I$100,7,FALSE)</f>
        <v>147.43765394115093</v>
      </c>
      <c r="G727" s="16">
        <f>VLOOKUP($C727,'Growth rate'!$B$3:$T$93,7,FALSE)*VLOOKUP($E727,BY_COM_Demand_Drivers!$A$5:$I$100,8,FALSE)</f>
        <v>0</v>
      </c>
      <c r="H727" s="16">
        <f>VLOOKUP($C727,'Growth rate'!$B$3:$T$93,7,FALSE)*VLOOKUP($E727,BY_COM_Demand_Drivers!$A$5:$I$100,9,FALSE)</f>
        <v>0</v>
      </c>
    </row>
    <row r="728" spans="2:8">
      <c r="B728" s="16" t="s">
        <v>11</v>
      </c>
      <c r="C728" s="16">
        <v>2087</v>
      </c>
      <c r="D728" s="16" t="s">
        <v>3</v>
      </c>
      <c r="E728" s="16" t="str">
        <f>BY_COM_Demand_Drivers!$J$13</f>
        <v>CWDEM</v>
      </c>
      <c r="F728" s="16">
        <f>VLOOKUP($C728,'Growth rate'!$B$3:$T$93,7,FALSE)*VLOOKUP($E728,BY_COM_Demand_Drivers!$A$5:$I$100,7,FALSE)</f>
        <v>148.29406888760681</v>
      </c>
      <c r="G728" s="16">
        <f>VLOOKUP($C728,'Growth rate'!$B$3:$T$93,7,FALSE)*VLOOKUP($E728,BY_COM_Demand_Drivers!$A$5:$I$100,8,FALSE)</f>
        <v>0</v>
      </c>
      <c r="H728" s="16">
        <f>VLOOKUP($C728,'Growth rate'!$B$3:$T$93,7,FALSE)*VLOOKUP($E728,BY_COM_Demand_Drivers!$A$5:$I$100,9,FALSE)</f>
        <v>0</v>
      </c>
    </row>
    <row r="729" spans="2:8">
      <c r="B729" s="16" t="s">
        <v>11</v>
      </c>
      <c r="C729" s="16">
        <v>2088</v>
      </c>
      <c r="D729" s="16" t="s">
        <v>3</v>
      </c>
      <c r="E729" s="16" t="str">
        <f>BY_COM_Demand_Drivers!$J$13</f>
        <v>CWDEM</v>
      </c>
      <c r="F729" s="16">
        <f>VLOOKUP($C729,'Growth rate'!$B$3:$T$93,7,FALSE)*VLOOKUP($E729,BY_COM_Demand_Drivers!$A$5:$I$100,7,FALSE)</f>
        <v>149.1504838340627</v>
      </c>
      <c r="G729" s="16">
        <f>VLOOKUP($C729,'Growth rate'!$B$3:$T$93,7,FALSE)*VLOOKUP($E729,BY_COM_Demand_Drivers!$A$5:$I$100,8,FALSE)</f>
        <v>0</v>
      </c>
      <c r="H729" s="16">
        <f>VLOOKUP($C729,'Growth rate'!$B$3:$T$93,7,FALSE)*VLOOKUP($E729,BY_COM_Demand_Drivers!$A$5:$I$100,9,FALSE)</f>
        <v>0</v>
      </c>
    </row>
    <row r="730" spans="2:8">
      <c r="B730" s="16" t="s">
        <v>11</v>
      </c>
      <c r="C730" s="16">
        <v>2089</v>
      </c>
      <c r="D730" s="16" t="s">
        <v>3</v>
      </c>
      <c r="E730" s="16" t="str">
        <f>BY_COM_Demand_Drivers!$J$13</f>
        <v>CWDEM</v>
      </c>
      <c r="F730" s="16">
        <f>VLOOKUP($C730,'Growth rate'!$B$3:$T$93,7,FALSE)*VLOOKUP($E730,BY_COM_Demand_Drivers!$A$5:$I$100,7,FALSE)</f>
        <v>150.00689878051855</v>
      </c>
      <c r="G730" s="16">
        <f>VLOOKUP($C730,'Growth rate'!$B$3:$T$93,7,FALSE)*VLOOKUP($E730,BY_COM_Demand_Drivers!$A$5:$I$100,8,FALSE)</f>
        <v>0</v>
      </c>
      <c r="H730" s="16">
        <f>VLOOKUP($C730,'Growth rate'!$B$3:$T$93,7,FALSE)*VLOOKUP($E730,BY_COM_Demand_Drivers!$A$5:$I$100,9,FALSE)</f>
        <v>0</v>
      </c>
    </row>
    <row r="731" spans="2:8">
      <c r="B731" s="16" t="s">
        <v>11</v>
      </c>
      <c r="C731" s="16">
        <v>2090</v>
      </c>
      <c r="D731" s="16" t="s">
        <v>3</v>
      </c>
      <c r="E731" s="16" t="str">
        <f>BY_COM_Demand_Drivers!$J$13</f>
        <v>CWDEM</v>
      </c>
      <c r="F731" s="16">
        <f>VLOOKUP($C731,'Growth rate'!$B$3:$T$93,7,FALSE)*VLOOKUP($E731,BY_COM_Demand_Drivers!$A$5:$I$100,7,FALSE)</f>
        <v>150.86331372697444</v>
      </c>
      <c r="G731" s="16">
        <f>VLOOKUP($C731,'Growth rate'!$B$3:$T$93,7,FALSE)*VLOOKUP($E731,BY_COM_Demand_Drivers!$A$5:$I$100,8,FALSE)</f>
        <v>0</v>
      </c>
      <c r="H731" s="16">
        <f>VLOOKUP($C731,'Growth rate'!$B$3:$T$93,7,FALSE)*VLOOKUP($E731,BY_COM_Demand_Drivers!$A$5:$I$100,9,FALSE)</f>
        <v>0</v>
      </c>
    </row>
    <row r="732" spans="2:8">
      <c r="B732" s="16" t="s">
        <v>11</v>
      </c>
      <c r="C732" s="16">
        <v>2091</v>
      </c>
      <c r="D732" s="16" t="s">
        <v>3</v>
      </c>
      <c r="E732" s="16" t="str">
        <f>BY_COM_Demand_Drivers!$J$13</f>
        <v>CWDEM</v>
      </c>
      <c r="F732" s="16">
        <f>VLOOKUP($C732,'Growth rate'!$B$3:$T$93,7,FALSE)*VLOOKUP($E732,BY_COM_Demand_Drivers!$A$5:$I$100,7,FALSE)</f>
        <v>151.63521223951102</v>
      </c>
      <c r="G732" s="16">
        <f>VLOOKUP($C732,'Growth rate'!$B$3:$T$93,7,FALSE)*VLOOKUP($E732,BY_COM_Demand_Drivers!$A$5:$I$100,8,FALSE)</f>
        <v>0</v>
      </c>
      <c r="H732" s="16">
        <f>VLOOKUP($C732,'Growth rate'!$B$3:$T$93,7,FALSE)*VLOOKUP($E732,BY_COM_Demand_Drivers!$A$5:$I$100,9,FALSE)</f>
        <v>0</v>
      </c>
    </row>
    <row r="733" spans="2:8">
      <c r="B733" s="16" t="s">
        <v>11</v>
      </c>
      <c r="C733" s="16">
        <v>2092</v>
      </c>
      <c r="D733" s="16" t="s">
        <v>3</v>
      </c>
      <c r="E733" s="16" t="str">
        <f>BY_COM_Demand_Drivers!$J$13</f>
        <v>CWDEM</v>
      </c>
      <c r="F733" s="16">
        <f>VLOOKUP($C733,'Growth rate'!$B$3:$T$93,7,FALSE)*VLOOKUP($E733,BY_COM_Demand_Drivers!$A$5:$I$100,7,FALSE)</f>
        <v>152.40711075204766</v>
      </c>
      <c r="G733" s="16">
        <f>VLOOKUP($C733,'Growth rate'!$B$3:$T$93,7,FALSE)*VLOOKUP($E733,BY_COM_Demand_Drivers!$A$5:$I$100,8,FALSE)</f>
        <v>0</v>
      </c>
      <c r="H733" s="16">
        <f>VLOOKUP($C733,'Growth rate'!$B$3:$T$93,7,FALSE)*VLOOKUP($E733,BY_COM_Demand_Drivers!$A$5:$I$100,9,FALSE)</f>
        <v>0</v>
      </c>
    </row>
    <row r="734" spans="2:8">
      <c r="B734" s="16" t="s">
        <v>11</v>
      </c>
      <c r="C734" s="16">
        <v>2093</v>
      </c>
      <c r="D734" s="16" t="s">
        <v>3</v>
      </c>
      <c r="E734" s="16" t="str">
        <f>BY_COM_Demand_Drivers!$J$13</f>
        <v>CWDEM</v>
      </c>
      <c r="F734" s="16">
        <f>VLOOKUP($C734,'Growth rate'!$B$3:$T$93,7,FALSE)*VLOOKUP($E734,BY_COM_Demand_Drivers!$A$5:$I$100,7,FALSE)</f>
        <v>153.17900926458421</v>
      </c>
      <c r="G734" s="16">
        <f>VLOOKUP($C734,'Growth rate'!$B$3:$T$93,7,FALSE)*VLOOKUP($E734,BY_COM_Demand_Drivers!$A$5:$I$100,8,FALSE)</f>
        <v>0</v>
      </c>
      <c r="H734" s="16">
        <f>VLOOKUP($C734,'Growth rate'!$B$3:$T$93,7,FALSE)*VLOOKUP($E734,BY_COM_Demand_Drivers!$A$5:$I$100,9,FALSE)</f>
        <v>0</v>
      </c>
    </row>
    <row r="735" spans="2:8">
      <c r="B735" s="16" t="s">
        <v>11</v>
      </c>
      <c r="C735" s="16">
        <v>2094</v>
      </c>
      <c r="D735" s="16" t="s">
        <v>3</v>
      </c>
      <c r="E735" s="16" t="str">
        <f>BY_COM_Demand_Drivers!$J$13</f>
        <v>CWDEM</v>
      </c>
      <c r="F735" s="16">
        <f>VLOOKUP($C735,'Growth rate'!$B$3:$T$93,7,FALSE)*VLOOKUP($E735,BY_COM_Demand_Drivers!$A$5:$I$100,7,FALSE)</f>
        <v>153.95090777712082</v>
      </c>
      <c r="G735" s="16">
        <f>VLOOKUP($C735,'Growth rate'!$B$3:$T$93,7,FALSE)*VLOOKUP($E735,BY_COM_Demand_Drivers!$A$5:$I$100,8,FALSE)</f>
        <v>0</v>
      </c>
      <c r="H735" s="16">
        <f>VLOOKUP($C735,'Growth rate'!$B$3:$T$93,7,FALSE)*VLOOKUP($E735,BY_COM_Demand_Drivers!$A$5:$I$100,9,FALSE)</f>
        <v>0</v>
      </c>
    </row>
    <row r="736" spans="2:8">
      <c r="B736" s="16" t="s">
        <v>11</v>
      </c>
      <c r="C736" s="16">
        <v>2095</v>
      </c>
      <c r="D736" s="16" t="s">
        <v>3</v>
      </c>
      <c r="E736" s="16" t="str">
        <f>BY_COM_Demand_Drivers!$J$13</f>
        <v>CWDEM</v>
      </c>
      <c r="F736" s="16">
        <f>VLOOKUP($C736,'Growth rate'!$B$3:$T$93,7,FALSE)*VLOOKUP($E736,BY_COM_Demand_Drivers!$A$5:$I$100,7,FALSE)</f>
        <v>154.72280628965743</v>
      </c>
      <c r="G736" s="16">
        <f>VLOOKUP($C736,'Growth rate'!$B$3:$T$93,7,FALSE)*VLOOKUP($E736,BY_COM_Demand_Drivers!$A$5:$I$100,8,FALSE)</f>
        <v>0</v>
      </c>
      <c r="H736" s="16">
        <f>VLOOKUP($C736,'Growth rate'!$B$3:$T$93,7,FALSE)*VLOOKUP($E736,BY_COM_Demand_Drivers!$A$5:$I$100,9,FALSE)</f>
        <v>0</v>
      </c>
    </row>
    <row r="737" spans="2:8">
      <c r="B737" s="16" t="s">
        <v>11</v>
      </c>
      <c r="C737" s="16">
        <v>2096</v>
      </c>
      <c r="D737" s="16" t="s">
        <v>3</v>
      </c>
      <c r="E737" s="16" t="str">
        <f>BY_COM_Demand_Drivers!$J$13</f>
        <v>CWDEM</v>
      </c>
      <c r="F737" s="16">
        <f>VLOOKUP($C737,'Growth rate'!$B$3:$T$93,7,FALSE)*VLOOKUP($E737,BY_COM_Demand_Drivers!$A$5:$I$100,7,FALSE)</f>
        <v>155.42708194103355</v>
      </c>
      <c r="G737" s="16">
        <f>VLOOKUP($C737,'Growth rate'!$B$3:$T$93,7,FALSE)*VLOOKUP($E737,BY_COM_Demand_Drivers!$A$5:$I$100,8,FALSE)</f>
        <v>0</v>
      </c>
      <c r="H737" s="16">
        <f>VLOOKUP($C737,'Growth rate'!$B$3:$T$93,7,FALSE)*VLOOKUP($E737,BY_COM_Demand_Drivers!$A$5:$I$100,9,FALSE)</f>
        <v>0</v>
      </c>
    </row>
    <row r="738" spans="2:8">
      <c r="B738" s="16" t="s">
        <v>11</v>
      </c>
      <c r="C738" s="16">
        <v>2097</v>
      </c>
      <c r="D738" s="16" t="s">
        <v>3</v>
      </c>
      <c r="E738" s="16" t="str">
        <f>BY_COM_Demand_Drivers!$J$13</f>
        <v>CWDEM</v>
      </c>
      <c r="F738" s="16">
        <f>VLOOKUP($C738,'Growth rate'!$B$3:$T$93,7,FALSE)*VLOOKUP($E738,BY_COM_Demand_Drivers!$A$5:$I$100,7,FALSE)</f>
        <v>156.13135759240964</v>
      </c>
      <c r="G738" s="16">
        <f>VLOOKUP($C738,'Growth rate'!$B$3:$T$93,7,FALSE)*VLOOKUP($E738,BY_COM_Demand_Drivers!$A$5:$I$100,8,FALSE)</f>
        <v>0</v>
      </c>
      <c r="H738" s="16">
        <f>VLOOKUP($C738,'Growth rate'!$B$3:$T$93,7,FALSE)*VLOOKUP($E738,BY_COM_Demand_Drivers!$A$5:$I$100,9,FALSE)</f>
        <v>0</v>
      </c>
    </row>
    <row r="739" spans="2:8">
      <c r="B739" s="16" t="s">
        <v>11</v>
      </c>
      <c r="C739" s="16">
        <v>2098</v>
      </c>
      <c r="D739" s="16" t="s">
        <v>3</v>
      </c>
      <c r="E739" s="16" t="str">
        <f>BY_COM_Demand_Drivers!$J$13</f>
        <v>CWDEM</v>
      </c>
      <c r="F739" s="16">
        <f>VLOOKUP($C739,'Growth rate'!$B$3:$T$93,7,FALSE)*VLOOKUP($E739,BY_COM_Demand_Drivers!$A$5:$I$100,7,FALSE)</f>
        <v>156.83563324378571</v>
      </c>
      <c r="G739" s="16">
        <f>VLOOKUP($C739,'Growth rate'!$B$3:$T$93,7,FALSE)*VLOOKUP($E739,BY_COM_Demand_Drivers!$A$5:$I$100,8,FALSE)</f>
        <v>0</v>
      </c>
      <c r="H739" s="16">
        <f>VLOOKUP($C739,'Growth rate'!$B$3:$T$93,7,FALSE)*VLOOKUP($E739,BY_COM_Demand_Drivers!$A$5:$I$100,9,FALSE)</f>
        <v>0</v>
      </c>
    </row>
    <row r="740" spans="2:8">
      <c r="B740" s="16" t="s">
        <v>11</v>
      </c>
      <c r="C740" s="16">
        <v>2099</v>
      </c>
      <c r="D740" s="16" t="s">
        <v>3</v>
      </c>
      <c r="E740" s="16" t="str">
        <f>BY_COM_Demand_Drivers!$J$13</f>
        <v>CWDEM</v>
      </c>
      <c r="F740" s="16">
        <f>VLOOKUP($C740,'Growth rate'!$B$3:$T$93,7,FALSE)*VLOOKUP($E740,BY_COM_Demand_Drivers!$A$5:$I$100,7,FALSE)</f>
        <v>157.5399088951618</v>
      </c>
      <c r="G740" s="16">
        <f>VLOOKUP($C740,'Growth rate'!$B$3:$T$93,7,FALSE)*VLOOKUP($E740,BY_COM_Demand_Drivers!$A$5:$I$100,8,FALSE)</f>
        <v>0</v>
      </c>
      <c r="H740" s="16">
        <f>VLOOKUP($C740,'Growth rate'!$B$3:$T$93,7,FALSE)*VLOOKUP($E740,BY_COM_Demand_Drivers!$A$5:$I$100,9,FALSE)</f>
        <v>0</v>
      </c>
    </row>
    <row r="741" spans="2:8">
      <c r="B741" s="16" t="s">
        <v>11</v>
      </c>
      <c r="C741" s="16">
        <v>2100</v>
      </c>
      <c r="D741" s="16" t="s">
        <v>3</v>
      </c>
      <c r="E741" s="16" t="str">
        <f>BY_COM_Demand_Drivers!$J$13</f>
        <v>CWDEM</v>
      </c>
      <c r="F741" s="16">
        <f>VLOOKUP($C741,'Growth rate'!$B$3:$T$93,7,FALSE)*VLOOKUP($E741,BY_COM_Demand_Drivers!$A$5:$I$100,7,FALSE)</f>
        <v>158.24418454653792</v>
      </c>
      <c r="G741" s="16">
        <f>VLOOKUP($C741,'Growth rate'!$B$3:$T$93,7,FALSE)*VLOOKUP($E741,BY_COM_Demand_Drivers!$A$5:$I$100,8,FALSE)</f>
        <v>0</v>
      </c>
      <c r="H741" s="16">
        <f>VLOOKUP($C741,'Growth rate'!$B$3:$T$93,7,FALSE)*VLOOKUP($E741,BY_COM_Demand_Drivers!$A$5:$I$100,9,FALSE)</f>
        <v>0</v>
      </c>
    </row>
    <row r="742" spans="2:8">
      <c r="B742" s="16" t="s">
        <v>11</v>
      </c>
      <c r="C742" s="16">
        <v>2019</v>
      </c>
      <c r="D742" s="16" t="s">
        <v>3</v>
      </c>
      <c r="E742" s="16" t="str">
        <f>BY_COM_Demand_Drivers!$J$14</f>
        <v>CADEM</v>
      </c>
      <c r="F742" s="16">
        <f>VLOOKUP($C742,'Growth rate'!$B$3:$T$93,7,FALSE)*VLOOKUP($E742,BY_COM_Demand_Drivers!$A$5:$I$100,7,FALSE)</f>
        <v>245.83807074083401</v>
      </c>
      <c r="G742" s="16">
        <f>VLOOKUP($C742,'Growth rate'!$B$3:$T$93,7,FALSE)*VLOOKUP($E742,BY_COM_Demand_Drivers!$A$5:$I$100,8,FALSE)</f>
        <v>0</v>
      </c>
      <c r="H742" s="16">
        <f>VLOOKUP($C742,'Growth rate'!$B$3:$T$93,7,FALSE)*VLOOKUP($E742,BY_COM_Demand_Drivers!$A$5:$I$100,9,FALSE)</f>
        <v>0</v>
      </c>
    </row>
    <row r="743" spans="2:8">
      <c r="B743" s="16" t="s">
        <v>11</v>
      </c>
      <c r="C743" s="16">
        <v>2020</v>
      </c>
      <c r="D743" s="16" t="s">
        <v>3</v>
      </c>
      <c r="E743" s="16" t="str">
        <f>BY_COM_Demand_Drivers!$J$14</f>
        <v>CADEM</v>
      </c>
      <c r="F743" s="16">
        <f>VLOOKUP($C743,'Growth rate'!$B$3:$T$93,7,FALSE)*VLOOKUP($E743,BY_COM_Demand_Drivers!$A$5:$I$100,7,FALSE)</f>
        <v>243.91059251332794</v>
      </c>
      <c r="G743" s="16">
        <f>VLOOKUP($C743,'Growth rate'!$B$3:$T$93,7,FALSE)*VLOOKUP($E743,BY_COM_Demand_Drivers!$A$5:$I$100,8,FALSE)</f>
        <v>0</v>
      </c>
      <c r="H743" s="16">
        <f>VLOOKUP($C743,'Growth rate'!$B$3:$T$93,7,FALSE)*VLOOKUP($E743,BY_COM_Demand_Drivers!$A$5:$I$100,9,FALSE)</f>
        <v>0</v>
      </c>
    </row>
    <row r="744" spans="2:8">
      <c r="B744" s="16" t="s">
        <v>11</v>
      </c>
      <c r="C744" s="16">
        <v>2021</v>
      </c>
      <c r="D744" s="16" t="s">
        <v>3</v>
      </c>
      <c r="E744" s="16" t="str">
        <f>BY_COM_Demand_Drivers!$J$14</f>
        <v>CADEM</v>
      </c>
      <c r="F744" s="16">
        <f>VLOOKUP($C744,'Growth rate'!$B$3:$T$93,7,FALSE)*VLOOKUP($E744,BY_COM_Demand_Drivers!$A$5:$I$100,7,FALSE)</f>
        <v>241.98311428582187</v>
      </c>
      <c r="G744" s="16">
        <f>VLOOKUP($C744,'Growth rate'!$B$3:$T$93,7,FALSE)*VLOOKUP($E744,BY_COM_Demand_Drivers!$A$5:$I$100,8,FALSE)</f>
        <v>0</v>
      </c>
      <c r="H744" s="16">
        <f>VLOOKUP($C744,'Growth rate'!$B$3:$T$93,7,FALSE)*VLOOKUP($E744,BY_COM_Demand_Drivers!$A$5:$I$100,9,FALSE)</f>
        <v>0</v>
      </c>
    </row>
    <row r="745" spans="2:8">
      <c r="B745" s="16" t="s">
        <v>11</v>
      </c>
      <c r="C745" s="16">
        <v>2022</v>
      </c>
      <c r="D745" s="16" t="s">
        <v>3</v>
      </c>
      <c r="E745" s="16" t="str">
        <f>BY_COM_Demand_Drivers!$J$14</f>
        <v>CADEM</v>
      </c>
      <c r="F745" s="16">
        <f>VLOOKUP($C745,'Growth rate'!$B$3:$T$93,7,FALSE)*VLOOKUP($E745,BY_COM_Demand_Drivers!$A$5:$I$100,7,FALSE)</f>
        <v>240.05563605831577</v>
      </c>
      <c r="G745" s="16">
        <f>VLOOKUP($C745,'Growth rate'!$B$3:$T$93,7,FALSE)*VLOOKUP($E745,BY_COM_Demand_Drivers!$A$5:$I$100,8,FALSE)</f>
        <v>0</v>
      </c>
      <c r="H745" s="16">
        <f>VLOOKUP($C745,'Growth rate'!$B$3:$T$93,7,FALSE)*VLOOKUP($E745,BY_COM_Demand_Drivers!$A$5:$I$100,9,FALSE)</f>
        <v>0</v>
      </c>
    </row>
    <row r="746" spans="2:8">
      <c r="B746" s="16" t="s">
        <v>11</v>
      </c>
      <c r="C746" s="16">
        <v>2023</v>
      </c>
      <c r="D746" s="16" t="s">
        <v>3</v>
      </c>
      <c r="E746" s="16" t="str">
        <f>BY_COM_Demand_Drivers!$J$14</f>
        <v>CADEM</v>
      </c>
      <c r="F746" s="16">
        <f>VLOOKUP($C746,'Growth rate'!$B$3:$T$93,7,FALSE)*VLOOKUP($E746,BY_COM_Demand_Drivers!$A$5:$I$100,7,FALSE)</f>
        <v>238.1281578308097</v>
      </c>
      <c r="G746" s="16">
        <f>VLOOKUP($C746,'Growth rate'!$B$3:$T$93,7,FALSE)*VLOOKUP($E746,BY_COM_Demand_Drivers!$A$5:$I$100,8,FALSE)</f>
        <v>0</v>
      </c>
      <c r="H746" s="16">
        <f>VLOOKUP($C746,'Growth rate'!$B$3:$T$93,7,FALSE)*VLOOKUP($E746,BY_COM_Demand_Drivers!$A$5:$I$100,9,FALSE)</f>
        <v>0</v>
      </c>
    </row>
    <row r="747" spans="2:8">
      <c r="B747" s="16" t="s">
        <v>11</v>
      </c>
      <c r="C747" s="16">
        <v>2024</v>
      </c>
      <c r="D747" s="16" t="s">
        <v>3</v>
      </c>
      <c r="E747" s="16" t="str">
        <f>BY_COM_Demand_Drivers!$J$14</f>
        <v>CADEM</v>
      </c>
      <c r="F747" s="16">
        <f>VLOOKUP($C747,'Growth rate'!$B$3:$T$93,7,FALSE)*VLOOKUP($E747,BY_COM_Demand_Drivers!$A$5:$I$100,7,FALSE)</f>
        <v>236.20067960330363</v>
      </c>
      <c r="G747" s="16">
        <f>VLOOKUP($C747,'Growth rate'!$B$3:$T$93,7,FALSE)*VLOOKUP($E747,BY_COM_Demand_Drivers!$A$5:$I$100,8,FALSE)</f>
        <v>0</v>
      </c>
      <c r="H747" s="16">
        <f>VLOOKUP($C747,'Growth rate'!$B$3:$T$93,7,FALSE)*VLOOKUP($E747,BY_COM_Demand_Drivers!$A$5:$I$100,9,FALSE)</f>
        <v>0</v>
      </c>
    </row>
    <row r="748" spans="2:8">
      <c r="B748" s="16" t="s">
        <v>11</v>
      </c>
      <c r="C748" s="16">
        <v>2025</v>
      </c>
      <c r="D748" s="16" t="s">
        <v>3</v>
      </c>
      <c r="E748" s="16" t="str">
        <f>BY_COM_Demand_Drivers!$J$14</f>
        <v>CADEM</v>
      </c>
      <c r="F748" s="16">
        <f>VLOOKUP($C748,'Growth rate'!$B$3:$T$93,7,FALSE)*VLOOKUP($E748,BY_COM_Demand_Drivers!$A$5:$I$100,7,FALSE)</f>
        <v>234.27320137579753</v>
      </c>
      <c r="G748" s="16">
        <f>VLOOKUP($C748,'Growth rate'!$B$3:$T$93,7,FALSE)*VLOOKUP($E748,BY_COM_Demand_Drivers!$A$5:$I$100,8,FALSE)</f>
        <v>0</v>
      </c>
      <c r="H748" s="16">
        <f>VLOOKUP($C748,'Growth rate'!$B$3:$T$93,7,FALSE)*VLOOKUP($E748,BY_COM_Demand_Drivers!$A$5:$I$100,9,FALSE)</f>
        <v>0</v>
      </c>
    </row>
    <row r="749" spans="2:8">
      <c r="B749" s="16" t="s">
        <v>11</v>
      </c>
      <c r="C749" s="16">
        <v>2026</v>
      </c>
      <c r="D749" s="16" t="s">
        <v>3</v>
      </c>
      <c r="E749" s="16" t="str">
        <f>BY_COM_Demand_Drivers!$J$14</f>
        <v>CADEM</v>
      </c>
      <c r="F749" s="16">
        <f>VLOOKUP($C749,'Growth rate'!$B$3:$T$93,7,FALSE)*VLOOKUP($E749,BY_COM_Demand_Drivers!$A$5:$I$100,7,FALSE)</f>
        <v>232.34572314829146</v>
      </c>
      <c r="G749" s="16">
        <f>VLOOKUP($C749,'Growth rate'!$B$3:$T$93,7,FALSE)*VLOOKUP($E749,BY_COM_Demand_Drivers!$A$5:$I$100,8,FALSE)</f>
        <v>0</v>
      </c>
      <c r="H749" s="16">
        <f>VLOOKUP($C749,'Growth rate'!$B$3:$T$93,7,FALSE)*VLOOKUP($E749,BY_COM_Demand_Drivers!$A$5:$I$100,9,FALSE)</f>
        <v>0</v>
      </c>
    </row>
    <row r="750" spans="2:8">
      <c r="B750" s="16" t="s">
        <v>11</v>
      </c>
      <c r="C750" s="16">
        <v>2027</v>
      </c>
      <c r="D750" s="16" t="s">
        <v>3</v>
      </c>
      <c r="E750" s="16" t="str">
        <f>BY_COM_Demand_Drivers!$J$14</f>
        <v>CADEM</v>
      </c>
      <c r="F750" s="16">
        <f>VLOOKUP($C750,'Growth rate'!$B$3:$T$93,7,FALSE)*VLOOKUP($E750,BY_COM_Demand_Drivers!$A$5:$I$100,7,FALSE)</f>
        <v>230.41824492078536</v>
      </c>
      <c r="G750" s="16">
        <f>VLOOKUP($C750,'Growth rate'!$B$3:$T$93,7,FALSE)*VLOOKUP($E750,BY_COM_Demand_Drivers!$A$5:$I$100,8,FALSE)</f>
        <v>0</v>
      </c>
      <c r="H750" s="16">
        <f>VLOOKUP($C750,'Growth rate'!$B$3:$T$93,7,FALSE)*VLOOKUP($E750,BY_COM_Demand_Drivers!$A$5:$I$100,9,FALSE)</f>
        <v>0</v>
      </c>
    </row>
    <row r="751" spans="2:8">
      <c r="B751" s="16" t="s">
        <v>11</v>
      </c>
      <c r="C751" s="16">
        <v>2028</v>
      </c>
      <c r="D751" s="16" t="s">
        <v>3</v>
      </c>
      <c r="E751" s="16" t="str">
        <f>BY_COM_Demand_Drivers!$J$14</f>
        <v>CADEM</v>
      </c>
      <c r="F751" s="16">
        <f>VLOOKUP($C751,'Growth rate'!$B$3:$T$93,7,FALSE)*VLOOKUP($E751,BY_COM_Demand_Drivers!$A$5:$I$100,7,FALSE)</f>
        <v>228.49076669327928</v>
      </c>
      <c r="G751" s="16">
        <f>VLOOKUP($C751,'Growth rate'!$B$3:$T$93,7,FALSE)*VLOOKUP($E751,BY_COM_Demand_Drivers!$A$5:$I$100,8,FALSE)</f>
        <v>0</v>
      </c>
      <c r="H751" s="16">
        <f>VLOOKUP($C751,'Growth rate'!$B$3:$T$93,7,FALSE)*VLOOKUP($E751,BY_COM_Demand_Drivers!$A$5:$I$100,9,FALSE)</f>
        <v>0</v>
      </c>
    </row>
    <row r="752" spans="2:8">
      <c r="B752" s="16" t="s">
        <v>11</v>
      </c>
      <c r="C752" s="16">
        <v>2029</v>
      </c>
      <c r="D752" s="16" t="s">
        <v>3</v>
      </c>
      <c r="E752" s="16" t="str">
        <f>BY_COM_Demand_Drivers!$J$14</f>
        <v>CADEM</v>
      </c>
      <c r="F752" s="16">
        <f>VLOOKUP($C752,'Growth rate'!$B$3:$T$93,7,FALSE)*VLOOKUP($E752,BY_COM_Demand_Drivers!$A$5:$I$100,7,FALSE)</f>
        <v>226.56328846577321</v>
      </c>
      <c r="G752" s="16">
        <f>VLOOKUP($C752,'Growth rate'!$B$3:$T$93,7,FALSE)*VLOOKUP($E752,BY_COM_Demand_Drivers!$A$5:$I$100,8,FALSE)</f>
        <v>0</v>
      </c>
      <c r="H752" s="16">
        <f>VLOOKUP($C752,'Growth rate'!$B$3:$T$93,7,FALSE)*VLOOKUP($E752,BY_COM_Demand_Drivers!$A$5:$I$100,9,FALSE)</f>
        <v>0</v>
      </c>
    </row>
    <row r="753" spans="2:8">
      <c r="B753" s="16" t="s">
        <v>11</v>
      </c>
      <c r="C753" s="16">
        <v>2030</v>
      </c>
      <c r="D753" s="16" t="s">
        <v>3</v>
      </c>
      <c r="E753" s="16" t="str">
        <f>BY_COM_Demand_Drivers!$J$14</f>
        <v>CADEM</v>
      </c>
      <c r="F753" s="16">
        <f>VLOOKUP($C753,'Growth rate'!$B$3:$T$93,7,FALSE)*VLOOKUP($E753,BY_COM_Demand_Drivers!$A$5:$I$100,7,FALSE)</f>
        <v>224.63581023826714</v>
      </c>
      <c r="G753" s="16">
        <f>VLOOKUP($C753,'Growth rate'!$B$3:$T$93,7,FALSE)*VLOOKUP($E753,BY_COM_Demand_Drivers!$A$5:$I$100,8,FALSE)</f>
        <v>0</v>
      </c>
      <c r="H753" s="16">
        <f>VLOOKUP($C753,'Growth rate'!$B$3:$T$93,7,FALSE)*VLOOKUP($E753,BY_COM_Demand_Drivers!$A$5:$I$100,9,FALSE)</f>
        <v>0</v>
      </c>
    </row>
    <row r="754" spans="2:8">
      <c r="B754" s="16" t="s">
        <v>11</v>
      </c>
      <c r="C754" s="16">
        <v>2031</v>
      </c>
      <c r="D754" s="16" t="s">
        <v>3</v>
      </c>
      <c r="E754" s="16" t="str">
        <f>BY_COM_Demand_Drivers!$J$14</f>
        <v>CADEM</v>
      </c>
      <c r="F754" s="16">
        <f>VLOOKUP($C754,'Growth rate'!$B$3:$T$93,7,FALSE)*VLOOKUP($E754,BY_COM_Demand_Drivers!$A$5:$I$100,7,FALSE)</f>
        <v>222.70833201076104</v>
      </c>
      <c r="G754" s="16">
        <f>VLOOKUP($C754,'Growth rate'!$B$3:$T$93,7,FALSE)*VLOOKUP($E754,BY_COM_Demand_Drivers!$A$5:$I$100,8,FALSE)</f>
        <v>0</v>
      </c>
      <c r="H754" s="16">
        <f>VLOOKUP($C754,'Growth rate'!$B$3:$T$93,7,FALSE)*VLOOKUP($E754,BY_COM_Demand_Drivers!$A$5:$I$100,9,FALSE)</f>
        <v>0</v>
      </c>
    </row>
    <row r="755" spans="2:8">
      <c r="B755" s="16" t="s">
        <v>11</v>
      </c>
      <c r="C755" s="16">
        <v>2032</v>
      </c>
      <c r="D755" s="16" t="s">
        <v>3</v>
      </c>
      <c r="E755" s="16" t="str">
        <f>BY_COM_Demand_Drivers!$J$14</f>
        <v>CADEM</v>
      </c>
      <c r="F755" s="16">
        <f>VLOOKUP($C755,'Growth rate'!$B$3:$T$93,7,FALSE)*VLOOKUP($E755,BY_COM_Demand_Drivers!$A$5:$I$100,7,FALSE)</f>
        <v>220.78085378325497</v>
      </c>
      <c r="G755" s="16">
        <f>VLOOKUP($C755,'Growth rate'!$B$3:$T$93,7,FALSE)*VLOOKUP($E755,BY_COM_Demand_Drivers!$A$5:$I$100,8,FALSE)</f>
        <v>0</v>
      </c>
      <c r="H755" s="16">
        <f>VLOOKUP($C755,'Growth rate'!$B$3:$T$93,7,FALSE)*VLOOKUP($E755,BY_COM_Demand_Drivers!$A$5:$I$100,9,FALSE)</f>
        <v>0</v>
      </c>
    </row>
    <row r="756" spans="2:8">
      <c r="B756" s="16" t="s">
        <v>11</v>
      </c>
      <c r="C756" s="16">
        <v>2033</v>
      </c>
      <c r="D756" s="16" t="s">
        <v>3</v>
      </c>
      <c r="E756" s="16" t="str">
        <f>BY_COM_Demand_Drivers!$J$14</f>
        <v>CADEM</v>
      </c>
      <c r="F756" s="16">
        <f>VLOOKUP($C756,'Growth rate'!$B$3:$T$93,7,FALSE)*VLOOKUP($E756,BY_COM_Demand_Drivers!$A$5:$I$100,7,FALSE)</f>
        <v>218.8533755557489</v>
      </c>
      <c r="G756" s="16">
        <f>VLOOKUP($C756,'Growth rate'!$B$3:$T$93,7,FALSE)*VLOOKUP($E756,BY_COM_Demand_Drivers!$A$5:$I$100,8,FALSE)</f>
        <v>0</v>
      </c>
      <c r="H756" s="16">
        <f>VLOOKUP($C756,'Growth rate'!$B$3:$T$93,7,FALSE)*VLOOKUP($E756,BY_COM_Demand_Drivers!$A$5:$I$100,9,FALSE)</f>
        <v>0</v>
      </c>
    </row>
    <row r="757" spans="2:8">
      <c r="B757" s="16" t="s">
        <v>11</v>
      </c>
      <c r="C757" s="16">
        <v>2034</v>
      </c>
      <c r="D757" s="16" t="s">
        <v>3</v>
      </c>
      <c r="E757" s="16" t="str">
        <f>BY_COM_Demand_Drivers!$J$14</f>
        <v>CADEM</v>
      </c>
      <c r="F757" s="16">
        <f>VLOOKUP($C757,'Growth rate'!$B$3:$T$93,7,FALSE)*VLOOKUP($E757,BY_COM_Demand_Drivers!$A$5:$I$100,7,FALSE)</f>
        <v>216.92589732824283</v>
      </c>
      <c r="G757" s="16">
        <f>VLOOKUP($C757,'Growth rate'!$B$3:$T$93,7,FALSE)*VLOOKUP($E757,BY_COM_Demand_Drivers!$A$5:$I$100,8,FALSE)</f>
        <v>0</v>
      </c>
      <c r="H757" s="16">
        <f>VLOOKUP($C757,'Growth rate'!$B$3:$T$93,7,FALSE)*VLOOKUP($E757,BY_COM_Demand_Drivers!$A$5:$I$100,9,FALSE)</f>
        <v>0</v>
      </c>
    </row>
    <row r="758" spans="2:8">
      <c r="B758" s="16" t="s">
        <v>11</v>
      </c>
      <c r="C758" s="16">
        <v>2035</v>
      </c>
      <c r="D758" s="16" t="s">
        <v>3</v>
      </c>
      <c r="E758" s="16" t="str">
        <f>BY_COM_Demand_Drivers!$J$14</f>
        <v>CADEM</v>
      </c>
      <c r="F758" s="16">
        <f>VLOOKUP($C758,'Growth rate'!$B$3:$T$93,7,FALSE)*VLOOKUP($E758,BY_COM_Demand_Drivers!$A$5:$I$100,7,FALSE)</f>
        <v>214.99841910073673</v>
      </c>
      <c r="G758" s="16">
        <f>VLOOKUP($C758,'Growth rate'!$B$3:$T$93,7,FALSE)*VLOOKUP($E758,BY_COM_Demand_Drivers!$A$5:$I$100,8,FALSE)</f>
        <v>0</v>
      </c>
      <c r="H758" s="16">
        <f>VLOOKUP($C758,'Growth rate'!$B$3:$T$93,7,FALSE)*VLOOKUP($E758,BY_COM_Demand_Drivers!$A$5:$I$100,9,FALSE)</f>
        <v>0</v>
      </c>
    </row>
    <row r="759" spans="2:8">
      <c r="B759" s="16" t="s">
        <v>11</v>
      </c>
      <c r="C759" s="16">
        <v>2036</v>
      </c>
      <c r="D759" s="16" t="s">
        <v>3</v>
      </c>
      <c r="E759" s="16" t="str">
        <f>BY_COM_Demand_Drivers!$J$14</f>
        <v>CADEM</v>
      </c>
      <c r="F759" s="16">
        <f>VLOOKUP($C759,'Growth rate'!$B$3:$T$93,7,FALSE)*VLOOKUP($E759,BY_COM_Demand_Drivers!$A$5:$I$100,7,FALSE)</f>
        <v>213.07094087323063</v>
      </c>
      <c r="G759" s="16">
        <f>VLOOKUP($C759,'Growth rate'!$B$3:$T$93,7,FALSE)*VLOOKUP($E759,BY_COM_Demand_Drivers!$A$5:$I$100,8,FALSE)</f>
        <v>0</v>
      </c>
      <c r="H759" s="16">
        <f>VLOOKUP($C759,'Growth rate'!$B$3:$T$93,7,FALSE)*VLOOKUP($E759,BY_COM_Demand_Drivers!$A$5:$I$100,9,FALSE)</f>
        <v>0</v>
      </c>
    </row>
    <row r="760" spans="2:8">
      <c r="B760" s="16" t="s">
        <v>11</v>
      </c>
      <c r="C760" s="16">
        <v>2037</v>
      </c>
      <c r="D760" s="16" t="s">
        <v>3</v>
      </c>
      <c r="E760" s="16" t="str">
        <f>BY_COM_Demand_Drivers!$J$14</f>
        <v>CADEM</v>
      </c>
      <c r="F760" s="16">
        <f>VLOOKUP($C760,'Growth rate'!$B$3:$T$93,7,FALSE)*VLOOKUP($E760,BY_COM_Demand_Drivers!$A$5:$I$100,7,FALSE)</f>
        <v>211.14346264572455</v>
      </c>
      <c r="G760" s="16">
        <f>VLOOKUP($C760,'Growth rate'!$B$3:$T$93,7,FALSE)*VLOOKUP($E760,BY_COM_Demand_Drivers!$A$5:$I$100,8,FALSE)</f>
        <v>0</v>
      </c>
      <c r="H760" s="16">
        <f>VLOOKUP($C760,'Growth rate'!$B$3:$T$93,7,FALSE)*VLOOKUP($E760,BY_COM_Demand_Drivers!$A$5:$I$100,9,FALSE)</f>
        <v>0</v>
      </c>
    </row>
    <row r="761" spans="2:8">
      <c r="B761" s="16" t="s">
        <v>11</v>
      </c>
      <c r="C761" s="16">
        <v>2038</v>
      </c>
      <c r="D761" s="16" t="s">
        <v>3</v>
      </c>
      <c r="E761" s="16" t="str">
        <f>BY_COM_Demand_Drivers!$J$14</f>
        <v>CADEM</v>
      </c>
      <c r="F761" s="16">
        <f>VLOOKUP($C761,'Growth rate'!$B$3:$T$93,7,FALSE)*VLOOKUP($E761,BY_COM_Demand_Drivers!$A$5:$I$100,7,FALSE)</f>
        <v>209.21598441821848</v>
      </c>
      <c r="G761" s="16">
        <f>VLOOKUP($C761,'Growth rate'!$B$3:$T$93,7,FALSE)*VLOOKUP($E761,BY_COM_Demand_Drivers!$A$5:$I$100,8,FALSE)</f>
        <v>0</v>
      </c>
      <c r="H761" s="16">
        <f>VLOOKUP($C761,'Growth rate'!$B$3:$T$93,7,FALSE)*VLOOKUP($E761,BY_COM_Demand_Drivers!$A$5:$I$100,9,FALSE)</f>
        <v>0</v>
      </c>
    </row>
    <row r="762" spans="2:8">
      <c r="B762" s="16" t="s">
        <v>11</v>
      </c>
      <c r="C762" s="16">
        <v>2039</v>
      </c>
      <c r="D762" s="16" t="s">
        <v>3</v>
      </c>
      <c r="E762" s="16" t="str">
        <f>BY_COM_Demand_Drivers!$J$14</f>
        <v>CADEM</v>
      </c>
      <c r="F762" s="16">
        <f>VLOOKUP($C762,'Growth rate'!$B$3:$T$93,7,FALSE)*VLOOKUP($E762,BY_COM_Demand_Drivers!$A$5:$I$100,7,FALSE)</f>
        <v>207.28850619071241</v>
      </c>
      <c r="G762" s="16">
        <f>VLOOKUP($C762,'Growth rate'!$B$3:$T$93,7,FALSE)*VLOOKUP($E762,BY_COM_Demand_Drivers!$A$5:$I$100,8,FALSE)</f>
        <v>0</v>
      </c>
      <c r="H762" s="16">
        <f>VLOOKUP($C762,'Growth rate'!$B$3:$T$93,7,FALSE)*VLOOKUP($E762,BY_COM_Demand_Drivers!$A$5:$I$100,9,FALSE)</f>
        <v>0</v>
      </c>
    </row>
    <row r="763" spans="2:8">
      <c r="B763" s="16" t="s">
        <v>11</v>
      </c>
      <c r="C763" s="16">
        <v>2040</v>
      </c>
      <c r="D763" s="16" t="s">
        <v>3</v>
      </c>
      <c r="E763" s="16" t="str">
        <f>BY_COM_Demand_Drivers!$J$14</f>
        <v>CADEM</v>
      </c>
      <c r="F763" s="16">
        <f>VLOOKUP($C763,'Growth rate'!$B$3:$T$93,7,FALSE)*VLOOKUP($E763,BY_COM_Demand_Drivers!$A$5:$I$100,7,FALSE)</f>
        <v>205.36102796320631</v>
      </c>
      <c r="G763" s="16">
        <f>VLOOKUP($C763,'Growth rate'!$B$3:$T$93,7,FALSE)*VLOOKUP($E763,BY_COM_Demand_Drivers!$A$5:$I$100,8,FALSE)</f>
        <v>0</v>
      </c>
      <c r="H763" s="16">
        <f>VLOOKUP($C763,'Growth rate'!$B$3:$T$93,7,FALSE)*VLOOKUP($E763,BY_COM_Demand_Drivers!$A$5:$I$100,9,FALSE)</f>
        <v>0</v>
      </c>
    </row>
    <row r="764" spans="2:8">
      <c r="B764" s="16" t="s">
        <v>11</v>
      </c>
      <c r="C764" s="16">
        <v>2041</v>
      </c>
      <c r="D764" s="16" t="s">
        <v>3</v>
      </c>
      <c r="E764" s="16" t="str">
        <f>BY_COM_Demand_Drivers!$J$14</f>
        <v>CADEM</v>
      </c>
      <c r="F764" s="16">
        <f>VLOOKUP($C764,'Growth rate'!$B$3:$T$93,7,FALSE)*VLOOKUP($E764,BY_COM_Demand_Drivers!$A$5:$I$100,7,FALSE)</f>
        <v>203.43354973570024</v>
      </c>
      <c r="G764" s="16">
        <f>VLOOKUP($C764,'Growth rate'!$B$3:$T$93,7,FALSE)*VLOOKUP($E764,BY_COM_Demand_Drivers!$A$5:$I$100,8,FALSE)</f>
        <v>0</v>
      </c>
      <c r="H764" s="16">
        <f>VLOOKUP($C764,'Growth rate'!$B$3:$T$93,7,FALSE)*VLOOKUP($E764,BY_COM_Demand_Drivers!$A$5:$I$100,9,FALSE)</f>
        <v>0</v>
      </c>
    </row>
    <row r="765" spans="2:8">
      <c r="B765" s="16" t="s">
        <v>11</v>
      </c>
      <c r="C765" s="16">
        <v>2042</v>
      </c>
      <c r="D765" s="16" t="s">
        <v>3</v>
      </c>
      <c r="E765" s="16" t="str">
        <f>BY_COM_Demand_Drivers!$J$14</f>
        <v>CADEM</v>
      </c>
      <c r="F765" s="16">
        <f>VLOOKUP($C765,'Growth rate'!$B$3:$T$93,7,FALSE)*VLOOKUP($E765,BY_COM_Demand_Drivers!$A$5:$I$100,7,FALSE)</f>
        <v>201.50607150819417</v>
      </c>
      <c r="G765" s="16">
        <f>VLOOKUP($C765,'Growth rate'!$B$3:$T$93,7,FALSE)*VLOOKUP($E765,BY_COM_Demand_Drivers!$A$5:$I$100,8,FALSE)</f>
        <v>0</v>
      </c>
      <c r="H765" s="16">
        <f>VLOOKUP($C765,'Growth rate'!$B$3:$T$93,7,FALSE)*VLOOKUP($E765,BY_COM_Demand_Drivers!$A$5:$I$100,9,FALSE)</f>
        <v>0</v>
      </c>
    </row>
    <row r="766" spans="2:8">
      <c r="B766" s="16" t="s">
        <v>11</v>
      </c>
      <c r="C766" s="16">
        <v>2043</v>
      </c>
      <c r="D766" s="16" t="s">
        <v>3</v>
      </c>
      <c r="E766" s="16" t="str">
        <f>BY_COM_Demand_Drivers!$J$14</f>
        <v>CADEM</v>
      </c>
      <c r="F766" s="16">
        <f>VLOOKUP($C766,'Growth rate'!$B$3:$T$93,7,FALSE)*VLOOKUP($E766,BY_COM_Demand_Drivers!$A$5:$I$100,7,FALSE)</f>
        <v>199.5785932806881</v>
      </c>
      <c r="G766" s="16">
        <f>VLOOKUP($C766,'Growth rate'!$B$3:$T$93,7,FALSE)*VLOOKUP($E766,BY_COM_Demand_Drivers!$A$5:$I$100,8,FALSE)</f>
        <v>0</v>
      </c>
      <c r="H766" s="16">
        <f>VLOOKUP($C766,'Growth rate'!$B$3:$T$93,7,FALSE)*VLOOKUP($E766,BY_COM_Demand_Drivers!$A$5:$I$100,9,FALSE)</f>
        <v>0</v>
      </c>
    </row>
    <row r="767" spans="2:8">
      <c r="B767" s="16" t="s">
        <v>11</v>
      </c>
      <c r="C767" s="16">
        <v>2044</v>
      </c>
      <c r="D767" s="16" t="s">
        <v>3</v>
      </c>
      <c r="E767" s="16" t="str">
        <f>BY_COM_Demand_Drivers!$J$14</f>
        <v>CADEM</v>
      </c>
      <c r="F767" s="16">
        <f>VLOOKUP($C767,'Growth rate'!$B$3:$T$93,7,FALSE)*VLOOKUP($E767,BY_COM_Demand_Drivers!$A$5:$I$100,7,FALSE)</f>
        <v>197.65111505318202</v>
      </c>
      <c r="G767" s="16">
        <f>VLOOKUP($C767,'Growth rate'!$B$3:$T$93,7,FALSE)*VLOOKUP($E767,BY_COM_Demand_Drivers!$A$5:$I$100,8,FALSE)</f>
        <v>0</v>
      </c>
      <c r="H767" s="16">
        <f>VLOOKUP($C767,'Growth rate'!$B$3:$T$93,7,FALSE)*VLOOKUP($E767,BY_COM_Demand_Drivers!$A$5:$I$100,9,FALSE)</f>
        <v>0</v>
      </c>
    </row>
    <row r="768" spans="2:8">
      <c r="B768" s="16" t="s">
        <v>11</v>
      </c>
      <c r="C768" s="16">
        <v>2045</v>
      </c>
      <c r="D768" s="16" t="s">
        <v>3</v>
      </c>
      <c r="E768" s="16" t="str">
        <f>BY_COM_Demand_Drivers!$J$14</f>
        <v>CADEM</v>
      </c>
      <c r="F768" s="16">
        <f>VLOOKUP($C768,'Growth rate'!$B$3:$T$93,7,FALSE)*VLOOKUP($E768,BY_COM_Demand_Drivers!$A$5:$I$100,7,FALSE)</f>
        <v>195.72363682567592</v>
      </c>
      <c r="G768" s="16">
        <f>VLOOKUP($C768,'Growth rate'!$B$3:$T$93,7,FALSE)*VLOOKUP($E768,BY_COM_Demand_Drivers!$A$5:$I$100,8,FALSE)</f>
        <v>0</v>
      </c>
      <c r="H768" s="16">
        <f>VLOOKUP($C768,'Growth rate'!$B$3:$T$93,7,FALSE)*VLOOKUP($E768,BY_COM_Demand_Drivers!$A$5:$I$100,9,FALSE)</f>
        <v>0</v>
      </c>
    </row>
    <row r="769" spans="2:8">
      <c r="B769" s="16" t="s">
        <v>11</v>
      </c>
      <c r="C769" s="16">
        <v>2046</v>
      </c>
      <c r="D769" s="16" t="s">
        <v>3</v>
      </c>
      <c r="E769" s="16" t="str">
        <f>BY_COM_Demand_Drivers!$J$14</f>
        <v>CADEM</v>
      </c>
      <c r="F769" s="16">
        <f>VLOOKUP($C769,'Growth rate'!$B$3:$T$93,7,FALSE)*VLOOKUP($E769,BY_COM_Demand_Drivers!$A$5:$I$100,7,FALSE)</f>
        <v>193.79615859816982</v>
      </c>
      <c r="G769" s="16">
        <f>VLOOKUP($C769,'Growth rate'!$B$3:$T$93,7,FALSE)*VLOOKUP($E769,BY_COM_Demand_Drivers!$A$5:$I$100,8,FALSE)</f>
        <v>0</v>
      </c>
      <c r="H769" s="16">
        <f>VLOOKUP($C769,'Growth rate'!$B$3:$T$93,7,FALSE)*VLOOKUP($E769,BY_COM_Demand_Drivers!$A$5:$I$100,9,FALSE)</f>
        <v>0</v>
      </c>
    </row>
    <row r="770" spans="2:8">
      <c r="B770" s="16" t="s">
        <v>11</v>
      </c>
      <c r="C770" s="16">
        <v>2047</v>
      </c>
      <c r="D770" s="16" t="s">
        <v>3</v>
      </c>
      <c r="E770" s="16" t="str">
        <f>BY_COM_Demand_Drivers!$J$14</f>
        <v>CADEM</v>
      </c>
      <c r="F770" s="16">
        <f>VLOOKUP($C770,'Growth rate'!$B$3:$T$93,7,FALSE)*VLOOKUP($E770,BY_COM_Demand_Drivers!$A$5:$I$100,7,FALSE)</f>
        <v>191.86868037066375</v>
      </c>
      <c r="G770" s="16">
        <f>VLOOKUP($C770,'Growth rate'!$B$3:$T$93,7,FALSE)*VLOOKUP($E770,BY_COM_Demand_Drivers!$A$5:$I$100,8,FALSE)</f>
        <v>0</v>
      </c>
      <c r="H770" s="16">
        <f>VLOOKUP($C770,'Growth rate'!$B$3:$T$93,7,FALSE)*VLOOKUP($E770,BY_COM_Demand_Drivers!$A$5:$I$100,9,FALSE)</f>
        <v>0</v>
      </c>
    </row>
    <row r="771" spans="2:8">
      <c r="B771" s="16" t="s">
        <v>11</v>
      </c>
      <c r="C771" s="16">
        <v>2048</v>
      </c>
      <c r="D771" s="16" t="s">
        <v>3</v>
      </c>
      <c r="E771" s="16" t="str">
        <f>BY_COM_Demand_Drivers!$J$14</f>
        <v>CADEM</v>
      </c>
      <c r="F771" s="16">
        <f>VLOOKUP($C771,'Growth rate'!$B$3:$T$93,7,FALSE)*VLOOKUP($E771,BY_COM_Demand_Drivers!$A$5:$I$100,7,FALSE)</f>
        <v>189.94120214315768</v>
      </c>
      <c r="G771" s="16">
        <f>VLOOKUP($C771,'Growth rate'!$B$3:$T$93,7,FALSE)*VLOOKUP($E771,BY_COM_Demand_Drivers!$A$5:$I$100,8,FALSE)</f>
        <v>0</v>
      </c>
      <c r="H771" s="16">
        <f>VLOOKUP($C771,'Growth rate'!$B$3:$T$93,7,FALSE)*VLOOKUP($E771,BY_COM_Demand_Drivers!$A$5:$I$100,9,FALSE)</f>
        <v>0</v>
      </c>
    </row>
    <row r="772" spans="2:8">
      <c r="B772" s="16" t="s">
        <v>11</v>
      </c>
      <c r="C772" s="16">
        <v>2049</v>
      </c>
      <c r="D772" s="16" t="s">
        <v>3</v>
      </c>
      <c r="E772" s="16" t="str">
        <f>BY_COM_Demand_Drivers!$J$14</f>
        <v>CADEM</v>
      </c>
      <c r="F772" s="16">
        <f>VLOOKUP($C772,'Growth rate'!$B$3:$T$93,7,FALSE)*VLOOKUP($E772,BY_COM_Demand_Drivers!$A$5:$I$100,7,FALSE)</f>
        <v>188.01372391565161</v>
      </c>
      <c r="G772" s="16">
        <f>VLOOKUP($C772,'Growth rate'!$B$3:$T$93,7,FALSE)*VLOOKUP($E772,BY_COM_Demand_Drivers!$A$5:$I$100,8,FALSE)</f>
        <v>0</v>
      </c>
      <c r="H772" s="16">
        <f>VLOOKUP($C772,'Growth rate'!$B$3:$T$93,7,FALSE)*VLOOKUP($E772,BY_COM_Demand_Drivers!$A$5:$I$100,9,FALSE)</f>
        <v>0</v>
      </c>
    </row>
    <row r="773" spans="2:8">
      <c r="B773" s="16" t="s">
        <v>11</v>
      </c>
      <c r="C773" s="16">
        <v>2050</v>
      </c>
      <c r="D773" s="16" t="s">
        <v>3</v>
      </c>
      <c r="E773" s="16" t="str">
        <f>BY_COM_Demand_Drivers!$J$14</f>
        <v>CADEM</v>
      </c>
      <c r="F773" s="16">
        <f>VLOOKUP($C773,'Growth rate'!$B$3:$T$93,7,FALSE)*VLOOKUP($E773,BY_COM_Demand_Drivers!$A$5:$I$100,7,FALSE)</f>
        <v>186.08624568814551</v>
      </c>
      <c r="G773" s="16">
        <f>VLOOKUP($C773,'Growth rate'!$B$3:$T$93,7,FALSE)*VLOOKUP($E773,BY_COM_Demand_Drivers!$A$5:$I$100,8,FALSE)</f>
        <v>0</v>
      </c>
      <c r="H773" s="16">
        <f>VLOOKUP($C773,'Growth rate'!$B$3:$T$93,7,FALSE)*VLOOKUP($E773,BY_COM_Demand_Drivers!$A$5:$I$100,9,FALSE)</f>
        <v>0</v>
      </c>
    </row>
    <row r="774" spans="2:8">
      <c r="B774" s="16" t="s">
        <v>11</v>
      </c>
      <c r="C774" s="16">
        <v>2051</v>
      </c>
      <c r="D774" s="16" t="s">
        <v>3</v>
      </c>
      <c r="E774" s="16" t="str">
        <f>BY_COM_Demand_Drivers!$J$14</f>
        <v>CADEM</v>
      </c>
      <c r="F774" s="16">
        <f>VLOOKUP($C774,'Growth rate'!$B$3:$T$93,7,FALSE)*VLOOKUP($E774,BY_COM_Demand_Drivers!$A$5:$I$100,7,FALSE)</f>
        <v>188.17838444127662</v>
      </c>
      <c r="G774" s="16">
        <f>VLOOKUP($C774,'Growth rate'!$B$3:$T$93,7,FALSE)*VLOOKUP($E774,BY_COM_Demand_Drivers!$A$5:$I$100,8,FALSE)</f>
        <v>0</v>
      </c>
      <c r="H774" s="16">
        <f>VLOOKUP($C774,'Growth rate'!$B$3:$T$93,7,FALSE)*VLOOKUP($E774,BY_COM_Demand_Drivers!$A$5:$I$100,9,FALSE)</f>
        <v>0</v>
      </c>
    </row>
    <row r="775" spans="2:8">
      <c r="B775" s="16" t="s">
        <v>11</v>
      </c>
      <c r="C775" s="16">
        <v>2052</v>
      </c>
      <c r="D775" s="16" t="s">
        <v>3</v>
      </c>
      <c r="E775" s="16" t="str">
        <f>BY_COM_Demand_Drivers!$J$14</f>
        <v>CADEM</v>
      </c>
      <c r="F775" s="16">
        <f>VLOOKUP($C775,'Growth rate'!$B$3:$T$93,7,FALSE)*VLOOKUP($E775,BY_COM_Demand_Drivers!$A$5:$I$100,7,FALSE)</f>
        <v>190.2705231944077</v>
      </c>
      <c r="G775" s="16">
        <f>VLOOKUP($C775,'Growth rate'!$B$3:$T$93,7,FALSE)*VLOOKUP($E775,BY_COM_Demand_Drivers!$A$5:$I$100,8,FALSE)</f>
        <v>0</v>
      </c>
      <c r="H775" s="16">
        <f>VLOOKUP($C775,'Growth rate'!$B$3:$T$93,7,FALSE)*VLOOKUP($E775,BY_COM_Demand_Drivers!$A$5:$I$100,9,FALSE)</f>
        <v>0</v>
      </c>
    </row>
    <row r="776" spans="2:8">
      <c r="B776" s="16" t="s">
        <v>11</v>
      </c>
      <c r="C776" s="16">
        <v>2053</v>
      </c>
      <c r="D776" s="16" t="s">
        <v>3</v>
      </c>
      <c r="E776" s="16" t="str">
        <f>BY_COM_Demand_Drivers!$J$14</f>
        <v>CADEM</v>
      </c>
      <c r="F776" s="16">
        <f>VLOOKUP($C776,'Growth rate'!$B$3:$T$93,7,FALSE)*VLOOKUP($E776,BY_COM_Demand_Drivers!$A$5:$I$100,7,FALSE)</f>
        <v>192.36266194753881</v>
      </c>
      <c r="G776" s="16">
        <f>VLOOKUP($C776,'Growth rate'!$B$3:$T$93,7,FALSE)*VLOOKUP($E776,BY_COM_Demand_Drivers!$A$5:$I$100,8,FALSE)</f>
        <v>0</v>
      </c>
      <c r="H776" s="16">
        <f>VLOOKUP($C776,'Growth rate'!$B$3:$T$93,7,FALSE)*VLOOKUP($E776,BY_COM_Demand_Drivers!$A$5:$I$100,9,FALSE)</f>
        <v>0</v>
      </c>
    </row>
    <row r="777" spans="2:8">
      <c r="B777" s="16" t="s">
        <v>11</v>
      </c>
      <c r="C777" s="16">
        <v>2054</v>
      </c>
      <c r="D777" s="16" t="s">
        <v>3</v>
      </c>
      <c r="E777" s="16" t="str">
        <f>BY_COM_Demand_Drivers!$J$14</f>
        <v>CADEM</v>
      </c>
      <c r="F777" s="16">
        <f>VLOOKUP($C777,'Growth rate'!$B$3:$T$93,7,FALSE)*VLOOKUP($E777,BY_COM_Demand_Drivers!$A$5:$I$100,7,FALSE)</f>
        <v>194.45480070066992</v>
      </c>
      <c r="G777" s="16">
        <f>VLOOKUP($C777,'Growth rate'!$B$3:$T$93,7,FALSE)*VLOOKUP($E777,BY_COM_Demand_Drivers!$A$5:$I$100,8,FALSE)</f>
        <v>0</v>
      </c>
      <c r="H777" s="16">
        <f>VLOOKUP($C777,'Growth rate'!$B$3:$T$93,7,FALSE)*VLOOKUP($E777,BY_COM_Demand_Drivers!$A$5:$I$100,9,FALSE)</f>
        <v>0</v>
      </c>
    </row>
    <row r="778" spans="2:8">
      <c r="B778" s="16" t="s">
        <v>11</v>
      </c>
      <c r="C778" s="16">
        <v>2055</v>
      </c>
      <c r="D778" s="16" t="s">
        <v>3</v>
      </c>
      <c r="E778" s="16" t="str">
        <f>BY_COM_Demand_Drivers!$J$14</f>
        <v>CADEM</v>
      </c>
      <c r="F778" s="16">
        <f>VLOOKUP($C778,'Growth rate'!$B$3:$T$93,7,FALSE)*VLOOKUP($E778,BY_COM_Demand_Drivers!$A$5:$I$100,7,FALSE)</f>
        <v>196.54693945380103</v>
      </c>
      <c r="G778" s="16">
        <f>VLOOKUP($C778,'Growth rate'!$B$3:$T$93,7,FALSE)*VLOOKUP($E778,BY_COM_Demand_Drivers!$A$5:$I$100,8,FALSE)</f>
        <v>0</v>
      </c>
      <c r="H778" s="16">
        <f>VLOOKUP($C778,'Growth rate'!$B$3:$T$93,7,FALSE)*VLOOKUP($E778,BY_COM_Demand_Drivers!$A$5:$I$100,9,FALSE)</f>
        <v>0</v>
      </c>
    </row>
    <row r="779" spans="2:8">
      <c r="B779" s="16" t="s">
        <v>11</v>
      </c>
      <c r="C779" s="16">
        <v>2056</v>
      </c>
      <c r="D779" s="16" t="s">
        <v>3</v>
      </c>
      <c r="E779" s="16" t="str">
        <f>BY_COM_Demand_Drivers!$J$14</f>
        <v>CADEM</v>
      </c>
      <c r="F779" s="16">
        <f>VLOOKUP($C779,'Growth rate'!$B$3:$T$93,7,FALSE)*VLOOKUP($E779,BY_COM_Demand_Drivers!$A$5:$I$100,7,FALSE)</f>
        <v>198.78653507138802</v>
      </c>
      <c r="G779" s="16">
        <f>VLOOKUP($C779,'Growth rate'!$B$3:$T$93,7,FALSE)*VLOOKUP($E779,BY_COM_Demand_Drivers!$A$5:$I$100,8,FALSE)</f>
        <v>0</v>
      </c>
      <c r="H779" s="16">
        <f>VLOOKUP($C779,'Growth rate'!$B$3:$T$93,7,FALSE)*VLOOKUP($E779,BY_COM_Demand_Drivers!$A$5:$I$100,9,FALSE)</f>
        <v>0</v>
      </c>
    </row>
    <row r="780" spans="2:8">
      <c r="B780" s="16" t="s">
        <v>11</v>
      </c>
      <c r="C780" s="16">
        <v>2057</v>
      </c>
      <c r="D780" s="16" t="s">
        <v>3</v>
      </c>
      <c r="E780" s="16" t="str">
        <f>BY_COM_Demand_Drivers!$J$14</f>
        <v>CADEM</v>
      </c>
      <c r="F780" s="16">
        <f>VLOOKUP($C780,'Growth rate'!$B$3:$T$93,7,FALSE)*VLOOKUP($E780,BY_COM_Demand_Drivers!$A$5:$I$100,7,FALSE)</f>
        <v>201.02613068897503</v>
      </c>
      <c r="G780" s="16">
        <f>VLOOKUP($C780,'Growth rate'!$B$3:$T$93,7,FALSE)*VLOOKUP($E780,BY_COM_Demand_Drivers!$A$5:$I$100,8,FALSE)</f>
        <v>0</v>
      </c>
      <c r="H780" s="16">
        <f>VLOOKUP($C780,'Growth rate'!$B$3:$T$93,7,FALSE)*VLOOKUP($E780,BY_COM_Demand_Drivers!$A$5:$I$100,9,FALSE)</f>
        <v>0</v>
      </c>
    </row>
    <row r="781" spans="2:8">
      <c r="B781" s="16" t="s">
        <v>11</v>
      </c>
      <c r="C781" s="16">
        <v>2058</v>
      </c>
      <c r="D781" s="16" t="s">
        <v>3</v>
      </c>
      <c r="E781" s="16" t="str">
        <f>BY_COM_Demand_Drivers!$J$14</f>
        <v>CADEM</v>
      </c>
      <c r="F781" s="16">
        <f>VLOOKUP($C781,'Growth rate'!$B$3:$T$93,7,FALSE)*VLOOKUP($E781,BY_COM_Demand_Drivers!$A$5:$I$100,7,FALSE)</f>
        <v>203.26572630656204</v>
      </c>
      <c r="G781" s="16">
        <f>VLOOKUP($C781,'Growth rate'!$B$3:$T$93,7,FALSE)*VLOOKUP($E781,BY_COM_Demand_Drivers!$A$5:$I$100,8,FALSE)</f>
        <v>0</v>
      </c>
      <c r="H781" s="16">
        <f>VLOOKUP($C781,'Growth rate'!$B$3:$T$93,7,FALSE)*VLOOKUP($E781,BY_COM_Demand_Drivers!$A$5:$I$100,9,FALSE)</f>
        <v>0</v>
      </c>
    </row>
    <row r="782" spans="2:8">
      <c r="B782" s="16" t="s">
        <v>11</v>
      </c>
      <c r="C782" s="16">
        <v>2059</v>
      </c>
      <c r="D782" s="16" t="s">
        <v>3</v>
      </c>
      <c r="E782" s="16" t="str">
        <f>BY_COM_Demand_Drivers!$J$14</f>
        <v>CADEM</v>
      </c>
      <c r="F782" s="16">
        <f>VLOOKUP($C782,'Growth rate'!$B$3:$T$93,7,FALSE)*VLOOKUP($E782,BY_COM_Demand_Drivers!$A$5:$I$100,7,FALSE)</f>
        <v>205.505321924149</v>
      </c>
      <c r="G782" s="16">
        <f>VLOOKUP($C782,'Growth rate'!$B$3:$T$93,7,FALSE)*VLOOKUP($E782,BY_COM_Demand_Drivers!$A$5:$I$100,8,FALSE)</f>
        <v>0</v>
      </c>
      <c r="H782" s="16">
        <f>VLOOKUP($C782,'Growth rate'!$B$3:$T$93,7,FALSE)*VLOOKUP($E782,BY_COM_Demand_Drivers!$A$5:$I$100,9,FALSE)</f>
        <v>0</v>
      </c>
    </row>
    <row r="783" spans="2:8">
      <c r="B783" s="16" t="s">
        <v>11</v>
      </c>
      <c r="C783" s="16">
        <v>2060</v>
      </c>
      <c r="D783" s="16" t="s">
        <v>3</v>
      </c>
      <c r="E783" s="16" t="str">
        <f>BY_COM_Demand_Drivers!$J$14</f>
        <v>CADEM</v>
      </c>
      <c r="F783" s="16">
        <f>VLOOKUP($C783,'Growth rate'!$B$3:$T$93,7,FALSE)*VLOOKUP($E783,BY_COM_Demand_Drivers!$A$5:$I$100,7,FALSE)</f>
        <v>207.74491754173604</v>
      </c>
      <c r="G783" s="16">
        <f>VLOOKUP($C783,'Growth rate'!$B$3:$T$93,7,FALSE)*VLOOKUP($E783,BY_COM_Demand_Drivers!$A$5:$I$100,8,FALSE)</f>
        <v>0</v>
      </c>
      <c r="H783" s="16">
        <f>VLOOKUP($C783,'Growth rate'!$B$3:$T$93,7,FALSE)*VLOOKUP($E783,BY_COM_Demand_Drivers!$A$5:$I$100,9,FALSE)</f>
        <v>0</v>
      </c>
    </row>
    <row r="784" spans="2:8">
      <c r="B784" s="16" t="s">
        <v>11</v>
      </c>
      <c r="C784" s="16">
        <v>2061</v>
      </c>
      <c r="D784" s="16" t="s">
        <v>3</v>
      </c>
      <c r="E784" s="16" t="str">
        <f>BY_COM_Demand_Drivers!$J$14</f>
        <v>CADEM</v>
      </c>
      <c r="F784" s="16">
        <f>VLOOKUP($C784,'Growth rate'!$B$3:$T$93,7,FALSE)*VLOOKUP($E784,BY_COM_Demand_Drivers!$A$5:$I$100,7,FALSE)</f>
        <v>209.97015088254508</v>
      </c>
      <c r="G784" s="16">
        <f>VLOOKUP($C784,'Growth rate'!$B$3:$T$93,7,FALSE)*VLOOKUP($E784,BY_COM_Demand_Drivers!$A$5:$I$100,8,FALSE)</f>
        <v>0</v>
      </c>
      <c r="H784" s="16">
        <f>VLOOKUP($C784,'Growth rate'!$B$3:$T$93,7,FALSE)*VLOOKUP($E784,BY_COM_Demand_Drivers!$A$5:$I$100,9,FALSE)</f>
        <v>0</v>
      </c>
    </row>
    <row r="785" spans="2:8">
      <c r="B785" s="16" t="s">
        <v>11</v>
      </c>
      <c r="C785" s="16">
        <v>2062</v>
      </c>
      <c r="D785" s="16" t="s">
        <v>3</v>
      </c>
      <c r="E785" s="16" t="str">
        <f>BY_COM_Demand_Drivers!$J$14</f>
        <v>CADEM</v>
      </c>
      <c r="F785" s="16">
        <f>VLOOKUP($C785,'Growth rate'!$B$3:$T$93,7,FALSE)*VLOOKUP($E785,BY_COM_Demand_Drivers!$A$5:$I$100,7,FALSE)</f>
        <v>212.19538422335415</v>
      </c>
      <c r="G785" s="16">
        <f>VLOOKUP($C785,'Growth rate'!$B$3:$T$93,7,FALSE)*VLOOKUP($E785,BY_COM_Demand_Drivers!$A$5:$I$100,8,FALSE)</f>
        <v>0</v>
      </c>
      <c r="H785" s="16">
        <f>VLOOKUP($C785,'Growth rate'!$B$3:$T$93,7,FALSE)*VLOOKUP($E785,BY_COM_Demand_Drivers!$A$5:$I$100,9,FALSE)</f>
        <v>0</v>
      </c>
    </row>
    <row r="786" spans="2:8">
      <c r="B786" s="16" t="s">
        <v>11</v>
      </c>
      <c r="C786" s="16">
        <v>2063</v>
      </c>
      <c r="D786" s="16" t="s">
        <v>3</v>
      </c>
      <c r="E786" s="16" t="str">
        <f>BY_COM_Demand_Drivers!$J$14</f>
        <v>CADEM</v>
      </c>
      <c r="F786" s="16">
        <f>VLOOKUP($C786,'Growth rate'!$B$3:$T$93,7,FALSE)*VLOOKUP($E786,BY_COM_Demand_Drivers!$A$5:$I$100,7,FALSE)</f>
        <v>214.42061756416322</v>
      </c>
      <c r="G786" s="16">
        <f>VLOOKUP($C786,'Growth rate'!$B$3:$T$93,7,FALSE)*VLOOKUP($E786,BY_COM_Demand_Drivers!$A$5:$I$100,8,FALSE)</f>
        <v>0</v>
      </c>
      <c r="H786" s="16">
        <f>VLOOKUP($C786,'Growth rate'!$B$3:$T$93,7,FALSE)*VLOOKUP($E786,BY_COM_Demand_Drivers!$A$5:$I$100,9,FALSE)</f>
        <v>0</v>
      </c>
    </row>
    <row r="787" spans="2:8">
      <c r="B787" s="16" t="s">
        <v>11</v>
      </c>
      <c r="C787" s="16">
        <v>2064</v>
      </c>
      <c r="D787" s="16" t="s">
        <v>3</v>
      </c>
      <c r="E787" s="16" t="str">
        <f>BY_COM_Demand_Drivers!$J$14</f>
        <v>CADEM</v>
      </c>
      <c r="F787" s="16">
        <f>VLOOKUP($C787,'Growth rate'!$B$3:$T$93,7,FALSE)*VLOOKUP($E787,BY_COM_Demand_Drivers!$A$5:$I$100,7,FALSE)</f>
        <v>216.64585090497226</v>
      </c>
      <c r="G787" s="16">
        <f>VLOOKUP($C787,'Growth rate'!$B$3:$T$93,7,FALSE)*VLOOKUP($E787,BY_COM_Demand_Drivers!$A$5:$I$100,8,FALSE)</f>
        <v>0</v>
      </c>
      <c r="H787" s="16">
        <f>VLOOKUP($C787,'Growth rate'!$B$3:$T$93,7,FALSE)*VLOOKUP($E787,BY_COM_Demand_Drivers!$A$5:$I$100,9,FALSE)</f>
        <v>0</v>
      </c>
    </row>
    <row r="788" spans="2:8">
      <c r="B788" s="16" t="s">
        <v>11</v>
      </c>
      <c r="C788" s="16">
        <v>2065</v>
      </c>
      <c r="D788" s="16" t="s">
        <v>3</v>
      </c>
      <c r="E788" s="16" t="str">
        <f>BY_COM_Demand_Drivers!$J$14</f>
        <v>CADEM</v>
      </c>
      <c r="F788" s="16">
        <f>VLOOKUP($C788,'Growth rate'!$B$3:$T$93,7,FALSE)*VLOOKUP($E788,BY_COM_Demand_Drivers!$A$5:$I$100,7,FALSE)</f>
        <v>218.87108424578133</v>
      </c>
      <c r="G788" s="16">
        <f>VLOOKUP($C788,'Growth rate'!$B$3:$T$93,7,FALSE)*VLOOKUP($E788,BY_COM_Demand_Drivers!$A$5:$I$100,8,FALSE)</f>
        <v>0</v>
      </c>
      <c r="H788" s="16">
        <f>VLOOKUP($C788,'Growth rate'!$B$3:$T$93,7,FALSE)*VLOOKUP($E788,BY_COM_Demand_Drivers!$A$5:$I$100,9,FALSE)</f>
        <v>0</v>
      </c>
    </row>
    <row r="789" spans="2:8">
      <c r="B789" s="16" t="s">
        <v>11</v>
      </c>
      <c r="C789" s="16">
        <v>2066</v>
      </c>
      <c r="D789" s="16" t="s">
        <v>3</v>
      </c>
      <c r="E789" s="16" t="str">
        <f>BY_COM_Demand_Drivers!$J$14</f>
        <v>CADEM</v>
      </c>
      <c r="F789" s="16">
        <f>VLOOKUP($C789,'Growth rate'!$B$3:$T$93,7,FALSE)*VLOOKUP($E789,BY_COM_Demand_Drivers!$A$5:$I$100,7,FALSE)</f>
        <v>221.07310259878707</v>
      </c>
      <c r="G789" s="16">
        <f>VLOOKUP($C789,'Growth rate'!$B$3:$T$93,7,FALSE)*VLOOKUP($E789,BY_COM_Demand_Drivers!$A$5:$I$100,8,FALSE)</f>
        <v>0</v>
      </c>
      <c r="H789" s="16">
        <f>VLOOKUP($C789,'Growth rate'!$B$3:$T$93,7,FALSE)*VLOOKUP($E789,BY_COM_Demand_Drivers!$A$5:$I$100,9,FALSE)</f>
        <v>0</v>
      </c>
    </row>
    <row r="790" spans="2:8">
      <c r="B790" s="16" t="s">
        <v>11</v>
      </c>
      <c r="C790" s="16">
        <v>2067</v>
      </c>
      <c r="D790" s="16" t="s">
        <v>3</v>
      </c>
      <c r="E790" s="16" t="str">
        <f>BY_COM_Demand_Drivers!$J$14</f>
        <v>CADEM</v>
      </c>
      <c r="F790" s="16">
        <f>VLOOKUP($C790,'Growth rate'!$B$3:$T$93,7,FALSE)*VLOOKUP($E790,BY_COM_Demand_Drivers!$A$5:$I$100,7,FALSE)</f>
        <v>223.27512095179284</v>
      </c>
      <c r="G790" s="16">
        <f>VLOOKUP($C790,'Growth rate'!$B$3:$T$93,7,FALSE)*VLOOKUP($E790,BY_COM_Demand_Drivers!$A$5:$I$100,8,FALSE)</f>
        <v>0</v>
      </c>
      <c r="H790" s="16">
        <f>VLOOKUP($C790,'Growth rate'!$B$3:$T$93,7,FALSE)*VLOOKUP($E790,BY_COM_Demand_Drivers!$A$5:$I$100,9,FALSE)</f>
        <v>0</v>
      </c>
    </row>
    <row r="791" spans="2:8">
      <c r="B791" s="16" t="s">
        <v>11</v>
      </c>
      <c r="C791" s="16">
        <v>2068</v>
      </c>
      <c r="D791" s="16" t="s">
        <v>3</v>
      </c>
      <c r="E791" s="16" t="str">
        <f>BY_COM_Demand_Drivers!$J$14</f>
        <v>CADEM</v>
      </c>
      <c r="F791" s="16">
        <f>VLOOKUP($C791,'Growth rate'!$B$3:$T$93,7,FALSE)*VLOOKUP($E791,BY_COM_Demand_Drivers!$A$5:$I$100,7,FALSE)</f>
        <v>225.47713930479856</v>
      </c>
      <c r="G791" s="16">
        <f>VLOOKUP($C791,'Growth rate'!$B$3:$T$93,7,FALSE)*VLOOKUP($E791,BY_COM_Demand_Drivers!$A$5:$I$100,8,FALSE)</f>
        <v>0</v>
      </c>
      <c r="H791" s="16">
        <f>VLOOKUP($C791,'Growth rate'!$B$3:$T$93,7,FALSE)*VLOOKUP($E791,BY_COM_Demand_Drivers!$A$5:$I$100,9,FALSE)</f>
        <v>0</v>
      </c>
    </row>
    <row r="792" spans="2:8">
      <c r="B792" s="16" t="s">
        <v>11</v>
      </c>
      <c r="C792" s="16">
        <v>2069</v>
      </c>
      <c r="D792" s="16" t="s">
        <v>3</v>
      </c>
      <c r="E792" s="16" t="str">
        <f>BY_COM_Demand_Drivers!$J$14</f>
        <v>CADEM</v>
      </c>
      <c r="F792" s="16">
        <f>VLOOKUP($C792,'Growth rate'!$B$3:$T$93,7,FALSE)*VLOOKUP($E792,BY_COM_Demand_Drivers!$A$5:$I$100,7,FALSE)</f>
        <v>227.67915765780432</v>
      </c>
      <c r="G792" s="16">
        <f>VLOOKUP($C792,'Growth rate'!$B$3:$T$93,7,FALSE)*VLOOKUP($E792,BY_COM_Demand_Drivers!$A$5:$I$100,8,FALSE)</f>
        <v>0</v>
      </c>
      <c r="H792" s="16">
        <f>VLOOKUP($C792,'Growth rate'!$B$3:$T$93,7,FALSE)*VLOOKUP($E792,BY_COM_Demand_Drivers!$A$5:$I$100,9,FALSE)</f>
        <v>0</v>
      </c>
    </row>
    <row r="793" spans="2:8">
      <c r="B793" s="16" t="s">
        <v>11</v>
      </c>
      <c r="C793" s="16">
        <v>2070</v>
      </c>
      <c r="D793" s="16" t="s">
        <v>3</v>
      </c>
      <c r="E793" s="16" t="str">
        <f>BY_COM_Demand_Drivers!$J$14</f>
        <v>CADEM</v>
      </c>
      <c r="F793" s="16">
        <f>VLOOKUP($C793,'Growth rate'!$B$3:$T$93,7,FALSE)*VLOOKUP($E793,BY_COM_Demand_Drivers!$A$5:$I$100,7,FALSE)</f>
        <v>229.88117601081009</v>
      </c>
      <c r="G793" s="16">
        <f>VLOOKUP($C793,'Growth rate'!$B$3:$T$93,7,FALSE)*VLOOKUP($E793,BY_COM_Demand_Drivers!$A$5:$I$100,8,FALSE)</f>
        <v>0</v>
      </c>
      <c r="H793" s="16">
        <f>VLOOKUP($C793,'Growth rate'!$B$3:$T$93,7,FALSE)*VLOOKUP($E793,BY_COM_Demand_Drivers!$A$5:$I$100,9,FALSE)</f>
        <v>0</v>
      </c>
    </row>
    <row r="794" spans="2:8">
      <c r="B794" s="16" t="s">
        <v>11</v>
      </c>
      <c r="C794" s="16">
        <v>2071</v>
      </c>
      <c r="D794" s="16" t="s">
        <v>3</v>
      </c>
      <c r="E794" s="16" t="str">
        <f>BY_COM_Demand_Drivers!$J$14</f>
        <v>CADEM</v>
      </c>
      <c r="F794" s="16">
        <f>VLOOKUP($C794,'Growth rate'!$B$3:$T$93,7,FALSE)*VLOOKUP($E794,BY_COM_Demand_Drivers!$A$5:$I$100,7,FALSE)</f>
        <v>231.96671419506927</v>
      </c>
      <c r="G794" s="16">
        <f>VLOOKUP($C794,'Growth rate'!$B$3:$T$93,7,FALSE)*VLOOKUP($E794,BY_COM_Demand_Drivers!$A$5:$I$100,8,FALSE)</f>
        <v>0</v>
      </c>
      <c r="H794" s="16">
        <f>VLOOKUP($C794,'Growth rate'!$B$3:$T$93,7,FALSE)*VLOOKUP($E794,BY_COM_Demand_Drivers!$A$5:$I$100,9,FALSE)</f>
        <v>0</v>
      </c>
    </row>
    <row r="795" spans="2:8">
      <c r="B795" s="16" t="s">
        <v>11</v>
      </c>
      <c r="C795" s="16">
        <v>2072</v>
      </c>
      <c r="D795" s="16" t="s">
        <v>3</v>
      </c>
      <c r="E795" s="16" t="str">
        <f>BY_COM_Demand_Drivers!$J$14</f>
        <v>CADEM</v>
      </c>
      <c r="F795" s="16">
        <f>VLOOKUP($C795,'Growth rate'!$B$3:$T$93,7,FALSE)*VLOOKUP($E795,BY_COM_Demand_Drivers!$A$5:$I$100,7,FALSE)</f>
        <v>234.05225237932851</v>
      </c>
      <c r="G795" s="16">
        <f>VLOOKUP($C795,'Growth rate'!$B$3:$T$93,7,FALSE)*VLOOKUP($E795,BY_COM_Demand_Drivers!$A$5:$I$100,8,FALSE)</f>
        <v>0</v>
      </c>
      <c r="H795" s="16">
        <f>VLOOKUP($C795,'Growth rate'!$B$3:$T$93,7,FALSE)*VLOOKUP($E795,BY_COM_Demand_Drivers!$A$5:$I$100,9,FALSE)</f>
        <v>0</v>
      </c>
    </row>
    <row r="796" spans="2:8">
      <c r="B796" s="16" t="s">
        <v>11</v>
      </c>
      <c r="C796" s="16">
        <v>2073</v>
      </c>
      <c r="D796" s="16" t="s">
        <v>3</v>
      </c>
      <c r="E796" s="16" t="str">
        <f>BY_COM_Demand_Drivers!$J$14</f>
        <v>CADEM</v>
      </c>
      <c r="F796" s="16">
        <f>VLOOKUP($C796,'Growth rate'!$B$3:$T$93,7,FALSE)*VLOOKUP($E796,BY_COM_Demand_Drivers!$A$5:$I$100,7,FALSE)</f>
        <v>236.13779056358763</v>
      </c>
      <c r="G796" s="16">
        <f>VLOOKUP($C796,'Growth rate'!$B$3:$T$93,7,FALSE)*VLOOKUP($E796,BY_COM_Demand_Drivers!$A$5:$I$100,8,FALSE)</f>
        <v>0</v>
      </c>
      <c r="H796" s="16">
        <f>VLOOKUP($C796,'Growth rate'!$B$3:$T$93,7,FALSE)*VLOOKUP($E796,BY_COM_Demand_Drivers!$A$5:$I$100,9,FALSE)</f>
        <v>0</v>
      </c>
    </row>
    <row r="797" spans="2:8">
      <c r="B797" s="16" t="s">
        <v>11</v>
      </c>
      <c r="C797" s="16">
        <v>2074</v>
      </c>
      <c r="D797" s="16" t="s">
        <v>3</v>
      </c>
      <c r="E797" s="16" t="str">
        <f>BY_COM_Demand_Drivers!$J$14</f>
        <v>CADEM</v>
      </c>
      <c r="F797" s="16">
        <f>VLOOKUP($C797,'Growth rate'!$B$3:$T$93,7,FALSE)*VLOOKUP($E797,BY_COM_Demand_Drivers!$A$5:$I$100,7,FALSE)</f>
        <v>238.22332874784686</v>
      </c>
      <c r="G797" s="16">
        <f>VLOOKUP($C797,'Growth rate'!$B$3:$T$93,7,FALSE)*VLOOKUP($E797,BY_COM_Demand_Drivers!$A$5:$I$100,8,FALSE)</f>
        <v>0</v>
      </c>
      <c r="H797" s="16">
        <f>VLOOKUP($C797,'Growth rate'!$B$3:$T$93,7,FALSE)*VLOOKUP($E797,BY_COM_Demand_Drivers!$A$5:$I$100,9,FALSE)</f>
        <v>0</v>
      </c>
    </row>
    <row r="798" spans="2:8">
      <c r="B798" s="16" t="s">
        <v>11</v>
      </c>
      <c r="C798" s="16">
        <v>2075</v>
      </c>
      <c r="D798" s="16" t="s">
        <v>3</v>
      </c>
      <c r="E798" s="16" t="str">
        <f>BY_COM_Demand_Drivers!$J$14</f>
        <v>CADEM</v>
      </c>
      <c r="F798" s="16">
        <f>VLOOKUP($C798,'Growth rate'!$B$3:$T$93,7,FALSE)*VLOOKUP($E798,BY_COM_Demand_Drivers!$A$5:$I$100,7,FALSE)</f>
        <v>240.30886693210604</v>
      </c>
      <c r="G798" s="16">
        <f>VLOOKUP($C798,'Growth rate'!$B$3:$T$93,7,FALSE)*VLOOKUP($E798,BY_COM_Demand_Drivers!$A$5:$I$100,8,FALSE)</f>
        <v>0</v>
      </c>
      <c r="H798" s="16">
        <f>VLOOKUP($C798,'Growth rate'!$B$3:$T$93,7,FALSE)*VLOOKUP($E798,BY_COM_Demand_Drivers!$A$5:$I$100,9,FALSE)</f>
        <v>0</v>
      </c>
    </row>
    <row r="799" spans="2:8">
      <c r="B799" s="16" t="s">
        <v>11</v>
      </c>
      <c r="C799" s="16">
        <v>2076</v>
      </c>
      <c r="D799" s="16" t="s">
        <v>3</v>
      </c>
      <c r="E799" s="16" t="str">
        <f>BY_COM_Demand_Drivers!$J$14</f>
        <v>CADEM</v>
      </c>
      <c r="F799" s="16">
        <f>VLOOKUP($C799,'Growth rate'!$B$3:$T$93,7,FALSE)*VLOOKUP($E799,BY_COM_Demand_Drivers!$A$5:$I$100,7,FALSE)</f>
        <v>242.26723311704936</v>
      </c>
      <c r="G799" s="16">
        <f>VLOOKUP($C799,'Growth rate'!$B$3:$T$93,7,FALSE)*VLOOKUP($E799,BY_COM_Demand_Drivers!$A$5:$I$100,8,FALSE)</f>
        <v>0</v>
      </c>
      <c r="H799" s="16">
        <f>VLOOKUP($C799,'Growth rate'!$B$3:$T$93,7,FALSE)*VLOOKUP($E799,BY_COM_Demand_Drivers!$A$5:$I$100,9,FALSE)</f>
        <v>0</v>
      </c>
    </row>
    <row r="800" spans="2:8">
      <c r="B800" s="16" t="s">
        <v>11</v>
      </c>
      <c r="C800" s="16">
        <v>2077</v>
      </c>
      <c r="D800" s="16" t="s">
        <v>3</v>
      </c>
      <c r="E800" s="16" t="str">
        <f>BY_COM_Demand_Drivers!$J$14</f>
        <v>CADEM</v>
      </c>
      <c r="F800" s="16">
        <f>VLOOKUP($C800,'Growth rate'!$B$3:$T$93,7,FALSE)*VLOOKUP($E800,BY_COM_Demand_Drivers!$A$5:$I$100,7,FALSE)</f>
        <v>244.22559930199264</v>
      </c>
      <c r="G800" s="16">
        <f>VLOOKUP($C800,'Growth rate'!$B$3:$T$93,7,FALSE)*VLOOKUP($E800,BY_COM_Demand_Drivers!$A$5:$I$100,8,FALSE)</f>
        <v>0</v>
      </c>
      <c r="H800" s="16">
        <f>VLOOKUP($C800,'Growth rate'!$B$3:$T$93,7,FALSE)*VLOOKUP($E800,BY_COM_Demand_Drivers!$A$5:$I$100,9,FALSE)</f>
        <v>0</v>
      </c>
    </row>
    <row r="801" spans="2:8">
      <c r="B801" s="16" t="s">
        <v>11</v>
      </c>
      <c r="C801" s="16">
        <v>2078</v>
      </c>
      <c r="D801" s="16" t="s">
        <v>3</v>
      </c>
      <c r="E801" s="16" t="str">
        <f>BY_COM_Demand_Drivers!$J$14</f>
        <v>CADEM</v>
      </c>
      <c r="F801" s="16">
        <f>VLOOKUP($C801,'Growth rate'!$B$3:$T$93,7,FALSE)*VLOOKUP($E801,BY_COM_Demand_Drivers!$A$5:$I$100,7,FALSE)</f>
        <v>246.18396548693585</v>
      </c>
      <c r="G801" s="16">
        <f>VLOOKUP($C801,'Growth rate'!$B$3:$T$93,7,FALSE)*VLOOKUP($E801,BY_COM_Demand_Drivers!$A$5:$I$100,8,FALSE)</f>
        <v>0</v>
      </c>
      <c r="H801" s="16">
        <f>VLOOKUP($C801,'Growth rate'!$B$3:$T$93,7,FALSE)*VLOOKUP($E801,BY_COM_Demand_Drivers!$A$5:$I$100,9,FALSE)</f>
        <v>0</v>
      </c>
    </row>
    <row r="802" spans="2:8">
      <c r="B802" s="16" t="s">
        <v>11</v>
      </c>
      <c r="C802" s="16">
        <v>2079</v>
      </c>
      <c r="D802" s="16" t="s">
        <v>3</v>
      </c>
      <c r="E802" s="16" t="str">
        <f>BY_COM_Demand_Drivers!$J$14</f>
        <v>CADEM</v>
      </c>
      <c r="F802" s="16">
        <f>VLOOKUP($C802,'Growth rate'!$B$3:$T$93,7,FALSE)*VLOOKUP($E802,BY_COM_Demand_Drivers!$A$5:$I$100,7,FALSE)</f>
        <v>248.14233167187919</v>
      </c>
      <c r="G802" s="16">
        <f>VLOOKUP($C802,'Growth rate'!$B$3:$T$93,7,FALSE)*VLOOKUP($E802,BY_COM_Demand_Drivers!$A$5:$I$100,8,FALSE)</f>
        <v>0</v>
      </c>
      <c r="H802" s="16">
        <f>VLOOKUP($C802,'Growth rate'!$B$3:$T$93,7,FALSE)*VLOOKUP($E802,BY_COM_Demand_Drivers!$A$5:$I$100,9,FALSE)</f>
        <v>0</v>
      </c>
    </row>
    <row r="803" spans="2:8">
      <c r="B803" s="16" t="s">
        <v>11</v>
      </c>
      <c r="C803" s="16">
        <v>2080</v>
      </c>
      <c r="D803" s="16" t="s">
        <v>3</v>
      </c>
      <c r="E803" s="16" t="str">
        <f>BY_COM_Demand_Drivers!$J$14</f>
        <v>CADEM</v>
      </c>
      <c r="F803" s="16">
        <f>VLOOKUP($C803,'Growth rate'!$B$3:$T$93,7,FALSE)*VLOOKUP($E803,BY_COM_Demand_Drivers!$A$5:$I$100,7,FALSE)</f>
        <v>250.10069785682251</v>
      </c>
      <c r="G803" s="16">
        <f>VLOOKUP($C803,'Growth rate'!$B$3:$T$93,7,FALSE)*VLOOKUP($E803,BY_COM_Demand_Drivers!$A$5:$I$100,8,FALSE)</f>
        <v>0</v>
      </c>
      <c r="H803" s="16">
        <f>VLOOKUP($C803,'Growth rate'!$B$3:$T$93,7,FALSE)*VLOOKUP($E803,BY_COM_Demand_Drivers!$A$5:$I$100,9,FALSE)</f>
        <v>0</v>
      </c>
    </row>
    <row r="804" spans="2:8">
      <c r="B804" s="16" t="s">
        <v>11</v>
      </c>
      <c r="C804" s="16">
        <v>2081</v>
      </c>
      <c r="D804" s="16" t="s">
        <v>3</v>
      </c>
      <c r="E804" s="16" t="str">
        <f>BY_COM_Demand_Drivers!$J$14</f>
        <v>CADEM</v>
      </c>
      <c r="F804" s="16">
        <f>VLOOKUP($C804,'Growth rate'!$B$3:$T$93,7,FALSE)*VLOOKUP($E804,BY_COM_Demand_Drivers!$A$5:$I$100,7,FALSE)</f>
        <v>251.82096040385295</v>
      </c>
      <c r="G804" s="16">
        <f>VLOOKUP($C804,'Growth rate'!$B$3:$T$93,7,FALSE)*VLOOKUP($E804,BY_COM_Demand_Drivers!$A$5:$I$100,8,FALSE)</f>
        <v>0</v>
      </c>
      <c r="H804" s="16">
        <f>VLOOKUP($C804,'Growth rate'!$B$3:$T$93,7,FALSE)*VLOOKUP($E804,BY_COM_Demand_Drivers!$A$5:$I$100,9,FALSE)</f>
        <v>0</v>
      </c>
    </row>
    <row r="805" spans="2:8">
      <c r="B805" s="16" t="s">
        <v>11</v>
      </c>
      <c r="C805" s="16">
        <v>2082</v>
      </c>
      <c r="D805" s="16" t="s">
        <v>3</v>
      </c>
      <c r="E805" s="16" t="str">
        <f>BY_COM_Demand_Drivers!$J$14</f>
        <v>CADEM</v>
      </c>
      <c r="F805" s="16">
        <f>VLOOKUP($C805,'Growth rate'!$B$3:$T$93,7,FALSE)*VLOOKUP($E805,BY_COM_Demand_Drivers!$A$5:$I$100,7,FALSE)</f>
        <v>253.54122295088345</v>
      </c>
      <c r="G805" s="16">
        <f>VLOOKUP($C805,'Growth rate'!$B$3:$T$93,7,FALSE)*VLOOKUP($E805,BY_COM_Demand_Drivers!$A$5:$I$100,8,FALSE)</f>
        <v>0</v>
      </c>
      <c r="H805" s="16">
        <f>VLOOKUP($C805,'Growth rate'!$B$3:$T$93,7,FALSE)*VLOOKUP($E805,BY_COM_Demand_Drivers!$A$5:$I$100,9,FALSE)</f>
        <v>0</v>
      </c>
    </row>
    <row r="806" spans="2:8">
      <c r="B806" s="16" t="s">
        <v>11</v>
      </c>
      <c r="C806" s="16">
        <v>2083</v>
      </c>
      <c r="D806" s="16" t="s">
        <v>3</v>
      </c>
      <c r="E806" s="16" t="str">
        <f>BY_COM_Demand_Drivers!$J$14</f>
        <v>CADEM</v>
      </c>
      <c r="F806" s="16">
        <f>VLOOKUP($C806,'Growth rate'!$B$3:$T$93,7,FALSE)*VLOOKUP($E806,BY_COM_Demand_Drivers!$A$5:$I$100,7,FALSE)</f>
        <v>255.26148549791395</v>
      </c>
      <c r="G806" s="16">
        <f>VLOOKUP($C806,'Growth rate'!$B$3:$T$93,7,FALSE)*VLOOKUP($E806,BY_COM_Demand_Drivers!$A$5:$I$100,8,FALSE)</f>
        <v>0</v>
      </c>
      <c r="H806" s="16">
        <f>VLOOKUP($C806,'Growth rate'!$B$3:$T$93,7,FALSE)*VLOOKUP($E806,BY_COM_Demand_Drivers!$A$5:$I$100,9,FALSE)</f>
        <v>0</v>
      </c>
    </row>
    <row r="807" spans="2:8">
      <c r="B807" s="16" t="s">
        <v>11</v>
      </c>
      <c r="C807" s="16">
        <v>2084</v>
      </c>
      <c r="D807" s="16" t="s">
        <v>3</v>
      </c>
      <c r="E807" s="16" t="str">
        <f>BY_COM_Demand_Drivers!$J$14</f>
        <v>CADEM</v>
      </c>
      <c r="F807" s="16">
        <f>VLOOKUP($C807,'Growth rate'!$B$3:$T$93,7,FALSE)*VLOOKUP($E807,BY_COM_Demand_Drivers!$A$5:$I$100,7,FALSE)</f>
        <v>256.98174804494448</v>
      </c>
      <c r="G807" s="16">
        <f>VLOOKUP($C807,'Growth rate'!$B$3:$T$93,7,FALSE)*VLOOKUP($E807,BY_COM_Demand_Drivers!$A$5:$I$100,8,FALSE)</f>
        <v>0</v>
      </c>
      <c r="H807" s="16">
        <f>VLOOKUP($C807,'Growth rate'!$B$3:$T$93,7,FALSE)*VLOOKUP($E807,BY_COM_Demand_Drivers!$A$5:$I$100,9,FALSE)</f>
        <v>0</v>
      </c>
    </row>
    <row r="808" spans="2:8">
      <c r="B808" s="16" t="s">
        <v>11</v>
      </c>
      <c r="C808" s="16">
        <v>2085</v>
      </c>
      <c r="D808" s="16" t="s">
        <v>3</v>
      </c>
      <c r="E808" s="16" t="str">
        <f>BY_COM_Demand_Drivers!$J$14</f>
        <v>CADEM</v>
      </c>
      <c r="F808" s="16">
        <f>VLOOKUP($C808,'Growth rate'!$B$3:$T$93,7,FALSE)*VLOOKUP($E808,BY_COM_Demand_Drivers!$A$5:$I$100,7,FALSE)</f>
        <v>258.7020105919749</v>
      </c>
      <c r="G808" s="16">
        <f>VLOOKUP($C808,'Growth rate'!$B$3:$T$93,7,FALSE)*VLOOKUP($E808,BY_COM_Demand_Drivers!$A$5:$I$100,8,FALSE)</f>
        <v>0</v>
      </c>
      <c r="H808" s="16">
        <f>VLOOKUP($C808,'Growth rate'!$B$3:$T$93,7,FALSE)*VLOOKUP($E808,BY_COM_Demand_Drivers!$A$5:$I$100,9,FALSE)</f>
        <v>0</v>
      </c>
    </row>
    <row r="809" spans="2:8">
      <c r="B809" s="16" t="s">
        <v>11</v>
      </c>
      <c r="C809" s="16">
        <v>2086</v>
      </c>
      <c r="D809" s="16" t="s">
        <v>3</v>
      </c>
      <c r="E809" s="16" t="str">
        <f>BY_COM_Demand_Drivers!$J$14</f>
        <v>CADEM</v>
      </c>
      <c r="F809" s="16">
        <f>VLOOKUP($C809,'Growth rate'!$B$3:$T$93,7,FALSE)*VLOOKUP($E809,BY_COM_Demand_Drivers!$A$5:$I$100,7,FALSE)</f>
        <v>260.21350189924357</v>
      </c>
      <c r="G809" s="16">
        <f>VLOOKUP($C809,'Growth rate'!$B$3:$T$93,7,FALSE)*VLOOKUP($E809,BY_COM_Demand_Drivers!$A$5:$I$100,8,FALSE)</f>
        <v>0</v>
      </c>
      <c r="H809" s="16">
        <f>VLOOKUP($C809,'Growth rate'!$B$3:$T$93,7,FALSE)*VLOOKUP($E809,BY_COM_Demand_Drivers!$A$5:$I$100,9,FALSE)</f>
        <v>0</v>
      </c>
    </row>
    <row r="810" spans="2:8">
      <c r="B810" s="16" t="s">
        <v>11</v>
      </c>
      <c r="C810" s="16">
        <v>2087</v>
      </c>
      <c r="D810" s="16" t="s">
        <v>3</v>
      </c>
      <c r="E810" s="16" t="str">
        <f>BY_COM_Demand_Drivers!$J$14</f>
        <v>CADEM</v>
      </c>
      <c r="F810" s="16">
        <f>VLOOKUP($C810,'Growth rate'!$B$3:$T$93,7,FALSE)*VLOOKUP($E810,BY_COM_Demand_Drivers!$A$5:$I$100,7,FALSE)</f>
        <v>261.72499320651224</v>
      </c>
      <c r="G810" s="16">
        <f>VLOOKUP($C810,'Growth rate'!$B$3:$T$93,7,FALSE)*VLOOKUP($E810,BY_COM_Demand_Drivers!$A$5:$I$100,8,FALSE)</f>
        <v>0</v>
      </c>
      <c r="H810" s="16">
        <f>VLOOKUP($C810,'Growth rate'!$B$3:$T$93,7,FALSE)*VLOOKUP($E810,BY_COM_Demand_Drivers!$A$5:$I$100,9,FALSE)</f>
        <v>0</v>
      </c>
    </row>
    <row r="811" spans="2:8">
      <c r="B811" s="16" t="s">
        <v>11</v>
      </c>
      <c r="C811" s="16">
        <v>2088</v>
      </c>
      <c r="D811" s="16" t="s">
        <v>3</v>
      </c>
      <c r="E811" s="16" t="str">
        <f>BY_COM_Demand_Drivers!$J$14</f>
        <v>CADEM</v>
      </c>
      <c r="F811" s="16">
        <f>VLOOKUP($C811,'Growth rate'!$B$3:$T$93,7,FALSE)*VLOOKUP($E811,BY_COM_Demand_Drivers!$A$5:$I$100,7,FALSE)</f>
        <v>263.23648451378091</v>
      </c>
      <c r="G811" s="16">
        <f>VLOOKUP($C811,'Growth rate'!$B$3:$T$93,7,FALSE)*VLOOKUP($E811,BY_COM_Demand_Drivers!$A$5:$I$100,8,FALSE)</f>
        <v>0</v>
      </c>
      <c r="H811" s="16">
        <f>VLOOKUP($C811,'Growth rate'!$B$3:$T$93,7,FALSE)*VLOOKUP($E811,BY_COM_Demand_Drivers!$A$5:$I$100,9,FALSE)</f>
        <v>0</v>
      </c>
    </row>
    <row r="812" spans="2:8">
      <c r="B812" s="16" t="s">
        <v>11</v>
      </c>
      <c r="C812" s="16">
        <v>2089</v>
      </c>
      <c r="D812" s="16" t="s">
        <v>3</v>
      </c>
      <c r="E812" s="16" t="str">
        <f>BY_COM_Demand_Drivers!$J$14</f>
        <v>CADEM</v>
      </c>
      <c r="F812" s="16">
        <f>VLOOKUP($C812,'Growth rate'!$B$3:$T$93,7,FALSE)*VLOOKUP($E812,BY_COM_Demand_Drivers!$A$5:$I$100,7,FALSE)</f>
        <v>264.74797582104958</v>
      </c>
      <c r="G812" s="16">
        <f>VLOOKUP($C812,'Growth rate'!$B$3:$T$93,7,FALSE)*VLOOKUP($E812,BY_COM_Demand_Drivers!$A$5:$I$100,8,FALSE)</f>
        <v>0</v>
      </c>
      <c r="H812" s="16">
        <f>VLOOKUP($C812,'Growth rate'!$B$3:$T$93,7,FALSE)*VLOOKUP($E812,BY_COM_Demand_Drivers!$A$5:$I$100,9,FALSE)</f>
        <v>0</v>
      </c>
    </row>
    <row r="813" spans="2:8">
      <c r="B813" s="16" t="s">
        <v>11</v>
      </c>
      <c r="C813" s="16">
        <v>2090</v>
      </c>
      <c r="D813" s="16" t="s">
        <v>3</v>
      </c>
      <c r="E813" s="16" t="str">
        <f>BY_COM_Demand_Drivers!$J$14</f>
        <v>CADEM</v>
      </c>
      <c r="F813" s="16">
        <f>VLOOKUP($C813,'Growth rate'!$B$3:$T$93,7,FALSE)*VLOOKUP($E813,BY_COM_Demand_Drivers!$A$5:$I$100,7,FALSE)</f>
        <v>266.25946712831825</v>
      </c>
      <c r="G813" s="16">
        <f>VLOOKUP($C813,'Growth rate'!$B$3:$T$93,7,FALSE)*VLOOKUP($E813,BY_COM_Demand_Drivers!$A$5:$I$100,8,FALSE)</f>
        <v>0</v>
      </c>
      <c r="H813" s="16">
        <f>VLOOKUP($C813,'Growth rate'!$B$3:$T$93,7,FALSE)*VLOOKUP($E813,BY_COM_Demand_Drivers!$A$5:$I$100,9,FALSE)</f>
        <v>0</v>
      </c>
    </row>
    <row r="814" spans="2:8">
      <c r="B814" s="16" t="s">
        <v>11</v>
      </c>
      <c r="C814" s="16">
        <v>2091</v>
      </c>
      <c r="D814" s="16" t="s">
        <v>3</v>
      </c>
      <c r="E814" s="16" t="str">
        <f>BY_COM_Demand_Drivers!$J$14</f>
        <v>CADEM</v>
      </c>
      <c r="F814" s="16">
        <f>VLOOKUP($C814,'Growth rate'!$B$3:$T$93,7,FALSE)*VLOOKUP($E814,BY_COM_Demand_Drivers!$A$5:$I$100,7,FALSE)</f>
        <v>267.62179493053719</v>
      </c>
      <c r="G814" s="16">
        <f>VLOOKUP($C814,'Growth rate'!$B$3:$T$93,7,FALSE)*VLOOKUP($E814,BY_COM_Demand_Drivers!$A$5:$I$100,8,FALSE)</f>
        <v>0</v>
      </c>
      <c r="H814" s="16">
        <f>VLOOKUP($C814,'Growth rate'!$B$3:$T$93,7,FALSE)*VLOOKUP($E814,BY_COM_Demand_Drivers!$A$5:$I$100,9,FALSE)</f>
        <v>0</v>
      </c>
    </row>
    <row r="815" spans="2:8">
      <c r="B815" s="16" t="s">
        <v>11</v>
      </c>
      <c r="C815" s="16">
        <v>2092</v>
      </c>
      <c r="D815" s="16" t="s">
        <v>3</v>
      </c>
      <c r="E815" s="16" t="str">
        <f>BY_COM_Demand_Drivers!$J$14</f>
        <v>CADEM</v>
      </c>
      <c r="F815" s="16">
        <f>VLOOKUP($C815,'Growth rate'!$B$3:$T$93,7,FALSE)*VLOOKUP($E815,BY_COM_Demand_Drivers!$A$5:$I$100,7,FALSE)</f>
        <v>268.98412273275613</v>
      </c>
      <c r="G815" s="16">
        <f>VLOOKUP($C815,'Growth rate'!$B$3:$T$93,7,FALSE)*VLOOKUP($E815,BY_COM_Demand_Drivers!$A$5:$I$100,8,FALSE)</f>
        <v>0</v>
      </c>
      <c r="H815" s="16">
        <f>VLOOKUP($C815,'Growth rate'!$B$3:$T$93,7,FALSE)*VLOOKUP($E815,BY_COM_Demand_Drivers!$A$5:$I$100,9,FALSE)</f>
        <v>0</v>
      </c>
    </row>
    <row r="816" spans="2:8">
      <c r="B816" s="16" t="s">
        <v>11</v>
      </c>
      <c r="C816" s="16">
        <v>2093</v>
      </c>
      <c r="D816" s="16" t="s">
        <v>3</v>
      </c>
      <c r="E816" s="16" t="str">
        <f>BY_COM_Demand_Drivers!$J$14</f>
        <v>CADEM</v>
      </c>
      <c r="F816" s="16">
        <f>VLOOKUP($C816,'Growth rate'!$B$3:$T$93,7,FALSE)*VLOOKUP($E816,BY_COM_Demand_Drivers!$A$5:$I$100,7,FALSE)</f>
        <v>270.34645053497502</v>
      </c>
      <c r="G816" s="16">
        <f>VLOOKUP($C816,'Growth rate'!$B$3:$T$93,7,FALSE)*VLOOKUP($E816,BY_COM_Demand_Drivers!$A$5:$I$100,8,FALSE)</f>
        <v>0</v>
      </c>
      <c r="H816" s="16">
        <f>VLOOKUP($C816,'Growth rate'!$B$3:$T$93,7,FALSE)*VLOOKUP($E816,BY_COM_Demand_Drivers!$A$5:$I$100,9,FALSE)</f>
        <v>0</v>
      </c>
    </row>
    <row r="817" spans="2:8">
      <c r="B817" s="16" t="s">
        <v>11</v>
      </c>
      <c r="C817" s="16">
        <v>2094</v>
      </c>
      <c r="D817" s="16" t="s">
        <v>3</v>
      </c>
      <c r="E817" s="16" t="str">
        <f>BY_COM_Demand_Drivers!$J$14</f>
        <v>CADEM</v>
      </c>
      <c r="F817" s="16">
        <f>VLOOKUP($C817,'Growth rate'!$B$3:$T$93,7,FALSE)*VLOOKUP($E817,BY_COM_Demand_Drivers!$A$5:$I$100,7,FALSE)</f>
        <v>271.70877833719402</v>
      </c>
      <c r="G817" s="16">
        <f>VLOOKUP($C817,'Growth rate'!$B$3:$T$93,7,FALSE)*VLOOKUP($E817,BY_COM_Demand_Drivers!$A$5:$I$100,8,FALSE)</f>
        <v>0</v>
      </c>
      <c r="H817" s="16">
        <f>VLOOKUP($C817,'Growth rate'!$B$3:$T$93,7,FALSE)*VLOOKUP($E817,BY_COM_Demand_Drivers!$A$5:$I$100,9,FALSE)</f>
        <v>0</v>
      </c>
    </row>
    <row r="818" spans="2:8">
      <c r="B818" s="16" t="s">
        <v>11</v>
      </c>
      <c r="C818" s="16">
        <v>2095</v>
      </c>
      <c r="D818" s="16" t="s">
        <v>3</v>
      </c>
      <c r="E818" s="16" t="str">
        <f>BY_COM_Demand_Drivers!$J$14</f>
        <v>CADEM</v>
      </c>
      <c r="F818" s="16">
        <f>VLOOKUP($C818,'Growth rate'!$B$3:$T$93,7,FALSE)*VLOOKUP($E818,BY_COM_Demand_Drivers!$A$5:$I$100,7,FALSE)</f>
        <v>273.07110613941296</v>
      </c>
      <c r="G818" s="16">
        <f>VLOOKUP($C818,'Growth rate'!$B$3:$T$93,7,FALSE)*VLOOKUP($E818,BY_COM_Demand_Drivers!$A$5:$I$100,8,FALSE)</f>
        <v>0</v>
      </c>
      <c r="H818" s="16">
        <f>VLOOKUP($C818,'Growth rate'!$B$3:$T$93,7,FALSE)*VLOOKUP($E818,BY_COM_Demand_Drivers!$A$5:$I$100,9,FALSE)</f>
        <v>0</v>
      </c>
    </row>
    <row r="819" spans="2:8">
      <c r="B819" s="16" t="s">
        <v>11</v>
      </c>
      <c r="C819" s="16">
        <v>2096</v>
      </c>
      <c r="D819" s="16" t="s">
        <v>3</v>
      </c>
      <c r="E819" s="16" t="str">
        <f>BY_COM_Demand_Drivers!$J$14</f>
        <v>CADEM</v>
      </c>
      <c r="F819" s="16">
        <f>VLOOKUP($C819,'Growth rate'!$B$3:$T$93,7,FALSE)*VLOOKUP($E819,BY_COM_Demand_Drivers!$A$5:$I$100,7,FALSE)</f>
        <v>274.31408599325749</v>
      </c>
      <c r="G819" s="16">
        <f>VLOOKUP($C819,'Growth rate'!$B$3:$T$93,7,FALSE)*VLOOKUP($E819,BY_COM_Demand_Drivers!$A$5:$I$100,8,FALSE)</f>
        <v>0</v>
      </c>
      <c r="H819" s="16">
        <f>VLOOKUP($C819,'Growth rate'!$B$3:$T$93,7,FALSE)*VLOOKUP($E819,BY_COM_Demand_Drivers!$A$5:$I$100,9,FALSE)</f>
        <v>0</v>
      </c>
    </row>
    <row r="820" spans="2:8">
      <c r="B820" s="16" t="s">
        <v>11</v>
      </c>
      <c r="C820" s="16">
        <v>2097</v>
      </c>
      <c r="D820" s="16" t="s">
        <v>3</v>
      </c>
      <c r="E820" s="16" t="str">
        <f>BY_COM_Demand_Drivers!$J$14</f>
        <v>CADEM</v>
      </c>
      <c r="F820" s="16">
        <f>VLOOKUP($C820,'Growth rate'!$B$3:$T$93,7,FALSE)*VLOOKUP($E820,BY_COM_Demand_Drivers!$A$5:$I$100,7,FALSE)</f>
        <v>275.55706584710191</v>
      </c>
      <c r="G820" s="16">
        <f>VLOOKUP($C820,'Growth rate'!$B$3:$T$93,7,FALSE)*VLOOKUP($E820,BY_COM_Demand_Drivers!$A$5:$I$100,8,FALSE)</f>
        <v>0</v>
      </c>
      <c r="H820" s="16">
        <f>VLOOKUP($C820,'Growth rate'!$B$3:$T$93,7,FALSE)*VLOOKUP($E820,BY_COM_Demand_Drivers!$A$5:$I$100,9,FALSE)</f>
        <v>0</v>
      </c>
    </row>
    <row r="821" spans="2:8">
      <c r="B821" s="16" t="s">
        <v>11</v>
      </c>
      <c r="C821" s="16">
        <v>2098</v>
      </c>
      <c r="D821" s="16" t="s">
        <v>3</v>
      </c>
      <c r="E821" s="16" t="str">
        <f>BY_COM_Demand_Drivers!$J$14</f>
        <v>CADEM</v>
      </c>
      <c r="F821" s="16">
        <f>VLOOKUP($C821,'Growth rate'!$B$3:$T$93,7,FALSE)*VLOOKUP($E821,BY_COM_Demand_Drivers!$A$5:$I$100,7,FALSE)</f>
        <v>276.80004570094638</v>
      </c>
      <c r="G821" s="16">
        <f>VLOOKUP($C821,'Growth rate'!$B$3:$T$93,7,FALSE)*VLOOKUP($E821,BY_COM_Demand_Drivers!$A$5:$I$100,8,FALSE)</f>
        <v>0</v>
      </c>
      <c r="H821" s="16">
        <f>VLOOKUP($C821,'Growth rate'!$B$3:$T$93,7,FALSE)*VLOOKUP($E821,BY_COM_Demand_Drivers!$A$5:$I$100,9,FALSE)</f>
        <v>0</v>
      </c>
    </row>
    <row r="822" spans="2:8">
      <c r="B822" s="16" t="s">
        <v>11</v>
      </c>
      <c r="C822" s="16">
        <v>2099</v>
      </c>
      <c r="D822" s="16" t="s">
        <v>3</v>
      </c>
      <c r="E822" s="16" t="str">
        <f>BY_COM_Demand_Drivers!$J$14</f>
        <v>CADEM</v>
      </c>
      <c r="F822" s="16">
        <f>VLOOKUP($C822,'Growth rate'!$B$3:$T$93,7,FALSE)*VLOOKUP($E822,BY_COM_Demand_Drivers!$A$5:$I$100,7,FALSE)</f>
        <v>278.04302555479086</v>
      </c>
      <c r="G822" s="16">
        <f>VLOOKUP($C822,'Growth rate'!$B$3:$T$93,7,FALSE)*VLOOKUP($E822,BY_COM_Demand_Drivers!$A$5:$I$100,8,FALSE)</f>
        <v>0</v>
      </c>
      <c r="H822" s="16">
        <f>VLOOKUP($C822,'Growth rate'!$B$3:$T$93,7,FALSE)*VLOOKUP($E822,BY_COM_Demand_Drivers!$A$5:$I$100,9,FALSE)</f>
        <v>0</v>
      </c>
    </row>
    <row r="823" spans="2:8">
      <c r="B823" s="16" t="s">
        <v>11</v>
      </c>
      <c r="C823" s="16">
        <v>2100</v>
      </c>
      <c r="D823" s="16" t="s">
        <v>3</v>
      </c>
      <c r="E823" s="16" t="str">
        <f>BY_COM_Demand_Drivers!$J$14</f>
        <v>CADEM</v>
      </c>
      <c r="F823" s="16">
        <f>VLOOKUP($C823,'Growth rate'!$B$3:$T$93,7,FALSE)*VLOOKUP($E823,BY_COM_Demand_Drivers!$A$5:$I$100,7,FALSE)</f>
        <v>279.28600540863539</v>
      </c>
      <c r="G823" s="16">
        <f>VLOOKUP($C823,'Growth rate'!$B$3:$T$93,7,FALSE)*VLOOKUP($E823,BY_COM_Demand_Drivers!$A$5:$I$100,8,FALSE)</f>
        <v>0</v>
      </c>
      <c r="H823" s="16">
        <f>VLOOKUP($C823,'Growth rate'!$B$3:$T$93,7,FALSE)*VLOOKUP($E823,BY_COM_Demand_Drivers!$A$5:$I$100,9,FALSE)</f>
        <v>0</v>
      </c>
    </row>
    <row r="824" spans="2:8">
      <c r="B824" s="16" t="s">
        <v>11</v>
      </c>
      <c r="C824" s="16">
        <v>2019</v>
      </c>
      <c r="D824" s="16" t="s">
        <v>3</v>
      </c>
      <c r="E824" s="16" t="str">
        <f>BY_COM_Demand_Drivers!$J$15</f>
        <v>CFDEM</v>
      </c>
      <c r="F824" s="16">
        <f>VLOOKUP($C824,'Growth rate'!$B$3:$T$93,7,FALSE)*VLOOKUP($E824,BY_COM_Demand_Drivers!$A$5:$I$100,7,FALSE)</f>
        <v>141.03189501198901</v>
      </c>
      <c r="G824" s="16">
        <f>VLOOKUP($C824,'Growth rate'!$B$3:$T$93,7,FALSE)*VLOOKUP($E824,BY_COM_Demand_Drivers!$A$5:$I$100,8,FALSE)</f>
        <v>0</v>
      </c>
      <c r="H824" s="16">
        <f>VLOOKUP($C824,'Growth rate'!$B$3:$T$93,7,FALSE)*VLOOKUP($E824,BY_COM_Demand_Drivers!$A$5:$I$100,9,FALSE)</f>
        <v>0</v>
      </c>
    </row>
    <row r="825" spans="2:8">
      <c r="B825" s="16" t="s">
        <v>11</v>
      </c>
      <c r="C825" s="16">
        <v>2020</v>
      </c>
      <c r="D825" s="16" t="s">
        <v>3</v>
      </c>
      <c r="E825" s="16" t="str">
        <f>BY_COM_Demand_Drivers!$J$15</f>
        <v>CFDEM</v>
      </c>
      <c r="F825" s="16">
        <f>VLOOKUP($C825,'Growth rate'!$B$3:$T$93,7,FALSE)*VLOOKUP($E825,BY_COM_Demand_Drivers!$A$5:$I$100,7,FALSE)</f>
        <v>139.92614313962704</v>
      </c>
      <c r="G825" s="16">
        <f>VLOOKUP($C825,'Growth rate'!$B$3:$T$93,7,FALSE)*VLOOKUP($E825,BY_COM_Demand_Drivers!$A$5:$I$100,8,FALSE)</f>
        <v>0</v>
      </c>
      <c r="H825" s="16">
        <f>VLOOKUP($C825,'Growth rate'!$B$3:$T$93,7,FALSE)*VLOOKUP($E825,BY_COM_Demand_Drivers!$A$5:$I$100,9,FALSE)</f>
        <v>0</v>
      </c>
    </row>
    <row r="826" spans="2:8">
      <c r="B826" s="16" t="s">
        <v>11</v>
      </c>
      <c r="C826" s="16">
        <v>2021</v>
      </c>
      <c r="D826" s="16" t="s">
        <v>3</v>
      </c>
      <c r="E826" s="16" t="str">
        <f>BY_COM_Demand_Drivers!$J$15</f>
        <v>CFDEM</v>
      </c>
      <c r="F826" s="16">
        <f>VLOOKUP($C826,'Growth rate'!$B$3:$T$93,7,FALSE)*VLOOKUP($E826,BY_COM_Demand_Drivers!$A$5:$I$100,7,FALSE)</f>
        <v>138.82039126726508</v>
      </c>
      <c r="G826" s="16">
        <f>VLOOKUP($C826,'Growth rate'!$B$3:$T$93,7,FALSE)*VLOOKUP($E826,BY_COM_Demand_Drivers!$A$5:$I$100,8,FALSE)</f>
        <v>0</v>
      </c>
      <c r="H826" s="16">
        <f>VLOOKUP($C826,'Growth rate'!$B$3:$T$93,7,FALSE)*VLOOKUP($E826,BY_COM_Demand_Drivers!$A$5:$I$100,9,FALSE)</f>
        <v>0</v>
      </c>
    </row>
    <row r="827" spans="2:8">
      <c r="B827" s="16" t="s">
        <v>11</v>
      </c>
      <c r="C827" s="16">
        <v>2022</v>
      </c>
      <c r="D827" s="16" t="s">
        <v>3</v>
      </c>
      <c r="E827" s="16" t="str">
        <f>BY_COM_Demand_Drivers!$J$15</f>
        <v>CFDEM</v>
      </c>
      <c r="F827" s="16">
        <f>VLOOKUP($C827,'Growth rate'!$B$3:$T$93,7,FALSE)*VLOOKUP($E827,BY_COM_Demand_Drivers!$A$5:$I$100,7,FALSE)</f>
        <v>137.71463939490309</v>
      </c>
      <c r="G827" s="16">
        <f>VLOOKUP($C827,'Growth rate'!$B$3:$T$93,7,FALSE)*VLOOKUP($E827,BY_COM_Demand_Drivers!$A$5:$I$100,8,FALSE)</f>
        <v>0</v>
      </c>
      <c r="H827" s="16">
        <f>VLOOKUP($C827,'Growth rate'!$B$3:$T$93,7,FALSE)*VLOOKUP($E827,BY_COM_Demand_Drivers!$A$5:$I$100,9,FALSE)</f>
        <v>0</v>
      </c>
    </row>
    <row r="828" spans="2:8">
      <c r="B828" s="16" t="s">
        <v>11</v>
      </c>
      <c r="C828" s="16">
        <v>2023</v>
      </c>
      <c r="D828" s="16" t="s">
        <v>3</v>
      </c>
      <c r="E828" s="16" t="str">
        <f>BY_COM_Demand_Drivers!$J$15</f>
        <v>CFDEM</v>
      </c>
      <c r="F828" s="16">
        <f>VLOOKUP($C828,'Growth rate'!$B$3:$T$93,7,FALSE)*VLOOKUP($E828,BY_COM_Demand_Drivers!$A$5:$I$100,7,FALSE)</f>
        <v>136.60888752254112</v>
      </c>
      <c r="G828" s="16">
        <f>VLOOKUP($C828,'Growth rate'!$B$3:$T$93,7,FALSE)*VLOOKUP($E828,BY_COM_Demand_Drivers!$A$5:$I$100,8,FALSE)</f>
        <v>0</v>
      </c>
      <c r="H828" s="16">
        <f>VLOOKUP($C828,'Growth rate'!$B$3:$T$93,7,FALSE)*VLOOKUP($E828,BY_COM_Demand_Drivers!$A$5:$I$100,9,FALSE)</f>
        <v>0</v>
      </c>
    </row>
    <row r="829" spans="2:8">
      <c r="B829" s="16" t="s">
        <v>11</v>
      </c>
      <c r="C829" s="16">
        <v>2024</v>
      </c>
      <c r="D829" s="16" t="s">
        <v>3</v>
      </c>
      <c r="E829" s="16" t="str">
        <f>BY_COM_Demand_Drivers!$J$15</f>
        <v>CFDEM</v>
      </c>
      <c r="F829" s="16">
        <f>VLOOKUP($C829,'Growth rate'!$B$3:$T$93,7,FALSE)*VLOOKUP($E829,BY_COM_Demand_Drivers!$A$5:$I$100,7,FALSE)</f>
        <v>135.50313565017916</v>
      </c>
      <c r="G829" s="16">
        <f>VLOOKUP($C829,'Growth rate'!$B$3:$T$93,7,FALSE)*VLOOKUP($E829,BY_COM_Demand_Drivers!$A$5:$I$100,8,FALSE)</f>
        <v>0</v>
      </c>
      <c r="H829" s="16">
        <f>VLOOKUP($C829,'Growth rate'!$B$3:$T$93,7,FALSE)*VLOOKUP($E829,BY_COM_Demand_Drivers!$A$5:$I$100,9,FALSE)</f>
        <v>0</v>
      </c>
    </row>
    <row r="830" spans="2:8">
      <c r="B830" s="16" t="s">
        <v>11</v>
      </c>
      <c r="C830" s="16">
        <v>2025</v>
      </c>
      <c r="D830" s="16" t="s">
        <v>3</v>
      </c>
      <c r="E830" s="16" t="str">
        <f>BY_COM_Demand_Drivers!$J$15</f>
        <v>CFDEM</v>
      </c>
      <c r="F830" s="16">
        <f>VLOOKUP($C830,'Growth rate'!$B$3:$T$93,7,FALSE)*VLOOKUP($E830,BY_COM_Demand_Drivers!$A$5:$I$100,7,FALSE)</f>
        <v>134.39738377781717</v>
      </c>
      <c r="G830" s="16">
        <f>VLOOKUP($C830,'Growth rate'!$B$3:$T$93,7,FALSE)*VLOOKUP($E830,BY_COM_Demand_Drivers!$A$5:$I$100,8,FALSE)</f>
        <v>0</v>
      </c>
      <c r="H830" s="16">
        <f>VLOOKUP($C830,'Growth rate'!$B$3:$T$93,7,FALSE)*VLOOKUP($E830,BY_COM_Demand_Drivers!$A$5:$I$100,9,FALSE)</f>
        <v>0</v>
      </c>
    </row>
    <row r="831" spans="2:8">
      <c r="B831" s="16" t="s">
        <v>11</v>
      </c>
      <c r="C831" s="16">
        <v>2026</v>
      </c>
      <c r="D831" s="16" t="s">
        <v>3</v>
      </c>
      <c r="E831" s="16" t="str">
        <f>BY_COM_Demand_Drivers!$J$15</f>
        <v>CFDEM</v>
      </c>
      <c r="F831" s="16">
        <f>VLOOKUP($C831,'Growth rate'!$B$3:$T$93,7,FALSE)*VLOOKUP($E831,BY_COM_Demand_Drivers!$A$5:$I$100,7,FALSE)</f>
        <v>133.2916319054552</v>
      </c>
      <c r="G831" s="16">
        <f>VLOOKUP($C831,'Growth rate'!$B$3:$T$93,7,FALSE)*VLOOKUP($E831,BY_COM_Demand_Drivers!$A$5:$I$100,8,FALSE)</f>
        <v>0</v>
      </c>
      <c r="H831" s="16">
        <f>VLOOKUP($C831,'Growth rate'!$B$3:$T$93,7,FALSE)*VLOOKUP($E831,BY_COM_Demand_Drivers!$A$5:$I$100,9,FALSE)</f>
        <v>0</v>
      </c>
    </row>
    <row r="832" spans="2:8">
      <c r="B832" s="16" t="s">
        <v>11</v>
      </c>
      <c r="C832" s="16">
        <v>2027</v>
      </c>
      <c r="D832" s="16" t="s">
        <v>3</v>
      </c>
      <c r="E832" s="16" t="str">
        <f>BY_COM_Demand_Drivers!$J$15</f>
        <v>CFDEM</v>
      </c>
      <c r="F832" s="16">
        <f>VLOOKUP($C832,'Growth rate'!$B$3:$T$93,7,FALSE)*VLOOKUP($E832,BY_COM_Demand_Drivers!$A$5:$I$100,7,FALSE)</f>
        <v>132.18588003309321</v>
      </c>
      <c r="G832" s="16">
        <f>VLOOKUP($C832,'Growth rate'!$B$3:$T$93,7,FALSE)*VLOOKUP($E832,BY_COM_Demand_Drivers!$A$5:$I$100,8,FALSE)</f>
        <v>0</v>
      </c>
      <c r="H832" s="16">
        <f>VLOOKUP($C832,'Growth rate'!$B$3:$T$93,7,FALSE)*VLOOKUP($E832,BY_COM_Demand_Drivers!$A$5:$I$100,9,FALSE)</f>
        <v>0</v>
      </c>
    </row>
    <row r="833" spans="2:8">
      <c r="B833" s="16" t="s">
        <v>11</v>
      </c>
      <c r="C833" s="16">
        <v>2028</v>
      </c>
      <c r="D833" s="16" t="s">
        <v>3</v>
      </c>
      <c r="E833" s="16" t="str">
        <f>BY_COM_Demand_Drivers!$J$15</f>
        <v>CFDEM</v>
      </c>
      <c r="F833" s="16">
        <f>VLOOKUP($C833,'Growth rate'!$B$3:$T$93,7,FALSE)*VLOOKUP($E833,BY_COM_Demand_Drivers!$A$5:$I$100,7,FALSE)</f>
        <v>131.08012816073125</v>
      </c>
      <c r="G833" s="16">
        <f>VLOOKUP($C833,'Growth rate'!$B$3:$T$93,7,FALSE)*VLOOKUP($E833,BY_COM_Demand_Drivers!$A$5:$I$100,8,FALSE)</f>
        <v>0</v>
      </c>
      <c r="H833" s="16">
        <f>VLOOKUP($C833,'Growth rate'!$B$3:$T$93,7,FALSE)*VLOOKUP($E833,BY_COM_Demand_Drivers!$A$5:$I$100,9,FALSE)</f>
        <v>0</v>
      </c>
    </row>
    <row r="834" spans="2:8">
      <c r="B834" s="16" t="s">
        <v>11</v>
      </c>
      <c r="C834" s="16">
        <v>2029</v>
      </c>
      <c r="D834" s="16" t="s">
        <v>3</v>
      </c>
      <c r="E834" s="16" t="str">
        <f>BY_COM_Demand_Drivers!$J$15</f>
        <v>CFDEM</v>
      </c>
      <c r="F834" s="16">
        <f>VLOOKUP($C834,'Growth rate'!$B$3:$T$93,7,FALSE)*VLOOKUP($E834,BY_COM_Demand_Drivers!$A$5:$I$100,7,FALSE)</f>
        <v>129.97437628836929</v>
      </c>
      <c r="G834" s="16">
        <f>VLOOKUP($C834,'Growth rate'!$B$3:$T$93,7,FALSE)*VLOOKUP($E834,BY_COM_Demand_Drivers!$A$5:$I$100,8,FALSE)</f>
        <v>0</v>
      </c>
      <c r="H834" s="16">
        <f>VLOOKUP($C834,'Growth rate'!$B$3:$T$93,7,FALSE)*VLOOKUP($E834,BY_COM_Demand_Drivers!$A$5:$I$100,9,FALSE)</f>
        <v>0</v>
      </c>
    </row>
    <row r="835" spans="2:8">
      <c r="B835" s="16" t="s">
        <v>11</v>
      </c>
      <c r="C835" s="16">
        <v>2030</v>
      </c>
      <c r="D835" s="16" t="s">
        <v>3</v>
      </c>
      <c r="E835" s="16" t="str">
        <f>BY_COM_Demand_Drivers!$J$15</f>
        <v>CFDEM</v>
      </c>
      <c r="F835" s="16">
        <f>VLOOKUP($C835,'Growth rate'!$B$3:$T$93,7,FALSE)*VLOOKUP($E835,BY_COM_Demand_Drivers!$A$5:$I$100,7,FALSE)</f>
        <v>128.86862441600732</v>
      </c>
      <c r="G835" s="16">
        <f>VLOOKUP($C835,'Growth rate'!$B$3:$T$93,7,FALSE)*VLOOKUP($E835,BY_COM_Demand_Drivers!$A$5:$I$100,8,FALSE)</f>
        <v>0</v>
      </c>
      <c r="H835" s="16">
        <f>VLOOKUP($C835,'Growth rate'!$B$3:$T$93,7,FALSE)*VLOOKUP($E835,BY_COM_Demand_Drivers!$A$5:$I$100,9,FALSE)</f>
        <v>0</v>
      </c>
    </row>
    <row r="836" spans="2:8">
      <c r="B836" s="16" t="s">
        <v>11</v>
      </c>
      <c r="C836" s="16">
        <v>2031</v>
      </c>
      <c r="D836" s="16" t="s">
        <v>3</v>
      </c>
      <c r="E836" s="16" t="str">
        <f>BY_COM_Demand_Drivers!$J$15</f>
        <v>CFDEM</v>
      </c>
      <c r="F836" s="16">
        <f>VLOOKUP($C836,'Growth rate'!$B$3:$T$93,7,FALSE)*VLOOKUP($E836,BY_COM_Demand_Drivers!$A$5:$I$100,7,FALSE)</f>
        <v>127.76287254364533</v>
      </c>
      <c r="G836" s="16">
        <f>VLOOKUP($C836,'Growth rate'!$B$3:$T$93,7,FALSE)*VLOOKUP($E836,BY_COM_Demand_Drivers!$A$5:$I$100,8,FALSE)</f>
        <v>0</v>
      </c>
      <c r="H836" s="16">
        <f>VLOOKUP($C836,'Growth rate'!$B$3:$T$93,7,FALSE)*VLOOKUP($E836,BY_COM_Demand_Drivers!$A$5:$I$100,9,FALSE)</f>
        <v>0</v>
      </c>
    </row>
    <row r="837" spans="2:8">
      <c r="B837" s="16" t="s">
        <v>11</v>
      </c>
      <c r="C837" s="16">
        <v>2032</v>
      </c>
      <c r="D837" s="16" t="s">
        <v>3</v>
      </c>
      <c r="E837" s="16" t="str">
        <f>BY_COM_Demand_Drivers!$J$15</f>
        <v>CFDEM</v>
      </c>
      <c r="F837" s="16">
        <f>VLOOKUP($C837,'Growth rate'!$B$3:$T$93,7,FALSE)*VLOOKUP($E837,BY_COM_Demand_Drivers!$A$5:$I$100,7,FALSE)</f>
        <v>126.65712067128337</v>
      </c>
      <c r="G837" s="16">
        <f>VLOOKUP($C837,'Growth rate'!$B$3:$T$93,7,FALSE)*VLOOKUP($E837,BY_COM_Demand_Drivers!$A$5:$I$100,8,FALSE)</f>
        <v>0</v>
      </c>
      <c r="H837" s="16">
        <f>VLOOKUP($C837,'Growth rate'!$B$3:$T$93,7,FALSE)*VLOOKUP($E837,BY_COM_Demand_Drivers!$A$5:$I$100,9,FALSE)</f>
        <v>0</v>
      </c>
    </row>
    <row r="838" spans="2:8">
      <c r="B838" s="16" t="s">
        <v>11</v>
      </c>
      <c r="C838" s="16">
        <v>2033</v>
      </c>
      <c r="D838" s="16" t="s">
        <v>3</v>
      </c>
      <c r="E838" s="16" t="str">
        <f>BY_COM_Demand_Drivers!$J$15</f>
        <v>CFDEM</v>
      </c>
      <c r="F838" s="16">
        <f>VLOOKUP($C838,'Growth rate'!$B$3:$T$93,7,FALSE)*VLOOKUP($E838,BY_COM_Demand_Drivers!$A$5:$I$100,7,FALSE)</f>
        <v>125.5513687989214</v>
      </c>
      <c r="G838" s="16">
        <f>VLOOKUP($C838,'Growth rate'!$B$3:$T$93,7,FALSE)*VLOOKUP($E838,BY_COM_Demand_Drivers!$A$5:$I$100,8,FALSE)</f>
        <v>0</v>
      </c>
      <c r="H838" s="16">
        <f>VLOOKUP($C838,'Growth rate'!$B$3:$T$93,7,FALSE)*VLOOKUP($E838,BY_COM_Demand_Drivers!$A$5:$I$100,9,FALSE)</f>
        <v>0</v>
      </c>
    </row>
    <row r="839" spans="2:8">
      <c r="B839" s="16" t="s">
        <v>11</v>
      </c>
      <c r="C839" s="16">
        <v>2034</v>
      </c>
      <c r="D839" s="16" t="s">
        <v>3</v>
      </c>
      <c r="E839" s="16" t="str">
        <f>BY_COM_Demand_Drivers!$J$15</f>
        <v>CFDEM</v>
      </c>
      <c r="F839" s="16">
        <f>VLOOKUP($C839,'Growth rate'!$B$3:$T$93,7,FALSE)*VLOOKUP($E839,BY_COM_Demand_Drivers!$A$5:$I$100,7,FALSE)</f>
        <v>124.44561692655942</v>
      </c>
      <c r="G839" s="16">
        <f>VLOOKUP($C839,'Growth rate'!$B$3:$T$93,7,FALSE)*VLOOKUP($E839,BY_COM_Demand_Drivers!$A$5:$I$100,8,FALSE)</f>
        <v>0</v>
      </c>
      <c r="H839" s="16">
        <f>VLOOKUP($C839,'Growth rate'!$B$3:$T$93,7,FALSE)*VLOOKUP($E839,BY_COM_Demand_Drivers!$A$5:$I$100,9,FALSE)</f>
        <v>0</v>
      </c>
    </row>
    <row r="840" spans="2:8">
      <c r="B840" s="16" t="s">
        <v>11</v>
      </c>
      <c r="C840" s="16">
        <v>2035</v>
      </c>
      <c r="D840" s="16" t="s">
        <v>3</v>
      </c>
      <c r="E840" s="16" t="str">
        <f>BY_COM_Demand_Drivers!$J$15</f>
        <v>CFDEM</v>
      </c>
      <c r="F840" s="16">
        <f>VLOOKUP($C840,'Growth rate'!$B$3:$T$93,7,FALSE)*VLOOKUP($E840,BY_COM_Demand_Drivers!$A$5:$I$100,7,FALSE)</f>
        <v>123.33986505419745</v>
      </c>
      <c r="G840" s="16">
        <f>VLOOKUP($C840,'Growth rate'!$B$3:$T$93,7,FALSE)*VLOOKUP($E840,BY_COM_Demand_Drivers!$A$5:$I$100,8,FALSE)</f>
        <v>0</v>
      </c>
      <c r="H840" s="16">
        <f>VLOOKUP($C840,'Growth rate'!$B$3:$T$93,7,FALSE)*VLOOKUP($E840,BY_COM_Demand_Drivers!$A$5:$I$100,9,FALSE)</f>
        <v>0</v>
      </c>
    </row>
    <row r="841" spans="2:8">
      <c r="B841" s="16" t="s">
        <v>11</v>
      </c>
      <c r="C841" s="16">
        <v>2036</v>
      </c>
      <c r="D841" s="16" t="s">
        <v>3</v>
      </c>
      <c r="E841" s="16" t="str">
        <f>BY_COM_Demand_Drivers!$J$15</f>
        <v>CFDEM</v>
      </c>
      <c r="F841" s="16">
        <f>VLOOKUP($C841,'Growth rate'!$B$3:$T$93,7,FALSE)*VLOOKUP($E841,BY_COM_Demand_Drivers!$A$5:$I$100,7,FALSE)</f>
        <v>122.23411318183547</v>
      </c>
      <c r="G841" s="16">
        <f>VLOOKUP($C841,'Growth rate'!$B$3:$T$93,7,FALSE)*VLOOKUP($E841,BY_COM_Demand_Drivers!$A$5:$I$100,8,FALSE)</f>
        <v>0</v>
      </c>
      <c r="H841" s="16">
        <f>VLOOKUP($C841,'Growth rate'!$B$3:$T$93,7,FALSE)*VLOOKUP($E841,BY_COM_Demand_Drivers!$A$5:$I$100,9,FALSE)</f>
        <v>0</v>
      </c>
    </row>
    <row r="842" spans="2:8">
      <c r="B842" s="16" t="s">
        <v>11</v>
      </c>
      <c r="C842" s="16">
        <v>2037</v>
      </c>
      <c r="D842" s="16" t="s">
        <v>3</v>
      </c>
      <c r="E842" s="16" t="str">
        <f>BY_COM_Demand_Drivers!$J$15</f>
        <v>CFDEM</v>
      </c>
      <c r="F842" s="16">
        <f>VLOOKUP($C842,'Growth rate'!$B$3:$T$93,7,FALSE)*VLOOKUP($E842,BY_COM_Demand_Drivers!$A$5:$I$100,7,FALSE)</f>
        <v>121.1283613094735</v>
      </c>
      <c r="G842" s="16">
        <f>VLOOKUP($C842,'Growth rate'!$B$3:$T$93,7,FALSE)*VLOOKUP($E842,BY_COM_Demand_Drivers!$A$5:$I$100,8,FALSE)</f>
        <v>0</v>
      </c>
      <c r="H842" s="16">
        <f>VLOOKUP($C842,'Growth rate'!$B$3:$T$93,7,FALSE)*VLOOKUP($E842,BY_COM_Demand_Drivers!$A$5:$I$100,9,FALSE)</f>
        <v>0</v>
      </c>
    </row>
    <row r="843" spans="2:8">
      <c r="B843" s="16" t="s">
        <v>11</v>
      </c>
      <c r="C843" s="16">
        <v>2038</v>
      </c>
      <c r="D843" s="16" t="s">
        <v>3</v>
      </c>
      <c r="E843" s="16" t="str">
        <f>BY_COM_Demand_Drivers!$J$15</f>
        <v>CFDEM</v>
      </c>
      <c r="F843" s="16">
        <f>VLOOKUP($C843,'Growth rate'!$B$3:$T$93,7,FALSE)*VLOOKUP($E843,BY_COM_Demand_Drivers!$A$5:$I$100,7,FALSE)</f>
        <v>120.02260943711154</v>
      </c>
      <c r="G843" s="16">
        <f>VLOOKUP($C843,'Growth rate'!$B$3:$T$93,7,FALSE)*VLOOKUP($E843,BY_COM_Demand_Drivers!$A$5:$I$100,8,FALSE)</f>
        <v>0</v>
      </c>
      <c r="H843" s="16">
        <f>VLOOKUP($C843,'Growth rate'!$B$3:$T$93,7,FALSE)*VLOOKUP($E843,BY_COM_Demand_Drivers!$A$5:$I$100,9,FALSE)</f>
        <v>0</v>
      </c>
    </row>
    <row r="844" spans="2:8">
      <c r="B844" s="16" t="s">
        <v>11</v>
      </c>
      <c r="C844" s="16">
        <v>2039</v>
      </c>
      <c r="D844" s="16" t="s">
        <v>3</v>
      </c>
      <c r="E844" s="16" t="str">
        <f>BY_COM_Demand_Drivers!$J$15</f>
        <v>CFDEM</v>
      </c>
      <c r="F844" s="16">
        <f>VLOOKUP($C844,'Growth rate'!$B$3:$T$93,7,FALSE)*VLOOKUP($E844,BY_COM_Demand_Drivers!$A$5:$I$100,7,FALSE)</f>
        <v>118.91685756474956</v>
      </c>
      <c r="G844" s="16">
        <f>VLOOKUP($C844,'Growth rate'!$B$3:$T$93,7,FALSE)*VLOOKUP($E844,BY_COM_Demand_Drivers!$A$5:$I$100,8,FALSE)</f>
        <v>0</v>
      </c>
      <c r="H844" s="16">
        <f>VLOOKUP($C844,'Growth rate'!$B$3:$T$93,7,FALSE)*VLOOKUP($E844,BY_COM_Demand_Drivers!$A$5:$I$100,9,FALSE)</f>
        <v>0</v>
      </c>
    </row>
    <row r="845" spans="2:8">
      <c r="B845" s="16" t="s">
        <v>11</v>
      </c>
      <c r="C845" s="16">
        <v>2040</v>
      </c>
      <c r="D845" s="16" t="s">
        <v>3</v>
      </c>
      <c r="E845" s="16" t="str">
        <f>BY_COM_Demand_Drivers!$J$15</f>
        <v>CFDEM</v>
      </c>
      <c r="F845" s="16">
        <f>VLOOKUP($C845,'Growth rate'!$B$3:$T$93,7,FALSE)*VLOOKUP($E845,BY_COM_Demand_Drivers!$A$5:$I$100,7,FALSE)</f>
        <v>117.81110569238759</v>
      </c>
      <c r="G845" s="16">
        <f>VLOOKUP($C845,'Growth rate'!$B$3:$T$93,7,FALSE)*VLOOKUP($E845,BY_COM_Demand_Drivers!$A$5:$I$100,8,FALSE)</f>
        <v>0</v>
      </c>
      <c r="H845" s="16">
        <f>VLOOKUP($C845,'Growth rate'!$B$3:$T$93,7,FALSE)*VLOOKUP($E845,BY_COM_Demand_Drivers!$A$5:$I$100,9,FALSE)</f>
        <v>0</v>
      </c>
    </row>
    <row r="846" spans="2:8">
      <c r="B846" s="16" t="s">
        <v>11</v>
      </c>
      <c r="C846" s="16">
        <v>2041</v>
      </c>
      <c r="D846" s="16" t="s">
        <v>3</v>
      </c>
      <c r="E846" s="16" t="str">
        <f>BY_COM_Demand_Drivers!$J$15</f>
        <v>CFDEM</v>
      </c>
      <c r="F846" s="16">
        <f>VLOOKUP($C846,'Growth rate'!$B$3:$T$93,7,FALSE)*VLOOKUP($E846,BY_COM_Demand_Drivers!$A$5:$I$100,7,FALSE)</f>
        <v>116.70535382002562</v>
      </c>
      <c r="G846" s="16">
        <f>VLOOKUP($C846,'Growth rate'!$B$3:$T$93,7,FALSE)*VLOOKUP($E846,BY_COM_Demand_Drivers!$A$5:$I$100,8,FALSE)</f>
        <v>0</v>
      </c>
      <c r="H846" s="16">
        <f>VLOOKUP($C846,'Growth rate'!$B$3:$T$93,7,FALSE)*VLOOKUP($E846,BY_COM_Demand_Drivers!$A$5:$I$100,9,FALSE)</f>
        <v>0</v>
      </c>
    </row>
    <row r="847" spans="2:8">
      <c r="B847" s="16" t="s">
        <v>11</v>
      </c>
      <c r="C847" s="16">
        <v>2042</v>
      </c>
      <c r="D847" s="16" t="s">
        <v>3</v>
      </c>
      <c r="E847" s="16" t="str">
        <f>BY_COM_Demand_Drivers!$J$15</f>
        <v>CFDEM</v>
      </c>
      <c r="F847" s="16">
        <f>VLOOKUP($C847,'Growth rate'!$B$3:$T$93,7,FALSE)*VLOOKUP($E847,BY_COM_Demand_Drivers!$A$5:$I$100,7,FALSE)</f>
        <v>115.59960194766364</v>
      </c>
      <c r="G847" s="16">
        <f>VLOOKUP($C847,'Growth rate'!$B$3:$T$93,7,FALSE)*VLOOKUP($E847,BY_COM_Demand_Drivers!$A$5:$I$100,8,FALSE)</f>
        <v>0</v>
      </c>
      <c r="H847" s="16">
        <f>VLOOKUP($C847,'Growth rate'!$B$3:$T$93,7,FALSE)*VLOOKUP($E847,BY_COM_Demand_Drivers!$A$5:$I$100,9,FALSE)</f>
        <v>0</v>
      </c>
    </row>
    <row r="848" spans="2:8">
      <c r="B848" s="16" t="s">
        <v>11</v>
      </c>
      <c r="C848" s="16">
        <v>2043</v>
      </c>
      <c r="D848" s="16" t="s">
        <v>3</v>
      </c>
      <c r="E848" s="16" t="str">
        <f>BY_COM_Demand_Drivers!$J$15</f>
        <v>CFDEM</v>
      </c>
      <c r="F848" s="16">
        <f>VLOOKUP($C848,'Growth rate'!$B$3:$T$93,7,FALSE)*VLOOKUP($E848,BY_COM_Demand_Drivers!$A$5:$I$100,7,FALSE)</f>
        <v>114.49385007530168</v>
      </c>
      <c r="G848" s="16">
        <f>VLOOKUP($C848,'Growth rate'!$B$3:$T$93,7,FALSE)*VLOOKUP($E848,BY_COM_Demand_Drivers!$A$5:$I$100,8,FALSE)</f>
        <v>0</v>
      </c>
      <c r="H848" s="16">
        <f>VLOOKUP($C848,'Growth rate'!$B$3:$T$93,7,FALSE)*VLOOKUP($E848,BY_COM_Demand_Drivers!$A$5:$I$100,9,FALSE)</f>
        <v>0</v>
      </c>
    </row>
    <row r="849" spans="2:8">
      <c r="B849" s="16" t="s">
        <v>11</v>
      </c>
      <c r="C849" s="16">
        <v>2044</v>
      </c>
      <c r="D849" s="16" t="s">
        <v>3</v>
      </c>
      <c r="E849" s="16" t="str">
        <f>BY_COM_Demand_Drivers!$J$15</f>
        <v>CFDEM</v>
      </c>
      <c r="F849" s="16">
        <f>VLOOKUP($C849,'Growth rate'!$B$3:$T$93,7,FALSE)*VLOOKUP($E849,BY_COM_Demand_Drivers!$A$5:$I$100,7,FALSE)</f>
        <v>113.3880982029397</v>
      </c>
      <c r="G849" s="16">
        <f>VLOOKUP($C849,'Growth rate'!$B$3:$T$93,7,FALSE)*VLOOKUP($E849,BY_COM_Demand_Drivers!$A$5:$I$100,8,FALSE)</f>
        <v>0</v>
      </c>
      <c r="H849" s="16">
        <f>VLOOKUP($C849,'Growth rate'!$B$3:$T$93,7,FALSE)*VLOOKUP($E849,BY_COM_Demand_Drivers!$A$5:$I$100,9,FALSE)</f>
        <v>0</v>
      </c>
    </row>
    <row r="850" spans="2:8">
      <c r="B850" s="16" t="s">
        <v>11</v>
      </c>
      <c r="C850" s="16">
        <v>2045</v>
      </c>
      <c r="D850" s="16" t="s">
        <v>3</v>
      </c>
      <c r="E850" s="16" t="str">
        <f>BY_COM_Demand_Drivers!$J$15</f>
        <v>CFDEM</v>
      </c>
      <c r="F850" s="16">
        <f>VLOOKUP($C850,'Growth rate'!$B$3:$T$93,7,FALSE)*VLOOKUP($E850,BY_COM_Demand_Drivers!$A$5:$I$100,7,FALSE)</f>
        <v>112.28234633057772</v>
      </c>
      <c r="G850" s="16">
        <f>VLOOKUP($C850,'Growth rate'!$B$3:$T$93,7,FALSE)*VLOOKUP($E850,BY_COM_Demand_Drivers!$A$5:$I$100,8,FALSE)</f>
        <v>0</v>
      </c>
      <c r="H850" s="16">
        <f>VLOOKUP($C850,'Growth rate'!$B$3:$T$93,7,FALSE)*VLOOKUP($E850,BY_COM_Demand_Drivers!$A$5:$I$100,9,FALSE)</f>
        <v>0</v>
      </c>
    </row>
    <row r="851" spans="2:8">
      <c r="B851" s="16" t="s">
        <v>11</v>
      </c>
      <c r="C851" s="16">
        <v>2046</v>
      </c>
      <c r="D851" s="16" t="s">
        <v>3</v>
      </c>
      <c r="E851" s="16" t="str">
        <f>BY_COM_Demand_Drivers!$J$15</f>
        <v>CFDEM</v>
      </c>
      <c r="F851" s="16">
        <f>VLOOKUP($C851,'Growth rate'!$B$3:$T$93,7,FALSE)*VLOOKUP($E851,BY_COM_Demand_Drivers!$A$5:$I$100,7,FALSE)</f>
        <v>111.17659445821576</v>
      </c>
      <c r="G851" s="16">
        <f>VLOOKUP($C851,'Growth rate'!$B$3:$T$93,7,FALSE)*VLOOKUP($E851,BY_COM_Demand_Drivers!$A$5:$I$100,8,FALSE)</f>
        <v>0</v>
      </c>
      <c r="H851" s="16">
        <f>VLOOKUP($C851,'Growth rate'!$B$3:$T$93,7,FALSE)*VLOOKUP($E851,BY_COM_Demand_Drivers!$A$5:$I$100,9,FALSE)</f>
        <v>0</v>
      </c>
    </row>
    <row r="852" spans="2:8">
      <c r="B852" s="16" t="s">
        <v>11</v>
      </c>
      <c r="C852" s="16">
        <v>2047</v>
      </c>
      <c r="D852" s="16" t="s">
        <v>3</v>
      </c>
      <c r="E852" s="16" t="str">
        <f>BY_COM_Demand_Drivers!$J$15</f>
        <v>CFDEM</v>
      </c>
      <c r="F852" s="16">
        <f>VLOOKUP($C852,'Growth rate'!$B$3:$T$93,7,FALSE)*VLOOKUP($E852,BY_COM_Demand_Drivers!$A$5:$I$100,7,FALSE)</f>
        <v>110.07084258585378</v>
      </c>
      <c r="G852" s="16">
        <f>VLOOKUP($C852,'Growth rate'!$B$3:$T$93,7,FALSE)*VLOOKUP($E852,BY_COM_Demand_Drivers!$A$5:$I$100,8,FALSE)</f>
        <v>0</v>
      </c>
      <c r="H852" s="16">
        <f>VLOOKUP($C852,'Growth rate'!$B$3:$T$93,7,FALSE)*VLOOKUP($E852,BY_COM_Demand_Drivers!$A$5:$I$100,9,FALSE)</f>
        <v>0</v>
      </c>
    </row>
    <row r="853" spans="2:8">
      <c r="B853" s="16" t="s">
        <v>11</v>
      </c>
      <c r="C853" s="16">
        <v>2048</v>
      </c>
      <c r="D853" s="16" t="s">
        <v>3</v>
      </c>
      <c r="E853" s="16" t="str">
        <f>BY_COM_Demand_Drivers!$J$15</f>
        <v>CFDEM</v>
      </c>
      <c r="F853" s="16">
        <f>VLOOKUP($C853,'Growth rate'!$B$3:$T$93,7,FALSE)*VLOOKUP($E853,BY_COM_Demand_Drivers!$A$5:$I$100,7,FALSE)</f>
        <v>108.96509071349182</v>
      </c>
      <c r="G853" s="16">
        <f>VLOOKUP($C853,'Growth rate'!$B$3:$T$93,7,FALSE)*VLOOKUP($E853,BY_COM_Demand_Drivers!$A$5:$I$100,8,FALSE)</f>
        <v>0</v>
      </c>
      <c r="H853" s="16">
        <f>VLOOKUP($C853,'Growth rate'!$B$3:$T$93,7,FALSE)*VLOOKUP($E853,BY_COM_Demand_Drivers!$A$5:$I$100,9,FALSE)</f>
        <v>0</v>
      </c>
    </row>
    <row r="854" spans="2:8">
      <c r="B854" s="16" t="s">
        <v>11</v>
      </c>
      <c r="C854" s="16">
        <v>2049</v>
      </c>
      <c r="D854" s="16" t="s">
        <v>3</v>
      </c>
      <c r="E854" s="16" t="str">
        <f>BY_COM_Demand_Drivers!$J$15</f>
        <v>CFDEM</v>
      </c>
      <c r="F854" s="16">
        <f>VLOOKUP($C854,'Growth rate'!$B$3:$T$93,7,FALSE)*VLOOKUP($E854,BY_COM_Demand_Drivers!$A$5:$I$100,7,FALSE)</f>
        <v>107.85933884112985</v>
      </c>
      <c r="G854" s="16">
        <f>VLOOKUP($C854,'Growth rate'!$B$3:$T$93,7,FALSE)*VLOOKUP($E854,BY_COM_Demand_Drivers!$A$5:$I$100,8,FALSE)</f>
        <v>0</v>
      </c>
      <c r="H854" s="16">
        <f>VLOOKUP($C854,'Growth rate'!$B$3:$T$93,7,FALSE)*VLOOKUP($E854,BY_COM_Demand_Drivers!$A$5:$I$100,9,FALSE)</f>
        <v>0</v>
      </c>
    </row>
    <row r="855" spans="2:8">
      <c r="B855" s="16" t="s">
        <v>11</v>
      </c>
      <c r="C855" s="16">
        <v>2050</v>
      </c>
      <c r="D855" s="16" t="s">
        <v>3</v>
      </c>
      <c r="E855" s="16" t="str">
        <f>BY_COM_Demand_Drivers!$J$15</f>
        <v>CFDEM</v>
      </c>
      <c r="F855" s="16">
        <f>VLOOKUP($C855,'Growth rate'!$B$3:$T$93,7,FALSE)*VLOOKUP($E855,BY_COM_Demand_Drivers!$A$5:$I$100,7,FALSE)</f>
        <v>106.75358696876786</v>
      </c>
      <c r="G855" s="16">
        <f>VLOOKUP($C855,'Growth rate'!$B$3:$T$93,7,FALSE)*VLOOKUP($E855,BY_COM_Demand_Drivers!$A$5:$I$100,8,FALSE)</f>
        <v>0</v>
      </c>
      <c r="H855" s="16">
        <f>VLOOKUP($C855,'Growth rate'!$B$3:$T$93,7,FALSE)*VLOOKUP($E855,BY_COM_Demand_Drivers!$A$5:$I$100,9,FALSE)</f>
        <v>0</v>
      </c>
    </row>
    <row r="856" spans="2:8">
      <c r="B856" s="16" t="s">
        <v>11</v>
      </c>
      <c r="C856" s="16">
        <v>2051</v>
      </c>
      <c r="D856" s="16" t="s">
        <v>3</v>
      </c>
      <c r="E856" s="16" t="str">
        <f>BY_COM_Demand_Drivers!$J$15</f>
        <v>CFDEM</v>
      </c>
      <c r="F856" s="16">
        <f>VLOOKUP($C856,'Growth rate'!$B$3:$T$93,7,FALSE)*VLOOKUP($E856,BY_COM_Demand_Drivers!$A$5:$I$100,7,FALSE)</f>
        <v>107.95380096366679</v>
      </c>
      <c r="G856" s="16">
        <f>VLOOKUP($C856,'Growth rate'!$B$3:$T$93,7,FALSE)*VLOOKUP($E856,BY_COM_Demand_Drivers!$A$5:$I$100,8,FALSE)</f>
        <v>0</v>
      </c>
      <c r="H856" s="16">
        <f>VLOOKUP($C856,'Growth rate'!$B$3:$T$93,7,FALSE)*VLOOKUP($E856,BY_COM_Demand_Drivers!$A$5:$I$100,9,FALSE)</f>
        <v>0</v>
      </c>
    </row>
    <row r="857" spans="2:8">
      <c r="B857" s="16" t="s">
        <v>11</v>
      </c>
      <c r="C857" s="16">
        <v>2052</v>
      </c>
      <c r="D857" s="16" t="s">
        <v>3</v>
      </c>
      <c r="E857" s="16" t="str">
        <f>BY_COM_Demand_Drivers!$J$15</f>
        <v>CFDEM</v>
      </c>
      <c r="F857" s="16">
        <f>VLOOKUP($C857,'Growth rate'!$B$3:$T$93,7,FALSE)*VLOOKUP($E857,BY_COM_Demand_Drivers!$A$5:$I$100,7,FALSE)</f>
        <v>109.1540149585657</v>
      </c>
      <c r="G857" s="16">
        <f>VLOOKUP($C857,'Growth rate'!$B$3:$T$93,7,FALSE)*VLOOKUP($E857,BY_COM_Demand_Drivers!$A$5:$I$100,8,FALSE)</f>
        <v>0</v>
      </c>
      <c r="H857" s="16">
        <f>VLOOKUP($C857,'Growth rate'!$B$3:$T$93,7,FALSE)*VLOOKUP($E857,BY_COM_Demand_Drivers!$A$5:$I$100,9,FALSE)</f>
        <v>0</v>
      </c>
    </row>
    <row r="858" spans="2:8">
      <c r="B858" s="16" t="s">
        <v>11</v>
      </c>
      <c r="C858" s="16">
        <v>2053</v>
      </c>
      <c r="D858" s="16" t="s">
        <v>3</v>
      </c>
      <c r="E858" s="16" t="str">
        <f>BY_COM_Demand_Drivers!$J$15</f>
        <v>CFDEM</v>
      </c>
      <c r="F858" s="16">
        <f>VLOOKUP($C858,'Growth rate'!$B$3:$T$93,7,FALSE)*VLOOKUP($E858,BY_COM_Demand_Drivers!$A$5:$I$100,7,FALSE)</f>
        <v>110.35422895346461</v>
      </c>
      <c r="G858" s="16">
        <f>VLOOKUP($C858,'Growth rate'!$B$3:$T$93,7,FALSE)*VLOOKUP($E858,BY_COM_Demand_Drivers!$A$5:$I$100,8,FALSE)</f>
        <v>0</v>
      </c>
      <c r="H858" s="16">
        <f>VLOOKUP($C858,'Growth rate'!$B$3:$T$93,7,FALSE)*VLOOKUP($E858,BY_COM_Demand_Drivers!$A$5:$I$100,9,FALSE)</f>
        <v>0</v>
      </c>
    </row>
    <row r="859" spans="2:8">
      <c r="B859" s="16" t="s">
        <v>11</v>
      </c>
      <c r="C859" s="16">
        <v>2054</v>
      </c>
      <c r="D859" s="16" t="s">
        <v>3</v>
      </c>
      <c r="E859" s="16" t="str">
        <f>BY_COM_Demand_Drivers!$J$15</f>
        <v>CFDEM</v>
      </c>
      <c r="F859" s="16">
        <f>VLOOKUP($C859,'Growth rate'!$B$3:$T$93,7,FALSE)*VLOOKUP($E859,BY_COM_Demand_Drivers!$A$5:$I$100,7,FALSE)</f>
        <v>111.55444294836354</v>
      </c>
      <c r="G859" s="16">
        <f>VLOOKUP($C859,'Growth rate'!$B$3:$T$93,7,FALSE)*VLOOKUP($E859,BY_COM_Demand_Drivers!$A$5:$I$100,8,FALSE)</f>
        <v>0</v>
      </c>
      <c r="H859" s="16">
        <f>VLOOKUP($C859,'Growth rate'!$B$3:$T$93,7,FALSE)*VLOOKUP($E859,BY_COM_Demand_Drivers!$A$5:$I$100,9,FALSE)</f>
        <v>0</v>
      </c>
    </row>
    <row r="860" spans="2:8">
      <c r="B860" s="16" t="s">
        <v>11</v>
      </c>
      <c r="C860" s="16">
        <v>2055</v>
      </c>
      <c r="D860" s="16" t="s">
        <v>3</v>
      </c>
      <c r="E860" s="16" t="str">
        <f>BY_COM_Demand_Drivers!$J$15</f>
        <v>CFDEM</v>
      </c>
      <c r="F860" s="16">
        <f>VLOOKUP($C860,'Growth rate'!$B$3:$T$93,7,FALSE)*VLOOKUP($E860,BY_COM_Demand_Drivers!$A$5:$I$100,7,FALSE)</f>
        <v>112.75465694326246</v>
      </c>
      <c r="G860" s="16">
        <f>VLOOKUP($C860,'Growth rate'!$B$3:$T$93,7,FALSE)*VLOOKUP($E860,BY_COM_Demand_Drivers!$A$5:$I$100,8,FALSE)</f>
        <v>0</v>
      </c>
      <c r="H860" s="16">
        <f>VLOOKUP($C860,'Growth rate'!$B$3:$T$93,7,FALSE)*VLOOKUP($E860,BY_COM_Demand_Drivers!$A$5:$I$100,9,FALSE)</f>
        <v>0</v>
      </c>
    </row>
    <row r="861" spans="2:8">
      <c r="B861" s="16" t="s">
        <v>11</v>
      </c>
      <c r="C861" s="16">
        <v>2056</v>
      </c>
      <c r="D861" s="16" t="s">
        <v>3</v>
      </c>
      <c r="E861" s="16" t="str">
        <f>BY_COM_Demand_Drivers!$J$15</f>
        <v>CFDEM</v>
      </c>
      <c r="F861" s="16">
        <f>VLOOKUP($C861,'Growth rate'!$B$3:$T$93,7,FALSE)*VLOOKUP($E861,BY_COM_Demand_Drivers!$A$5:$I$100,7,FALSE)</f>
        <v>114.03946369860759</v>
      </c>
      <c r="G861" s="16">
        <f>VLOOKUP($C861,'Growth rate'!$B$3:$T$93,7,FALSE)*VLOOKUP($E861,BY_COM_Demand_Drivers!$A$5:$I$100,8,FALSE)</f>
        <v>0</v>
      </c>
      <c r="H861" s="16">
        <f>VLOOKUP($C861,'Growth rate'!$B$3:$T$93,7,FALSE)*VLOOKUP($E861,BY_COM_Demand_Drivers!$A$5:$I$100,9,FALSE)</f>
        <v>0</v>
      </c>
    </row>
    <row r="862" spans="2:8">
      <c r="B862" s="16" t="s">
        <v>11</v>
      </c>
      <c r="C862" s="16">
        <v>2057</v>
      </c>
      <c r="D862" s="16" t="s">
        <v>3</v>
      </c>
      <c r="E862" s="16" t="str">
        <f>BY_COM_Demand_Drivers!$J$15</f>
        <v>CFDEM</v>
      </c>
      <c r="F862" s="16">
        <f>VLOOKUP($C862,'Growth rate'!$B$3:$T$93,7,FALSE)*VLOOKUP($E862,BY_COM_Demand_Drivers!$A$5:$I$100,7,FALSE)</f>
        <v>115.32427045395275</v>
      </c>
      <c r="G862" s="16">
        <f>VLOOKUP($C862,'Growth rate'!$B$3:$T$93,7,FALSE)*VLOOKUP($E862,BY_COM_Demand_Drivers!$A$5:$I$100,8,FALSE)</f>
        <v>0</v>
      </c>
      <c r="H862" s="16">
        <f>VLOOKUP($C862,'Growth rate'!$B$3:$T$93,7,FALSE)*VLOOKUP($E862,BY_COM_Demand_Drivers!$A$5:$I$100,9,FALSE)</f>
        <v>0</v>
      </c>
    </row>
    <row r="863" spans="2:8">
      <c r="B863" s="16" t="s">
        <v>11</v>
      </c>
      <c r="C863" s="16">
        <v>2058</v>
      </c>
      <c r="D863" s="16" t="s">
        <v>3</v>
      </c>
      <c r="E863" s="16" t="str">
        <f>BY_COM_Demand_Drivers!$J$15</f>
        <v>CFDEM</v>
      </c>
      <c r="F863" s="16">
        <f>VLOOKUP($C863,'Growth rate'!$B$3:$T$93,7,FALSE)*VLOOKUP($E863,BY_COM_Demand_Drivers!$A$5:$I$100,7,FALSE)</f>
        <v>116.60907720929789</v>
      </c>
      <c r="G863" s="16">
        <f>VLOOKUP($C863,'Growth rate'!$B$3:$T$93,7,FALSE)*VLOOKUP($E863,BY_COM_Demand_Drivers!$A$5:$I$100,8,FALSE)</f>
        <v>0</v>
      </c>
      <c r="H863" s="16">
        <f>VLOOKUP($C863,'Growth rate'!$B$3:$T$93,7,FALSE)*VLOOKUP($E863,BY_COM_Demand_Drivers!$A$5:$I$100,9,FALSE)</f>
        <v>0</v>
      </c>
    </row>
    <row r="864" spans="2:8">
      <c r="B864" s="16" t="s">
        <v>11</v>
      </c>
      <c r="C864" s="16">
        <v>2059</v>
      </c>
      <c r="D864" s="16" t="s">
        <v>3</v>
      </c>
      <c r="E864" s="16" t="str">
        <f>BY_COM_Demand_Drivers!$J$15</f>
        <v>CFDEM</v>
      </c>
      <c r="F864" s="16">
        <f>VLOOKUP($C864,'Growth rate'!$B$3:$T$93,7,FALSE)*VLOOKUP($E864,BY_COM_Demand_Drivers!$A$5:$I$100,7,FALSE)</f>
        <v>117.89388396464301</v>
      </c>
      <c r="G864" s="16">
        <f>VLOOKUP($C864,'Growth rate'!$B$3:$T$93,7,FALSE)*VLOOKUP($E864,BY_COM_Demand_Drivers!$A$5:$I$100,8,FALSE)</f>
        <v>0</v>
      </c>
      <c r="H864" s="16">
        <f>VLOOKUP($C864,'Growth rate'!$B$3:$T$93,7,FALSE)*VLOOKUP($E864,BY_COM_Demand_Drivers!$A$5:$I$100,9,FALSE)</f>
        <v>0</v>
      </c>
    </row>
    <row r="865" spans="2:8">
      <c r="B865" s="16" t="s">
        <v>11</v>
      </c>
      <c r="C865" s="16">
        <v>2060</v>
      </c>
      <c r="D865" s="16" t="s">
        <v>3</v>
      </c>
      <c r="E865" s="16" t="str">
        <f>BY_COM_Demand_Drivers!$J$15</f>
        <v>CFDEM</v>
      </c>
      <c r="F865" s="16">
        <f>VLOOKUP($C865,'Growth rate'!$B$3:$T$93,7,FALSE)*VLOOKUP($E865,BY_COM_Demand_Drivers!$A$5:$I$100,7,FALSE)</f>
        <v>119.17869071998817</v>
      </c>
      <c r="G865" s="16">
        <f>VLOOKUP($C865,'Growth rate'!$B$3:$T$93,7,FALSE)*VLOOKUP($E865,BY_COM_Demand_Drivers!$A$5:$I$100,8,FALSE)</f>
        <v>0</v>
      </c>
      <c r="H865" s="16">
        <f>VLOOKUP($C865,'Growth rate'!$B$3:$T$93,7,FALSE)*VLOOKUP($E865,BY_COM_Demand_Drivers!$A$5:$I$100,9,FALSE)</f>
        <v>0</v>
      </c>
    </row>
    <row r="866" spans="2:8">
      <c r="B866" s="16" t="s">
        <v>11</v>
      </c>
      <c r="C866" s="16">
        <v>2061</v>
      </c>
      <c r="D866" s="16" t="s">
        <v>3</v>
      </c>
      <c r="E866" s="16" t="str">
        <f>BY_COM_Demand_Drivers!$J$15</f>
        <v>CFDEM</v>
      </c>
      <c r="F866" s="16">
        <f>VLOOKUP($C866,'Growth rate'!$B$3:$T$93,7,FALSE)*VLOOKUP($E866,BY_COM_Demand_Drivers!$A$5:$I$100,7,FALSE)</f>
        <v>120.45525815298355</v>
      </c>
      <c r="G866" s="16">
        <f>VLOOKUP($C866,'Growth rate'!$B$3:$T$93,7,FALSE)*VLOOKUP($E866,BY_COM_Demand_Drivers!$A$5:$I$100,8,FALSE)</f>
        <v>0</v>
      </c>
      <c r="H866" s="16">
        <f>VLOOKUP($C866,'Growth rate'!$B$3:$T$93,7,FALSE)*VLOOKUP($E866,BY_COM_Demand_Drivers!$A$5:$I$100,9,FALSE)</f>
        <v>0</v>
      </c>
    </row>
    <row r="867" spans="2:8">
      <c r="B867" s="16" t="s">
        <v>11</v>
      </c>
      <c r="C867" s="16">
        <v>2062</v>
      </c>
      <c r="D867" s="16" t="s">
        <v>3</v>
      </c>
      <c r="E867" s="16" t="str">
        <f>BY_COM_Demand_Drivers!$J$15</f>
        <v>CFDEM</v>
      </c>
      <c r="F867" s="16">
        <f>VLOOKUP($C867,'Growth rate'!$B$3:$T$93,7,FALSE)*VLOOKUP($E867,BY_COM_Demand_Drivers!$A$5:$I$100,7,FALSE)</f>
        <v>121.73182558597891</v>
      </c>
      <c r="G867" s="16">
        <f>VLOOKUP($C867,'Growth rate'!$B$3:$T$93,7,FALSE)*VLOOKUP($E867,BY_COM_Demand_Drivers!$A$5:$I$100,8,FALSE)</f>
        <v>0</v>
      </c>
      <c r="H867" s="16">
        <f>VLOOKUP($C867,'Growth rate'!$B$3:$T$93,7,FALSE)*VLOOKUP($E867,BY_COM_Demand_Drivers!$A$5:$I$100,9,FALSE)</f>
        <v>0</v>
      </c>
    </row>
    <row r="868" spans="2:8">
      <c r="B868" s="16" t="s">
        <v>11</v>
      </c>
      <c r="C868" s="16">
        <v>2063</v>
      </c>
      <c r="D868" s="16" t="s">
        <v>3</v>
      </c>
      <c r="E868" s="16" t="str">
        <f>BY_COM_Demand_Drivers!$J$15</f>
        <v>CFDEM</v>
      </c>
      <c r="F868" s="16">
        <f>VLOOKUP($C868,'Growth rate'!$B$3:$T$93,7,FALSE)*VLOOKUP($E868,BY_COM_Demand_Drivers!$A$5:$I$100,7,FALSE)</f>
        <v>123.00839301897429</v>
      </c>
      <c r="G868" s="16">
        <f>VLOOKUP($C868,'Growth rate'!$B$3:$T$93,7,FALSE)*VLOOKUP($E868,BY_COM_Demand_Drivers!$A$5:$I$100,8,FALSE)</f>
        <v>0</v>
      </c>
      <c r="H868" s="16">
        <f>VLOOKUP($C868,'Growth rate'!$B$3:$T$93,7,FALSE)*VLOOKUP($E868,BY_COM_Demand_Drivers!$A$5:$I$100,9,FALSE)</f>
        <v>0</v>
      </c>
    </row>
    <row r="869" spans="2:8">
      <c r="B869" s="16" t="s">
        <v>11</v>
      </c>
      <c r="C869" s="16">
        <v>2064</v>
      </c>
      <c r="D869" s="16" t="s">
        <v>3</v>
      </c>
      <c r="E869" s="16" t="str">
        <f>BY_COM_Demand_Drivers!$J$15</f>
        <v>CFDEM</v>
      </c>
      <c r="F869" s="16">
        <f>VLOOKUP($C869,'Growth rate'!$B$3:$T$93,7,FALSE)*VLOOKUP($E869,BY_COM_Demand_Drivers!$A$5:$I$100,7,FALSE)</f>
        <v>124.28496045196964</v>
      </c>
      <c r="G869" s="16">
        <f>VLOOKUP($C869,'Growth rate'!$B$3:$T$93,7,FALSE)*VLOOKUP($E869,BY_COM_Demand_Drivers!$A$5:$I$100,8,FALSE)</f>
        <v>0</v>
      </c>
      <c r="H869" s="16">
        <f>VLOOKUP($C869,'Growth rate'!$B$3:$T$93,7,FALSE)*VLOOKUP($E869,BY_COM_Demand_Drivers!$A$5:$I$100,9,FALSE)</f>
        <v>0</v>
      </c>
    </row>
    <row r="870" spans="2:8">
      <c r="B870" s="16" t="s">
        <v>11</v>
      </c>
      <c r="C870" s="16">
        <v>2065</v>
      </c>
      <c r="D870" s="16" t="s">
        <v>3</v>
      </c>
      <c r="E870" s="16" t="str">
        <f>BY_COM_Demand_Drivers!$J$15</f>
        <v>CFDEM</v>
      </c>
      <c r="F870" s="16">
        <f>VLOOKUP($C870,'Growth rate'!$B$3:$T$93,7,FALSE)*VLOOKUP($E870,BY_COM_Demand_Drivers!$A$5:$I$100,7,FALSE)</f>
        <v>125.56152788496503</v>
      </c>
      <c r="G870" s="16">
        <f>VLOOKUP($C870,'Growth rate'!$B$3:$T$93,7,FALSE)*VLOOKUP($E870,BY_COM_Demand_Drivers!$A$5:$I$100,8,FALSE)</f>
        <v>0</v>
      </c>
      <c r="H870" s="16">
        <f>VLOOKUP($C870,'Growth rate'!$B$3:$T$93,7,FALSE)*VLOOKUP($E870,BY_COM_Demand_Drivers!$A$5:$I$100,9,FALSE)</f>
        <v>0</v>
      </c>
    </row>
    <row r="871" spans="2:8">
      <c r="B871" s="16" t="s">
        <v>11</v>
      </c>
      <c r="C871" s="16">
        <v>2066</v>
      </c>
      <c r="D871" s="16" t="s">
        <v>3</v>
      </c>
      <c r="E871" s="16" t="str">
        <f>BY_COM_Demand_Drivers!$J$15</f>
        <v>CFDEM</v>
      </c>
      <c r="F871" s="16">
        <f>VLOOKUP($C871,'Growth rate'!$B$3:$T$93,7,FALSE)*VLOOKUP($E871,BY_COM_Demand_Drivers!$A$5:$I$100,7,FALSE)</f>
        <v>126.82477738997342</v>
      </c>
      <c r="G871" s="16">
        <f>VLOOKUP($C871,'Growth rate'!$B$3:$T$93,7,FALSE)*VLOOKUP($E871,BY_COM_Demand_Drivers!$A$5:$I$100,8,FALSE)</f>
        <v>0</v>
      </c>
      <c r="H871" s="16">
        <f>VLOOKUP($C871,'Growth rate'!$B$3:$T$93,7,FALSE)*VLOOKUP($E871,BY_COM_Demand_Drivers!$A$5:$I$100,9,FALSE)</f>
        <v>0</v>
      </c>
    </row>
    <row r="872" spans="2:8">
      <c r="B872" s="16" t="s">
        <v>11</v>
      </c>
      <c r="C872" s="16">
        <v>2067</v>
      </c>
      <c r="D872" s="16" t="s">
        <v>3</v>
      </c>
      <c r="E872" s="16" t="str">
        <f>BY_COM_Demand_Drivers!$J$15</f>
        <v>CFDEM</v>
      </c>
      <c r="F872" s="16">
        <f>VLOOKUP($C872,'Growth rate'!$B$3:$T$93,7,FALSE)*VLOOKUP($E872,BY_COM_Demand_Drivers!$A$5:$I$100,7,FALSE)</f>
        <v>128.08802689498185</v>
      </c>
      <c r="G872" s="16">
        <f>VLOOKUP($C872,'Growth rate'!$B$3:$T$93,7,FALSE)*VLOOKUP($E872,BY_COM_Demand_Drivers!$A$5:$I$100,8,FALSE)</f>
        <v>0</v>
      </c>
      <c r="H872" s="16">
        <f>VLOOKUP($C872,'Growth rate'!$B$3:$T$93,7,FALSE)*VLOOKUP($E872,BY_COM_Demand_Drivers!$A$5:$I$100,9,FALSE)</f>
        <v>0</v>
      </c>
    </row>
    <row r="873" spans="2:8">
      <c r="B873" s="16" t="s">
        <v>11</v>
      </c>
      <c r="C873" s="16">
        <v>2068</v>
      </c>
      <c r="D873" s="16" t="s">
        <v>3</v>
      </c>
      <c r="E873" s="16" t="str">
        <f>BY_COM_Demand_Drivers!$J$15</f>
        <v>CFDEM</v>
      </c>
      <c r="F873" s="16">
        <f>VLOOKUP($C873,'Growth rate'!$B$3:$T$93,7,FALSE)*VLOOKUP($E873,BY_COM_Demand_Drivers!$A$5:$I$100,7,FALSE)</f>
        <v>129.35127639999021</v>
      </c>
      <c r="G873" s="16">
        <f>VLOOKUP($C873,'Growth rate'!$B$3:$T$93,7,FALSE)*VLOOKUP($E873,BY_COM_Demand_Drivers!$A$5:$I$100,8,FALSE)</f>
        <v>0</v>
      </c>
      <c r="H873" s="16">
        <f>VLOOKUP($C873,'Growth rate'!$B$3:$T$93,7,FALSE)*VLOOKUP($E873,BY_COM_Demand_Drivers!$A$5:$I$100,9,FALSE)</f>
        <v>0</v>
      </c>
    </row>
    <row r="874" spans="2:8">
      <c r="B874" s="16" t="s">
        <v>11</v>
      </c>
      <c r="C874" s="16">
        <v>2069</v>
      </c>
      <c r="D874" s="16" t="s">
        <v>3</v>
      </c>
      <c r="E874" s="16" t="str">
        <f>BY_COM_Demand_Drivers!$J$15</f>
        <v>CFDEM</v>
      </c>
      <c r="F874" s="16">
        <f>VLOOKUP($C874,'Growth rate'!$B$3:$T$93,7,FALSE)*VLOOKUP($E874,BY_COM_Demand_Drivers!$A$5:$I$100,7,FALSE)</f>
        <v>130.61452590499866</v>
      </c>
      <c r="G874" s="16">
        <f>VLOOKUP($C874,'Growth rate'!$B$3:$T$93,7,FALSE)*VLOOKUP($E874,BY_COM_Demand_Drivers!$A$5:$I$100,8,FALSE)</f>
        <v>0</v>
      </c>
      <c r="H874" s="16">
        <f>VLOOKUP($C874,'Growth rate'!$B$3:$T$93,7,FALSE)*VLOOKUP($E874,BY_COM_Demand_Drivers!$A$5:$I$100,9,FALSE)</f>
        <v>0</v>
      </c>
    </row>
    <row r="875" spans="2:8">
      <c r="B875" s="16" t="s">
        <v>11</v>
      </c>
      <c r="C875" s="16">
        <v>2070</v>
      </c>
      <c r="D875" s="16" t="s">
        <v>3</v>
      </c>
      <c r="E875" s="16" t="str">
        <f>BY_COM_Demand_Drivers!$J$15</f>
        <v>CFDEM</v>
      </c>
      <c r="F875" s="16">
        <f>VLOOKUP($C875,'Growth rate'!$B$3:$T$93,7,FALSE)*VLOOKUP($E875,BY_COM_Demand_Drivers!$A$5:$I$100,7,FALSE)</f>
        <v>131.87777541000705</v>
      </c>
      <c r="G875" s="16">
        <f>VLOOKUP($C875,'Growth rate'!$B$3:$T$93,7,FALSE)*VLOOKUP($E875,BY_COM_Demand_Drivers!$A$5:$I$100,8,FALSE)</f>
        <v>0</v>
      </c>
      <c r="H875" s="16">
        <f>VLOOKUP($C875,'Growth rate'!$B$3:$T$93,7,FALSE)*VLOOKUP($E875,BY_COM_Demand_Drivers!$A$5:$I$100,9,FALSE)</f>
        <v>0</v>
      </c>
    </row>
    <row r="876" spans="2:8">
      <c r="B876" s="16" t="s">
        <v>11</v>
      </c>
      <c r="C876" s="16">
        <v>2071</v>
      </c>
      <c r="D876" s="16" t="s">
        <v>3</v>
      </c>
      <c r="E876" s="16" t="str">
        <f>BY_COM_Demand_Drivers!$J$15</f>
        <v>CFDEM</v>
      </c>
      <c r="F876" s="16">
        <f>VLOOKUP($C876,'Growth rate'!$B$3:$T$93,7,FALSE)*VLOOKUP($E876,BY_COM_Demand_Drivers!$A$5:$I$100,7,FALSE)</f>
        <v>133.07420280369584</v>
      </c>
      <c r="G876" s="16">
        <f>VLOOKUP($C876,'Growth rate'!$B$3:$T$93,7,FALSE)*VLOOKUP($E876,BY_COM_Demand_Drivers!$A$5:$I$100,8,FALSE)</f>
        <v>0</v>
      </c>
      <c r="H876" s="16">
        <f>VLOOKUP($C876,'Growth rate'!$B$3:$T$93,7,FALSE)*VLOOKUP($E876,BY_COM_Demand_Drivers!$A$5:$I$100,9,FALSE)</f>
        <v>0</v>
      </c>
    </row>
    <row r="877" spans="2:8">
      <c r="B877" s="16" t="s">
        <v>11</v>
      </c>
      <c r="C877" s="16">
        <v>2072</v>
      </c>
      <c r="D877" s="16" t="s">
        <v>3</v>
      </c>
      <c r="E877" s="16" t="str">
        <f>BY_COM_Demand_Drivers!$J$15</f>
        <v>CFDEM</v>
      </c>
      <c r="F877" s="16">
        <f>VLOOKUP($C877,'Growth rate'!$B$3:$T$93,7,FALSE)*VLOOKUP($E877,BY_COM_Demand_Drivers!$A$5:$I$100,7,FALSE)</f>
        <v>134.27063019738466</v>
      </c>
      <c r="G877" s="16">
        <f>VLOOKUP($C877,'Growth rate'!$B$3:$T$93,7,FALSE)*VLOOKUP($E877,BY_COM_Demand_Drivers!$A$5:$I$100,8,FALSE)</f>
        <v>0</v>
      </c>
      <c r="H877" s="16">
        <f>VLOOKUP($C877,'Growth rate'!$B$3:$T$93,7,FALSE)*VLOOKUP($E877,BY_COM_Demand_Drivers!$A$5:$I$100,9,FALSE)</f>
        <v>0</v>
      </c>
    </row>
    <row r="878" spans="2:8">
      <c r="B878" s="16" t="s">
        <v>11</v>
      </c>
      <c r="C878" s="16">
        <v>2073</v>
      </c>
      <c r="D878" s="16" t="s">
        <v>3</v>
      </c>
      <c r="E878" s="16" t="str">
        <f>BY_COM_Demand_Drivers!$J$15</f>
        <v>CFDEM</v>
      </c>
      <c r="F878" s="16">
        <f>VLOOKUP($C878,'Growth rate'!$B$3:$T$93,7,FALSE)*VLOOKUP($E878,BY_COM_Demand_Drivers!$A$5:$I$100,7,FALSE)</f>
        <v>135.4670575910734</v>
      </c>
      <c r="G878" s="16">
        <f>VLOOKUP($C878,'Growth rate'!$B$3:$T$93,7,FALSE)*VLOOKUP($E878,BY_COM_Demand_Drivers!$A$5:$I$100,8,FALSE)</f>
        <v>0</v>
      </c>
      <c r="H878" s="16">
        <f>VLOOKUP($C878,'Growth rate'!$B$3:$T$93,7,FALSE)*VLOOKUP($E878,BY_COM_Demand_Drivers!$A$5:$I$100,9,FALSE)</f>
        <v>0</v>
      </c>
    </row>
    <row r="879" spans="2:8">
      <c r="B879" s="16" t="s">
        <v>11</v>
      </c>
      <c r="C879" s="16">
        <v>2074</v>
      </c>
      <c r="D879" s="16" t="s">
        <v>3</v>
      </c>
      <c r="E879" s="16" t="str">
        <f>BY_COM_Demand_Drivers!$J$15</f>
        <v>CFDEM</v>
      </c>
      <c r="F879" s="16">
        <f>VLOOKUP($C879,'Growth rate'!$B$3:$T$93,7,FALSE)*VLOOKUP($E879,BY_COM_Demand_Drivers!$A$5:$I$100,7,FALSE)</f>
        <v>136.66348498476222</v>
      </c>
      <c r="G879" s="16">
        <f>VLOOKUP($C879,'Growth rate'!$B$3:$T$93,7,FALSE)*VLOOKUP($E879,BY_COM_Demand_Drivers!$A$5:$I$100,8,FALSE)</f>
        <v>0</v>
      </c>
      <c r="H879" s="16">
        <f>VLOOKUP($C879,'Growth rate'!$B$3:$T$93,7,FALSE)*VLOOKUP($E879,BY_COM_Demand_Drivers!$A$5:$I$100,9,FALSE)</f>
        <v>0</v>
      </c>
    </row>
    <row r="880" spans="2:8">
      <c r="B880" s="16" t="s">
        <v>11</v>
      </c>
      <c r="C880" s="16">
        <v>2075</v>
      </c>
      <c r="D880" s="16" t="s">
        <v>3</v>
      </c>
      <c r="E880" s="16" t="str">
        <f>BY_COM_Demand_Drivers!$J$15</f>
        <v>CFDEM</v>
      </c>
      <c r="F880" s="16">
        <f>VLOOKUP($C880,'Growth rate'!$B$3:$T$93,7,FALSE)*VLOOKUP($E880,BY_COM_Demand_Drivers!$A$5:$I$100,7,FALSE)</f>
        <v>137.85991237845101</v>
      </c>
      <c r="G880" s="16">
        <f>VLOOKUP($C880,'Growth rate'!$B$3:$T$93,7,FALSE)*VLOOKUP($E880,BY_COM_Demand_Drivers!$A$5:$I$100,8,FALSE)</f>
        <v>0</v>
      </c>
      <c r="H880" s="16">
        <f>VLOOKUP($C880,'Growth rate'!$B$3:$T$93,7,FALSE)*VLOOKUP($E880,BY_COM_Demand_Drivers!$A$5:$I$100,9,FALSE)</f>
        <v>0</v>
      </c>
    </row>
    <row r="881" spans="2:8">
      <c r="B881" s="16" t="s">
        <v>11</v>
      </c>
      <c r="C881" s="16">
        <v>2076</v>
      </c>
      <c r="D881" s="16" t="s">
        <v>3</v>
      </c>
      <c r="E881" s="16" t="str">
        <f>BY_COM_Demand_Drivers!$J$15</f>
        <v>CFDEM</v>
      </c>
      <c r="F881" s="16">
        <f>VLOOKUP($C881,'Growth rate'!$B$3:$T$93,7,FALSE)*VLOOKUP($E881,BY_COM_Demand_Drivers!$A$5:$I$100,7,FALSE)</f>
        <v>138.98338399274431</v>
      </c>
      <c r="G881" s="16">
        <f>VLOOKUP($C881,'Growth rate'!$B$3:$T$93,7,FALSE)*VLOOKUP($E881,BY_COM_Demand_Drivers!$A$5:$I$100,8,FALSE)</f>
        <v>0</v>
      </c>
      <c r="H881" s="16">
        <f>VLOOKUP($C881,'Growth rate'!$B$3:$T$93,7,FALSE)*VLOOKUP($E881,BY_COM_Demand_Drivers!$A$5:$I$100,9,FALSE)</f>
        <v>0</v>
      </c>
    </row>
    <row r="882" spans="2:8">
      <c r="B882" s="16" t="s">
        <v>11</v>
      </c>
      <c r="C882" s="16">
        <v>2077</v>
      </c>
      <c r="D882" s="16" t="s">
        <v>3</v>
      </c>
      <c r="E882" s="16" t="str">
        <f>BY_COM_Demand_Drivers!$J$15</f>
        <v>CFDEM</v>
      </c>
      <c r="F882" s="16">
        <f>VLOOKUP($C882,'Growth rate'!$B$3:$T$93,7,FALSE)*VLOOKUP($E882,BY_COM_Demand_Drivers!$A$5:$I$100,7,FALSE)</f>
        <v>140.1068556070376</v>
      </c>
      <c r="G882" s="16">
        <f>VLOOKUP($C882,'Growth rate'!$B$3:$T$93,7,FALSE)*VLOOKUP($E882,BY_COM_Demand_Drivers!$A$5:$I$100,8,FALSE)</f>
        <v>0</v>
      </c>
      <c r="H882" s="16">
        <f>VLOOKUP($C882,'Growth rate'!$B$3:$T$93,7,FALSE)*VLOOKUP($E882,BY_COM_Demand_Drivers!$A$5:$I$100,9,FALSE)</f>
        <v>0</v>
      </c>
    </row>
    <row r="883" spans="2:8">
      <c r="B883" s="16" t="s">
        <v>11</v>
      </c>
      <c r="C883" s="16">
        <v>2078</v>
      </c>
      <c r="D883" s="16" t="s">
        <v>3</v>
      </c>
      <c r="E883" s="16" t="str">
        <f>BY_COM_Demand_Drivers!$J$15</f>
        <v>CFDEM</v>
      </c>
      <c r="F883" s="16">
        <f>VLOOKUP($C883,'Growth rate'!$B$3:$T$93,7,FALSE)*VLOOKUP($E883,BY_COM_Demand_Drivers!$A$5:$I$100,7,FALSE)</f>
        <v>141.23032722133081</v>
      </c>
      <c r="G883" s="16">
        <f>VLOOKUP($C883,'Growth rate'!$B$3:$T$93,7,FALSE)*VLOOKUP($E883,BY_COM_Demand_Drivers!$A$5:$I$100,8,FALSE)</f>
        <v>0</v>
      </c>
      <c r="H883" s="16">
        <f>VLOOKUP($C883,'Growth rate'!$B$3:$T$93,7,FALSE)*VLOOKUP($E883,BY_COM_Demand_Drivers!$A$5:$I$100,9,FALSE)</f>
        <v>0</v>
      </c>
    </row>
    <row r="884" spans="2:8">
      <c r="B884" s="16" t="s">
        <v>11</v>
      </c>
      <c r="C884" s="16">
        <v>2079</v>
      </c>
      <c r="D884" s="16" t="s">
        <v>3</v>
      </c>
      <c r="E884" s="16" t="str">
        <f>BY_COM_Demand_Drivers!$J$15</f>
        <v>CFDEM</v>
      </c>
      <c r="F884" s="16">
        <f>VLOOKUP($C884,'Growth rate'!$B$3:$T$93,7,FALSE)*VLOOKUP($E884,BY_COM_Demand_Drivers!$A$5:$I$100,7,FALSE)</f>
        <v>142.35379883562413</v>
      </c>
      <c r="G884" s="16">
        <f>VLOOKUP($C884,'Growth rate'!$B$3:$T$93,7,FALSE)*VLOOKUP($E884,BY_COM_Demand_Drivers!$A$5:$I$100,8,FALSE)</f>
        <v>0</v>
      </c>
      <c r="H884" s="16">
        <f>VLOOKUP($C884,'Growth rate'!$B$3:$T$93,7,FALSE)*VLOOKUP($E884,BY_COM_Demand_Drivers!$A$5:$I$100,9,FALSE)</f>
        <v>0</v>
      </c>
    </row>
    <row r="885" spans="2:8">
      <c r="B885" s="16" t="s">
        <v>11</v>
      </c>
      <c r="C885" s="16">
        <v>2080</v>
      </c>
      <c r="D885" s="16" t="s">
        <v>3</v>
      </c>
      <c r="E885" s="16" t="str">
        <f>BY_COM_Demand_Drivers!$J$15</f>
        <v>CFDEM</v>
      </c>
      <c r="F885" s="16">
        <f>VLOOKUP($C885,'Growth rate'!$B$3:$T$93,7,FALSE)*VLOOKUP($E885,BY_COM_Demand_Drivers!$A$5:$I$100,7,FALSE)</f>
        <v>143.47727044991743</v>
      </c>
      <c r="G885" s="16">
        <f>VLOOKUP($C885,'Growth rate'!$B$3:$T$93,7,FALSE)*VLOOKUP($E885,BY_COM_Demand_Drivers!$A$5:$I$100,8,FALSE)</f>
        <v>0</v>
      </c>
      <c r="H885" s="16">
        <f>VLOOKUP($C885,'Growth rate'!$B$3:$T$93,7,FALSE)*VLOOKUP($E885,BY_COM_Demand_Drivers!$A$5:$I$100,9,FALSE)</f>
        <v>0</v>
      </c>
    </row>
    <row r="886" spans="2:8">
      <c r="B886" s="16" t="s">
        <v>11</v>
      </c>
      <c r="C886" s="16">
        <v>2081</v>
      </c>
      <c r="D886" s="16" t="s">
        <v>3</v>
      </c>
      <c r="E886" s="16" t="str">
        <f>BY_COM_Demand_Drivers!$J$15</f>
        <v>CFDEM</v>
      </c>
      <c r="F886" s="16">
        <f>VLOOKUP($C886,'Growth rate'!$B$3:$T$93,7,FALSE)*VLOOKUP($E886,BY_COM_Demand_Drivers!$A$5:$I$100,7,FALSE)</f>
        <v>144.46414724322591</v>
      </c>
      <c r="G886" s="16">
        <f>VLOOKUP($C886,'Growth rate'!$B$3:$T$93,7,FALSE)*VLOOKUP($E886,BY_COM_Demand_Drivers!$A$5:$I$100,8,FALSE)</f>
        <v>0</v>
      </c>
      <c r="H886" s="16">
        <f>VLOOKUP($C886,'Growth rate'!$B$3:$T$93,7,FALSE)*VLOOKUP($E886,BY_COM_Demand_Drivers!$A$5:$I$100,9,FALSE)</f>
        <v>0</v>
      </c>
    </row>
    <row r="887" spans="2:8">
      <c r="B887" s="16" t="s">
        <v>11</v>
      </c>
      <c r="C887" s="16">
        <v>2082</v>
      </c>
      <c r="D887" s="16" t="s">
        <v>3</v>
      </c>
      <c r="E887" s="16" t="str">
        <f>BY_COM_Demand_Drivers!$J$15</f>
        <v>CFDEM</v>
      </c>
      <c r="F887" s="16">
        <f>VLOOKUP($C887,'Growth rate'!$B$3:$T$93,7,FALSE)*VLOOKUP($E887,BY_COM_Demand_Drivers!$A$5:$I$100,7,FALSE)</f>
        <v>145.45102403653439</v>
      </c>
      <c r="G887" s="16">
        <f>VLOOKUP($C887,'Growth rate'!$B$3:$T$93,7,FALSE)*VLOOKUP($E887,BY_COM_Demand_Drivers!$A$5:$I$100,8,FALSE)</f>
        <v>0</v>
      </c>
      <c r="H887" s="16">
        <f>VLOOKUP($C887,'Growth rate'!$B$3:$T$93,7,FALSE)*VLOOKUP($E887,BY_COM_Demand_Drivers!$A$5:$I$100,9,FALSE)</f>
        <v>0</v>
      </c>
    </row>
    <row r="888" spans="2:8">
      <c r="B888" s="16" t="s">
        <v>11</v>
      </c>
      <c r="C888" s="16">
        <v>2083</v>
      </c>
      <c r="D888" s="16" t="s">
        <v>3</v>
      </c>
      <c r="E888" s="16" t="str">
        <f>BY_COM_Demand_Drivers!$J$15</f>
        <v>CFDEM</v>
      </c>
      <c r="F888" s="16">
        <f>VLOOKUP($C888,'Growth rate'!$B$3:$T$93,7,FALSE)*VLOOKUP($E888,BY_COM_Demand_Drivers!$A$5:$I$100,7,FALSE)</f>
        <v>146.4379008298429</v>
      </c>
      <c r="G888" s="16">
        <f>VLOOKUP($C888,'Growth rate'!$B$3:$T$93,7,FALSE)*VLOOKUP($E888,BY_COM_Demand_Drivers!$A$5:$I$100,8,FALSE)</f>
        <v>0</v>
      </c>
      <c r="H888" s="16">
        <f>VLOOKUP($C888,'Growth rate'!$B$3:$T$93,7,FALSE)*VLOOKUP($E888,BY_COM_Demand_Drivers!$A$5:$I$100,9,FALSE)</f>
        <v>0</v>
      </c>
    </row>
    <row r="889" spans="2:8">
      <c r="B889" s="16" t="s">
        <v>11</v>
      </c>
      <c r="C889" s="16">
        <v>2084</v>
      </c>
      <c r="D889" s="16" t="s">
        <v>3</v>
      </c>
      <c r="E889" s="16" t="str">
        <f>BY_COM_Demand_Drivers!$J$15</f>
        <v>CFDEM</v>
      </c>
      <c r="F889" s="16">
        <f>VLOOKUP($C889,'Growth rate'!$B$3:$T$93,7,FALSE)*VLOOKUP($E889,BY_COM_Demand_Drivers!$A$5:$I$100,7,FALSE)</f>
        <v>147.42477762315141</v>
      </c>
      <c r="G889" s="16">
        <f>VLOOKUP($C889,'Growth rate'!$B$3:$T$93,7,FALSE)*VLOOKUP($E889,BY_COM_Demand_Drivers!$A$5:$I$100,8,FALSE)</f>
        <v>0</v>
      </c>
      <c r="H889" s="16">
        <f>VLOOKUP($C889,'Growth rate'!$B$3:$T$93,7,FALSE)*VLOOKUP($E889,BY_COM_Demand_Drivers!$A$5:$I$100,9,FALSE)</f>
        <v>0</v>
      </c>
    </row>
    <row r="890" spans="2:8">
      <c r="B890" s="16" t="s">
        <v>11</v>
      </c>
      <c r="C890" s="16">
        <v>2085</v>
      </c>
      <c r="D890" s="16" t="s">
        <v>3</v>
      </c>
      <c r="E890" s="16" t="str">
        <f>BY_COM_Demand_Drivers!$J$15</f>
        <v>CFDEM</v>
      </c>
      <c r="F890" s="16">
        <f>VLOOKUP($C890,'Growth rate'!$B$3:$T$93,7,FALSE)*VLOOKUP($E890,BY_COM_Demand_Drivers!$A$5:$I$100,7,FALSE)</f>
        <v>148.41165441645987</v>
      </c>
      <c r="G890" s="16">
        <f>VLOOKUP($C890,'Growth rate'!$B$3:$T$93,7,FALSE)*VLOOKUP($E890,BY_COM_Demand_Drivers!$A$5:$I$100,8,FALSE)</f>
        <v>0</v>
      </c>
      <c r="H890" s="16">
        <f>VLOOKUP($C890,'Growth rate'!$B$3:$T$93,7,FALSE)*VLOOKUP($E890,BY_COM_Demand_Drivers!$A$5:$I$100,9,FALSE)</f>
        <v>0</v>
      </c>
    </row>
    <row r="891" spans="2:8">
      <c r="B891" s="16" t="s">
        <v>11</v>
      </c>
      <c r="C891" s="16">
        <v>2086</v>
      </c>
      <c r="D891" s="16" t="s">
        <v>3</v>
      </c>
      <c r="E891" s="16" t="str">
        <f>BY_COM_Demand_Drivers!$J$15</f>
        <v>CFDEM</v>
      </c>
      <c r="F891" s="16">
        <f>VLOOKUP($C891,'Growth rate'!$B$3:$T$93,7,FALSE)*VLOOKUP($E891,BY_COM_Demand_Drivers!$A$5:$I$100,7,FALSE)</f>
        <v>149.27876374056032</v>
      </c>
      <c r="G891" s="16">
        <f>VLOOKUP($C891,'Growth rate'!$B$3:$T$93,7,FALSE)*VLOOKUP($E891,BY_COM_Demand_Drivers!$A$5:$I$100,8,FALSE)</f>
        <v>0</v>
      </c>
      <c r="H891" s="16">
        <f>VLOOKUP($C891,'Growth rate'!$B$3:$T$93,7,FALSE)*VLOOKUP($E891,BY_COM_Demand_Drivers!$A$5:$I$100,9,FALSE)</f>
        <v>0</v>
      </c>
    </row>
    <row r="892" spans="2:8">
      <c r="B892" s="16" t="s">
        <v>11</v>
      </c>
      <c r="C892" s="16">
        <v>2087</v>
      </c>
      <c r="D892" s="16" t="s">
        <v>3</v>
      </c>
      <c r="E892" s="16" t="str">
        <f>BY_COM_Demand_Drivers!$J$15</f>
        <v>CFDEM</v>
      </c>
      <c r="F892" s="16">
        <f>VLOOKUP($C892,'Growth rate'!$B$3:$T$93,7,FALSE)*VLOOKUP($E892,BY_COM_Demand_Drivers!$A$5:$I$100,7,FALSE)</f>
        <v>150.1458730646608</v>
      </c>
      <c r="G892" s="16">
        <f>VLOOKUP($C892,'Growth rate'!$B$3:$T$93,7,FALSE)*VLOOKUP($E892,BY_COM_Demand_Drivers!$A$5:$I$100,8,FALSE)</f>
        <v>0</v>
      </c>
      <c r="H892" s="16">
        <f>VLOOKUP($C892,'Growth rate'!$B$3:$T$93,7,FALSE)*VLOOKUP($E892,BY_COM_Demand_Drivers!$A$5:$I$100,9,FALSE)</f>
        <v>0</v>
      </c>
    </row>
    <row r="893" spans="2:8">
      <c r="B893" s="16" t="s">
        <v>11</v>
      </c>
      <c r="C893" s="16">
        <v>2088</v>
      </c>
      <c r="D893" s="16" t="s">
        <v>3</v>
      </c>
      <c r="E893" s="16" t="str">
        <f>BY_COM_Demand_Drivers!$J$15</f>
        <v>CFDEM</v>
      </c>
      <c r="F893" s="16">
        <f>VLOOKUP($C893,'Growth rate'!$B$3:$T$93,7,FALSE)*VLOOKUP($E893,BY_COM_Demand_Drivers!$A$5:$I$100,7,FALSE)</f>
        <v>151.01298238876129</v>
      </c>
      <c r="G893" s="16">
        <f>VLOOKUP($C893,'Growth rate'!$B$3:$T$93,7,FALSE)*VLOOKUP($E893,BY_COM_Demand_Drivers!$A$5:$I$100,8,FALSE)</f>
        <v>0</v>
      </c>
      <c r="H893" s="16">
        <f>VLOOKUP($C893,'Growth rate'!$B$3:$T$93,7,FALSE)*VLOOKUP($E893,BY_COM_Demand_Drivers!$A$5:$I$100,9,FALSE)</f>
        <v>0</v>
      </c>
    </row>
    <row r="894" spans="2:8">
      <c r="B894" s="16" t="s">
        <v>11</v>
      </c>
      <c r="C894" s="16">
        <v>2089</v>
      </c>
      <c r="D894" s="16" t="s">
        <v>3</v>
      </c>
      <c r="E894" s="16" t="str">
        <f>BY_COM_Demand_Drivers!$J$15</f>
        <v>CFDEM</v>
      </c>
      <c r="F894" s="16">
        <f>VLOOKUP($C894,'Growth rate'!$B$3:$T$93,7,FALSE)*VLOOKUP($E894,BY_COM_Demand_Drivers!$A$5:$I$100,7,FALSE)</f>
        <v>151.88009171286174</v>
      </c>
      <c r="G894" s="16">
        <f>VLOOKUP($C894,'Growth rate'!$B$3:$T$93,7,FALSE)*VLOOKUP($E894,BY_COM_Demand_Drivers!$A$5:$I$100,8,FALSE)</f>
        <v>0</v>
      </c>
      <c r="H894" s="16">
        <f>VLOOKUP($C894,'Growth rate'!$B$3:$T$93,7,FALSE)*VLOOKUP($E894,BY_COM_Demand_Drivers!$A$5:$I$100,9,FALSE)</f>
        <v>0</v>
      </c>
    </row>
    <row r="895" spans="2:8">
      <c r="B895" s="16" t="s">
        <v>11</v>
      </c>
      <c r="C895" s="16">
        <v>2090</v>
      </c>
      <c r="D895" s="16" t="s">
        <v>3</v>
      </c>
      <c r="E895" s="16" t="str">
        <f>BY_COM_Demand_Drivers!$J$15</f>
        <v>CFDEM</v>
      </c>
      <c r="F895" s="16">
        <f>VLOOKUP($C895,'Growth rate'!$B$3:$T$93,7,FALSE)*VLOOKUP($E895,BY_COM_Demand_Drivers!$A$5:$I$100,7,FALSE)</f>
        <v>152.74720103696225</v>
      </c>
      <c r="G895" s="16">
        <f>VLOOKUP($C895,'Growth rate'!$B$3:$T$93,7,FALSE)*VLOOKUP($E895,BY_COM_Demand_Drivers!$A$5:$I$100,8,FALSE)</f>
        <v>0</v>
      </c>
      <c r="H895" s="16">
        <f>VLOOKUP($C895,'Growth rate'!$B$3:$T$93,7,FALSE)*VLOOKUP($E895,BY_COM_Demand_Drivers!$A$5:$I$100,9,FALSE)</f>
        <v>0</v>
      </c>
    </row>
    <row r="896" spans="2:8">
      <c r="B896" s="16" t="s">
        <v>11</v>
      </c>
      <c r="C896" s="16">
        <v>2091</v>
      </c>
      <c r="D896" s="16" t="s">
        <v>3</v>
      </c>
      <c r="E896" s="16" t="str">
        <f>BY_COM_Demand_Drivers!$J$15</f>
        <v>CFDEM</v>
      </c>
      <c r="F896" s="16">
        <f>VLOOKUP($C896,'Growth rate'!$B$3:$T$93,7,FALSE)*VLOOKUP($E896,BY_COM_Demand_Drivers!$A$5:$I$100,7,FALSE)</f>
        <v>153.52873853843818</v>
      </c>
      <c r="G896" s="16">
        <f>VLOOKUP($C896,'Growth rate'!$B$3:$T$93,7,FALSE)*VLOOKUP($E896,BY_COM_Demand_Drivers!$A$5:$I$100,8,FALSE)</f>
        <v>0</v>
      </c>
      <c r="H896" s="16">
        <f>VLOOKUP($C896,'Growth rate'!$B$3:$T$93,7,FALSE)*VLOOKUP($E896,BY_COM_Demand_Drivers!$A$5:$I$100,9,FALSE)</f>
        <v>0</v>
      </c>
    </row>
    <row r="897" spans="2:8">
      <c r="B897" s="16" t="s">
        <v>11</v>
      </c>
      <c r="C897" s="16">
        <v>2092</v>
      </c>
      <c r="D897" s="16" t="s">
        <v>3</v>
      </c>
      <c r="E897" s="16" t="str">
        <f>BY_COM_Demand_Drivers!$J$15</f>
        <v>CFDEM</v>
      </c>
      <c r="F897" s="16">
        <f>VLOOKUP($C897,'Growth rate'!$B$3:$T$93,7,FALSE)*VLOOKUP($E897,BY_COM_Demand_Drivers!$A$5:$I$100,7,FALSE)</f>
        <v>154.31027603991413</v>
      </c>
      <c r="G897" s="16">
        <f>VLOOKUP($C897,'Growth rate'!$B$3:$T$93,7,FALSE)*VLOOKUP($E897,BY_COM_Demand_Drivers!$A$5:$I$100,8,FALSE)</f>
        <v>0</v>
      </c>
      <c r="H897" s="16">
        <f>VLOOKUP($C897,'Growth rate'!$B$3:$T$93,7,FALSE)*VLOOKUP($E897,BY_COM_Demand_Drivers!$A$5:$I$100,9,FALSE)</f>
        <v>0</v>
      </c>
    </row>
    <row r="898" spans="2:8">
      <c r="B898" s="16" t="s">
        <v>11</v>
      </c>
      <c r="C898" s="16">
        <v>2093</v>
      </c>
      <c r="D898" s="16" t="s">
        <v>3</v>
      </c>
      <c r="E898" s="16" t="str">
        <f>BY_COM_Demand_Drivers!$J$15</f>
        <v>CFDEM</v>
      </c>
      <c r="F898" s="16">
        <f>VLOOKUP($C898,'Growth rate'!$B$3:$T$93,7,FALSE)*VLOOKUP($E898,BY_COM_Demand_Drivers!$A$5:$I$100,7,FALSE)</f>
        <v>155.09181354139002</v>
      </c>
      <c r="G898" s="16">
        <f>VLOOKUP($C898,'Growth rate'!$B$3:$T$93,7,FALSE)*VLOOKUP($E898,BY_COM_Demand_Drivers!$A$5:$I$100,8,FALSE)</f>
        <v>0</v>
      </c>
      <c r="H898" s="16">
        <f>VLOOKUP($C898,'Growth rate'!$B$3:$T$93,7,FALSE)*VLOOKUP($E898,BY_COM_Demand_Drivers!$A$5:$I$100,9,FALSE)</f>
        <v>0</v>
      </c>
    </row>
    <row r="899" spans="2:8">
      <c r="B899" s="16" t="s">
        <v>11</v>
      </c>
      <c r="C899" s="16">
        <v>2094</v>
      </c>
      <c r="D899" s="16" t="s">
        <v>3</v>
      </c>
      <c r="E899" s="16" t="str">
        <f>BY_COM_Demand_Drivers!$J$15</f>
        <v>CFDEM</v>
      </c>
      <c r="F899" s="16">
        <f>VLOOKUP($C899,'Growth rate'!$B$3:$T$93,7,FALSE)*VLOOKUP($E899,BY_COM_Demand_Drivers!$A$5:$I$100,7,FALSE)</f>
        <v>155.87335104286598</v>
      </c>
      <c r="G899" s="16">
        <f>VLOOKUP($C899,'Growth rate'!$B$3:$T$93,7,FALSE)*VLOOKUP($E899,BY_COM_Demand_Drivers!$A$5:$I$100,8,FALSE)</f>
        <v>0</v>
      </c>
      <c r="H899" s="16">
        <f>VLOOKUP($C899,'Growth rate'!$B$3:$T$93,7,FALSE)*VLOOKUP($E899,BY_COM_Demand_Drivers!$A$5:$I$100,9,FALSE)</f>
        <v>0</v>
      </c>
    </row>
    <row r="900" spans="2:8">
      <c r="B900" s="16" t="s">
        <v>11</v>
      </c>
      <c r="C900" s="16">
        <v>2095</v>
      </c>
      <c r="D900" s="16" t="s">
        <v>3</v>
      </c>
      <c r="E900" s="16" t="str">
        <f>BY_COM_Demand_Drivers!$J$15</f>
        <v>CFDEM</v>
      </c>
      <c r="F900" s="16">
        <f>VLOOKUP($C900,'Growth rate'!$B$3:$T$93,7,FALSE)*VLOOKUP($E900,BY_COM_Demand_Drivers!$A$5:$I$100,7,FALSE)</f>
        <v>156.6548885443419</v>
      </c>
      <c r="G900" s="16">
        <f>VLOOKUP($C900,'Growth rate'!$B$3:$T$93,7,FALSE)*VLOOKUP($E900,BY_COM_Demand_Drivers!$A$5:$I$100,8,FALSE)</f>
        <v>0</v>
      </c>
      <c r="H900" s="16">
        <f>VLOOKUP($C900,'Growth rate'!$B$3:$T$93,7,FALSE)*VLOOKUP($E900,BY_COM_Demand_Drivers!$A$5:$I$100,9,FALSE)</f>
        <v>0</v>
      </c>
    </row>
    <row r="901" spans="2:8">
      <c r="B901" s="16" t="s">
        <v>11</v>
      </c>
      <c r="C901" s="16">
        <v>2096</v>
      </c>
      <c r="D901" s="16" t="s">
        <v>3</v>
      </c>
      <c r="E901" s="16" t="str">
        <f>BY_COM_Demand_Drivers!$J$15</f>
        <v>CFDEM</v>
      </c>
      <c r="F901" s="16">
        <f>VLOOKUP($C901,'Growth rate'!$B$3:$T$93,7,FALSE)*VLOOKUP($E901,BY_COM_Demand_Drivers!$A$5:$I$100,7,FALSE)</f>
        <v>157.36795875239045</v>
      </c>
      <c r="G901" s="16">
        <f>VLOOKUP($C901,'Growth rate'!$B$3:$T$93,7,FALSE)*VLOOKUP($E901,BY_COM_Demand_Drivers!$A$5:$I$100,8,FALSE)</f>
        <v>0</v>
      </c>
      <c r="H901" s="16">
        <f>VLOOKUP($C901,'Growth rate'!$B$3:$T$93,7,FALSE)*VLOOKUP($E901,BY_COM_Demand_Drivers!$A$5:$I$100,9,FALSE)</f>
        <v>0</v>
      </c>
    </row>
    <row r="902" spans="2:8">
      <c r="B902" s="16" t="s">
        <v>11</v>
      </c>
      <c r="C902" s="16">
        <v>2097</v>
      </c>
      <c r="D902" s="16" t="s">
        <v>3</v>
      </c>
      <c r="E902" s="16" t="str">
        <f>BY_COM_Demand_Drivers!$J$15</f>
        <v>CFDEM</v>
      </c>
      <c r="F902" s="16">
        <f>VLOOKUP($C902,'Growth rate'!$B$3:$T$93,7,FALSE)*VLOOKUP($E902,BY_COM_Demand_Drivers!$A$5:$I$100,7,FALSE)</f>
        <v>158.08102896043894</v>
      </c>
      <c r="G902" s="16">
        <f>VLOOKUP($C902,'Growth rate'!$B$3:$T$93,7,FALSE)*VLOOKUP($E902,BY_COM_Demand_Drivers!$A$5:$I$100,8,FALSE)</f>
        <v>0</v>
      </c>
      <c r="H902" s="16">
        <f>VLOOKUP($C902,'Growth rate'!$B$3:$T$93,7,FALSE)*VLOOKUP($E902,BY_COM_Demand_Drivers!$A$5:$I$100,9,FALSE)</f>
        <v>0</v>
      </c>
    </row>
    <row r="903" spans="2:8">
      <c r="B903" s="16" t="s">
        <v>11</v>
      </c>
      <c r="C903" s="16">
        <v>2098</v>
      </c>
      <c r="D903" s="16" t="s">
        <v>3</v>
      </c>
      <c r="E903" s="16" t="str">
        <f>BY_COM_Demand_Drivers!$J$15</f>
        <v>CFDEM</v>
      </c>
      <c r="F903" s="16">
        <f>VLOOKUP($C903,'Growth rate'!$B$3:$T$93,7,FALSE)*VLOOKUP($E903,BY_COM_Demand_Drivers!$A$5:$I$100,7,FALSE)</f>
        <v>158.79409916848743</v>
      </c>
      <c r="G903" s="16">
        <f>VLOOKUP($C903,'Growth rate'!$B$3:$T$93,7,FALSE)*VLOOKUP($E903,BY_COM_Demand_Drivers!$A$5:$I$100,8,FALSE)</f>
        <v>0</v>
      </c>
      <c r="H903" s="16">
        <f>VLOOKUP($C903,'Growth rate'!$B$3:$T$93,7,FALSE)*VLOOKUP($E903,BY_COM_Demand_Drivers!$A$5:$I$100,9,FALSE)</f>
        <v>0</v>
      </c>
    </row>
    <row r="904" spans="2:8">
      <c r="B904" s="16" t="s">
        <v>11</v>
      </c>
      <c r="C904" s="16">
        <v>2099</v>
      </c>
      <c r="D904" s="16" t="s">
        <v>3</v>
      </c>
      <c r="E904" s="16" t="str">
        <f>BY_COM_Demand_Drivers!$J$15</f>
        <v>CFDEM</v>
      </c>
      <c r="F904" s="16">
        <f>VLOOKUP($C904,'Growth rate'!$B$3:$T$93,7,FALSE)*VLOOKUP($E904,BY_COM_Demand_Drivers!$A$5:$I$100,7,FALSE)</f>
        <v>159.50716937653598</v>
      </c>
      <c r="G904" s="16">
        <f>VLOOKUP($C904,'Growth rate'!$B$3:$T$93,7,FALSE)*VLOOKUP($E904,BY_COM_Demand_Drivers!$A$5:$I$100,8,FALSE)</f>
        <v>0</v>
      </c>
      <c r="H904" s="16">
        <f>VLOOKUP($C904,'Growth rate'!$B$3:$T$93,7,FALSE)*VLOOKUP($E904,BY_COM_Demand_Drivers!$A$5:$I$100,9,FALSE)</f>
        <v>0</v>
      </c>
    </row>
    <row r="905" spans="2:8">
      <c r="B905" s="16" t="s">
        <v>11</v>
      </c>
      <c r="C905" s="16">
        <v>2100</v>
      </c>
      <c r="D905" s="16" t="s">
        <v>3</v>
      </c>
      <c r="E905" s="16" t="str">
        <f>BY_COM_Demand_Drivers!$J$15</f>
        <v>CFDEM</v>
      </c>
      <c r="F905" s="16">
        <f>VLOOKUP($C905,'Growth rate'!$B$3:$T$93,7,FALSE)*VLOOKUP($E905,BY_COM_Demand_Drivers!$A$5:$I$100,7,FALSE)</f>
        <v>160.2202395845845</v>
      </c>
      <c r="G905" s="16">
        <f>VLOOKUP($C905,'Growth rate'!$B$3:$T$93,7,FALSE)*VLOOKUP($E905,BY_COM_Demand_Drivers!$A$5:$I$100,8,FALSE)</f>
        <v>0</v>
      </c>
      <c r="H905" s="16">
        <f>VLOOKUP($C905,'Growth rate'!$B$3:$T$93,7,FALSE)*VLOOKUP($E905,BY_COM_Demand_Drivers!$A$5:$I$100,9,FALSE)</f>
        <v>0</v>
      </c>
    </row>
  </sheetData>
  <pageMargins left="0.7" right="0.7" top="0.75" bottom="0.75" header="0.3" footer="0.3"/>
  <legacy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B2:H577"/>
  <sheetViews>
    <sheetView workbookViewId="0">
      <selection activeCell="F4" sqref="F4"/>
    </sheetView>
  </sheetViews>
  <sheetFormatPr defaultColWidth="8.81640625" defaultRowHeight="14.5"/>
  <cols>
    <col min="1" max="16384" width="8.81640625" style="16"/>
  </cols>
  <sheetData>
    <row r="2" spans="2:8">
      <c r="B2" s="1" t="s">
        <v>12</v>
      </c>
      <c r="D2" s="2"/>
    </row>
    <row r="3" spans="2:8" ht="15" thickBot="1">
      <c r="B3" s="3" t="s">
        <v>2</v>
      </c>
      <c r="C3" s="3" t="s">
        <v>0</v>
      </c>
      <c r="D3" s="10" t="s">
        <v>4</v>
      </c>
      <c r="E3" s="10" t="s">
        <v>1</v>
      </c>
      <c r="F3" s="4" t="s">
        <v>3084</v>
      </c>
      <c r="G3" s="4" t="s">
        <v>3085</v>
      </c>
      <c r="H3" s="4" t="s">
        <v>3086</v>
      </c>
    </row>
    <row r="4" spans="2:8">
      <c r="B4" s="16" t="s">
        <v>11</v>
      </c>
      <c r="C4" s="16">
        <v>2019</v>
      </c>
      <c r="D4" s="16" t="s">
        <v>3</v>
      </c>
      <c r="E4" s="16" t="str">
        <f>BY_AGR_Demand_Drivers!$J$5</f>
        <v>AGDPH</v>
      </c>
      <c r="F4" s="16">
        <f>VLOOKUP($C4,'Growth rate'!$B$3:$S$93,4,FALSE)*VLOOKUP($E4,BY_AGR_Demand_Drivers!$A$5:$I$11,7,FALSE)</f>
        <v>39.979233815108991</v>
      </c>
      <c r="G4" s="16">
        <f>VLOOKUP($C4,'Growth rate'!$B$3:$S$93,4,FALSE)*VLOOKUP($E4,BY_AGR_Demand_Drivers!$A$5:$I$11,8,FALSE)</f>
        <v>0</v>
      </c>
      <c r="H4" s="16">
        <f>VLOOKUP($C4,'Growth rate'!$B$3:$S$93,4,FALSE)*VLOOKUP($E4,BY_AGR_Demand_Drivers!$A$5:$I$11,9,FALSE)</f>
        <v>0</v>
      </c>
    </row>
    <row r="5" spans="2:8">
      <c r="B5" s="16" t="s">
        <v>11</v>
      </c>
      <c r="C5" s="16">
        <v>2020</v>
      </c>
      <c r="D5" s="16" t="s">
        <v>3</v>
      </c>
      <c r="E5" s="16" t="str">
        <f>BY_AGR_Demand_Drivers!$J$5</f>
        <v>AGDPH</v>
      </c>
      <c r="F5" s="16">
        <f>VLOOKUP($C5,'Growth rate'!$B$3:$S$93,4,FALSE)*VLOOKUP($E5,BY_AGR_Demand_Drivers!$A$5:$I$11,7,FALSE)</f>
        <v>39.988840562999997</v>
      </c>
      <c r="G5" s="16">
        <f>VLOOKUP($C5,'Growth rate'!$B$3:$S$93,4,FALSE)*VLOOKUP($E5,BY_AGR_Demand_Drivers!$A$5:$I$11,8,FALSE)</f>
        <v>0</v>
      </c>
      <c r="H5" s="16">
        <f>VLOOKUP($C5,'Growth rate'!$B$3:$S$93,4,FALSE)*VLOOKUP($E5,BY_AGR_Demand_Drivers!$A$5:$I$11,9,FALSE)</f>
        <v>0</v>
      </c>
    </row>
    <row r="6" spans="2:8">
      <c r="B6" s="16" t="s">
        <v>11</v>
      </c>
      <c r="C6" s="16">
        <v>2021</v>
      </c>
      <c r="D6" s="16" t="s">
        <v>3</v>
      </c>
      <c r="E6" s="16" t="str">
        <f>BY_AGR_Demand_Drivers!$J$5</f>
        <v>AGDPH</v>
      </c>
      <c r="F6" s="16">
        <f>VLOOKUP($C6,'Growth rate'!$B$3:$S$93,4,FALSE)*VLOOKUP($E6,BY_AGR_Demand_Drivers!$A$5:$I$11,7,FALSE)</f>
        <v>40.001720509223581</v>
      </c>
      <c r="G6" s="16">
        <f>VLOOKUP($C6,'Growth rate'!$B$3:$S$93,4,FALSE)*VLOOKUP($E6,BY_AGR_Demand_Drivers!$A$5:$I$11,8,FALSE)</f>
        <v>0</v>
      </c>
      <c r="H6" s="16">
        <f>VLOOKUP($C6,'Growth rate'!$B$3:$S$93,4,FALSE)*VLOOKUP($E6,BY_AGR_Demand_Drivers!$A$5:$I$11,9,FALSE)</f>
        <v>0</v>
      </c>
    </row>
    <row r="7" spans="2:8">
      <c r="B7" s="16" t="s">
        <v>11</v>
      </c>
      <c r="C7" s="16">
        <v>2022</v>
      </c>
      <c r="D7" s="16" t="s">
        <v>3</v>
      </c>
      <c r="E7" s="16" t="str">
        <f>BY_AGR_Demand_Drivers!$J$5</f>
        <v>AGDPH</v>
      </c>
      <c r="F7" s="16">
        <f>VLOOKUP($C7,'Growth rate'!$B$3:$S$93,4,FALSE)*VLOOKUP($E7,BY_AGR_Demand_Drivers!$A$5:$I$11,7,FALSE)</f>
        <v>40.014600455447159</v>
      </c>
      <c r="G7" s="16">
        <f>VLOOKUP($C7,'Growth rate'!$B$3:$S$93,4,FALSE)*VLOOKUP($E7,BY_AGR_Demand_Drivers!$A$5:$I$11,8,FALSE)</f>
        <v>0</v>
      </c>
      <c r="H7" s="16">
        <f>VLOOKUP($C7,'Growth rate'!$B$3:$S$93,4,FALSE)*VLOOKUP($E7,BY_AGR_Demand_Drivers!$A$5:$I$11,9,FALSE)</f>
        <v>0</v>
      </c>
    </row>
    <row r="8" spans="2:8">
      <c r="B8" s="16" t="s">
        <v>11</v>
      </c>
      <c r="C8" s="16">
        <v>2023</v>
      </c>
      <c r="D8" s="16" t="s">
        <v>3</v>
      </c>
      <c r="E8" s="16" t="str">
        <f>BY_AGR_Demand_Drivers!$J$5</f>
        <v>AGDPH</v>
      </c>
      <c r="F8" s="16">
        <f>VLOOKUP($C8,'Growth rate'!$B$3:$S$93,4,FALSE)*VLOOKUP($E8,BY_AGR_Demand_Drivers!$A$5:$I$11,7,FALSE)</f>
        <v>40.027480401670744</v>
      </c>
      <c r="G8" s="16">
        <f>VLOOKUP($C8,'Growth rate'!$B$3:$S$93,4,FALSE)*VLOOKUP($E8,BY_AGR_Demand_Drivers!$A$5:$I$11,8,FALSE)</f>
        <v>0</v>
      </c>
      <c r="H8" s="16">
        <f>VLOOKUP($C8,'Growth rate'!$B$3:$S$93,4,FALSE)*VLOOKUP($E8,BY_AGR_Demand_Drivers!$A$5:$I$11,9,FALSE)</f>
        <v>0</v>
      </c>
    </row>
    <row r="9" spans="2:8">
      <c r="B9" s="16" t="s">
        <v>11</v>
      </c>
      <c r="C9" s="16">
        <v>2024</v>
      </c>
      <c r="D9" s="16" t="s">
        <v>3</v>
      </c>
      <c r="E9" s="16" t="str">
        <f>BY_AGR_Demand_Drivers!$J$5</f>
        <v>AGDPH</v>
      </c>
      <c r="F9" s="16">
        <f>VLOOKUP($C9,'Growth rate'!$B$3:$S$93,4,FALSE)*VLOOKUP($E9,BY_AGR_Demand_Drivers!$A$5:$I$11,7,FALSE)</f>
        <v>40.040360347894321</v>
      </c>
      <c r="G9" s="16">
        <f>VLOOKUP($C9,'Growth rate'!$B$3:$S$93,4,FALSE)*VLOOKUP($E9,BY_AGR_Demand_Drivers!$A$5:$I$11,8,FALSE)</f>
        <v>0</v>
      </c>
      <c r="H9" s="16">
        <f>VLOOKUP($C9,'Growth rate'!$B$3:$S$93,4,FALSE)*VLOOKUP($E9,BY_AGR_Demand_Drivers!$A$5:$I$11,9,FALSE)</f>
        <v>0</v>
      </c>
    </row>
    <row r="10" spans="2:8">
      <c r="B10" s="16" t="s">
        <v>11</v>
      </c>
      <c r="C10" s="16">
        <v>2025</v>
      </c>
      <c r="D10" s="16" t="s">
        <v>3</v>
      </c>
      <c r="E10" s="16" t="str">
        <f>BY_AGR_Demand_Drivers!$J$5</f>
        <v>AGDPH</v>
      </c>
      <c r="F10" s="16">
        <f>VLOOKUP($C10,'Growth rate'!$B$3:$S$93,4,FALSE)*VLOOKUP($E10,BY_AGR_Demand_Drivers!$A$5:$I$11,7,FALSE)</f>
        <v>40.053240294117913</v>
      </c>
      <c r="G10" s="16">
        <f>VLOOKUP($C10,'Growth rate'!$B$3:$S$93,4,FALSE)*VLOOKUP($E10,BY_AGR_Demand_Drivers!$A$5:$I$11,8,FALSE)</f>
        <v>0</v>
      </c>
      <c r="H10" s="16">
        <f>VLOOKUP($C10,'Growth rate'!$B$3:$S$93,4,FALSE)*VLOOKUP($E10,BY_AGR_Demand_Drivers!$A$5:$I$11,9,FALSE)</f>
        <v>0</v>
      </c>
    </row>
    <row r="11" spans="2:8">
      <c r="B11" s="16" t="s">
        <v>11</v>
      </c>
      <c r="C11" s="16">
        <v>2026</v>
      </c>
      <c r="D11" s="16" t="s">
        <v>3</v>
      </c>
      <c r="E11" s="16" t="str">
        <f>BY_AGR_Demand_Drivers!$J$5</f>
        <v>AGDPH</v>
      </c>
      <c r="F11" s="16">
        <f>VLOOKUP($C11,'Growth rate'!$B$3:$S$93,4,FALSE)*VLOOKUP($E11,BY_AGR_Demand_Drivers!$A$5:$I$11,7,FALSE)</f>
        <v>40.059889883287205</v>
      </c>
      <c r="G11" s="16">
        <f>VLOOKUP($C11,'Growth rate'!$B$3:$S$93,4,FALSE)*VLOOKUP($E11,BY_AGR_Demand_Drivers!$A$5:$I$11,8,FALSE)</f>
        <v>0</v>
      </c>
      <c r="H11" s="16">
        <f>VLOOKUP($C11,'Growth rate'!$B$3:$S$93,4,FALSE)*VLOOKUP($E11,BY_AGR_Demand_Drivers!$A$5:$I$11,9,FALSE)</f>
        <v>0</v>
      </c>
    </row>
    <row r="12" spans="2:8">
      <c r="B12" s="16" t="s">
        <v>11</v>
      </c>
      <c r="C12" s="16">
        <v>2027</v>
      </c>
      <c r="D12" s="16" t="s">
        <v>3</v>
      </c>
      <c r="E12" s="16" t="str">
        <f>BY_AGR_Demand_Drivers!$J$5</f>
        <v>AGDPH</v>
      </c>
      <c r="F12" s="16">
        <f>VLOOKUP($C12,'Growth rate'!$B$3:$S$93,4,FALSE)*VLOOKUP($E12,BY_AGR_Demand_Drivers!$A$5:$I$11,7,FALSE)</f>
        <v>40.066539472456498</v>
      </c>
      <c r="G12" s="16">
        <f>VLOOKUP($C12,'Growth rate'!$B$3:$S$93,4,FALSE)*VLOOKUP($E12,BY_AGR_Demand_Drivers!$A$5:$I$11,8,FALSE)</f>
        <v>0</v>
      </c>
      <c r="H12" s="16">
        <f>VLOOKUP($C12,'Growth rate'!$B$3:$S$93,4,FALSE)*VLOOKUP($E12,BY_AGR_Demand_Drivers!$A$5:$I$11,9,FALSE)</f>
        <v>0</v>
      </c>
    </row>
    <row r="13" spans="2:8">
      <c r="B13" s="16" t="s">
        <v>11</v>
      </c>
      <c r="C13" s="16">
        <v>2028</v>
      </c>
      <c r="D13" s="16" t="s">
        <v>3</v>
      </c>
      <c r="E13" s="16" t="str">
        <f>BY_AGR_Demand_Drivers!$J$5</f>
        <v>AGDPH</v>
      </c>
      <c r="F13" s="16">
        <f>VLOOKUP($C13,'Growth rate'!$B$3:$S$93,4,FALSE)*VLOOKUP($E13,BY_AGR_Demand_Drivers!$A$5:$I$11,7,FALSE)</f>
        <v>40.073189061625797</v>
      </c>
      <c r="G13" s="16">
        <f>VLOOKUP($C13,'Growth rate'!$B$3:$S$93,4,FALSE)*VLOOKUP($E13,BY_AGR_Demand_Drivers!$A$5:$I$11,8,FALSE)</f>
        <v>0</v>
      </c>
      <c r="H13" s="16">
        <f>VLOOKUP($C13,'Growth rate'!$B$3:$S$93,4,FALSE)*VLOOKUP($E13,BY_AGR_Demand_Drivers!$A$5:$I$11,9,FALSE)</f>
        <v>0</v>
      </c>
    </row>
    <row r="14" spans="2:8">
      <c r="B14" s="16" t="s">
        <v>11</v>
      </c>
      <c r="C14" s="16">
        <v>2029</v>
      </c>
      <c r="D14" s="16" t="s">
        <v>3</v>
      </c>
      <c r="E14" s="16" t="str">
        <f>BY_AGR_Demand_Drivers!$J$5</f>
        <v>AGDPH</v>
      </c>
      <c r="F14" s="16">
        <f>VLOOKUP($C14,'Growth rate'!$B$3:$S$93,4,FALSE)*VLOOKUP($E14,BY_AGR_Demand_Drivers!$A$5:$I$11,7,FALSE)</f>
        <v>40.079838650795089</v>
      </c>
      <c r="G14" s="16">
        <f>VLOOKUP($C14,'Growth rate'!$B$3:$S$93,4,FALSE)*VLOOKUP($E14,BY_AGR_Demand_Drivers!$A$5:$I$11,8,FALSE)</f>
        <v>0</v>
      </c>
      <c r="H14" s="16">
        <f>VLOOKUP($C14,'Growth rate'!$B$3:$S$93,4,FALSE)*VLOOKUP($E14,BY_AGR_Demand_Drivers!$A$5:$I$11,9,FALSE)</f>
        <v>0</v>
      </c>
    </row>
    <row r="15" spans="2:8">
      <c r="B15" s="16" t="s">
        <v>11</v>
      </c>
      <c r="C15" s="16">
        <v>2030</v>
      </c>
      <c r="D15" s="16" t="s">
        <v>3</v>
      </c>
      <c r="E15" s="16" t="str">
        <f>BY_AGR_Demand_Drivers!$J$5</f>
        <v>AGDPH</v>
      </c>
      <c r="F15" s="16">
        <f>VLOOKUP($C15,'Growth rate'!$B$3:$S$93,4,FALSE)*VLOOKUP($E15,BY_AGR_Demand_Drivers!$A$5:$I$11,7,FALSE)</f>
        <v>40.086488239964389</v>
      </c>
      <c r="G15" s="16">
        <f>VLOOKUP($C15,'Growth rate'!$B$3:$S$93,4,FALSE)*VLOOKUP($E15,BY_AGR_Demand_Drivers!$A$5:$I$11,8,FALSE)</f>
        <v>0</v>
      </c>
      <c r="H15" s="16">
        <f>VLOOKUP($C15,'Growth rate'!$B$3:$S$93,4,FALSE)*VLOOKUP($E15,BY_AGR_Demand_Drivers!$A$5:$I$11,9,FALSE)</f>
        <v>0</v>
      </c>
    </row>
    <row r="16" spans="2:8">
      <c r="B16" s="16" t="s">
        <v>11</v>
      </c>
      <c r="C16" s="16">
        <v>2031</v>
      </c>
      <c r="D16" s="16" t="s">
        <v>3</v>
      </c>
      <c r="E16" s="16" t="str">
        <f>BY_AGR_Demand_Drivers!$J$5</f>
        <v>AGDPH</v>
      </c>
      <c r="F16" s="16">
        <f>VLOOKUP($C16,'Growth rate'!$B$3:$S$93,4,FALSE)*VLOOKUP($E16,BY_AGR_Demand_Drivers!$A$5:$I$11,7,FALSE)</f>
        <v>40.086347647855298</v>
      </c>
      <c r="G16" s="16">
        <f>VLOOKUP($C16,'Growth rate'!$B$3:$S$93,4,FALSE)*VLOOKUP($E16,BY_AGR_Demand_Drivers!$A$5:$I$11,8,FALSE)</f>
        <v>0</v>
      </c>
      <c r="H16" s="16">
        <f>VLOOKUP($C16,'Growth rate'!$B$3:$S$93,4,FALSE)*VLOOKUP($E16,BY_AGR_Demand_Drivers!$A$5:$I$11,9,FALSE)</f>
        <v>0</v>
      </c>
    </row>
    <row r="17" spans="2:8">
      <c r="B17" s="16" t="s">
        <v>11</v>
      </c>
      <c r="C17" s="16">
        <v>2032</v>
      </c>
      <c r="D17" s="16" t="s">
        <v>3</v>
      </c>
      <c r="E17" s="16" t="str">
        <f>BY_AGR_Demand_Drivers!$J$5</f>
        <v>AGDPH</v>
      </c>
      <c r="F17" s="16">
        <f>VLOOKUP($C17,'Growth rate'!$B$3:$S$93,4,FALSE)*VLOOKUP($E17,BY_AGR_Demand_Drivers!$A$5:$I$11,7,FALSE)</f>
        <v>40.086207055746215</v>
      </c>
      <c r="G17" s="16">
        <f>VLOOKUP($C17,'Growth rate'!$B$3:$S$93,4,FALSE)*VLOOKUP($E17,BY_AGR_Demand_Drivers!$A$5:$I$11,8,FALSE)</f>
        <v>0</v>
      </c>
      <c r="H17" s="16">
        <f>VLOOKUP($C17,'Growth rate'!$B$3:$S$93,4,FALSE)*VLOOKUP($E17,BY_AGR_Demand_Drivers!$A$5:$I$11,9,FALSE)</f>
        <v>0</v>
      </c>
    </row>
    <row r="18" spans="2:8">
      <c r="B18" s="16" t="s">
        <v>11</v>
      </c>
      <c r="C18" s="16">
        <v>2033</v>
      </c>
      <c r="D18" s="16" t="s">
        <v>3</v>
      </c>
      <c r="E18" s="16" t="str">
        <f>BY_AGR_Demand_Drivers!$J$5</f>
        <v>AGDPH</v>
      </c>
      <c r="F18" s="16">
        <f>VLOOKUP($C18,'Growth rate'!$B$3:$S$93,4,FALSE)*VLOOKUP($E18,BY_AGR_Demand_Drivers!$A$5:$I$11,7,FALSE)</f>
        <v>40.086066463637124</v>
      </c>
      <c r="G18" s="16">
        <f>VLOOKUP($C18,'Growth rate'!$B$3:$S$93,4,FALSE)*VLOOKUP($E18,BY_AGR_Demand_Drivers!$A$5:$I$11,8,FALSE)</f>
        <v>0</v>
      </c>
      <c r="H18" s="16">
        <f>VLOOKUP($C18,'Growth rate'!$B$3:$S$93,4,FALSE)*VLOOKUP($E18,BY_AGR_Demand_Drivers!$A$5:$I$11,9,FALSE)</f>
        <v>0</v>
      </c>
    </row>
    <row r="19" spans="2:8">
      <c r="B19" s="16" t="s">
        <v>11</v>
      </c>
      <c r="C19" s="16">
        <v>2034</v>
      </c>
      <c r="D19" s="16" t="s">
        <v>3</v>
      </c>
      <c r="E19" s="16" t="str">
        <f>BY_AGR_Demand_Drivers!$J$5</f>
        <v>AGDPH</v>
      </c>
      <c r="F19" s="16">
        <f>VLOOKUP($C19,'Growth rate'!$B$3:$S$93,4,FALSE)*VLOOKUP($E19,BY_AGR_Demand_Drivers!$A$5:$I$11,7,FALSE)</f>
        <v>40.085925871528048</v>
      </c>
      <c r="G19" s="16">
        <f>VLOOKUP($C19,'Growth rate'!$B$3:$S$93,4,FALSE)*VLOOKUP($E19,BY_AGR_Demand_Drivers!$A$5:$I$11,8,FALSE)</f>
        <v>0</v>
      </c>
      <c r="H19" s="16">
        <f>VLOOKUP($C19,'Growth rate'!$B$3:$S$93,4,FALSE)*VLOOKUP($E19,BY_AGR_Demand_Drivers!$A$5:$I$11,9,FALSE)</f>
        <v>0</v>
      </c>
    </row>
    <row r="20" spans="2:8">
      <c r="B20" s="16" t="s">
        <v>11</v>
      </c>
      <c r="C20" s="16">
        <v>2035</v>
      </c>
      <c r="D20" s="16" t="s">
        <v>3</v>
      </c>
      <c r="E20" s="16" t="str">
        <f>BY_AGR_Demand_Drivers!$J$5</f>
        <v>AGDPH</v>
      </c>
      <c r="F20" s="16">
        <f>VLOOKUP($C20,'Growth rate'!$B$3:$S$93,4,FALSE)*VLOOKUP($E20,BY_AGR_Demand_Drivers!$A$5:$I$11,7,FALSE)</f>
        <v>40.085785279418957</v>
      </c>
      <c r="G20" s="16">
        <f>VLOOKUP($C20,'Growth rate'!$B$3:$S$93,4,FALSE)*VLOOKUP($E20,BY_AGR_Demand_Drivers!$A$5:$I$11,8,FALSE)</f>
        <v>0</v>
      </c>
      <c r="H20" s="16">
        <f>VLOOKUP($C20,'Growth rate'!$B$3:$S$93,4,FALSE)*VLOOKUP($E20,BY_AGR_Demand_Drivers!$A$5:$I$11,9,FALSE)</f>
        <v>0</v>
      </c>
    </row>
    <row r="21" spans="2:8">
      <c r="B21" s="16" t="s">
        <v>11</v>
      </c>
      <c r="C21" s="16">
        <v>2036</v>
      </c>
      <c r="D21" s="16" t="s">
        <v>3</v>
      </c>
      <c r="E21" s="16" t="str">
        <f>BY_AGR_Demand_Drivers!$J$5</f>
        <v>AGDPH</v>
      </c>
      <c r="F21" s="16">
        <f>VLOOKUP($C21,'Growth rate'!$B$3:$S$93,4,FALSE)*VLOOKUP($E21,BY_AGR_Demand_Drivers!$A$5:$I$11,7,FALSE)</f>
        <v>40.082577948262426</v>
      </c>
      <c r="G21" s="16">
        <f>VLOOKUP($C21,'Growth rate'!$B$3:$S$93,4,FALSE)*VLOOKUP($E21,BY_AGR_Demand_Drivers!$A$5:$I$11,8,FALSE)</f>
        <v>0</v>
      </c>
      <c r="H21" s="16">
        <f>VLOOKUP($C21,'Growth rate'!$B$3:$S$93,4,FALSE)*VLOOKUP($E21,BY_AGR_Demand_Drivers!$A$5:$I$11,9,FALSE)</f>
        <v>0</v>
      </c>
    </row>
    <row r="22" spans="2:8">
      <c r="B22" s="16" t="s">
        <v>11</v>
      </c>
      <c r="C22" s="16">
        <v>2037</v>
      </c>
      <c r="D22" s="16" t="s">
        <v>3</v>
      </c>
      <c r="E22" s="16" t="str">
        <f>BY_AGR_Demand_Drivers!$J$5</f>
        <v>AGDPH</v>
      </c>
      <c r="F22" s="16">
        <f>VLOOKUP($C22,'Growth rate'!$B$3:$S$93,4,FALSE)*VLOOKUP($E22,BY_AGR_Demand_Drivers!$A$5:$I$11,7,FALSE)</f>
        <v>40.079370617105909</v>
      </c>
      <c r="G22" s="16">
        <f>VLOOKUP($C22,'Growth rate'!$B$3:$S$93,4,FALSE)*VLOOKUP($E22,BY_AGR_Demand_Drivers!$A$5:$I$11,8,FALSE)</f>
        <v>0</v>
      </c>
      <c r="H22" s="16">
        <f>VLOOKUP($C22,'Growth rate'!$B$3:$S$93,4,FALSE)*VLOOKUP($E22,BY_AGR_Demand_Drivers!$A$5:$I$11,9,FALSE)</f>
        <v>0</v>
      </c>
    </row>
    <row r="23" spans="2:8">
      <c r="B23" s="16" t="s">
        <v>11</v>
      </c>
      <c r="C23" s="16">
        <v>2038</v>
      </c>
      <c r="D23" s="16" t="s">
        <v>3</v>
      </c>
      <c r="E23" s="16" t="str">
        <f>BY_AGR_Demand_Drivers!$J$5</f>
        <v>AGDPH</v>
      </c>
      <c r="F23" s="16">
        <f>VLOOKUP($C23,'Growth rate'!$B$3:$S$93,4,FALSE)*VLOOKUP($E23,BY_AGR_Demand_Drivers!$A$5:$I$11,7,FALSE)</f>
        <v>40.076163285949377</v>
      </c>
      <c r="G23" s="16">
        <f>VLOOKUP($C23,'Growth rate'!$B$3:$S$93,4,FALSE)*VLOOKUP($E23,BY_AGR_Demand_Drivers!$A$5:$I$11,8,FALSE)</f>
        <v>0</v>
      </c>
      <c r="H23" s="16">
        <f>VLOOKUP($C23,'Growth rate'!$B$3:$S$93,4,FALSE)*VLOOKUP($E23,BY_AGR_Demand_Drivers!$A$5:$I$11,9,FALSE)</f>
        <v>0</v>
      </c>
    </row>
    <row r="24" spans="2:8">
      <c r="B24" s="16" t="s">
        <v>11</v>
      </c>
      <c r="C24" s="16">
        <v>2039</v>
      </c>
      <c r="D24" s="16" t="s">
        <v>3</v>
      </c>
      <c r="E24" s="16" t="str">
        <f>BY_AGR_Demand_Drivers!$J$5</f>
        <v>AGDPH</v>
      </c>
      <c r="F24" s="16">
        <f>VLOOKUP($C24,'Growth rate'!$B$3:$S$93,4,FALSE)*VLOOKUP($E24,BY_AGR_Demand_Drivers!$A$5:$I$11,7,FALSE)</f>
        <v>40.07295595479286</v>
      </c>
      <c r="G24" s="16">
        <f>VLOOKUP($C24,'Growth rate'!$B$3:$S$93,4,FALSE)*VLOOKUP($E24,BY_AGR_Demand_Drivers!$A$5:$I$11,8,FALSE)</f>
        <v>0</v>
      </c>
      <c r="H24" s="16">
        <f>VLOOKUP($C24,'Growth rate'!$B$3:$S$93,4,FALSE)*VLOOKUP($E24,BY_AGR_Demand_Drivers!$A$5:$I$11,9,FALSE)</f>
        <v>0</v>
      </c>
    </row>
    <row r="25" spans="2:8">
      <c r="B25" s="16" t="s">
        <v>11</v>
      </c>
      <c r="C25" s="16">
        <v>2040</v>
      </c>
      <c r="D25" s="16" t="s">
        <v>3</v>
      </c>
      <c r="E25" s="16" t="str">
        <f>BY_AGR_Demand_Drivers!$J$5</f>
        <v>AGDPH</v>
      </c>
      <c r="F25" s="16">
        <f>VLOOKUP($C25,'Growth rate'!$B$3:$S$93,4,FALSE)*VLOOKUP($E25,BY_AGR_Demand_Drivers!$A$5:$I$11,7,FALSE)</f>
        <v>40.069748623636336</v>
      </c>
      <c r="G25" s="16">
        <f>VLOOKUP($C25,'Growth rate'!$B$3:$S$93,4,FALSE)*VLOOKUP($E25,BY_AGR_Demand_Drivers!$A$5:$I$11,8,FALSE)</f>
        <v>0</v>
      </c>
      <c r="H25" s="16">
        <f>VLOOKUP($C25,'Growth rate'!$B$3:$S$93,4,FALSE)*VLOOKUP($E25,BY_AGR_Demand_Drivers!$A$5:$I$11,9,FALSE)</f>
        <v>0</v>
      </c>
    </row>
    <row r="26" spans="2:8">
      <c r="B26" s="16" t="s">
        <v>11</v>
      </c>
      <c r="C26" s="16">
        <v>2041</v>
      </c>
      <c r="D26" s="16" t="s">
        <v>3</v>
      </c>
      <c r="E26" s="16" t="str">
        <f>BY_AGR_Demand_Drivers!$J$5</f>
        <v>AGDPH</v>
      </c>
      <c r="F26" s="16">
        <f>VLOOKUP($C26,'Growth rate'!$B$3:$S$93,4,FALSE)*VLOOKUP($E26,BY_AGR_Demand_Drivers!$A$5:$I$11,7,FALSE)</f>
        <v>40.061422371431661</v>
      </c>
      <c r="G26" s="16">
        <f>VLOOKUP($C26,'Growth rate'!$B$3:$S$93,4,FALSE)*VLOOKUP($E26,BY_AGR_Demand_Drivers!$A$5:$I$11,8,FALSE)</f>
        <v>0</v>
      </c>
      <c r="H26" s="16">
        <f>VLOOKUP($C26,'Growth rate'!$B$3:$S$93,4,FALSE)*VLOOKUP($E26,BY_AGR_Demand_Drivers!$A$5:$I$11,9,FALSE)</f>
        <v>0</v>
      </c>
    </row>
    <row r="27" spans="2:8">
      <c r="B27" s="16" t="s">
        <v>11</v>
      </c>
      <c r="C27" s="16">
        <v>2042</v>
      </c>
      <c r="D27" s="16" t="s">
        <v>3</v>
      </c>
      <c r="E27" s="16" t="str">
        <f>BY_AGR_Demand_Drivers!$J$5</f>
        <v>AGDPH</v>
      </c>
      <c r="F27" s="16">
        <f>VLOOKUP($C27,'Growth rate'!$B$3:$S$93,4,FALSE)*VLOOKUP($E27,BY_AGR_Demand_Drivers!$A$5:$I$11,7,FALSE)</f>
        <v>40.053096119227</v>
      </c>
      <c r="G27" s="16">
        <f>VLOOKUP($C27,'Growth rate'!$B$3:$S$93,4,FALSE)*VLOOKUP($E27,BY_AGR_Demand_Drivers!$A$5:$I$11,8,FALSE)</f>
        <v>0</v>
      </c>
      <c r="H27" s="16">
        <f>VLOOKUP($C27,'Growth rate'!$B$3:$S$93,4,FALSE)*VLOOKUP($E27,BY_AGR_Demand_Drivers!$A$5:$I$11,9,FALSE)</f>
        <v>0</v>
      </c>
    </row>
    <row r="28" spans="2:8">
      <c r="B28" s="16" t="s">
        <v>11</v>
      </c>
      <c r="C28" s="16">
        <v>2043</v>
      </c>
      <c r="D28" s="16" t="s">
        <v>3</v>
      </c>
      <c r="E28" s="16" t="str">
        <f>BY_AGR_Demand_Drivers!$J$5</f>
        <v>AGDPH</v>
      </c>
      <c r="F28" s="16">
        <f>VLOOKUP($C28,'Growth rate'!$B$3:$S$93,4,FALSE)*VLOOKUP($E28,BY_AGR_Demand_Drivers!$A$5:$I$11,7,FALSE)</f>
        <v>40.044769867022332</v>
      </c>
      <c r="G28" s="16">
        <f>VLOOKUP($C28,'Growth rate'!$B$3:$S$93,4,FALSE)*VLOOKUP($E28,BY_AGR_Demand_Drivers!$A$5:$I$11,8,FALSE)</f>
        <v>0</v>
      </c>
      <c r="H28" s="16">
        <f>VLOOKUP($C28,'Growth rate'!$B$3:$S$93,4,FALSE)*VLOOKUP($E28,BY_AGR_Demand_Drivers!$A$5:$I$11,9,FALSE)</f>
        <v>0</v>
      </c>
    </row>
    <row r="29" spans="2:8">
      <c r="B29" s="16" t="s">
        <v>11</v>
      </c>
      <c r="C29" s="16">
        <v>2044</v>
      </c>
      <c r="D29" s="16" t="s">
        <v>3</v>
      </c>
      <c r="E29" s="16" t="str">
        <f>BY_AGR_Demand_Drivers!$J$5</f>
        <v>AGDPH</v>
      </c>
      <c r="F29" s="16">
        <f>VLOOKUP($C29,'Growth rate'!$B$3:$S$93,4,FALSE)*VLOOKUP($E29,BY_AGR_Demand_Drivers!$A$5:$I$11,7,FALSE)</f>
        <v>40.036443614817664</v>
      </c>
      <c r="G29" s="16">
        <f>VLOOKUP($C29,'Growth rate'!$B$3:$S$93,4,FALSE)*VLOOKUP($E29,BY_AGR_Demand_Drivers!$A$5:$I$11,8,FALSE)</f>
        <v>0</v>
      </c>
      <c r="H29" s="16">
        <f>VLOOKUP($C29,'Growth rate'!$B$3:$S$93,4,FALSE)*VLOOKUP($E29,BY_AGR_Demand_Drivers!$A$5:$I$11,9,FALSE)</f>
        <v>0</v>
      </c>
    </row>
    <row r="30" spans="2:8">
      <c r="B30" s="16" t="s">
        <v>11</v>
      </c>
      <c r="C30" s="16">
        <v>2045</v>
      </c>
      <c r="D30" s="16" t="s">
        <v>3</v>
      </c>
      <c r="E30" s="16" t="str">
        <f>BY_AGR_Demand_Drivers!$J$5</f>
        <v>AGDPH</v>
      </c>
      <c r="F30" s="16">
        <f>VLOOKUP($C30,'Growth rate'!$B$3:$S$93,4,FALSE)*VLOOKUP($E30,BY_AGR_Demand_Drivers!$A$5:$I$11,7,FALSE)</f>
        <v>40.028117362612996</v>
      </c>
      <c r="G30" s="16">
        <f>VLOOKUP($C30,'Growth rate'!$B$3:$S$93,4,FALSE)*VLOOKUP($E30,BY_AGR_Demand_Drivers!$A$5:$I$11,8,FALSE)</f>
        <v>0</v>
      </c>
      <c r="H30" s="16">
        <f>VLOOKUP($C30,'Growth rate'!$B$3:$S$93,4,FALSE)*VLOOKUP($E30,BY_AGR_Demand_Drivers!$A$5:$I$11,9,FALSE)</f>
        <v>0</v>
      </c>
    </row>
    <row r="31" spans="2:8">
      <c r="B31" s="16" t="s">
        <v>11</v>
      </c>
      <c r="C31" s="16">
        <v>2046</v>
      </c>
      <c r="D31" s="16" t="s">
        <v>3</v>
      </c>
      <c r="E31" s="16" t="str">
        <f>BY_AGR_Demand_Drivers!$J$5</f>
        <v>AGDPH</v>
      </c>
      <c r="F31" s="16">
        <f>VLOOKUP($C31,'Growth rate'!$B$3:$S$93,4,FALSE)*VLOOKUP($E31,BY_AGR_Demand_Drivers!$A$5:$I$11,7,FALSE)</f>
        <v>40.008377709459936</v>
      </c>
      <c r="G31" s="16">
        <f>VLOOKUP($C31,'Growth rate'!$B$3:$S$93,4,FALSE)*VLOOKUP($E31,BY_AGR_Demand_Drivers!$A$5:$I$11,8,FALSE)</f>
        <v>0</v>
      </c>
      <c r="H31" s="16">
        <f>VLOOKUP($C31,'Growth rate'!$B$3:$S$93,4,FALSE)*VLOOKUP($E31,BY_AGR_Demand_Drivers!$A$5:$I$11,9,FALSE)</f>
        <v>0</v>
      </c>
    </row>
    <row r="32" spans="2:8">
      <c r="B32" s="16" t="s">
        <v>11</v>
      </c>
      <c r="C32" s="16">
        <v>2047</v>
      </c>
      <c r="D32" s="16" t="s">
        <v>3</v>
      </c>
      <c r="E32" s="16" t="str">
        <f>BY_AGR_Demand_Drivers!$J$5</f>
        <v>AGDPH</v>
      </c>
      <c r="F32" s="16">
        <f>VLOOKUP($C32,'Growth rate'!$B$3:$S$93,4,FALSE)*VLOOKUP($E32,BY_AGR_Demand_Drivers!$A$5:$I$11,7,FALSE)</f>
        <v>39.988638056306883</v>
      </c>
      <c r="G32" s="16">
        <f>VLOOKUP($C32,'Growth rate'!$B$3:$S$93,4,FALSE)*VLOOKUP($E32,BY_AGR_Demand_Drivers!$A$5:$I$11,8,FALSE)</f>
        <v>0</v>
      </c>
      <c r="H32" s="16">
        <f>VLOOKUP($C32,'Growth rate'!$B$3:$S$93,4,FALSE)*VLOOKUP($E32,BY_AGR_Demand_Drivers!$A$5:$I$11,9,FALSE)</f>
        <v>0</v>
      </c>
    </row>
    <row r="33" spans="2:8">
      <c r="B33" s="16" t="s">
        <v>11</v>
      </c>
      <c r="C33" s="16">
        <v>2048</v>
      </c>
      <c r="D33" s="16" t="s">
        <v>3</v>
      </c>
      <c r="E33" s="16" t="str">
        <f>BY_AGR_Demand_Drivers!$J$5</f>
        <v>AGDPH</v>
      </c>
      <c r="F33" s="16">
        <f>VLOOKUP($C33,'Growth rate'!$B$3:$S$93,4,FALSE)*VLOOKUP($E33,BY_AGR_Demand_Drivers!$A$5:$I$11,7,FALSE)</f>
        <v>39.96889840315383</v>
      </c>
      <c r="G33" s="16">
        <f>VLOOKUP($C33,'Growth rate'!$B$3:$S$93,4,FALSE)*VLOOKUP($E33,BY_AGR_Demand_Drivers!$A$5:$I$11,8,FALSE)</f>
        <v>0</v>
      </c>
      <c r="H33" s="16">
        <f>VLOOKUP($C33,'Growth rate'!$B$3:$S$93,4,FALSE)*VLOOKUP($E33,BY_AGR_Demand_Drivers!$A$5:$I$11,9,FALSE)</f>
        <v>0</v>
      </c>
    </row>
    <row r="34" spans="2:8">
      <c r="B34" s="16" t="s">
        <v>11</v>
      </c>
      <c r="C34" s="16">
        <v>2049</v>
      </c>
      <c r="D34" s="16" t="s">
        <v>3</v>
      </c>
      <c r="E34" s="16" t="str">
        <f>BY_AGR_Demand_Drivers!$J$5</f>
        <v>AGDPH</v>
      </c>
      <c r="F34" s="16">
        <f>VLOOKUP($C34,'Growth rate'!$B$3:$S$93,4,FALSE)*VLOOKUP($E34,BY_AGR_Demand_Drivers!$A$5:$I$11,7,FALSE)</f>
        <v>39.94915875000077</v>
      </c>
      <c r="G34" s="16">
        <f>VLOOKUP($C34,'Growth rate'!$B$3:$S$93,4,FALSE)*VLOOKUP($E34,BY_AGR_Demand_Drivers!$A$5:$I$11,8,FALSE)</f>
        <v>0</v>
      </c>
      <c r="H34" s="16">
        <f>VLOOKUP($C34,'Growth rate'!$B$3:$S$93,4,FALSE)*VLOOKUP($E34,BY_AGR_Demand_Drivers!$A$5:$I$11,9,FALSE)</f>
        <v>0</v>
      </c>
    </row>
    <row r="35" spans="2:8">
      <c r="B35" s="16" t="s">
        <v>11</v>
      </c>
      <c r="C35" s="16">
        <v>2050</v>
      </c>
      <c r="D35" s="16" t="s">
        <v>3</v>
      </c>
      <c r="E35" s="16" t="str">
        <f>BY_AGR_Demand_Drivers!$J$5</f>
        <v>AGDPH</v>
      </c>
      <c r="F35" s="16">
        <f>VLOOKUP($C35,'Growth rate'!$B$3:$S$93,4,FALSE)*VLOOKUP($E35,BY_AGR_Demand_Drivers!$A$5:$I$11,7,FALSE)</f>
        <v>39.929419096847717</v>
      </c>
      <c r="G35" s="16">
        <f>VLOOKUP($C35,'Growth rate'!$B$3:$S$93,4,FALSE)*VLOOKUP($E35,BY_AGR_Demand_Drivers!$A$5:$I$11,8,FALSE)</f>
        <v>0</v>
      </c>
      <c r="H35" s="16">
        <f>VLOOKUP($C35,'Growth rate'!$B$3:$S$93,4,FALSE)*VLOOKUP($E35,BY_AGR_Demand_Drivers!$A$5:$I$11,9,FALSE)</f>
        <v>0</v>
      </c>
    </row>
    <row r="36" spans="2:8">
      <c r="B36" s="16" t="s">
        <v>11</v>
      </c>
      <c r="C36" s="16">
        <v>2051</v>
      </c>
      <c r="D36" s="16" t="s">
        <v>3</v>
      </c>
      <c r="E36" s="16" t="str">
        <f>BY_AGR_Demand_Drivers!$J$5</f>
        <v>AGDPH</v>
      </c>
      <c r="F36" s="16">
        <f>VLOOKUP($C36,'Growth rate'!$B$3:$S$93,4,FALSE)*VLOOKUP($E36,BY_AGR_Demand_Drivers!$A$5:$I$11,7,FALSE)</f>
        <v>39.892854803160937</v>
      </c>
      <c r="G36" s="16">
        <f>VLOOKUP($C36,'Growth rate'!$B$3:$S$93,4,FALSE)*VLOOKUP($E36,BY_AGR_Demand_Drivers!$A$5:$I$11,8,FALSE)</f>
        <v>0</v>
      </c>
      <c r="H36" s="16">
        <f>VLOOKUP($C36,'Growth rate'!$B$3:$S$93,4,FALSE)*VLOOKUP($E36,BY_AGR_Demand_Drivers!$A$5:$I$11,9,FALSE)</f>
        <v>0</v>
      </c>
    </row>
    <row r="37" spans="2:8">
      <c r="B37" s="16" t="s">
        <v>11</v>
      </c>
      <c r="C37" s="16">
        <v>2052</v>
      </c>
      <c r="D37" s="16" t="s">
        <v>3</v>
      </c>
      <c r="E37" s="16" t="str">
        <f>BY_AGR_Demand_Drivers!$J$5</f>
        <v>AGDPH</v>
      </c>
      <c r="F37" s="16">
        <f>VLOOKUP($C37,'Growth rate'!$B$3:$S$93,4,FALSE)*VLOOKUP($E37,BY_AGR_Demand_Drivers!$A$5:$I$11,7,FALSE)</f>
        <v>39.856290509474164</v>
      </c>
      <c r="G37" s="16">
        <f>VLOOKUP($C37,'Growth rate'!$B$3:$S$93,4,FALSE)*VLOOKUP($E37,BY_AGR_Demand_Drivers!$A$5:$I$11,8,FALSE)</f>
        <v>0</v>
      </c>
      <c r="H37" s="16">
        <f>VLOOKUP($C37,'Growth rate'!$B$3:$S$93,4,FALSE)*VLOOKUP($E37,BY_AGR_Demand_Drivers!$A$5:$I$11,9,FALSE)</f>
        <v>0</v>
      </c>
    </row>
    <row r="38" spans="2:8">
      <c r="B38" s="16" t="s">
        <v>11</v>
      </c>
      <c r="C38" s="16">
        <v>2053</v>
      </c>
      <c r="D38" s="16" t="s">
        <v>3</v>
      </c>
      <c r="E38" s="16" t="str">
        <f>BY_AGR_Demand_Drivers!$J$5</f>
        <v>AGDPH</v>
      </c>
      <c r="F38" s="16">
        <f>VLOOKUP($C38,'Growth rate'!$B$3:$S$93,4,FALSE)*VLOOKUP($E38,BY_AGR_Demand_Drivers!$A$5:$I$11,7,FALSE)</f>
        <v>39.819726215787384</v>
      </c>
      <c r="G38" s="16">
        <f>VLOOKUP($C38,'Growth rate'!$B$3:$S$93,4,FALSE)*VLOOKUP($E38,BY_AGR_Demand_Drivers!$A$5:$I$11,8,FALSE)</f>
        <v>0</v>
      </c>
      <c r="H38" s="16">
        <f>VLOOKUP($C38,'Growth rate'!$B$3:$S$93,4,FALSE)*VLOOKUP($E38,BY_AGR_Demand_Drivers!$A$5:$I$11,9,FALSE)</f>
        <v>0</v>
      </c>
    </row>
    <row r="39" spans="2:8">
      <c r="B39" s="16" t="s">
        <v>11</v>
      </c>
      <c r="C39" s="16">
        <v>2054</v>
      </c>
      <c r="D39" s="16" t="s">
        <v>3</v>
      </c>
      <c r="E39" s="16" t="str">
        <f>BY_AGR_Demand_Drivers!$J$5</f>
        <v>AGDPH</v>
      </c>
      <c r="F39" s="16">
        <f>VLOOKUP($C39,'Growth rate'!$B$3:$S$93,4,FALSE)*VLOOKUP($E39,BY_AGR_Demand_Drivers!$A$5:$I$11,7,FALSE)</f>
        <v>39.783161922100604</v>
      </c>
      <c r="G39" s="16">
        <f>VLOOKUP($C39,'Growth rate'!$B$3:$S$93,4,FALSE)*VLOOKUP($E39,BY_AGR_Demand_Drivers!$A$5:$I$11,8,FALSE)</f>
        <v>0</v>
      </c>
      <c r="H39" s="16">
        <f>VLOOKUP($C39,'Growth rate'!$B$3:$S$93,4,FALSE)*VLOOKUP($E39,BY_AGR_Demand_Drivers!$A$5:$I$11,9,FALSE)</f>
        <v>0</v>
      </c>
    </row>
    <row r="40" spans="2:8">
      <c r="B40" s="16" t="s">
        <v>11</v>
      </c>
      <c r="C40" s="16">
        <v>2055</v>
      </c>
      <c r="D40" s="16" t="s">
        <v>3</v>
      </c>
      <c r="E40" s="16" t="str">
        <f>BY_AGR_Demand_Drivers!$J$5</f>
        <v>AGDPH</v>
      </c>
      <c r="F40" s="16">
        <f>VLOOKUP($C40,'Growth rate'!$B$3:$S$93,4,FALSE)*VLOOKUP($E40,BY_AGR_Demand_Drivers!$A$5:$I$11,7,FALSE)</f>
        <v>39.746597628413824</v>
      </c>
      <c r="G40" s="16">
        <f>VLOOKUP($C40,'Growth rate'!$B$3:$S$93,4,FALSE)*VLOOKUP($E40,BY_AGR_Demand_Drivers!$A$5:$I$11,8,FALSE)</f>
        <v>0</v>
      </c>
      <c r="H40" s="16">
        <f>VLOOKUP($C40,'Growth rate'!$B$3:$S$93,4,FALSE)*VLOOKUP($E40,BY_AGR_Demand_Drivers!$A$5:$I$11,9,FALSE)</f>
        <v>0</v>
      </c>
    </row>
    <row r="41" spans="2:8">
      <c r="B41" s="16" t="s">
        <v>11</v>
      </c>
      <c r="C41" s="16">
        <v>2056</v>
      </c>
      <c r="D41" s="16" t="s">
        <v>3</v>
      </c>
      <c r="E41" s="16" t="str">
        <f>BY_AGR_Demand_Drivers!$J$5</f>
        <v>AGDPH</v>
      </c>
      <c r="F41" s="16">
        <f>VLOOKUP($C41,'Growth rate'!$B$3:$S$93,4,FALSE)*VLOOKUP($E41,BY_AGR_Demand_Drivers!$A$5:$I$11,7,FALSE)</f>
        <v>39.695429534098267</v>
      </c>
      <c r="G41" s="16">
        <f>VLOOKUP($C41,'Growth rate'!$B$3:$S$93,4,FALSE)*VLOOKUP($E41,BY_AGR_Demand_Drivers!$A$5:$I$11,8,FALSE)</f>
        <v>0</v>
      </c>
      <c r="H41" s="16">
        <f>VLOOKUP($C41,'Growth rate'!$B$3:$S$93,4,FALSE)*VLOOKUP($E41,BY_AGR_Demand_Drivers!$A$5:$I$11,9,FALSE)</f>
        <v>0</v>
      </c>
    </row>
    <row r="42" spans="2:8">
      <c r="B42" s="16" t="s">
        <v>11</v>
      </c>
      <c r="C42" s="16">
        <v>2057</v>
      </c>
      <c r="D42" s="16" t="s">
        <v>3</v>
      </c>
      <c r="E42" s="16" t="str">
        <f>BY_AGR_Demand_Drivers!$J$5</f>
        <v>AGDPH</v>
      </c>
      <c r="F42" s="16">
        <f>VLOOKUP($C42,'Growth rate'!$B$3:$S$93,4,FALSE)*VLOOKUP($E42,BY_AGR_Demand_Drivers!$A$5:$I$11,7,FALSE)</f>
        <v>39.64426143978271</v>
      </c>
      <c r="G42" s="16">
        <f>VLOOKUP($C42,'Growth rate'!$B$3:$S$93,4,FALSE)*VLOOKUP($E42,BY_AGR_Demand_Drivers!$A$5:$I$11,8,FALSE)</f>
        <v>0</v>
      </c>
      <c r="H42" s="16">
        <f>VLOOKUP($C42,'Growth rate'!$B$3:$S$93,4,FALSE)*VLOOKUP($E42,BY_AGR_Demand_Drivers!$A$5:$I$11,9,FALSE)</f>
        <v>0</v>
      </c>
    </row>
    <row r="43" spans="2:8">
      <c r="B43" s="16" t="s">
        <v>11</v>
      </c>
      <c r="C43" s="16">
        <v>2058</v>
      </c>
      <c r="D43" s="16" t="s">
        <v>3</v>
      </c>
      <c r="E43" s="16" t="str">
        <f>BY_AGR_Demand_Drivers!$J$5</f>
        <v>AGDPH</v>
      </c>
      <c r="F43" s="16">
        <f>VLOOKUP($C43,'Growth rate'!$B$3:$S$93,4,FALSE)*VLOOKUP($E43,BY_AGR_Demand_Drivers!$A$5:$I$11,7,FALSE)</f>
        <v>39.593093345467153</v>
      </c>
      <c r="G43" s="16">
        <f>VLOOKUP($C43,'Growth rate'!$B$3:$S$93,4,FALSE)*VLOOKUP($E43,BY_AGR_Demand_Drivers!$A$5:$I$11,8,FALSE)</f>
        <v>0</v>
      </c>
      <c r="H43" s="16">
        <f>VLOOKUP($C43,'Growth rate'!$B$3:$S$93,4,FALSE)*VLOOKUP($E43,BY_AGR_Demand_Drivers!$A$5:$I$11,9,FALSE)</f>
        <v>0</v>
      </c>
    </row>
    <row r="44" spans="2:8">
      <c r="B44" s="16" t="s">
        <v>11</v>
      </c>
      <c r="C44" s="16">
        <v>2059</v>
      </c>
      <c r="D44" s="16" t="s">
        <v>3</v>
      </c>
      <c r="E44" s="16" t="str">
        <f>BY_AGR_Demand_Drivers!$J$5</f>
        <v>AGDPH</v>
      </c>
      <c r="F44" s="16">
        <f>VLOOKUP($C44,'Growth rate'!$B$3:$S$93,4,FALSE)*VLOOKUP($E44,BY_AGR_Demand_Drivers!$A$5:$I$11,7,FALSE)</f>
        <v>39.541925251151589</v>
      </c>
      <c r="G44" s="16">
        <f>VLOOKUP($C44,'Growth rate'!$B$3:$S$93,4,FALSE)*VLOOKUP($E44,BY_AGR_Demand_Drivers!$A$5:$I$11,8,FALSE)</f>
        <v>0</v>
      </c>
      <c r="H44" s="16">
        <f>VLOOKUP($C44,'Growth rate'!$B$3:$S$93,4,FALSE)*VLOOKUP($E44,BY_AGR_Demand_Drivers!$A$5:$I$11,9,FALSE)</f>
        <v>0</v>
      </c>
    </row>
    <row r="45" spans="2:8">
      <c r="B45" s="16" t="s">
        <v>11</v>
      </c>
      <c r="C45" s="16">
        <v>2060</v>
      </c>
      <c r="D45" s="16" t="s">
        <v>3</v>
      </c>
      <c r="E45" s="16" t="str">
        <f>BY_AGR_Demand_Drivers!$J$5</f>
        <v>AGDPH</v>
      </c>
      <c r="F45" s="16">
        <f>VLOOKUP($C45,'Growth rate'!$B$3:$S$93,4,FALSE)*VLOOKUP($E45,BY_AGR_Demand_Drivers!$A$5:$I$11,7,FALSE)</f>
        <v>39.490757156836032</v>
      </c>
      <c r="G45" s="16">
        <f>VLOOKUP($C45,'Growth rate'!$B$3:$S$93,4,FALSE)*VLOOKUP($E45,BY_AGR_Demand_Drivers!$A$5:$I$11,8,FALSE)</f>
        <v>0</v>
      </c>
      <c r="H45" s="16">
        <f>VLOOKUP($C45,'Growth rate'!$B$3:$S$93,4,FALSE)*VLOOKUP($E45,BY_AGR_Demand_Drivers!$A$5:$I$11,9,FALSE)</f>
        <v>0</v>
      </c>
    </row>
    <row r="46" spans="2:8">
      <c r="B46" s="16" t="s">
        <v>11</v>
      </c>
      <c r="C46" s="16">
        <v>2061</v>
      </c>
      <c r="D46" s="16" t="s">
        <v>3</v>
      </c>
      <c r="E46" s="16" t="str">
        <f>BY_AGR_Demand_Drivers!$J$5</f>
        <v>AGDPH</v>
      </c>
      <c r="F46" s="16">
        <f>VLOOKUP($C46,'Growth rate'!$B$3:$S$93,4,FALSE)*VLOOKUP($E46,BY_AGR_Demand_Drivers!$A$5:$I$11,7,FALSE)</f>
        <v>39.417842837796613</v>
      </c>
      <c r="G46" s="16">
        <f>VLOOKUP($C46,'Growth rate'!$B$3:$S$93,4,FALSE)*VLOOKUP($E46,BY_AGR_Demand_Drivers!$A$5:$I$11,8,FALSE)</f>
        <v>0</v>
      </c>
      <c r="H46" s="16">
        <f>VLOOKUP($C46,'Growth rate'!$B$3:$S$93,4,FALSE)*VLOOKUP($E46,BY_AGR_Demand_Drivers!$A$5:$I$11,9,FALSE)</f>
        <v>0</v>
      </c>
    </row>
    <row r="47" spans="2:8">
      <c r="B47" s="16" t="s">
        <v>11</v>
      </c>
      <c r="C47" s="16">
        <v>2062</v>
      </c>
      <c r="D47" s="16" t="s">
        <v>3</v>
      </c>
      <c r="E47" s="16" t="str">
        <f>BY_AGR_Demand_Drivers!$J$5</f>
        <v>AGDPH</v>
      </c>
      <c r="F47" s="16">
        <f>VLOOKUP($C47,'Growth rate'!$B$3:$S$93,4,FALSE)*VLOOKUP($E47,BY_AGR_Demand_Drivers!$A$5:$I$11,7,FALSE)</f>
        <v>39.344928518757193</v>
      </c>
      <c r="G47" s="16">
        <f>VLOOKUP($C47,'Growth rate'!$B$3:$S$93,4,FALSE)*VLOOKUP($E47,BY_AGR_Demand_Drivers!$A$5:$I$11,8,FALSE)</f>
        <v>0</v>
      </c>
      <c r="H47" s="16">
        <f>VLOOKUP($C47,'Growth rate'!$B$3:$S$93,4,FALSE)*VLOOKUP($E47,BY_AGR_Demand_Drivers!$A$5:$I$11,9,FALSE)</f>
        <v>0</v>
      </c>
    </row>
    <row r="48" spans="2:8">
      <c r="B48" s="16" t="s">
        <v>11</v>
      </c>
      <c r="C48" s="16">
        <v>2063</v>
      </c>
      <c r="D48" s="16" t="s">
        <v>3</v>
      </c>
      <c r="E48" s="16" t="str">
        <f>BY_AGR_Demand_Drivers!$J$5</f>
        <v>AGDPH</v>
      </c>
      <c r="F48" s="16">
        <f>VLOOKUP($C48,'Growth rate'!$B$3:$S$93,4,FALSE)*VLOOKUP($E48,BY_AGR_Demand_Drivers!$A$5:$I$11,7,FALSE)</f>
        <v>39.272014199717766</v>
      </c>
      <c r="G48" s="16">
        <f>VLOOKUP($C48,'Growth rate'!$B$3:$S$93,4,FALSE)*VLOOKUP($E48,BY_AGR_Demand_Drivers!$A$5:$I$11,8,FALSE)</f>
        <v>0</v>
      </c>
      <c r="H48" s="16">
        <f>VLOOKUP($C48,'Growth rate'!$B$3:$S$93,4,FALSE)*VLOOKUP($E48,BY_AGR_Demand_Drivers!$A$5:$I$11,9,FALSE)</f>
        <v>0</v>
      </c>
    </row>
    <row r="49" spans="2:8">
      <c r="B49" s="16" t="s">
        <v>11</v>
      </c>
      <c r="C49" s="16">
        <v>2064</v>
      </c>
      <c r="D49" s="16" t="s">
        <v>3</v>
      </c>
      <c r="E49" s="16" t="str">
        <f>BY_AGR_Demand_Drivers!$J$5</f>
        <v>AGDPH</v>
      </c>
      <c r="F49" s="16">
        <f>VLOOKUP($C49,'Growth rate'!$B$3:$S$93,4,FALSE)*VLOOKUP($E49,BY_AGR_Demand_Drivers!$A$5:$I$11,7,FALSE)</f>
        <v>39.199099880678347</v>
      </c>
      <c r="G49" s="16">
        <f>VLOOKUP($C49,'Growth rate'!$B$3:$S$93,4,FALSE)*VLOOKUP($E49,BY_AGR_Demand_Drivers!$A$5:$I$11,8,FALSE)</f>
        <v>0</v>
      </c>
      <c r="H49" s="16">
        <f>VLOOKUP($C49,'Growth rate'!$B$3:$S$93,4,FALSE)*VLOOKUP($E49,BY_AGR_Demand_Drivers!$A$5:$I$11,9,FALSE)</f>
        <v>0</v>
      </c>
    </row>
    <row r="50" spans="2:8">
      <c r="B50" s="16" t="s">
        <v>11</v>
      </c>
      <c r="C50" s="16">
        <v>2065</v>
      </c>
      <c r="D50" s="16" t="s">
        <v>3</v>
      </c>
      <c r="E50" s="16" t="str">
        <f>BY_AGR_Demand_Drivers!$J$5</f>
        <v>AGDPH</v>
      </c>
      <c r="F50" s="16">
        <f>VLOOKUP($C50,'Growth rate'!$B$3:$S$93,4,FALSE)*VLOOKUP($E50,BY_AGR_Demand_Drivers!$A$5:$I$11,7,FALSE)</f>
        <v>39.126185561638927</v>
      </c>
      <c r="G50" s="16">
        <f>VLOOKUP($C50,'Growth rate'!$B$3:$S$93,4,FALSE)*VLOOKUP($E50,BY_AGR_Demand_Drivers!$A$5:$I$11,8,FALSE)</f>
        <v>0</v>
      </c>
      <c r="H50" s="16">
        <f>VLOOKUP($C50,'Growth rate'!$B$3:$S$93,4,FALSE)*VLOOKUP($E50,BY_AGR_Demand_Drivers!$A$5:$I$11,9,FALSE)</f>
        <v>0</v>
      </c>
    </row>
    <row r="51" spans="2:8">
      <c r="B51" s="16" t="s">
        <v>11</v>
      </c>
      <c r="C51" s="16">
        <v>2066</v>
      </c>
      <c r="D51" s="16" t="s">
        <v>3</v>
      </c>
      <c r="E51" s="16" t="str">
        <f>BY_AGR_Demand_Drivers!$J$5</f>
        <v>AGDPH</v>
      </c>
      <c r="F51" s="16">
        <f>VLOOKUP($C51,'Growth rate'!$B$3:$S$93,4,FALSE)*VLOOKUP($E51,BY_AGR_Demand_Drivers!$A$5:$I$11,7,FALSE)</f>
        <v>39.027773837209779</v>
      </c>
      <c r="G51" s="16">
        <f>VLOOKUP($C51,'Growth rate'!$B$3:$S$93,4,FALSE)*VLOOKUP($E51,BY_AGR_Demand_Drivers!$A$5:$I$11,8,FALSE)</f>
        <v>0</v>
      </c>
      <c r="H51" s="16">
        <f>VLOOKUP($C51,'Growth rate'!$B$3:$S$93,4,FALSE)*VLOOKUP($E51,BY_AGR_Demand_Drivers!$A$5:$I$11,9,FALSE)</f>
        <v>0</v>
      </c>
    </row>
    <row r="52" spans="2:8">
      <c r="B52" s="16" t="s">
        <v>11</v>
      </c>
      <c r="C52" s="16">
        <v>2067</v>
      </c>
      <c r="D52" s="16" t="s">
        <v>3</v>
      </c>
      <c r="E52" s="16" t="str">
        <f>BY_AGR_Demand_Drivers!$J$5</f>
        <v>AGDPH</v>
      </c>
      <c r="F52" s="16">
        <f>VLOOKUP($C52,'Growth rate'!$B$3:$S$93,4,FALSE)*VLOOKUP($E52,BY_AGR_Demand_Drivers!$A$5:$I$11,7,FALSE)</f>
        <v>38.929362112780623</v>
      </c>
      <c r="G52" s="16">
        <f>VLOOKUP($C52,'Growth rate'!$B$3:$S$93,4,FALSE)*VLOOKUP($E52,BY_AGR_Demand_Drivers!$A$5:$I$11,8,FALSE)</f>
        <v>0</v>
      </c>
      <c r="H52" s="16">
        <f>VLOOKUP($C52,'Growth rate'!$B$3:$S$93,4,FALSE)*VLOOKUP($E52,BY_AGR_Demand_Drivers!$A$5:$I$11,9,FALSE)</f>
        <v>0</v>
      </c>
    </row>
    <row r="53" spans="2:8">
      <c r="B53" s="16" t="s">
        <v>11</v>
      </c>
      <c r="C53" s="16">
        <v>2068</v>
      </c>
      <c r="D53" s="16" t="s">
        <v>3</v>
      </c>
      <c r="E53" s="16" t="str">
        <f>BY_AGR_Demand_Drivers!$J$5</f>
        <v>AGDPH</v>
      </c>
      <c r="F53" s="16">
        <f>VLOOKUP($C53,'Growth rate'!$B$3:$S$93,4,FALSE)*VLOOKUP($E53,BY_AGR_Demand_Drivers!$A$5:$I$11,7,FALSE)</f>
        <v>38.830950388351482</v>
      </c>
      <c r="G53" s="16">
        <f>VLOOKUP($C53,'Growth rate'!$B$3:$S$93,4,FALSE)*VLOOKUP($E53,BY_AGR_Demand_Drivers!$A$5:$I$11,8,FALSE)</f>
        <v>0</v>
      </c>
      <c r="H53" s="16">
        <f>VLOOKUP($C53,'Growth rate'!$B$3:$S$93,4,FALSE)*VLOOKUP($E53,BY_AGR_Demand_Drivers!$A$5:$I$11,9,FALSE)</f>
        <v>0</v>
      </c>
    </row>
    <row r="54" spans="2:8">
      <c r="B54" s="16" t="s">
        <v>11</v>
      </c>
      <c r="C54" s="16">
        <v>2069</v>
      </c>
      <c r="D54" s="16" t="s">
        <v>3</v>
      </c>
      <c r="E54" s="16" t="str">
        <f>BY_AGR_Demand_Drivers!$J$5</f>
        <v>AGDPH</v>
      </c>
      <c r="F54" s="16">
        <f>VLOOKUP($C54,'Growth rate'!$B$3:$S$93,4,FALSE)*VLOOKUP($E54,BY_AGR_Demand_Drivers!$A$5:$I$11,7,FALSE)</f>
        <v>38.732538663922327</v>
      </c>
      <c r="G54" s="16">
        <f>VLOOKUP($C54,'Growth rate'!$B$3:$S$93,4,FALSE)*VLOOKUP($E54,BY_AGR_Demand_Drivers!$A$5:$I$11,8,FALSE)</f>
        <v>0</v>
      </c>
      <c r="H54" s="16">
        <f>VLOOKUP($C54,'Growth rate'!$B$3:$S$93,4,FALSE)*VLOOKUP($E54,BY_AGR_Demand_Drivers!$A$5:$I$11,9,FALSE)</f>
        <v>0</v>
      </c>
    </row>
    <row r="55" spans="2:8">
      <c r="B55" s="16" t="s">
        <v>11</v>
      </c>
      <c r="C55" s="16">
        <v>2070</v>
      </c>
      <c r="D55" s="16" t="s">
        <v>3</v>
      </c>
      <c r="E55" s="16" t="str">
        <f>BY_AGR_Demand_Drivers!$J$5</f>
        <v>AGDPH</v>
      </c>
      <c r="F55" s="16">
        <f>VLOOKUP($C55,'Growth rate'!$B$3:$S$93,4,FALSE)*VLOOKUP($E55,BY_AGR_Demand_Drivers!$A$5:$I$11,7,FALSE)</f>
        <v>38.634126939493179</v>
      </c>
      <c r="G55" s="16">
        <f>VLOOKUP($C55,'Growth rate'!$B$3:$S$93,4,FALSE)*VLOOKUP($E55,BY_AGR_Demand_Drivers!$A$5:$I$11,8,FALSE)</f>
        <v>0</v>
      </c>
      <c r="H55" s="16">
        <f>VLOOKUP($C55,'Growth rate'!$B$3:$S$93,4,FALSE)*VLOOKUP($E55,BY_AGR_Demand_Drivers!$A$5:$I$11,9,FALSE)</f>
        <v>0</v>
      </c>
    </row>
    <row r="56" spans="2:8">
      <c r="B56" s="16" t="s">
        <v>11</v>
      </c>
      <c r="C56" s="16">
        <v>2071</v>
      </c>
      <c r="D56" s="16" t="s">
        <v>3</v>
      </c>
      <c r="E56" s="16" t="str">
        <f>BY_AGR_Demand_Drivers!$J$5</f>
        <v>AGDPH</v>
      </c>
      <c r="F56" s="16">
        <f>VLOOKUP($C56,'Growth rate'!$B$3:$S$93,4,FALSE)*VLOOKUP($E56,BY_AGR_Demand_Drivers!$A$5:$I$11,7,FALSE)</f>
        <v>38.508002534366554</v>
      </c>
      <c r="G56" s="16">
        <f>VLOOKUP($C56,'Growth rate'!$B$3:$S$93,4,FALSE)*VLOOKUP($E56,BY_AGR_Demand_Drivers!$A$5:$I$11,8,FALSE)</f>
        <v>0</v>
      </c>
      <c r="H56" s="16">
        <f>VLOOKUP($C56,'Growth rate'!$B$3:$S$93,4,FALSE)*VLOOKUP($E56,BY_AGR_Demand_Drivers!$A$5:$I$11,9,FALSE)</f>
        <v>0</v>
      </c>
    </row>
    <row r="57" spans="2:8">
      <c r="B57" s="16" t="s">
        <v>11</v>
      </c>
      <c r="C57" s="16">
        <v>2072</v>
      </c>
      <c r="D57" s="16" t="s">
        <v>3</v>
      </c>
      <c r="E57" s="16" t="str">
        <f>BY_AGR_Demand_Drivers!$J$5</f>
        <v>AGDPH</v>
      </c>
      <c r="F57" s="16">
        <f>VLOOKUP($C57,'Growth rate'!$B$3:$S$93,4,FALSE)*VLOOKUP($E57,BY_AGR_Demand_Drivers!$A$5:$I$11,7,FALSE)</f>
        <v>38.381878129239922</v>
      </c>
      <c r="G57" s="16">
        <f>VLOOKUP($C57,'Growth rate'!$B$3:$S$93,4,FALSE)*VLOOKUP($E57,BY_AGR_Demand_Drivers!$A$5:$I$11,8,FALSE)</f>
        <v>0</v>
      </c>
      <c r="H57" s="16">
        <f>VLOOKUP($C57,'Growth rate'!$B$3:$S$93,4,FALSE)*VLOOKUP($E57,BY_AGR_Demand_Drivers!$A$5:$I$11,9,FALSE)</f>
        <v>0</v>
      </c>
    </row>
    <row r="58" spans="2:8">
      <c r="B58" s="16" t="s">
        <v>11</v>
      </c>
      <c r="C58" s="16">
        <v>2073</v>
      </c>
      <c r="D58" s="16" t="s">
        <v>3</v>
      </c>
      <c r="E58" s="16" t="str">
        <f>BY_AGR_Demand_Drivers!$J$5</f>
        <v>AGDPH</v>
      </c>
      <c r="F58" s="16">
        <f>VLOOKUP($C58,'Growth rate'!$B$3:$S$93,4,FALSE)*VLOOKUP($E58,BY_AGR_Demand_Drivers!$A$5:$I$11,7,FALSE)</f>
        <v>38.255753724113298</v>
      </c>
      <c r="G58" s="16">
        <f>VLOOKUP($C58,'Growth rate'!$B$3:$S$93,4,FALSE)*VLOOKUP($E58,BY_AGR_Demand_Drivers!$A$5:$I$11,8,FALSE)</f>
        <v>0</v>
      </c>
      <c r="H58" s="16">
        <f>VLOOKUP($C58,'Growth rate'!$B$3:$S$93,4,FALSE)*VLOOKUP($E58,BY_AGR_Demand_Drivers!$A$5:$I$11,9,FALSE)</f>
        <v>0</v>
      </c>
    </row>
    <row r="59" spans="2:8">
      <c r="B59" s="16" t="s">
        <v>11</v>
      </c>
      <c r="C59" s="16">
        <v>2074</v>
      </c>
      <c r="D59" s="16" t="s">
        <v>3</v>
      </c>
      <c r="E59" s="16" t="str">
        <f>BY_AGR_Demand_Drivers!$J$5</f>
        <v>AGDPH</v>
      </c>
      <c r="F59" s="16">
        <f>VLOOKUP($C59,'Growth rate'!$B$3:$S$93,4,FALSE)*VLOOKUP($E59,BY_AGR_Demand_Drivers!$A$5:$I$11,7,FALSE)</f>
        <v>38.129629318986666</v>
      </c>
      <c r="G59" s="16">
        <f>VLOOKUP($C59,'Growth rate'!$B$3:$S$93,4,FALSE)*VLOOKUP($E59,BY_AGR_Demand_Drivers!$A$5:$I$11,8,FALSE)</f>
        <v>0</v>
      </c>
      <c r="H59" s="16">
        <f>VLOOKUP($C59,'Growth rate'!$B$3:$S$93,4,FALSE)*VLOOKUP($E59,BY_AGR_Demand_Drivers!$A$5:$I$11,9,FALSE)</f>
        <v>0</v>
      </c>
    </row>
    <row r="60" spans="2:8">
      <c r="B60" s="16" t="s">
        <v>11</v>
      </c>
      <c r="C60" s="16">
        <v>2075</v>
      </c>
      <c r="D60" s="16" t="s">
        <v>3</v>
      </c>
      <c r="E60" s="16" t="str">
        <f>BY_AGR_Demand_Drivers!$J$5</f>
        <v>AGDPH</v>
      </c>
      <c r="F60" s="16">
        <f>VLOOKUP($C60,'Growth rate'!$B$3:$S$93,4,FALSE)*VLOOKUP($E60,BY_AGR_Demand_Drivers!$A$5:$I$11,7,FALSE)</f>
        <v>38.003504913860041</v>
      </c>
      <c r="G60" s="16">
        <f>VLOOKUP($C60,'Growth rate'!$B$3:$S$93,4,FALSE)*VLOOKUP($E60,BY_AGR_Demand_Drivers!$A$5:$I$11,8,FALSE)</f>
        <v>0</v>
      </c>
      <c r="H60" s="16">
        <f>VLOOKUP($C60,'Growth rate'!$B$3:$S$93,4,FALSE)*VLOOKUP($E60,BY_AGR_Demand_Drivers!$A$5:$I$11,9,FALSE)</f>
        <v>0</v>
      </c>
    </row>
    <row r="61" spans="2:8">
      <c r="B61" s="16" t="s">
        <v>11</v>
      </c>
      <c r="C61" s="16">
        <v>2076</v>
      </c>
      <c r="D61" s="16" t="s">
        <v>3</v>
      </c>
      <c r="E61" s="16" t="str">
        <f>BY_AGR_Demand_Drivers!$J$5</f>
        <v>AGDPH</v>
      </c>
      <c r="F61" s="16">
        <f>VLOOKUP($C61,'Growth rate'!$B$3:$S$93,4,FALSE)*VLOOKUP($E61,BY_AGR_Demand_Drivers!$A$5:$I$11,7,FALSE)</f>
        <v>37.856950107930189</v>
      </c>
      <c r="G61" s="16">
        <f>VLOOKUP($C61,'Growth rate'!$B$3:$S$93,4,FALSE)*VLOOKUP($E61,BY_AGR_Demand_Drivers!$A$5:$I$11,8,FALSE)</f>
        <v>0</v>
      </c>
      <c r="H61" s="16">
        <f>VLOOKUP($C61,'Growth rate'!$B$3:$S$93,4,FALSE)*VLOOKUP($E61,BY_AGR_Demand_Drivers!$A$5:$I$11,9,FALSE)</f>
        <v>0</v>
      </c>
    </row>
    <row r="62" spans="2:8">
      <c r="B62" s="16" t="s">
        <v>11</v>
      </c>
      <c r="C62" s="16">
        <v>2077</v>
      </c>
      <c r="D62" s="16" t="s">
        <v>3</v>
      </c>
      <c r="E62" s="16" t="str">
        <f>BY_AGR_Demand_Drivers!$J$5</f>
        <v>AGDPH</v>
      </c>
      <c r="F62" s="16">
        <f>VLOOKUP($C62,'Growth rate'!$B$3:$S$93,4,FALSE)*VLOOKUP($E62,BY_AGR_Demand_Drivers!$A$5:$I$11,7,FALSE)</f>
        <v>37.710395302000336</v>
      </c>
      <c r="G62" s="16">
        <f>VLOOKUP($C62,'Growth rate'!$B$3:$S$93,4,FALSE)*VLOOKUP($E62,BY_AGR_Demand_Drivers!$A$5:$I$11,8,FALSE)</f>
        <v>0</v>
      </c>
      <c r="H62" s="16">
        <f>VLOOKUP($C62,'Growth rate'!$B$3:$S$93,4,FALSE)*VLOOKUP($E62,BY_AGR_Demand_Drivers!$A$5:$I$11,9,FALSE)</f>
        <v>0</v>
      </c>
    </row>
    <row r="63" spans="2:8">
      <c r="B63" s="16" t="s">
        <v>11</v>
      </c>
      <c r="C63" s="16">
        <v>2078</v>
      </c>
      <c r="D63" s="16" t="s">
        <v>3</v>
      </c>
      <c r="E63" s="16" t="str">
        <f>BY_AGR_Demand_Drivers!$J$5</f>
        <v>AGDPH</v>
      </c>
      <c r="F63" s="16">
        <f>VLOOKUP($C63,'Growth rate'!$B$3:$S$93,4,FALSE)*VLOOKUP($E63,BY_AGR_Demand_Drivers!$A$5:$I$11,7,FALSE)</f>
        <v>37.563840496070483</v>
      </c>
      <c r="G63" s="16">
        <f>VLOOKUP($C63,'Growth rate'!$B$3:$S$93,4,FALSE)*VLOOKUP($E63,BY_AGR_Demand_Drivers!$A$5:$I$11,8,FALSE)</f>
        <v>0</v>
      </c>
      <c r="H63" s="16">
        <f>VLOOKUP($C63,'Growth rate'!$B$3:$S$93,4,FALSE)*VLOOKUP($E63,BY_AGR_Demand_Drivers!$A$5:$I$11,9,FALSE)</f>
        <v>0</v>
      </c>
    </row>
    <row r="64" spans="2:8">
      <c r="B64" s="16" t="s">
        <v>11</v>
      </c>
      <c r="C64" s="16">
        <v>2079</v>
      </c>
      <c r="D64" s="16" t="s">
        <v>3</v>
      </c>
      <c r="E64" s="16" t="str">
        <f>BY_AGR_Demand_Drivers!$J$5</f>
        <v>AGDPH</v>
      </c>
      <c r="F64" s="16">
        <f>VLOOKUP($C64,'Growth rate'!$B$3:$S$93,4,FALSE)*VLOOKUP($E64,BY_AGR_Demand_Drivers!$A$5:$I$11,7,FALSE)</f>
        <v>37.417285690140631</v>
      </c>
      <c r="G64" s="16">
        <f>VLOOKUP($C64,'Growth rate'!$B$3:$S$93,4,FALSE)*VLOOKUP($E64,BY_AGR_Demand_Drivers!$A$5:$I$11,8,FALSE)</f>
        <v>0</v>
      </c>
      <c r="H64" s="16">
        <f>VLOOKUP($C64,'Growth rate'!$B$3:$S$93,4,FALSE)*VLOOKUP($E64,BY_AGR_Demand_Drivers!$A$5:$I$11,9,FALSE)</f>
        <v>0</v>
      </c>
    </row>
    <row r="65" spans="2:8">
      <c r="B65" s="16" t="s">
        <v>11</v>
      </c>
      <c r="C65" s="16">
        <v>2080</v>
      </c>
      <c r="D65" s="16" t="s">
        <v>3</v>
      </c>
      <c r="E65" s="16" t="str">
        <f>BY_AGR_Demand_Drivers!$J$5</f>
        <v>AGDPH</v>
      </c>
      <c r="F65" s="16">
        <f>VLOOKUP($C65,'Growth rate'!$B$3:$S$93,4,FALSE)*VLOOKUP($E65,BY_AGR_Demand_Drivers!$A$5:$I$11,7,FALSE)</f>
        <v>37.270730884210778</v>
      </c>
      <c r="G65" s="16">
        <f>VLOOKUP($C65,'Growth rate'!$B$3:$S$93,4,FALSE)*VLOOKUP($E65,BY_AGR_Demand_Drivers!$A$5:$I$11,8,FALSE)</f>
        <v>0</v>
      </c>
      <c r="H65" s="16">
        <f>VLOOKUP($C65,'Growth rate'!$B$3:$S$93,4,FALSE)*VLOOKUP($E65,BY_AGR_Demand_Drivers!$A$5:$I$11,9,FALSE)</f>
        <v>0</v>
      </c>
    </row>
    <row r="66" spans="2:8">
      <c r="B66" s="16" t="s">
        <v>11</v>
      </c>
      <c r="C66" s="16">
        <v>2081</v>
      </c>
      <c r="D66" s="16" t="s">
        <v>3</v>
      </c>
      <c r="E66" s="16" t="str">
        <f>BY_AGR_Demand_Drivers!$J$5</f>
        <v>AGDPH</v>
      </c>
      <c r="F66" s="16">
        <f>VLOOKUP($C66,'Growth rate'!$B$3:$S$93,4,FALSE)*VLOOKUP($E66,BY_AGR_Demand_Drivers!$A$5:$I$11,7,FALSE)</f>
        <v>37.084813495171957</v>
      </c>
      <c r="G66" s="16">
        <f>VLOOKUP($C66,'Growth rate'!$B$3:$S$93,4,FALSE)*VLOOKUP($E66,BY_AGR_Demand_Drivers!$A$5:$I$11,8,FALSE)</f>
        <v>0</v>
      </c>
      <c r="H66" s="16">
        <f>VLOOKUP($C66,'Growth rate'!$B$3:$S$93,4,FALSE)*VLOOKUP($E66,BY_AGR_Demand_Drivers!$A$5:$I$11,9,FALSE)</f>
        <v>0</v>
      </c>
    </row>
    <row r="67" spans="2:8">
      <c r="B67" s="16" t="s">
        <v>11</v>
      </c>
      <c r="C67" s="16">
        <v>2082</v>
      </c>
      <c r="D67" s="16" t="s">
        <v>3</v>
      </c>
      <c r="E67" s="16" t="str">
        <f>BY_AGR_Demand_Drivers!$J$5</f>
        <v>AGDPH</v>
      </c>
      <c r="F67" s="16">
        <f>VLOOKUP($C67,'Growth rate'!$B$3:$S$93,4,FALSE)*VLOOKUP($E67,BY_AGR_Demand_Drivers!$A$5:$I$11,7,FALSE)</f>
        <v>36.898896106133137</v>
      </c>
      <c r="G67" s="16">
        <f>VLOOKUP($C67,'Growth rate'!$B$3:$S$93,4,FALSE)*VLOOKUP($E67,BY_AGR_Demand_Drivers!$A$5:$I$11,8,FALSE)</f>
        <v>0</v>
      </c>
      <c r="H67" s="16">
        <f>VLOOKUP($C67,'Growth rate'!$B$3:$S$93,4,FALSE)*VLOOKUP($E67,BY_AGR_Demand_Drivers!$A$5:$I$11,9,FALSE)</f>
        <v>0</v>
      </c>
    </row>
    <row r="68" spans="2:8">
      <c r="B68" s="16" t="s">
        <v>11</v>
      </c>
      <c r="C68" s="16">
        <v>2083</v>
      </c>
      <c r="D68" s="16" t="s">
        <v>3</v>
      </c>
      <c r="E68" s="16" t="str">
        <f>BY_AGR_Demand_Drivers!$J$5</f>
        <v>AGDPH</v>
      </c>
      <c r="F68" s="16">
        <f>VLOOKUP($C68,'Growth rate'!$B$3:$S$93,4,FALSE)*VLOOKUP($E68,BY_AGR_Demand_Drivers!$A$5:$I$11,7,FALSE)</f>
        <v>36.712978717094316</v>
      </c>
      <c r="G68" s="16">
        <f>VLOOKUP($C68,'Growth rate'!$B$3:$S$93,4,FALSE)*VLOOKUP($E68,BY_AGR_Demand_Drivers!$A$5:$I$11,8,FALSE)</f>
        <v>0</v>
      </c>
      <c r="H68" s="16">
        <f>VLOOKUP($C68,'Growth rate'!$B$3:$S$93,4,FALSE)*VLOOKUP($E68,BY_AGR_Demand_Drivers!$A$5:$I$11,9,FALSE)</f>
        <v>0</v>
      </c>
    </row>
    <row r="69" spans="2:8">
      <c r="B69" s="16" t="s">
        <v>11</v>
      </c>
      <c r="C69" s="16">
        <v>2084</v>
      </c>
      <c r="D69" s="16" t="s">
        <v>3</v>
      </c>
      <c r="E69" s="16" t="str">
        <f>BY_AGR_Demand_Drivers!$J$5</f>
        <v>AGDPH</v>
      </c>
      <c r="F69" s="16">
        <f>VLOOKUP($C69,'Growth rate'!$B$3:$S$93,4,FALSE)*VLOOKUP($E69,BY_AGR_Demand_Drivers!$A$5:$I$11,7,FALSE)</f>
        <v>36.527061328055495</v>
      </c>
      <c r="G69" s="16">
        <f>VLOOKUP($C69,'Growth rate'!$B$3:$S$93,4,FALSE)*VLOOKUP($E69,BY_AGR_Demand_Drivers!$A$5:$I$11,8,FALSE)</f>
        <v>0</v>
      </c>
      <c r="H69" s="16">
        <f>VLOOKUP($C69,'Growth rate'!$B$3:$S$93,4,FALSE)*VLOOKUP($E69,BY_AGR_Demand_Drivers!$A$5:$I$11,9,FALSE)</f>
        <v>0</v>
      </c>
    </row>
    <row r="70" spans="2:8">
      <c r="B70" s="16" t="s">
        <v>11</v>
      </c>
      <c r="C70" s="16">
        <v>2085</v>
      </c>
      <c r="D70" s="16" t="s">
        <v>3</v>
      </c>
      <c r="E70" s="16" t="str">
        <f>BY_AGR_Demand_Drivers!$J$5</f>
        <v>AGDPH</v>
      </c>
      <c r="F70" s="16">
        <f>VLOOKUP($C70,'Growth rate'!$B$3:$S$93,4,FALSE)*VLOOKUP($E70,BY_AGR_Demand_Drivers!$A$5:$I$11,7,FALSE)</f>
        <v>36.341143939016675</v>
      </c>
      <c r="G70" s="16">
        <f>VLOOKUP($C70,'Growth rate'!$B$3:$S$93,4,FALSE)*VLOOKUP($E70,BY_AGR_Demand_Drivers!$A$5:$I$11,8,FALSE)</f>
        <v>0</v>
      </c>
      <c r="H70" s="16">
        <f>VLOOKUP($C70,'Growth rate'!$B$3:$S$93,4,FALSE)*VLOOKUP($E70,BY_AGR_Demand_Drivers!$A$5:$I$11,9,FALSE)</f>
        <v>0</v>
      </c>
    </row>
    <row r="71" spans="2:8">
      <c r="B71" s="16" t="s">
        <v>11</v>
      </c>
      <c r="C71" s="16">
        <v>2086</v>
      </c>
      <c r="D71" s="16" t="s">
        <v>3</v>
      </c>
      <c r="E71" s="16" t="str">
        <f>BY_AGR_Demand_Drivers!$J$5</f>
        <v>AGDPH</v>
      </c>
      <c r="F71" s="16">
        <f>VLOOKUP($C71,'Growth rate'!$B$3:$S$93,4,FALSE)*VLOOKUP($E71,BY_AGR_Demand_Drivers!$A$5:$I$11,7,FALSE)</f>
        <v>36.118783261217018</v>
      </c>
      <c r="G71" s="16">
        <f>VLOOKUP($C71,'Growth rate'!$B$3:$S$93,4,FALSE)*VLOOKUP($E71,BY_AGR_Demand_Drivers!$A$5:$I$11,8,FALSE)</f>
        <v>0</v>
      </c>
      <c r="H71" s="16">
        <f>VLOOKUP($C71,'Growth rate'!$B$3:$S$93,4,FALSE)*VLOOKUP($E71,BY_AGR_Demand_Drivers!$A$5:$I$11,9,FALSE)</f>
        <v>0</v>
      </c>
    </row>
    <row r="72" spans="2:8">
      <c r="B72" s="16" t="s">
        <v>11</v>
      </c>
      <c r="C72" s="16">
        <v>2087</v>
      </c>
      <c r="D72" s="16" t="s">
        <v>3</v>
      </c>
      <c r="E72" s="16" t="str">
        <f>BY_AGR_Demand_Drivers!$J$5</f>
        <v>AGDPH</v>
      </c>
      <c r="F72" s="16">
        <f>VLOOKUP($C72,'Growth rate'!$B$3:$S$93,4,FALSE)*VLOOKUP($E72,BY_AGR_Demand_Drivers!$A$5:$I$11,7,FALSE)</f>
        <v>35.896422583417355</v>
      </c>
      <c r="G72" s="16">
        <f>VLOOKUP($C72,'Growth rate'!$B$3:$S$93,4,FALSE)*VLOOKUP($E72,BY_AGR_Demand_Drivers!$A$5:$I$11,8,FALSE)</f>
        <v>0</v>
      </c>
      <c r="H72" s="16">
        <f>VLOOKUP($C72,'Growth rate'!$B$3:$S$93,4,FALSE)*VLOOKUP($E72,BY_AGR_Demand_Drivers!$A$5:$I$11,9,FALSE)</f>
        <v>0</v>
      </c>
    </row>
    <row r="73" spans="2:8">
      <c r="B73" s="16" t="s">
        <v>11</v>
      </c>
      <c r="C73" s="16">
        <v>2088</v>
      </c>
      <c r="D73" s="16" t="s">
        <v>3</v>
      </c>
      <c r="E73" s="16" t="str">
        <f>BY_AGR_Demand_Drivers!$J$5</f>
        <v>AGDPH</v>
      </c>
      <c r="F73" s="16">
        <f>VLOOKUP($C73,'Growth rate'!$B$3:$S$93,4,FALSE)*VLOOKUP($E73,BY_AGR_Demand_Drivers!$A$5:$I$11,7,FALSE)</f>
        <v>35.674061905617698</v>
      </c>
      <c r="G73" s="16">
        <f>VLOOKUP($C73,'Growth rate'!$B$3:$S$93,4,FALSE)*VLOOKUP($E73,BY_AGR_Demand_Drivers!$A$5:$I$11,8,FALSE)</f>
        <v>0</v>
      </c>
      <c r="H73" s="16">
        <f>VLOOKUP($C73,'Growth rate'!$B$3:$S$93,4,FALSE)*VLOOKUP($E73,BY_AGR_Demand_Drivers!$A$5:$I$11,9,FALSE)</f>
        <v>0</v>
      </c>
    </row>
    <row r="74" spans="2:8">
      <c r="B74" s="16" t="s">
        <v>11</v>
      </c>
      <c r="C74" s="16">
        <v>2089</v>
      </c>
      <c r="D74" s="16" t="s">
        <v>3</v>
      </c>
      <c r="E74" s="16" t="str">
        <f>BY_AGR_Demand_Drivers!$J$5</f>
        <v>AGDPH</v>
      </c>
      <c r="F74" s="16">
        <f>VLOOKUP($C74,'Growth rate'!$B$3:$S$93,4,FALSE)*VLOOKUP($E74,BY_AGR_Demand_Drivers!$A$5:$I$11,7,FALSE)</f>
        <v>35.451701227818035</v>
      </c>
      <c r="G74" s="16">
        <f>VLOOKUP($C74,'Growth rate'!$B$3:$S$93,4,FALSE)*VLOOKUP($E74,BY_AGR_Demand_Drivers!$A$5:$I$11,8,FALSE)</f>
        <v>0</v>
      </c>
      <c r="H74" s="16">
        <f>VLOOKUP($C74,'Growth rate'!$B$3:$S$93,4,FALSE)*VLOOKUP($E74,BY_AGR_Demand_Drivers!$A$5:$I$11,9,FALSE)</f>
        <v>0</v>
      </c>
    </row>
    <row r="75" spans="2:8">
      <c r="B75" s="16" t="s">
        <v>11</v>
      </c>
      <c r="C75" s="16">
        <v>2090</v>
      </c>
      <c r="D75" s="16" t="s">
        <v>3</v>
      </c>
      <c r="E75" s="16" t="str">
        <f>BY_AGR_Demand_Drivers!$J$5</f>
        <v>AGDPH</v>
      </c>
      <c r="F75" s="16">
        <f>VLOOKUP($C75,'Growth rate'!$B$3:$S$93,4,FALSE)*VLOOKUP($E75,BY_AGR_Demand_Drivers!$A$5:$I$11,7,FALSE)</f>
        <v>35.229340550018378</v>
      </c>
      <c r="G75" s="16">
        <f>VLOOKUP($C75,'Growth rate'!$B$3:$S$93,4,FALSE)*VLOOKUP($E75,BY_AGR_Demand_Drivers!$A$5:$I$11,8,FALSE)</f>
        <v>0</v>
      </c>
      <c r="H75" s="16">
        <f>VLOOKUP($C75,'Growth rate'!$B$3:$S$93,4,FALSE)*VLOOKUP($E75,BY_AGR_Demand_Drivers!$A$5:$I$11,9,FALSE)</f>
        <v>0</v>
      </c>
    </row>
    <row r="76" spans="2:8">
      <c r="B76" s="16" t="s">
        <v>11</v>
      </c>
      <c r="C76" s="16">
        <v>2091</v>
      </c>
      <c r="D76" s="16" t="s">
        <v>3</v>
      </c>
      <c r="E76" s="16" t="str">
        <f>BY_AGR_Demand_Drivers!$J$5</f>
        <v>AGDPH</v>
      </c>
      <c r="F76" s="16">
        <f>VLOOKUP($C76,'Growth rate'!$B$3:$S$93,4,FALSE)*VLOOKUP($E76,BY_AGR_Demand_Drivers!$A$5:$I$11,7,FALSE)</f>
        <v>34.984292831662515</v>
      </c>
      <c r="G76" s="16">
        <f>VLOOKUP($C76,'Growth rate'!$B$3:$S$93,4,FALSE)*VLOOKUP($E76,BY_AGR_Demand_Drivers!$A$5:$I$11,8,FALSE)</f>
        <v>0</v>
      </c>
      <c r="H76" s="16">
        <f>VLOOKUP($C76,'Growth rate'!$B$3:$S$93,4,FALSE)*VLOOKUP($E76,BY_AGR_Demand_Drivers!$A$5:$I$11,9,FALSE)</f>
        <v>0</v>
      </c>
    </row>
    <row r="77" spans="2:8">
      <c r="B77" s="16" t="s">
        <v>11</v>
      </c>
      <c r="C77" s="16">
        <v>2092</v>
      </c>
      <c r="D77" s="16" t="s">
        <v>3</v>
      </c>
      <c r="E77" s="16" t="str">
        <f>BY_AGR_Demand_Drivers!$J$5</f>
        <v>AGDPH</v>
      </c>
      <c r="F77" s="16">
        <f>VLOOKUP($C77,'Growth rate'!$B$3:$S$93,4,FALSE)*VLOOKUP($E77,BY_AGR_Demand_Drivers!$A$5:$I$11,7,FALSE)</f>
        <v>34.739245113306659</v>
      </c>
      <c r="G77" s="16">
        <f>VLOOKUP($C77,'Growth rate'!$B$3:$S$93,4,FALSE)*VLOOKUP($E77,BY_AGR_Demand_Drivers!$A$5:$I$11,8,FALSE)</f>
        <v>0</v>
      </c>
      <c r="H77" s="16">
        <f>VLOOKUP($C77,'Growth rate'!$B$3:$S$93,4,FALSE)*VLOOKUP($E77,BY_AGR_Demand_Drivers!$A$5:$I$11,9,FALSE)</f>
        <v>0</v>
      </c>
    </row>
    <row r="78" spans="2:8">
      <c r="B78" s="16" t="s">
        <v>11</v>
      </c>
      <c r="C78" s="16">
        <v>2093</v>
      </c>
      <c r="D78" s="16" t="s">
        <v>3</v>
      </c>
      <c r="E78" s="16" t="str">
        <f>BY_AGR_Demand_Drivers!$J$5</f>
        <v>AGDPH</v>
      </c>
      <c r="F78" s="16">
        <f>VLOOKUP($C78,'Growth rate'!$B$3:$S$93,4,FALSE)*VLOOKUP($E78,BY_AGR_Demand_Drivers!$A$5:$I$11,7,FALSE)</f>
        <v>34.494197394950795</v>
      </c>
      <c r="G78" s="16">
        <f>VLOOKUP($C78,'Growth rate'!$B$3:$S$93,4,FALSE)*VLOOKUP($E78,BY_AGR_Demand_Drivers!$A$5:$I$11,8,FALSE)</f>
        <v>0</v>
      </c>
      <c r="H78" s="16">
        <f>VLOOKUP($C78,'Growth rate'!$B$3:$S$93,4,FALSE)*VLOOKUP($E78,BY_AGR_Demand_Drivers!$A$5:$I$11,9,FALSE)</f>
        <v>0</v>
      </c>
    </row>
    <row r="79" spans="2:8">
      <c r="B79" s="16" t="s">
        <v>11</v>
      </c>
      <c r="C79" s="16">
        <v>2094</v>
      </c>
      <c r="D79" s="16" t="s">
        <v>3</v>
      </c>
      <c r="E79" s="16" t="str">
        <f>BY_AGR_Demand_Drivers!$J$5</f>
        <v>AGDPH</v>
      </c>
      <c r="F79" s="16">
        <f>VLOOKUP($C79,'Growth rate'!$B$3:$S$93,4,FALSE)*VLOOKUP($E79,BY_AGR_Demand_Drivers!$A$5:$I$11,7,FALSE)</f>
        <v>34.249149676594932</v>
      </c>
      <c r="G79" s="16">
        <f>VLOOKUP($C79,'Growth rate'!$B$3:$S$93,4,FALSE)*VLOOKUP($E79,BY_AGR_Demand_Drivers!$A$5:$I$11,8,FALSE)</f>
        <v>0</v>
      </c>
      <c r="H79" s="16">
        <f>VLOOKUP($C79,'Growth rate'!$B$3:$S$93,4,FALSE)*VLOOKUP($E79,BY_AGR_Demand_Drivers!$A$5:$I$11,9,FALSE)</f>
        <v>0</v>
      </c>
    </row>
    <row r="80" spans="2:8">
      <c r="B80" s="16" t="s">
        <v>11</v>
      </c>
      <c r="C80" s="16">
        <v>2095</v>
      </c>
      <c r="D80" s="16" t="s">
        <v>3</v>
      </c>
      <c r="E80" s="16" t="str">
        <f>BY_AGR_Demand_Drivers!$J$5</f>
        <v>AGDPH</v>
      </c>
      <c r="F80" s="16">
        <f>VLOOKUP($C80,'Growth rate'!$B$3:$S$93,4,FALSE)*VLOOKUP($E80,BY_AGR_Demand_Drivers!$A$5:$I$11,7,FALSE)</f>
        <v>34.004101958239069</v>
      </c>
      <c r="G80" s="16">
        <f>VLOOKUP($C80,'Growth rate'!$B$3:$S$93,4,FALSE)*VLOOKUP($E80,BY_AGR_Demand_Drivers!$A$5:$I$11,8,FALSE)</f>
        <v>0</v>
      </c>
      <c r="H80" s="16">
        <f>VLOOKUP($C80,'Growth rate'!$B$3:$S$93,4,FALSE)*VLOOKUP($E80,BY_AGR_Demand_Drivers!$A$5:$I$11,9,FALSE)</f>
        <v>0</v>
      </c>
    </row>
    <row r="81" spans="2:8">
      <c r="B81" s="16" t="s">
        <v>11</v>
      </c>
      <c r="C81" s="16">
        <v>2096</v>
      </c>
      <c r="D81" s="16" t="s">
        <v>3</v>
      </c>
      <c r="E81" s="16" t="str">
        <f>BY_AGR_Demand_Drivers!$J$5</f>
        <v>AGDPH</v>
      </c>
      <c r="F81" s="16">
        <f>VLOOKUP($C81,'Growth rate'!$B$3:$S$93,4,FALSE)*VLOOKUP($E81,BY_AGR_Demand_Drivers!$A$5:$I$11,7,FALSE)</f>
        <v>33.747451378035898</v>
      </c>
      <c r="G81" s="16">
        <f>VLOOKUP($C81,'Growth rate'!$B$3:$S$93,4,FALSE)*VLOOKUP($E81,BY_AGR_Demand_Drivers!$A$5:$I$11,8,FALSE)</f>
        <v>0</v>
      </c>
      <c r="H81" s="16">
        <f>VLOOKUP($C81,'Growth rate'!$B$3:$S$93,4,FALSE)*VLOOKUP($E81,BY_AGR_Demand_Drivers!$A$5:$I$11,9,FALSE)</f>
        <v>0</v>
      </c>
    </row>
    <row r="82" spans="2:8">
      <c r="B82" s="16" t="s">
        <v>11</v>
      </c>
      <c r="C82" s="16">
        <v>2097</v>
      </c>
      <c r="D82" s="16" t="s">
        <v>3</v>
      </c>
      <c r="E82" s="16" t="str">
        <f>BY_AGR_Demand_Drivers!$J$5</f>
        <v>AGDPH</v>
      </c>
      <c r="F82" s="16">
        <f>VLOOKUP($C82,'Growth rate'!$B$3:$S$93,4,FALSE)*VLOOKUP($E82,BY_AGR_Demand_Drivers!$A$5:$I$11,7,FALSE)</f>
        <v>33.490800797832726</v>
      </c>
      <c r="G82" s="16">
        <f>VLOOKUP($C82,'Growth rate'!$B$3:$S$93,4,FALSE)*VLOOKUP($E82,BY_AGR_Demand_Drivers!$A$5:$I$11,8,FALSE)</f>
        <v>0</v>
      </c>
      <c r="H82" s="16">
        <f>VLOOKUP($C82,'Growth rate'!$B$3:$S$93,4,FALSE)*VLOOKUP($E82,BY_AGR_Demand_Drivers!$A$5:$I$11,9,FALSE)</f>
        <v>0</v>
      </c>
    </row>
    <row r="83" spans="2:8">
      <c r="B83" s="16" t="s">
        <v>11</v>
      </c>
      <c r="C83" s="16">
        <v>2098</v>
      </c>
      <c r="D83" s="16" t="s">
        <v>3</v>
      </c>
      <c r="E83" s="16" t="str">
        <f>BY_AGR_Demand_Drivers!$J$5</f>
        <v>AGDPH</v>
      </c>
      <c r="F83" s="16">
        <f>VLOOKUP($C83,'Growth rate'!$B$3:$S$93,4,FALSE)*VLOOKUP($E83,BY_AGR_Demand_Drivers!$A$5:$I$11,7,FALSE)</f>
        <v>33.234150217629548</v>
      </c>
      <c r="G83" s="16">
        <f>VLOOKUP($C83,'Growth rate'!$B$3:$S$93,4,FALSE)*VLOOKUP($E83,BY_AGR_Demand_Drivers!$A$5:$I$11,8,FALSE)</f>
        <v>0</v>
      </c>
      <c r="H83" s="16">
        <f>VLOOKUP($C83,'Growth rate'!$B$3:$S$93,4,FALSE)*VLOOKUP($E83,BY_AGR_Demand_Drivers!$A$5:$I$11,9,FALSE)</f>
        <v>0</v>
      </c>
    </row>
    <row r="84" spans="2:8">
      <c r="B84" s="16" t="s">
        <v>11</v>
      </c>
      <c r="C84" s="16">
        <v>2099</v>
      </c>
      <c r="D84" s="16" t="s">
        <v>3</v>
      </c>
      <c r="E84" s="16" t="str">
        <f>BY_AGR_Demand_Drivers!$J$5</f>
        <v>AGDPH</v>
      </c>
      <c r="F84" s="16">
        <f>VLOOKUP($C84,'Growth rate'!$B$3:$S$93,4,FALSE)*VLOOKUP($E84,BY_AGR_Demand_Drivers!$A$5:$I$11,7,FALSE)</f>
        <v>32.977499637426376</v>
      </c>
      <c r="G84" s="16">
        <f>VLOOKUP($C84,'Growth rate'!$B$3:$S$93,4,FALSE)*VLOOKUP($E84,BY_AGR_Demand_Drivers!$A$5:$I$11,8,FALSE)</f>
        <v>0</v>
      </c>
      <c r="H84" s="16">
        <f>VLOOKUP($C84,'Growth rate'!$B$3:$S$93,4,FALSE)*VLOOKUP($E84,BY_AGR_Demand_Drivers!$A$5:$I$11,9,FALSE)</f>
        <v>0</v>
      </c>
    </row>
    <row r="85" spans="2:8">
      <c r="B85" s="16" t="s">
        <v>11</v>
      </c>
      <c r="C85" s="16">
        <v>2100</v>
      </c>
      <c r="D85" s="16" t="s">
        <v>3</v>
      </c>
      <c r="E85" s="16" t="str">
        <f>BY_AGR_Demand_Drivers!$J$5</f>
        <v>AGDPH</v>
      </c>
      <c r="F85" s="16">
        <f>VLOOKUP($C85,'Growth rate'!$B$3:$S$93,4,FALSE)*VLOOKUP($E85,BY_AGR_Demand_Drivers!$A$5:$I$11,7,FALSE)</f>
        <v>32.720849057223205</v>
      </c>
      <c r="G85" s="16">
        <f>VLOOKUP($C85,'Growth rate'!$B$3:$S$93,4,FALSE)*VLOOKUP($E85,BY_AGR_Demand_Drivers!$A$5:$I$11,8,FALSE)</f>
        <v>0</v>
      </c>
      <c r="H85" s="16">
        <f>VLOOKUP($C85,'Growth rate'!$B$3:$S$93,4,FALSE)*VLOOKUP($E85,BY_AGR_Demand_Drivers!$A$5:$I$11,9,FALSE)</f>
        <v>0</v>
      </c>
    </row>
    <row r="86" spans="2:8">
      <c r="B86" s="16" t="s">
        <v>11</v>
      </c>
      <c r="C86" s="16">
        <v>2019</v>
      </c>
      <c r="D86" s="16" t="s">
        <v>3</v>
      </c>
      <c r="E86" s="16" t="str">
        <f>BY_AGR_Demand_Drivers!$J$6</f>
        <v>AGDCO</v>
      </c>
      <c r="F86" s="16">
        <f>VLOOKUP($C86,'Growth rate'!$B$3:$S$93,4,FALSE)*VLOOKUP($E86,BY_AGR_Demand_Drivers!$A$5:$I$11,7,FALSE)</f>
        <v>1.6612637604050868</v>
      </c>
      <c r="G86" s="16">
        <f>VLOOKUP($C86,'Growth rate'!$B$3:$S$93,4,FALSE)*VLOOKUP($E86,BY_AGR_Demand_Drivers!$A$5:$I$11,8,FALSE)</f>
        <v>0</v>
      </c>
      <c r="H86" s="16">
        <f>VLOOKUP($C86,'Growth rate'!$B$3:$S$93,4,FALSE)*VLOOKUP($E86,BY_AGR_Demand_Drivers!$A$5:$I$11,9,FALSE)</f>
        <v>0</v>
      </c>
    </row>
    <row r="87" spans="2:8">
      <c r="B87" s="16" t="s">
        <v>11</v>
      </c>
      <c r="C87" s="16">
        <v>2020</v>
      </c>
      <c r="D87" s="16" t="s">
        <v>3</v>
      </c>
      <c r="E87" s="16" t="str">
        <f>BY_AGR_Demand_Drivers!$J$6</f>
        <v>AGDCO</v>
      </c>
      <c r="F87" s="16">
        <f>VLOOKUP($C87,'Growth rate'!$B$3:$S$93,4,FALSE)*VLOOKUP($E87,BY_AGR_Demand_Drivers!$A$5:$I$11,7,FALSE)</f>
        <v>1.6616629512000001</v>
      </c>
      <c r="G87" s="16">
        <f>VLOOKUP($C87,'Growth rate'!$B$3:$S$93,4,FALSE)*VLOOKUP($E87,BY_AGR_Demand_Drivers!$A$5:$I$11,8,FALSE)</f>
        <v>0</v>
      </c>
      <c r="H87" s="16">
        <f>VLOOKUP($C87,'Growth rate'!$B$3:$S$93,4,FALSE)*VLOOKUP($E87,BY_AGR_Demand_Drivers!$A$5:$I$11,9,FALSE)</f>
        <v>0</v>
      </c>
    </row>
    <row r="88" spans="2:8">
      <c r="B88" s="16" t="s">
        <v>11</v>
      </c>
      <c r="C88" s="16">
        <v>2021</v>
      </c>
      <c r="D88" s="16" t="s">
        <v>3</v>
      </c>
      <c r="E88" s="16" t="str">
        <f>BY_AGR_Demand_Drivers!$J$6</f>
        <v>AGDCO</v>
      </c>
      <c r="F88" s="16">
        <f>VLOOKUP($C88,'Growth rate'!$B$3:$S$93,4,FALSE)*VLOOKUP($E88,BY_AGR_Demand_Drivers!$A$5:$I$11,7,FALSE)</f>
        <v>1.6621981537503081</v>
      </c>
      <c r="G88" s="16">
        <f>VLOOKUP($C88,'Growth rate'!$B$3:$S$93,4,FALSE)*VLOOKUP($E88,BY_AGR_Demand_Drivers!$A$5:$I$11,8,FALSE)</f>
        <v>0</v>
      </c>
      <c r="H88" s="16">
        <f>VLOOKUP($C88,'Growth rate'!$B$3:$S$93,4,FALSE)*VLOOKUP($E88,BY_AGR_Demand_Drivers!$A$5:$I$11,9,FALSE)</f>
        <v>0</v>
      </c>
    </row>
    <row r="89" spans="2:8">
      <c r="B89" s="16" t="s">
        <v>11</v>
      </c>
      <c r="C89" s="16">
        <v>2022</v>
      </c>
      <c r="D89" s="16" t="s">
        <v>3</v>
      </c>
      <c r="E89" s="16" t="str">
        <f>BY_AGR_Demand_Drivers!$J$6</f>
        <v>AGDCO</v>
      </c>
      <c r="F89" s="16">
        <f>VLOOKUP($C89,'Growth rate'!$B$3:$S$93,4,FALSE)*VLOOKUP($E89,BY_AGR_Demand_Drivers!$A$5:$I$11,7,FALSE)</f>
        <v>1.6627333563006159</v>
      </c>
      <c r="G89" s="16">
        <f>VLOOKUP($C89,'Growth rate'!$B$3:$S$93,4,FALSE)*VLOOKUP($E89,BY_AGR_Demand_Drivers!$A$5:$I$11,8,FALSE)</f>
        <v>0</v>
      </c>
      <c r="H89" s="16">
        <f>VLOOKUP($C89,'Growth rate'!$B$3:$S$93,4,FALSE)*VLOOKUP($E89,BY_AGR_Demand_Drivers!$A$5:$I$11,9,FALSE)</f>
        <v>0</v>
      </c>
    </row>
    <row r="90" spans="2:8">
      <c r="B90" s="16" t="s">
        <v>11</v>
      </c>
      <c r="C90" s="16">
        <v>2023</v>
      </c>
      <c r="D90" s="16" t="s">
        <v>3</v>
      </c>
      <c r="E90" s="16" t="str">
        <f>BY_AGR_Demand_Drivers!$J$6</f>
        <v>AGDCO</v>
      </c>
      <c r="F90" s="16">
        <f>VLOOKUP($C90,'Growth rate'!$B$3:$S$93,4,FALSE)*VLOOKUP($E90,BY_AGR_Demand_Drivers!$A$5:$I$11,7,FALSE)</f>
        <v>1.663268558850924</v>
      </c>
      <c r="G90" s="16">
        <f>VLOOKUP($C90,'Growth rate'!$B$3:$S$93,4,FALSE)*VLOOKUP($E90,BY_AGR_Demand_Drivers!$A$5:$I$11,8,FALSE)</f>
        <v>0</v>
      </c>
      <c r="H90" s="16">
        <f>VLOOKUP($C90,'Growth rate'!$B$3:$S$93,4,FALSE)*VLOOKUP($E90,BY_AGR_Demand_Drivers!$A$5:$I$11,9,FALSE)</f>
        <v>0</v>
      </c>
    </row>
    <row r="91" spans="2:8">
      <c r="B91" s="16" t="s">
        <v>11</v>
      </c>
      <c r="C91" s="16">
        <v>2024</v>
      </c>
      <c r="D91" s="16" t="s">
        <v>3</v>
      </c>
      <c r="E91" s="16" t="str">
        <f>BY_AGR_Demand_Drivers!$J$6</f>
        <v>AGDCO</v>
      </c>
      <c r="F91" s="16">
        <f>VLOOKUP($C91,'Growth rate'!$B$3:$S$93,4,FALSE)*VLOOKUP($E91,BY_AGR_Demand_Drivers!$A$5:$I$11,7,FALSE)</f>
        <v>1.6638037614012318</v>
      </c>
      <c r="G91" s="16">
        <f>VLOOKUP($C91,'Growth rate'!$B$3:$S$93,4,FALSE)*VLOOKUP($E91,BY_AGR_Demand_Drivers!$A$5:$I$11,8,FALSE)</f>
        <v>0</v>
      </c>
      <c r="H91" s="16">
        <f>VLOOKUP($C91,'Growth rate'!$B$3:$S$93,4,FALSE)*VLOOKUP($E91,BY_AGR_Demand_Drivers!$A$5:$I$11,9,FALSE)</f>
        <v>0</v>
      </c>
    </row>
    <row r="92" spans="2:8">
      <c r="B92" s="16" t="s">
        <v>11</v>
      </c>
      <c r="C92" s="16">
        <v>2025</v>
      </c>
      <c r="D92" s="16" t="s">
        <v>3</v>
      </c>
      <c r="E92" s="16" t="str">
        <f>BY_AGR_Demand_Drivers!$J$6</f>
        <v>AGDCO</v>
      </c>
      <c r="F92" s="16">
        <f>VLOOKUP($C92,'Growth rate'!$B$3:$S$93,4,FALSE)*VLOOKUP($E92,BY_AGR_Demand_Drivers!$A$5:$I$11,7,FALSE)</f>
        <v>1.6643389639515398</v>
      </c>
      <c r="G92" s="16">
        <f>VLOOKUP($C92,'Growth rate'!$B$3:$S$93,4,FALSE)*VLOOKUP($E92,BY_AGR_Demand_Drivers!$A$5:$I$11,8,FALSE)</f>
        <v>0</v>
      </c>
      <c r="H92" s="16">
        <f>VLOOKUP($C92,'Growth rate'!$B$3:$S$93,4,FALSE)*VLOOKUP($E92,BY_AGR_Demand_Drivers!$A$5:$I$11,9,FALSE)</f>
        <v>0</v>
      </c>
    </row>
    <row r="93" spans="2:8">
      <c r="B93" s="16" t="s">
        <v>11</v>
      </c>
      <c r="C93" s="16">
        <v>2026</v>
      </c>
      <c r="D93" s="16" t="s">
        <v>3</v>
      </c>
      <c r="E93" s="16" t="str">
        <f>BY_AGR_Demand_Drivers!$J$6</f>
        <v>AGDCO</v>
      </c>
      <c r="F93" s="16">
        <f>VLOOKUP($C93,'Growth rate'!$B$3:$S$93,4,FALSE)*VLOOKUP($E93,BY_AGR_Demand_Drivers!$A$5:$I$11,7,FALSE)</f>
        <v>1.6646152754376384</v>
      </c>
      <c r="G93" s="16">
        <f>VLOOKUP($C93,'Growth rate'!$B$3:$S$93,4,FALSE)*VLOOKUP($E93,BY_AGR_Demand_Drivers!$A$5:$I$11,8,FALSE)</f>
        <v>0</v>
      </c>
      <c r="H93" s="16">
        <f>VLOOKUP($C93,'Growth rate'!$B$3:$S$93,4,FALSE)*VLOOKUP($E93,BY_AGR_Demand_Drivers!$A$5:$I$11,9,FALSE)</f>
        <v>0</v>
      </c>
    </row>
    <row r="94" spans="2:8">
      <c r="B94" s="16" t="s">
        <v>11</v>
      </c>
      <c r="C94" s="16">
        <v>2027</v>
      </c>
      <c r="D94" s="16" t="s">
        <v>3</v>
      </c>
      <c r="E94" s="16" t="str">
        <f>BY_AGR_Demand_Drivers!$J$6</f>
        <v>AGDCO</v>
      </c>
      <c r="F94" s="16">
        <f>VLOOKUP($C94,'Growth rate'!$B$3:$S$93,4,FALSE)*VLOOKUP($E94,BY_AGR_Demand_Drivers!$A$5:$I$11,7,FALSE)</f>
        <v>1.6648915869237368</v>
      </c>
      <c r="G94" s="16">
        <f>VLOOKUP($C94,'Growth rate'!$B$3:$S$93,4,FALSE)*VLOOKUP($E94,BY_AGR_Demand_Drivers!$A$5:$I$11,8,FALSE)</f>
        <v>0</v>
      </c>
      <c r="H94" s="16">
        <f>VLOOKUP($C94,'Growth rate'!$B$3:$S$93,4,FALSE)*VLOOKUP($E94,BY_AGR_Demand_Drivers!$A$5:$I$11,9,FALSE)</f>
        <v>0</v>
      </c>
    </row>
    <row r="95" spans="2:8">
      <c r="B95" s="16" t="s">
        <v>11</v>
      </c>
      <c r="C95" s="16">
        <v>2028</v>
      </c>
      <c r="D95" s="16" t="s">
        <v>3</v>
      </c>
      <c r="E95" s="16" t="str">
        <f>BY_AGR_Demand_Drivers!$J$6</f>
        <v>AGDCO</v>
      </c>
      <c r="F95" s="16">
        <f>VLOOKUP($C95,'Growth rate'!$B$3:$S$93,4,FALSE)*VLOOKUP($E95,BY_AGR_Demand_Drivers!$A$5:$I$11,7,FALSE)</f>
        <v>1.6651678984098355</v>
      </c>
      <c r="G95" s="16">
        <f>VLOOKUP($C95,'Growth rate'!$B$3:$S$93,4,FALSE)*VLOOKUP($E95,BY_AGR_Demand_Drivers!$A$5:$I$11,8,FALSE)</f>
        <v>0</v>
      </c>
      <c r="H95" s="16">
        <f>VLOOKUP($C95,'Growth rate'!$B$3:$S$93,4,FALSE)*VLOOKUP($E95,BY_AGR_Demand_Drivers!$A$5:$I$11,9,FALSE)</f>
        <v>0</v>
      </c>
    </row>
    <row r="96" spans="2:8">
      <c r="B96" s="16" t="s">
        <v>11</v>
      </c>
      <c r="C96" s="16">
        <v>2029</v>
      </c>
      <c r="D96" s="16" t="s">
        <v>3</v>
      </c>
      <c r="E96" s="16" t="str">
        <f>BY_AGR_Demand_Drivers!$J$6</f>
        <v>AGDCO</v>
      </c>
      <c r="F96" s="16">
        <f>VLOOKUP($C96,'Growth rate'!$B$3:$S$93,4,FALSE)*VLOOKUP($E96,BY_AGR_Demand_Drivers!$A$5:$I$11,7,FALSE)</f>
        <v>1.6654442098959337</v>
      </c>
      <c r="G96" s="16">
        <f>VLOOKUP($C96,'Growth rate'!$B$3:$S$93,4,FALSE)*VLOOKUP($E96,BY_AGR_Demand_Drivers!$A$5:$I$11,8,FALSE)</f>
        <v>0</v>
      </c>
      <c r="H96" s="16">
        <f>VLOOKUP($C96,'Growth rate'!$B$3:$S$93,4,FALSE)*VLOOKUP($E96,BY_AGR_Demand_Drivers!$A$5:$I$11,9,FALSE)</f>
        <v>0</v>
      </c>
    </row>
    <row r="97" spans="2:8">
      <c r="B97" s="16" t="s">
        <v>11</v>
      </c>
      <c r="C97" s="16">
        <v>2030</v>
      </c>
      <c r="D97" s="16" t="s">
        <v>3</v>
      </c>
      <c r="E97" s="16" t="str">
        <f>BY_AGR_Demand_Drivers!$J$6</f>
        <v>AGDCO</v>
      </c>
      <c r="F97" s="16">
        <f>VLOOKUP($C97,'Growth rate'!$B$3:$S$93,4,FALSE)*VLOOKUP($E97,BY_AGR_Demand_Drivers!$A$5:$I$11,7,FALSE)</f>
        <v>1.6657205213820323</v>
      </c>
      <c r="G97" s="16">
        <f>VLOOKUP($C97,'Growth rate'!$B$3:$S$93,4,FALSE)*VLOOKUP($E97,BY_AGR_Demand_Drivers!$A$5:$I$11,8,FALSE)</f>
        <v>0</v>
      </c>
      <c r="H97" s="16">
        <f>VLOOKUP($C97,'Growth rate'!$B$3:$S$93,4,FALSE)*VLOOKUP($E97,BY_AGR_Demand_Drivers!$A$5:$I$11,9,FALSE)</f>
        <v>0</v>
      </c>
    </row>
    <row r="98" spans="2:8">
      <c r="B98" s="16" t="s">
        <v>11</v>
      </c>
      <c r="C98" s="16">
        <v>2031</v>
      </c>
      <c r="D98" s="16" t="s">
        <v>3</v>
      </c>
      <c r="E98" s="16" t="str">
        <f>BY_AGR_Demand_Drivers!$J$6</f>
        <v>AGDCO</v>
      </c>
      <c r="F98" s="16">
        <f>VLOOKUP($C98,'Growth rate'!$B$3:$S$93,4,FALSE)*VLOOKUP($E98,BY_AGR_Demand_Drivers!$A$5:$I$11,7,FALSE)</f>
        <v>1.6657146793347106</v>
      </c>
      <c r="G98" s="16">
        <f>VLOOKUP($C98,'Growth rate'!$B$3:$S$93,4,FALSE)*VLOOKUP($E98,BY_AGR_Demand_Drivers!$A$5:$I$11,8,FALSE)</f>
        <v>0</v>
      </c>
      <c r="H98" s="16">
        <f>VLOOKUP($C98,'Growth rate'!$B$3:$S$93,4,FALSE)*VLOOKUP($E98,BY_AGR_Demand_Drivers!$A$5:$I$11,9,FALSE)</f>
        <v>0</v>
      </c>
    </row>
    <row r="99" spans="2:8">
      <c r="B99" s="16" t="s">
        <v>11</v>
      </c>
      <c r="C99" s="16">
        <v>2032</v>
      </c>
      <c r="D99" s="16" t="s">
        <v>3</v>
      </c>
      <c r="E99" s="16" t="str">
        <f>BY_AGR_Demand_Drivers!$J$6</f>
        <v>AGDCO</v>
      </c>
      <c r="F99" s="16">
        <f>VLOOKUP($C99,'Growth rate'!$B$3:$S$93,4,FALSE)*VLOOKUP($E99,BY_AGR_Demand_Drivers!$A$5:$I$11,7,FALSE)</f>
        <v>1.6657088372873894</v>
      </c>
      <c r="G99" s="16">
        <f>VLOOKUP($C99,'Growth rate'!$B$3:$S$93,4,FALSE)*VLOOKUP($E99,BY_AGR_Demand_Drivers!$A$5:$I$11,8,FALSE)</f>
        <v>0</v>
      </c>
      <c r="H99" s="16">
        <f>VLOOKUP($C99,'Growth rate'!$B$3:$S$93,4,FALSE)*VLOOKUP($E99,BY_AGR_Demand_Drivers!$A$5:$I$11,9,FALSE)</f>
        <v>0</v>
      </c>
    </row>
    <row r="100" spans="2:8">
      <c r="B100" s="16" t="s">
        <v>11</v>
      </c>
      <c r="C100" s="16">
        <v>2033</v>
      </c>
      <c r="D100" s="16" t="s">
        <v>3</v>
      </c>
      <c r="E100" s="16" t="str">
        <f>BY_AGR_Demand_Drivers!$J$6</f>
        <v>AGDCO</v>
      </c>
      <c r="F100" s="16">
        <f>VLOOKUP($C100,'Growth rate'!$B$3:$S$93,4,FALSE)*VLOOKUP($E100,BY_AGR_Demand_Drivers!$A$5:$I$11,7,FALSE)</f>
        <v>1.6657029952400679</v>
      </c>
      <c r="G100" s="16">
        <f>VLOOKUP($C100,'Growth rate'!$B$3:$S$93,4,FALSE)*VLOOKUP($E100,BY_AGR_Demand_Drivers!$A$5:$I$11,8,FALSE)</f>
        <v>0</v>
      </c>
      <c r="H100" s="16">
        <f>VLOOKUP($C100,'Growth rate'!$B$3:$S$93,4,FALSE)*VLOOKUP($E100,BY_AGR_Demand_Drivers!$A$5:$I$11,9,FALSE)</f>
        <v>0</v>
      </c>
    </row>
    <row r="101" spans="2:8">
      <c r="B101" s="16" t="s">
        <v>11</v>
      </c>
      <c r="C101" s="16">
        <v>2034</v>
      </c>
      <c r="D101" s="16" t="s">
        <v>3</v>
      </c>
      <c r="E101" s="16" t="str">
        <f>BY_AGR_Demand_Drivers!$J$6</f>
        <v>AGDCO</v>
      </c>
      <c r="F101" s="16">
        <f>VLOOKUP($C101,'Growth rate'!$B$3:$S$93,4,FALSE)*VLOOKUP($E101,BY_AGR_Demand_Drivers!$A$5:$I$11,7,FALSE)</f>
        <v>1.6656971531927467</v>
      </c>
      <c r="G101" s="16">
        <f>VLOOKUP($C101,'Growth rate'!$B$3:$S$93,4,FALSE)*VLOOKUP($E101,BY_AGR_Demand_Drivers!$A$5:$I$11,8,FALSE)</f>
        <v>0</v>
      </c>
      <c r="H101" s="16">
        <f>VLOOKUP($C101,'Growth rate'!$B$3:$S$93,4,FALSE)*VLOOKUP($E101,BY_AGR_Demand_Drivers!$A$5:$I$11,9,FALSE)</f>
        <v>0</v>
      </c>
    </row>
    <row r="102" spans="2:8">
      <c r="B102" s="16" t="s">
        <v>11</v>
      </c>
      <c r="C102" s="16">
        <v>2035</v>
      </c>
      <c r="D102" s="16" t="s">
        <v>3</v>
      </c>
      <c r="E102" s="16" t="str">
        <f>BY_AGR_Demand_Drivers!$J$6</f>
        <v>AGDCO</v>
      </c>
      <c r="F102" s="16">
        <f>VLOOKUP($C102,'Growth rate'!$B$3:$S$93,4,FALSE)*VLOOKUP($E102,BY_AGR_Demand_Drivers!$A$5:$I$11,7,FALSE)</f>
        <v>1.665691311145425</v>
      </c>
      <c r="G102" s="16">
        <f>VLOOKUP($C102,'Growth rate'!$B$3:$S$93,4,FALSE)*VLOOKUP($E102,BY_AGR_Demand_Drivers!$A$5:$I$11,8,FALSE)</f>
        <v>0</v>
      </c>
      <c r="H102" s="16">
        <f>VLOOKUP($C102,'Growth rate'!$B$3:$S$93,4,FALSE)*VLOOKUP($E102,BY_AGR_Demand_Drivers!$A$5:$I$11,9,FALSE)</f>
        <v>0</v>
      </c>
    </row>
    <row r="103" spans="2:8">
      <c r="B103" s="16" t="s">
        <v>11</v>
      </c>
      <c r="C103" s="16">
        <v>2036</v>
      </c>
      <c r="D103" s="16" t="s">
        <v>3</v>
      </c>
      <c r="E103" s="16" t="str">
        <f>BY_AGR_Demand_Drivers!$J$6</f>
        <v>AGDCO</v>
      </c>
      <c r="F103" s="16">
        <f>VLOOKUP($C103,'Growth rate'!$B$3:$S$93,4,FALSE)*VLOOKUP($E103,BY_AGR_Demand_Drivers!$A$5:$I$11,7,FALSE)</f>
        <v>1.6655580363797655</v>
      </c>
      <c r="G103" s="16">
        <f>VLOOKUP($C103,'Growth rate'!$B$3:$S$93,4,FALSE)*VLOOKUP($E103,BY_AGR_Demand_Drivers!$A$5:$I$11,8,FALSE)</f>
        <v>0</v>
      </c>
      <c r="H103" s="16">
        <f>VLOOKUP($C103,'Growth rate'!$B$3:$S$93,4,FALSE)*VLOOKUP($E103,BY_AGR_Demand_Drivers!$A$5:$I$11,9,FALSE)</f>
        <v>0</v>
      </c>
    </row>
    <row r="104" spans="2:8">
      <c r="B104" s="16" t="s">
        <v>11</v>
      </c>
      <c r="C104" s="16">
        <v>2037</v>
      </c>
      <c r="D104" s="16" t="s">
        <v>3</v>
      </c>
      <c r="E104" s="16" t="str">
        <f>BY_AGR_Demand_Drivers!$J$6</f>
        <v>AGDCO</v>
      </c>
      <c r="F104" s="16">
        <f>VLOOKUP($C104,'Growth rate'!$B$3:$S$93,4,FALSE)*VLOOKUP($E104,BY_AGR_Demand_Drivers!$A$5:$I$11,7,FALSE)</f>
        <v>1.6654247616141062</v>
      </c>
      <c r="G104" s="16">
        <f>VLOOKUP($C104,'Growth rate'!$B$3:$S$93,4,FALSE)*VLOOKUP($E104,BY_AGR_Demand_Drivers!$A$5:$I$11,8,FALSE)</f>
        <v>0</v>
      </c>
      <c r="H104" s="16">
        <f>VLOOKUP($C104,'Growth rate'!$B$3:$S$93,4,FALSE)*VLOOKUP($E104,BY_AGR_Demand_Drivers!$A$5:$I$11,9,FALSE)</f>
        <v>0</v>
      </c>
    </row>
    <row r="105" spans="2:8">
      <c r="B105" s="16" t="s">
        <v>11</v>
      </c>
      <c r="C105" s="16">
        <v>2038</v>
      </c>
      <c r="D105" s="16" t="s">
        <v>3</v>
      </c>
      <c r="E105" s="16" t="str">
        <f>BY_AGR_Demand_Drivers!$J$6</f>
        <v>AGDCO</v>
      </c>
      <c r="F105" s="16">
        <f>VLOOKUP($C105,'Growth rate'!$B$3:$S$93,4,FALSE)*VLOOKUP($E105,BY_AGR_Demand_Drivers!$A$5:$I$11,7,FALSE)</f>
        <v>1.6652914868484467</v>
      </c>
      <c r="G105" s="16">
        <f>VLOOKUP($C105,'Growth rate'!$B$3:$S$93,4,FALSE)*VLOOKUP($E105,BY_AGR_Demand_Drivers!$A$5:$I$11,8,FALSE)</f>
        <v>0</v>
      </c>
      <c r="H105" s="16">
        <f>VLOOKUP($C105,'Growth rate'!$B$3:$S$93,4,FALSE)*VLOOKUP($E105,BY_AGR_Demand_Drivers!$A$5:$I$11,9,FALSE)</f>
        <v>0</v>
      </c>
    </row>
    <row r="106" spans="2:8">
      <c r="B106" s="16" t="s">
        <v>11</v>
      </c>
      <c r="C106" s="16">
        <v>2039</v>
      </c>
      <c r="D106" s="16" t="s">
        <v>3</v>
      </c>
      <c r="E106" s="16" t="str">
        <f>BY_AGR_Demand_Drivers!$J$6</f>
        <v>AGDCO</v>
      </c>
      <c r="F106" s="16">
        <f>VLOOKUP($C106,'Growth rate'!$B$3:$S$93,4,FALSE)*VLOOKUP($E106,BY_AGR_Demand_Drivers!$A$5:$I$11,7,FALSE)</f>
        <v>1.6651582120827875</v>
      </c>
      <c r="G106" s="16">
        <f>VLOOKUP($C106,'Growth rate'!$B$3:$S$93,4,FALSE)*VLOOKUP($E106,BY_AGR_Demand_Drivers!$A$5:$I$11,8,FALSE)</f>
        <v>0</v>
      </c>
      <c r="H106" s="16">
        <f>VLOOKUP($C106,'Growth rate'!$B$3:$S$93,4,FALSE)*VLOOKUP($E106,BY_AGR_Demand_Drivers!$A$5:$I$11,9,FALSE)</f>
        <v>0</v>
      </c>
    </row>
    <row r="107" spans="2:8">
      <c r="B107" s="16" t="s">
        <v>11</v>
      </c>
      <c r="C107" s="16">
        <v>2040</v>
      </c>
      <c r="D107" s="16" t="s">
        <v>3</v>
      </c>
      <c r="E107" s="16" t="str">
        <f>BY_AGR_Demand_Drivers!$J$6</f>
        <v>AGDCO</v>
      </c>
      <c r="F107" s="16">
        <f>VLOOKUP($C107,'Growth rate'!$B$3:$S$93,4,FALSE)*VLOOKUP($E107,BY_AGR_Demand_Drivers!$A$5:$I$11,7,FALSE)</f>
        <v>1.665024937317128</v>
      </c>
      <c r="G107" s="16">
        <f>VLOOKUP($C107,'Growth rate'!$B$3:$S$93,4,FALSE)*VLOOKUP($E107,BY_AGR_Demand_Drivers!$A$5:$I$11,8,FALSE)</f>
        <v>0</v>
      </c>
      <c r="H107" s="16">
        <f>VLOOKUP($C107,'Growth rate'!$B$3:$S$93,4,FALSE)*VLOOKUP($E107,BY_AGR_Demand_Drivers!$A$5:$I$11,9,FALSE)</f>
        <v>0</v>
      </c>
    </row>
    <row r="108" spans="2:8">
      <c r="B108" s="16" t="s">
        <v>11</v>
      </c>
      <c r="C108" s="16">
        <v>2041</v>
      </c>
      <c r="D108" s="16" t="s">
        <v>3</v>
      </c>
      <c r="E108" s="16" t="str">
        <f>BY_AGR_Demand_Drivers!$J$6</f>
        <v>AGDCO</v>
      </c>
      <c r="F108" s="16">
        <f>VLOOKUP($C108,'Growth rate'!$B$3:$S$93,4,FALSE)*VLOOKUP($E108,BY_AGR_Demand_Drivers!$A$5:$I$11,7,FALSE)</f>
        <v>1.6646789551727081</v>
      </c>
      <c r="G108" s="16">
        <f>VLOOKUP($C108,'Growth rate'!$B$3:$S$93,4,FALSE)*VLOOKUP($E108,BY_AGR_Demand_Drivers!$A$5:$I$11,8,FALSE)</f>
        <v>0</v>
      </c>
      <c r="H108" s="16">
        <f>VLOOKUP($C108,'Growth rate'!$B$3:$S$93,4,FALSE)*VLOOKUP($E108,BY_AGR_Demand_Drivers!$A$5:$I$11,9,FALSE)</f>
        <v>0</v>
      </c>
    </row>
    <row r="109" spans="2:8">
      <c r="B109" s="16" t="s">
        <v>11</v>
      </c>
      <c r="C109" s="16">
        <v>2042</v>
      </c>
      <c r="D109" s="16" t="s">
        <v>3</v>
      </c>
      <c r="E109" s="16" t="str">
        <f>BY_AGR_Demand_Drivers!$J$6</f>
        <v>AGDCO</v>
      </c>
      <c r="F109" s="16">
        <f>VLOOKUP($C109,'Growth rate'!$B$3:$S$93,4,FALSE)*VLOOKUP($E109,BY_AGR_Demand_Drivers!$A$5:$I$11,7,FALSE)</f>
        <v>1.6643329730282885</v>
      </c>
      <c r="G109" s="16">
        <f>VLOOKUP($C109,'Growth rate'!$B$3:$S$93,4,FALSE)*VLOOKUP($E109,BY_AGR_Demand_Drivers!$A$5:$I$11,8,FALSE)</f>
        <v>0</v>
      </c>
      <c r="H109" s="16">
        <f>VLOOKUP($C109,'Growth rate'!$B$3:$S$93,4,FALSE)*VLOOKUP($E109,BY_AGR_Demand_Drivers!$A$5:$I$11,9,FALSE)</f>
        <v>0</v>
      </c>
    </row>
    <row r="110" spans="2:8">
      <c r="B110" s="16" t="s">
        <v>11</v>
      </c>
      <c r="C110" s="16">
        <v>2043</v>
      </c>
      <c r="D110" s="16" t="s">
        <v>3</v>
      </c>
      <c r="E110" s="16" t="str">
        <f>BY_AGR_Demand_Drivers!$J$6</f>
        <v>AGDCO</v>
      </c>
      <c r="F110" s="16">
        <f>VLOOKUP($C110,'Growth rate'!$B$3:$S$93,4,FALSE)*VLOOKUP($E110,BY_AGR_Demand_Drivers!$A$5:$I$11,7,FALSE)</f>
        <v>1.6639869908838687</v>
      </c>
      <c r="G110" s="16">
        <f>VLOOKUP($C110,'Growth rate'!$B$3:$S$93,4,FALSE)*VLOOKUP($E110,BY_AGR_Demand_Drivers!$A$5:$I$11,8,FALSE)</f>
        <v>0</v>
      </c>
      <c r="H110" s="16">
        <f>VLOOKUP($C110,'Growth rate'!$B$3:$S$93,4,FALSE)*VLOOKUP($E110,BY_AGR_Demand_Drivers!$A$5:$I$11,9,FALSE)</f>
        <v>0</v>
      </c>
    </row>
    <row r="111" spans="2:8">
      <c r="B111" s="16" t="s">
        <v>11</v>
      </c>
      <c r="C111" s="16">
        <v>2044</v>
      </c>
      <c r="D111" s="16" t="s">
        <v>3</v>
      </c>
      <c r="E111" s="16" t="str">
        <f>BY_AGR_Demand_Drivers!$J$6</f>
        <v>AGDCO</v>
      </c>
      <c r="F111" s="16">
        <f>VLOOKUP($C111,'Growth rate'!$B$3:$S$93,4,FALSE)*VLOOKUP($E111,BY_AGR_Demand_Drivers!$A$5:$I$11,7,FALSE)</f>
        <v>1.6636410087394493</v>
      </c>
      <c r="G111" s="16">
        <f>VLOOKUP($C111,'Growth rate'!$B$3:$S$93,4,FALSE)*VLOOKUP($E111,BY_AGR_Demand_Drivers!$A$5:$I$11,8,FALSE)</f>
        <v>0</v>
      </c>
      <c r="H111" s="16">
        <f>VLOOKUP($C111,'Growth rate'!$B$3:$S$93,4,FALSE)*VLOOKUP($E111,BY_AGR_Demand_Drivers!$A$5:$I$11,9,FALSE)</f>
        <v>0</v>
      </c>
    </row>
    <row r="112" spans="2:8">
      <c r="B112" s="16" t="s">
        <v>11</v>
      </c>
      <c r="C112" s="16">
        <v>2045</v>
      </c>
      <c r="D112" s="16" t="s">
        <v>3</v>
      </c>
      <c r="E112" s="16" t="str">
        <f>BY_AGR_Demand_Drivers!$J$6</f>
        <v>AGDCO</v>
      </c>
      <c r="F112" s="16">
        <f>VLOOKUP($C112,'Growth rate'!$B$3:$S$93,4,FALSE)*VLOOKUP($E112,BY_AGR_Demand_Drivers!$A$5:$I$11,7,FALSE)</f>
        <v>1.6632950265950295</v>
      </c>
      <c r="G112" s="16">
        <f>VLOOKUP($C112,'Growth rate'!$B$3:$S$93,4,FALSE)*VLOOKUP($E112,BY_AGR_Demand_Drivers!$A$5:$I$11,8,FALSE)</f>
        <v>0</v>
      </c>
      <c r="H112" s="16">
        <f>VLOOKUP($C112,'Growth rate'!$B$3:$S$93,4,FALSE)*VLOOKUP($E112,BY_AGR_Demand_Drivers!$A$5:$I$11,9,FALSE)</f>
        <v>0</v>
      </c>
    </row>
    <row r="113" spans="2:8">
      <c r="B113" s="16" t="s">
        <v>11</v>
      </c>
      <c r="C113" s="16">
        <v>2046</v>
      </c>
      <c r="D113" s="16" t="s">
        <v>3</v>
      </c>
      <c r="E113" s="16" t="str">
        <f>BY_AGR_Demand_Drivers!$J$6</f>
        <v>AGDCO</v>
      </c>
      <c r="F113" s="16">
        <f>VLOOKUP($C113,'Growth rate'!$B$3:$S$93,4,FALSE)*VLOOKUP($E113,BY_AGR_Demand_Drivers!$A$5:$I$11,7,FALSE)</f>
        <v>1.6624747815003436</v>
      </c>
      <c r="G113" s="16">
        <f>VLOOKUP($C113,'Growth rate'!$B$3:$S$93,4,FALSE)*VLOOKUP($E113,BY_AGR_Demand_Drivers!$A$5:$I$11,8,FALSE)</f>
        <v>0</v>
      </c>
      <c r="H113" s="16">
        <f>VLOOKUP($C113,'Growth rate'!$B$3:$S$93,4,FALSE)*VLOOKUP($E113,BY_AGR_Demand_Drivers!$A$5:$I$11,9,FALSE)</f>
        <v>0</v>
      </c>
    </row>
    <row r="114" spans="2:8">
      <c r="B114" s="16" t="s">
        <v>11</v>
      </c>
      <c r="C114" s="16">
        <v>2047</v>
      </c>
      <c r="D114" s="16" t="s">
        <v>3</v>
      </c>
      <c r="E114" s="16" t="str">
        <f>BY_AGR_Demand_Drivers!$J$6</f>
        <v>AGDCO</v>
      </c>
      <c r="F114" s="16">
        <f>VLOOKUP($C114,'Growth rate'!$B$3:$S$93,4,FALSE)*VLOOKUP($E114,BY_AGR_Demand_Drivers!$A$5:$I$11,7,FALSE)</f>
        <v>1.6616545364056581</v>
      </c>
      <c r="G114" s="16">
        <f>VLOOKUP($C114,'Growth rate'!$B$3:$S$93,4,FALSE)*VLOOKUP($E114,BY_AGR_Demand_Drivers!$A$5:$I$11,8,FALSE)</f>
        <v>0</v>
      </c>
      <c r="H114" s="16">
        <f>VLOOKUP($C114,'Growth rate'!$B$3:$S$93,4,FALSE)*VLOOKUP($E114,BY_AGR_Demand_Drivers!$A$5:$I$11,9,FALSE)</f>
        <v>0</v>
      </c>
    </row>
    <row r="115" spans="2:8">
      <c r="B115" s="16" t="s">
        <v>11</v>
      </c>
      <c r="C115" s="16">
        <v>2048</v>
      </c>
      <c r="D115" s="16" t="s">
        <v>3</v>
      </c>
      <c r="E115" s="16" t="str">
        <f>BY_AGR_Demand_Drivers!$J$6</f>
        <v>AGDCO</v>
      </c>
      <c r="F115" s="16">
        <f>VLOOKUP($C115,'Growth rate'!$B$3:$S$93,4,FALSE)*VLOOKUP($E115,BY_AGR_Demand_Drivers!$A$5:$I$11,7,FALSE)</f>
        <v>1.6608342913109724</v>
      </c>
      <c r="G115" s="16">
        <f>VLOOKUP($C115,'Growth rate'!$B$3:$S$93,4,FALSE)*VLOOKUP($E115,BY_AGR_Demand_Drivers!$A$5:$I$11,8,FALSE)</f>
        <v>0</v>
      </c>
      <c r="H115" s="16">
        <f>VLOOKUP($C115,'Growth rate'!$B$3:$S$93,4,FALSE)*VLOOKUP($E115,BY_AGR_Demand_Drivers!$A$5:$I$11,9,FALSE)</f>
        <v>0</v>
      </c>
    </row>
    <row r="116" spans="2:8">
      <c r="B116" s="16" t="s">
        <v>11</v>
      </c>
      <c r="C116" s="16">
        <v>2049</v>
      </c>
      <c r="D116" s="16" t="s">
        <v>3</v>
      </c>
      <c r="E116" s="16" t="str">
        <f>BY_AGR_Demand_Drivers!$J$6</f>
        <v>AGDCO</v>
      </c>
      <c r="F116" s="16">
        <f>VLOOKUP($C116,'Growth rate'!$B$3:$S$93,4,FALSE)*VLOOKUP($E116,BY_AGR_Demand_Drivers!$A$5:$I$11,7,FALSE)</f>
        <v>1.6600140462162865</v>
      </c>
      <c r="G116" s="16">
        <f>VLOOKUP($C116,'Growth rate'!$B$3:$S$93,4,FALSE)*VLOOKUP($E116,BY_AGR_Demand_Drivers!$A$5:$I$11,8,FALSE)</f>
        <v>0</v>
      </c>
      <c r="H116" s="16">
        <f>VLOOKUP($C116,'Growth rate'!$B$3:$S$93,4,FALSE)*VLOOKUP($E116,BY_AGR_Demand_Drivers!$A$5:$I$11,9,FALSE)</f>
        <v>0</v>
      </c>
    </row>
    <row r="117" spans="2:8">
      <c r="B117" s="16" t="s">
        <v>11</v>
      </c>
      <c r="C117" s="16">
        <v>2050</v>
      </c>
      <c r="D117" s="16" t="s">
        <v>3</v>
      </c>
      <c r="E117" s="16" t="str">
        <f>BY_AGR_Demand_Drivers!$J$6</f>
        <v>AGDCO</v>
      </c>
      <c r="F117" s="16">
        <f>VLOOKUP($C117,'Growth rate'!$B$3:$S$93,4,FALSE)*VLOOKUP($E117,BY_AGR_Demand_Drivers!$A$5:$I$11,7,FALSE)</f>
        <v>1.659193801121601</v>
      </c>
      <c r="G117" s="16">
        <f>VLOOKUP($C117,'Growth rate'!$B$3:$S$93,4,FALSE)*VLOOKUP($E117,BY_AGR_Demand_Drivers!$A$5:$I$11,8,FALSE)</f>
        <v>0</v>
      </c>
      <c r="H117" s="16">
        <f>VLOOKUP($C117,'Growth rate'!$B$3:$S$93,4,FALSE)*VLOOKUP($E117,BY_AGR_Demand_Drivers!$A$5:$I$11,9,FALSE)</f>
        <v>0</v>
      </c>
    </row>
    <row r="118" spans="2:8">
      <c r="B118" s="16" t="s">
        <v>11</v>
      </c>
      <c r="C118" s="16">
        <v>2051</v>
      </c>
      <c r="D118" s="16" t="s">
        <v>3</v>
      </c>
      <c r="E118" s="16" t="str">
        <f>BY_AGR_Demand_Drivers!$J$6</f>
        <v>AGDCO</v>
      </c>
      <c r="F118" s="16">
        <f>VLOOKUP($C118,'Growth rate'!$B$3:$S$93,4,FALSE)*VLOOKUP($E118,BY_AGR_Demand_Drivers!$A$5:$I$11,7,FALSE)</f>
        <v>1.6576744389370335</v>
      </c>
      <c r="G118" s="16">
        <f>VLOOKUP($C118,'Growth rate'!$B$3:$S$93,4,FALSE)*VLOOKUP($E118,BY_AGR_Demand_Drivers!$A$5:$I$11,8,FALSE)</f>
        <v>0</v>
      </c>
      <c r="H118" s="16">
        <f>VLOOKUP($C118,'Growth rate'!$B$3:$S$93,4,FALSE)*VLOOKUP($E118,BY_AGR_Demand_Drivers!$A$5:$I$11,9,FALSE)</f>
        <v>0</v>
      </c>
    </row>
    <row r="119" spans="2:8">
      <c r="B119" s="16" t="s">
        <v>11</v>
      </c>
      <c r="C119" s="16">
        <v>2052</v>
      </c>
      <c r="D119" s="16" t="s">
        <v>3</v>
      </c>
      <c r="E119" s="16" t="str">
        <f>BY_AGR_Demand_Drivers!$J$6</f>
        <v>AGDCO</v>
      </c>
      <c r="F119" s="16">
        <f>VLOOKUP($C119,'Growth rate'!$B$3:$S$93,4,FALSE)*VLOOKUP($E119,BY_AGR_Demand_Drivers!$A$5:$I$11,7,FALSE)</f>
        <v>1.6561550767524662</v>
      </c>
      <c r="G119" s="16">
        <f>VLOOKUP($C119,'Growth rate'!$B$3:$S$93,4,FALSE)*VLOOKUP($E119,BY_AGR_Demand_Drivers!$A$5:$I$11,8,FALSE)</f>
        <v>0</v>
      </c>
      <c r="H119" s="16">
        <f>VLOOKUP($C119,'Growth rate'!$B$3:$S$93,4,FALSE)*VLOOKUP($E119,BY_AGR_Demand_Drivers!$A$5:$I$11,9,FALSE)</f>
        <v>0</v>
      </c>
    </row>
    <row r="120" spans="2:8">
      <c r="B120" s="16" t="s">
        <v>11</v>
      </c>
      <c r="C120" s="16">
        <v>2053</v>
      </c>
      <c r="D120" s="16" t="s">
        <v>3</v>
      </c>
      <c r="E120" s="16" t="str">
        <f>BY_AGR_Demand_Drivers!$J$6</f>
        <v>AGDCO</v>
      </c>
      <c r="F120" s="16">
        <f>VLOOKUP($C120,'Growth rate'!$B$3:$S$93,4,FALSE)*VLOOKUP($E120,BY_AGR_Demand_Drivers!$A$5:$I$11,7,FALSE)</f>
        <v>1.6546357145678987</v>
      </c>
      <c r="G120" s="16">
        <f>VLOOKUP($C120,'Growth rate'!$B$3:$S$93,4,FALSE)*VLOOKUP($E120,BY_AGR_Demand_Drivers!$A$5:$I$11,8,FALSE)</f>
        <v>0</v>
      </c>
      <c r="H120" s="16">
        <f>VLOOKUP($C120,'Growth rate'!$B$3:$S$93,4,FALSE)*VLOOKUP($E120,BY_AGR_Demand_Drivers!$A$5:$I$11,9,FALSE)</f>
        <v>0</v>
      </c>
    </row>
    <row r="121" spans="2:8">
      <c r="B121" s="16" t="s">
        <v>11</v>
      </c>
      <c r="C121" s="16">
        <v>2054</v>
      </c>
      <c r="D121" s="16" t="s">
        <v>3</v>
      </c>
      <c r="E121" s="16" t="str">
        <f>BY_AGR_Demand_Drivers!$J$6</f>
        <v>AGDCO</v>
      </c>
      <c r="F121" s="16">
        <f>VLOOKUP($C121,'Growth rate'!$B$3:$S$93,4,FALSE)*VLOOKUP($E121,BY_AGR_Demand_Drivers!$A$5:$I$11,7,FALSE)</f>
        <v>1.6531163523833314</v>
      </c>
      <c r="G121" s="16">
        <f>VLOOKUP($C121,'Growth rate'!$B$3:$S$93,4,FALSE)*VLOOKUP($E121,BY_AGR_Demand_Drivers!$A$5:$I$11,8,FALSE)</f>
        <v>0</v>
      </c>
      <c r="H121" s="16">
        <f>VLOOKUP($C121,'Growth rate'!$B$3:$S$93,4,FALSE)*VLOOKUP($E121,BY_AGR_Demand_Drivers!$A$5:$I$11,9,FALSE)</f>
        <v>0</v>
      </c>
    </row>
    <row r="122" spans="2:8">
      <c r="B122" s="16" t="s">
        <v>11</v>
      </c>
      <c r="C122" s="16">
        <v>2055</v>
      </c>
      <c r="D122" s="16" t="s">
        <v>3</v>
      </c>
      <c r="E122" s="16" t="str">
        <f>BY_AGR_Demand_Drivers!$J$6</f>
        <v>AGDCO</v>
      </c>
      <c r="F122" s="16">
        <f>VLOOKUP($C122,'Growth rate'!$B$3:$S$93,4,FALSE)*VLOOKUP($E122,BY_AGR_Demand_Drivers!$A$5:$I$11,7,FALSE)</f>
        <v>1.6515969901987639</v>
      </c>
      <c r="G122" s="16">
        <f>VLOOKUP($C122,'Growth rate'!$B$3:$S$93,4,FALSE)*VLOOKUP($E122,BY_AGR_Demand_Drivers!$A$5:$I$11,8,FALSE)</f>
        <v>0</v>
      </c>
      <c r="H122" s="16">
        <f>VLOOKUP($C122,'Growth rate'!$B$3:$S$93,4,FALSE)*VLOOKUP($E122,BY_AGR_Demand_Drivers!$A$5:$I$11,9,FALSE)</f>
        <v>0</v>
      </c>
    </row>
    <row r="123" spans="2:8">
      <c r="B123" s="16" t="s">
        <v>11</v>
      </c>
      <c r="C123" s="16">
        <v>2056</v>
      </c>
      <c r="D123" s="16" t="s">
        <v>3</v>
      </c>
      <c r="E123" s="16" t="str">
        <f>BY_AGR_Demand_Drivers!$J$6</f>
        <v>AGDCO</v>
      </c>
      <c r="F123" s="16">
        <f>VLOOKUP($C123,'Growth rate'!$B$3:$S$93,4,FALSE)*VLOOKUP($E123,BY_AGR_Demand_Drivers!$A$5:$I$11,7,FALSE)</f>
        <v>1.6494707938547186</v>
      </c>
      <c r="G123" s="16">
        <f>VLOOKUP($C123,'Growth rate'!$B$3:$S$93,4,FALSE)*VLOOKUP($E123,BY_AGR_Demand_Drivers!$A$5:$I$11,8,FALSE)</f>
        <v>0</v>
      </c>
      <c r="H123" s="16">
        <f>VLOOKUP($C123,'Growth rate'!$B$3:$S$93,4,FALSE)*VLOOKUP($E123,BY_AGR_Demand_Drivers!$A$5:$I$11,9,FALSE)</f>
        <v>0</v>
      </c>
    </row>
    <row r="124" spans="2:8">
      <c r="B124" s="16" t="s">
        <v>11</v>
      </c>
      <c r="C124" s="16">
        <v>2057</v>
      </c>
      <c r="D124" s="16" t="s">
        <v>3</v>
      </c>
      <c r="E124" s="16" t="str">
        <f>BY_AGR_Demand_Drivers!$J$6</f>
        <v>AGDCO</v>
      </c>
      <c r="F124" s="16">
        <f>VLOOKUP($C124,'Growth rate'!$B$3:$S$93,4,FALSE)*VLOOKUP($E124,BY_AGR_Demand_Drivers!$A$5:$I$11,7,FALSE)</f>
        <v>1.6473445975106729</v>
      </c>
      <c r="G124" s="16">
        <f>VLOOKUP($C124,'Growth rate'!$B$3:$S$93,4,FALSE)*VLOOKUP($E124,BY_AGR_Demand_Drivers!$A$5:$I$11,8,FALSE)</f>
        <v>0</v>
      </c>
      <c r="H124" s="16">
        <f>VLOOKUP($C124,'Growth rate'!$B$3:$S$93,4,FALSE)*VLOOKUP($E124,BY_AGR_Demand_Drivers!$A$5:$I$11,9,FALSE)</f>
        <v>0</v>
      </c>
    </row>
    <row r="125" spans="2:8">
      <c r="B125" s="16" t="s">
        <v>11</v>
      </c>
      <c r="C125" s="16">
        <v>2058</v>
      </c>
      <c r="D125" s="16" t="s">
        <v>3</v>
      </c>
      <c r="E125" s="16" t="str">
        <f>BY_AGR_Demand_Drivers!$J$6</f>
        <v>AGDCO</v>
      </c>
      <c r="F125" s="16">
        <f>VLOOKUP($C125,'Growth rate'!$B$3:$S$93,4,FALSE)*VLOOKUP($E125,BY_AGR_Demand_Drivers!$A$5:$I$11,7,FALSE)</f>
        <v>1.6452184011666273</v>
      </c>
      <c r="G125" s="16">
        <f>VLOOKUP($C125,'Growth rate'!$B$3:$S$93,4,FALSE)*VLOOKUP($E125,BY_AGR_Demand_Drivers!$A$5:$I$11,8,FALSE)</f>
        <v>0</v>
      </c>
      <c r="H125" s="16">
        <f>VLOOKUP($C125,'Growth rate'!$B$3:$S$93,4,FALSE)*VLOOKUP($E125,BY_AGR_Demand_Drivers!$A$5:$I$11,9,FALSE)</f>
        <v>0</v>
      </c>
    </row>
    <row r="126" spans="2:8">
      <c r="B126" s="16" t="s">
        <v>11</v>
      </c>
      <c r="C126" s="16">
        <v>2059</v>
      </c>
      <c r="D126" s="16" t="s">
        <v>3</v>
      </c>
      <c r="E126" s="16" t="str">
        <f>BY_AGR_Demand_Drivers!$J$6</f>
        <v>AGDCO</v>
      </c>
      <c r="F126" s="16">
        <f>VLOOKUP($C126,'Growth rate'!$B$3:$S$93,4,FALSE)*VLOOKUP($E126,BY_AGR_Demand_Drivers!$A$5:$I$11,7,FALSE)</f>
        <v>1.6430922048225818</v>
      </c>
      <c r="G126" s="16">
        <f>VLOOKUP($C126,'Growth rate'!$B$3:$S$93,4,FALSE)*VLOOKUP($E126,BY_AGR_Demand_Drivers!$A$5:$I$11,8,FALSE)</f>
        <v>0</v>
      </c>
      <c r="H126" s="16">
        <f>VLOOKUP($C126,'Growth rate'!$B$3:$S$93,4,FALSE)*VLOOKUP($E126,BY_AGR_Demand_Drivers!$A$5:$I$11,9,FALSE)</f>
        <v>0</v>
      </c>
    </row>
    <row r="127" spans="2:8">
      <c r="B127" s="16" t="s">
        <v>11</v>
      </c>
      <c r="C127" s="16">
        <v>2060</v>
      </c>
      <c r="D127" s="16" t="s">
        <v>3</v>
      </c>
      <c r="E127" s="16" t="str">
        <f>BY_AGR_Demand_Drivers!$J$6</f>
        <v>AGDCO</v>
      </c>
      <c r="F127" s="16">
        <f>VLOOKUP($C127,'Growth rate'!$B$3:$S$93,4,FALSE)*VLOOKUP($E127,BY_AGR_Demand_Drivers!$A$5:$I$11,7,FALSE)</f>
        <v>1.6409660084785362</v>
      </c>
      <c r="G127" s="16">
        <f>VLOOKUP($C127,'Growth rate'!$B$3:$S$93,4,FALSE)*VLOOKUP($E127,BY_AGR_Demand_Drivers!$A$5:$I$11,8,FALSE)</f>
        <v>0</v>
      </c>
      <c r="H127" s="16">
        <f>VLOOKUP($C127,'Growth rate'!$B$3:$S$93,4,FALSE)*VLOOKUP($E127,BY_AGR_Demand_Drivers!$A$5:$I$11,9,FALSE)</f>
        <v>0</v>
      </c>
    </row>
    <row r="128" spans="2:8">
      <c r="B128" s="16" t="s">
        <v>11</v>
      </c>
      <c r="C128" s="16">
        <v>2061</v>
      </c>
      <c r="D128" s="16" t="s">
        <v>3</v>
      </c>
      <c r="E128" s="16" t="str">
        <f>BY_AGR_Demand_Drivers!$J$6</f>
        <v>AGDCO</v>
      </c>
      <c r="F128" s="16">
        <f>VLOOKUP($C128,'Growth rate'!$B$3:$S$93,4,FALSE)*VLOOKUP($E128,BY_AGR_Demand_Drivers!$A$5:$I$11,7,FALSE)</f>
        <v>1.6379361876371716</v>
      </c>
      <c r="G128" s="16">
        <f>VLOOKUP($C128,'Growth rate'!$B$3:$S$93,4,FALSE)*VLOOKUP($E128,BY_AGR_Demand_Drivers!$A$5:$I$11,8,FALSE)</f>
        <v>0</v>
      </c>
      <c r="H128" s="16">
        <f>VLOOKUP($C128,'Growth rate'!$B$3:$S$93,4,FALSE)*VLOOKUP($E128,BY_AGR_Demand_Drivers!$A$5:$I$11,9,FALSE)</f>
        <v>0</v>
      </c>
    </row>
    <row r="129" spans="2:8">
      <c r="B129" s="16" t="s">
        <v>11</v>
      </c>
      <c r="C129" s="16">
        <v>2062</v>
      </c>
      <c r="D129" s="16" t="s">
        <v>3</v>
      </c>
      <c r="E129" s="16" t="str">
        <f>BY_AGR_Demand_Drivers!$J$6</f>
        <v>AGDCO</v>
      </c>
      <c r="F129" s="16">
        <f>VLOOKUP($C129,'Growth rate'!$B$3:$S$93,4,FALSE)*VLOOKUP($E129,BY_AGR_Demand_Drivers!$A$5:$I$11,7,FALSE)</f>
        <v>1.634906366795807</v>
      </c>
      <c r="G129" s="16">
        <f>VLOOKUP($C129,'Growth rate'!$B$3:$S$93,4,FALSE)*VLOOKUP($E129,BY_AGR_Demand_Drivers!$A$5:$I$11,8,FALSE)</f>
        <v>0</v>
      </c>
      <c r="H129" s="16">
        <f>VLOOKUP($C129,'Growth rate'!$B$3:$S$93,4,FALSE)*VLOOKUP($E129,BY_AGR_Demand_Drivers!$A$5:$I$11,9,FALSE)</f>
        <v>0</v>
      </c>
    </row>
    <row r="130" spans="2:8">
      <c r="B130" s="16" t="s">
        <v>11</v>
      </c>
      <c r="C130" s="16">
        <v>2063</v>
      </c>
      <c r="D130" s="16" t="s">
        <v>3</v>
      </c>
      <c r="E130" s="16" t="str">
        <f>BY_AGR_Demand_Drivers!$J$6</f>
        <v>AGDCO</v>
      </c>
      <c r="F130" s="16">
        <f>VLOOKUP($C130,'Growth rate'!$B$3:$S$93,4,FALSE)*VLOOKUP($E130,BY_AGR_Demand_Drivers!$A$5:$I$11,7,FALSE)</f>
        <v>1.6318765459544424</v>
      </c>
      <c r="G130" s="16">
        <f>VLOOKUP($C130,'Growth rate'!$B$3:$S$93,4,FALSE)*VLOOKUP($E130,BY_AGR_Demand_Drivers!$A$5:$I$11,8,FALSE)</f>
        <v>0</v>
      </c>
      <c r="H130" s="16">
        <f>VLOOKUP($C130,'Growth rate'!$B$3:$S$93,4,FALSE)*VLOOKUP($E130,BY_AGR_Demand_Drivers!$A$5:$I$11,9,FALSE)</f>
        <v>0</v>
      </c>
    </row>
    <row r="131" spans="2:8">
      <c r="B131" s="16" t="s">
        <v>11</v>
      </c>
      <c r="C131" s="16">
        <v>2064</v>
      </c>
      <c r="D131" s="16" t="s">
        <v>3</v>
      </c>
      <c r="E131" s="16" t="str">
        <f>BY_AGR_Demand_Drivers!$J$6</f>
        <v>AGDCO</v>
      </c>
      <c r="F131" s="16">
        <f>VLOOKUP($C131,'Growth rate'!$B$3:$S$93,4,FALSE)*VLOOKUP($E131,BY_AGR_Demand_Drivers!$A$5:$I$11,7,FALSE)</f>
        <v>1.6288467251130778</v>
      </c>
      <c r="G131" s="16">
        <f>VLOOKUP($C131,'Growth rate'!$B$3:$S$93,4,FALSE)*VLOOKUP($E131,BY_AGR_Demand_Drivers!$A$5:$I$11,8,FALSE)</f>
        <v>0</v>
      </c>
      <c r="H131" s="16">
        <f>VLOOKUP($C131,'Growth rate'!$B$3:$S$93,4,FALSE)*VLOOKUP($E131,BY_AGR_Demand_Drivers!$A$5:$I$11,9,FALSE)</f>
        <v>0</v>
      </c>
    </row>
    <row r="132" spans="2:8">
      <c r="B132" s="16" t="s">
        <v>11</v>
      </c>
      <c r="C132" s="16">
        <v>2065</v>
      </c>
      <c r="D132" s="16" t="s">
        <v>3</v>
      </c>
      <c r="E132" s="16" t="str">
        <f>BY_AGR_Demand_Drivers!$J$6</f>
        <v>AGDCO</v>
      </c>
      <c r="F132" s="16">
        <f>VLOOKUP($C132,'Growth rate'!$B$3:$S$93,4,FALSE)*VLOOKUP($E132,BY_AGR_Demand_Drivers!$A$5:$I$11,7,FALSE)</f>
        <v>1.6258169042717134</v>
      </c>
      <c r="G132" s="16">
        <f>VLOOKUP($C132,'Growth rate'!$B$3:$S$93,4,FALSE)*VLOOKUP($E132,BY_AGR_Demand_Drivers!$A$5:$I$11,8,FALSE)</f>
        <v>0</v>
      </c>
      <c r="H132" s="16">
        <f>VLOOKUP($C132,'Growth rate'!$B$3:$S$93,4,FALSE)*VLOOKUP($E132,BY_AGR_Demand_Drivers!$A$5:$I$11,9,FALSE)</f>
        <v>0</v>
      </c>
    </row>
    <row r="133" spans="2:8">
      <c r="B133" s="16" t="s">
        <v>11</v>
      </c>
      <c r="C133" s="16">
        <v>2066</v>
      </c>
      <c r="D133" s="16" t="s">
        <v>3</v>
      </c>
      <c r="E133" s="16" t="str">
        <f>BY_AGR_Demand_Drivers!$J$6</f>
        <v>AGDCO</v>
      </c>
      <c r="F133" s="16">
        <f>VLOOKUP($C133,'Growth rate'!$B$3:$S$93,4,FALSE)*VLOOKUP($E133,BY_AGR_Demand_Drivers!$A$5:$I$11,7,FALSE)</f>
        <v>1.6217275854981421</v>
      </c>
      <c r="G133" s="16">
        <f>VLOOKUP($C133,'Growth rate'!$B$3:$S$93,4,FALSE)*VLOOKUP($E133,BY_AGR_Demand_Drivers!$A$5:$I$11,8,FALSE)</f>
        <v>0</v>
      </c>
      <c r="H133" s="16">
        <f>VLOOKUP($C133,'Growth rate'!$B$3:$S$93,4,FALSE)*VLOOKUP($E133,BY_AGR_Demand_Drivers!$A$5:$I$11,9,FALSE)</f>
        <v>0</v>
      </c>
    </row>
    <row r="134" spans="2:8">
      <c r="B134" s="16" t="s">
        <v>11</v>
      </c>
      <c r="C134" s="16">
        <v>2067</v>
      </c>
      <c r="D134" s="16" t="s">
        <v>3</v>
      </c>
      <c r="E134" s="16" t="str">
        <f>BY_AGR_Demand_Drivers!$J$6</f>
        <v>AGDCO</v>
      </c>
      <c r="F134" s="16">
        <f>VLOOKUP($C134,'Growth rate'!$B$3:$S$93,4,FALSE)*VLOOKUP($E134,BY_AGR_Demand_Drivers!$A$5:$I$11,7,FALSE)</f>
        <v>1.6176382667245708</v>
      </c>
      <c r="G134" s="16">
        <f>VLOOKUP($C134,'Growth rate'!$B$3:$S$93,4,FALSE)*VLOOKUP($E134,BY_AGR_Demand_Drivers!$A$5:$I$11,8,FALSE)</f>
        <v>0</v>
      </c>
      <c r="H134" s="16">
        <f>VLOOKUP($C134,'Growth rate'!$B$3:$S$93,4,FALSE)*VLOOKUP($E134,BY_AGR_Demand_Drivers!$A$5:$I$11,9,FALSE)</f>
        <v>0</v>
      </c>
    </row>
    <row r="135" spans="2:8">
      <c r="B135" s="16" t="s">
        <v>11</v>
      </c>
      <c r="C135" s="16">
        <v>2068</v>
      </c>
      <c r="D135" s="16" t="s">
        <v>3</v>
      </c>
      <c r="E135" s="16" t="str">
        <f>BY_AGR_Demand_Drivers!$J$6</f>
        <v>AGDCO</v>
      </c>
      <c r="F135" s="16">
        <f>VLOOKUP($C135,'Growth rate'!$B$3:$S$93,4,FALSE)*VLOOKUP($E135,BY_AGR_Demand_Drivers!$A$5:$I$11,7,FALSE)</f>
        <v>1.6135489479509997</v>
      </c>
      <c r="G135" s="16">
        <f>VLOOKUP($C135,'Growth rate'!$B$3:$S$93,4,FALSE)*VLOOKUP($E135,BY_AGR_Demand_Drivers!$A$5:$I$11,8,FALSE)</f>
        <v>0</v>
      </c>
      <c r="H135" s="16">
        <f>VLOOKUP($C135,'Growth rate'!$B$3:$S$93,4,FALSE)*VLOOKUP($E135,BY_AGR_Demand_Drivers!$A$5:$I$11,9,FALSE)</f>
        <v>0</v>
      </c>
    </row>
    <row r="136" spans="2:8">
      <c r="B136" s="16" t="s">
        <v>11</v>
      </c>
      <c r="C136" s="16">
        <v>2069</v>
      </c>
      <c r="D136" s="16" t="s">
        <v>3</v>
      </c>
      <c r="E136" s="16" t="str">
        <f>BY_AGR_Demand_Drivers!$J$6</f>
        <v>AGDCO</v>
      </c>
      <c r="F136" s="16">
        <f>VLOOKUP($C136,'Growth rate'!$B$3:$S$93,4,FALSE)*VLOOKUP($E136,BY_AGR_Demand_Drivers!$A$5:$I$11,7,FALSE)</f>
        <v>1.6094596291774286</v>
      </c>
      <c r="G136" s="16">
        <f>VLOOKUP($C136,'Growth rate'!$B$3:$S$93,4,FALSE)*VLOOKUP($E136,BY_AGR_Demand_Drivers!$A$5:$I$11,8,FALSE)</f>
        <v>0</v>
      </c>
      <c r="H136" s="16">
        <f>VLOOKUP($C136,'Growth rate'!$B$3:$S$93,4,FALSE)*VLOOKUP($E136,BY_AGR_Demand_Drivers!$A$5:$I$11,9,FALSE)</f>
        <v>0</v>
      </c>
    </row>
    <row r="137" spans="2:8">
      <c r="B137" s="16" t="s">
        <v>11</v>
      </c>
      <c r="C137" s="16">
        <v>2070</v>
      </c>
      <c r="D137" s="16" t="s">
        <v>3</v>
      </c>
      <c r="E137" s="16" t="str">
        <f>BY_AGR_Demand_Drivers!$J$6</f>
        <v>AGDCO</v>
      </c>
      <c r="F137" s="16">
        <f>VLOOKUP($C137,'Growth rate'!$B$3:$S$93,4,FALSE)*VLOOKUP($E137,BY_AGR_Demand_Drivers!$A$5:$I$11,7,FALSE)</f>
        <v>1.6053703104038572</v>
      </c>
      <c r="G137" s="16">
        <f>VLOOKUP($C137,'Growth rate'!$B$3:$S$93,4,FALSE)*VLOOKUP($E137,BY_AGR_Demand_Drivers!$A$5:$I$11,8,FALSE)</f>
        <v>0</v>
      </c>
      <c r="H137" s="16">
        <f>VLOOKUP($C137,'Growth rate'!$B$3:$S$93,4,FALSE)*VLOOKUP($E137,BY_AGR_Demand_Drivers!$A$5:$I$11,9,FALSE)</f>
        <v>0</v>
      </c>
    </row>
    <row r="138" spans="2:8">
      <c r="B138" s="16" t="s">
        <v>11</v>
      </c>
      <c r="C138" s="16">
        <v>2071</v>
      </c>
      <c r="D138" s="16" t="s">
        <v>3</v>
      </c>
      <c r="E138" s="16" t="str">
        <f>BY_AGR_Demand_Drivers!$J$6</f>
        <v>AGDCO</v>
      </c>
      <c r="F138" s="16">
        <f>VLOOKUP($C138,'Growth rate'!$B$3:$S$93,4,FALSE)*VLOOKUP($E138,BY_AGR_Demand_Drivers!$A$5:$I$11,7,FALSE)</f>
        <v>1.60012944199431</v>
      </c>
      <c r="G138" s="16">
        <f>VLOOKUP($C138,'Growth rate'!$B$3:$S$93,4,FALSE)*VLOOKUP($E138,BY_AGR_Demand_Drivers!$A$5:$I$11,8,FALSE)</f>
        <v>0</v>
      </c>
      <c r="H138" s="16">
        <f>VLOOKUP($C138,'Growth rate'!$B$3:$S$93,4,FALSE)*VLOOKUP($E138,BY_AGR_Demand_Drivers!$A$5:$I$11,9,FALSE)</f>
        <v>0</v>
      </c>
    </row>
    <row r="139" spans="2:8">
      <c r="B139" s="16" t="s">
        <v>11</v>
      </c>
      <c r="C139" s="16">
        <v>2072</v>
      </c>
      <c r="D139" s="16" t="s">
        <v>3</v>
      </c>
      <c r="E139" s="16" t="str">
        <f>BY_AGR_Demand_Drivers!$J$6</f>
        <v>AGDCO</v>
      </c>
      <c r="F139" s="16">
        <f>VLOOKUP($C139,'Growth rate'!$B$3:$S$93,4,FALSE)*VLOOKUP($E139,BY_AGR_Demand_Drivers!$A$5:$I$11,7,FALSE)</f>
        <v>1.5948885735847622</v>
      </c>
      <c r="G139" s="16">
        <f>VLOOKUP($C139,'Growth rate'!$B$3:$S$93,4,FALSE)*VLOOKUP($E139,BY_AGR_Demand_Drivers!$A$5:$I$11,8,FALSE)</f>
        <v>0</v>
      </c>
      <c r="H139" s="16">
        <f>VLOOKUP($C139,'Growth rate'!$B$3:$S$93,4,FALSE)*VLOOKUP($E139,BY_AGR_Demand_Drivers!$A$5:$I$11,9,FALSE)</f>
        <v>0</v>
      </c>
    </row>
    <row r="140" spans="2:8">
      <c r="B140" s="16" t="s">
        <v>11</v>
      </c>
      <c r="C140" s="16">
        <v>2073</v>
      </c>
      <c r="D140" s="16" t="s">
        <v>3</v>
      </c>
      <c r="E140" s="16" t="str">
        <f>BY_AGR_Demand_Drivers!$J$6</f>
        <v>AGDCO</v>
      </c>
      <c r="F140" s="16">
        <f>VLOOKUP($C140,'Growth rate'!$B$3:$S$93,4,FALSE)*VLOOKUP($E140,BY_AGR_Demand_Drivers!$A$5:$I$11,7,FALSE)</f>
        <v>1.5896477051752149</v>
      </c>
      <c r="G140" s="16">
        <f>VLOOKUP($C140,'Growth rate'!$B$3:$S$93,4,FALSE)*VLOOKUP($E140,BY_AGR_Demand_Drivers!$A$5:$I$11,8,FALSE)</f>
        <v>0</v>
      </c>
      <c r="H140" s="16">
        <f>VLOOKUP($C140,'Growth rate'!$B$3:$S$93,4,FALSE)*VLOOKUP($E140,BY_AGR_Demand_Drivers!$A$5:$I$11,9,FALSE)</f>
        <v>0</v>
      </c>
    </row>
    <row r="141" spans="2:8">
      <c r="B141" s="16" t="s">
        <v>11</v>
      </c>
      <c r="C141" s="16">
        <v>2074</v>
      </c>
      <c r="D141" s="16" t="s">
        <v>3</v>
      </c>
      <c r="E141" s="16" t="str">
        <f>BY_AGR_Demand_Drivers!$J$6</f>
        <v>AGDCO</v>
      </c>
      <c r="F141" s="16">
        <f>VLOOKUP($C141,'Growth rate'!$B$3:$S$93,4,FALSE)*VLOOKUP($E141,BY_AGR_Demand_Drivers!$A$5:$I$11,7,FALSE)</f>
        <v>1.5844068367656674</v>
      </c>
      <c r="G141" s="16">
        <f>VLOOKUP($C141,'Growth rate'!$B$3:$S$93,4,FALSE)*VLOOKUP($E141,BY_AGR_Demand_Drivers!$A$5:$I$11,8,FALSE)</f>
        <v>0</v>
      </c>
      <c r="H141" s="16">
        <f>VLOOKUP($C141,'Growth rate'!$B$3:$S$93,4,FALSE)*VLOOKUP($E141,BY_AGR_Demand_Drivers!$A$5:$I$11,9,FALSE)</f>
        <v>0</v>
      </c>
    </row>
    <row r="142" spans="2:8">
      <c r="B142" s="16" t="s">
        <v>11</v>
      </c>
      <c r="C142" s="16">
        <v>2075</v>
      </c>
      <c r="D142" s="16" t="s">
        <v>3</v>
      </c>
      <c r="E142" s="16" t="str">
        <f>BY_AGR_Demand_Drivers!$J$6</f>
        <v>AGDCO</v>
      </c>
      <c r="F142" s="16">
        <f>VLOOKUP($C142,'Growth rate'!$B$3:$S$93,4,FALSE)*VLOOKUP($E142,BY_AGR_Demand_Drivers!$A$5:$I$11,7,FALSE)</f>
        <v>1.5791659683561199</v>
      </c>
      <c r="G142" s="16">
        <f>VLOOKUP($C142,'Growth rate'!$B$3:$S$93,4,FALSE)*VLOOKUP($E142,BY_AGR_Demand_Drivers!$A$5:$I$11,8,FALSE)</f>
        <v>0</v>
      </c>
      <c r="H142" s="16">
        <f>VLOOKUP($C142,'Growth rate'!$B$3:$S$93,4,FALSE)*VLOOKUP($E142,BY_AGR_Demand_Drivers!$A$5:$I$11,9,FALSE)</f>
        <v>0</v>
      </c>
    </row>
    <row r="143" spans="2:8">
      <c r="B143" s="16" t="s">
        <v>11</v>
      </c>
      <c r="C143" s="16">
        <v>2076</v>
      </c>
      <c r="D143" s="16" t="s">
        <v>3</v>
      </c>
      <c r="E143" s="16" t="str">
        <f>BY_AGR_Demand_Drivers!$J$6</f>
        <v>AGDCO</v>
      </c>
      <c r="F143" s="16">
        <f>VLOOKUP($C143,'Growth rate'!$B$3:$S$93,4,FALSE)*VLOOKUP($E143,BY_AGR_Demand_Drivers!$A$5:$I$11,7,FALSE)</f>
        <v>1.5730761520997503</v>
      </c>
      <c r="G143" s="16">
        <f>VLOOKUP($C143,'Growth rate'!$B$3:$S$93,4,FALSE)*VLOOKUP($E143,BY_AGR_Demand_Drivers!$A$5:$I$11,8,FALSE)</f>
        <v>0</v>
      </c>
      <c r="H143" s="16">
        <f>VLOOKUP($C143,'Growth rate'!$B$3:$S$93,4,FALSE)*VLOOKUP($E143,BY_AGR_Demand_Drivers!$A$5:$I$11,9,FALSE)</f>
        <v>0</v>
      </c>
    </row>
    <row r="144" spans="2:8">
      <c r="B144" s="16" t="s">
        <v>11</v>
      </c>
      <c r="C144" s="16">
        <v>2077</v>
      </c>
      <c r="D144" s="16" t="s">
        <v>3</v>
      </c>
      <c r="E144" s="16" t="str">
        <f>BY_AGR_Demand_Drivers!$J$6</f>
        <v>AGDCO</v>
      </c>
      <c r="F144" s="16">
        <f>VLOOKUP($C144,'Growth rate'!$B$3:$S$93,4,FALSE)*VLOOKUP($E144,BY_AGR_Demand_Drivers!$A$5:$I$11,7,FALSE)</f>
        <v>1.5669863358433802</v>
      </c>
      <c r="G144" s="16">
        <f>VLOOKUP($C144,'Growth rate'!$B$3:$S$93,4,FALSE)*VLOOKUP($E144,BY_AGR_Demand_Drivers!$A$5:$I$11,8,FALSE)</f>
        <v>0</v>
      </c>
      <c r="H144" s="16">
        <f>VLOOKUP($C144,'Growth rate'!$B$3:$S$93,4,FALSE)*VLOOKUP($E144,BY_AGR_Demand_Drivers!$A$5:$I$11,9,FALSE)</f>
        <v>0</v>
      </c>
    </row>
    <row r="145" spans="2:8">
      <c r="B145" s="16" t="s">
        <v>11</v>
      </c>
      <c r="C145" s="16">
        <v>2078</v>
      </c>
      <c r="D145" s="16" t="s">
        <v>3</v>
      </c>
      <c r="E145" s="16" t="str">
        <f>BY_AGR_Demand_Drivers!$J$6</f>
        <v>AGDCO</v>
      </c>
      <c r="F145" s="16">
        <f>VLOOKUP($C145,'Growth rate'!$B$3:$S$93,4,FALSE)*VLOOKUP($E145,BY_AGR_Demand_Drivers!$A$5:$I$11,7,FALSE)</f>
        <v>1.5608965195870104</v>
      </c>
      <c r="G145" s="16">
        <f>VLOOKUP($C145,'Growth rate'!$B$3:$S$93,4,FALSE)*VLOOKUP($E145,BY_AGR_Demand_Drivers!$A$5:$I$11,8,FALSE)</f>
        <v>0</v>
      </c>
      <c r="H145" s="16">
        <f>VLOOKUP($C145,'Growth rate'!$B$3:$S$93,4,FALSE)*VLOOKUP($E145,BY_AGR_Demand_Drivers!$A$5:$I$11,9,FALSE)</f>
        <v>0</v>
      </c>
    </row>
    <row r="146" spans="2:8">
      <c r="B146" s="16" t="s">
        <v>11</v>
      </c>
      <c r="C146" s="16">
        <v>2079</v>
      </c>
      <c r="D146" s="16" t="s">
        <v>3</v>
      </c>
      <c r="E146" s="16" t="str">
        <f>BY_AGR_Demand_Drivers!$J$6</f>
        <v>AGDCO</v>
      </c>
      <c r="F146" s="16">
        <f>VLOOKUP($C146,'Growth rate'!$B$3:$S$93,4,FALSE)*VLOOKUP($E146,BY_AGR_Demand_Drivers!$A$5:$I$11,7,FALSE)</f>
        <v>1.5548067033306403</v>
      </c>
      <c r="G146" s="16">
        <f>VLOOKUP($C146,'Growth rate'!$B$3:$S$93,4,FALSE)*VLOOKUP($E146,BY_AGR_Demand_Drivers!$A$5:$I$11,8,FALSE)</f>
        <v>0</v>
      </c>
      <c r="H146" s="16">
        <f>VLOOKUP($C146,'Growth rate'!$B$3:$S$93,4,FALSE)*VLOOKUP($E146,BY_AGR_Demand_Drivers!$A$5:$I$11,9,FALSE)</f>
        <v>0</v>
      </c>
    </row>
    <row r="147" spans="2:8">
      <c r="B147" s="16" t="s">
        <v>11</v>
      </c>
      <c r="C147" s="16">
        <v>2080</v>
      </c>
      <c r="D147" s="16" t="s">
        <v>3</v>
      </c>
      <c r="E147" s="16" t="str">
        <f>BY_AGR_Demand_Drivers!$J$6</f>
        <v>AGDCO</v>
      </c>
      <c r="F147" s="16">
        <f>VLOOKUP($C147,'Growth rate'!$B$3:$S$93,4,FALSE)*VLOOKUP($E147,BY_AGR_Demand_Drivers!$A$5:$I$11,7,FALSE)</f>
        <v>1.5487168870742705</v>
      </c>
      <c r="G147" s="16">
        <f>VLOOKUP($C147,'Growth rate'!$B$3:$S$93,4,FALSE)*VLOOKUP($E147,BY_AGR_Demand_Drivers!$A$5:$I$11,8,FALSE)</f>
        <v>0</v>
      </c>
      <c r="H147" s="16">
        <f>VLOOKUP($C147,'Growth rate'!$B$3:$S$93,4,FALSE)*VLOOKUP($E147,BY_AGR_Demand_Drivers!$A$5:$I$11,9,FALSE)</f>
        <v>0</v>
      </c>
    </row>
    <row r="148" spans="2:8">
      <c r="B148" s="16" t="s">
        <v>11</v>
      </c>
      <c r="C148" s="16">
        <v>2081</v>
      </c>
      <c r="D148" s="16" t="s">
        <v>3</v>
      </c>
      <c r="E148" s="16" t="str">
        <f>BY_AGR_Demand_Drivers!$J$6</f>
        <v>AGDCO</v>
      </c>
      <c r="F148" s="16">
        <f>VLOOKUP($C148,'Growth rate'!$B$3:$S$93,4,FALSE)*VLOOKUP($E148,BY_AGR_Demand_Drivers!$A$5:$I$11,7,FALSE)</f>
        <v>1.5409914308469777</v>
      </c>
      <c r="G148" s="16">
        <f>VLOOKUP($C148,'Growth rate'!$B$3:$S$93,4,FALSE)*VLOOKUP($E148,BY_AGR_Demand_Drivers!$A$5:$I$11,8,FALSE)</f>
        <v>0</v>
      </c>
      <c r="H148" s="16">
        <f>VLOOKUP($C148,'Growth rate'!$B$3:$S$93,4,FALSE)*VLOOKUP($E148,BY_AGR_Demand_Drivers!$A$5:$I$11,9,FALSE)</f>
        <v>0</v>
      </c>
    </row>
    <row r="149" spans="2:8">
      <c r="B149" s="16" t="s">
        <v>11</v>
      </c>
      <c r="C149" s="16">
        <v>2082</v>
      </c>
      <c r="D149" s="16" t="s">
        <v>3</v>
      </c>
      <c r="E149" s="16" t="str">
        <f>BY_AGR_Demand_Drivers!$J$6</f>
        <v>AGDCO</v>
      </c>
      <c r="F149" s="16">
        <f>VLOOKUP($C149,'Growth rate'!$B$3:$S$93,4,FALSE)*VLOOKUP($E149,BY_AGR_Demand_Drivers!$A$5:$I$11,7,FALSE)</f>
        <v>1.5332659746196851</v>
      </c>
      <c r="G149" s="16">
        <f>VLOOKUP($C149,'Growth rate'!$B$3:$S$93,4,FALSE)*VLOOKUP($E149,BY_AGR_Demand_Drivers!$A$5:$I$11,8,FALSE)</f>
        <v>0</v>
      </c>
      <c r="H149" s="16">
        <f>VLOOKUP($C149,'Growth rate'!$B$3:$S$93,4,FALSE)*VLOOKUP($E149,BY_AGR_Demand_Drivers!$A$5:$I$11,9,FALSE)</f>
        <v>0</v>
      </c>
    </row>
    <row r="150" spans="2:8">
      <c r="B150" s="16" t="s">
        <v>11</v>
      </c>
      <c r="C150" s="16">
        <v>2083</v>
      </c>
      <c r="D150" s="16" t="s">
        <v>3</v>
      </c>
      <c r="E150" s="16" t="str">
        <f>BY_AGR_Demand_Drivers!$J$6</f>
        <v>AGDCO</v>
      </c>
      <c r="F150" s="16">
        <f>VLOOKUP($C150,'Growth rate'!$B$3:$S$93,4,FALSE)*VLOOKUP($E150,BY_AGR_Demand_Drivers!$A$5:$I$11,7,FALSE)</f>
        <v>1.5255405183923922</v>
      </c>
      <c r="G150" s="16">
        <f>VLOOKUP($C150,'Growth rate'!$B$3:$S$93,4,FALSE)*VLOOKUP($E150,BY_AGR_Demand_Drivers!$A$5:$I$11,8,FALSE)</f>
        <v>0</v>
      </c>
      <c r="H150" s="16">
        <f>VLOOKUP($C150,'Growth rate'!$B$3:$S$93,4,FALSE)*VLOOKUP($E150,BY_AGR_Demand_Drivers!$A$5:$I$11,9,FALSE)</f>
        <v>0</v>
      </c>
    </row>
    <row r="151" spans="2:8">
      <c r="B151" s="16" t="s">
        <v>11</v>
      </c>
      <c r="C151" s="16">
        <v>2084</v>
      </c>
      <c r="D151" s="16" t="s">
        <v>3</v>
      </c>
      <c r="E151" s="16" t="str">
        <f>BY_AGR_Demand_Drivers!$J$6</f>
        <v>AGDCO</v>
      </c>
      <c r="F151" s="16">
        <f>VLOOKUP($C151,'Growth rate'!$B$3:$S$93,4,FALSE)*VLOOKUP($E151,BY_AGR_Demand_Drivers!$A$5:$I$11,7,FALSE)</f>
        <v>1.5178150621650994</v>
      </c>
      <c r="G151" s="16">
        <f>VLOOKUP($C151,'Growth rate'!$B$3:$S$93,4,FALSE)*VLOOKUP($E151,BY_AGR_Demand_Drivers!$A$5:$I$11,8,FALSE)</f>
        <v>0</v>
      </c>
      <c r="H151" s="16">
        <f>VLOOKUP($C151,'Growth rate'!$B$3:$S$93,4,FALSE)*VLOOKUP($E151,BY_AGR_Demand_Drivers!$A$5:$I$11,9,FALSE)</f>
        <v>0</v>
      </c>
    </row>
    <row r="152" spans="2:8">
      <c r="B152" s="16" t="s">
        <v>11</v>
      </c>
      <c r="C152" s="16">
        <v>2085</v>
      </c>
      <c r="D152" s="16" t="s">
        <v>3</v>
      </c>
      <c r="E152" s="16" t="str">
        <f>BY_AGR_Demand_Drivers!$J$6</f>
        <v>AGDCO</v>
      </c>
      <c r="F152" s="16">
        <f>VLOOKUP($C152,'Growth rate'!$B$3:$S$93,4,FALSE)*VLOOKUP($E152,BY_AGR_Demand_Drivers!$A$5:$I$11,7,FALSE)</f>
        <v>1.5100896059378068</v>
      </c>
      <c r="G152" s="16">
        <f>VLOOKUP($C152,'Growth rate'!$B$3:$S$93,4,FALSE)*VLOOKUP($E152,BY_AGR_Demand_Drivers!$A$5:$I$11,8,FALSE)</f>
        <v>0</v>
      </c>
      <c r="H152" s="16">
        <f>VLOOKUP($C152,'Growth rate'!$B$3:$S$93,4,FALSE)*VLOOKUP($E152,BY_AGR_Demand_Drivers!$A$5:$I$11,9,FALSE)</f>
        <v>0</v>
      </c>
    </row>
    <row r="153" spans="2:8">
      <c r="B153" s="16" t="s">
        <v>11</v>
      </c>
      <c r="C153" s="16">
        <v>2086</v>
      </c>
      <c r="D153" s="16" t="s">
        <v>3</v>
      </c>
      <c r="E153" s="16" t="str">
        <f>BY_AGR_Demand_Drivers!$J$6</f>
        <v>AGDCO</v>
      </c>
      <c r="F153" s="16">
        <f>VLOOKUP($C153,'Growth rate'!$B$3:$S$93,4,FALSE)*VLOOKUP($E153,BY_AGR_Demand_Drivers!$A$5:$I$11,7,FALSE)</f>
        <v>1.5008498156637851</v>
      </c>
      <c r="G153" s="16">
        <f>VLOOKUP($C153,'Growth rate'!$B$3:$S$93,4,FALSE)*VLOOKUP($E153,BY_AGR_Demand_Drivers!$A$5:$I$11,8,FALSE)</f>
        <v>0</v>
      </c>
      <c r="H153" s="16">
        <f>VLOOKUP($C153,'Growth rate'!$B$3:$S$93,4,FALSE)*VLOOKUP($E153,BY_AGR_Demand_Drivers!$A$5:$I$11,9,FALSE)</f>
        <v>0</v>
      </c>
    </row>
    <row r="154" spans="2:8">
      <c r="B154" s="16" t="s">
        <v>11</v>
      </c>
      <c r="C154" s="16">
        <v>2087</v>
      </c>
      <c r="D154" s="16" t="s">
        <v>3</v>
      </c>
      <c r="E154" s="16" t="str">
        <f>BY_AGR_Demand_Drivers!$J$6</f>
        <v>AGDCO</v>
      </c>
      <c r="F154" s="16">
        <f>VLOOKUP($C154,'Growth rate'!$B$3:$S$93,4,FALSE)*VLOOKUP($E154,BY_AGR_Demand_Drivers!$A$5:$I$11,7,FALSE)</f>
        <v>1.4916100253897633</v>
      </c>
      <c r="G154" s="16">
        <f>VLOOKUP($C154,'Growth rate'!$B$3:$S$93,4,FALSE)*VLOOKUP($E154,BY_AGR_Demand_Drivers!$A$5:$I$11,8,FALSE)</f>
        <v>0</v>
      </c>
      <c r="H154" s="16">
        <f>VLOOKUP($C154,'Growth rate'!$B$3:$S$93,4,FALSE)*VLOOKUP($E154,BY_AGR_Demand_Drivers!$A$5:$I$11,9,FALSE)</f>
        <v>0</v>
      </c>
    </row>
    <row r="155" spans="2:8">
      <c r="B155" s="16" t="s">
        <v>11</v>
      </c>
      <c r="C155" s="16">
        <v>2088</v>
      </c>
      <c r="D155" s="16" t="s">
        <v>3</v>
      </c>
      <c r="E155" s="16" t="str">
        <f>BY_AGR_Demand_Drivers!$J$6</f>
        <v>AGDCO</v>
      </c>
      <c r="F155" s="16">
        <f>VLOOKUP($C155,'Growth rate'!$B$3:$S$93,4,FALSE)*VLOOKUP($E155,BY_AGR_Demand_Drivers!$A$5:$I$11,7,FALSE)</f>
        <v>1.4823702351157413</v>
      </c>
      <c r="G155" s="16">
        <f>VLOOKUP($C155,'Growth rate'!$B$3:$S$93,4,FALSE)*VLOOKUP($E155,BY_AGR_Demand_Drivers!$A$5:$I$11,8,FALSE)</f>
        <v>0</v>
      </c>
      <c r="H155" s="16">
        <f>VLOOKUP($C155,'Growth rate'!$B$3:$S$93,4,FALSE)*VLOOKUP($E155,BY_AGR_Demand_Drivers!$A$5:$I$11,9,FALSE)</f>
        <v>0</v>
      </c>
    </row>
    <row r="156" spans="2:8">
      <c r="B156" s="16" t="s">
        <v>11</v>
      </c>
      <c r="C156" s="16">
        <v>2089</v>
      </c>
      <c r="D156" s="16" t="s">
        <v>3</v>
      </c>
      <c r="E156" s="16" t="str">
        <f>BY_AGR_Demand_Drivers!$J$6</f>
        <v>AGDCO</v>
      </c>
      <c r="F156" s="16">
        <f>VLOOKUP($C156,'Growth rate'!$B$3:$S$93,4,FALSE)*VLOOKUP($E156,BY_AGR_Demand_Drivers!$A$5:$I$11,7,FALSE)</f>
        <v>1.4731304448417195</v>
      </c>
      <c r="G156" s="16">
        <f>VLOOKUP($C156,'Growth rate'!$B$3:$S$93,4,FALSE)*VLOOKUP($E156,BY_AGR_Demand_Drivers!$A$5:$I$11,8,FALSE)</f>
        <v>0</v>
      </c>
      <c r="H156" s="16">
        <f>VLOOKUP($C156,'Growth rate'!$B$3:$S$93,4,FALSE)*VLOOKUP($E156,BY_AGR_Demand_Drivers!$A$5:$I$11,9,FALSE)</f>
        <v>0</v>
      </c>
    </row>
    <row r="157" spans="2:8">
      <c r="B157" s="16" t="s">
        <v>11</v>
      </c>
      <c r="C157" s="16">
        <v>2090</v>
      </c>
      <c r="D157" s="16" t="s">
        <v>3</v>
      </c>
      <c r="E157" s="16" t="str">
        <f>BY_AGR_Demand_Drivers!$J$6</f>
        <v>AGDCO</v>
      </c>
      <c r="F157" s="16">
        <f>VLOOKUP($C157,'Growth rate'!$B$3:$S$93,4,FALSE)*VLOOKUP($E157,BY_AGR_Demand_Drivers!$A$5:$I$11,7,FALSE)</f>
        <v>1.4638906545676977</v>
      </c>
      <c r="G157" s="16">
        <f>VLOOKUP($C157,'Growth rate'!$B$3:$S$93,4,FALSE)*VLOOKUP($E157,BY_AGR_Demand_Drivers!$A$5:$I$11,8,FALSE)</f>
        <v>0</v>
      </c>
      <c r="H157" s="16">
        <f>VLOOKUP($C157,'Growth rate'!$B$3:$S$93,4,FALSE)*VLOOKUP($E157,BY_AGR_Demand_Drivers!$A$5:$I$11,9,FALSE)</f>
        <v>0</v>
      </c>
    </row>
    <row r="158" spans="2:8">
      <c r="B158" s="16" t="s">
        <v>11</v>
      </c>
      <c r="C158" s="16">
        <v>2091</v>
      </c>
      <c r="D158" s="16" t="s">
        <v>3</v>
      </c>
      <c r="E158" s="16" t="str">
        <f>BY_AGR_Demand_Drivers!$J$6</f>
        <v>AGDCO</v>
      </c>
      <c r="F158" s="16">
        <f>VLOOKUP($C158,'Growth rate'!$B$3:$S$93,4,FALSE)*VLOOKUP($E158,BY_AGR_Demand_Drivers!$A$5:$I$11,7,FALSE)</f>
        <v>1.453708145919403</v>
      </c>
      <c r="G158" s="16">
        <f>VLOOKUP($C158,'Growth rate'!$B$3:$S$93,4,FALSE)*VLOOKUP($E158,BY_AGR_Demand_Drivers!$A$5:$I$11,8,FALSE)</f>
        <v>0</v>
      </c>
      <c r="H158" s="16">
        <f>VLOOKUP($C158,'Growth rate'!$B$3:$S$93,4,FALSE)*VLOOKUP($E158,BY_AGR_Demand_Drivers!$A$5:$I$11,9,FALSE)</f>
        <v>0</v>
      </c>
    </row>
    <row r="159" spans="2:8">
      <c r="B159" s="16" t="s">
        <v>11</v>
      </c>
      <c r="C159" s="16">
        <v>2092</v>
      </c>
      <c r="D159" s="16" t="s">
        <v>3</v>
      </c>
      <c r="E159" s="16" t="str">
        <f>BY_AGR_Demand_Drivers!$J$6</f>
        <v>AGDCO</v>
      </c>
      <c r="F159" s="16">
        <f>VLOOKUP($C159,'Growth rate'!$B$3:$S$93,4,FALSE)*VLOOKUP($E159,BY_AGR_Demand_Drivers!$A$5:$I$11,7,FALSE)</f>
        <v>1.4435256372711083</v>
      </c>
      <c r="G159" s="16">
        <f>VLOOKUP($C159,'Growth rate'!$B$3:$S$93,4,FALSE)*VLOOKUP($E159,BY_AGR_Demand_Drivers!$A$5:$I$11,8,FALSE)</f>
        <v>0</v>
      </c>
      <c r="H159" s="16">
        <f>VLOOKUP($C159,'Growth rate'!$B$3:$S$93,4,FALSE)*VLOOKUP($E159,BY_AGR_Demand_Drivers!$A$5:$I$11,9,FALSE)</f>
        <v>0</v>
      </c>
    </row>
    <row r="160" spans="2:8">
      <c r="B160" s="16" t="s">
        <v>11</v>
      </c>
      <c r="C160" s="16">
        <v>2093</v>
      </c>
      <c r="D160" s="16" t="s">
        <v>3</v>
      </c>
      <c r="E160" s="16" t="str">
        <f>BY_AGR_Demand_Drivers!$J$6</f>
        <v>AGDCO</v>
      </c>
      <c r="F160" s="16">
        <f>VLOOKUP($C160,'Growth rate'!$B$3:$S$93,4,FALSE)*VLOOKUP($E160,BY_AGR_Demand_Drivers!$A$5:$I$11,7,FALSE)</f>
        <v>1.4333431286228135</v>
      </c>
      <c r="G160" s="16">
        <f>VLOOKUP($C160,'Growth rate'!$B$3:$S$93,4,FALSE)*VLOOKUP($E160,BY_AGR_Demand_Drivers!$A$5:$I$11,8,FALSE)</f>
        <v>0</v>
      </c>
      <c r="H160" s="16">
        <f>VLOOKUP($C160,'Growth rate'!$B$3:$S$93,4,FALSE)*VLOOKUP($E160,BY_AGR_Demand_Drivers!$A$5:$I$11,9,FALSE)</f>
        <v>0</v>
      </c>
    </row>
    <row r="161" spans="2:8">
      <c r="B161" s="16" t="s">
        <v>11</v>
      </c>
      <c r="C161" s="16">
        <v>2094</v>
      </c>
      <c r="D161" s="16" t="s">
        <v>3</v>
      </c>
      <c r="E161" s="16" t="str">
        <f>BY_AGR_Demand_Drivers!$J$6</f>
        <v>AGDCO</v>
      </c>
      <c r="F161" s="16">
        <f>VLOOKUP($C161,'Growth rate'!$B$3:$S$93,4,FALSE)*VLOOKUP($E161,BY_AGR_Demand_Drivers!$A$5:$I$11,7,FALSE)</f>
        <v>1.423160619974519</v>
      </c>
      <c r="G161" s="16">
        <f>VLOOKUP($C161,'Growth rate'!$B$3:$S$93,4,FALSE)*VLOOKUP($E161,BY_AGR_Demand_Drivers!$A$5:$I$11,8,FALSE)</f>
        <v>0</v>
      </c>
      <c r="H161" s="16">
        <f>VLOOKUP($C161,'Growth rate'!$B$3:$S$93,4,FALSE)*VLOOKUP($E161,BY_AGR_Demand_Drivers!$A$5:$I$11,9,FALSE)</f>
        <v>0</v>
      </c>
    </row>
    <row r="162" spans="2:8">
      <c r="B162" s="16" t="s">
        <v>11</v>
      </c>
      <c r="C162" s="16">
        <v>2095</v>
      </c>
      <c r="D162" s="16" t="s">
        <v>3</v>
      </c>
      <c r="E162" s="16" t="str">
        <f>BY_AGR_Demand_Drivers!$J$6</f>
        <v>AGDCO</v>
      </c>
      <c r="F162" s="16">
        <f>VLOOKUP($C162,'Growth rate'!$B$3:$S$93,4,FALSE)*VLOOKUP($E162,BY_AGR_Demand_Drivers!$A$5:$I$11,7,FALSE)</f>
        <v>1.4129781113262241</v>
      </c>
      <c r="G162" s="16">
        <f>VLOOKUP($C162,'Growth rate'!$B$3:$S$93,4,FALSE)*VLOOKUP($E162,BY_AGR_Demand_Drivers!$A$5:$I$11,8,FALSE)</f>
        <v>0</v>
      </c>
      <c r="H162" s="16">
        <f>VLOOKUP($C162,'Growth rate'!$B$3:$S$93,4,FALSE)*VLOOKUP($E162,BY_AGR_Demand_Drivers!$A$5:$I$11,9,FALSE)</f>
        <v>0</v>
      </c>
    </row>
    <row r="163" spans="2:8">
      <c r="B163" s="16" t="s">
        <v>11</v>
      </c>
      <c r="C163" s="16">
        <v>2096</v>
      </c>
      <c r="D163" s="16" t="s">
        <v>3</v>
      </c>
      <c r="E163" s="16" t="str">
        <f>BY_AGR_Demand_Drivers!$J$6</f>
        <v>AGDCO</v>
      </c>
      <c r="F163" s="16">
        <f>VLOOKUP($C163,'Growth rate'!$B$3:$S$93,4,FALSE)*VLOOKUP($E163,BY_AGR_Demand_Drivers!$A$5:$I$11,7,FALSE)</f>
        <v>1.4023134670273796</v>
      </c>
      <c r="G163" s="16">
        <f>VLOOKUP($C163,'Growth rate'!$B$3:$S$93,4,FALSE)*VLOOKUP($E163,BY_AGR_Demand_Drivers!$A$5:$I$11,8,FALSE)</f>
        <v>0</v>
      </c>
      <c r="H163" s="16">
        <f>VLOOKUP($C163,'Growth rate'!$B$3:$S$93,4,FALSE)*VLOOKUP($E163,BY_AGR_Demand_Drivers!$A$5:$I$11,9,FALSE)</f>
        <v>0</v>
      </c>
    </row>
    <row r="164" spans="2:8">
      <c r="B164" s="16" t="s">
        <v>11</v>
      </c>
      <c r="C164" s="16">
        <v>2097</v>
      </c>
      <c r="D164" s="16" t="s">
        <v>3</v>
      </c>
      <c r="E164" s="16" t="str">
        <f>BY_AGR_Demand_Drivers!$J$6</f>
        <v>AGDCO</v>
      </c>
      <c r="F164" s="16">
        <f>VLOOKUP($C164,'Growth rate'!$B$3:$S$93,4,FALSE)*VLOOKUP($E164,BY_AGR_Demand_Drivers!$A$5:$I$11,7,FALSE)</f>
        <v>1.3916488227285353</v>
      </c>
      <c r="G164" s="16">
        <f>VLOOKUP($C164,'Growth rate'!$B$3:$S$93,4,FALSE)*VLOOKUP($E164,BY_AGR_Demand_Drivers!$A$5:$I$11,8,FALSE)</f>
        <v>0</v>
      </c>
      <c r="H164" s="16">
        <f>VLOOKUP($C164,'Growth rate'!$B$3:$S$93,4,FALSE)*VLOOKUP($E164,BY_AGR_Demand_Drivers!$A$5:$I$11,9,FALSE)</f>
        <v>0</v>
      </c>
    </row>
    <row r="165" spans="2:8">
      <c r="B165" s="16" t="s">
        <v>11</v>
      </c>
      <c r="C165" s="16">
        <v>2098</v>
      </c>
      <c r="D165" s="16" t="s">
        <v>3</v>
      </c>
      <c r="E165" s="16" t="str">
        <f>BY_AGR_Demand_Drivers!$J$6</f>
        <v>AGDCO</v>
      </c>
      <c r="F165" s="16">
        <f>VLOOKUP($C165,'Growth rate'!$B$3:$S$93,4,FALSE)*VLOOKUP($E165,BY_AGR_Demand_Drivers!$A$5:$I$11,7,FALSE)</f>
        <v>1.3809841784296908</v>
      </c>
      <c r="G165" s="16">
        <f>VLOOKUP($C165,'Growth rate'!$B$3:$S$93,4,FALSE)*VLOOKUP($E165,BY_AGR_Demand_Drivers!$A$5:$I$11,8,FALSE)</f>
        <v>0</v>
      </c>
      <c r="H165" s="16">
        <f>VLOOKUP($C165,'Growth rate'!$B$3:$S$93,4,FALSE)*VLOOKUP($E165,BY_AGR_Demand_Drivers!$A$5:$I$11,9,FALSE)</f>
        <v>0</v>
      </c>
    </row>
    <row r="166" spans="2:8">
      <c r="B166" s="16" t="s">
        <v>11</v>
      </c>
      <c r="C166" s="16">
        <v>2099</v>
      </c>
      <c r="D166" s="16" t="s">
        <v>3</v>
      </c>
      <c r="E166" s="16" t="str">
        <f>BY_AGR_Demand_Drivers!$J$6</f>
        <v>AGDCO</v>
      </c>
      <c r="F166" s="16">
        <f>VLOOKUP($C166,'Growth rate'!$B$3:$S$93,4,FALSE)*VLOOKUP($E166,BY_AGR_Demand_Drivers!$A$5:$I$11,7,FALSE)</f>
        <v>1.3703195341308465</v>
      </c>
      <c r="G166" s="16">
        <f>VLOOKUP($C166,'Growth rate'!$B$3:$S$93,4,FALSE)*VLOOKUP($E166,BY_AGR_Demand_Drivers!$A$5:$I$11,8,FALSE)</f>
        <v>0</v>
      </c>
      <c r="H166" s="16">
        <f>VLOOKUP($C166,'Growth rate'!$B$3:$S$93,4,FALSE)*VLOOKUP($E166,BY_AGR_Demand_Drivers!$A$5:$I$11,9,FALSE)</f>
        <v>0</v>
      </c>
    </row>
    <row r="167" spans="2:8">
      <c r="B167" s="16" t="s">
        <v>11</v>
      </c>
      <c r="C167" s="16">
        <v>2100</v>
      </c>
      <c r="D167" s="16" t="s">
        <v>3</v>
      </c>
      <c r="E167" s="16" t="str">
        <f>BY_AGR_Demand_Drivers!$J$6</f>
        <v>AGDCO</v>
      </c>
      <c r="F167" s="16">
        <f>VLOOKUP($C167,'Growth rate'!$B$3:$S$93,4,FALSE)*VLOOKUP($E167,BY_AGR_Demand_Drivers!$A$5:$I$11,7,FALSE)</f>
        <v>1.3596548898320018</v>
      </c>
      <c r="G167" s="16">
        <f>VLOOKUP($C167,'Growth rate'!$B$3:$S$93,4,FALSE)*VLOOKUP($E167,BY_AGR_Demand_Drivers!$A$5:$I$11,8,FALSE)</f>
        <v>0</v>
      </c>
      <c r="H167" s="16">
        <f>VLOOKUP($C167,'Growth rate'!$B$3:$S$93,4,FALSE)*VLOOKUP($E167,BY_AGR_Demand_Drivers!$A$5:$I$11,9,FALSE)</f>
        <v>0</v>
      </c>
    </row>
    <row r="168" spans="2:8">
      <c r="B168" s="16" t="s">
        <v>11</v>
      </c>
      <c r="C168" s="16">
        <v>2019</v>
      </c>
      <c r="D168" s="16" t="s">
        <v>3</v>
      </c>
      <c r="E168" s="16" t="str">
        <f>BY_AGR_Demand_Drivers!$J$7</f>
        <v>AGDSH</v>
      </c>
      <c r="F168" s="16">
        <f>VLOOKUP($C168,'Growth rate'!$B$3:$S$93,4,FALSE)*VLOOKUP($E168,BY_AGR_Demand_Drivers!$A$5:$I$11,7,FALSE)</f>
        <v>0.53995736731553212</v>
      </c>
      <c r="G168" s="16">
        <f>VLOOKUP($C168,'Growth rate'!$B$3:$S$93,4,FALSE)*VLOOKUP($E168,BY_AGR_Demand_Drivers!$A$5:$I$11,8,FALSE)</f>
        <v>0</v>
      </c>
      <c r="H168" s="16">
        <f>VLOOKUP($C168,'Growth rate'!$B$3:$S$93,4,FALSE)*VLOOKUP($E168,BY_AGR_Demand_Drivers!$A$5:$I$11,9,FALSE)</f>
        <v>0</v>
      </c>
    </row>
    <row r="169" spans="2:8">
      <c r="B169" s="16" t="s">
        <v>11</v>
      </c>
      <c r="C169" s="16">
        <v>2020</v>
      </c>
      <c r="D169" s="16" t="s">
        <v>3</v>
      </c>
      <c r="E169" s="16" t="str">
        <f>BY_AGR_Demand_Drivers!$J$7</f>
        <v>AGDSH</v>
      </c>
      <c r="F169" s="16">
        <f>VLOOKUP($C169,'Growth rate'!$B$3:$S$93,4,FALSE)*VLOOKUP($E169,BY_AGR_Demand_Drivers!$A$5:$I$11,7,FALSE)</f>
        <v>0.54008711553241096</v>
      </c>
      <c r="G169" s="16">
        <f>VLOOKUP($C169,'Growth rate'!$B$3:$S$93,4,FALSE)*VLOOKUP($E169,BY_AGR_Demand_Drivers!$A$5:$I$11,8,FALSE)</f>
        <v>0</v>
      </c>
      <c r="H169" s="16">
        <f>VLOOKUP($C169,'Growth rate'!$B$3:$S$93,4,FALSE)*VLOOKUP($E169,BY_AGR_Demand_Drivers!$A$5:$I$11,9,FALSE)</f>
        <v>0</v>
      </c>
    </row>
    <row r="170" spans="2:8">
      <c r="B170" s="16" t="s">
        <v>11</v>
      </c>
      <c r="C170" s="16">
        <v>2021</v>
      </c>
      <c r="D170" s="16" t="s">
        <v>3</v>
      </c>
      <c r="E170" s="16" t="str">
        <f>BY_AGR_Demand_Drivers!$J$7</f>
        <v>AGDSH</v>
      </c>
      <c r="F170" s="16">
        <f>VLOOKUP($C170,'Growth rate'!$B$3:$S$93,4,FALSE)*VLOOKUP($E170,BY_AGR_Demand_Drivers!$A$5:$I$11,7,FALSE)</f>
        <v>0.54026107138874913</v>
      </c>
      <c r="G170" s="16">
        <f>VLOOKUP($C170,'Growth rate'!$B$3:$S$93,4,FALSE)*VLOOKUP($E170,BY_AGR_Demand_Drivers!$A$5:$I$11,8,FALSE)</f>
        <v>0</v>
      </c>
      <c r="H170" s="16">
        <f>VLOOKUP($C170,'Growth rate'!$B$3:$S$93,4,FALSE)*VLOOKUP($E170,BY_AGR_Demand_Drivers!$A$5:$I$11,9,FALSE)</f>
        <v>0</v>
      </c>
    </row>
    <row r="171" spans="2:8">
      <c r="B171" s="16" t="s">
        <v>11</v>
      </c>
      <c r="C171" s="16">
        <v>2022</v>
      </c>
      <c r="D171" s="16" t="s">
        <v>3</v>
      </c>
      <c r="E171" s="16" t="str">
        <f>BY_AGR_Demand_Drivers!$J$7</f>
        <v>AGDSH</v>
      </c>
      <c r="F171" s="16">
        <f>VLOOKUP($C171,'Growth rate'!$B$3:$S$93,4,FALSE)*VLOOKUP($E171,BY_AGR_Demand_Drivers!$A$5:$I$11,7,FALSE)</f>
        <v>0.5404350272450873</v>
      </c>
      <c r="G171" s="16">
        <f>VLOOKUP($C171,'Growth rate'!$B$3:$S$93,4,FALSE)*VLOOKUP($E171,BY_AGR_Demand_Drivers!$A$5:$I$11,8,FALSE)</f>
        <v>0</v>
      </c>
      <c r="H171" s="16">
        <f>VLOOKUP($C171,'Growth rate'!$B$3:$S$93,4,FALSE)*VLOOKUP($E171,BY_AGR_Demand_Drivers!$A$5:$I$11,9,FALSE)</f>
        <v>0</v>
      </c>
    </row>
    <row r="172" spans="2:8">
      <c r="B172" s="16" t="s">
        <v>11</v>
      </c>
      <c r="C172" s="16">
        <v>2023</v>
      </c>
      <c r="D172" s="16" t="s">
        <v>3</v>
      </c>
      <c r="E172" s="16" t="str">
        <f>BY_AGR_Demand_Drivers!$J$7</f>
        <v>AGDSH</v>
      </c>
      <c r="F172" s="16">
        <f>VLOOKUP($C172,'Growth rate'!$B$3:$S$93,4,FALSE)*VLOOKUP($E172,BY_AGR_Demand_Drivers!$A$5:$I$11,7,FALSE)</f>
        <v>0.54060898310142547</v>
      </c>
      <c r="G172" s="16">
        <f>VLOOKUP($C172,'Growth rate'!$B$3:$S$93,4,FALSE)*VLOOKUP($E172,BY_AGR_Demand_Drivers!$A$5:$I$11,8,FALSE)</f>
        <v>0</v>
      </c>
      <c r="H172" s="16">
        <f>VLOOKUP($C172,'Growth rate'!$B$3:$S$93,4,FALSE)*VLOOKUP($E172,BY_AGR_Demand_Drivers!$A$5:$I$11,9,FALSE)</f>
        <v>0</v>
      </c>
    </row>
    <row r="173" spans="2:8">
      <c r="B173" s="16" t="s">
        <v>11</v>
      </c>
      <c r="C173" s="16">
        <v>2024</v>
      </c>
      <c r="D173" s="16" t="s">
        <v>3</v>
      </c>
      <c r="E173" s="16" t="str">
        <f>BY_AGR_Demand_Drivers!$J$7</f>
        <v>AGDSH</v>
      </c>
      <c r="F173" s="16">
        <f>VLOOKUP($C173,'Growth rate'!$B$3:$S$93,4,FALSE)*VLOOKUP($E173,BY_AGR_Demand_Drivers!$A$5:$I$11,7,FALSE)</f>
        <v>0.54078293895776364</v>
      </c>
      <c r="G173" s="16">
        <f>VLOOKUP($C173,'Growth rate'!$B$3:$S$93,4,FALSE)*VLOOKUP($E173,BY_AGR_Demand_Drivers!$A$5:$I$11,8,FALSE)</f>
        <v>0</v>
      </c>
      <c r="H173" s="16">
        <f>VLOOKUP($C173,'Growth rate'!$B$3:$S$93,4,FALSE)*VLOOKUP($E173,BY_AGR_Demand_Drivers!$A$5:$I$11,9,FALSE)</f>
        <v>0</v>
      </c>
    </row>
    <row r="174" spans="2:8">
      <c r="B174" s="16" t="s">
        <v>11</v>
      </c>
      <c r="C174" s="16">
        <v>2025</v>
      </c>
      <c r="D174" s="16" t="s">
        <v>3</v>
      </c>
      <c r="E174" s="16" t="str">
        <f>BY_AGR_Demand_Drivers!$J$7</f>
        <v>AGDSH</v>
      </c>
      <c r="F174" s="16">
        <f>VLOOKUP($C174,'Growth rate'!$B$3:$S$93,4,FALSE)*VLOOKUP($E174,BY_AGR_Demand_Drivers!$A$5:$I$11,7,FALSE)</f>
        <v>0.54095689481410181</v>
      </c>
      <c r="G174" s="16">
        <f>VLOOKUP($C174,'Growth rate'!$B$3:$S$93,4,FALSE)*VLOOKUP($E174,BY_AGR_Demand_Drivers!$A$5:$I$11,8,FALSE)</f>
        <v>0</v>
      </c>
      <c r="H174" s="16">
        <f>VLOOKUP($C174,'Growth rate'!$B$3:$S$93,4,FALSE)*VLOOKUP($E174,BY_AGR_Demand_Drivers!$A$5:$I$11,9,FALSE)</f>
        <v>0</v>
      </c>
    </row>
    <row r="175" spans="2:8">
      <c r="B175" s="16" t="s">
        <v>11</v>
      </c>
      <c r="C175" s="16">
        <v>2026</v>
      </c>
      <c r="D175" s="16" t="s">
        <v>3</v>
      </c>
      <c r="E175" s="16" t="str">
        <f>BY_AGR_Demand_Drivers!$J$7</f>
        <v>AGDSH</v>
      </c>
      <c r="F175" s="16">
        <f>VLOOKUP($C175,'Growth rate'!$B$3:$S$93,4,FALSE)*VLOOKUP($E175,BY_AGR_Demand_Drivers!$A$5:$I$11,7,FALSE)</f>
        <v>0.54104670380539432</v>
      </c>
      <c r="G175" s="16">
        <f>VLOOKUP($C175,'Growth rate'!$B$3:$S$93,4,FALSE)*VLOOKUP($E175,BY_AGR_Demand_Drivers!$A$5:$I$11,8,FALSE)</f>
        <v>0</v>
      </c>
      <c r="H175" s="16">
        <f>VLOOKUP($C175,'Growth rate'!$B$3:$S$93,4,FALSE)*VLOOKUP($E175,BY_AGR_Demand_Drivers!$A$5:$I$11,9,FALSE)</f>
        <v>0</v>
      </c>
    </row>
    <row r="176" spans="2:8">
      <c r="B176" s="16" t="s">
        <v>11</v>
      </c>
      <c r="C176" s="16">
        <v>2027</v>
      </c>
      <c r="D176" s="16" t="s">
        <v>3</v>
      </c>
      <c r="E176" s="16" t="str">
        <f>BY_AGR_Demand_Drivers!$J$7</f>
        <v>AGDSH</v>
      </c>
      <c r="F176" s="16">
        <f>VLOOKUP($C176,'Growth rate'!$B$3:$S$93,4,FALSE)*VLOOKUP($E176,BY_AGR_Demand_Drivers!$A$5:$I$11,7,FALSE)</f>
        <v>0.54113651279668684</v>
      </c>
      <c r="G176" s="16">
        <f>VLOOKUP($C176,'Growth rate'!$B$3:$S$93,4,FALSE)*VLOOKUP($E176,BY_AGR_Demand_Drivers!$A$5:$I$11,8,FALSE)</f>
        <v>0</v>
      </c>
      <c r="H176" s="16">
        <f>VLOOKUP($C176,'Growth rate'!$B$3:$S$93,4,FALSE)*VLOOKUP($E176,BY_AGR_Demand_Drivers!$A$5:$I$11,9,FALSE)</f>
        <v>0</v>
      </c>
    </row>
    <row r="177" spans="2:8">
      <c r="B177" s="16" t="s">
        <v>11</v>
      </c>
      <c r="C177" s="16">
        <v>2028</v>
      </c>
      <c r="D177" s="16" t="s">
        <v>3</v>
      </c>
      <c r="E177" s="16" t="str">
        <f>BY_AGR_Demand_Drivers!$J$7</f>
        <v>AGDSH</v>
      </c>
      <c r="F177" s="16">
        <f>VLOOKUP($C177,'Growth rate'!$B$3:$S$93,4,FALSE)*VLOOKUP($E177,BY_AGR_Demand_Drivers!$A$5:$I$11,7,FALSE)</f>
        <v>0.54122632178797936</v>
      </c>
      <c r="G177" s="16">
        <f>VLOOKUP($C177,'Growth rate'!$B$3:$S$93,4,FALSE)*VLOOKUP($E177,BY_AGR_Demand_Drivers!$A$5:$I$11,8,FALSE)</f>
        <v>0</v>
      </c>
      <c r="H177" s="16">
        <f>VLOOKUP($C177,'Growth rate'!$B$3:$S$93,4,FALSE)*VLOOKUP($E177,BY_AGR_Demand_Drivers!$A$5:$I$11,9,FALSE)</f>
        <v>0</v>
      </c>
    </row>
    <row r="178" spans="2:8">
      <c r="B178" s="16" t="s">
        <v>11</v>
      </c>
      <c r="C178" s="16">
        <v>2029</v>
      </c>
      <c r="D178" s="16" t="s">
        <v>3</v>
      </c>
      <c r="E178" s="16" t="str">
        <f>BY_AGR_Demand_Drivers!$J$7</f>
        <v>AGDSH</v>
      </c>
      <c r="F178" s="16">
        <f>VLOOKUP($C178,'Growth rate'!$B$3:$S$93,4,FALSE)*VLOOKUP($E178,BY_AGR_Demand_Drivers!$A$5:$I$11,7,FALSE)</f>
        <v>0.54131613077927188</v>
      </c>
      <c r="G178" s="16">
        <f>VLOOKUP($C178,'Growth rate'!$B$3:$S$93,4,FALSE)*VLOOKUP($E178,BY_AGR_Demand_Drivers!$A$5:$I$11,8,FALSE)</f>
        <v>0</v>
      </c>
      <c r="H178" s="16">
        <f>VLOOKUP($C178,'Growth rate'!$B$3:$S$93,4,FALSE)*VLOOKUP($E178,BY_AGR_Demand_Drivers!$A$5:$I$11,9,FALSE)</f>
        <v>0</v>
      </c>
    </row>
    <row r="179" spans="2:8">
      <c r="B179" s="16" t="s">
        <v>11</v>
      </c>
      <c r="C179" s="16">
        <v>2030</v>
      </c>
      <c r="D179" s="16" t="s">
        <v>3</v>
      </c>
      <c r="E179" s="16" t="str">
        <f>BY_AGR_Demand_Drivers!$J$7</f>
        <v>AGDSH</v>
      </c>
      <c r="F179" s="16">
        <f>VLOOKUP($C179,'Growth rate'!$B$3:$S$93,4,FALSE)*VLOOKUP($E179,BY_AGR_Demand_Drivers!$A$5:$I$11,7,FALSE)</f>
        <v>0.54140593977056439</v>
      </c>
      <c r="G179" s="16">
        <f>VLOOKUP($C179,'Growth rate'!$B$3:$S$93,4,FALSE)*VLOOKUP($E179,BY_AGR_Demand_Drivers!$A$5:$I$11,8,FALSE)</f>
        <v>0</v>
      </c>
      <c r="H179" s="16">
        <f>VLOOKUP($C179,'Growth rate'!$B$3:$S$93,4,FALSE)*VLOOKUP($E179,BY_AGR_Demand_Drivers!$A$5:$I$11,9,FALSE)</f>
        <v>0</v>
      </c>
    </row>
    <row r="180" spans="2:8">
      <c r="B180" s="16" t="s">
        <v>11</v>
      </c>
      <c r="C180" s="16">
        <v>2031</v>
      </c>
      <c r="D180" s="16" t="s">
        <v>3</v>
      </c>
      <c r="E180" s="16" t="str">
        <f>BY_AGR_Demand_Drivers!$J$7</f>
        <v>AGDSH</v>
      </c>
      <c r="F180" s="16">
        <f>VLOOKUP($C180,'Growth rate'!$B$3:$S$93,4,FALSE)*VLOOKUP($E180,BY_AGR_Demand_Drivers!$A$5:$I$11,7,FALSE)</f>
        <v>0.54140404094115113</v>
      </c>
      <c r="G180" s="16">
        <f>VLOOKUP($C180,'Growth rate'!$B$3:$S$93,4,FALSE)*VLOOKUP($E180,BY_AGR_Demand_Drivers!$A$5:$I$11,8,FALSE)</f>
        <v>0</v>
      </c>
      <c r="H180" s="16">
        <f>VLOOKUP($C180,'Growth rate'!$B$3:$S$93,4,FALSE)*VLOOKUP($E180,BY_AGR_Demand_Drivers!$A$5:$I$11,9,FALSE)</f>
        <v>0</v>
      </c>
    </row>
    <row r="181" spans="2:8">
      <c r="B181" s="16" t="s">
        <v>11</v>
      </c>
      <c r="C181" s="16">
        <v>2032</v>
      </c>
      <c r="D181" s="16" t="s">
        <v>3</v>
      </c>
      <c r="E181" s="16" t="str">
        <f>BY_AGR_Demand_Drivers!$J$7</f>
        <v>AGDSH</v>
      </c>
      <c r="F181" s="16">
        <f>VLOOKUP($C181,'Growth rate'!$B$3:$S$93,4,FALSE)*VLOOKUP($E181,BY_AGR_Demand_Drivers!$A$5:$I$11,7,FALSE)</f>
        <v>0.54140214211173787</v>
      </c>
      <c r="G181" s="16">
        <f>VLOOKUP($C181,'Growth rate'!$B$3:$S$93,4,FALSE)*VLOOKUP($E181,BY_AGR_Demand_Drivers!$A$5:$I$11,8,FALSE)</f>
        <v>0</v>
      </c>
      <c r="H181" s="16">
        <f>VLOOKUP($C181,'Growth rate'!$B$3:$S$93,4,FALSE)*VLOOKUP($E181,BY_AGR_Demand_Drivers!$A$5:$I$11,9,FALSE)</f>
        <v>0</v>
      </c>
    </row>
    <row r="182" spans="2:8">
      <c r="B182" s="16" t="s">
        <v>11</v>
      </c>
      <c r="C182" s="16">
        <v>2033</v>
      </c>
      <c r="D182" s="16" t="s">
        <v>3</v>
      </c>
      <c r="E182" s="16" t="str">
        <f>BY_AGR_Demand_Drivers!$J$7</f>
        <v>AGDSH</v>
      </c>
      <c r="F182" s="16">
        <f>VLOOKUP($C182,'Growth rate'!$B$3:$S$93,4,FALSE)*VLOOKUP($E182,BY_AGR_Demand_Drivers!$A$5:$I$11,7,FALSE)</f>
        <v>0.54140024328232461</v>
      </c>
      <c r="G182" s="16">
        <f>VLOOKUP($C182,'Growth rate'!$B$3:$S$93,4,FALSE)*VLOOKUP($E182,BY_AGR_Demand_Drivers!$A$5:$I$11,8,FALSE)</f>
        <v>0</v>
      </c>
      <c r="H182" s="16">
        <f>VLOOKUP($C182,'Growth rate'!$B$3:$S$93,4,FALSE)*VLOOKUP($E182,BY_AGR_Demand_Drivers!$A$5:$I$11,9,FALSE)</f>
        <v>0</v>
      </c>
    </row>
    <row r="183" spans="2:8">
      <c r="B183" s="16" t="s">
        <v>11</v>
      </c>
      <c r="C183" s="16">
        <v>2034</v>
      </c>
      <c r="D183" s="16" t="s">
        <v>3</v>
      </c>
      <c r="E183" s="16" t="str">
        <f>BY_AGR_Demand_Drivers!$J$7</f>
        <v>AGDSH</v>
      </c>
      <c r="F183" s="16">
        <f>VLOOKUP($C183,'Growth rate'!$B$3:$S$93,4,FALSE)*VLOOKUP($E183,BY_AGR_Demand_Drivers!$A$5:$I$11,7,FALSE)</f>
        <v>0.54139834445291146</v>
      </c>
      <c r="G183" s="16">
        <f>VLOOKUP($C183,'Growth rate'!$B$3:$S$93,4,FALSE)*VLOOKUP($E183,BY_AGR_Demand_Drivers!$A$5:$I$11,8,FALSE)</f>
        <v>0</v>
      </c>
      <c r="H183" s="16">
        <f>VLOOKUP($C183,'Growth rate'!$B$3:$S$93,4,FALSE)*VLOOKUP($E183,BY_AGR_Demand_Drivers!$A$5:$I$11,9,FALSE)</f>
        <v>0</v>
      </c>
    </row>
    <row r="184" spans="2:8">
      <c r="B184" s="16" t="s">
        <v>11</v>
      </c>
      <c r="C184" s="16">
        <v>2035</v>
      </c>
      <c r="D184" s="16" t="s">
        <v>3</v>
      </c>
      <c r="E184" s="16" t="str">
        <f>BY_AGR_Demand_Drivers!$J$7</f>
        <v>AGDSH</v>
      </c>
      <c r="F184" s="16">
        <f>VLOOKUP($C184,'Growth rate'!$B$3:$S$93,4,FALSE)*VLOOKUP($E184,BY_AGR_Demand_Drivers!$A$5:$I$11,7,FALSE)</f>
        <v>0.54139644562349809</v>
      </c>
      <c r="G184" s="16">
        <f>VLOOKUP($C184,'Growth rate'!$B$3:$S$93,4,FALSE)*VLOOKUP($E184,BY_AGR_Demand_Drivers!$A$5:$I$11,8,FALSE)</f>
        <v>0</v>
      </c>
      <c r="H184" s="16">
        <f>VLOOKUP($C184,'Growth rate'!$B$3:$S$93,4,FALSE)*VLOOKUP($E184,BY_AGR_Demand_Drivers!$A$5:$I$11,9,FALSE)</f>
        <v>0</v>
      </c>
    </row>
    <row r="185" spans="2:8">
      <c r="B185" s="16" t="s">
        <v>11</v>
      </c>
      <c r="C185" s="16">
        <v>2036</v>
      </c>
      <c r="D185" s="16" t="s">
        <v>3</v>
      </c>
      <c r="E185" s="16" t="str">
        <f>BY_AGR_Demand_Drivers!$J$7</f>
        <v>AGDSH</v>
      </c>
      <c r="F185" s="16">
        <f>VLOOKUP($C185,'Growth rate'!$B$3:$S$93,4,FALSE)*VLOOKUP($E185,BY_AGR_Demand_Drivers!$A$5:$I$11,7,FALSE)</f>
        <v>0.54135312758255227</v>
      </c>
      <c r="G185" s="16">
        <f>VLOOKUP($C185,'Growth rate'!$B$3:$S$93,4,FALSE)*VLOOKUP($E185,BY_AGR_Demand_Drivers!$A$5:$I$11,8,FALSE)</f>
        <v>0</v>
      </c>
      <c r="H185" s="16">
        <f>VLOOKUP($C185,'Growth rate'!$B$3:$S$93,4,FALSE)*VLOOKUP($E185,BY_AGR_Demand_Drivers!$A$5:$I$11,9,FALSE)</f>
        <v>0</v>
      </c>
    </row>
    <row r="186" spans="2:8">
      <c r="B186" s="16" t="s">
        <v>11</v>
      </c>
      <c r="C186" s="16">
        <v>2037</v>
      </c>
      <c r="D186" s="16" t="s">
        <v>3</v>
      </c>
      <c r="E186" s="16" t="str">
        <f>BY_AGR_Demand_Drivers!$J$7</f>
        <v>AGDSH</v>
      </c>
      <c r="F186" s="16">
        <f>VLOOKUP($C186,'Growth rate'!$B$3:$S$93,4,FALSE)*VLOOKUP($E186,BY_AGR_Demand_Drivers!$A$5:$I$11,7,FALSE)</f>
        <v>0.54130980954160646</v>
      </c>
      <c r="G186" s="16">
        <f>VLOOKUP($C186,'Growth rate'!$B$3:$S$93,4,FALSE)*VLOOKUP($E186,BY_AGR_Demand_Drivers!$A$5:$I$11,8,FALSE)</f>
        <v>0</v>
      </c>
      <c r="H186" s="16">
        <f>VLOOKUP($C186,'Growth rate'!$B$3:$S$93,4,FALSE)*VLOOKUP($E186,BY_AGR_Demand_Drivers!$A$5:$I$11,9,FALSE)</f>
        <v>0</v>
      </c>
    </row>
    <row r="187" spans="2:8">
      <c r="B187" s="16" t="s">
        <v>11</v>
      </c>
      <c r="C187" s="16">
        <v>2038</v>
      </c>
      <c r="D187" s="16" t="s">
        <v>3</v>
      </c>
      <c r="E187" s="16" t="str">
        <f>BY_AGR_Demand_Drivers!$J$7</f>
        <v>AGDSH</v>
      </c>
      <c r="F187" s="16">
        <f>VLOOKUP($C187,'Growth rate'!$B$3:$S$93,4,FALSE)*VLOOKUP($E187,BY_AGR_Demand_Drivers!$A$5:$I$11,7,FALSE)</f>
        <v>0.54126649150066064</v>
      </c>
      <c r="G187" s="16">
        <f>VLOOKUP($C187,'Growth rate'!$B$3:$S$93,4,FALSE)*VLOOKUP($E187,BY_AGR_Demand_Drivers!$A$5:$I$11,8,FALSE)</f>
        <v>0</v>
      </c>
      <c r="H187" s="16">
        <f>VLOOKUP($C187,'Growth rate'!$B$3:$S$93,4,FALSE)*VLOOKUP($E187,BY_AGR_Demand_Drivers!$A$5:$I$11,9,FALSE)</f>
        <v>0</v>
      </c>
    </row>
    <row r="188" spans="2:8">
      <c r="B188" s="16" t="s">
        <v>11</v>
      </c>
      <c r="C188" s="16">
        <v>2039</v>
      </c>
      <c r="D188" s="16" t="s">
        <v>3</v>
      </c>
      <c r="E188" s="16" t="str">
        <f>BY_AGR_Demand_Drivers!$J$7</f>
        <v>AGDSH</v>
      </c>
      <c r="F188" s="16">
        <f>VLOOKUP($C188,'Growth rate'!$B$3:$S$93,4,FALSE)*VLOOKUP($E188,BY_AGR_Demand_Drivers!$A$5:$I$11,7,FALSE)</f>
        <v>0.54122317345971482</v>
      </c>
      <c r="G188" s="16">
        <f>VLOOKUP($C188,'Growth rate'!$B$3:$S$93,4,FALSE)*VLOOKUP($E188,BY_AGR_Demand_Drivers!$A$5:$I$11,8,FALSE)</f>
        <v>0</v>
      </c>
      <c r="H188" s="16">
        <f>VLOOKUP($C188,'Growth rate'!$B$3:$S$93,4,FALSE)*VLOOKUP($E188,BY_AGR_Demand_Drivers!$A$5:$I$11,9,FALSE)</f>
        <v>0</v>
      </c>
    </row>
    <row r="189" spans="2:8">
      <c r="B189" s="16" t="s">
        <v>11</v>
      </c>
      <c r="C189" s="16">
        <v>2040</v>
      </c>
      <c r="D189" s="16" t="s">
        <v>3</v>
      </c>
      <c r="E189" s="16" t="str">
        <f>BY_AGR_Demand_Drivers!$J$7</f>
        <v>AGDSH</v>
      </c>
      <c r="F189" s="16">
        <f>VLOOKUP($C189,'Growth rate'!$B$3:$S$93,4,FALSE)*VLOOKUP($E189,BY_AGR_Demand_Drivers!$A$5:$I$11,7,FALSE)</f>
        <v>0.54117985541876901</v>
      </c>
      <c r="G189" s="16">
        <f>VLOOKUP($C189,'Growth rate'!$B$3:$S$93,4,FALSE)*VLOOKUP($E189,BY_AGR_Demand_Drivers!$A$5:$I$11,8,FALSE)</f>
        <v>0</v>
      </c>
      <c r="H189" s="16">
        <f>VLOOKUP($C189,'Growth rate'!$B$3:$S$93,4,FALSE)*VLOOKUP($E189,BY_AGR_Demand_Drivers!$A$5:$I$11,9,FALSE)</f>
        <v>0</v>
      </c>
    </row>
    <row r="190" spans="2:8">
      <c r="B190" s="16" t="s">
        <v>11</v>
      </c>
      <c r="C190" s="16">
        <v>2041</v>
      </c>
      <c r="D190" s="16" t="s">
        <v>3</v>
      </c>
      <c r="E190" s="16" t="str">
        <f>BY_AGR_Demand_Drivers!$J$7</f>
        <v>AGDSH</v>
      </c>
      <c r="F190" s="16">
        <f>VLOOKUP($C190,'Growth rate'!$B$3:$S$93,4,FALSE)*VLOOKUP($E190,BY_AGR_Demand_Drivers!$A$5:$I$11,7,FALSE)</f>
        <v>0.54106740150730004</v>
      </c>
      <c r="G190" s="16">
        <f>VLOOKUP($C190,'Growth rate'!$B$3:$S$93,4,FALSE)*VLOOKUP($E190,BY_AGR_Demand_Drivers!$A$5:$I$11,8,FALSE)</f>
        <v>0</v>
      </c>
      <c r="H190" s="16">
        <f>VLOOKUP($C190,'Growth rate'!$B$3:$S$93,4,FALSE)*VLOOKUP($E190,BY_AGR_Demand_Drivers!$A$5:$I$11,9,FALSE)</f>
        <v>0</v>
      </c>
    </row>
    <row r="191" spans="2:8">
      <c r="B191" s="16" t="s">
        <v>11</v>
      </c>
      <c r="C191" s="16">
        <v>2042</v>
      </c>
      <c r="D191" s="16" t="s">
        <v>3</v>
      </c>
      <c r="E191" s="16" t="str">
        <f>BY_AGR_Demand_Drivers!$J$7</f>
        <v>AGDSH</v>
      </c>
      <c r="F191" s="16">
        <f>VLOOKUP($C191,'Growth rate'!$B$3:$S$93,4,FALSE)*VLOOKUP($E191,BY_AGR_Demand_Drivers!$A$5:$I$11,7,FALSE)</f>
        <v>0.54095494759583118</v>
      </c>
      <c r="G191" s="16">
        <f>VLOOKUP($C191,'Growth rate'!$B$3:$S$93,4,FALSE)*VLOOKUP($E191,BY_AGR_Demand_Drivers!$A$5:$I$11,8,FALSE)</f>
        <v>0</v>
      </c>
      <c r="H191" s="16">
        <f>VLOOKUP($C191,'Growth rate'!$B$3:$S$93,4,FALSE)*VLOOKUP($E191,BY_AGR_Demand_Drivers!$A$5:$I$11,9,FALSE)</f>
        <v>0</v>
      </c>
    </row>
    <row r="192" spans="2:8">
      <c r="B192" s="16" t="s">
        <v>11</v>
      </c>
      <c r="C192" s="16">
        <v>2043</v>
      </c>
      <c r="D192" s="16" t="s">
        <v>3</v>
      </c>
      <c r="E192" s="16" t="str">
        <f>BY_AGR_Demand_Drivers!$J$7</f>
        <v>AGDSH</v>
      </c>
      <c r="F192" s="16">
        <f>VLOOKUP($C192,'Growth rate'!$B$3:$S$93,4,FALSE)*VLOOKUP($E192,BY_AGR_Demand_Drivers!$A$5:$I$11,7,FALSE)</f>
        <v>0.54084249368436232</v>
      </c>
      <c r="G192" s="16">
        <f>VLOOKUP($C192,'Growth rate'!$B$3:$S$93,4,FALSE)*VLOOKUP($E192,BY_AGR_Demand_Drivers!$A$5:$I$11,8,FALSE)</f>
        <v>0</v>
      </c>
      <c r="H192" s="16">
        <f>VLOOKUP($C192,'Growth rate'!$B$3:$S$93,4,FALSE)*VLOOKUP($E192,BY_AGR_Demand_Drivers!$A$5:$I$11,9,FALSE)</f>
        <v>0</v>
      </c>
    </row>
    <row r="193" spans="2:8">
      <c r="B193" s="16" t="s">
        <v>11</v>
      </c>
      <c r="C193" s="16">
        <v>2044</v>
      </c>
      <c r="D193" s="16" t="s">
        <v>3</v>
      </c>
      <c r="E193" s="16" t="str">
        <f>BY_AGR_Demand_Drivers!$J$7</f>
        <v>AGDSH</v>
      </c>
      <c r="F193" s="16">
        <f>VLOOKUP($C193,'Growth rate'!$B$3:$S$93,4,FALSE)*VLOOKUP($E193,BY_AGR_Demand_Drivers!$A$5:$I$11,7,FALSE)</f>
        <v>0.54073003977289347</v>
      </c>
      <c r="G193" s="16">
        <f>VLOOKUP($C193,'Growth rate'!$B$3:$S$93,4,FALSE)*VLOOKUP($E193,BY_AGR_Demand_Drivers!$A$5:$I$11,8,FALSE)</f>
        <v>0</v>
      </c>
      <c r="H193" s="16">
        <f>VLOOKUP($C193,'Growth rate'!$B$3:$S$93,4,FALSE)*VLOOKUP($E193,BY_AGR_Demand_Drivers!$A$5:$I$11,9,FALSE)</f>
        <v>0</v>
      </c>
    </row>
    <row r="194" spans="2:8">
      <c r="B194" s="16" t="s">
        <v>11</v>
      </c>
      <c r="C194" s="16">
        <v>2045</v>
      </c>
      <c r="D194" s="16" t="s">
        <v>3</v>
      </c>
      <c r="E194" s="16" t="str">
        <f>BY_AGR_Demand_Drivers!$J$7</f>
        <v>AGDSH</v>
      </c>
      <c r="F194" s="16">
        <f>VLOOKUP($C194,'Growth rate'!$B$3:$S$93,4,FALSE)*VLOOKUP($E194,BY_AGR_Demand_Drivers!$A$5:$I$11,7,FALSE)</f>
        <v>0.54061758586142461</v>
      </c>
      <c r="G194" s="16">
        <f>VLOOKUP($C194,'Growth rate'!$B$3:$S$93,4,FALSE)*VLOOKUP($E194,BY_AGR_Demand_Drivers!$A$5:$I$11,8,FALSE)</f>
        <v>0</v>
      </c>
      <c r="H194" s="16">
        <f>VLOOKUP($C194,'Growth rate'!$B$3:$S$93,4,FALSE)*VLOOKUP($E194,BY_AGR_Demand_Drivers!$A$5:$I$11,9,FALSE)</f>
        <v>0</v>
      </c>
    </row>
    <row r="195" spans="2:8">
      <c r="B195" s="16" t="s">
        <v>11</v>
      </c>
      <c r="C195" s="16">
        <v>2046</v>
      </c>
      <c r="D195" s="16" t="s">
        <v>3</v>
      </c>
      <c r="E195" s="16" t="str">
        <f>BY_AGR_Demand_Drivers!$J$7</f>
        <v>AGDSH</v>
      </c>
      <c r="F195" s="16">
        <f>VLOOKUP($C195,'Growth rate'!$B$3:$S$93,4,FALSE)*VLOOKUP($E195,BY_AGR_Demand_Drivers!$A$5:$I$11,7,FALSE)</f>
        <v>0.54035098317470132</v>
      </c>
      <c r="G195" s="16">
        <f>VLOOKUP($C195,'Growth rate'!$B$3:$S$93,4,FALSE)*VLOOKUP($E195,BY_AGR_Demand_Drivers!$A$5:$I$11,8,FALSE)</f>
        <v>0</v>
      </c>
      <c r="H195" s="16">
        <f>VLOOKUP($C195,'Growth rate'!$B$3:$S$93,4,FALSE)*VLOOKUP($E195,BY_AGR_Demand_Drivers!$A$5:$I$11,9,FALSE)</f>
        <v>0</v>
      </c>
    </row>
    <row r="196" spans="2:8">
      <c r="B196" s="16" t="s">
        <v>11</v>
      </c>
      <c r="C196" s="16">
        <v>2047</v>
      </c>
      <c r="D196" s="16" t="s">
        <v>3</v>
      </c>
      <c r="E196" s="16" t="str">
        <f>BY_AGR_Demand_Drivers!$J$7</f>
        <v>AGDSH</v>
      </c>
      <c r="F196" s="16">
        <f>VLOOKUP($C196,'Growth rate'!$B$3:$S$93,4,FALSE)*VLOOKUP($E196,BY_AGR_Demand_Drivers!$A$5:$I$11,7,FALSE)</f>
        <v>0.54008438048797802</v>
      </c>
      <c r="G196" s="16">
        <f>VLOOKUP($C196,'Growth rate'!$B$3:$S$93,4,FALSE)*VLOOKUP($E196,BY_AGR_Demand_Drivers!$A$5:$I$11,8,FALSE)</f>
        <v>0</v>
      </c>
      <c r="H196" s="16">
        <f>VLOOKUP($C196,'Growth rate'!$B$3:$S$93,4,FALSE)*VLOOKUP($E196,BY_AGR_Demand_Drivers!$A$5:$I$11,9,FALSE)</f>
        <v>0</v>
      </c>
    </row>
    <row r="197" spans="2:8">
      <c r="B197" s="16" t="s">
        <v>11</v>
      </c>
      <c r="C197" s="16">
        <v>2048</v>
      </c>
      <c r="D197" s="16" t="s">
        <v>3</v>
      </c>
      <c r="E197" s="16" t="str">
        <f>BY_AGR_Demand_Drivers!$J$7</f>
        <v>AGDSH</v>
      </c>
      <c r="F197" s="16">
        <f>VLOOKUP($C197,'Growth rate'!$B$3:$S$93,4,FALSE)*VLOOKUP($E197,BY_AGR_Demand_Drivers!$A$5:$I$11,7,FALSE)</f>
        <v>0.53981777780125484</v>
      </c>
      <c r="G197" s="16">
        <f>VLOOKUP($C197,'Growth rate'!$B$3:$S$93,4,FALSE)*VLOOKUP($E197,BY_AGR_Demand_Drivers!$A$5:$I$11,8,FALSE)</f>
        <v>0</v>
      </c>
      <c r="H197" s="16">
        <f>VLOOKUP($C197,'Growth rate'!$B$3:$S$93,4,FALSE)*VLOOKUP($E197,BY_AGR_Demand_Drivers!$A$5:$I$11,9,FALSE)</f>
        <v>0</v>
      </c>
    </row>
    <row r="198" spans="2:8">
      <c r="B198" s="16" t="s">
        <v>11</v>
      </c>
      <c r="C198" s="16">
        <v>2049</v>
      </c>
      <c r="D198" s="16" t="s">
        <v>3</v>
      </c>
      <c r="E198" s="16" t="str">
        <f>BY_AGR_Demand_Drivers!$J$7</f>
        <v>AGDSH</v>
      </c>
      <c r="F198" s="16">
        <f>VLOOKUP($C198,'Growth rate'!$B$3:$S$93,4,FALSE)*VLOOKUP($E198,BY_AGR_Demand_Drivers!$A$5:$I$11,7,FALSE)</f>
        <v>0.53955117511453154</v>
      </c>
      <c r="G198" s="16">
        <f>VLOOKUP($C198,'Growth rate'!$B$3:$S$93,4,FALSE)*VLOOKUP($E198,BY_AGR_Demand_Drivers!$A$5:$I$11,8,FALSE)</f>
        <v>0</v>
      </c>
      <c r="H198" s="16">
        <f>VLOOKUP($C198,'Growth rate'!$B$3:$S$93,4,FALSE)*VLOOKUP($E198,BY_AGR_Demand_Drivers!$A$5:$I$11,9,FALSE)</f>
        <v>0</v>
      </c>
    </row>
    <row r="199" spans="2:8">
      <c r="B199" s="16" t="s">
        <v>11</v>
      </c>
      <c r="C199" s="16">
        <v>2050</v>
      </c>
      <c r="D199" s="16" t="s">
        <v>3</v>
      </c>
      <c r="E199" s="16" t="str">
        <f>BY_AGR_Demand_Drivers!$J$7</f>
        <v>AGDSH</v>
      </c>
      <c r="F199" s="16">
        <f>VLOOKUP($C199,'Growth rate'!$B$3:$S$93,4,FALSE)*VLOOKUP($E199,BY_AGR_Demand_Drivers!$A$5:$I$11,7,FALSE)</f>
        <v>0.53928457242780836</v>
      </c>
      <c r="G199" s="16">
        <f>VLOOKUP($C199,'Growth rate'!$B$3:$S$93,4,FALSE)*VLOOKUP($E199,BY_AGR_Demand_Drivers!$A$5:$I$11,8,FALSE)</f>
        <v>0</v>
      </c>
      <c r="H199" s="16">
        <f>VLOOKUP($C199,'Growth rate'!$B$3:$S$93,4,FALSE)*VLOOKUP($E199,BY_AGR_Demand_Drivers!$A$5:$I$11,9,FALSE)</f>
        <v>0</v>
      </c>
    </row>
    <row r="200" spans="2:8">
      <c r="B200" s="16" t="s">
        <v>11</v>
      </c>
      <c r="C200" s="16">
        <v>2051</v>
      </c>
      <c r="D200" s="16" t="s">
        <v>3</v>
      </c>
      <c r="E200" s="16" t="str">
        <f>BY_AGR_Demand_Drivers!$J$7</f>
        <v>AGDSH</v>
      </c>
      <c r="F200" s="16">
        <f>VLOOKUP($C200,'Growth rate'!$B$3:$S$93,4,FALSE)*VLOOKUP($E200,BY_AGR_Demand_Drivers!$A$5:$I$11,7,FALSE)</f>
        <v>0.53879073705697123</v>
      </c>
      <c r="G200" s="16">
        <f>VLOOKUP($C200,'Growth rate'!$B$3:$S$93,4,FALSE)*VLOOKUP($E200,BY_AGR_Demand_Drivers!$A$5:$I$11,8,FALSE)</f>
        <v>0</v>
      </c>
      <c r="H200" s="16">
        <f>VLOOKUP($C200,'Growth rate'!$B$3:$S$93,4,FALSE)*VLOOKUP($E200,BY_AGR_Demand_Drivers!$A$5:$I$11,9,FALSE)</f>
        <v>0</v>
      </c>
    </row>
    <row r="201" spans="2:8">
      <c r="B201" s="16" t="s">
        <v>11</v>
      </c>
      <c r="C201" s="16">
        <v>2052</v>
      </c>
      <c r="D201" s="16" t="s">
        <v>3</v>
      </c>
      <c r="E201" s="16" t="str">
        <f>BY_AGR_Demand_Drivers!$J$7</f>
        <v>AGDSH</v>
      </c>
      <c r="F201" s="16">
        <f>VLOOKUP($C201,'Growth rate'!$B$3:$S$93,4,FALSE)*VLOOKUP($E201,BY_AGR_Demand_Drivers!$A$5:$I$11,7,FALSE)</f>
        <v>0.5382969016861342</v>
      </c>
      <c r="G201" s="16">
        <f>VLOOKUP($C201,'Growth rate'!$B$3:$S$93,4,FALSE)*VLOOKUP($E201,BY_AGR_Demand_Drivers!$A$5:$I$11,8,FALSE)</f>
        <v>0</v>
      </c>
      <c r="H201" s="16">
        <f>VLOOKUP($C201,'Growth rate'!$B$3:$S$93,4,FALSE)*VLOOKUP($E201,BY_AGR_Demand_Drivers!$A$5:$I$11,9,FALSE)</f>
        <v>0</v>
      </c>
    </row>
    <row r="202" spans="2:8">
      <c r="B202" s="16" t="s">
        <v>11</v>
      </c>
      <c r="C202" s="16">
        <v>2053</v>
      </c>
      <c r="D202" s="16" t="s">
        <v>3</v>
      </c>
      <c r="E202" s="16" t="str">
        <f>BY_AGR_Demand_Drivers!$J$7</f>
        <v>AGDSH</v>
      </c>
      <c r="F202" s="16">
        <f>VLOOKUP($C202,'Growth rate'!$B$3:$S$93,4,FALSE)*VLOOKUP($E202,BY_AGR_Demand_Drivers!$A$5:$I$11,7,FALSE)</f>
        <v>0.53780306631529717</v>
      </c>
      <c r="G202" s="16">
        <f>VLOOKUP($C202,'Growth rate'!$B$3:$S$93,4,FALSE)*VLOOKUP($E202,BY_AGR_Demand_Drivers!$A$5:$I$11,8,FALSE)</f>
        <v>0</v>
      </c>
      <c r="H202" s="16">
        <f>VLOOKUP($C202,'Growth rate'!$B$3:$S$93,4,FALSE)*VLOOKUP($E202,BY_AGR_Demand_Drivers!$A$5:$I$11,9,FALSE)</f>
        <v>0</v>
      </c>
    </row>
    <row r="203" spans="2:8">
      <c r="B203" s="16" t="s">
        <v>11</v>
      </c>
      <c r="C203" s="16">
        <v>2054</v>
      </c>
      <c r="D203" s="16" t="s">
        <v>3</v>
      </c>
      <c r="E203" s="16" t="str">
        <f>BY_AGR_Demand_Drivers!$J$7</f>
        <v>AGDSH</v>
      </c>
      <c r="F203" s="16">
        <f>VLOOKUP($C203,'Growth rate'!$B$3:$S$93,4,FALSE)*VLOOKUP($E203,BY_AGR_Demand_Drivers!$A$5:$I$11,7,FALSE)</f>
        <v>0.53730923094446015</v>
      </c>
      <c r="G203" s="16">
        <f>VLOOKUP($C203,'Growth rate'!$B$3:$S$93,4,FALSE)*VLOOKUP($E203,BY_AGR_Demand_Drivers!$A$5:$I$11,8,FALSE)</f>
        <v>0</v>
      </c>
      <c r="H203" s="16">
        <f>VLOOKUP($C203,'Growth rate'!$B$3:$S$93,4,FALSE)*VLOOKUP($E203,BY_AGR_Demand_Drivers!$A$5:$I$11,9,FALSE)</f>
        <v>0</v>
      </c>
    </row>
    <row r="204" spans="2:8">
      <c r="B204" s="16" t="s">
        <v>11</v>
      </c>
      <c r="C204" s="16">
        <v>2055</v>
      </c>
      <c r="D204" s="16" t="s">
        <v>3</v>
      </c>
      <c r="E204" s="16" t="str">
        <f>BY_AGR_Demand_Drivers!$J$7</f>
        <v>AGDSH</v>
      </c>
      <c r="F204" s="16">
        <f>VLOOKUP($C204,'Growth rate'!$B$3:$S$93,4,FALSE)*VLOOKUP($E204,BY_AGR_Demand_Drivers!$A$5:$I$11,7,FALSE)</f>
        <v>0.53681539557362312</v>
      </c>
      <c r="G204" s="16">
        <f>VLOOKUP($C204,'Growth rate'!$B$3:$S$93,4,FALSE)*VLOOKUP($E204,BY_AGR_Demand_Drivers!$A$5:$I$11,8,FALSE)</f>
        <v>0</v>
      </c>
      <c r="H204" s="16">
        <f>VLOOKUP($C204,'Growth rate'!$B$3:$S$93,4,FALSE)*VLOOKUP($E204,BY_AGR_Demand_Drivers!$A$5:$I$11,9,FALSE)</f>
        <v>0</v>
      </c>
    </row>
    <row r="205" spans="2:8">
      <c r="B205" s="16" t="s">
        <v>11</v>
      </c>
      <c r="C205" s="16">
        <v>2056</v>
      </c>
      <c r="D205" s="16" t="s">
        <v>3</v>
      </c>
      <c r="E205" s="16" t="str">
        <f>BY_AGR_Demand_Drivers!$J$7</f>
        <v>AGDSH</v>
      </c>
      <c r="F205" s="16">
        <f>VLOOKUP($C205,'Growth rate'!$B$3:$S$93,4,FALSE)*VLOOKUP($E205,BY_AGR_Demand_Drivers!$A$5:$I$11,7,FALSE)</f>
        <v>0.53612432206218585</v>
      </c>
      <c r="G205" s="16">
        <f>VLOOKUP($C205,'Growth rate'!$B$3:$S$93,4,FALSE)*VLOOKUP($E205,BY_AGR_Demand_Drivers!$A$5:$I$11,8,FALSE)</f>
        <v>0</v>
      </c>
      <c r="H205" s="16">
        <f>VLOOKUP($C205,'Growth rate'!$B$3:$S$93,4,FALSE)*VLOOKUP($E205,BY_AGR_Demand_Drivers!$A$5:$I$11,9,FALSE)</f>
        <v>0</v>
      </c>
    </row>
    <row r="206" spans="2:8">
      <c r="B206" s="16" t="s">
        <v>11</v>
      </c>
      <c r="C206" s="16">
        <v>2057</v>
      </c>
      <c r="D206" s="16" t="s">
        <v>3</v>
      </c>
      <c r="E206" s="16" t="str">
        <f>BY_AGR_Demand_Drivers!$J$7</f>
        <v>AGDSH</v>
      </c>
      <c r="F206" s="16">
        <f>VLOOKUP($C206,'Growth rate'!$B$3:$S$93,4,FALSE)*VLOOKUP($E206,BY_AGR_Demand_Drivers!$A$5:$I$11,7,FALSE)</f>
        <v>0.53543324855074848</v>
      </c>
      <c r="G206" s="16">
        <f>VLOOKUP($C206,'Growth rate'!$B$3:$S$93,4,FALSE)*VLOOKUP($E206,BY_AGR_Demand_Drivers!$A$5:$I$11,8,FALSE)</f>
        <v>0</v>
      </c>
      <c r="H206" s="16">
        <f>VLOOKUP($C206,'Growth rate'!$B$3:$S$93,4,FALSE)*VLOOKUP($E206,BY_AGR_Demand_Drivers!$A$5:$I$11,9,FALSE)</f>
        <v>0</v>
      </c>
    </row>
    <row r="207" spans="2:8">
      <c r="B207" s="16" t="s">
        <v>11</v>
      </c>
      <c r="C207" s="16">
        <v>2058</v>
      </c>
      <c r="D207" s="16" t="s">
        <v>3</v>
      </c>
      <c r="E207" s="16" t="str">
        <f>BY_AGR_Demand_Drivers!$J$7</f>
        <v>AGDSH</v>
      </c>
      <c r="F207" s="16">
        <f>VLOOKUP($C207,'Growth rate'!$B$3:$S$93,4,FALSE)*VLOOKUP($E207,BY_AGR_Demand_Drivers!$A$5:$I$11,7,FALSE)</f>
        <v>0.5347421750393111</v>
      </c>
      <c r="G207" s="16">
        <f>VLOOKUP($C207,'Growth rate'!$B$3:$S$93,4,FALSE)*VLOOKUP($E207,BY_AGR_Demand_Drivers!$A$5:$I$11,8,FALSE)</f>
        <v>0</v>
      </c>
      <c r="H207" s="16">
        <f>VLOOKUP($C207,'Growth rate'!$B$3:$S$93,4,FALSE)*VLOOKUP($E207,BY_AGR_Demand_Drivers!$A$5:$I$11,9,FALSE)</f>
        <v>0</v>
      </c>
    </row>
    <row r="208" spans="2:8">
      <c r="B208" s="16" t="s">
        <v>11</v>
      </c>
      <c r="C208" s="16">
        <v>2059</v>
      </c>
      <c r="D208" s="16" t="s">
        <v>3</v>
      </c>
      <c r="E208" s="16" t="str">
        <f>BY_AGR_Demand_Drivers!$J$7</f>
        <v>AGDSH</v>
      </c>
      <c r="F208" s="16">
        <f>VLOOKUP($C208,'Growth rate'!$B$3:$S$93,4,FALSE)*VLOOKUP($E208,BY_AGR_Demand_Drivers!$A$5:$I$11,7,FALSE)</f>
        <v>0.53405110152787372</v>
      </c>
      <c r="G208" s="16">
        <f>VLOOKUP($C208,'Growth rate'!$B$3:$S$93,4,FALSE)*VLOOKUP($E208,BY_AGR_Demand_Drivers!$A$5:$I$11,8,FALSE)</f>
        <v>0</v>
      </c>
      <c r="H208" s="16">
        <f>VLOOKUP($C208,'Growth rate'!$B$3:$S$93,4,FALSE)*VLOOKUP($E208,BY_AGR_Demand_Drivers!$A$5:$I$11,9,FALSE)</f>
        <v>0</v>
      </c>
    </row>
    <row r="209" spans="2:8">
      <c r="B209" s="16" t="s">
        <v>11</v>
      </c>
      <c r="C209" s="16">
        <v>2060</v>
      </c>
      <c r="D209" s="16" t="s">
        <v>3</v>
      </c>
      <c r="E209" s="16" t="str">
        <f>BY_AGR_Demand_Drivers!$J$7</f>
        <v>AGDSH</v>
      </c>
      <c r="F209" s="16">
        <f>VLOOKUP($C209,'Growth rate'!$B$3:$S$93,4,FALSE)*VLOOKUP($E209,BY_AGR_Demand_Drivers!$A$5:$I$11,7,FALSE)</f>
        <v>0.53336002801643645</v>
      </c>
      <c r="G209" s="16">
        <f>VLOOKUP($C209,'Growth rate'!$B$3:$S$93,4,FALSE)*VLOOKUP($E209,BY_AGR_Demand_Drivers!$A$5:$I$11,8,FALSE)</f>
        <v>0</v>
      </c>
      <c r="H209" s="16">
        <f>VLOOKUP($C209,'Growth rate'!$B$3:$S$93,4,FALSE)*VLOOKUP($E209,BY_AGR_Demand_Drivers!$A$5:$I$11,9,FALSE)</f>
        <v>0</v>
      </c>
    </row>
    <row r="210" spans="2:8">
      <c r="B210" s="16" t="s">
        <v>11</v>
      </c>
      <c r="C210" s="16">
        <v>2061</v>
      </c>
      <c r="D210" s="16" t="s">
        <v>3</v>
      </c>
      <c r="E210" s="16" t="str">
        <f>BY_AGR_Demand_Drivers!$J$7</f>
        <v>AGDSH</v>
      </c>
      <c r="F210" s="16">
        <f>VLOOKUP($C210,'Growth rate'!$B$3:$S$93,4,FALSE)*VLOOKUP($E210,BY_AGR_Demand_Drivers!$A$5:$I$11,7,FALSE)</f>
        <v>0.53237525117128204</v>
      </c>
      <c r="G210" s="16">
        <f>VLOOKUP($C210,'Growth rate'!$B$3:$S$93,4,FALSE)*VLOOKUP($E210,BY_AGR_Demand_Drivers!$A$5:$I$11,8,FALSE)</f>
        <v>0</v>
      </c>
      <c r="H210" s="16">
        <f>VLOOKUP($C210,'Growth rate'!$B$3:$S$93,4,FALSE)*VLOOKUP($E210,BY_AGR_Demand_Drivers!$A$5:$I$11,9,FALSE)</f>
        <v>0</v>
      </c>
    </row>
    <row r="211" spans="2:8">
      <c r="B211" s="16" t="s">
        <v>11</v>
      </c>
      <c r="C211" s="16">
        <v>2062</v>
      </c>
      <c r="D211" s="16" t="s">
        <v>3</v>
      </c>
      <c r="E211" s="16" t="str">
        <f>BY_AGR_Demand_Drivers!$J$7</f>
        <v>AGDSH</v>
      </c>
      <c r="F211" s="16">
        <f>VLOOKUP($C211,'Growth rate'!$B$3:$S$93,4,FALSE)*VLOOKUP($E211,BY_AGR_Demand_Drivers!$A$5:$I$11,7,FALSE)</f>
        <v>0.53139047432612774</v>
      </c>
      <c r="G211" s="16">
        <f>VLOOKUP($C211,'Growth rate'!$B$3:$S$93,4,FALSE)*VLOOKUP($E211,BY_AGR_Demand_Drivers!$A$5:$I$11,8,FALSE)</f>
        <v>0</v>
      </c>
      <c r="H211" s="16">
        <f>VLOOKUP($C211,'Growth rate'!$B$3:$S$93,4,FALSE)*VLOOKUP($E211,BY_AGR_Demand_Drivers!$A$5:$I$11,9,FALSE)</f>
        <v>0</v>
      </c>
    </row>
    <row r="212" spans="2:8">
      <c r="B212" s="16" t="s">
        <v>11</v>
      </c>
      <c r="C212" s="16">
        <v>2063</v>
      </c>
      <c r="D212" s="16" t="s">
        <v>3</v>
      </c>
      <c r="E212" s="16" t="str">
        <f>BY_AGR_Demand_Drivers!$J$7</f>
        <v>AGDSH</v>
      </c>
      <c r="F212" s="16">
        <f>VLOOKUP($C212,'Growth rate'!$B$3:$S$93,4,FALSE)*VLOOKUP($E212,BY_AGR_Demand_Drivers!$A$5:$I$11,7,FALSE)</f>
        <v>0.53040569748097344</v>
      </c>
      <c r="G212" s="16">
        <f>VLOOKUP($C212,'Growth rate'!$B$3:$S$93,4,FALSE)*VLOOKUP($E212,BY_AGR_Demand_Drivers!$A$5:$I$11,8,FALSE)</f>
        <v>0</v>
      </c>
      <c r="H212" s="16">
        <f>VLOOKUP($C212,'Growth rate'!$B$3:$S$93,4,FALSE)*VLOOKUP($E212,BY_AGR_Demand_Drivers!$A$5:$I$11,9,FALSE)</f>
        <v>0</v>
      </c>
    </row>
    <row r="213" spans="2:8">
      <c r="B213" s="16" t="s">
        <v>11</v>
      </c>
      <c r="C213" s="16">
        <v>2064</v>
      </c>
      <c r="D213" s="16" t="s">
        <v>3</v>
      </c>
      <c r="E213" s="16" t="str">
        <f>BY_AGR_Demand_Drivers!$J$7</f>
        <v>AGDSH</v>
      </c>
      <c r="F213" s="16">
        <f>VLOOKUP($C213,'Growth rate'!$B$3:$S$93,4,FALSE)*VLOOKUP($E213,BY_AGR_Demand_Drivers!$A$5:$I$11,7,FALSE)</f>
        <v>0.52942092063581903</v>
      </c>
      <c r="G213" s="16">
        <f>VLOOKUP($C213,'Growth rate'!$B$3:$S$93,4,FALSE)*VLOOKUP($E213,BY_AGR_Demand_Drivers!$A$5:$I$11,8,FALSE)</f>
        <v>0</v>
      </c>
      <c r="H213" s="16">
        <f>VLOOKUP($C213,'Growth rate'!$B$3:$S$93,4,FALSE)*VLOOKUP($E213,BY_AGR_Demand_Drivers!$A$5:$I$11,9,FALSE)</f>
        <v>0</v>
      </c>
    </row>
    <row r="214" spans="2:8">
      <c r="B214" s="16" t="s">
        <v>11</v>
      </c>
      <c r="C214" s="16">
        <v>2065</v>
      </c>
      <c r="D214" s="16" t="s">
        <v>3</v>
      </c>
      <c r="E214" s="16" t="str">
        <f>BY_AGR_Demand_Drivers!$J$7</f>
        <v>AGDSH</v>
      </c>
      <c r="F214" s="16">
        <f>VLOOKUP($C214,'Growth rate'!$B$3:$S$93,4,FALSE)*VLOOKUP($E214,BY_AGR_Demand_Drivers!$A$5:$I$11,7,FALSE)</f>
        <v>0.52843614379066473</v>
      </c>
      <c r="G214" s="16">
        <f>VLOOKUP($C214,'Growth rate'!$B$3:$S$93,4,FALSE)*VLOOKUP($E214,BY_AGR_Demand_Drivers!$A$5:$I$11,8,FALSE)</f>
        <v>0</v>
      </c>
      <c r="H214" s="16">
        <f>VLOOKUP($C214,'Growth rate'!$B$3:$S$93,4,FALSE)*VLOOKUP($E214,BY_AGR_Demand_Drivers!$A$5:$I$11,9,FALSE)</f>
        <v>0</v>
      </c>
    </row>
    <row r="215" spans="2:8">
      <c r="B215" s="16" t="s">
        <v>11</v>
      </c>
      <c r="C215" s="16">
        <v>2066</v>
      </c>
      <c r="D215" s="16" t="s">
        <v>3</v>
      </c>
      <c r="E215" s="16" t="str">
        <f>BY_AGR_Demand_Drivers!$J$7</f>
        <v>AGDSH</v>
      </c>
      <c r="F215" s="16">
        <f>VLOOKUP($C215,'Growth rate'!$B$3:$S$93,4,FALSE)*VLOOKUP($E215,BY_AGR_Demand_Drivers!$A$5:$I$11,7,FALSE)</f>
        <v>0.52710700036881997</v>
      </c>
      <c r="G215" s="16">
        <f>VLOOKUP($C215,'Growth rate'!$B$3:$S$93,4,FALSE)*VLOOKUP($E215,BY_AGR_Demand_Drivers!$A$5:$I$11,8,FALSE)</f>
        <v>0</v>
      </c>
      <c r="H215" s="16">
        <f>VLOOKUP($C215,'Growth rate'!$B$3:$S$93,4,FALSE)*VLOOKUP($E215,BY_AGR_Demand_Drivers!$A$5:$I$11,9,FALSE)</f>
        <v>0</v>
      </c>
    </row>
    <row r="216" spans="2:8">
      <c r="B216" s="16" t="s">
        <v>11</v>
      </c>
      <c r="C216" s="16">
        <v>2067</v>
      </c>
      <c r="D216" s="16" t="s">
        <v>3</v>
      </c>
      <c r="E216" s="16" t="str">
        <f>BY_AGR_Demand_Drivers!$J$7</f>
        <v>AGDSH</v>
      </c>
      <c r="F216" s="16">
        <f>VLOOKUP($C216,'Growth rate'!$B$3:$S$93,4,FALSE)*VLOOKUP($E216,BY_AGR_Demand_Drivers!$A$5:$I$11,7,FALSE)</f>
        <v>0.52577785694697521</v>
      </c>
      <c r="G216" s="16">
        <f>VLOOKUP($C216,'Growth rate'!$B$3:$S$93,4,FALSE)*VLOOKUP($E216,BY_AGR_Demand_Drivers!$A$5:$I$11,8,FALSE)</f>
        <v>0</v>
      </c>
      <c r="H216" s="16">
        <f>VLOOKUP($C216,'Growth rate'!$B$3:$S$93,4,FALSE)*VLOOKUP($E216,BY_AGR_Demand_Drivers!$A$5:$I$11,9,FALSE)</f>
        <v>0</v>
      </c>
    </row>
    <row r="217" spans="2:8">
      <c r="B217" s="16" t="s">
        <v>11</v>
      </c>
      <c r="C217" s="16">
        <v>2068</v>
      </c>
      <c r="D217" s="16" t="s">
        <v>3</v>
      </c>
      <c r="E217" s="16" t="str">
        <f>BY_AGR_Demand_Drivers!$J$7</f>
        <v>AGDSH</v>
      </c>
      <c r="F217" s="16">
        <f>VLOOKUP($C217,'Growth rate'!$B$3:$S$93,4,FALSE)*VLOOKUP($E217,BY_AGR_Demand_Drivers!$A$5:$I$11,7,FALSE)</f>
        <v>0.52444871352513056</v>
      </c>
      <c r="G217" s="16">
        <f>VLOOKUP($C217,'Growth rate'!$B$3:$S$93,4,FALSE)*VLOOKUP($E217,BY_AGR_Demand_Drivers!$A$5:$I$11,8,FALSE)</f>
        <v>0</v>
      </c>
      <c r="H217" s="16">
        <f>VLOOKUP($C217,'Growth rate'!$B$3:$S$93,4,FALSE)*VLOOKUP($E217,BY_AGR_Demand_Drivers!$A$5:$I$11,9,FALSE)</f>
        <v>0</v>
      </c>
    </row>
    <row r="218" spans="2:8">
      <c r="B218" s="16" t="s">
        <v>11</v>
      </c>
      <c r="C218" s="16">
        <v>2069</v>
      </c>
      <c r="D218" s="16" t="s">
        <v>3</v>
      </c>
      <c r="E218" s="16" t="str">
        <f>BY_AGR_Demand_Drivers!$J$7</f>
        <v>AGDSH</v>
      </c>
      <c r="F218" s="16">
        <f>VLOOKUP($C218,'Growth rate'!$B$3:$S$93,4,FALSE)*VLOOKUP($E218,BY_AGR_Demand_Drivers!$A$5:$I$11,7,FALSE)</f>
        <v>0.52311957010328569</v>
      </c>
      <c r="G218" s="16">
        <f>VLOOKUP($C218,'Growth rate'!$B$3:$S$93,4,FALSE)*VLOOKUP($E218,BY_AGR_Demand_Drivers!$A$5:$I$11,8,FALSE)</f>
        <v>0</v>
      </c>
      <c r="H218" s="16">
        <f>VLOOKUP($C218,'Growth rate'!$B$3:$S$93,4,FALSE)*VLOOKUP($E218,BY_AGR_Demand_Drivers!$A$5:$I$11,9,FALSE)</f>
        <v>0</v>
      </c>
    </row>
    <row r="219" spans="2:8">
      <c r="B219" s="16" t="s">
        <v>11</v>
      </c>
      <c r="C219" s="16">
        <v>2070</v>
      </c>
      <c r="D219" s="16" t="s">
        <v>3</v>
      </c>
      <c r="E219" s="16" t="str">
        <f>BY_AGR_Demand_Drivers!$J$7</f>
        <v>AGDSH</v>
      </c>
      <c r="F219" s="16">
        <f>VLOOKUP($C219,'Growth rate'!$B$3:$S$93,4,FALSE)*VLOOKUP($E219,BY_AGR_Demand_Drivers!$A$5:$I$11,7,FALSE)</f>
        <v>0.52179042668144093</v>
      </c>
      <c r="G219" s="16">
        <f>VLOOKUP($C219,'Growth rate'!$B$3:$S$93,4,FALSE)*VLOOKUP($E219,BY_AGR_Demand_Drivers!$A$5:$I$11,8,FALSE)</f>
        <v>0</v>
      </c>
      <c r="H219" s="16">
        <f>VLOOKUP($C219,'Growth rate'!$B$3:$S$93,4,FALSE)*VLOOKUP($E219,BY_AGR_Demand_Drivers!$A$5:$I$11,9,FALSE)</f>
        <v>0</v>
      </c>
    </row>
    <row r="220" spans="2:8">
      <c r="B220" s="16" t="s">
        <v>11</v>
      </c>
      <c r="C220" s="16">
        <v>2071</v>
      </c>
      <c r="D220" s="16" t="s">
        <v>3</v>
      </c>
      <c r="E220" s="16" t="str">
        <f>BY_AGR_Demand_Drivers!$J$7</f>
        <v>AGDSH</v>
      </c>
      <c r="F220" s="16">
        <f>VLOOKUP($C220,'Growth rate'!$B$3:$S$93,4,FALSE)*VLOOKUP($E220,BY_AGR_Demand_Drivers!$A$5:$I$11,7,FALSE)</f>
        <v>0.52008699729454078</v>
      </c>
      <c r="G220" s="16">
        <f>VLOOKUP($C220,'Growth rate'!$B$3:$S$93,4,FALSE)*VLOOKUP($E220,BY_AGR_Demand_Drivers!$A$5:$I$11,8,FALSE)</f>
        <v>0</v>
      </c>
      <c r="H220" s="16">
        <f>VLOOKUP($C220,'Growth rate'!$B$3:$S$93,4,FALSE)*VLOOKUP($E220,BY_AGR_Demand_Drivers!$A$5:$I$11,9,FALSE)</f>
        <v>0</v>
      </c>
    </row>
    <row r="221" spans="2:8">
      <c r="B221" s="16" t="s">
        <v>11</v>
      </c>
      <c r="C221" s="16">
        <v>2072</v>
      </c>
      <c r="D221" s="16" t="s">
        <v>3</v>
      </c>
      <c r="E221" s="16" t="str">
        <f>BY_AGR_Demand_Drivers!$J$7</f>
        <v>AGDSH</v>
      </c>
      <c r="F221" s="16">
        <f>VLOOKUP($C221,'Growth rate'!$B$3:$S$93,4,FALSE)*VLOOKUP($E221,BY_AGR_Demand_Drivers!$A$5:$I$11,7,FALSE)</f>
        <v>0.51838356790764051</v>
      </c>
      <c r="G221" s="16">
        <f>VLOOKUP($C221,'Growth rate'!$B$3:$S$93,4,FALSE)*VLOOKUP($E221,BY_AGR_Demand_Drivers!$A$5:$I$11,8,FALSE)</f>
        <v>0</v>
      </c>
      <c r="H221" s="16">
        <f>VLOOKUP($C221,'Growth rate'!$B$3:$S$93,4,FALSE)*VLOOKUP($E221,BY_AGR_Demand_Drivers!$A$5:$I$11,9,FALSE)</f>
        <v>0</v>
      </c>
    </row>
    <row r="222" spans="2:8">
      <c r="B222" s="16" t="s">
        <v>11</v>
      </c>
      <c r="C222" s="16">
        <v>2073</v>
      </c>
      <c r="D222" s="16" t="s">
        <v>3</v>
      </c>
      <c r="E222" s="16" t="str">
        <f>BY_AGR_Demand_Drivers!$J$7</f>
        <v>AGDSH</v>
      </c>
      <c r="F222" s="16">
        <f>VLOOKUP($C222,'Growth rate'!$B$3:$S$93,4,FALSE)*VLOOKUP($E222,BY_AGR_Demand_Drivers!$A$5:$I$11,7,FALSE)</f>
        <v>0.51668013852074035</v>
      </c>
      <c r="G222" s="16">
        <f>VLOOKUP($C222,'Growth rate'!$B$3:$S$93,4,FALSE)*VLOOKUP($E222,BY_AGR_Demand_Drivers!$A$5:$I$11,8,FALSE)</f>
        <v>0</v>
      </c>
      <c r="H222" s="16">
        <f>VLOOKUP($C222,'Growth rate'!$B$3:$S$93,4,FALSE)*VLOOKUP($E222,BY_AGR_Demand_Drivers!$A$5:$I$11,9,FALSE)</f>
        <v>0</v>
      </c>
    </row>
    <row r="223" spans="2:8">
      <c r="B223" s="16" t="s">
        <v>11</v>
      </c>
      <c r="C223" s="16">
        <v>2074</v>
      </c>
      <c r="D223" s="16" t="s">
        <v>3</v>
      </c>
      <c r="E223" s="16" t="str">
        <f>BY_AGR_Demand_Drivers!$J$7</f>
        <v>AGDSH</v>
      </c>
      <c r="F223" s="16">
        <f>VLOOKUP($C223,'Growth rate'!$B$3:$S$93,4,FALSE)*VLOOKUP($E223,BY_AGR_Demand_Drivers!$A$5:$I$11,7,FALSE)</f>
        <v>0.51497670913384008</v>
      </c>
      <c r="G223" s="16">
        <f>VLOOKUP($C223,'Growth rate'!$B$3:$S$93,4,FALSE)*VLOOKUP($E223,BY_AGR_Demand_Drivers!$A$5:$I$11,8,FALSE)</f>
        <v>0</v>
      </c>
      <c r="H223" s="16">
        <f>VLOOKUP($C223,'Growth rate'!$B$3:$S$93,4,FALSE)*VLOOKUP($E223,BY_AGR_Demand_Drivers!$A$5:$I$11,9,FALSE)</f>
        <v>0</v>
      </c>
    </row>
    <row r="224" spans="2:8">
      <c r="B224" s="16" t="s">
        <v>11</v>
      </c>
      <c r="C224" s="16">
        <v>2075</v>
      </c>
      <c r="D224" s="16" t="s">
        <v>3</v>
      </c>
      <c r="E224" s="16" t="str">
        <f>BY_AGR_Demand_Drivers!$J$7</f>
        <v>AGDSH</v>
      </c>
      <c r="F224" s="16">
        <f>VLOOKUP($C224,'Growth rate'!$B$3:$S$93,4,FALSE)*VLOOKUP($E224,BY_AGR_Demand_Drivers!$A$5:$I$11,7,FALSE)</f>
        <v>0.51327327974693993</v>
      </c>
      <c r="G224" s="16">
        <f>VLOOKUP($C224,'Growth rate'!$B$3:$S$93,4,FALSE)*VLOOKUP($E224,BY_AGR_Demand_Drivers!$A$5:$I$11,8,FALSE)</f>
        <v>0</v>
      </c>
      <c r="H224" s="16">
        <f>VLOOKUP($C224,'Growth rate'!$B$3:$S$93,4,FALSE)*VLOOKUP($E224,BY_AGR_Demand_Drivers!$A$5:$I$11,9,FALSE)</f>
        <v>0</v>
      </c>
    </row>
    <row r="225" spans="2:8">
      <c r="B225" s="16" t="s">
        <v>11</v>
      </c>
      <c r="C225" s="16">
        <v>2076</v>
      </c>
      <c r="D225" s="16" t="s">
        <v>3</v>
      </c>
      <c r="E225" s="16" t="str">
        <f>BY_AGR_Demand_Drivers!$J$7</f>
        <v>AGDSH</v>
      </c>
      <c r="F225" s="16">
        <f>VLOOKUP($C225,'Growth rate'!$B$3:$S$93,4,FALSE)*VLOOKUP($E225,BY_AGR_Demand_Drivers!$A$5:$I$11,7,FALSE)</f>
        <v>0.51129391847295236</v>
      </c>
      <c r="G225" s="16">
        <f>VLOOKUP($C225,'Growth rate'!$B$3:$S$93,4,FALSE)*VLOOKUP($E225,BY_AGR_Demand_Drivers!$A$5:$I$11,8,FALSE)</f>
        <v>0</v>
      </c>
      <c r="H225" s="16">
        <f>VLOOKUP($C225,'Growth rate'!$B$3:$S$93,4,FALSE)*VLOOKUP($E225,BY_AGR_Demand_Drivers!$A$5:$I$11,9,FALSE)</f>
        <v>0</v>
      </c>
    </row>
    <row r="226" spans="2:8">
      <c r="B226" s="16" t="s">
        <v>11</v>
      </c>
      <c r="C226" s="16">
        <v>2077</v>
      </c>
      <c r="D226" s="16" t="s">
        <v>3</v>
      </c>
      <c r="E226" s="16" t="str">
        <f>BY_AGR_Demand_Drivers!$J$7</f>
        <v>AGDSH</v>
      </c>
      <c r="F226" s="16">
        <f>VLOOKUP($C226,'Growth rate'!$B$3:$S$93,4,FALSE)*VLOOKUP($E226,BY_AGR_Demand_Drivers!$A$5:$I$11,7,FALSE)</f>
        <v>0.50931455719896468</v>
      </c>
      <c r="G226" s="16">
        <f>VLOOKUP($C226,'Growth rate'!$B$3:$S$93,4,FALSE)*VLOOKUP($E226,BY_AGR_Demand_Drivers!$A$5:$I$11,8,FALSE)</f>
        <v>0</v>
      </c>
      <c r="H226" s="16">
        <f>VLOOKUP($C226,'Growth rate'!$B$3:$S$93,4,FALSE)*VLOOKUP($E226,BY_AGR_Demand_Drivers!$A$5:$I$11,9,FALSE)</f>
        <v>0</v>
      </c>
    </row>
    <row r="227" spans="2:8">
      <c r="B227" s="16" t="s">
        <v>11</v>
      </c>
      <c r="C227" s="16">
        <v>2078</v>
      </c>
      <c r="D227" s="16" t="s">
        <v>3</v>
      </c>
      <c r="E227" s="16" t="str">
        <f>BY_AGR_Demand_Drivers!$J$7</f>
        <v>AGDSH</v>
      </c>
      <c r="F227" s="16">
        <f>VLOOKUP($C227,'Growth rate'!$B$3:$S$93,4,FALSE)*VLOOKUP($E227,BY_AGR_Demand_Drivers!$A$5:$I$11,7,FALSE)</f>
        <v>0.50733519592497711</v>
      </c>
      <c r="G227" s="16">
        <f>VLOOKUP($C227,'Growth rate'!$B$3:$S$93,4,FALSE)*VLOOKUP($E227,BY_AGR_Demand_Drivers!$A$5:$I$11,8,FALSE)</f>
        <v>0</v>
      </c>
      <c r="H227" s="16">
        <f>VLOOKUP($C227,'Growth rate'!$B$3:$S$93,4,FALSE)*VLOOKUP($E227,BY_AGR_Demand_Drivers!$A$5:$I$11,9,FALSE)</f>
        <v>0</v>
      </c>
    </row>
    <row r="228" spans="2:8">
      <c r="B228" s="16" t="s">
        <v>11</v>
      </c>
      <c r="C228" s="16">
        <v>2079</v>
      </c>
      <c r="D228" s="16" t="s">
        <v>3</v>
      </c>
      <c r="E228" s="16" t="str">
        <f>BY_AGR_Demand_Drivers!$J$7</f>
        <v>AGDSH</v>
      </c>
      <c r="F228" s="16">
        <f>VLOOKUP($C228,'Growth rate'!$B$3:$S$93,4,FALSE)*VLOOKUP($E228,BY_AGR_Demand_Drivers!$A$5:$I$11,7,FALSE)</f>
        <v>0.50535583465098954</v>
      </c>
      <c r="G228" s="16">
        <f>VLOOKUP($C228,'Growth rate'!$B$3:$S$93,4,FALSE)*VLOOKUP($E228,BY_AGR_Demand_Drivers!$A$5:$I$11,8,FALSE)</f>
        <v>0</v>
      </c>
      <c r="H228" s="16">
        <f>VLOOKUP($C228,'Growth rate'!$B$3:$S$93,4,FALSE)*VLOOKUP($E228,BY_AGR_Demand_Drivers!$A$5:$I$11,9,FALSE)</f>
        <v>0</v>
      </c>
    </row>
    <row r="229" spans="2:8">
      <c r="B229" s="16" t="s">
        <v>11</v>
      </c>
      <c r="C229" s="16">
        <v>2080</v>
      </c>
      <c r="D229" s="16" t="s">
        <v>3</v>
      </c>
      <c r="E229" s="16" t="str">
        <f>BY_AGR_Demand_Drivers!$J$7</f>
        <v>AGDSH</v>
      </c>
      <c r="F229" s="16">
        <f>VLOOKUP($C229,'Growth rate'!$B$3:$S$93,4,FALSE)*VLOOKUP($E229,BY_AGR_Demand_Drivers!$A$5:$I$11,7,FALSE)</f>
        <v>0.50337647337700198</v>
      </c>
      <c r="G229" s="16">
        <f>VLOOKUP($C229,'Growth rate'!$B$3:$S$93,4,FALSE)*VLOOKUP($E229,BY_AGR_Demand_Drivers!$A$5:$I$11,8,FALSE)</f>
        <v>0</v>
      </c>
      <c r="H229" s="16">
        <f>VLOOKUP($C229,'Growth rate'!$B$3:$S$93,4,FALSE)*VLOOKUP($E229,BY_AGR_Demand_Drivers!$A$5:$I$11,9,FALSE)</f>
        <v>0</v>
      </c>
    </row>
    <row r="230" spans="2:8">
      <c r="B230" s="16" t="s">
        <v>11</v>
      </c>
      <c r="C230" s="16">
        <v>2081</v>
      </c>
      <c r="D230" s="16" t="s">
        <v>3</v>
      </c>
      <c r="E230" s="16" t="str">
        <f>BY_AGR_Demand_Drivers!$J$7</f>
        <v>AGDSH</v>
      </c>
      <c r="F230" s="16">
        <f>VLOOKUP($C230,'Growth rate'!$B$3:$S$93,4,FALSE)*VLOOKUP($E230,BY_AGR_Demand_Drivers!$A$5:$I$11,7,FALSE)</f>
        <v>0.50086548318674873</v>
      </c>
      <c r="G230" s="16">
        <f>VLOOKUP($C230,'Growth rate'!$B$3:$S$93,4,FALSE)*VLOOKUP($E230,BY_AGR_Demand_Drivers!$A$5:$I$11,8,FALSE)</f>
        <v>0</v>
      </c>
      <c r="H230" s="16">
        <f>VLOOKUP($C230,'Growth rate'!$B$3:$S$93,4,FALSE)*VLOOKUP($E230,BY_AGR_Demand_Drivers!$A$5:$I$11,9,FALSE)</f>
        <v>0</v>
      </c>
    </row>
    <row r="231" spans="2:8">
      <c r="B231" s="16" t="s">
        <v>11</v>
      </c>
      <c r="C231" s="16">
        <v>2082</v>
      </c>
      <c r="D231" s="16" t="s">
        <v>3</v>
      </c>
      <c r="E231" s="16" t="str">
        <f>BY_AGR_Demand_Drivers!$J$7</f>
        <v>AGDSH</v>
      </c>
      <c r="F231" s="16">
        <f>VLOOKUP($C231,'Growth rate'!$B$3:$S$93,4,FALSE)*VLOOKUP($E231,BY_AGR_Demand_Drivers!$A$5:$I$11,7,FALSE)</f>
        <v>0.49835449299649554</v>
      </c>
      <c r="G231" s="16">
        <f>VLOOKUP($C231,'Growth rate'!$B$3:$S$93,4,FALSE)*VLOOKUP($E231,BY_AGR_Demand_Drivers!$A$5:$I$11,8,FALSE)</f>
        <v>0</v>
      </c>
      <c r="H231" s="16">
        <f>VLOOKUP($C231,'Growth rate'!$B$3:$S$93,4,FALSE)*VLOOKUP($E231,BY_AGR_Demand_Drivers!$A$5:$I$11,9,FALSE)</f>
        <v>0</v>
      </c>
    </row>
    <row r="232" spans="2:8">
      <c r="B232" s="16" t="s">
        <v>11</v>
      </c>
      <c r="C232" s="16">
        <v>2083</v>
      </c>
      <c r="D232" s="16" t="s">
        <v>3</v>
      </c>
      <c r="E232" s="16" t="str">
        <f>BY_AGR_Demand_Drivers!$J$7</f>
        <v>AGDSH</v>
      </c>
      <c r="F232" s="16">
        <f>VLOOKUP($C232,'Growth rate'!$B$3:$S$93,4,FALSE)*VLOOKUP($E232,BY_AGR_Demand_Drivers!$A$5:$I$11,7,FALSE)</f>
        <v>0.49584350280624223</v>
      </c>
      <c r="G232" s="16">
        <f>VLOOKUP($C232,'Growth rate'!$B$3:$S$93,4,FALSE)*VLOOKUP($E232,BY_AGR_Demand_Drivers!$A$5:$I$11,8,FALSE)</f>
        <v>0</v>
      </c>
      <c r="H232" s="16">
        <f>VLOOKUP($C232,'Growth rate'!$B$3:$S$93,4,FALSE)*VLOOKUP($E232,BY_AGR_Demand_Drivers!$A$5:$I$11,9,FALSE)</f>
        <v>0</v>
      </c>
    </row>
    <row r="233" spans="2:8">
      <c r="B233" s="16" t="s">
        <v>11</v>
      </c>
      <c r="C233" s="16">
        <v>2084</v>
      </c>
      <c r="D233" s="16" t="s">
        <v>3</v>
      </c>
      <c r="E233" s="16" t="str">
        <f>BY_AGR_Demand_Drivers!$J$7</f>
        <v>AGDSH</v>
      </c>
      <c r="F233" s="16">
        <f>VLOOKUP($C233,'Growth rate'!$B$3:$S$93,4,FALSE)*VLOOKUP($E233,BY_AGR_Demand_Drivers!$A$5:$I$11,7,FALSE)</f>
        <v>0.49333251261598904</v>
      </c>
      <c r="G233" s="16">
        <f>VLOOKUP($C233,'Growth rate'!$B$3:$S$93,4,FALSE)*VLOOKUP($E233,BY_AGR_Demand_Drivers!$A$5:$I$11,8,FALSE)</f>
        <v>0</v>
      </c>
      <c r="H233" s="16">
        <f>VLOOKUP($C233,'Growth rate'!$B$3:$S$93,4,FALSE)*VLOOKUP($E233,BY_AGR_Demand_Drivers!$A$5:$I$11,9,FALSE)</f>
        <v>0</v>
      </c>
    </row>
    <row r="234" spans="2:8">
      <c r="B234" s="16" t="s">
        <v>11</v>
      </c>
      <c r="C234" s="16">
        <v>2085</v>
      </c>
      <c r="D234" s="16" t="s">
        <v>3</v>
      </c>
      <c r="E234" s="16" t="str">
        <f>BY_AGR_Demand_Drivers!$J$7</f>
        <v>AGDSH</v>
      </c>
      <c r="F234" s="16">
        <f>VLOOKUP($C234,'Growth rate'!$B$3:$S$93,4,FALSE)*VLOOKUP($E234,BY_AGR_Demand_Drivers!$A$5:$I$11,7,FALSE)</f>
        <v>0.49082152242573579</v>
      </c>
      <c r="G234" s="16">
        <f>VLOOKUP($C234,'Growth rate'!$B$3:$S$93,4,FALSE)*VLOOKUP($E234,BY_AGR_Demand_Drivers!$A$5:$I$11,8,FALSE)</f>
        <v>0</v>
      </c>
      <c r="H234" s="16">
        <f>VLOOKUP($C234,'Growth rate'!$B$3:$S$93,4,FALSE)*VLOOKUP($E234,BY_AGR_Demand_Drivers!$A$5:$I$11,9,FALSE)</f>
        <v>0</v>
      </c>
    </row>
    <row r="235" spans="2:8">
      <c r="B235" s="16" t="s">
        <v>11</v>
      </c>
      <c r="C235" s="16">
        <v>2086</v>
      </c>
      <c r="D235" s="16" t="s">
        <v>3</v>
      </c>
      <c r="E235" s="16" t="str">
        <f>BY_AGR_Demand_Drivers!$J$7</f>
        <v>AGDSH</v>
      </c>
      <c r="F235" s="16">
        <f>VLOOKUP($C235,'Growth rate'!$B$3:$S$93,4,FALSE)*VLOOKUP($E235,BY_AGR_Demand_Drivers!$A$5:$I$11,7,FALSE)</f>
        <v>0.48781833115062373</v>
      </c>
      <c r="G235" s="16">
        <f>VLOOKUP($C235,'Growth rate'!$B$3:$S$93,4,FALSE)*VLOOKUP($E235,BY_AGR_Demand_Drivers!$A$5:$I$11,8,FALSE)</f>
        <v>0</v>
      </c>
      <c r="H235" s="16">
        <f>VLOOKUP($C235,'Growth rate'!$B$3:$S$93,4,FALSE)*VLOOKUP($E235,BY_AGR_Demand_Drivers!$A$5:$I$11,9,FALSE)</f>
        <v>0</v>
      </c>
    </row>
    <row r="236" spans="2:8">
      <c r="B236" s="16" t="s">
        <v>11</v>
      </c>
      <c r="C236" s="16">
        <v>2087</v>
      </c>
      <c r="D236" s="16" t="s">
        <v>3</v>
      </c>
      <c r="E236" s="16" t="str">
        <f>BY_AGR_Demand_Drivers!$J$7</f>
        <v>AGDSH</v>
      </c>
      <c r="F236" s="16">
        <f>VLOOKUP($C236,'Growth rate'!$B$3:$S$93,4,FALSE)*VLOOKUP($E236,BY_AGR_Demand_Drivers!$A$5:$I$11,7,FALSE)</f>
        <v>0.48481513987551161</v>
      </c>
      <c r="G236" s="16">
        <f>VLOOKUP($C236,'Growth rate'!$B$3:$S$93,4,FALSE)*VLOOKUP($E236,BY_AGR_Demand_Drivers!$A$5:$I$11,8,FALSE)</f>
        <v>0</v>
      </c>
      <c r="H236" s="16">
        <f>VLOOKUP($C236,'Growth rate'!$B$3:$S$93,4,FALSE)*VLOOKUP($E236,BY_AGR_Demand_Drivers!$A$5:$I$11,9,FALSE)</f>
        <v>0</v>
      </c>
    </row>
    <row r="237" spans="2:8">
      <c r="B237" s="16" t="s">
        <v>11</v>
      </c>
      <c r="C237" s="16">
        <v>2088</v>
      </c>
      <c r="D237" s="16" t="s">
        <v>3</v>
      </c>
      <c r="E237" s="16" t="str">
        <f>BY_AGR_Demand_Drivers!$J$7</f>
        <v>AGDSH</v>
      </c>
      <c r="F237" s="16">
        <f>VLOOKUP($C237,'Growth rate'!$B$3:$S$93,4,FALSE)*VLOOKUP($E237,BY_AGR_Demand_Drivers!$A$5:$I$11,7,FALSE)</f>
        <v>0.4818119486003995</v>
      </c>
      <c r="G237" s="16">
        <f>VLOOKUP($C237,'Growth rate'!$B$3:$S$93,4,FALSE)*VLOOKUP($E237,BY_AGR_Demand_Drivers!$A$5:$I$11,8,FALSE)</f>
        <v>0</v>
      </c>
      <c r="H237" s="16">
        <f>VLOOKUP($C237,'Growth rate'!$B$3:$S$93,4,FALSE)*VLOOKUP($E237,BY_AGR_Demand_Drivers!$A$5:$I$11,9,FALSE)</f>
        <v>0</v>
      </c>
    </row>
    <row r="238" spans="2:8">
      <c r="B238" s="16" t="s">
        <v>11</v>
      </c>
      <c r="C238" s="16">
        <v>2089</v>
      </c>
      <c r="D238" s="16" t="s">
        <v>3</v>
      </c>
      <c r="E238" s="16" t="str">
        <f>BY_AGR_Demand_Drivers!$J$7</f>
        <v>AGDSH</v>
      </c>
      <c r="F238" s="16">
        <f>VLOOKUP($C238,'Growth rate'!$B$3:$S$93,4,FALSE)*VLOOKUP($E238,BY_AGR_Demand_Drivers!$A$5:$I$11,7,FALSE)</f>
        <v>0.47880875732528744</v>
      </c>
      <c r="G238" s="16">
        <f>VLOOKUP($C238,'Growth rate'!$B$3:$S$93,4,FALSE)*VLOOKUP($E238,BY_AGR_Demand_Drivers!$A$5:$I$11,8,FALSE)</f>
        <v>0</v>
      </c>
      <c r="H238" s="16">
        <f>VLOOKUP($C238,'Growth rate'!$B$3:$S$93,4,FALSE)*VLOOKUP($E238,BY_AGR_Demand_Drivers!$A$5:$I$11,9,FALSE)</f>
        <v>0</v>
      </c>
    </row>
    <row r="239" spans="2:8">
      <c r="B239" s="16" t="s">
        <v>11</v>
      </c>
      <c r="C239" s="16">
        <v>2090</v>
      </c>
      <c r="D239" s="16" t="s">
        <v>3</v>
      </c>
      <c r="E239" s="16" t="str">
        <f>BY_AGR_Demand_Drivers!$J$7</f>
        <v>AGDSH</v>
      </c>
      <c r="F239" s="16">
        <f>VLOOKUP($C239,'Growth rate'!$B$3:$S$93,4,FALSE)*VLOOKUP($E239,BY_AGR_Demand_Drivers!$A$5:$I$11,7,FALSE)</f>
        <v>0.47580556605017532</v>
      </c>
      <c r="G239" s="16">
        <f>VLOOKUP($C239,'Growth rate'!$B$3:$S$93,4,FALSE)*VLOOKUP($E239,BY_AGR_Demand_Drivers!$A$5:$I$11,8,FALSE)</f>
        <v>0</v>
      </c>
      <c r="H239" s="16">
        <f>VLOOKUP($C239,'Growth rate'!$B$3:$S$93,4,FALSE)*VLOOKUP($E239,BY_AGR_Demand_Drivers!$A$5:$I$11,9,FALSE)</f>
        <v>0</v>
      </c>
    </row>
    <row r="240" spans="2:8">
      <c r="B240" s="16" t="s">
        <v>11</v>
      </c>
      <c r="C240" s="16">
        <v>2091</v>
      </c>
      <c r="D240" s="16" t="s">
        <v>3</v>
      </c>
      <c r="E240" s="16" t="str">
        <f>BY_AGR_Demand_Drivers!$J$7</f>
        <v>AGDSH</v>
      </c>
      <c r="F240" s="16">
        <f>VLOOKUP($C240,'Growth rate'!$B$3:$S$93,4,FALSE)*VLOOKUP($E240,BY_AGR_Demand_Drivers!$A$5:$I$11,7,FALSE)</f>
        <v>0.47249596483365314</v>
      </c>
      <c r="G240" s="16">
        <f>VLOOKUP($C240,'Growth rate'!$B$3:$S$93,4,FALSE)*VLOOKUP($E240,BY_AGR_Demand_Drivers!$A$5:$I$11,8,FALSE)</f>
        <v>0</v>
      </c>
      <c r="H240" s="16">
        <f>VLOOKUP($C240,'Growth rate'!$B$3:$S$93,4,FALSE)*VLOOKUP($E240,BY_AGR_Demand_Drivers!$A$5:$I$11,9,FALSE)</f>
        <v>0</v>
      </c>
    </row>
    <row r="241" spans="2:8">
      <c r="B241" s="16" t="s">
        <v>11</v>
      </c>
      <c r="C241" s="16">
        <v>2092</v>
      </c>
      <c r="D241" s="16" t="s">
        <v>3</v>
      </c>
      <c r="E241" s="16" t="str">
        <f>BY_AGR_Demand_Drivers!$J$7</f>
        <v>AGDSH</v>
      </c>
      <c r="F241" s="16">
        <f>VLOOKUP($C241,'Growth rate'!$B$3:$S$93,4,FALSE)*VLOOKUP($E241,BY_AGR_Demand_Drivers!$A$5:$I$11,7,FALSE)</f>
        <v>0.46918636361713101</v>
      </c>
      <c r="G241" s="16">
        <f>VLOOKUP($C241,'Growth rate'!$B$3:$S$93,4,FALSE)*VLOOKUP($E241,BY_AGR_Demand_Drivers!$A$5:$I$11,8,FALSE)</f>
        <v>0</v>
      </c>
      <c r="H241" s="16">
        <f>VLOOKUP($C241,'Growth rate'!$B$3:$S$93,4,FALSE)*VLOOKUP($E241,BY_AGR_Demand_Drivers!$A$5:$I$11,9,FALSE)</f>
        <v>0</v>
      </c>
    </row>
    <row r="242" spans="2:8">
      <c r="B242" s="16" t="s">
        <v>11</v>
      </c>
      <c r="C242" s="16">
        <v>2093</v>
      </c>
      <c r="D242" s="16" t="s">
        <v>3</v>
      </c>
      <c r="E242" s="16" t="str">
        <f>BY_AGR_Demand_Drivers!$J$7</f>
        <v>AGDSH</v>
      </c>
      <c r="F242" s="16">
        <f>VLOOKUP($C242,'Growth rate'!$B$3:$S$93,4,FALSE)*VLOOKUP($E242,BY_AGR_Demand_Drivers!$A$5:$I$11,7,FALSE)</f>
        <v>0.46587676240060882</v>
      </c>
      <c r="G242" s="16">
        <f>VLOOKUP($C242,'Growth rate'!$B$3:$S$93,4,FALSE)*VLOOKUP($E242,BY_AGR_Demand_Drivers!$A$5:$I$11,8,FALSE)</f>
        <v>0</v>
      </c>
      <c r="H242" s="16">
        <f>VLOOKUP($C242,'Growth rate'!$B$3:$S$93,4,FALSE)*VLOOKUP($E242,BY_AGR_Demand_Drivers!$A$5:$I$11,9,FALSE)</f>
        <v>0</v>
      </c>
    </row>
    <row r="243" spans="2:8">
      <c r="B243" s="16" t="s">
        <v>11</v>
      </c>
      <c r="C243" s="16">
        <v>2094</v>
      </c>
      <c r="D243" s="16" t="s">
        <v>3</v>
      </c>
      <c r="E243" s="16" t="str">
        <f>BY_AGR_Demand_Drivers!$J$7</f>
        <v>AGDSH</v>
      </c>
      <c r="F243" s="16">
        <f>VLOOKUP($C243,'Growth rate'!$B$3:$S$93,4,FALSE)*VLOOKUP($E243,BY_AGR_Demand_Drivers!$A$5:$I$11,7,FALSE)</f>
        <v>0.46256716118408669</v>
      </c>
      <c r="G243" s="16">
        <f>VLOOKUP($C243,'Growth rate'!$B$3:$S$93,4,FALSE)*VLOOKUP($E243,BY_AGR_Demand_Drivers!$A$5:$I$11,8,FALSE)</f>
        <v>0</v>
      </c>
      <c r="H243" s="16">
        <f>VLOOKUP($C243,'Growth rate'!$B$3:$S$93,4,FALSE)*VLOOKUP($E243,BY_AGR_Demand_Drivers!$A$5:$I$11,9,FALSE)</f>
        <v>0</v>
      </c>
    </row>
    <row r="244" spans="2:8">
      <c r="B244" s="16" t="s">
        <v>11</v>
      </c>
      <c r="C244" s="16">
        <v>2095</v>
      </c>
      <c r="D244" s="16" t="s">
        <v>3</v>
      </c>
      <c r="E244" s="16" t="str">
        <f>BY_AGR_Demand_Drivers!$J$7</f>
        <v>AGDSH</v>
      </c>
      <c r="F244" s="16">
        <f>VLOOKUP($C244,'Growth rate'!$B$3:$S$93,4,FALSE)*VLOOKUP($E244,BY_AGR_Demand_Drivers!$A$5:$I$11,7,FALSE)</f>
        <v>0.45925755996756451</v>
      </c>
      <c r="G244" s="16">
        <f>VLOOKUP($C244,'Growth rate'!$B$3:$S$93,4,FALSE)*VLOOKUP($E244,BY_AGR_Demand_Drivers!$A$5:$I$11,8,FALSE)</f>
        <v>0</v>
      </c>
      <c r="H244" s="16">
        <f>VLOOKUP($C244,'Growth rate'!$B$3:$S$93,4,FALSE)*VLOOKUP($E244,BY_AGR_Demand_Drivers!$A$5:$I$11,9,FALSE)</f>
        <v>0</v>
      </c>
    </row>
    <row r="245" spans="2:8">
      <c r="B245" s="16" t="s">
        <v>11</v>
      </c>
      <c r="C245" s="16">
        <v>2096</v>
      </c>
      <c r="D245" s="16" t="s">
        <v>3</v>
      </c>
      <c r="E245" s="16" t="str">
        <f>BY_AGR_Demand_Drivers!$J$7</f>
        <v>AGDSH</v>
      </c>
      <c r="F245" s="16">
        <f>VLOOKUP($C245,'Growth rate'!$B$3:$S$93,4,FALSE)*VLOOKUP($E245,BY_AGR_Demand_Drivers!$A$5:$I$11,7,FALSE)</f>
        <v>0.45579125112714503</v>
      </c>
      <c r="G245" s="16">
        <f>VLOOKUP($C245,'Growth rate'!$B$3:$S$93,4,FALSE)*VLOOKUP($E245,BY_AGR_Demand_Drivers!$A$5:$I$11,8,FALSE)</f>
        <v>0</v>
      </c>
      <c r="H245" s="16">
        <f>VLOOKUP($C245,'Growth rate'!$B$3:$S$93,4,FALSE)*VLOOKUP($E245,BY_AGR_Demand_Drivers!$A$5:$I$11,9,FALSE)</f>
        <v>0</v>
      </c>
    </row>
    <row r="246" spans="2:8">
      <c r="B246" s="16" t="s">
        <v>11</v>
      </c>
      <c r="C246" s="16">
        <v>2097</v>
      </c>
      <c r="D246" s="16" t="s">
        <v>3</v>
      </c>
      <c r="E246" s="16" t="str">
        <f>BY_AGR_Demand_Drivers!$J$7</f>
        <v>AGDSH</v>
      </c>
      <c r="F246" s="16">
        <f>VLOOKUP($C246,'Growth rate'!$B$3:$S$93,4,FALSE)*VLOOKUP($E246,BY_AGR_Demand_Drivers!$A$5:$I$11,7,FALSE)</f>
        <v>0.4523249422867256</v>
      </c>
      <c r="G246" s="16">
        <f>VLOOKUP($C246,'Growth rate'!$B$3:$S$93,4,FALSE)*VLOOKUP($E246,BY_AGR_Demand_Drivers!$A$5:$I$11,8,FALSE)</f>
        <v>0</v>
      </c>
      <c r="H246" s="16">
        <f>VLOOKUP($C246,'Growth rate'!$B$3:$S$93,4,FALSE)*VLOOKUP($E246,BY_AGR_Demand_Drivers!$A$5:$I$11,9,FALSE)</f>
        <v>0</v>
      </c>
    </row>
    <row r="247" spans="2:8">
      <c r="B247" s="16" t="s">
        <v>11</v>
      </c>
      <c r="C247" s="16">
        <v>2098</v>
      </c>
      <c r="D247" s="16" t="s">
        <v>3</v>
      </c>
      <c r="E247" s="16" t="str">
        <f>BY_AGR_Demand_Drivers!$J$7</f>
        <v>AGDSH</v>
      </c>
      <c r="F247" s="16">
        <f>VLOOKUP($C247,'Growth rate'!$B$3:$S$93,4,FALSE)*VLOOKUP($E247,BY_AGR_Demand_Drivers!$A$5:$I$11,7,FALSE)</f>
        <v>0.44885863344630605</v>
      </c>
      <c r="G247" s="16">
        <f>VLOOKUP($C247,'Growth rate'!$B$3:$S$93,4,FALSE)*VLOOKUP($E247,BY_AGR_Demand_Drivers!$A$5:$I$11,8,FALSE)</f>
        <v>0</v>
      </c>
      <c r="H247" s="16">
        <f>VLOOKUP($C247,'Growth rate'!$B$3:$S$93,4,FALSE)*VLOOKUP($E247,BY_AGR_Demand_Drivers!$A$5:$I$11,9,FALSE)</f>
        <v>0</v>
      </c>
    </row>
    <row r="248" spans="2:8">
      <c r="B248" s="16" t="s">
        <v>11</v>
      </c>
      <c r="C248" s="16">
        <v>2099</v>
      </c>
      <c r="D248" s="16" t="s">
        <v>3</v>
      </c>
      <c r="E248" s="16" t="str">
        <f>BY_AGR_Demand_Drivers!$J$7</f>
        <v>AGDSH</v>
      </c>
      <c r="F248" s="16">
        <f>VLOOKUP($C248,'Growth rate'!$B$3:$S$93,4,FALSE)*VLOOKUP($E248,BY_AGR_Demand_Drivers!$A$5:$I$11,7,FALSE)</f>
        <v>0.44539232460588662</v>
      </c>
      <c r="G248" s="16">
        <f>VLOOKUP($C248,'Growth rate'!$B$3:$S$93,4,FALSE)*VLOOKUP($E248,BY_AGR_Demand_Drivers!$A$5:$I$11,8,FALSE)</f>
        <v>0</v>
      </c>
      <c r="H248" s="16">
        <f>VLOOKUP($C248,'Growth rate'!$B$3:$S$93,4,FALSE)*VLOOKUP($E248,BY_AGR_Demand_Drivers!$A$5:$I$11,9,FALSE)</f>
        <v>0</v>
      </c>
    </row>
    <row r="249" spans="2:8">
      <c r="B249" s="16" t="s">
        <v>11</v>
      </c>
      <c r="C249" s="16">
        <v>2100</v>
      </c>
      <c r="D249" s="16" t="s">
        <v>3</v>
      </c>
      <c r="E249" s="16" t="str">
        <f>BY_AGR_Demand_Drivers!$J$7</f>
        <v>AGDSH</v>
      </c>
      <c r="F249" s="16">
        <f>VLOOKUP($C249,'Growth rate'!$B$3:$S$93,4,FALSE)*VLOOKUP($E249,BY_AGR_Demand_Drivers!$A$5:$I$11,7,FALSE)</f>
        <v>0.44192601576546714</v>
      </c>
      <c r="G249" s="16">
        <f>VLOOKUP($C249,'Growth rate'!$B$3:$S$93,4,FALSE)*VLOOKUP($E249,BY_AGR_Demand_Drivers!$A$5:$I$11,8,FALSE)</f>
        <v>0</v>
      </c>
      <c r="H249" s="16">
        <f>VLOOKUP($C249,'Growth rate'!$B$3:$S$93,4,FALSE)*VLOOKUP($E249,BY_AGR_Demand_Drivers!$A$5:$I$11,9,FALSE)</f>
        <v>0</v>
      </c>
    </row>
    <row r="250" spans="2:8">
      <c r="B250" s="16" t="s">
        <v>11</v>
      </c>
      <c r="C250" s="16">
        <v>2019</v>
      </c>
      <c r="D250" s="16" t="s">
        <v>3</v>
      </c>
      <c r="E250" s="16" t="str">
        <f>BY_AGR_Demand_Drivers!$J$8</f>
        <v>AGDLA</v>
      </c>
      <c r="F250" s="16">
        <f>VLOOKUP($C250,'Growth rate'!$B$3:$S$93,4,FALSE)*VLOOKUP($E250,BY_AGR_Demand_Drivers!$A$5:$I$11,7,FALSE)</f>
        <v>3.9776794809866121</v>
      </c>
      <c r="G250" s="16">
        <f>VLOOKUP($C250,'Growth rate'!$B$3:$S$93,4,FALSE)*VLOOKUP($E250,BY_AGR_Demand_Drivers!$A$5:$I$11,8,FALSE)</f>
        <v>0</v>
      </c>
      <c r="H250" s="16">
        <f>VLOOKUP($C250,'Growth rate'!$B$3:$S$93,4,FALSE)*VLOOKUP($E250,BY_AGR_Demand_Drivers!$A$5:$I$11,9,FALSE)</f>
        <v>0</v>
      </c>
    </row>
    <row r="251" spans="2:8">
      <c r="B251" s="16" t="s">
        <v>11</v>
      </c>
      <c r="C251" s="16">
        <v>2020</v>
      </c>
      <c r="D251" s="16" t="s">
        <v>3</v>
      </c>
      <c r="E251" s="16" t="str">
        <f>BY_AGR_Demand_Drivers!$J$8</f>
        <v>AGDLA</v>
      </c>
      <c r="F251" s="16">
        <f>VLOOKUP($C251,'Growth rate'!$B$3:$S$93,4,FALSE)*VLOOKUP($E251,BY_AGR_Demand_Drivers!$A$5:$I$11,7,FALSE)</f>
        <v>3.9786352912990801</v>
      </c>
      <c r="G251" s="16">
        <f>VLOOKUP($C251,'Growth rate'!$B$3:$S$93,4,FALSE)*VLOOKUP($E251,BY_AGR_Demand_Drivers!$A$5:$I$11,8,FALSE)</f>
        <v>0</v>
      </c>
      <c r="H251" s="16">
        <f>VLOOKUP($C251,'Growth rate'!$B$3:$S$93,4,FALSE)*VLOOKUP($E251,BY_AGR_Demand_Drivers!$A$5:$I$11,9,FALSE)</f>
        <v>0</v>
      </c>
    </row>
    <row r="252" spans="2:8">
      <c r="B252" s="16" t="s">
        <v>11</v>
      </c>
      <c r="C252" s="16">
        <v>2021</v>
      </c>
      <c r="D252" s="16" t="s">
        <v>3</v>
      </c>
      <c r="E252" s="16" t="str">
        <f>BY_AGR_Demand_Drivers!$J$8</f>
        <v>AGDLA</v>
      </c>
      <c r="F252" s="16">
        <f>VLOOKUP($C252,'Growth rate'!$B$3:$S$93,4,FALSE)*VLOOKUP($E252,BY_AGR_Demand_Drivers!$A$5:$I$11,7,FALSE)</f>
        <v>3.9799167640268145</v>
      </c>
      <c r="G252" s="16">
        <f>VLOOKUP($C252,'Growth rate'!$B$3:$S$93,4,FALSE)*VLOOKUP($E252,BY_AGR_Demand_Drivers!$A$5:$I$11,8,FALSE)</f>
        <v>0</v>
      </c>
      <c r="H252" s="16">
        <f>VLOOKUP($C252,'Growth rate'!$B$3:$S$93,4,FALSE)*VLOOKUP($E252,BY_AGR_Demand_Drivers!$A$5:$I$11,9,FALSE)</f>
        <v>0</v>
      </c>
    </row>
    <row r="253" spans="2:8">
      <c r="B253" s="16" t="s">
        <v>11</v>
      </c>
      <c r="C253" s="16">
        <v>2022</v>
      </c>
      <c r="D253" s="16" t="s">
        <v>3</v>
      </c>
      <c r="E253" s="16" t="str">
        <f>BY_AGR_Demand_Drivers!$J$8</f>
        <v>AGDLA</v>
      </c>
      <c r="F253" s="16">
        <f>VLOOKUP($C253,'Growth rate'!$B$3:$S$93,4,FALSE)*VLOOKUP($E253,BY_AGR_Demand_Drivers!$A$5:$I$11,7,FALSE)</f>
        <v>3.9811982367545475</v>
      </c>
      <c r="G253" s="16">
        <f>VLOOKUP($C253,'Growth rate'!$B$3:$S$93,4,FALSE)*VLOOKUP($E253,BY_AGR_Demand_Drivers!$A$5:$I$11,8,FALSE)</f>
        <v>0</v>
      </c>
      <c r="H253" s="16">
        <f>VLOOKUP($C253,'Growth rate'!$B$3:$S$93,4,FALSE)*VLOOKUP($E253,BY_AGR_Demand_Drivers!$A$5:$I$11,9,FALSE)</f>
        <v>0</v>
      </c>
    </row>
    <row r="254" spans="2:8">
      <c r="B254" s="16" t="s">
        <v>11</v>
      </c>
      <c r="C254" s="16">
        <v>2023</v>
      </c>
      <c r="D254" s="16" t="s">
        <v>3</v>
      </c>
      <c r="E254" s="16" t="str">
        <f>BY_AGR_Demand_Drivers!$J$8</f>
        <v>AGDLA</v>
      </c>
      <c r="F254" s="16">
        <f>VLOOKUP($C254,'Growth rate'!$B$3:$S$93,4,FALSE)*VLOOKUP($E254,BY_AGR_Demand_Drivers!$A$5:$I$11,7,FALSE)</f>
        <v>3.9824797094822819</v>
      </c>
      <c r="G254" s="16">
        <f>VLOOKUP($C254,'Growth rate'!$B$3:$S$93,4,FALSE)*VLOOKUP($E254,BY_AGR_Demand_Drivers!$A$5:$I$11,8,FALSE)</f>
        <v>0</v>
      </c>
      <c r="H254" s="16">
        <f>VLOOKUP($C254,'Growth rate'!$B$3:$S$93,4,FALSE)*VLOOKUP($E254,BY_AGR_Demand_Drivers!$A$5:$I$11,9,FALSE)</f>
        <v>0</v>
      </c>
    </row>
    <row r="255" spans="2:8">
      <c r="B255" s="16" t="s">
        <v>11</v>
      </c>
      <c r="C255" s="16">
        <v>2024</v>
      </c>
      <c r="D255" s="16" t="s">
        <v>3</v>
      </c>
      <c r="E255" s="16" t="str">
        <f>BY_AGR_Demand_Drivers!$J$8</f>
        <v>AGDLA</v>
      </c>
      <c r="F255" s="16">
        <f>VLOOKUP($C255,'Growth rate'!$B$3:$S$93,4,FALSE)*VLOOKUP($E255,BY_AGR_Demand_Drivers!$A$5:$I$11,7,FALSE)</f>
        <v>3.983761182210015</v>
      </c>
      <c r="G255" s="16">
        <f>VLOOKUP($C255,'Growth rate'!$B$3:$S$93,4,FALSE)*VLOOKUP($E255,BY_AGR_Demand_Drivers!$A$5:$I$11,8,FALSE)</f>
        <v>0</v>
      </c>
      <c r="H255" s="16">
        <f>VLOOKUP($C255,'Growth rate'!$B$3:$S$93,4,FALSE)*VLOOKUP($E255,BY_AGR_Demand_Drivers!$A$5:$I$11,9,FALSE)</f>
        <v>0</v>
      </c>
    </row>
    <row r="256" spans="2:8">
      <c r="B256" s="16" t="s">
        <v>11</v>
      </c>
      <c r="C256" s="16">
        <v>2025</v>
      </c>
      <c r="D256" s="16" t="s">
        <v>3</v>
      </c>
      <c r="E256" s="16" t="str">
        <f>BY_AGR_Demand_Drivers!$J$8</f>
        <v>AGDLA</v>
      </c>
      <c r="F256" s="16">
        <f>VLOOKUP($C256,'Growth rate'!$B$3:$S$93,4,FALSE)*VLOOKUP($E256,BY_AGR_Demand_Drivers!$A$5:$I$11,7,FALSE)</f>
        <v>3.9850426549377493</v>
      </c>
      <c r="G256" s="16">
        <f>VLOOKUP($C256,'Growth rate'!$B$3:$S$93,4,FALSE)*VLOOKUP($E256,BY_AGR_Demand_Drivers!$A$5:$I$11,8,FALSE)</f>
        <v>0</v>
      </c>
      <c r="H256" s="16">
        <f>VLOOKUP($C256,'Growth rate'!$B$3:$S$93,4,FALSE)*VLOOKUP($E256,BY_AGR_Demand_Drivers!$A$5:$I$11,9,FALSE)</f>
        <v>0</v>
      </c>
    </row>
    <row r="257" spans="2:8">
      <c r="B257" s="16" t="s">
        <v>11</v>
      </c>
      <c r="C257" s="16">
        <v>2026</v>
      </c>
      <c r="D257" s="16" t="s">
        <v>3</v>
      </c>
      <c r="E257" s="16" t="str">
        <f>BY_AGR_Demand_Drivers!$J$8</f>
        <v>AGDLA</v>
      </c>
      <c r="F257" s="16">
        <f>VLOOKUP($C257,'Growth rate'!$B$3:$S$93,4,FALSE)*VLOOKUP($E257,BY_AGR_Demand_Drivers!$A$5:$I$11,7,FALSE)</f>
        <v>3.9857042467660975</v>
      </c>
      <c r="G257" s="16">
        <f>VLOOKUP($C257,'Growth rate'!$B$3:$S$93,4,FALSE)*VLOOKUP($E257,BY_AGR_Demand_Drivers!$A$5:$I$11,8,FALSE)</f>
        <v>0</v>
      </c>
      <c r="H257" s="16">
        <f>VLOOKUP($C257,'Growth rate'!$B$3:$S$93,4,FALSE)*VLOOKUP($E257,BY_AGR_Demand_Drivers!$A$5:$I$11,9,FALSE)</f>
        <v>0</v>
      </c>
    </row>
    <row r="258" spans="2:8">
      <c r="B258" s="16" t="s">
        <v>11</v>
      </c>
      <c r="C258" s="16">
        <v>2027</v>
      </c>
      <c r="D258" s="16" t="s">
        <v>3</v>
      </c>
      <c r="E258" s="16" t="str">
        <f>BY_AGR_Demand_Drivers!$J$8</f>
        <v>AGDLA</v>
      </c>
      <c r="F258" s="16">
        <f>VLOOKUP($C258,'Growth rate'!$B$3:$S$93,4,FALSE)*VLOOKUP($E258,BY_AGR_Demand_Drivers!$A$5:$I$11,7,FALSE)</f>
        <v>3.9863658385944452</v>
      </c>
      <c r="G258" s="16">
        <f>VLOOKUP($C258,'Growth rate'!$B$3:$S$93,4,FALSE)*VLOOKUP($E258,BY_AGR_Demand_Drivers!$A$5:$I$11,8,FALSE)</f>
        <v>0</v>
      </c>
      <c r="H258" s="16">
        <f>VLOOKUP($C258,'Growth rate'!$B$3:$S$93,4,FALSE)*VLOOKUP($E258,BY_AGR_Demand_Drivers!$A$5:$I$11,9,FALSE)</f>
        <v>0</v>
      </c>
    </row>
    <row r="259" spans="2:8">
      <c r="B259" s="16" t="s">
        <v>11</v>
      </c>
      <c r="C259" s="16">
        <v>2028</v>
      </c>
      <c r="D259" s="16" t="s">
        <v>3</v>
      </c>
      <c r="E259" s="16" t="str">
        <f>BY_AGR_Demand_Drivers!$J$8</f>
        <v>AGDLA</v>
      </c>
      <c r="F259" s="16">
        <f>VLOOKUP($C259,'Growth rate'!$B$3:$S$93,4,FALSE)*VLOOKUP($E259,BY_AGR_Demand_Drivers!$A$5:$I$11,7,FALSE)</f>
        <v>3.9870274304227937</v>
      </c>
      <c r="G259" s="16">
        <f>VLOOKUP($C259,'Growth rate'!$B$3:$S$93,4,FALSE)*VLOOKUP($E259,BY_AGR_Demand_Drivers!$A$5:$I$11,8,FALSE)</f>
        <v>0</v>
      </c>
      <c r="H259" s="16">
        <f>VLOOKUP($C259,'Growth rate'!$B$3:$S$93,4,FALSE)*VLOOKUP($E259,BY_AGR_Demand_Drivers!$A$5:$I$11,9,FALSE)</f>
        <v>0</v>
      </c>
    </row>
    <row r="260" spans="2:8">
      <c r="B260" s="16" t="s">
        <v>11</v>
      </c>
      <c r="C260" s="16">
        <v>2029</v>
      </c>
      <c r="D260" s="16" t="s">
        <v>3</v>
      </c>
      <c r="E260" s="16" t="str">
        <f>BY_AGR_Demand_Drivers!$J$8</f>
        <v>AGDLA</v>
      </c>
      <c r="F260" s="16">
        <f>VLOOKUP($C260,'Growth rate'!$B$3:$S$93,4,FALSE)*VLOOKUP($E260,BY_AGR_Demand_Drivers!$A$5:$I$11,7,FALSE)</f>
        <v>3.9876890222511414</v>
      </c>
      <c r="G260" s="16">
        <f>VLOOKUP($C260,'Growth rate'!$B$3:$S$93,4,FALSE)*VLOOKUP($E260,BY_AGR_Demand_Drivers!$A$5:$I$11,8,FALSE)</f>
        <v>0</v>
      </c>
      <c r="H260" s="16">
        <f>VLOOKUP($C260,'Growth rate'!$B$3:$S$93,4,FALSE)*VLOOKUP($E260,BY_AGR_Demand_Drivers!$A$5:$I$11,9,FALSE)</f>
        <v>0</v>
      </c>
    </row>
    <row r="261" spans="2:8">
      <c r="B261" s="16" t="s">
        <v>11</v>
      </c>
      <c r="C261" s="16">
        <v>2030</v>
      </c>
      <c r="D261" s="16" t="s">
        <v>3</v>
      </c>
      <c r="E261" s="16" t="str">
        <f>BY_AGR_Demand_Drivers!$J$8</f>
        <v>AGDLA</v>
      </c>
      <c r="F261" s="16">
        <f>VLOOKUP($C261,'Growth rate'!$B$3:$S$93,4,FALSE)*VLOOKUP($E261,BY_AGR_Demand_Drivers!$A$5:$I$11,7,FALSE)</f>
        <v>3.98835061407949</v>
      </c>
      <c r="G261" s="16">
        <f>VLOOKUP($C261,'Growth rate'!$B$3:$S$93,4,FALSE)*VLOOKUP($E261,BY_AGR_Demand_Drivers!$A$5:$I$11,8,FALSE)</f>
        <v>0</v>
      </c>
      <c r="H261" s="16">
        <f>VLOOKUP($C261,'Growth rate'!$B$3:$S$93,4,FALSE)*VLOOKUP($E261,BY_AGR_Demand_Drivers!$A$5:$I$11,9,FALSE)</f>
        <v>0</v>
      </c>
    </row>
    <row r="262" spans="2:8">
      <c r="B262" s="16" t="s">
        <v>11</v>
      </c>
      <c r="C262" s="16">
        <v>2031</v>
      </c>
      <c r="D262" s="16" t="s">
        <v>3</v>
      </c>
      <c r="E262" s="16" t="str">
        <f>BY_AGR_Demand_Drivers!$J$8</f>
        <v>AGDLA</v>
      </c>
      <c r="F262" s="16">
        <f>VLOOKUP($C262,'Growth rate'!$B$3:$S$93,4,FALSE)*VLOOKUP($E262,BY_AGR_Demand_Drivers!$A$5:$I$11,7,FALSE)</f>
        <v>3.9883366260588566</v>
      </c>
      <c r="G262" s="16">
        <f>VLOOKUP($C262,'Growth rate'!$B$3:$S$93,4,FALSE)*VLOOKUP($E262,BY_AGR_Demand_Drivers!$A$5:$I$11,8,FALSE)</f>
        <v>0</v>
      </c>
      <c r="H262" s="16">
        <f>VLOOKUP($C262,'Growth rate'!$B$3:$S$93,4,FALSE)*VLOOKUP($E262,BY_AGR_Demand_Drivers!$A$5:$I$11,9,FALSE)</f>
        <v>0</v>
      </c>
    </row>
    <row r="263" spans="2:8">
      <c r="B263" s="16" t="s">
        <v>11</v>
      </c>
      <c r="C263" s="16">
        <v>2032</v>
      </c>
      <c r="D263" s="16" t="s">
        <v>3</v>
      </c>
      <c r="E263" s="16" t="str">
        <f>BY_AGR_Demand_Drivers!$J$8</f>
        <v>AGDLA</v>
      </c>
      <c r="F263" s="16">
        <f>VLOOKUP($C263,'Growth rate'!$B$3:$S$93,4,FALSE)*VLOOKUP($E263,BY_AGR_Demand_Drivers!$A$5:$I$11,7,FALSE)</f>
        <v>3.9883226380382237</v>
      </c>
      <c r="G263" s="16">
        <f>VLOOKUP($C263,'Growth rate'!$B$3:$S$93,4,FALSE)*VLOOKUP($E263,BY_AGR_Demand_Drivers!$A$5:$I$11,8,FALSE)</f>
        <v>0</v>
      </c>
      <c r="H263" s="16">
        <f>VLOOKUP($C263,'Growth rate'!$B$3:$S$93,4,FALSE)*VLOOKUP($E263,BY_AGR_Demand_Drivers!$A$5:$I$11,9,FALSE)</f>
        <v>0</v>
      </c>
    </row>
    <row r="264" spans="2:8">
      <c r="B264" s="16" t="s">
        <v>11</v>
      </c>
      <c r="C264" s="16">
        <v>2033</v>
      </c>
      <c r="D264" s="16" t="s">
        <v>3</v>
      </c>
      <c r="E264" s="16" t="str">
        <f>BY_AGR_Demand_Drivers!$J$8</f>
        <v>AGDLA</v>
      </c>
      <c r="F264" s="16">
        <f>VLOOKUP($C264,'Growth rate'!$B$3:$S$93,4,FALSE)*VLOOKUP($E264,BY_AGR_Demand_Drivers!$A$5:$I$11,7,FALSE)</f>
        <v>3.9883086500175904</v>
      </c>
      <c r="G264" s="16">
        <f>VLOOKUP($C264,'Growth rate'!$B$3:$S$93,4,FALSE)*VLOOKUP($E264,BY_AGR_Demand_Drivers!$A$5:$I$11,8,FALSE)</f>
        <v>0</v>
      </c>
      <c r="H264" s="16">
        <f>VLOOKUP($C264,'Growth rate'!$B$3:$S$93,4,FALSE)*VLOOKUP($E264,BY_AGR_Demand_Drivers!$A$5:$I$11,9,FALSE)</f>
        <v>0</v>
      </c>
    </row>
    <row r="265" spans="2:8">
      <c r="B265" s="16" t="s">
        <v>11</v>
      </c>
      <c r="C265" s="16">
        <v>2034</v>
      </c>
      <c r="D265" s="16" t="s">
        <v>3</v>
      </c>
      <c r="E265" s="16" t="str">
        <f>BY_AGR_Demand_Drivers!$J$8</f>
        <v>AGDLA</v>
      </c>
      <c r="F265" s="16">
        <f>VLOOKUP($C265,'Growth rate'!$B$3:$S$93,4,FALSE)*VLOOKUP($E265,BY_AGR_Demand_Drivers!$A$5:$I$11,7,FALSE)</f>
        <v>3.9882946619969579</v>
      </c>
      <c r="G265" s="16">
        <f>VLOOKUP($C265,'Growth rate'!$B$3:$S$93,4,FALSE)*VLOOKUP($E265,BY_AGR_Demand_Drivers!$A$5:$I$11,8,FALSE)</f>
        <v>0</v>
      </c>
      <c r="H265" s="16">
        <f>VLOOKUP($C265,'Growth rate'!$B$3:$S$93,4,FALSE)*VLOOKUP($E265,BY_AGR_Demand_Drivers!$A$5:$I$11,9,FALSE)</f>
        <v>0</v>
      </c>
    </row>
    <row r="266" spans="2:8">
      <c r="B266" s="16" t="s">
        <v>11</v>
      </c>
      <c r="C266" s="16">
        <v>2035</v>
      </c>
      <c r="D266" s="16" t="s">
        <v>3</v>
      </c>
      <c r="E266" s="16" t="str">
        <f>BY_AGR_Demand_Drivers!$J$8</f>
        <v>AGDLA</v>
      </c>
      <c r="F266" s="16">
        <f>VLOOKUP($C266,'Growth rate'!$B$3:$S$93,4,FALSE)*VLOOKUP($E266,BY_AGR_Demand_Drivers!$A$5:$I$11,7,FALSE)</f>
        <v>3.9882806739763246</v>
      </c>
      <c r="G266" s="16">
        <f>VLOOKUP($C266,'Growth rate'!$B$3:$S$93,4,FALSE)*VLOOKUP($E266,BY_AGR_Demand_Drivers!$A$5:$I$11,8,FALSE)</f>
        <v>0</v>
      </c>
      <c r="H266" s="16">
        <f>VLOOKUP($C266,'Growth rate'!$B$3:$S$93,4,FALSE)*VLOOKUP($E266,BY_AGR_Demand_Drivers!$A$5:$I$11,9,FALSE)</f>
        <v>0</v>
      </c>
    </row>
    <row r="267" spans="2:8">
      <c r="B267" s="16" t="s">
        <v>11</v>
      </c>
      <c r="C267" s="16">
        <v>2036</v>
      </c>
      <c r="D267" s="16" t="s">
        <v>3</v>
      </c>
      <c r="E267" s="16" t="str">
        <f>BY_AGR_Demand_Drivers!$J$8</f>
        <v>AGDLA</v>
      </c>
      <c r="F267" s="16">
        <f>VLOOKUP($C267,'Growth rate'!$B$3:$S$93,4,FALSE)*VLOOKUP($E267,BY_AGR_Demand_Drivers!$A$5:$I$11,7,FALSE)</f>
        <v>3.9879615649261351</v>
      </c>
      <c r="G267" s="16">
        <f>VLOOKUP($C267,'Growth rate'!$B$3:$S$93,4,FALSE)*VLOOKUP($E267,BY_AGR_Demand_Drivers!$A$5:$I$11,8,FALSE)</f>
        <v>0</v>
      </c>
      <c r="H267" s="16">
        <f>VLOOKUP($C267,'Growth rate'!$B$3:$S$93,4,FALSE)*VLOOKUP($E267,BY_AGR_Demand_Drivers!$A$5:$I$11,9,FALSE)</f>
        <v>0</v>
      </c>
    </row>
    <row r="268" spans="2:8">
      <c r="B268" s="16" t="s">
        <v>11</v>
      </c>
      <c r="C268" s="16">
        <v>2037</v>
      </c>
      <c r="D268" s="16" t="s">
        <v>3</v>
      </c>
      <c r="E268" s="16" t="str">
        <f>BY_AGR_Demand_Drivers!$J$8</f>
        <v>AGDLA</v>
      </c>
      <c r="F268" s="16">
        <f>VLOOKUP($C268,'Growth rate'!$B$3:$S$93,4,FALSE)*VLOOKUP($E268,BY_AGR_Demand_Drivers!$A$5:$I$11,7,FALSE)</f>
        <v>3.987642455875946</v>
      </c>
      <c r="G268" s="16">
        <f>VLOOKUP($C268,'Growth rate'!$B$3:$S$93,4,FALSE)*VLOOKUP($E268,BY_AGR_Demand_Drivers!$A$5:$I$11,8,FALSE)</f>
        <v>0</v>
      </c>
      <c r="H268" s="16">
        <f>VLOOKUP($C268,'Growth rate'!$B$3:$S$93,4,FALSE)*VLOOKUP($E268,BY_AGR_Demand_Drivers!$A$5:$I$11,9,FALSE)</f>
        <v>0</v>
      </c>
    </row>
    <row r="269" spans="2:8">
      <c r="B269" s="16" t="s">
        <v>11</v>
      </c>
      <c r="C269" s="16">
        <v>2038</v>
      </c>
      <c r="D269" s="16" t="s">
        <v>3</v>
      </c>
      <c r="E269" s="16" t="str">
        <f>BY_AGR_Demand_Drivers!$J$8</f>
        <v>AGDLA</v>
      </c>
      <c r="F269" s="16">
        <f>VLOOKUP($C269,'Growth rate'!$B$3:$S$93,4,FALSE)*VLOOKUP($E269,BY_AGR_Demand_Drivers!$A$5:$I$11,7,FALSE)</f>
        <v>3.9873233468257565</v>
      </c>
      <c r="G269" s="16">
        <f>VLOOKUP($C269,'Growth rate'!$B$3:$S$93,4,FALSE)*VLOOKUP($E269,BY_AGR_Demand_Drivers!$A$5:$I$11,8,FALSE)</f>
        <v>0</v>
      </c>
      <c r="H269" s="16">
        <f>VLOOKUP($C269,'Growth rate'!$B$3:$S$93,4,FALSE)*VLOOKUP($E269,BY_AGR_Demand_Drivers!$A$5:$I$11,9,FALSE)</f>
        <v>0</v>
      </c>
    </row>
    <row r="270" spans="2:8">
      <c r="B270" s="16" t="s">
        <v>11</v>
      </c>
      <c r="C270" s="16">
        <v>2039</v>
      </c>
      <c r="D270" s="16" t="s">
        <v>3</v>
      </c>
      <c r="E270" s="16" t="str">
        <f>BY_AGR_Demand_Drivers!$J$8</f>
        <v>AGDLA</v>
      </c>
      <c r="F270" s="16">
        <f>VLOOKUP($C270,'Growth rate'!$B$3:$S$93,4,FALSE)*VLOOKUP($E270,BY_AGR_Demand_Drivers!$A$5:$I$11,7,FALSE)</f>
        <v>3.9870042377755675</v>
      </c>
      <c r="G270" s="16">
        <f>VLOOKUP($C270,'Growth rate'!$B$3:$S$93,4,FALSE)*VLOOKUP($E270,BY_AGR_Demand_Drivers!$A$5:$I$11,8,FALSE)</f>
        <v>0</v>
      </c>
      <c r="H270" s="16">
        <f>VLOOKUP($C270,'Growth rate'!$B$3:$S$93,4,FALSE)*VLOOKUP($E270,BY_AGR_Demand_Drivers!$A$5:$I$11,9,FALSE)</f>
        <v>0</v>
      </c>
    </row>
    <row r="271" spans="2:8">
      <c r="B271" s="16" t="s">
        <v>11</v>
      </c>
      <c r="C271" s="16">
        <v>2040</v>
      </c>
      <c r="D271" s="16" t="s">
        <v>3</v>
      </c>
      <c r="E271" s="16" t="str">
        <f>BY_AGR_Demand_Drivers!$J$8</f>
        <v>AGDLA</v>
      </c>
      <c r="F271" s="16">
        <f>VLOOKUP($C271,'Growth rate'!$B$3:$S$93,4,FALSE)*VLOOKUP($E271,BY_AGR_Demand_Drivers!$A$5:$I$11,7,FALSE)</f>
        <v>3.9866851287253779</v>
      </c>
      <c r="G271" s="16">
        <f>VLOOKUP($C271,'Growth rate'!$B$3:$S$93,4,FALSE)*VLOOKUP($E271,BY_AGR_Demand_Drivers!$A$5:$I$11,8,FALSE)</f>
        <v>0</v>
      </c>
      <c r="H271" s="16">
        <f>VLOOKUP($C271,'Growth rate'!$B$3:$S$93,4,FALSE)*VLOOKUP($E271,BY_AGR_Demand_Drivers!$A$5:$I$11,9,FALSE)</f>
        <v>0</v>
      </c>
    </row>
    <row r="272" spans="2:8">
      <c r="B272" s="16" t="s">
        <v>11</v>
      </c>
      <c r="C272" s="16">
        <v>2041</v>
      </c>
      <c r="D272" s="16" t="s">
        <v>3</v>
      </c>
      <c r="E272" s="16" t="str">
        <f>BY_AGR_Demand_Drivers!$J$8</f>
        <v>AGDLA</v>
      </c>
      <c r="F272" s="16">
        <f>VLOOKUP($C272,'Growth rate'!$B$3:$S$93,4,FALSE)*VLOOKUP($E272,BY_AGR_Demand_Drivers!$A$5:$I$11,7,FALSE)</f>
        <v>3.9858567195892447</v>
      </c>
      <c r="G272" s="16">
        <f>VLOOKUP($C272,'Growth rate'!$B$3:$S$93,4,FALSE)*VLOOKUP($E272,BY_AGR_Demand_Drivers!$A$5:$I$11,8,FALSE)</f>
        <v>0</v>
      </c>
      <c r="H272" s="16">
        <f>VLOOKUP($C272,'Growth rate'!$B$3:$S$93,4,FALSE)*VLOOKUP($E272,BY_AGR_Demand_Drivers!$A$5:$I$11,9,FALSE)</f>
        <v>0</v>
      </c>
    </row>
    <row r="273" spans="2:8">
      <c r="B273" s="16" t="s">
        <v>11</v>
      </c>
      <c r="C273" s="16">
        <v>2042</v>
      </c>
      <c r="D273" s="16" t="s">
        <v>3</v>
      </c>
      <c r="E273" s="16" t="str">
        <f>BY_AGR_Demand_Drivers!$J$8</f>
        <v>AGDLA</v>
      </c>
      <c r="F273" s="16">
        <f>VLOOKUP($C273,'Growth rate'!$B$3:$S$93,4,FALSE)*VLOOKUP($E273,BY_AGR_Demand_Drivers!$A$5:$I$11,7,FALSE)</f>
        <v>3.9850283104531123</v>
      </c>
      <c r="G273" s="16">
        <f>VLOOKUP($C273,'Growth rate'!$B$3:$S$93,4,FALSE)*VLOOKUP($E273,BY_AGR_Demand_Drivers!$A$5:$I$11,8,FALSE)</f>
        <v>0</v>
      </c>
      <c r="H273" s="16">
        <f>VLOOKUP($C273,'Growth rate'!$B$3:$S$93,4,FALSE)*VLOOKUP($E273,BY_AGR_Demand_Drivers!$A$5:$I$11,9,FALSE)</f>
        <v>0</v>
      </c>
    </row>
    <row r="274" spans="2:8">
      <c r="B274" s="16" t="s">
        <v>11</v>
      </c>
      <c r="C274" s="16">
        <v>2043</v>
      </c>
      <c r="D274" s="16" t="s">
        <v>3</v>
      </c>
      <c r="E274" s="16" t="str">
        <f>BY_AGR_Demand_Drivers!$J$8</f>
        <v>AGDLA</v>
      </c>
      <c r="F274" s="16">
        <f>VLOOKUP($C274,'Growth rate'!$B$3:$S$93,4,FALSE)*VLOOKUP($E274,BY_AGR_Demand_Drivers!$A$5:$I$11,7,FALSE)</f>
        <v>3.9841999013169795</v>
      </c>
      <c r="G274" s="16">
        <f>VLOOKUP($C274,'Growth rate'!$B$3:$S$93,4,FALSE)*VLOOKUP($E274,BY_AGR_Demand_Drivers!$A$5:$I$11,8,FALSE)</f>
        <v>0</v>
      </c>
      <c r="H274" s="16">
        <f>VLOOKUP($C274,'Growth rate'!$B$3:$S$93,4,FALSE)*VLOOKUP($E274,BY_AGR_Demand_Drivers!$A$5:$I$11,9,FALSE)</f>
        <v>0</v>
      </c>
    </row>
    <row r="275" spans="2:8">
      <c r="B275" s="16" t="s">
        <v>11</v>
      </c>
      <c r="C275" s="16">
        <v>2044</v>
      </c>
      <c r="D275" s="16" t="s">
        <v>3</v>
      </c>
      <c r="E275" s="16" t="str">
        <f>BY_AGR_Demand_Drivers!$J$8</f>
        <v>AGDLA</v>
      </c>
      <c r="F275" s="16">
        <f>VLOOKUP($C275,'Growth rate'!$B$3:$S$93,4,FALSE)*VLOOKUP($E275,BY_AGR_Demand_Drivers!$A$5:$I$11,7,FALSE)</f>
        <v>3.9833714921808472</v>
      </c>
      <c r="G275" s="16">
        <f>VLOOKUP($C275,'Growth rate'!$B$3:$S$93,4,FALSE)*VLOOKUP($E275,BY_AGR_Demand_Drivers!$A$5:$I$11,8,FALSE)</f>
        <v>0</v>
      </c>
      <c r="H275" s="16">
        <f>VLOOKUP($C275,'Growth rate'!$B$3:$S$93,4,FALSE)*VLOOKUP($E275,BY_AGR_Demand_Drivers!$A$5:$I$11,9,FALSE)</f>
        <v>0</v>
      </c>
    </row>
    <row r="276" spans="2:8">
      <c r="B276" s="16" t="s">
        <v>11</v>
      </c>
      <c r="C276" s="16">
        <v>2045</v>
      </c>
      <c r="D276" s="16" t="s">
        <v>3</v>
      </c>
      <c r="E276" s="16" t="str">
        <f>BY_AGR_Demand_Drivers!$J$8</f>
        <v>AGDLA</v>
      </c>
      <c r="F276" s="16">
        <f>VLOOKUP($C276,'Growth rate'!$B$3:$S$93,4,FALSE)*VLOOKUP($E276,BY_AGR_Demand_Drivers!$A$5:$I$11,7,FALSE)</f>
        <v>3.9825430830447139</v>
      </c>
      <c r="G276" s="16">
        <f>VLOOKUP($C276,'Growth rate'!$B$3:$S$93,4,FALSE)*VLOOKUP($E276,BY_AGR_Demand_Drivers!$A$5:$I$11,8,FALSE)</f>
        <v>0</v>
      </c>
      <c r="H276" s="16">
        <f>VLOOKUP($C276,'Growth rate'!$B$3:$S$93,4,FALSE)*VLOOKUP($E276,BY_AGR_Demand_Drivers!$A$5:$I$11,9,FALSE)</f>
        <v>0</v>
      </c>
    </row>
    <row r="277" spans="2:8">
      <c r="B277" s="16" t="s">
        <v>11</v>
      </c>
      <c r="C277" s="16">
        <v>2046</v>
      </c>
      <c r="D277" s="16" t="s">
        <v>3</v>
      </c>
      <c r="E277" s="16" t="str">
        <f>BY_AGR_Demand_Drivers!$J$8</f>
        <v>AGDLA</v>
      </c>
      <c r="F277" s="16">
        <f>VLOOKUP($C277,'Growth rate'!$B$3:$S$93,4,FALSE)*VLOOKUP($E277,BY_AGR_Demand_Drivers!$A$5:$I$11,7,FALSE)</f>
        <v>3.9805791131079253</v>
      </c>
      <c r="G277" s="16">
        <f>VLOOKUP($C277,'Growth rate'!$B$3:$S$93,4,FALSE)*VLOOKUP($E277,BY_AGR_Demand_Drivers!$A$5:$I$11,8,FALSE)</f>
        <v>0</v>
      </c>
      <c r="H277" s="16">
        <f>VLOOKUP($C277,'Growth rate'!$B$3:$S$93,4,FALSE)*VLOOKUP($E277,BY_AGR_Demand_Drivers!$A$5:$I$11,9,FALSE)</f>
        <v>0</v>
      </c>
    </row>
    <row r="278" spans="2:8">
      <c r="B278" s="16" t="s">
        <v>11</v>
      </c>
      <c r="C278" s="16">
        <v>2047</v>
      </c>
      <c r="D278" s="16" t="s">
        <v>3</v>
      </c>
      <c r="E278" s="16" t="str">
        <f>BY_AGR_Demand_Drivers!$J$8</f>
        <v>AGDLA</v>
      </c>
      <c r="F278" s="16">
        <f>VLOOKUP($C278,'Growth rate'!$B$3:$S$93,4,FALSE)*VLOOKUP($E278,BY_AGR_Demand_Drivers!$A$5:$I$11,7,FALSE)</f>
        <v>3.9786151431711376</v>
      </c>
      <c r="G278" s="16">
        <f>VLOOKUP($C278,'Growth rate'!$B$3:$S$93,4,FALSE)*VLOOKUP($E278,BY_AGR_Demand_Drivers!$A$5:$I$11,8,FALSE)</f>
        <v>0</v>
      </c>
      <c r="H278" s="16">
        <f>VLOOKUP($C278,'Growth rate'!$B$3:$S$93,4,FALSE)*VLOOKUP($E278,BY_AGR_Demand_Drivers!$A$5:$I$11,9,FALSE)</f>
        <v>0</v>
      </c>
    </row>
    <row r="279" spans="2:8">
      <c r="B279" s="16" t="s">
        <v>11</v>
      </c>
      <c r="C279" s="16">
        <v>2048</v>
      </c>
      <c r="D279" s="16" t="s">
        <v>3</v>
      </c>
      <c r="E279" s="16" t="str">
        <f>BY_AGR_Demand_Drivers!$J$8</f>
        <v>AGDLA</v>
      </c>
      <c r="F279" s="16">
        <f>VLOOKUP($C279,'Growth rate'!$B$3:$S$93,4,FALSE)*VLOOKUP($E279,BY_AGR_Demand_Drivers!$A$5:$I$11,7,FALSE)</f>
        <v>3.9766511732343495</v>
      </c>
      <c r="G279" s="16">
        <f>VLOOKUP($C279,'Growth rate'!$B$3:$S$93,4,FALSE)*VLOOKUP($E279,BY_AGR_Demand_Drivers!$A$5:$I$11,8,FALSE)</f>
        <v>0</v>
      </c>
      <c r="H279" s="16">
        <f>VLOOKUP($C279,'Growth rate'!$B$3:$S$93,4,FALSE)*VLOOKUP($E279,BY_AGR_Demand_Drivers!$A$5:$I$11,9,FALSE)</f>
        <v>0</v>
      </c>
    </row>
    <row r="280" spans="2:8">
      <c r="B280" s="16" t="s">
        <v>11</v>
      </c>
      <c r="C280" s="16">
        <v>2049</v>
      </c>
      <c r="D280" s="16" t="s">
        <v>3</v>
      </c>
      <c r="E280" s="16" t="str">
        <f>BY_AGR_Demand_Drivers!$J$8</f>
        <v>AGDLA</v>
      </c>
      <c r="F280" s="16">
        <f>VLOOKUP($C280,'Growth rate'!$B$3:$S$93,4,FALSE)*VLOOKUP($E280,BY_AGR_Demand_Drivers!$A$5:$I$11,7,FALSE)</f>
        <v>3.9746872032975609</v>
      </c>
      <c r="G280" s="16">
        <f>VLOOKUP($C280,'Growth rate'!$B$3:$S$93,4,FALSE)*VLOOKUP($E280,BY_AGR_Demand_Drivers!$A$5:$I$11,8,FALSE)</f>
        <v>0</v>
      </c>
      <c r="H280" s="16">
        <f>VLOOKUP($C280,'Growth rate'!$B$3:$S$93,4,FALSE)*VLOOKUP($E280,BY_AGR_Demand_Drivers!$A$5:$I$11,9,FALSE)</f>
        <v>0</v>
      </c>
    </row>
    <row r="281" spans="2:8">
      <c r="B281" s="16" t="s">
        <v>11</v>
      </c>
      <c r="C281" s="16">
        <v>2050</v>
      </c>
      <c r="D281" s="16" t="s">
        <v>3</v>
      </c>
      <c r="E281" s="16" t="str">
        <f>BY_AGR_Demand_Drivers!$J$8</f>
        <v>AGDLA</v>
      </c>
      <c r="F281" s="16">
        <f>VLOOKUP($C281,'Growth rate'!$B$3:$S$93,4,FALSE)*VLOOKUP($E281,BY_AGR_Demand_Drivers!$A$5:$I$11,7,FALSE)</f>
        <v>3.9727232333607732</v>
      </c>
      <c r="G281" s="16">
        <f>VLOOKUP($C281,'Growth rate'!$B$3:$S$93,4,FALSE)*VLOOKUP($E281,BY_AGR_Demand_Drivers!$A$5:$I$11,8,FALSE)</f>
        <v>0</v>
      </c>
      <c r="H281" s="16">
        <f>VLOOKUP($C281,'Growth rate'!$B$3:$S$93,4,FALSE)*VLOOKUP($E281,BY_AGR_Demand_Drivers!$A$5:$I$11,9,FALSE)</f>
        <v>0</v>
      </c>
    </row>
    <row r="282" spans="2:8">
      <c r="B282" s="16" t="s">
        <v>11</v>
      </c>
      <c r="C282" s="16">
        <v>2051</v>
      </c>
      <c r="D282" s="16" t="s">
        <v>3</v>
      </c>
      <c r="E282" s="16" t="str">
        <f>BY_AGR_Demand_Drivers!$J$8</f>
        <v>AGDLA</v>
      </c>
      <c r="F282" s="16">
        <f>VLOOKUP($C282,'Growth rate'!$B$3:$S$93,4,FALSE)*VLOOKUP($E282,BY_AGR_Demand_Drivers!$A$5:$I$11,7,FALSE)</f>
        <v>3.9690853187021955</v>
      </c>
      <c r="G282" s="16">
        <f>VLOOKUP($C282,'Growth rate'!$B$3:$S$93,4,FALSE)*VLOOKUP($E282,BY_AGR_Demand_Drivers!$A$5:$I$11,8,FALSE)</f>
        <v>0</v>
      </c>
      <c r="H282" s="16">
        <f>VLOOKUP($C282,'Growth rate'!$B$3:$S$93,4,FALSE)*VLOOKUP($E282,BY_AGR_Demand_Drivers!$A$5:$I$11,9,FALSE)</f>
        <v>0</v>
      </c>
    </row>
    <row r="283" spans="2:8">
      <c r="B283" s="16" t="s">
        <v>11</v>
      </c>
      <c r="C283" s="16">
        <v>2052</v>
      </c>
      <c r="D283" s="16" t="s">
        <v>3</v>
      </c>
      <c r="E283" s="16" t="str">
        <f>BY_AGR_Demand_Drivers!$J$8</f>
        <v>AGDLA</v>
      </c>
      <c r="F283" s="16">
        <f>VLOOKUP($C283,'Growth rate'!$B$3:$S$93,4,FALSE)*VLOOKUP($E283,BY_AGR_Demand_Drivers!$A$5:$I$11,7,FALSE)</f>
        <v>3.9654474040436187</v>
      </c>
      <c r="G283" s="16">
        <f>VLOOKUP($C283,'Growth rate'!$B$3:$S$93,4,FALSE)*VLOOKUP($E283,BY_AGR_Demand_Drivers!$A$5:$I$11,8,FALSE)</f>
        <v>0</v>
      </c>
      <c r="H283" s="16">
        <f>VLOOKUP($C283,'Growth rate'!$B$3:$S$93,4,FALSE)*VLOOKUP($E283,BY_AGR_Demand_Drivers!$A$5:$I$11,9,FALSE)</f>
        <v>0</v>
      </c>
    </row>
    <row r="284" spans="2:8">
      <c r="B284" s="16" t="s">
        <v>11</v>
      </c>
      <c r="C284" s="16">
        <v>2053</v>
      </c>
      <c r="D284" s="16" t="s">
        <v>3</v>
      </c>
      <c r="E284" s="16" t="str">
        <f>BY_AGR_Demand_Drivers!$J$8</f>
        <v>AGDLA</v>
      </c>
      <c r="F284" s="16">
        <f>VLOOKUP($C284,'Growth rate'!$B$3:$S$93,4,FALSE)*VLOOKUP($E284,BY_AGR_Demand_Drivers!$A$5:$I$11,7,FALSE)</f>
        <v>3.9618094893850415</v>
      </c>
      <c r="G284" s="16">
        <f>VLOOKUP($C284,'Growth rate'!$B$3:$S$93,4,FALSE)*VLOOKUP($E284,BY_AGR_Demand_Drivers!$A$5:$I$11,8,FALSE)</f>
        <v>0</v>
      </c>
      <c r="H284" s="16">
        <f>VLOOKUP($C284,'Growth rate'!$B$3:$S$93,4,FALSE)*VLOOKUP($E284,BY_AGR_Demand_Drivers!$A$5:$I$11,9,FALSE)</f>
        <v>0</v>
      </c>
    </row>
    <row r="285" spans="2:8">
      <c r="B285" s="16" t="s">
        <v>11</v>
      </c>
      <c r="C285" s="16">
        <v>2054</v>
      </c>
      <c r="D285" s="16" t="s">
        <v>3</v>
      </c>
      <c r="E285" s="16" t="str">
        <f>BY_AGR_Demand_Drivers!$J$8</f>
        <v>AGDLA</v>
      </c>
      <c r="F285" s="16">
        <f>VLOOKUP($C285,'Growth rate'!$B$3:$S$93,4,FALSE)*VLOOKUP($E285,BY_AGR_Demand_Drivers!$A$5:$I$11,7,FALSE)</f>
        <v>3.9581715747264647</v>
      </c>
      <c r="G285" s="16">
        <f>VLOOKUP($C285,'Growth rate'!$B$3:$S$93,4,FALSE)*VLOOKUP($E285,BY_AGR_Demand_Drivers!$A$5:$I$11,8,FALSE)</f>
        <v>0</v>
      </c>
      <c r="H285" s="16">
        <f>VLOOKUP($C285,'Growth rate'!$B$3:$S$93,4,FALSE)*VLOOKUP($E285,BY_AGR_Demand_Drivers!$A$5:$I$11,9,FALSE)</f>
        <v>0</v>
      </c>
    </row>
    <row r="286" spans="2:8">
      <c r="B286" s="16" t="s">
        <v>11</v>
      </c>
      <c r="C286" s="16">
        <v>2055</v>
      </c>
      <c r="D286" s="16" t="s">
        <v>3</v>
      </c>
      <c r="E286" s="16" t="str">
        <f>BY_AGR_Demand_Drivers!$J$8</f>
        <v>AGDLA</v>
      </c>
      <c r="F286" s="16">
        <f>VLOOKUP($C286,'Growth rate'!$B$3:$S$93,4,FALSE)*VLOOKUP($E286,BY_AGR_Demand_Drivers!$A$5:$I$11,7,FALSE)</f>
        <v>3.9545336600678871</v>
      </c>
      <c r="G286" s="16">
        <f>VLOOKUP($C286,'Growth rate'!$B$3:$S$93,4,FALSE)*VLOOKUP($E286,BY_AGR_Demand_Drivers!$A$5:$I$11,8,FALSE)</f>
        <v>0</v>
      </c>
      <c r="H286" s="16">
        <f>VLOOKUP($C286,'Growth rate'!$B$3:$S$93,4,FALSE)*VLOOKUP($E286,BY_AGR_Demand_Drivers!$A$5:$I$11,9,FALSE)</f>
        <v>0</v>
      </c>
    </row>
    <row r="287" spans="2:8">
      <c r="B287" s="16" t="s">
        <v>11</v>
      </c>
      <c r="C287" s="16">
        <v>2056</v>
      </c>
      <c r="D287" s="16" t="s">
        <v>3</v>
      </c>
      <c r="E287" s="16" t="str">
        <f>BY_AGR_Demand_Drivers!$J$8</f>
        <v>AGDLA</v>
      </c>
      <c r="F287" s="16">
        <f>VLOOKUP($C287,'Growth rate'!$B$3:$S$93,4,FALSE)*VLOOKUP($E287,BY_AGR_Demand_Drivers!$A$5:$I$11,7,FALSE)</f>
        <v>3.9494427601326501</v>
      </c>
      <c r="G287" s="16">
        <f>VLOOKUP($C287,'Growth rate'!$B$3:$S$93,4,FALSE)*VLOOKUP($E287,BY_AGR_Demand_Drivers!$A$5:$I$11,8,FALSE)</f>
        <v>0</v>
      </c>
      <c r="H287" s="16">
        <f>VLOOKUP($C287,'Growth rate'!$B$3:$S$93,4,FALSE)*VLOOKUP($E287,BY_AGR_Demand_Drivers!$A$5:$I$11,9,FALSE)</f>
        <v>0</v>
      </c>
    </row>
    <row r="288" spans="2:8">
      <c r="B288" s="16" t="s">
        <v>11</v>
      </c>
      <c r="C288" s="16">
        <v>2057</v>
      </c>
      <c r="D288" s="16" t="s">
        <v>3</v>
      </c>
      <c r="E288" s="16" t="str">
        <f>BY_AGR_Demand_Drivers!$J$8</f>
        <v>AGDLA</v>
      </c>
      <c r="F288" s="16">
        <f>VLOOKUP($C288,'Growth rate'!$B$3:$S$93,4,FALSE)*VLOOKUP($E288,BY_AGR_Demand_Drivers!$A$5:$I$11,7,FALSE)</f>
        <v>3.9443518601974121</v>
      </c>
      <c r="G288" s="16">
        <f>VLOOKUP($C288,'Growth rate'!$B$3:$S$93,4,FALSE)*VLOOKUP($E288,BY_AGR_Demand_Drivers!$A$5:$I$11,8,FALSE)</f>
        <v>0</v>
      </c>
      <c r="H288" s="16">
        <f>VLOOKUP($C288,'Growth rate'!$B$3:$S$93,4,FALSE)*VLOOKUP($E288,BY_AGR_Demand_Drivers!$A$5:$I$11,9,FALSE)</f>
        <v>0</v>
      </c>
    </row>
    <row r="289" spans="2:8">
      <c r="B289" s="16" t="s">
        <v>11</v>
      </c>
      <c r="C289" s="16">
        <v>2058</v>
      </c>
      <c r="D289" s="16" t="s">
        <v>3</v>
      </c>
      <c r="E289" s="16" t="str">
        <f>BY_AGR_Demand_Drivers!$J$8</f>
        <v>AGDLA</v>
      </c>
      <c r="F289" s="16">
        <f>VLOOKUP($C289,'Growth rate'!$B$3:$S$93,4,FALSE)*VLOOKUP($E289,BY_AGR_Demand_Drivers!$A$5:$I$11,7,FALSE)</f>
        <v>3.9392609602621746</v>
      </c>
      <c r="G289" s="16">
        <f>VLOOKUP($C289,'Growth rate'!$B$3:$S$93,4,FALSE)*VLOOKUP($E289,BY_AGR_Demand_Drivers!$A$5:$I$11,8,FALSE)</f>
        <v>0</v>
      </c>
      <c r="H289" s="16">
        <f>VLOOKUP($C289,'Growth rate'!$B$3:$S$93,4,FALSE)*VLOOKUP($E289,BY_AGR_Demand_Drivers!$A$5:$I$11,9,FALSE)</f>
        <v>0</v>
      </c>
    </row>
    <row r="290" spans="2:8">
      <c r="B290" s="16" t="s">
        <v>11</v>
      </c>
      <c r="C290" s="16">
        <v>2059</v>
      </c>
      <c r="D290" s="16" t="s">
        <v>3</v>
      </c>
      <c r="E290" s="16" t="str">
        <f>BY_AGR_Demand_Drivers!$J$8</f>
        <v>AGDLA</v>
      </c>
      <c r="F290" s="16">
        <f>VLOOKUP($C290,'Growth rate'!$B$3:$S$93,4,FALSE)*VLOOKUP($E290,BY_AGR_Demand_Drivers!$A$5:$I$11,7,FALSE)</f>
        <v>3.9341700603269367</v>
      </c>
      <c r="G290" s="16">
        <f>VLOOKUP($C290,'Growth rate'!$B$3:$S$93,4,FALSE)*VLOOKUP($E290,BY_AGR_Demand_Drivers!$A$5:$I$11,8,FALSE)</f>
        <v>0</v>
      </c>
      <c r="H290" s="16">
        <f>VLOOKUP($C290,'Growth rate'!$B$3:$S$93,4,FALSE)*VLOOKUP($E290,BY_AGR_Demand_Drivers!$A$5:$I$11,9,FALSE)</f>
        <v>0</v>
      </c>
    </row>
    <row r="291" spans="2:8">
      <c r="B291" s="16" t="s">
        <v>11</v>
      </c>
      <c r="C291" s="16">
        <v>2060</v>
      </c>
      <c r="D291" s="16" t="s">
        <v>3</v>
      </c>
      <c r="E291" s="16" t="str">
        <f>BY_AGR_Demand_Drivers!$J$8</f>
        <v>AGDLA</v>
      </c>
      <c r="F291" s="16">
        <f>VLOOKUP($C291,'Growth rate'!$B$3:$S$93,4,FALSE)*VLOOKUP($E291,BY_AGR_Demand_Drivers!$A$5:$I$11,7,FALSE)</f>
        <v>3.9290791603916992</v>
      </c>
      <c r="G291" s="16">
        <f>VLOOKUP($C291,'Growth rate'!$B$3:$S$93,4,FALSE)*VLOOKUP($E291,BY_AGR_Demand_Drivers!$A$5:$I$11,8,FALSE)</f>
        <v>0</v>
      </c>
      <c r="H291" s="16">
        <f>VLOOKUP($C291,'Growth rate'!$B$3:$S$93,4,FALSE)*VLOOKUP($E291,BY_AGR_Demand_Drivers!$A$5:$I$11,9,FALSE)</f>
        <v>0</v>
      </c>
    </row>
    <row r="292" spans="2:8">
      <c r="B292" s="16" t="s">
        <v>11</v>
      </c>
      <c r="C292" s="16">
        <v>2061</v>
      </c>
      <c r="D292" s="16" t="s">
        <v>3</v>
      </c>
      <c r="E292" s="16" t="str">
        <f>BY_AGR_Demand_Drivers!$J$8</f>
        <v>AGDLA</v>
      </c>
      <c r="F292" s="16">
        <f>VLOOKUP($C292,'Growth rate'!$B$3:$S$93,4,FALSE)*VLOOKUP($E292,BY_AGR_Demand_Drivers!$A$5:$I$11,7,FALSE)</f>
        <v>3.921824649410961</v>
      </c>
      <c r="G292" s="16">
        <f>VLOOKUP($C292,'Growth rate'!$B$3:$S$93,4,FALSE)*VLOOKUP($E292,BY_AGR_Demand_Drivers!$A$5:$I$11,8,FALSE)</f>
        <v>0</v>
      </c>
      <c r="H292" s="16">
        <f>VLOOKUP($C292,'Growth rate'!$B$3:$S$93,4,FALSE)*VLOOKUP($E292,BY_AGR_Demand_Drivers!$A$5:$I$11,9,FALSE)</f>
        <v>0</v>
      </c>
    </row>
    <row r="293" spans="2:8">
      <c r="B293" s="16" t="s">
        <v>11</v>
      </c>
      <c r="C293" s="16">
        <v>2062</v>
      </c>
      <c r="D293" s="16" t="s">
        <v>3</v>
      </c>
      <c r="E293" s="16" t="str">
        <f>BY_AGR_Demand_Drivers!$J$8</f>
        <v>AGDLA</v>
      </c>
      <c r="F293" s="16">
        <f>VLOOKUP($C293,'Growth rate'!$B$3:$S$93,4,FALSE)*VLOOKUP($E293,BY_AGR_Demand_Drivers!$A$5:$I$11,7,FALSE)</f>
        <v>3.9145701384302227</v>
      </c>
      <c r="G293" s="16">
        <f>VLOOKUP($C293,'Growth rate'!$B$3:$S$93,4,FALSE)*VLOOKUP($E293,BY_AGR_Demand_Drivers!$A$5:$I$11,8,FALSE)</f>
        <v>0</v>
      </c>
      <c r="H293" s="16">
        <f>VLOOKUP($C293,'Growth rate'!$B$3:$S$93,4,FALSE)*VLOOKUP($E293,BY_AGR_Demand_Drivers!$A$5:$I$11,9,FALSE)</f>
        <v>0</v>
      </c>
    </row>
    <row r="294" spans="2:8">
      <c r="B294" s="16" t="s">
        <v>11</v>
      </c>
      <c r="C294" s="16">
        <v>2063</v>
      </c>
      <c r="D294" s="16" t="s">
        <v>3</v>
      </c>
      <c r="E294" s="16" t="str">
        <f>BY_AGR_Demand_Drivers!$J$8</f>
        <v>AGDLA</v>
      </c>
      <c r="F294" s="16">
        <f>VLOOKUP($C294,'Growth rate'!$B$3:$S$93,4,FALSE)*VLOOKUP($E294,BY_AGR_Demand_Drivers!$A$5:$I$11,7,FALSE)</f>
        <v>3.907315627449484</v>
      </c>
      <c r="G294" s="16">
        <f>VLOOKUP($C294,'Growth rate'!$B$3:$S$93,4,FALSE)*VLOOKUP($E294,BY_AGR_Demand_Drivers!$A$5:$I$11,8,FALSE)</f>
        <v>0</v>
      </c>
      <c r="H294" s="16">
        <f>VLOOKUP($C294,'Growth rate'!$B$3:$S$93,4,FALSE)*VLOOKUP($E294,BY_AGR_Demand_Drivers!$A$5:$I$11,9,FALSE)</f>
        <v>0</v>
      </c>
    </row>
    <row r="295" spans="2:8">
      <c r="B295" s="16" t="s">
        <v>11</v>
      </c>
      <c r="C295" s="16">
        <v>2064</v>
      </c>
      <c r="D295" s="16" t="s">
        <v>3</v>
      </c>
      <c r="E295" s="16" t="str">
        <f>BY_AGR_Demand_Drivers!$J$8</f>
        <v>AGDLA</v>
      </c>
      <c r="F295" s="16">
        <f>VLOOKUP($C295,'Growth rate'!$B$3:$S$93,4,FALSE)*VLOOKUP($E295,BY_AGR_Demand_Drivers!$A$5:$I$11,7,FALSE)</f>
        <v>3.9000611164687458</v>
      </c>
      <c r="G295" s="16">
        <f>VLOOKUP($C295,'Growth rate'!$B$3:$S$93,4,FALSE)*VLOOKUP($E295,BY_AGR_Demand_Drivers!$A$5:$I$11,8,FALSE)</f>
        <v>0</v>
      </c>
      <c r="H295" s="16">
        <f>VLOOKUP($C295,'Growth rate'!$B$3:$S$93,4,FALSE)*VLOOKUP($E295,BY_AGR_Demand_Drivers!$A$5:$I$11,9,FALSE)</f>
        <v>0</v>
      </c>
    </row>
    <row r="296" spans="2:8">
      <c r="B296" s="16" t="s">
        <v>11</v>
      </c>
      <c r="C296" s="16">
        <v>2065</v>
      </c>
      <c r="D296" s="16" t="s">
        <v>3</v>
      </c>
      <c r="E296" s="16" t="str">
        <f>BY_AGR_Demand_Drivers!$J$8</f>
        <v>AGDLA</v>
      </c>
      <c r="F296" s="16">
        <f>VLOOKUP($C296,'Growth rate'!$B$3:$S$93,4,FALSE)*VLOOKUP($E296,BY_AGR_Demand_Drivers!$A$5:$I$11,7,FALSE)</f>
        <v>3.8928066054880075</v>
      </c>
      <c r="G296" s="16">
        <f>VLOOKUP($C296,'Growth rate'!$B$3:$S$93,4,FALSE)*VLOOKUP($E296,BY_AGR_Demand_Drivers!$A$5:$I$11,8,FALSE)</f>
        <v>0</v>
      </c>
      <c r="H296" s="16">
        <f>VLOOKUP($C296,'Growth rate'!$B$3:$S$93,4,FALSE)*VLOOKUP($E296,BY_AGR_Demand_Drivers!$A$5:$I$11,9,FALSE)</f>
        <v>0</v>
      </c>
    </row>
    <row r="297" spans="2:8">
      <c r="B297" s="16" t="s">
        <v>11</v>
      </c>
      <c r="C297" s="16">
        <v>2066</v>
      </c>
      <c r="D297" s="16" t="s">
        <v>3</v>
      </c>
      <c r="E297" s="16" t="str">
        <f>BY_AGR_Demand_Drivers!$J$8</f>
        <v>AGDLA</v>
      </c>
      <c r="F297" s="16">
        <f>VLOOKUP($C297,'Growth rate'!$B$3:$S$93,4,FALSE)*VLOOKUP($E297,BY_AGR_Demand_Drivers!$A$5:$I$11,7,FALSE)</f>
        <v>3.8830152648444956</v>
      </c>
      <c r="G297" s="16">
        <f>VLOOKUP($C297,'Growth rate'!$B$3:$S$93,4,FALSE)*VLOOKUP($E297,BY_AGR_Demand_Drivers!$A$5:$I$11,8,FALSE)</f>
        <v>0</v>
      </c>
      <c r="H297" s="16">
        <f>VLOOKUP($C297,'Growth rate'!$B$3:$S$93,4,FALSE)*VLOOKUP($E297,BY_AGR_Demand_Drivers!$A$5:$I$11,9,FALSE)</f>
        <v>0</v>
      </c>
    </row>
    <row r="298" spans="2:8">
      <c r="B298" s="16" t="s">
        <v>11</v>
      </c>
      <c r="C298" s="16">
        <v>2067</v>
      </c>
      <c r="D298" s="16" t="s">
        <v>3</v>
      </c>
      <c r="E298" s="16" t="str">
        <f>BY_AGR_Demand_Drivers!$J$8</f>
        <v>AGDLA</v>
      </c>
      <c r="F298" s="16">
        <f>VLOOKUP($C298,'Growth rate'!$B$3:$S$93,4,FALSE)*VLOOKUP($E298,BY_AGR_Demand_Drivers!$A$5:$I$11,7,FALSE)</f>
        <v>3.8732239242009836</v>
      </c>
      <c r="G298" s="16">
        <f>VLOOKUP($C298,'Growth rate'!$B$3:$S$93,4,FALSE)*VLOOKUP($E298,BY_AGR_Demand_Drivers!$A$5:$I$11,8,FALSE)</f>
        <v>0</v>
      </c>
      <c r="H298" s="16">
        <f>VLOOKUP($C298,'Growth rate'!$B$3:$S$93,4,FALSE)*VLOOKUP($E298,BY_AGR_Demand_Drivers!$A$5:$I$11,9,FALSE)</f>
        <v>0</v>
      </c>
    </row>
    <row r="299" spans="2:8">
      <c r="B299" s="16" t="s">
        <v>11</v>
      </c>
      <c r="C299" s="16">
        <v>2068</v>
      </c>
      <c r="D299" s="16" t="s">
        <v>3</v>
      </c>
      <c r="E299" s="16" t="str">
        <f>BY_AGR_Demand_Drivers!$J$8</f>
        <v>AGDLA</v>
      </c>
      <c r="F299" s="16">
        <f>VLOOKUP($C299,'Growth rate'!$B$3:$S$93,4,FALSE)*VLOOKUP($E299,BY_AGR_Demand_Drivers!$A$5:$I$11,7,FALSE)</f>
        <v>3.8634325835574721</v>
      </c>
      <c r="G299" s="16">
        <f>VLOOKUP($C299,'Growth rate'!$B$3:$S$93,4,FALSE)*VLOOKUP($E299,BY_AGR_Demand_Drivers!$A$5:$I$11,8,FALSE)</f>
        <v>0</v>
      </c>
      <c r="H299" s="16">
        <f>VLOOKUP($C299,'Growth rate'!$B$3:$S$93,4,FALSE)*VLOOKUP($E299,BY_AGR_Demand_Drivers!$A$5:$I$11,9,FALSE)</f>
        <v>0</v>
      </c>
    </row>
    <row r="300" spans="2:8">
      <c r="B300" s="16" t="s">
        <v>11</v>
      </c>
      <c r="C300" s="16">
        <v>2069</v>
      </c>
      <c r="D300" s="16" t="s">
        <v>3</v>
      </c>
      <c r="E300" s="16" t="str">
        <f>BY_AGR_Demand_Drivers!$J$8</f>
        <v>AGDLA</v>
      </c>
      <c r="F300" s="16">
        <f>VLOOKUP($C300,'Growth rate'!$B$3:$S$93,4,FALSE)*VLOOKUP($E300,BY_AGR_Demand_Drivers!$A$5:$I$11,7,FALSE)</f>
        <v>3.8536412429139602</v>
      </c>
      <c r="G300" s="16">
        <f>VLOOKUP($C300,'Growth rate'!$B$3:$S$93,4,FALSE)*VLOOKUP($E300,BY_AGR_Demand_Drivers!$A$5:$I$11,8,FALSE)</f>
        <v>0</v>
      </c>
      <c r="H300" s="16">
        <f>VLOOKUP($C300,'Growth rate'!$B$3:$S$93,4,FALSE)*VLOOKUP($E300,BY_AGR_Demand_Drivers!$A$5:$I$11,9,FALSE)</f>
        <v>0</v>
      </c>
    </row>
    <row r="301" spans="2:8">
      <c r="B301" s="16" t="s">
        <v>11</v>
      </c>
      <c r="C301" s="16">
        <v>2070</v>
      </c>
      <c r="D301" s="16" t="s">
        <v>3</v>
      </c>
      <c r="E301" s="16" t="str">
        <f>BY_AGR_Demand_Drivers!$J$8</f>
        <v>AGDLA</v>
      </c>
      <c r="F301" s="16">
        <f>VLOOKUP($C301,'Growth rate'!$B$3:$S$93,4,FALSE)*VLOOKUP($E301,BY_AGR_Demand_Drivers!$A$5:$I$11,7,FALSE)</f>
        <v>3.8438499022704486</v>
      </c>
      <c r="G301" s="16">
        <f>VLOOKUP($C301,'Growth rate'!$B$3:$S$93,4,FALSE)*VLOOKUP($E301,BY_AGR_Demand_Drivers!$A$5:$I$11,8,FALSE)</f>
        <v>0</v>
      </c>
      <c r="H301" s="16">
        <f>VLOOKUP($C301,'Growth rate'!$B$3:$S$93,4,FALSE)*VLOOKUP($E301,BY_AGR_Demand_Drivers!$A$5:$I$11,9,FALSE)</f>
        <v>0</v>
      </c>
    </row>
    <row r="302" spans="2:8">
      <c r="B302" s="16" t="s">
        <v>11</v>
      </c>
      <c r="C302" s="16">
        <v>2071</v>
      </c>
      <c r="D302" s="16" t="s">
        <v>3</v>
      </c>
      <c r="E302" s="16" t="str">
        <f>BY_AGR_Demand_Drivers!$J$8</f>
        <v>AGDLA</v>
      </c>
      <c r="F302" s="16">
        <f>VLOOKUP($C302,'Growth rate'!$B$3:$S$93,4,FALSE)*VLOOKUP($E302,BY_AGR_Demand_Drivers!$A$5:$I$11,7,FALSE)</f>
        <v>3.8313013261610629</v>
      </c>
      <c r="G302" s="16">
        <f>VLOOKUP($C302,'Growth rate'!$B$3:$S$93,4,FALSE)*VLOOKUP($E302,BY_AGR_Demand_Drivers!$A$5:$I$11,8,FALSE)</f>
        <v>0</v>
      </c>
      <c r="H302" s="16">
        <f>VLOOKUP($C302,'Growth rate'!$B$3:$S$93,4,FALSE)*VLOOKUP($E302,BY_AGR_Demand_Drivers!$A$5:$I$11,9,FALSE)</f>
        <v>0</v>
      </c>
    </row>
    <row r="303" spans="2:8">
      <c r="B303" s="16" t="s">
        <v>11</v>
      </c>
      <c r="C303" s="16">
        <v>2072</v>
      </c>
      <c r="D303" s="16" t="s">
        <v>3</v>
      </c>
      <c r="E303" s="16" t="str">
        <f>BY_AGR_Demand_Drivers!$J$8</f>
        <v>AGDLA</v>
      </c>
      <c r="F303" s="16">
        <f>VLOOKUP($C303,'Growth rate'!$B$3:$S$93,4,FALSE)*VLOOKUP($E303,BY_AGR_Demand_Drivers!$A$5:$I$11,7,FALSE)</f>
        <v>3.8187527500516767</v>
      </c>
      <c r="G303" s="16">
        <f>VLOOKUP($C303,'Growth rate'!$B$3:$S$93,4,FALSE)*VLOOKUP($E303,BY_AGR_Demand_Drivers!$A$5:$I$11,8,FALSE)</f>
        <v>0</v>
      </c>
      <c r="H303" s="16">
        <f>VLOOKUP($C303,'Growth rate'!$B$3:$S$93,4,FALSE)*VLOOKUP($E303,BY_AGR_Demand_Drivers!$A$5:$I$11,9,FALSE)</f>
        <v>0</v>
      </c>
    </row>
    <row r="304" spans="2:8">
      <c r="B304" s="16" t="s">
        <v>11</v>
      </c>
      <c r="C304" s="16">
        <v>2073</v>
      </c>
      <c r="D304" s="16" t="s">
        <v>3</v>
      </c>
      <c r="E304" s="16" t="str">
        <f>BY_AGR_Demand_Drivers!$J$8</f>
        <v>AGDLA</v>
      </c>
      <c r="F304" s="16">
        <f>VLOOKUP($C304,'Growth rate'!$B$3:$S$93,4,FALSE)*VLOOKUP($E304,BY_AGR_Demand_Drivers!$A$5:$I$11,7,FALSE)</f>
        <v>3.8062041739422909</v>
      </c>
      <c r="G304" s="16">
        <f>VLOOKUP($C304,'Growth rate'!$B$3:$S$93,4,FALSE)*VLOOKUP($E304,BY_AGR_Demand_Drivers!$A$5:$I$11,8,FALSE)</f>
        <v>0</v>
      </c>
      <c r="H304" s="16">
        <f>VLOOKUP($C304,'Growth rate'!$B$3:$S$93,4,FALSE)*VLOOKUP($E304,BY_AGR_Demand_Drivers!$A$5:$I$11,9,FALSE)</f>
        <v>0</v>
      </c>
    </row>
    <row r="305" spans="2:8">
      <c r="B305" s="16" t="s">
        <v>11</v>
      </c>
      <c r="C305" s="16">
        <v>2074</v>
      </c>
      <c r="D305" s="16" t="s">
        <v>3</v>
      </c>
      <c r="E305" s="16" t="str">
        <f>BY_AGR_Demand_Drivers!$J$8</f>
        <v>AGDLA</v>
      </c>
      <c r="F305" s="16">
        <f>VLOOKUP($C305,'Growth rate'!$B$3:$S$93,4,FALSE)*VLOOKUP($E305,BY_AGR_Demand_Drivers!$A$5:$I$11,7,FALSE)</f>
        <v>3.7936555978329047</v>
      </c>
      <c r="G305" s="16">
        <f>VLOOKUP($C305,'Growth rate'!$B$3:$S$93,4,FALSE)*VLOOKUP($E305,BY_AGR_Demand_Drivers!$A$5:$I$11,8,FALSE)</f>
        <v>0</v>
      </c>
      <c r="H305" s="16">
        <f>VLOOKUP($C305,'Growth rate'!$B$3:$S$93,4,FALSE)*VLOOKUP($E305,BY_AGR_Demand_Drivers!$A$5:$I$11,9,FALSE)</f>
        <v>0</v>
      </c>
    </row>
    <row r="306" spans="2:8">
      <c r="B306" s="16" t="s">
        <v>11</v>
      </c>
      <c r="C306" s="16">
        <v>2075</v>
      </c>
      <c r="D306" s="16" t="s">
        <v>3</v>
      </c>
      <c r="E306" s="16" t="str">
        <f>BY_AGR_Demand_Drivers!$J$8</f>
        <v>AGDLA</v>
      </c>
      <c r="F306" s="16">
        <f>VLOOKUP($C306,'Growth rate'!$B$3:$S$93,4,FALSE)*VLOOKUP($E306,BY_AGR_Demand_Drivers!$A$5:$I$11,7,FALSE)</f>
        <v>3.781107021723519</v>
      </c>
      <c r="G306" s="16">
        <f>VLOOKUP($C306,'Growth rate'!$B$3:$S$93,4,FALSE)*VLOOKUP($E306,BY_AGR_Demand_Drivers!$A$5:$I$11,8,FALSE)</f>
        <v>0</v>
      </c>
      <c r="H306" s="16">
        <f>VLOOKUP($C306,'Growth rate'!$B$3:$S$93,4,FALSE)*VLOOKUP($E306,BY_AGR_Demand_Drivers!$A$5:$I$11,9,FALSE)</f>
        <v>0</v>
      </c>
    </row>
    <row r="307" spans="2:8">
      <c r="B307" s="16" t="s">
        <v>11</v>
      </c>
      <c r="C307" s="16">
        <v>2076</v>
      </c>
      <c r="D307" s="16" t="s">
        <v>3</v>
      </c>
      <c r="E307" s="16" t="str">
        <f>BY_AGR_Demand_Drivers!$J$8</f>
        <v>AGDLA</v>
      </c>
      <c r="F307" s="16">
        <f>VLOOKUP($C307,'Growth rate'!$B$3:$S$93,4,FALSE)*VLOOKUP($E307,BY_AGR_Demand_Drivers!$A$5:$I$11,7,FALSE)</f>
        <v>3.7665257506795795</v>
      </c>
      <c r="G307" s="16">
        <f>VLOOKUP($C307,'Growth rate'!$B$3:$S$93,4,FALSE)*VLOOKUP($E307,BY_AGR_Demand_Drivers!$A$5:$I$11,8,FALSE)</f>
        <v>0</v>
      </c>
      <c r="H307" s="16">
        <f>VLOOKUP($C307,'Growth rate'!$B$3:$S$93,4,FALSE)*VLOOKUP($E307,BY_AGR_Demand_Drivers!$A$5:$I$11,9,FALSE)</f>
        <v>0</v>
      </c>
    </row>
    <row r="308" spans="2:8">
      <c r="B308" s="16" t="s">
        <v>11</v>
      </c>
      <c r="C308" s="16">
        <v>2077</v>
      </c>
      <c r="D308" s="16" t="s">
        <v>3</v>
      </c>
      <c r="E308" s="16" t="str">
        <f>BY_AGR_Demand_Drivers!$J$8</f>
        <v>AGDLA</v>
      </c>
      <c r="F308" s="16">
        <f>VLOOKUP($C308,'Growth rate'!$B$3:$S$93,4,FALSE)*VLOOKUP($E308,BY_AGR_Demand_Drivers!$A$5:$I$11,7,FALSE)</f>
        <v>3.7519444796356392</v>
      </c>
      <c r="G308" s="16">
        <f>VLOOKUP($C308,'Growth rate'!$B$3:$S$93,4,FALSE)*VLOOKUP($E308,BY_AGR_Demand_Drivers!$A$5:$I$11,8,FALSE)</f>
        <v>0</v>
      </c>
      <c r="H308" s="16">
        <f>VLOOKUP($C308,'Growth rate'!$B$3:$S$93,4,FALSE)*VLOOKUP($E308,BY_AGR_Demand_Drivers!$A$5:$I$11,9,FALSE)</f>
        <v>0</v>
      </c>
    </row>
    <row r="309" spans="2:8">
      <c r="B309" s="16" t="s">
        <v>11</v>
      </c>
      <c r="C309" s="16">
        <v>2078</v>
      </c>
      <c r="D309" s="16" t="s">
        <v>3</v>
      </c>
      <c r="E309" s="16" t="str">
        <f>BY_AGR_Demand_Drivers!$J$8</f>
        <v>AGDLA</v>
      </c>
      <c r="F309" s="16">
        <f>VLOOKUP($C309,'Growth rate'!$B$3:$S$93,4,FALSE)*VLOOKUP($E309,BY_AGR_Demand_Drivers!$A$5:$I$11,7,FALSE)</f>
        <v>3.7373632085916997</v>
      </c>
      <c r="G309" s="16">
        <f>VLOOKUP($C309,'Growth rate'!$B$3:$S$93,4,FALSE)*VLOOKUP($E309,BY_AGR_Demand_Drivers!$A$5:$I$11,8,FALSE)</f>
        <v>0</v>
      </c>
      <c r="H309" s="16">
        <f>VLOOKUP($C309,'Growth rate'!$B$3:$S$93,4,FALSE)*VLOOKUP($E309,BY_AGR_Demand_Drivers!$A$5:$I$11,9,FALSE)</f>
        <v>0</v>
      </c>
    </row>
    <row r="310" spans="2:8">
      <c r="B310" s="16" t="s">
        <v>11</v>
      </c>
      <c r="C310" s="16">
        <v>2079</v>
      </c>
      <c r="D310" s="16" t="s">
        <v>3</v>
      </c>
      <c r="E310" s="16" t="str">
        <f>BY_AGR_Demand_Drivers!$J$8</f>
        <v>AGDLA</v>
      </c>
      <c r="F310" s="16">
        <f>VLOOKUP($C310,'Growth rate'!$B$3:$S$93,4,FALSE)*VLOOKUP($E310,BY_AGR_Demand_Drivers!$A$5:$I$11,7,FALSE)</f>
        <v>3.7227819375477593</v>
      </c>
      <c r="G310" s="16">
        <f>VLOOKUP($C310,'Growth rate'!$B$3:$S$93,4,FALSE)*VLOOKUP($E310,BY_AGR_Demand_Drivers!$A$5:$I$11,8,FALSE)</f>
        <v>0</v>
      </c>
      <c r="H310" s="16">
        <f>VLOOKUP($C310,'Growth rate'!$B$3:$S$93,4,FALSE)*VLOOKUP($E310,BY_AGR_Demand_Drivers!$A$5:$I$11,9,FALSE)</f>
        <v>0</v>
      </c>
    </row>
    <row r="311" spans="2:8">
      <c r="B311" s="16" t="s">
        <v>11</v>
      </c>
      <c r="C311" s="16">
        <v>2080</v>
      </c>
      <c r="D311" s="16" t="s">
        <v>3</v>
      </c>
      <c r="E311" s="16" t="str">
        <f>BY_AGR_Demand_Drivers!$J$8</f>
        <v>AGDLA</v>
      </c>
      <c r="F311" s="16">
        <f>VLOOKUP($C311,'Growth rate'!$B$3:$S$93,4,FALSE)*VLOOKUP($E311,BY_AGR_Demand_Drivers!$A$5:$I$11,7,FALSE)</f>
        <v>3.7082006665038199</v>
      </c>
      <c r="G311" s="16">
        <f>VLOOKUP($C311,'Growth rate'!$B$3:$S$93,4,FALSE)*VLOOKUP($E311,BY_AGR_Demand_Drivers!$A$5:$I$11,8,FALSE)</f>
        <v>0</v>
      </c>
      <c r="H311" s="16">
        <f>VLOOKUP($C311,'Growth rate'!$B$3:$S$93,4,FALSE)*VLOOKUP($E311,BY_AGR_Demand_Drivers!$A$5:$I$11,9,FALSE)</f>
        <v>0</v>
      </c>
    </row>
    <row r="312" spans="2:8">
      <c r="B312" s="16" t="s">
        <v>11</v>
      </c>
      <c r="C312" s="16">
        <v>2081</v>
      </c>
      <c r="D312" s="16" t="s">
        <v>3</v>
      </c>
      <c r="E312" s="16" t="str">
        <f>BY_AGR_Demand_Drivers!$J$8</f>
        <v>AGDLA</v>
      </c>
      <c r="F312" s="16">
        <f>VLOOKUP($C312,'Growth rate'!$B$3:$S$93,4,FALSE)*VLOOKUP($E312,BY_AGR_Demand_Drivers!$A$5:$I$11,7,FALSE)</f>
        <v>3.689703068802014</v>
      </c>
      <c r="G312" s="16">
        <f>VLOOKUP($C312,'Growth rate'!$B$3:$S$93,4,FALSE)*VLOOKUP($E312,BY_AGR_Demand_Drivers!$A$5:$I$11,8,FALSE)</f>
        <v>0</v>
      </c>
      <c r="H312" s="16">
        <f>VLOOKUP($C312,'Growth rate'!$B$3:$S$93,4,FALSE)*VLOOKUP($E312,BY_AGR_Demand_Drivers!$A$5:$I$11,9,FALSE)</f>
        <v>0</v>
      </c>
    </row>
    <row r="313" spans="2:8">
      <c r="B313" s="16" t="s">
        <v>11</v>
      </c>
      <c r="C313" s="16">
        <v>2082</v>
      </c>
      <c r="D313" s="16" t="s">
        <v>3</v>
      </c>
      <c r="E313" s="16" t="str">
        <f>BY_AGR_Demand_Drivers!$J$8</f>
        <v>AGDLA</v>
      </c>
      <c r="F313" s="16">
        <f>VLOOKUP($C313,'Growth rate'!$B$3:$S$93,4,FALSE)*VLOOKUP($E313,BY_AGR_Demand_Drivers!$A$5:$I$11,7,FALSE)</f>
        <v>3.6712054711002082</v>
      </c>
      <c r="G313" s="16">
        <f>VLOOKUP($C313,'Growth rate'!$B$3:$S$93,4,FALSE)*VLOOKUP($E313,BY_AGR_Demand_Drivers!$A$5:$I$11,8,FALSE)</f>
        <v>0</v>
      </c>
      <c r="H313" s="16">
        <f>VLOOKUP($C313,'Growth rate'!$B$3:$S$93,4,FALSE)*VLOOKUP($E313,BY_AGR_Demand_Drivers!$A$5:$I$11,9,FALSE)</f>
        <v>0</v>
      </c>
    </row>
    <row r="314" spans="2:8">
      <c r="B314" s="16" t="s">
        <v>11</v>
      </c>
      <c r="C314" s="16">
        <v>2083</v>
      </c>
      <c r="D314" s="16" t="s">
        <v>3</v>
      </c>
      <c r="E314" s="16" t="str">
        <f>BY_AGR_Demand_Drivers!$J$8</f>
        <v>AGDLA</v>
      </c>
      <c r="F314" s="16">
        <f>VLOOKUP($C314,'Growth rate'!$B$3:$S$93,4,FALSE)*VLOOKUP($E314,BY_AGR_Demand_Drivers!$A$5:$I$11,7,FALSE)</f>
        <v>3.652707873398402</v>
      </c>
      <c r="G314" s="16">
        <f>VLOOKUP($C314,'Growth rate'!$B$3:$S$93,4,FALSE)*VLOOKUP($E314,BY_AGR_Demand_Drivers!$A$5:$I$11,8,FALSE)</f>
        <v>0</v>
      </c>
      <c r="H314" s="16">
        <f>VLOOKUP($C314,'Growth rate'!$B$3:$S$93,4,FALSE)*VLOOKUP($E314,BY_AGR_Demand_Drivers!$A$5:$I$11,9,FALSE)</f>
        <v>0</v>
      </c>
    </row>
    <row r="315" spans="2:8">
      <c r="B315" s="16" t="s">
        <v>11</v>
      </c>
      <c r="C315" s="16">
        <v>2084</v>
      </c>
      <c r="D315" s="16" t="s">
        <v>3</v>
      </c>
      <c r="E315" s="16" t="str">
        <f>BY_AGR_Demand_Drivers!$J$8</f>
        <v>AGDLA</v>
      </c>
      <c r="F315" s="16">
        <f>VLOOKUP($C315,'Growth rate'!$B$3:$S$93,4,FALSE)*VLOOKUP($E315,BY_AGR_Demand_Drivers!$A$5:$I$11,7,FALSE)</f>
        <v>3.6342102756965962</v>
      </c>
      <c r="G315" s="16">
        <f>VLOOKUP($C315,'Growth rate'!$B$3:$S$93,4,FALSE)*VLOOKUP($E315,BY_AGR_Demand_Drivers!$A$5:$I$11,8,FALSE)</f>
        <v>0</v>
      </c>
      <c r="H315" s="16">
        <f>VLOOKUP($C315,'Growth rate'!$B$3:$S$93,4,FALSE)*VLOOKUP($E315,BY_AGR_Demand_Drivers!$A$5:$I$11,9,FALSE)</f>
        <v>0</v>
      </c>
    </row>
    <row r="316" spans="2:8">
      <c r="B316" s="16" t="s">
        <v>11</v>
      </c>
      <c r="C316" s="16">
        <v>2085</v>
      </c>
      <c r="D316" s="16" t="s">
        <v>3</v>
      </c>
      <c r="E316" s="16" t="str">
        <f>BY_AGR_Demand_Drivers!$J$8</f>
        <v>AGDLA</v>
      </c>
      <c r="F316" s="16">
        <f>VLOOKUP($C316,'Growth rate'!$B$3:$S$93,4,FALSE)*VLOOKUP($E316,BY_AGR_Demand_Drivers!$A$5:$I$11,7,FALSE)</f>
        <v>3.6157126779947903</v>
      </c>
      <c r="G316" s="16">
        <f>VLOOKUP($C316,'Growth rate'!$B$3:$S$93,4,FALSE)*VLOOKUP($E316,BY_AGR_Demand_Drivers!$A$5:$I$11,8,FALSE)</f>
        <v>0</v>
      </c>
      <c r="H316" s="16">
        <f>VLOOKUP($C316,'Growth rate'!$B$3:$S$93,4,FALSE)*VLOOKUP($E316,BY_AGR_Demand_Drivers!$A$5:$I$11,9,FALSE)</f>
        <v>0</v>
      </c>
    </row>
    <row r="317" spans="2:8">
      <c r="B317" s="16" t="s">
        <v>11</v>
      </c>
      <c r="C317" s="16">
        <v>2086</v>
      </c>
      <c r="D317" s="16" t="s">
        <v>3</v>
      </c>
      <c r="E317" s="16" t="str">
        <f>BY_AGR_Demand_Drivers!$J$8</f>
        <v>AGDLA</v>
      </c>
      <c r="F317" s="16">
        <f>VLOOKUP($C317,'Growth rate'!$B$3:$S$93,4,FALSE)*VLOOKUP($E317,BY_AGR_Demand_Drivers!$A$5:$I$11,7,FALSE)</f>
        <v>3.5935892048548994</v>
      </c>
      <c r="G317" s="16">
        <f>VLOOKUP($C317,'Growth rate'!$B$3:$S$93,4,FALSE)*VLOOKUP($E317,BY_AGR_Demand_Drivers!$A$5:$I$11,8,FALSE)</f>
        <v>0</v>
      </c>
      <c r="H317" s="16">
        <f>VLOOKUP($C317,'Growth rate'!$B$3:$S$93,4,FALSE)*VLOOKUP($E317,BY_AGR_Demand_Drivers!$A$5:$I$11,9,FALSE)</f>
        <v>0</v>
      </c>
    </row>
    <row r="318" spans="2:8">
      <c r="B318" s="16" t="s">
        <v>11</v>
      </c>
      <c r="C318" s="16">
        <v>2087</v>
      </c>
      <c r="D318" s="16" t="s">
        <v>3</v>
      </c>
      <c r="E318" s="16" t="str">
        <f>BY_AGR_Demand_Drivers!$J$8</f>
        <v>AGDLA</v>
      </c>
      <c r="F318" s="16">
        <f>VLOOKUP($C318,'Growth rate'!$B$3:$S$93,4,FALSE)*VLOOKUP($E318,BY_AGR_Demand_Drivers!$A$5:$I$11,7,FALSE)</f>
        <v>3.5714657317150085</v>
      </c>
      <c r="G318" s="16">
        <f>VLOOKUP($C318,'Growth rate'!$B$3:$S$93,4,FALSE)*VLOOKUP($E318,BY_AGR_Demand_Drivers!$A$5:$I$11,8,FALSE)</f>
        <v>0</v>
      </c>
      <c r="H318" s="16">
        <f>VLOOKUP($C318,'Growth rate'!$B$3:$S$93,4,FALSE)*VLOOKUP($E318,BY_AGR_Demand_Drivers!$A$5:$I$11,9,FALSE)</f>
        <v>0</v>
      </c>
    </row>
    <row r="319" spans="2:8">
      <c r="B319" s="16" t="s">
        <v>11</v>
      </c>
      <c r="C319" s="16">
        <v>2088</v>
      </c>
      <c r="D319" s="16" t="s">
        <v>3</v>
      </c>
      <c r="E319" s="16" t="str">
        <f>BY_AGR_Demand_Drivers!$J$8</f>
        <v>AGDLA</v>
      </c>
      <c r="F319" s="16">
        <f>VLOOKUP($C319,'Growth rate'!$B$3:$S$93,4,FALSE)*VLOOKUP($E319,BY_AGR_Demand_Drivers!$A$5:$I$11,7,FALSE)</f>
        <v>3.5493422585751175</v>
      </c>
      <c r="G319" s="16">
        <f>VLOOKUP($C319,'Growth rate'!$B$3:$S$93,4,FALSE)*VLOOKUP($E319,BY_AGR_Demand_Drivers!$A$5:$I$11,8,FALSE)</f>
        <v>0</v>
      </c>
      <c r="H319" s="16">
        <f>VLOOKUP($C319,'Growth rate'!$B$3:$S$93,4,FALSE)*VLOOKUP($E319,BY_AGR_Demand_Drivers!$A$5:$I$11,9,FALSE)</f>
        <v>0</v>
      </c>
    </row>
    <row r="320" spans="2:8">
      <c r="B320" s="16" t="s">
        <v>11</v>
      </c>
      <c r="C320" s="16">
        <v>2089</v>
      </c>
      <c r="D320" s="16" t="s">
        <v>3</v>
      </c>
      <c r="E320" s="16" t="str">
        <f>BY_AGR_Demand_Drivers!$J$8</f>
        <v>AGDLA</v>
      </c>
      <c r="F320" s="16">
        <f>VLOOKUP($C320,'Growth rate'!$B$3:$S$93,4,FALSE)*VLOOKUP($E320,BY_AGR_Demand_Drivers!$A$5:$I$11,7,FALSE)</f>
        <v>3.5272187854352266</v>
      </c>
      <c r="G320" s="16">
        <f>VLOOKUP($C320,'Growth rate'!$B$3:$S$93,4,FALSE)*VLOOKUP($E320,BY_AGR_Demand_Drivers!$A$5:$I$11,8,FALSE)</f>
        <v>0</v>
      </c>
      <c r="H320" s="16">
        <f>VLOOKUP($C320,'Growth rate'!$B$3:$S$93,4,FALSE)*VLOOKUP($E320,BY_AGR_Demand_Drivers!$A$5:$I$11,9,FALSE)</f>
        <v>0</v>
      </c>
    </row>
    <row r="321" spans="2:8">
      <c r="B321" s="16" t="s">
        <v>11</v>
      </c>
      <c r="C321" s="16">
        <v>2090</v>
      </c>
      <c r="D321" s="16" t="s">
        <v>3</v>
      </c>
      <c r="E321" s="16" t="str">
        <f>BY_AGR_Demand_Drivers!$J$8</f>
        <v>AGDLA</v>
      </c>
      <c r="F321" s="16">
        <f>VLOOKUP($C321,'Growth rate'!$B$3:$S$93,4,FALSE)*VLOOKUP($E321,BY_AGR_Demand_Drivers!$A$5:$I$11,7,FALSE)</f>
        <v>3.5050953122953357</v>
      </c>
      <c r="G321" s="16">
        <f>VLOOKUP($C321,'Growth rate'!$B$3:$S$93,4,FALSE)*VLOOKUP($E321,BY_AGR_Demand_Drivers!$A$5:$I$11,8,FALSE)</f>
        <v>0</v>
      </c>
      <c r="H321" s="16">
        <f>VLOOKUP($C321,'Growth rate'!$B$3:$S$93,4,FALSE)*VLOOKUP($E321,BY_AGR_Demand_Drivers!$A$5:$I$11,9,FALSE)</f>
        <v>0</v>
      </c>
    </row>
    <row r="322" spans="2:8">
      <c r="B322" s="16" t="s">
        <v>11</v>
      </c>
      <c r="C322" s="16">
        <v>2091</v>
      </c>
      <c r="D322" s="16" t="s">
        <v>3</v>
      </c>
      <c r="E322" s="16" t="str">
        <f>BY_AGR_Demand_Drivers!$J$8</f>
        <v>AGDLA</v>
      </c>
      <c r="F322" s="16">
        <f>VLOOKUP($C322,'Growth rate'!$B$3:$S$93,4,FALSE)*VLOOKUP($E322,BY_AGR_Demand_Drivers!$A$5:$I$11,7,FALSE)</f>
        <v>3.4807146229185841</v>
      </c>
      <c r="G322" s="16">
        <f>VLOOKUP($C322,'Growth rate'!$B$3:$S$93,4,FALSE)*VLOOKUP($E322,BY_AGR_Demand_Drivers!$A$5:$I$11,8,FALSE)</f>
        <v>0</v>
      </c>
      <c r="H322" s="16">
        <f>VLOOKUP($C322,'Growth rate'!$B$3:$S$93,4,FALSE)*VLOOKUP($E322,BY_AGR_Demand_Drivers!$A$5:$I$11,9,FALSE)</f>
        <v>0</v>
      </c>
    </row>
    <row r="323" spans="2:8">
      <c r="B323" s="16" t="s">
        <v>11</v>
      </c>
      <c r="C323" s="16">
        <v>2092</v>
      </c>
      <c r="D323" s="16" t="s">
        <v>3</v>
      </c>
      <c r="E323" s="16" t="str">
        <f>BY_AGR_Demand_Drivers!$J$8</f>
        <v>AGDLA</v>
      </c>
      <c r="F323" s="16">
        <f>VLOOKUP($C323,'Growth rate'!$B$3:$S$93,4,FALSE)*VLOOKUP($E323,BY_AGR_Demand_Drivers!$A$5:$I$11,7,FALSE)</f>
        <v>3.4563339335418326</v>
      </c>
      <c r="G323" s="16">
        <f>VLOOKUP($C323,'Growth rate'!$B$3:$S$93,4,FALSE)*VLOOKUP($E323,BY_AGR_Demand_Drivers!$A$5:$I$11,8,FALSE)</f>
        <v>0</v>
      </c>
      <c r="H323" s="16">
        <f>VLOOKUP($C323,'Growth rate'!$B$3:$S$93,4,FALSE)*VLOOKUP($E323,BY_AGR_Demand_Drivers!$A$5:$I$11,9,FALSE)</f>
        <v>0</v>
      </c>
    </row>
    <row r="324" spans="2:8">
      <c r="B324" s="16" t="s">
        <v>11</v>
      </c>
      <c r="C324" s="16">
        <v>2093</v>
      </c>
      <c r="D324" s="16" t="s">
        <v>3</v>
      </c>
      <c r="E324" s="16" t="str">
        <f>BY_AGR_Demand_Drivers!$J$8</f>
        <v>AGDLA</v>
      </c>
      <c r="F324" s="16">
        <f>VLOOKUP($C324,'Growth rate'!$B$3:$S$93,4,FALSE)*VLOOKUP($E324,BY_AGR_Demand_Drivers!$A$5:$I$11,7,FALSE)</f>
        <v>3.4319532441650811</v>
      </c>
      <c r="G324" s="16">
        <f>VLOOKUP($C324,'Growth rate'!$B$3:$S$93,4,FALSE)*VLOOKUP($E324,BY_AGR_Demand_Drivers!$A$5:$I$11,8,FALSE)</f>
        <v>0</v>
      </c>
      <c r="H324" s="16">
        <f>VLOOKUP($C324,'Growth rate'!$B$3:$S$93,4,FALSE)*VLOOKUP($E324,BY_AGR_Demand_Drivers!$A$5:$I$11,9,FALSE)</f>
        <v>0</v>
      </c>
    </row>
    <row r="325" spans="2:8">
      <c r="B325" s="16" t="s">
        <v>11</v>
      </c>
      <c r="C325" s="16">
        <v>2094</v>
      </c>
      <c r="D325" s="16" t="s">
        <v>3</v>
      </c>
      <c r="E325" s="16" t="str">
        <f>BY_AGR_Demand_Drivers!$J$8</f>
        <v>AGDLA</v>
      </c>
      <c r="F325" s="16">
        <f>VLOOKUP($C325,'Growth rate'!$B$3:$S$93,4,FALSE)*VLOOKUP($E325,BY_AGR_Demand_Drivers!$A$5:$I$11,7,FALSE)</f>
        <v>3.4075725547883295</v>
      </c>
      <c r="G325" s="16">
        <f>VLOOKUP($C325,'Growth rate'!$B$3:$S$93,4,FALSE)*VLOOKUP($E325,BY_AGR_Demand_Drivers!$A$5:$I$11,8,FALSE)</f>
        <v>0</v>
      </c>
      <c r="H325" s="16">
        <f>VLOOKUP($C325,'Growth rate'!$B$3:$S$93,4,FALSE)*VLOOKUP($E325,BY_AGR_Demand_Drivers!$A$5:$I$11,9,FALSE)</f>
        <v>0</v>
      </c>
    </row>
    <row r="326" spans="2:8">
      <c r="B326" s="16" t="s">
        <v>11</v>
      </c>
      <c r="C326" s="16">
        <v>2095</v>
      </c>
      <c r="D326" s="16" t="s">
        <v>3</v>
      </c>
      <c r="E326" s="16" t="str">
        <f>BY_AGR_Demand_Drivers!$J$8</f>
        <v>AGDLA</v>
      </c>
      <c r="F326" s="16">
        <f>VLOOKUP($C326,'Growth rate'!$B$3:$S$93,4,FALSE)*VLOOKUP($E326,BY_AGR_Demand_Drivers!$A$5:$I$11,7,FALSE)</f>
        <v>3.383191865411578</v>
      </c>
      <c r="G326" s="16">
        <f>VLOOKUP($C326,'Growth rate'!$B$3:$S$93,4,FALSE)*VLOOKUP($E326,BY_AGR_Demand_Drivers!$A$5:$I$11,8,FALSE)</f>
        <v>0</v>
      </c>
      <c r="H326" s="16">
        <f>VLOOKUP($C326,'Growth rate'!$B$3:$S$93,4,FALSE)*VLOOKUP($E326,BY_AGR_Demand_Drivers!$A$5:$I$11,9,FALSE)</f>
        <v>0</v>
      </c>
    </row>
    <row r="327" spans="2:8">
      <c r="B327" s="16" t="s">
        <v>11</v>
      </c>
      <c r="C327" s="16">
        <v>2096</v>
      </c>
      <c r="D327" s="16" t="s">
        <v>3</v>
      </c>
      <c r="E327" s="16" t="str">
        <f>BY_AGR_Demand_Drivers!$J$8</f>
        <v>AGDLA</v>
      </c>
      <c r="F327" s="16">
        <f>VLOOKUP($C327,'Growth rate'!$B$3:$S$93,4,FALSE)*VLOOKUP($E327,BY_AGR_Demand_Drivers!$A$5:$I$11,7,FALSE)</f>
        <v>3.3576567650797733</v>
      </c>
      <c r="G327" s="16">
        <f>VLOOKUP($C327,'Growth rate'!$B$3:$S$93,4,FALSE)*VLOOKUP($E327,BY_AGR_Demand_Drivers!$A$5:$I$11,8,FALSE)</f>
        <v>0</v>
      </c>
      <c r="H327" s="16">
        <f>VLOOKUP($C327,'Growth rate'!$B$3:$S$93,4,FALSE)*VLOOKUP($E327,BY_AGR_Demand_Drivers!$A$5:$I$11,9,FALSE)</f>
        <v>0</v>
      </c>
    </row>
    <row r="328" spans="2:8">
      <c r="B328" s="16" t="s">
        <v>11</v>
      </c>
      <c r="C328" s="16">
        <v>2097</v>
      </c>
      <c r="D328" s="16" t="s">
        <v>3</v>
      </c>
      <c r="E328" s="16" t="str">
        <f>BY_AGR_Demand_Drivers!$J$8</f>
        <v>AGDLA</v>
      </c>
      <c r="F328" s="16">
        <f>VLOOKUP($C328,'Growth rate'!$B$3:$S$93,4,FALSE)*VLOOKUP($E328,BY_AGR_Demand_Drivers!$A$5:$I$11,7,FALSE)</f>
        <v>3.3321216647479694</v>
      </c>
      <c r="G328" s="16">
        <f>VLOOKUP($C328,'Growth rate'!$B$3:$S$93,4,FALSE)*VLOOKUP($E328,BY_AGR_Demand_Drivers!$A$5:$I$11,8,FALSE)</f>
        <v>0</v>
      </c>
      <c r="H328" s="16">
        <f>VLOOKUP($C328,'Growth rate'!$B$3:$S$93,4,FALSE)*VLOOKUP($E328,BY_AGR_Demand_Drivers!$A$5:$I$11,9,FALSE)</f>
        <v>0</v>
      </c>
    </row>
    <row r="329" spans="2:8">
      <c r="B329" s="16" t="s">
        <v>11</v>
      </c>
      <c r="C329" s="16">
        <v>2098</v>
      </c>
      <c r="D329" s="16" t="s">
        <v>3</v>
      </c>
      <c r="E329" s="16" t="str">
        <f>BY_AGR_Demand_Drivers!$J$8</f>
        <v>AGDLA</v>
      </c>
      <c r="F329" s="16">
        <f>VLOOKUP($C329,'Growth rate'!$B$3:$S$93,4,FALSE)*VLOOKUP($E329,BY_AGR_Demand_Drivers!$A$5:$I$11,7,FALSE)</f>
        <v>3.3065865644161647</v>
      </c>
      <c r="G329" s="16">
        <f>VLOOKUP($C329,'Growth rate'!$B$3:$S$93,4,FALSE)*VLOOKUP($E329,BY_AGR_Demand_Drivers!$A$5:$I$11,8,FALSE)</f>
        <v>0</v>
      </c>
      <c r="H329" s="16">
        <f>VLOOKUP($C329,'Growth rate'!$B$3:$S$93,4,FALSE)*VLOOKUP($E329,BY_AGR_Demand_Drivers!$A$5:$I$11,9,FALSE)</f>
        <v>0</v>
      </c>
    </row>
    <row r="330" spans="2:8">
      <c r="B330" s="16" t="s">
        <v>11</v>
      </c>
      <c r="C330" s="16">
        <v>2099</v>
      </c>
      <c r="D330" s="16" t="s">
        <v>3</v>
      </c>
      <c r="E330" s="16" t="str">
        <f>BY_AGR_Demand_Drivers!$J$8</f>
        <v>AGDLA</v>
      </c>
      <c r="F330" s="16">
        <f>VLOOKUP($C330,'Growth rate'!$B$3:$S$93,4,FALSE)*VLOOKUP($E330,BY_AGR_Demand_Drivers!$A$5:$I$11,7,FALSE)</f>
        <v>3.2810514640843609</v>
      </c>
      <c r="G330" s="16">
        <f>VLOOKUP($C330,'Growth rate'!$B$3:$S$93,4,FALSE)*VLOOKUP($E330,BY_AGR_Demand_Drivers!$A$5:$I$11,8,FALSE)</f>
        <v>0</v>
      </c>
      <c r="H330" s="16">
        <f>VLOOKUP($C330,'Growth rate'!$B$3:$S$93,4,FALSE)*VLOOKUP($E330,BY_AGR_Demand_Drivers!$A$5:$I$11,9,FALSE)</f>
        <v>0</v>
      </c>
    </row>
    <row r="331" spans="2:8">
      <c r="B331" s="16" t="s">
        <v>11</v>
      </c>
      <c r="C331" s="16">
        <v>2100</v>
      </c>
      <c r="D331" s="16" t="s">
        <v>3</v>
      </c>
      <c r="E331" s="16" t="str">
        <f>BY_AGR_Demand_Drivers!$J$8</f>
        <v>AGDLA</v>
      </c>
      <c r="F331" s="16">
        <f>VLOOKUP($C331,'Growth rate'!$B$3:$S$93,4,FALSE)*VLOOKUP($E331,BY_AGR_Demand_Drivers!$A$5:$I$11,7,FALSE)</f>
        <v>3.2555163637525562</v>
      </c>
      <c r="G331" s="16">
        <f>VLOOKUP($C331,'Growth rate'!$B$3:$S$93,4,FALSE)*VLOOKUP($E331,BY_AGR_Demand_Drivers!$A$5:$I$11,8,FALSE)</f>
        <v>0</v>
      </c>
      <c r="H331" s="16">
        <f>VLOOKUP($C331,'Growth rate'!$B$3:$S$93,4,FALSE)*VLOOKUP($E331,BY_AGR_Demand_Drivers!$A$5:$I$11,9,FALSE)</f>
        <v>0</v>
      </c>
    </row>
    <row r="332" spans="2:8">
      <c r="B332" s="16" t="s">
        <v>11</v>
      </c>
      <c r="C332" s="16">
        <v>2019</v>
      </c>
      <c r="D332" s="16" t="s">
        <v>3</v>
      </c>
      <c r="E332" s="16" t="str">
        <f>BY_AGR_Demand_Drivers!$J$9</f>
        <v>AGDEM</v>
      </c>
      <c r="F332" s="16">
        <f>VLOOKUP($C332,'Growth rate'!$B$3:$S$93,4,FALSE)*VLOOKUP($E332,BY_AGR_Demand_Drivers!$A$5:$I$11,7,FALSE)</f>
        <v>11.905908997227918</v>
      </c>
      <c r="G332" s="16">
        <f>VLOOKUP($C332,'Growth rate'!$B$3:$S$93,4,FALSE)*VLOOKUP($E332,BY_AGR_Demand_Drivers!$A$5:$I$11,8,FALSE)</f>
        <v>0</v>
      </c>
      <c r="H332" s="16">
        <f>VLOOKUP($C332,'Growth rate'!$B$3:$S$93,4,FALSE)*VLOOKUP($E332,BY_AGR_Demand_Drivers!$A$5:$I$11,9,FALSE)</f>
        <v>0</v>
      </c>
    </row>
    <row r="333" spans="2:8">
      <c r="B333" s="16" t="s">
        <v>11</v>
      </c>
      <c r="C333" s="16">
        <v>2020</v>
      </c>
      <c r="D333" s="16" t="s">
        <v>3</v>
      </c>
      <c r="E333" s="16" t="str">
        <f>BY_AGR_Demand_Drivers!$J$9</f>
        <v>AGDEM</v>
      </c>
      <c r="F333" s="16">
        <f>VLOOKUP($C333,'Growth rate'!$B$3:$S$93,4,FALSE)*VLOOKUP($E333,BY_AGR_Demand_Drivers!$A$5:$I$11,7,FALSE)</f>
        <v>11.9087699091373</v>
      </c>
      <c r="G333" s="16">
        <f>VLOOKUP($C333,'Growth rate'!$B$3:$S$93,4,FALSE)*VLOOKUP($E333,BY_AGR_Demand_Drivers!$A$5:$I$11,8,FALSE)</f>
        <v>0</v>
      </c>
      <c r="H333" s="16">
        <f>VLOOKUP($C333,'Growth rate'!$B$3:$S$93,4,FALSE)*VLOOKUP($E333,BY_AGR_Demand_Drivers!$A$5:$I$11,9,FALSE)</f>
        <v>0</v>
      </c>
    </row>
    <row r="334" spans="2:8">
      <c r="B334" s="16" t="s">
        <v>11</v>
      </c>
      <c r="C334" s="16">
        <v>2021</v>
      </c>
      <c r="D334" s="16" t="s">
        <v>3</v>
      </c>
      <c r="E334" s="16" t="str">
        <f>BY_AGR_Demand_Drivers!$J$9</f>
        <v>AGDEM</v>
      </c>
      <c r="F334" s="16">
        <f>VLOOKUP($C334,'Growth rate'!$B$3:$S$93,4,FALSE)*VLOOKUP($E334,BY_AGR_Demand_Drivers!$A$5:$I$11,7,FALSE)</f>
        <v>11.912605587137945</v>
      </c>
      <c r="G334" s="16">
        <f>VLOOKUP($C334,'Growth rate'!$B$3:$S$93,4,FALSE)*VLOOKUP($E334,BY_AGR_Demand_Drivers!$A$5:$I$11,8,FALSE)</f>
        <v>0</v>
      </c>
      <c r="H334" s="16">
        <f>VLOOKUP($C334,'Growth rate'!$B$3:$S$93,4,FALSE)*VLOOKUP($E334,BY_AGR_Demand_Drivers!$A$5:$I$11,9,FALSE)</f>
        <v>0</v>
      </c>
    </row>
    <row r="335" spans="2:8">
      <c r="B335" s="16" t="s">
        <v>11</v>
      </c>
      <c r="C335" s="16">
        <v>2022</v>
      </c>
      <c r="D335" s="16" t="s">
        <v>3</v>
      </c>
      <c r="E335" s="16" t="str">
        <f>BY_AGR_Demand_Drivers!$J$9</f>
        <v>AGDEM</v>
      </c>
      <c r="F335" s="16">
        <f>VLOOKUP($C335,'Growth rate'!$B$3:$S$93,4,FALSE)*VLOOKUP($E335,BY_AGR_Demand_Drivers!$A$5:$I$11,7,FALSE)</f>
        <v>11.916441265138586</v>
      </c>
      <c r="G335" s="16">
        <f>VLOOKUP($C335,'Growth rate'!$B$3:$S$93,4,FALSE)*VLOOKUP($E335,BY_AGR_Demand_Drivers!$A$5:$I$11,8,FALSE)</f>
        <v>0</v>
      </c>
      <c r="H335" s="16">
        <f>VLOOKUP($C335,'Growth rate'!$B$3:$S$93,4,FALSE)*VLOOKUP($E335,BY_AGR_Demand_Drivers!$A$5:$I$11,9,FALSE)</f>
        <v>0</v>
      </c>
    </row>
    <row r="336" spans="2:8">
      <c r="B336" s="16" t="s">
        <v>11</v>
      </c>
      <c r="C336" s="16">
        <v>2023</v>
      </c>
      <c r="D336" s="16" t="s">
        <v>3</v>
      </c>
      <c r="E336" s="16" t="str">
        <f>BY_AGR_Demand_Drivers!$J$9</f>
        <v>AGDEM</v>
      </c>
      <c r="F336" s="16">
        <f>VLOOKUP($C336,'Growth rate'!$B$3:$S$93,4,FALSE)*VLOOKUP($E336,BY_AGR_Demand_Drivers!$A$5:$I$11,7,FALSE)</f>
        <v>11.920276943139228</v>
      </c>
      <c r="G336" s="16">
        <f>VLOOKUP($C336,'Growth rate'!$B$3:$S$93,4,FALSE)*VLOOKUP($E336,BY_AGR_Demand_Drivers!$A$5:$I$11,8,FALSE)</f>
        <v>0</v>
      </c>
      <c r="H336" s="16">
        <f>VLOOKUP($C336,'Growth rate'!$B$3:$S$93,4,FALSE)*VLOOKUP($E336,BY_AGR_Demand_Drivers!$A$5:$I$11,9,FALSE)</f>
        <v>0</v>
      </c>
    </row>
    <row r="337" spans="2:8">
      <c r="B337" s="16" t="s">
        <v>11</v>
      </c>
      <c r="C337" s="16">
        <v>2024</v>
      </c>
      <c r="D337" s="16" t="s">
        <v>3</v>
      </c>
      <c r="E337" s="16" t="str">
        <f>BY_AGR_Demand_Drivers!$J$9</f>
        <v>AGDEM</v>
      </c>
      <c r="F337" s="16">
        <f>VLOOKUP($C337,'Growth rate'!$B$3:$S$93,4,FALSE)*VLOOKUP($E337,BY_AGR_Demand_Drivers!$A$5:$I$11,7,FALSE)</f>
        <v>11.924112621139869</v>
      </c>
      <c r="G337" s="16">
        <f>VLOOKUP($C337,'Growth rate'!$B$3:$S$93,4,FALSE)*VLOOKUP($E337,BY_AGR_Demand_Drivers!$A$5:$I$11,8,FALSE)</f>
        <v>0</v>
      </c>
      <c r="H337" s="16">
        <f>VLOOKUP($C337,'Growth rate'!$B$3:$S$93,4,FALSE)*VLOOKUP($E337,BY_AGR_Demand_Drivers!$A$5:$I$11,9,FALSE)</f>
        <v>0</v>
      </c>
    </row>
    <row r="338" spans="2:8">
      <c r="B338" s="16" t="s">
        <v>11</v>
      </c>
      <c r="C338" s="16">
        <v>2025</v>
      </c>
      <c r="D338" s="16" t="s">
        <v>3</v>
      </c>
      <c r="E338" s="16" t="str">
        <f>BY_AGR_Demand_Drivers!$J$9</f>
        <v>AGDEM</v>
      </c>
      <c r="F338" s="16">
        <f>VLOOKUP($C338,'Growth rate'!$B$3:$S$93,4,FALSE)*VLOOKUP($E338,BY_AGR_Demand_Drivers!$A$5:$I$11,7,FALSE)</f>
        <v>11.927948299140514</v>
      </c>
      <c r="G338" s="16">
        <f>VLOOKUP($C338,'Growth rate'!$B$3:$S$93,4,FALSE)*VLOOKUP($E338,BY_AGR_Demand_Drivers!$A$5:$I$11,8,FALSE)</f>
        <v>0</v>
      </c>
      <c r="H338" s="16">
        <f>VLOOKUP($C338,'Growth rate'!$B$3:$S$93,4,FALSE)*VLOOKUP($E338,BY_AGR_Demand_Drivers!$A$5:$I$11,9,FALSE)</f>
        <v>0</v>
      </c>
    </row>
    <row r="339" spans="2:8">
      <c r="B339" s="16" t="s">
        <v>11</v>
      </c>
      <c r="C339" s="16">
        <v>2026</v>
      </c>
      <c r="D339" s="16" t="s">
        <v>3</v>
      </c>
      <c r="E339" s="16" t="str">
        <f>BY_AGR_Demand_Drivers!$J$9</f>
        <v>AGDEM</v>
      </c>
      <c r="F339" s="16">
        <f>VLOOKUP($C339,'Growth rate'!$B$3:$S$93,4,FALSE)*VLOOKUP($E339,BY_AGR_Demand_Drivers!$A$5:$I$11,7,FALSE)</f>
        <v>11.929928562291247</v>
      </c>
      <c r="G339" s="16">
        <f>VLOOKUP($C339,'Growth rate'!$B$3:$S$93,4,FALSE)*VLOOKUP($E339,BY_AGR_Demand_Drivers!$A$5:$I$11,8,FALSE)</f>
        <v>0</v>
      </c>
      <c r="H339" s="16">
        <f>VLOOKUP($C339,'Growth rate'!$B$3:$S$93,4,FALSE)*VLOOKUP($E339,BY_AGR_Demand_Drivers!$A$5:$I$11,9,FALSE)</f>
        <v>0</v>
      </c>
    </row>
    <row r="340" spans="2:8">
      <c r="B340" s="16" t="s">
        <v>11</v>
      </c>
      <c r="C340" s="16">
        <v>2027</v>
      </c>
      <c r="D340" s="16" t="s">
        <v>3</v>
      </c>
      <c r="E340" s="16" t="str">
        <f>BY_AGR_Demand_Drivers!$J$9</f>
        <v>AGDEM</v>
      </c>
      <c r="F340" s="16">
        <f>VLOOKUP($C340,'Growth rate'!$B$3:$S$93,4,FALSE)*VLOOKUP($E340,BY_AGR_Demand_Drivers!$A$5:$I$11,7,FALSE)</f>
        <v>11.931908825441978</v>
      </c>
      <c r="G340" s="16">
        <f>VLOOKUP($C340,'Growth rate'!$B$3:$S$93,4,FALSE)*VLOOKUP($E340,BY_AGR_Demand_Drivers!$A$5:$I$11,8,FALSE)</f>
        <v>0</v>
      </c>
      <c r="H340" s="16">
        <f>VLOOKUP($C340,'Growth rate'!$B$3:$S$93,4,FALSE)*VLOOKUP($E340,BY_AGR_Demand_Drivers!$A$5:$I$11,9,FALSE)</f>
        <v>0</v>
      </c>
    </row>
    <row r="341" spans="2:8">
      <c r="B341" s="16" t="s">
        <v>11</v>
      </c>
      <c r="C341" s="16">
        <v>2028</v>
      </c>
      <c r="D341" s="16" t="s">
        <v>3</v>
      </c>
      <c r="E341" s="16" t="str">
        <f>BY_AGR_Demand_Drivers!$J$9</f>
        <v>AGDEM</v>
      </c>
      <c r="F341" s="16">
        <f>VLOOKUP($C341,'Growth rate'!$B$3:$S$93,4,FALSE)*VLOOKUP($E341,BY_AGR_Demand_Drivers!$A$5:$I$11,7,FALSE)</f>
        <v>11.933889088592712</v>
      </c>
      <c r="G341" s="16">
        <f>VLOOKUP($C341,'Growth rate'!$B$3:$S$93,4,FALSE)*VLOOKUP($E341,BY_AGR_Demand_Drivers!$A$5:$I$11,8,FALSE)</f>
        <v>0</v>
      </c>
      <c r="H341" s="16">
        <f>VLOOKUP($C341,'Growth rate'!$B$3:$S$93,4,FALSE)*VLOOKUP($E341,BY_AGR_Demand_Drivers!$A$5:$I$11,9,FALSE)</f>
        <v>0</v>
      </c>
    </row>
    <row r="342" spans="2:8">
      <c r="B342" s="16" t="s">
        <v>11</v>
      </c>
      <c r="C342" s="16">
        <v>2029</v>
      </c>
      <c r="D342" s="16" t="s">
        <v>3</v>
      </c>
      <c r="E342" s="16" t="str">
        <f>BY_AGR_Demand_Drivers!$J$9</f>
        <v>AGDEM</v>
      </c>
      <c r="F342" s="16">
        <f>VLOOKUP($C342,'Growth rate'!$B$3:$S$93,4,FALSE)*VLOOKUP($E342,BY_AGR_Demand_Drivers!$A$5:$I$11,7,FALSE)</f>
        <v>11.935869351743442</v>
      </c>
      <c r="G342" s="16">
        <f>VLOOKUP($C342,'Growth rate'!$B$3:$S$93,4,FALSE)*VLOOKUP($E342,BY_AGR_Demand_Drivers!$A$5:$I$11,8,FALSE)</f>
        <v>0</v>
      </c>
      <c r="H342" s="16">
        <f>VLOOKUP($C342,'Growth rate'!$B$3:$S$93,4,FALSE)*VLOOKUP($E342,BY_AGR_Demand_Drivers!$A$5:$I$11,9,FALSE)</f>
        <v>0</v>
      </c>
    </row>
    <row r="343" spans="2:8">
      <c r="B343" s="16" t="s">
        <v>11</v>
      </c>
      <c r="C343" s="16">
        <v>2030</v>
      </c>
      <c r="D343" s="16" t="s">
        <v>3</v>
      </c>
      <c r="E343" s="16" t="str">
        <f>BY_AGR_Demand_Drivers!$J$9</f>
        <v>AGDEM</v>
      </c>
      <c r="F343" s="16">
        <f>VLOOKUP($C343,'Growth rate'!$B$3:$S$93,4,FALSE)*VLOOKUP($E343,BY_AGR_Demand_Drivers!$A$5:$I$11,7,FALSE)</f>
        <v>11.937849614894176</v>
      </c>
      <c r="G343" s="16">
        <f>VLOOKUP($C343,'Growth rate'!$B$3:$S$93,4,FALSE)*VLOOKUP($E343,BY_AGR_Demand_Drivers!$A$5:$I$11,8,FALSE)</f>
        <v>0</v>
      </c>
      <c r="H343" s="16">
        <f>VLOOKUP($C343,'Growth rate'!$B$3:$S$93,4,FALSE)*VLOOKUP($E343,BY_AGR_Demand_Drivers!$A$5:$I$11,9,FALSE)</f>
        <v>0</v>
      </c>
    </row>
    <row r="344" spans="2:8">
      <c r="B344" s="16" t="s">
        <v>11</v>
      </c>
      <c r="C344" s="16">
        <v>2031</v>
      </c>
      <c r="D344" s="16" t="s">
        <v>3</v>
      </c>
      <c r="E344" s="16" t="str">
        <f>BY_AGR_Demand_Drivers!$J$9</f>
        <v>AGDEM</v>
      </c>
      <c r="F344" s="16">
        <f>VLOOKUP($C344,'Growth rate'!$B$3:$S$93,4,FALSE)*VLOOKUP($E344,BY_AGR_Demand_Drivers!$A$5:$I$11,7,FALSE)</f>
        <v>11.937807746236455</v>
      </c>
      <c r="G344" s="16">
        <f>VLOOKUP($C344,'Growth rate'!$B$3:$S$93,4,FALSE)*VLOOKUP($E344,BY_AGR_Demand_Drivers!$A$5:$I$11,8,FALSE)</f>
        <v>0</v>
      </c>
      <c r="H344" s="16">
        <f>VLOOKUP($C344,'Growth rate'!$B$3:$S$93,4,FALSE)*VLOOKUP($E344,BY_AGR_Demand_Drivers!$A$5:$I$11,9,FALSE)</f>
        <v>0</v>
      </c>
    </row>
    <row r="345" spans="2:8">
      <c r="B345" s="16" t="s">
        <v>11</v>
      </c>
      <c r="C345" s="16">
        <v>2032</v>
      </c>
      <c r="D345" s="16" t="s">
        <v>3</v>
      </c>
      <c r="E345" s="16" t="str">
        <f>BY_AGR_Demand_Drivers!$J$9</f>
        <v>AGDEM</v>
      </c>
      <c r="F345" s="16">
        <f>VLOOKUP($C345,'Growth rate'!$B$3:$S$93,4,FALSE)*VLOOKUP($E345,BY_AGR_Demand_Drivers!$A$5:$I$11,7,FALSE)</f>
        <v>11.937765877578737</v>
      </c>
      <c r="G345" s="16">
        <f>VLOOKUP($C345,'Growth rate'!$B$3:$S$93,4,FALSE)*VLOOKUP($E345,BY_AGR_Demand_Drivers!$A$5:$I$11,8,FALSE)</f>
        <v>0</v>
      </c>
      <c r="H345" s="16">
        <f>VLOOKUP($C345,'Growth rate'!$B$3:$S$93,4,FALSE)*VLOOKUP($E345,BY_AGR_Demand_Drivers!$A$5:$I$11,9,FALSE)</f>
        <v>0</v>
      </c>
    </row>
    <row r="346" spans="2:8">
      <c r="B346" s="16" t="s">
        <v>11</v>
      </c>
      <c r="C346" s="16">
        <v>2033</v>
      </c>
      <c r="D346" s="16" t="s">
        <v>3</v>
      </c>
      <c r="E346" s="16" t="str">
        <f>BY_AGR_Demand_Drivers!$J$9</f>
        <v>AGDEM</v>
      </c>
      <c r="F346" s="16">
        <f>VLOOKUP($C346,'Growth rate'!$B$3:$S$93,4,FALSE)*VLOOKUP($E346,BY_AGR_Demand_Drivers!$A$5:$I$11,7,FALSE)</f>
        <v>11.937724008921016</v>
      </c>
      <c r="G346" s="16">
        <f>VLOOKUP($C346,'Growth rate'!$B$3:$S$93,4,FALSE)*VLOOKUP($E346,BY_AGR_Demand_Drivers!$A$5:$I$11,8,FALSE)</f>
        <v>0</v>
      </c>
      <c r="H346" s="16">
        <f>VLOOKUP($C346,'Growth rate'!$B$3:$S$93,4,FALSE)*VLOOKUP($E346,BY_AGR_Demand_Drivers!$A$5:$I$11,9,FALSE)</f>
        <v>0</v>
      </c>
    </row>
    <row r="347" spans="2:8">
      <c r="B347" s="16" t="s">
        <v>11</v>
      </c>
      <c r="C347" s="16">
        <v>2034</v>
      </c>
      <c r="D347" s="16" t="s">
        <v>3</v>
      </c>
      <c r="E347" s="16" t="str">
        <f>BY_AGR_Demand_Drivers!$J$9</f>
        <v>AGDEM</v>
      </c>
      <c r="F347" s="16">
        <f>VLOOKUP($C347,'Growth rate'!$B$3:$S$93,4,FALSE)*VLOOKUP($E347,BY_AGR_Demand_Drivers!$A$5:$I$11,7,FALSE)</f>
        <v>11.937682140263298</v>
      </c>
      <c r="G347" s="16">
        <f>VLOOKUP($C347,'Growth rate'!$B$3:$S$93,4,FALSE)*VLOOKUP($E347,BY_AGR_Demand_Drivers!$A$5:$I$11,8,FALSE)</f>
        <v>0</v>
      </c>
      <c r="H347" s="16">
        <f>VLOOKUP($C347,'Growth rate'!$B$3:$S$93,4,FALSE)*VLOOKUP($E347,BY_AGR_Demand_Drivers!$A$5:$I$11,9,FALSE)</f>
        <v>0</v>
      </c>
    </row>
    <row r="348" spans="2:8">
      <c r="B348" s="16" t="s">
        <v>11</v>
      </c>
      <c r="C348" s="16">
        <v>2035</v>
      </c>
      <c r="D348" s="16" t="s">
        <v>3</v>
      </c>
      <c r="E348" s="16" t="str">
        <f>BY_AGR_Demand_Drivers!$J$9</f>
        <v>AGDEM</v>
      </c>
      <c r="F348" s="16">
        <f>VLOOKUP($C348,'Growth rate'!$B$3:$S$93,4,FALSE)*VLOOKUP($E348,BY_AGR_Demand_Drivers!$A$5:$I$11,7,FALSE)</f>
        <v>11.937640271605577</v>
      </c>
      <c r="G348" s="16">
        <f>VLOOKUP($C348,'Growth rate'!$B$3:$S$93,4,FALSE)*VLOOKUP($E348,BY_AGR_Demand_Drivers!$A$5:$I$11,8,FALSE)</f>
        <v>0</v>
      </c>
      <c r="H348" s="16">
        <f>VLOOKUP($C348,'Growth rate'!$B$3:$S$93,4,FALSE)*VLOOKUP($E348,BY_AGR_Demand_Drivers!$A$5:$I$11,9,FALSE)</f>
        <v>0</v>
      </c>
    </row>
    <row r="349" spans="2:8">
      <c r="B349" s="16" t="s">
        <v>11</v>
      </c>
      <c r="C349" s="16">
        <v>2036</v>
      </c>
      <c r="D349" s="16" t="s">
        <v>3</v>
      </c>
      <c r="E349" s="16" t="str">
        <f>BY_AGR_Demand_Drivers!$J$9</f>
        <v>AGDEM</v>
      </c>
      <c r="F349" s="16">
        <f>VLOOKUP($C349,'Growth rate'!$B$3:$S$93,4,FALSE)*VLOOKUP($E349,BY_AGR_Demand_Drivers!$A$5:$I$11,7,FALSE)</f>
        <v>11.93668512091284</v>
      </c>
      <c r="G349" s="16">
        <f>VLOOKUP($C349,'Growth rate'!$B$3:$S$93,4,FALSE)*VLOOKUP($E349,BY_AGR_Demand_Drivers!$A$5:$I$11,8,FALSE)</f>
        <v>0</v>
      </c>
      <c r="H349" s="16">
        <f>VLOOKUP($C349,'Growth rate'!$B$3:$S$93,4,FALSE)*VLOOKUP($E349,BY_AGR_Demand_Drivers!$A$5:$I$11,9,FALSE)</f>
        <v>0</v>
      </c>
    </row>
    <row r="350" spans="2:8">
      <c r="B350" s="16" t="s">
        <v>11</v>
      </c>
      <c r="C350" s="16">
        <v>2037</v>
      </c>
      <c r="D350" s="16" t="s">
        <v>3</v>
      </c>
      <c r="E350" s="16" t="str">
        <f>BY_AGR_Demand_Drivers!$J$9</f>
        <v>AGDEM</v>
      </c>
      <c r="F350" s="16">
        <f>VLOOKUP($C350,'Growth rate'!$B$3:$S$93,4,FALSE)*VLOOKUP($E350,BY_AGR_Demand_Drivers!$A$5:$I$11,7,FALSE)</f>
        <v>11.935729970220105</v>
      </c>
      <c r="G350" s="16">
        <f>VLOOKUP($C350,'Growth rate'!$B$3:$S$93,4,FALSE)*VLOOKUP($E350,BY_AGR_Demand_Drivers!$A$5:$I$11,8,FALSE)</f>
        <v>0</v>
      </c>
      <c r="H350" s="16">
        <f>VLOOKUP($C350,'Growth rate'!$B$3:$S$93,4,FALSE)*VLOOKUP($E350,BY_AGR_Demand_Drivers!$A$5:$I$11,9,FALSE)</f>
        <v>0</v>
      </c>
    </row>
    <row r="351" spans="2:8">
      <c r="B351" s="16" t="s">
        <v>11</v>
      </c>
      <c r="C351" s="16">
        <v>2038</v>
      </c>
      <c r="D351" s="16" t="s">
        <v>3</v>
      </c>
      <c r="E351" s="16" t="str">
        <f>BY_AGR_Demand_Drivers!$J$9</f>
        <v>AGDEM</v>
      </c>
      <c r="F351" s="16">
        <f>VLOOKUP($C351,'Growth rate'!$B$3:$S$93,4,FALSE)*VLOOKUP($E351,BY_AGR_Demand_Drivers!$A$5:$I$11,7,FALSE)</f>
        <v>11.93477481952737</v>
      </c>
      <c r="G351" s="16">
        <f>VLOOKUP($C351,'Growth rate'!$B$3:$S$93,4,FALSE)*VLOOKUP($E351,BY_AGR_Demand_Drivers!$A$5:$I$11,8,FALSE)</f>
        <v>0</v>
      </c>
      <c r="H351" s="16">
        <f>VLOOKUP($C351,'Growth rate'!$B$3:$S$93,4,FALSE)*VLOOKUP($E351,BY_AGR_Demand_Drivers!$A$5:$I$11,9,FALSE)</f>
        <v>0</v>
      </c>
    </row>
    <row r="352" spans="2:8">
      <c r="B352" s="16" t="s">
        <v>11</v>
      </c>
      <c r="C352" s="16">
        <v>2039</v>
      </c>
      <c r="D352" s="16" t="s">
        <v>3</v>
      </c>
      <c r="E352" s="16" t="str">
        <f>BY_AGR_Demand_Drivers!$J$9</f>
        <v>AGDEM</v>
      </c>
      <c r="F352" s="16">
        <f>VLOOKUP($C352,'Growth rate'!$B$3:$S$93,4,FALSE)*VLOOKUP($E352,BY_AGR_Demand_Drivers!$A$5:$I$11,7,FALSE)</f>
        <v>11.933819668834634</v>
      </c>
      <c r="G352" s="16">
        <f>VLOOKUP($C352,'Growth rate'!$B$3:$S$93,4,FALSE)*VLOOKUP($E352,BY_AGR_Demand_Drivers!$A$5:$I$11,8,FALSE)</f>
        <v>0</v>
      </c>
      <c r="H352" s="16">
        <f>VLOOKUP($C352,'Growth rate'!$B$3:$S$93,4,FALSE)*VLOOKUP($E352,BY_AGR_Demand_Drivers!$A$5:$I$11,9,FALSE)</f>
        <v>0</v>
      </c>
    </row>
    <row r="353" spans="2:8">
      <c r="B353" s="16" t="s">
        <v>11</v>
      </c>
      <c r="C353" s="16">
        <v>2040</v>
      </c>
      <c r="D353" s="16" t="s">
        <v>3</v>
      </c>
      <c r="E353" s="16" t="str">
        <f>BY_AGR_Demand_Drivers!$J$9</f>
        <v>AGDEM</v>
      </c>
      <c r="F353" s="16">
        <f>VLOOKUP($C353,'Growth rate'!$B$3:$S$93,4,FALSE)*VLOOKUP($E353,BY_AGR_Demand_Drivers!$A$5:$I$11,7,FALSE)</f>
        <v>11.932864518141898</v>
      </c>
      <c r="G353" s="16">
        <f>VLOOKUP($C353,'Growth rate'!$B$3:$S$93,4,FALSE)*VLOOKUP($E353,BY_AGR_Demand_Drivers!$A$5:$I$11,8,FALSE)</f>
        <v>0</v>
      </c>
      <c r="H353" s="16">
        <f>VLOOKUP($C353,'Growth rate'!$B$3:$S$93,4,FALSE)*VLOOKUP($E353,BY_AGR_Demand_Drivers!$A$5:$I$11,9,FALSE)</f>
        <v>0</v>
      </c>
    </row>
    <row r="354" spans="2:8">
      <c r="B354" s="16" t="s">
        <v>11</v>
      </c>
      <c r="C354" s="16">
        <v>2041</v>
      </c>
      <c r="D354" s="16" t="s">
        <v>3</v>
      </c>
      <c r="E354" s="16" t="str">
        <f>BY_AGR_Demand_Drivers!$J$9</f>
        <v>AGDEM</v>
      </c>
      <c r="F354" s="16">
        <f>VLOOKUP($C354,'Growth rate'!$B$3:$S$93,4,FALSE)*VLOOKUP($E354,BY_AGR_Demand_Drivers!$A$5:$I$11,7,FALSE)</f>
        <v>11.930384940831956</v>
      </c>
      <c r="G354" s="16">
        <f>VLOOKUP($C354,'Growth rate'!$B$3:$S$93,4,FALSE)*VLOOKUP($E354,BY_AGR_Demand_Drivers!$A$5:$I$11,8,FALSE)</f>
        <v>0</v>
      </c>
      <c r="H354" s="16">
        <f>VLOOKUP($C354,'Growth rate'!$B$3:$S$93,4,FALSE)*VLOOKUP($E354,BY_AGR_Demand_Drivers!$A$5:$I$11,9,FALSE)</f>
        <v>0</v>
      </c>
    </row>
    <row r="355" spans="2:8">
      <c r="B355" s="16" t="s">
        <v>11</v>
      </c>
      <c r="C355" s="16">
        <v>2042</v>
      </c>
      <c r="D355" s="16" t="s">
        <v>3</v>
      </c>
      <c r="E355" s="16" t="str">
        <f>BY_AGR_Demand_Drivers!$J$9</f>
        <v>AGDEM</v>
      </c>
      <c r="F355" s="16">
        <f>VLOOKUP($C355,'Growth rate'!$B$3:$S$93,4,FALSE)*VLOOKUP($E355,BY_AGR_Demand_Drivers!$A$5:$I$11,7,FALSE)</f>
        <v>11.927905363522017</v>
      </c>
      <c r="G355" s="16">
        <f>VLOOKUP($C355,'Growth rate'!$B$3:$S$93,4,FALSE)*VLOOKUP($E355,BY_AGR_Demand_Drivers!$A$5:$I$11,8,FALSE)</f>
        <v>0</v>
      </c>
      <c r="H355" s="16">
        <f>VLOOKUP($C355,'Growth rate'!$B$3:$S$93,4,FALSE)*VLOOKUP($E355,BY_AGR_Demand_Drivers!$A$5:$I$11,9,FALSE)</f>
        <v>0</v>
      </c>
    </row>
    <row r="356" spans="2:8">
      <c r="B356" s="16" t="s">
        <v>11</v>
      </c>
      <c r="C356" s="16">
        <v>2043</v>
      </c>
      <c r="D356" s="16" t="s">
        <v>3</v>
      </c>
      <c r="E356" s="16" t="str">
        <f>BY_AGR_Demand_Drivers!$J$9</f>
        <v>AGDEM</v>
      </c>
      <c r="F356" s="16">
        <f>VLOOKUP($C356,'Growth rate'!$B$3:$S$93,4,FALSE)*VLOOKUP($E356,BY_AGR_Demand_Drivers!$A$5:$I$11,7,FALSE)</f>
        <v>11.925425786212076</v>
      </c>
      <c r="G356" s="16">
        <f>VLOOKUP($C356,'Growth rate'!$B$3:$S$93,4,FALSE)*VLOOKUP($E356,BY_AGR_Demand_Drivers!$A$5:$I$11,8,FALSE)</f>
        <v>0</v>
      </c>
      <c r="H356" s="16">
        <f>VLOOKUP($C356,'Growth rate'!$B$3:$S$93,4,FALSE)*VLOOKUP($E356,BY_AGR_Demand_Drivers!$A$5:$I$11,9,FALSE)</f>
        <v>0</v>
      </c>
    </row>
    <row r="357" spans="2:8">
      <c r="B357" s="16" t="s">
        <v>11</v>
      </c>
      <c r="C357" s="16">
        <v>2044</v>
      </c>
      <c r="D357" s="16" t="s">
        <v>3</v>
      </c>
      <c r="E357" s="16" t="str">
        <f>BY_AGR_Demand_Drivers!$J$9</f>
        <v>AGDEM</v>
      </c>
      <c r="F357" s="16">
        <f>VLOOKUP($C357,'Growth rate'!$B$3:$S$93,4,FALSE)*VLOOKUP($E357,BY_AGR_Demand_Drivers!$A$5:$I$11,7,FALSE)</f>
        <v>11.922946208902138</v>
      </c>
      <c r="G357" s="16">
        <f>VLOOKUP($C357,'Growth rate'!$B$3:$S$93,4,FALSE)*VLOOKUP($E357,BY_AGR_Demand_Drivers!$A$5:$I$11,8,FALSE)</f>
        <v>0</v>
      </c>
      <c r="H357" s="16">
        <f>VLOOKUP($C357,'Growth rate'!$B$3:$S$93,4,FALSE)*VLOOKUP($E357,BY_AGR_Demand_Drivers!$A$5:$I$11,9,FALSE)</f>
        <v>0</v>
      </c>
    </row>
    <row r="358" spans="2:8">
      <c r="B358" s="16" t="s">
        <v>11</v>
      </c>
      <c r="C358" s="16">
        <v>2045</v>
      </c>
      <c r="D358" s="16" t="s">
        <v>3</v>
      </c>
      <c r="E358" s="16" t="str">
        <f>BY_AGR_Demand_Drivers!$J$9</f>
        <v>AGDEM</v>
      </c>
      <c r="F358" s="16">
        <f>VLOOKUP($C358,'Growth rate'!$B$3:$S$93,4,FALSE)*VLOOKUP($E358,BY_AGR_Demand_Drivers!$A$5:$I$11,7,FALSE)</f>
        <v>11.920466631592197</v>
      </c>
      <c r="G358" s="16">
        <f>VLOOKUP($C358,'Growth rate'!$B$3:$S$93,4,FALSE)*VLOOKUP($E358,BY_AGR_Demand_Drivers!$A$5:$I$11,8,FALSE)</f>
        <v>0</v>
      </c>
      <c r="H358" s="16">
        <f>VLOOKUP($C358,'Growth rate'!$B$3:$S$93,4,FALSE)*VLOOKUP($E358,BY_AGR_Demand_Drivers!$A$5:$I$11,9,FALSE)</f>
        <v>0</v>
      </c>
    </row>
    <row r="359" spans="2:8">
      <c r="B359" s="16" t="s">
        <v>11</v>
      </c>
      <c r="C359" s="16">
        <v>2046</v>
      </c>
      <c r="D359" s="16" t="s">
        <v>3</v>
      </c>
      <c r="E359" s="16" t="str">
        <f>BY_AGR_Demand_Drivers!$J$9</f>
        <v>AGDEM</v>
      </c>
      <c r="F359" s="16">
        <f>VLOOKUP($C359,'Growth rate'!$B$3:$S$93,4,FALSE)*VLOOKUP($E359,BY_AGR_Demand_Drivers!$A$5:$I$11,7,FALSE)</f>
        <v>11.914588116882184</v>
      </c>
      <c r="G359" s="16">
        <f>VLOOKUP($C359,'Growth rate'!$B$3:$S$93,4,FALSE)*VLOOKUP($E359,BY_AGR_Demand_Drivers!$A$5:$I$11,8,FALSE)</f>
        <v>0</v>
      </c>
      <c r="H359" s="16">
        <f>VLOOKUP($C359,'Growth rate'!$B$3:$S$93,4,FALSE)*VLOOKUP($E359,BY_AGR_Demand_Drivers!$A$5:$I$11,9,FALSE)</f>
        <v>0</v>
      </c>
    </row>
    <row r="360" spans="2:8">
      <c r="B360" s="16" t="s">
        <v>11</v>
      </c>
      <c r="C360" s="16">
        <v>2047</v>
      </c>
      <c r="D360" s="16" t="s">
        <v>3</v>
      </c>
      <c r="E360" s="16" t="str">
        <f>BY_AGR_Demand_Drivers!$J$9</f>
        <v>AGDEM</v>
      </c>
      <c r="F360" s="16">
        <f>VLOOKUP($C360,'Growth rate'!$B$3:$S$93,4,FALSE)*VLOOKUP($E360,BY_AGR_Demand_Drivers!$A$5:$I$11,7,FALSE)</f>
        <v>11.908709602172172</v>
      </c>
      <c r="G360" s="16">
        <f>VLOOKUP($C360,'Growth rate'!$B$3:$S$93,4,FALSE)*VLOOKUP($E360,BY_AGR_Demand_Drivers!$A$5:$I$11,8,FALSE)</f>
        <v>0</v>
      </c>
      <c r="H360" s="16">
        <f>VLOOKUP($C360,'Growth rate'!$B$3:$S$93,4,FALSE)*VLOOKUP($E360,BY_AGR_Demand_Drivers!$A$5:$I$11,9,FALSE)</f>
        <v>0</v>
      </c>
    </row>
    <row r="361" spans="2:8">
      <c r="B361" s="16" t="s">
        <v>11</v>
      </c>
      <c r="C361" s="16">
        <v>2048</v>
      </c>
      <c r="D361" s="16" t="s">
        <v>3</v>
      </c>
      <c r="E361" s="16" t="str">
        <f>BY_AGR_Demand_Drivers!$J$9</f>
        <v>AGDEM</v>
      </c>
      <c r="F361" s="16">
        <f>VLOOKUP($C361,'Growth rate'!$B$3:$S$93,4,FALSE)*VLOOKUP($E361,BY_AGR_Demand_Drivers!$A$5:$I$11,7,FALSE)</f>
        <v>11.902831087462161</v>
      </c>
      <c r="G361" s="16">
        <f>VLOOKUP($C361,'Growth rate'!$B$3:$S$93,4,FALSE)*VLOOKUP($E361,BY_AGR_Demand_Drivers!$A$5:$I$11,8,FALSE)</f>
        <v>0</v>
      </c>
      <c r="H361" s="16">
        <f>VLOOKUP($C361,'Growth rate'!$B$3:$S$93,4,FALSE)*VLOOKUP($E361,BY_AGR_Demand_Drivers!$A$5:$I$11,9,FALSE)</f>
        <v>0</v>
      </c>
    </row>
    <row r="362" spans="2:8">
      <c r="B362" s="16" t="s">
        <v>11</v>
      </c>
      <c r="C362" s="16">
        <v>2049</v>
      </c>
      <c r="D362" s="16" t="s">
        <v>3</v>
      </c>
      <c r="E362" s="16" t="str">
        <f>BY_AGR_Demand_Drivers!$J$9</f>
        <v>AGDEM</v>
      </c>
      <c r="F362" s="16">
        <f>VLOOKUP($C362,'Growth rate'!$B$3:$S$93,4,FALSE)*VLOOKUP($E362,BY_AGR_Demand_Drivers!$A$5:$I$11,7,FALSE)</f>
        <v>11.896952572752149</v>
      </c>
      <c r="G362" s="16">
        <f>VLOOKUP($C362,'Growth rate'!$B$3:$S$93,4,FALSE)*VLOOKUP($E362,BY_AGR_Demand_Drivers!$A$5:$I$11,8,FALSE)</f>
        <v>0</v>
      </c>
      <c r="H362" s="16">
        <f>VLOOKUP($C362,'Growth rate'!$B$3:$S$93,4,FALSE)*VLOOKUP($E362,BY_AGR_Demand_Drivers!$A$5:$I$11,9,FALSE)</f>
        <v>0</v>
      </c>
    </row>
    <row r="363" spans="2:8">
      <c r="B363" s="16" t="s">
        <v>11</v>
      </c>
      <c r="C363" s="16">
        <v>2050</v>
      </c>
      <c r="D363" s="16" t="s">
        <v>3</v>
      </c>
      <c r="E363" s="16" t="str">
        <f>BY_AGR_Demand_Drivers!$J$9</f>
        <v>AGDEM</v>
      </c>
      <c r="F363" s="16">
        <f>VLOOKUP($C363,'Growth rate'!$B$3:$S$93,4,FALSE)*VLOOKUP($E363,BY_AGR_Demand_Drivers!$A$5:$I$11,7,FALSE)</f>
        <v>11.891074058042138</v>
      </c>
      <c r="G363" s="16">
        <f>VLOOKUP($C363,'Growth rate'!$B$3:$S$93,4,FALSE)*VLOOKUP($E363,BY_AGR_Demand_Drivers!$A$5:$I$11,8,FALSE)</f>
        <v>0</v>
      </c>
      <c r="H363" s="16">
        <f>VLOOKUP($C363,'Growth rate'!$B$3:$S$93,4,FALSE)*VLOOKUP($E363,BY_AGR_Demand_Drivers!$A$5:$I$11,9,FALSE)</f>
        <v>0</v>
      </c>
    </row>
    <row r="364" spans="2:8">
      <c r="B364" s="16" t="s">
        <v>11</v>
      </c>
      <c r="C364" s="16">
        <v>2051</v>
      </c>
      <c r="D364" s="16" t="s">
        <v>3</v>
      </c>
      <c r="E364" s="16" t="str">
        <f>BY_AGR_Demand_Drivers!$J$9</f>
        <v>AGDEM</v>
      </c>
      <c r="F364" s="16">
        <f>VLOOKUP($C364,'Growth rate'!$B$3:$S$93,4,FALSE)*VLOOKUP($E364,BY_AGR_Demand_Drivers!$A$5:$I$11,7,FALSE)</f>
        <v>11.880185126173258</v>
      </c>
      <c r="G364" s="16">
        <f>VLOOKUP($C364,'Growth rate'!$B$3:$S$93,4,FALSE)*VLOOKUP($E364,BY_AGR_Demand_Drivers!$A$5:$I$11,8,FALSE)</f>
        <v>0</v>
      </c>
      <c r="H364" s="16">
        <f>VLOOKUP($C364,'Growth rate'!$B$3:$S$93,4,FALSE)*VLOOKUP($E364,BY_AGR_Demand_Drivers!$A$5:$I$11,9,FALSE)</f>
        <v>0</v>
      </c>
    </row>
    <row r="365" spans="2:8">
      <c r="B365" s="16" t="s">
        <v>11</v>
      </c>
      <c r="C365" s="16">
        <v>2052</v>
      </c>
      <c r="D365" s="16" t="s">
        <v>3</v>
      </c>
      <c r="E365" s="16" t="str">
        <f>BY_AGR_Demand_Drivers!$J$9</f>
        <v>AGDEM</v>
      </c>
      <c r="F365" s="16">
        <f>VLOOKUP($C365,'Growth rate'!$B$3:$S$93,4,FALSE)*VLOOKUP($E365,BY_AGR_Demand_Drivers!$A$5:$I$11,7,FALSE)</f>
        <v>11.869296194304379</v>
      </c>
      <c r="G365" s="16">
        <f>VLOOKUP($C365,'Growth rate'!$B$3:$S$93,4,FALSE)*VLOOKUP($E365,BY_AGR_Demand_Drivers!$A$5:$I$11,8,FALSE)</f>
        <v>0</v>
      </c>
      <c r="H365" s="16">
        <f>VLOOKUP($C365,'Growth rate'!$B$3:$S$93,4,FALSE)*VLOOKUP($E365,BY_AGR_Demand_Drivers!$A$5:$I$11,9,FALSE)</f>
        <v>0</v>
      </c>
    </row>
    <row r="366" spans="2:8">
      <c r="B366" s="16" t="s">
        <v>11</v>
      </c>
      <c r="C366" s="16">
        <v>2053</v>
      </c>
      <c r="D366" s="16" t="s">
        <v>3</v>
      </c>
      <c r="E366" s="16" t="str">
        <f>BY_AGR_Demand_Drivers!$J$9</f>
        <v>AGDEM</v>
      </c>
      <c r="F366" s="16">
        <f>VLOOKUP($C366,'Growth rate'!$B$3:$S$93,4,FALSE)*VLOOKUP($E366,BY_AGR_Demand_Drivers!$A$5:$I$11,7,FALSE)</f>
        <v>11.858407262435501</v>
      </c>
      <c r="G366" s="16">
        <f>VLOOKUP($C366,'Growth rate'!$B$3:$S$93,4,FALSE)*VLOOKUP($E366,BY_AGR_Demand_Drivers!$A$5:$I$11,8,FALSE)</f>
        <v>0</v>
      </c>
      <c r="H366" s="16">
        <f>VLOOKUP($C366,'Growth rate'!$B$3:$S$93,4,FALSE)*VLOOKUP($E366,BY_AGR_Demand_Drivers!$A$5:$I$11,9,FALSE)</f>
        <v>0</v>
      </c>
    </row>
    <row r="367" spans="2:8">
      <c r="B367" s="16" t="s">
        <v>11</v>
      </c>
      <c r="C367" s="16">
        <v>2054</v>
      </c>
      <c r="D367" s="16" t="s">
        <v>3</v>
      </c>
      <c r="E367" s="16" t="str">
        <f>BY_AGR_Demand_Drivers!$J$9</f>
        <v>AGDEM</v>
      </c>
      <c r="F367" s="16">
        <f>VLOOKUP($C367,'Growth rate'!$B$3:$S$93,4,FALSE)*VLOOKUP($E367,BY_AGR_Demand_Drivers!$A$5:$I$11,7,FALSE)</f>
        <v>11.847518330566622</v>
      </c>
      <c r="G367" s="16">
        <f>VLOOKUP($C367,'Growth rate'!$B$3:$S$93,4,FALSE)*VLOOKUP($E367,BY_AGR_Demand_Drivers!$A$5:$I$11,8,FALSE)</f>
        <v>0</v>
      </c>
      <c r="H367" s="16">
        <f>VLOOKUP($C367,'Growth rate'!$B$3:$S$93,4,FALSE)*VLOOKUP($E367,BY_AGR_Demand_Drivers!$A$5:$I$11,9,FALSE)</f>
        <v>0</v>
      </c>
    </row>
    <row r="368" spans="2:8">
      <c r="B368" s="16" t="s">
        <v>11</v>
      </c>
      <c r="C368" s="16">
        <v>2055</v>
      </c>
      <c r="D368" s="16" t="s">
        <v>3</v>
      </c>
      <c r="E368" s="16" t="str">
        <f>BY_AGR_Demand_Drivers!$J$9</f>
        <v>AGDEM</v>
      </c>
      <c r="F368" s="16">
        <f>VLOOKUP($C368,'Growth rate'!$B$3:$S$93,4,FALSE)*VLOOKUP($E368,BY_AGR_Demand_Drivers!$A$5:$I$11,7,FALSE)</f>
        <v>11.836629398697742</v>
      </c>
      <c r="G368" s="16">
        <f>VLOOKUP($C368,'Growth rate'!$B$3:$S$93,4,FALSE)*VLOOKUP($E368,BY_AGR_Demand_Drivers!$A$5:$I$11,8,FALSE)</f>
        <v>0</v>
      </c>
      <c r="H368" s="16">
        <f>VLOOKUP($C368,'Growth rate'!$B$3:$S$93,4,FALSE)*VLOOKUP($E368,BY_AGR_Demand_Drivers!$A$5:$I$11,9,FALSE)</f>
        <v>0</v>
      </c>
    </row>
    <row r="369" spans="2:8">
      <c r="B369" s="16" t="s">
        <v>11</v>
      </c>
      <c r="C369" s="16">
        <v>2056</v>
      </c>
      <c r="D369" s="16" t="s">
        <v>3</v>
      </c>
      <c r="E369" s="16" t="str">
        <f>BY_AGR_Demand_Drivers!$J$9</f>
        <v>AGDEM</v>
      </c>
      <c r="F369" s="16">
        <f>VLOOKUP($C369,'Growth rate'!$B$3:$S$93,4,FALSE)*VLOOKUP($E369,BY_AGR_Demand_Drivers!$A$5:$I$11,7,FALSE)</f>
        <v>11.821391420969105</v>
      </c>
      <c r="G369" s="16">
        <f>VLOOKUP($C369,'Growth rate'!$B$3:$S$93,4,FALSE)*VLOOKUP($E369,BY_AGR_Demand_Drivers!$A$5:$I$11,8,FALSE)</f>
        <v>0</v>
      </c>
      <c r="H369" s="16">
        <f>VLOOKUP($C369,'Growth rate'!$B$3:$S$93,4,FALSE)*VLOOKUP($E369,BY_AGR_Demand_Drivers!$A$5:$I$11,9,FALSE)</f>
        <v>0</v>
      </c>
    </row>
    <row r="370" spans="2:8">
      <c r="B370" s="16" t="s">
        <v>11</v>
      </c>
      <c r="C370" s="16">
        <v>2057</v>
      </c>
      <c r="D370" s="16" t="s">
        <v>3</v>
      </c>
      <c r="E370" s="16" t="str">
        <f>BY_AGR_Demand_Drivers!$J$9</f>
        <v>AGDEM</v>
      </c>
      <c r="F370" s="16">
        <f>VLOOKUP($C370,'Growth rate'!$B$3:$S$93,4,FALSE)*VLOOKUP($E370,BY_AGR_Demand_Drivers!$A$5:$I$11,7,FALSE)</f>
        <v>11.806153443240467</v>
      </c>
      <c r="G370" s="16">
        <f>VLOOKUP($C370,'Growth rate'!$B$3:$S$93,4,FALSE)*VLOOKUP($E370,BY_AGR_Demand_Drivers!$A$5:$I$11,8,FALSE)</f>
        <v>0</v>
      </c>
      <c r="H370" s="16">
        <f>VLOOKUP($C370,'Growth rate'!$B$3:$S$93,4,FALSE)*VLOOKUP($E370,BY_AGR_Demand_Drivers!$A$5:$I$11,9,FALSE)</f>
        <v>0</v>
      </c>
    </row>
    <row r="371" spans="2:8">
      <c r="B371" s="16" t="s">
        <v>11</v>
      </c>
      <c r="C371" s="16">
        <v>2058</v>
      </c>
      <c r="D371" s="16" t="s">
        <v>3</v>
      </c>
      <c r="E371" s="16" t="str">
        <f>BY_AGR_Demand_Drivers!$J$9</f>
        <v>AGDEM</v>
      </c>
      <c r="F371" s="16">
        <f>VLOOKUP($C371,'Growth rate'!$B$3:$S$93,4,FALSE)*VLOOKUP($E371,BY_AGR_Demand_Drivers!$A$5:$I$11,7,FALSE)</f>
        <v>11.79091546551183</v>
      </c>
      <c r="G371" s="16">
        <f>VLOOKUP($C371,'Growth rate'!$B$3:$S$93,4,FALSE)*VLOOKUP($E371,BY_AGR_Demand_Drivers!$A$5:$I$11,8,FALSE)</f>
        <v>0</v>
      </c>
      <c r="H371" s="16">
        <f>VLOOKUP($C371,'Growth rate'!$B$3:$S$93,4,FALSE)*VLOOKUP($E371,BY_AGR_Demand_Drivers!$A$5:$I$11,9,FALSE)</f>
        <v>0</v>
      </c>
    </row>
    <row r="372" spans="2:8">
      <c r="B372" s="16" t="s">
        <v>11</v>
      </c>
      <c r="C372" s="16">
        <v>2059</v>
      </c>
      <c r="D372" s="16" t="s">
        <v>3</v>
      </c>
      <c r="E372" s="16" t="str">
        <f>BY_AGR_Demand_Drivers!$J$9</f>
        <v>AGDEM</v>
      </c>
      <c r="F372" s="16">
        <f>VLOOKUP($C372,'Growth rate'!$B$3:$S$93,4,FALSE)*VLOOKUP($E372,BY_AGR_Demand_Drivers!$A$5:$I$11,7,FALSE)</f>
        <v>11.775677487783192</v>
      </c>
      <c r="G372" s="16">
        <f>VLOOKUP($C372,'Growth rate'!$B$3:$S$93,4,FALSE)*VLOOKUP($E372,BY_AGR_Demand_Drivers!$A$5:$I$11,8,FALSE)</f>
        <v>0</v>
      </c>
      <c r="H372" s="16">
        <f>VLOOKUP($C372,'Growth rate'!$B$3:$S$93,4,FALSE)*VLOOKUP($E372,BY_AGR_Demand_Drivers!$A$5:$I$11,9,FALSE)</f>
        <v>0</v>
      </c>
    </row>
    <row r="373" spans="2:8">
      <c r="B373" s="16" t="s">
        <v>11</v>
      </c>
      <c r="C373" s="16">
        <v>2060</v>
      </c>
      <c r="D373" s="16" t="s">
        <v>3</v>
      </c>
      <c r="E373" s="16" t="str">
        <f>BY_AGR_Demand_Drivers!$J$9</f>
        <v>AGDEM</v>
      </c>
      <c r="F373" s="16">
        <f>VLOOKUP($C373,'Growth rate'!$B$3:$S$93,4,FALSE)*VLOOKUP($E373,BY_AGR_Demand_Drivers!$A$5:$I$11,7,FALSE)</f>
        <v>11.760439510054555</v>
      </c>
      <c r="G373" s="16">
        <f>VLOOKUP($C373,'Growth rate'!$B$3:$S$93,4,FALSE)*VLOOKUP($E373,BY_AGR_Demand_Drivers!$A$5:$I$11,8,FALSE)</f>
        <v>0</v>
      </c>
      <c r="H373" s="16">
        <f>VLOOKUP($C373,'Growth rate'!$B$3:$S$93,4,FALSE)*VLOOKUP($E373,BY_AGR_Demand_Drivers!$A$5:$I$11,9,FALSE)</f>
        <v>0</v>
      </c>
    </row>
    <row r="374" spans="2:8">
      <c r="B374" s="16" t="s">
        <v>11</v>
      </c>
      <c r="C374" s="16">
        <v>2061</v>
      </c>
      <c r="D374" s="16" t="s">
        <v>3</v>
      </c>
      <c r="E374" s="16" t="str">
        <f>BY_AGR_Demand_Drivers!$J$9</f>
        <v>AGDEM</v>
      </c>
      <c r="F374" s="16">
        <f>VLOOKUP($C374,'Growth rate'!$B$3:$S$93,4,FALSE)*VLOOKUP($E374,BY_AGR_Demand_Drivers!$A$5:$I$11,7,FALSE)</f>
        <v>11.738725455926032</v>
      </c>
      <c r="G374" s="16">
        <f>VLOOKUP($C374,'Growth rate'!$B$3:$S$93,4,FALSE)*VLOOKUP($E374,BY_AGR_Demand_Drivers!$A$5:$I$11,8,FALSE)</f>
        <v>0</v>
      </c>
      <c r="H374" s="16">
        <f>VLOOKUP($C374,'Growth rate'!$B$3:$S$93,4,FALSE)*VLOOKUP($E374,BY_AGR_Demand_Drivers!$A$5:$I$11,9,FALSE)</f>
        <v>0</v>
      </c>
    </row>
    <row r="375" spans="2:8">
      <c r="B375" s="16" t="s">
        <v>11</v>
      </c>
      <c r="C375" s="16">
        <v>2062</v>
      </c>
      <c r="D375" s="16" t="s">
        <v>3</v>
      </c>
      <c r="E375" s="16" t="str">
        <f>BY_AGR_Demand_Drivers!$J$9</f>
        <v>AGDEM</v>
      </c>
      <c r="F375" s="16">
        <f>VLOOKUP($C375,'Growth rate'!$B$3:$S$93,4,FALSE)*VLOOKUP($E375,BY_AGR_Demand_Drivers!$A$5:$I$11,7,FALSE)</f>
        <v>11.717011401797508</v>
      </c>
      <c r="G375" s="16">
        <f>VLOOKUP($C375,'Growth rate'!$B$3:$S$93,4,FALSE)*VLOOKUP($E375,BY_AGR_Demand_Drivers!$A$5:$I$11,8,FALSE)</f>
        <v>0</v>
      </c>
      <c r="H375" s="16">
        <f>VLOOKUP($C375,'Growth rate'!$B$3:$S$93,4,FALSE)*VLOOKUP($E375,BY_AGR_Demand_Drivers!$A$5:$I$11,9,FALSE)</f>
        <v>0</v>
      </c>
    </row>
    <row r="376" spans="2:8">
      <c r="B376" s="16" t="s">
        <v>11</v>
      </c>
      <c r="C376" s="16">
        <v>2063</v>
      </c>
      <c r="D376" s="16" t="s">
        <v>3</v>
      </c>
      <c r="E376" s="16" t="str">
        <f>BY_AGR_Demand_Drivers!$J$9</f>
        <v>AGDEM</v>
      </c>
      <c r="F376" s="16">
        <f>VLOOKUP($C376,'Growth rate'!$B$3:$S$93,4,FALSE)*VLOOKUP($E376,BY_AGR_Demand_Drivers!$A$5:$I$11,7,FALSE)</f>
        <v>11.695297347668983</v>
      </c>
      <c r="G376" s="16">
        <f>VLOOKUP($C376,'Growth rate'!$B$3:$S$93,4,FALSE)*VLOOKUP($E376,BY_AGR_Demand_Drivers!$A$5:$I$11,8,FALSE)</f>
        <v>0</v>
      </c>
      <c r="H376" s="16">
        <f>VLOOKUP($C376,'Growth rate'!$B$3:$S$93,4,FALSE)*VLOOKUP($E376,BY_AGR_Demand_Drivers!$A$5:$I$11,9,FALSE)</f>
        <v>0</v>
      </c>
    </row>
    <row r="377" spans="2:8">
      <c r="B377" s="16" t="s">
        <v>11</v>
      </c>
      <c r="C377" s="16">
        <v>2064</v>
      </c>
      <c r="D377" s="16" t="s">
        <v>3</v>
      </c>
      <c r="E377" s="16" t="str">
        <f>BY_AGR_Demand_Drivers!$J$9</f>
        <v>AGDEM</v>
      </c>
      <c r="F377" s="16">
        <f>VLOOKUP($C377,'Growth rate'!$B$3:$S$93,4,FALSE)*VLOOKUP($E377,BY_AGR_Demand_Drivers!$A$5:$I$11,7,FALSE)</f>
        <v>11.67358329354046</v>
      </c>
      <c r="G377" s="16">
        <f>VLOOKUP($C377,'Growth rate'!$B$3:$S$93,4,FALSE)*VLOOKUP($E377,BY_AGR_Demand_Drivers!$A$5:$I$11,8,FALSE)</f>
        <v>0</v>
      </c>
      <c r="H377" s="16">
        <f>VLOOKUP($C377,'Growth rate'!$B$3:$S$93,4,FALSE)*VLOOKUP($E377,BY_AGR_Demand_Drivers!$A$5:$I$11,9,FALSE)</f>
        <v>0</v>
      </c>
    </row>
    <row r="378" spans="2:8">
      <c r="B378" s="16" t="s">
        <v>11</v>
      </c>
      <c r="C378" s="16">
        <v>2065</v>
      </c>
      <c r="D378" s="16" t="s">
        <v>3</v>
      </c>
      <c r="E378" s="16" t="str">
        <f>BY_AGR_Demand_Drivers!$J$9</f>
        <v>AGDEM</v>
      </c>
      <c r="F378" s="16">
        <f>VLOOKUP($C378,'Growth rate'!$B$3:$S$93,4,FALSE)*VLOOKUP($E378,BY_AGR_Demand_Drivers!$A$5:$I$11,7,FALSE)</f>
        <v>11.651869239411937</v>
      </c>
      <c r="G378" s="16">
        <f>VLOOKUP($C378,'Growth rate'!$B$3:$S$93,4,FALSE)*VLOOKUP($E378,BY_AGR_Demand_Drivers!$A$5:$I$11,8,FALSE)</f>
        <v>0</v>
      </c>
      <c r="H378" s="16">
        <f>VLOOKUP($C378,'Growth rate'!$B$3:$S$93,4,FALSE)*VLOOKUP($E378,BY_AGR_Demand_Drivers!$A$5:$I$11,9,FALSE)</f>
        <v>0</v>
      </c>
    </row>
    <row r="379" spans="2:8">
      <c r="B379" s="16" t="s">
        <v>11</v>
      </c>
      <c r="C379" s="16">
        <v>2066</v>
      </c>
      <c r="D379" s="16" t="s">
        <v>3</v>
      </c>
      <c r="E379" s="16" t="str">
        <f>BY_AGR_Demand_Drivers!$J$9</f>
        <v>AGDEM</v>
      </c>
      <c r="F379" s="16">
        <f>VLOOKUP($C379,'Growth rate'!$B$3:$S$93,4,FALSE)*VLOOKUP($E379,BY_AGR_Demand_Drivers!$A$5:$I$11,7,FALSE)</f>
        <v>11.622561998539528</v>
      </c>
      <c r="G379" s="16">
        <f>VLOOKUP($C379,'Growth rate'!$B$3:$S$93,4,FALSE)*VLOOKUP($E379,BY_AGR_Demand_Drivers!$A$5:$I$11,8,FALSE)</f>
        <v>0</v>
      </c>
      <c r="H379" s="16">
        <f>VLOOKUP($C379,'Growth rate'!$B$3:$S$93,4,FALSE)*VLOOKUP($E379,BY_AGR_Demand_Drivers!$A$5:$I$11,9,FALSE)</f>
        <v>0</v>
      </c>
    </row>
    <row r="380" spans="2:8">
      <c r="B380" s="16" t="s">
        <v>11</v>
      </c>
      <c r="C380" s="16">
        <v>2067</v>
      </c>
      <c r="D380" s="16" t="s">
        <v>3</v>
      </c>
      <c r="E380" s="16" t="str">
        <f>BY_AGR_Demand_Drivers!$J$9</f>
        <v>AGDEM</v>
      </c>
      <c r="F380" s="16">
        <f>VLOOKUP($C380,'Growth rate'!$B$3:$S$93,4,FALSE)*VLOOKUP($E380,BY_AGR_Demand_Drivers!$A$5:$I$11,7,FALSE)</f>
        <v>11.593254757667118</v>
      </c>
      <c r="G380" s="16">
        <f>VLOOKUP($C380,'Growth rate'!$B$3:$S$93,4,FALSE)*VLOOKUP($E380,BY_AGR_Demand_Drivers!$A$5:$I$11,8,FALSE)</f>
        <v>0</v>
      </c>
      <c r="H380" s="16">
        <f>VLOOKUP($C380,'Growth rate'!$B$3:$S$93,4,FALSE)*VLOOKUP($E380,BY_AGR_Demand_Drivers!$A$5:$I$11,9,FALSE)</f>
        <v>0</v>
      </c>
    </row>
    <row r="381" spans="2:8">
      <c r="B381" s="16" t="s">
        <v>11</v>
      </c>
      <c r="C381" s="16">
        <v>2068</v>
      </c>
      <c r="D381" s="16" t="s">
        <v>3</v>
      </c>
      <c r="E381" s="16" t="str">
        <f>BY_AGR_Demand_Drivers!$J$9</f>
        <v>AGDEM</v>
      </c>
      <c r="F381" s="16">
        <f>VLOOKUP($C381,'Growth rate'!$B$3:$S$93,4,FALSE)*VLOOKUP($E381,BY_AGR_Demand_Drivers!$A$5:$I$11,7,FALSE)</f>
        <v>11.563947516794713</v>
      </c>
      <c r="G381" s="16">
        <f>VLOOKUP($C381,'Growth rate'!$B$3:$S$93,4,FALSE)*VLOOKUP($E381,BY_AGR_Demand_Drivers!$A$5:$I$11,8,FALSE)</f>
        <v>0</v>
      </c>
      <c r="H381" s="16">
        <f>VLOOKUP($C381,'Growth rate'!$B$3:$S$93,4,FALSE)*VLOOKUP($E381,BY_AGR_Demand_Drivers!$A$5:$I$11,9,FALSE)</f>
        <v>0</v>
      </c>
    </row>
    <row r="382" spans="2:8">
      <c r="B382" s="16" t="s">
        <v>11</v>
      </c>
      <c r="C382" s="16">
        <v>2069</v>
      </c>
      <c r="D382" s="16" t="s">
        <v>3</v>
      </c>
      <c r="E382" s="16" t="str">
        <f>BY_AGR_Demand_Drivers!$J$9</f>
        <v>AGDEM</v>
      </c>
      <c r="F382" s="16">
        <f>VLOOKUP($C382,'Growth rate'!$B$3:$S$93,4,FALSE)*VLOOKUP($E382,BY_AGR_Demand_Drivers!$A$5:$I$11,7,FALSE)</f>
        <v>11.534640275922303</v>
      </c>
      <c r="G382" s="16">
        <f>VLOOKUP($C382,'Growth rate'!$B$3:$S$93,4,FALSE)*VLOOKUP($E382,BY_AGR_Demand_Drivers!$A$5:$I$11,8,FALSE)</f>
        <v>0</v>
      </c>
      <c r="H382" s="16">
        <f>VLOOKUP($C382,'Growth rate'!$B$3:$S$93,4,FALSE)*VLOOKUP($E382,BY_AGR_Demand_Drivers!$A$5:$I$11,9,FALSE)</f>
        <v>0</v>
      </c>
    </row>
    <row r="383" spans="2:8">
      <c r="B383" s="16" t="s">
        <v>11</v>
      </c>
      <c r="C383" s="16">
        <v>2070</v>
      </c>
      <c r="D383" s="16" t="s">
        <v>3</v>
      </c>
      <c r="E383" s="16" t="str">
        <f>BY_AGR_Demand_Drivers!$J$9</f>
        <v>AGDEM</v>
      </c>
      <c r="F383" s="16">
        <f>VLOOKUP($C383,'Growth rate'!$B$3:$S$93,4,FALSE)*VLOOKUP($E383,BY_AGR_Demand_Drivers!$A$5:$I$11,7,FALSE)</f>
        <v>11.505333035049896</v>
      </c>
      <c r="G383" s="16">
        <f>VLOOKUP($C383,'Growth rate'!$B$3:$S$93,4,FALSE)*VLOOKUP($E383,BY_AGR_Demand_Drivers!$A$5:$I$11,8,FALSE)</f>
        <v>0</v>
      </c>
      <c r="H383" s="16">
        <f>VLOOKUP($C383,'Growth rate'!$B$3:$S$93,4,FALSE)*VLOOKUP($E383,BY_AGR_Demand_Drivers!$A$5:$I$11,9,FALSE)</f>
        <v>0</v>
      </c>
    </row>
    <row r="384" spans="2:8">
      <c r="B384" s="16" t="s">
        <v>11</v>
      </c>
      <c r="C384" s="16">
        <v>2071</v>
      </c>
      <c r="D384" s="16" t="s">
        <v>3</v>
      </c>
      <c r="E384" s="16" t="str">
        <f>BY_AGR_Demand_Drivers!$J$9</f>
        <v>AGDEM</v>
      </c>
      <c r="F384" s="16">
        <f>VLOOKUP($C384,'Growth rate'!$B$3:$S$93,4,FALSE)*VLOOKUP($E384,BY_AGR_Demand_Drivers!$A$5:$I$11,7,FALSE)</f>
        <v>11.467772893284506</v>
      </c>
      <c r="G384" s="16">
        <f>VLOOKUP($C384,'Growth rate'!$B$3:$S$93,4,FALSE)*VLOOKUP($E384,BY_AGR_Demand_Drivers!$A$5:$I$11,8,FALSE)</f>
        <v>0</v>
      </c>
      <c r="H384" s="16">
        <f>VLOOKUP($C384,'Growth rate'!$B$3:$S$93,4,FALSE)*VLOOKUP($E384,BY_AGR_Demand_Drivers!$A$5:$I$11,9,FALSE)</f>
        <v>0</v>
      </c>
    </row>
    <row r="385" spans="2:8">
      <c r="B385" s="16" t="s">
        <v>11</v>
      </c>
      <c r="C385" s="16">
        <v>2072</v>
      </c>
      <c r="D385" s="16" t="s">
        <v>3</v>
      </c>
      <c r="E385" s="16" t="str">
        <f>BY_AGR_Demand_Drivers!$J$9</f>
        <v>AGDEM</v>
      </c>
      <c r="F385" s="16">
        <f>VLOOKUP($C385,'Growth rate'!$B$3:$S$93,4,FALSE)*VLOOKUP($E385,BY_AGR_Demand_Drivers!$A$5:$I$11,7,FALSE)</f>
        <v>11.430212751519116</v>
      </c>
      <c r="G385" s="16">
        <f>VLOOKUP($C385,'Growth rate'!$B$3:$S$93,4,FALSE)*VLOOKUP($E385,BY_AGR_Demand_Drivers!$A$5:$I$11,8,FALSE)</f>
        <v>0</v>
      </c>
      <c r="H385" s="16">
        <f>VLOOKUP($C385,'Growth rate'!$B$3:$S$93,4,FALSE)*VLOOKUP($E385,BY_AGR_Demand_Drivers!$A$5:$I$11,9,FALSE)</f>
        <v>0</v>
      </c>
    </row>
    <row r="386" spans="2:8">
      <c r="B386" s="16" t="s">
        <v>11</v>
      </c>
      <c r="C386" s="16">
        <v>2073</v>
      </c>
      <c r="D386" s="16" t="s">
        <v>3</v>
      </c>
      <c r="E386" s="16" t="str">
        <f>BY_AGR_Demand_Drivers!$J$9</f>
        <v>AGDEM</v>
      </c>
      <c r="F386" s="16">
        <f>VLOOKUP($C386,'Growth rate'!$B$3:$S$93,4,FALSE)*VLOOKUP($E386,BY_AGR_Demand_Drivers!$A$5:$I$11,7,FALSE)</f>
        <v>11.392652609753728</v>
      </c>
      <c r="G386" s="16">
        <f>VLOOKUP($C386,'Growth rate'!$B$3:$S$93,4,FALSE)*VLOOKUP($E386,BY_AGR_Demand_Drivers!$A$5:$I$11,8,FALSE)</f>
        <v>0</v>
      </c>
      <c r="H386" s="16">
        <f>VLOOKUP($C386,'Growth rate'!$B$3:$S$93,4,FALSE)*VLOOKUP($E386,BY_AGR_Demand_Drivers!$A$5:$I$11,9,FALSE)</f>
        <v>0</v>
      </c>
    </row>
    <row r="387" spans="2:8">
      <c r="B387" s="16" t="s">
        <v>11</v>
      </c>
      <c r="C387" s="16">
        <v>2074</v>
      </c>
      <c r="D387" s="16" t="s">
        <v>3</v>
      </c>
      <c r="E387" s="16" t="str">
        <f>BY_AGR_Demand_Drivers!$J$9</f>
        <v>AGDEM</v>
      </c>
      <c r="F387" s="16">
        <f>VLOOKUP($C387,'Growth rate'!$B$3:$S$93,4,FALSE)*VLOOKUP($E387,BY_AGR_Demand_Drivers!$A$5:$I$11,7,FALSE)</f>
        <v>11.355092467988337</v>
      </c>
      <c r="G387" s="16">
        <f>VLOOKUP($C387,'Growth rate'!$B$3:$S$93,4,FALSE)*VLOOKUP($E387,BY_AGR_Demand_Drivers!$A$5:$I$11,8,FALSE)</f>
        <v>0</v>
      </c>
      <c r="H387" s="16">
        <f>VLOOKUP($C387,'Growth rate'!$B$3:$S$93,4,FALSE)*VLOOKUP($E387,BY_AGR_Demand_Drivers!$A$5:$I$11,9,FALSE)</f>
        <v>0</v>
      </c>
    </row>
    <row r="388" spans="2:8">
      <c r="B388" s="16" t="s">
        <v>11</v>
      </c>
      <c r="C388" s="16">
        <v>2075</v>
      </c>
      <c r="D388" s="16" t="s">
        <v>3</v>
      </c>
      <c r="E388" s="16" t="str">
        <f>BY_AGR_Demand_Drivers!$J$9</f>
        <v>AGDEM</v>
      </c>
      <c r="F388" s="16">
        <f>VLOOKUP($C388,'Growth rate'!$B$3:$S$93,4,FALSE)*VLOOKUP($E388,BY_AGR_Demand_Drivers!$A$5:$I$11,7,FALSE)</f>
        <v>11.317532326222949</v>
      </c>
      <c r="G388" s="16">
        <f>VLOOKUP($C388,'Growth rate'!$B$3:$S$93,4,FALSE)*VLOOKUP($E388,BY_AGR_Demand_Drivers!$A$5:$I$11,8,FALSE)</f>
        <v>0</v>
      </c>
      <c r="H388" s="16">
        <f>VLOOKUP($C388,'Growth rate'!$B$3:$S$93,4,FALSE)*VLOOKUP($E388,BY_AGR_Demand_Drivers!$A$5:$I$11,9,FALSE)</f>
        <v>0</v>
      </c>
    </row>
    <row r="389" spans="2:8">
      <c r="B389" s="16" t="s">
        <v>11</v>
      </c>
      <c r="C389" s="16">
        <v>2076</v>
      </c>
      <c r="D389" s="16" t="s">
        <v>3</v>
      </c>
      <c r="E389" s="16" t="str">
        <f>BY_AGR_Demand_Drivers!$J$9</f>
        <v>AGDEM</v>
      </c>
      <c r="F389" s="16">
        <f>VLOOKUP($C389,'Growth rate'!$B$3:$S$93,4,FALSE)*VLOOKUP($E389,BY_AGR_Demand_Drivers!$A$5:$I$11,7,FALSE)</f>
        <v>11.273887963487619</v>
      </c>
      <c r="G389" s="16">
        <f>VLOOKUP($C389,'Growth rate'!$B$3:$S$93,4,FALSE)*VLOOKUP($E389,BY_AGR_Demand_Drivers!$A$5:$I$11,8,FALSE)</f>
        <v>0</v>
      </c>
      <c r="H389" s="16">
        <f>VLOOKUP($C389,'Growth rate'!$B$3:$S$93,4,FALSE)*VLOOKUP($E389,BY_AGR_Demand_Drivers!$A$5:$I$11,9,FALSE)</f>
        <v>0</v>
      </c>
    </row>
    <row r="390" spans="2:8">
      <c r="B390" s="16" t="s">
        <v>11</v>
      </c>
      <c r="C390" s="16">
        <v>2077</v>
      </c>
      <c r="D390" s="16" t="s">
        <v>3</v>
      </c>
      <c r="E390" s="16" t="str">
        <f>BY_AGR_Demand_Drivers!$J$9</f>
        <v>AGDEM</v>
      </c>
      <c r="F390" s="16">
        <f>VLOOKUP($C390,'Growth rate'!$B$3:$S$93,4,FALSE)*VLOOKUP($E390,BY_AGR_Demand_Drivers!$A$5:$I$11,7,FALSE)</f>
        <v>11.230243600752287</v>
      </c>
      <c r="G390" s="16">
        <f>VLOOKUP($C390,'Growth rate'!$B$3:$S$93,4,FALSE)*VLOOKUP($E390,BY_AGR_Demand_Drivers!$A$5:$I$11,8,FALSE)</f>
        <v>0</v>
      </c>
      <c r="H390" s="16">
        <f>VLOOKUP($C390,'Growth rate'!$B$3:$S$93,4,FALSE)*VLOOKUP($E390,BY_AGR_Demand_Drivers!$A$5:$I$11,9,FALSE)</f>
        <v>0</v>
      </c>
    </row>
    <row r="391" spans="2:8">
      <c r="B391" s="16" t="s">
        <v>11</v>
      </c>
      <c r="C391" s="16">
        <v>2078</v>
      </c>
      <c r="D391" s="16" t="s">
        <v>3</v>
      </c>
      <c r="E391" s="16" t="str">
        <f>BY_AGR_Demand_Drivers!$J$9</f>
        <v>AGDEM</v>
      </c>
      <c r="F391" s="16">
        <f>VLOOKUP($C391,'Growth rate'!$B$3:$S$93,4,FALSE)*VLOOKUP($E391,BY_AGR_Demand_Drivers!$A$5:$I$11,7,FALSE)</f>
        <v>11.186599238016957</v>
      </c>
      <c r="G391" s="16">
        <f>VLOOKUP($C391,'Growth rate'!$B$3:$S$93,4,FALSE)*VLOOKUP($E391,BY_AGR_Demand_Drivers!$A$5:$I$11,8,FALSE)</f>
        <v>0</v>
      </c>
      <c r="H391" s="16">
        <f>VLOOKUP($C391,'Growth rate'!$B$3:$S$93,4,FALSE)*VLOOKUP($E391,BY_AGR_Demand_Drivers!$A$5:$I$11,9,FALSE)</f>
        <v>0</v>
      </c>
    </row>
    <row r="392" spans="2:8">
      <c r="B392" s="16" t="s">
        <v>11</v>
      </c>
      <c r="C392" s="16">
        <v>2079</v>
      </c>
      <c r="D392" s="16" t="s">
        <v>3</v>
      </c>
      <c r="E392" s="16" t="str">
        <f>BY_AGR_Demand_Drivers!$J$9</f>
        <v>AGDEM</v>
      </c>
      <c r="F392" s="16">
        <f>VLOOKUP($C392,'Growth rate'!$B$3:$S$93,4,FALSE)*VLOOKUP($E392,BY_AGR_Demand_Drivers!$A$5:$I$11,7,FALSE)</f>
        <v>11.142954875281625</v>
      </c>
      <c r="G392" s="16">
        <f>VLOOKUP($C392,'Growth rate'!$B$3:$S$93,4,FALSE)*VLOOKUP($E392,BY_AGR_Demand_Drivers!$A$5:$I$11,8,FALSE)</f>
        <v>0</v>
      </c>
      <c r="H392" s="16">
        <f>VLOOKUP($C392,'Growth rate'!$B$3:$S$93,4,FALSE)*VLOOKUP($E392,BY_AGR_Demand_Drivers!$A$5:$I$11,9,FALSE)</f>
        <v>0</v>
      </c>
    </row>
    <row r="393" spans="2:8">
      <c r="B393" s="16" t="s">
        <v>11</v>
      </c>
      <c r="C393" s="16">
        <v>2080</v>
      </c>
      <c r="D393" s="16" t="s">
        <v>3</v>
      </c>
      <c r="E393" s="16" t="str">
        <f>BY_AGR_Demand_Drivers!$J$9</f>
        <v>AGDEM</v>
      </c>
      <c r="F393" s="16">
        <f>VLOOKUP($C393,'Growth rate'!$B$3:$S$93,4,FALSE)*VLOOKUP($E393,BY_AGR_Demand_Drivers!$A$5:$I$11,7,FALSE)</f>
        <v>11.099310512546294</v>
      </c>
      <c r="G393" s="16">
        <f>VLOOKUP($C393,'Growth rate'!$B$3:$S$93,4,FALSE)*VLOOKUP($E393,BY_AGR_Demand_Drivers!$A$5:$I$11,8,FALSE)</f>
        <v>0</v>
      </c>
      <c r="H393" s="16">
        <f>VLOOKUP($C393,'Growth rate'!$B$3:$S$93,4,FALSE)*VLOOKUP($E393,BY_AGR_Demand_Drivers!$A$5:$I$11,9,FALSE)</f>
        <v>0</v>
      </c>
    </row>
    <row r="394" spans="2:8">
      <c r="B394" s="16" t="s">
        <v>11</v>
      </c>
      <c r="C394" s="16">
        <v>2081</v>
      </c>
      <c r="D394" s="16" t="s">
        <v>3</v>
      </c>
      <c r="E394" s="16" t="str">
        <f>BY_AGR_Demand_Drivers!$J$9</f>
        <v>AGDEM</v>
      </c>
      <c r="F394" s="16">
        <f>VLOOKUP($C394,'Growth rate'!$B$3:$S$93,4,FALSE)*VLOOKUP($E394,BY_AGR_Demand_Drivers!$A$5:$I$11,7,FALSE)</f>
        <v>11.04394388083106</v>
      </c>
      <c r="G394" s="16">
        <f>VLOOKUP($C394,'Growth rate'!$B$3:$S$93,4,FALSE)*VLOOKUP($E394,BY_AGR_Demand_Drivers!$A$5:$I$11,8,FALSE)</f>
        <v>0</v>
      </c>
      <c r="H394" s="16">
        <f>VLOOKUP($C394,'Growth rate'!$B$3:$S$93,4,FALSE)*VLOOKUP($E394,BY_AGR_Demand_Drivers!$A$5:$I$11,9,FALSE)</f>
        <v>0</v>
      </c>
    </row>
    <row r="395" spans="2:8">
      <c r="B395" s="16" t="s">
        <v>11</v>
      </c>
      <c r="C395" s="16">
        <v>2082</v>
      </c>
      <c r="D395" s="16" t="s">
        <v>3</v>
      </c>
      <c r="E395" s="16" t="str">
        <f>BY_AGR_Demand_Drivers!$J$9</f>
        <v>AGDEM</v>
      </c>
      <c r="F395" s="16">
        <f>VLOOKUP($C395,'Growth rate'!$B$3:$S$93,4,FALSE)*VLOOKUP($E395,BY_AGR_Demand_Drivers!$A$5:$I$11,7,FALSE)</f>
        <v>10.988577249115826</v>
      </c>
      <c r="G395" s="16">
        <f>VLOOKUP($C395,'Growth rate'!$B$3:$S$93,4,FALSE)*VLOOKUP($E395,BY_AGR_Demand_Drivers!$A$5:$I$11,8,FALSE)</f>
        <v>0</v>
      </c>
      <c r="H395" s="16">
        <f>VLOOKUP($C395,'Growth rate'!$B$3:$S$93,4,FALSE)*VLOOKUP($E395,BY_AGR_Demand_Drivers!$A$5:$I$11,9,FALSE)</f>
        <v>0</v>
      </c>
    </row>
    <row r="396" spans="2:8">
      <c r="B396" s="16" t="s">
        <v>11</v>
      </c>
      <c r="C396" s="16">
        <v>2083</v>
      </c>
      <c r="D396" s="16" t="s">
        <v>3</v>
      </c>
      <c r="E396" s="16" t="str">
        <f>BY_AGR_Demand_Drivers!$J$9</f>
        <v>AGDEM</v>
      </c>
      <c r="F396" s="16">
        <f>VLOOKUP($C396,'Growth rate'!$B$3:$S$93,4,FALSE)*VLOOKUP($E396,BY_AGR_Demand_Drivers!$A$5:$I$11,7,FALSE)</f>
        <v>10.933210617400588</v>
      </c>
      <c r="G396" s="16">
        <f>VLOOKUP($C396,'Growth rate'!$B$3:$S$93,4,FALSE)*VLOOKUP($E396,BY_AGR_Demand_Drivers!$A$5:$I$11,8,FALSE)</f>
        <v>0</v>
      </c>
      <c r="H396" s="16">
        <f>VLOOKUP($C396,'Growth rate'!$B$3:$S$93,4,FALSE)*VLOOKUP($E396,BY_AGR_Demand_Drivers!$A$5:$I$11,9,FALSE)</f>
        <v>0</v>
      </c>
    </row>
    <row r="397" spans="2:8">
      <c r="B397" s="16" t="s">
        <v>11</v>
      </c>
      <c r="C397" s="16">
        <v>2084</v>
      </c>
      <c r="D397" s="16" t="s">
        <v>3</v>
      </c>
      <c r="E397" s="16" t="str">
        <f>BY_AGR_Demand_Drivers!$J$9</f>
        <v>AGDEM</v>
      </c>
      <c r="F397" s="16">
        <f>VLOOKUP($C397,'Growth rate'!$B$3:$S$93,4,FALSE)*VLOOKUP($E397,BY_AGR_Demand_Drivers!$A$5:$I$11,7,FALSE)</f>
        <v>10.877843985685354</v>
      </c>
      <c r="G397" s="16">
        <f>VLOOKUP($C397,'Growth rate'!$B$3:$S$93,4,FALSE)*VLOOKUP($E397,BY_AGR_Demand_Drivers!$A$5:$I$11,8,FALSE)</f>
        <v>0</v>
      </c>
      <c r="H397" s="16">
        <f>VLOOKUP($C397,'Growth rate'!$B$3:$S$93,4,FALSE)*VLOOKUP($E397,BY_AGR_Demand_Drivers!$A$5:$I$11,9,FALSE)</f>
        <v>0</v>
      </c>
    </row>
    <row r="398" spans="2:8">
      <c r="B398" s="16" t="s">
        <v>11</v>
      </c>
      <c r="C398" s="16">
        <v>2085</v>
      </c>
      <c r="D398" s="16" t="s">
        <v>3</v>
      </c>
      <c r="E398" s="16" t="str">
        <f>BY_AGR_Demand_Drivers!$J$9</f>
        <v>AGDEM</v>
      </c>
      <c r="F398" s="16">
        <f>VLOOKUP($C398,'Growth rate'!$B$3:$S$93,4,FALSE)*VLOOKUP($E398,BY_AGR_Demand_Drivers!$A$5:$I$11,7,FALSE)</f>
        <v>10.82247735397012</v>
      </c>
      <c r="G398" s="16">
        <f>VLOOKUP($C398,'Growth rate'!$B$3:$S$93,4,FALSE)*VLOOKUP($E398,BY_AGR_Demand_Drivers!$A$5:$I$11,8,FALSE)</f>
        <v>0</v>
      </c>
      <c r="H398" s="16">
        <f>VLOOKUP($C398,'Growth rate'!$B$3:$S$93,4,FALSE)*VLOOKUP($E398,BY_AGR_Demand_Drivers!$A$5:$I$11,9,FALSE)</f>
        <v>0</v>
      </c>
    </row>
    <row r="399" spans="2:8">
      <c r="B399" s="16" t="s">
        <v>11</v>
      </c>
      <c r="C399" s="16">
        <v>2086</v>
      </c>
      <c r="D399" s="16" t="s">
        <v>3</v>
      </c>
      <c r="E399" s="16" t="str">
        <f>BY_AGR_Demand_Drivers!$J$9</f>
        <v>AGDEM</v>
      </c>
      <c r="F399" s="16">
        <f>VLOOKUP($C399,'Growth rate'!$B$3:$S$93,4,FALSE)*VLOOKUP($E399,BY_AGR_Demand_Drivers!$A$5:$I$11,7,FALSE)</f>
        <v>10.756257825934938</v>
      </c>
      <c r="G399" s="16">
        <f>VLOOKUP($C399,'Growth rate'!$B$3:$S$93,4,FALSE)*VLOOKUP($E399,BY_AGR_Demand_Drivers!$A$5:$I$11,8,FALSE)</f>
        <v>0</v>
      </c>
      <c r="H399" s="16">
        <f>VLOOKUP($C399,'Growth rate'!$B$3:$S$93,4,FALSE)*VLOOKUP($E399,BY_AGR_Demand_Drivers!$A$5:$I$11,9,FALSE)</f>
        <v>0</v>
      </c>
    </row>
    <row r="400" spans="2:8">
      <c r="B400" s="16" t="s">
        <v>11</v>
      </c>
      <c r="C400" s="16">
        <v>2087</v>
      </c>
      <c r="D400" s="16" t="s">
        <v>3</v>
      </c>
      <c r="E400" s="16" t="str">
        <f>BY_AGR_Demand_Drivers!$J$9</f>
        <v>AGDEM</v>
      </c>
      <c r="F400" s="16">
        <f>VLOOKUP($C400,'Growth rate'!$B$3:$S$93,4,FALSE)*VLOOKUP($E400,BY_AGR_Demand_Drivers!$A$5:$I$11,7,FALSE)</f>
        <v>10.690038297899758</v>
      </c>
      <c r="G400" s="16">
        <f>VLOOKUP($C400,'Growth rate'!$B$3:$S$93,4,FALSE)*VLOOKUP($E400,BY_AGR_Demand_Drivers!$A$5:$I$11,8,FALSE)</f>
        <v>0</v>
      </c>
      <c r="H400" s="16">
        <f>VLOOKUP($C400,'Growth rate'!$B$3:$S$93,4,FALSE)*VLOOKUP($E400,BY_AGR_Demand_Drivers!$A$5:$I$11,9,FALSE)</f>
        <v>0</v>
      </c>
    </row>
    <row r="401" spans="2:8">
      <c r="B401" s="16" t="s">
        <v>11</v>
      </c>
      <c r="C401" s="16">
        <v>2088</v>
      </c>
      <c r="D401" s="16" t="s">
        <v>3</v>
      </c>
      <c r="E401" s="16" t="str">
        <f>BY_AGR_Demand_Drivers!$J$9</f>
        <v>AGDEM</v>
      </c>
      <c r="F401" s="16">
        <f>VLOOKUP($C401,'Growth rate'!$B$3:$S$93,4,FALSE)*VLOOKUP($E401,BY_AGR_Demand_Drivers!$A$5:$I$11,7,FALSE)</f>
        <v>10.623818769864576</v>
      </c>
      <c r="G401" s="16">
        <f>VLOOKUP($C401,'Growth rate'!$B$3:$S$93,4,FALSE)*VLOOKUP($E401,BY_AGR_Demand_Drivers!$A$5:$I$11,8,FALSE)</f>
        <v>0</v>
      </c>
      <c r="H401" s="16">
        <f>VLOOKUP($C401,'Growth rate'!$B$3:$S$93,4,FALSE)*VLOOKUP($E401,BY_AGR_Demand_Drivers!$A$5:$I$11,9,FALSE)</f>
        <v>0</v>
      </c>
    </row>
    <row r="402" spans="2:8">
      <c r="B402" s="16" t="s">
        <v>11</v>
      </c>
      <c r="C402" s="16">
        <v>2089</v>
      </c>
      <c r="D402" s="16" t="s">
        <v>3</v>
      </c>
      <c r="E402" s="16" t="str">
        <f>BY_AGR_Demand_Drivers!$J$9</f>
        <v>AGDEM</v>
      </c>
      <c r="F402" s="16">
        <f>VLOOKUP($C402,'Growth rate'!$B$3:$S$93,4,FALSE)*VLOOKUP($E402,BY_AGR_Demand_Drivers!$A$5:$I$11,7,FALSE)</f>
        <v>10.557599241829395</v>
      </c>
      <c r="G402" s="16">
        <f>VLOOKUP($C402,'Growth rate'!$B$3:$S$93,4,FALSE)*VLOOKUP($E402,BY_AGR_Demand_Drivers!$A$5:$I$11,8,FALSE)</f>
        <v>0</v>
      </c>
      <c r="H402" s="16">
        <f>VLOOKUP($C402,'Growth rate'!$B$3:$S$93,4,FALSE)*VLOOKUP($E402,BY_AGR_Demand_Drivers!$A$5:$I$11,9,FALSE)</f>
        <v>0</v>
      </c>
    </row>
    <row r="403" spans="2:8">
      <c r="B403" s="16" t="s">
        <v>11</v>
      </c>
      <c r="C403" s="16">
        <v>2090</v>
      </c>
      <c r="D403" s="16" t="s">
        <v>3</v>
      </c>
      <c r="E403" s="16" t="str">
        <f>BY_AGR_Demand_Drivers!$J$9</f>
        <v>AGDEM</v>
      </c>
      <c r="F403" s="16">
        <f>VLOOKUP($C403,'Growth rate'!$B$3:$S$93,4,FALSE)*VLOOKUP($E403,BY_AGR_Demand_Drivers!$A$5:$I$11,7,FALSE)</f>
        <v>10.491379713794213</v>
      </c>
      <c r="G403" s="16">
        <f>VLOOKUP($C403,'Growth rate'!$B$3:$S$93,4,FALSE)*VLOOKUP($E403,BY_AGR_Demand_Drivers!$A$5:$I$11,8,FALSE)</f>
        <v>0</v>
      </c>
      <c r="H403" s="16">
        <f>VLOOKUP($C403,'Growth rate'!$B$3:$S$93,4,FALSE)*VLOOKUP($E403,BY_AGR_Demand_Drivers!$A$5:$I$11,9,FALSE)</f>
        <v>0</v>
      </c>
    </row>
    <row r="404" spans="2:8">
      <c r="B404" s="16" t="s">
        <v>11</v>
      </c>
      <c r="C404" s="16">
        <v>2091</v>
      </c>
      <c r="D404" s="16" t="s">
        <v>3</v>
      </c>
      <c r="E404" s="16" t="str">
        <f>BY_AGR_Demand_Drivers!$J$9</f>
        <v>AGDEM</v>
      </c>
      <c r="F404" s="16">
        <f>VLOOKUP($C404,'Growth rate'!$B$3:$S$93,4,FALSE)*VLOOKUP($E404,BY_AGR_Demand_Drivers!$A$5:$I$11,7,FALSE)</f>
        <v>10.41840393221181</v>
      </c>
      <c r="G404" s="16">
        <f>VLOOKUP($C404,'Growth rate'!$B$3:$S$93,4,FALSE)*VLOOKUP($E404,BY_AGR_Demand_Drivers!$A$5:$I$11,8,FALSE)</f>
        <v>0</v>
      </c>
      <c r="H404" s="16">
        <f>VLOOKUP($C404,'Growth rate'!$B$3:$S$93,4,FALSE)*VLOOKUP($E404,BY_AGR_Demand_Drivers!$A$5:$I$11,9,FALSE)</f>
        <v>0</v>
      </c>
    </row>
    <row r="405" spans="2:8">
      <c r="B405" s="16" t="s">
        <v>11</v>
      </c>
      <c r="C405" s="16">
        <v>2092</v>
      </c>
      <c r="D405" s="16" t="s">
        <v>3</v>
      </c>
      <c r="E405" s="16" t="str">
        <f>BY_AGR_Demand_Drivers!$J$9</f>
        <v>AGDEM</v>
      </c>
      <c r="F405" s="16">
        <f>VLOOKUP($C405,'Growth rate'!$B$3:$S$93,4,FALSE)*VLOOKUP($E405,BY_AGR_Demand_Drivers!$A$5:$I$11,7,FALSE)</f>
        <v>10.345428150629408</v>
      </c>
      <c r="G405" s="16">
        <f>VLOOKUP($C405,'Growth rate'!$B$3:$S$93,4,FALSE)*VLOOKUP($E405,BY_AGR_Demand_Drivers!$A$5:$I$11,8,FALSE)</f>
        <v>0</v>
      </c>
      <c r="H405" s="16">
        <f>VLOOKUP($C405,'Growth rate'!$B$3:$S$93,4,FALSE)*VLOOKUP($E405,BY_AGR_Demand_Drivers!$A$5:$I$11,9,FALSE)</f>
        <v>0</v>
      </c>
    </row>
    <row r="406" spans="2:8">
      <c r="B406" s="16" t="s">
        <v>11</v>
      </c>
      <c r="C406" s="16">
        <v>2093</v>
      </c>
      <c r="D406" s="16" t="s">
        <v>3</v>
      </c>
      <c r="E406" s="16" t="str">
        <f>BY_AGR_Demand_Drivers!$J$9</f>
        <v>AGDEM</v>
      </c>
      <c r="F406" s="16">
        <f>VLOOKUP($C406,'Growth rate'!$B$3:$S$93,4,FALSE)*VLOOKUP($E406,BY_AGR_Demand_Drivers!$A$5:$I$11,7,FALSE)</f>
        <v>10.272452369047004</v>
      </c>
      <c r="G406" s="16">
        <f>VLOOKUP($C406,'Growth rate'!$B$3:$S$93,4,FALSE)*VLOOKUP($E406,BY_AGR_Demand_Drivers!$A$5:$I$11,8,FALSE)</f>
        <v>0</v>
      </c>
      <c r="H406" s="16">
        <f>VLOOKUP($C406,'Growth rate'!$B$3:$S$93,4,FALSE)*VLOOKUP($E406,BY_AGR_Demand_Drivers!$A$5:$I$11,9,FALSE)</f>
        <v>0</v>
      </c>
    </row>
    <row r="407" spans="2:8">
      <c r="B407" s="16" t="s">
        <v>11</v>
      </c>
      <c r="C407" s="16">
        <v>2094</v>
      </c>
      <c r="D407" s="16" t="s">
        <v>3</v>
      </c>
      <c r="E407" s="16" t="str">
        <f>BY_AGR_Demand_Drivers!$J$9</f>
        <v>AGDEM</v>
      </c>
      <c r="F407" s="16">
        <f>VLOOKUP($C407,'Growth rate'!$B$3:$S$93,4,FALSE)*VLOOKUP($E407,BY_AGR_Demand_Drivers!$A$5:$I$11,7,FALSE)</f>
        <v>10.199476587464602</v>
      </c>
      <c r="G407" s="16">
        <f>VLOOKUP($C407,'Growth rate'!$B$3:$S$93,4,FALSE)*VLOOKUP($E407,BY_AGR_Demand_Drivers!$A$5:$I$11,8,FALSE)</f>
        <v>0</v>
      </c>
      <c r="H407" s="16">
        <f>VLOOKUP($C407,'Growth rate'!$B$3:$S$93,4,FALSE)*VLOOKUP($E407,BY_AGR_Demand_Drivers!$A$5:$I$11,9,FALSE)</f>
        <v>0</v>
      </c>
    </row>
    <row r="408" spans="2:8">
      <c r="B408" s="16" t="s">
        <v>11</v>
      </c>
      <c r="C408" s="16">
        <v>2095</v>
      </c>
      <c r="D408" s="16" t="s">
        <v>3</v>
      </c>
      <c r="E408" s="16" t="str">
        <f>BY_AGR_Demand_Drivers!$J$9</f>
        <v>AGDEM</v>
      </c>
      <c r="F408" s="16">
        <f>VLOOKUP($C408,'Growth rate'!$B$3:$S$93,4,FALSE)*VLOOKUP($E408,BY_AGR_Demand_Drivers!$A$5:$I$11,7,FALSE)</f>
        <v>10.126500805882198</v>
      </c>
      <c r="G408" s="16">
        <f>VLOOKUP($C408,'Growth rate'!$B$3:$S$93,4,FALSE)*VLOOKUP($E408,BY_AGR_Demand_Drivers!$A$5:$I$11,8,FALSE)</f>
        <v>0</v>
      </c>
      <c r="H408" s="16">
        <f>VLOOKUP($C408,'Growth rate'!$B$3:$S$93,4,FALSE)*VLOOKUP($E408,BY_AGR_Demand_Drivers!$A$5:$I$11,9,FALSE)</f>
        <v>0</v>
      </c>
    </row>
    <row r="409" spans="2:8">
      <c r="B409" s="16" t="s">
        <v>11</v>
      </c>
      <c r="C409" s="16">
        <v>2096</v>
      </c>
      <c r="D409" s="16" t="s">
        <v>3</v>
      </c>
      <c r="E409" s="16" t="str">
        <f>BY_AGR_Demand_Drivers!$J$9</f>
        <v>AGDEM</v>
      </c>
      <c r="F409" s="16">
        <f>VLOOKUP($C409,'Growth rate'!$B$3:$S$93,4,FALSE)*VLOOKUP($E409,BY_AGR_Demand_Drivers!$A$5:$I$11,7,FALSE)</f>
        <v>10.050069665002505</v>
      </c>
      <c r="G409" s="16">
        <f>VLOOKUP($C409,'Growth rate'!$B$3:$S$93,4,FALSE)*VLOOKUP($E409,BY_AGR_Demand_Drivers!$A$5:$I$11,8,FALSE)</f>
        <v>0</v>
      </c>
      <c r="H409" s="16">
        <f>VLOOKUP($C409,'Growth rate'!$B$3:$S$93,4,FALSE)*VLOOKUP($E409,BY_AGR_Demand_Drivers!$A$5:$I$11,9,FALSE)</f>
        <v>0</v>
      </c>
    </row>
    <row r="410" spans="2:8">
      <c r="B410" s="16" t="s">
        <v>11</v>
      </c>
      <c r="C410" s="16">
        <v>2097</v>
      </c>
      <c r="D410" s="16" t="s">
        <v>3</v>
      </c>
      <c r="E410" s="16" t="str">
        <f>BY_AGR_Demand_Drivers!$J$9</f>
        <v>AGDEM</v>
      </c>
      <c r="F410" s="16">
        <f>VLOOKUP($C410,'Growth rate'!$B$3:$S$93,4,FALSE)*VLOOKUP($E410,BY_AGR_Demand_Drivers!$A$5:$I$11,7,FALSE)</f>
        <v>9.9736385241228156</v>
      </c>
      <c r="G410" s="16">
        <f>VLOOKUP($C410,'Growth rate'!$B$3:$S$93,4,FALSE)*VLOOKUP($E410,BY_AGR_Demand_Drivers!$A$5:$I$11,8,FALSE)</f>
        <v>0</v>
      </c>
      <c r="H410" s="16">
        <f>VLOOKUP($C410,'Growth rate'!$B$3:$S$93,4,FALSE)*VLOOKUP($E410,BY_AGR_Demand_Drivers!$A$5:$I$11,9,FALSE)</f>
        <v>0</v>
      </c>
    </row>
    <row r="411" spans="2:8">
      <c r="B411" s="16" t="s">
        <v>11</v>
      </c>
      <c r="C411" s="16">
        <v>2098</v>
      </c>
      <c r="D411" s="16" t="s">
        <v>3</v>
      </c>
      <c r="E411" s="16" t="str">
        <f>BY_AGR_Demand_Drivers!$J$9</f>
        <v>AGDEM</v>
      </c>
      <c r="F411" s="16">
        <f>VLOOKUP($C411,'Growth rate'!$B$3:$S$93,4,FALSE)*VLOOKUP($E411,BY_AGR_Demand_Drivers!$A$5:$I$11,7,FALSE)</f>
        <v>9.8972073832431224</v>
      </c>
      <c r="G411" s="16">
        <f>VLOOKUP($C411,'Growth rate'!$B$3:$S$93,4,FALSE)*VLOOKUP($E411,BY_AGR_Demand_Drivers!$A$5:$I$11,8,FALSE)</f>
        <v>0</v>
      </c>
      <c r="H411" s="16">
        <f>VLOOKUP($C411,'Growth rate'!$B$3:$S$93,4,FALSE)*VLOOKUP($E411,BY_AGR_Demand_Drivers!$A$5:$I$11,9,FALSE)</f>
        <v>0</v>
      </c>
    </row>
    <row r="412" spans="2:8">
      <c r="B412" s="16" t="s">
        <v>11</v>
      </c>
      <c r="C412" s="16">
        <v>2099</v>
      </c>
      <c r="D412" s="16" t="s">
        <v>3</v>
      </c>
      <c r="E412" s="16" t="str">
        <f>BY_AGR_Demand_Drivers!$J$9</f>
        <v>AGDEM</v>
      </c>
      <c r="F412" s="16">
        <f>VLOOKUP($C412,'Growth rate'!$B$3:$S$93,4,FALSE)*VLOOKUP($E412,BY_AGR_Demand_Drivers!$A$5:$I$11,7,FALSE)</f>
        <v>9.8207762423634311</v>
      </c>
      <c r="G412" s="16">
        <f>VLOOKUP($C412,'Growth rate'!$B$3:$S$93,4,FALSE)*VLOOKUP($E412,BY_AGR_Demand_Drivers!$A$5:$I$11,8,FALSE)</f>
        <v>0</v>
      </c>
      <c r="H412" s="16">
        <f>VLOOKUP($C412,'Growth rate'!$B$3:$S$93,4,FALSE)*VLOOKUP($E412,BY_AGR_Demand_Drivers!$A$5:$I$11,9,FALSE)</f>
        <v>0</v>
      </c>
    </row>
    <row r="413" spans="2:8">
      <c r="B413" s="16" t="s">
        <v>11</v>
      </c>
      <c r="C413" s="16">
        <v>2100</v>
      </c>
      <c r="D413" s="16" t="s">
        <v>3</v>
      </c>
      <c r="E413" s="16" t="str">
        <f>BY_AGR_Demand_Drivers!$J$9</f>
        <v>AGDEM</v>
      </c>
      <c r="F413" s="16">
        <f>VLOOKUP($C413,'Growth rate'!$B$3:$S$93,4,FALSE)*VLOOKUP($E413,BY_AGR_Demand_Drivers!$A$5:$I$11,7,FALSE)</f>
        <v>9.7443451014837397</v>
      </c>
      <c r="G413" s="16">
        <f>VLOOKUP($C413,'Growth rate'!$B$3:$S$93,4,FALSE)*VLOOKUP($E413,BY_AGR_Demand_Drivers!$A$5:$I$11,8,FALSE)</f>
        <v>0</v>
      </c>
      <c r="H413" s="16">
        <f>VLOOKUP($C413,'Growth rate'!$B$3:$S$93,4,FALSE)*VLOOKUP($E413,BY_AGR_Demand_Drivers!$A$5:$I$11,9,FALSE)</f>
        <v>0</v>
      </c>
    </row>
    <row r="414" spans="2:8">
      <c r="B414" s="16" t="s">
        <v>11</v>
      </c>
      <c r="C414" s="16">
        <v>2019</v>
      </c>
      <c r="D414" s="16" t="s">
        <v>3</v>
      </c>
      <c r="E414" s="16" t="str">
        <f>BY_AGR_Demand_Drivers!$J$10</f>
        <v>AGDTF</v>
      </c>
      <c r="F414" s="16">
        <f>VLOOKUP($C414,'Growth rate'!$B$3:$S$93,4,FALSE)*VLOOKUP($E414,BY_AGR_Demand_Drivers!$A$5:$I$11,7,FALSE)</f>
        <v>83.996363224368139</v>
      </c>
      <c r="G414" s="16">
        <f>VLOOKUP($C414,'Growth rate'!$B$3:$S$93,4,FALSE)*VLOOKUP($E414,BY_AGR_Demand_Drivers!$A$5:$I$11,8,FALSE)</f>
        <v>0</v>
      </c>
      <c r="H414" s="16">
        <f>VLOOKUP($C414,'Growth rate'!$B$3:$S$93,4,FALSE)*VLOOKUP($E414,BY_AGR_Demand_Drivers!$A$5:$I$11,9,FALSE)</f>
        <v>0</v>
      </c>
    </row>
    <row r="415" spans="2:8">
      <c r="B415" s="16" t="s">
        <v>11</v>
      </c>
      <c r="C415" s="16">
        <v>2020</v>
      </c>
      <c r="D415" s="16" t="s">
        <v>3</v>
      </c>
      <c r="E415" s="16" t="str">
        <f>BY_AGR_Demand_Drivers!$J$10</f>
        <v>AGDTF</v>
      </c>
      <c r="F415" s="16">
        <f>VLOOKUP($C415,'Growth rate'!$B$3:$S$93,4,FALSE)*VLOOKUP($E415,BY_AGR_Demand_Drivers!$A$5:$I$11,7,FALSE)</f>
        <v>84.016547000000003</v>
      </c>
      <c r="G415" s="16">
        <f>VLOOKUP($C415,'Growth rate'!$B$3:$S$93,4,FALSE)*VLOOKUP($E415,BY_AGR_Demand_Drivers!$A$5:$I$11,8,FALSE)</f>
        <v>0</v>
      </c>
      <c r="H415" s="16">
        <f>VLOOKUP($C415,'Growth rate'!$B$3:$S$93,4,FALSE)*VLOOKUP($E415,BY_AGR_Demand_Drivers!$A$5:$I$11,9,FALSE)</f>
        <v>0</v>
      </c>
    </row>
    <row r="416" spans="2:8">
      <c r="B416" s="16" t="s">
        <v>11</v>
      </c>
      <c r="C416" s="16">
        <v>2021</v>
      </c>
      <c r="D416" s="16" t="s">
        <v>3</v>
      </c>
      <c r="E416" s="16" t="str">
        <f>BY_AGR_Demand_Drivers!$J$10</f>
        <v>AGDTF</v>
      </c>
      <c r="F416" s="16">
        <f>VLOOKUP($C416,'Growth rate'!$B$3:$S$93,4,FALSE)*VLOOKUP($E416,BY_AGR_Demand_Drivers!$A$5:$I$11,7,FALSE)</f>
        <v>84.043607764753773</v>
      </c>
      <c r="G416" s="16">
        <f>VLOOKUP($C416,'Growth rate'!$B$3:$S$93,4,FALSE)*VLOOKUP($E416,BY_AGR_Demand_Drivers!$A$5:$I$11,8,FALSE)</f>
        <v>0</v>
      </c>
      <c r="H416" s="16">
        <f>VLOOKUP($C416,'Growth rate'!$B$3:$S$93,4,FALSE)*VLOOKUP($E416,BY_AGR_Demand_Drivers!$A$5:$I$11,9,FALSE)</f>
        <v>0</v>
      </c>
    </row>
    <row r="417" spans="2:8">
      <c r="B417" s="16" t="s">
        <v>11</v>
      </c>
      <c r="C417" s="16">
        <v>2022</v>
      </c>
      <c r="D417" s="16" t="s">
        <v>3</v>
      </c>
      <c r="E417" s="16" t="str">
        <f>BY_AGR_Demand_Drivers!$J$10</f>
        <v>AGDTF</v>
      </c>
      <c r="F417" s="16">
        <f>VLOOKUP($C417,'Growth rate'!$B$3:$S$93,4,FALSE)*VLOOKUP($E417,BY_AGR_Demand_Drivers!$A$5:$I$11,7,FALSE)</f>
        <v>84.070668529507529</v>
      </c>
      <c r="G417" s="16">
        <f>VLOOKUP($C417,'Growth rate'!$B$3:$S$93,4,FALSE)*VLOOKUP($E417,BY_AGR_Demand_Drivers!$A$5:$I$11,8,FALSE)</f>
        <v>0</v>
      </c>
      <c r="H417" s="16">
        <f>VLOOKUP($C417,'Growth rate'!$B$3:$S$93,4,FALSE)*VLOOKUP($E417,BY_AGR_Demand_Drivers!$A$5:$I$11,9,FALSE)</f>
        <v>0</v>
      </c>
    </row>
    <row r="418" spans="2:8">
      <c r="B418" s="16" t="s">
        <v>11</v>
      </c>
      <c r="C418" s="16">
        <v>2023</v>
      </c>
      <c r="D418" s="16" t="s">
        <v>3</v>
      </c>
      <c r="E418" s="16" t="str">
        <f>BY_AGR_Demand_Drivers!$J$10</f>
        <v>AGDTF</v>
      </c>
      <c r="F418" s="16">
        <f>VLOOKUP($C418,'Growth rate'!$B$3:$S$93,4,FALSE)*VLOOKUP($E418,BY_AGR_Demand_Drivers!$A$5:$I$11,7,FALSE)</f>
        <v>84.097729294261299</v>
      </c>
      <c r="G418" s="16">
        <f>VLOOKUP($C418,'Growth rate'!$B$3:$S$93,4,FALSE)*VLOOKUP($E418,BY_AGR_Demand_Drivers!$A$5:$I$11,8,FALSE)</f>
        <v>0</v>
      </c>
      <c r="H418" s="16">
        <f>VLOOKUP($C418,'Growth rate'!$B$3:$S$93,4,FALSE)*VLOOKUP($E418,BY_AGR_Demand_Drivers!$A$5:$I$11,9,FALSE)</f>
        <v>0</v>
      </c>
    </row>
    <row r="419" spans="2:8">
      <c r="B419" s="16" t="s">
        <v>11</v>
      </c>
      <c r="C419" s="16">
        <v>2024</v>
      </c>
      <c r="D419" s="16" t="s">
        <v>3</v>
      </c>
      <c r="E419" s="16" t="str">
        <f>BY_AGR_Demand_Drivers!$J$10</f>
        <v>AGDTF</v>
      </c>
      <c r="F419" s="16">
        <f>VLOOKUP($C419,'Growth rate'!$B$3:$S$93,4,FALSE)*VLOOKUP($E419,BY_AGR_Demand_Drivers!$A$5:$I$11,7,FALSE)</f>
        <v>84.124790059015055</v>
      </c>
      <c r="G419" s="16">
        <f>VLOOKUP($C419,'Growth rate'!$B$3:$S$93,4,FALSE)*VLOOKUP($E419,BY_AGR_Demand_Drivers!$A$5:$I$11,8,FALSE)</f>
        <v>0</v>
      </c>
      <c r="H419" s="16">
        <f>VLOOKUP($C419,'Growth rate'!$B$3:$S$93,4,FALSE)*VLOOKUP($E419,BY_AGR_Demand_Drivers!$A$5:$I$11,9,FALSE)</f>
        <v>0</v>
      </c>
    </row>
    <row r="420" spans="2:8">
      <c r="B420" s="16" t="s">
        <v>11</v>
      </c>
      <c r="C420" s="16">
        <v>2025</v>
      </c>
      <c r="D420" s="16" t="s">
        <v>3</v>
      </c>
      <c r="E420" s="16" t="str">
        <f>BY_AGR_Demand_Drivers!$J$10</f>
        <v>AGDTF</v>
      </c>
      <c r="F420" s="16">
        <f>VLOOKUP($C420,'Growth rate'!$B$3:$S$93,4,FALSE)*VLOOKUP($E420,BY_AGR_Demand_Drivers!$A$5:$I$11,7,FALSE)</f>
        <v>84.151850823768825</v>
      </c>
      <c r="G420" s="16">
        <f>VLOOKUP($C420,'Growth rate'!$B$3:$S$93,4,FALSE)*VLOOKUP($E420,BY_AGR_Demand_Drivers!$A$5:$I$11,8,FALSE)</f>
        <v>0</v>
      </c>
      <c r="H420" s="16">
        <f>VLOOKUP($C420,'Growth rate'!$B$3:$S$93,4,FALSE)*VLOOKUP($E420,BY_AGR_Demand_Drivers!$A$5:$I$11,9,FALSE)</f>
        <v>0</v>
      </c>
    </row>
    <row r="421" spans="2:8">
      <c r="B421" s="16" t="s">
        <v>11</v>
      </c>
      <c r="C421" s="16">
        <v>2026</v>
      </c>
      <c r="D421" s="16" t="s">
        <v>3</v>
      </c>
      <c r="E421" s="16" t="str">
        <f>BY_AGR_Demand_Drivers!$J$10</f>
        <v>AGDTF</v>
      </c>
      <c r="F421" s="16">
        <f>VLOOKUP($C421,'Growth rate'!$B$3:$S$93,4,FALSE)*VLOOKUP($E421,BY_AGR_Demand_Drivers!$A$5:$I$11,7,FALSE)</f>
        <v>84.165821609445715</v>
      </c>
      <c r="G421" s="16">
        <f>VLOOKUP($C421,'Growth rate'!$B$3:$S$93,4,FALSE)*VLOOKUP($E421,BY_AGR_Demand_Drivers!$A$5:$I$11,8,FALSE)</f>
        <v>0</v>
      </c>
      <c r="H421" s="16">
        <f>VLOOKUP($C421,'Growth rate'!$B$3:$S$93,4,FALSE)*VLOOKUP($E421,BY_AGR_Demand_Drivers!$A$5:$I$11,9,FALSE)</f>
        <v>0</v>
      </c>
    </row>
    <row r="422" spans="2:8">
      <c r="B422" s="16" t="s">
        <v>11</v>
      </c>
      <c r="C422" s="16">
        <v>2027</v>
      </c>
      <c r="D422" s="16" t="s">
        <v>3</v>
      </c>
      <c r="E422" s="16" t="str">
        <f>BY_AGR_Demand_Drivers!$J$10</f>
        <v>AGDTF</v>
      </c>
      <c r="F422" s="16">
        <f>VLOOKUP($C422,'Growth rate'!$B$3:$S$93,4,FALSE)*VLOOKUP($E422,BY_AGR_Demand_Drivers!$A$5:$I$11,7,FALSE)</f>
        <v>84.17979239512259</v>
      </c>
      <c r="G422" s="16">
        <f>VLOOKUP($C422,'Growth rate'!$B$3:$S$93,4,FALSE)*VLOOKUP($E422,BY_AGR_Demand_Drivers!$A$5:$I$11,8,FALSE)</f>
        <v>0</v>
      </c>
      <c r="H422" s="16">
        <f>VLOOKUP($C422,'Growth rate'!$B$3:$S$93,4,FALSE)*VLOOKUP($E422,BY_AGR_Demand_Drivers!$A$5:$I$11,9,FALSE)</f>
        <v>0</v>
      </c>
    </row>
    <row r="423" spans="2:8">
      <c r="B423" s="16" t="s">
        <v>11</v>
      </c>
      <c r="C423" s="16">
        <v>2028</v>
      </c>
      <c r="D423" s="16" t="s">
        <v>3</v>
      </c>
      <c r="E423" s="16" t="str">
        <f>BY_AGR_Demand_Drivers!$J$10</f>
        <v>AGDTF</v>
      </c>
      <c r="F423" s="16">
        <f>VLOOKUP($C423,'Growth rate'!$B$3:$S$93,4,FALSE)*VLOOKUP($E423,BY_AGR_Demand_Drivers!$A$5:$I$11,7,FALSE)</f>
        <v>84.193763180799479</v>
      </c>
      <c r="G423" s="16">
        <f>VLOOKUP($C423,'Growth rate'!$B$3:$S$93,4,FALSE)*VLOOKUP($E423,BY_AGR_Demand_Drivers!$A$5:$I$11,8,FALSE)</f>
        <v>0</v>
      </c>
      <c r="H423" s="16">
        <f>VLOOKUP($C423,'Growth rate'!$B$3:$S$93,4,FALSE)*VLOOKUP($E423,BY_AGR_Demand_Drivers!$A$5:$I$11,9,FALSE)</f>
        <v>0</v>
      </c>
    </row>
    <row r="424" spans="2:8">
      <c r="B424" s="16" t="s">
        <v>11</v>
      </c>
      <c r="C424" s="16">
        <v>2029</v>
      </c>
      <c r="D424" s="16" t="s">
        <v>3</v>
      </c>
      <c r="E424" s="16" t="str">
        <f>BY_AGR_Demand_Drivers!$J$10</f>
        <v>AGDTF</v>
      </c>
      <c r="F424" s="16">
        <f>VLOOKUP($C424,'Growth rate'!$B$3:$S$93,4,FALSE)*VLOOKUP($E424,BY_AGR_Demand_Drivers!$A$5:$I$11,7,FALSE)</f>
        <v>84.207733966476354</v>
      </c>
      <c r="G424" s="16">
        <f>VLOOKUP($C424,'Growth rate'!$B$3:$S$93,4,FALSE)*VLOOKUP($E424,BY_AGR_Demand_Drivers!$A$5:$I$11,8,FALSE)</f>
        <v>0</v>
      </c>
      <c r="H424" s="16">
        <f>VLOOKUP($C424,'Growth rate'!$B$3:$S$93,4,FALSE)*VLOOKUP($E424,BY_AGR_Demand_Drivers!$A$5:$I$11,9,FALSE)</f>
        <v>0</v>
      </c>
    </row>
    <row r="425" spans="2:8">
      <c r="B425" s="16" t="s">
        <v>11</v>
      </c>
      <c r="C425" s="16">
        <v>2030</v>
      </c>
      <c r="D425" s="16" t="s">
        <v>3</v>
      </c>
      <c r="E425" s="16" t="str">
        <f>BY_AGR_Demand_Drivers!$J$10</f>
        <v>AGDTF</v>
      </c>
      <c r="F425" s="16">
        <f>VLOOKUP($C425,'Growth rate'!$B$3:$S$93,4,FALSE)*VLOOKUP($E425,BY_AGR_Demand_Drivers!$A$5:$I$11,7,FALSE)</f>
        <v>84.221704752153244</v>
      </c>
      <c r="G425" s="16">
        <f>VLOOKUP($C425,'Growth rate'!$B$3:$S$93,4,FALSE)*VLOOKUP($E425,BY_AGR_Demand_Drivers!$A$5:$I$11,8,FALSE)</f>
        <v>0</v>
      </c>
      <c r="H425" s="16">
        <f>VLOOKUP($C425,'Growth rate'!$B$3:$S$93,4,FALSE)*VLOOKUP($E425,BY_AGR_Demand_Drivers!$A$5:$I$11,9,FALSE)</f>
        <v>0</v>
      </c>
    </row>
    <row r="426" spans="2:8">
      <c r="B426" s="16" t="s">
        <v>11</v>
      </c>
      <c r="C426" s="16">
        <v>2031</v>
      </c>
      <c r="D426" s="16" t="s">
        <v>3</v>
      </c>
      <c r="E426" s="16" t="str">
        <f>BY_AGR_Demand_Drivers!$J$10</f>
        <v>AGDTF</v>
      </c>
      <c r="F426" s="16">
        <f>VLOOKUP($C426,'Growth rate'!$B$3:$S$93,4,FALSE)*VLOOKUP($E426,BY_AGR_Demand_Drivers!$A$5:$I$11,7,FALSE)</f>
        <v>84.221409368156742</v>
      </c>
      <c r="G426" s="16">
        <f>VLOOKUP($C426,'Growth rate'!$B$3:$S$93,4,FALSE)*VLOOKUP($E426,BY_AGR_Demand_Drivers!$A$5:$I$11,8,FALSE)</f>
        <v>0</v>
      </c>
      <c r="H426" s="16">
        <f>VLOOKUP($C426,'Growth rate'!$B$3:$S$93,4,FALSE)*VLOOKUP($E426,BY_AGR_Demand_Drivers!$A$5:$I$11,9,FALSE)</f>
        <v>0</v>
      </c>
    </row>
    <row r="427" spans="2:8">
      <c r="B427" s="16" t="s">
        <v>11</v>
      </c>
      <c r="C427" s="16">
        <v>2032</v>
      </c>
      <c r="D427" s="16" t="s">
        <v>3</v>
      </c>
      <c r="E427" s="16" t="str">
        <f>BY_AGR_Demand_Drivers!$J$10</f>
        <v>AGDTF</v>
      </c>
      <c r="F427" s="16">
        <f>VLOOKUP($C427,'Growth rate'!$B$3:$S$93,4,FALSE)*VLOOKUP($E427,BY_AGR_Demand_Drivers!$A$5:$I$11,7,FALSE)</f>
        <v>84.221113984160255</v>
      </c>
      <c r="G427" s="16">
        <f>VLOOKUP($C427,'Growth rate'!$B$3:$S$93,4,FALSE)*VLOOKUP($E427,BY_AGR_Demand_Drivers!$A$5:$I$11,8,FALSE)</f>
        <v>0</v>
      </c>
      <c r="H427" s="16">
        <f>VLOOKUP($C427,'Growth rate'!$B$3:$S$93,4,FALSE)*VLOOKUP($E427,BY_AGR_Demand_Drivers!$A$5:$I$11,9,FALSE)</f>
        <v>0</v>
      </c>
    </row>
    <row r="428" spans="2:8">
      <c r="B428" s="16" t="s">
        <v>11</v>
      </c>
      <c r="C428" s="16">
        <v>2033</v>
      </c>
      <c r="D428" s="16" t="s">
        <v>3</v>
      </c>
      <c r="E428" s="16" t="str">
        <f>BY_AGR_Demand_Drivers!$J$10</f>
        <v>AGDTF</v>
      </c>
      <c r="F428" s="16">
        <f>VLOOKUP($C428,'Growth rate'!$B$3:$S$93,4,FALSE)*VLOOKUP($E428,BY_AGR_Demand_Drivers!$A$5:$I$11,7,FALSE)</f>
        <v>84.220818600163739</v>
      </c>
      <c r="G428" s="16">
        <f>VLOOKUP($C428,'Growth rate'!$B$3:$S$93,4,FALSE)*VLOOKUP($E428,BY_AGR_Demand_Drivers!$A$5:$I$11,8,FALSE)</f>
        <v>0</v>
      </c>
      <c r="H428" s="16">
        <f>VLOOKUP($C428,'Growth rate'!$B$3:$S$93,4,FALSE)*VLOOKUP($E428,BY_AGR_Demand_Drivers!$A$5:$I$11,9,FALSE)</f>
        <v>0</v>
      </c>
    </row>
    <row r="429" spans="2:8">
      <c r="B429" s="16" t="s">
        <v>11</v>
      </c>
      <c r="C429" s="16">
        <v>2034</v>
      </c>
      <c r="D429" s="16" t="s">
        <v>3</v>
      </c>
      <c r="E429" s="16" t="str">
        <f>BY_AGR_Demand_Drivers!$J$10</f>
        <v>AGDTF</v>
      </c>
      <c r="F429" s="16">
        <f>VLOOKUP($C429,'Growth rate'!$B$3:$S$93,4,FALSE)*VLOOKUP($E429,BY_AGR_Demand_Drivers!$A$5:$I$11,7,FALSE)</f>
        <v>84.220523216167251</v>
      </c>
      <c r="G429" s="16">
        <f>VLOOKUP($C429,'Growth rate'!$B$3:$S$93,4,FALSE)*VLOOKUP($E429,BY_AGR_Demand_Drivers!$A$5:$I$11,8,FALSE)</f>
        <v>0</v>
      </c>
      <c r="H429" s="16">
        <f>VLOOKUP($C429,'Growth rate'!$B$3:$S$93,4,FALSE)*VLOOKUP($E429,BY_AGR_Demand_Drivers!$A$5:$I$11,9,FALSE)</f>
        <v>0</v>
      </c>
    </row>
    <row r="430" spans="2:8">
      <c r="B430" s="16" t="s">
        <v>11</v>
      </c>
      <c r="C430" s="16">
        <v>2035</v>
      </c>
      <c r="D430" s="16" t="s">
        <v>3</v>
      </c>
      <c r="E430" s="16" t="str">
        <f>BY_AGR_Demand_Drivers!$J$10</f>
        <v>AGDTF</v>
      </c>
      <c r="F430" s="16">
        <f>VLOOKUP($C430,'Growth rate'!$B$3:$S$93,4,FALSE)*VLOOKUP($E430,BY_AGR_Demand_Drivers!$A$5:$I$11,7,FALSE)</f>
        <v>84.22022783217075</v>
      </c>
      <c r="G430" s="16">
        <f>VLOOKUP($C430,'Growth rate'!$B$3:$S$93,4,FALSE)*VLOOKUP($E430,BY_AGR_Demand_Drivers!$A$5:$I$11,8,FALSE)</f>
        <v>0</v>
      </c>
      <c r="H430" s="16">
        <f>VLOOKUP($C430,'Growth rate'!$B$3:$S$93,4,FALSE)*VLOOKUP($E430,BY_AGR_Demand_Drivers!$A$5:$I$11,9,FALSE)</f>
        <v>0</v>
      </c>
    </row>
    <row r="431" spans="2:8">
      <c r="B431" s="16" t="s">
        <v>11</v>
      </c>
      <c r="C431" s="16">
        <v>2036</v>
      </c>
      <c r="D431" s="16" t="s">
        <v>3</v>
      </c>
      <c r="E431" s="16" t="str">
        <f>BY_AGR_Demand_Drivers!$J$10</f>
        <v>AGDTF</v>
      </c>
      <c r="F431" s="16">
        <f>VLOOKUP($C431,'Growth rate'!$B$3:$S$93,4,FALSE)*VLOOKUP($E431,BY_AGR_Demand_Drivers!$A$5:$I$11,7,FALSE)</f>
        <v>84.213489229974158</v>
      </c>
      <c r="G431" s="16">
        <f>VLOOKUP($C431,'Growth rate'!$B$3:$S$93,4,FALSE)*VLOOKUP($E431,BY_AGR_Demand_Drivers!$A$5:$I$11,8,FALSE)</f>
        <v>0</v>
      </c>
      <c r="H431" s="16">
        <f>VLOOKUP($C431,'Growth rate'!$B$3:$S$93,4,FALSE)*VLOOKUP($E431,BY_AGR_Demand_Drivers!$A$5:$I$11,9,FALSE)</f>
        <v>0</v>
      </c>
    </row>
    <row r="432" spans="2:8">
      <c r="B432" s="16" t="s">
        <v>11</v>
      </c>
      <c r="C432" s="16">
        <v>2037</v>
      </c>
      <c r="D432" s="16" t="s">
        <v>3</v>
      </c>
      <c r="E432" s="16" t="str">
        <f>BY_AGR_Demand_Drivers!$J$10</f>
        <v>AGDTF</v>
      </c>
      <c r="F432" s="16">
        <f>VLOOKUP($C432,'Growth rate'!$B$3:$S$93,4,FALSE)*VLOOKUP($E432,BY_AGR_Demand_Drivers!$A$5:$I$11,7,FALSE)</f>
        <v>84.206750627777581</v>
      </c>
      <c r="G432" s="16">
        <f>VLOOKUP($C432,'Growth rate'!$B$3:$S$93,4,FALSE)*VLOOKUP($E432,BY_AGR_Demand_Drivers!$A$5:$I$11,8,FALSE)</f>
        <v>0</v>
      </c>
      <c r="H432" s="16">
        <f>VLOOKUP($C432,'Growth rate'!$B$3:$S$93,4,FALSE)*VLOOKUP($E432,BY_AGR_Demand_Drivers!$A$5:$I$11,9,FALSE)</f>
        <v>0</v>
      </c>
    </row>
    <row r="433" spans="2:8">
      <c r="B433" s="16" t="s">
        <v>11</v>
      </c>
      <c r="C433" s="16">
        <v>2038</v>
      </c>
      <c r="D433" s="16" t="s">
        <v>3</v>
      </c>
      <c r="E433" s="16" t="str">
        <f>BY_AGR_Demand_Drivers!$J$10</f>
        <v>AGDTF</v>
      </c>
      <c r="F433" s="16">
        <f>VLOOKUP($C433,'Growth rate'!$B$3:$S$93,4,FALSE)*VLOOKUP($E433,BY_AGR_Demand_Drivers!$A$5:$I$11,7,FALSE)</f>
        <v>84.200012025580989</v>
      </c>
      <c r="G433" s="16">
        <f>VLOOKUP($C433,'Growth rate'!$B$3:$S$93,4,FALSE)*VLOOKUP($E433,BY_AGR_Demand_Drivers!$A$5:$I$11,8,FALSE)</f>
        <v>0</v>
      </c>
      <c r="H433" s="16">
        <f>VLOOKUP($C433,'Growth rate'!$B$3:$S$93,4,FALSE)*VLOOKUP($E433,BY_AGR_Demand_Drivers!$A$5:$I$11,9,FALSE)</f>
        <v>0</v>
      </c>
    </row>
    <row r="434" spans="2:8">
      <c r="B434" s="16" t="s">
        <v>11</v>
      </c>
      <c r="C434" s="16">
        <v>2039</v>
      </c>
      <c r="D434" s="16" t="s">
        <v>3</v>
      </c>
      <c r="E434" s="16" t="str">
        <f>BY_AGR_Demand_Drivers!$J$10</f>
        <v>AGDTF</v>
      </c>
      <c r="F434" s="16">
        <f>VLOOKUP($C434,'Growth rate'!$B$3:$S$93,4,FALSE)*VLOOKUP($E434,BY_AGR_Demand_Drivers!$A$5:$I$11,7,FALSE)</f>
        <v>84.193273423384426</v>
      </c>
      <c r="G434" s="16">
        <f>VLOOKUP($C434,'Growth rate'!$B$3:$S$93,4,FALSE)*VLOOKUP($E434,BY_AGR_Demand_Drivers!$A$5:$I$11,8,FALSE)</f>
        <v>0</v>
      </c>
      <c r="H434" s="16">
        <f>VLOOKUP($C434,'Growth rate'!$B$3:$S$93,4,FALSE)*VLOOKUP($E434,BY_AGR_Demand_Drivers!$A$5:$I$11,9,FALSE)</f>
        <v>0</v>
      </c>
    </row>
    <row r="435" spans="2:8">
      <c r="B435" s="16" t="s">
        <v>11</v>
      </c>
      <c r="C435" s="16">
        <v>2040</v>
      </c>
      <c r="D435" s="16" t="s">
        <v>3</v>
      </c>
      <c r="E435" s="16" t="str">
        <f>BY_AGR_Demand_Drivers!$J$10</f>
        <v>AGDTF</v>
      </c>
      <c r="F435" s="16">
        <f>VLOOKUP($C435,'Growth rate'!$B$3:$S$93,4,FALSE)*VLOOKUP($E435,BY_AGR_Demand_Drivers!$A$5:$I$11,7,FALSE)</f>
        <v>84.186534821187834</v>
      </c>
      <c r="G435" s="16">
        <f>VLOOKUP($C435,'Growth rate'!$B$3:$S$93,4,FALSE)*VLOOKUP($E435,BY_AGR_Demand_Drivers!$A$5:$I$11,8,FALSE)</f>
        <v>0</v>
      </c>
      <c r="H435" s="16">
        <f>VLOOKUP($C435,'Growth rate'!$B$3:$S$93,4,FALSE)*VLOOKUP($E435,BY_AGR_Demand_Drivers!$A$5:$I$11,9,FALSE)</f>
        <v>0</v>
      </c>
    </row>
    <row r="436" spans="2:8">
      <c r="B436" s="16" t="s">
        <v>11</v>
      </c>
      <c r="C436" s="16">
        <v>2041</v>
      </c>
      <c r="D436" s="16" t="s">
        <v>3</v>
      </c>
      <c r="E436" s="16" t="str">
        <f>BY_AGR_Demand_Drivers!$J$10</f>
        <v>AGDTF</v>
      </c>
      <c r="F436" s="16">
        <f>VLOOKUP($C436,'Growth rate'!$B$3:$S$93,4,FALSE)*VLOOKUP($E436,BY_AGR_Demand_Drivers!$A$5:$I$11,7,FALSE)</f>
        <v>84.16904136676807</v>
      </c>
      <c r="G436" s="16">
        <f>VLOOKUP($C436,'Growth rate'!$B$3:$S$93,4,FALSE)*VLOOKUP($E436,BY_AGR_Demand_Drivers!$A$5:$I$11,8,FALSE)</f>
        <v>0</v>
      </c>
      <c r="H436" s="16">
        <f>VLOOKUP($C436,'Growth rate'!$B$3:$S$93,4,FALSE)*VLOOKUP($E436,BY_AGR_Demand_Drivers!$A$5:$I$11,9,FALSE)</f>
        <v>0</v>
      </c>
    </row>
    <row r="437" spans="2:8">
      <c r="B437" s="16" t="s">
        <v>11</v>
      </c>
      <c r="C437" s="16">
        <v>2042</v>
      </c>
      <c r="D437" s="16" t="s">
        <v>3</v>
      </c>
      <c r="E437" s="16" t="str">
        <f>BY_AGR_Demand_Drivers!$J$10</f>
        <v>AGDTF</v>
      </c>
      <c r="F437" s="16">
        <f>VLOOKUP($C437,'Growth rate'!$B$3:$S$93,4,FALSE)*VLOOKUP($E437,BY_AGR_Demand_Drivers!$A$5:$I$11,7,FALSE)</f>
        <v>84.151547912348335</v>
      </c>
      <c r="G437" s="16">
        <f>VLOOKUP($C437,'Growth rate'!$B$3:$S$93,4,FALSE)*VLOOKUP($E437,BY_AGR_Demand_Drivers!$A$5:$I$11,8,FALSE)</f>
        <v>0</v>
      </c>
      <c r="H437" s="16">
        <f>VLOOKUP($C437,'Growth rate'!$B$3:$S$93,4,FALSE)*VLOOKUP($E437,BY_AGR_Demand_Drivers!$A$5:$I$11,9,FALSE)</f>
        <v>0</v>
      </c>
    </row>
    <row r="438" spans="2:8">
      <c r="B438" s="16" t="s">
        <v>11</v>
      </c>
      <c r="C438" s="16">
        <v>2043</v>
      </c>
      <c r="D438" s="16" t="s">
        <v>3</v>
      </c>
      <c r="E438" s="16" t="str">
        <f>BY_AGR_Demand_Drivers!$J$10</f>
        <v>AGDTF</v>
      </c>
      <c r="F438" s="16">
        <f>VLOOKUP($C438,'Growth rate'!$B$3:$S$93,4,FALSE)*VLOOKUP($E438,BY_AGR_Demand_Drivers!$A$5:$I$11,7,FALSE)</f>
        <v>84.134054457928585</v>
      </c>
      <c r="G438" s="16">
        <f>VLOOKUP($C438,'Growth rate'!$B$3:$S$93,4,FALSE)*VLOOKUP($E438,BY_AGR_Demand_Drivers!$A$5:$I$11,8,FALSE)</f>
        <v>0</v>
      </c>
      <c r="H438" s="16">
        <f>VLOOKUP($C438,'Growth rate'!$B$3:$S$93,4,FALSE)*VLOOKUP($E438,BY_AGR_Demand_Drivers!$A$5:$I$11,9,FALSE)</f>
        <v>0</v>
      </c>
    </row>
    <row r="439" spans="2:8">
      <c r="B439" s="16" t="s">
        <v>11</v>
      </c>
      <c r="C439" s="16">
        <v>2044</v>
      </c>
      <c r="D439" s="16" t="s">
        <v>3</v>
      </c>
      <c r="E439" s="16" t="str">
        <f>BY_AGR_Demand_Drivers!$J$10</f>
        <v>AGDTF</v>
      </c>
      <c r="F439" s="16">
        <f>VLOOKUP($C439,'Growth rate'!$B$3:$S$93,4,FALSE)*VLOOKUP($E439,BY_AGR_Demand_Drivers!$A$5:$I$11,7,FALSE)</f>
        <v>84.116561003508849</v>
      </c>
      <c r="G439" s="16">
        <f>VLOOKUP($C439,'Growth rate'!$B$3:$S$93,4,FALSE)*VLOOKUP($E439,BY_AGR_Demand_Drivers!$A$5:$I$11,8,FALSE)</f>
        <v>0</v>
      </c>
      <c r="H439" s="16">
        <f>VLOOKUP($C439,'Growth rate'!$B$3:$S$93,4,FALSE)*VLOOKUP($E439,BY_AGR_Demand_Drivers!$A$5:$I$11,9,FALSE)</f>
        <v>0</v>
      </c>
    </row>
    <row r="440" spans="2:8">
      <c r="B440" s="16" t="s">
        <v>11</v>
      </c>
      <c r="C440" s="16">
        <v>2045</v>
      </c>
      <c r="D440" s="16" t="s">
        <v>3</v>
      </c>
      <c r="E440" s="16" t="str">
        <f>BY_AGR_Demand_Drivers!$J$10</f>
        <v>AGDTF</v>
      </c>
      <c r="F440" s="16">
        <f>VLOOKUP($C440,'Growth rate'!$B$3:$S$93,4,FALSE)*VLOOKUP($E440,BY_AGR_Demand_Drivers!$A$5:$I$11,7,FALSE)</f>
        <v>84.099067549089099</v>
      </c>
      <c r="G440" s="16">
        <f>VLOOKUP($C440,'Growth rate'!$B$3:$S$93,4,FALSE)*VLOOKUP($E440,BY_AGR_Demand_Drivers!$A$5:$I$11,8,FALSE)</f>
        <v>0</v>
      </c>
      <c r="H440" s="16">
        <f>VLOOKUP($C440,'Growth rate'!$B$3:$S$93,4,FALSE)*VLOOKUP($E440,BY_AGR_Demand_Drivers!$A$5:$I$11,9,FALSE)</f>
        <v>0</v>
      </c>
    </row>
    <row r="441" spans="2:8">
      <c r="B441" s="16" t="s">
        <v>11</v>
      </c>
      <c r="C441" s="16">
        <v>2046</v>
      </c>
      <c r="D441" s="16" t="s">
        <v>3</v>
      </c>
      <c r="E441" s="16" t="str">
        <f>BY_AGR_Demand_Drivers!$J$10</f>
        <v>AGDTF</v>
      </c>
      <c r="F441" s="16">
        <f>VLOOKUP($C441,'Growth rate'!$B$3:$S$93,4,FALSE)*VLOOKUP($E441,BY_AGR_Demand_Drivers!$A$5:$I$11,7,FALSE)</f>
        <v>84.057594541281219</v>
      </c>
      <c r="G441" s="16">
        <f>VLOOKUP($C441,'Growth rate'!$B$3:$S$93,4,FALSE)*VLOOKUP($E441,BY_AGR_Demand_Drivers!$A$5:$I$11,8,FALSE)</f>
        <v>0</v>
      </c>
      <c r="H441" s="16">
        <f>VLOOKUP($C441,'Growth rate'!$B$3:$S$93,4,FALSE)*VLOOKUP($E441,BY_AGR_Demand_Drivers!$A$5:$I$11,9,FALSE)</f>
        <v>0</v>
      </c>
    </row>
    <row r="442" spans="2:8">
      <c r="B442" s="16" t="s">
        <v>11</v>
      </c>
      <c r="C442" s="16">
        <v>2047</v>
      </c>
      <c r="D442" s="16" t="s">
        <v>3</v>
      </c>
      <c r="E442" s="16" t="str">
        <f>BY_AGR_Demand_Drivers!$J$10</f>
        <v>AGDTF</v>
      </c>
      <c r="F442" s="16">
        <f>VLOOKUP($C442,'Growth rate'!$B$3:$S$93,4,FALSE)*VLOOKUP($E442,BY_AGR_Demand_Drivers!$A$5:$I$11,7,FALSE)</f>
        <v>84.016121533473338</v>
      </c>
      <c r="G442" s="16">
        <f>VLOOKUP($C442,'Growth rate'!$B$3:$S$93,4,FALSE)*VLOOKUP($E442,BY_AGR_Demand_Drivers!$A$5:$I$11,8,FALSE)</f>
        <v>0</v>
      </c>
      <c r="H442" s="16">
        <f>VLOOKUP($C442,'Growth rate'!$B$3:$S$93,4,FALSE)*VLOOKUP($E442,BY_AGR_Demand_Drivers!$A$5:$I$11,9,FALSE)</f>
        <v>0</v>
      </c>
    </row>
    <row r="443" spans="2:8">
      <c r="B443" s="16" t="s">
        <v>11</v>
      </c>
      <c r="C443" s="16">
        <v>2048</v>
      </c>
      <c r="D443" s="16" t="s">
        <v>3</v>
      </c>
      <c r="E443" s="16" t="str">
        <f>BY_AGR_Demand_Drivers!$J$10</f>
        <v>AGDTF</v>
      </c>
      <c r="F443" s="16">
        <f>VLOOKUP($C443,'Growth rate'!$B$3:$S$93,4,FALSE)*VLOOKUP($E443,BY_AGR_Demand_Drivers!$A$5:$I$11,7,FALSE)</f>
        <v>83.974648525665458</v>
      </c>
      <c r="G443" s="16">
        <f>VLOOKUP($C443,'Growth rate'!$B$3:$S$93,4,FALSE)*VLOOKUP($E443,BY_AGR_Demand_Drivers!$A$5:$I$11,8,FALSE)</f>
        <v>0</v>
      </c>
      <c r="H443" s="16">
        <f>VLOOKUP($C443,'Growth rate'!$B$3:$S$93,4,FALSE)*VLOOKUP($E443,BY_AGR_Demand_Drivers!$A$5:$I$11,9,FALSE)</f>
        <v>0</v>
      </c>
    </row>
    <row r="444" spans="2:8">
      <c r="B444" s="16" t="s">
        <v>11</v>
      </c>
      <c r="C444" s="16">
        <v>2049</v>
      </c>
      <c r="D444" s="16" t="s">
        <v>3</v>
      </c>
      <c r="E444" s="16" t="str">
        <f>BY_AGR_Demand_Drivers!$J$10</f>
        <v>AGDTF</v>
      </c>
      <c r="F444" s="16">
        <f>VLOOKUP($C444,'Growth rate'!$B$3:$S$93,4,FALSE)*VLOOKUP($E444,BY_AGR_Demand_Drivers!$A$5:$I$11,7,FALSE)</f>
        <v>83.933175517857578</v>
      </c>
      <c r="G444" s="16">
        <f>VLOOKUP($C444,'Growth rate'!$B$3:$S$93,4,FALSE)*VLOOKUP($E444,BY_AGR_Demand_Drivers!$A$5:$I$11,8,FALSE)</f>
        <v>0</v>
      </c>
      <c r="H444" s="16">
        <f>VLOOKUP($C444,'Growth rate'!$B$3:$S$93,4,FALSE)*VLOOKUP($E444,BY_AGR_Demand_Drivers!$A$5:$I$11,9,FALSE)</f>
        <v>0</v>
      </c>
    </row>
    <row r="445" spans="2:8">
      <c r="B445" s="16" t="s">
        <v>11</v>
      </c>
      <c r="C445" s="16">
        <v>2050</v>
      </c>
      <c r="D445" s="16" t="s">
        <v>3</v>
      </c>
      <c r="E445" s="16" t="str">
        <f>BY_AGR_Demand_Drivers!$J$10</f>
        <v>AGDTF</v>
      </c>
      <c r="F445" s="16">
        <f>VLOOKUP($C445,'Growth rate'!$B$3:$S$93,4,FALSE)*VLOOKUP($E445,BY_AGR_Demand_Drivers!$A$5:$I$11,7,FALSE)</f>
        <v>83.891702510049697</v>
      </c>
      <c r="G445" s="16">
        <f>VLOOKUP($C445,'Growth rate'!$B$3:$S$93,4,FALSE)*VLOOKUP($E445,BY_AGR_Demand_Drivers!$A$5:$I$11,8,FALSE)</f>
        <v>0</v>
      </c>
      <c r="H445" s="16">
        <f>VLOOKUP($C445,'Growth rate'!$B$3:$S$93,4,FALSE)*VLOOKUP($E445,BY_AGR_Demand_Drivers!$A$5:$I$11,9,FALSE)</f>
        <v>0</v>
      </c>
    </row>
    <row r="446" spans="2:8">
      <c r="B446" s="16" t="s">
        <v>11</v>
      </c>
      <c r="C446" s="16">
        <v>2051</v>
      </c>
      <c r="D446" s="16" t="s">
        <v>3</v>
      </c>
      <c r="E446" s="16" t="str">
        <f>BY_AGR_Demand_Drivers!$J$10</f>
        <v>AGDTF</v>
      </c>
      <c r="F446" s="16">
        <f>VLOOKUP($C446,'Growth rate'!$B$3:$S$93,4,FALSE)*VLOOKUP($E446,BY_AGR_Demand_Drivers!$A$5:$I$11,7,FALSE)</f>
        <v>83.814880935435212</v>
      </c>
      <c r="G446" s="16">
        <f>VLOOKUP($C446,'Growth rate'!$B$3:$S$93,4,FALSE)*VLOOKUP($E446,BY_AGR_Demand_Drivers!$A$5:$I$11,8,FALSE)</f>
        <v>0</v>
      </c>
      <c r="H446" s="16">
        <f>VLOOKUP($C446,'Growth rate'!$B$3:$S$93,4,FALSE)*VLOOKUP($E446,BY_AGR_Demand_Drivers!$A$5:$I$11,9,FALSE)</f>
        <v>0</v>
      </c>
    </row>
    <row r="447" spans="2:8">
      <c r="B447" s="16" t="s">
        <v>11</v>
      </c>
      <c r="C447" s="16">
        <v>2052</v>
      </c>
      <c r="D447" s="16" t="s">
        <v>3</v>
      </c>
      <c r="E447" s="16" t="str">
        <f>BY_AGR_Demand_Drivers!$J$10</f>
        <v>AGDTF</v>
      </c>
      <c r="F447" s="16">
        <f>VLOOKUP($C447,'Growth rate'!$B$3:$S$93,4,FALSE)*VLOOKUP($E447,BY_AGR_Demand_Drivers!$A$5:$I$11,7,FALSE)</f>
        <v>83.738059360820742</v>
      </c>
      <c r="G447" s="16">
        <f>VLOOKUP($C447,'Growth rate'!$B$3:$S$93,4,FALSE)*VLOOKUP($E447,BY_AGR_Demand_Drivers!$A$5:$I$11,8,FALSE)</f>
        <v>0</v>
      </c>
      <c r="H447" s="16">
        <f>VLOOKUP($C447,'Growth rate'!$B$3:$S$93,4,FALSE)*VLOOKUP($E447,BY_AGR_Demand_Drivers!$A$5:$I$11,9,FALSE)</f>
        <v>0</v>
      </c>
    </row>
    <row r="448" spans="2:8">
      <c r="B448" s="16" t="s">
        <v>11</v>
      </c>
      <c r="C448" s="16">
        <v>2053</v>
      </c>
      <c r="D448" s="16" t="s">
        <v>3</v>
      </c>
      <c r="E448" s="16" t="str">
        <f>BY_AGR_Demand_Drivers!$J$10</f>
        <v>AGDTF</v>
      </c>
      <c r="F448" s="16">
        <f>VLOOKUP($C448,'Growth rate'!$B$3:$S$93,4,FALSE)*VLOOKUP($E448,BY_AGR_Demand_Drivers!$A$5:$I$11,7,FALSE)</f>
        <v>83.661237786206257</v>
      </c>
      <c r="G448" s="16">
        <f>VLOOKUP($C448,'Growth rate'!$B$3:$S$93,4,FALSE)*VLOOKUP($E448,BY_AGR_Demand_Drivers!$A$5:$I$11,8,FALSE)</f>
        <v>0</v>
      </c>
      <c r="H448" s="16">
        <f>VLOOKUP($C448,'Growth rate'!$B$3:$S$93,4,FALSE)*VLOOKUP($E448,BY_AGR_Demand_Drivers!$A$5:$I$11,9,FALSE)</f>
        <v>0</v>
      </c>
    </row>
    <row r="449" spans="2:8">
      <c r="B449" s="16" t="s">
        <v>11</v>
      </c>
      <c r="C449" s="16">
        <v>2054</v>
      </c>
      <c r="D449" s="16" t="s">
        <v>3</v>
      </c>
      <c r="E449" s="16" t="str">
        <f>BY_AGR_Demand_Drivers!$J$10</f>
        <v>AGDTF</v>
      </c>
      <c r="F449" s="16">
        <f>VLOOKUP($C449,'Growth rate'!$B$3:$S$93,4,FALSE)*VLOOKUP($E449,BY_AGR_Demand_Drivers!$A$5:$I$11,7,FALSE)</f>
        <v>83.584416211591787</v>
      </c>
      <c r="G449" s="16">
        <f>VLOOKUP($C449,'Growth rate'!$B$3:$S$93,4,FALSE)*VLOOKUP($E449,BY_AGR_Demand_Drivers!$A$5:$I$11,8,FALSE)</f>
        <v>0</v>
      </c>
      <c r="H449" s="16">
        <f>VLOOKUP($C449,'Growth rate'!$B$3:$S$93,4,FALSE)*VLOOKUP($E449,BY_AGR_Demand_Drivers!$A$5:$I$11,9,FALSE)</f>
        <v>0</v>
      </c>
    </row>
    <row r="450" spans="2:8">
      <c r="B450" s="16" t="s">
        <v>11</v>
      </c>
      <c r="C450" s="16">
        <v>2055</v>
      </c>
      <c r="D450" s="16" t="s">
        <v>3</v>
      </c>
      <c r="E450" s="16" t="str">
        <f>BY_AGR_Demand_Drivers!$J$10</f>
        <v>AGDTF</v>
      </c>
      <c r="F450" s="16">
        <f>VLOOKUP($C450,'Growth rate'!$B$3:$S$93,4,FALSE)*VLOOKUP($E450,BY_AGR_Demand_Drivers!$A$5:$I$11,7,FALSE)</f>
        <v>83.507594636977302</v>
      </c>
      <c r="G450" s="16">
        <f>VLOOKUP($C450,'Growth rate'!$B$3:$S$93,4,FALSE)*VLOOKUP($E450,BY_AGR_Demand_Drivers!$A$5:$I$11,8,FALSE)</f>
        <v>0</v>
      </c>
      <c r="H450" s="16">
        <f>VLOOKUP($C450,'Growth rate'!$B$3:$S$93,4,FALSE)*VLOOKUP($E450,BY_AGR_Demand_Drivers!$A$5:$I$11,9,FALSE)</f>
        <v>0</v>
      </c>
    </row>
    <row r="451" spans="2:8">
      <c r="B451" s="16" t="s">
        <v>11</v>
      </c>
      <c r="C451" s="16">
        <v>2056</v>
      </c>
      <c r="D451" s="16" t="s">
        <v>3</v>
      </c>
      <c r="E451" s="16" t="str">
        <f>BY_AGR_Demand_Drivers!$J$10</f>
        <v>AGDTF</v>
      </c>
      <c r="F451" s="16">
        <f>VLOOKUP($C451,'Growth rate'!$B$3:$S$93,4,FALSE)*VLOOKUP($E451,BY_AGR_Demand_Drivers!$A$5:$I$11,7,FALSE)</f>
        <v>83.400090479806479</v>
      </c>
      <c r="G451" s="16">
        <f>VLOOKUP($C451,'Growth rate'!$B$3:$S$93,4,FALSE)*VLOOKUP($E451,BY_AGR_Demand_Drivers!$A$5:$I$11,8,FALSE)</f>
        <v>0</v>
      </c>
      <c r="H451" s="16">
        <f>VLOOKUP($C451,'Growth rate'!$B$3:$S$93,4,FALSE)*VLOOKUP($E451,BY_AGR_Demand_Drivers!$A$5:$I$11,9,FALSE)</f>
        <v>0</v>
      </c>
    </row>
    <row r="452" spans="2:8">
      <c r="B452" s="16" t="s">
        <v>11</v>
      </c>
      <c r="C452" s="16">
        <v>2057</v>
      </c>
      <c r="D452" s="16" t="s">
        <v>3</v>
      </c>
      <c r="E452" s="16" t="str">
        <f>BY_AGR_Demand_Drivers!$J$10</f>
        <v>AGDTF</v>
      </c>
      <c r="F452" s="16">
        <f>VLOOKUP($C452,'Growth rate'!$B$3:$S$93,4,FALSE)*VLOOKUP($E452,BY_AGR_Demand_Drivers!$A$5:$I$11,7,FALSE)</f>
        <v>83.292586322635657</v>
      </c>
      <c r="G452" s="16">
        <f>VLOOKUP($C452,'Growth rate'!$B$3:$S$93,4,FALSE)*VLOOKUP($E452,BY_AGR_Demand_Drivers!$A$5:$I$11,8,FALSE)</f>
        <v>0</v>
      </c>
      <c r="H452" s="16">
        <f>VLOOKUP($C452,'Growth rate'!$B$3:$S$93,4,FALSE)*VLOOKUP($E452,BY_AGR_Demand_Drivers!$A$5:$I$11,9,FALSE)</f>
        <v>0</v>
      </c>
    </row>
    <row r="453" spans="2:8">
      <c r="B453" s="16" t="s">
        <v>11</v>
      </c>
      <c r="C453" s="16">
        <v>2058</v>
      </c>
      <c r="D453" s="16" t="s">
        <v>3</v>
      </c>
      <c r="E453" s="16" t="str">
        <f>BY_AGR_Demand_Drivers!$J$10</f>
        <v>AGDTF</v>
      </c>
      <c r="F453" s="16">
        <f>VLOOKUP($C453,'Growth rate'!$B$3:$S$93,4,FALSE)*VLOOKUP($E453,BY_AGR_Demand_Drivers!$A$5:$I$11,7,FALSE)</f>
        <v>83.185082165464848</v>
      </c>
      <c r="G453" s="16">
        <f>VLOOKUP($C453,'Growth rate'!$B$3:$S$93,4,FALSE)*VLOOKUP($E453,BY_AGR_Demand_Drivers!$A$5:$I$11,8,FALSE)</f>
        <v>0</v>
      </c>
      <c r="H453" s="16">
        <f>VLOOKUP($C453,'Growth rate'!$B$3:$S$93,4,FALSE)*VLOOKUP($E453,BY_AGR_Demand_Drivers!$A$5:$I$11,9,FALSE)</f>
        <v>0</v>
      </c>
    </row>
    <row r="454" spans="2:8">
      <c r="B454" s="16" t="s">
        <v>11</v>
      </c>
      <c r="C454" s="16">
        <v>2059</v>
      </c>
      <c r="D454" s="16" t="s">
        <v>3</v>
      </c>
      <c r="E454" s="16" t="str">
        <f>BY_AGR_Demand_Drivers!$J$10</f>
        <v>AGDTF</v>
      </c>
      <c r="F454" s="16">
        <f>VLOOKUP($C454,'Growth rate'!$B$3:$S$93,4,FALSE)*VLOOKUP($E454,BY_AGR_Demand_Drivers!$A$5:$I$11,7,FALSE)</f>
        <v>83.077578008294026</v>
      </c>
      <c r="G454" s="16">
        <f>VLOOKUP($C454,'Growth rate'!$B$3:$S$93,4,FALSE)*VLOOKUP($E454,BY_AGR_Demand_Drivers!$A$5:$I$11,8,FALSE)</f>
        <v>0</v>
      </c>
      <c r="H454" s="16">
        <f>VLOOKUP($C454,'Growth rate'!$B$3:$S$93,4,FALSE)*VLOOKUP($E454,BY_AGR_Demand_Drivers!$A$5:$I$11,9,FALSE)</f>
        <v>0</v>
      </c>
    </row>
    <row r="455" spans="2:8">
      <c r="B455" s="16" t="s">
        <v>11</v>
      </c>
      <c r="C455" s="16">
        <v>2060</v>
      </c>
      <c r="D455" s="16" t="s">
        <v>3</v>
      </c>
      <c r="E455" s="16" t="str">
        <f>BY_AGR_Demand_Drivers!$J$10</f>
        <v>AGDTF</v>
      </c>
      <c r="F455" s="16">
        <f>VLOOKUP($C455,'Growth rate'!$B$3:$S$93,4,FALSE)*VLOOKUP($E455,BY_AGR_Demand_Drivers!$A$5:$I$11,7,FALSE)</f>
        <v>82.970073851123203</v>
      </c>
      <c r="G455" s="16">
        <f>VLOOKUP($C455,'Growth rate'!$B$3:$S$93,4,FALSE)*VLOOKUP($E455,BY_AGR_Demand_Drivers!$A$5:$I$11,8,FALSE)</f>
        <v>0</v>
      </c>
      <c r="H455" s="16">
        <f>VLOOKUP($C455,'Growth rate'!$B$3:$S$93,4,FALSE)*VLOOKUP($E455,BY_AGR_Demand_Drivers!$A$5:$I$11,9,FALSE)</f>
        <v>0</v>
      </c>
    </row>
    <row r="456" spans="2:8">
      <c r="B456" s="16" t="s">
        <v>11</v>
      </c>
      <c r="C456" s="16">
        <v>2061</v>
      </c>
      <c r="D456" s="16" t="s">
        <v>3</v>
      </c>
      <c r="E456" s="16" t="str">
        <f>BY_AGR_Demand_Drivers!$J$10</f>
        <v>AGDTF</v>
      </c>
      <c r="F456" s="16">
        <f>VLOOKUP($C456,'Growth rate'!$B$3:$S$93,4,FALSE)*VLOOKUP($E456,BY_AGR_Demand_Drivers!$A$5:$I$11,7,FALSE)</f>
        <v>82.816880879626638</v>
      </c>
      <c r="G456" s="16">
        <f>VLOOKUP($C456,'Growth rate'!$B$3:$S$93,4,FALSE)*VLOOKUP($E456,BY_AGR_Demand_Drivers!$A$5:$I$11,8,FALSE)</f>
        <v>0</v>
      </c>
      <c r="H456" s="16">
        <f>VLOOKUP($C456,'Growth rate'!$B$3:$S$93,4,FALSE)*VLOOKUP($E456,BY_AGR_Demand_Drivers!$A$5:$I$11,9,FALSE)</f>
        <v>0</v>
      </c>
    </row>
    <row r="457" spans="2:8">
      <c r="B457" s="16" t="s">
        <v>11</v>
      </c>
      <c r="C457" s="16">
        <v>2062</v>
      </c>
      <c r="D457" s="16" t="s">
        <v>3</v>
      </c>
      <c r="E457" s="16" t="str">
        <f>BY_AGR_Demand_Drivers!$J$10</f>
        <v>AGDTF</v>
      </c>
      <c r="F457" s="16">
        <f>VLOOKUP($C457,'Growth rate'!$B$3:$S$93,4,FALSE)*VLOOKUP($E457,BY_AGR_Demand_Drivers!$A$5:$I$11,7,FALSE)</f>
        <v>82.663687908130072</v>
      </c>
      <c r="G457" s="16">
        <f>VLOOKUP($C457,'Growth rate'!$B$3:$S$93,4,FALSE)*VLOOKUP($E457,BY_AGR_Demand_Drivers!$A$5:$I$11,8,FALSE)</f>
        <v>0</v>
      </c>
      <c r="H457" s="16">
        <f>VLOOKUP($C457,'Growth rate'!$B$3:$S$93,4,FALSE)*VLOOKUP($E457,BY_AGR_Demand_Drivers!$A$5:$I$11,9,FALSE)</f>
        <v>0</v>
      </c>
    </row>
    <row r="458" spans="2:8">
      <c r="B458" s="16" t="s">
        <v>11</v>
      </c>
      <c r="C458" s="16">
        <v>2063</v>
      </c>
      <c r="D458" s="16" t="s">
        <v>3</v>
      </c>
      <c r="E458" s="16" t="str">
        <f>BY_AGR_Demand_Drivers!$J$10</f>
        <v>AGDTF</v>
      </c>
      <c r="F458" s="16">
        <f>VLOOKUP($C458,'Growth rate'!$B$3:$S$93,4,FALSE)*VLOOKUP($E458,BY_AGR_Demand_Drivers!$A$5:$I$11,7,FALSE)</f>
        <v>82.510494936633492</v>
      </c>
      <c r="G458" s="16">
        <f>VLOOKUP($C458,'Growth rate'!$B$3:$S$93,4,FALSE)*VLOOKUP($E458,BY_AGR_Demand_Drivers!$A$5:$I$11,8,FALSE)</f>
        <v>0</v>
      </c>
      <c r="H458" s="16">
        <f>VLOOKUP($C458,'Growth rate'!$B$3:$S$93,4,FALSE)*VLOOKUP($E458,BY_AGR_Demand_Drivers!$A$5:$I$11,9,FALSE)</f>
        <v>0</v>
      </c>
    </row>
    <row r="459" spans="2:8">
      <c r="B459" s="16" t="s">
        <v>11</v>
      </c>
      <c r="C459" s="16">
        <v>2064</v>
      </c>
      <c r="D459" s="16" t="s">
        <v>3</v>
      </c>
      <c r="E459" s="16" t="str">
        <f>BY_AGR_Demand_Drivers!$J$10</f>
        <v>AGDTF</v>
      </c>
      <c r="F459" s="16">
        <f>VLOOKUP($C459,'Growth rate'!$B$3:$S$93,4,FALSE)*VLOOKUP($E459,BY_AGR_Demand_Drivers!$A$5:$I$11,7,FALSE)</f>
        <v>82.357301965136926</v>
      </c>
      <c r="G459" s="16">
        <f>VLOOKUP($C459,'Growth rate'!$B$3:$S$93,4,FALSE)*VLOOKUP($E459,BY_AGR_Demand_Drivers!$A$5:$I$11,8,FALSE)</f>
        <v>0</v>
      </c>
      <c r="H459" s="16">
        <f>VLOOKUP($C459,'Growth rate'!$B$3:$S$93,4,FALSE)*VLOOKUP($E459,BY_AGR_Demand_Drivers!$A$5:$I$11,9,FALSE)</f>
        <v>0</v>
      </c>
    </row>
    <row r="460" spans="2:8">
      <c r="B460" s="16" t="s">
        <v>11</v>
      </c>
      <c r="C460" s="16">
        <v>2065</v>
      </c>
      <c r="D460" s="16" t="s">
        <v>3</v>
      </c>
      <c r="E460" s="16" t="str">
        <f>BY_AGR_Demand_Drivers!$J$10</f>
        <v>AGDTF</v>
      </c>
      <c r="F460" s="16">
        <f>VLOOKUP($C460,'Growth rate'!$B$3:$S$93,4,FALSE)*VLOOKUP($E460,BY_AGR_Demand_Drivers!$A$5:$I$11,7,FALSE)</f>
        <v>82.204108993640361</v>
      </c>
      <c r="G460" s="16">
        <f>VLOOKUP($C460,'Growth rate'!$B$3:$S$93,4,FALSE)*VLOOKUP($E460,BY_AGR_Demand_Drivers!$A$5:$I$11,8,FALSE)</f>
        <v>0</v>
      </c>
      <c r="H460" s="16">
        <f>VLOOKUP($C460,'Growth rate'!$B$3:$S$93,4,FALSE)*VLOOKUP($E460,BY_AGR_Demand_Drivers!$A$5:$I$11,9,FALSE)</f>
        <v>0</v>
      </c>
    </row>
    <row r="461" spans="2:8">
      <c r="B461" s="16" t="s">
        <v>11</v>
      </c>
      <c r="C461" s="16">
        <v>2066</v>
      </c>
      <c r="D461" s="16" t="s">
        <v>3</v>
      </c>
      <c r="E461" s="16" t="str">
        <f>BY_AGR_Demand_Drivers!$J$10</f>
        <v>AGDTF</v>
      </c>
      <c r="F461" s="16">
        <f>VLOOKUP($C461,'Growth rate'!$B$3:$S$93,4,FALSE)*VLOOKUP($E461,BY_AGR_Demand_Drivers!$A$5:$I$11,7,FALSE)</f>
        <v>81.997345977897837</v>
      </c>
      <c r="G461" s="16">
        <f>VLOOKUP($C461,'Growth rate'!$B$3:$S$93,4,FALSE)*VLOOKUP($E461,BY_AGR_Demand_Drivers!$A$5:$I$11,8,FALSE)</f>
        <v>0</v>
      </c>
      <c r="H461" s="16">
        <f>VLOOKUP($C461,'Growth rate'!$B$3:$S$93,4,FALSE)*VLOOKUP($E461,BY_AGR_Demand_Drivers!$A$5:$I$11,9,FALSE)</f>
        <v>0</v>
      </c>
    </row>
    <row r="462" spans="2:8">
      <c r="B462" s="16" t="s">
        <v>11</v>
      </c>
      <c r="C462" s="16">
        <v>2067</v>
      </c>
      <c r="D462" s="16" t="s">
        <v>3</v>
      </c>
      <c r="E462" s="16" t="str">
        <f>BY_AGR_Demand_Drivers!$J$10</f>
        <v>AGDTF</v>
      </c>
      <c r="F462" s="16">
        <f>VLOOKUP($C462,'Growth rate'!$B$3:$S$93,4,FALSE)*VLOOKUP($E462,BY_AGR_Demand_Drivers!$A$5:$I$11,7,FALSE)</f>
        <v>81.790582962155312</v>
      </c>
      <c r="G462" s="16">
        <f>VLOOKUP($C462,'Growth rate'!$B$3:$S$93,4,FALSE)*VLOOKUP($E462,BY_AGR_Demand_Drivers!$A$5:$I$11,8,FALSE)</f>
        <v>0</v>
      </c>
      <c r="H462" s="16">
        <f>VLOOKUP($C462,'Growth rate'!$B$3:$S$93,4,FALSE)*VLOOKUP($E462,BY_AGR_Demand_Drivers!$A$5:$I$11,9,FALSE)</f>
        <v>0</v>
      </c>
    </row>
    <row r="463" spans="2:8">
      <c r="B463" s="16" t="s">
        <v>11</v>
      </c>
      <c r="C463" s="16">
        <v>2068</v>
      </c>
      <c r="D463" s="16" t="s">
        <v>3</v>
      </c>
      <c r="E463" s="16" t="str">
        <f>BY_AGR_Demand_Drivers!$J$10</f>
        <v>AGDTF</v>
      </c>
      <c r="F463" s="16">
        <f>VLOOKUP($C463,'Growth rate'!$B$3:$S$93,4,FALSE)*VLOOKUP($E463,BY_AGR_Demand_Drivers!$A$5:$I$11,7,FALSE)</f>
        <v>81.583819946412802</v>
      </c>
      <c r="G463" s="16">
        <f>VLOOKUP($C463,'Growth rate'!$B$3:$S$93,4,FALSE)*VLOOKUP($E463,BY_AGR_Demand_Drivers!$A$5:$I$11,8,FALSE)</f>
        <v>0</v>
      </c>
      <c r="H463" s="16">
        <f>VLOOKUP($C463,'Growth rate'!$B$3:$S$93,4,FALSE)*VLOOKUP($E463,BY_AGR_Demand_Drivers!$A$5:$I$11,9,FALSE)</f>
        <v>0</v>
      </c>
    </row>
    <row r="464" spans="2:8">
      <c r="B464" s="16" t="s">
        <v>11</v>
      </c>
      <c r="C464" s="16">
        <v>2069</v>
      </c>
      <c r="D464" s="16" t="s">
        <v>3</v>
      </c>
      <c r="E464" s="16" t="str">
        <f>BY_AGR_Demand_Drivers!$J$10</f>
        <v>AGDTF</v>
      </c>
      <c r="F464" s="16">
        <f>VLOOKUP($C464,'Growth rate'!$B$3:$S$93,4,FALSE)*VLOOKUP($E464,BY_AGR_Demand_Drivers!$A$5:$I$11,7,FALSE)</f>
        <v>81.377056930670278</v>
      </c>
      <c r="G464" s="16">
        <f>VLOOKUP($C464,'Growth rate'!$B$3:$S$93,4,FALSE)*VLOOKUP($E464,BY_AGR_Demand_Drivers!$A$5:$I$11,8,FALSE)</f>
        <v>0</v>
      </c>
      <c r="H464" s="16">
        <f>VLOOKUP($C464,'Growth rate'!$B$3:$S$93,4,FALSE)*VLOOKUP($E464,BY_AGR_Demand_Drivers!$A$5:$I$11,9,FALSE)</f>
        <v>0</v>
      </c>
    </row>
    <row r="465" spans="2:8">
      <c r="B465" s="16" t="s">
        <v>11</v>
      </c>
      <c r="C465" s="16">
        <v>2070</v>
      </c>
      <c r="D465" s="16" t="s">
        <v>3</v>
      </c>
      <c r="E465" s="16" t="str">
        <f>BY_AGR_Demand_Drivers!$J$10</f>
        <v>AGDTF</v>
      </c>
      <c r="F465" s="16">
        <f>VLOOKUP($C465,'Growth rate'!$B$3:$S$93,4,FALSE)*VLOOKUP($E465,BY_AGR_Demand_Drivers!$A$5:$I$11,7,FALSE)</f>
        <v>81.170293914927754</v>
      </c>
      <c r="G465" s="16">
        <f>VLOOKUP($C465,'Growth rate'!$B$3:$S$93,4,FALSE)*VLOOKUP($E465,BY_AGR_Demand_Drivers!$A$5:$I$11,8,FALSE)</f>
        <v>0</v>
      </c>
      <c r="H465" s="16">
        <f>VLOOKUP($C465,'Growth rate'!$B$3:$S$93,4,FALSE)*VLOOKUP($E465,BY_AGR_Demand_Drivers!$A$5:$I$11,9,FALSE)</f>
        <v>0</v>
      </c>
    </row>
    <row r="466" spans="2:8">
      <c r="B466" s="16" t="s">
        <v>11</v>
      </c>
      <c r="C466" s="16">
        <v>2071</v>
      </c>
      <c r="D466" s="16" t="s">
        <v>3</v>
      </c>
      <c r="E466" s="16" t="str">
        <f>BY_AGR_Demand_Drivers!$J$10</f>
        <v>AGDTF</v>
      </c>
      <c r="F466" s="16">
        <f>VLOOKUP($C466,'Growth rate'!$B$3:$S$93,4,FALSE)*VLOOKUP($E466,BY_AGR_Demand_Drivers!$A$5:$I$11,7,FALSE)</f>
        <v>80.905306561906755</v>
      </c>
      <c r="G466" s="16">
        <f>VLOOKUP($C466,'Growth rate'!$B$3:$S$93,4,FALSE)*VLOOKUP($E466,BY_AGR_Demand_Drivers!$A$5:$I$11,8,FALSE)</f>
        <v>0</v>
      </c>
      <c r="H466" s="16">
        <f>VLOOKUP($C466,'Growth rate'!$B$3:$S$93,4,FALSE)*VLOOKUP($E466,BY_AGR_Demand_Drivers!$A$5:$I$11,9,FALSE)</f>
        <v>0</v>
      </c>
    </row>
    <row r="467" spans="2:8">
      <c r="B467" s="16" t="s">
        <v>11</v>
      </c>
      <c r="C467" s="16">
        <v>2072</v>
      </c>
      <c r="D467" s="16" t="s">
        <v>3</v>
      </c>
      <c r="E467" s="16" t="str">
        <f>BY_AGR_Demand_Drivers!$J$10</f>
        <v>AGDTF</v>
      </c>
      <c r="F467" s="16">
        <f>VLOOKUP($C467,'Growth rate'!$B$3:$S$93,4,FALSE)*VLOOKUP($E467,BY_AGR_Demand_Drivers!$A$5:$I$11,7,FALSE)</f>
        <v>80.640319208885742</v>
      </c>
      <c r="G467" s="16">
        <f>VLOOKUP($C467,'Growth rate'!$B$3:$S$93,4,FALSE)*VLOOKUP($E467,BY_AGR_Demand_Drivers!$A$5:$I$11,8,FALSE)</f>
        <v>0</v>
      </c>
      <c r="H467" s="16">
        <f>VLOOKUP($C467,'Growth rate'!$B$3:$S$93,4,FALSE)*VLOOKUP($E467,BY_AGR_Demand_Drivers!$A$5:$I$11,9,FALSE)</f>
        <v>0</v>
      </c>
    </row>
    <row r="468" spans="2:8">
      <c r="B468" s="16" t="s">
        <v>11</v>
      </c>
      <c r="C468" s="16">
        <v>2073</v>
      </c>
      <c r="D468" s="16" t="s">
        <v>3</v>
      </c>
      <c r="E468" s="16" t="str">
        <f>BY_AGR_Demand_Drivers!$J$10</f>
        <v>AGDTF</v>
      </c>
      <c r="F468" s="16">
        <f>VLOOKUP($C468,'Growth rate'!$B$3:$S$93,4,FALSE)*VLOOKUP($E468,BY_AGR_Demand_Drivers!$A$5:$I$11,7,FALSE)</f>
        <v>80.375331855864744</v>
      </c>
      <c r="G468" s="16">
        <f>VLOOKUP($C468,'Growth rate'!$B$3:$S$93,4,FALSE)*VLOOKUP($E468,BY_AGR_Demand_Drivers!$A$5:$I$11,8,FALSE)</f>
        <v>0</v>
      </c>
      <c r="H468" s="16">
        <f>VLOOKUP($C468,'Growth rate'!$B$3:$S$93,4,FALSE)*VLOOKUP($E468,BY_AGR_Demand_Drivers!$A$5:$I$11,9,FALSE)</f>
        <v>0</v>
      </c>
    </row>
    <row r="469" spans="2:8">
      <c r="B469" s="16" t="s">
        <v>11</v>
      </c>
      <c r="C469" s="16">
        <v>2074</v>
      </c>
      <c r="D469" s="16" t="s">
        <v>3</v>
      </c>
      <c r="E469" s="16" t="str">
        <f>BY_AGR_Demand_Drivers!$J$10</f>
        <v>AGDTF</v>
      </c>
      <c r="F469" s="16">
        <f>VLOOKUP($C469,'Growth rate'!$B$3:$S$93,4,FALSE)*VLOOKUP($E469,BY_AGR_Demand_Drivers!$A$5:$I$11,7,FALSE)</f>
        <v>80.110344502843731</v>
      </c>
      <c r="G469" s="16">
        <f>VLOOKUP($C469,'Growth rate'!$B$3:$S$93,4,FALSE)*VLOOKUP($E469,BY_AGR_Demand_Drivers!$A$5:$I$11,8,FALSE)</f>
        <v>0</v>
      </c>
      <c r="H469" s="16">
        <f>VLOOKUP($C469,'Growth rate'!$B$3:$S$93,4,FALSE)*VLOOKUP($E469,BY_AGR_Demand_Drivers!$A$5:$I$11,9,FALSE)</f>
        <v>0</v>
      </c>
    </row>
    <row r="470" spans="2:8">
      <c r="B470" s="16" t="s">
        <v>11</v>
      </c>
      <c r="C470" s="16">
        <v>2075</v>
      </c>
      <c r="D470" s="16" t="s">
        <v>3</v>
      </c>
      <c r="E470" s="16" t="str">
        <f>BY_AGR_Demand_Drivers!$J$10</f>
        <v>AGDTF</v>
      </c>
      <c r="F470" s="16">
        <f>VLOOKUP($C470,'Growth rate'!$B$3:$S$93,4,FALSE)*VLOOKUP($E470,BY_AGR_Demand_Drivers!$A$5:$I$11,7,FALSE)</f>
        <v>79.845357149822732</v>
      </c>
      <c r="G470" s="16">
        <f>VLOOKUP($C470,'Growth rate'!$B$3:$S$93,4,FALSE)*VLOOKUP($E470,BY_AGR_Demand_Drivers!$A$5:$I$11,8,FALSE)</f>
        <v>0</v>
      </c>
      <c r="H470" s="16">
        <f>VLOOKUP($C470,'Growth rate'!$B$3:$S$93,4,FALSE)*VLOOKUP($E470,BY_AGR_Demand_Drivers!$A$5:$I$11,9,FALSE)</f>
        <v>0</v>
      </c>
    </row>
    <row r="471" spans="2:8">
      <c r="B471" s="16" t="s">
        <v>11</v>
      </c>
      <c r="C471" s="16">
        <v>2076</v>
      </c>
      <c r="D471" s="16" t="s">
        <v>3</v>
      </c>
      <c r="E471" s="16" t="str">
        <f>BY_AGR_Demand_Drivers!$J$10</f>
        <v>AGDTF</v>
      </c>
      <c r="F471" s="16">
        <f>VLOOKUP($C471,'Growth rate'!$B$3:$S$93,4,FALSE)*VLOOKUP($E471,BY_AGR_Demand_Drivers!$A$5:$I$11,7,FALSE)</f>
        <v>79.537445528302158</v>
      </c>
      <c r="G471" s="16">
        <f>VLOOKUP($C471,'Growth rate'!$B$3:$S$93,4,FALSE)*VLOOKUP($E471,BY_AGR_Demand_Drivers!$A$5:$I$11,8,FALSE)</f>
        <v>0</v>
      </c>
      <c r="H471" s="16">
        <f>VLOOKUP($C471,'Growth rate'!$B$3:$S$93,4,FALSE)*VLOOKUP($E471,BY_AGR_Demand_Drivers!$A$5:$I$11,9,FALSE)</f>
        <v>0</v>
      </c>
    </row>
    <row r="472" spans="2:8">
      <c r="B472" s="16" t="s">
        <v>11</v>
      </c>
      <c r="C472" s="16">
        <v>2077</v>
      </c>
      <c r="D472" s="16" t="s">
        <v>3</v>
      </c>
      <c r="E472" s="16" t="str">
        <f>BY_AGR_Demand_Drivers!$J$10</f>
        <v>AGDTF</v>
      </c>
      <c r="F472" s="16">
        <f>VLOOKUP($C472,'Growth rate'!$B$3:$S$93,4,FALSE)*VLOOKUP($E472,BY_AGR_Demand_Drivers!$A$5:$I$11,7,FALSE)</f>
        <v>79.229533906781569</v>
      </c>
      <c r="G472" s="16">
        <f>VLOOKUP($C472,'Growth rate'!$B$3:$S$93,4,FALSE)*VLOOKUP($E472,BY_AGR_Demand_Drivers!$A$5:$I$11,8,FALSE)</f>
        <v>0</v>
      </c>
      <c r="H472" s="16">
        <f>VLOOKUP($C472,'Growth rate'!$B$3:$S$93,4,FALSE)*VLOOKUP($E472,BY_AGR_Demand_Drivers!$A$5:$I$11,9,FALSE)</f>
        <v>0</v>
      </c>
    </row>
    <row r="473" spans="2:8">
      <c r="B473" s="16" t="s">
        <v>11</v>
      </c>
      <c r="C473" s="16">
        <v>2078</v>
      </c>
      <c r="D473" s="16" t="s">
        <v>3</v>
      </c>
      <c r="E473" s="16" t="str">
        <f>BY_AGR_Demand_Drivers!$J$10</f>
        <v>AGDTF</v>
      </c>
      <c r="F473" s="16">
        <f>VLOOKUP($C473,'Growth rate'!$B$3:$S$93,4,FALSE)*VLOOKUP($E473,BY_AGR_Demand_Drivers!$A$5:$I$11,7,FALSE)</f>
        <v>78.921622285260995</v>
      </c>
      <c r="G473" s="16">
        <f>VLOOKUP($C473,'Growth rate'!$B$3:$S$93,4,FALSE)*VLOOKUP($E473,BY_AGR_Demand_Drivers!$A$5:$I$11,8,FALSE)</f>
        <v>0</v>
      </c>
      <c r="H473" s="16">
        <f>VLOOKUP($C473,'Growth rate'!$B$3:$S$93,4,FALSE)*VLOOKUP($E473,BY_AGR_Demand_Drivers!$A$5:$I$11,9,FALSE)</f>
        <v>0</v>
      </c>
    </row>
    <row r="474" spans="2:8">
      <c r="B474" s="16" t="s">
        <v>11</v>
      </c>
      <c r="C474" s="16">
        <v>2079</v>
      </c>
      <c r="D474" s="16" t="s">
        <v>3</v>
      </c>
      <c r="E474" s="16" t="str">
        <f>BY_AGR_Demand_Drivers!$J$10</f>
        <v>AGDTF</v>
      </c>
      <c r="F474" s="16">
        <f>VLOOKUP($C474,'Growth rate'!$B$3:$S$93,4,FALSE)*VLOOKUP($E474,BY_AGR_Demand_Drivers!$A$5:$I$11,7,FALSE)</f>
        <v>78.613710663740406</v>
      </c>
      <c r="G474" s="16">
        <f>VLOOKUP($C474,'Growth rate'!$B$3:$S$93,4,FALSE)*VLOOKUP($E474,BY_AGR_Demand_Drivers!$A$5:$I$11,8,FALSE)</f>
        <v>0</v>
      </c>
      <c r="H474" s="16">
        <f>VLOOKUP($C474,'Growth rate'!$B$3:$S$93,4,FALSE)*VLOOKUP($E474,BY_AGR_Demand_Drivers!$A$5:$I$11,9,FALSE)</f>
        <v>0</v>
      </c>
    </row>
    <row r="475" spans="2:8">
      <c r="B475" s="16" t="s">
        <v>11</v>
      </c>
      <c r="C475" s="16">
        <v>2080</v>
      </c>
      <c r="D475" s="16" t="s">
        <v>3</v>
      </c>
      <c r="E475" s="16" t="str">
        <f>BY_AGR_Demand_Drivers!$J$10</f>
        <v>AGDTF</v>
      </c>
      <c r="F475" s="16">
        <f>VLOOKUP($C475,'Growth rate'!$B$3:$S$93,4,FALSE)*VLOOKUP($E475,BY_AGR_Demand_Drivers!$A$5:$I$11,7,FALSE)</f>
        <v>78.305799042219832</v>
      </c>
      <c r="G475" s="16">
        <f>VLOOKUP($C475,'Growth rate'!$B$3:$S$93,4,FALSE)*VLOOKUP($E475,BY_AGR_Demand_Drivers!$A$5:$I$11,8,FALSE)</f>
        <v>0</v>
      </c>
      <c r="H475" s="16">
        <f>VLOOKUP($C475,'Growth rate'!$B$3:$S$93,4,FALSE)*VLOOKUP($E475,BY_AGR_Demand_Drivers!$A$5:$I$11,9,FALSE)</f>
        <v>0</v>
      </c>
    </row>
    <row r="476" spans="2:8">
      <c r="B476" s="16" t="s">
        <v>11</v>
      </c>
      <c r="C476" s="16">
        <v>2081</v>
      </c>
      <c r="D476" s="16" t="s">
        <v>3</v>
      </c>
      <c r="E476" s="16" t="str">
        <f>BY_AGR_Demand_Drivers!$J$10</f>
        <v>AGDTF</v>
      </c>
      <c r="F476" s="16">
        <f>VLOOKUP($C476,'Growth rate'!$B$3:$S$93,4,FALSE)*VLOOKUP($E476,BY_AGR_Demand_Drivers!$A$5:$I$11,7,FALSE)</f>
        <v>77.915186640500181</v>
      </c>
      <c r="G476" s="16">
        <f>VLOOKUP($C476,'Growth rate'!$B$3:$S$93,4,FALSE)*VLOOKUP($E476,BY_AGR_Demand_Drivers!$A$5:$I$11,8,FALSE)</f>
        <v>0</v>
      </c>
      <c r="H476" s="16">
        <f>VLOOKUP($C476,'Growth rate'!$B$3:$S$93,4,FALSE)*VLOOKUP($E476,BY_AGR_Demand_Drivers!$A$5:$I$11,9,FALSE)</f>
        <v>0</v>
      </c>
    </row>
    <row r="477" spans="2:8">
      <c r="B477" s="16" t="s">
        <v>11</v>
      </c>
      <c r="C477" s="16">
        <v>2082</v>
      </c>
      <c r="D477" s="16" t="s">
        <v>3</v>
      </c>
      <c r="E477" s="16" t="str">
        <f>BY_AGR_Demand_Drivers!$J$10</f>
        <v>AGDTF</v>
      </c>
      <c r="F477" s="16">
        <f>VLOOKUP($C477,'Growth rate'!$B$3:$S$93,4,FALSE)*VLOOKUP($E477,BY_AGR_Demand_Drivers!$A$5:$I$11,7,FALSE)</f>
        <v>77.524574238780545</v>
      </c>
      <c r="G477" s="16">
        <f>VLOOKUP($C477,'Growth rate'!$B$3:$S$93,4,FALSE)*VLOOKUP($E477,BY_AGR_Demand_Drivers!$A$5:$I$11,8,FALSE)</f>
        <v>0</v>
      </c>
      <c r="H477" s="16">
        <f>VLOOKUP($C477,'Growth rate'!$B$3:$S$93,4,FALSE)*VLOOKUP($E477,BY_AGR_Demand_Drivers!$A$5:$I$11,9,FALSE)</f>
        <v>0</v>
      </c>
    </row>
    <row r="478" spans="2:8">
      <c r="B478" s="16" t="s">
        <v>11</v>
      </c>
      <c r="C478" s="16">
        <v>2083</v>
      </c>
      <c r="D478" s="16" t="s">
        <v>3</v>
      </c>
      <c r="E478" s="16" t="str">
        <f>BY_AGR_Demand_Drivers!$J$10</f>
        <v>AGDTF</v>
      </c>
      <c r="F478" s="16">
        <f>VLOOKUP($C478,'Growth rate'!$B$3:$S$93,4,FALSE)*VLOOKUP($E478,BY_AGR_Demand_Drivers!$A$5:$I$11,7,FALSE)</f>
        <v>77.133961837060895</v>
      </c>
      <c r="G478" s="16">
        <f>VLOOKUP($C478,'Growth rate'!$B$3:$S$93,4,FALSE)*VLOOKUP($E478,BY_AGR_Demand_Drivers!$A$5:$I$11,8,FALSE)</f>
        <v>0</v>
      </c>
      <c r="H478" s="16">
        <f>VLOOKUP($C478,'Growth rate'!$B$3:$S$93,4,FALSE)*VLOOKUP($E478,BY_AGR_Demand_Drivers!$A$5:$I$11,9,FALSE)</f>
        <v>0</v>
      </c>
    </row>
    <row r="479" spans="2:8">
      <c r="B479" s="16" t="s">
        <v>11</v>
      </c>
      <c r="C479" s="16">
        <v>2084</v>
      </c>
      <c r="D479" s="16" t="s">
        <v>3</v>
      </c>
      <c r="E479" s="16" t="str">
        <f>BY_AGR_Demand_Drivers!$J$10</f>
        <v>AGDTF</v>
      </c>
      <c r="F479" s="16">
        <f>VLOOKUP($C479,'Growth rate'!$B$3:$S$93,4,FALSE)*VLOOKUP($E479,BY_AGR_Demand_Drivers!$A$5:$I$11,7,FALSE)</f>
        <v>76.743349435341258</v>
      </c>
      <c r="G479" s="16">
        <f>VLOOKUP($C479,'Growth rate'!$B$3:$S$93,4,FALSE)*VLOOKUP($E479,BY_AGR_Demand_Drivers!$A$5:$I$11,8,FALSE)</f>
        <v>0</v>
      </c>
      <c r="H479" s="16">
        <f>VLOOKUP($C479,'Growth rate'!$B$3:$S$93,4,FALSE)*VLOOKUP($E479,BY_AGR_Demand_Drivers!$A$5:$I$11,9,FALSE)</f>
        <v>0</v>
      </c>
    </row>
    <row r="480" spans="2:8">
      <c r="B480" s="16" t="s">
        <v>11</v>
      </c>
      <c r="C480" s="16">
        <v>2085</v>
      </c>
      <c r="D480" s="16" t="s">
        <v>3</v>
      </c>
      <c r="E480" s="16" t="str">
        <f>BY_AGR_Demand_Drivers!$J$10</f>
        <v>AGDTF</v>
      </c>
      <c r="F480" s="16">
        <f>VLOOKUP($C480,'Growth rate'!$B$3:$S$93,4,FALSE)*VLOOKUP($E480,BY_AGR_Demand_Drivers!$A$5:$I$11,7,FALSE)</f>
        <v>76.352737033621608</v>
      </c>
      <c r="G480" s="16">
        <f>VLOOKUP($C480,'Growth rate'!$B$3:$S$93,4,FALSE)*VLOOKUP($E480,BY_AGR_Demand_Drivers!$A$5:$I$11,8,FALSE)</f>
        <v>0</v>
      </c>
      <c r="H480" s="16">
        <f>VLOOKUP($C480,'Growth rate'!$B$3:$S$93,4,FALSE)*VLOOKUP($E480,BY_AGR_Demand_Drivers!$A$5:$I$11,9,FALSE)</f>
        <v>0</v>
      </c>
    </row>
    <row r="481" spans="2:8">
      <c r="B481" s="16" t="s">
        <v>11</v>
      </c>
      <c r="C481" s="16">
        <v>2086</v>
      </c>
      <c r="D481" s="16" t="s">
        <v>3</v>
      </c>
      <c r="E481" s="16" t="str">
        <f>BY_AGR_Demand_Drivers!$J$10</f>
        <v>AGDTF</v>
      </c>
      <c r="F481" s="16">
        <f>VLOOKUP($C481,'Growth rate'!$B$3:$S$93,4,FALSE)*VLOOKUP($E481,BY_AGR_Demand_Drivers!$A$5:$I$11,7,FALSE)</f>
        <v>75.88555728861563</v>
      </c>
      <c r="G481" s="16">
        <f>VLOOKUP($C481,'Growth rate'!$B$3:$S$93,4,FALSE)*VLOOKUP($E481,BY_AGR_Demand_Drivers!$A$5:$I$11,8,FALSE)</f>
        <v>0</v>
      </c>
      <c r="H481" s="16">
        <f>VLOOKUP($C481,'Growth rate'!$B$3:$S$93,4,FALSE)*VLOOKUP($E481,BY_AGR_Demand_Drivers!$A$5:$I$11,9,FALSE)</f>
        <v>0</v>
      </c>
    </row>
    <row r="482" spans="2:8">
      <c r="B482" s="16" t="s">
        <v>11</v>
      </c>
      <c r="C482" s="16">
        <v>2087</v>
      </c>
      <c r="D482" s="16" t="s">
        <v>3</v>
      </c>
      <c r="E482" s="16" t="str">
        <f>BY_AGR_Demand_Drivers!$J$10</f>
        <v>AGDTF</v>
      </c>
      <c r="F482" s="16">
        <f>VLOOKUP($C482,'Growth rate'!$B$3:$S$93,4,FALSE)*VLOOKUP($E482,BY_AGR_Demand_Drivers!$A$5:$I$11,7,FALSE)</f>
        <v>75.418377543609651</v>
      </c>
      <c r="G482" s="16">
        <f>VLOOKUP($C482,'Growth rate'!$B$3:$S$93,4,FALSE)*VLOOKUP($E482,BY_AGR_Demand_Drivers!$A$5:$I$11,8,FALSE)</f>
        <v>0</v>
      </c>
      <c r="H482" s="16">
        <f>VLOOKUP($C482,'Growth rate'!$B$3:$S$93,4,FALSE)*VLOOKUP($E482,BY_AGR_Demand_Drivers!$A$5:$I$11,9,FALSE)</f>
        <v>0</v>
      </c>
    </row>
    <row r="483" spans="2:8">
      <c r="B483" s="16" t="s">
        <v>11</v>
      </c>
      <c r="C483" s="16">
        <v>2088</v>
      </c>
      <c r="D483" s="16" t="s">
        <v>3</v>
      </c>
      <c r="E483" s="16" t="str">
        <f>BY_AGR_Demand_Drivers!$J$10</f>
        <v>AGDTF</v>
      </c>
      <c r="F483" s="16">
        <f>VLOOKUP($C483,'Growth rate'!$B$3:$S$93,4,FALSE)*VLOOKUP($E483,BY_AGR_Demand_Drivers!$A$5:$I$11,7,FALSE)</f>
        <v>74.951197798603687</v>
      </c>
      <c r="G483" s="16">
        <f>VLOOKUP($C483,'Growth rate'!$B$3:$S$93,4,FALSE)*VLOOKUP($E483,BY_AGR_Demand_Drivers!$A$5:$I$11,8,FALSE)</f>
        <v>0</v>
      </c>
      <c r="H483" s="16">
        <f>VLOOKUP($C483,'Growth rate'!$B$3:$S$93,4,FALSE)*VLOOKUP($E483,BY_AGR_Demand_Drivers!$A$5:$I$11,9,FALSE)</f>
        <v>0</v>
      </c>
    </row>
    <row r="484" spans="2:8">
      <c r="B484" s="16" t="s">
        <v>11</v>
      </c>
      <c r="C484" s="16">
        <v>2089</v>
      </c>
      <c r="D484" s="16" t="s">
        <v>3</v>
      </c>
      <c r="E484" s="16" t="str">
        <f>BY_AGR_Demand_Drivers!$J$10</f>
        <v>AGDTF</v>
      </c>
      <c r="F484" s="16">
        <f>VLOOKUP($C484,'Growth rate'!$B$3:$S$93,4,FALSE)*VLOOKUP($E484,BY_AGR_Demand_Drivers!$A$5:$I$11,7,FALSE)</f>
        <v>74.484018053597708</v>
      </c>
      <c r="G484" s="16">
        <f>VLOOKUP($C484,'Growth rate'!$B$3:$S$93,4,FALSE)*VLOOKUP($E484,BY_AGR_Demand_Drivers!$A$5:$I$11,8,FALSE)</f>
        <v>0</v>
      </c>
      <c r="H484" s="16">
        <f>VLOOKUP($C484,'Growth rate'!$B$3:$S$93,4,FALSE)*VLOOKUP($E484,BY_AGR_Demand_Drivers!$A$5:$I$11,9,FALSE)</f>
        <v>0</v>
      </c>
    </row>
    <row r="485" spans="2:8">
      <c r="B485" s="16" t="s">
        <v>11</v>
      </c>
      <c r="C485" s="16">
        <v>2090</v>
      </c>
      <c r="D485" s="16" t="s">
        <v>3</v>
      </c>
      <c r="E485" s="16" t="str">
        <f>BY_AGR_Demand_Drivers!$J$10</f>
        <v>AGDTF</v>
      </c>
      <c r="F485" s="16">
        <f>VLOOKUP($C485,'Growth rate'!$B$3:$S$93,4,FALSE)*VLOOKUP($E485,BY_AGR_Demand_Drivers!$A$5:$I$11,7,FALSE)</f>
        <v>74.01683830859173</v>
      </c>
      <c r="G485" s="16">
        <f>VLOOKUP($C485,'Growth rate'!$B$3:$S$93,4,FALSE)*VLOOKUP($E485,BY_AGR_Demand_Drivers!$A$5:$I$11,8,FALSE)</f>
        <v>0</v>
      </c>
      <c r="H485" s="16">
        <f>VLOOKUP($C485,'Growth rate'!$B$3:$S$93,4,FALSE)*VLOOKUP($E485,BY_AGR_Demand_Drivers!$A$5:$I$11,9,FALSE)</f>
        <v>0</v>
      </c>
    </row>
    <row r="486" spans="2:8">
      <c r="B486" s="16" t="s">
        <v>11</v>
      </c>
      <c r="C486" s="16">
        <v>2091</v>
      </c>
      <c r="D486" s="16" t="s">
        <v>3</v>
      </c>
      <c r="E486" s="16" t="str">
        <f>BY_AGR_Demand_Drivers!$J$10</f>
        <v>AGDTF</v>
      </c>
      <c r="F486" s="16">
        <f>VLOOKUP($C486,'Growth rate'!$B$3:$S$93,4,FALSE)*VLOOKUP($E486,BY_AGR_Demand_Drivers!$A$5:$I$11,7,FALSE)</f>
        <v>73.501993095361485</v>
      </c>
      <c r="G486" s="16">
        <f>VLOOKUP($C486,'Growth rate'!$B$3:$S$93,4,FALSE)*VLOOKUP($E486,BY_AGR_Demand_Drivers!$A$5:$I$11,8,FALSE)</f>
        <v>0</v>
      </c>
      <c r="H486" s="16">
        <f>VLOOKUP($C486,'Growth rate'!$B$3:$S$93,4,FALSE)*VLOOKUP($E486,BY_AGR_Demand_Drivers!$A$5:$I$11,9,FALSE)</f>
        <v>0</v>
      </c>
    </row>
    <row r="487" spans="2:8">
      <c r="B487" s="16" t="s">
        <v>11</v>
      </c>
      <c r="C487" s="16">
        <v>2092</v>
      </c>
      <c r="D487" s="16" t="s">
        <v>3</v>
      </c>
      <c r="E487" s="16" t="str">
        <f>BY_AGR_Demand_Drivers!$J$10</f>
        <v>AGDTF</v>
      </c>
      <c r="F487" s="16">
        <f>VLOOKUP($C487,'Growth rate'!$B$3:$S$93,4,FALSE)*VLOOKUP($E487,BY_AGR_Demand_Drivers!$A$5:$I$11,7,FALSE)</f>
        <v>72.987147882131239</v>
      </c>
      <c r="G487" s="16">
        <f>VLOOKUP($C487,'Growth rate'!$B$3:$S$93,4,FALSE)*VLOOKUP($E487,BY_AGR_Demand_Drivers!$A$5:$I$11,8,FALSE)</f>
        <v>0</v>
      </c>
      <c r="H487" s="16">
        <f>VLOOKUP($C487,'Growth rate'!$B$3:$S$93,4,FALSE)*VLOOKUP($E487,BY_AGR_Demand_Drivers!$A$5:$I$11,9,FALSE)</f>
        <v>0</v>
      </c>
    </row>
    <row r="488" spans="2:8">
      <c r="B488" s="16" t="s">
        <v>11</v>
      </c>
      <c r="C488" s="16">
        <v>2093</v>
      </c>
      <c r="D488" s="16" t="s">
        <v>3</v>
      </c>
      <c r="E488" s="16" t="str">
        <f>BY_AGR_Demand_Drivers!$J$10</f>
        <v>AGDTF</v>
      </c>
      <c r="F488" s="16">
        <f>VLOOKUP($C488,'Growth rate'!$B$3:$S$93,4,FALSE)*VLOOKUP($E488,BY_AGR_Demand_Drivers!$A$5:$I$11,7,FALSE)</f>
        <v>72.472302668900994</v>
      </c>
      <c r="G488" s="16">
        <f>VLOOKUP($C488,'Growth rate'!$B$3:$S$93,4,FALSE)*VLOOKUP($E488,BY_AGR_Demand_Drivers!$A$5:$I$11,8,FALSE)</f>
        <v>0</v>
      </c>
      <c r="H488" s="16">
        <f>VLOOKUP($C488,'Growth rate'!$B$3:$S$93,4,FALSE)*VLOOKUP($E488,BY_AGR_Demand_Drivers!$A$5:$I$11,9,FALSE)</f>
        <v>0</v>
      </c>
    </row>
    <row r="489" spans="2:8">
      <c r="B489" s="16" t="s">
        <v>11</v>
      </c>
      <c r="C489" s="16">
        <v>2094</v>
      </c>
      <c r="D489" s="16" t="s">
        <v>3</v>
      </c>
      <c r="E489" s="16" t="str">
        <f>BY_AGR_Demand_Drivers!$J$10</f>
        <v>AGDTF</v>
      </c>
      <c r="F489" s="16">
        <f>VLOOKUP($C489,'Growth rate'!$B$3:$S$93,4,FALSE)*VLOOKUP($E489,BY_AGR_Demand_Drivers!$A$5:$I$11,7,FALSE)</f>
        <v>71.957457455670749</v>
      </c>
      <c r="G489" s="16">
        <f>VLOOKUP($C489,'Growth rate'!$B$3:$S$93,4,FALSE)*VLOOKUP($E489,BY_AGR_Demand_Drivers!$A$5:$I$11,8,FALSE)</f>
        <v>0</v>
      </c>
      <c r="H489" s="16">
        <f>VLOOKUP($C489,'Growth rate'!$B$3:$S$93,4,FALSE)*VLOOKUP($E489,BY_AGR_Demand_Drivers!$A$5:$I$11,9,FALSE)</f>
        <v>0</v>
      </c>
    </row>
    <row r="490" spans="2:8">
      <c r="B490" s="16" t="s">
        <v>11</v>
      </c>
      <c r="C490" s="16">
        <v>2095</v>
      </c>
      <c r="D490" s="16" t="s">
        <v>3</v>
      </c>
      <c r="E490" s="16" t="str">
        <f>BY_AGR_Demand_Drivers!$J$10</f>
        <v>AGDTF</v>
      </c>
      <c r="F490" s="16">
        <f>VLOOKUP($C490,'Growth rate'!$B$3:$S$93,4,FALSE)*VLOOKUP($E490,BY_AGR_Demand_Drivers!$A$5:$I$11,7,FALSE)</f>
        <v>71.442612242440504</v>
      </c>
      <c r="G490" s="16">
        <f>VLOOKUP($C490,'Growth rate'!$B$3:$S$93,4,FALSE)*VLOOKUP($E490,BY_AGR_Demand_Drivers!$A$5:$I$11,8,FALSE)</f>
        <v>0</v>
      </c>
      <c r="H490" s="16">
        <f>VLOOKUP($C490,'Growth rate'!$B$3:$S$93,4,FALSE)*VLOOKUP($E490,BY_AGR_Demand_Drivers!$A$5:$I$11,9,FALSE)</f>
        <v>0</v>
      </c>
    </row>
    <row r="491" spans="2:8">
      <c r="B491" s="16" t="s">
        <v>11</v>
      </c>
      <c r="C491" s="16">
        <v>2096</v>
      </c>
      <c r="D491" s="16" t="s">
        <v>3</v>
      </c>
      <c r="E491" s="16" t="str">
        <f>BY_AGR_Demand_Drivers!$J$10</f>
        <v>AGDTF</v>
      </c>
      <c r="F491" s="16">
        <f>VLOOKUP($C491,'Growth rate'!$B$3:$S$93,4,FALSE)*VLOOKUP($E491,BY_AGR_Demand_Drivers!$A$5:$I$11,7,FALSE)</f>
        <v>70.903389418506762</v>
      </c>
      <c r="G491" s="16">
        <f>VLOOKUP($C491,'Growth rate'!$B$3:$S$93,4,FALSE)*VLOOKUP($E491,BY_AGR_Demand_Drivers!$A$5:$I$11,8,FALSE)</f>
        <v>0</v>
      </c>
      <c r="H491" s="16">
        <f>VLOOKUP($C491,'Growth rate'!$B$3:$S$93,4,FALSE)*VLOOKUP($E491,BY_AGR_Demand_Drivers!$A$5:$I$11,9,FALSE)</f>
        <v>0</v>
      </c>
    </row>
    <row r="492" spans="2:8">
      <c r="B492" s="16" t="s">
        <v>11</v>
      </c>
      <c r="C492" s="16">
        <v>2097</v>
      </c>
      <c r="D492" s="16" t="s">
        <v>3</v>
      </c>
      <c r="E492" s="16" t="str">
        <f>BY_AGR_Demand_Drivers!$J$10</f>
        <v>AGDTF</v>
      </c>
      <c r="F492" s="16">
        <f>VLOOKUP($C492,'Growth rate'!$B$3:$S$93,4,FALSE)*VLOOKUP($E492,BY_AGR_Demand_Drivers!$A$5:$I$11,7,FALSE)</f>
        <v>70.364166594573021</v>
      </c>
      <c r="G492" s="16">
        <f>VLOOKUP($C492,'Growth rate'!$B$3:$S$93,4,FALSE)*VLOOKUP($E492,BY_AGR_Demand_Drivers!$A$5:$I$11,8,FALSE)</f>
        <v>0</v>
      </c>
      <c r="H492" s="16">
        <f>VLOOKUP($C492,'Growth rate'!$B$3:$S$93,4,FALSE)*VLOOKUP($E492,BY_AGR_Demand_Drivers!$A$5:$I$11,9,FALSE)</f>
        <v>0</v>
      </c>
    </row>
    <row r="493" spans="2:8">
      <c r="B493" s="16" t="s">
        <v>11</v>
      </c>
      <c r="C493" s="16">
        <v>2098</v>
      </c>
      <c r="D493" s="16" t="s">
        <v>3</v>
      </c>
      <c r="E493" s="16" t="str">
        <f>BY_AGR_Demand_Drivers!$J$10</f>
        <v>AGDTF</v>
      </c>
      <c r="F493" s="16">
        <f>VLOOKUP($C493,'Growth rate'!$B$3:$S$93,4,FALSE)*VLOOKUP($E493,BY_AGR_Demand_Drivers!$A$5:$I$11,7,FALSE)</f>
        <v>69.824943770639265</v>
      </c>
      <c r="G493" s="16">
        <f>VLOOKUP($C493,'Growth rate'!$B$3:$S$93,4,FALSE)*VLOOKUP($E493,BY_AGR_Demand_Drivers!$A$5:$I$11,8,FALSE)</f>
        <v>0</v>
      </c>
      <c r="H493" s="16">
        <f>VLOOKUP($C493,'Growth rate'!$B$3:$S$93,4,FALSE)*VLOOKUP($E493,BY_AGR_Demand_Drivers!$A$5:$I$11,9,FALSE)</f>
        <v>0</v>
      </c>
    </row>
    <row r="494" spans="2:8">
      <c r="B494" s="16" t="s">
        <v>11</v>
      </c>
      <c r="C494" s="16">
        <v>2099</v>
      </c>
      <c r="D494" s="16" t="s">
        <v>3</v>
      </c>
      <c r="E494" s="16" t="str">
        <f>BY_AGR_Demand_Drivers!$J$10</f>
        <v>AGDTF</v>
      </c>
      <c r="F494" s="16">
        <f>VLOOKUP($C494,'Growth rate'!$B$3:$S$93,4,FALSE)*VLOOKUP($E494,BY_AGR_Demand_Drivers!$A$5:$I$11,7,FALSE)</f>
        <v>69.285720946705524</v>
      </c>
      <c r="G494" s="16">
        <f>VLOOKUP($C494,'Growth rate'!$B$3:$S$93,4,FALSE)*VLOOKUP($E494,BY_AGR_Demand_Drivers!$A$5:$I$11,8,FALSE)</f>
        <v>0</v>
      </c>
      <c r="H494" s="16">
        <f>VLOOKUP($C494,'Growth rate'!$B$3:$S$93,4,FALSE)*VLOOKUP($E494,BY_AGR_Demand_Drivers!$A$5:$I$11,9,FALSE)</f>
        <v>0</v>
      </c>
    </row>
    <row r="495" spans="2:8">
      <c r="B495" s="16" t="s">
        <v>11</v>
      </c>
      <c r="C495" s="16">
        <v>2100</v>
      </c>
      <c r="D495" s="16" t="s">
        <v>3</v>
      </c>
      <c r="E495" s="16" t="str">
        <f>BY_AGR_Demand_Drivers!$J$10</f>
        <v>AGDTF</v>
      </c>
      <c r="F495" s="16">
        <f>VLOOKUP($C495,'Growth rate'!$B$3:$S$93,4,FALSE)*VLOOKUP($E495,BY_AGR_Demand_Drivers!$A$5:$I$11,7,FALSE)</f>
        <v>68.746498122771769</v>
      </c>
      <c r="G495" s="16">
        <f>VLOOKUP($C495,'Growth rate'!$B$3:$S$93,4,FALSE)*VLOOKUP($E495,BY_AGR_Demand_Drivers!$A$5:$I$11,8,FALSE)</f>
        <v>0</v>
      </c>
      <c r="H495" s="16">
        <f>VLOOKUP($C495,'Growth rate'!$B$3:$S$93,4,FALSE)*VLOOKUP($E495,BY_AGR_Demand_Drivers!$A$5:$I$11,9,FALSE)</f>
        <v>0</v>
      </c>
    </row>
    <row r="496" spans="2:8">
      <c r="B496" s="16" t="s">
        <v>11</v>
      </c>
      <c r="C496" s="16">
        <v>2019</v>
      </c>
      <c r="D496" s="16" t="s">
        <v>3</v>
      </c>
      <c r="E496" s="16" t="str">
        <f>BY_AGR_Demand_Drivers!$J$11</f>
        <v>AGDFL</v>
      </c>
      <c r="F496" s="16">
        <f>VLOOKUP($C496,'Growth rate'!$B$3:$S$93,4,FALSE)*VLOOKUP($E496,BY_AGR_Demand_Drivers!$A$5:$I$11,7,FALSE)</f>
        <v>6.6210365083165001</v>
      </c>
      <c r="G496" s="16">
        <f>VLOOKUP($C496,'Growth rate'!$B$3:$S$93,4,FALSE)*VLOOKUP($E496,BY_AGR_Demand_Drivers!$A$5:$I$11,8,FALSE)</f>
        <v>0</v>
      </c>
      <c r="H496" s="16">
        <f>VLOOKUP($C496,'Growth rate'!$B$3:$S$93,4,FALSE)*VLOOKUP($E496,BY_AGR_Demand_Drivers!$A$5:$I$11,9,FALSE)</f>
        <v>0</v>
      </c>
    </row>
    <row r="497" spans="2:8">
      <c r="B497" s="16" t="s">
        <v>11</v>
      </c>
      <c r="C497" s="16">
        <v>2020</v>
      </c>
      <c r="D497" s="16" t="s">
        <v>3</v>
      </c>
      <c r="E497" s="16" t="str">
        <f>BY_AGR_Demand_Drivers!$J$11</f>
        <v>AGDFL</v>
      </c>
      <c r="F497" s="16">
        <f>VLOOKUP($C497,'Growth rate'!$B$3:$S$93,4,FALSE)*VLOOKUP($E497,BY_AGR_Demand_Drivers!$A$5:$I$11,7,FALSE)</f>
        <v>6.6226275000000001</v>
      </c>
      <c r="G497" s="16">
        <f>VLOOKUP($C497,'Growth rate'!$B$3:$S$93,4,FALSE)*VLOOKUP($E497,BY_AGR_Demand_Drivers!$A$5:$I$11,8,FALSE)</f>
        <v>0</v>
      </c>
      <c r="H497" s="16">
        <f>VLOOKUP($C497,'Growth rate'!$B$3:$S$93,4,FALSE)*VLOOKUP($E497,BY_AGR_Demand_Drivers!$A$5:$I$11,9,FALSE)</f>
        <v>0</v>
      </c>
    </row>
    <row r="498" spans="2:8">
      <c r="B498" s="16" t="s">
        <v>11</v>
      </c>
      <c r="C498" s="16">
        <v>2021</v>
      </c>
      <c r="D498" s="16" t="s">
        <v>3</v>
      </c>
      <c r="E498" s="16" t="str">
        <f>BY_AGR_Demand_Drivers!$J$11</f>
        <v>AGDFL</v>
      </c>
      <c r="F498" s="16">
        <f>VLOOKUP($C498,'Growth rate'!$B$3:$S$93,4,FALSE)*VLOOKUP($E498,BY_AGR_Demand_Drivers!$A$5:$I$11,7,FALSE)</f>
        <v>6.6247605722486052</v>
      </c>
      <c r="G498" s="16">
        <f>VLOOKUP($C498,'Growth rate'!$B$3:$S$93,4,FALSE)*VLOOKUP($E498,BY_AGR_Demand_Drivers!$A$5:$I$11,8,FALSE)</f>
        <v>0</v>
      </c>
      <c r="H498" s="16">
        <f>VLOOKUP($C498,'Growth rate'!$B$3:$S$93,4,FALSE)*VLOOKUP($E498,BY_AGR_Demand_Drivers!$A$5:$I$11,9,FALSE)</f>
        <v>0</v>
      </c>
    </row>
    <row r="499" spans="2:8">
      <c r="B499" s="16" t="s">
        <v>11</v>
      </c>
      <c r="C499" s="16">
        <v>2022</v>
      </c>
      <c r="D499" s="16" t="s">
        <v>3</v>
      </c>
      <c r="E499" s="16" t="str">
        <f>BY_AGR_Demand_Drivers!$J$11</f>
        <v>AGDFL</v>
      </c>
      <c r="F499" s="16">
        <f>VLOOKUP($C499,'Growth rate'!$B$3:$S$93,4,FALSE)*VLOOKUP($E499,BY_AGR_Demand_Drivers!$A$5:$I$11,7,FALSE)</f>
        <v>6.6268936444972093</v>
      </c>
      <c r="G499" s="16">
        <f>VLOOKUP($C499,'Growth rate'!$B$3:$S$93,4,FALSE)*VLOOKUP($E499,BY_AGR_Demand_Drivers!$A$5:$I$11,8,FALSE)</f>
        <v>0</v>
      </c>
      <c r="H499" s="16">
        <f>VLOOKUP($C499,'Growth rate'!$B$3:$S$93,4,FALSE)*VLOOKUP($E499,BY_AGR_Demand_Drivers!$A$5:$I$11,9,FALSE)</f>
        <v>0</v>
      </c>
    </row>
    <row r="500" spans="2:8">
      <c r="B500" s="16" t="s">
        <v>11</v>
      </c>
      <c r="C500" s="16">
        <v>2023</v>
      </c>
      <c r="D500" s="16" t="s">
        <v>3</v>
      </c>
      <c r="E500" s="16" t="str">
        <f>BY_AGR_Demand_Drivers!$J$11</f>
        <v>AGDFL</v>
      </c>
      <c r="F500" s="16">
        <f>VLOOKUP($C500,'Growth rate'!$B$3:$S$93,4,FALSE)*VLOOKUP($E500,BY_AGR_Demand_Drivers!$A$5:$I$11,7,FALSE)</f>
        <v>6.6290267167458152</v>
      </c>
      <c r="G500" s="16">
        <f>VLOOKUP($C500,'Growth rate'!$B$3:$S$93,4,FALSE)*VLOOKUP($E500,BY_AGR_Demand_Drivers!$A$5:$I$11,8,FALSE)</f>
        <v>0</v>
      </c>
      <c r="H500" s="16">
        <f>VLOOKUP($C500,'Growth rate'!$B$3:$S$93,4,FALSE)*VLOOKUP($E500,BY_AGR_Demand_Drivers!$A$5:$I$11,9,FALSE)</f>
        <v>0</v>
      </c>
    </row>
    <row r="501" spans="2:8">
      <c r="B501" s="16" t="s">
        <v>11</v>
      </c>
      <c r="C501" s="16">
        <v>2024</v>
      </c>
      <c r="D501" s="16" t="s">
        <v>3</v>
      </c>
      <c r="E501" s="16" t="str">
        <f>BY_AGR_Demand_Drivers!$J$11</f>
        <v>AGDFL</v>
      </c>
      <c r="F501" s="16">
        <f>VLOOKUP($C501,'Growth rate'!$B$3:$S$93,4,FALSE)*VLOOKUP($E501,BY_AGR_Demand_Drivers!$A$5:$I$11,7,FALSE)</f>
        <v>6.6311597889944185</v>
      </c>
      <c r="G501" s="16">
        <f>VLOOKUP($C501,'Growth rate'!$B$3:$S$93,4,FALSE)*VLOOKUP($E501,BY_AGR_Demand_Drivers!$A$5:$I$11,8,FALSE)</f>
        <v>0</v>
      </c>
      <c r="H501" s="16">
        <f>VLOOKUP($C501,'Growth rate'!$B$3:$S$93,4,FALSE)*VLOOKUP($E501,BY_AGR_Demand_Drivers!$A$5:$I$11,9,FALSE)</f>
        <v>0</v>
      </c>
    </row>
    <row r="502" spans="2:8">
      <c r="B502" s="16" t="s">
        <v>11</v>
      </c>
      <c r="C502" s="16">
        <v>2025</v>
      </c>
      <c r="D502" s="16" t="s">
        <v>3</v>
      </c>
      <c r="E502" s="16" t="str">
        <f>BY_AGR_Demand_Drivers!$J$11</f>
        <v>AGDFL</v>
      </c>
      <c r="F502" s="16">
        <f>VLOOKUP($C502,'Growth rate'!$B$3:$S$93,4,FALSE)*VLOOKUP($E502,BY_AGR_Demand_Drivers!$A$5:$I$11,7,FALSE)</f>
        <v>6.6332928612430244</v>
      </c>
      <c r="G502" s="16">
        <f>VLOOKUP($C502,'Growth rate'!$B$3:$S$93,4,FALSE)*VLOOKUP($E502,BY_AGR_Demand_Drivers!$A$5:$I$11,8,FALSE)</f>
        <v>0</v>
      </c>
      <c r="H502" s="16">
        <f>VLOOKUP($C502,'Growth rate'!$B$3:$S$93,4,FALSE)*VLOOKUP($E502,BY_AGR_Demand_Drivers!$A$5:$I$11,9,FALSE)</f>
        <v>0</v>
      </c>
    </row>
    <row r="503" spans="2:8">
      <c r="B503" s="16" t="s">
        <v>11</v>
      </c>
      <c r="C503" s="16">
        <v>2026</v>
      </c>
      <c r="D503" s="16" t="s">
        <v>3</v>
      </c>
      <c r="E503" s="16" t="str">
        <f>BY_AGR_Demand_Drivers!$J$11</f>
        <v>AGDFL</v>
      </c>
      <c r="F503" s="16">
        <f>VLOOKUP($C503,'Growth rate'!$B$3:$S$93,4,FALSE)*VLOOKUP($E503,BY_AGR_Demand_Drivers!$A$5:$I$11,7,FALSE)</f>
        <v>6.6343941122789705</v>
      </c>
      <c r="G503" s="16">
        <f>VLOOKUP($C503,'Growth rate'!$B$3:$S$93,4,FALSE)*VLOOKUP($E503,BY_AGR_Demand_Drivers!$A$5:$I$11,8,FALSE)</f>
        <v>0</v>
      </c>
      <c r="H503" s="16">
        <f>VLOOKUP($C503,'Growth rate'!$B$3:$S$93,4,FALSE)*VLOOKUP($E503,BY_AGR_Demand_Drivers!$A$5:$I$11,9,FALSE)</f>
        <v>0</v>
      </c>
    </row>
    <row r="504" spans="2:8">
      <c r="B504" s="16" t="s">
        <v>11</v>
      </c>
      <c r="C504" s="16">
        <v>2027</v>
      </c>
      <c r="D504" s="16" t="s">
        <v>3</v>
      </c>
      <c r="E504" s="16" t="str">
        <f>BY_AGR_Demand_Drivers!$J$11</f>
        <v>AGDFL</v>
      </c>
      <c r="F504" s="16">
        <f>VLOOKUP($C504,'Growth rate'!$B$3:$S$93,4,FALSE)*VLOOKUP($E504,BY_AGR_Demand_Drivers!$A$5:$I$11,7,FALSE)</f>
        <v>6.6354953633149156</v>
      </c>
      <c r="G504" s="16">
        <f>VLOOKUP($C504,'Growth rate'!$B$3:$S$93,4,FALSE)*VLOOKUP($E504,BY_AGR_Demand_Drivers!$A$5:$I$11,8,FALSE)</f>
        <v>0</v>
      </c>
      <c r="H504" s="16">
        <f>VLOOKUP($C504,'Growth rate'!$B$3:$S$93,4,FALSE)*VLOOKUP($E504,BY_AGR_Demand_Drivers!$A$5:$I$11,9,FALSE)</f>
        <v>0</v>
      </c>
    </row>
    <row r="505" spans="2:8">
      <c r="B505" s="16" t="s">
        <v>11</v>
      </c>
      <c r="C505" s="16">
        <v>2028</v>
      </c>
      <c r="D505" s="16" t="s">
        <v>3</v>
      </c>
      <c r="E505" s="16" t="str">
        <f>BY_AGR_Demand_Drivers!$J$11</f>
        <v>AGDFL</v>
      </c>
      <c r="F505" s="16">
        <f>VLOOKUP($C505,'Growth rate'!$B$3:$S$93,4,FALSE)*VLOOKUP($E505,BY_AGR_Demand_Drivers!$A$5:$I$11,7,FALSE)</f>
        <v>6.6365966143508626</v>
      </c>
      <c r="G505" s="16">
        <f>VLOOKUP($C505,'Growth rate'!$B$3:$S$93,4,FALSE)*VLOOKUP($E505,BY_AGR_Demand_Drivers!$A$5:$I$11,8,FALSE)</f>
        <v>0</v>
      </c>
      <c r="H505" s="16">
        <f>VLOOKUP($C505,'Growth rate'!$B$3:$S$93,4,FALSE)*VLOOKUP($E505,BY_AGR_Demand_Drivers!$A$5:$I$11,9,FALSE)</f>
        <v>0</v>
      </c>
    </row>
    <row r="506" spans="2:8">
      <c r="B506" s="16" t="s">
        <v>11</v>
      </c>
      <c r="C506" s="16">
        <v>2029</v>
      </c>
      <c r="D506" s="16" t="s">
        <v>3</v>
      </c>
      <c r="E506" s="16" t="str">
        <f>BY_AGR_Demand_Drivers!$J$11</f>
        <v>AGDFL</v>
      </c>
      <c r="F506" s="16">
        <f>VLOOKUP($C506,'Growth rate'!$B$3:$S$93,4,FALSE)*VLOOKUP($E506,BY_AGR_Demand_Drivers!$A$5:$I$11,7,FALSE)</f>
        <v>6.6376978653868068</v>
      </c>
      <c r="G506" s="16">
        <f>VLOOKUP($C506,'Growth rate'!$B$3:$S$93,4,FALSE)*VLOOKUP($E506,BY_AGR_Demand_Drivers!$A$5:$I$11,8,FALSE)</f>
        <v>0</v>
      </c>
      <c r="H506" s="16">
        <f>VLOOKUP($C506,'Growth rate'!$B$3:$S$93,4,FALSE)*VLOOKUP($E506,BY_AGR_Demand_Drivers!$A$5:$I$11,9,FALSE)</f>
        <v>0</v>
      </c>
    </row>
    <row r="507" spans="2:8">
      <c r="B507" s="16" t="s">
        <v>11</v>
      </c>
      <c r="C507" s="16">
        <v>2030</v>
      </c>
      <c r="D507" s="16" t="s">
        <v>3</v>
      </c>
      <c r="E507" s="16" t="str">
        <f>BY_AGR_Demand_Drivers!$J$11</f>
        <v>AGDFL</v>
      </c>
      <c r="F507" s="16">
        <f>VLOOKUP($C507,'Growth rate'!$B$3:$S$93,4,FALSE)*VLOOKUP($E507,BY_AGR_Demand_Drivers!$A$5:$I$11,7,FALSE)</f>
        <v>6.6387991164227538</v>
      </c>
      <c r="G507" s="16">
        <f>VLOOKUP($C507,'Growth rate'!$B$3:$S$93,4,FALSE)*VLOOKUP($E507,BY_AGR_Demand_Drivers!$A$5:$I$11,8,FALSE)</f>
        <v>0</v>
      </c>
      <c r="H507" s="16">
        <f>VLOOKUP($C507,'Growth rate'!$B$3:$S$93,4,FALSE)*VLOOKUP($E507,BY_AGR_Demand_Drivers!$A$5:$I$11,9,FALSE)</f>
        <v>0</v>
      </c>
    </row>
    <row r="508" spans="2:8">
      <c r="B508" s="16" t="s">
        <v>11</v>
      </c>
      <c r="C508" s="16">
        <v>2031</v>
      </c>
      <c r="D508" s="16" t="s">
        <v>3</v>
      </c>
      <c r="E508" s="16" t="str">
        <f>BY_AGR_Demand_Drivers!$J$11</f>
        <v>AGDFL</v>
      </c>
      <c r="F508" s="16">
        <f>VLOOKUP($C508,'Growth rate'!$B$3:$S$93,4,FALSE)*VLOOKUP($E508,BY_AGR_Demand_Drivers!$A$5:$I$11,7,FALSE)</f>
        <v>6.6387758326977231</v>
      </c>
      <c r="G508" s="16">
        <f>VLOOKUP($C508,'Growth rate'!$B$3:$S$93,4,FALSE)*VLOOKUP($E508,BY_AGR_Demand_Drivers!$A$5:$I$11,8,FALSE)</f>
        <v>0</v>
      </c>
      <c r="H508" s="16">
        <f>VLOOKUP($C508,'Growth rate'!$B$3:$S$93,4,FALSE)*VLOOKUP($E508,BY_AGR_Demand_Drivers!$A$5:$I$11,9,FALSE)</f>
        <v>0</v>
      </c>
    </row>
    <row r="509" spans="2:8">
      <c r="B509" s="16" t="s">
        <v>11</v>
      </c>
      <c r="C509" s="16">
        <v>2032</v>
      </c>
      <c r="D509" s="16" t="s">
        <v>3</v>
      </c>
      <c r="E509" s="16" t="str">
        <f>BY_AGR_Demand_Drivers!$J$11</f>
        <v>AGDFL</v>
      </c>
      <c r="F509" s="16">
        <f>VLOOKUP($C509,'Growth rate'!$B$3:$S$93,4,FALSE)*VLOOKUP($E509,BY_AGR_Demand_Drivers!$A$5:$I$11,7,FALSE)</f>
        <v>6.6387525489726951</v>
      </c>
      <c r="G509" s="16">
        <f>VLOOKUP($C509,'Growth rate'!$B$3:$S$93,4,FALSE)*VLOOKUP($E509,BY_AGR_Demand_Drivers!$A$5:$I$11,8,FALSE)</f>
        <v>0</v>
      </c>
      <c r="H509" s="16">
        <f>VLOOKUP($C509,'Growth rate'!$B$3:$S$93,4,FALSE)*VLOOKUP($E509,BY_AGR_Demand_Drivers!$A$5:$I$11,9,FALSE)</f>
        <v>0</v>
      </c>
    </row>
    <row r="510" spans="2:8">
      <c r="B510" s="16" t="s">
        <v>11</v>
      </c>
      <c r="C510" s="16">
        <v>2033</v>
      </c>
      <c r="D510" s="16" t="s">
        <v>3</v>
      </c>
      <c r="E510" s="16" t="str">
        <f>BY_AGR_Demand_Drivers!$J$11</f>
        <v>AGDFL</v>
      </c>
      <c r="F510" s="16">
        <f>VLOOKUP($C510,'Growth rate'!$B$3:$S$93,4,FALSE)*VLOOKUP($E510,BY_AGR_Demand_Drivers!$A$5:$I$11,7,FALSE)</f>
        <v>6.6387292652476644</v>
      </c>
      <c r="G510" s="16">
        <f>VLOOKUP($C510,'Growth rate'!$B$3:$S$93,4,FALSE)*VLOOKUP($E510,BY_AGR_Demand_Drivers!$A$5:$I$11,8,FALSE)</f>
        <v>0</v>
      </c>
      <c r="H510" s="16">
        <f>VLOOKUP($C510,'Growth rate'!$B$3:$S$93,4,FALSE)*VLOOKUP($E510,BY_AGR_Demand_Drivers!$A$5:$I$11,9,FALSE)</f>
        <v>0</v>
      </c>
    </row>
    <row r="511" spans="2:8">
      <c r="B511" s="16" t="s">
        <v>11</v>
      </c>
      <c r="C511" s="16">
        <v>2034</v>
      </c>
      <c r="D511" s="16" t="s">
        <v>3</v>
      </c>
      <c r="E511" s="16" t="str">
        <f>BY_AGR_Demand_Drivers!$J$11</f>
        <v>AGDFL</v>
      </c>
      <c r="F511" s="16">
        <f>VLOOKUP($C511,'Growth rate'!$B$3:$S$93,4,FALSE)*VLOOKUP($E511,BY_AGR_Demand_Drivers!$A$5:$I$11,7,FALSE)</f>
        <v>6.6387059815226364</v>
      </c>
      <c r="G511" s="16">
        <f>VLOOKUP($C511,'Growth rate'!$B$3:$S$93,4,FALSE)*VLOOKUP($E511,BY_AGR_Demand_Drivers!$A$5:$I$11,8,FALSE)</f>
        <v>0</v>
      </c>
      <c r="H511" s="16">
        <f>VLOOKUP($C511,'Growth rate'!$B$3:$S$93,4,FALSE)*VLOOKUP($E511,BY_AGR_Demand_Drivers!$A$5:$I$11,9,FALSE)</f>
        <v>0</v>
      </c>
    </row>
    <row r="512" spans="2:8">
      <c r="B512" s="16" t="s">
        <v>11</v>
      </c>
      <c r="C512" s="16">
        <v>2035</v>
      </c>
      <c r="D512" s="16" t="s">
        <v>3</v>
      </c>
      <c r="E512" s="16" t="str">
        <f>BY_AGR_Demand_Drivers!$J$11</f>
        <v>AGDFL</v>
      </c>
      <c r="F512" s="16">
        <f>VLOOKUP($C512,'Growth rate'!$B$3:$S$93,4,FALSE)*VLOOKUP($E512,BY_AGR_Demand_Drivers!$A$5:$I$11,7,FALSE)</f>
        <v>6.6386826977976066</v>
      </c>
      <c r="G512" s="16">
        <f>VLOOKUP($C512,'Growth rate'!$B$3:$S$93,4,FALSE)*VLOOKUP($E512,BY_AGR_Demand_Drivers!$A$5:$I$11,8,FALSE)</f>
        <v>0</v>
      </c>
      <c r="H512" s="16">
        <f>VLOOKUP($C512,'Growth rate'!$B$3:$S$93,4,FALSE)*VLOOKUP($E512,BY_AGR_Demand_Drivers!$A$5:$I$11,9,FALSE)</f>
        <v>0</v>
      </c>
    </row>
    <row r="513" spans="2:8">
      <c r="B513" s="16" t="s">
        <v>11</v>
      </c>
      <c r="C513" s="16">
        <v>2036</v>
      </c>
      <c r="D513" s="16" t="s">
        <v>3</v>
      </c>
      <c r="E513" s="16" t="str">
        <f>BY_AGR_Demand_Drivers!$J$11</f>
        <v>AGDFL</v>
      </c>
      <c r="F513" s="16">
        <f>VLOOKUP($C513,'Growth rate'!$B$3:$S$93,4,FALSE)*VLOOKUP($E513,BY_AGR_Demand_Drivers!$A$5:$I$11,7,FALSE)</f>
        <v>6.6381515256200743</v>
      </c>
      <c r="G513" s="16">
        <f>VLOOKUP($C513,'Growth rate'!$B$3:$S$93,4,FALSE)*VLOOKUP($E513,BY_AGR_Demand_Drivers!$A$5:$I$11,8,FALSE)</f>
        <v>0</v>
      </c>
      <c r="H513" s="16">
        <f>VLOOKUP($C513,'Growth rate'!$B$3:$S$93,4,FALSE)*VLOOKUP($E513,BY_AGR_Demand_Drivers!$A$5:$I$11,9,FALSE)</f>
        <v>0</v>
      </c>
    </row>
    <row r="514" spans="2:8">
      <c r="B514" s="16" t="s">
        <v>11</v>
      </c>
      <c r="C514" s="16">
        <v>2037</v>
      </c>
      <c r="D514" s="16" t="s">
        <v>3</v>
      </c>
      <c r="E514" s="16" t="str">
        <f>BY_AGR_Demand_Drivers!$J$11</f>
        <v>AGDFL</v>
      </c>
      <c r="F514" s="16">
        <f>VLOOKUP($C514,'Growth rate'!$B$3:$S$93,4,FALSE)*VLOOKUP($E514,BY_AGR_Demand_Drivers!$A$5:$I$11,7,FALSE)</f>
        <v>6.6376203534425438</v>
      </c>
      <c r="G514" s="16">
        <f>VLOOKUP($C514,'Growth rate'!$B$3:$S$93,4,FALSE)*VLOOKUP($E514,BY_AGR_Demand_Drivers!$A$5:$I$11,8,FALSE)</f>
        <v>0</v>
      </c>
      <c r="H514" s="16">
        <f>VLOOKUP($C514,'Growth rate'!$B$3:$S$93,4,FALSE)*VLOOKUP($E514,BY_AGR_Demand_Drivers!$A$5:$I$11,9,FALSE)</f>
        <v>0</v>
      </c>
    </row>
    <row r="515" spans="2:8">
      <c r="B515" s="16" t="s">
        <v>11</v>
      </c>
      <c r="C515" s="16">
        <v>2038</v>
      </c>
      <c r="D515" s="16" t="s">
        <v>3</v>
      </c>
      <c r="E515" s="16" t="str">
        <f>BY_AGR_Demand_Drivers!$J$11</f>
        <v>AGDFL</v>
      </c>
      <c r="F515" s="16">
        <f>VLOOKUP($C515,'Growth rate'!$B$3:$S$93,4,FALSE)*VLOOKUP($E515,BY_AGR_Demand_Drivers!$A$5:$I$11,7,FALSE)</f>
        <v>6.6370891812650115</v>
      </c>
      <c r="G515" s="16">
        <f>VLOOKUP($C515,'Growth rate'!$B$3:$S$93,4,FALSE)*VLOOKUP($E515,BY_AGR_Demand_Drivers!$A$5:$I$11,8,FALSE)</f>
        <v>0</v>
      </c>
      <c r="H515" s="16">
        <f>VLOOKUP($C515,'Growth rate'!$B$3:$S$93,4,FALSE)*VLOOKUP($E515,BY_AGR_Demand_Drivers!$A$5:$I$11,9,FALSE)</f>
        <v>0</v>
      </c>
    </row>
    <row r="516" spans="2:8">
      <c r="B516" s="16" t="s">
        <v>11</v>
      </c>
      <c r="C516" s="16">
        <v>2039</v>
      </c>
      <c r="D516" s="16" t="s">
        <v>3</v>
      </c>
      <c r="E516" s="16" t="str">
        <f>BY_AGR_Demand_Drivers!$J$11</f>
        <v>AGDFL</v>
      </c>
      <c r="F516" s="16">
        <f>VLOOKUP($C516,'Growth rate'!$B$3:$S$93,4,FALSE)*VLOOKUP($E516,BY_AGR_Demand_Drivers!$A$5:$I$11,7,FALSE)</f>
        <v>6.6365580090874809</v>
      </c>
      <c r="G516" s="16">
        <f>VLOOKUP($C516,'Growth rate'!$B$3:$S$93,4,FALSE)*VLOOKUP($E516,BY_AGR_Demand_Drivers!$A$5:$I$11,8,FALSE)</f>
        <v>0</v>
      </c>
      <c r="H516" s="16">
        <f>VLOOKUP($C516,'Growth rate'!$B$3:$S$93,4,FALSE)*VLOOKUP($E516,BY_AGR_Demand_Drivers!$A$5:$I$11,9,FALSE)</f>
        <v>0</v>
      </c>
    </row>
    <row r="517" spans="2:8">
      <c r="B517" s="16" t="s">
        <v>11</v>
      </c>
      <c r="C517" s="16">
        <v>2040</v>
      </c>
      <c r="D517" s="16" t="s">
        <v>3</v>
      </c>
      <c r="E517" s="16" t="str">
        <f>BY_AGR_Demand_Drivers!$J$11</f>
        <v>AGDFL</v>
      </c>
      <c r="F517" s="16">
        <f>VLOOKUP($C517,'Growth rate'!$B$3:$S$93,4,FALSE)*VLOOKUP($E517,BY_AGR_Demand_Drivers!$A$5:$I$11,7,FALSE)</f>
        <v>6.6360268369099495</v>
      </c>
      <c r="G517" s="16">
        <f>VLOOKUP($C517,'Growth rate'!$B$3:$S$93,4,FALSE)*VLOOKUP($E517,BY_AGR_Demand_Drivers!$A$5:$I$11,8,FALSE)</f>
        <v>0</v>
      </c>
      <c r="H517" s="16">
        <f>VLOOKUP($C517,'Growth rate'!$B$3:$S$93,4,FALSE)*VLOOKUP($E517,BY_AGR_Demand_Drivers!$A$5:$I$11,9,FALSE)</f>
        <v>0</v>
      </c>
    </row>
    <row r="518" spans="2:8">
      <c r="B518" s="16" t="s">
        <v>11</v>
      </c>
      <c r="C518" s="16">
        <v>2041</v>
      </c>
      <c r="D518" s="16" t="s">
        <v>3</v>
      </c>
      <c r="E518" s="16" t="str">
        <f>BY_AGR_Demand_Drivers!$J$11</f>
        <v>AGDFL</v>
      </c>
      <c r="F518" s="16">
        <f>VLOOKUP($C518,'Growth rate'!$B$3:$S$93,4,FALSE)*VLOOKUP($E518,BY_AGR_Demand_Drivers!$A$5:$I$11,7,FALSE)</f>
        <v>6.6346479105383347</v>
      </c>
      <c r="G518" s="16">
        <f>VLOOKUP($C518,'Growth rate'!$B$3:$S$93,4,FALSE)*VLOOKUP($E518,BY_AGR_Demand_Drivers!$A$5:$I$11,8,FALSE)</f>
        <v>0</v>
      </c>
      <c r="H518" s="16">
        <f>VLOOKUP($C518,'Growth rate'!$B$3:$S$93,4,FALSE)*VLOOKUP($E518,BY_AGR_Demand_Drivers!$A$5:$I$11,9,FALSE)</f>
        <v>0</v>
      </c>
    </row>
    <row r="519" spans="2:8">
      <c r="B519" s="16" t="s">
        <v>11</v>
      </c>
      <c r="C519" s="16">
        <v>2042</v>
      </c>
      <c r="D519" s="16" t="s">
        <v>3</v>
      </c>
      <c r="E519" s="16" t="str">
        <f>BY_AGR_Demand_Drivers!$J$11</f>
        <v>AGDFL</v>
      </c>
      <c r="F519" s="16">
        <f>VLOOKUP($C519,'Growth rate'!$B$3:$S$93,4,FALSE)*VLOOKUP($E519,BY_AGR_Demand_Drivers!$A$5:$I$11,7,FALSE)</f>
        <v>6.6332689841667225</v>
      </c>
      <c r="G519" s="16">
        <f>VLOOKUP($C519,'Growth rate'!$B$3:$S$93,4,FALSE)*VLOOKUP($E519,BY_AGR_Demand_Drivers!$A$5:$I$11,8,FALSE)</f>
        <v>0</v>
      </c>
      <c r="H519" s="16">
        <f>VLOOKUP($C519,'Growth rate'!$B$3:$S$93,4,FALSE)*VLOOKUP($E519,BY_AGR_Demand_Drivers!$A$5:$I$11,9,FALSE)</f>
        <v>0</v>
      </c>
    </row>
    <row r="520" spans="2:8">
      <c r="B520" s="16" t="s">
        <v>11</v>
      </c>
      <c r="C520" s="16">
        <v>2043</v>
      </c>
      <c r="D520" s="16" t="s">
        <v>3</v>
      </c>
      <c r="E520" s="16" t="str">
        <f>BY_AGR_Demand_Drivers!$J$11</f>
        <v>AGDFL</v>
      </c>
      <c r="F520" s="16">
        <f>VLOOKUP($C520,'Growth rate'!$B$3:$S$93,4,FALSE)*VLOOKUP($E520,BY_AGR_Demand_Drivers!$A$5:$I$11,7,FALSE)</f>
        <v>6.6318900577951085</v>
      </c>
      <c r="G520" s="16">
        <f>VLOOKUP($C520,'Growth rate'!$B$3:$S$93,4,FALSE)*VLOOKUP($E520,BY_AGR_Demand_Drivers!$A$5:$I$11,8,FALSE)</f>
        <v>0</v>
      </c>
      <c r="H520" s="16">
        <f>VLOOKUP($C520,'Growth rate'!$B$3:$S$93,4,FALSE)*VLOOKUP($E520,BY_AGR_Demand_Drivers!$A$5:$I$11,9,FALSE)</f>
        <v>0</v>
      </c>
    </row>
    <row r="521" spans="2:8">
      <c r="B521" s="16" t="s">
        <v>11</v>
      </c>
      <c r="C521" s="16">
        <v>2044</v>
      </c>
      <c r="D521" s="16" t="s">
        <v>3</v>
      </c>
      <c r="E521" s="16" t="str">
        <f>BY_AGR_Demand_Drivers!$J$11</f>
        <v>AGDFL</v>
      </c>
      <c r="F521" s="16">
        <f>VLOOKUP($C521,'Growth rate'!$B$3:$S$93,4,FALSE)*VLOOKUP($E521,BY_AGR_Demand_Drivers!$A$5:$I$11,7,FALSE)</f>
        <v>6.6305111314234955</v>
      </c>
      <c r="G521" s="16">
        <f>VLOOKUP($C521,'Growth rate'!$B$3:$S$93,4,FALSE)*VLOOKUP($E521,BY_AGR_Demand_Drivers!$A$5:$I$11,8,FALSE)</f>
        <v>0</v>
      </c>
      <c r="H521" s="16">
        <f>VLOOKUP($C521,'Growth rate'!$B$3:$S$93,4,FALSE)*VLOOKUP($E521,BY_AGR_Demand_Drivers!$A$5:$I$11,9,FALSE)</f>
        <v>0</v>
      </c>
    </row>
    <row r="522" spans="2:8">
      <c r="B522" s="16" t="s">
        <v>11</v>
      </c>
      <c r="C522" s="16">
        <v>2045</v>
      </c>
      <c r="D522" s="16" t="s">
        <v>3</v>
      </c>
      <c r="E522" s="16" t="str">
        <f>BY_AGR_Demand_Drivers!$J$11</f>
        <v>AGDFL</v>
      </c>
      <c r="F522" s="16">
        <f>VLOOKUP($C522,'Growth rate'!$B$3:$S$93,4,FALSE)*VLOOKUP($E522,BY_AGR_Demand_Drivers!$A$5:$I$11,7,FALSE)</f>
        <v>6.6291322050518815</v>
      </c>
      <c r="G522" s="16">
        <f>VLOOKUP($C522,'Growth rate'!$B$3:$S$93,4,FALSE)*VLOOKUP($E522,BY_AGR_Demand_Drivers!$A$5:$I$11,8,FALSE)</f>
        <v>0</v>
      </c>
      <c r="H522" s="16">
        <f>VLOOKUP($C522,'Growth rate'!$B$3:$S$93,4,FALSE)*VLOOKUP($E522,BY_AGR_Demand_Drivers!$A$5:$I$11,9,FALSE)</f>
        <v>0</v>
      </c>
    </row>
    <row r="523" spans="2:8">
      <c r="B523" s="16" t="s">
        <v>11</v>
      </c>
      <c r="C523" s="16">
        <v>2046</v>
      </c>
      <c r="D523" s="16" t="s">
        <v>3</v>
      </c>
      <c r="E523" s="16" t="str">
        <f>BY_AGR_Demand_Drivers!$J$11</f>
        <v>AGDFL</v>
      </c>
      <c r="F523" s="16">
        <f>VLOOKUP($C523,'Growth rate'!$B$3:$S$93,4,FALSE)*VLOOKUP($E523,BY_AGR_Demand_Drivers!$A$5:$I$11,7,FALSE)</f>
        <v>6.6258630837677588</v>
      </c>
      <c r="G523" s="16">
        <f>VLOOKUP($C523,'Growth rate'!$B$3:$S$93,4,FALSE)*VLOOKUP($E523,BY_AGR_Demand_Drivers!$A$5:$I$11,8,FALSE)</f>
        <v>0</v>
      </c>
      <c r="H523" s="16">
        <f>VLOOKUP($C523,'Growth rate'!$B$3:$S$93,4,FALSE)*VLOOKUP($E523,BY_AGR_Demand_Drivers!$A$5:$I$11,9,FALSE)</f>
        <v>0</v>
      </c>
    </row>
    <row r="524" spans="2:8">
      <c r="B524" s="16" t="s">
        <v>11</v>
      </c>
      <c r="C524" s="16">
        <v>2047</v>
      </c>
      <c r="D524" s="16" t="s">
        <v>3</v>
      </c>
      <c r="E524" s="16" t="str">
        <f>BY_AGR_Demand_Drivers!$J$11</f>
        <v>AGDFL</v>
      </c>
      <c r="F524" s="16">
        <f>VLOOKUP($C524,'Growth rate'!$B$3:$S$93,4,FALSE)*VLOOKUP($E524,BY_AGR_Demand_Drivers!$A$5:$I$11,7,FALSE)</f>
        <v>6.622593962483637</v>
      </c>
      <c r="G524" s="16">
        <f>VLOOKUP($C524,'Growth rate'!$B$3:$S$93,4,FALSE)*VLOOKUP($E524,BY_AGR_Demand_Drivers!$A$5:$I$11,8,FALSE)</f>
        <v>0</v>
      </c>
      <c r="H524" s="16">
        <f>VLOOKUP($C524,'Growth rate'!$B$3:$S$93,4,FALSE)*VLOOKUP($E524,BY_AGR_Demand_Drivers!$A$5:$I$11,9,FALSE)</f>
        <v>0</v>
      </c>
    </row>
    <row r="525" spans="2:8">
      <c r="B525" s="16" t="s">
        <v>11</v>
      </c>
      <c r="C525" s="16">
        <v>2048</v>
      </c>
      <c r="D525" s="16" t="s">
        <v>3</v>
      </c>
      <c r="E525" s="16" t="str">
        <f>BY_AGR_Demand_Drivers!$J$11</f>
        <v>AGDFL</v>
      </c>
      <c r="F525" s="16">
        <f>VLOOKUP($C525,'Growth rate'!$B$3:$S$93,4,FALSE)*VLOOKUP($E525,BY_AGR_Demand_Drivers!$A$5:$I$11,7,FALSE)</f>
        <v>6.6193248411995143</v>
      </c>
      <c r="G525" s="16">
        <f>VLOOKUP($C525,'Growth rate'!$B$3:$S$93,4,FALSE)*VLOOKUP($E525,BY_AGR_Demand_Drivers!$A$5:$I$11,8,FALSE)</f>
        <v>0</v>
      </c>
      <c r="H525" s="16">
        <f>VLOOKUP($C525,'Growth rate'!$B$3:$S$93,4,FALSE)*VLOOKUP($E525,BY_AGR_Demand_Drivers!$A$5:$I$11,9,FALSE)</f>
        <v>0</v>
      </c>
    </row>
    <row r="526" spans="2:8">
      <c r="B526" s="16" t="s">
        <v>11</v>
      </c>
      <c r="C526" s="16">
        <v>2049</v>
      </c>
      <c r="D526" s="16" t="s">
        <v>3</v>
      </c>
      <c r="E526" s="16" t="str">
        <f>BY_AGR_Demand_Drivers!$J$11</f>
        <v>AGDFL</v>
      </c>
      <c r="F526" s="16">
        <f>VLOOKUP($C526,'Growth rate'!$B$3:$S$93,4,FALSE)*VLOOKUP($E526,BY_AGR_Demand_Drivers!$A$5:$I$11,7,FALSE)</f>
        <v>6.6160557199153915</v>
      </c>
      <c r="G526" s="16">
        <f>VLOOKUP($C526,'Growth rate'!$B$3:$S$93,4,FALSE)*VLOOKUP($E526,BY_AGR_Demand_Drivers!$A$5:$I$11,8,FALSE)</f>
        <v>0</v>
      </c>
      <c r="H526" s="16">
        <f>VLOOKUP($C526,'Growth rate'!$B$3:$S$93,4,FALSE)*VLOOKUP($E526,BY_AGR_Demand_Drivers!$A$5:$I$11,9,FALSE)</f>
        <v>0</v>
      </c>
    </row>
    <row r="527" spans="2:8">
      <c r="B527" s="16" t="s">
        <v>11</v>
      </c>
      <c r="C527" s="16">
        <v>2050</v>
      </c>
      <c r="D527" s="16" t="s">
        <v>3</v>
      </c>
      <c r="E527" s="16" t="str">
        <f>BY_AGR_Demand_Drivers!$J$11</f>
        <v>AGDFL</v>
      </c>
      <c r="F527" s="16">
        <f>VLOOKUP($C527,'Growth rate'!$B$3:$S$93,4,FALSE)*VLOOKUP($E527,BY_AGR_Demand_Drivers!$A$5:$I$11,7,FALSE)</f>
        <v>6.6127865986312688</v>
      </c>
      <c r="G527" s="16">
        <f>VLOOKUP($C527,'Growth rate'!$B$3:$S$93,4,FALSE)*VLOOKUP($E527,BY_AGR_Demand_Drivers!$A$5:$I$11,8,FALSE)</f>
        <v>0</v>
      </c>
      <c r="H527" s="16">
        <f>VLOOKUP($C527,'Growth rate'!$B$3:$S$93,4,FALSE)*VLOOKUP($E527,BY_AGR_Demand_Drivers!$A$5:$I$11,9,FALSE)</f>
        <v>0</v>
      </c>
    </row>
    <row r="528" spans="2:8">
      <c r="B528" s="16" t="s">
        <v>11</v>
      </c>
      <c r="C528" s="16">
        <v>2051</v>
      </c>
      <c r="D528" s="16" t="s">
        <v>3</v>
      </c>
      <c r="E528" s="16" t="str">
        <f>BY_AGR_Demand_Drivers!$J$11</f>
        <v>AGDFL</v>
      </c>
      <c r="F528" s="16">
        <f>VLOOKUP($C528,'Growth rate'!$B$3:$S$93,4,FALSE)*VLOOKUP($E528,BY_AGR_Demand_Drivers!$A$5:$I$11,7,FALSE)</f>
        <v>6.6067311168148697</v>
      </c>
      <c r="G528" s="16">
        <f>VLOOKUP($C528,'Growth rate'!$B$3:$S$93,4,FALSE)*VLOOKUP($E528,BY_AGR_Demand_Drivers!$A$5:$I$11,8,FALSE)</f>
        <v>0</v>
      </c>
      <c r="H528" s="16">
        <f>VLOOKUP($C528,'Growth rate'!$B$3:$S$93,4,FALSE)*VLOOKUP($E528,BY_AGR_Demand_Drivers!$A$5:$I$11,9,FALSE)</f>
        <v>0</v>
      </c>
    </row>
    <row r="529" spans="2:8">
      <c r="B529" s="16" t="s">
        <v>11</v>
      </c>
      <c r="C529" s="16">
        <v>2052</v>
      </c>
      <c r="D529" s="16" t="s">
        <v>3</v>
      </c>
      <c r="E529" s="16" t="str">
        <f>BY_AGR_Demand_Drivers!$J$11</f>
        <v>AGDFL</v>
      </c>
      <c r="F529" s="16">
        <f>VLOOKUP($C529,'Growth rate'!$B$3:$S$93,4,FALSE)*VLOOKUP($E529,BY_AGR_Demand_Drivers!$A$5:$I$11,7,FALSE)</f>
        <v>6.6006756349984705</v>
      </c>
      <c r="G529" s="16">
        <f>VLOOKUP($C529,'Growth rate'!$B$3:$S$93,4,FALSE)*VLOOKUP($E529,BY_AGR_Demand_Drivers!$A$5:$I$11,8,FALSE)</f>
        <v>0</v>
      </c>
      <c r="H529" s="16">
        <f>VLOOKUP($C529,'Growth rate'!$B$3:$S$93,4,FALSE)*VLOOKUP($E529,BY_AGR_Demand_Drivers!$A$5:$I$11,9,FALSE)</f>
        <v>0</v>
      </c>
    </row>
    <row r="530" spans="2:8">
      <c r="B530" s="16" t="s">
        <v>11</v>
      </c>
      <c r="C530" s="16">
        <v>2053</v>
      </c>
      <c r="D530" s="16" t="s">
        <v>3</v>
      </c>
      <c r="E530" s="16" t="str">
        <f>BY_AGR_Demand_Drivers!$J$11</f>
        <v>AGDFL</v>
      </c>
      <c r="F530" s="16">
        <f>VLOOKUP($C530,'Growth rate'!$B$3:$S$93,4,FALSE)*VLOOKUP($E530,BY_AGR_Demand_Drivers!$A$5:$I$11,7,FALSE)</f>
        <v>6.5946201531820714</v>
      </c>
      <c r="G530" s="16">
        <f>VLOOKUP($C530,'Growth rate'!$B$3:$S$93,4,FALSE)*VLOOKUP($E530,BY_AGR_Demand_Drivers!$A$5:$I$11,8,FALSE)</f>
        <v>0</v>
      </c>
      <c r="H530" s="16">
        <f>VLOOKUP($C530,'Growth rate'!$B$3:$S$93,4,FALSE)*VLOOKUP($E530,BY_AGR_Demand_Drivers!$A$5:$I$11,9,FALSE)</f>
        <v>0</v>
      </c>
    </row>
    <row r="531" spans="2:8">
      <c r="B531" s="16" t="s">
        <v>11</v>
      </c>
      <c r="C531" s="16">
        <v>2054</v>
      </c>
      <c r="D531" s="16" t="s">
        <v>3</v>
      </c>
      <c r="E531" s="16" t="str">
        <f>BY_AGR_Demand_Drivers!$J$11</f>
        <v>AGDFL</v>
      </c>
      <c r="F531" s="16">
        <f>VLOOKUP($C531,'Growth rate'!$B$3:$S$93,4,FALSE)*VLOOKUP($E531,BY_AGR_Demand_Drivers!$A$5:$I$11,7,FALSE)</f>
        <v>6.5885646713656723</v>
      </c>
      <c r="G531" s="16">
        <f>VLOOKUP($C531,'Growth rate'!$B$3:$S$93,4,FALSE)*VLOOKUP($E531,BY_AGR_Demand_Drivers!$A$5:$I$11,8,FALSE)</f>
        <v>0</v>
      </c>
      <c r="H531" s="16">
        <f>VLOOKUP($C531,'Growth rate'!$B$3:$S$93,4,FALSE)*VLOOKUP($E531,BY_AGR_Demand_Drivers!$A$5:$I$11,9,FALSE)</f>
        <v>0</v>
      </c>
    </row>
    <row r="532" spans="2:8">
      <c r="B532" s="16" t="s">
        <v>11</v>
      </c>
      <c r="C532" s="16">
        <v>2055</v>
      </c>
      <c r="D532" s="16" t="s">
        <v>3</v>
      </c>
      <c r="E532" s="16" t="str">
        <f>BY_AGR_Demand_Drivers!$J$11</f>
        <v>AGDFL</v>
      </c>
      <c r="F532" s="16">
        <f>VLOOKUP($C532,'Growth rate'!$B$3:$S$93,4,FALSE)*VLOOKUP($E532,BY_AGR_Demand_Drivers!$A$5:$I$11,7,FALSE)</f>
        <v>6.5825091895492731</v>
      </c>
      <c r="G532" s="16">
        <f>VLOOKUP($C532,'Growth rate'!$B$3:$S$93,4,FALSE)*VLOOKUP($E532,BY_AGR_Demand_Drivers!$A$5:$I$11,8,FALSE)</f>
        <v>0</v>
      </c>
      <c r="H532" s="16">
        <f>VLOOKUP($C532,'Growth rate'!$B$3:$S$93,4,FALSE)*VLOOKUP($E532,BY_AGR_Demand_Drivers!$A$5:$I$11,9,FALSE)</f>
        <v>0</v>
      </c>
    </row>
    <row r="533" spans="2:8">
      <c r="B533" s="16" t="s">
        <v>11</v>
      </c>
      <c r="C533" s="16">
        <v>2056</v>
      </c>
      <c r="D533" s="16" t="s">
        <v>3</v>
      </c>
      <c r="E533" s="16" t="str">
        <f>BY_AGR_Demand_Drivers!$J$11</f>
        <v>AGDFL</v>
      </c>
      <c r="F533" s="16">
        <f>VLOOKUP($C533,'Growth rate'!$B$3:$S$93,4,FALSE)*VLOOKUP($E533,BY_AGR_Demand_Drivers!$A$5:$I$11,7,FALSE)</f>
        <v>6.5740351446966105</v>
      </c>
      <c r="G533" s="16">
        <f>VLOOKUP($C533,'Growth rate'!$B$3:$S$93,4,FALSE)*VLOOKUP($E533,BY_AGR_Demand_Drivers!$A$5:$I$11,8,FALSE)</f>
        <v>0</v>
      </c>
      <c r="H533" s="16">
        <f>VLOOKUP($C533,'Growth rate'!$B$3:$S$93,4,FALSE)*VLOOKUP($E533,BY_AGR_Demand_Drivers!$A$5:$I$11,9,FALSE)</f>
        <v>0</v>
      </c>
    </row>
    <row r="534" spans="2:8">
      <c r="B534" s="16" t="s">
        <v>11</v>
      </c>
      <c r="C534" s="16">
        <v>2057</v>
      </c>
      <c r="D534" s="16" t="s">
        <v>3</v>
      </c>
      <c r="E534" s="16" t="str">
        <f>BY_AGR_Demand_Drivers!$J$11</f>
        <v>AGDFL</v>
      </c>
      <c r="F534" s="16">
        <f>VLOOKUP($C534,'Growth rate'!$B$3:$S$93,4,FALSE)*VLOOKUP($E534,BY_AGR_Demand_Drivers!$A$5:$I$11,7,FALSE)</f>
        <v>6.5655610998439489</v>
      </c>
      <c r="G534" s="16">
        <f>VLOOKUP($C534,'Growth rate'!$B$3:$S$93,4,FALSE)*VLOOKUP($E534,BY_AGR_Demand_Drivers!$A$5:$I$11,8,FALSE)</f>
        <v>0</v>
      </c>
      <c r="H534" s="16">
        <f>VLOOKUP($C534,'Growth rate'!$B$3:$S$93,4,FALSE)*VLOOKUP($E534,BY_AGR_Demand_Drivers!$A$5:$I$11,9,FALSE)</f>
        <v>0</v>
      </c>
    </row>
    <row r="535" spans="2:8">
      <c r="B535" s="16" t="s">
        <v>11</v>
      </c>
      <c r="C535" s="16">
        <v>2058</v>
      </c>
      <c r="D535" s="16" t="s">
        <v>3</v>
      </c>
      <c r="E535" s="16" t="str">
        <f>BY_AGR_Demand_Drivers!$J$11</f>
        <v>AGDFL</v>
      </c>
      <c r="F535" s="16">
        <f>VLOOKUP($C535,'Growth rate'!$B$3:$S$93,4,FALSE)*VLOOKUP($E535,BY_AGR_Demand_Drivers!$A$5:$I$11,7,FALSE)</f>
        <v>6.5570870549912863</v>
      </c>
      <c r="G535" s="16">
        <f>VLOOKUP($C535,'Growth rate'!$B$3:$S$93,4,FALSE)*VLOOKUP($E535,BY_AGR_Demand_Drivers!$A$5:$I$11,8,FALSE)</f>
        <v>0</v>
      </c>
      <c r="H535" s="16">
        <f>VLOOKUP($C535,'Growth rate'!$B$3:$S$93,4,FALSE)*VLOOKUP($E535,BY_AGR_Demand_Drivers!$A$5:$I$11,9,FALSE)</f>
        <v>0</v>
      </c>
    </row>
    <row r="536" spans="2:8">
      <c r="B536" s="16" t="s">
        <v>11</v>
      </c>
      <c r="C536" s="16">
        <v>2059</v>
      </c>
      <c r="D536" s="16" t="s">
        <v>3</v>
      </c>
      <c r="E536" s="16" t="str">
        <f>BY_AGR_Demand_Drivers!$J$11</f>
        <v>AGDFL</v>
      </c>
      <c r="F536" s="16">
        <f>VLOOKUP($C536,'Growth rate'!$B$3:$S$93,4,FALSE)*VLOOKUP($E536,BY_AGR_Demand_Drivers!$A$5:$I$11,7,FALSE)</f>
        <v>6.5486130101386246</v>
      </c>
      <c r="G536" s="16">
        <f>VLOOKUP($C536,'Growth rate'!$B$3:$S$93,4,FALSE)*VLOOKUP($E536,BY_AGR_Demand_Drivers!$A$5:$I$11,8,FALSE)</f>
        <v>0</v>
      </c>
      <c r="H536" s="16">
        <f>VLOOKUP($C536,'Growth rate'!$B$3:$S$93,4,FALSE)*VLOOKUP($E536,BY_AGR_Demand_Drivers!$A$5:$I$11,9,FALSE)</f>
        <v>0</v>
      </c>
    </row>
    <row r="537" spans="2:8">
      <c r="B537" s="16" t="s">
        <v>11</v>
      </c>
      <c r="C537" s="16">
        <v>2060</v>
      </c>
      <c r="D537" s="16" t="s">
        <v>3</v>
      </c>
      <c r="E537" s="16" t="str">
        <f>BY_AGR_Demand_Drivers!$J$11</f>
        <v>AGDFL</v>
      </c>
      <c r="F537" s="16">
        <f>VLOOKUP($C537,'Growth rate'!$B$3:$S$93,4,FALSE)*VLOOKUP($E537,BY_AGR_Demand_Drivers!$A$5:$I$11,7,FALSE)</f>
        <v>6.5401389652859621</v>
      </c>
      <c r="G537" s="16">
        <f>VLOOKUP($C537,'Growth rate'!$B$3:$S$93,4,FALSE)*VLOOKUP($E537,BY_AGR_Demand_Drivers!$A$5:$I$11,8,FALSE)</f>
        <v>0</v>
      </c>
      <c r="H537" s="16">
        <f>VLOOKUP($C537,'Growth rate'!$B$3:$S$93,4,FALSE)*VLOOKUP($E537,BY_AGR_Demand_Drivers!$A$5:$I$11,9,FALSE)</f>
        <v>0</v>
      </c>
    </row>
    <row r="538" spans="2:8">
      <c r="B538" s="16" t="s">
        <v>11</v>
      </c>
      <c r="C538" s="16">
        <v>2061</v>
      </c>
      <c r="D538" s="16" t="s">
        <v>3</v>
      </c>
      <c r="E538" s="16" t="str">
        <f>BY_AGR_Demand_Drivers!$J$11</f>
        <v>AGDFL</v>
      </c>
      <c r="F538" s="16">
        <f>VLOOKUP($C538,'Growth rate'!$B$3:$S$93,4,FALSE)*VLOOKUP($E538,BY_AGR_Demand_Drivers!$A$5:$I$11,7,FALSE)</f>
        <v>6.5280634870371372</v>
      </c>
      <c r="G538" s="16">
        <f>VLOOKUP($C538,'Growth rate'!$B$3:$S$93,4,FALSE)*VLOOKUP($E538,BY_AGR_Demand_Drivers!$A$5:$I$11,8,FALSE)</f>
        <v>0</v>
      </c>
      <c r="H538" s="16">
        <f>VLOOKUP($C538,'Growth rate'!$B$3:$S$93,4,FALSE)*VLOOKUP($E538,BY_AGR_Demand_Drivers!$A$5:$I$11,9,FALSE)</f>
        <v>0</v>
      </c>
    </row>
    <row r="539" spans="2:8">
      <c r="B539" s="16" t="s">
        <v>11</v>
      </c>
      <c r="C539" s="16">
        <v>2062</v>
      </c>
      <c r="D539" s="16" t="s">
        <v>3</v>
      </c>
      <c r="E539" s="16" t="str">
        <f>BY_AGR_Demand_Drivers!$J$11</f>
        <v>AGDFL</v>
      </c>
      <c r="F539" s="16">
        <f>VLOOKUP($C539,'Growth rate'!$B$3:$S$93,4,FALSE)*VLOOKUP($E539,BY_AGR_Demand_Drivers!$A$5:$I$11,7,FALSE)</f>
        <v>6.5159880087883124</v>
      </c>
      <c r="G539" s="16">
        <f>VLOOKUP($C539,'Growth rate'!$B$3:$S$93,4,FALSE)*VLOOKUP($E539,BY_AGR_Demand_Drivers!$A$5:$I$11,8,FALSE)</f>
        <v>0</v>
      </c>
      <c r="H539" s="16">
        <f>VLOOKUP($C539,'Growth rate'!$B$3:$S$93,4,FALSE)*VLOOKUP($E539,BY_AGR_Demand_Drivers!$A$5:$I$11,9,FALSE)</f>
        <v>0</v>
      </c>
    </row>
    <row r="540" spans="2:8">
      <c r="B540" s="16" t="s">
        <v>11</v>
      </c>
      <c r="C540" s="16">
        <v>2063</v>
      </c>
      <c r="D540" s="16" t="s">
        <v>3</v>
      </c>
      <c r="E540" s="16" t="str">
        <f>BY_AGR_Demand_Drivers!$J$11</f>
        <v>AGDFL</v>
      </c>
      <c r="F540" s="16">
        <f>VLOOKUP($C540,'Growth rate'!$B$3:$S$93,4,FALSE)*VLOOKUP($E540,BY_AGR_Demand_Drivers!$A$5:$I$11,7,FALSE)</f>
        <v>6.5039125305394867</v>
      </c>
      <c r="G540" s="16">
        <f>VLOOKUP($C540,'Growth rate'!$B$3:$S$93,4,FALSE)*VLOOKUP($E540,BY_AGR_Demand_Drivers!$A$5:$I$11,8,FALSE)</f>
        <v>0</v>
      </c>
      <c r="H540" s="16">
        <f>VLOOKUP($C540,'Growth rate'!$B$3:$S$93,4,FALSE)*VLOOKUP($E540,BY_AGR_Demand_Drivers!$A$5:$I$11,9,FALSE)</f>
        <v>0</v>
      </c>
    </row>
    <row r="541" spans="2:8">
      <c r="B541" s="16" t="s">
        <v>11</v>
      </c>
      <c r="C541" s="16">
        <v>2064</v>
      </c>
      <c r="D541" s="16" t="s">
        <v>3</v>
      </c>
      <c r="E541" s="16" t="str">
        <f>BY_AGR_Demand_Drivers!$J$11</f>
        <v>AGDFL</v>
      </c>
      <c r="F541" s="16">
        <f>VLOOKUP($C541,'Growth rate'!$B$3:$S$93,4,FALSE)*VLOOKUP($E541,BY_AGR_Demand_Drivers!$A$5:$I$11,7,FALSE)</f>
        <v>6.4918370522906619</v>
      </c>
      <c r="G541" s="16">
        <f>VLOOKUP($C541,'Growth rate'!$B$3:$S$93,4,FALSE)*VLOOKUP($E541,BY_AGR_Demand_Drivers!$A$5:$I$11,8,FALSE)</f>
        <v>0</v>
      </c>
      <c r="H541" s="16">
        <f>VLOOKUP($C541,'Growth rate'!$B$3:$S$93,4,FALSE)*VLOOKUP($E541,BY_AGR_Demand_Drivers!$A$5:$I$11,9,FALSE)</f>
        <v>0</v>
      </c>
    </row>
    <row r="542" spans="2:8">
      <c r="B542" s="16" t="s">
        <v>11</v>
      </c>
      <c r="C542" s="16">
        <v>2065</v>
      </c>
      <c r="D542" s="16" t="s">
        <v>3</v>
      </c>
      <c r="E542" s="16" t="str">
        <f>BY_AGR_Demand_Drivers!$J$11</f>
        <v>AGDFL</v>
      </c>
      <c r="F542" s="16">
        <f>VLOOKUP($C542,'Growth rate'!$B$3:$S$93,4,FALSE)*VLOOKUP($E542,BY_AGR_Demand_Drivers!$A$5:$I$11,7,FALSE)</f>
        <v>6.4797615740418371</v>
      </c>
      <c r="G542" s="16">
        <f>VLOOKUP($C542,'Growth rate'!$B$3:$S$93,4,FALSE)*VLOOKUP($E542,BY_AGR_Demand_Drivers!$A$5:$I$11,8,FALSE)</f>
        <v>0</v>
      </c>
      <c r="H542" s="16">
        <f>VLOOKUP($C542,'Growth rate'!$B$3:$S$93,4,FALSE)*VLOOKUP($E542,BY_AGR_Demand_Drivers!$A$5:$I$11,9,FALSE)</f>
        <v>0</v>
      </c>
    </row>
    <row r="543" spans="2:8">
      <c r="B543" s="16" t="s">
        <v>11</v>
      </c>
      <c r="C543" s="16">
        <v>2066</v>
      </c>
      <c r="D543" s="16" t="s">
        <v>3</v>
      </c>
      <c r="E543" s="16" t="str">
        <f>BY_AGR_Demand_Drivers!$J$11</f>
        <v>AGDFL</v>
      </c>
      <c r="F543" s="16">
        <f>VLOOKUP($C543,'Growth rate'!$B$3:$S$93,4,FALSE)*VLOOKUP($E543,BY_AGR_Demand_Drivers!$A$5:$I$11,7,FALSE)</f>
        <v>6.4634634222737173</v>
      </c>
      <c r="G543" s="16">
        <f>VLOOKUP($C543,'Growth rate'!$B$3:$S$93,4,FALSE)*VLOOKUP($E543,BY_AGR_Demand_Drivers!$A$5:$I$11,8,FALSE)</f>
        <v>0</v>
      </c>
      <c r="H543" s="16">
        <f>VLOOKUP($C543,'Growth rate'!$B$3:$S$93,4,FALSE)*VLOOKUP($E543,BY_AGR_Demand_Drivers!$A$5:$I$11,9,FALSE)</f>
        <v>0</v>
      </c>
    </row>
    <row r="544" spans="2:8">
      <c r="B544" s="16" t="s">
        <v>11</v>
      </c>
      <c r="C544" s="16">
        <v>2067</v>
      </c>
      <c r="D544" s="16" t="s">
        <v>3</v>
      </c>
      <c r="E544" s="16" t="str">
        <f>BY_AGR_Demand_Drivers!$J$11</f>
        <v>AGDFL</v>
      </c>
      <c r="F544" s="16">
        <f>VLOOKUP($C544,'Growth rate'!$B$3:$S$93,4,FALSE)*VLOOKUP($E544,BY_AGR_Demand_Drivers!$A$5:$I$11,7,FALSE)</f>
        <v>6.4471652705055975</v>
      </c>
      <c r="G544" s="16">
        <f>VLOOKUP($C544,'Growth rate'!$B$3:$S$93,4,FALSE)*VLOOKUP($E544,BY_AGR_Demand_Drivers!$A$5:$I$11,8,FALSE)</f>
        <v>0</v>
      </c>
      <c r="H544" s="16">
        <f>VLOOKUP($C544,'Growth rate'!$B$3:$S$93,4,FALSE)*VLOOKUP($E544,BY_AGR_Demand_Drivers!$A$5:$I$11,9,FALSE)</f>
        <v>0</v>
      </c>
    </row>
    <row r="545" spans="2:8">
      <c r="B545" s="16" t="s">
        <v>11</v>
      </c>
      <c r="C545" s="16">
        <v>2068</v>
      </c>
      <c r="D545" s="16" t="s">
        <v>3</v>
      </c>
      <c r="E545" s="16" t="str">
        <f>BY_AGR_Demand_Drivers!$J$11</f>
        <v>AGDFL</v>
      </c>
      <c r="F545" s="16">
        <f>VLOOKUP($C545,'Growth rate'!$B$3:$S$93,4,FALSE)*VLOOKUP($E545,BY_AGR_Demand_Drivers!$A$5:$I$11,7,FALSE)</f>
        <v>6.4308671187374786</v>
      </c>
      <c r="G545" s="16">
        <f>VLOOKUP($C545,'Growth rate'!$B$3:$S$93,4,FALSE)*VLOOKUP($E545,BY_AGR_Demand_Drivers!$A$5:$I$11,8,FALSE)</f>
        <v>0</v>
      </c>
      <c r="H545" s="16">
        <f>VLOOKUP($C545,'Growth rate'!$B$3:$S$93,4,FALSE)*VLOOKUP($E545,BY_AGR_Demand_Drivers!$A$5:$I$11,9,FALSE)</f>
        <v>0</v>
      </c>
    </row>
    <row r="546" spans="2:8">
      <c r="B546" s="16" t="s">
        <v>11</v>
      </c>
      <c r="C546" s="16">
        <v>2069</v>
      </c>
      <c r="D546" s="16" t="s">
        <v>3</v>
      </c>
      <c r="E546" s="16" t="str">
        <f>BY_AGR_Demand_Drivers!$J$11</f>
        <v>AGDFL</v>
      </c>
      <c r="F546" s="16">
        <f>VLOOKUP($C546,'Growth rate'!$B$3:$S$93,4,FALSE)*VLOOKUP($E546,BY_AGR_Demand_Drivers!$A$5:$I$11,7,FALSE)</f>
        <v>6.4145689669693589</v>
      </c>
      <c r="G546" s="16">
        <f>VLOOKUP($C546,'Growth rate'!$B$3:$S$93,4,FALSE)*VLOOKUP($E546,BY_AGR_Demand_Drivers!$A$5:$I$11,8,FALSE)</f>
        <v>0</v>
      </c>
      <c r="H546" s="16">
        <f>VLOOKUP($C546,'Growth rate'!$B$3:$S$93,4,FALSE)*VLOOKUP($E546,BY_AGR_Demand_Drivers!$A$5:$I$11,9,FALSE)</f>
        <v>0</v>
      </c>
    </row>
    <row r="547" spans="2:8">
      <c r="B547" s="16" t="s">
        <v>11</v>
      </c>
      <c r="C547" s="16">
        <v>2070</v>
      </c>
      <c r="D547" s="16" t="s">
        <v>3</v>
      </c>
      <c r="E547" s="16" t="str">
        <f>BY_AGR_Demand_Drivers!$J$11</f>
        <v>AGDFL</v>
      </c>
      <c r="F547" s="16">
        <f>VLOOKUP($C547,'Growth rate'!$B$3:$S$93,4,FALSE)*VLOOKUP($E547,BY_AGR_Demand_Drivers!$A$5:$I$11,7,FALSE)</f>
        <v>6.3982708152012391</v>
      </c>
      <c r="G547" s="16">
        <f>VLOOKUP($C547,'Growth rate'!$B$3:$S$93,4,FALSE)*VLOOKUP($E547,BY_AGR_Demand_Drivers!$A$5:$I$11,8,FALSE)</f>
        <v>0</v>
      </c>
      <c r="H547" s="16">
        <f>VLOOKUP($C547,'Growth rate'!$B$3:$S$93,4,FALSE)*VLOOKUP($E547,BY_AGR_Demand_Drivers!$A$5:$I$11,9,FALSE)</f>
        <v>0</v>
      </c>
    </row>
    <row r="548" spans="2:8">
      <c r="B548" s="16" t="s">
        <v>11</v>
      </c>
      <c r="C548" s="16">
        <v>2071</v>
      </c>
      <c r="D548" s="16" t="s">
        <v>3</v>
      </c>
      <c r="E548" s="16" t="str">
        <f>BY_AGR_Demand_Drivers!$J$11</f>
        <v>AGDFL</v>
      </c>
      <c r="F548" s="16">
        <f>VLOOKUP($C548,'Growth rate'!$B$3:$S$93,4,FALSE)*VLOOKUP($E548,BY_AGR_Demand_Drivers!$A$5:$I$11,7,FALSE)</f>
        <v>6.3773831139812751</v>
      </c>
      <c r="G548" s="16">
        <f>VLOOKUP($C548,'Growth rate'!$B$3:$S$93,4,FALSE)*VLOOKUP($E548,BY_AGR_Demand_Drivers!$A$5:$I$11,8,FALSE)</f>
        <v>0</v>
      </c>
      <c r="H548" s="16">
        <f>VLOOKUP($C548,'Growth rate'!$B$3:$S$93,4,FALSE)*VLOOKUP($E548,BY_AGR_Demand_Drivers!$A$5:$I$11,9,FALSE)</f>
        <v>0</v>
      </c>
    </row>
    <row r="549" spans="2:8">
      <c r="B549" s="16" t="s">
        <v>11</v>
      </c>
      <c r="C549" s="16">
        <v>2072</v>
      </c>
      <c r="D549" s="16" t="s">
        <v>3</v>
      </c>
      <c r="E549" s="16" t="str">
        <f>BY_AGR_Demand_Drivers!$J$11</f>
        <v>AGDFL</v>
      </c>
      <c r="F549" s="16">
        <f>VLOOKUP($C549,'Growth rate'!$B$3:$S$93,4,FALSE)*VLOOKUP($E549,BY_AGR_Demand_Drivers!$A$5:$I$11,7,FALSE)</f>
        <v>6.3564954127613094</v>
      </c>
      <c r="G549" s="16">
        <f>VLOOKUP($C549,'Growth rate'!$B$3:$S$93,4,FALSE)*VLOOKUP($E549,BY_AGR_Demand_Drivers!$A$5:$I$11,8,FALSE)</f>
        <v>0</v>
      </c>
      <c r="H549" s="16">
        <f>VLOOKUP($C549,'Growth rate'!$B$3:$S$93,4,FALSE)*VLOOKUP($E549,BY_AGR_Demand_Drivers!$A$5:$I$11,9,FALSE)</f>
        <v>0</v>
      </c>
    </row>
    <row r="550" spans="2:8">
      <c r="B550" s="16" t="s">
        <v>11</v>
      </c>
      <c r="C550" s="16">
        <v>2073</v>
      </c>
      <c r="D550" s="16" t="s">
        <v>3</v>
      </c>
      <c r="E550" s="16" t="str">
        <f>BY_AGR_Demand_Drivers!$J$11</f>
        <v>AGDFL</v>
      </c>
      <c r="F550" s="16">
        <f>VLOOKUP($C550,'Growth rate'!$B$3:$S$93,4,FALSE)*VLOOKUP($E550,BY_AGR_Demand_Drivers!$A$5:$I$11,7,FALSE)</f>
        <v>6.3356077115413454</v>
      </c>
      <c r="G550" s="16">
        <f>VLOOKUP($C550,'Growth rate'!$B$3:$S$93,4,FALSE)*VLOOKUP($E550,BY_AGR_Demand_Drivers!$A$5:$I$11,8,FALSE)</f>
        <v>0</v>
      </c>
      <c r="H550" s="16">
        <f>VLOOKUP($C550,'Growth rate'!$B$3:$S$93,4,FALSE)*VLOOKUP($E550,BY_AGR_Demand_Drivers!$A$5:$I$11,9,FALSE)</f>
        <v>0</v>
      </c>
    </row>
    <row r="551" spans="2:8">
      <c r="B551" s="16" t="s">
        <v>11</v>
      </c>
      <c r="C551" s="16">
        <v>2074</v>
      </c>
      <c r="D551" s="16" t="s">
        <v>3</v>
      </c>
      <c r="E551" s="16" t="str">
        <f>BY_AGR_Demand_Drivers!$J$11</f>
        <v>AGDFL</v>
      </c>
      <c r="F551" s="16">
        <f>VLOOKUP($C551,'Growth rate'!$B$3:$S$93,4,FALSE)*VLOOKUP($E551,BY_AGR_Demand_Drivers!$A$5:$I$11,7,FALSE)</f>
        <v>6.3147200103213805</v>
      </c>
      <c r="G551" s="16">
        <f>VLOOKUP($C551,'Growth rate'!$B$3:$S$93,4,FALSE)*VLOOKUP($E551,BY_AGR_Demand_Drivers!$A$5:$I$11,8,FALSE)</f>
        <v>0</v>
      </c>
      <c r="H551" s="16">
        <f>VLOOKUP($C551,'Growth rate'!$B$3:$S$93,4,FALSE)*VLOOKUP($E551,BY_AGR_Demand_Drivers!$A$5:$I$11,9,FALSE)</f>
        <v>0</v>
      </c>
    </row>
    <row r="552" spans="2:8">
      <c r="B552" s="16" t="s">
        <v>11</v>
      </c>
      <c r="C552" s="16">
        <v>2075</v>
      </c>
      <c r="D552" s="16" t="s">
        <v>3</v>
      </c>
      <c r="E552" s="16" t="str">
        <f>BY_AGR_Demand_Drivers!$J$11</f>
        <v>AGDFL</v>
      </c>
      <c r="F552" s="16">
        <f>VLOOKUP($C552,'Growth rate'!$B$3:$S$93,4,FALSE)*VLOOKUP($E552,BY_AGR_Demand_Drivers!$A$5:$I$11,7,FALSE)</f>
        <v>6.2938323091014166</v>
      </c>
      <c r="G552" s="16">
        <f>VLOOKUP($C552,'Growth rate'!$B$3:$S$93,4,FALSE)*VLOOKUP($E552,BY_AGR_Demand_Drivers!$A$5:$I$11,8,FALSE)</f>
        <v>0</v>
      </c>
      <c r="H552" s="16">
        <f>VLOOKUP($C552,'Growth rate'!$B$3:$S$93,4,FALSE)*VLOOKUP($E552,BY_AGR_Demand_Drivers!$A$5:$I$11,9,FALSE)</f>
        <v>0</v>
      </c>
    </row>
    <row r="553" spans="2:8">
      <c r="B553" s="16" t="s">
        <v>11</v>
      </c>
      <c r="C553" s="16">
        <v>2076</v>
      </c>
      <c r="D553" s="16" t="s">
        <v>3</v>
      </c>
      <c r="E553" s="16" t="str">
        <f>BY_AGR_Demand_Drivers!$J$11</f>
        <v>AGDFL</v>
      </c>
      <c r="F553" s="16">
        <f>VLOOKUP($C553,'Growth rate'!$B$3:$S$93,4,FALSE)*VLOOKUP($E553,BY_AGR_Demand_Drivers!$A$5:$I$11,7,FALSE)</f>
        <v>6.2695610905728589</v>
      </c>
      <c r="G553" s="16">
        <f>VLOOKUP($C553,'Growth rate'!$B$3:$S$93,4,FALSE)*VLOOKUP($E553,BY_AGR_Demand_Drivers!$A$5:$I$11,8,FALSE)</f>
        <v>0</v>
      </c>
      <c r="H553" s="16">
        <f>VLOOKUP($C553,'Growth rate'!$B$3:$S$93,4,FALSE)*VLOOKUP($E553,BY_AGR_Demand_Drivers!$A$5:$I$11,9,FALSE)</f>
        <v>0</v>
      </c>
    </row>
    <row r="554" spans="2:8">
      <c r="B554" s="16" t="s">
        <v>11</v>
      </c>
      <c r="C554" s="16">
        <v>2077</v>
      </c>
      <c r="D554" s="16" t="s">
        <v>3</v>
      </c>
      <c r="E554" s="16" t="str">
        <f>BY_AGR_Demand_Drivers!$J$11</f>
        <v>AGDFL</v>
      </c>
      <c r="F554" s="16">
        <f>VLOOKUP($C554,'Growth rate'!$B$3:$S$93,4,FALSE)*VLOOKUP($E554,BY_AGR_Demand_Drivers!$A$5:$I$11,7,FALSE)</f>
        <v>6.2452898720443013</v>
      </c>
      <c r="G554" s="16">
        <f>VLOOKUP($C554,'Growth rate'!$B$3:$S$93,4,FALSE)*VLOOKUP($E554,BY_AGR_Demand_Drivers!$A$5:$I$11,8,FALSE)</f>
        <v>0</v>
      </c>
      <c r="H554" s="16">
        <f>VLOOKUP($C554,'Growth rate'!$B$3:$S$93,4,FALSE)*VLOOKUP($E554,BY_AGR_Demand_Drivers!$A$5:$I$11,9,FALSE)</f>
        <v>0</v>
      </c>
    </row>
    <row r="555" spans="2:8">
      <c r="B555" s="16" t="s">
        <v>11</v>
      </c>
      <c r="C555" s="16">
        <v>2078</v>
      </c>
      <c r="D555" s="16" t="s">
        <v>3</v>
      </c>
      <c r="E555" s="16" t="str">
        <f>BY_AGR_Demand_Drivers!$J$11</f>
        <v>AGDFL</v>
      </c>
      <c r="F555" s="16">
        <f>VLOOKUP($C555,'Growth rate'!$B$3:$S$93,4,FALSE)*VLOOKUP($E555,BY_AGR_Demand_Drivers!$A$5:$I$11,7,FALSE)</f>
        <v>6.2210186535157446</v>
      </c>
      <c r="G555" s="16">
        <f>VLOOKUP($C555,'Growth rate'!$B$3:$S$93,4,FALSE)*VLOOKUP($E555,BY_AGR_Demand_Drivers!$A$5:$I$11,8,FALSE)</f>
        <v>0</v>
      </c>
      <c r="H555" s="16">
        <f>VLOOKUP($C555,'Growth rate'!$B$3:$S$93,4,FALSE)*VLOOKUP($E555,BY_AGR_Demand_Drivers!$A$5:$I$11,9,FALSE)</f>
        <v>0</v>
      </c>
    </row>
    <row r="556" spans="2:8">
      <c r="B556" s="16" t="s">
        <v>11</v>
      </c>
      <c r="C556" s="16">
        <v>2079</v>
      </c>
      <c r="D556" s="16" t="s">
        <v>3</v>
      </c>
      <c r="E556" s="16" t="str">
        <f>BY_AGR_Demand_Drivers!$J$11</f>
        <v>AGDFL</v>
      </c>
      <c r="F556" s="16">
        <f>VLOOKUP($C556,'Growth rate'!$B$3:$S$93,4,FALSE)*VLOOKUP($E556,BY_AGR_Demand_Drivers!$A$5:$I$11,7,FALSE)</f>
        <v>6.1967474349871869</v>
      </c>
      <c r="G556" s="16">
        <f>VLOOKUP($C556,'Growth rate'!$B$3:$S$93,4,FALSE)*VLOOKUP($E556,BY_AGR_Demand_Drivers!$A$5:$I$11,8,FALSE)</f>
        <v>0</v>
      </c>
      <c r="H556" s="16">
        <f>VLOOKUP($C556,'Growth rate'!$B$3:$S$93,4,FALSE)*VLOOKUP($E556,BY_AGR_Demand_Drivers!$A$5:$I$11,9,FALSE)</f>
        <v>0</v>
      </c>
    </row>
    <row r="557" spans="2:8">
      <c r="B557" s="16" t="s">
        <v>11</v>
      </c>
      <c r="C557" s="16">
        <v>2080</v>
      </c>
      <c r="D557" s="16" t="s">
        <v>3</v>
      </c>
      <c r="E557" s="16" t="str">
        <f>BY_AGR_Demand_Drivers!$J$11</f>
        <v>AGDFL</v>
      </c>
      <c r="F557" s="16">
        <f>VLOOKUP($C557,'Growth rate'!$B$3:$S$93,4,FALSE)*VLOOKUP($E557,BY_AGR_Demand_Drivers!$A$5:$I$11,7,FALSE)</f>
        <v>6.1724762164586302</v>
      </c>
      <c r="G557" s="16">
        <f>VLOOKUP($C557,'Growth rate'!$B$3:$S$93,4,FALSE)*VLOOKUP($E557,BY_AGR_Demand_Drivers!$A$5:$I$11,8,FALSE)</f>
        <v>0</v>
      </c>
      <c r="H557" s="16">
        <f>VLOOKUP($C557,'Growth rate'!$B$3:$S$93,4,FALSE)*VLOOKUP($E557,BY_AGR_Demand_Drivers!$A$5:$I$11,9,FALSE)</f>
        <v>0</v>
      </c>
    </row>
    <row r="558" spans="2:8">
      <c r="B558" s="16" t="s">
        <v>11</v>
      </c>
      <c r="C558" s="16">
        <v>2081</v>
      </c>
      <c r="D558" s="16" t="s">
        <v>3</v>
      </c>
      <c r="E558" s="16" t="str">
        <f>BY_AGR_Demand_Drivers!$J$11</f>
        <v>AGDFL</v>
      </c>
      <c r="F558" s="16">
        <f>VLOOKUP($C558,'Growth rate'!$B$3:$S$93,4,FALSE)*VLOOKUP($E558,BY_AGR_Demand_Drivers!$A$5:$I$11,7,FALSE)</f>
        <v>6.1416860861112177</v>
      </c>
      <c r="G558" s="16">
        <f>VLOOKUP($C558,'Growth rate'!$B$3:$S$93,4,FALSE)*VLOOKUP($E558,BY_AGR_Demand_Drivers!$A$5:$I$11,8,FALSE)</f>
        <v>0</v>
      </c>
      <c r="H558" s="16">
        <f>VLOOKUP($C558,'Growth rate'!$B$3:$S$93,4,FALSE)*VLOOKUP($E558,BY_AGR_Demand_Drivers!$A$5:$I$11,9,FALSE)</f>
        <v>0</v>
      </c>
    </row>
    <row r="559" spans="2:8">
      <c r="B559" s="16" t="s">
        <v>11</v>
      </c>
      <c r="C559" s="16">
        <v>2082</v>
      </c>
      <c r="D559" s="16" t="s">
        <v>3</v>
      </c>
      <c r="E559" s="16" t="str">
        <f>BY_AGR_Demand_Drivers!$J$11</f>
        <v>AGDFL</v>
      </c>
      <c r="F559" s="16">
        <f>VLOOKUP($C559,'Growth rate'!$B$3:$S$93,4,FALSE)*VLOOKUP($E559,BY_AGR_Demand_Drivers!$A$5:$I$11,7,FALSE)</f>
        <v>6.1108959557638043</v>
      </c>
      <c r="G559" s="16">
        <f>VLOOKUP($C559,'Growth rate'!$B$3:$S$93,4,FALSE)*VLOOKUP($E559,BY_AGR_Demand_Drivers!$A$5:$I$11,8,FALSE)</f>
        <v>0</v>
      </c>
      <c r="H559" s="16">
        <f>VLOOKUP($C559,'Growth rate'!$B$3:$S$93,4,FALSE)*VLOOKUP($E559,BY_AGR_Demand_Drivers!$A$5:$I$11,9,FALSE)</f>
        <v>0</v>
      </c>
    </row>
    <row r="560" spans="2:8">
      <c r="B560" s="16" t="s">
        <v>11</v>
      </c>
      <c r="C560" s="16">
        <v>2083</v>
      </c>
      <c r="D560" s="16" t="s">
        <v>3</v>
      </c>
      <c r="E560" s="16" t="str">
        <f>BY_AGR_Demand_Drivers!$J$11</f>
        <v>AGDFL</v>
      </c>
      <c r="F560" s="16">
        <f>VLOOKUP($C560,'Growth rate'!$B$3:$S$93,4,FALSE)*VLOOKUP($E560,BY_AGR_Demand_Drivers!$A$5:$I$11,7,FALSE)</f>
        <v>6.0801058254163909</v>
      </c>
      <c r="G560" s="16">
        <f>VLOOKUP($C560,'Growth rate'!$B$3:$S$93,4,FALSE)*VLOOKUP($E560,BY_AGR_Demand_Drivers!$A$5:$I$11,8,FALSE)</f>
        <v>0</v>
      </c>
      <c r="H560" s="16">
        <f>VLOOKUP($C560,'Growth rate'!$B$3:$S$93,4,FALSE)*VLOOKUP($E560,BY_AGR_Demand_Drivers!$A$5:$I$11,9,FALSE)</f>
        <v>0</v>
      </c>
    </row>
    <row r="561" spans="2:8">
      <c r="B561" s="16" t="s">
        <v>11</v>
      </c>
      <c r="C561" s="16">
        <v>2084</v>
      </c>
      <c r="D561" s="16" t="s">
        <v>3</v>
      </c>
      <c r="E561" s="16" t="str">
        <f>BY_AGR_Demand_Drivers!$J$11</f>
        <v>AGDFL</v>
      </c>
      <c r="F561" s="16">
        <f>VLOOKUP($C561,'Growth rate'!$B$3:$S$93,4,FALSE)*VLOOKUP($E561,BY_AGR_Demand_Drivers!$A$5:$I$11,7,FALSE)</f>
        <v>6.0493156950689775</v>
      </c>
      <c r="G561" s="16">
        <f>VLOOKUP($C561,'Growth rate'!$B$3:$S$93,4,FALSE)*VLOOKUP($E561,BY_AGR_Demand_Drivers!$A$5:$I$11,8,FALSE)</f>
        <v>0</v>
      </c>
      <c r="H561" s="16">
        <f>VLOOKUP($C561,'Growth rate'!$B$3:$S$93,4,FALSE)*VLOOKUP($E561,BY_AGR_Demand_Drivers!$A$5:$I$11,9,FALSE)</f>
        <v>0</v>
      </c>
    </row>
    <row r="562" spans="2:8">
      <c r="B562" s="16" t="s">
        <v>11</v>
      </c>
      <c r="C562" s="16">
        <v>2085</v>
      </c>
      <c r="D562" s="16" t="s">
        <v>3</v>
      </c>
      <c r="E562" s="16" t="str">
        <f>BY_AGR_Demand_Drivers!$J$11</f>
        <v>AGDFL</v>
      </c>
      <c r="F562" s="16">
        <f>VLOOKUP($C562,'Growth rate'!$B$3:$S$93,4,FALSE)*VLOOKUP($E562,BY_AGR_Demand_Drivers!$A$5:$I$11,7,FALSE)</f>
        <v>6.018525564721565</v>
      </c>
      <c r="G562" s="16">
        <f>VLOOKUP($C562,'Growth rate'!$B$3:$S$93,4,FALSE)*VLOOKUP($E562,BY_AGR_Demand_Drivers!$A$5:$I$11,8,FALSE)</f>
        <v>0</v>
      </c>
      <c r="H562" s="16">
        <f>VLOOKUP($C562,'Growth rate'!$B$3:$S$93,4,FALSE)*VLOOKUP($E562,BY_AGR_Demand_Drivers!$A$5:$I$11,9,FALSE)</f>
        <v>0</v>
      </c>
    </row>
    <row r="563" spans="2:8">
      <c r="B563" s="16" t="s">
        <v>11</v>
      </c>
      <c r="C563" s="16">
        <v>2086</v>
      </c>
      <c r="D563" s="16" t="s">
        <v>3</v>
      </c>
      <c r="E563" s="16" t="str">
        <f>BY_AGR_Demand_Drivers!$J$11</f>
        <v>AGDFL</v>
      </c>
      <c r="F563" s="16">
        <f>VLOOKUP($C563,'Growth rate'!$B$3:$S$93,4,FALSE)*VLOOKUP($E563,BY_AGR_Demand_Drivers!$A$5:$I$11,7,FALSE)</f>
        <v>5.9816999924123442</v>
      </c>
      <c r="G563" s="16">
        <f>VLOOKUP($C563,'Growth rate'!$B$3:$S$93,4,FALSE)*VLOOKUP($E563,BY_AGR_Demand_Drivers!$A$5:$I$11,8,FALSE)</f>
        <v>0</v>
      </c>
      <c r="H563" s="16">
        <f>VLOOKUP($C563,'Growth rate'!$B$3:$S$93,4,FALSE)*VLOOKUP($E563,BY_AGR_Demand_Drivers!$A$5:$I$11,9,FALSE)</f>
        <v>0</v>
      </c>
    </row>
    <row r="564" spans="2:8">
      <c r="B564" s="16" t="s">
        <v>11</v>
      </c>
      <c r="C564" s="16">
        <v>2087</v>
      </c>
      <c r="D564" s="16" t="s">
        <v>3</v>
      </c>
      <c r="E564" s="16" t="str">
        <f>BY_AGR_Demand_Drivers!$J$11</f>
        <v>AGDFL</v>
      </c>
      <c r="F564" s="16">
        <f>VLOOKUP($C564,'Growth rate'!$B$3:$S$93,4,FALSE)*VLOOKUP($E564,BY_AGR_Demand_Drivers!$A$5:$I$11,7,FALSE)</f>
        <v>5.9448744201031225</v>
      </c>
      <c r="G564" s="16">
        <f>VLOOKUP($C564,'Growth rate'!$B$3:$S$93,4,FALSE)*VLOOKUP($E564,BY_AGR_Demand_Drivers!$A$5:$I$11,8,FALSE)</f>
        <v>0</v>
      </c>
      <c r="H564" s="16">
        <f>VLOOKUP($C564,'Growth rate'!$B$3:$S$93,4,FALSE)*VLOOKUP($E564,BY_AGR_Demand_Drivers!$A$5:$I$11,9,FALSE)</f>
        <v>0</v>
      </c>
    </row>
    <row r="565" spans="2:8">
      <c r="B565" s="16" t="s">
        <v>11</v>
      </c>
      <c r="C565" s="16">
        <v>2088</v>
      </c>
      <c r="D565" s="16" t="s">
        <v>3</v>
      </c>
      <c r="E565" s="16" t="str">
        <f>BY_AGR_Demand_Drivers!$J$11</f>
        <v>AGDFL</v>
      </c>
      <c r="F565" s="16">
        <f>VLOOKUP($C565,'Growth rate'!$B$3:$S$93,4,FALSE)*VLOOKUP($E565,BY_AGR_Demand_Drivers!$A$5:$I$11,7,FALSE)</f>
        <v>5.9080488477939017</v>
      </c>
      <c r="G565" s="16">
        <f>VLOOKUP($C565,'Growth rate'!$B$3:$S$93,4,FALSE)*VLOOKUP($E565,BY_AGR_Demand_Drivers!$A$5:$I$11,8,FALSE)</f>
        <v>0</v>
      </c>
      <c r="H565" s="16">
        <f>VLOOKUP($C565,'Growth rate'!$B$3:$S$93,4,FALSE)*VLOOKUP($E565,BY_AGR_Demand_Drivers!$A$5:$I$11,9,FALSE)</f>
        <v>0</v>
      </c>
    </row>
    <row r="566" spans="2:8">
      <c r="B566" s="16" t="s">
        <v>11</v>
      </c>
      <c r="C566" s="16">
        <v>2089</v>
      </c>
      <c r="D566" s="16" t="s">
        <v>3</v>
      </c>
      <c r="E566" s="16" t="str">
        <f>BY_AGR_Demand_Drivers!$J$11</f>
        <v>AGDFL</v>
      </c>
      <c r="F566" s="16">
        <f>VLOOKUP($C566,'Growth rate'!$B$3:$S$93,4,FALSE)*VLOOKUP($E566,BY_AGR_Demand_Drivers!$A$5:$I$11,7,FALSE)</f>
        <v>5.8712232754846809</v>
      </c>
      <c r="G566" s="16">
        <f>VLOOKUP($C566,'Growth rate'!$B$3:$S$93,4,FALSE)*VLOOKUP($E566,BY_AGR_Demand_Drivers!$A$5:$I$11,8,FALSE)</f>
        <v>0</v>
      </c>
      <c r="H566" s="16">
        <f>VLOOKUP($C566,'Growth rate'!$B$3:$S$93,4,FALSE)*VLOOKUP($E566,BY_AGR_Demand_Drivers!$A$5:$I$11,9,FALSE)</f>
        <v>0</v>
      </c>
    </row>
    <row r="567" spans="2:8">
      <c r="B567" s="16" t="s">
        <v>11</v>
      </c>
      <c r="C567" s="16">
        <v>2090</v>
      </c>
      <c r="D567" s="16" t="s">
        <v>3</v>
      </c>
      <c r="E567" s="16" t="str">
        <f>BY_AGR_Demand_Drivers!$J$11</f>
        <v>AGDFL</v>
      </c>
      <c r="F567" s="16">
        <f>VLOOKUP($C567,'Growth rate'!$B$3:$S$93,4,FALSE)*VLOOKUP($E567,BY_AGR_Demand_Drivers!$A$5:$I$11,7,FALSE)</f>
        <v>5.8343977031754592</v>
      </c>
      <c r="G567" s="16">
        <f>VLOOKUP($C567,'Growth rate'!$B$3:$S$93,4,FALSE)*VLOOKUP($E567,BY_AGR_Demand_Drivers!$A$5:$I$11,8,FALSE)</f>
        <v>0</v>
      </c>
      <c r="H567" s="16">
        <f>VLOOKUP($C567,'Growth rate'!$B$3:$S$93,4,FALSE)*VLOOKUP($E567,BY_AGR_Demand_Drivers!$A$5:$I$11,9,FALSE)</f>
        <v>0</v>
      </c>
    </row>
    <row r="568" spans="2:8">
      <c r="B568" s="16" t="s">
        <v>11</v>
      </c>
      <c r="C568" s="16">
        <v>2091</v>
      </c>
      <c r="D568" s="16" t="s">
        <v>3</v>
      </c>
      <c r="E568" s="16" t="str">
        <f>BY_AGR_Demand_Drivers!$J$11</f>
        <v>AGDFL</v>
      </c>
      <c r="F568" s="16">
        <f>VLOOKUP($C568,'Growth rate'!$B$3:$S$93,4,FALSE)*VLOOKUP($E568,BY_AGR_Demand_Drivers!$A$5:$I$11,7,FALSE)</f>
        <v>5.7938148871811057</v>
      </c>
      <c r="G568" s="16">
        <f>VLOOKUP($C568,'Growth rate'!$B$3:$S$93,4,FALSE)*VLOOKUP($E568,BY_AGR_Demand_Drivers!$A$5:$I$11,8,FALSE)</f>
        <v>0</v>
      </c>
      <c r="H568" s="16">
        <f>VLOOKUP($C568,'Growth rate'!$B$3:$S$93,4,FALSE)*VLOOKUP($E568,BY_AGR_Demand_Drivers!$A$5:$I$11,9,FALSE)</f>
        <v>0</v>
      </c>
    </row>
    <row r="569" spans="2:8">
      <c r="B569" s="16" t="s">
        <v>11</v>
      </c>
      <c r="C569" s="16">
        <v>2092</v>
      </c>
      <c r="D569" s="16" t="s">
        <v>3</v>
      </c>
      <c r="E569" s="16" t="str">
        <f>BY_AGR_Demand_Drivers!$J$11</f>
        <v>AGDFL</v>
      </c>
      <c r="F569" s="16">
        <f>VLOOKUP($C569,'Growth rate'!$B$3:$S$93,4,FALSE)*VLOOKUP($E569,BY_AGR_Demand_Drivers!$A$5:$I$11,7,FALSE)</f>
        <v>5.7532320711867522</v>
      </c>
      <c r="G569" s="16">
        <f>VLOOKUP($C569,'Growth rate'!$B$3:$S$93,4,FALSE)*VLOOKUP($E569,BY_AGR_Demand_Drivers!$A$5:$I$11,8,FALSE)</f>
        <v>0</v>
      </c>
      <c r="H569" s="16">
        <f>VLOOKUP($C569,'Growth rate'!$B$3:$S$93,4,FALSE)*VLOOKUP($E569,BY_AGR_Demand_Drivers!$A$5:$I$11,9,FALSE)</f>
        <v>0</v>
      </c>
    </row>
    <row r="570" spans="2:8">
      <c r="B570" s="16" t="s">
        <v>11</v>
      </c>
      <c r="C570" s="16">
        <v>2093</v>
      </c>
      <c r="D570" s="16" t="s">
        <v>3</v>
      </c>
      <c r="E570" s="16" t="str">
        <f>BY_AGR_Demand_Drivers!$J$11</f>
        <v>AGDFL</v>
      </c>
      <c r="F570" s="16">
        <f>VLOOKUP($C570,'Growth rate'!$B$3:$S$93,4,FALSE)*VLOOKUP($E570,BY_AGR_Demand_Drivers!$A$5:$I$11,7,FALSE)</f>
        <v>5.7126492551923977</v>
      </c>
      <c r="G570" s="16">
        <f>VLOOKUP($C570,'Growth rate'!$B$3:$S$93,4,FALSE)*VLOOKUP($E570,BY_AGR_Demand_Drivers!$A$5:$I$11,8,FALSE)</f>
        <v>0</v>
      </c>
      <c r="H570" s="16">
        <f>VLOOKUP($C570,'Growth rate'!$B$3:$S$93,4,FALSE)*VLOOKUP($E570,BY_AGR_Demand_Drivers!$A$5:$I$11,9,FALSE)</f>
        <v>0</v>
      </c>
    </row>
    <row r="571" spans="2:8">
      <c r="B571" s="16" t="s">
        <v>11</v>
      </c>
      <c r="C571" s="16">
        <v>2094</v>
      </c>
      <c r="D571" s="16" t="s">
        <v>3</v>
      </c>
      <c r="E571" s="16" t="str">
        <f>BY_AGR_Demand_Drivers!$J$11</f>
        <v>AGDFL</v>
      </c>
      <c r="F571" s="16">
        <f>VLOOKUP($C571,'Growth rate'!$B$3:$S$93,4,FALSE)*VLOOKUP($E571,BY_AGR_Demand_Drivers!$A$5:$I$11,7,FALSE)</f>
        <v>5.6720664391980451</v>
      </c>
      <c r="G571" s="16">
        <f>VLOOKUP($C571,'Growth rate'!$B$3:$S$93,4,FALSE)*VLOOKUP($E571,BY_AGR_Demand_Drivers!$A$5:$I$11,8,FALSE)</f>
        <v>0</v>
      </c>
      <c r="H571" s="16">
        <f>VLOOKUP($C571,'Growth rate'!$B$3:$S$93,4,FALSE)*VLOOKUP($E571,BY_AGR_Demand_Drivers!$A$5:$I$11,9,FALSE)</f>
        <v>0</v>
      </c>
    </row>
    <row r="572" spans="2:8">
      <c r="B572" s="16" t="s">
        <v>11</v>
      </c>
      <c r="C572" s="16">
        <v>2095</v>
      </c>
      <c r="D572" s="16" t="s">
        <v>3</v>
      </c>
      <c r="E572" s="16" t="str">
        <f>BY_AGR_Demand_Drivers!$J$11</f>
        <v>AGDFL</v>
      </c>
      <c r="F572" s="16">
        <f>VLOOKUP($C572,'Growth rate'!$B$3:$S$93,4,FALSE)*VLOOKUP($E572,BY_AGR_Demand_Drivers!$A$5:$I$11,7,FALSE)</f>
        <v>5.6314836232036907</v>
      </c>
      <c r="G572" s="16">
        <f>VLOOKUP($C572,'Growth rate'!$B$3:$S$93,4,FALSE)*VLOOKUP($E572,BY_AGR_Demand_Drivers!$A$5:$I$11,8,FALSE)</f>
        <v>0</v>
      </c>
      <c r="H572" s="16">
        <f>VLOOKUP($C572,'Growth rate'!$B$3:$S$93,4,FALSE)*VLOOKUP($E572,BY_AGR_Demand_Drivers!$A$5:$I$11,9,FALSE)</f>
        <v>0</v>
      </c>
    </row>
    <row r="573" spans="2:8">
      <c r="B573" s="16" t="s">
        <v>11</v>
      </c>
      <c r="C573" s="16">
        <v>2096</v>
      </c>
      <c r="D573" s="16" t="s">
        <v>3</v>
      </c>
      <c r="E573" s="16" t="str">
        <f>BY_AGR_Demand_Drivers!$J$11</f>
        <v>AGDFL</v>
      </c>
      <c r="F573" s="16">
        <f>VLOOKUP($C573,'Growth rate'!$B$3:$S$93,4,FALSE)*VLOOKUP($E573,BY_AGR_Demand_Drivers!$A$5:$I$11,7,FALSE)</f>
        <v>5.5889792353191075</v>
      </c>
      <c r="G573" s="16">
        <f>VLOOKUP($C573,'Growth rate'!$B$3:$S$93,4,FALSE)*VLOOKUP($E573,BY_AGR_Demand_Drivers!$A$5:$I$11,8,FALSE)</f>
        <v>0</v>
      </c>
      <c r="H573" s="16">
        <f>VLOOKUP($C573,'Growth rate'!$B$3:$S$93,4,FALSE)*VLOOKUP($E573,BY_AGR_Demand_Drivers!$A$5:$I$11,9,FALSE)</f>
        <v>0</v>
      </c>
    </row>
    <row r="574" spans="2:8">
      <c r="B574" s="16" t="s">
        <v>11</v>
      </c>
      <c r="C574" s="16">
        <v>2097</v>
      </c>
      <c r="D574" s="16" t="s">
        <v>3</v>
      </c>
      <c r="E574" s="16" t="str">
        <f>BY_AGR_Demand_Drivers!$J$11</f>
        <v>AGDFL</v>
      </c>
      <c r="F574" s="16">
        <f>VLOOKUP($C574,'Growth rate'!$B$3:$S$93,4,FALSE)*VLOOKUP($E574,BY_AGR_Demand_Drivers!$A$5:$I$11,7,FALSE)</f>
        <v>5.5464748474345251</v>
      </c>
      <c r="G574" s="16">
        <f>VLOOKUP($C574,'Growth rate'!$B$3:$S$93,4,FALSE)*VLOOKUP($E574,BY_AGR_Demand_Drivers!$A$5:$I$11,8,FALSE)</f>
        <v>0</v>
      </c>
      <c r="H574" s="16">
        <f>VLOOKUP($C574,'Growth rate'!$B$3:$S$93,4,FALSE)*VLOOKUP($E574,BY_AGR_Demand_Drivers!$A$5:$I$11,9,FALSE)</f>
        <v>0</v>
      </c>
    </row>
    <row r="575" spans="2:8">
      <c r="B575" s="16" t="s">
        <v>11</v>
      </c>
      <c r="C575" s="16">
        <v>2098</v>
      </c>
      <c r="D575" s="16" t="s">
        <v>3</v>
      </c>
      <c r="E575" s="16" t="str">
        <f>BY_AGR_Demand_Drivers!$J$11</f>
        <v>AGDFL</v>
      </c>
      <c r="F575" s="16">
        <f>VLOOKUP($C575,'Growth rate'!$B$3:$S$93,4,FALSE)*VLOOKUP($E575,BY_AGR_Demand_Drivers!$A$5:$I$11,7,FALSE)</f>
        <v>5.5039704595499419</v>
      </c>
      <c r="G575" s="16">
        <f>VLOOKUP($C575,'Growth rate'!$B$3:$S$93,4,FALSE)*VLOOKUP($E575,BY_AGR_Demand_Drivers!$A$5:$I$11,8,FALSE)</f>
        <v>0</v>
      </c>
      <c r="H575" s="16">
        <f>VLOOKUP($C575,'Growth rate'!$B$3:$S$93,4,FALSE)*VLOOKUP($E575,BY_AGR_Demand_Drivers!$A$5:$I$11,9,FALSE)</f>
        <v>0</v>
      </c>
    </row>
    <row r="576" spans="2:8">
      <c r="B576" s="16" t="s">
        <v>11</v>
      </c>
      <c r="C576" s="16">
        <v>2099</v>
      </c>
      <c r="D576" s="16" t="s">
        <v>3</v>
      </c>
      <c r="E576" s="16" t="str">
        <f>BY_AGR_Demand_Drivers!$J$11</f>
        <v>AGDFL</v>
      </c>
      <c r="F576" s="16">
        <f>VLOOKUP($C576,'Growth rate'!$B$3:$S$93,4,FALSE)*VLOOKUP($E576,BY_AGR_Demand_Drivers!$A$5:$I$11,7,FALSE)</f>
        <v>5.4614660716653596</v>
      </c>
      <c r="G576" s="16">
        <f>VLOOKUP($C576,'Growth rate'!$B$3:$S$93,4,FALSE)*VLOOKUP($E576,BY_AGR_Demand_Drivers!$A$5:$I$11,8,FALSE)</f>
        <v>0</v>
      </c>
      <c r="H576" s="16">
        <f>VLOOKUP($C576,'Growth rate'!$B$3:$S$93,4,FALSE)*VLOOKUP($E576,BY_AGR_Demand_Drivers!$A$5:$I$11,9,FALSE)</f>
        <v>0</v>
      </c>
    </row>
    <row r="577" spans="2:8">
      <c r="B577" s="16" t="s">
        <v>11</v>
      </c>
      <c r="C577" s="16">
        <v>2100</v>
      </c>
      <c r="D577" s="16" t="s">
        <v>3</v>
      </c>
      <c r="E577" s="16" t="str">
        <f>BY_AGR_Demand_Drivers!$J$11</f>
        <v>AGDFL</v>
      </c>
      <c r="F577" s="16">
        <f>VLOOKUP($C577,'Growth rate'!$B$3:$S$93,4,FALSE)*VLOOKUP($E577,BY_AGR_Demand_Drivers!$A$5:$I$11,7,FALSE)</f>
        <v>5.4189616837807764</v>
      </c>
      <c r="G577" s="16">
        <f>VLOOKUP($C577,'Growth rate'!$B$3:$S$93,4,FALSE)*VLOOKUP($E577,BY_AGR_Demand_Drivers!$A$5:$I$11,8,FALSE)</f>
        <v>0</v>
      </c>
      <c r="H577" s="16">
        <f>VLOOKUP($C577,'Growth rate'!$B$3:$S$93,4,FALSE)*VLOOKUP($E577,BY_AGR_Demand_Drivers!$A$5:$I$11,9,FALSE)</f>
        <v>0</v>
      </c>
    </row>
  </sheetData>
  <pageMargins left="0.7" right="0.7" top="0.75" bottom="0.75" header="0.3" footer="0.3"/>
  <legacy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2:I577"/>
  <sheetViews>
    <sheetView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ISDPH</v>
      </c>
      <c r="G4" s="16">
        <f>VLOOKUP($D4,'Growth rate'!$B$3:$S$93,8,FALSE)*VLOOKUP($F4,BY_IND_Demand_Drivers!$B$5:$J$100,7,FALSE)</f>
        <v>215.94439924752501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ISDPH</v>
      </c>
      <c r="G5" s="16">
        <f>VLOOKUP($D5,'Growth rate'!$B$3:$S$93,8,FALSE)*VLOOKUP($F5,BY_IND_Demand_Drivers!$B$5:$J$100,7,FALSE)</f>
        <v>214.25130050717459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ISDPH</v>
      </c>
      <c r="G6" s="16">
        <f>VLOOKUP($D6,'Growth rate'!$B$3:$S$93,8,FALSE)*VLOOKUP($F6,BY_IND_Demand_Drivers!$B$5:$J$100,7,FALSE)</f>
        <v>212.55820176682417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ISDPH</v>
      </c>
      <c r="G7" s="16">
        <f>VLOOKUP($D7,'Growth rate'!$B$3:$S$93,8,FALSE)*VLOOKUP($F7,BY_IND_Demand_Drivers!$B$5:$J$100,7,FALSE)</f>
        <v>210.86510302647372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ISDPH</v>
      </c>
      <c r="G8" s="16">
        <f>VLOOKUP($D8,'Growth rate'!$B$3:$S$93,8,FALSE)*VLOOKUP($F8,BY_IND_Demand_Drivers!$B$5:$J$100,7,FALSE)</f>
        <v>209.1720042861233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ISDPH</v>
      </c>
      <c r="G9" s="16">
        <f>VLOOKUP($D9,'Growth rate'!$B$3:$S$93,8,FALSE)*VLOOKUP($F9,BY_IND_Demand_Drivers!$B$5:$J$100,7,FALSE)</f>
        <v>207.47890554577288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ISDPH</v>
      </c>
      <c r="G10" s="16">
        <f>VLOOKUP($D10,'Growth rate'!$B$3:$S$93,8,FALSE)*VLOOKUP($F10,BY_IND_Demand_Drivers!$B$5:$J$100,7,FALSE)</f>
        <v>205.78580680542245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ISDPH</v>
      </c>
      <c r="G11" s="16">
        <f>VLOOKUP($D11,'Growth rate'!$B$3:$S$93,8,FALSE)*VLOOKUP($F11,BY_IND_Demand_Drivers!$B$5:$J$100,7,FALSE)</f>
        <v>204.09270806507206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ISDPH</v>
      </c>
      <c r="G12" s="16">
        <f>VLOOKUP($D12,'Growth rate'!$B$3:$S$93,8,FALSE)*VLOOKUP($F12,BY_IND_Demand_Drivers!$B$5:$J$100,7,FALSE)</f>
        <v>202.39960932472161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ISDPH</v>
      </c>
      <c r="G13" s="16">
        <f>VLOOKUP($D13,'Growth rate'!$B$3:$S$93,8,FALSE)*VLOOKUP($F13,BY_IND_Demand_Drivers!$B$5:$J$100,7,FALSE)</f>
        <v>200.70651058437119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ISDPH</v>
      </c>
      <c r="G14" s="16">
        <f>VLOOKUP($D14,'Growth rate'!$B$3:$S$93,8,FALSE)*VLOOKUP($F14,BY_IND_Demand_Drivers!$B$5:$J$100,7,FALSE)</f>
        <v>199.01341184402077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ISDPH</v>
      </c>
      <c r="G15" s="16">
        <f>VLOOKUP($D15,'Growth rate'!$B$3:$S$93,8,FALSE)*VLOOKUP($F15,BY_IND_Demand_Drivers!$B$5:$J$100,7,FALSE)</f>
        <v>197.32031310367034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ISDPH</v>
      </c>
      <c r="G16" s="16">
        <f>VLOOKUP($D16,'Growth rate'!$B$3:$S$93,8,FALSE)*VLOOKUP($F16,BY_IND_Demand_Drivers!$B$5:$J$100,7,FALSE)</f>
        <v>195.62721436331989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ISDPH</v>
      </c>
      <c r="G17" s="16">
        <f>VLOOKUP($D17,'Growth rate'!$B$3:$S$93,8,FALSE)*VLOOKUP($F17,BY_IND_Demand_Drivers!$B$5:$J$100,7,FALSE)</f>
        <v>193.93411562296947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ISDPH</v>
      </c>
      <c r="G18" s="16">
        <f>VLOOKUP($D18,'Growth rate'!$B$3:$S$93,8,FALSE)*VLOOKUP($F18,BY_IND_Demand_Drivers!$B$5:$J$100,7,FALSE)</f>
        <v>192.24101688261905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ISDPH</v>
      </c>
      <c r="G19" s="16">
        <f>VLOOKUP($D19,'Growth rate'!$B$3:$S$93,8,FALSE)*VLOOKUP($F19,BY_IND_Demand_Drivers!$B$5:$J$100,7,FALSE)</f>
        <v>190.54791814226863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ISDPH</v>
      </c>
      <c r="G20" s="16">
        <f>VLOOKUP($D20,'Growth rate'!$B$3:$S$93,8,FALSE)*VLOOKUP($F20,BY_IND_Demand_Drivers!$B$5:$J$100,7,FALSE)</f>
        <v>188.85481940191818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ISDPH</v>
      </c>
      <c r="G21" s="16">
        <f>VLOOKUP($D21,'Growth rate'!$B$3:$S$93,8,FALSE)*VLOOKUP($F21,BY_IND_Demand_Drivers!$B$5:$J$100,7,FALSE)</f>
        <v>187.16172066156778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ISDPH</v>
      </c>
      <c r="G22" s="16">
        <f>VLOOKUP($D22,'Growth rate'!$B$3:$S$93,8,FALSE)*VLOOKUP($F22,BY_IND_Demand_Drivers!$B$5:$J$100,7,FALSE)</f>
        <v>185.46862192121736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ISDPH</v>
      </c>
      <c r="G23" s="16">
        <f>VLOOKUP($D23,'Growth rate'!$B$3:$S$93,8,FALSE)*VLOOKUP($F23,BY_IND_Demand_Drivers!$B$5:$J$100,7,FALSE)</f>
        <v>183.77552318086694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ISDPH</v>
      </c>
      <c r="G24" s="16">
        <f>VLOOKUP($D24,'Growth rate'!$B$3:$S$93,8,FALSE)*VLOOKUP($F24,BY_IND_Demand_Drivers!$B$5:$J$100,7,FALSE)</f>
        <v>182.08242444051652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ISDPH</v>
      </c>
      <c r="G25" s="16">
        <f>VLOOKUP($D25,'Growth rate'!$B$3:$S$93,8,FALSE)*VLOOKUP($F25,BY_IND_Demand_Drivers!$B$5:$J$100,7,FALSE)</f>
        <v>180.38932570016607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ISDPH</v>
      </c>
      <c r="G26" s="16">
        <f>VLOOKUP($D26,'Growth rate'!$B$3:$S$93,8,FALSE)*VLOOKUP($F26,BY_IND_Demand_Drivers!$B$5:$J$100,7,FALSE)</f>
        <v>178.69622695981565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ISDPH</v>
      </c>
      <c r="G27" s="16">
        <f>VLOOKUP($D27,'Growth rate'!$B$3:$S$93,8,FALSE)*VLOOKUP($F27,BY_IND_Demand_Drivers!$B$5:$J$100,7,FALSE)</f>
        <v>177.00312821946522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ISDPH</v>
      </c>
      <c r="G28" s="16">
        <f>VLOOKUP($D28,'Growth rate'!$B$3:$S$93,8,FALSE)*VLOOKUP($F28,BY_IND_Demand_Drivers!$B$5:$J$100,7,FALSE)</f>
        <v>175.3100294791148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ISDPH</v>
      </c>
      <c r="G29" s="16">
        <f>VLOOKUP($D29,'Growth rate'!$B$3:$S$93,8,FALSE)*VLOOKUP($F29,BY_IND_Demand_Drivers!$B$5:$J$100,7,FALSE)</f>
        <v>173.61693073876438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ISDPH</v>
      </c>
      <c r="G30" s="16">
        <f>VLOOKUP($D30,'Growth rate'!$B$3:$S$93,8,FALSE)*VLOOKUP($F30,BY_IND_Demand_Drivers!$B$5:$J$100,7,FALSE)</f>
        <v>171.92383199841393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ISDPH</v>
      </c>
      <c r="G31" s="16">
        <f>VLOOKUP($D31,'Growth rate'!$B$3:$S$93,8,FALSE)*VLOOKUP($F31,BY_IND_Demand_Drivers!$B$5:$J$100,7,FALSE)</f>
        <v>170.23073325806351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ISDPH</v>
      </c>
      <c r="G32" s="16">
        <f>VLOOKUP($D32,'Growth rate'!$B$3:$S$93,8,FALSE)*VLOOKUP($F32,BY_IND_Demand_Drivers!$B$5:$J$100,7,FALSE)</f>
        <v>168.53763451771309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ISDPH</v>
      </c>
      <c r="G33" s="16">
        <f>VLOOKUP($D33,'Growth rate'!$B$3:$S$93,8,FALSE)*VLOOKUP($F33,BY_IND_Demand_Drivers!$B$5:$J$100,7,FALSE)</f>
        <v>166.84453577736269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ISDPH</v>
      </c>
      <c r="G34" s="16">
        <f>VLOOKUP($D34,'Growth rate'!$B$3:$S$93,8,FALSE)*VLOOKUP($F34,BY_IND_Demand_Drivers!$B$5:$J$100,7,FALSE)</f>
        <v>165.15143703701227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ISDPH</v>
      </c>
      <c r="G35" s="16">
        <f>VLOOKUP($D35,'Growth rate'!$B$3:$S$93,8,FALSE)*VLOOKUP($F35,BY_IND_Demand_Drivers!$B$5:$J$100,7,FALSE)</f>
        <v>163.45833829666182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ISDPH</v>
      </c>
      <c r="G36" s="16">
        <f>VLOOKUP($D36,'Growth rate'!$B$3:$S$93,8,FALSE)*VLOOKUP($F36,BY_IND_Demand_Drivers!$B$5:$J$100,7,FALSE)</f>
        <v>165.29607500207081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ISDPH</v>
      </c>
      <c r="G37" s="16">
        <f>VLOOKUP($D37,'Growth rate'!$B$3:$S$93,8,FALSE)*VLOOKUP($F37,BY_IND_Demand_Drivers!$B$5:$J$100,7,FALSE)</f>
        <v>167.13381170747979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ISDPH</v>
      </c>
      <c r="G38" s="16">
        <f>VLOOKUP($D38,'Growth rate'!$B$3:$S$93,8,FALSE)*VLOOKUP($F38,BY_IND_Demand_Drivers!$B$5:$J$100,7,FALSE)</f>
        <v>168.97154841288878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ISDPH</v>
      </c>
      <c r="G39" s="16">
        <f>VLOOKUP($D39,'Growth rate'!$B$3:$S$93,8,FALSE)*VLOOKUP($F39,BY_IND_Demand_Drivers!$B$5:$J$100,7,FALSE)</f>
        <v>170.80928511829777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ISDPH</v>
      </c>
      <c r="G40" s="16">
        <f>VLOOKUP($D40,'Growth rate'!$B$3:$S$93,8,FALSE)*VLOOKUP($F40,BY_IND_Demand_Drivers!$B$5:$J$100,7,FALSE)</f>
        <v>172.64702182370678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ISDPH</v>
      </c>
      <c r="G41" s="16">
        <f>VLOOKUP($D41,'Growth rate'!$B$3:$S$93,8,FALSE)*VLOOKUP($F41,BY_IND_Demand_Drivers!$B$5:$J$100,7,FALSE)</f>
        <v>174.61428478155457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ISDPH</v>
      </c>
      <c r="G42" s="16">
        <f>VLOOKUP($D42,'Growth rate'!$B$3:$S$93,8,FALSE)*VLOOKUP($F42,BY_IND_Demand_Drivers!$B$5:$J$100,7,FALSE)</f>
        <v>176.5815477394024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ISDPH</v>
      </c>
      <c r="G43" s="16">
        <f>VLOOKUP($D43,'Growth rate'!$B$3:$S$93,8,FALSE)*VLOOKUP($F43,BY_IND_Demand_Drivers!$B$5:$J$100,7,FALSE)</f>
        <v>178.54881069725022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ISDPH</v>
      </c>
      <c r="G44" s="16">
        <f>VLOOKUP($D44,'Growth rate'!$B$3:$S$93,8,FALSE)*VLOOKUP($F44,BY_IND_Demand_Drivers!$B$5:$J$100,7,FALSE)</f>
        <v>180.51607365509801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ISDPH</v>
      </c>
      <c r="G45" s="16">
        <f>VLOOKUP($D45,'Growth rate'!$B$3:$S$93,8,FALSE)*VLOOKUP($F45,BY_IND_Demand_Drivers!$B$5:$J$100,7,FALSE)</f>
        <v>182.48333661294589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ISDPH</v>
      </c>
      <c r="G46" s="16">
        <f>VLOOKUP($D46,'Growth rate'!$B$3:$S$93,8,FALSE)*VLOOKUP($F46,BY_IND_Demand_Drivers!$B$5:$J$100,7,FALSE)</f>
        <v>184.4379837329729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ISDPH</v>
      </c>
      <c r="G47" s="16">
        <f>VLOOKUP($D47,'Growth rate'!$B$3:$S$93,8,FALSE)*VLOOKUP($F47,BY_IND_Demand_Drivers!$B$5:$J$100,7,FALSE)</f>
        <v>186.3926308529999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ISDPH</v>
      </c>
      <c r="G48" s="16">
        <f>VLOOKUP($D48,'Growth rate'!$B$3:$S$93,8,FALSE)*VLOOKUP($F48,BY_IND_Demand_Drivers!$B$5:$J$100,7,FALSE)</f>
        <v>188.34727797302696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ISDPH</v>
      </c>
      <c r="G49" s="16">
        <f>VLOOKUP($D49,'Growth rate'!$B$3:$S$93,8,FALSE)*VLOOKUP($F49,BY_IND_Demand_Drivers!$B$5:$J$100,7,FALSE)</f>
        <v>190.30192509305402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ISDPH</v>
      </c>
      <c r="G50" s="16">
        <f>VLOOKUP($D50,'Growth rate'!$B$3:$S$93,8,FALSE)*VLOOKUP($F50,BY_IND_Demand_Drivers!$B$5:$J$100,7,FALSE)</f>
        <v>192.25657221308109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ISDPH</v>
      </c>
      <c r="G51" s="16">
        <f>VLOOKUP($D51,'Growth rate'!$B$3:$S$93,8,FALSE)*VLOOKUP($F51,BY_IND_Demand_Drivers!$B$5:$J$100,7,FALSE)</f>
        <v>194.19082726535549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ISDPH</v>
      </c>
      <c r="G52" s="16">
        <f>VLOOKUP($D52,'Growth rate'!$B$3:$S$93,8,FALSE)*VLOOKUP($F52,BY_IND_Demand_Drivers!$B$5:$J$100,7,FALSE)</f>
        <v>196.1250823176299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ISDPH</v>
      </c>
      <c r="G53" s="16">
        <f>VLOOKUP($D53,'Growth rate'!$B$3:$S$93,8,FALSE)*VLOOKUP($F53,BY_IND_Demand_Drivers!$B$5:$J$100,7,FALSE)</f>
        <v>198.05933736990426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ISDPH</v>
      </c>
      <c r="G54" s="16">
        <f>VLOOKUP($D54,'Growth rate'!$B$3:$S$93,8,FALSE)*VLOOKUP($F54,BY_IND_Demand_Drivers!$B$5:$J$100,7,FALSE)</f>
        <v>199.99359242217866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ISDPH</v>
      </c>
      <c r="G55" s="16">
        <f>VLOOKUP($D55,'Growth rate'!$B$3:$S$93,8,FALSE)*VLOOKUP($F55,BY_IND_Demand_Drivers!$B$5:$J$100,7,FALSE)</f>
        <v>201.92784747445307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ISDPH</v>
      </c>
      <c r="G56" s="16">
        <f>VLOOKUP($D56,'Growth rate'!$B$3:$S$93,8,FALSE)*VLOOKUP($F56,BY_IND_Demand_Drivers!$B$5:$J$100,7,FALSE)</f>
        <v>203.75978623377733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ISDPH</v>
      </c>
      <c r="G57" s="16">
        <f>VLOOKUP($D57,'Growth rate'!$B$3:$S$93,8,FALSE)*VLOOKUP($F57,BY_IND_Demand_Drivers!$B$5:$J$100,7,FALSE)</f>
        <v>205.59172499310159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ISDPH</v>
      </c>
      <c r="G58" s="16">
        <f>VLOOKUP($D58,'Growth rate'!$B$3:$S$93,8,FALSE)*VLOOKUP($F58,BY_IND_Demand_Drivers!$B$5:$J$100,7,FALSE)</f>
        <v>207.42366375242577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ISDPH</v>
      </c>
      <c r="G59" s="16">
        <f>VLOOKUP($D59,'Growth rate'!$B$3:$S$93,8,FALSE)*VLOOKUP($F59,BY_IND_Demand_Drivers!$B$5:$J$100,7,FALSE)</f>
        <v>209.25560251175003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ISDPH</v>
      </c>
      <c r="G60" s="16">
        <f>VLOOKUP($D60,'Growth rate'!$B$3:$S$93,8,FALSE)*VLOOKUP($F60,BY_IND_Demand_Drivers!$B$5:$J$100,7,FALSE)</f>
        <v>211.08754127107426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ISDPH</v>
      </c>
      <c r="G61" s="16">
        <f>VLOOKUP($D61,'Growth rate'!$B$3:$S$93,8,FALSE)*VLOOKUP($F61,BY_IND_Demand_Drivers!$B$5:$J$100,7,FALSE)</f>
        <v>212.80777202312922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ISDPH</v>
      </c>
      <c r="G62" s="16">
        <f>VLOOKUP($D62,'Growth rate'!$B$3:$S$93,8,FALSE)*VLOOKUP($F62,BY_IND_Demand_Drivers!$B$5:$J$100,7,FALSE)</f>
        <v>214.52800277518423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ISDPH</v>
      </c>
      <c r="G63" s="16">
        <f>VLOOKUP($D63,'Growth rate'!$B$3:$S$93,8,FALSE)*VLOOKUP($F63,BY_IND_Demand_Drivers!$B$5:$J$100,7,FALSE)</f>
        <v>216.24823352723908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ISDPH</v>
      </c>
      <c r="G64" s="16">
        <f>VLOOKUP($D64,'Growth rate'!$B$3:$S$93,8,FALSE)*VLOOKUP($F64,BY_IND_Demand_Drivers!$B$5:$J$100,7,FALSE)</f>
        <v>217.96846427929407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ISDPH</v>
      </c>
      <c r="G65" s="16">
        <f>VLOOKUP($D65,'Growth rate'!$B$3:$S$93,8,FALSE)*VLOOKUP($F65,BY_IND_Demand_Drivers!$B$5:$J$100,7,FALSE)</f>
        <v>219.68869503134908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ISDPH</v>
      </c>
      <c r="G66" s="16">
        <f>VLOOKUP($D66,'Growth rate'!$B$3:$S$93,8,FALSE)*VLOOKUP($F66,BY_IND_Demand_Drivers!$B$5:$J$100,7,FALSE)</f>
        <v>221.1997753174376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ISDPH</v>
      </c>
      <c r="G67" s="16">
        <f>VLOOKUP($D67,'Growth rate'!$B$3:$S$93,8,FALSE)*VLOOKUP($F67,BY_IND_Demand_Drivers!$B$5:$J$100,7,FALSE)</f>
        <v>222.71085560352614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ISDPH</v>
      </c>
      <c r="G68" s="16">
        <f>VLOOKUP($D68,'Growth rate'!$B$3:$S$93,8,FALSE)*VLOOKUP($F68,BY_IND_Demand_Drivers!$B$5:$J$100,7,FALSE)</f>
        <v>224.22193588961471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ISDPH</v>
      </c>
      <c r="G69" s="16">
        <f>VLOOKUP($D69,'Growth rate'!$B$3:$S$93,8,FALSE)*VLOOKUP($F69,BY_IND_Demand_Drivers!$B$5:$J$100,7,FALSE)</f>
        <v>225.73301617570326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ISDPH</v>
      </c>
      <c r="G70" s="16">
        <f>VLOOKUP($D70,'Growth rate'!$B$3:$S$93,8,FALSE)*VLOOKUP($F70,BY_IND_Demand_Drivers!$B$5:$J$100,7,FALSE)</f>
        <v>227.24409646179177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ISDPH</v>
      </c>
      <c r="G71" s="16">
        <f>VLOOKUP($D71,'Growth rate'!$B$3:$S$93,8,FALSE)*VLOOKUP($F71,BY_IND_Demand_Drivers!$B$5:$J$100,7,FALSE)</f>
        <v>228.571791888836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ISDPH</v>
      </c>
      <c r="G72" s="16">
        <f>VLOOKUP($D72,'Growth rate'!$B$3:$S$93,8,FALSE)*VLOOKUP($F72,BY_IND_Demand_Drivers!$B$5:$J$100,7,FALSE)</f>
        <v>229.89948731588029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ISDPH</v>
      </c>
      <c r="G73" s="16">
        <f>VLOOKUP($D73,'Growth rate'!$B$3:$S$93,8,FALSE)*VLOOKUP($F73,BY_IND_Demand_Drivers!$B$5:$J$100,7,FALSE)</f>
        <v>231.22718274292455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ISDPH</v>
      </c>
      <c r="G74" s="16">
        <f>VLOOKUP($D74,'Growth rate'!$B$3:$S$93,8,FALSE)*VLOOKUP($F74,BY_IND_Demand_Drivers!$B$5:$J$100,7,FALSE)</f>
        <v>232.55487816996879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ISDPH</v>
      </c>
      <c r="G75" s="16">
        <f>VLOOKUP($D75,'Growth rate'!$B$3:$S$93,8,FALSE)*VLOOKUP($F75,BY_IND_Demand_Drivers!$B$5:$J$100,7,FALSE)</f>
        <v>233.88257359701308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ISDPH</v>
      </c>
      <c r="G76" s="16">
        <f>VLOOKUP($D76,'Growth rate'!$B$3:$S$93,8,FALSE)*VLOOKUP($F76,BY_IND_Demand_Drivers!$B$5:$J$100,7,FALSE)</f>
        <v>235.07924365686927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ISDPH</v>
      </c>
      <c r="G77" s="16">
        <f>VLOOKUP($D77,'Growth rate'!$B$3:$S$93,8,FALSE)*VLOOKUP($F77,BY_IND_Demand_Drivers!$B$5:$J$100,7,FALSE)</f>
        <v>236.27591371672554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ISDPH</v>
      </c>
      <c r="G78" s="16">
        <f>VLOOKUP($D78,'Growth rate'!$B$3:$S$93,8,FALSE)*VLOOKUP($F78,BY_IND_Demand_Drivers!$B$5:$J$100,7,FALSE)</f>
        <v>237.47258377658167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ISDPH</v>
      </c>
      <c r="G79" s="16">
        <f>VLOOKUP($D79,'Growth rate'!$B$3:$S$93,8,FALSE)*VLOOKUP($F79,BY_IND_Demand_Drivers!$B$5:$J$100,7,FALSE)</f>
        <v>238.66925383643795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ISDPH</v>
      </c>
      <c r="G80" s="16">
        <f>VLOOKUP($D80,'Growth rate'!$B$3:$S$93,8,FALSE)*VLOOKUP($F80,BY_IND_Demand_Drivers!$B$5:$J$100,7,FALSE)</f>
        <v>239.86592389629413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ISDPH</v>
      </c>
      <c r="G81" s="16">
        <f>VLOOKUP($D81,'Growth rate'!$B$3:$S$93,8,FALSE)*VLOOKUP($F81,BY_IND_Demand_Drivers!$B$5:$J$100,7,FALSE)</f>
        <v>240.9577586027998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ISDPH</v>
      </c>
      <c r="G82" s="16">
        <f>VLOOKUP($D82,'Growth rate'!$B$3:$S$93,8,FALSE)*VLOOKUP($F82,BY_IND_Demand_Drivers!$B$5:$J$100,7,FALSE)</f>
        <v>242.04959330930538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ISDPH</v>
      </c>
      <c r="G83" s="16">
        <f>VLOOKUP($D83,'Growth rate'!$B$3:$S$93,8,FALSE)*VLOOKUP($F83,BY_IND_Demand_Drivers!$B$5:$J$100,7,FALSE)</f>
        <v>243.14142801581096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ISDPH</v>
      </c>
      <c r="G84" s="16">
        <f>VLOOKUP($D84,'Growth rate'!$B$3:$S$93,8,FALSE)*VLOOKUP($F84,BY_IND_Demand_Drivers!$B$5:$J$100,7,FALSE)</f>
        <v>244.23326272231657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ISDPH</v>
      </c>
      <c r="G85" s="16">
        <f>VLOOKUP($D85,'Growth rate'!$B$3:$S$93,8,FALSE)*VLOOKUP($F85,BY_IND_Demand_Drivers!$B$5:$J$100,7,FALSE)</f>
        <v>245.3250974288222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ISDCO</v>
      </c>
      <c r="G86" s="16">
        <f>VLOOKUP($D86,'Growth rate'!$B$3:$S$93,8,FALSE)*VLOOKUP($F86,BY_IND_Demand_Drivers!$B$5:$J$100,7,FALSE)</f>
        <v>8.0051638099009903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ISDCO</v>
      </c>
      <c r="G87" s="16">
        <f>VLOOKUP($D87,'Growth rate'!$B$3:$S$93,8,FALSE)*VLOOKUP($F87,BY_IND_Demand_Drivers!$B$5:$J$100,7,FALSE)</f>
        <v>7.9423998169006138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ISDCO</v>
      </c>
      <c r="G88" s="16">
        <f>VLOOKUP($D88,'Growth rate'!$B$3:$S$93,8,FALSE)*VLOOKUP($F88,BY_IND_Demand_Drivers!$B$5:$J$100,7,FALSE)</f>
        <v>7.8796358239002373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ISDCO</v>
      </c>
      <c r="G89" s="16">
        <f>VLOOKUP($D89,'Growth rate'!$B$3:$S$93,8,FALSE)*VLOOKUP($F89,BY_IND_Demand_Drivers!$B$5:$J$100,7,FALSE)</f>
        <v>7.8168718308998599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ISDCO</v>
      </c>
      <c r="G90" s="16">
        <f>VLOOKUP($D90,'Growth rate'!$B$3:$S$93,8,FALSE)*VLOOKUP($F90,BY_IND_Demand_Drivers!$B$5:$J$100,7,FALSE)</f>
        <v>7.7541078378994843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ISDCO</v>
      </c>
      <c r="G91" s="16">
        <f>VLOOKUP($D91,'Growth rate'!$B$3:$S$93,8,FALSE)*VLOOKUP($F91,BY_IND_Demand_Drivers!$B$5:$J$100,7,FALSE)</f>
        <v>7.6913438448991078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ISDCO</v>
      </c>
      <c r="G92" s="16">
        <f>VLOOKUP($D92,'Growth rate'!$B$3:$S$93,8,FALSE)*VLOOKUP($F92,BY_IND_Demand_Drivers!$B$5:$J$100,7,FALSE)</f>
        <v>7.6285798518987313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ISDCO</v>
      </c>
      <c r="G93" s="16">
        <f>VLOOKUP($D93,'Growth rate'!$B$3:$S$93,8,FALSE)*VLOOKUP($F93,BY_IND_Demand_Drivers!$B$5:$J$100,7,FALSE)</f>
        <v>7.5658158588983548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ISDCO</v>
      </c>
      <c r="G94" s="16">
        <f>VLOOKUP($D94,'Growth rate'!$B$3:$S$93,8,FALSE)*VLOOKUP($F94,BY_IND_Demand_Drivers!$B$5:$J$100,7,FALSE)</f>
        <v>7.5030518658979775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ISDCO</v>
      </c>
      <c r="G95" s="16">
        <f>VLOOKUP($D95,'Growth rate'!$B$3:$S$93,8,FALSE)*VLOOKUP($F95,BY_IND_Demand_Drivers!$B$5:$J$100,7,FALSE)</f>
        <v>7.440287872897601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ISDCO</v>
      </c>
      <c r="G96" s="16">
        <f>VLOOKUP($D96,'Growth rate'!$B$3:$S$93,8,FALSE)*VLOOKUP($F96,BY_IND_Demand_Drivers!$B$5:$J$100,7,FALSE)</f>
        <v>7.3775238798972254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ISDCO</v>
      </c>
      <c r="G97" s="16">
        <f>VLOOKUP($D97,'Growth rate'!$B$3:$S$93,8,FALSE)*VLOOKUP($F97,BY_IND_Demand_Drivers!$B$5:$J$100,7,FALSE)</f>
        <v>7.3147598868968489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ISDCO</v>
      </c>
      <c r="G98" s="16">
        <f>VLOOKUP($D98,'Growth rate'!$B$3:$S$93,8,FALSE)*VLOOKUP($F98,BY_IND_Demand_Drivers!$B$5:$J$100,7,FALSE)</f>
        <v>7.2519958938964715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ISDCO</v>
      </c>
      <c r="G99" s="16">
        <f>VLOOKUP($D99,'Growth rate'!$B$3:$S$93,8,FALSE)*VLOOKUP($F99,BY_IND_Demand_Drivers!$B$5:$J$100,7,FALSE)</f>
        <v>7.189231900896095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ISDCO</v>
      </c>
      <c r="G100" s="16">
        <f>VLOOKUP($D100,'Growth rate'!$B$3:$S$93,8,FALSE)*VLOOKUP($F100,BY_IND_Demand_Drivers!$B$5:$J$100,7,FALSE)</f>
        <v>7.1264679078957185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ISDCO</v>
      </c>
      <c r="G101" s="16">
        <f>VLOOKUP($D101,'Growth rate'!$B$3:$S$93,8,FALSE)*VLOOKUP($F101,BY_IND_Demand_Drivers!$B$5:$J$100,7,FALSE)</f>
        <v>7.063703914895342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ISDCO</v>
      </c>
      <c r="G102" s="16">
        <f>VLOOKUP($D102,'Growth rate'!$B$3:$S$93,8,FALSE)*VLOOKUP($F102,BY_IND_Demand_Drivers!$B$5:$J$100,7,FALSE)</f>
        <v>7.0009399218949646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ISDCO</v>
      </c>
      <c r="G103" s="16">
        <f>VLOOKUP($D103,'Growth rate'!$B$3:$S$93,8,FALSE)*VLOOKUP($F103,BY_IND_Demand_Drivers!$B$5:$J$100,7,FALSE)</f>
        <v>6.938175928894589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ISDCO</v>
      </c>
      <c r="G104" s="16">
        <f>VLOOKUP($D104,'Growth rate'!$B$3:$S$93,8,FALSE)*VLOOKUP($F104,BY_IND_Demand_Drivers!$B$5:$J$100,7,FALSE)</f>
        <v>6.8754119358942125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ISDCO</v>
      </c>
      <c r="G105" s="16">
        <f>VLOOKUP($D105,'Growth rate'!$B$3:$S$93,8,FALSE)*VLOOKUP($F105,BY_IND_Demand_Drivers!$B$5:$J$100,7,FALSE)</f>
        <v>6.812647942893836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ISDCO</v>
      </c>
      <c r="G106" s="16">
        <f>VLOOKUP($D106,'Growth rate'!$B$3:$S$93,8,FALSE)*VLOOKUP($F106,BY_IND_Demand_Drivers!$B$5:$J$100,7,FALSE)</f>
        <v>6.7498839498934595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ISDCO</v>
      </c>
      <c r="G107" s="16">
        <f>VLOOKUP($D107,'Growth rate'!$B$3:$S$93,8,FALSE)*VLOOKUP($F107,BY_IND_Demand_Drivers!$B$5:$J$100,7,FALSE)</f>
        <v>6.6871199568930821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ISDCO</v>
      </c>
      <c r="G108" s="16">
        <f>VLOOKUP($D108,'Growth rate'!$B$3:$S$93,8,FALSE)*VLOOKUP($F108,BY_IND_Demand_Drivers!$B$5:$J$100,7,FALSE)</f>
        <v>6.6243559638927056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ISDCO</v>
      </c>
      <c r="G109" s="16">
        <f>VLOOKUP($D109,'Growth rate'!$B$3:$S$93,8,FALSE)*VLOOKUP($F109,BY_IND_Demand_Drivers!$B$5:$J$100,7,FALSE)</f>
        <v>6.5615919708923292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ISDCO</v>
      </c>
      <c r="G110" s="16">
        <f>VLOOKUP($D110,'Growth rate'!$B$3:$S$93,8,FALSE)*VLOOKUP($F110,BY_IND_Demand_Drivers!$B$5:$J$100,7,FALSE)</f>
        <v>6.4988279778919535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ISDCO</v>
      </c>
      <c r="G111" s="16">
        <f>VLOOKUP($D111,'Growth rate'!$B$3:$S$93,8,FALSE)*VLOOKUP($F111,BY_IND_Demand_Drivers!$B$5:$J$100,7,FALSE)</f>
        <v>6.4360639848915771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ISDCO</v>
      </c>
      <c r="G112" s="16">
        <f>VLOOKUP($D112,'Growth rate'!$B$3:$S$93,8,FALSE)*VLOOKUP($F112,BY_IND_Demand_Drivers!$B$5:$J$100,7,FALSE)</f>
        <v>6.3732999918911997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ISDCO</v>
      </c>
      <c r="G113" s="16">
        <f>VLOOKUP($D113,'Growth rate'!$B$3:$S$93,8,FALSE)*VLOOKUP($F113,BY_IND_Demand_Drivers!$B$5:$J$100,7,FALSE)</f>
        <v>6.3105359988908232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ISDCO</v>
      </c>
      <c r="G114" s="16">
        <f>VLOOKUP($D114,'Growth rate'!$B$3:$S$93,8,FALSE)*VLOOKUP($F114,BY_IND_Demand_Drivers!$B$5:$J$100,7,FALSE)</f>
        <v>6.2477720058904467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ISDCO</v>
      </c>
      <c r="G115" s="16">
        <f>VLOOKUP($D115,'Growth rate'!$B$3:$S$93,8,FALSE)*VLOOKUP($F115,BY_IND_Demand_Drivers!$B$5:$J$100,7,FALSE)</f>
        <v>6.1850080128900702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ISDCO</v>
      </c>
      <c r="G116" s="16">
        <f>VLOOKUP($D116,'Growth rate'!$B$3:$S$93,8,FALSE)*VLOOKUP($F116,BY_IND_Demand_Drivers!$B$5:$J$100,7,FALSE)</f>
        <v>6.1222440198896946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ISDCO</v>
      </c>
      <c r="G117" s="16">
        <f>VLOOKUP($D117,'Growth rate'!$B$3:$S$93,8,FALSE)*VLOOKUP($F117,BY_IND_Demand_Drivers!$B$5:$J$100,7,FALSE)</f>
        <v>6.0594800268893172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ISDCO</v>
      </c>
      <c r="G118" s="16">
        <f>VLOOKUP($D118,'Growth rate'!$B$3:$S$93,8,FALSE)*VLOOKUP($F118,BY_IND_Demand_Drivers!$B$5:$J$100,7,FALSE)</f>
        <v>6.1276058195356171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ISDCO</v>
      </c>
      <c r="G119" s="16">
        <f>VLOOKUP($D119,'Growth rate'!$B$3:$S$93,8,FALSE)*VLOOKUP($F119,BY_IND_Demand_Drivers!$B$5:$J$100,7,FALSE)</f>
        <v>6.1957316121819161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ISDCO</v>
      </c>
      <c r="G120" s="16">
        <f>VLOOKUP($D120,'Growth rate'!$B$3:$S$93,8,FALSE)*VLOOKUP($F120,BY_IND_Demand_Drivers!$B$5:$J$100,7,FALSE)</f>
        <v>6.263857404828217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ISDCO</v>
      </c>
      <c r="G121" s="16">
        <f>VLOOKUP($D121,'Growth rate'!$B$3:$S$93,8,FALSE)*VLOOKUP($F121,BY_IND_Demand_Drivers!$B$5:$J$100,7,FALSE)</f>
        <v>6.3319831974745169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ISDCO</v>
      </c>
      <c r="G122" s="16">
        <f>VLOOKUP($D122,'Growth rate'!$B$3:$S$93,8,FALSE)*VLOOKUP($F122,BY_IND_Demand_Drivers!$B$5:$J$100,7,FALSE)</f>
        <v>6.4001089901208168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ISDCO</v>
      </c>
      <c r="G123" s="16">
        <f>VLOOKUP($D123,'Growth rate'!$B$3:$S$93,8,FALSE)*VLOOKUP($F123,BY_IND_Demand_Drivers!$B$5:$J$100,7,FALSE)</f>
        <v>6.4730363838832767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ISDCO</v>
      </c>
      <c r="G124" s="16">
        <f>VLOOKUP($D124,'Growth rate'!$B$3:$S$93,8,FALSE)*VLOOKUP($F124,BY_IND_Demand_Drivers!$B$5:$J$100,7,FALSE)</f>
        <v>6.5459637776457367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ISDCO</v>
      </c>
      <c r="G125" s="16">
        <f>VLOOKUP($D125,'Growth rate'!$B$3:$S$93,8,FALSE)*VLOOKUP($F125,BY_IND_Demand_Drivers!$B$5:$J$100,7,FALSE)</f>
        <v>6.6188911714081975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ISDCO</v>
      </c>
      <c r="G126" s="16">
        <f>VLOOKUP($D126,'Growth rate'!$B$3:$S$93,8,FALSE)*VLOOKUP($F126,BY_IND_Demand_Drivers!$B$5:$J$100,7,FALSE)</f>
        <v>6.6918185651706557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ISDCO</v>
      </c>
      <c r="G127" s="16">
        <f>VLOOKUP($D127,'Growth rate'!$B$3:$S$93,8,FALSE)*VLOOKUP($F127,BY_IND_Demand_Drivers!$B$5:$J$100,7,FALSE)</f>
        <v>6.7647459589331183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ISDCO</v>
      </c>
      <c r="G128" s="16">
        <f>VLOOKUP($D128,'Growth rate'!$B$3:$S$93,8,FALSE)*VLOOKUP($F128,BY_IND_Demand_Drivers!$B$5:$J$100,7,FALSE)</f>
        <v>6.8372056774573844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ISDCO</v>
      </c>
      <c r="G129" s="16">
        <f>VLOOKUP($D129,'Growth rate'!$B$3:$S$93,8,FALSE)*VLOOKUP($F129,BY_IND_Demand_Drivers!$B$5:$J$100,7,FALSE)</f>
        <v>6.9096653959816505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ISDCO</v>
      </c>
      <c r="G130" s="16">
        <f>VLOOKUP($D130,'Growth rate'!$B$3:$S$93,8,FALSE)*VLOOKUP($F130,BY_IND_Demand_Drivers!$B$5:$J$100,7,FALSE)</f>
        <v>6.9821251145059193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ISDCO</v>
      </c>
      <c r="G131" s="16">
        <f>VLOOKUP($D131,'Growth rate'!$B$3:$S$93,8,FALSE)*VLOOKUP($F131,BY_IND_Demand_Drivers!$B$5:$J$100,7,FALSE)</f>
        <v>7.0545848330301864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ISDCO</v>
      </c>
      <c r="G132" s="16">
        <f>VLOOKUP($D132,'Growth rate'!$B$3:$S$93,8,FALSE)*VLOOKUP($F132,BY_IND_Demand_Drivers!$B$5:$J$100,7,FALSE)</f>
        <v>7.1270445515544543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ISDCO</v>
      </c>
      <c r="G133" s="16">
        <f>VLOOKUP($D133,'Growth rate'!$B$3:$S$93,8,FALSE)*VLOOKUP($F133,BY_IND_Demand_Drivers!$B$5:$J$100,7,FALSE)</f>
        <v>7.1987483262183982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ISDCO</v>
      </c>
      <c r="G134" s="16">
        <f>VLOOKUP($D134,'Growth rate'!$B$3:$S$93,8,FALSE)*VLOOKUP($F134,BY_IND_Demand_Drivers!$B$5:$J$100,7,FALSE)</f>
        <v>7.2704521008823422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ISDCO</v>
      </c>
      <c r="G135" s="16">
        <f>VLOOKUP($D135,'Growth rate'!$B$3:$S$93,8,FALSE)*VLOOKUP($F135,BY_IND_Demand_Drivers!$B$5:$J$100,7,FALSE)</f>
        <v>7.3421558755462843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ISDCO</v>
      </c>
      <c r="G136" s="16">
        <f>VLOOKUP($D136,'Growth rate'!$B$3:$S$93,8,FALSE)*VLOOKUP($F136,BY_IND_Demand_Drivers!$B$5:$J$100,7,FALSE)</f>
        <v>7.4138596502102283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ISDCO</v>
      </c>
      <c r="G137" s="16">
        <f>VLOOKUP($D137,'Growth rate'!$B$3:$S$93,8,FALSE)*VLOOKUP($F137,BY_IND_Demand_Drivers!$B$5:$J$100,7,FALSE)</f>
        <v>7.4855634248741723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ISDCO</v>
      </c>
      <c r="G138" s="16">
        <f>VLOOKUP($D138,'Growth rate'!$B$3:$S$93,8,FALSE)*VLOOKUP($F138,BY_IND_Demand_Drivers!$B$5:$J$100,7,FALSE)</f>
        <v>7.5534742848418235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ISDCO</v>
      </c>
      <c r="G139" s="16">
        <f>VLOOKUP($D139,'Growth rate'!$B$3:$S$93,8,FALSE)*VLOOKUP($F139,BY_IND_Demand_Drivers!$B$5:$J$100,7,FALSE)</f>
        <v>7.6213851448094765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ISDCO</v>
      </c>
      <c r="G140" s="16">
        <f>VLOOKUP($D140,'Growth rate'!$B$3:$S$93,8,FALSE)*VLOOKUP($F140,BY_IND_Demand_Drivers!$B$5:$J$100,7,FALSE)</f>
        <v>7.689296004777125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ISDCO</v>
      </c>
      <c r="G141" s="16">
        <f>VLOOKUP($D141,'Growth rate'!$B$3:$S$93,8,FALSE)*VLOOKUP($F141,BY_IND_Demand_Drivers!$B$5:$J$100,7,FALSE)</f>
        <v>7.7572068647447781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ISDCO</v>
      </c>
      <c r="G142" s="16">
        <f>VLOOKUP($D142,'Growth rate'!$B$3:$S$93,8,FALSE)*VLOOKUP($F142,BY_IND_Demand_Drivers!$B$5:$J$100,7,FALSE)</f>
        <v>7.8251177247124293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ISDCO</v>
      </c>
      <c r="G143" s="16">
        <f>VLOOKUP($D143,'Growth rate'!$B$3:$S$93,8,FALSE)*VLOOKUP($F143,BY_IND_Demand_Drivers!$B$5:$J$100,7,FALSE)</f>
        <v>7.8888875145704409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ISDCO</v>
      </c>
      <c r="G144" s="16">
        <f>VLOOKUP($D144,'Growth rate'!$B$3:$S$93,8,FALSE)*VLOOKUP($F144,BY_IND_Demand_Drivers!$B$5:$J$100,7,FALSE)</f>
        <v>7.9526573044284534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ISDCO</v>
      </c>
      <c r="G145" s="16">
        <f>VLOOKUP($D145,'Growth rate'!$B$3:$S$93,8,FALSE)*VLOOKUP($F145,BY_IND_Demand_Drivers!$B$5:$J$100,7,FALSE)</f>
        <v>8.0164270942864597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ISDCO</v>
      </c>
      <c r="G146" s="16">
        <f>VLOOKUP($D146,'Growth rate'!$B$3:$S$93,8,FALSE)*VLOOKUP($F146,BY_IND_Demand_Drivers!$B$5:$J$100,7,FALSE)</f>
        <v>8.0801968841444722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ISDCO</v>
      </c>
      <c r="G147" s="16">
        <f>VLOOKUP($D147,'Growth rate'!$B$3:$S$93,8,FALSE)*VLOOKUP($F147,BY_IND_Demand_Drivers!$B$5:$J$100,7,FALSE)</f>
        <v>8.1439666740024848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ISDCO</v>
      </c>
      <c r="G148" s="16">
        <f>VLOOKUP($D148,'Growth rate'!$B$3:$S$93,8,FALSE)*VLOOKUP($F148,BY_IND_Demand_Drivers!$B$5:$J$100,7,FALSE)</f>
        <v>8.1999831544585735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ISDCO</v>
      </c>
      <c r="G149" s="16">
        <f>VLOOKUP($D149,'Growth rate'!$B$3:$S$93,8,FALSE)*VLOOKUP($F149,BY_IND_Demand_Drivers!$B$5:$J$100,7,FALSE)</f>
        <v>8.2559996349146623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ISDCO</v>
      </c>
      <c r="G150" s="16">
        <f>VLOOKUP($D150,'Growth rate'!$B$3:$S$93,8,FALSE)*VLOOKUP($F150,BY_IND_Demand_Drivers!$B$5:$J$100,7,FALSE)</f>
        <v>8.3120161153707528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ISDCO</v>
      </c>
      <c r="G151" s="16">
        <f>VLOOKUP($D151,'Growth rate'!$B$3:$S$93,8,FALSE)*VLOOKUP($F151,BY_IND_Demand_Drivers!$B$5:$J$100,7,FALSE)</f>
        <v>8.3680325958268416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ISDCO</v>
      </c>
      <c r="G152" s="16">
        <f>VLOOKUP($D152,'Growth rate'!$B$3:$S$93,8,FALSE)*VLOOKUP($F152,BY_IND_Demand_Drivers!$B$5:$J$100,7,FALSE)</f>
        <v>8.4240490762829285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ISDCO</v>
      </c>
      <c r="G153" s="16">
        <f>VLOOKUP($D153,'Growth rate'!$B$3:$S$93,8,FALSE)*VLOOKUP($F153,BY_IND_Demand_Drivers!$B$5:$J$100,7,FALSE)</f>
        <v>8.4732673909054945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ISDCO</v>
      </c>
      <c r="G154" s="16">
        <f>VLOOKUP($D154,'Growth rate'!$B$3:$S$93,8,FALSE)*VLOOKUP($F154,BY_IND_Demand_Drivers!$B$5:$J$100,7,FALSE)</f>
        <v>8.5224857055280623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ISDCO</v>
      </c>
      <c r="G155" s="16">
        <f>VLOOKUP($D155,'Growth rate'!$B$3:$S$93,8,FALSE)*VLOOKUP($F155,BY_IND_Demand_Drivers!$B$5:$J$100,7,FALSE)</f>
        <v>8.5717040201506283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ISDCO</v>
      </c>
      <c r="G156" s="16">
        <f>VLOOKUP($D156,'Growth rate'!$B$3:$S$93,8,FALSE)*VLOOKUP($F156,BY_IND_Demand_Drivers!$B$5:$J$100,7,FALSE)</f>
        <v>8.6209223347731943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ISDCO</v>
      </c>
      <c r="G157" s="16">
        <f>VLOOKUP($D157,'Growth rate'!$B$3:$S$93,8,FALSE)*VLOOKUP($F157,BY_IND_Demand_Drivers!$B$5:$J$100,7,FALSE)</f>
        <v>8.6701406493957602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ISDCO</v>
      </c>
      <c r="G158" s="16">
        <f>VLOOKUP($D158,'Growth rate'!$B$3:$S$93,8,FALSE)*VLOOKUP($F158,BY_IND_Demand_Drivers!$B$5:$J$100,7,FALSE)</f>
        <v>8.7145017899899759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ISDCO</v>
      </c>
      <c r="G159" s="16">
        <f>VLOOKUP($D159,'Growth rate'!$B$3:$S$93,8,FALSE)*VLOOKUP($F159,BY_IND_Demand_Drivers!$B$5:$J$100,7,FALSE)</f>
        <v>8.7588629305841934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ISDCO</v>
      </c>
      <c r="G160" s="16">
        <f>VLOOKUP($D160,'Growth rate'!$B$3:$S$93,8,FALSE)*VLOOKUP($F160,BY_IND_Demand_Drivers!$B$5:$J$100,7,FALSE)</f>
        <v>8.8032240711784073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ISDCO</v>
      </c>
      <c r="G161" s="16">
        <f>VLOOKUP($D161,'Growth rate'!$B$3:$S$93,8,FALSE)*VLOOKUP($F161,BY_IND_Demand_Drivers!$B$5:$J$100,7,FALSE)</f>
        <v>8.8475852117726266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ISDCO</v>
      </c>
      <c r="G162" s="16">
        <f>VLOOKUP($D162,'Growth rate'!$B$3:$S$93,8,FALSE)*VLOOKUP($F162,BY_IND_Demand_Drivers!$B$5:$J$100,7,FALSE)</f>
        <v>8.8919463523668423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ISDCO</v>
      </c>
      <c r="G163" s="16">
        <f>VLOOKUP($D163,'Growth rate'!$B$3:$S$93,8,FALSE)*VLOOKUP($F163,BY_IND_Demand_Drivers!$B$5:$J$100,7,FALSE)</f>
        <v>8.9324211954716848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ISDCO</v>
      </c>
      <c r="G164" s="16">
        <f>VLOOKUP($D164,'Growth rate'!$B$3:$S$93,8,FALSE)*VLOOKUP($F164,BY_IND_Demand_Drivers!$B$5:$J$100,7,FALSE)</f>
        <v>8.9728960385765237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ISDCO</v>
      </c>
      <c r="G165" s="16">
        <f>VLOOKUP($D165,'Growth rate'!$B$3:$S$93,8,FALSE)*VLOOKUP($F165,BY_IND_Demand_Drivers!$B$5:$J$100,7,FALSE)</f>
        <v>9.0133708816813627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ISDCO</v>
      </c>
      <c r="G166" s="16">
        <f>VLOOKUP($D166,'Growth rate'!$B$3:$S$93,8,FALSE)*VLOOKUP($F166,BY_IND_Demand_Drivers!$B$5:$J$100,7,FALSE)</f>
        <v>9.0538457247862034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ISDCO</v>
      </c>
      <c r="G167" s="16">
        <f>VLOOKUP($D167,'Growth rate'!$B$3:$S$93,8,FALSE)*VLOOKUP($F167,BY_IND_Demand_Drivers!$B$5:$J$100,7,FALSE)</f>
        <v>9.0943205678910441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ISDSH</v>
      </c>
      <c r="G168" s="16">
        <f>VLOOKUP($D168,'Growth rate'!$B$3:$S$93,8,FALSE)*VLOOKUP($F168,BY_IND_Demand_Drivers!$B$5:$J$100,7,FALSE)</f>
        <v>3.8541831683168302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ISDSH</v>
      </c>
      <c r="G169" s="16">
        <f>VLOOKUP($D169,'Growth rate'!$B$3:$S$93,8,FALSE)*VLOOKUP($F169,BY_IND_Demand_Drivers!$B$5:$J$100,7,FALSE)</f>
        <v>3.8239646829562668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ISDSH</v>
      </c>
      <c r="G170" s="16">
        <f>VLOOKUP($D170,'Growth rate'!$B$3:$S$93,8,FALSE)*VLOOKUP($F170,BY_IND_Demand_Drivers!$B$5:$J$100,7,FALSE)</f>
        <v>3.793746197595703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ISDSH</v>
      </c>
      <c r="G171" s="16">
        <f>VLOOKUP($D171,'Growth rate'!$B$3:$S$93,8,FALSE)*VLOOKUP($F171,BY_IND_Demand_Drivers!$B$5:$J$100,7,FALSE)</f>
        <v>3.7635277122351392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ISDSH</v>
      </c>
      <c r="G172" s="16">
        <f>VLOOKUP($D172,'Growth rate'!$B$3:$S$93,8,FALSE)*VLOOKUP($F172,BY_IND_Demand_Drivers!$B$5:$J$100,7,FALSE)</f>
        <v>3.7333092268745758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ISDSH</v>
      </c>
      <c r="G173" s="16">
        <f>VLOOKUP($D173,'Growth rate'!$B$3:$S$93,8,FALSE)*VLOOKUP($F173,BY_IND_Demand_Drivers!$B$5:$J$100,7,FALSE)</f>
        <v>3.703090741514012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ISDSH</v>
      </c>
      <c r="G174" s="16">
        <f>VLOOKUP($D174,'Growth rate'!$B$3:$S$93,8,FALSE)*VLOOKUP($F174,BY_IND_Demand_Drivers!$B$5:$J$100,7,FALSE)</f>
        <v>3.6728722561534486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ISDSH</v>
      </c>
      <c r="G175" s="16">
        <f>VLOOKUP($D175,'Growth rate'!$B$3:$S$93,8,FALSE)*VLOOKUP($F175,BY_IND_Demand_Drivers!$B$5:$J$100,7,FALSE)</f>
        <v>3.6426537707928852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ISDSH</v>
      </c>
      <c r="G176" s="16">
        <f>VLOOKUP($D176,'Growth rate'!$B$3:$S$93,8,FALSE)*VLOOKUP($F176,BY_IND_Demand_Drivers!$B$5:$J$100,7,FALSE)</f>
        <v>3.6124352854323214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ISDSH</v>
      </c>
      <c r="G177" s="16">
        <f>VLOOKUP($D177,'Growth rate'!$B$3:$S$93,8,FALSE)*VLOOKUP($F177,BY_IND_Demand_Drivers!$B$5:$J$100,7,FALSE)</f>
        <v>3.5822168000717576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ISDSH</v>
      </c>
      <c r="G178" s="16">
        <f>VLOOKUP($D178,'Growth rate'!$B$3:$S$93,8,FALSE)*VLOOKUP($F178,BY_IND_Demand_Drivers!$B$5:$J$100,7,FALSE)</f>
        <v>3.5519983147111942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ISDSH</v>
      </c>
      <c r="G179" s="16">
        <f>VLOOKUP($D179,'Growth rate'!$B$3:$S$93,8,FALSE)*VLOOKUP($F179,BY_IND_Demand_Drivers!$B$5:$J$100,7,FALSE)</f>
        <v>3.5217798293506308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ISDSH</v>
      </c>
      <c r="G180" s="16">
        <f>VLOOKUP($D180,'Growth rate'!$B$3:$S$93,8,FALSE)*VLOOKUP($F180,BY_IND_Demand_Drivers!$B$5:$J$100,7,FALSE)</f>
        <v>3.4915613439900666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ISDSH</v>
      </c>
      <c r="G181" s="16">
        <f>VLOOKUP($D181,'Growth rate'!$B$3:$S$93,8,FALSE)*VLOOKUP($F181,BY_IND_Demand_Drivers!$B$5:$J$100,7,FALSE)</f>
        <v>3.4613428586295032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ISDSH</v>
      </c>
      <c r="G182" s="16">
        <f>VLOOKUP($D182,'Growth rate'!$B$3:$S$93,8,FALSE)*VLOOKUP($F182,BY_IND_Demand_Drivers!$B$5:$J$100,7,FALSE)</f>
        <v>3.4311243732689398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ISDSH</v>
      </c>
      <c r="G183" s="16">
        <f>VLOOKUP($D183,'Growth rate'!$B$3:$S$93,8,FALSE)*VLOOKUP($F183,BY_IND_Demand_Drivers!$B$5:$J$100,7,FALSE)</f>
        <v>3.400905887908376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ISDSH</v>
      </c>
      <c r="G184" s="16">
        <f>VLOOKUP($D184,'Growth rate'!$B$3:$S$93,8,FALSE)*VLOOKUP($F184,BY_IND_Demand_Drivers!$B$5:$J$100,7,FALSE)</f>
        <v>3.3706874025478122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ISDSH</v>
      </c>
      <c r="G185" s="16">
        <f>VLOOKUP($D185,'Growth rate'!$B$3:$S$93,8,FALSE)*VLOOKUP($F185,BY_IND_Demand_Drivers!$B$5:$J$100,7,FALSE)</f>
        <v>3.3404689171872488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ISDSH</v>
      </c>
      <c r="G186" s="16">
        <f>VLOOKUP($D186,'Growth rate'!$B$3:$S$93,8,FALSE)*VLOOKUP($F186,BY_IND_Demand_Drivers!$B$5:$J$100,7,FALSE)</f>
        <v>3.3102504318266854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ISDSH</v>
      </c>
      <c r="G187" s="16">
        <f>VLOOKUP($D187,'Growth rate'!$B$3:$S$93,8,FALSE)*VLOOKUP($F187,BY_IND_Demand_Drivers!$B$5:$J$100,7,FALSE)</f>
        <v>3.2800319464661216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ISDSH</v>
      </c>
      <c r="G188" s="16">
        <f>VLOOKUP($D188,'Growth rate'!$B$3:$S$93,8,FALSE)*VLOOKUP($F188,BY_IND_Demand_Drivers!$B$5:$J$100,7,FALSE)</f>
        <v>3.2498134611055582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ISDSH</v>
      </c>
      <c r="G189" s="16">
        <f>VLOOKUP($D189,'Growth rate'!$B$3:$S$93,8,FALSE)*VLOOKUP($F189,BY_IND_Demand_Drivers!$B$5:$J$100,7,FALSE)</f>
        <v>3.2195949757449944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ISDSH</v>
      </c>
      <c r="G190" s="16">
        <f>VLOOKUP($D190,'Growth rate'!$B$3:$S$93,8,FALSE)*VLOOKUP($F190,BY_IND_Demand_Drivers!$B$5:$J$100,7,FALSE)</f>
        <v>3.1893764903844306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ISDSH</v>
      </c>
      <c r="G191" s="16">
        <f>VLOOKUP($D191,'Growth rate'!$B$3:$S$93,8,FALSE)*VLOOKUP($F191,BY_IND_Demand_Drivers!$B$5:$J$100,7,FALSE)</f>
        <v>3.1591580050238672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ISDSH</v>
      </c>
      <c r="G192" s="16">
        <f>VLOOKUP($D192,'Growth rate'!$B$3:$S$93,8,FALSE)*VLOOKUP($F192,BY_IND_Demand_Drivers!$B$5:$J$100,7,FALSE)</f>
        <v>3.1289395196633039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ISDSH</v>
      </c>
      <c r="G193" s="16">
        <f>VLOOKUP($D193,'Growth rate'!$B$3:$S$93,8,FALSE)*VLOOKUP($F193,BY_IND_Demand_Drivers!$B$5:$J$100,7,FALSE)</f>
        <v>3.09872103430274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ISDSH</v>
      </c>
      <c r="G194" s="16">
        <f>VLOOKUP($D194,'Growth rate'!$B$3:$S$93,8,FALSE)*VLOOKUP($F194,BY_IND_Demand_Drivers!$B$5:$J$100,7,FALSE)</f>
        <v>3.0685025489421762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ISDSH</v>
      </c>
      <c r="G195" s="16">
        <f>VLOOKUP($D195,'Growth rate'!$B$3:$S$93,8,FALSE)*VLOOKUP($F195,BY_IND_Demand_Drivers!$B$5:$J$100,7,FALSE)</f>
        <v>3.0382840635816128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ISDSH</v>
      </c>
      <c r="G196" s="16">
        <f>VLOOKUP($D196,'Growth rate'!$B$3:$S$93,8,FALSE)*VLOOKUP($F196,BY_IND_Demand_Drivers!$B$5:$J$100,7,FALSE)</f>
        <v>3.008065578221049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ISDSH</v>
      </c>
      <c r="G197" s="16">
        <f>VLOOKUP($D197,'Growth rate'!$B$3:$S$93,8,FALSE)*VLOOKUP($F197,BY_IND_Demand_Drivers!$B$5:$J$100,7,FALSE)</f>
        <v>2.9778470928604857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ISDSH</v>
      </c>
      <c r="G198" s="16">
        <f>VLOOKUP($D198,'Growth rate'!$B$3:$S$93,8,FALSE)*VLOOKUP($F198,BY_IND_Demand_Drivers!$B$5:$J$100,7,FALSE)</f>
        <v>2.9476286074999223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ISDSH</v>
      </c>
      <c r="G199" s="16">
        <f>VLOOKUP($D199,'Growth rate'!$B$3:$S$93,8,FALSE)*VLOOKUP($F199,BY_IND_Demand_Drivers!$B$5:$J$100,7,FALSE)</f>
        <v>2.9174101221393585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ISDSH</v>
      </c>
      <c r="G200" s="16">
        <f>VLOOKUP($D200,'Growth rate'!$B$3:$S$93,8,FALSE)*VLOOKUP($F200,BY_IND_Demand_Drivers!$B$5:$J$100,7,FALSE)</f>
        <v>2.9502101109441918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ISDSH</v>
      </c>
      <c r="G201" s="16">
        <f>VLOOKUP($D201,'Growth rate'!$B$3:$S$93,8,FALSE)*VLOOKUP($F201,BY_IND_Demand_Drivers!$B$5:$J$100,7,FALSE)</f>
        <v>2.9830100997490252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ISDSH</v>
      </c>
      <c r="G202" s="16">
        <f>VLOOKUP($D202,'Growth rate'!$B$3:$S$93,8,FALSE)*VLOOKUP($F202,BY_IND_Demand_Drivers!$B$5:$J$100,7,FALSE)</f>
        <v>3.015810088553859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ISDSH</v>
      </c>
      <c r="G203" s="16">
        <f>VLOOKUP($D203,'Growth rate'!$B$3:$S$93,8,FALSE)*VLOOKUP($F203,BY_IND_Demand_Drivers!$B$5:$J$100,7,FALSE)</f>
        <v>3.0486100773586928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ISDSH</v>
      </c>
      <c r="G204" s="16">
        <f>VLOOKUP($D204,'Growth rate'!$B$3:$S$93,8,FALSE)*VLOOKUP($F204,BY_IND_Demand_Drivers!$B$5:$J$100,7,FALSE)</f>
        <v>3.0814100661635266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ISDSH</v>
      </c>
      <c r="G205" s="16">
        <f>VLOOKUP($D205,'Growth rate'!$B$3:$S$93,8,FALSE)*VLOOKUP($F205,BY_IND_Demand_Drivers!$B$5:$J$100,7,FALSE)</f>
        <v>3.1165218440388083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ISDSH</v>
      </c>
      <c r="G206" s="16">
        <f>VLOOKUP($D206,'Growth rate'!$B$3:$S$93,8,FALSE)*VLOOKUP($F206,BY_IND_Demand_Drivers!$B$5:$J$100,7,FALSE)</f>
        <v>3.1516336219140899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ISDSH</v>
      </c>
      <c r="G207" s="16">
        <f>VLOOKUP($D207,'Growth rate'!$B$3:$S$93,8,FALSE)*VLOOKUP($F207,BY_IND_Demand_Drivers!$B$5:$J$100,7,FALSE)</f>
        <v>3.186745399789372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ISDSH</v>
      </c>
      <c r="G208" s="16">
        <f>VLOOKUP($D208,'Growth rate'!$B$3:$S$93,8,FALSE)*VLOOKUP($F208,BY_IND_Demand_Drivers!$B$5:$J$100,7,FALSE)</f>
        <v>3.2218571776646527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ISDSH</v>
      </c>
      <c r="G209" s="16">
        <f>VLOOKUP($D209,'Growth rate'!$B$3:$S$93,8,FALSE)*VLOOKUP($F209,BY_IND_Demand_Drivers!$B$5:$J$100,7,FALSE)</f>
        <v>3.2569689555399357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ISDSH</v>
      </c>
      <c r="G210" s="16">
        <f>VLOOKUP($D210,'Growth rate'!$B$3:$S$93,8,FALSE)*VLOOKUP($F210,BY_IND_Demand_Drivers!$B$5:$J$100,7,FALSE)</f>
        <v>3.291855565501844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ISDSH</v>
      </c>
      <c r="G211" s="16">
        <f>VLOOKUP($D211,'Growth rate'!$B$3:$S$93,8,FALSE)*VLOOKUP($F211,BY_IND_Demand_Drivers!$B$5:$J$100,7,FALSE)</f>
        <v>3.3267421754637527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ISDSH</v>
      </c>
      <c r="G212" s="16">
        <f>VLOOKUP($D212,'Growth rate'!$B$3:$S$93,8,FALSE)*VLOOKUP($F212,BY_IND_Demand_Drivers!$B$5:$J$100,7,FALSE)</f>
        <v>3.3616287854256623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ISDSH</v>
      </c>
      <c r="G213" s="16">
        <f>VLOOKUP($D213,'Growth rate'!$B$3:$S$93,8,FALSE)*VLOOKUP($F213,BY_IND_Demand_Drivers!$B$5:$J$100,7,FALSE)</f>
        <v>3.3965153953875715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ISDSH</v>
      </c>
      <c r="G214" s="16">
        <f>VLOOKUP($D214,'Growth rate'!$B$3:$S$93,8,FALSE)*VLOOKUP($F214,BY_IND_Demand_Drivers!$B$5:$J$100,7,FALSE)</f>
        <v>3.4314020053494807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ISDSH</v>
      </c>
      <c r="G215" s="16">
        <f>VLOOKUP($D215,'Growth rate'!$B$3:$S$93,8,FALSE)*VLOOKUP($F215,BY_IND_Demand_Drivers!$B$5:$J$100,7,FALSE)</f>
        <v>3.4659246569750164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ISDSH</v>
      </c>
      <c r="G216" s="16">
        <f>VLOOKUP($D216,'Growth rate'!$B$3:$S$93,8,FALSE)*VLOOKUP($F216,BY_IND_Demand_Drivers!$B$5:$J$100,7,FALSE)</f>
        <v>3.5004473086005516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ISDSH</v>
      </c>
      <c r="G217" s="16">
        <f>VLOOKUP($D217,'Growth rate'!$B$3:$S$93,8,FALSE)*VLOOKUP($F217,BY_IND_Demand_Drivers!$B$5:$J$100,7,FALSE)</f>
        <v>3.534969960226086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ISDSH</v>
      </c>
      <c r="G218" s="16">
        <f>VLOOKUP($D218,'Growth rate'!$B$3:$S$93,8,FALSE)*VLOOKUP($F218,BY_IND_Demand_Drivers!$B$5:$J$100,7,FALSE)</f>
        <v>3.5694926118516217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ISDSH</v>
      </c>
      <c r="G219" s="16">
        <f>VLOOKUP($D219,'Growth rate'!$B$3:$S$93,8,FALSE)*VLOOKUP($F219,BY_IND_Demand_Drivers!$B$5:$J$100,7,FALSE)</f>
        <v>3.6040152634771569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ISDSH</v>
      </c>
      <c r="G220" s="16">
        <f>VLOOKUP($D220,'Growth rate'!$B$3:$S$93,8,FALSE)*VLOOKUP($F220,BY_IND_Demand_Drivers!$B$5:$J$100,7,FALSE)</f>
        <v>3.6367117703380805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ISDSH</v>
      </c>
      <c r="G221" s="16">
        <f>VLOOKUP($D221,'Growth rate'!$B$3:$S$93,8,FALSE)*VLOOKUP($F221,BY_IND_Demand_Drivers!$B$5:$J$100,7,FALSE)</f>
        <v>3.6694082771990044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ISDSH</v>
      </c>
      <c r="G222" s="16">
        <f>VLOOKUP($D222,'Growth rate'!$B$3:$S$93,8,FALSE)*VLOOKUP($F222,BY_IND_Demand_Drivers!$B$5:$J$100,7,FALSE)</f>
        <v>3.7021047840599266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ISDSH</v>
      </c>
      <c r="G223" s="16">
        <f>VLOOKUP($D223,'Growth rate'!$B$3:$S$93,8,FALSE)*VLOOKUP($F223,BY_IND_Demand_Drivers!$B$5:$J$100,7,FALSE)</f>
        <v>3.7348012909208506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ISDSH</v>
      </c>
      <c r="G224" s="16">
        <f>VLOOKUP($D224,'Growth rate'!$B$3:$S$93,8,FALSE)*VLOOKUP($F224,BY_IND_Demand_Drivers!$B$5:$J$100,7,FALSE)</f>
        <v>3.7674977977817736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ISDSH</v>
      </c>
      <c r="G225" s="16">
        <f>VLOOKUP($D225,'Growth rate'!$B$3:$S$93,8,FALSE)*VLOOKUP($F225,BY_IND_Demand_Drivers!$B$5:$J$100,7,FALSE)</f>
        <v>3.7982005362334044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ISDSH</v>
      </c>
      <c r="G226" s="16">
        <f>VLOOKUP($D226,'Growth rate'!$B$3:$S$93,8,FALSE)*VLOOKUP($F226,BY_IND_Demand_Drivers!$B$5:$J$100,7,FALSE)</f>
        <v>3.8289032746850356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ISDSH</v>
      </c>
      <c r="G227" s="16">
        <f>VLOOKUP($D227,'Growth rate'!$B$3:$S$93,8,FALSE)*VLOOKUP($F227,BY_IND_Demand_Drivers!$B$5:$J$100,7,FALSE)</f>
        <v>3.8596060131366641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ISDSH</v>
      </c>
      <c r="G228" s="16">
        <f>VLOOKUP($D228,'Growth rate'!$B$3:$S$93,8,FALSE)*VLOOKUP($F228,BY_IND_Demand_Drivers!$B$5:$J$100,7,FALSE)</f>
        <v>3.8903087515882953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ISDSH</v>
      </c>
      <c r="G229" s="16">
        <f>VLOOKUP($D229,'Growth rate'!$B$3:$S$93,8,FALSE)*VLOOKUP($F229,BY_IND_Demand_Drivers!$B$5:$J$100,7,FALSE)</f>
        <v>3.9210114900399264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ISDSH</v>
      </c>
      <c r="G230" s="16">
        <f>VLOOKUP($D230,'Growth rate'!$B$3:$S$93,8,FALSE)*VLOOKUP($F230,BY_IND_Demand_Drivers!$B$5:$J$100,7,FALSE)</f>
        <v>3.9479813036813631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ISDSH</v>
      </c>
      <c r="G231" s="16">
        <f>VLOOKUP($D231,'Growth rate'!$B$3:$S$93,8,FALSE)*VLOOKUP($F231,BY_IND_Demand_Drivers!$B$5:$J$100,7,FALSE)</f>
        <v>3.9749511173228003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ISDSH</v>
      </c>
      <c r="G232" s="16">
        <f>VLOOKUP($D232,'Growth rate'!$B$3:$S$93,8,FALSE)*VLOOKUP($F232,BY_IND_Demand_Drivers!$B$5:$J$100,7,FALSE)</f>
        <v>4.0019209309642383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ISDSH</v>
      </c>
      <c r="G233" s="16">
        <f>VLOOKUP($D233,'Growth rate'!$B$3:$S$93,8,FALSE)*VLOOKUP($F233,BY_IND_Demand_Drivers!$B$5:$J$100,7,FALSE)</f>
        <v>4.0288907446056754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ISDSH</v>
      </c>
      <c r="G234" s="16">
        <f>VLOOKUP($D234,'Growth rate'!$B$3:$S$93,8,FALSE)*VLOOKUP($F234,BY_IND_Demand_Drivers!$B$5:$J$100,7,FALSE)</f>
        <v>4.0558605582471117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ISDSH</v>
      </c>
      <c r="G235" s="16">
        <f>VLOOKUP($D235,'Growth rate'!$B$3:$S$93,8,FALSE)*VLOOKUP($F235,BY_IND_Demand_Drivers!$B$5:$J$100,7,FALSE)</f>
        <v>4.0795573125292153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ISDSH</v>
      </c>
      <c r="G236" s="16">
        <f>VLOOKUP($D236,'Growth rate'!$B$3:$S$93,8,FALSE)*VLOOKUP($F236,BY_IND_Demand_Drivers!$B$5:$J$100,7,FALSE)</f>
        <v>4.1032540668113198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ISDSH</v>
      </c>
      <c r="G237" s="16">
        <f>VLOOKUP($D237,'Growth rate'!$B$3:$S$93,8,FALSE)*VLOOKUP($F237,BY_IND_Demand_Drivers!$B$5:$J$100,7,FALSE)</f>
        <v>4.1269508210934243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ISDSH</v>
      </c>
      <c r="G238" s="16">
        <f>VLOOKUP($D238,'Growth rate'!$B$3:$S$93,8,FALSE)*VLOOKUP($F238,BY_IND_Demand_Drivers!$B$5:$J$100,7,FALSE)</f>
        <v>4.1506475753755288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ISDSH</v>
      </c>
      <c r="G239" s="16">
        <f>VLOOKUP($D239,'Growth rate'!$B$3:$S$93,8,FALSE)*VLOOKUP($F239,BY_IND_Demand_Drivers!$B$5:$J$100,7,FALSE)</f>
        <v>4.1743443296576332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ISDSH</v>
      </c>
      <c r="G240" s="16">
        <f>VLOOKUP($D240,'Growth rate'!$B$3:$S$93,8,FALSE)*VLOOKUP($F240,BY_IND_Demand_Drivers!$B$5:$J$100,7,FALSE)</f>
        <v>4.1957025386169668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ISDSH</v>
      </c>
      <c r="G241" s="16">
        <f>VLOOKUP($D241,'Growth rate'!$B$3:$S$93,8,FALSE)*VLOOKUP($F241,BY_IND_Demand_Drivers!$B$5:$J$100,7,FALSE)</f>
        <v>4.2170607475763013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ISDSH</v>
      </c>
      <c r="G242" s="16">
        <f>VLOOKUP($D242,'Growth rate'!$B$3:$S$93,8,FALSE)*VLOOKUP($F242,BY_IND_Demand_Drivers!$B$5:$J$100,7,FALSE)</f>
        <v>4.2384189565356349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ISDSH</v>
      </c>
      <c r="G243" s="16">
        <f>VLOOKUP($D243,'Growth rate'!$B$3:$S$93,8,FALSE)*VLOOKUP($F243,BY_IND_Demand_Drivers!$B$5:$J$100,7,FALSE)</f>
        <v>4.2597771654949694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ISDSH</v>
      </c>
      <c r="G244" s="16">
        <f>VLOOKUP($D244,'Growth rate'!$B$3:$S$93,8,FALSE)*VLOOKUP($F244,BY_IND_Demand_Drivers!$B$5:$J$100,7,FALSE)</f>
        <v>4.281135374454303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ISDSH</v>
      </c>
      <c r="G245" s="16">
        <f>VLOOKUP($D245,'Growth rate'!$B$3:$S$93,8,FALSE)*VLOOKUP($F245,BY_IND_Demand_Drivers!$B$5:$J$100,7,FALSE)</f>
        <v>4.300622478371154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ISDSH</v>
      </c>
      <c r="G246" s="16">
        <f>VLOOKUP($D246,'Growth rate'!$B$3:$S$93,8,FALSE)*VLOOKUP($F246,BY_IND_Demand_Drivers!$B$5:$J$100,7,FALSE)</f>
        <v>4.3201095822880022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ISDSH</v>
      </c>
      <c r="G247" s="16">
        <f>VLOOKUP($D247,'Growth rate'!$B$3:$S$93,8,FALSE)*VLOOKUP($F247,BY_IND_Demand_Drivers!$B$5:$J$100,7,FALSE)</f>
        <v>4.3395966862048505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ISDSH</v>
      </c>
      <c r="G248" s="16">
        <f>VLOOKUP($D248,'Growth rate'!$B$3:$S$93,8,FALSE)*VLOOKUP($F248,BY_IND_Demand_Drivers!$B$5:$J$100,7,FALSE)</f>
        <v>4.3590837901216997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ISDSH</v>
      </c>
      <c r="G249" s="16">
        <f>VLOOKUP($D249,'Growth rate'!$B$3:$S$93,8,FALSE)*VLOOKUP($F249,BY_IND_Demand_Drivers!$B$5:$J$100,7,FALSE)</f>
        <v>4.3785708940385488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ISDLA</v>
      </c>
      <c r="G250" s="16">
        <f>VLOOKUP($D250,'Growth rate'!$B$3:$S$93,8,FALSE)*VLOOKUP($F250,BY_IND_Demand_Drivers!$B$5:$J$100,7,FALSE)</f>
        <v>19.302639184158402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ISDLA</v>
      </c>
      <c r="G251" s="16">
        <f>VLOOKUP($D251,'Growth rate'!$B$3:$S$93,8,FALSE)*VLOOKUP($F251,BY_IND_Demand_Drivers!$B$5:$J$100,7,FALSE)</f>
        <v>19.151298032445194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ISDLA</v>
      </c>
      <c r="G252" s="16">
        <f>VLOOKUP($D252,'Growth rate'!$B$3:$S$93,8,FALSE)*VLOOKUP($F252,BY_IND_Demand_Drivers!$B$5:$J$100,7,FALSE)</f>
        <v>18.999956880731986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ISDLA</v>
      </c>
      <c r="G253" s="16">
        <f>VLOOKUP($D253,'Growth rate'!$B$3:$S$93,8,FALSE)*VLOOKUP($F253,BY_IND_Demand_Drivers!$B$5:$J$100,7,FALSE)</f>
        <v>18.848615729018775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ISDLA</v>
      </c>
      <c r="G254" s="16">
        <f>VLOOKUP($D254,'Growth rate'!$B$3:$S$93,8,FALSE)*VLOOKUP($F254,BY_IND_Demand_Drivers!$B$5:$J$100,7,FALSE)</f>
        <v>18.697274577305567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ISDLA</v>
      </c>
      <c r="G255" s="16">
        <f>VLOOKUP($D255,'Growth rate'!$B$3:$S$93,8,FALSE)*VLOOKUP($F255,BY_IND_Demand_Drivers!$B$5:$J$100,7,FALSE)</f>
        <v>18.545933425592359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ISDLA</v>
      </c>
      <c r="G256" s="16">
        <f>VLOOKUP($D256,'Growth rate'!$B$3:$S$93,8,FALSE)*VLOOKUP($F256,BY_IND_Demand_Drivers!$B$5:$J$100,7,FALSE)</f>
        <v>18.394592273879152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ISDLA</v>
      </c>
      <c r="G257" s="16">
        <f>VLOOKUP($D257,'Growth rate'!$B$3:$S$93,8,FALSE)*VLOOKUP($F257,BY_IND_Demand_Drivers!$B$5:$J$100,7,FALSE)</f>
        <v>18.243251122165944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ISDLA</v>
      </c>
      <c r="G258" s="16">
        <f>VLOOKUP($D258,'Growth rate'!$B$3:$S$93,8,FALSE)*VLOOKUP($F258,BY_IND_Demand_Drivers!$B$5:$J$100,7,FALSE)</f>
        <v>18.091909970452733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ISDLA</v>
      </c>
      <c r="G259" s="16">
        <f>VLOOKUP($D259,'Growth rate'!$B$3:$S$93,8,FALSE)*VLOOKUP($F259,BY_IND_Demand_Drivers!$B$5:$J$100,7,FALSE)</f>
        <v>17.940568818739525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ISDLA</v>
      </c>
      <c r="G260" s="16">
        <f>VLOOKUP($D260,'Growth rate'!$B$3:$S$93,8,FALSE)*VLOOKUP($F260,BY_IND_Demand_Drivers!$B$5:$J$100,7,FALSE)</f>
        <v>17.789227667026317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ISDLA</v>
      </c>
      <c r="G261" s="16">
        <f>VLOOKUP($D261,'Growth rate'!$B$3:$S$93,8,FALSE)*VLOOKUP($F261,BY_IND_Demand_Drivers!$B$5:$J$100,7,FALSE)</f>
        <v>17.637886515313109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ISDLA</v>
      </c>
      <c r="G262" s="16">
        <f>VLOOKUP($D262,'Growth rate'!$B$3:$S$93,8,FALSE)*VLOOKUP($F262,BY_IND_Demand_Drivers!$B$5:$J$100,7,FALSE)</f>
        <v>17.486545363599898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ISDLA</v>
      </c>
      <c r="G263" s="16">
        <f>VLOOKUP($D263,'Growth rate'!$B$3:$S$93,8,FALSE)*VLOOKUP($F263,BY_IND_Demand_Drivers!$B$5:$J$100,7,FALSE)</f>
        <v>17.33520421188669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ISDLA</v>
      </c>
      <c r="G264" s="16">
        <f>VLOOKUP($D264,'Growth rate'!$B$3:$S$93,8,FALSE)*VLOOKUP($F264,BY_IND_Demand_Drivers!$B$5:$J$100,7,FALSE)</f>
        <v>17.183863060173483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ISDLA</v>
      </c>
      <c r="G265" s="16">
        <f>VLOOKUP($D265,'Growth rate'!$B$3:$S$93,8,FALSE)*VLOOKUP($F265,BY_IND_Demand_Drivers!$B$5:$J$100,7,FALSE)</f>
        <v>17.032521908460275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ISDLA</v>
      </c>
      <c r="G266" s="16">
        <f>VLOOKUP($D266,'Growth rate'!$B$3:$S$93,8,FALSE)*VLOOKUP($F266,BY_IND_Demand_Drivers!$B$5:$J$100,7,FALSE)</f>
        <v>16.881180756747064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ISDLA</v>
      </c>
      <c r="G267" s="16">
        <f>VLOOKUP($D267,'Growth rate'!$B$3:$S$93,8,FALSE)*VLOOKUP($F267,BY_IND_Demand_Drivers!$B$5:$J$100,7,FALSE)</f>
        <v>16.729839605033856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ISDLA</v>
      </c>
      <c r="G268" s="16">
        <f>VLOOKUP($D268,'Growth rate'!$B$3:$S$93,8,FALSE)*VLOOKUP($F268,BY_IND_Demand_Drivers!$B$5:$J$100,7,FALSE)</f>
        <v>16.578498453320648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ISDLA</v>
      </c>
      <c r="G269" s="16">
        <f>VLOOKUP($D269,'Growth rate'!$B$3:$S$93,8,FALSE)*VLOOKUP($F269,BY_IND_Demand_Drivers!$B$5:$J$100,7,FALSE)</f>
        <v>16.427157301607441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ISDLA</v>
      </c>
      <c r="G270" s="16">
        <f>VLOOKUP($D270,'Growth rate'!$B$3:$S$93,8,FALSE)*VLOOKUP($F270,BY_IND_Demand_Drivers!$B$5:$J$100,7,FALSE)</f>
        <v>16.275816149894233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ISDLA</v>
      </c>
      <c r="G271" s="16">
        <f>VLOOKUP($D271,'Growth rate'!$B$3:$S$93,8,FALSE)*VLOOKUP($F271,BY_IND_Demand_Drivers!$B$5:$J$100,7,FALSE)</f>
        <v>16.124474998181022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ISDLA</v>
      </c>
      <c r="G272" s="16">
        <f>VLOOKUP($D272,'Growth rate'!$B$3:$S$93,8,FALSE)*VLOOKUP($F272,BY_IND_Demand_Drivers!$B$5:$J$100,7,FALSE)</f>
        <v>15.973133846467814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ISDLA</v>
      </c>
      <c r="G273" s="16">
        <f>VLOOKUP($D273,'Growth rate'!$B$3:$S$93,8,FALSE)*VLOOKUP($F273,BY_IND_Demand_Drivers!$B$5:$J$100,7,FALSE)</f>
        <v>15.821792694754606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ISDLA</v>
      </c>
      <c r="G274" s="16">
        <f>VLOOKUP($D274,'Growth rate'!$B$3:$S$93,8,FALSE)*VLOOKUP($F274,BY_IND_Demand_Drivers!$B$5:$J$100,7,FALSE)</f>
        <v>15.670451543041397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ISDLA</v>
      </c>
      <c r="G275" s="16">
        <f>VLOOKUP($D275,'Growth rate'!$B$3:$S$93,8,FALSE)*VLOOKUP($F275,BY_IND_Demand_Drivers!$B$5:$J$100,7,FALSE)</f>
        <v>15.519110391328189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ISDLA</v>
      </c>
      <c r="G276" s="16">
        <f>VLOOKUP($D276,'Growth rate'!$B$3:$S$93,8,FALSE)*VLOOKUP($F276,BY_IND_Demand_Drivers!$B$5:$J$100,7,FALSE)</f>
        <v>15.367769239614979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ISDLA</v>
      </c>
      <c r="G277" s="16">
        <f>VLOOKUP($D277,'Growth rate'!$B$3:$S$93,8,FALSE)*VLOOKUP($F277,BY_IND_Demand_Drivers!$B$5:$J$100,7,FALSE)</f>
        <v>15.216428087901772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ISDLA</v>
      </c>
      <c r="G278" s="16">
        <f>VLOOKUP($D278,'Growth rate'!$B$3:$S$93,8,FALSE)*VLOOKUP($F278,BY_IND_Demand_Drivers!$B$5:$J$100,7,FALSE)</f>
        <v>15.065086936188562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ISDLA</v>
      </c>
      <c r="G279" s="16">
        <f>VLOOKUP($D279,'Growth rate'!$B$3:$S$93,8,FALSE)*VLOOKUP($F279,BY_IND_Demand_Drivers!$B$5:$J$100,7,FALSE)</f>
        <v>14.913745784475354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ISDLA</v>
      </c>
      <c r="G280" s="16">
        <f>VLOOKUP($D280,'Growth rate'!$B$3:$S$93,8,FALSE)*VLOOKUP($F280,BY_IND_Demand_Drivers!$B$5:$J$100,7,FALSE)</f>
        <v>14.762404632762147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ISDLA</v>
      </c>
      <c r="G281" s="16">
        <f>VLOOKUP($D281,'Growth rate'!$B$3:$S$93,8,FALSE)*VLOOKUP($F281,BY_IND_Demand_Drivers!$B$5:$J$100,7,FALSE)</f>
        <v>14.611063481048937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ISDLA</v>
      </c>
      <c r="G282" s="16">
        <f>VLOOKUP($D282,'Growth rate'!$B$3:$S$93,8,FALSE)*VLOOKUP($F282,BY_IND_Demand_Drivers!$B$5:$J$100,7,FALSE)</f>
        <v>14.77533339804425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ISDLA</v>
      </c>
      <c r="G283" s="16">
        <f>VLOOKUP($D283,'Growth rate'!$B$3:$S$93,8,FALSE)*VLOOKUP($F283,BY_IND_Demand_Drivers!$B$5:$J$100,7,FALSE)</f>
        <v>14.939603315039562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ISDLA</v>
      </c>
      <c r="G284" s="16">
        <f>VLOOKUP($D284,'Growth rate'!$B$3:$S$93,8,FALSE)*VLOOKUP($F284,BY_IND_Demand_Drivers!$B$5:$J$100,7,FALSE)</f>
        <v>15.103873232034877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ISDLA</v>
      </c>
      <c r="G285" s="16">
        <f>VLOOKUP($D285,'Growth rate'!$B$3:$S$93,8,FALSE)*VLOOKUP($F285,BY_IND_Demand_Drivers!$B$5:$J$100,7,FALSE)</f>
        <v>15.268143149030189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ISDLA</v>
      </c>
      <c r="G286" s="16">
        <f>VLOOKUP($D286,'Growth rate'!$B$3:$S$93,8,FALSE)*VLOOKUP($F286,BY_IND_Demand_Drivers!$B$5:$J$100,7,FALSE)</f>
        <v>15.432413066025504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ISDLA</v>
      </c>
      <c r="G287" s="16">
        <f>VLOOKUP($D287,'Growth rate'!$B$3:$S$93,8,FALSE)*VLOOKUP($F287,BY_IND_Demand_Drivers!$B$5:$J$100,7,FALSE)</f>
        <v>15.608260956445527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ISDLA</v>
      </c>
      <c r="G288" s="16">
        <f>VLOOKUP($D288,'Growth rate'!$B$3:$S$93,8,FALSE)*VLOOKUP($F288,BY_IND_Demand_Drivers!$B$5:$J$100,7,FALSE)</f>
        <v>15.78410884686555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ISDLA</v>
      </c>
      <c r="G289" s="16">
        <f>VLOOKUP($D289,'Growth rate'!$B$3:$S$93,8,FALSE)*VLOOKUP($F289,BY_IND_Demand_Drivers!$B$5:$J$100,7,FALSE)</f>
        <v>15.959956737285575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ISDLA</v>
      </c>
      <c r="G290" s="16">
        <f>VLOOKUP($D290,'Growth rate'!$B$3:$S$93,8,FALSE)*VLOOKUP($F290,BY_IND_Demand_Drivers!$B$5:$J$100,7,FALSE)</f>
        <v>16.135804627705596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ISDLA</v>
      </c>
      <c r="G291" s="16">
        <f>VLOOKUP($D291,'Growth rate'!$B$3:$S$93,8,FALSE)*VLOOKUP($F291,BY_IND_Demand_Drivers!$B$5:$J$100,7,FALSE)</f>
        <v>16.311652518125626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ISDLA</v>
      </c>
      <c r="G292" s="16">
        <f>VLOOKUP($D292,'Growth rate'!$B$3:$S$93,8,FALSE)*VLOOKUP($F292,BY_IND_Demand_Drivers!$B$5:$J$100,7,FALSE)</f>
        <v>16.486372715647342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ISDLA</v>
      </c>
      <c r="G293" s="16">
        <f>VLOOKUP($D293,'Growth rate'!$B$3:$S$93,8,FALSE)*VLOOKUP($F293,BY_IND_Demand_Drivers!$B$5:$J$100,7,FALSE)</f>
        <v>16.661092913169057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ISDLA</v>
      </c>
      <c r="G294" s="16">
        <f>VLOOKUP($D294,'Growth rate'!$B$3:$S$93,8,FALSE)*VLOOKUP($F294,BY_IND_Demand_Drivers!$B$5:$J$100,7,FALSE)</f>
        <v>16.835813110690776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ISDLA</v>
      </c>
      <c r="G295" s="16">
        <f>VLOOKUP($D295,'Growth rate'!$B$3:$S$93,8,FALSE)*VLOOKUP($F295,BY_IND_Demand_Drivers!$B$5:$J$100,7,FALSE)</f>
        <v>17.010533308212494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ISDLA</v>
      </c>
      <c r="G296" s="16">
        <f>VLOOKUP($D296,'Growth rate'!$B$3:$S$93,8,FALSE)*VLOOKUP($F296,BY_IND_Demand_Drivers!$B$5:$J$100,7,FALSE)</f>
        <v>17.185253505734213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ISDLA</v>
      </c>
      <c r="G297" s="16">
        <f>VLOOKUP($D297,'Growth rate'!$B$3:$S$93,8,FALSE)*VLOOKUP($F297,BY_IND_Demand_Drivers!$B$5:$J$100,7,FALSE)</f>
        <v>17.358150915874461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ISDLA</v>
      </c>
      <c r="G298" s="16">
        <f>VLOOKUP($D298,'Growth rate'!$B$3:$S$93,8,FALSE)*VLOOKUP($F298,BY_IND_Demand_Drivers!$B$5:$J$100,7,FALSE)</f>
        <v>17.531048326014705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ISDLA</v>
      </c>
      <c r="G299" s="16">
        <f>VLOOKUP($D299,'Growth rate'!$B$3:$S$93,8,FALSE)*VLOOKUP($F299,BY_IND_Demand_Drivers!$B$5:$J$100,7,FALSE)</f>
        <v>17.703945736154949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ISDLA</v>
      </c>
      <c r="G300" s="16">
        <f>VLOOKUP($D300,'Growth rate'!$B$3:$S$93,8,FALSE)*VLOOKUP($F300,BY_IND_Demand_Drivers!$B$5:$J$100,7,FALSE)</f>
        <v>17.876843146295194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ISDLA</v>
      </c>
      <c r="G301" s="16">
        <f>VLOOKUP($D301,'Growth rate'!$B$3:$S$93,8,FALSE)*VLOOKUP($F301,BY_IND_Demand_Drivers!$B$5:$J$100,7,FALSE)</f>
        <v>18.049740556435442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ISDLA</v>
      </c>
      <c r="G302" s="16">
        <f>VLOOKUP($D302,'Growth rate'!$B$3:$S$93,8,FALSE)*VLOOKUP($F302,BY_IND_Demand_Drivers!$B$5:$J$100,7,FALSE)</f>
        <v>18.213492211963114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ISDLA</v>
      </c>
      <c r="G303" s="16">
        <f>VLOOKUP($D303,'Growth rate'!$B$3:$S$93,8,FALSE)*VLOOKUP($F303,BY_IND_Demand_Drivers!$B$5:$J$100,7,FALSE)</f>
        <v>18.377243867490787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ISDLA</v>
      </c>
      <c r="G304" s="16">
        <f>VLOOKUP($D304,'Growth rate'!$B$3:$S$93,8,FALSE)*VLOOKUP($F304,BY_IND_Demand_Drivers!$B$5:$J$100,7,FALSE)</f>
        <v>18.540995523018452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ISDLA</v>
      </c>
      <c r="G305" s="16">
        <f>VLOOKUP($D305,'Growth rate'!$B$3:$S$93,8,FALSE)*VLOOKUP($F305,BY_IND_Demand_Drivers!$B$5:$J$100,7,FALSE)</f>
        <v>18.704747178546125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ISDLA</v>
      </c>
      <c r="G306" s="16">
        <f>VLOOKUP($D306,'Growth rate'!$B$3:$S$93,8,FALSE)*VLOOKUP($F306,BY_IND_Demand_Drivers!$B$5:$J$100,7,FALSE)</f>
        <v>18.868498834073794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ISDLA</v>
      </c>
      <c r="G307" s="16">
        <f>VLOOKUP($D307,'Growth rate'!$B$3:$S$93,8,FALSE)*VLOOKUP($F307,BY_IND_Demand_Drivers!$B$5:$J$100,7,FALSE)</f>
        <v>19.022265237074361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ISDLA</v>
      </c>
      <c r="G308" s="16">
        <f>VLOOKUP($D308,'Growth rate'!$B$3:$S$93,8,FALSE)*VLOOKUP($F308,BY_IND_Demand_Drivers!$B$5:$J$100,7,FALSE)</f>
        <v>19.176031640074932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ISDLA</v>
      </c>
      <c r="G309" s="16">
        <f>VLOOKUP($D309,'Growth rate'!$B$3:$S$93,8,FALSE)*VLOOKUP($F309,BY_IND_Demand_Drivers!$B$5:$J$100,7,FALSE)</f>
        <v>19.329798043075492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ISDLA</v>
      </c>
      <c r="G310" s="16">
        <f>VLOOKUP($D310,'Growth rate'!$B$3:$S$93,8,FALSE)*VLOOKUP($F310,BY_IND_Demand_Drivers!$B$5:$J$100,7,FALSE)</f>
        <v>19.483564446076063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ISDLA</v>
      </c>
      <c r="G311" s="16">
        <f>VLOOKUP($D311,'Growth rate'!$B$3:$S$93,8,FALSE)*VLOOKUP($F311,BY_IND_Demand_Drivers!$B$5:$J$100,7,FALSE)</f>
        <v>19.637330849076633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ISDLA</v>
      </c>
      <c r="G312" s="16">
        <f>VLOOKUP($D312,'Growth rate'!$B$3:$S$93,8,FALSE)*VLOOKUP($F312,BY_IND_Demand_Drivers!$B$5:$J$100,7,FALSE)</f>
        <v>19.772401902747387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ISDLA</v>
      </c>
      <c r="G313" s="16">
        <f>VLOOKUP($D313,'Growth rate'!$B$3:$S$93,8,FALSE)*VLOOKUP($F313,BY_IND_Demand_Drivers!$B$5:$J$100,7,FALSE)</f>
        <v>19.907472956418147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ISDLA</v>
      </c>
      <c r="G314" s="16">
        <f>VLOOKUP($D314,'Growth rate'!$B$3:$S$93,8,FALSE)*VLOOKUP($F314,BY_IND_Demand_Drivers!$B$5:$J$100,7,FALSE)</f>
        <v>20.042544010088907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ISDLA</v>
      </c>
      <c r="G315" s="16">
        <f>VLOOKUP($D315,'Growth rate'!$B$3:$S$93,8,FALSE)*VLOOKUP($F315,BY_IND_Demand_Drivers!$B$5:$J$100,7,FALSE)</f>
        <v>20.177615063759664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ISDLA</v>
      </c>
      <c r="G316" s="16">
        <f>VLOOKUP($D316,'Growth rate'!$B$3:$S$93,8,FALSE)*VLOOKUP($F316,BY_IND_Demand_Drivers!$B$5:$J$100,7,FALSE)</f>
        <v>20.31268611743042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ISDLA</v>
      </c>
      <c r="G317" s="16">
        <f>VLOOKUP($D317,'Growth rate'!$B$3:$S$93,8,FALSE)*VLOOKUP($F317,BY_IND_Demand_Drivers!$B$5:$J$100,7,FALSE)</f>
        <v>20.431364934125803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ISDLA</v>
      </c>
      <c r="G318" s="16">
        <f>VLOOKUP($D318,'Growth rate'!$B$3:$S$93,8,FALSE)*VLOOKUP($F318,BY_IND_Demand_Drivers!$B$5:$J$100,7,FALSE)</f>
        <v>20.550043750821192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ISDLA</v>
      </c>
      <c r="G319" s="16">
        <f>VLOOKUP($D319,'Growth rate'!$B$3:$S$93,8,FALSE)*VLOOKUP($F319,BY_IND_Demand_Drivers!$B$5:$J$100,7,FALSE)</f>
        <v>20.668722567516582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ISDLA</v>
      </c>
      <c r="G320" s="16">
        <f>VLOOKUP($D320,'Growth rate'!$B$3:$S$93,8,FALSE)*VLOOKUP($F320,BY_IND_Demand_Drivers!$B$5:$J$100,7,FALSE)</f>
        <v>20.787401384211968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ISDLA</v>
      </c>
      <c r="G321" s="16">
        <f>VLOOKUP($D321,'Growth rate'!$B$3:$S$93,8,FALSE)*VLOOKUP($F321,BY_IND_Demand_Drivers!$B$5:$J$100,7,FALSE)</f>
        <v>20.906080200907354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ISDLA</v>
      </c>
      <c r="G322" s="16">
        <f>VLOOKUP($D322,'Growth rate'!$B$3:$S$93,8,FALSE)*VLOOKUP($F322,BY_IND_Demand_Drivers!$B$5:$J$100,7,FALSE)</f>
        <v>21.013047042688754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ISDLA</v>
      </c>
      <c r="G323" s="16">
        <f>VLOOKUP($D323,'Growth rate'!$B$3:$S$93,8,FALSE)*VLOOKUP($F323,BY_IND_Demand_Drivers!$B$5:$J$100,7,FALSE)</f>
        <v>21.120013884470161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ISDLA</v>
      </c>
      <c r="G324" s="16">
        <f>VLOOKUP($D324,'Growth rate'!$B$3:$S$93,8,FALSE)*VLOOKUP($F324,BY_IND_Demand_Drivers!$B$5:$J$100,7,FALSE)</f>
        <v>21.226980726251554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ISDLA</v>
      </c>
      <c r="G325" s="16">
        <f>VLOOKUP($D325,'Growth rate'!$B$3:$S$93,8,FALSE)*VLOOKUP($F325,BY_IND_Demand_Drivers!$B$5:$J$100,7,FALSE)</f>
        <v>21.333947568032961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ISDLA</v>
      </c>
      <c r="G326" s="16">
        <f>VLOOKUP($D326,'Growth rate'!$B$3:$S$93,8,FALSE)*VLOOKUP($F326,BY_IND_Demand_Drivers!$B$5:$J$100,7,FALSE)</f>
        <v>21.440914409814361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ISDLA</v>
      </c>
      <c r="G327" s="16">
        <f>VLOOKUP($D327,'Growth rate'!$B$3:$S$93,8,FALSE)*VLOOKUP($F327,BY_IND_Demand_Drivers!$B$5:$J$100,7,FALSE)</f>
        <v>21.538510325530901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ISDLA</v>
      </c>
      <c r="G328" s="16">
        <f>VLOOKUP($D328,'Growth rate'!$B$3:$S$93,8,FALSE)*VLOOKUP($F328,BY_IND_Demand_Drivers!$B$5:$J$100,7,FALSE)</f>
        <v>21.636106241247433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ISDLA</v>
      </c>
      <c r="G329" s="16">
        <f>VLOOKUP($D329,'Growth rate'!$B$3:$S$93,8,FALSE)*VLOOKUP($F329,BY_IND_Demand_Drivers!$B$5:$J$100,7,FALSE)</f>
        <v>21.733702156963965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ISDLA</v>
      </c>
      <c r="G330" s="16">
        <f>VLOOKUP($D330,'Growth rate'!$B$3:$S$93,8,FALSE)*VLOOKUP($F330,BY_IND_Demand_Drivers!$B$5:$J$100,7,FALSE)</f>
        <v>21.8312980726805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ISDLA</v>
      </c>
      <c r="G331" s="16">
        <f>VLOOKUP($D331,'Growth rate'!$B$3:$S$93,8,FALSE)*VLOOKUP($F331,BY_IND_Demand_Drivers!$B$5:$J$100,7,FALSE)</f>
        <v>21.928893988397036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ISDEM</v>
      </c>
      <c r="G332" s="16">
        <f>VLOOKUP($D332,'Growth rate'!$B$3:$S$93,8,FALSE)*VLOOKUP($F332,BY_IND_Demand_Drivers!$B$5:$J$100,7,FALSE)</f>
        <v>42.992216982178199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ISDEM</v>
      </c>
      <c r="G333" s="16">
        <f>VLOOKUP($D333,'Growth rate'!$B$3:$S$93,8,FALSE)*VLOOKUP($F333,BY_IND_Demand_Drivers!$B$5:$J$100,7,FALSE)</f>
        <v>42.655139157186952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ISDEM</v>
      </c>
      <c r="G334" s="16">
        <f>VLOOKUP($D334,'Growth rate'!$B$3:$S$93,8,FALSE)*VLOOKUP($F334,BY_IND_Demand_Drivers!$B$5:$J$100,7,FALSE)</f>
        <v>42.318061332195697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ISDEM</v>
      </c>
      <c r="G335" s="16">
        <f>VLOOKUP($D335,'Growth rate'!$B$3:$S$93,8,FALSE)*VLOOKUP($F335,BY_IND_Demand_Drivers!$B$5:$J$100,7,FALSE)</f>
        <v>41.980983507204442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ISDEM</v>
      </c>
      <c r="G336" s="16">
        <f>VLOOKUP($D336,'Growth rate'!$B$3:$S$93,8,FALSE)*VLOOKUP($F336,BY_IND_Demand_Drivers!$B$5:$J$100,7,FALSE)</f>
        <v>41.643905682213195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ISDEM</v>
      </c>
      <c r="G337" s="16">
        <f>VLOOKUP($D337,'Growth rate'!$B$3:$S$93,8,FALSE)*VLOOKUP($F337,BY_IND_Demand_Drivers!$B$5:$J$100,7,FALSE)</f>
        <v>41.306827857221947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ISDEM</v>
      </c>
      <c r="G338" s="16">
        <f>VLOOKUP($D338,'Growth rate'!$B$3:$S$93,8,FALSE)*VLOOKUP($F338,BY_IND_Demand_Drivers!$B$5:$J$100,7,FALSE)</f>
        <v>40.969750032230692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ISDEM</v>
      </c>
      <c r="G339" s="16">
        <f>VLOOKUP($D339,'Growth rate'!$B$3:$S$93,8,FALSE)*VLOOKUP($F339,BY_IND_Demand_Drivers!$B$5:$J$100,7,FALSE)</f>
        <v>40.632672207239445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ISDEM</v>
      </c>
      <c r="G340" s="16">
        <f>VLOOKUP($D340,'Growth rate'!$B$3:$S$93,8,FALSE)*VLOOKUP($F340,BY_IND_Demand_Drivers!$B$5:$J$100,7,FALSE)</f>
        <v>40.29559438224819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ISDEM</v>
      </c>
      <c r="G341" s="16">
        <f>VLOOKUP($D341,'Growth rate'!$B$3:$S$93,8,FALSE)*VLOOKUP($F341,BY_IND_Demand_Drivers!$B$5:$J$100,7,FALSE)</f>
        <v>39.958516557256942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ISDEM</v>
      </c>
      <c r="G342" s="16">
        <f>VLOOKUP($D342,'Growth rate'!$B$3:$S$93,8,FALSE)*VLOOKUP($F342,BY_IND_Demand_Drivers!$B$5:$J$100,7,FALSE)</f>
        <v>39.621438732265688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ISDEM</v>
      </c>
      <c r="G343" s="16">
        <f>VLOOKUP($D343,'Growth rate'!$B$3:$S$93,8,FALSE)*VLOOKUP($F343,BY_IND_Demand_Drivers!$B$5:$J$100,7,FALSE)</f>
        <v>39.28436090727444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ISDEM</v>
      </c>
      <c r="G344" s="16">
        <f>VLOOKUP($D344,'Growth rate'!$B$3:$S$93,8,FALSE)*VLOOKUP($F344,BY_IND_Demand_Drivers!$B$5:$J$100,7,FALSE)</f>
        <v>38.947283082283185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ISDEM</v>
      </c>
      <c r="G345" s="16">
        <f>VLOOKUP($D345,'Growth rate'!$B$3:$S$93,8,FALSE)*VLOOKUP($F345,BY_IND_Demand_Drivers!$B$5:$J$100,7,FALSE)</f>
        <v>38.610205257291938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ISDEM</v>
      </c>
      <c r="G346" s="16">
        <f>VLOOKUP($D346,'Growth rate'!$B$3:$S$93,8,FALSE)*VLOOKUP($F346,BY_IND_Demand_Drivers!$B$5:$J$100,7,FALSE)</f>
        <v>38.273127432300683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ISDEM</v>
      </c>
      <c r="G347" s="16">
        <f>VLOOKUP($D347,'Growth rate'!$B$3:$S$93,8,FALSE)*VLOOKUP($F347,BY_IND_Demand_Drivers!$B$5:$J$100,7,FALSE)</f>
        <v>37.936049607309435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ISDEM</v>
      </c>
      <c r="G348" s="16">
        <f>VLOOKUP($D348,'Growth rate'!$B$3:$S$93,8,FALSE)*VLOOKUP($F348,BY_IND_Demand_Drivers!$B$5:$J$100,7,FALSE)</f>
        <v>37.598971782318181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ISDEM</v>
      </c>
      <c r="G349" s="16">
        <f>VLOOKUP($D349,'Growth rate'!$B$3:$S$93,8,FALSE)*VLOOKUP($F349,BY_IND_Demand_Drivers!$B$5:$J$100,7,FALSE)</f>
        <v>37.261893957326933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ISDEM</v>
      </c>
      <c r="G350" s="16">
        <f>VLOOKUP($D350,'Growth rate'!$B$3:$S$93,8,FALSE)*VLOOKUP($F350,BY_IND_Demand_Drivers!$B$5:$J$100,7,FALSE)</f>
        <v>36.924816132335678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ISDEM</v>
      </c>
      <c r="G351" s="16">
        <f>VLOOKUP($D351,'Growth rate'!$B$3:$S$93,8,FALSE)*VLOOKUP($F351,BY_IND_Demand_Drivers!$B$5:$J$100,7,FALSE)</f>
        <v>36.587738307344431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ISDEM</v>
      </c>
      <c r="G352" s="16">
        <f>VLOOKUP($D352,'Growth rate'!$B$3:$S$93,8,FALSE)*VLOOKUP($F352,BY_IND_Demand_Drivers!$B$5:$J$100,7,FALSE)</f>
        <v>36.250660482353183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ISDEM</v>
      </c>
      <c r="G353" s="16">
        <f>VLOOKUP($D353,'Growth rate'!$B$3:$S$93,8,FALSE)*VLOOKUP($F353,BY_IND_Demand_Drivers!$B$5:$J$100,7,FALSE)</f>
        <v>35.913582657361928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ISDEM</v>
      </c>
      <c r="G354" s="16">
        <f>VLOOKUP($D354,'Growth rate'!$B$3:$S$93,8,FALSE)*VLOOKUP($F354,BY_IND_Demand_Drivers!$B$5:$J$100,7,FALSE)</f>
        <v>35.576504832370674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ISDEM</v>
      </c>
      <c r="G355" s="16">
        <f>VLOOKUP($D355,'Growth rate'!$B$3:$S$93,8,FALSE)*VLOOKUP($F355,BY_IND_Demand_Drivers!$B$5:$J$100,7,FALSE)</f>
        <v>35.239427007379426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ISDEM</v>
      </c>
      <c r="G356" s="16">
        <f>VLOOKUP($D356,'Growth rate'!$B$3:$S$93,8,FALSE)*VLOOKUP($F356,BY_IND_Demand_Drivers!$B$5:$J$100,7,FALSE)</f>
        <v>34.902349182388178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ISDEM</v>
      </c>
      <c r="G357" s="16">
        <f>VLOOKUP($D357,'Growth rate'!$B$3:$S$93,8,FALSE)*VLOOKUP($F357,BY_IND_Demand_Drivers!$B$5:$J$100,7,FALSE)</f>
        <v>34.565271357396924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ISDEM</v>
      </c>
      <c r="G358" s="16">
        <f>VLOOKUP($D358,'Growth rate'!$B$3:$S$93,8,FALSE)*VLOOKUP($F358,BY_IND_Demand_Drivers!$B$5:$J$100,7,FALSE)</f>
        <v>34.228193532405669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ISDEM</v>
      </c>
      <c r="G359" s="16">
        <f>VLOOKUP($D359,'Growth rate'!$B$3:$S$93,8,FALSE)*VLOOKUP($F359,BY_IND_Demand_Drivers!$B$5:$J$100,7,FALSE)</f>
        <v>33.891115707414421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ISDEM</v>
      </c>
      <c r="G360" s="16">
        <f>VLOOKUP($D360,'Growth rate'!$B$3:$S$93,8,FALSE)*VLOOKUP($F360,BY_IND_Demand_Drivers!$B$5:$J$100,7,FALSE)</f>
        <v>33.554037882423167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ISDEM</v>
      </c>
      <c r="G361" s="16">
        <f>VLOOKUP($D361,'Growth rate'!$B$3:$S$93,8,FALSE)*VLOOKUP($F361,BY_IND_Demand_Drivers!$B$5:$J$100,7,FALSE)</f>
        <v>33.216960057431919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ISDEM</v>
      </c>
      <c r="G362" s="16">
        <f>VLOOKUP($D362,'Growth rate'!$B$3:$S$93,8,FALSE)*VLOOKUP($F362,BY_IND_Demand_Drivers!$B$5:$J$100,7,FALSE)</f>
        <v>32.879882232440671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ISDEM</v>
      </c>
      <c r="G363" s="16">
        <f>VLOOKUP($D363,'Growth rate'!$B$3:$S$93,8,FALSE)*VLOOKUP($F363,BY_IND_Demand_Drivers!$B$5:$J$100,7,FALSE)</f>
        <v>32.542804407449417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ISDEM</v>
      </c>
      <c r="G364" s="16">
        <f>VLOOKUP($D364,'Growth rate'!$B$3:$S$93,8,FALSE)*VLOOKUP($F364,BY_IND_Demand_Drivers!$B$5:$J$100,7,FALSE)</f>
        <v>32.908678102115111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ISDEM</v>
      </c>
      <c r="G365" s="16">
        <f>VLOOKUP($D365,'Growth rate'!$B$3:$S$93,8,FALSE)*VLOOKUP($F365,BY_IND_Demand_Drivers!$B$5:$J$100,7,FALSE)</f>
        <v>33.274551796780806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ISDEM</v>
      </c>
      <c r="G366" s="16">
        <f>VLOOKUP($D366,'Growth rate'!$B$3:$S$93,8,FALSE)*VLOOKUP($F366,BY_IND_Demand_Drivers!$B$5:$J$100,7,FALSE)</f>
        <v>33.640425491446507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ISDEM</v>
      </c>
      <c r="G367" s="16">
        <f>VLOOKUP($D367,'Growth rate'!$B$3:$S$93,8,FALSE)*VLOOKUP($F367,BY_IND_Demand_Drivers!$B$5:$J$100,7,FALSE)</f>
        <v>34.006299186112209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ISDEM</v>
      </c>
      <c r="G368" s="16">
        <f>VLOOKUP($D368,'Growth rate'!$B$3:$S$93,8,FALSE)*VLOOKUP($F368,BY_IND_Demand_Drivers!$B$5:$J$100,7,FALSE)</f>
        <v>34.372172880777903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ISDEM</v>
      </c>
      <c r="G369" s="16">
        <f>VLOOKUP($D369,'Growth rate'!$B$3:$S$93,8,FALSE)*VLOOKUP($F369,BY_IND_Demand_Drivers!$B$5:$J$100,7,FALSE)</f>
        <v>34.763833864991945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ISDEM</v>
      </c>
      <c r="G370" s="16">
        <f>VLOOKUP($D370,'Growth rate'!$B$3:$S$93,8,FALSE)*VLOOKUP($F370,BY_IND_Demand_Drivers!$B$5:$J$100,7,FALSE)</f>
        <v>35.155494849205986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ISDEM</v>
      </c>
      <c r="G371" s="16">
        <f>VLOOKUP($D371,'Growth rate'!$B$3:$S$93,8,FALSE)*VLOOKUP($F371,BY_IND_Demand_Drivers!$B$5:$J$100,7,FALSE)</f>
        <v>35.547155833420028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ISDEM</v>
      </c>
      <c r="G372" s="16">
        <f>VLOOKUP($D372,'Growth rate'!$B$3:$S$93,8,FALSE)*VLOOKUP($F372,BY_IND_Demand_Drivers!$B$5:$J$100,7,FALSE)</f>
        <v>35.938816817634056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ISDEM</v>
      </c>
      <c r="G373" s="16">
        <f>VLOOKUP($D373,'Growth rate'!$B$3:$S$93,8,FALSE)*VLOOKUP($F373,BY_IND_Demand_Drivers!$B$5:$J$100,7,FALSE)</f>
        <v>36.330477801848104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ISDEM</v>
      </c>
      <c r="G374" s="16">
        <f>VLOOKUP($D374,'Growth rate'!$B$3:$S$93,8,FALSE)*VLOOKUP($F374,BY_IND_Demand_Drivers!$B$5:$J$100,7,FALSE)</f>
        <v>36.719627107876029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ISDEM</v>
      </c>
      <c r="G375" s="16">
        <f>VLOOKUP($D375,'Growth rate'!$B$3:$S$93,8,FALSE)*VLOOKUP($F375,BY_IND_Demand_Drivers!$B$5:$J$100,7,FALSE)</f>
        <v>37.108776413903954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ISDEM</v>
      </c>
      <c r="G376" s="16">
        <f>VLOOKUP($D376,'Growth rate'!$B$3:$S$93,8,FALSE)*VLOOKUP($F376,BY_IND_Demand_Drivers!$B$5:$J$100,7,FALSE)</f>
        <v>37.497925719931885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ISDEM</v>
      </c>
      <c r="G377" s="16">
        <f>VLOOKUP($D377,'Growth rate'!$B$3:$S$93,8,FALSE)*VLOOKUP($F377,BY_IND_Demand_Drivers!$B$5:$J$100,7,FALSE)</f>
        <v>37.887075025959817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ISDEM</v>
      </c>
      <c r="G378" s="16">
        <f>VLOOKUP($D378,'Growth rate'!$B$3:$S$93,8,FALSE)*VLOOKUP($F378,BY_IND_Demand_Drivers!$B$5:$J$100,7,FALSE)</f>
        <v>38.276224331987748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ISDEM</v>
      </c>
      <c r="G379" s="16">
        <f>VLOOKUP($D379,'Growth rate'!$B$3:$S$93,8,FALSE)*VLOOKUP($F379,BY_IND_Demand_Drivers!$B$5:$J$100,7,FALSE)</f>
        <v>38.661313795738721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ISDEM</v>
      </c>
      <c r="G380" s="16">
        <f>VLOOKUP($D380,'Growth rate'!$B$3:$S$93,8,FALSE)*VLOOKUP($F380,BY_IND_Demand_Drivers!$B$5:$J$100,7,FALSE)</f>
        <v>39.046403259489701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ISDEM</v>
      </c>
      <c r="G381" s="16">
        <f>VLOOKUP($D381,'Growth rate'!$B$3:$S$93,8,FALSE)*VLOOKUP($F381,BY_IND_Demand_Drivers!$B$5:$J$100,7,FALSE)</f>
        <v>39.431492723240666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ISDEM</v>
      </c>
      <c r="G382" s="16">
        <f>VLOOKUP($D382,'Growth rate'!$B$3:$S$93,8,FALSE)*VLOOKUP($F382,BY_IND_Demand_Drivers!$B$5:$J$100,7,FALSE)</f>
        <v>39.816582186991639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ISDEM</v>
      </c>
      <c r="G383" s="16">
        <f>VLOOKUP($D383,'Growth rate'!$B$3:$S$93,8,FALSE)*VLOOKUP($F383,BY_IND_Demand_Drivers!$B$5:$J$100,7,FALSE)</f>
        <v>40.201671650742611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ISDEM</v>
      </c>
      <c r="G384" s="16">
        <f>VLOOKUP($D384,'Growth rate'!$B$3:$S$93,8,FALSE)*VLOOKUP($F384,BY_IND_Demand_Drivers!$B$5:$J$100,7,FALSE)</f>
        <v>40.566391036442695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ISDEM</v>
      </c>
      <c r="G385" s="16">
        <f>VLOOKUP($D385,'Growth rate'!$B$3:$S$93,8,FALSE)*VLOOKUP($F385,BY_IND_Demand_Drivers!$B$5:$J$100,7,FALSE)</f>
        <v>40.93111042214278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ISDEM</v>
      </c>
      <c r="G386" s="16">
        <f>VLOOKUP($D386,'Growth rate'!$B$3:$S$93,8,FALSE)*VLOOKUP($F386,BY_IND_Demand_Drivers!$B$5:$J$100,7,FALSE)</f>
        <v>41.295829807842843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ISDEM</v>
      </c>
      <c r="G387" s="16">
        <f>VLOOKUP($D387,'Growth rate'!$B$3:$S$93,8,FALSE)*VLOOKUP($F387,BY_IND_Demand_Drivers!$B$5:$J$100,7,FALSE)</f>
        <v>41.660549193542927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ISDEM</v>
      </c>
      <c r="G388" s="16">
        <f>VLOOKUP($D388,'Growth rate'!$B$3:$S$93,8,FALSE)*VLOOKUP($F388,BY_IND_Demand_Drivers!$B$5:$J$100,7,FALSE)</f>
        <v>42.025268579243004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ISDEM</v>
      </c>
      <c r="G389" s="16">
        <f>VLOOKUP($D389,'Growth rate'!$B$3:$S$93,8,FALSE)*VLOOKUP($F389,BY_IND_Demand_Drivers!$B$5:$J$100,7,FALSE)</f>
        <v>42.36774809716276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ISDEM</v>
      </c>
      <c r="G390" s="16">
        <f>VLOOKUP($D390,'Growth rate'!$B$3:$S$93,8,FALSE)*VLOOKUP($F390,BY_IND_Demand_Drivers!$B$5:$J$100,7,FALSE)</f>
        <v>42.710227615082516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ISDEM</v>
      </c>
      <c r="G391" s="16">
        <f>VLOOKUP($D391,'Growth rate'!$B$3:$S$93,8,FALSE)*VLOOKUP($F391,BY_IND_Demand_Drivers!$B$5:$J$100,7,FALSE)</f>
        <v>43.052707133002244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ISDEM</v>
      </c>
      <c r="G392" s="16">
        <f>VLOOKUP($D392,'Growth rate'!$B$3:$S$93,8,FALSE)*VLOOKUP($F392,BY_IND_Demand_Drivers!$B$5:$J$100,7,FALSE)</f>
        <v>43.395186650922007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ISDEM</v>
      </c>
      <c r="G393" s="16">
        <f>VLOOKUP($D393,'Growth rate'!$B$3:$S$93,8,FALSE)*VLOOKUP($F393,BY_IND_Demand_Drivers!$B$5:$J$100,7,FALSE)</f>
        <v>43.737666168841763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ISDEM</v>
      </c>
      <c r="G394" s="16">
        <f>VLOOKUP($D394,'Growth rate'!$B$3:$S$93,8,FALSE)*VLOOKUP($F394,BY_IND_Demand_Drivers!$B$5:$J$100,7,FALSE)</f>
        <v>44.038506069128054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ISDEM</v>
      </c>
      <c r="G395" s="16">
        <f>VLOOKUP($D395,'Growth rate'!$B$3:$S$93,8,FALSE)*VLOOKUP($F395,BY_IND_Demand_Drivers!$B$5:$J$100,7,FALSE)</f>
        <v>44.33934596941436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ISDEM</v>
      </c>
      <c r="G396" s="16">
        <f>VLOOKUP($D396,'Growth rate'!$B$3:$S$93,8,FALSE)*VLOOKUP($F396,BY_IND_Demand_Drivers!$B$5:$J$100,7,FALSE)</f>
        <v>44.640185869700666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ISDEM</v>
      </c>
      <c r="G397" s="16">
        <f>VLOOKUP($D397,'Growth rate'!$B$3:$S$93,8,FALSE)*VLOOKUP($F397,BY_IND_Demand_Drivers!$B$5:$J$100,7,FALSE)</f>
        <v>44.941025769986965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ISDEM</v>
      </c>
      <c r="G398" s="16">
        <f>VLOOKUP($D398,'Growth rate'!$B$3:$S$93,8,FALSE)*VLOOKUP($F398,BY_IND_Demand_Drivers!$B$5:$J$100,7,FALSE)</f>
        <v>45.241865670273263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ISDEM</v>
      </c>
      <c r="G399" s="16">
        <f>VLOOKUP($D399,'Growth rate'!$B$3:$S$93,8,FALSE)*VLOOKUP($F399,BY_IND_Demand_Drivers!$B$5:$J$100,7,FALSE)</f>
        <v>45.506195609297535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ISDEM</v>
      </c>
      <c r="G400" s="16">
        <f>VLOOKUP($D400,'Growth rate'!$B$3:$S$93,8,FALSE)*VLOOKUP($F400,BY_IND_Demand_Drivers!$B$5:$J$100,7,FALSE)</f>
        <v>45.770525548321814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ISDEM</v>
      </c>
      <c r="G401" s="16">
        <f>VLOOKUP($D401,'Growth rate'!$B$3:$S$93,8,FALSE)*VLOOKUP($F401,BY_IND_Demand_Drivers!$B$5:$J$100,7,FALSE)</f>
        <v>46.0348554873461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ISDEM</v>
      </c>
      <c r="G402" s="16">
        <f>VLOOKUP($D402,'Growth rate'!$B$3:$S$93,8,FALSE)*VLOOKUP($F402,BY_IND_Demand_Drivers!$B$5:$J$100,7,FALSE)</f>
        <v>46.299185426370371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ISDEM</v>
      </c>
      <c r="G403" s="16">
        <f>VLOOKUP($D403,'Growth rate'!$B$3:$S$93,8,FALSE)*VLOOKUP($F403,BY_IND_Demand_Drivers!$B$5:$J$100,7,FALSE)</f>
        <v>46.56351536539465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ISDEM</v>
      </c>
      <c r="G404" s="16">
        <f>VLOOKUP($D404,'Growth rate'!$B$3:$S$93,8,FALSE)*VLOOKUP($F404,BY_IND_Demand_Drivers!$B$5:$J$100,7,FALSE)</f>
        <v>46.801759557180532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ISDEM</v>
      </c>
      <c r="G405" s="16">
        <f>VLOOKUP($D405,'Growth rate'!$B$3:$S$93,8,FALSE)*VLOOKUP($F405,BY_IND_Demand_Drivers!$B$5:$J$100,7,FALSE)</f>
        <v>47.04000374896642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ISDEM</v>
      </c>
      <c r="G406" s="16">
        <f>VLOOKUP($D406,'Growth rate'!$B$3:$S$93,8,FALSE)*VLOOKUP($F406,BY_IND_Demand_Drivers!$B$5:$J$100,7,FALSE)</f>
        <v>47.278247940752294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ISDEM</v>
      </c>
      <c r="G407" s="16">
        <f>VLOOKUP($D407,'Growth rate'!$B$3:$S$93,8,FALSE)*VLOOKUP($F407,BY_IND_Demand_Drivers!$B$5:$J$100,7,FALSE)</f>
        <v>47.516492132538183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ISDEM</v>
      </c>
      <c r="G408" s="16">
        <f>VLOOKUP($D408,'Growth rate'!$B$3:$S$93,8,FALSE)*VLOOKUP($F408,BY_IND_Demand_Drivers!$B$5:$J$100,7,FALSE)</f>
        <v>47.754736324324064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ISDEM</v>
      </c>
      <c r="G409" s="16">
        <f>VLOOKUP($D409,'Growth rate'!$B$3:$S$93,8,FALSE)*VLOOKUP($F409,BY_IND_Demand_Drivers!$B$5:$J$100,7,FALSE)</f>
        <v>47.972108920114145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ISDEM</v>
      </c>
      <c r="G410" s="16">
        <f>VLOOKUP($D410,'Growth rate'!$B$3:$S$93,8,FALSE)*VLOOKUP($F410,BY_IND_Demand_Drivers!$B$5:$J$100,7,FALSE)</f>
        <v>48.189481515904212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ISDEM</v>
      </c>
      <c r="G411" s="16">
        <f>VLOOKUP($D411,'Growth rate'!$B$3:$S$93,8,FALSE)*VLOOKUP($F411,BY_IND_Demand_Drivers!$B$5:$J$100,7,FALSE)</f>
        <v>48.406854111694273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ISDEM</v>
      </c>
      <c r="G412" s="16">
        <f>VLOOKUP($D412,'Growth rate'!$B$3:$S$93,8,FALSE)*VLOOKUP($F412,BY_IND_Demand_Drivers!$B$5:$J$100,7,FALSE)</f>
        <v>48.624226707484347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ISDEM</v>
      </c>
      <c r="G413" s="16">
        <f>VLOOKUP($D413,'Growth rate'!$B$3:$S$93,8,FALSE)*VLOOKUP($F413,BY_IND_Demand_Drivers!$B$5:$J$100,7,FALSE)</f>
        <v>48.841599303274421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ISDTF</v>
      </c>
      <c r="G414" s="16">
        <f>VLOOKUP($D414,'Growth rate'!$B$3:$S$93,8,FALSE)*VLOOKUP($F414,BY_IND_Demand_Drivers!$B$5:$J$100,7,FALSE)</f>
        <v>0.32196382574257398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ISDTF</v>
      </c>
      <c r="G415" s="16">
        <f>VLOOKUP($D415,'Growth rate'!$B$3:$S$93,8,FALSE)*VLOOKUP($F415,BY_IND_Demand_Drivers!$B$5:$J$100,7,FALSE)</f>
        <v>0.31943948822929441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ISDTF</v>
      </c>
      <c r="G416" s="16">
        <f>VLOOKUP($D416,'Growth rate'!$B$3:$S$93,8,FALSE)*VLOOKUP($F416,BY_IND_Demand_Drivers!$B$5:$J$100,7,FALSE)</f>
        <v>0.31691515071601478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ISDTF</v>
      </c>
      <c r="G417" s="16">
        <f>VLOOKUP($D417,'Growth rate'!$B$3:$S$93,8,FALSE)*VLOOKUP($F417,BY_IND_Demand_Drivers!$B$5:$J$100,7,FALSE)</f>
        <v>0.31439081320273515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ISDTF</v>
      </c>
      <c r="G418" s="16">
        <f>VLOOKUP($D418,'Growth rate'!$B$3:$S$93,8,FALSE)*VLOOKUP($F418,BY_IND_Demand_Drivers!$B$5:$J$100,7,FALSE)</f>
        <v>0.31186647568945552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ISDTF</v>
      </c>
      <c r="G419" s="16">
        <f>VLOOKUP($D419,'Growth rate'!$B$3:$S$93,8,FALSE)*VLOOKUP($F419,BY_IND_Demand_Drivers!$B$5:$J$100,7,FALSE)</f>
        <v>0.30934213817617595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ISDTF</v>
      </c>
      <c r="G420" s="16">
        <f>VLOOKUP($D420,'Growth rate'!$B$3:$S$93,8,FALSE)*VLOOKUP($F420,BY_IND_Demand_Drivers!$B$5:$J$100,7,FALSE)</f>
        <v>0.30681780066289638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ISDTF</v>
      </c>
      <c r="G421" s="16">
        <f>VLOOKUP($D421,'Growth rate'!$B$3:$S$93,8,FALSE)*VLOOKUP($F421,BY_IND_Demand_Drivers!$B$5:$J$100,7,FALSE)</f>
        <v>0.30429346314961675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ISDTF</v>
      </c>
      <c r="G422" s="16">
        <f>VLOOKUP($D422,'Growth rate'!$B$3:$S$93,8,FALSE)*VLOOKUP($F422,BY_IND_Demand_Drivers!$B$5:$J$100,7,FALSE)</f>
        <v>0.30176912563633712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ISDTF</v>
      </c>
      <c r="G423" s="16">
        <f>VLOOKUP($D423,'Growth rate'!$B$3:$S$93,8,FALSE)*VLOOKUP($F423,BY_IND_Demand_Drivers!$B$5:$J$100,7,FALSE)</f>
        <v>0.29924478812305749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ISDTF</v>
      </c>
      <c r="G424" s="16">
        <f>VLOOKUP($D424,'Growth rate'!$B$3:$S$93,8,FALSE)*VLOOKUP($F424,BY_IND_Demand_Drivers!$B$5:$J$100,7,FALSE)</f>
        <v>0.29672045060977792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ISDTF</v>
      </c>
      <c r="G425" s="16">
        <f>VLOOKUP($D425,'Growth rate'!$B$3:$S$93,8,FALSE)*VLOOKUP($F425,BY_IND_Demand_Drivers!$B$5:$J$100,7,FALSE)</f>
        <v>0.29419611309649835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ISDTF</v>
      </c>
      <c r="G426" s="16">
        <f>VLOOKUP($D426,'Growth rate'!$B$3:$S$93,8,FALSE)*VLOOKUP($F426,BY_IND_Demand_Drivers!$B$5:$J$100,7,FALSE)</f>
        <v>0.29167177558321866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ISDTF</v>
      </c>
      <c r="G427" s="16">
        <f>VLOOKUP($D427,'Growth rate'!$B$3:$S$93,8,FALSE)*VLOOKUP($F427,BY_IND_Demand_Drivers!$B$5:$J$100,7,FALSE)</f>
        <v>0.28914743806993909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ISDTF</v>
      </c>
      <c r="G428" s="16">
        <f>VLOOKUP($D428,'Growth rate'!$B$3:$S$93,8,FALSE)*VLOOKUP($F428,BY_IND_Demand_Drivers!$B$5:$J$100,7,FALSE)</f>
        <v>0.28662310055665946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ISDTF</v>
      </c>
      <c r="G429" s="16">
        <f>VLOOKUP($D429,'Growth rate'!$B$3:$S$93,8,FALSE)*VLOOKUP($F429,BY_IND_Demand_Drivers!$B$5:$J$100,7,FALSE)</f>
        <v>0.28409876304337989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ISDTF</v>
      </c>
      <c r="G430" s="16">
        <f>VLOOKUP($D430,'Growth rate'!$B$3:$S$93,8,FALSE)*VLOOKUP($F430,BY_IND_Demand_Drivers!$B$5:$J$100,7,FALSE)</f>
        <v>0.28157442553010026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ISDTF</v>
      </c>
      <c r="G431" s="16">
        <f>VLOOKUP($D431,'Growth rate'!$B$3:$S$93,8,FALSE)*VLOOKUP($F431,BY_IND_Demand_Drivers!$B$5:$J$100,7,FALSE)</f>
        <v>0.27905008801682063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ISDTF</v>
      </c>
      <c r="G432" s="16">
        <f>VLOOKUP($D432,'Growth rate'!$B$3:$S$93,8,FALSE)*VLOOKUP($F432,BY_IND_Demand_Drivers!$B$5:$J$100,7,FALSE)</f>
        <v>0.27652575050354106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ISDTF</v>
      </c>
      <c r="G433" s="16">
        <f>VLOOKUP($D433,'Growth rate'!$B$3:$S$93,8,FALSE)*VLOOKUP($F433,BY_IND_Demand_Drivers!$B$5:$J$100,7,FALSE)</f>
        <v>0.27400141299026143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ISDTF</v>
      </c>
      <c r="G434" s="16">
        <f>VLOOKUP($D434,'Growth rate'!$B$3:$S$93,8,FALSE)*VLOOKUP($F434,BY_IND_Demand_Drivers!$B$5:$J$100,7,FALSE)</f>
        <v>0.27147707547698186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ISDTF</v>
      </c>
      <c r="G435" s="16">
        <f>VLOOKUP($D435,'Growth rate'!$B$3:$S$93,8,FALSE)*VLOOKUP($F435,BY_IND_Demand_Drivers!$B$5:$J$100,7,FALSE)</f>
        <v>0.26895273796370223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ISDTF</v>
      </c>
      <c r="G436" s="16">
        <f>VLOOKUP($D436,'Growth rate'!$B$3:$S$93,8,FALSE)*VLOOKUP($F436,BY_IND_Demand_Drivers!$B$5:$J$100,7,FALSE)</f>
        <v>0.2664284004504226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ISDTF</v>
      </c>
      <c r="G437" s="16">
        <f>VLOOKUP($D437,'Growth rate'!$B$3:$S$93,8,FALSE)*VLOOKUP($F437,BY_IND_Demand_Drivers!$B$5:$J$100,7,FALSE)</f>
        <v>0.26390406293714302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ISDTF</v>
      </c>
      <c r="G438" s="16">
        <f>VLOOKUP($D438,'Growth rate'!$B$3:$S$93,8,FALSE)*VLOOKUP($F438,BY_IND_Demand_Drivers!$B$5:$J$100,7,FALSE)</f>
        <v>0.26137972542386345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ISDTF</v>
      </c>
      <c r="G439" s="16">
        <f>VLOOKUP($D439,'Growth rate'!$B$3:$S$93,8,FALSE)*VLOOKUP($F439,BY_IND_Demand_Drivers!$B$5:$J$100,7,FALSE)</f>
        <v>0.25885538791058382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ISDTF</v>
      </c>
      <c r="G440" s="16">
        <f>VLOOKUP($D440,'Growth rate'!$B$3:$S$93,8,FALSE)*VLOOKUP($F440,BY_IND_Demand_Drivers!$B$5:$J$100,7,FALSE)</f>
        <v>0.25633105039730419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ISDTF</v>
      </c>
      <c r="G441" s="16">
        <f>VLOOKUP($D441,'Growth rate'!$B$3:$S$93,8,FALSE)*VLOOKUP($F441,BY_IND_Demand_Drivers!$B$5:$J$100,7,FALSE)</f>
        <v>0.25380671288402457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ISDTF</v>
      </c>
      <c r="G442" s="16">
        <f>VLOOKUP($D442,'Growth rate'!$B$3:$S$93,8,FALSE)*VLOOKUP($F442,BY_IND_Demand_Drivers!$B$5:$J$100,7,FALSE)</f>
        <v>0.25128237537074499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ISDTF</v>
      </c>
      <c r="G443" s="16">
        <f>VLOOKUP($D443,'Growth rate'!$B$3:$S$93,8,FALSE)*VLOOKUP($F443,BY_IND_Demand_Drivers!$B$5:$J$100,7,FALSE)</f>
        <v>0.24875803785746539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ISDTF</v>
      </c>
      <c r="G444" s="16">
        <f>VLOOKUP($D444,'Growth rate'!$B$3:$S$93,8,FALSE)*VLOOKUP($F444,BY_IND_Demand_Drivers!$B$5:$J$100,7,FALSE)</f>
        <v>0.24623370034418579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ISDTF</v>
      </c>
      <c r="G445" s="16">
        <f>VLOOKUP($D445,'Growth rate'!$B$3:$S$93,8,FALSE)*VLOOKUP($F445,BY_IND_Demand_Drivers!$B$5:$J$100,7,FALSE)</f>
        <v>0.24370936283090616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ISDTF</v>
      </c>
      <c r="G446" s="16">
        <f>VLOOKUP($D446,'Growth rate'!$B$3:$S$93,8,FALSE)*VLOOKUP($F446,BY_IND_Demand_Drivers!$B$5:$J$100,7,FALSE)</f>
        <v>0.24644934933874246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ISDTF</v>
      </c>
      <c r="G447" s="16">
        <f>VLOOKUP($D447,'Growth rate'!$B$3:$S$93,8,FALSE)*VLOOKUP($F447,BY_IND_Demand_Drivers!$B$5:$J$100,7,FALSE)</f>
        <v>0.24918933584657871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ISDTF</v>
      </c>
      <c r="G448" s="16">
        <f>VLOOKUP($D448,'Growth rate'!$B$3:$S$93,8,FALSE)*VLOOKUP($F448,BY_IND_Demand_Drivers!$B$5:$J$100,7,FALSE)</f>
        <v>0.25192932235441501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ISDTF</v>
      </c>
      <c r="G449" s="16">
        <f>VLOOKUP($D449,'Growth rate'!$B$3:$S$93,8,FALSE)*VLOOKUP($F449,BY_IND_Demand_Drivers!$B$5:$J$100,7,FALSE)</f>
        <v>0.25466930886225131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ISDTF</v>
      </c>
      <c r="G450" s="16">
        <f>VLOOKUP($D450,'Growth rate'!$B$3:$S$93,8,FALSE)*VLOOKUP($F450,BY_IND_Demand_Drivers!$B$5:$J$100,7,FALSE)</f>
        <v>0.25740929537008761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ISDTF</v>
      </c>
      <c r="G451" s="16">
        <f>VLOOKUP($D451,'Growth rate'!$B$3:$S$93,8,FALSE)*VLOOKUP($F451,BY_IND_Demand_Drivers!$B$5:$J$100,7,FALSE)</f>
        <v>0.2603423999579233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ISDTF</v>
      </c>
      <c r="G452" s="16">
        <f>VLOOKUP($D452,'Growth rate'!$B$3:$S$93,8,FALSE)*VLOOKUP($F452,BY_IND_Demand_Drivers!$B$5:$J$100,7,FALSE)</f>
        <v>0.26327550454575899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ISDTF</v>
      </c>
      <c r="G453" s="16">
        <f>VLOOKUP($D453,'Growth rate'!$B$3:$S$93,8,FALSE)*VLOOKUP($F453,BY_IND_Demand_Drivers!$B$5:$J$100,7,FALSE)</f>
        <v>0.26620860913359468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ISDTF</v>
      </c>
      <c r="G454" s="16">
        <f>VLOOKUP($D454,'Growth rate'!$B$3:$S$93,8,FALSE)*VLOOKUP($F454,BY_IND_Demand_Drivers!$B$5:$J$100,7,FALSE)</f>
        <v>0.26914171372143031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ISDTF</v>
      </c>
      <c r="G455" s="16">
        <f>VLOOKUP($D455,'Growth rate'!$B$3:$S$93,8,FALSE)*VLOOKUP($F455,BY_IND_Demand_Drivers!$B$5:$J$100,7,FALSE)</f>
        <v>0.27207481830926605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ISDTF</v>
      </c>
      <c r="G456" s="16">
        <f>VLOOKUP($D456,'Growth rate'!$B$3:$S$93,8,FALSE)*VLOOKUP($F456,BY_IND_Demand_Drivers!$B$5:$J$100,7,FALSE)</f>
        <v>0.27498911322468661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ISDTF</v>
      </c>
      <c r="G457" s="16">
        <f>VLOOKUP($D457,'Growth rate'!$B$3:$S$93,8,FALSE)*VLOOKUP($F457,BY_IND_Demand_Drivers!$B$5:$J$100,7,FALSE)</f>
        <v>0.27790340814010711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ISDTF</v>
      </c>
      <c r="G458" s="16">
        <f>VLOOKUP($D458,'Growth rate'!$B$3:$S$93,8,FALSE)*VLOOKUP($F458,BY_IND_Demand_Drivers!$B$5:$J$100,7,FALSE)</f>
        <v>0.28081770305552772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ISDTF</v>
      </c>
      <c r="G459" s="16">
        <f>VLOOKUP($D459,'Growth rate'!$B$3:$S$93,8,FALSE)*VLOOKUP($F459,BY_IND_Demand_Drivers!$B$5:$J$100,7,FALSE)</f>
        <v>0.28373199797094828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ISDTF</v>
      </c>
      <c r="G460" s="16">
        <f>VLOOKUP($D460,'Growth rate'!$B$3:$S$93,8,FALSE)*VLOOKUP($F460,BY_IND_Demand_Drivers!$B$5:$J$100,7,FALSE)</f>
        <v>0.28664629288636884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ISDTF</v>
      </c>
      <c r="G461" s="16">
        <f>VLOOKUP($D461,'Growth rate'!$B$3:$S$93,8,FALSE)*VLOOKUP($F461,BY_IND_Demand_Drivers!$B$5:$J$100,7,FALSE)</f>
        <v>0.289530184104489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ISDTF</v>
      </c>
      <c r="G462" s="16">
        <f>VLOOKUP($D462,'Growth rate'!$B$3:$S$93,8,FALSE)*VLOOKUP($F462,BY_IND_Demand_Drivers!$B$5:$J$100,7,FALSE)</f>
        <v>0.29241407532260921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ISDTF</v>
      </c>
      <c r="G463" s="16">
        <f>VLOOKUP($D463,'Growth rate'!$B$3:$S$93,8,FALSE)*VLOOKUP($F463,BY_IND_Demand_Drivers!$B$5:$J$100,7,FALSE)</f>
        <v>0.29529796654072926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ISDTF</v>
      </c>
      <c r="G464" s="16">
        <f>VLOOKUP($D464,'Growth rate'!$B$3:$S$93,8,FALSE)*VLOOKUP($F464,BY_IND_Demand_Drivers!$B$5:$J$100,7,FALSE)</f>
        <v>0.29818185775884942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ISDTF</v>
      </c>
      <c r="G465" s="16">
        <f>VLOOKUP($D465,'Growth rate'!$B$3:$S$93,8,FALSE)*VLOOKUP($F465,BY_IND_Demand_Drivers!$B$5:$J$100,7,FALSE)</f>
        <v>0.30106574897696958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ISDTF</v>
      </c>
      <c r="G466" s="16">
        <f>VLOOKUP($D466,'Growth rate'!$B$3:$S$93,8,FALSE)*VLOOKUP($F466,BY_IND_Demand_Drivers!$B$5:$J$100,7,FALSE)</f>
        <v>0.30379709099618107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ISDTF</v>
      </c>
      <c r="G467" s="16">
        <f>VLOOKUP($D467,'Growth rate'!$B$3:$S$93,8,FALSE)*VLOOKUP($F467,BY_IND_Demand_Drivers!$B$5:$J$100,7,FALSE)</f>
        <v>0.30652843301539251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ISDTF</v>
      </c>
      <c r="G468" s="16">
        <f>VLOOKUP($D468,'Growth rate'!$B$3:$S$93,8,FALSE)*VLOOKUP($F468,BY_IND_Demand_Drivers!$B$5:$J$100,7,FALSE)</f>
        <v>0.30925977503460389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ISDTF</v>
      </c>
      <c r="G469" s="16">
        <f>VLOOKUP($D469,'Growth rate'!$B$3:$S$93,8,FALSE)*VLOOKUP($F469,BY_IND_Demand_Drivers!$B$5:$J$100,7,FALSE)</f>
        <v>0.31199111705381538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ISDTF</v>
      </c>
      <c r="G470" s="16">
        <f>VLOOKUP($D470,'Growth rate'!$B$3:$S$93,8,FALSE)*VLOOKUP($F470,BY_IND_Demand_Drivers!$B$5:$J$100,7,FALSE)</f>
        <v>0.31472245907302676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ISDTF</v>
      </c>
      <c r="G471" s="16">
        <f>VLOOKUP($D471,'Growth rate'!$B$3:$S$93,8,FALSE)*VLOOKUP($F471,BY_IND_Demand_Drivers!$B$5:$J$100,7,FALSE)</f>
        <v>0.31728724925059831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ISDTF</v>
      </c>
      <c r="G472" s="16">
        <f>VLOOKUP($D472,'Growth rate'!$B$3:$S$93,8,FALSE)*VLOOKUP($F472,BY_IND_Demand_Drivers!$B$5:$J$100,7,FALSE)</f>
        <v>0.31985203942816992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ISDTF</v>
      </c>
      <c r="G473" s="16">
        <f>VLOOKUP($D473,'Growth rate'!$B$3:$S$93,8,FALSE)*VLOOKUP($F473,BY_IND_Demand_Drivers!$B$5:$J$100,7,FALSE)</f>
        <v>0.32241682960574131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ISDTF</v>
      </c>
      <c r="G474" s="16">
        <f>VLOOKUP($D474,'Growth rate'!$B$3:$S$93,8,FALSE)*VLOOKUP($F474,BY_IND_Demand_Drivers!$B$5:$J$100,7,FALSE)</f>
        <v>0.32498161978331291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ISDTF</v>
      </c>
      <c r="G475" s="16">
        <f>VLOOKUP($D475,'Growth rate'!$B$3:$S$93,8,FALSE)*VLOOKUP($F475,BY_IND_Demand_Drivers!$B$5:$J$100,7,FALSE)</f>
        <v>0.32754640996088452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ISDTF</v>
      </c>
      <c r="G476" s="16">
        <f>VLOOKUP($D476,'Growth rate'!$B$3:$S$93,8,FALSE)*VLOOKUP($F476,BY_IND_Demand_Drivers!$B$5:$J$100,7,FALSE)</f>
        <v>0.32979936577547631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ISDTF</v>
      </c>
      <c r="G477" s="16">
        <f>VLOOKUP($D477,'Growth rate'!$B$3:$S$93,8,FALSE)*VLOOKUP($F477,BY_IND_Demand_Drivers!$B$5:$J$100,7,FALSE)</f>
        <v>0.33205232159006814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ISDTF</v>
      </c>
      <c r="G478" s="16">
        <f>VLOOKUP($D478,'Growth rate'!$B$3:$S$93,8,FALSE)*VLOOKUP($F478,BY_IND_Demand_Drivers!$B$5:$J$100,7,FALSE)</f>
        <v>0.33430527740465998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ISDTF</v>
      </c>
      <c r="G479" s="16">
        <f>VLOOKUP($D479,'Growth rate'!$B$3:$S$93,8,FALSE)*VLOOKUP($F479,BY_IND_Demand_Drivers!$B$5:$J$100,7,FALSE)</f>
        <v>0.33655823321925188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ISDTF</v>
      </c>
      <c r="G480" s="16">
        <f>VLOOKUP($D480,'Growth rate'!$B$3:$S$93,8,FALSE)*VLOOKUP($F480,BY_IND_Demand_Drivers!$B$5:$J$100,7,FALSE)</f>
        <v>0.33881118903384361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ISDTF</v>
      </c>
      <c r="G481" s="16">
        <f>VLOOKUP($D481,'Growth rate'!$B$3:$S$93,8,FALSE)*VLOOKUP($F481,BY_IND_Demand_Drivers!$B$5:$J$100,7,FALSE)</f>
        <v>0.34079072589889609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ISDTF</v>
      </c>
      <c r="G482" s="16">
        <f>VLOOKUP($D482,'Growth rate'!$B$3:$S$93,8,FALSE)*VLOOKUP($F482,BY_IND_Demand_Drivers!$B$5:$J$100,7,FALSE)</f>
        <v>0.34277026276394862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ISDTF</v>
      </c>
      <c r="G483" s="16">
        <f>VLOOKUP($D483,'Growth rate'!$B$3:$S$93,8,FALSE)*VLOOKUP($F483,BY_IND_Demand_Drivers!$B$5:$J$100,7,FALSE)</f>
        <v>0.34474979962900115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ISDTF</v>
      </c>
      <c r="G484" s="16">
        <f>VLOOKUP($D484,'Growth rate'!$B$3:$S$93,8,FALSE)*VLOOKUP($F484,BY_IND_Demand_Drivers!$B$5:$J$100,7,FALSE)</f>
        <v>0.34672933649405363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ISDTF</v>
      </c>
      <c r="G485" s="16">
        <f>VLOOKUP($D485,'Growth rate'!$B$3:$S$93,8,FALSE)*VLOOKUP($F485,BY_IND_Demand_Drivers!$B$5:$J$100,7,FALSE)</f>
        <v>0.34870887335910611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ISDTF</v>
      </c>
      <c r="G486" s="16">
        <f>VLOOKUP($D486,'Growth rate'!$B$3:$S$93,8,FALSE)*VLOOKUP($F486,BY_IND_Demand_Drivers!$B$5:$J$100,7,FALSE)</f>
        <v>0.35049305702844624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ISDTF</v>
      </c>
      <c r="G487" s="16">
        <f>VLOOKUP($D487,'Growth rate'!$B$3:$S$93,8,FALSE)*VLOOKUP($F487,BY_IND_Demand_Drivers!$B$5:$J$100,7,FALSE)</f>
        <v>0.35227724069778643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ISDTF</v>
      </c>
      <c r="G488" s="16">
        <f>VLOOKUP($D488,'Growth rate'!$B$3:$S$93,8,FALSE)*VLOOKUP($F488,BY_IND_Demand_Drivers!$B$5:$J$100,7,FALSE)</f>
        <v>0.35406142436712651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ISDTF</v>
      </c>
      <c r="G489" s="16">
        <f>VLOOKUP($D489,'Growth rate'!$B$3:$S$93,8,FALSE)*VLOOKUP($F489,BY_IND_Demand_Drivers!$B$5:$J$100,7,FALSE)</f>
        <v>0.3558456080364667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ISDTF</v>
      </c>
      <c r="G490" s="16">
        <f>VLOOKUP($D490,'Growth rate'!$B$3:$S$93,8,FALSE)*VLOOKUP($F490,BY_IND_Demand_Drivers!$B$5:$J$100,7,FALSE)</f>
        <v>0.35762979170580683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ISDTF</v>
      </c>
      <c r="G491" s="16">
        <f>VLOOKUP($D491,'Growth rate'!$B$3:$S$93,8,FALSE)*VLOOKUP($F491,BY_IND_Demand_Drivers!$B$5:$J$100,7,FALSE)</f>
        <v>0.35925767036536005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ISDTF</v>
      </c>
      <c r="G492" s="16">
        <f>VLOOKUP($D492,'Growth rate'!$B$3:$S$93,8,FALSE)*VLOOKUP($F492,BY_IND_Demand_Drivers!$B$5:$J$100,7,FALSE)</f>
        <v>0.3608855490249131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ISDTF</v>
      </c>
      <c r="G493" s="16">
        <f>VLOOKUP($D493,'Growth rate'!$B$3:$S$93,8,FALSE)*VLOOKUP($F493,BY_IND_Demand_Drivers!$B$5:$J$100,7,FALSE)</f>
        <v>0.36251342768446621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ISDTF</v>
      </c>
      <c r="G494" s="16">
        <f>VLOOKUP($D494,'Growth rate'!$B$3:$S$93,8,FALSE)*VLOOKUP($F494,BY_IND_Demand_Drivers!$B$5:$J$100,7,FALSE)</f>
        <v>0.36414130634401931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ISDTF</v>
      </c>
      <c r="G495" s="16">
        <f>VLOOKUP($D495,'Growth rate'!$B$3:$S$93,8,FALSE)*VLOOKUP($F495,BY_IND_Demand_Drivers!$B$5:$J$100,7,FALSE)</f>
        <v>0.36576918500357247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ISDFL</v>
      </c>
      <c r="G496" s="16">
        <f>VLOOKUP($D496,'Growth rate'!$B$3:$S$93,8,FALSE)*VLOOKUP($F496,BY_IND_Demand_Drivers!$B$5:$J$100,7,FALSE)</f>
        <v>1.49717940594059E-2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ISDFL</v>
      </c>
      <c r="G497" s="16">
        <f>VLOOKUP($D497,'Growth rate'!$B$3:$S$93,8,FALSE)*VLOOKUP($F497,BY_IND_Demand_Drivers!$B$5:$J$100,7,FALSE)</f>
        <v>1.4854408631716663E-2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ISDFL</v>
      </c>
      <c r="G498" s="16">
        <f>VLOOKUP($D498,'Growth rate'!$B$3:$S$93,8,FALSE)*VLOOKUP($F498,BY_IND_Demand_Drivers!$B$5:$J$100,7,FALSE)</f>
        <v>1.4737023204027427E-2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ISDFL</v>
      </c>
      <c r="G499" s="16">
        <f>VLOOKUP($D499,'Growth rate'!$B$3:$S$93,8,FALSE)*VLOOKUP($F499,BY_IND_Demand_Drivers!$B$5:$J$100,7,FALSE)</f>
        <v>1.4619637776338188E-2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ISDFL</v>
      </c>
      <c r="G500" s="16">
        <f>VLOOKUP($D500,'Growth rate'!$B$3:$S$93,8,FALSE)*VLOOKUP($F500,BY_IND_Demand_Drivers!$B$5:$J$100,7,FALSE)</f>
        <v>1.4502252348648952E-2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ISDFL</v>
      </c>
      <c r="G501" s="16">
        <f>VLOOKUP($D501,'Growth rate'!$B$3:$S$93,8,FALSE)*VLOOKUP($F501,BY_IND_Demand_Drivers!$B$5:$J$100,7,FALSE)</f>
        <v>1.4384866920959714E-2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ISDFL</v>
      </c>
      <c r="G502" s="16">
        <f>VLOOKUP($D502,'Growth rate'!$B$3:$S$93,8,FALSE)*VLOOKUP($F502,BY_IND_Demand_Drivers!$B$5:$J$100,7,FALSE)</f>
        <v>1.4267481493270479E-2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ISDFL</v>
      </c>
      <c r="G503" s="16">
        <f>VLOOKUP($D503,'Growth rate'!$B$3:$S$93,8,FALSE)*VLOOKUP($F503,BY_IND_Demand_Drivers!$B$5:$J$100,7,FALSE)</f>
        <v>1.4150096065581241E-2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ISDFL</v>
      </c>
      <c r="G504" s="16">
        <f>VLOOKUP($D504,'Growth rate'!$B$3:$S$93,8,FALSE)*VLOOKUP($F504,BY_IND_Demand_Drivers!$B$5:$J$100,7,FALSE)</f>
        <v>1.4032710637892002E-2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ISDFL</v>
      </c>
      <c r="G505" s="16">
        <f>VLOOKUP($D505,'Growth rate'!$B$3:$S$93,8,FALSE)*VLOOKUP($F505,BY_IND_Demand_Drivers!$B$5:$J$100,7,FALSE)</f>
        <v>1.3915325210202766E-2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ISDFL</v>
      </c>
      <c r="G506" s="16">
        <f>VLOOKUP($D506,'Growth rate'!$B$3:$S$93,8,FALSE)*VLOOKUP($F506,BY_IND_Demand_Drivers!$B$5:$J$100,7,FALSE)</f>
        <v>1.3797939782513528E-2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ISDFL</v>
      </c>
      <c r="G507" s="16">
        <f>VLOOKUP($D507,'Growth rate'!$B$3:$S$93,8,FALSE)*VLOOKUP($F507,BY_IND_Demand_Drivers!$B$5:$J$100,7,FALSE)</f>
        <v>1.3680554354824292E-2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ISDFL</v>
      </c>
      <c r="G508" s="16">
        <f>VLOOKUP($D508,'Growth rate'!$B$3:$S$93,8,FALSE)*VLOOKUP($F508,BY_IND_Demand_Drivers!$B$5:$J$100,7,FALSE)</f>
        <v>1.3563168927135053E-2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ISDFL</v>
      </c>
      <c r="G509" s="16">
        <f>VLOOKUP($D509,'Growth rate'!$B$3:$S$93,8,FALSE)*VLOOKUP($F509,BY_IND_Demand_Drivers!$B$5:$J$100,7,FALSE)</f>
        <v>1.3445783499445817E-2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ISDFL</v>
      </c>
      <c r="G510" s="16">
        <f>VLOOKUP($D510,'Growth rate'!$B$3:$S$93,8,FALSE)*VLOOKUP($F510,BY_IND_Demand_Drivers!$B$5:$J$100,7,FALSE)</f>
        <v>1.332839807175658E-2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ISDFL</v>
      </c>
      <c r="G511" s="16">
        <f>VLOOKUP($D511,'Growth rate'!$B$3:$S$93,8,FALSE)*VLOOKUP($F511,BY_IND_Demand_Drivers!$B$5:$J$100,7,FALSE)</f>
        <v>1.3211012644067342E-2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ISDFL</v>
      </c>
      <c r="G512" s="16">
        <f>VLOOKUP($D512,'Growth rate'!$B$3:$S$93,8,FALSE)*VLOOKUP($F512,BY_IND_Demand_Drivers!$B$5:$J$100,7,FALSE)</f>
        <v>1.3093627216378105E-2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ISDFL</v>
      </c>
      <c r="G513" s="16">
        <f>VLOOKUP($D513,'Growth rate'!$B$3:$S$93,8,FALSE)*VLOOKUP($F513,BY_IND_Demand_Drivers!$B$5:$J$100,7,FALSE)</f>
        <v>1.2976241788688867E-2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ISDFL</v>
      </c>
      <c r="G514" s="16">
        <f>VLOOKUP($D514,'Growth rate'!$B$3:$S$93,8,FALSE)*VLOOKUP($F514,BY_IND_Demand_Drivers!$B$5:$J$100,7,FALSE)</f>
        <v>1.2858856360999631E-2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ISDFL</v>
      </c>
      <c r="G515" s="16">
        <f>VLOOKUP($D515,'Growth rate'!$B$3:$S$93,8,FALSE)*VLOOKUP($F515,BY_IND_Demand_Drivers!$B$5:$J$100,7,FALSE)</f>
        <v>1.2741470933310394E-2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ISDFL</v>
      </c>
      <c r="G516" s="16">
        <f>VLOOKUP($D516,'Growth rate'!$B$3:$S$93,8,FALSE)*VLOOKUP($F516,BY_IND_Demand_Drivers!$B$5:$J$100,7,FALSE)</f>
        <v>1.2624085505621158E-2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ISDFL</v>
      </c>
      <c r="G517" s="16">
        <f>VLOOKUP($D517,'Growth rate'!$B$3:$S$93,8,FALSE)*VLOOKUP($F517,BY_IND_Demand_Drivers!$B$5:$J$100,7,FALSE)</f>
        <v>1.2506700077931919E-2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ISDFL</v>
      </c>
      <c r="G518" s="16">
        <f>VLOOKUP($D518,'Growth rate'!$B$3:$S$93,8,FALSE)*VLOOKUP($F518,BY_IND_Demand_Drivers!$B$5:$J$100,7,FALSE)</f>
        <v>1.2389314650242681E-2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ISDFL</v>
      </c>
      <c r="G519" s="16">
        <f>VLOOKUP($D519,'Growth rate'!$B$3:$S$93,8,FALSE)*VLOOKUP($F519,BY_IND_Demand_Drivers!$B$5:$J$100,7,FALSE)</f>
        <v>1.2271929222553445E-2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ISDFL</v>
      </c>
      <c r="G520" s="16">
        <f>VLOOKUP($D520,'Growth rate'!$B$3:$S$93,8,FALSE)*VLOOKUP($F520,BY_IND_Demand_Drivers!$B$5:$J$100,7,FALSE)</f>
        <v>1.2154543794864208E-2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ISDFL</v>
      </c>
      <c r="G521" s="16">
        <f>VLOOKUP($D521,'Growth rate'!$B$3:$S$93,8,FALSE)*VLOOKUP($F521,BY_IND_Demand_Drivers!$B$5:$J$100,7,FALSE)</f>
        <v>1.2037158367174972E-2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ISDFL</v>
      </c>
      <c r="G522" s="16">
        <f>VLOOKUP($D522,'Growth rate'!$B$3:$S$93,8,FALSE)*VLOOKUP($F522,BY_IND_Demand_Drivers!$B$5:$J$100,7,FALSE)</f>
        <v>1.1919772939485733E-2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ISDFL</v>
      </c>
      <c r="G523" s="16">
        <f>VLOOKUP($D523,'Growth rate'!$B$3:$S$93,8,FALSE)*VLOOKUP($F523,BY_IND_Demand_Drivers!$B$5:$J$100,7,FALSE)</f>
        <v>1.1802387511796497E-2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ISDFL</v>
      </c>
      <c r="G524" s="16">
        <f>VLOOKUP($D524,'Growth rate'!$B$3:$S$93,8,FALSE)*VLOOKUP($F524,BY_IND_Demand_Drivers!$B$5:$J$100,7,FALSE)</f>
        <v>1.1685002084107259E-2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ISDFL</v>
      </c>
      <c r="G525" s="16">
        <f>VLOOKUP($D525,'Growth rate'!$B$3:$S$93,8,FALSE)*VLOOKUP($F525,BY_IND_Demand_Drivers!$B$5:$J$100,7,FALSE)</f>
        <v>1.1567616656418022E-2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ISDFL</v>
      </c>
      <c r="G526" s="16">
        <f>VLOOKUP($D526,'Growth rate'!$B$3:$S$93,8,FALSE)*VLOOKUP($F526,BY_IND_Demand_Drivers!$B$5:$J$100,7,FALSE)</f>
        <v>1.1450231228728786E-2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ISDFL</v>
      </c>
      <c r="G527" s="16">
        <f>VLOOKUP($D527,'Growth rate'!$B$3:$S$93,8,FALSE)*VLOOKUP($F527,BY_IND_Demand_Drivers!$B$5:$J$100,7,FALSE)</f>
        <v>1.1332845801039547E-2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ISDFL</v>
      </c>
      <c r="G528" s="16">
        <f>VLOOKUP($D528,'Growth rate'!$B$3:$S$93,8,FALSE)*VLOOKUP($F528,BY_IND_Demand_Drivers!$B$5:$J$100,7,FALSE)</f>
        <v>1.1460259225905716E-2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ISDFL</v>
      </c>
      <c r="G529" s="16">
        <f>VLOOKUP($D529,'Growth rate'!$B$3:$S$93,8,FALSE)*VLOOKUP($F529,BY_IND_Demand_Drivers!$B$5:$J$100,7,FALSE)</f>
        <v>1.1587672650771883E-2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ISDFL</v>
      </c>
      <c r="G530" s="16">
        <f>VLOOKUP($D530,'Growth rate'!$B$3:$S$93,8,FALSE)*VLOOKUP($F530,BY_IND_Demand_Drivers!$B$5:$J$100,7,FALSE)</f>
        <v>1.1715086075638053E-2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ISDFL</v>
      </c>
      <c r="G531" s="16">
        <f>VLOOKUP($D531,'Growth rate'!$B$3:$S$93,8,FALSE)*VLOOKUP($F531,BY_IND_Demand_Drivers!$B$5:$J$100,7,FALSE)</f>
        <v>1.1842499500504223E-2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ISDFL</v>
      </c>
      <c r="G532" s="16">
        <f>VLOOKUP($D532,'Growth rate'!$B$3:$S$93,8,FALSE)*VLOOKUP($F532,BY_IND_Demand_Drivers!$B$5:$J$100,7,FALSE)</f>
        <v>1.1969912925370391E-2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ISDFL</v>
      </c>
      <c r="G533" s="16">
        <f>VLOOKUP($D533,'Growth rate'!$B$3:$S$93,8,FALSE)*VLOOKUP($F533,BY_IND_Demand_Drivers!$B$5:$J$100,7,FALSE)</f>
        <v>1.2106306626564901E-2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ISDFL</v>
      </c>
      <c r="G534" s="16">
        <f>VLOOKUP($D534,'Growth rate'!$B$3:$S$93,8,FALSE)*VLOOKUP($F534,BY_IND_Demand_Drivers!$B$5:$J$100,7,FALSE)</f>
        <v>1.2242700327759414E-2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ISDFL</v>
      </c>
      <c r="G535" s="16">
        <f>VLOOKUP($D535,'Growth rate'!$B$3:$S$93,8,FALSE)*VLOOKUP($F535,BY_IND_Demand_Drivers!$B$5:$J$100,7,FALSE)</f>
        <v>1.2379094028953926E-2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ISDFL</v>
      </c>
      <c r="G536" s="16">
        <f>VLOOKUP($D536,'Growth rate'!$B$3:$S$93,8,FALSE)*VLOOKUP($F536,BY_IND_Demand_Drivers!$B$5:$J$100,7,FALSE)</f>
        <v>1.2515487730148435E-2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ISDFL</v>
      </c>
      <c r="G537" s="16">
        <f>VLOOKUP($D537,'Growth rate'!$B$3:$S$93,8,FALSE)*VLOOKUP($F537,BY_IND_Demand_Drivers!$B$5:$J$100,7,FALSE)</f>
        <v>1.2651881431342951E-2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ISDFL</v>
      </c>
      <c r="G538" s="16">
        <f>VLOOKUP($D538,'Growth rate'!$B$3:$S$93,8,FALSE)*VLOOKUP($F538,BY_IND_Demand_Drivers!$B$5:$J$100,7,FALSE)</f>
        <v>1.2787400454951945E-2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ISDFL</v>
      </c>
      <c r="G539" s="16">
        <f>VLOOKUP($D539,'Growth rate'!$B$3:$S$93,8,FALSE)*VLOOKUP($F539,BY_IND_Demand_Drivers!$B$5:$J$100,7,FALSE)</f>
        <v>1.2922919478560939E-2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ISDFL</v>
      </c>
      <c r="G540" s="16">
        <f>VLOOKUP($D540,'Growth rate'!$B$3:$S$93,8,FALSE)*VLOOKUP($F540,BY_IND_Demand_Drivers!$B$5:$J$100,7,FALSE)</f>
        <v>1.3058438502169934E-2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ISDFL</v>
      </c>
      <c r="G541" s="16">
        <f>VLOOKUP($D541,'Growth rate'!$B$3:$S$93,8,FALSE)*VLOOKUP($F541,BY_IND_Demand_Drivers!$B$5:$J$100,7,FALSE)</f>
        <v>1.319395752577893E-2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ISDFL</v>
      </c>
      <c r="G542" s="16">
        <f>VLOOKUP($D542,'Growth rate'!$B$3:$S$93,8,FALSE)*VLOOKUP($F542,BY_IND_Demand_Drivers!$B$5:$J$100,7,FALSE)</f>
        <v>1.3329476549387927E-2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ISDFL</v>
      </c>
      <c r="G543" s="16">
        <f>VLOOKUP($D543,'Growth rate'!$B$3:$S$93,8,FALSE)*VLOOKUP($F543,BY_IND_Demand_Drivers!$B$5:$J$100,7,FALSE)</f>
        <v>1.3463581756107476E-2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ISDFL</v>
      </c>
      <c r="G544" s="16">
        <f>VLOOKUP($D544,'Growth rate'!$B$3:$S$93,8,FALSE)*VLOOKUP($F544,BY_IND_Demand_Drivers!$B$5:$J$100,7,FALSE)</f>
        <v>1.3597686962827022E-2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ISDFL</v>
      </c>
      <c r="G545" s="16">
        <f>VLOOKUP($D545,'Growth rate'!$B$3:$S$93,8,FALSE)*VLOOKUP($F545,BY_IND_Demand_Drivers!$B$5:$J$100,7,FALSE)</f>
        <v>1.3731792169546567E-2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ISDFL</v>
      </c>
      <c r="G546" s="16">
        <f>VLOOKUP($D546,'Growth rate'!$B$3:$S$93,8,FALSE)*VLOOKUP($F546,BY_IND_Demand_Drivers!$B$5:$J$100,7,FALSE)</f>
        <v>1.3865897376266116E-2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ISDFL</v>
      </c>
      <c r="G547" s="16">
        <f>VLOOKUP($D547,'Growth rate'!$B$3:$S$93,8,FALSE)*VLOOKUP($F547,BY_IND_Demand_Drivers!$B$5:$J$100,7,FALSE)</f>
        <v>1.4000002582985662E-2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ISDFL</v>
      </c>
      <c r="G548" s="16">
        <f>VLOOKUP($D548,'Growth rate'!$B$3:$S$93,8,FALSE)*VLOOKUP($F548,BY_IND_Demand_Drivers!$B$5:$J$100,7,FALSE)</f>
        <v>1.4127014026346172E-2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ISDFL</v>
      </c>
      <c r="G549" s="16">
        <f>VLOOKUP($D549,'Growth rate'!$B$3:$S$93,8,FALSE)*VLOOKUP($F549,BY_IND_Demand_Drivers!$B$5:$J$100,7,FALSE)</f>
        <v>1.4254025469706682E-2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ISDFL</v>
      </c>
      <c r="G550" s="16">
        <f>VLOOKUP($D550,'Growth rate'!$B$3:$S$93,8,FALSE)*VLOOKUP($F550,BY_IND_Demand_Drivers!$B$5:$J$100,7,FALSE)</f>
        <v>1.4381036913067186E-2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ISDFL</v>
      </c>
      <c r="G551" s="16">
        <f>VLOOKUP($D551,'Growth rate'!$B$3:$S$93,8,FALSE)*VLOOKUP($F551,BY_IND_Demand_Drivers!$B$5:$J$100,7,FALSE)</f>
        <v>1.4508048356427695E-2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ISDFL</v>
      </c>
      <c r="G552" s="16">
        <f>VLOOKUP($D552,'Growth rate'!$B$3:$S$93,8,FALSE)*VLOOKUP($F552,BY_IND_Demand_Drivers!$B$5:$J$100,7,FALSE)</f>
        <v>1.4635059799788203E-2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ISDFL</v>
      </c>
      <c r="G553" s="16">
        <f>VLOOKUP($D553,'Growth rate'!$B$3:$S$93,8,FALSE)*VLOOKUP($F553,BY_IND_Demand_Drivers!$B$5:$J$100,7,FALSE)</f>
        <v>1.4754326336193727E-2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ISDFL</v>
      </c>
      <c r="G554" s="16">
        <f>VLOOKUP($D554,'Growth rate'!$B$3:$S$93,8,FALSE)*VLOOKUP($F554,BY_IND_Demand_Drivers!$B$5:$J$100,7,FALSE)</f>
        <v>1.4873592872599253E-2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ISDFL</v>
      </c>
      <c r="G555" s="16">
        <f>VLOOKUP($D555,'Growth rate'!$B$3:$S$93,8,FALSE)*VLOOKUP($F555,BY_IND_Demand_Drivers!$B$5:$J$100,7,FALSE)</f>
        <v>1.499285940900477E-2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ISDFL</v>
      </c>
      <c r="G556" s="16">
        <f>VLOOKUP($D556,'Growth rate'!$B$3:$S$93,8,FALSE)*VLOOKUP($F556,BY_IND_Demand_Drivers!$B$5:$J$100,7,FALSE)</f>
        <v>1.5112125945410296E-2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ISDFL</v>
      </c>
      <c r="G557" s="16">
        <f>VLOOKUP($D557,'Growth rate'!$B$3:$S$93,8,FALSE)*VLOOKUP($F557,BY_IND_Demand_Drivers!$B$5:$J$100,7,FALSE)</f>
        <v>1.5231392481815821E-2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ISDFL</v>
      </c>
      <c r="G558" s="16">
        <f>VLOOKUP($D558,'Growth rate'!$B$3:$S$93,8,FALSE)*VLOOKUP($F558,BY_IND_Demand_Drivers!$B$5:$J$100,7,FALSE)</f>
        <v>1.533615825916119E-2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ISDFL</v>
      </c>
      <c r="G559" s="16">
        <f>VLOOKUP($D559,'Growth rate'!$B$3:$S$93,8,FALSE)*VLOOKUP($F559,BY_IND_Demand_Drivers!$B$5:$J$100,7,FALSE)</f>
        <v>1.544092403650656E-2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ISDFL</v>
      </c>
      <c r="G560" s="16">
        <f>VLOOKUP($D560,'Growth rate'!$B$3:$S$93,8,FALSE)*VLOOKUP($F560,BY_IND_Demand_Drivers!$B$5:$J$100,7,FALSE)</f>
        <v>1.554568981385193E-2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ISDFL</v>
      </c>
      <c r="G561" s="16">
        <f>VLOOKUP($D561,'Growth rate'!$B$3:$S$93,8,FALSE)*VLOOKUP($F561,BY_IND_Demand_Drivers!$B$5:$J$100,7,FALSE)</f>
        <v>1.56504555911973E-2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ISDFL</v>
      </c>
      <c r="G562" s="16">
        <f>VLOOKUP($D562,'Growth rate'!$B$3:$S$93,8,FALSE)*VLOOKUP($F562,BY_IND_Demand_Drivers!$B$5:$J$100,7,FALSE)</f>
        <v>1.5755221368542668E-2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ISDFL</v>
      </c>
      <c r="G563" s="16">
        <f>VLOOKUP($D563,'Growth rate'!$B$3:$S$93,8,FALSE)*VLOOKUP($F563,BY_IND_Demand_Drivers!$B$5:$J$100,7,FALSE)</f>
        <v>1.5847272760366616E-2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ISDFL</v>
      </c>
      <c r="G564" s="16">
        <f>VLOOKUP($D564,'Growth rate'!$B$3:$S$93,8,FALSE)*VLOOKUP($F564,BY_IND_Demand_Drivers!$B$5:$J$100,7,FALSE)</f>
        <v>1.593932415219057E-2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ISDFL</v>
      </c>
      <c r="G565" s="16">
        <f>VLOOKUP($D565,'Growth rate'!$B$3:$S$93,8,FALSE)*VLOOKUP($F565,BY_IND_Demand_Drivers!$B$5:$J$100,7,FALSE)</f>
        <v>1.6031375544014521E-2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ISDFL</v>
      </c>
      <c r="G566" s="16">
        <f>VLOOKUP($D566,'Growth rate'!$B$3:$S$93,8,FALSE)*VLOOKUP($F566,BY_IND_Demand_Drivers!$B$5:$J$100,7,FALSE)</f>
        <v>1.6123426935838472E-2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ISDFL</v>
      </c>
      <c r="G567" s="16">
        <f>VLOOKUP($D567,'Growth rate'!$B$3:$S$93,8,FALSE)*VLOOKUP($F567,BY_IND_Demand_Drivers!$B$5:$J$100,7,FALSE)</f>
        <v>1.6215478327662423E-2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ISDFL</v>
      </c>
      <c r="G568" s="16">
        <f>VLOOKUP($D568,'Growth rate'!$B$3:$S$93,8,FALSE)*VLOOKUP($F568,BY_IND_Demand_Drivers!$B$5:$J$100,7,FALSE)</f>
        <v>1.6298445506971796E-2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ISDFL</v>
      </c>
      <c r="G569" s="16">
        <f>VLOOKUP($D569,'Growth rate'!$B$3:$S$93,8,FALSE)*VLOOKUP($F569,BY_IND_Demand_Drivers!$B$5:$J$100,7,FALSE)</f>
        <v>1.6381412686281172E-2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ISDFL</v>
      </c>
      <c r="G570" s="16">
        <f>VLOOKUP($D570,'Growth rate'!$B$3:$S$93,8,FALSE)*VLOOKUP($F570,BY_IND_Demand_Drivers!$B$5:$J$100,7,FALSE)</f>
        <v>1.6464379865590538E-2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ISDFL</v>
      </c>
      <c r="G571" s="16">
        <f>VLOOKUP($D571,'Growth rate'!$B$3:$S$93,8,FALSE)*VLOOKUP($F571,BY_IND_Demand_Drivers!$B$5:$J$100,7,FALSE)</f>
        <v>1.6547347044899914E-2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ISDFL</v>
      </c>
      <c r="G572" s="16">
        <f>VLOOKUP($D572,'Growth rate'!$B$3:$S$93,8,FALSE)*VLOOKUP($F572,BY_IND_Demand_Drivers!$B$5:$J$100,7,FALSE)</f>
        <v>1.6630314224209287E-2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ISDFL</v>
      </c>
      <c r="G573" s="16">
        <f>VLOOKUP($D573,'Growth rate'!$B$3:$S$93,8,FALSE)*VLOOKUP($F573,BY_IND_Demand_Drivers!$B$5:$J$100,7,FALSE)</f>
        <v>1.6706012989399197E-2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ISDFL</v>
      </c>
      <c r="G574" s="16">
        <f>VLOOKUP($D574,'Growth rate'!$B$3:$S$93,8,FALSE)*VLOOKUP($F574,BY_IND_Demand_Drivers!$B$5:$J$100,7,FALSE)</f>
        <v>1.6781711754589101E-2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ISDFL</v>
      </c>
      <c r="G575" s="16">
        <f>VLOOKUP($D575,'Growth rate'!$B$3:$S$93,8,FALSE)*VLOOKUP($F575,BY_IND_Demand_Drivers!$B$5:$J$100,7,FALSE)</f>
        <v>1.6857410519779004E-2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ISDFL</v>
      </c>
      <c r="G576" s="16">
        <f>VLOOKUP($D576,'Growth rate'!$B$3:$S$93,8,FALSE)*VLOOKUP($F576,BY_IND_Demand_Drivers!$B$5:$J$100,7,FALSE)</f>
        <v>1.6933109284968915E-2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ISDFL</v>
      </c>
      <c r="G577" s="16">
        <f>VLOOKUP($D577,'Growth rate'!$B$3:$S$93,8,FALSE)*VLOOKUP($F577,BY_IND_Demand_Drivers!$B$5:$J$100,7,FALSE)</f>
        <v>1.7008808050158822E-2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ICDPH</v>
      </c>
      <c r="G4" s="16">
        <f>VLOOKUP($D4,'Growth rate'!$B$3:$S$93,9,FALSE)*VLOOKUP($F4,BY_IND_Demand_Drivers!$B$5:$J$100,7,FALSE)</f>
        <v>241.01113230891099</v>
      </c>
      <c r="H4" s="16">
        <f>VLOOKUP($D4,'Growth rate'!$B$3:$S$93,9,FALSE)*VLOOKUP($F4,BY_IND_Demand_Drivers!$B$5:$J$100,8,FALSE)</f>
        <v>0</v>
      </c>
      <c r="I4" s="16">
        <f>VLOOKUP($D4,'Growth rate'!$B$3:$S$93,9,FALSE)*VLOOKUP($F4,BY_IND_Demand_Drivers!$B$5:$J$100,9,FALSE)</f>
        <v>0</v>
      </c>
    </row>
    <row r="5" spans="1:9">
      <c r="A5" s="16">
        <v>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ICDPH</v>
      </c>
      <c r="G5" s="16">
        <f>VLOOKUP($D5,'Growth rate'!$B$3:$S$93,9,FALSE)*VLOOKUP($F5,BY_IND_Demand_Drivers!$B$5:$J$100,7,FALSE)</f>
        <v>239.12149939439897</v>
      </c>
      <c r="H5" s="16">
        <f>VLOOKUP($D5,'Growth rate'!$B$3:$S$93,9,FALSE)*VLOOKUP($F5,BY_IND_Demand_Drivers!$B$5:$J$100,8,FALSE)</f>
        <v>0</v>
      </c>
      <c r="I5" s="16">
        <f>VLOOKUP($D5,'Growth rate'!$B$3:$S$93,9,FALSE)*VLOOKUP($F5,BY_IND_Demand_Drivers!$B$5:$J$100,9,FALSE)</f>
        <v>0</v>
      </c>
    </row>
    <row r="6" spans="1:9">
      <c r="A6" s="16">
        <v>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ICDPH</v>
      </c>
      <c r="G6" s="16">
        <f>VLOOKUP($D6,'Growth rate'!$B$3:$S$93,9,FALSE)*VLOOKUP($F6,BY_IND_Demand_Drivers!$B$5:$J$100,7,FALSE)</f>
        <v>237.23186647988697</v>
      </c>
      <c r="H6" s="16">
        <f>VLOOKUP($D6,'Growth rate'!$B$3:$S$93,9,FALSE)*VLOOKUP($F6,BY_IND_Demand_Drivers!$B$5:$J$100,8,FALSE)</f>
        <v>0</v>
      </c>
      <c r="I6" s="16">
        <f>VLOOKUP($D6,'Growth rate'!$B$3:$S$93,9,FALSE)*VLOOKUP($F6,BY_IND_Demand_Drivers!$B$5:$J$100,9,FALSE)</f>
        <v>0</v>
      </c>
    </row>
    <row r="7" spans="1:9">
      <c r="A7" s="16">
        <v>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ICDPH</v>
      </c>
      <c r="G7" s="16">
        <f>VLOOKUP($D7,'Growth rate'!$B$3:$S$93,9,FALSE)*VLOOKUP($F7,BY_IND_Demand_Drivers!$B$5:$J$100,7,FALSE)</f>
        <v>235.34223356537493</v>
      </c>
      <c r="H7" s="16">
        <f>VLOOKUP($D7,'Growth rate'!$B$3:$S$93,9,FALSE)*VLOOKUP($F7,BY_IND_Demand_Drivers!$B$5:$J$100,8,FALSE)</f>
        <v>0</v>
      </c>
      <c r="I7" s="16">
        <f>VLOOKUP($D7,'Growth rate'!$B$3:$S$93,9,FALSE)*VLOOKUP($F7,BY_IND_Demand_Drivers!$B$5:$J$100,9,FALSE)</f>
        <v>0</v>
      </c>
    </row>
    <row r="8" spans="1:9">
      <c r="A8" s="16">
        <v>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ICDPH</v>
      </c>
      <c r="G8" s="16">
        <f>VLOOKUP($D8,'Growth rate'!$B$3:$S$93,9,FALSE)*VLOOKUP($F8,BY_IND_Demand_Drivers!$B$5:$J$100,7,FALSE)</f>
        <v>233.45260065086293</v>
      </c>
      <c r="H8" s="16">
        <f>VLOOKUP($D8,'Growth rate'!$B$3:$S$93,9,FALSE)*VLOOKUP($F8,BY_IND_Demand_Drivers!$B$5:$J$100,8,FALSE)</f>
        <v>0</v>
      </c>
      <c r="I8" s="16">
        <f>VLOOKUP($D8,'Growth rate'!$B$3:$S$93,9,FALSE)*VLOOKUP($F8,BY_IND_Demand_Drivers!$B$5:$J$100,9,FALSE)</f>
        <v>0</v>
      </c>
    </row>
    <row r="9" spans="1:9">
      <c r="A9" s="16">
        <v>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ICDPH</v>
      </c>
      <c r="G9" s="16">
        <f>VLOOKUP($D9,'Growth rate'!$B$3:$S$93,9,FALSE)*VLOOKUP($F9,BY_IND_Demand_Drivers!$B$5:$J$100,7,FALSE)</f>
        <v>231.56296773635091</v>
      </c>
      <c r="H9" s="16">
        <f>VLOOKUP($D9,'Growth rate'!$B$3:$S$93,9,FALSE)*VLOOKUP($F9,BY_IND_Demand_Drivers!$B$5:$J$100,8,FALSE)</f>
        <v>0</v>
      </c>
      <c r="I9" s="16">
        <f>VLOOKUP($D9,'Growth rate'!$B$3:$S$93,9,FALSE)*VLOOKUP($F9,BY_IND_Demand_Drivers!$B$5:$J$100,9,FALSE)</f>
        <v>0</v>
      </c>
    </row>
    <row r="10" spans="1:9">
      <c r="A10" s="16">
        <v>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ICDPH</v>
      </c>
      <c r="G10" s="16">
        <f>VLOOKUP($D10,'Growth rate'!$B$3:$S$93,9,FALSE)*VLOOKUP($F10,BY_IND_Demand_Drivers!$B$5:$J$100,7,FALSE)</f>
        <v>229.67333482183889</v>
      </c>
      <c r="H10" s="16">
        <f>VLOOKUP($D10,'Growth rate'!$B$3:$S$93,9,FALSE)*VLOOKUP($F10,BY_IND_Demand_Drivers!$B$5:$J$100,8,FALSE)</f>
        <v>0</v>
      </c>
      <c r="I10" s="16">
        <f>VLOOKUP($D10,'Growth rate'!$B$3:$S$93,9,FALSE)*VLOOKUP($F10,BY_IND_Demand_Drivers!$B$5:$J$100,9,FALSE)</f>
        <v>0</v>
      </c>
    </row>
    <row r="11" spans="1:9">
      <c r="A11" s="16">
        <v>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ICDPH</v>
      </c>
      <c r="G11" s="16">
        <f>VLOOKUP($D11,'Growth rate'!$B$3:$S$93,9,FALSE)*VLOOKUP($F11,BY_IND_Demand_Drivers!$B$5:$J$100,7,FALSE)</f>
        <v>227.7837019073269</v>
      </c>
      <c r="H11" s="16">
        <f>VLOOKUP($D11,'Growth rate'!$B$3:$S$93,9,FALSE)*VLOOKUP($F11,BY_IND_Demand_Drivers!$B$5:$J$100,8,FALSE)</f>
        <v>0</v>
      </c>
      <c r="I11" s="16">
        <f>VLOOKUP($D11,'Growth rate'!$B$3:$S$93,9,FALSE)*VLOOKUP($F11,BY_IND_Demand_Drivers!$B$5:$J$100,9,FALSE)</f>
        <v>0</v>
      </c>
    </row>
    <row r="12" spans="1:9">
      <c r="A12" s="16">
        <v>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ICDPH</v>
      </c>
      <c r="G12" s="16">
        <f>VLOOKUP($D12,'Growth rate'!$B$3:$S$93,9,FALSE)*VLOOKUP($F12,BY_IND_Demand_Drivers!$B$5:$J$100,7,FALSE)</f>
        <v>225.89406899281485</v>
      </c>
      <c r="H12" s="16">
        <f>VLOOKUP($D12,'Growth rate'!$B$3:$S$93,9,FALSE)*VLOOKUP($F12,BY_IND_Demand_Drivers!$B$5:$J$100,8,FALSE)</f>
        <v>0</v>
      </c>
      <c r="I12" s="16">
        <f>VLOOKUP($D12,'Growth rate'!$B$3:$S$93,9,FALSE)*VLOOKUP($F12,BY_IND_Demand_Drivers!$B$5:$J$100,9,FALSE)</f>
        <v>0</v>
      </c>
    </row>
    <row r="13" spans="1:9">
      <c r="A13" s="16">
        <v>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ICDPH</v>
      </c>
      <c r="G13" s="16">
        <f>VLOOKUP($D13,'Growth rate'!$B$3:$S$93,9,FALSE)*VLOOKUP($F13,BY_IND_Demand_Drivers!$B$5:$J$100,7,FALSE)</f>
        <v>224.00443607830286</v>
      </c>
      <c r="H13" s="16">
        <f>VLOOKUP($D13,'Growth rate'!$B$3:$S$93,9,FALSE)*VLOOKUP($F13,BY_IND_Demand_Drivers!$B$5:$J$100,8,FALSE)</f>
        <v>0</v>
      </c>
      <c r="I13" s="16">
        <f>VLOOKUP($D13,'Growth rate'!$B$3:$S$93,9,FALSE)*VLOOKUP($F13,BY_IND_Demand_Drivers!$B$5:$J$100,9,FALSE)</f>
        <v>0</v>
      </c>
    </row>
    <row r="14" spans="1:9">
      <c r="A14" s="16">
        <v>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ICDPH</v>
      </c>
      <c r="G14" s="16">
        <f>VLOOKUP($D14,'Growth rate'!$B$3:$S$93,9,FALSE)*VLOOKUP($F14,BY_IND_Demand_Drivers!$B$5:$J$100,7,FALSE)</f>
        <v>222.11480316379084</v>
      </c>
      <c r="H14" s="16">
        <f>VLOOKUP($D14,'Growth rate'!$B$3:$S$93,9,FALSE)*VLOOKUP($F14,BY_IND_Demand_Drivers!$B$5:$J$100,8,FALSE)</f>
        <v>0</v>
      </c>
      <c r="I14" s="16">
        <f>VLOOKUP($D14,'Growth rate'!$B$3:$S$93,9,FALSE)*VLOOKUP($F14,BY_IND_Demand_Drivers!$B$5:$J$100,9,FALSE)</f>
        <v>0</v>
      </c>
    </row>
    <row r="15" spans="1:9">
      <c r="A15" s="16">
        <v>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ICDPH</v>
      </c>
      <c r="G15" s="16">
        <f>VLOOKUP($D15,'Growth rate'!$B$3:$S$93,9,FALSE)*VLOOKUP($F15,BY_IND_Demand_Drivers!$B$5:$J$100,7,FALSE)</f>
        <v>220.22517024927882</v>
      </c>
      <c r="H15" s="16">
        <f>VLOOKUP($D15,'Growth rate'!$B$3:$S$93,9,FALSE)*VLOOKUP($F15,BY_IND_Demand_Drivers!$B$5:$J$100,8,FALSE)</f>
        <v>0</v>
      </c>
      <c r="I15" s="16">
        <f>VLOOKUP($D15,'Growth rate'!$B$3:$S$93,9,FALSE)*VLOOKUP($F15,BY_IND_Demand_Drivers!$B$5:$J$100,9,FALSE)</f>
        <v>0</v>
      </c>
    </row>
    <row r="16" spans="1:9">
      <c r="A16" s="16">
        <v>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ICDPH</v>
      </c>
      <c r="G16" s="16">
        <f>VLOOKUP($D16,'Growth rate'!$B$3:$S$93,9,FALSE)*VLOOKUP($F16,BY_IND_Demand_Drivers!$B$5:$J$100,7,FALSE)</f>
        <v>218.3355373347668</v>
      </c>
      <c r="H16" s="16">
        <f>VLOOKUP($D16,'Growth rate'!$B$3:$S$93,9,FALSE)*VLOOKUP($F16,BY_IND_Demand_Drivers!$B$5:$J$100,8,FALSE)</f>
        <v>0</v>
      </c>
      <c r="I16" s="16">
        <f>VLOOKUP($D16,'Growth rate'!$B$3:$S$93,9,FALSE)*VLOOKUP($F16,BY_IND_Demand_Drivers!$B$5:$J$100,9,FALSE)</f>
        <v>0</v>
      </c>
    </row>
    <row r="17" spans="1:9">
      <c r="A17" s="16">
        <v>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ICDPH</v>
      </c>
      <c r="G17" s="16">
        <f>VLOOKUP($D17,'Growth rate'!$B$3:$S$93,9,FALSE)*VLOOKUP($F17,BY_IND_Demand_Drivers!$B$5:$J$100,7,FALSE)</f>
        <v>216.44590442025478</v>
      </c>
      <c r="H17" s="16">
        <f>VLOOKUP($D17,'Growth rate'!$B$3:$S$93,9,FALSE)*VLOOKUP($F17,BY_IND_Demand_Drivers!$B$5:$J$100,8,FALSE)</f>
        <v>0</v>
      </c>
      <c r="I17" s="16">
        <f>VLOOKUP($D17,'Growth rate'!$B$3:$S$93,9,FALSE)*VLOOKUP($F17,BY_IND_Demand_Drivers!$B$5:$J$100,9,FALSE)</f>
        <v>0</v>
      </c>
    </row>
    <row r="18" spans="1:9">
      <c r="A18" s="16">
        <v>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ICDPH</v>
      </c>
      <c r="G18" s="16">
        <f>VLOOKUP($D18,'Growth rate'!$B$3:$S$93,9,FALSE)*VLOOKUP($F18,BY_IND_Demand_Drivers!$B$5:$J$100,7,FALSE)</f>
        <v>214.55627150574279</v>
      </c>
      <c r="H18" s="16">
        <f>VLOOKUP($D18,'Growth rate'!$B$3:$S$93,9,FALSE)*VLOOKUP($F18,BY_IND_Demand_Drivers!$B$5:$J$100,8,FALSE)</f>
        <v>0</v>
      </c>
      <c r="I18" s="16">
        <f>VLOOKUP($D18,'Growth rate'!$B$3:$S$93,9,FALSE)*VLOOKUP($F18,BY_IND_Demand_Drivers!$B$5:$J$100,9,FALSE)</f>
        <v>0</v>
      </c>
    </row>
    <row r="19" spans="1:9">
      <c r="A19" s="16">
        <v>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ICDPH</v>
      </c>
      <c r="G19" s="16">
        <f>VLOOKUP($D19,'Growth rate'!$B$3:$S$93,9,FALSE)*VLOOKUP($F19,BY_IND_Demand_Drivers!$B$5:$J$100,7,FALSE)</f>
        <v>212.66663859123076</v>
      </c>
      <c r="H19" s="16">
        <f>VLOOKUP($D19,'Growth rate'!$B$3:$S$93,9,FALSE)*VLOOKUP($F19,BY_IND_Demand_Drivers!$B$5:$J$100,8,FALSE)</f>
        <v>0</v>
      </c>
      <c r="I19" s="16">
        <f>VLOOKUP($D19,'Growth rate'!$B$3:$S$93,9,FALSE)*VLOOKUP($F19,BY_IND_Demand_Drivers!$B$5:$J$100,9,FALSE)</f>
        <v>0</v>
      </c>
    </row>
    <row r="20" spans="1:9">
      <c r="A20" s="16">
        <v>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ICDPH</v>
      </c>
      <c r="G20" s="16">
        <f>VLOOKUP($D20,'Growth rate'!$B$3:$S$93,9,FALSE)*VLOOKUP($F20,BY_IND_Demand_Drivers!$B$5:$J$100,7,FALSE)</f>
        <v>210.77700567671872</v>
      </c>
      <c r="H20" s="16">
        <f>VLOOKUP($D20,'Growth rate'!$B$3:$S$93,9,FALSE)*VLOOKUP($F20,BY_IND_Demand_Drivers!$B$5:$J$100,8,FALSE)</f>
        <v>0</v>
      </c>
      <c r="I20" s="16">
        <f>VLOOKUP($D20,'Growth rate'!$B$3:$S$93,9,FALSE)*VLOOKUP($F20,BY_IND_Demand_Drivers!$B$5:$J$100,9,FALSE)</f>
        <v>0</v>
      </c>
    </row>
    <row r="21" spans="1:9">
      <c r="A21" s="16">
        <v>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ICDPH</v>
      </c>
      <c r="G21" s="16">
        <f>VLOOKUP($D21,'Growth rate'!$B$3:$S$93,9,FALSE)*VLOOKUP($F21,BY_IND_Demand_Drivers!$B$5:$J$100,7,FALSE)</f>
        <v>208.88737276220672</v>
      </c>
      <c r="H21" s="16">
        <f>VLOOKUP($D21,'Growth rate'!$B$3:$S$93,9,FALSE)*VLOOKUP($F21,BY_IND_Demand_Drivers!$B$5:$J$100,8,FALSE)</f>
        <v>0</v>
      </c>
      <c r="I21" s="16">
        <f>VLOOKUP($D21,'Growth rate'!$B$3:$S$93,9,FALSE)*VLOOKUP($F21,BY_IND_Demand_Drivers!$B$5:$J$100,9,FALSE)</f>
        <v>0</v>
      </c>
    </row>
    <row r="22" spans="1:9">
      <c r="A22" s="16">
        <v>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ICDPH</v>
      </c>
      <c r="G22" s="16">
        <f>VLOOKUP($D22,'Growth rate'!$B$3:$S$93,9,FALSE)*VLOOKUP($F22,BY_IND_Demand_Drivers!$B$5:$J$100,7,FALSE)</f>
        <v>206.9977398476947</v>
      </c>
      <c r="H22" s="16">
        <f>VLOOKUP($D22,'Growth rate'!$B$3:$S$93,9,FALSE)*VLOOKUP($F22,BY_IND_Demand_Drivers!$B$5:$J$100,8,FALSE)</f>
        <v>0</v>
      </c>
      <c r="I22" s="16">
        <f>VLOOKUP($D22,'Growth rate'!$B$3:$S$93,9,FALSE)*VLOOKUP($F22,BY_IND_Demand_Drivers!$B$5:$J$100,9,FALSE)</f>
        <v>0</v>
      </c>
    </row>
    <row r="23" spans="1:9">
      <c r="A23" s="16">
        <v>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ICDPH</v>
      </c>
      <c r="G23" s="16">
        <f>VLOOKUP($D23,'Growth rate'!$B$3:$S$93,9,FALSE)*VLOOKUP($F23,BY_IND_Demand_Drivers!$B$5:$J$100,7,FALSE)</f>
        <v>205.10810693318271</v>
      </c>
      <c r="H23" s="16">
        <f>VLOOKUP($D23,'Growth rate'!$B$3:$S$93,9,FALSE)*VLOOKUP($F23,BY_IND_Demand_Drivers!$B$5:$J$100,8,FALSE)</f>
        <v>0</v>
      </c>
      <c r="I23" s="16">
        <f>VLOOKUP($D23,'Growth rate'!$B$3:$S$93,9,FALSE)*VLOOKUP($F23,BY_IND_Demand_Drivers!$B$5:$J$100,9,FALSE)</f>
        <v>0</v>
      </c>
    </row>
    <row r="24" spans="1:9">
      <c r="A24" s="16">
        <v>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ICDPH</v>
      </c>
      <c r="G24" s="16">
        <f>VLOOKUP($D24,'Growth rate'!$B$3:$S$93,9,FALSE)*VLOOKUP($F24,BY_IND_Demand_Drivers!$B$5:$J$100,7,FALSE)</f>
        <v>203.21847401867069</v>
      </c>
      <c r="H24" s="16">
        <f>VLOOKUP($D24,'Growth rate'!$B$3:$S$93,9,FALSE)*VLOOKUP($F24,BY_IND_Demand_Drivers!$B$5:$J$100,8,FALSE)</f>
        <v>0</v>
      </c>
      <c r="I24" s="16">
        <f>VLOOKUP($D24,'Growth rate'!$B$3:$S$93,9,FALSE)*VLOOKUP($F24,BY_IND_Demand_Drivers!$B$5:$J$100,9,FALSE)</f>
        <v>0</v>
      </c>
    </row>
    <row r="25" spans="1:9">
      <c r="A25" s="16">
        <v>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ICDPH</v>
      </c>
      <c r="G25" s="16">
        <f>VLOOKUP($D25,'Growth rate'!$B$3:$S$93,9,FALSE)*VLOOKUP($F25,BY_IND_Demand_Drivers!$B$5:$J$100,7,FALSE)</f>
        <v>201.32884110415864</v>
      </c>
      <c r="H25" s="16">
        <f>VLOOKUP($D25,'Growth rate'!$B$3:$S$93,9,FALSE)*VLOOKUP($F25,BY_IND_Demand_Drivers!$B$5:$J$100,8,FALSE)</f>
        <v>0</v>
      </c>
      <c r="I25" s="16">
        <f>VLOOKUP($D25,'Growth rate'!$B$3:$S$93,9,FALSE)*VLOOKUP($F25,BY_IND_Demand_Drivers!$B$5:$J$100,9,FALSE)</f>
        <v>0</v>
      </c>
    </row>
    <row r="26" spans="1:9">
      <c r="A26" s="16">
        <v>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ICDPH</v>
      </c>
      <c r="G26" s="16">
        <f>VLOOKUP($D26,'Growth rate'!$B$3:$S$93,9,FALSE)*VLOOKUP($F26,BY_IND_Demand_Drivers!$B$5:$J$100,7,FALSE)</f>
        <v>199.43920818964665</v>
      </c>
      <c r="H26" s="16">
        <f>VLOOKUP($D26,'Growth rate'!$B$3:$S$93,9,FALSE)*VLOOKUP($F26,BY_IND_Demand_Drivers!$B$5:$J$100,8,FALSE)</f>
        <v>0</v>
      </c>
      <c r="I26" s="16">
        <f>VLOOKUP($D26,'Growth rate'!$B$3:$S$93,9,FALSE)*VLOOKUP($F26,BY_IND_Demand_Drivers!$B$5:$J$100,9,FALSE)</f>
        <v>0</v>
      </c>
    </row>
    <row r="27" spans="1:9">
      <c r="A27" s="16">
        <v>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ICDPH</v>
      </c>
      <c r="G27" s="16">
        <f>VLOOKUP($D27,'Growth rate'!$B$3:$S$93,9,FALSE)*VLOOKUP($F27,BY_IND_Demand_Drivers!$B$5:$J$100,7,FALSE)</f>
        <v>197.54957527513463</v>
      </c>
      <c r="H27" s="16">
        <f>VLOOKUP($D27,'Growth rate'!$B$3:$S$93,9,FALSE)*VLOOKUP($F27,BY_IND_Demand_Drivers!$B$5:$J$100,8,FALSE)</f>
        <v>0</v>
      </c>
      <c r="I27" s="16">
        <f>VLOOKUP($D27,'Growth rate'!$B$3:$S$93,9,FALSE)*VLOOKUP($F27,BY_IND_Demand_Drivers!$B$5:$J$100,9,FALSE)</f>
        <v>0</v>
      </c>
    </row>
    <row r="28" spans="1:9">
      <c r="A28" s="16">
        <v>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ICDPH</v>
      </c>
      <c r="G28" s="16">
        <f>VLOOKUP($D28,'Growth rate'!$B$3:$S$93,9,FALSE)*VLOOKUP($F28,BY_IND_Demand_Drivers!$B$5:$J$100,7,FALSE)</f>
        <v>195.65994236062264</v>
      </c>
      <c r="H28" s="16">
        <f>VLOOKUP($D28,'Growth rate'!$B$3:$S$93,9,FALSE)*VLOOKUP($F28,BY_IND_Demand_Drivers!$B$5:$J$100,8,FALSE)</f>
        <v>0</v>
      </c>
      <c r="I28" s="16">
        <f>VLOOKUP($D28,'Growth rate'!$B$3:$S$93,9,FALSE)*VLOOKUP($F28,BY_IND_Demand_Drivers!$B$5:$J$100,9,FALSE)</f>
        <v>0</v>
      </c>
    </row>
    <row r="29" spans="1:9">
      <c r="A29" s="16">
        <v>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ICDPH</v>
      </c>
      <c r="G29" s="16">
        <f>VLOOKUP($D29,'Growth rate'!$B$3:$S$93,9,FALSE)*VLOOKUP($F29,BY_IND_Demand_Drivers!$B$5:$J$100,7,FALSE)</f>
        <v>193.77030944611062</v>
      </c>
      <c r="H29" s="16">
        <f>VLOOKUP($D29,'Growth rate'!$B$3:$S$93,9,FALSE)*VLOOKUP($F29,BY_IND_Demand_Drivers!$B$5:$J$100,8,FALSE)</f>
        <v>0</v>
      </c>
      <c r="I29" s="16">
        <f>VLOOKUP($D29,'Growth rate'!$B$3:$S$93,9,FALSE)*VLOOKUP($F29,BY_IND_Demand_Drivers!$B$5:$J$100,9,FALSE)</f>
        <v>0</v>
      </c>
    </row>
    <row r="30" spans="1:9">
      <c r="A30" s="16">
        <v>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ICDPH</v>
      </c>
      <c r="G30" s="16">
        <f>VLOOKUP($D30,'Growth rate'!$B$3:$S$93,9,FALSE)*VLOOKUP($F30,BY_IND_Demand_Drivers!$B$5:$J$100,7,FALSE)</f>
        <v>191.88067653159857</v>
      </c>
      <c r="H30" s="16">
        <f>VLOOKUP($D30,'Growth rate'!$B$3:$S$93,9,FALSE)*VLOOKUP($F30,BY_IND_Demand_Drivers!$B$5:$J$100,8,FALSE)</f>
        <v>0</v>
      </c>
      <c r="I30" s="16">
        <f>VLOOKUP($D30,'Growth rate'!$B$3:$S$93,9,FALSE)*VLOOKUP($F30,BY_IND_Demand_Drivers!$B$5:$J$100,9,FALSE)</f>
        <v>0</v>
      </c>
    </row>
    <row r="31" spans="1:9">
      <c r="A31" s="16">
        <v>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ICDPH</v>
      </c>
      <c r="G31" s="16">
        <f>VLOOKUP($D31,'Growth rate'!$B$3:$S$93,9,FALSE)*VLOOKUP($F31,BY_IND_Demand_Drivers!$B$5:$J$100,7,FALSE)</f>
        <v>189.99104361708658</v>
      </c>
      <c r="H31" s="16">
        <f>VLOOKUP($D31,'Growth rate'!$B$3:$S$93,9,FALSE)*VLOOKUP($F31,BY_IND_Demand_Drivers!$B$5:$J$100,8,FALSE)</f>
        <v>0</v>
      </c>
      <c r="I31" s="16">
        <f>VLOOKUP($D31,'Growth rate'!$B$3:$S$93,9,FALSE)*VLOOKUP($F31,BY_IND_Demand_Drivers!$B$5:$J$100,9,FALSE)</f>
        <v>0</v>
      </c>
    </row>
    <row r="32" spans="1:9">
      <c r="A32" s="16">
        <v>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ICDPH</v>
      </c>
      <c r="G32" s="16">
        <f>VLOOKUP($D32,'Growth rate'!$B$3:$S$93,9,FALSE)*VLOOKUP($F32,BY_IND_Demand_Drivers!$B$5:$J$100,7,FALSE)</f>
        <v>188.10141070257455</v>
      </c>
      <c r="H32" s="16">
        <f>VLOOKUP($D32,'Growth rate'!$B$3:$S$93,9,FALSE)*VLOOKUP($F32,BY_IND_Demand_Drivers!$B$5:$J$100,8,FALSE)</f>
        <v>0</v>
      </c>
      <c r="I32" s="16">
        <f>VLOOKUP($D32,'Growth rate'!$B$3:$S$93,9,FALSE)*VLOOKUP($F32,BY_IND_Demand_Drivers!$B$5:$J$100,9,FALSE)</f>
        <v>0</v>
      </c>
    </row>
    <row r="33" spans="1:9">
      <c r="A33" s="16">
        <v>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ICDPH</v>
      </c>
      <c r="G33" s="16">
        <f>VLOOKUP($D33,'Growth rate'!$B$3:$S$93,9,FALSE)*VLOOKUP($F33,BY_IND_Demand_Drivers!$B$5:$J$100,7,FALSE)</f>
        <v>186.21177778806256</v>
      </c>
      <c r="H33" s="16">
        <f>VLOOKUP($D33,'Growth rate'!$B$3:$S$93,9,FALSE)*VLOOKUP($F33,BY_IND_Demand_Drivers!$B$5:$J$100,8,FALSE)</f>
        <v>0</v>
      </c>
      <c r="I33" s="16">
        <f>VLOOKUP($D33,'Growth rate'!$B$3:$S$93,9,FALSE)*VLOOKUP($F33,BY_IND_Demand_Drivers!$B$5:$J$100,9,FALSE)</f>
        <v>0</v>
      </c>
    </row>
    <row r="34" spans="1:9">
      <c r="A34" s="16">
        <v>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ICDPH</v>
      </c>
      <c r="G34" s="16">
        <f>VLOOKUP($D34,'Growth rate'!$B$3:$S$93,9,FALSE)*VLOOKUP($F34,BY_IND_Demand_Drivers!$B$5:$J$100,7,FALSE)</f>
        <v>184.32214487355054</v>
      </c>
      <c r="H34" s="16">
        <f>VLOOKUP($D34,'Growth rate'!$B$3:$S$93,9,FALSE)*VLOOKUP($F34,BY_IND_Demand_Drivers!$B$5:$J$100,8,FALSE)</f>
        <v>0</v>
      </c>
      <c r="I34" s="16">
        <f>VLOOKUP($D34,'Growth rate'!$B$3:$S$93,9,FALSE)*VLOOKUP($F34,BY_IND_Demand_Drivers!$B$5:$J$100,9,FALSE)</f>
        <v>0</v>
      </c>
    </row>
    <row r="35" spans="1:9">
      <c r="A35" s="16">
        <v>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ICDPH</v>
      </c>
      <c r="G35" s="16">
        <f>VLOOKUP($D35,'Growth rate'!$B$3:$S$93,9,FALSE)*VLOOKUP($F35,BY_IND_Demand_Drivers!$B$5:$J$100,7,FALSE)</f>
        <v>182.43251195903849</v>
      </c>
      <c r="H35" s="16">
        <f>VLOOKUP($D35,'Growth rate'!$B$3:$S$93,9,FALSE)*VLOOKUP($F35,BY_IND_Demand_Drivers!$B$5:$J$100,8,FALSE)</f>
        <v>0</v>
      </c>
      <c r="I35" s="16">
        <f>VLOOKUP($D35,'Growth rate'!$B$3:$S$93,9,FALSE)*VLOOKUP($F35,BY_IND_Demand_Drivers!$B$5:$J$100,9,FALSE)</f>
        <v>0</v>
      </c>
    </row>
    <row r="36" spans="1:9">
      <c r="A36" s="16">
        <v>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ICDPH</v>
      </c>
      <c r="G36" s="16">
        <f>VLOOKUP($D36,'Growth rate'!$B$3:$S$93,9,FALSE)*VLOOKUP($F36,BY_IND_Demand_Drivers!$B$5:$J$100,7,FALSE)</f>
        <v>184.48357235143413</v>
      </c>
      <c r="H36" s="16">
        <f>VLOOKUP($D36,'Growth rate'!$B$3:$S$93,9,FALSE)*VLOOKUP($F36,BY_IND_Demand_Drivers!$B$5:$J$100,8,FALSE)</f>
        <v>0</v>
      </c>
      <c r="I36" s="16">
        <f>VLOOKUP($D36,'Growth rate'!$B$3:$S$93,9,FALSE)*VLOOKUP($F36,BY_IND_Demand_Drivers!$B$5:$J$100,9,FALSE)</f>
        <v>0</v>
      </c>
    </row>
    <row r="37" spans="1:9">
      <c r="A37" s="16">
        <v>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ICDPH</v>
      </c>
      <c r="G37" s="16">
        <f>VLOOKUP($D37,'Growth rate'!$B$3:$S$93,9,FALSE)*VLOOKUP($F37,BY_IND_Demand_Drivers!$B$5:$J$100,7,FALSE)</f>
        <v>186.53463274382975</v>
      </c>
      <c r="H37" s="16">
        <f>VLOOKUP($D37,'Growth rate'!$B$3:$S$93,9,FALSE)*VLOOKUP($F37,BY_IND_Demand_Drivers!$B$5:$J$100,8,FALSE)</f>
        <v>0</v>
      </c>
      <c r="I37" s="16">
        <f>VLOOKUP($D37,'Growth rate'!$B$3:$S$93,9,FALSE)*VLOOKUP($F37,BY_IND_Demand_Drivers!$B$5:$J$100,9,FALSE)</f>
        <v>0</v>
      </c>
    </row>
    <row r="38" spans="1:9">
      <c r="A38" s="16">
        <v>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ICDPH</v>
      </c>
      <c r="G38" s="16">
        <f>VLOOKUP($D38,'Growth rate'!$B$3:$S$93,9,FALSE)*VLOOKUP($F38,BY_IND_Demand_Drivers!$B$5:$J$100,7,FALSE)</f>
        <v>188.58569313622539</v>
      </c>
      <c r="H38" s="16">
        <f>VLOOKUP($D38,'Growth rate'!$B$3:$S$93,9,FALSE)*VLOOKUP($F38,BY_IND_Demand_Drivers!$B$5:$J$100,8,FALSE)</f>
        <v>0</v>
      </c>
      <c r="I38" s="16">
        <f>VLOOKUP($D38,'Growth rate'!$B$3:$S$93,9,FALSE)*VLOOKUP($F38,BY_IND_Demand_Drivers!$B$5:$J$100,9,FALSE)</f>
        <v>0</v>
      </c>
    </row>
    <row r="39" spans="1:9">
      <c r="A39" s="16">
        <v>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ICDPH</v>
      </c>
      <c r="G39" s="16">
        <f>VLOOKUP($D39,'Growth rate'!$B$3:$S$93,9,FALSE)*VLOOKUP($F39,BY_IND_Demand_Drivers!$B$5:$J$100,7,FALSE)</f>
        <v>190.63675352862103</v>
      </c>
      <c r="H39" s="16">
        <f>VLOOKUP($D39,'Growth rate'!$B$3:$S$93,9,FALSE)*VLOOKUP($F39,BY_IND_Demand_Drivers!$B$5:$J$100,8,FALSE)</f>
        <v>0</v>
      </c>
      <c r="I39" s="16">
        <f>VLOOKUP($D39,'Growth rate'!$B$3:$S$93,9,FALSE)*VLOOKUP($F39,BY_IND_Demand_Drivers!$B$5:$J$100,9,FALSE)</f>
        <v>0</v>
      </c>
    </row>
    <row r="40" spans="1:9">
      <c r="A40" s="16">
        <v>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ICDPH</v>
      </c>
      <c r="G40" s="16">
        <f>VLOOKUP($D40,'Growth rate'!$B$3:$S$93,9,FALSE)*VLOOKUP($F40,BY_IND_Demand_Drivers!$B$5:$J$100,7,FALSE)</f>
        <v>192.68781392101667</v>
      </c>
      <c r="H40" s="16">
        <f>VLOOKUP($D40,'Growth rate'!$B$3:$S$93,9,FALSE)*VLOOKUP($F40,BY_IND_Demand_Drivers!$B$5:$J$100,8,FALSE)</f>
        <v>0</v>
      </c>
      <c r="I40" s="16">
        <f>VLOOKUP($D40,'Growth rate'!$B$3:$S$93,9,FALSE)*VLOOKUP($F40,BY_IND_Demand_Drivers!$B$5:$J$100,9,FALSE)</f>
        <v>0</v>
      </c>
    </row>
    <row r="41" spans="1:9">
      <c r="A41" s="16">
        <v>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ICDPH</v>
      </c>
      <c r="G41" s="16">
        <f>VLOOKUP($D41,'Growth rate'!$B$3:$S$93,9,FALSE)*VLOOKUP($F41,BY_IND_Demand_Drivers!$B$5:$J$100,7,FALSE)</f>
        <v>194.88343591756961</v>
      </c>
      <c r="H41" s="16">
        <f>VLOOKUP($D41,'Growth rate'!$B$3:$S$93,9,FALSE)*VLOOKUP($F41,BY_IND_Demand_Drivers!$B$5:$J$100,8,FALSE)</f>
        <v>0</v>
      </c>
      <c r="I41" s="16">
        <f>VLOOKUP($D41,'Growth rate'!$B$3:$S$93,9,FALSE)*VLOOKUP($F41,BY_IND_Demand_Drivers!$B$5:$J$100,9,FALSE)</f>
        <v>0</v>
      </c>
    </row>
    <row r="42" spans="1:9">
      <c r="A42" s="16">
        <v>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ICDPH</v>
      </c>
      <c r="G42" s="16">
        <f>VLOOKUP($D42,'Growth rate'!$B$3:$S$93,9,FALSE)*VLOOKUP($F42,BY_IND_Demand_Drivers!$B$5:$J$100,7,FALSE)</f>
        <v>197.07905791412259</v>
      </c>
      <c r="H42" s="16">
        <f>VLOOKUP($D42,'Growth rate'!$B$3:$S$93,9,FALSE)*VLOOKUP($F42,BY_IND_Demand_Drivers!$B$5:$J$100,8,FALSE)</f>
        <v>0</v>
      </c>
      <c r="I42" s="16">
        <f>VLOOKUP($D42,'Growth rate'!$B$3:$S$93,9,FALSE)*VLOOKUP($F42,BY_IND_Demand_Drivers!$B$5:$J$100,9,FALSE)</f>
        <v>0</v>
      </c>
    </row>
    <row r="43" spans="1:9">
      <c r="A43" s="16">
        <v>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ICDPH</v>
      </c>
      <c r="G43" s="16">
        <f>VLOOKUP($D43,'Growth rate'!$B$3:$S$93,9,FALSE)*VLOOKUP($F43,BY_IND_Demand_Drivers!$B$5:$J$100,7,FALSE)</f>
        <v>199.27467991067556</v>
      </c>
      <c r="H43" s="16">
        <f>VLOOKUP($D43,'Growth rate'!$B$3:$S$93,9,FALSE)*VLOOKUP($F43,BY_IND_Demand_Drivers!$B$5:$J$100,8,FALSE)</f>
        <v>0</v>
      </c>
      <c r="I43" s="16">
        <f>VLOOKUP($D43,'Growth rate'!$B$3:$S$93,9,FALSE)*VLOOKUP($F43,BY_IND_Demand_Drivers!$B$5:$J$100,9,FALSE)</f>
        <v>0</v>
      </c>
    </row>
    <row r="44" spans="1:9">
      <c r="A44" s="16">
        <v>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ICDPH</v>
      </c>
      <c r="G44" s="16">
        <f>VLOOKUP($D44,'Growth rate'!$B$3:$S$93,9,FALSE)*VLOOKUP($F44,BY_IND_Demand_Drivers!$B$5:$J$100,7,FALSE)</f>
        <v>201.47030190722847</v>
      </c>
      <c r="H44" s="16">
        <f>VLOOKUP($D44,'Growth rate'!$B$3:$S$93,9,FALSE)*VLOOKUP($F44,BY_IND_Demand_Drivers!$B$5:$J$100,8,FALSE)</f>
        <v>0</v>
      </c>
      <c r="I44" s="16">
        <f>VLOOKUP($D44,'Growth rate'!$B$3:$S$93,9,FALSE)*VLOOKUP($F44,BY_IND_Demand_Drivers!$B$5:$J$100,9,FALSE)</f>
        <v>0</v>
      </c>
    </row>
    <row r="45" spans="1:9">
      <c r="A45" s="16">
        <v>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ICDPH</v>
      </c>
      <c r="G45" s="16">
        <f>VLOOKUP($D45,'Growth rate'!$B$3:$S$93,9,FALSE)*VLOOKUP($F45,BY_IND_Demand_Drivers!$B$5:$J$100,7,FALSE)</f>
        <v>203.6659239037815</v>
      </c>
      <c r="H45" s="16">
        <f>VLOOKUP($D45,'Growth rate'!$B$3:$S$93,9,FALSE)*VLOOKUP($F45,BY_IND_Demand_Drivers!$B$5:$J$100,8,FALSE)</f>
        <v>0</v>
      </c>
      <c r="I45" s="16">
        <f>VLOOKUP($D45,'Growth rate'!$B$3:$S$93,9,FALSE)*VLOOKUP($F45,BY_IND_Demand_Drivers!$B$5:$J$100,9,FALSE)</f>
        <v>0</v>
      </c>
    </row>
    <row r="46" spans="1:9">
      <c r="A46" s="16">
        <v>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ICDPH</v>
      </c>
      <c r="G46" s="16">
        <f>VLOOKUP($D46,'Growth rate'!$B$3:$S$93,9,FALSE)*VLOOKUP($F46,BY_IND_Demand_Drivers!$B$5:$J$100,7,FALSE)</f>
        <v>205.84746562148115</v>
      </c>
      <c r="H46" s="16">
        <f>VLOOKUP($D46,'Growth rate'!$B$3:$S$93,9,FALSE)*VLOOKUP($F46,BY_IND_Demand_Drivers!$B$5:$J$100,8,FALSE)</f>
        <v>0</v>
      </c>
      <c r="I46" s="16">
        <f>VLOOKUP($D46,'Growth rate'!$B$3:$S$93,9,FALSE)*VLOOKUP($F46,BY_IND_Demand_Drivers!$B$5:$J$100,9,FALSE)</f>
        <v>0</v>
      </c>
    </row>
    <row r="47" spans="1:9">
      <c r="A47" s="16">
        <v>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ICDPH</v>
      </c>
      <c r="G47" s="16">
        <f>VLOOKUP($D47,'Growth rate'!$B$3:$S$93,9,FALSE)*VLOOKUP($F47,BY_IND_Demand_Drivers!$B$5:$J$100,7,FALSE)</f>
        <v>208.02900733918079</v>
      </c>
      <c r="H47" s="16">
        <f>VLOOKUP($D47,'Growth rate'!$B$3:$S$93,9,FALSE)*VLOOKUP($F47,BY_IND_Demand_Drivers!$B$5:$J$100,8,FALSE)</f>
        <v>0</v>
      </c>
      <c r="I47" s="16">
        <f>VLOOKUP($D47,'Growth rate'!$B$3:$S$93,9,FALSE)*VLOOKUP($F47,BY_IND_Demand_Drivers!$B$5:$J$100,9,FALSE)</f>
        <v>0</v>
      </c>
    </row>
    <row r="48" spans="1:9">
      <c r="A48" s="16">
        <v>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ICDPH</v>
      </c>
      <c r="G48" s="16">
        <f>VLOOKUP($D48,'Growth rate'!$B$3:$S$93,9,FALSE)*VLOOKUP($F48,BY_IND_Demand_Drivers!$B$5:$J$100,7,FALSE)</f>
        <v>210.21054905688047</v>
      </c>
      <c r="H48" s="16">
        <f>VLOOKUP($D48,'Growth rate'!$B$3:$S$93,9,FALSE)*VLOOKUP($F48,BY_IND_Demand_Drivers!$B$5:$J$100,8,FALSE)</f>
        <v>0</v>
      </c>
      <c r="I48" s="16">
        <f>VLOOKUP($D48,'Growth rate'!$B$3:$S$93,9,FALSE)*VLOOKUP($F48,BY_IND_Demand_Drivers!$B$5:$J$100,9,FALSE)</f>
        <v>0</v>
      </c>
    </row>
    <row r="49" spans="1:9">
      <c r="A49" s="16">
        <v>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ICDPH</v>
      </c>
      <c r="G49" s="16">
        <f>VLOOKUP($D49,'Growth rate'!$B$3:$S$93,9,FALSE)*VLOOKUP($F49,BY_IND_Demand_Drivers!$B$5:$J$100,7,FALSE)</f>
        <v>212.39209077458014</v>
      </c>
      <c r="H49" s="16">
        <f>VLOOKUP($D49,'Growth rate'!$B$3:$S$93,9,FALSE)*VLOOKUP($F49,BY_IND_Demand_Drivers!$B$5:$J$100,8,FALSE)</f>
        <v>0</v>
      </c>
      <c r="I49" s="16">
        <f>VLOOKUP($D49,'Growth rate'!$B$3:$S$93,9,FALSE)*VLOOKUP($F49,BY_IND_Demand_Drivers!$B$5:$J$100,9,FALSE)</f>
        <v>0</v>
      </c>
    </row>
    <row r="50" spans="1:9">
      <c r="A50" s="16">
        <v>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ICDPH</v>
      </c>
      <c r="G50" s="16">
        <f>VLOOKUP($D50,'Growth rate'!$B$3:$S$93,9,FALSE)*VLOOKUP($F50,BY_IND_Demand_Drivers!$B$5:$J$100,7,FALSE)</f>
        <v>214.57363249227984</v>
      </c>
      <c r="H50" s="16">
        <f>VLOOKUP($D50,'Growth rate'!$B$3:$S$93,9,FALSE)*VLOOKUP($F50,BY_IND_Demand_Drivers!$B$5:$J$100,8,FALSE)</f>
        <v>0</v>
      </c>
      <c r="I50" s="16">
        <f>VLOOKUP($D50,'Growth rate'!$B$3:$S$93,9,FALSE)*VLOOKUP($F50,BY_IND_Demand_Drivers!$B$5:$J$100,9,FALSE)</f>
        <v>0</v>
      </c>
    </row>
    <row r="51" spans="1:9">
      <c r="A51" s="16">
        <v>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ICDPH</v>
      </c>
      <c r="G51" s="16">
        <f>VLOOKUP($D51,'Growth rate'!$B$3:$S$93,9,FALSE)*VLOOKUP($F51,BY_IND_Demand_Drivers!$B$5:$J$100,7,FALSE)</f>
        <v>216.73241503976575</v>
      </c>
      <c r="H51" s="16">
        <f>VLOOKUP($D51,'Growth rate'!$B$3:$S$93,9,FALSE)*VLOOKUP($F51,BY_IND_Demand_Drivers!$B$5:$J$100,8,FALSE)</f>
        <v>0</v>
      </c>
      <c r="I51" s="16">
        <f>VLOOKUP($D51,'Growth rate'!$B$3:$S$93,9,FALSE)*VLOOKUP($F51,BY_IND_Demand_Drivers!$B$5:$J$100,9,FALSE)</f>
        <v>0</v>
      </c>
    </row>
    <row r="52" spans="1:9">
      <c r="A52" s="16">
        <v>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ICDPH</v>
      </c>
      <c r="G52" s="16">
        <f>VLOOKUP($D52,'Growth rate'!$B$3:$S$93,9,FALSE)*VLOOKUP($F52,BY_IND_Demand_Drivers!$B$5:$J$100,7,FALSE)</f>
        <v>218.89119758725167</v>
      </c>
      <c r="H52" s="16">
        <f>VLOOKUP($D52,'Growth rate'!$B$3:$S$93,9,FALSE)*VLOOKUP($F52,BY_IND_Demand_Drivers!$B$5:$J$100,8,FALSE)</f>
        <v>0</v>
      </c>
      <c r="I52" s="16">
        <f>VLOOKUP($D52,'Growth rate'!$B$3:$S$93,9,FALSE)*VLOOKUP($F52,BY_IND_Demand_Drivers!$B$5:$J$100,9,FALSE)</f>
        <v>0</v>
      </c>
    </row>
    <row r="53" spans="1:9">
      <c r="A53" s="16">
        <v>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ICDPH</v>
      </c>
      <c r="G53" s="16">
        <f>VLOOKUP($D53,'Growth rate'!$B$3:$S$93,9,FALSE)*VLOOKUP($F53,BY_IND_Demand_Drivers!$B$5:$J$100,7,FALSE)</f>
        <v>221.04998013473752</v>
      </c>
      <c r="H53" s="16">
        <f>VLOOKUP($D53,'Growth rate'!$B$3:$S$93,9,FALSE)*VLOOKUP($F53,BY_IND_Demand_Drivers!$B$5:$J$100,8,FALSE)</f>
        <v>0</v>
      </c>
      <c r="I53" s="16">
        <f>VLOOKUP($D53,'Growth rate'!$B$3:$S$93,9,FALSE)*VLOOKUP($F53,BY_IND_Demand_Drivers!$B$5:$J$100,9,FALSE)</f>
        <v>0</v>
      </c>
    </row>
    <row r="54" spans="1:9">
      <c r="A54" s="16">
        <v>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ICDPH</v>
      </c>
      <c r="G54" s="16">
        <f>VLOOKUP($D54,'Growth rate'!$B$3:$S$93,9,FALSE)*VLOOKUP($F54,BY_IND_Demand_Drivers!$B$5:$J$100,7,FALSE)</f>
        <v>223.20876268222344</v>
      </c>
      <c r="H54" s="16">
        <f>VLOOKUP($D54,'Growth rate'!$B$3:$S$93,9,FALSE)*VLOOKUP($F54,BY_IND_Demand_Drivers!$B$5:$J$100,8,FALSE)</f>
        <v>0</v>
      </c>
      <c r="I54" s="16">
        <f>VLOOKUP($D54,'Growth rate'!$B$3:$S$93,9,FALSE)*VLOOKUP($F54,BY_IND_Demand_Drivers!$B$5:$J$100,9,FALSE)</f>
        <v>0</v>
      </c>
    </row>
    <row r="55" spans="1:9">
      <c r="A55" s="16">
        <v>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ICDPH</v>
      </c>
      <c r="G55" s="16">
        <f>VLOOKUP($D55,'Growth rate'!$B$3:$S$93,9,FALSE)*VLOOKUP($F55,BY_IND_Demand_Drivers!$B$5:$J$100,7,FALSE)</f>
        <v>225.36754522970935</v>
      </c>
      <c r="H55" s="16">
        <f>VLOOKUP($D55,'Growth rate'!$B$3:$S$93,9,FALSE)*VLOOKUP($F55,BY_IND_Demand_Drivers!$B$5:$J$100,8,FALSE)</f>
        <v>0</v>
      </c>
      <c r="I55" s="16">
        <f>VLOOKUP($D55,'Growth rate'!$B$3:$S$93,9,FALSE)*VLOOKUP($F55,BY_IND_Demand_Drivers!$B$5:$J$100,9,FALSE)</f>
        <v>0</v>
      </c>
    </row>
    <row r="56" spans="1:9">
      <c r="A56" s="16">
        <v>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ICDPH</v>
      </c>
      <c r="G56" s="16">
        <f>VLOOKUP($D56,'Growth rate'!$B$3:$S$93,9,FALSE)*VLOOKUP($F56,BY_IND_Demand_Drivers!$B$5:$J$100,7,FALSE)</f>
        <v>227.41213465293043</v>
      </c>
      <c r="H56" s="16">
        <f>VLOOKUP($D56,'Growth rate'!$B$3:$S$93,9,FALSE)*VLOOKUP($F56,BY_IND_Demand_Drivers!$B$5:$J$100,8,FALSE)</f>
        <v>0</v>
      </c>
      <c r="I56" s="16">
        <f>VLOOKUP($D56,'Growth rate'!$B$3:$S$93,9,FALSE)*VLOOKUP($F56,BY_IND_Demand_Drivers!$B$5:$J$100,9,FALSE)</f>
        <v>0</v>
      </c>
    </row>
    <row r="57" spans="1:9">
      <c r="A57" s="16">
        <v>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ICDPH</v>
      </c>
      <c r="G57" s="16">
        <f>VLOOKUP($D57,'Growth rate'!$B$3:$S$93,9,FALSE)*VLOOKUP($F57,BY_IND_Demand_Drivers!$B$5:$J$100,7,FALSE)</f>
        <v>229.45672407615152</v>
      </c>
      <c r="H57" s="16">
        <f>VLOOKUP($D57,'Growth rate'!$B$3:$S$93,9,FALSE)*VLOOKUP($F57,BY_IND_Demand_Drivers!$B$5:$J$100,8,FALSE)</f>
        <v>0</v>
      </c>
      <c r="I57" s="16">
        <f>VLOOKUP($D57,'Growth rate'!$B$3:$S$93,9,FALSE)*VLOOKUP($F57,BY_IND_Demand_Drivers!$B$5:$J$100,9,FALSE)</f>
        <v>0</v>
      </c>
    </row>
    <row r="58" spans="1:9">
      <c r="A58" s="16">
        <v>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ICDPH</v>
      </c>
      <c r="G58" s="16">
        <f>VLOOKUP($D58,'Growth rate'!$B$3:$S$93,9,FALSE)*VLOOKUP($F58,BY_IND_Demand_Drivers!$B$5:$J$100,7,FALSE)</f>
        <v>231.50131349937251</v>
      </c>
      <c r="H58" s="16">
        <f>VLOOKUP($D58,'Growth rate'!$B$3:$S$93,9,FALSE)*VLOOKUP($F58,BY_IND_Demand_Drivers!$B$5:$J$100,8,FALSE)</f>
        <v>0</v>
      </c>
      <c r="I58" s="16">
        <f>VLOOKUP($D58,'Growth rate'!$B$3:$S$93,9,FALSE)*VLOOKUP($F58,BY_IND_Demand_Drivers!$B$5:$J$100,9,FALSE)</f>
        <v>0</v>
      </c>
    </row>
    <row r="59" spans="1:9">
      <c r="A59" s="16">
        <v>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ICDPH</v>
      </c>
      <c r="G59" s="16">
        <f>VLOOKUP($D59,'Growth rate'!$B$3:$S$93,9,FALSE)*VLOOKUP($F59,BY_IND_Demand_Drivers!$B$5:$J$100,7,FALSE)</f>
        <v>233.5459029225936</v>
      </c>
      <c r="H59" s="16">
        <f>VLOOKUP($D59,'Growth rate'!$B$3:$S$93,9,FALSE)*VLOOKUP($F59,BY_IND_Demand_Drivers!$B$5:$J$100,8,FALSE)</f>
        <v>0</v>
      </c>
      <c r="I59" s="16">
        <f>VLOOKUP($D59,'Growth rate'!$B$3:$S$93,9,FALSE)*VLOOKUP($F59,BY_IND_Demand_Drivers!$B$5:$J$100,9,FALSE)</f>
        <v>0</v>
      </c>
    </row>
    <row r="60" spans="1:9">
      <c r="A60" s="16">
        <v>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ICDPH</v>
      </c>
      <c r="G60" s="16">
        <f>VLOOKUP($D60,'Growth rate'!$B$3:$S$93,9,FALSE)*VLOOKUP($F60,BY_IND_Demand_Drivers!$B$5:$J$100,7,FALSE)</f>
        <v>235.59049234581465</v>
      </c>
      <c r="H60" s="16">
        <f>VLOOKUP($D60,'Growth rate'!$B$3:$S$93,9,FALSE)*VLOOKUP($F60,BY_IND_Demand_Drivers!$B$5:$J$100,8,FALSE)</f>
        <v>0</v>
      </c>
      <c r="I60" s="16">
        <f>VLOOKUP($D60,'Growth rate'!$B$3:$S$93,9,FALSE)*VLOOKUP($F60,BY_IND_Demand_Drivers!$B$5:$J$100,9,FALSE)</f>
        <v>0</v>
      </c>
    </row>
    <row r="61" spans="1:9">
      <c r="A61" s="16">
        <v>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ICDPH</v>
      </c>
      <c r="G61" s="16">
        <f>VLOOKUP($D61,'Growth rate'!$B$3:$S$93,9,FALSE)*VLOOKUP($F61,BY_IND_Demand_Drivers!$B$5:$J$100,7,FALSE)</f>
        <v>237.51040674428975</v>
      </c>
      <c r="H61" s="16">
        <f>VLOOKUP($D61,'Growth rate'!$B$3:$S$93,9,FALSE)*VLOOKUP($F61,BY_IND_Demand_Drivers!$B$5:$J$100,8,FALSE)</f>
        <v>0</v>
      </c>
      <c r="I61" s="16">
        <f>VLOOKUP($D61,'Growth rate'!$B$3:$S$93,9,FALSE)*VLOOKUP($F61,BY_IND_Demand_Drivers!$B$5:$J$100,9,FALSE)</f>
        <v>0</v>
      </c>
    </row>
    <row r="62" spans="1:9">
      <c r="A62" s="16">
        <v>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ICDPH</v>
      </c>
      <c r="G62" s="16">
        <f>VLOOKUP($D62,'Growth rate'!$B$3:$S$93,9,FALSE)*VLOOKUP($F62,BY_IND_Demand_Drivers!$B$5:$J$100,7,FALSE)</f>
        <v>239.43032114276488</v>
      </c>
      <c r="H62" s="16">
        <f>VLOOKUP($D62,'Growth rate'!$B$3:$S$93,9,FALSE)*VLOOKUP($F62,BY_IND_Demand_Drivers!$B$5:$J$100,8,FALSE)</f>
        <v>0</v>
      </c>
      <c r="I62" s="16">
        <f>VLOOKUP($D62,'Growth rate'!$B$3:$S$93,9,FALSE)*VLOOKUP($F62,BY_IND_Demand_Drivers!$B$5:$J$100,9,FALSE)</f>
        <v>0</v>
      </c>
    </row>
    <row r="63" spans="1:9">
      <c r="A63" s="16">
        <v>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ICDPH</v>
      </c>
      <c r="G63" s="16">
        <f>VLOOKUP($D63,'Growth rate'!$B$3:$S$93,9,FALSE)*VLOOKUP($F63,BY_IND_Demand_Drivers!$B$5:$J$100,7,FALSE)</f>
        <v>241.35023554123984</v>
      </c>
      <c r="H63" s="16">
        <f>VLOOKUP($D63,'Growth rate'!$B$3:$S$93,9,FALSE)*VLOOKUP($F63,BY_IND_Demand_Drivers!$B$5:$J$100,8,FALSE)</f>
        <v>0</v>
      </c>
      <c r="I63" s="16">
        <f>VLOOKUP($D63,'Growth rate'!$B$3:$S$93,9,FALSE)*VLOOKUP($F63,BY_IND_Demand_Drivers!$B$5:$J$100,9,FALSE)</f>
        <v>0</v>
      </c>
    </row>
    <row r="64" spans="1:9">
      <c r="A64" s="16">
        <v>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ICDPH</v>
      </c>
      <c r="G64" s="16">
        <f>VLOOKUP($D64,'Growth rate'!$B$3:$S$93,9,FALSE)*VLOOKUP($F64,BY_IND_Demand_Drivers!$B$5:$J$100,7,FALSE)</f>
        <v>243.27014993971497</v>
      </c>
      <c r="H64" s="16">
        <f>VLOOKUP($D64,'Growth rate'!$B$3:$S$93,9,FALSE)*VLOOKUP($F64,BY_IND_Demand_Drivers!$B$5:$J$100,8,FALSE)</f>
        <v>0</v>
      </c>
      <c r="I64" s="16">
        <f>VLOOKUP($D64,'Growth rate'!$B$3:$S$93,9,FALSE)*VLOOKUP($F64,BY_IND_Demand_Drivers!$B$5:$J$100,9,FALSE)</f>
        <v>0</v>
      </c>
    </row>
    <row r="65" spans="1:9">
      <c r="A65" s="16">
        <v>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ICDPH</v>
      </c>
      <c r="G65" s="16">
        <f>VLOOKUP($D65,'Growth rate'!$B$3:$S$93,9,FALSE)*VLOOKUP($F65,BY_IND_Demand_Drivers!$B$5:$J$100,7,FALSE)</f>
        <v>245.1900643381901</v>
      </c>
      <c r="H65" s="16">
        <f>VLOOKUP($D65,'Growth rate'!$B$3:$S$93,9,FALSE)*VLOOKUP($F65,BY_IND_Demand_Drivers!$B$5:$J$100,8,FALSE)</f>
        <v>0</v>
      </c>
      <c r="I65" s="16">
        <f>VLOOKUP($D65,'Growth rate'!$B$3:$S$93,9,FALSE)*VLOOKUP($F65,BY_IND_Demand_Drivers!$B$5:$J$100,9,FALSE)</f>
        <v>0</v>
      </c>
    </row>
    <row r="66" spans="1:9">
      <c r="A66" s="16">
        <v>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ICDPH</v>
      </c>
      <c r="G66" s="16">
        <f>VLOOKUP($D66,'Growth rate'!$B$3:$S$93,9,FALSE)*VLOOKUP($F66,BY_IND_Demand_Drivers!$B$5:$J$100,7,FALSE)</f>
        <v>246.87655017449288</v>
      </c>
      <c r="H66" s="16">
        <f>VLOOKUP($D66,'Growth rate'!$B$3:$S$93,9,FALSE)*VLOOKUP($F66,BY_IND_Demand_Drivers!$B$5:$J$100,8,FALSE)</f>
        <v>0</v>
      </c>
      <c r="I66" s="16">
        <f>VLOOKUP($D66,'Growth rate'!$B$3:$S$93,9,FALSE)*VLOOKUP($F66,BY_IND_Demand_Drivers!$B$5:$J$100,9,FALSE)</f>
        <v>0</v>
      </c>
    </row>
    <row r="67" spans="1:9">
      <c r="A67" s="16">
        <v>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ICDPH</v>
      </c>
      <c r="G67" s="16">
        <f>VLOOKUP($D67,'Growth rate'!$B$3:$S$93,9,FALSE)*VLOOKUP($F67,BY_IND_Demand_Drivers!$B$5:$J$100,7,FALSE)</f>
        <v>248.56303601079571</v>
      </c>
      <c r="H67" s="16">
        <f>VLOOKUP($D67,'Growth rate'!$B$3:$S$93,9,FALSE)*VLOOKUP($F67,BY_IND_Demand_Drivers!$B$5:$J$100,8,FALSE)</f>
        <v>0</v>
      </c>
      <c r="I67" s="16">
        <f>VLOOKUP($D67,'Growth rate'!$B$3:$S$93,9,FALSE)*VLOOKUP($F67,BY_IND_Demand_Drivers!$B$5:$J$100,9,FALSE)</f>
        <v>0</v>
      </c>
    </row>
    <row r="68" spans="1:9">
      <c r="A68" s="16">
        <v>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ICDPH</v>
      </c>
      <c r="G68" s="16">
        <f>VLOOKUP($D68,'Growth rate'!$B$3:$S$93,9,FALSE)*VLOOKUP($F68,BY_IND_Demand_Drivers!$B$5:$J$100,7,FALSE)</f>
        <v>250.24952184709858</v>
      </c>
      <c r="H68" s="16">
        <f>VLOOKUP($D68,'Growth rate'!$B$3:$S$93,9,FALSE)*VLOOKUP($F68,BY_IND_Demand_Drivers!$B$5:$J$100,8,FALSE)</f>
        <v>0</v>
      </c>
      <c r="I68" s="16">
        <f>VLOOKUP($D68,'Growth rate'!$B$3:$S$93,9,FALSE)*VLOOKUP($F68,BY_IND_Demand_Drivers!$B$5:$J$100,9,FALSE)</f>
        <v>0</v>
      </c>
    </row>
    <row r="69" spans="1:9">
      <c r="A69" s="16">
        <v>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ICDPH</v>
      </c>
      <c r="G69" s="16">
        <f>VLOOKUP($D69,'Growth rate'!$B$3:$S$93,9,FALSE)*VLOOKUP($F69,BY_IND_Demand_Drivers!$B$5:$J$100,7,FALSE)</f>
        <v>251.93600768340141</v>
      </c>
      <c r="H69" s="16">
        <f>VLOOKUP($D69,'Growth rate'!$B$3:$S$93,9,FALSE)*VLOOKUP($F69,BY_IND_Demand_Drivers!$B$5:$J$100,8,FALSE)</f>
        <v>0</v>
      </c>
      <c r="I69" s="16">
        <f>VLOOKUP($D69,'Growth rate'!$B$3:$S$93,9,FALSE)*VLOOKUP($F69,BY_IND_Demand_Drivers!$B$5:$J$100,9,FALSE)</f>
        <v>0</v>
      </c>
    </row>
    <row r="70" spans="1:9">
      <c r="A70" s="16">
        <v>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ICDPH</v>
      </c>
      <c r="G70" s="16">
        <f>VLOOKUP($D70,'Growth rate'!$B$3:$S$93,9,FALSE)*VLOOKUP($F70,BY_IND_Demand_Drivers!$B$5:$J$100,7,FALSE)</f>
        <v>253.62249351970419</v>
      </c>
      <c r="H70" s="16">
        <f>VLOOKUP($D70,'Growth rate'!$B$3:$S$93,9,FALSE)*VLOOKUP($F70,BY_IND_Demand_Drivers!$B$5:$J$100,8,FALSE)</f>
        <v>0</v>
      </c>
      <c r="I70" s="16">
        <f>VLOOKUP($D70,'Growth rate'!$B$3:$S$93,9,FALSE)*VLOOKUP($F70,BY_IND_Demand_Drivers!$B$5:$J$100,9,FALSE)</f>
        <v>0</v>
      </c>
    </row>
    <row r="71" spans="1:9">
      <c r="A71" s="16">
        <v>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ICDPH</v>
      </c>
      <c r="G71" s="16">
        <f>VLOOKUP($D71,'Growth rate'!$B$3:$S$93,9,FALSE)*VLOOKUP($F71,BY_IND_Demand_Drivers!$B$5:$J$100,7,FALSE)</f>
        <v>255.10430726133546</v>
      </c>
      <c r="H71" s="16">
        <f>VLOOKUP($D71,'Growth rate'!$B$3:$S$93,9,FALSE)*VLOOKUP($F71,BY_IND_Demand_Drivers!$B$5:$J$100,8,FALSE)</f>
        <v>0</v>
      </c>
      <c r="I71" s="16">
        <f>VLOOKUP($D71,'Growth rate'!$B$3:$S$93,9,FALSE)*VLOOKUP($F71,BY_IND_Demand_Drivers!$B$5:$J$100,9,FALSE)</f>
        <v>0</v>
      </c>
    </row>
    <row r="72" spans="1:9">
      <c r="A72" s="16">
        <v>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ICDPH</v>
      </c>
      <c r="G72" s="16">
        <f>VLOOKUP($D72,'Growth rate'!$B$3:$S$93,9,FALSE)*VLOOKUP($F72,BY_IND_Demand_Drivers!$B$5:$J$100,7,FALSE)</f>
        <v>256.58612100296682</v>
      </c>
      <c r="H72" s="16">
        <f>VLOOKUP($D72,'Growth rate'!$B$3:$S$93,9,FALSE)*VLOOKUP($F72,BY_IND_Demand_Drivers!$B$5:$J$100,8,FALSE)</f>
        <v>0</v>
      </c>
      <c r="I72" s="16">
        <f>VLOOKUP($D72,'Growth rate'!$B$3:$S$93,9,FALSE)*VLOOKUP($F72,BY_IND_Demand_Drivers!$B$5:$J$100,9,FALSE)</f>
        <v>0</v>
      </c>
    </row>
    <row r="73" spans="1:9">
      <c r="A73" s="16">
        <v>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ICDPH</v>
      </c>
      <c r="G73" s="16">
        <f>VLOOKUP($D73,'Growth rate'!$B$3:$S$93,9,FALSE)*VLOOKUP($F73,BY_IND_Demand_Drivers!$B$5:$J$100,7,FALSE)</f>
        <v>258.06793474459812</v>
      </c>
      <c r="H73" s="16">
        <f>VLOOKUP($D73,'Growth rate'!$B$3:$S$93,9,FALSE)*VLOOKUP($F73,BY_IND_Demand_Drivers!$B$5:$J$100,8,FALSE)</f>
        <v>0</v>
      </c>
      <c r="I73" s="16">
        <f>VLOOKUP($D73,'Growth rate'!$B$3:$S$93,9,FALSE)*VLOOKUP($F73,BY_IND_Demand_Drivers!$B$5:$J$100,9,FALSE)</f>
        <v>0</v>
      </c>
    </row>
    <row r="74" spans="1:9">
      <c r="A74" s="16">
        <v>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ICDPH</v>
      </c>
      <c r="G74" s="16">
        <f>VLOOKUP($D74,'Growth rate'!$B$3:$S$93,9,FALSE)*VLOOKUP($F74,BY_IND_Demand_Drivers!$B$5:$J$100,7,FALSE)</f>
        <v>259.54974848622942</v>
      </c>
      <c r="H74" s="16">
        <f>VLOOKUP($D74,'Growth rate'!$B$3:$S$93,9,FALSE)*VLOOKUP($F74,BY_IND_Demand_Drivers!$B$5:$J$100,8,FALSE)</f>
        <v>0</v>
      </c>
      <c r="I74" s="16">
        <f>VLOOKUP($D74,'Growth rate'!$B$3:$S$93,9,FALSE)*VLOOKUP($F74,BY_IND_Demand_Drivers!$B$5:$J$100,9,FALSE)</f>
        <v>0</v>
      </c>
    </row>
    <row r="75" spans="1:9">
      <c r="A75" s="16">
        <v>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ICDPH</v>
      </c>
      <c r="G75" s="16">
        <f>VLOOKUP($D75,'Growth rate'!$B$3:$S$93,9,FALSE)*VLOOKUP($F75,BY_IND_Demand_Drivers!$B$5:$J$100,7,FALSE)</f>
        <v>261.03156222786072</v>
      </c>
      <c r="H75" s="16">
        <f>VLOOKUP($D75,'Growth rate'!$B$3:$S$93,9,FALSE)*VLOOKUP($F75,BY_IND_Demand_Drivers!$B$5:$J$100,8,FALSE)</f>
        <v>0</v>
      </c>
      <c r="I75" s="16">
        <f>VLOOKUP($D75,'Growth rate'!$B$3:$S$93,9,FALSE)*VLOOKUP($F75,BY_IND_Demand_Drivers!$B$5:$J$100,9,FALSE)</f>
        <v>0</v>
      </c>
    </row>
    <row r="76" spans="1:9">
      <c r="A76" s="16">
        <v>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ICDPH</v>
      </c>
      <c r="G76" s="16">
        <f>VLOOKUP($D76,'Growth rate'!$B$3:$S$93,9,FALSE)*VLOOKUP($F76,BY_IND_Demand_Drivers!$B$5:$J$100,7,FALSE)</f>
        <v>262.36714123398968</v>
      </c>
      <c r="H76" s="16">
        <f>VLOOKUP($D76,'Growth rate'!$B$3:$S$93,9,FALSE)*VLOOKUP($F76,BY_IND_Demand_Drivers!$B$5:$J$100,8,FALSE)</f>
        <v>0</v>
      </c>
      <c r="I76" s="16">
        <f>VLOOKUP($D76,'Growth rate'!$B$3:$S$93,9,FALSE)*VLOOKUP($F76,BY_IND_Demand_Drivers!$B$5:$J$100,9,FALSE)</f>
        <v>0</v>
      </c>
    </row>
    <row r="77" spans="1:9">
      <c r="A77" s="16">
        <v>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ICDPH</v>
      </c>
      <c r="G77" s="16">
        <f>VLOOKUP($D77,'Growth rate'!$B$3:$S$93,9,FALSE)*VLOOKUP($F77,BY_IND_Demand_Drivers!$B$5:$J$100,7,FALSE)</f>
        <v>263.70272024011865</v>
      </c>
      <c r="H77" s="16">
        <f>VLOOKUP($D77,'Growth rate'!$B$3:$S$93,9,FALSE)*VLOOKUP($F77,BY_IND_Demand_Drivers!$B$5:$J$100,8,FALSE)</f>
        <v>0</v>
      </c>
      <c r="I77" s="16">
        <f>VLOOKUP($D77,'Growth rate'!$B$3:$S$93,9,FALSE)*VLOOKUP($F77,BY_IND_Demand_Drivers!$B$5:$J$100,9,FALSE)</f>
        <v>0</v>
      </c>
    </row>
    <row r="78" spans="1:9">
      <c r="A78" s="16">
        <v>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ICDPH</v>
      </c>
      <c r="G78" s="16">
        <f>VLOOKUP($D78,'Growth rate'!$B$3:$S$93,9,FALSE)*VLOOKUP($F78,BY_IND_Demand_Drivers!$B$5:$J$100,7,FALSE)</f>
        <v>265.0382992462475</v>
      </c>
      <c r="H78" s="16">
        <f>VLOOKUP($D78,'Growth rate'!$B$3:$S$93,9,FALSE)*VLOOKUP($F78,BY_IND_Demand_Drivers!$B$5:$J$100,8,FALSE)</f>
        <v>0</v>
      </c>
      <c r="I78" s="16">
        <f>VLOOKUP($D78,'Growth rate'!$B$3:$S$93,9,FALSE)*VLOOKUP($F78,BY_IND_Demand_Drivers!$B$5:$J$100,9,FALSE)</f>
        <v>0</v>
      </c>
    </row>
    <row r="79" spans="1:9">
      <c r="A79" s="16">
        <v>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ICDPH</v>
      </c>
      <c r="G79" s="16">
        <f>VLOOKUP($D79,'Growth rate'!$B$3:$S$93,9,FALSE)*VLOOKUP($F79,BY_IND_Demand_Drivers!$B$5:$J$100,7,FALSE)</f>
        <v>266.37387825237647</v>
      </c>
      <c r="H79" s="16">
        <f>VLOOKUP($D79,'Growth rate'!$B$3:$S$93,9,FALSE)*VLOOKUP($F79,BY_IND_Demand_Drivers!$B$5:$J$100,8,FALSE)</f>
        <v>0</v>
      </c>
      <c r="I79" s="16">
        <f>VLOOKUP($D79,'Growth rate'!$B$3:$S$93,9,FALSE)*VLOOKUP($F79,BY_IND_Demand_Drivers!$B$5:$J$100,9,FALSE)</f>
        <v>0</v>
      </c>
    </row>
    <row r="80" spans="1:9">
      <c r="A80" s="16">
        <v>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ICDPH</v>
      </c>
      <c r="G80" s="16">
        <f>VLOOKUP($D80,'Growth rate'!$B$3:$S$93,9,FALSE)*VLOOKUP($F80,BY_IND_Demand_Drivers!$B$5:$J$100,7,FALSE)</f>
        <v>267.70945725850538</v>
      </c>
      <c r="H80" s="16">
        <f>VLOOKUP($D80,'Growth rate'!$B$3:$S$93,9,FALSE)*VLOOKUP($F80,BY_IND_Demand_Drivers!$B$5:$J$100,8,FALSE)</f>
        <v>0</v>
      </c>
      <c r="I80" s="16">
        <f>VLOOKUP($D80,'Growth rate'!$B$3:$S$93,9,FALSE)*VLOOKUP($F80,BY_IND_Demand_Drivers!$B$5:$J$100,9,FALSE)</f>
        <v>0</v>
      </c>
    </row>
    <row r="81" spans="1:9">
      <c r="A81" s="16">
        <v>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ICDPH</v>
      </c>
      <c r="G81" s="16">
        <f>VLOOKUP($D81,'Growth rate'!$B$3:$S$93,9,FALSE)*VLOOKUP($F81,BY_IND_Demand_Drivers!$B$5:$J$100,7,FALSE)</f>
        <v>268.92803166852042</v>
      </c>
      <c r="H81" s="16">
        <f>VLOOKUP($D81,'Growth rate'!$B$3:$S$93,9,FALSE)*VLOOKUP($F81,BY_IND_Demand_Drivers!$B$5:$J$100,8,FALSE)</f>
        <v>0</v>
      </c>
      <c r="I81" s="16">
        <f>VLOOKUP($D81,'Growth rate'!$B$3:$S$93,9,FALSE)*VLOOKUP($F81,BY_IND_Demand_Drivers!$B$5:$J$100,9,FALSE)</f>
        <v>0</v>
      </c>
    </row>
    <row r="82" spans="1:9">
      <c r="A82" s="16">
        <v>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ICDPH</v>
      </c>
      <c r="G82" s="16">
        <f>VLOOKUP($D82,'Growth rate'!$B$3:$S$93,9,FALSE)*VLOOKUP($F82,BY_IND_Demand_Drivers!$B$5:$J$100,7,FALSE)</f>
        <v>270.14660607853529</v>
      </c>
      <c r="H82" s="16">
        <f>VLOOKUP($D82,'Growth rate'!$B$3:$S$93,9,FALSE)*VLOOKUP($F82,BY_IND_Demand_Drivers!$B$5:$J$100,8,FALSE)</f>
        <v>0</v>
      </c>
      <c r="I82" s="16">
        <f>VLOOKUP($D82,'Growth rate'!$B$3:$S$93,9,FALSE)*VLOOKUP($F82,BY_IND_Demand_Drivers!$B$5:$J$100,9,FALSE)</f>
        <v>0</v>
      </c>
    </row>
    <row r="83" spans="1:9">
      <c r="A83" s="16">
        <v>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ICDPH</v>
      </c>
      <c r="G83" s="16">
        <f>VLOOKUP($D83,'Growth rate'!$B$3:$S$93,9,FALSE)*VLOOKUP($F83,BY_IND_Demand_Drivers!$B$5:$J$100,7,FALSE)</f>
        <v>271.36518048855021</v>
      </c>
      <c r="H83" s="16">
        <f>VLOOKUP($D83,'Growth rate'!$B$3:$S$93,9,FALSE)*VLOOKUP($F83,BY_IND_Demand_Drivers!$B$5:$J$100,8,FALSE)</f>
        <v>0</v>
      </c>
      <c r="I83" s="16">
        <f>VLOOKUP($D83,'Growth rate'!$B$3:$S$93,9,FALSE)*VLOOKUP($F83,BY_IND_Demand_Drivers!$B$5:$J$100,9,FALSE)</f>
        <v>0</v>
      </c>
    </row>
    <row r="84" spans="1:9">
      <c r="A84" s="16">
        <v>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ICDPH</v>
      </c>
      <c r="G84" s="16">
        <f>VLOOKUP($D84,'Growth rate'!$B$3:$S$93,9,FALSE)*VLOOKUP($F84,BY_IND_Demand_Drivers!$B$5:$J$100,7,FALSE)</f>
        <v>272.58375489856519</v>
      </c>
      <c r="H84" s="16">
        <f>VLOOKUP($D84,'Growth rate'!$B$3:$S$93,9,FALSE)*VLOOKUP($F84,BY_IND_Demand_Drivers!$B$5:$J$100,8,FALSE)</f>
        <v>0</v>
      </c>
      <c r="I84" s="16">
        <f>VLOOKUP($D84,'Growth rate'!$B$3:$S$93,9,FALSE)*VLOOKUP($F84,BY_IND_Demand_Drivers!$B$5:$J$100,9,FALSE)</f>
        <v>0</v>
      </c>
    </row>
    <row r="85" spans="1:9">
      <c r="A85" s="16">
        <v>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ICDPH</v>
      </c>
      <c r="G85" s="16">
        <f>VLOOKUP($D85,'Growth rate'!$B$3:$S$93,9,FALSE)*VLOOKUP($F85,BY_IND_Demand_Drivers!$B$5:$J$100,7,FALSE)</f>
        <v>273.80232930858011</v>
      </c>
      <c r="H85" s="16">
        <f>VLOOKUP($D85,'Growth rate'!$B$3:$S$93,9,FALSE)*VLOOKUP($F85,BY_IND_Demand_Drivers!$B$5:$J$100,8,FALSE)</f>
        <v>0</v>
      </c>
      <c r="I85" s="16">
        <f>VLOOKUP($D85,'Growth rate'!$B$3:$S$93,9,FALSE)*VLOOKUP($F85,BY_IND_Demand_Drivers!$B$5:$J$100,9,FALSE)</f>
        <v>0</v>
      </c>
    </row>
    <row r="86" spans="1:9">
      <c r="A86" s="16">
        <f>A4+1</f>
        <v>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ICDCO</v>
      </c>
      <c r="G86" s="16">
        <f>VLOOKUP($D86,'Growth rate'!$B$3:$S$93,9,FALSE)*VLOOKUP($F86,BY_IND_Demand_Drivers!$B$5:$J$100,7,FALSE)</f>
        <v>19.0435444039604</v>
      </c>
      <c r="H86" s="16">
        <f>VLOOKUP($D86,'Growth rate'!$B$3:$S$93,9,FALSE)*VLOOKUP($F86,BY_IND_Demand_Drivers!$B$5:$J$100,8,FALSE)</f>
        <v>0</v>
      </c>
      <c r="I86" s="16">
        <f>VLOOKUP($D86,'Growth rate'!$B$3:$S$93,9,FALSE)*VLOOKUP($F86,BY_IND_Demand_Drivers!$B$5:$J$100,9,FALSE)</f>
        <v>0</v>
      </c>
    </row>
    <row r="87" spans="1:9">
      <c r="A87" s="16">
        <f t="shared" ref="A87:A150" si="0">A5+1</f>
        <v>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ICDCO</v>
      </c>
      <c r="G87" s="16">
        <f>VLOOKUP($D87,'Growth rate'!$B$3:$S$93,9,FALSE)*VLOOKUP($F87,BY_IND_Demand_Drivers!$B$5:$J$100,7,FALSE)</f>
        <v>18.894234668887371</v>
      </c>
      <c r="H87" s="16">
        <f>VLOOKUP($D87,'Growth rate'!$B$3:$S$93,9,FALSE)*VLOOKUP($F87,BY_IND_Demand_Drivers!$B$5:$J$100,8,FALSE)</f>
        <v>0</v>
      </c>
      <c r="I87" s="16">
        <f>VLOOKUP($D87,'Growth rate'!$B$3:$S$93,9,FALSE)*VLOOKUP($F87,BY_IND_Demand_Drivers!$B$5:$J$100,9,FALSE)</f>
        <v>0</v>
      </c>
    </row>
    <row r="88" spans="1:9">
      <c r="A88" s="16">
        <f t="shared" si="0"/>
        <v>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ICDCO</v>
      </c>
      <c r="G88" s="16">
        <f>VLOOKUP($D88,'Growth rate'!$B$3:$S$93,9,FALSE)*VLOOKUP($F88,BY_IND_Demand_Drivers!$B$5:$J$100,7,FALSE)</f>
        <v>18.744924933814339</v>
      </c>
      <c r="H88" s="16">
        <f>VLOOKUP($D88,'Growth rate'!$B$3:$S$93,9,FALSE)*VLOOKUP($F88,BY_IND_Demand_Drivers!$B$5:$J$100,8,FALSE)</f>
        <v>0</v>
      </c>
      <c r="I88" s="16">
        <f>VLOOKUP($D88,'Growth rate'!$B$3:$S$93,9,FALSE)*VLOOKUP($F88,BY_IND_Demand_Drivers!$B$5:$J$100,9,FALSE)</f>
        <v>0</v>
      </c>
    </row>
    <row r="89" spans="1:9">
      <c r="A89" s="16">
        <f t="shared" si="0"/>
        <v>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ICDCO</v>
      </c>
      <c r="G89" s="16">
        <f>VLOOKUP($D89,'Growth rate'!$B$3:$S$93,9,FALSE)*VLOOKUP($F89,BY_IND_Demand_Drivers!$B$5:$J$100,7,FALSE)</f>
        <v>18.595615198741307</v>
      </c>
      <c r="H89" s="16">
        <f>VLOOKUP($D89,'Growth rate'!$B$3:$S$93,9,FALSE)*VLOOKUP($F89,BY_IND_Demand_Drivers!$B$5:$J$100,8,FALSE)</f>
        <v>0</v>
      </c>
      <c r="I89" s="16">
        <f>VLOOKUP($D89,'Growth rate'!$B$3:$S$93,9,FALSE)*VLOOKUP($F89,BY_IND_Demand_Drivers!$B$5:$J$100,9,FALSE)</f>
        <v>0</v>
      </c>
    </row>
    <row r="90" spans="1:9">
      <c r="A90" s="16">
        <f t="shared" si="0"/>
        <v>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ICDCO</v>
      </c>
      <c r="G90" s="16">
        <f>VLOOKUP($D90,'Growth rate'!$B$3:$S$93,9,FALSE)*VLOOKUP($F90,BY_IND_Demand_Drivers!$B$5:$J$100,7,FALSE)</f>
        <v>18.446305463668278</v>
      </c>
      <c r="H90" s="16">
        <f>VLOOKUP($D90,'Growth rate'!$B$3:$S$93,9,FALSE)*VLOOKUP($F90,BY_IND_Demand_Drivers!$B$5:$J$100,8,FALSE)</f>
        <v>0</v>
      </c>
      <c r="I90" s="16">
        <f>VLOOKUP($D90,'Growth rate'!$B$3:$S$93,9,FALSE)*VLOOKUP($F90,BY_IND_Demand_Drivers!$B$5:$J$100,9,FALSE)</f>
        <v>0</v>
      </c>
    </row>
    <row r="91" spans="1:9">
      <c r="A91" s="16">
        <f t="shared" si="0"/>
        <v>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ICDCO</v>
      </c>
      <c r="G91" s="16">
        <f>VLOOKUP($D91,'Growth rate'!$B$3:$S$93,9,FALSE)*VLOOKUP($F91,BY_IND_Demand_Drivers!$B$5:$J$100,7,FALSE)</f>
        <v>18.296995728595245</v>
      </c>
      <c r="H91" s="16">
        <f>VLOOKUP($D91,'Growth rate'!$B$3:$S$93,9,FALSE)*VLOOKUP($F91,BY_IND_Demand_Drivers!$B$5:$J$100,8,FALSE)</f>
        <v>0</v>
      </c>
      <c r="I91" s="16">
        <f>VLOOKUP($D91,'Growth rate'!$B$3:$S$93,9,FALSE)*VLOOKUP($F91,BY_IND_Demand_Drivers!$B$5:$J$100,9,FALSE)</f>
        <v>0</v>
      </c>
    </row>
    <row r="92" spans="1:9">
      <c r="A92" s="16">
        <f t="shared" si="0"/>
        <v>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ICDCO</v>
      </c>
      <c r="G92" s="16">
        <f>VLOOKUP($D92,'Growth rate'!$B$3:$S$93,9,FALSE)*VLOOKUP($F92,BY_IND_Demand_Drivers!$B$5:$J$100,7,FALSE)</f>
        <v>18.147685993522217</v>
      </c>
      <c r="H92" s="16">
        <f>VLOOKUP($D92,'Growth rate'!$B$3:$S$93,9,FALSE)*VLOOKUP($F92,BY_IND_Demand_Drivers!$B$5:$J$100,8,FALSE)</f>
        <v>0</v>
      </c>
      <c r="I92" s="16">
        <f>VLOOKUP($D92,'Growth rate'!$B$3:$S$93,9,FALSE)*VLOOKUP($F92,BY_IND_Demand_Drivers!$B$5:$J$100,9,FALSE)</f>
        <v>0</v>
      </c>
    </row>
    <row r="93" spans="1:9">
      <c r="A93" s="16">
        <f t="shared" si="0"/>
        <v>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ICDCO</v>
      </c>
      <c r="G93" s="16">
        <f>VLOOKUP($D93,'Growth rate'!$B$3:$S$93,9,FALSE)*VLOOKUP($F93,BY_IND_Demand_Drivers!$B$5:$J$100,7,FALSE)</f>
        <v>17.998376258449184</v>
      </c>
      <c r="H93" s="16">
        <f>VLOOKUP($D93,'Growth rate'!$B$3:$S$93,9,FALSE)*VLOOKUP($F93,BY_IND_Demand_Drivers!$B$5:$J$100,8,FALSE)</f>
        <v>0</v>
      </c>
      <c r="I93" s="16">
        <f>VLOOKUP($D93,'Growth rate'!$B$3:$S$93,9,FALSE)*VLOOKUP($F93,BY_IND_Demand_Drivers!$B$5:$J$100,9,FALSE)</f>
        <v>0</v>
      </c>
    </row>
    <row r="94" spans="1:9">
      <c r="A94" s="16">
        <f t="shared" si="0"/>
        <v>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ICDCO</v>
      </c>
      <c r="G94" s="16">
        <f>VLOOKUP($D94,'Growth rate'!$B$3:$S$93,9,FALSE)*VLOOKUP($F94,BY_IND_Demand_Drivers!$B$5:$J$100,7,FALSE)</f>
        <v>17.849066523376152</v>
      </c>
      <c r="H94" s="16">
        <f>VLOOKUP($D94,'Growth rate'!$B$3:$S$93,9,FALSE)*VLOOKUP($F94,BY_IND_Demand_Drivers!$B$5:$J$100,8,FALSE)</f>
        <v>0</v>
      </c>
      <c r="I94" s="16">
        <f>VLOOKUP($D94,'Growth rate'!$B$3:$S$93,9,FALSE)*VLOOKUP($F94,BY_IND_Demand_Drivers!$B$5:$J$100,9,FALSE)</f>
        <v>0</v>
      </c>
    </row>
    <row r="95" spans="1:9">
      <c r="A95" s="16">
        <f t="shared" si="0"/>
        <v>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ICDCO</v>
      </c>
      <c r="G95" s="16">
        <f>VLOOKUP($D95,'Growth rate'!$B$3:$S$93,9,FALSE)*VLOOKUP($F95,BY_IND_Demand_Drivers!$B$5:$J$100,7,FALSE)</f>
        <v>17.699756788303123</v>
      </c>
      <c r="H95" s="16">
        <f>VLOOKUP($D95,'Growth rate'!$B$3:$S$93,9,FALSE)*VLOOKUP($F95,BY_IND_Demand_Drivers!$B$5:$J$100,8,FALSE)</f>
        <v>0</v>
      </c>
      <c r="I95" s="16">
        <f>VLOOKUP($D95,'Growth rate'!$B$3:$S$93,9,FALSE)*VLOOKUP($F95,BY_IND_Demand_Drivers!$B$5:$J$100,9,FALSE)</f>
        <v>0</v>
      </c>
    </row>
    <row r="96" spans="1:9">
      <c r="A96" s="16">
        <f t="shared" si="0"/>
        <v>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ICDCO</v>
      </c>
      <c r="G96" s="16">
        <f>VLOOKUP($D96,'Growth rate'!$B$3:$S$93,9,FALSE)*VLOOKUP($F96,BY_IND_Demand_Drivers!$B$5:$J$100,7,FALSE)</f>
        <v>17.550447053230094</v>
      </c>
      <c r="H96" s="16">
        <f>VLOOKUP($D96,'Growth rate'!$B$3:$S$93,9,FALSE)*VLOOKUP($F96,BY_IND_Demand_Drivers!$B$5:$J$100,8,FALSE)</f>
        <v>0</v>
      </c>
      <c r="I96" s="16">
        <f>VLOOKUP($D96,'Growth rate'!$B$3:$S$93,9,FALSE)*VLOOKUP($F96,BY_IND_Demand_Drivers!$B$5:$J$100,9,FALSE)</f>
        <v>0</v>
      </c>
    </row>
    <row r="97" spans="1:9">
      <c r="A97" s="16">
        <f t="shared" si="0"/>
        <v>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ICDCO</v>
      </c>
      <c r="G97" s="16">
        <f>VLOOKUP($D97,'Growth rate'!$B$3:$S$93,9,FALSE)*VLOOKUP($F97,BY_IND_Demand_Drivers!$B$5:$J$100,7,FALSE)</f>
        <v>17.401137318157062</v>
      </c>
      <c r="H97" s="16">
        <f>VLOOKUP($D97,'Growth rate'!$B$3:$S$93,9,FALSE)*VLOOKUP($F97,BY_IND_Demand_Drivers!$B$5:$J$100,8,FALSE)</f>
        <v>0</v>
      </c>
      <c r="I97" s="16">
        <f>VLOOKUP($D97,'Growth rate'!$B$3:$S$93,9,FALSE)*VLOOKUP($F97,BY_IND_Demand_Drivers!$B$5:$J$100,9,FALSE)</f>
        <v>0</v>
      </c>
    </row>
    <row r="98" spans="1:9">
      <c r="A98" s="16">
        <f t="shared" si="0"/>
        <v>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ICDCO</v>
      </c>
      <c r="G98" s="16">
        <f>VLOOKUP($D98,'Growth rate'!$B$3:$S$93,9,FALSE)*VLOOKUP($F98,BY_IND_Demand_Drivers!$B$5:$J$100,7,FALSE)</f>
        <v>17.25182758308403</v>
      </c>
      <c r="H98" s="16">
        <f>VLOOKUP($D98,'Growth rate'!$B$3:$S$93,9,FALSE)*VLOOKUP($F98,BY_IND_Demand_Drivers!$B$5:$J$100,8,FALSE)</f>
        <v>0</v>
      </c>
      <c r="I98" s="16">
        <f>VLOOKUP($D98,'Growth rate'!$B$3:$S$93,9,FALSE)*VLOOKUP($F98,BY_IND_Demand_Drivers!$B$5:$J$100,9,FALSE)</f>
        <v>0</v>
      </c>
    </row>
    <row r="99" spans="1:9">
      <c r="A99" s="16">
        <f t="shared" si="0"/>
        <v>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ICDCO</v>
      </c>
      <c r="G99" s="16">
        <f>VLOOKUP($D99,'Growth rate'!$B$3:$S$93,9,FALSE)*VLOOKUP($F99,BY_IND_Demand_Drivers!$B$5:$J$100,7,FALSE)</f>
        <v>17.102517848011001</v>
      </c>
      <c r="H99" s="16">
        <f>VLOOKUP($D99,'Growth rate'!$B$3:$S$93,9,FALSE)*VLOOKUP($F99,BY_IND_Demand_Drivers!$B$5:$J$100,8,FALSE)</f>
        <v>0</v>
      </c>
      <c r="I99" s="16">
        <f>VLOOKUP($D99,'Growth rate'!$B$3:$S$93,9,FALSE)*VLOOKUP($F99,BY_IND_Demand_Drivers!$B$5:$J$100,9,FALSE)</f>
        <v>0</v>
      </c>
    </row>
    <row r="100" spans="1:9">
      <c r="A100" s="16">
        <f t="shared" si="0"/>
        <v>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ICDCO</v>
      </c>
      <c r="G100" s="16">
        <f>VLOOKUP($D100,'Growth rate'!$B$3:$S$93,9,FALSE)*VLOOKUP($F100,BY_IND_Demand_Drivers!$B$5:$J$100,7,FALSE)</f>
        <v>16.953208112937968</v>
      </c>
      <c r="H100" s="16">
        <f>VLOOKUP($D100,'Growth rate'!$B$3:$S$93,9,FALSE)*VLOOKUP($F100,BY_IND_Demand_Drivers!$B$5:$J$100,8,FALSE)</f>
        <v>0</v>
      </c>
      <c r="I100" s="16">
        <f>VLOOKUP($D100,'Growth rate'!$B$3:$S$93,9,FALSE)*VLOOKUP($F100,BY_IND_Demand_Drivers!$B$5:$J$100,9,FALSE)</f>
        <v>0</v>
      </c>
    </row>
    <row r="101" spans="1:9">
      <c r="A101" s="16">
        <f t="shared" si="0"/>
        <v>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ICDCO</v>
      </c>
      <c r="G101" s="16">
        <f>VLOOKUP($D101,'Growth rate'!$B$3:$S$93,9,FALSE)*VLOOKUP($F101,BY_IND_Demand_Drivers!$B$5:$J$100,7,FALSE)</f>
        <v>16.80389837786494</v>
      </c>
      <c r="H101" s="16">
        <f>VLOOKUP($D101,'Growth rate'!$B$3:$S$93,9,FALSE)*VLOOKUP($F101,BY_IND_Demand_Drivers!$B$5:$J$100,8,FALSE)</f>
        <v>0</v>
      </c>
      <c r="I101" s="16">
        <f>VLOOKUP($D101,'Growth rate'!$B$3:$S$93,9,FALSE)*VLOOKUP($F101,BY_IND_Demand_Drivers!$B$5:$J$100,9,FALSE)</f>
        <v>0</v>
      </c>
    </row>
    <row r="102" spans="1:9">
      <c r="A102" s="16">
        <f t="shared" si="0"/>
        <v>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ICDCO</v>
      </c>
      <c r="G102" s="16">
        <f>VLOOKUP($D102,'Growth rate'!$B$3:$S$93,9,FALSE)*VLOOKUP($F102,BY_IND_Demand_Drivers!$B$5:$J$100,7,FALSE)</f>
        <v>16.654588642791907</v>
      </c>
      <c r="H102" s="16">
        <f>VLOOKUP($D102,'Growth rate'!$B$3:$S$93,9,FALSE)*VLOOKUP($F102,BY_IND_Demand_Drivers!$B$5:$J$100,8,FALSE)</f>
        <v>0</v>
      </c>
      <c r="I102" s="16">
        <f>VLOOKUP($D102,'Growth rate'!$B$3:$S$93,9,FALSE)*VLOOKUP($F102,BY_IND_Demand_Drivers!$B$5:$J$100,9,FALSE)</f>
        <v>0</v>
      </c>
    </row>
    <row r="103" spans="1:9">
      <c r="A103" s="16">
        <f t="shared" si="0"/>
        <v>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ICDCO</v>
      </c>
      <c r="G103" s="16">
        <f>VLOOKUP($D103,'Growth rate'!$B$3:$S$93,9,FALSE)*VLOOKUP($F103,BY_IND_Demand_Drivers!$B$5:$J$100,7,FALSE)</f>
        <v>16.505278907718875</v>
      </c>
      <c r="H103" s="16">
        <f>VLOOKUP($D103,'Growth rate'!$B$3:$S$93,9,FALSE)*VLOOKUP($F103,BY_IND_Demand_Drivers!$B$5:$J$100,8,FALSE)</f>
        <v>0</v>
      </c>
      <c r="I103" s="16">
        <f>VLOOKUP($D103,'Growth rate'!$B$3:$S$93,9,FALSE)*VLOOKUP($F103,BY_IND_Demand_Drivers!$B$5:$J$100,9,FALSE)</f>
        <v>0</v>
      </c>
    </row>
    <row r="104" spans="1:9">
      <c r="A104" s="16">
        <f t="shared" si="0"/>
        <v>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ICDCO</v>
      </c>
      <c r="G104" s="16">
        <f>VLOOKUP($D104,'Growth rate'!$B$3:$S$93,9,FALSE)*VLOOKUP($F104,BY_IND_Demand_Drivers!$B$5:$J$100,7,FALSE)</f>
        <v>16.355969172645846</v>
      </c>
      <c r="H104" s="16">
        <f>VLOOKUP($D104,'Growth rate'!$B$3:$S$93,9,FALSE)*VLOOKUP($F104,BY_IND_Demand_Drivers!$B$5:$J$100,8,FALSE)</f>
        <v>0</v>
      </c>
      <c r="I104" s="16">
        <f>VLOOKUP($D104,'Growth rate'!$B$3:$S$93,9,FALSE)*VLOOKUP($F104,BY_IND_Demand_Drivers!$B$5:$J$100,9,FALSE)</f>
        <v>0</v>
      </c>
    </row>
    <row r="105" spans="1:9">
      <c r="A105" s="16">
        <f t="shared" si="0"/>
        <v>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ICDCO</v>
      </c>
      <c r="G105" s="16">
        <f>VLOOKUP($D105,'Growth rate'!$B$3:$S$93,9,FALSE)*VLOOKUP($F105,BY_IND_Demand_Drivers!$B$5:$J$100,7,FALSE)</f>
        <v>16.206659437572814</v>
      </c>
      <c r="H105" s="16">
        <f>VLOOKUP($D105,'Growth rate'!$B$3:$S$93,9,FALSE)*VLOOKUP($F105,BY_IND_Demand_Drivers!$B$5:$J$100,8,FALSE)</f>
        <v>0</v>
      </c>
      <c r="I105" s="16">
        <f>VLOOKUP($D105,'Growth rate'!$B$3:$S$93,9,FALSE)*VLOOKUP($F105,BY_IND_Demand_Drivers!$B$5:$J$100,9,FALSE)</f>
        <v>0</v>
      </c>
    </row>
    <row r="106" spans="1:9">
      <c r="A106" s="16">
        <f t="shared" si="0"/>
        <v>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ICDCO</v>
      </c>
      <c r="G106" s="16">
        <f>VLOOKUP($D106,'Growth rate'!$B$3:$S$93,9,FALSE)*VLOOKUP($F106,BY_IND_Demand_Drivers!$B$5:$J$100,7,FALSE)</f>
        <v>16.057349702499785</v>
      </c>
      <c r="H106" s="16">
        <f>VLOOKUP($D106,'Growth rate'!$B$3:$S$93,9,FALSE)*VLOOKUP($F106,BY_IND_Demand_Drivers!$B$5:$J$100,8,FALSE)</f>
        <v>0</v>
      </c>
      <c r="I106" s="16">
        <f>VLOOKUP($D106,'Growth rate'!$B$3:$S$93,9,FALSE)*VLOOKUP($F106,BY_IND_Demand_Drivers!$B$5:$J$100,9,FALSE)</f>
        <v>0</v>
      </c>
    </row>
    <row r="107" spans="1:9">
      <c r="A107" s="16">
        <f t="shared" si="0"/>
        <v>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ICDCO</v>
      </c>
      <c r="G107" s="16">
        <f>VLOOKUP($D107,'Growth rate'!$B$3:$S$93,9,FALSE)*VLOOKUP($F107,BY_IND_Demand_Drivers!$B$5:$J$100,7,FALSE)</f>
        <v>15.908039967426753</v>
      </c>
      <c r="H107" s="16">
        <f>VLOOKUP($D107,'Growth rate'!$B$3:$S$93,9,FALSE)*VLOOKUP($F107,BY_IND_Demand_Drivers!$B$5:$J$100,8,FALSE)</f>
        <v>0</v>
      </c>
      <c r="I107" s="16">
        <f>VLOOKUP($D107,'Growth rate'!$B$3:$S$93,9,FALSE)*VLOOKUP($F107,BY_IND_Demand_Drivers!$B$5:$J$100,9,FALSE)</f>
        <v>0</v>
      </c>
    </row>
    <row r="108" spans="1:9">
      <c r="A108" s="16">
        <f t="shared" si="0"/>
        <v>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ICDCO</v>
      </c>
      <c r="G108" s="16">
        <f>VLOOKUP($D108,'Growth rate'!$B$3:$S$93,9,FALSE)*VLOOKUP($F108,BY_IND_Demand_Drivers!$B$5:$J$100,7,FALSE)</f>
        <v>15.758730232353722</v>
      </c>
      <c r="H108" s="16">
        <f>VLOOKUP($D108,'Growth rate'!$B$3:$S$93,9,FALSE)*VLOOKUP($F108,BY_IND_Demand_Drivers!$B$5:$J$100,8,FALSE)</f>
        <v>0</v>
      </c>
      <c r="I108" s="16">
        <f>VLOOKUP($D108,'Growth rate'!$B$3:$S$93,9,FALSE)*VLOOKUP($F108,BY_IND_Demand_Drivers!$B$5:$J$100,9,FALSE)</f>
        <v>0</v>
      </c>
    </row>
    <row r="109" spans="1:9">
      <c r="A109" s="16">
        <f t="shared" si="0"/>
        <v>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ICDCO</v>
      </c>
      <c r="G109" s="16">
        <f>VLOOKUP($D109,'Growth rate'!$B$3:$S$93,9,FALSE)*VLOOKUP($F109,BY_IND_Demand_Drivers!$B$5:$J$100,7,FALSE)</f>
        <v>15.609420497280691</v>
      </c>
      <c r="H109" s="16">
        <f>VLOOKUP($D109,'Growth rate'!$B$3:$S$93,9,FALSE)*VLOOKUP($F109,BY_IND_Demand_Drivers!$B$5:$J$100,8,FALSE)</f>
        <v>0</v>
      </c>
      <c r="I109" s="16">
        <f>VLOOKUP($D109,'Growth rate'!$B$3:$S$93,9,FALSE)*VLOOKUP($F109,BY_IND_Demand_Drivers!$B$5:$J$100,9,FALSE)</f>
        <v>0</v>
      </c>
    </row>
    <row r="110" spans="1:9">
      <c r="A110" s="16">
        <f t="shared" si="0"/>
        <v>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ICDCO</v>
      </c>
      <c r="G110" s="16">
        <f>VLOOKUP($D110,'Growth rate'!$B$3:$S$93,9,FALSE)*VLOOKUP($F110,BY_IND_Demand_Drivers!$B$5:$J$100,7,FALSE)</f>
        <v>15.460110762207661</v>
      </c>
      <c r="H110" s="16">
        <f>VLOOKUP($D110,'Growth rate'!$B$3:$S$93,9,FALSE)*VLOOKUP($F110,BY_IND_Demand_Drivers!$B$5:$J$100,8,FALSE)</f>
        <v>0</v>
      </c>
      <c r="I110" s="16">
        <f>VLOOKUP($D110,'Growth rate'!$B$3:$S$93,9,FALSE)*VLOOKUP($F110,BY_IND_Demand_Drivers!$B$5:$J$100,9,FALSE)</f>
        <v>0</v>
      </c>
    </row>
    <row r="111" spans="1:9">
      <c r="A111" s="16">
        <f t="shared" si="0"/>
        <v>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ICDCO</v>
      </c>
      <c r="G111" s="16">
        <f>VLOOKUP($D111,'Growth rate'!$B$3:$S$93,9,FALSE)*VLOOKUP($F111,BY_IND_Demand_Drivers!$B$5:$J$100,7,FALSE)</f>
        <v>15.310801027134632</v>
      </c>
      <c r="H111" s="16">
        <f>VLOOKUP($D111,'Growth rate'!$B$3:$S$93,9,FALSE)*VLOOKUP($F111,BY_IND_Demand_Drivers!$B$5:$J$100,8,FALSE)</f>
        <v>0</v>
      </c>
      <c r="I111" s="16">
        <f>VLOOKUP($D111,'Growth rate'!$B$3:$S$93,9,FALSE)*VLOOKUP($F111,BY_IND_Demand_Drivers!$B$5:$J$100,9,FALSE)</f>
        <v>0</v>
      </c>
    </row>
    <row r="112" spans="1:9">
      <c r="A112" s="16">
        <f t="shared" si="0"/>
        <v>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ICDCO</v>
      </c>
      <c r="G112" s="16">
        <f>VLOOKUP($D112,'Growth rate'!$B$3:$S$93,9,FALSE)*VLOOKUP($F112,BY_IND_Demand_Drivers!$B$5:$J$100,7,FALSE)</f>
        <v>15.1614912920616</v>
      </c>
      <c r="H112" s="16">
        <f>VLOOKUP($D112,'Growth rate'!$B$3:$S$93,9,FALSE)*VLOOKUP($F112,BY_IND_Demand_Drivers!$B$5:$J$100,8,FALSE)</f>
        <v>0</v>
      </c>
      <c r="I112" s="16">
        <f>VLOOKUP($D112,'Growth rate'!$B$3:$S$93,9,FALSE)*VLOOKUP($F112,BY_IND_Demand_Drivers!$B$5:$J$100,9,FALSE)</f>
        <v>0</v>
      </c>
    </row>
    <row r="113" spans="1:9">
      <c r="A113" s="16">
        <f t="shared" si="0"/>
        <v>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ICDCO</v>
      </c>
      <c r="G113" s="16">
        <f>VLOOKUP($D113,'Growth rate'!$B$3:$S$93,9,FALSE)*VLOOKUP($F113,BY_IND_Demand_Drivers!$B$5:$J$100,7,FALSE)</f>
        <v>15.012181556988569</v>
      </c>
      <c r="H113" s="16">
        <f>VLOOKUP($D113,'Growth rate'!$B$3:$S$93,9,FALSE)*VLOOKUP($F113,BY_IND_Demand_Drivers!$B$5:$J$100,8,FALSE)</f>
        <v>0</v>
      </c>
      <c r="I113" s="16">
        <f>VLOOKUP($D113,'Growth rate'!$B$3:$S$93,9,FALSE)*VLOOKUP($F113,BY_IND_Demand_Drivers!$B$5:$J$100,9,FALSE)</f>
        <v>0</v>
      </c>
    </row>
    <row r="114" spans="1:9">
      <c r="A114" s="16">
        <f t="shared" si="0"/>
        <v>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ICDCO</v>
      </c>
      <c r="G114" s="16">
        <f>VLOOKUP($D114,'Growth rate'!$B$3:$S$93,9,FALSE)*VLOOKUP($F114,BY_IND_Demand_Drivers!$B$5:$J$100,7,FALSE)</f>
        <v>14.862871821915538</v>
      </c>
      <c r="H114" s="16">
        <f>VLOOKUP($D114,'Growth rate'!$B$3:$S$93,9,FALSE)*VLOOKUP($F114,BY_IND_Demand_Drivers!$B$5:$J$100,8,FALSE)</f>
        <v>0</v>
      </c>
      <c r="I114" s="16">
        <f>VLOOKUP($D114,'Growth rate'!$B$3:$S$93,9,FALSE)*VLOOKUP($F114,BY_IND_Demand_Drivers!$B$5:$J$100,9,FALSE)</f>
        <v>0</v>
      </c>
    </row>
    <row r="115" spans="1:9">
      <c r="A115" s="16">
        <f t="shared" si="0"/>
        <v>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ICDCO</v>
      </c>
      <c r="G115" s="16">
        <f>VLOOKUP($D115,'Growth rate'!$B$3:$S$93,9,FALSE)*VLOOKUP($F115,BY_IND_Demand_Drivers!$B$5:$J$100,7,FALSE)</f>
        <v>14.713562086842508</v>
      </c>
      <c r="H115" s="16">
        <f>VLOOKUP($D115,'Growth rate'!$B$3:$S$93,9,FALSE)*VLOOKUP($F115,BY_IND_Demand_Drivers!$B$5:$J$100,8,FALSE)</f>
        <v>0</v>
      </c>
      <c r="I115" s="16">
        <f>VLOOKUP($D115,'Growth rate'!$B$3:$S$93,9,FALSE)*VLOOKUP($F115,BY_IND_Demand_Drivers!$B$5:$J$100,9,FALSE)</f>
        <v>0</v>
      </c>
    </row>
    <row r="116" spans="1:9">
      <c r="A116" s="16">
        <f t="shared" si="0"/>
        <v>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ICDCO</v>
      </c>
      <c r="G116" s="16">
        <f>VLOOKUP($D116,'Growth rate'!$B$3:$S$93,9,FALSE)*VLOOKUP($F116,BY_IND_Demand_Drivers!$B$5:$J$100,7,FALSE)</f>
        <v>14.564252351769477</v>
      </c>
      <c r="H116" s="16">
        <f>VLOOKUP($D116,'Growth rate'!$B$3:$S$93,9,FALSE)*VLOOKUP($F116,BY_IND_Demand_Drivers!$B$5:$J$100,8,FALSE)</f>
        <v>0</v>
      </c>
      <c r="I116" s="16">
        <f>VLOOKUP($D116,'Growth rate'!$B$3:$S$93,9,FALSE)*VLOOKUP($F116,BY_IND_Demand_Drivers!$B$5:$J$100,9,FALSE)</f>
        <v>0</v>
      </c>
    </row>
    <row r="117" spans="1:9">
      <c r="A117" s="16">
        <f t="shared" si="0"/>
        <v>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ICDCO</v>
      </c>
      <c r="G117" s="16">
        <f>VLOOKUP($D117,'Growth rate'!$B$3:$S$93,9,FALSE)*VLOOKUP($F117,BY_IND_Demand_Drivers!$B$5:$J$100,7,FALSE)</f>
        <v>14.414942616696445</v>
      </c>
      <c r="H117" s="16">
        <f>VLOOKUP($D117,'Growth rate'!$B$3:$S$93,9,FALSE)*VLOOKUP($F117,BY_IND_Demand_Drivers!$B$5:$J$100,8,FALSE)</f>
        <v>0</v>
      </c>
      <c r="I117" s="16">
        <f>VLOOKUP($D117,'Growth rate'!$B$3:$S$93,9,FALSE)*VLOOKUP($F117,BY_IND_Demand_Drivers!$B$5:$J$100,9,FALSE)</f>
        <v>0</v>
      </c>
    </row>
    <row r="118" spans="1:9">
      <c r="A118" s="16">
        <f t="shared" si="0"/>
        <v>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ICDCO</v>
      </c>
      <c r="G118" s="16">
        <f>VLOOKUP($D118,'Growth rate'!$B$3:$S$93,9,FALSE)*VLOOKUP($F118,BY_IND_Demand_Drivers!$B$5:$J$100,7,FALSE)</f>
        <v>14.577007577279788</v>
      </c>
      <c r="H118" s="16">
        <f>VLOOKUP($D118,'Growth rate'!$B$3:$S$93,9,FALSE)*VLOOKUP($F118,BY_IND_Demand_Drivers!$B$5:$J$100,8,FALSE)</f>
        <v>0</v>
      </c>
      <c r="I118" s="16">
        <f>VLOOKUP($D118,'Growth rate'!$B$3:$S$93,9,FALSE)*VLOOKUP($F118,BY_IND_Demand_Drivers!$B$5:$J$100,9,FALSE)</f>
        <v>0</v>
      </c>
    </row>
    <row r="119" spans="1:9">
      <c r="A119" s="16">
        <f t="shared" si="0"/>
        <v>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ICDCO</v>
      </c>
      <c r="G119" s="16">
        <f>VLOOKUP($D119,'Growth rate'!$B$3:$S$93,9,FALSE)*VLOOKUP($F119,BY_IND_Demand_Drivers!$B$5:$J$100,7,FALSE)</f>
        <v>14.739072537863132</v>
      </c>
      <c r="H119" s="16">
        <f>VLOOKUP($D119,'Growth rate'!$B$3:$S$93,9,FALSE)*VLOOKUP($F119,BY_IND_Demand_Drivers!$B$5:$J$100,8,FALSE)</f>
        <v>0</v>
      </c>
      <c r="I119" s="16">
        <f>VLOOKUP($D119,'Growth rate'!$B$3:$S$93,9,FALSE)*VLOOKUP($F119,BY_IND_Demand_Drivers!$B$5:$J$100,9,FALSE)</f>
        <v>0</v>
      </c>
    </row>
    <row r="120" spans="1:9">
      <c r="A120" s="16">
        <f t="shared" si="0"/>
        <v>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ICDCO</v>
      </c>
      <c r="G120" s="16">
        <f>VLOOKUP($D120,'Growth rate'!$B$3:$S$93,9,FALSE)*VLOOKUP($F120,BY_IND_Demand_Drivers!$B$5:$J$100,7,FALSE)</f>
        <v>14.901137498446476</v>
      </c>
      <c r="H120" s="16">
        <f>VLOOKUP($D120,'Growth rate'!$B$3:$S$93,9,FALSE)*VLOOKUP($F120,BY_IND_Demand_Drivers!$B$5:$J$100,8,FALSE)</f>
        <v>0</v>
      </c>
      <c r="I120" s="16">
        <f>VLOOKUP($D120,'Growth rate'!$B$3:$S$93,9,FALSE)*VLOOKUP($F120,BY_IND_Demand_Drivers!$B$5:$J$100,9,FALSE)</f>
        <v>0</v>
      </c>
    </row>
    <row r="121" spans="1:9">
      <c r="A121" s="16">
        <f t="shared" si="0"/>
        <v>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ICDCO</v>
      </c>
      <c r="G121" s="16">
        <f>VLOOKUP($D121,'Growth rate'!$B$3:$S$93,9,FALSE)*VLOOKUP($F121,BY_IND_Demand_Drivers!$B$5:$J$100,7,FALSE)</f>
        <v>15.063202459029819</v>
      </c>
      <c r="H121" s="16">
        <f>VLOOKUP($D121,'Growth rate'!$B$3:$S$93,9,FALSE)*VLOOKUP($F121,BY_IND_Demand_Drivers!$B$5:$J$100,8,FALSE)</f>
        <v>0</v>
      </c>
      <c r="I121" s="16">
        <f>VLOOKUP($D121,'Growth rate'!$B$3:$S$93,9,FALSE)*VLOOKUP($F121,BY_IND_Demand_Drivers!$B$5:$J$100,9,FALSE)</f>
        <v>0</v>
      </c>
    </row>
    <row r="122" spans="1:9">
      <c r="A122" s="16">
        <f t="shared" si="0"/>
        <v>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ICDCO</v>
      </c>
      <c r="G122" s="16">
        <f>VLOOKUP($D122,'Growth rate'!$B$3:$S$93,9,FALSE)*VLOOKUP($F122,BY_IND_Demand_Drivers!$B$5:$J$100,7,FALSE)</f>
        <v>15.225267419613164</v>
      </c>
      <c r="H122" s="16">
        <f>VLOOKUP($D122,'Growth rate'!$B$3:$S$93,9,FALSE)*VLOOKUP($F122,BY_IND_Demand_Drivers!$B$5:$J$100,8,FALSE)</f>
        <v>0</v>
      </c>
      <c r="I122" s="16">
        <f>VLOOKUP($D122,'Growth rate'!$B$3:$S$93,9,FALSE)*VLOOKUP($F122,BY_IND_Demand_Drivers!$B$5:$J$100,9,FALSE)</f>
        <v>0</v>
      </c>
    </row>
    <row r="123" spans="1:9">
      <c r="A123" s="16">
        <f t="shared" si="0"/>
        <v>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ICDCO</v>
      </c>
      <c r="G123" s="16">
        <f>VLOOKUP($D123,'Growth rate'!$B$3:$S$93,9,FALSE)*VLOOKUP($F123,BY_IND_Demand_Drivers!$B$5:$J$100,7,FALSE)</f>
        <v>15.398754945210429</v>
      </c>
      <c r="H123" s="16">
        <f>VLOOKUP($D123,'Growth rate'!$B$3:$S$93,9,FALSE)*VLOOKUP($F123,BY_IND_Demand_Drivers!$B$5:$J$100,8,FALSE)</f>
        <v>0</v>
      </c>
      <c r="I123" s="16">
        <f>VLOOKUP($D123,'Growth rate'!$B$3:$S$93,9,FALSE)*VLOOKUP($F123,BY_IND_Demand_Drivers!$B$5:$J$100,9,FALSE)</f>
        <v>0</v>
      </c>
    </row>
    <row r="124" spans="1:9">
      <c r="A124" s="16">
        <f t="shared" si="0"/>
        <v>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ICDCO</v>
      </c>
      <c r="G124" s="16">
        <f>VLOOKUP($D124,'Growth rate'!$B$3:$S$93,9,FALSE)*VLOOKUP($F124,BY_IND_Demand_Drivers!$B$5:$J$100,7,FALSE)</f>
        <v>15.572242470807698</v>
      </c>
      <c r="H124" s="16">
        <f>VLOOKUP($D124,'Growth rate'!$B$3:$S$93,9,FALSE)*VLOOKUP($F124,BY_IND_Demand_Drivers!$B$5:$J$100,8,FALSE)</f>
        <v>0</v>
      </c>
      <c r="I124" s="16">
        <f>VLOOKUP($D124,'Growth rate'!$B$3:$S$93,9,FALSE)*VLOOKUP($F124,BY_IND_Demand_Drivers!$B$5:$J$100,9,FALSE)</f>
        <v>0</v>
      </c>
    </row>
    <row r="125" spans="1:9">
      <c r="A125" s="16">
        <f t="shared" si="0"/>
        <v>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ICDCO</v>
      </c>
      <c r="G125" s="16">
        <f>VLOOKUP($D125,'Growth rate'!$B$3:$S$93,9,FALSE)*VLOOKUP($F125,BY_IND_Demand_Drivers!$B$5:$J$100,7,FALSE)</f>
        <v>15.745729996404965</v>
      </c>
      <c r="H125" s="16">
        <f>VLOOKUP($D125,'Growth rate'!$B$3:$S$93,9,FALSE)*VLOOKUP($F125,BY_IND_Demand_Drivers!$B$5:$J$100,8,FALSE)</f>
        <v>0</v>
      </c>
      <c r="I125" s="16">
        <f>VLOOKUP($D125,'Growth rate'!$B$3:$S$93,9,FALSE)*VLOOKUP($F125,BY_IND_Demand_Drivers!$B$5:$J$100,9,FALSE)</f>
        <v>0</v>
      </c>
    </row>
    <row r="126" spans="1:9">
      <c r="A126" s="16">
        <f t="shared" si="0"/>
        <v>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ICDCO</v>
      </c>
      <c r="G126" s="16">
        <f>VLOOKUP($D126,'Growth rate'!$B$3:$S$93,9,FALSE)*VLOOKUP($F126,BY_IND_Demand_Drivers!$B$5:$J$100,7,FALSE)</f>
        <v>15.919217522002228</v>
      </c>
      <c r="H126" s="16">
        <f>VLOOKUP($D126,'Growth rate'!$B$3:$S$93,9,FALSE)*VLOOKUP($F126,BY_IND_Demand_Drivers!$B$5:$J$100,8,FALSE)</f>
        <v>0</v>
      </c>
      <c r="I126" s="16">
        <f>VLOOKUP($D126,'Growth rate'!$B$3:$S$93,9,FALSE)*VLOOKUP($F126,BY_IND_Demand_Drivers!$B$5:$J$100,9,FALSE)</f>
        <v>0</v>
      </c>
    </row>
    <row r="127" spans="1:9">
      <c r="A127" s="16">
        <f t="shared" si="0"/>
        <v>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ICDCO</v>
      </c>
      <c r="G127" s="16">
        <f>VLOOKUP($D127,'Growth rate'!$B$3:$S$93,9,FALSE)*VLOOKUP($F127,BY_IND_Demand_Drivers!$B$5:$J$100,7,FALSE)</f>
        <v>16.092705047599502</v>
      </c>
      <c r="H127" s="16">
        <f>VLOOKUP($D127,'Growth rate'!$B$3:$S$93,9,FALSE)*VLOOKUP($F127,BY_IND_Demand_Drivers!$B$5:$J$100,8,FALSE)</f>
        <v>0</v>
      </c>
      <c r="I127" s="16">
        <f>VLOOKUP($D127,'Growth rate'!$B$3:$S$93,9,FALSE)*VLOOKUP($F127,BY_IND_Demand_Drivers!$B$5:$J$100,9,FALSE)</f>
        <v>0</v>
      </c>
    </row>
    <row r="128" spans="1:9">
      <c r="A128" s="16">
        <f t="shared" si="0"/>
        <v>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ICDCO</v>
      </c>
      <c r="G128" s="16">
        <f>VLOOKUP($D128,'Growth rate'!$B$3:$S$93,9,FALSE)*VLOOKUP($F128,BY_IND_Demand_Drivers!$B$5:$J$100,7,FALSE)</f>
        <v>16.265080017054672</v>
      </c>
      <c r="H128" s="16">
        <f>VLOOKUP($D128,'Growth rate'!$B$3:$S$93,9,FALSE)*VLOOKUP($F128,BY_IND_Demand_Drivers!$B$5:$J$100,8,FALSE)</f>
        <v>0</v>
      </c>
      <c r="I128" s="16">
        <f>VLOOKUP($D128,'Growth rate'!$B$3:$S$93,9,FALSE)*VLOOKUP($F128,BY_IND_Demand_Drivers!$B$5:$J$100,9,FALSE)</f>
        <v>0</v>
      </c>
    </row>
    <row r="129" spans="1:9">
      <c r="A129" s="16">
        <f t="shared" si="0"/>
        <v>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ICDCO</v>
      </c>
      <c r="G129" s="16">
        <f>VLOOKUP($D129,'Growth rate'!$B$3:$S$93,9,FALSE)*VLOOKUP($F129,BY_IND_Demand_Drivers!$B$5:$J$100,7,FALSE)</f>
        <v>16.437454986509845</v>
      </c>
      <c r="H129" s="16">
        <f>VLOOKUP($D129,'Growth rate'!$B$3:$S$93,9,FALSE)*VLOOKUP($F129,BY_IND_Demand_Drivers!$B$5:$J$100,8,FALSE)</f>
        <v>0</v>
      </c>
      <c r="I129" s="16">
        <f>VLOOKUP($D129,'Growth rate'!$B$3:$S$93,9,FALSE)*VLOOKUP($F129,BY_IND_Demand_Drivers!$B$5:$J$100,9,FALSE)</f>
        <v>0</v>
      </c>
    </row>
    <row r="130" spans="1:9">
      <c r="A130" s="16">
        <f t="shared" si="0"/>
        <v>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ICDCO</v>
      </c>
      <c r="G130" s="16">
        <f>VLOOKUP($D130,'Growth rate'!$B$3:$S$93,9,FALSE)*VLOOKUP($F130,BY_IND_Demand_Drivers!$B$5:$J$100,7,FALSE)</f>
        <v>16.609829955965022</v>
      </c>
      <c r="H130" s="16">
        <f>VLOOKUP($D130,'Growth rate'!$B$3:$S$93,9,FALSE)*VLOOKUP($F130,BY_IND_Demand_Drivers!$B$5:$J$100,8,FALSE)</f>
        <v>0</v>
      </c>
      <c r="I130" s="16">
        <f>VLOOKUP($D130,'Growth rate'!$B$3:$S$93,9,FALSE)*VLOOKUP($F130,BY_IND_Demand_Drivers!$B$5:$J$100,9,FALSE)</f>
        <v>0</v>
      </c>
    </row>
    <row r="131" spans="1:9">
      <c r="A131" s="16">
        <f t="shared" si="0"/>
        <v>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ICDCO</v>
      </c>
      <c r="G131" s="16">
        <f>VLOOKUP($D131,'Growth rate'!$B$3:$S$93,9,FALSE)*VLOOKUP($F131,BY_IND_Demand_Drivers!$B$5:$J$100,7,FALSE)</f>
        <v>16.782204925420199</v>
      </c>
      <c r="H131" s="16">
        <f>VLOOKUP($D131,'Growth rate'!$B$3:$S$93,9,FALSE)*VLOOKUP($F131,BY_IND_Demand_Drivers!$B$5:$J$100,8,FALSE)</f>
        <v>0</v>
      </c>
      <c r="I131" s="16">
        <f>VLOOKUP($D131,'Growth rate'!$B$3:$S$93,9,FALSE)*VLOOKUP($F131,BY_IND_Demand_Drivers!$B$5:$J$100,9,FALSE)</f>
        <v>0</v>
      </c>
    </row>
    <row r="132" spans="1:9">
      <c r="A132" s="16">
        <f t="shared" si="0"/>
        <v>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ICDCO</v>
      </c>
      <c r="G132" s="16">
        <f>VLOOKUP($D132,'Growth rate'!$B$3:$S$93,9,FALSE)*VLOOKUP($F132,BY_IND_Demand_Drivers!$B$5:$J$100,7,FALSE)</f>
        <v>16.954579894875376</v>
      </c>
      <c r="H132" s="16">
        <f>VLOOKUP($D132,'Growth rate'!$B$3:$S$93,9,FALSE)*VLOOKUP($F132,BY_IND_Demand_Drivers!$B$5:$J$100,8,FALSE)</f>
        <v>0</v>
      </c>
      <c r="I132" s="16">
        <f>VLOOKUP($D132,'Growth rate'!$B$3:$S$93,9,FALSE)*VLOOKUP($F132,BY_IND_Demand_Drivers!$B$5:$J$100,9,FALSE)</f>
        <v>0</v>
      </c>
    </row>
    <row r="133" spans="1:9">
      <c r="A133" s="16">
        <f t="shared" si="0"/>
        <v>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ICDCO</v>
      </c>
      <c r="G133" s="16">
        <f>VLOOKUP($D133,'Growth rate'!$B$3:$S$93,9,FALSE)*VLOOKUP($F133,BY_IND_Demand_Drivers!$B$5:$J$100,7,FALSE)</f>
        <v>17.125156543794851</v>
      </c>
      <c r="H133" s="16">
        <f>VLOOKUP($D133,'Growth rate'!$B$3:$S$93,9,FALSE)*VLOOKUP($F133,BY_IND_Demand_Drivers!$B$5:$J$100,8,FALSE)</f>
        <v>0</v>
      </c>
      <c r="I133" s="16">
        <f>VLOOKUP($D133,'Growth rate'!$B$3:$S$93,9,FALSE)*VLOOKUP($F133,BY_IND_Demand_Drivers!$B$5:$J$100,9,FALSE)</f>
        <v>0</v>
      </c>
    </row>
    <row r="134" spans="1:9">
      <c r="A134" s="16">
        <f t="shared" si="0"/>
        <v>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ICDCO</v>
      </c>
      <c r="G134" s="16">
        <f>VLOOKUP($D134,'Growth rate'!$B$3:$S$93,9,FALSE)*VLOOKUP($F134,BY_IND_Demand_Drivers!$B$5:$J$100,7,FALSE)</f>
        <v>17.29573319271433</v>
      </c>
      <c r="H134" s="16">
        <f>VLOOKUP($D134,'Growth rate'!$B$3:$S$93,9,FALSE)*VLOOKUP($F134,BY_IND_Demand_Drivers!$B$5:$J$100,8,FALSE)</f>
        <v>0</v>
      </c>
      <c r="I134" s="16">
        <f>VLOOKUP($D134,'Growth rate'!$B$3:$S$93,9,FALSE)*VLOOKUP($F134,BY_IND_Demand_Drivers!$B$5:$J$100,9,FALSE)</f>
        <v>0</v>
      </c>
    </row>
    <row r="135" spans="1:9">
      <c r="A135" s="16">
        <f t="shared" si="0"/>
        <v>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ICDCO</v>
      </c>
      <c r="G135" s="16">
        <f>VLOOKUP($D135,'Growth rate'!$B$3:$S$93,9,FALSE)*VLOOKUP($F135,BY_IND_Demand_Drivers!$B$5:$J$100,7,FALSE)</f>
        <v>17.466309841633802</v>
      </c>
      <c r="H135" s="16">
        <f>VLOOKUP($D135,'Growth rate'!$B$3:$S$93,9,FALSE)*VLOOKUP($F135,BY_IND_Demand_Drivers!$B$5:$J$100,8,FALSE)</f>
        <v>0</v>
      </c>
      <c r="I135" s="16">
        <f>VLOOKUP($D135,'Growth rate'!$B$3:$S$93,9,FALSE)*VLOOKUP($F135,BY_IND_Demand_Drivers!$B$5:$J$100,9,FALSE)</f>
        <v>0</v>
      </c>
    </row>
    <row r="136" spans="1:9">
      <c r="A136" s="16">
        <f t="shared" si="0"/>
        <v>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ICDCO</v>
      </c>
      <c r="G136" s="16">
        <f>VLOOKUP($D136,'Growth rate'!$B$3:$S$93,9,FALSE)*VLOOKUP($F136,BY_IND_Demand_Drivers!$B$5:$J$100,7,FALSE)</f>
        <v>17.63688649055328</v>
      </c>
      <c r="H136" s="16">
        <f>VLOOKUP($D136,'Growth rate'!$B$3:$S$93,9,FALSE)*VLOOKUP($F136,BY_IND_Demand_Drivers!$B$5:$J$100,8,FALSE)</f>
        <v>0</v>
      </c>
      <c r="I136" s="16">
        <f>VLOOKUP($D136,'Growth rate'!$B$3:$S$93,9,FALSE)*VLOOKUP($F136,BY_IND_Demand_Drivers!$B$5:$J$100,9,FALSE)</f>
        <v>0</v>
      </c>
    </row>
    <row r="137" spans="1:9">
      <c r="A137" s="16">
        <f t="shared" si="0"/>
        <v>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ICDCO</v>
      </c>
      <c r="G137" s="16">
        <f>VLOOKUP($D137,'Growth rate'!$B$3:$S$93,9,FALSE)*VLOOKUP($F137,BY_IND_Demand_Drivers!$B$5:$J$100,7,FALSE)</f>
        <v>17.807463139472755</v>
      </c>
      <c r="H137" s="16">
        <f>VLOOKUP($D137,'Growth rate'!$B$3:$S$93,9,FALSE)*VLOOKUP($F137,BY_IND_Demand_Drivers!$B$5:$J$100,8,FALSE)</f>
        <v>0</v>
      </c>
      <c r="I137" s="16">
        <f>VLOOKUP($D137,'Growth rate'!$B$3:$S$93,9,FALSE)*VLOOKUP($F137,BY_IND_Demand_Drivers!$B$5:$J$100,9,FALSE)</f>
        <v>0</v>
      </c>
    </row>
    <row r="138" spans="1:9">
      <c r="A138" s="16">
        <f t="shared" si="0"/>
        <v>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ICDCO</v>
      </c>
      <c r="G138" s="16">
        <f>VLOOKUP($D138,'Growth rate'!$B$3:$S$93,9,FALSE)*VLOOKUP($F138,BY_IND_Demand_Drivers!$B$5:$J$100,7,FALSE)</f>
        <v>17.969016795090095</v>
      </c>
      <c r="H138" s="16">
        <f>VLOOKUP($D138,'Growth rate'!$B$3:$S$93,9,FALSE)*VLOOKUP($F138,BY_IND_Demand_Drivers!$B$5:$J$100,8,FALSE)</f>
        <v>0</v>
      </c>
      <c r="I138" s="16">
        <f>VLOOKUP($D138,'Growth rate'!$B$3:$S$93,9,FALSE)*VLOOKUP($F138,BY_IND_Demand_Drivers!$B$5:$J$100,9,FALSE)</f>
        <v>0</v>
      </c>
    </row>
    <row r="139" spans="1:9">
      <c r="A139" s="16">
        <f t="shared" si="0"/>
        <v>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ICDCO</v>
      </c>
      <c r="G139" s="16">
        <f>VLOOKUP($D139,'Growth rate'!$B$3:$S$93,9,FALSE)*VLOOKUP($F139,BY_IND_Demand_Drivers!$B$5:$J$100,7,FALSE)</f>
        <v>18.130570450707431</v>
      </c>
      <c r="H139" s="16">
        <f>VLOOKUP($D139,'Growth rate'!$B$3:$S$93,9,FALSE)*VLOOKUP($F139,BY_IND_Demand_Drivers!$B$5:$J$100,8,FALSE)</f>
        <v>0</v>
      </c>
      <c r="I139" s="16">
        <f>VLOOKUP($D139,'Growth rate'!$B$3:$S$93,9,FALSE)*VLOOKUP($F139,BY_IND_Demand_Drivers!$B$5:$J$100,9,FALSE)</f>
        <v>0</v>
      </c>
    </row>
    <row r="140" spans="1:9">
      <c r="A140" s="16">
        <f t="shared" si="0"/>
        <v>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ICDCO</v>
      </c>
      <c r="G140" s="16">
        <f>VLOOKUP($D140,'Growth rate'!$B$3:$S$93,9,FALSE)*VLOOKUP($F140,BY_IND_Demand_Drivers!$B$5:$J$100,7,FALSE)</f>
        <v>18.292124106324763</v>
      </c>
      <c r="H140" s="16">
        <f>VLOOKUP($D140,'Growth rate'!$B$3:$S$93,9,FALSE)*VLOOKUP($F140,BY_IND_Demand_Drivers!$B$5:$J$100,8,FALSE)</f>
        <v>0</v>
      </c>
      <c r="I140" s="16">
        <f>VLOOKUP($D140,'Growth rate'!$B$3:$S$93,9,FALSE)*VLOOKUP($F140,BY_IND_Demand_Drivers!$B$5:$J$100,9,FALSE)</f>
        <v>0</v>
      </c>
    </row>
    <row r="141" spans="1:9">
      <c r="A141" s="16">
        <f t="shared" si="0"/>
        <v>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ICDCO</v>
      </c>
      <c r="G141" s="16">
        <f>VLOOKUP($D141,'Growth rate'!$B$3:$S$93,9,FALSE)*VLOOKUP($F141,BY_IND_Demand_Drivers!$B$5:$J$100,7,FALSE)</f>
        <v>18.453677761942103</v>
      </c>
      <c r="H141" s="16">
        <f>VLOOKUP($D141,'Growth rate'!$B$3:$S$93,9,FALSE)*VLOOKUP($F141,BY_IND_Demand_Drivers!$B$5:$J$100,8,FALSE)</f>
        <v>0</v>
      </c>
      <c r="I141" s="16">
        <f>VLOOKUP($D141,'Growth rate'!$B$3:$S$93,9,FALSE)*VLOOKUP($F141,BY_IND_Demand_Drivers!$B$5:$J$100,9,FALSE)</f>
        <v>0</v>
      </c>
    </row>
    <row r="142" spans="1:9">
      <c r="A142" s="16">
        <f t="shared" si="0"/>
        <v>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ICDCO</v>
      </c>
      <c r="G142" s="16">
        <f>VLOOKUP($D142,'Growth rate'!$B$3:$S$93,9,FALSE)*VLOOKUP($F142,BY_IND_Demand_Drivers!$B$5:$J$100,7,FALSE)</f>
        <v>18.615231417559436</v>
      </c>
      <c r="H142" s="16">
        <f>VLOOKUP($D142,'Growth rate'!$B$3:$S$93,9,FALSE)*VLOOKUP($F142,BY_IND_Demand_Drivers!$B$5:$J$100,8,FALSE)</f>
        <v>0</v>
      </c>
      <c r="I142" s="16">
        <f>VLOOKUP($D142,'Growth rate'!$B$3:$S$93,9,FALSE)*VLOOKUP($F142,BY_IND_Demand_Drivers!$B$5:$J$100,9,FALSE)</f>
        <v>0</v>
      </c>
    </row>
    <row r="143" spans="1:9">
      <c r="A143" s="16">
        <f t="shared" si="0"/>
        <v>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ICDCO</v>
      </c>
      <c r="G143" s="16">
        <f>VLOOKUP($D143,'Growth rate'!$B$3:$S$93,9,FALSE)*VLOOKUP($F143,BY_IND_Demand_Drivers!$B$5:$J$100,7,FALSE)</f>
        <v>18.766933850342919</v>
      </c>
      <c r="H143" s="16">
        <f>VLOOKUP($D143,'Growth rate'!$B$3:$S$93,9,FALSE)*VLOOKUP($F143,BY_IND_Demand_Drivers!$B$5:$J$100,8,FALSE)</f>
        <v>0</v>
      </c>
      <c r="I143" s="16">
        <f>VLOOKUP($D143,'Growth rate'!$B$3:$S$93,9,FALSE)*VLOOKUP($F143,BY_IND_Demand_Drivers!$B$5:$J$100,9,FALSE)</f>
        <v>0</v>
      </c>
    </row>
    <row r="144" spans="1:9">
      <c r="A144" s="16">
        <f t="shared" si="0"/>
        <v>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ICDCO</v>
      </c>
      <c r="G144" s="16">
        <f>VLOOKUP($D144,'Growth rate'!$B$3:$S$93,9,FALSE)*VLOOKUP($F144,BY_IND_Demand_Drivers!$B$5:$J$100,7,FALSE)</f>
        <v>18.918636283126403</v>
      </c>
      <c r="H144" s="16">
        <f>VLOOKUP($D144,'Growth rate'!$B$3:$S$93,9,FALSE)*VLOOKUP($F144,BY_IND_Demand_Drivers!$B$5:$J$100,8,FALSE)</f>
        <v>0</v>
      </c>
      <c r="I144" s="16">
        <f>VLOOKUP($D144,'Growth rate'!$B$3:$S$93,9,FALSE)*VLOOKUP($F144,BY_IND_Demand_Drivers!$B$5:$J$100,9,FALSE)</f>
        <v>0</v>
      </c>
    </row>
    <row r="145" spans="1:9">
      <c r="A145" s="16">
        <f t="shared" si="0"/>
        <v>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ICDCO</v>
      </c>
      <c r="G145" s="16">
        <f>VLOOKUP($D145,'Growth rate'!$B$3:$S$93,9,FALSE)*VLOOKUP($F145,BY_IND_Demand_Drivers!$B$5:$J$100,7,FALSE)</f>
        <v>19.070338715909877</v>
      </c>
      <c r="H145" s="16">
        <f>VLOOKUP($D145,'Growth rate'!$B$3:$S$93,9,FALSE)*VLOOKUP($F145,BY_IND_Demand_Drivers!$B$5:$J$100,8,FALSE)</f>
        <v>0</v>
      </c>
      <c r="I145" s="16">
        <f>VLOOKUP($D145,'Growth rate'!$B$3:$S$93,9,FALSE)*VLOOKUP($F145,BY_IND_Demand_Drivers!$B$5:$J$100,9,FALSE)</f>
        <v>0</v>
      </c>
    </row>
    <row r="146" spans="1:9">
      <c r="A146" s="16">
        <f t="shared" si="0"/>
        <v>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ICDCO</v>
      </c>
      <c r="G146" s="16">
        <f>VLOOKUP($D146,'Growth rate'!$B$3:$S$93,9,FALSE)*VLOOKUP($F146,BY_IND_Demand_Drivers!$B$5:$J$100,7,FALSE)</f>
        <v>19.222041148693361</v>
      </c>
      <c r="H146" s="16">
        <f>VLOOKUP($D146,'Growth rate'!$B$3:$S$93,9,FALSE)*VLOOKUP($F146,BY_IND_Demand_Drivers!$B$5:$J$100,8,FALSE)</f>
        <v>0</v>
      </c>
      <c r="I146" s="16">
        <f>VLOOKUP($D146,'Growth rate'!$B$3:$S$93,9,FALSE)*VLOOKUP($F146,BY_IND_Demand_Drivers!$B$5:$J$100,9,FALSE)</f>
        <v>0</v>
      </c>
    </row>
    <row r="147" spans="1:9">
      <c r="A147" s="16">
        <f t="shared" si="0"/>
        <v>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ICDCO</v>
      </c>
      <c r="G147" s="16">
        <f>VLOOKUP($D147,'Growth rate'!$B$3:$S$93,9,FALSE)*VLOOKUP($F147,BY_IND_Demand_Drivers!$B$5:$J$100,7,FALSE)</f>
        <v>19.373743581476845</v>
      </c>
      <c r="H147" s="16">
        <f>VLOOKUP($D147,'Growth rate'!$B$3:$S$93,9,FALSE)*VLOOKUP($F147,BY_IND_Demand_Drivers!$B$5:$J$100,8,FALSE)</f>
        <v>0</v>
      </c>
      <c r="I147" s="16">
        <f>VLOOKUP($D147,'Growth rate'!$B$3:$S$93,9,FALSE)*VLOOKUP($F147,BY_IND_Demand_Drivers!$B$5:$J$100,9,FALSE)</f>
        <v>0</v>
      </c>
    </row>
    <row r="148" spans="1:9">
      <c r="A148" s="16">
        <f t="shared" si="0"/>
        <v>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ICDCO</v>
      </c>
      <c r="G148" s="16">
        <f>VLOOKUP($D148,'Growth rate'!$B$3:$S$93,9,FALSE)*VLOOKUP($F148,BY_IND_Demand_Drivers!$B$5:$J$100,7,FALSE)</f>
        <v>19.507001608202007</v>
      </c>
      <c r="H148" s="16">
        <f>VLOOKUP($D148,'Growth rate'!$B$3:$S$93,9,FALSE)*VLOOKUP($F148,BY_IND_Demand_Drivers!$B$5:$J$100,8,FALSE)</f>
        <v>0</v>
      </c>
      <c r="I148" s="16">
        <f>VLOOKUP($D148,'Growth rate'!$B$3:$S$93,9,FALSE)*VLOOKUP($F148,BY_IND_Demand_Drivers!$B$5:$J$100,9,FALSE)</f>
        <v>0</v>
      </c>
    </row>
    <row r="149" spans="1:9">
      <c r="A149" s="16">
        <f t="shared" si="0"/>
        <v>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ICDCO</v>
      </c>
      <c r="G149" s="16">
        <f>VLOOKUP($D149,'Growth rate'!$B$3:$S$93,9,FALSE)*VLOOKUP($F149,BY_IND_Demand_Drivers!$B$5:$J$100,7,FALSE)</f>
        <v>19.640259634927173</v>
      </c>
      <c r="H149" s="16">
        <f>VLOOKUP($D149,'Growth rate'!$B$3:$S$93,9,FALSE)*VLOOKUP($F149,BY_IND_Demand_Drivers!$B$5:$J$100,8,FALSE)</f>
        <v>0</v>
      </c>
      <c r="I149" s="16">
        <f>VLOOKUP($D149,'Growth rate'!$B$3:$S$93,9,FALSE)*VLOOKUP($F149,BY_IND_Demand_Drivers!$B$5:$J$100,9,FALSE)</f>
        <v>0</v>
      </c>
    </row>
    <row r="150" spans="1:9">
      <c r="A150" s="16">
        <f t="shared" si="0"/>
        <v>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ICDCO</v>
      </c>
      <c r="G150" s="16">
        <f>VLOOKUP($D150,'Growth rate'!$B$3:$S$93,9,FALSE)*VLOOKUP($F150,BY_IND_Demand_Drivers!$B$5:$J$100,7,FALSE)</f>
        <v>19.773517661652338</v>
      </c>
      <c r="H150" s="16">
        <f>VLOOKUP($D150,'Growth rate'!$B$3:$S$93,9,FALSE)*VLOOKUP($F150,BY_IND_Demand_Drivers!$B$5:$J$100,8,FALSE)</f>
        <v>0</v>
      </c>
      <c r="I150" s="16">
        <f>VLOOKUP($D150,'Growth rate'!$B$3:$S$93,9,FALSE)*VLOOKUP($F150,BY_IND_Demand_Drivers!$B$5:$J$100,9,FALSE)</f>
        <v>0</v>
      </c>
    </row>
    <row r="151" spans="1:9">
      <c r="A151" s="16">
        <f t="shared" ref="A151:A214" si="1">A69+1</f>
        <v>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ICDCO</v>
      </c>
      <c r="G151" s="16">
        <f>VLOOKUP($D151,'Growth rate'!$B$3:$S$93,9,FALSE)*VLOOKUP($F151,BY_IND_Demand_Drivers!$B$5:$J$100,7,FALSE)</f>
        <v>19.906775688377504</v>
      </c>
      <c r="H151" s="16">
        <f>VLOOKUP($D151,'Growth rate'!$B$3:$S$93,9,FALSE)*VLOOKUP($F151,BY_IND_Demand_Drivers!$B$5:$J$100,8,FALSE)</f>
        <v>0</v>
      </c>
      <c r="I151" s="16">
        <f>VLOOKUP($D151,'Growth rate'!$B$3:$S$93,9,FALSE)*VLOOKUP($F151,BY_IND_Demand_Drivers!$B$5:$J$100,9,FALSE)</f>
        <v>0</v>
      </c>
    </row>
    <row r="152" spans="1:9">
      <c r="A152" s="16">
        <f t="shared" si="1"/>
        <v>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ICDCO</v>
      </c>
      <c r="G152" s="16">
        <f>VLOOKUP($D152,'Growth rate'!$B$3:$S$93,9,FALSE)*VLOOKUP($F152,BY_IND_Demand_Drivers!$B$5:$J$100,7,FALSE)</f>
        <v>20.040033715102666</v>
      </c>
      <c r="H152" s="16">
        <f>VLOOKUP($D152,'Growth rate'!$B$3:$S$93,9,FALSE)*VLOOKUP($F152,BY_IND_Demand_Drivers!$B$5:$J$100,8,FALSE)</f>
        <v>0</v>
      </c>
      <c r="I152" s="16">
        <f>VLOOKUP($D152,'Growth rate'!$B$3:$S$93,9,FALSE)*VLOOKUP($F152,BY_IND_Demand_Drivers!$B$5:$J$100,9,FALSE)</f>
        <v>0</v>
      </c>
    </row>
    <row r="153" spans="1:9">
      <c r="A153" s="16">
        <f t="shared" si="1"/>
        <v>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ICDCO</v>
      </c>
      <c r="G153" s="16">
        <f>VLOOKUP($D153,'Growth rate'!$B$3:$S$93,9,FALSE)*VLOOKUP($F153,BY_IND_Demand_Drivers!$B$5:$J$100,7,FALSE)</f>
        <v>20.157119533989174</v>
      </c>
      <c r="H153" s="16">
        <f>VLOOKUP($D153,'Growth rate'!$B$3:$S$93,9,FALSE)*VLOOKUP($F153,BY_IND_Demand_Drivers!$B$5:$J$100,8,FALSE)</f>
        <v>0</v>
      </c>
      <c r="I153" s="16">
        <f>VLOOKUP($D153,'Growth rate'!$B$3:$S$93,9,FALSE)*VLOOKUP($F153,BY_IND_Demand_Drivers!$B$5:$J$100,9,FALSE)</f>
        <v>0</v>
      </c>
    </row>
    <row r="154" spans="1:9">
      <c r="A154" s="16">
        <f t="shared" si="1"/>
        <v>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ICDCO</v>
      </c>
      <c r="G154" s="16">
        <f>VLOOKUP($D154,'Growth rate'!$B$3:$S$93,9,FALSE)*VLOOKUP($F154,BY_IND_Demand_Drivers!$B$5:$J$100,7,FALSE)</f>
        <v>20.27420535287569</v>
      </c>
      <c r="H154" s="16">
        <f>VLOOKUP($D154,'Growth rate'!$B$3:$S$93,9,FALSE)*VLOOKUP($F154,BY_IND_Demand_Drivers!$B$5:$J$100,8,FALSE)</f>
        <v>0</v>
      </c>
      <c r="I154" s="16">
        <f>VLOOKUP($D154,'Growth rate'!$B$3:$S$93,9,FALSE)*VLOOKUP($F154,BY_IND_Demand_Drivers!$B$5:$J$100,9,FALSE)</f>
        <v>0</v>
      </c>
    </row>
    <row r="155" spans="1:9">
      <c r="A155" s="16">
        <f t="shared" si="1"/>
        <v>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ICDCO</v>
      </c>
      <c r="G155" s="16">
        <f>VLOOKUP($D155,'Growth rate'!$B$3:$S$93,9,FALSE)*VLOOKUP($F155,BY_IND_Demand_Drivers!$B$5:$J$100,7,FALSE)</f>
        <v>20.391291171762205</v>
      </c>
      <c r="H155" s="16">
        <f>VLOOKUP($D155,'Growth rate'!$B$3:$S$93,9,FALSE)*VLOOKUP($F155,BY_IND_Demand_Drivers!$B$5:$J$100,8,FALSE)</f>
        <v>0</v>
      </c>
      <c r="I155" s="16">
        <f>VLOOKUP($D155,'Growth rate'!$B$3:$S$93,9,FALSE)*VLOOKUP($F155,BY_IND_Demand_Drivers!$B$5:$J$100,9,FALSE)</f>
        <v>0</v>
      </c>
    </row>
    <row r="156" spans="1:9">
      <c r="A156" s="16">
        <f t="shared" si="1"/>
        <v>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ICDCO</v>
      </c>
      <c r="G156" s="16">
        <f>VLOOKUP($D156,'Growth rate'!$B$3:$S$93,9,FALSE)*VLOOKUP($F156,BY_IND_Demand_Drivers!$B$5:$J$100,7,FALSE)</f>
        <v>20.508376990648717</v>
      </c>
      <c r="H156" s="16">
        <f>VLOOKUP($D156,'Growth rate'!$B$3:$S$93,9,FALSE)*VLOOKUP($F156,BY_IND_Demand_Drivers!$B$5:$J$100,8,FALSE)</f>
        <v>0</v>
      </c>
      <c r="I156" s="16">
        <f>VLOOKUP($D156,'Growth rate'!$B$3:$S$93,9,FALSE)*VLOOKUP($F156,BY_IND_Demand_Drivers!$B$5:$J$100,9,FALSE)</f>
        <v>0</v>
      </c>
    </row>
    <row r="157" spans="1:9">
      <c r="A157" s="16">
        <f t="shared" si="1"/>
        <v>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ICDCO</v>
      </c>
      <c r="G157" s="16">
        <f>VLOOKUP($D157,'Growth rate'!$B$3:$S$93,9,FALSE)*VLOOKUP($F157,BY_IND_Demand_Drivers!$B$5:$J$100,7,FALSE)</f>
        <v>20.625462809535232</v>
      </c>
      <c r="H157" s="16">
        <f>VLOOKUP($D157,'Growth rate'!$B$3:$S$93,9,FALSE)*VLOOKUP($F157,BY_IND_Demand_Drivers!$B$5:$J$100,8,FALSE)</f>
        <v>0</v>
      </c>
      <c r="I157" s="16">
        <f>VLOOKUP($D157,'Growth rate'!$B$3:$S$93,9,FALSE)*VLOOKUP($F157,BY_IND_Demand_Drivers!$B$5:$J$100,9,FALSE)</f>
        <v>0</v>
      </c>
    </row>
    <row r="158" spans="1:9">
      <c r="A158" s="16">
        <f t="shared" si="1"/>
        <v>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ICDCO</v>
      </c>
      <c r="G158" s="16">
        <f>VLOOKUP($D158,'Growth rate'!$B$3:$S$93,9,FALSE)*VLOOKUP($F158,BY_IND_Demand_Drivers!$B$5:$J$100,7,FALSE)</f>
        <v>20.730993860588978</v>
      </c>
      <c r="H158" s="16">
        <f>VLOOKUP($D158,'Growth rate'!$B$3:$S$93,9,FALSE)*VLOOKUP($F158,BY_IND_Demand_Drivers!$B$5:$J$100,8,FALSE)</f>
        <v>0</v>
      </c>
      <c r="I158" s="16">
        <f>VLOOKUP($D158,'Growth rate'!$B$3:$S$93,9,FALSE)*VLOOKUP($F158,BY_IND_Demand_Drivers!$B$5:$J$100,9,FALSE)</f>
        <v>0</v>
      </c>
    </row>
    <row r="159" spans="1:9">
      <c r="A159" s="16">
        <f t="shared" si="1"/>
        <v>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ICDCO</v>
      </c>
      <c r="G159" s="16">
        <f>VLOOKUP($D159,'Growth rate'!$B$3:$S$93,9,FALSE)*VLOOKUP($F159,BY_IND_Demand_Drivers!$B$5:$J$100,7,FALSE)</f>
        <v>20.83652491164273</v>
      </c>
      <c r="H159" s="16">
        <f>VLOOKUP($D159,'Growth rate'!$B$3:$S$93,9,FALSE)*VLOOKUP($F159,BY_IND_Demand_Drivers!$B$5:$J$100,8,FALSE)</f>
        <v>0</v>
      </c>
      <c r="I159" s="16">
        <f>VLOOKUP($D159,'Growth rate'!$B$3:$S$93,9,FALSE)*VLOOKUP($F159,BY_IND_Demand_Drivers!$B$5:$J$100,9,FALSE)</f>
        <v>0</v>
      </c>
    </row>
    <row r="160" spans="1:9">
      <c r="A160" s="16">
        <f t="shared" si="1"/>
        <v>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ICDCO</v>
      </c>
      <c r="G160" s="16">
        <f>VLOOKUP($D160,'Growth rate'!$B$3:$S$93,9,FALSE)*VLOOKUP($F160,BY_IND_Demand_Drivers!$B$5:$J$100,7,FALSE)</f>
        <v>20.942055962696475</v>
      </c>
      <c r="H160" s="16">
        <f>VLOOKUP($D160,'Growth rate'!$B$3:$S$93,9,FALSE)*VLOOKUP($F160,BY_IND_Demand_Drivers!$B$5:$J$100,8,FALSE)</f>
        <v>0</v>
      </c>
      <c r="I160" s="16">
        <f>VLOOKUP($D160,'Growth rate'!$B$3:$S$93,9,FALSE)*VLOOKUP($F160,BY_IND_Demand_Drivers!$B$5:$J$100,9,FALSE)</f>
        <v>0</v>
      </c>
    </row>
    <row r="161" spans="1:9">
      <c r="A161" s="16">
        <f t="shared" si="1"/>
        <v>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ICDCO</v>
      </c>
      <c r="G161" s="16">
        <f>VLOOKUP($D161,'Growth rate'!$B$3:$S$93,9,FALSE)*VLOOKUP($F161,BY_IND_Demand_Drivers!$B$5:$J$100,7,FALSE)</f>
        <v>21.047587013750228</v>
      </c>
      <c r="H161" s="16">
        <f>VLOOKUP($D161,'Growth rate'!$B$3:$S$93,9,FALSE)*VLOOKUP($F161,BY_IND_Demand_Drivers!$B$5:$J$100,8,FALSE)</f>
        <v>0</v>
      </c>
      <c r="I161" s="16">
        <f>VLOOKUP($D161,'Growth rate'!$B$3:$S$93,9,FALSE)*VLOOKUP($F161,BY_IND_Demand_Drivers!$B$5:$J$100,9,FALSE)</f>
        <v>0</v>
      </c>
    </row>
    <row r="162" spans="1:9">
      <c r="A162" s="16">
        <f t="shared" si="1"/>
        <v>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ICDCO</v>
      </c>
      <c r="G162" s="16">
        <f>VLOOKUP($D162,'Growth rate'!$B$3:$S$93,9,FALSE)*VLOOKUP($F162,BY_IND_Demand_Drivers!$B$5:$J$100,7,FALSE)</f>
        <v>21.153118064803976</v>
      </c>
      <c r="H162" s="16">
        <f>VLOOKUP($D162,'Growth rate'!$B$3:$S$93,9,FALSE)*VLOOKUP($F162,BY_IND_Demand_Drivers!$B$5:$J$100,8,FALSE)</f>
        <v>0</v>
      </c>
      <c r="I162" s="16">
        <f>VLOOKUP($D162,'Growth rate'!$B$3:$S$93,9,FALSE)*VLOOKUP($F162,BY_IND_Demand_Drivers!$B$5:$J$100,9,FALSE)</f>
        <v>0</v>
      </c>
    </row>
    <row r="163" spans="1:9">
      <c r="A163" s="16">
        <f t="shared" si="1"/>
        <v>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ICDCO</v>
      </c>
      <c r="G163" s="16">
        <f>VLOOKUP($D163,'Growth rate'!$B$3:$S$93,9,FALSE)*VLOOKUP($F163,BY_IND_Demand_Drivers!$B$5:$J$100,7,FALSE)</f>
        <v>21.249403973526679</v>
      </c>
      <c r="H163" s="16">
        <f>VLOOKUP($D163,'Growth rate'!$B$3:$S$93,9,FALSE)*VLOOKUP($F163,BY_IND_Demand_Drivers!$B$5:$J$100,8,FALSE)</f>
        <v>0</v>
      </c>
      <c r="I163" s="16">
        <f>VLOOKUP($D163,'Growth rate'!$B$3:$S$93,9,FALSE)*VLOOKUP($F163,BY_IND_Demand_Drivers!$B$5:$J$100,9,FALSE)</f>
        <v>0</v>
      </c>
    </row>
    <row r="164" spans="1:9">
      <c r="A164" s="16">
        <f t="shared" si="1"/>
        <v>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ICDCO</v>
      </c>
      <c r="G164" s="16">
        <f>VLOOKUP($D164,'Growth rate'!$B$3:$S$93,9,FALSE)*VLOOKUP($F164,BY_IND_Demand_Drivers!$B$5:$J$100,7,FALSE)</f>
        <v>21.345689882249371</v>
      </c>
      <c r="H164" s="16">
        <f>VLOOKUP($D164,'Growth rate'!$B$3:$S$93,9,FALSE)*VLOOKUP($F164,BY_IND_Demand_Drivers!$B$5:$J$100,8,FALSE)</f>
        <v>0</v>
      </c>
      <c r="I164" s="16">
        <f>VLOOKUP($D164,'Growth rate'!$B$3:$S$93,9,FALSE)*VLOOKUP($F164,BY_IND_Demand_Drivers!$B$5:$J$100,9,FALSE)</f>
        <v>0</v>
      </c>
    </row>
    <row r="165" spans="1:9">
      <c r="A165" s="16">
        <f t="shared" si="1"/>
        <v>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ICDCO</v>
      </c>
      <c r="G165" s="16">
        <f>VLOOKUP($D165,'Growth rate'!$B$3:$S$93,9,FALSE)*VLOOKUP($F165,BY_IND_Demand_Drivers!$B$5:$J$100,7,FALSE)</f>
        <v>21.441975790972062</v>
      </c>
      <c r="H165" s="16">
        <f>VLOOKUP($D165,'Growth rate'!$B$3:$S$93,9,FALSE)*VLOOKUP($F165,BY_IND_Demand_Drivers!$B$5:$J$100,8,FALSE)</f>
        <v>0</v>
      </c>
      <c r="I165" s="16">
        <f>VLOOKUP($D165,'Growth rate'!$B$3:$S$93,9,FALSE)*VLOOKUP($F165,BY_IND_Demand_Drivers!$B$5:$J$100,9,FALSE)</f>
        <v>0</v>
      </c>
    </row>
    <row r="166" spans="1:9">
      <c r="A166" s="16">
        <f t="shared" si="1"/>
        <v>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ICDCO</v>
      </c>
      <c r="G166" s="16">
        <f>VLOOKUP($D166,'Growth rate'!$B$3:$S$93,9,FALSE)*VLOOKUP($F166,BY_IND_Demand_Drivers!$B$5:$J$100,7,FALSE)</f>
        <v>21.538261699694761</v>
      </c>
      <c r="H166" s="16">
        <f>VLOOKUP($D166,'Growth rate'!$B$3:$S$93,9,FALSE)*VLOOKUP($F166,BY_IND_Demand_Drivers!$B$5:$J$100,8,FALSE)</f>
        <v>0</v>
      </c>
      <c r="I166" s="16">
        <f>VLOOKUP($D166,'Growth rate'!$B$3:$S$93,9,FALSE)*VLOOKUP($F166,BY_IND_Demand_Drivers!$B$5:$J$100,9,FALSE)</f>
        <v>0</v>
      </c>
    </row>
    <row r="167" spans="1:9">
      <c r="A167" s="16">
        <f t="shared" si="1"/>
        <v>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ICDCO</v>
      </c>
      <c r="G167" s="16">
        <f>VLOOKUP($D167,'Growth rate'!$B$3:$S$93,9,FALSE)*VLOOKUP($F167,BY_IND_Demand_Drivers!$B$5:$J$100,7,FALSE)</f>
        <v>21.634547608417456</v>
      </c>
      <c r="H167" s="16">
        <f>VLOOKUP($D167,'Growth rate'!$B$3:$S$93,9,FALSE)*VLOOKUP($F167,BY_IND_Demand_Drivers!$B$5:$J$100,8,FALSE)</f>
        <v>0</v>
      </c>
      <c r="I167" s="16">
        <f>VLOOKUP($D167,'Growth rate'!$B$3:$S$93,9,FALSE)*VLOOKUP($F167,BY_IND_Demand_Drivers!$B$5:$J$100,9,FALSE)</f>
        <v>0</v>
      </c>
    </row>
    <row r="168" spans="1:9">
      <c r="A168" s="16">
        <f t="shared" si="1"/>
        <v>10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ICDSH</v>
      </c>
      <c r="G168" s="16">
        <f>VLOOKUP($D168,'Growth rate'!$B$3:$S$93,9,FALSE)*VLOOKUP($F168,BY_IND_Demand_Drivers!$B$5:$J$100,7,FALSE)</f>
        <v>125.01999139009899</v>
      </c>
      <c r="H168" s="16">
        <f>VLOOKUP($D168,'Growth rate'!$B$3:$S$93,9,FALSE)*VLOOKUP($F168,BY_IND_Demand_Drivers!$B$5:$J$100,8,FALSE)</f>
        <v>0</v>
      </c>
      <c r="I168" s="16">
        <f>VLOOKUP($D168,'Growth rate'!$B$3:$S$93,9,FALSE)*VLOOKUP($F168,BY_IND_Demand_Drivers!$B$5:$J$100,9,FALSE)</f>
        <v>0</v>
      </c>
    </row>
    <row r="169" spans="1:9">
      <c r="A169" s="16">
        <f t="shared" si="1"/>
        <v>10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ICDSH</v>
      </c>
      <c r="G169" s="16">
        <f>VLOOKUP($D169,'Growth rate'!$B$3:$S$93,9,FALSE)*VLOOKUP($F169,BY_IND_Demand_Drivers!$B$5:$J$100,7,FALSE)</f>
        <v>124.03977986028492</v>
      </c>
      <c r="H169" s="16">
        <f>VLOOKUP($D169,'Growth rate'!$B$3:$S$93,9,FALSE)*VLOOKUP($F169,BY_IND_Demand_Drivers!$B$5:$J$100,8,FALSE)</f>
        <v>0</v>
      </c>
      <c r="I169" s="16">
        <f>VLOOKUP($D169,'Growth rate'!$B$3:$S$93,9,FALSE)*VLOOKUP($F169,BY_IND_Demand_Drivers!$B$5:$J$100,9,FALSE)</f>
        <v>0</v>
      </c>
    </row>
    <row r="170" spans="1:9">
      <c r="A170" s="16">
        <f t="shared" si="1"/>
        <v>10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ICDSH</v>
      </c>
      <c r="G170" s="16">
        <f>VLOOKUP($D170,'Growth rate'!$B$3:$S$93,9,FALSE)*VLOOKUP($F170,BY_IND_Demand_Drivers!$B$5:$J$100,7,FALSE)</f>
        <v>123.05956833047085</v>
      </c>
      <c r="H170" s="16">
        <f>VLOOKUP($D170,'Growth rate'!$B$3:$S$93,9,FALSE)*VLOOKUP($F170,BY_IND_Demand_Drivers!$B$5:$J$100,8,FALSE)</f>
        <v>0</v>
      </c>
      <c r="I170" s="16">
        <f>VLOOKUP($D170,'Growth rate'!$B$3:$S$93,9,FALSE)*VLOOKUP($F170,BY_IND_Demand_Drivers!$B$5:$J$100,9,FALSE)</f>
        <v>0</v>
      </c>
    </row>
    <row r="171" spans="1:9">
      <c r="A171" s="16">
        <f t="shared" si="1"/>
        <v>10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ICDSH</v>
      </c>
      <c r="G171" s="16">
        <f>VLOOKUP($D171,'Growth rate'!$B$3:$S$93,9,FALSE)*VLOOKUP($F171,BY_IND_Demand_Drivers!$B$5:$J$100,7,FALSE)</f>
        <v>122.07935680065677</v>
      </c>
      <c r="H171" s="16">
        <f>VLOOKUP($D171,'Growth rate'!$B$3:$S$93,9,FALSE)*VLOOKUP($F171,BY_IND_Demand_Drivers!$B$5:$J$100,8,FALSE)</f>
        <v>0</v>
      </c>
      <c r="I171" s="16">
        <f>VLOOKUP($D171,'Growth rate'!$B$3:$S$93,9,FALSE)*VLOOKUP($F171,BY_IND_Demand_Drivers!$B$5:$J$100,9,FALSE)</f>
        <v>0</v>
      </c>
    </row>
    <row r="172" spans="1:9">
      <c r="A172" s="16">
        <f t="shared" si="1"/>
        <v>10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ICDSH</v>
      </c>
      <c r="G172" s="16">
        <f>VLOOKUP($D172,'Growth rate'!$B$3:$S$93,9,FALSE)*VLOOKUP($F172,BY_IND_Demand_Drivers!$B$5:$J$100,7,FALSE)</f>
        <v>121.0991452708427</v>
      </c>
      <c r="H172" s="16">
        <f>VLOOKUP($D172,'Growth rate'!$B$3:$S$93,9,FALSE)*VLOOKUP($F172,BY_IND_Demand_Drivers!$B$5:$J$100,8,FALSE)</f>
        <v>0</v>
      </c>
      <c r="I172" s="16">
        <f>VLOOKUP($D172,'Growth rate'!$B$3:$S$93,9,FALSE)*VLOOKUP($F172,BY_IND_Demand_Drivers!$B$5:$J$100,9,FALSE)</f>
        <v>0</v>
      </c>
    </row>
    <row r="173" spans="1:9">
      <c r="A173" s="16">
        <f t="shared" si="1"/>
        <v>10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ICDSH</v>
      </c>
      <c r="G173" s="16">
        <f>VLOOKUP($D173,'Growth rate'!$B$3:$S$93,9,FALSE)*VLOOKUP($F173,BY_IND_Demand_Drivers!$B$5:$J$100,7,FALSE)</f>
        <v>120.11893374102863</v>
      </c>
      <c r="H173" s="16">
        <f>VLOOKUP($D173,'Growth rate'!$B$3:$S$93,9,FALSE)*VLOOKUP($F173,BY_IND_Demand_Drivers!$B$5:$J$100,8,FALSE)</f>
        <v>0</v>
      </c>
      <c r="I173" s="16">
        <f>VLOOKUP($D173,'Growth rate'!$B$3:$S$93,9,FALSE)*VLOOKUP($F173,BY_IND_Demand_Drivers!$B$5:$J$100,9,FALSE)</f>
        <v>0</v>
      </c>
    </row>
    <row r="174" spans="1:9">
      <c r="A174" s="16">
        <f t="shared" si="1"/>
        <v>10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ICDSH</v>
      </c>
      <c r="G174" s="16">
        <f>VLOOKUP($D174,'Growth rate'!$B$3:$S$93,9,FALSE)*VLOOKUP($F174,BY_IND_Demand_Drivers!$B$5:$J$100,7,FALSE)</f>
        <v>119.13872221121456</v>
      </c>
      <c r="H174" s="16">
        <f>VLOOKUP($D174,'Growth rate'!$B$3:$S$93,9,FALSE)*VLOOKUP($F174,BY_IND_Demand_Drivers!$B$5:$J$100,8,FALSE)</f>
        <v>0</v>
      </c>
      <c r="I174" s="16">
        <f>VLOOKUP($D174,'Growth rate'!$B$3:$S$93,9,FALSE)*VLOOKUP($F174,BY_IND_Demand_Drivers!$B$5:$J$100,9,FALSE)</f>
        <v>0</v>
      </c>
    </row>
    <row r="175" spans="1:9">
      <c r="A175" s="16">
        <f t="shared" si="1"/>
        <v>10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ICDSH</v>
      </c>
      <c r="G175" s="16">
        <f>VLOOKUP($D175,'Growth rate'!$B$3:$S$93,9,FALSE)*VLOOKUP($F175,BY_IND_Demand_Drivers!$B$5:$J$100,7,FALSE)</f>
        <v>118.15851068140049</v>
      </c>
      <c r="H175" s="16">
        <f>VLOOKUP($D175,'Growth rate'!$B$3:$S$93,9,FALSE)*VLOOKUP($F175,BY_IND_Demand_Drivers!$B$5:$J$100,8,FALSE)</f>
        <v>0</v>
      </c>
      <c r="I175" s="16">
        <f>VLOOKUP($D175,'Growth rate'!$B$3:$S$93,9,FALSE)*VLOOKUP($F175,BY_IND_Demand_Drivers!$B$5:$J$100,9,FALSE)</f>
        <v>0</v>
      </c>
    </row>
    <row r="176" spans="1:9">
      <c r="A176" s="16">
        <f t="shared" si="1"/>
        <v>10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ICDSH</v>
      </c>
      <c r="G176" s="16">
        <f>VLOOKUP($D176,'Growth rate'!$B$3:$S$93,9,FALSE)*VLOOKUP($F176,BY_IND_Demand_Drivers!$B$5:$J$100,7,FALSE)</f>
        <v>117.1782991515864</v>
      </c>
      <c r="H176" s="16">
        <f>VLOOKUP($D176,'Growth rate'!$B$3:$S$93,9,FALSE)*VLOOKUP($F176,BY_IND_Demand_Drivers!$B$5:$J$100,8,FALSE)</f>
        <v>0</v>
      </c>
      <c r="I176" s="16">
        <f>VLOOKUP($D176,'Growth rate'!$B$3:$S$93,9,FALSE)*VLOOKUP($F176,BY_IND_Demand_Drivers!$B$5:$J$100,9,FALSE)</f>
        <v>0</v>
      </c>
    </row>
    <row r="177" spans="1:9">
      <c r="A177" s="16">
        <f t="shared" si="1"/>
        <v>10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ICDSH</v>
      </c>
      <c r="G177" s="16">
        <f>VLOOKUP($D177,'Growth rate'!$B$3:$S$93,9,FALSE)*VLOOKUP($F177,BY_IND_Demand_Drivers!$B$5:$J$100,7,FALSE)</f>
        <v>116.19808762177233</v>
      </c>
      <c r="H177" s="16">
        <f>VLOOKUP($D177,'Growth rate'!$B$3:$S$93,9,FALSE)*VLOOKUP($F177,BY_IND_Demand_Drivers!$B$5:$J$100,8,FALSE)</f>
        <v>0</v>
      </c>
      <c r="I177" s="16">
        <f>VLOOKUP($D177,'Growth rate'!$B$3:$S$93,9,FALSE)*VLOOKUP($F177,BY_IND_Demand_Drivers!$B$5:$J$100,9,FALSE)</f>
        <v>0</v>
      </c>
    </row>
    <row r="178" spans="1:9">
      <c r="A178" s="16">
        <f t="shared" si="1"/>
        <v>10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ICDSH</v>
      </c>
      <c r="G178" s="16">
        <f>VLOOKUP($D178,'Growth rate'!$B$3:$S$93,9,FALSE)*VLOOKUP($F178,BY_IND_Demand_Drivers!$B$5:$J$100,7,FALSE)</f>
        <v>115.21787609195826</v>
      </c>
      <c r="H178" s="16">
        <f>VLOOKUP($D178,'Growth rate'!$B$3:$S$93,9,FALSE)*VLOOKUP($F178,BY_IND_Demand_Drivers!$B$5:$J$100,8,FALSE)</f>
        <v>0</v>
      </c>
      <c r="I178" s="16">
        <f>VLOOKUP($D178,'Growth rate'!$B$3:$S$93,9,FALSE)*VLOOKUP($F178,BY_IND_Demand_Drivers!$B$5:$J$100,9,FALSE)</f>
        <v>0</v>
      </c>
    </row>
    <row r="179" spans="1:9">
      <c r="A179" s="16">
        <f t="shared" si="1"/>
        <v>10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ICDSH</v>
      </c>
      <c r="G179" s="16">
        <f>VLOOKUP($D179,'Growth rate'!$B$3:$S$93,9,FALSE)*VLOOKUP($F179,BY_IND_Demand_Drivers!$B$5:$J$100,7,FALSE)</f>
        <v>114.23766456214419</v>
      </c>
      <c r="H179" s="16">
        <f>VLOOKUP($D179,'Growth rate'!$B$3:$S$93,9,FALSE)*VLOOKUP($F179,BY_IND_Demand_Drivers!$B$5:$J$100,8,FALSE)</f>
        <v>0</v>
      </c>
      <c r="I179" s="16">
        <f>VLOOKUP($D179,'Growth rate'!$B$3:$S$93,9,FALSE)*VLOOKUP($F179,BY_IND_Demand_Drivers!$B$5:$J$100,9,FALSE)</f>
        <v>0</v>
      </c>
    </row>
    <row r="180" spans="1:9">
      <c r="A180" s="16">
        <f t="shared" si="1"/>
        <v>10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ICDSH</v>
      </c>
      <c r="G180" s="16">
        <f>VLOOKUP($D180,'Growth rate'!$B$3:$S$93,9,FALSE)*VLOOKUP($F180,BY_IND_Demand_Drivers!$B$5:$J$100,7,FALSE)</f>
        <v>113.2574530323301</v>
      </c>
      <c r="H180" s="16">
        <f>VLOOKUP($D180,'Growth rate'!$B$3:$S$93,9,FALSE)*VLOOKUP($F180,BY_IND_Demand_Drivers!$B$5:$J$100,8,FALSE)</f>
        <v>0</v>
      </c>
      <c r="I180" s="16">
        <f>VLOOKUP($D180,'Growth rate'!$B$3:$S$93,9,FALSE)*VLOOKUP($F180,BY_IND_Demand_Drivers!$B$5:$J$100,9,FALSE)</f>
        <v>0</v>
      </c>
    </row>
    <row r="181" spans="1:9">
      <c r="A181" s="16">
        <f t="shared" si="1"/>
        <v>10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ICDSH</v>
      </c>
      <c r="G181" s="16">
        <f>VLOOKUP($D181,'Growth rate'!$B$3:$S$93,9,FALSE)*VLOOKUP($F181,BY_IND_Demand_Drivers!$B$5:$J$100,7,FALSE)</f>
        <v>112.27724150251603</v>
      </c>
      <c r="H181" s="16">
        <f>VLOOKUP($D181,'Growth rate'!$B$3:$S$93,9,FALSE)*VLOOKUP($F181,BY_IND_Demand_Drivers!$B$5:$J$100,8,FALSE)</f>
        <v>0</v>
      </c>
      <c r="I181" s="16">
        <f>VLOOKUP($D181,'Growth rate'!$B$3:$S$93,9,FALSE)*VLOOKUP($F181,BY_IND_Demand_Drivers!$B$5:$J$100,9,FALSE)</f>
        <v>0</v>
      </c>
    </row>
    <row r="182" spans="1:9">
      <c r="A182" s="16">
        <f t="shared" si="1"/>
        <v>10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ICDSH</v>
      </c>
      <c r="G182" s="16">
        <f>VLOOKUP($D182,'Growth rate'!$B$3:$S$93,9,FALSE)*VLOOKUP($F182,BY_IND_Demand_Drivers!$B$5:$J$100,7,FALSE)</f>
        <v>111.29702997270196</v>
      </c>
      <c r="H182" s="16">
        <f>VLOOKUP($D182,'Growth rate'!$B$3:$S$93,9,FALSE)*VLOOKUP($F182,BY_IND_Demand_Drivers!$B$5:$J$100,8,FALSE)</f>
        <v>0</v>
      </c>
      <c r="I182" s="16">
        <f>VLOOKUP($D182,'Growth rate'!$B$3:$S$93,9,FALSE)*VLOOKUP($F182,BY_IND_Demand_Drivers!$B$5:$J$100,9,FALSE)</f>
        <v>0</v>
      </c>
    </row>
    <row r="183" spans="1:9">
      <c r="A183" s="16">
        <f t="shared" si="1"/>
        <v>10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ICDSH</v>
      </c>
      <c r="G183" s="16">
        <f>VLOOKUP($D183,'Growth rate'!$B$3:$S$93,9,FALSE)*VLOOKUP($F183,BY_IND_Demand_Drivers!$B$5:$J$100,7,FALSE)</f>
        <v>110.31681844288789</v>
      </c>
      <c r="H183" s="16">
        <f>VLOOKUP($D183,'Growth rate'!$B$3:$S$93,9,FALSE)*VLOOKUP($F183,BY_IND_Demand_Drivers!$B$5:$J$100,8,FALSE)</f>
        <v>0</v>
      </c>
      <c r="I183" s="16">
        <f>VLOOKUP($D183,'Growth rate'!$B$3:$S$93,9,FALSE)*VLOOKUP($F183,BY_IND_Demand_Drivers!$B$5:$J$100,9,FALSE)</f>
        <v>0</v>
      </c>
    </row>
    <row r="184" spans="1:9">
      <c r="A184" s="16">
        <f t="shared" si="1"/>
        <v>10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ICDSH</v>
      </c>
      <c r="G184" s="16">
        <f>VLOOKUP($D184,'Growth rate'!$B$3:$S$93,9,FALSE)*VLOOKUP($F184,BY_IND_Demand_Drivers!$B$5:$J$100,7,FALSE)</f>
        <v>109.33660691307381</v>
      </c>
      <c r="H184" s="16">
        <f>VLOOKUP($D184,'Growth rate'!$B$3:$S$93,9,FALSE)*VLOOKUP($F184,BY_IND_Demand_Drivers!$B$5:$J$100,8,FALSE)</f>
        <v>0</v>
      </c>
      <c r="I184" s="16">
        <f>VLOOKUP($D184,'Growth rate'!$B$3:$S$93,9,FALSE)*VLOOKUP($F184,BY_IND_Demand_Drivers!$B$5:$J$100,9,FALSE)</f>
        <v>0</v>
      </c>
    </row>
    <row r="185" spans="1:9">
      <c r="A185" s="16">
        <f t="shared" si="1"/>
        <v>10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ICDSH</v>
      </c>
      <c r="G185" s="16">
        <f>VLOOKUP($D185,'Growth rate'!$B$3:$S$93,9,FALSE)*VLOOKUP($F185,BY_IND_Demand_Drivers!$B$5:$J$100,7,FALSE)</f>
        <v>108.35639538325974</v>
      </c>
      <c r="H185" s="16">
        <f>VLOOKUP($D185,'Growth rate'!$B$3:$S$93,9,FALSE)*VLOOKUP($F185,BY_IND_Demand_Drivers!$B$5:$J$100,8,FALSE)</f>
        <v>0</v>
      </c>
      <c r="I185" s="16">
        <f>VLOOKUP($D185,'Growth rate'!$B$3:$S$93,9,FALSE)*VLOOKUP($F185,BY_IND_Demand_Drivers!$B$5:$J$100,9,FALSE)</f>
        <v>0</v>
      </c>
    </row>
    <row r="186" spans="1:9">
      <c r="A186" s="16">
        <f t="shared" si="1"/>
        <v>10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ICDSH</v>
      </c>
      <c r="G186" s="16">
        <f>VLOOKUP($D186,'Growth rate'!$B$3:$S$93,9,FALSE)*VLOOKUP($F186,BY_IND_Demand_Drivers!$B$5:$J$100,7,FALSE)</f>
        <v>107.37618385344567</v>
      </c>
      <c r="H186" s="16">
        <f>VLOOKUP($D186,'Growth rate'!$B$3:$S$93,9,FALSE)*VLOOKUP($F186,BY_IND_Demand_Drivers!$B$5:$J$100,8,FALSE)</f>
        <v>0</v>
      </c>
      <c r="I186" s="16">
        <f>VLOOKUP($D186,'Growth rate'!$B$3:$S$93,9,FALSE)*VLOOKUP($F186,BY_IND_Demand_Drivers!$B$5:$J$100,9,FALSE)</f>
        <v>0</v>
      </c>
    </row>
    <row r="187" spans="1:9">
      <c r="A187" s="16">
        <f t="shared" si="1"/>
        <v>10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ICDSH</v>
      </c>
      <c r="G187" s="16">
        <f>VLOOKUP($D187,'Growth rate'!$B$3:$S$93,9,FALSE)*VLOOKUP($F187,BY_IND_Demand_Drivers!$B$5:$J$100,7,FALSE)</f>
        <v>106.3959723236316</v>
      </c>
      <c r="H187" s="16">
        <f>VLOOKUP($D187,'Growth rate'!$B$3:$S$93,9,FALSE)*VLOOKUP($F187,BY_IND_Demand_Drivers!$B$5:$J$100,8,FALSE)</f>
        <v>0</v>
      </c>
      <c r="I187" s="16">
        <f>VLOOKUP($D187,'Growth rate'!$B$3:$S$93,9,FALSE)*VLOOKUP($F187,BY_IND_Demand_Drivers!$B$5:$J$100,9,FALSE)</f>
        <v>0</v>
      </c>
    </row>
    <row r="188" spans="1:9">
      <c r="A188" s="16">
        <f t="shared" si="1"/>
        <v>10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ICDSH</v>
      </c>
      <c r="G188" s="16">
        <f>VLOOKUP($D188,'Growth rate'!$B$3:$S$93,9,FALSE)*VLOOKUP($F188,BY_IND_Demand_Drivers!$B$5:$J$100,7,FALSE)</f>
        <v>105.41576079381753</v>
      </c>
      <c r="H188" s="16">
        <f>VLOOKUP($D188,'Growth rate'!$B$3:$S$93,9,FALSE)*VLOOKUP($F188,BY_IND_Demand_Drivers!$B$5:$J$100,8,FALSE)</f>
        <v>0</v>
      </c>
      <c r="I188" s="16">
        <f>VLOOKUP($D188,'Growth rate'!$B$3:$S$93,9,FALSE)*VLOOKUP($F188,BY_IND_Demand_Drivers!$B$5:$J$100,9,FALSE)</f>
        <v>0</v>
      </c>
    </row>
    <row r="189" spans="1:9">
      <c r="A189" s="16">
        <f t="shared" si="1"/>
        <v>10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ICDSH</v>
      </c>
      <c r="G189" s="16">
        <f>VLOOKUP($D189,'Growth rate'!$B$3:$S$93,9,FALSE)*VLOOKUP($F189,BY_IND_Demand_Drivers!$B$5:$J$100,7,FALSE)</f>
        <v>104.43554926400344</v>
      </c>
      <c r="H189" s="16">
        <f>VLOOKUP($D189,'Growth rate'!$B$3:$S$93,9,FALSE)*VLOOKUP($F189,BY_IND_Demand_Drivers!$B$5:$J$100,8,FALSE)</f>
        <v>0</v>
      </c>
      <c r="I189" s="16">
        <f>VLOOKUP($D189,'Growth rate'!$B$3:$S$93,9,FALSE)*VLOOKUP($F189,BY_IND_Demand_Drivers!$B$5:$J$100,9,FALSE)</f>
        <v>0</v>
      </c>
    </row>
    <row r="190" spans="1:9">
      <c r="A190" s="16">
        <f t="shared" si="1"/>
        <v>10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ICDSH</v>
      </c>
      <c r="G190" s="16">
        <f>VLOOKUP($D190,'Growth rate'!$B$3:$S$93,9,FALSE)*VLOOKUP($F190,BY_IND_Demand_Drivers!$B$5:$J$100,7,FALSE)</f>
        <v>103.45533773418937</v>
      </c>
      <c r="H190" s="16">
        <f>VLOOKUP($D190,'Growth rate'!$B$3:$S$93,9,FALSE)*VLOOKUP($F190,BY_IND_Demand_Drivers!$B$5:$J$100,8,FALSE)</f>
        <v>0</v>
      </c>
      <c r="I190" s="16">
        <f>VLOOKUP($D190,'Growth rate'!$B$3:$S$93,9,FALSE)*VLOOKUP($F190,BY_IND_Demand_Drivers!$B$5:$J$100,9,FALSE)</f>
        <v>0</v>
      </c>
    </row>
    <row r="191" spans="1:9">
      <c r="A191" s="16">
        <f t="shared" si="1"/>
        <v>10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ICDSH</v>
      </c>
      <c r="G191" s="16">
        <f>VLOOKUP($D191,'Growth rate'!$B$3:$S$93,9,FALSE)*VLOOKUP($F191,BY_IND_Demand_Drivers!$B$5:$J$100,7,FALSE)</f>
        <v>102.4751262043753</v>
      </c>
      <c r="H191" s="16">
        <f>VLOOKUP($D191,'Growth rate'!$B$3:$S$93,9,FALSE)*VLOOKUP($F191,BY_IND_Demand_Drivers!$B$5:$J$100,8,FALSE)</f>
        <v>0</v>
      </c>
      <c r="I191" s="16">
        <f>VLOOKUP($D191,'Growth rate'!$B$3:$S$93,9,FALSE)*VLOOKUP($F191,BY_IND_Demand_Drivers!$B$5:$J$100,9,FALSE)</f>
        <v>0</v>
      </c>
    </row>
    <row r="192" spans="1:9">
      <c r="A192" s="16">
        <f t="shared" si="1"/>
        <v>10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ICDSH</v>
      </c>
      <c r="G192" s="16">
        <f>VLOOKUP($D192,'Growth rate'!$B$3:$S$93,9,FALSE)*VLOOKUP($F192,BY_IND_Demand_Drivers!$B$5:$J$100,7,FALSE)</f>
        <v>101.49491467456122</v>
      </c>
      <c r="H192" s="16">
        <f>VLOOKUP($D192,'Growth rate'!$B$3:$S$93,9,FALSE)*VLOOKUP($F192,BY_IND_Demand_Drivers!$B$5:$J$100,8,FALSE)</f>
        <v>0</v>
      </c>
      <c r="I192" s="16">
        <f>VLOOKUP($D192,'Growth rate'!$B$3:$S$93,9,FALSE)*VLOOKUP($F192,BY_IND_Demand_Drivers!$B$5:$J$100,9,FALSE)</f>
        <v>0</v>
      </c>
    </row>
    <row r="193" spans="1:9">
      <c r="A193" s="16">
        <f t="shared" si="1"/>
        <v>10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ICDSH</v>
      </c>
      <c r="G193" s="16">
        <f>VLOOKUP($D193,'Growth rate'!$B$3:$S$93,9,FALSE)*VLOOKUP($F193,BY_IND_Demand_Drivers!$B$5:$J$100,7,FALSE)</f>
        <v>100.51470314474714</v>
      </c>
      <c r="H193" s="16">
        <f>VLOOKUP($D193,'Growth rate'!$B$3:$S$93,9,FALSE)*VLOOKUP($F193,BY_IND_Demand_Drivers!$B$5:$J$100,8,FALSE)</f>
        <v>0</v>
      </c>
      <c r="I193" s="16">
        <f>VLOOKUP($D193,'Growth rate'!$B$3:$S$93,9,FALSE)*VLOOKUP($F193,BY_IND_Demand_Drivers!$B$5:$J$100,9,FALSE)</f>
        <v>0</v>
      </c>
    </row>
    <row r="194" spans="1:9">
      <c r="A194" s="16">
        <f t="shared" si="1"/>
        <v>10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ICDSH</v>
      </c>
      <c r="G194" s="16">
        <f>VLOOKUP($D194,'Growth rate'!$B$3:$S$93,9,FALSE)*VLOOKUP($F194,BY_IND_Demand_Drivers!$B$5:$J$100,7,FALSE)</f>
        <v>99.53449161493306</v>
      </c>
      <c r="H194" s="16">
        <f>VLOOKUP($D194,'Growth rate'!$B$3:$S$93,9,FALSE)*VLOOKUP($F194,BY_IND_Demand_Drivers!$B$5:$J$100,8,FALSE)</f>
        <v>0</v>
      </c>
      <c r="I194" s="16">
        <f>VLOOKUP($D194,'Growth rate'!$B$3:$S$93,9,FALSE)*VLOOKUP($F194,BY_IND_Demand_Drivers!$B$5:$J$100,9,FALSE)</f>
        <v>0</v>
      </c>
    </row>
    <row r="195" spans="1:9">
      <c r="A195" s="16">
        <f t="shared" si="1"/>
        <v>10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ICDSH</v>
      </c>
      <c r="G195" s="16">
        <f>VLOOKUP($D195,'Growth rate'!$B$3:$S$93,9,FALSE)*VLOOKUP($F195,BY_IND_Demand_Drivers!$B$5:$J$100,7,FALSE)</f>
        <v>98.55428008511899</v>
      </c>
      <c r="H195" s="16">
        <f>VLOOKUP($D195,'Growth rate'!$B$3:$S$93,9,FALSE)*VLOOKUP($F195,BY_IND_Demand_Drivers!$B$5:$J$100,8,FALSE)</f>
        <v>0</v>
      </c>
      <c r="I195" s="16">
        <f>VLOOKUP($D195,'Growth rate'!$B$3:$S$93,9,FALSE)*VLOOKUP($F195,BY_IND_Demand_Drivers!$B$5:$J$100,9,FALSE)</f>
        <v>0</v>
      </c>
    </row>
    <row r="196" spans="1:9">
      <c r="A196" s="16">
        <f t="shared" si="1"/>
        <v>10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ICDSH</v>
      </c>
      <c r="G196" s="16">
        <f>VLOOKUP($D196,'Growth rate'!$B$3:$S$93,9,FALSE)*VLOOKUP($F196,BY_IND_Demand_Drivers!$B$5:$J$100,7,FALSE)</f>
        <v>97.574068555304919</v>
      </c>
      <c r="H196" s="16">
        <f>VLOOKUP($D196,'Growth rate'!$B$3:$S$93,9,FALSE)*VLOOKUP($F196,BY_IND_Demand_Drivers!$B$5:$J$100,8,FALSE)</f>
        <v>0</v>
      </c>
      <c r="I196" s="16">
        <f>VLOOKUP($D196,'Growth rate'!$B$3:$S$93,9,FALSE)*VLOOKUP($F196,BY_IND_Demand_Drivers!$B$5:$J$100,9,FALSE)</f>
        <v>0</v>
      </c>
    </row>
    <row r="197" spans="1:9">
      <c r="A197" s="16">
        <f t="shared" si="1"/>
        <v>10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ICDSH</v>
      </c>
      <c r="G197" s="16">
        <f>VLOOKUP($D197,'Growth rate'!$B$3:$S$93,9,FALSE)*VLOOKUP($F197,BY_IND_Demand_Drivers!$B$5:$J$100,7,FALSE)</f>
        <v>96.593857025490848</v>
      </c>
      <c r="H197" s="16">
        <f>VLOOKUP($D197,'Growth rate'!$B$3:$S$93,9,FALSE)*VLOOKUP($F197,BY_IND_Demand_Drivers!$B$5:$J$100,8,FALSE)</f>
        <v>0</v>
      </c>
      <c r="I197" s="16">
        <f>VLOOKUP($D197,'Growth rate'!$B$3:$S$93,9,FALSE)*VLOOKUP($F197,BY_IND_Demand_Drivers!$B$5:$J$100,9,FALSE)</f>
        <v>0</v>
      </c>
    </row>
    <row r="198" spans="1:9">
      <c r="A198" s="16">
        <f t="shared" si="1"/>
        <v>10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ICDSH</v>
      </c>
      <c r="G198" s="16">
        <f>VLOOKUP($D198,'Growth rate'!$B$3:$S$93,9,FALSE)*VLOOKUP($F198,BY_IND_Demand_Drivers!$B$5:$J$100,7,FALSE)</f>
        <v>95.613645495676778</v>
      </c>
      <c r="H198" s="16">
        <f>VLOOKUP($D198,'Growth rate'!$B$3:$S$93,9,FALSE)*VLOOKUP($F198,BY_IND_Demand_Drivers!$B$5:$J$100,8,FALSE)</f>
        <v>0</v>
      </c>
      <c r="I198" s="16">
        <f>VLOOKUP($D198,'Growth rate'!$B$3:$S$93,9,FALSE)*VLOOKUP($F198,BY_IND_Demand_Drivers!$B$5:$J$100,9,FALSE)</f>
        <v>0</v>
      </c>
    </row>
    <row r="199" spans="1:9">
      <c r="A199" s="16">
        <f t="shared" si="1"/>
        <v>10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ICDSH</v>
      </c>
      <c r="G199" s="16">
        <f>VLOOKUP($D199,'Growth rate'!$B$3:$S$93,9,FALSE)*VLOOKUP($F199,BY_IND_Demand_Drivers!$B$5:$J$100,7,FALSE)</f>
        <v>94.633433965862693</v>
      </c>
      <c r="H199" s="16">
        <f>VLOOKUP($D199,'Growth rate'!$B$3:$S$93,9,FALSE)*VLOOKUP($F199,BY_IND_Demand_Drivers!$B$5:$J$100,8,FALSE)</f>
        <v>0</v>
      </c>
      <c r="I199" s="16">
        <f>VLOOKUP($D199,'Growth rate'!$B$3:$S$93,9,FALSE)*VLOOKUP($F199,BY_IND_Demand_Drivers!$B$5:$J$100,9,FALSE)</f>
        <v>0</v>
      </c>
    </row>
    <row r="200" spans="1:9">
      <c r="A200" s="16">
        <f t="shared" si="1"/>
        <v>10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ICDSH</v>
      </c>
      <c r="G200" s="16">
        <f>VLOOKUP($D200,'Growth rate'!$B$3:$S$93,9,FALSE)*VLOOKUP($F200,BY_IND_Demand_Drivers!$B$5:$J$100,7,FALSE)</f>
        <v>95.6973829633273</v>
      </c>
      <c r="H200" s="16">
        <f>VLOOKUP($D200,'Growth rate'!$B$3:$S$93,9,FALSE)*VLOOKUP($F200,BY_IND_Demand_Drivers!$B$5:$J$100,8,FALSE)</f>
        <v>0</v>
      </c>
      <c r="I200" s="16">
        <f>VLOOKUP($D200,'Growth rate'!$B$3:$S$93,9,FALSE)*VLOOKUP($F200,BY_IND_Demand_Drivers!$B$5:$J$100,9,FALSE)</f>
        <v>0</v>
      </c>
    </row>
    <row r="201" spans="1:9">
      <c r="A201" s="16">
        <f t="shared" si="1"/>
        <v>10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ICDSH</v>
      </c>
      <c r="G201" s="16">
        <f>VLOOKUP($D201,'Growth rate'!$B$3:$S$93,9,FALSE)*VLOOKUP($F201,BY_IND_Demand_Drivers!$B$5:$J$100,7,FALSE)</f>
        <v>96.761331960791907</v>
      </c>
      <c r="H201" s="16">
        <f>VLOOKUP($D201,'Growth rate'!$B$3:$S$93,9,FALSE)*VLOOKUP($F201,BY_IND_Demand_Drivers!$B$5:$J$100,8,FALSE)</f>
        <v>0</v>
      </c>
      <c r="I201" s="16">
        <f>VLOOKUP($D201,'Growth rate'!$B$3:$S$93,9,FALSE)*VLOOKUP($F201,BY_IND_Demand_Drivers!$B$5:$J$100,9,FALSE)</f>
        <v>0</v>
      </c>
    </row>
    <row r="202" spans="1:9">
      <c r="A202" s="16">
        <f t="shared" si="1"/>
        <v>10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ICDSH</v>
      </c>
      <c r="G202" s="16">
        <f>VLOOKUP($D202,'Growth rate'!$B$3:$S$93,9,FALSE)*VLOOKUP($F202,BY_IND_Demand_Drivers!$B$5:$J$100,7,FALSE)</f>
        <v>97.825280958256513</v>
      </c>
      <c r="H202" s="16">
        <f>VLOOKUP($D202,'Growth rate'!$B$3:$S$93,9,FALSE)*VLOOKUP($F202,BY_IND_Demand_Drivers!$B$5:$J$100,8,FALSE)</f>
        <v>0</v>
      </c>
      <c r="I202" s="16">
        <f>VLOOKUP($D202,'Growth rate'!$B$3:$S$93,9,FALSE)*VLOOKUP($F202,BY_IND_Demand_Drivers!$B$5:$J$100,9,FALSE)</f>
        <v>0</v>
      </c>
    </row>
    <row r="203" spans="1:9">
      <c r="A203" s="16">
        <f t="shared" si="1"/>
        <v>10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ICDSH</v>
      </c>
      <c r="G203" s="16">
        <f>VLOOKUP($D203,'Growth rate'!$B$3:$S$93,9,FALSE)*VLOOKUP($F203,BY_IND_Demand_Drivers!$B$5:$J$100,7,FALSE)</f>
        <v>98.88922995572112</v>
      </c>
      <c r="H203" s="16">
        <f>VLOOKUP($D203,'Growth rate'!$B$3:$S$93,9,FALSE)*VLOOKUP($F203,BY_IND_Demand_Drivers!$B$5:$J$100,8,FALSE)</f>
        <v>0</v>
      </c>
      <c r="I203" s="16">
        <f>VLOOKUP($D203,'Growth rate'!$B$3:$S$93,9,FALSE)*VLOOKUP($F203,BY_IND_Demand_Drivers!$B$5:$J$100,9,FALSE)</f>
        <v>0</v>
      </c>
    </row>
    <row r="204" spans="1:9">
      <c r="A204" s="16">
        <f t="shared" si="1"/>
        <v>10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ICDSH</v>
      </c>
      <c r="G204" s="16">
        <f>VLOOKUP($D204,'Growth rate'!$B$3:$S$93,9,FALSE)*VLOOKUP($F204,BY_IND_Demand_Drivers!$B$5:$J$100,7,FALSE)</f>
        <v>99.953178953185727</v>
      </c>
      <c r="H204" s="16">
        <f>VLOOKUP($D204,'Growth rate'!$B$3:$S$93,9,FALSE)*VLOOKUP($F204,BY_IND_Demand_Drivers!$B$5:$J$100,8,FALSE)</f>
        <v>0</v>
      </c>
      <c r="I204" s="16">
        <f>VLOOKUP($D204,'Growth rate'!$B$3:$S$93,9,FALSE)*VLOOKUP($F204,BY_IND_Demand_Drivers!$B$5:$J$100,9,FALSE)</f>
        <v>0</v>
      </c>
    </row>
    <row r="205" spans="1:9">
      <c r="A205" s="16">
        <f t="shared" si="1"/>
        <v>10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ICDSH</v>
      </c>
      <c r="G205" s="16">
        <f>VLOOKUP($D205,'Growth rate'!$B$3:$S$93,9,FALSE)*VLOOKUP($F205,BY_IND_Demand_Drivers!$B$5:$J$100,7,FALSE)</f>
        <v>101.09211656355772</v>
      </c>
      <c r="H205" s="16">
        <f>VLOOKUP($D205,'Growth rate'!$B$3:$S$93,9,FALSE)*VLOOKUP($F205,BY_IND_Demand_Drivers!$B$5:$J$100,8,FALSE)</f>
        <v>0</v>
      </c>
      <c r="I205" s="16">
        <f>VLOOKUP($D205,'Growth rate'!$B$3:$S$93,9,FALSE)*VLOOKUP($F205,BY_IND_Demand_Drivers!$B$5:$J$100,9,FALSE)</f>
        <v>0</v>
      </c>
    </row>
    <row r="206" spans="1:9">
      <c r="A206" s="16">
        <f t="shared" si="1"/>
        <v>10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ICDSH</v>
      </c>
      <c r="G206" s="16">
        <f>VLOOKUP($D206,'Growth rate'!$B$3:$S$93,9,FALSE)*VLOOKUP($F206,BY_IND_Demand_Drivers!$B$5:$J$100,7,FALSE)</f>
        <v>102.23105417392973</v>
      </c>
      <c r="H206" s="16">
        <f>VLOOKUP($D206,'Growth rate'!$B$3:$S$93,9,FALSE)*VLOOKUP($F206,BY_IND_Demand_Drivers!$B$5:$J$100,8,FALSE)</f>
        <v>0</v>
      </c>
      <c r="I206" s="16">
        <f>VLOOKUP($D206,'Growth rate'!$B$3:$S$93,9,FALSE)*VLOOKUP($F206,BY_IND_Demand_Drivers!$B$5:$J$100,9,FALSE)</f>
        <v>0</v>
      </c>
    </row>
    <row r="207" spans="1:9">
      <c r="A207" s="16">
        <f t="shared" si="1"/>
        <v>10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ICDSH</v>
      </c>
      <c r="G207" s="16">
        <f>VLOOKUP($D207,'Growth rate'!$B$3:$S$93,9,FALSE)*VLOOKUP($F207,BY_IND_Demand_Drivers!$B$5:$J$100,7,FALSE)</f>
        <v>103.36999178430176</v>
      </c>
      <c r="H207" s="16">
        <f>VLOOKUP($D207,'Growth rate'!$B$3:$S$93,9,FALSE)*VLOOKUP($F207,BY_IND_Demand_Drivers!$B$5:$J$100,8,FALSE)</f>
        <v>0</v>
      </c>
      <c r="I207" s="16">
        <f>VLOOKUP($D207,'Growth rate'!$B$3:$S$93,9,FALSE)*VLOOKUP($F207,BY_IND_Demand_Drivers!$B$5:$J$100,9,FALSE)</f>
        <v>0</v>
      </c>
    </row>
    <row r="208" spans="1:9">
      <c r="A208" s="16">
        <f t="shared" si="1"/>
        <v>10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ICDSH</v>
      </c>
      <c r="G208" s="16">
        <f>VLOOKUP($D208,'Growth rate'!$B$3:$S$93,9,FALSE)*VLOOKUP($F208,BY_IND_Demand_Drivers!$B$5:$J$100,7,FALSE)</f>
        <v>104.50892939467374</v>
      </c>
      <c r="H208" s="16">
        <f>VLOOKUP($D208,'Growth rate'!$B$3:$S$93,9,FALSE)*VLOOKUP($F208,BY_IND_Demand_Drivers!$B$5:$J$100,8,FALSE)</f>
        <v>0</v>
      </c>
      <c r="I208" s="16">
        <f>VLOOKUP($D208,'Growth rate'!$B$3:$S$93,9,FALSE)*VLOOKUP($F208,BY_IND_Demand_Drivers!$B$5:$J$100,9,FALSE)</f>
        <v>0</v>
      </c>
    </row>
    <row r="209" spans="1:9">
      <c r="A209" s="16">
        <f t="shared" si="1"/>
        <v>10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ICDSH</v>
      </c>
      <c r="G209" s="16">
        <f>VLOOKUP($D209,'Growth rate'!$B$3:$S$93,9,FALSE)*VLOOKUP($F209,BY_IND_Demand_Drivers!$B$5:$J$100,7,FALSE)</f>
        <v>105.64786700504578</v>
      </c>
      <c r="H209" s="16">
        <f>VLOOKUP($D209,'Growth rate'!$B$3:$S$93,9,FALSE)*VLOOKUP($F209,BY_IND_Demand_Drivers!$B$5:$J$100,8,FALSE)</f>
        <v>0</v>
      </c>
      <c r="I209" s="16">
        <f>VLOOKUP($D209,'Growth rate'!$B$3:$S$93,9,FALSE)*VLOOKUP($F209,BY_IND_Demand_Drivers!$B$5:$J$100,9,FALSE)</f>
        <v>0</v>
      </c>
    </row>
    <row r="210" spans="1:9">
      <c r="A210" s="16">
        <f t="shared" si="1"/>
        <v>10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ICDSH</v>
      </c>
      <c r="G210" s="16">
        <f>VLOOKUP($D210,'Growth rate'!$B$3:$S$93,9,FALSE)*VLOOKUP($F210,BY_IND_Demand_Drivers!$B$5:$J$100,7,FALSE)</f>
        <v>106.77950073561711</v>
      </c>
      <c r="H210" s="16">
        <f>VLOOKUP($D210,'Growth rate'!$B$3:$S$93,9,FALSE)*VLOOKUP($F210,BY_IND_Demand_Drivers!$B$5:$J$100,8,FALSE)</f>
        <v>0</v>
      </c>
      <c r="I210" s="16">
        <f>VLOOKUP($D210,'Growth rate'!$B$3:$S$93,9,FALSE)*VLOOKUP($F210,BY_IND_Demand_Drivers!$B$5:$J$100,9,FALSE)</f>
        <v>0</v>
      </c>
    </row>
    <row r="211" spans="1:9">
      <c r="A211" s="16">
        <f t="shared" si="1"/>
        <v>10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ICDSH</v>
      </c>
      <c r="G211" s="16">
        <f>VLOOKUP($D211,'Growth rate'!$B$3:$S$93,9,FALSE)*VLOOKUP($F211,BY_IND_Demand_Drivers!$B$5:$J$100,7,FALSE)</f>
        <v>107.91113446618841</v>
      </c>
      <c r="H211" s="16">
        <f>VLOOKUP($D211,'Growth rate'!$B$3:$S$93,9,FALSE)*VLOOKUP($F211,BY_IND_Demand_Drivers!$B$5:$J$100,8,FALSE)</f>
        <v>0</v>
      </c>
      <c r="I211" s="16">
        <f>VLOOKUP($D211,'Growth rate'!$B$3:$S$93,9,FALSE)*VLOOKUP($F211,BY_IND_Demand_Drivers!$B$5:$J$100,9,FALSE)</f>
        <v>0</v>
      </c>
    </row>
    <row r="212" spans="1:9">
      <c r="A212" s="16">
        <f t="shared" si="1"/>
        <v>10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ICDSH</v>
      </c>
      <c r="G212" s="16">
        <f>VLOOKUP($D212,'Growth rate'!$B$3:$S$93,9,FALSE)*VLOOKUP($F212,BY_IND_Demand_Drivers!$B$5:$J$100,7,FALSE)</f>
        <v>109.04276819675977</v>
      </c>
      <c r="H212" s="16">
        <f>VLOOKUP($D212,'Growth rate'!$B$3:$S$93,9,FALSE)*VLOOKUP($F212,BY_IND_Demand_Drivers!$B$5:$J$100,8,FALSE)</f>
        <v>0</v>
      </c>
      <c r="I212" s="16">
        <f>VLOOKUP($D212,'Growth rate'!$B$3:$S$93,9,FALSE)*VLOOKUP($F212,BY_IND_Demand_Drivers!$B$5:$J$100,9,FALSE)</f>
        <v>0</v>
      </c>
    </row>
    <row r="213" spans="1:9">
      <c r="A213" s="16">
        <f t="shared" si="1"/>
        <v>10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ICDSH</v>
      </c>
      <c r="G213" s="16">
        <f>VLOOKUP($D213,'Growth rate'!$B$3:$S$93,9,FALSE)*VLOOKUP($F213,BY_IND_Demand_Drivers!$B$5:$J$100,7,FALSE)</f>
        <v>110.1744019273311</v>
      </c>
      <c r="H213" s="16">
        <f>VLOOKUP($D213,'Growth rate'!$B$3:$S$93,9,FALSE)*VLOOKUP($F213,BY_IND_Demand_Drivers!$B$5:$J$100,8,FALSE)</f>
        <v>0</v>
      </c>
      <c r="I213" s="16">
        <f>VLOOKUP($D213,'Growth rate'!$B$3:$S$93,9,FALSE)*VLOOKUP($F213,BY_IND_Demand_Drivers!$B$5:$J$100,9,FALSE)</f>
        <v>0</v>
      </c>
    </row>
    <row r="214" spans="1:9">
      <c r="A214" s="16">
        <f t="shared" si="1"/>
        <v>10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ICDSH</v>
      </c>
      <c r="G214" s="16">
        <f>VLOOKUP($D214,'Growth rate'!$B$3:$S$93,9,FALSE)*VLOOKUP($F214,BY_IND_Demand_Drivers!$B$5:$J$100,7,FALSE)</f>
        <v>111.30603565790244</v>
      </c>
      <c r="H214" s="16">
        <f>VLOOKUP($D214,'Growth rate'!$B$3:$S$93,9,FALSE)*VLOOKUP($F214,BY_IND_Demand_Drivers!$B$5:$J$100,8,FALSE)</f>
        <v>0</v>
      </c>
      <c r="I214" s="16">
        <f>VLOOKUP($D214,'Growth rate'!$B$3:$S$93,9,FALSE)*VLOOKUP($F214,BY_IND_Demand_Drivers!$B$5:$J$100,9,FALSE)</f>
        <v>0</v>
      </c>
    </row>
    <row r="215" spans="1:9">
      <c r="A215" s="16">
        <f t="shared" ref="A215:A278" si="2">A133+1</f>
        <v>10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ICDSH</v>
      </c>
      <c r="G215" s="16">
        <f>VLOOKUP($D215,'Growth rate'!$B$3:$S$93,9,FALSE)*VLOOKUP($F215,BY_IND_Demand_Drivers!$B$5:$J$100,7,FALSE)</f>
        <v>112.42586349703254</v>
      </c>
      <c r="H215" s="16">
        <f>VLOOKUP($D215,'Growth rate'!$B$3:$S$93,9,FALSE)*VLOOKUP($F215,BY_IND_Demand_Drivers!$B$5:$J$100,8,FALSE)</f>
        <v>0</v>
      </c>
      <c r="I215" s="16">
        <f>VLOOKUP($D215,'Growth rate'!$B$3:$S$93,9,FALSE)*VLOOKUP($F215,BY_IND_Demand_Drivers!$B$5:$J$100,9,FALSE)</f>
        <v>0</v>
      </c>
    </row>
    <row r="216" spans="1:9">
      <c r="A216" s="16">
        <f t="shared" si="2"/>
        <v>10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ICDSH</v>
      </c>
      <c r="G216" s="16">
        <f>VLOOKUP($D216,'Growth rate'!$B$3:$S$93,9,FALSE)*VLOOKUP($F216,BY_IND_Demand_Drivers!$B$5:$J$100,7,FALSE)</f>
        <v>113.54569133616263</v>
      </c>
      <c r="H216" s="16">
        <f>VLOOKUP($D216,'Growth rate'!$B$3:$S$93,9,FALSE)*VLOOKUP($F216,BY_IND_Demand_Drivers!$B$5:$J$100,8,FALSE)</f>
        <v>0</v>
      </c>
      <c r="I216" s="16">
        <f>VLOOKUP($D216,'Growth rate'!$B$3:$S$93,9,FALSE)*VLOOKUP($F216,BY_IND_Demand_Drivers!$B$5:$J$100,9,FALSE)</f>
        <v>0</v>
      </c>
    </row>
    <row r="217" spans="1:9">
      <c r="A217" s="16">
        <f t="shared" si="2"/>
        <v>10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ICDSH</v>
      </c>
      <c r="G217" s="16">
        <f>VLOOKUP($D217,'Growth rate'!$B$3:$S$93,9,FALSE)*VLOOKUP($F217,BY_IND_Demand_Drivers!$B$5:$J$100,7,FALSE)</f>
        <v>114.6655191752927</v>
      </c>
      <c r="H217" s="16">
        <f>VLOOKUP($D217,'Growth rate'!$B$3:$S$93,9,FALSE)*VLOOKUP($F217,BY_IND_Demand_Drivers!$B$5:$J$100,8,FALSE)</f>
        <v>0</v>
      </c>
      <c r="I217" s="16">
        <f>VLOOKUP($D217,'Growth rate'!$B$3:$S$93,9,FALSE)*VLOOKUP($F217,BY_IND_Demand_Drivers!$B$5:$J$100,9,FALSE)</f>
        <v>0</v>
      </c>
    </row>
    <row r="218" spans="1:9">
      <c r="A218" s="16">
        <f t="shared" si="2"/>
        <v>10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ICDSH</v>
      </c>
      <c r="G218" s="16">
        <f>VLOOKUP($D218,'Growth rate'!$B$3:$S$93,9,FALSE)*VLOOKUP($F218,BY_IND_Demand_Drivers!$B$5:$J$100,7,FALSE)</f>
        <v>115.7853470144228</v>
      </c>
      <c r="H218" s="16">
        <f>VLOOKUP($D218,'Growth rate'!$B$3:$S$93,9,FALSE)*VLOOKUP($F218,BY_IND_Demand_Drivers!$B$5:$J$100,8,FALSE)</f>
        <v>0</v>
      </c>
      <c r="I218" s="16">
        <f>VLOOKUP($D218,'Growth rate'!$B$3:$S$93,9,FALSE)*VLOOKUP($F218,BY_IND_Demand_Drivers!$B$5:$J$100,9,FALSE)</f>
        <v>0</v>
      </c>
    </row>
    <row r="219" spans="1:9">
      <c r="A219" s="16">
        <f t="shared" si="2"/>
        <v>10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ICDSH</v>
      </c>
      <c r="G219" s="16">
        <f>VLOOKUP($D219,'Growth rate'!$B$3:$S$93,9,FALSE)*VLOOKUP($F219,BY_IND_Demand_Drivers!$B$5:$J$100,7,FALSE)</f>
        <v>116.90517485355289</v>
      </c>
      <c r="H219" s="16">
        <f>VLOOKUP($D219,'Growth rate'!$B$3:$S$93,9,FALSE)*VLOOKUP($F219,BY_IND_Demand_Drivers!$B$5:$J$100,8,FALSE)</f>
        <v>0</v>
      </c>
      <c r="I219" s="16">
        <f>VLOOKUP($D219,'Growth rate'!$B$3:$S$93,9,FALSE)*VLOOKUP($F219,BY_IND_Demand_Drivers!$B$5:$J$100,9,FALSE)</f>
        <v>0</v>
      </c>
    </row>
    <row r="220" spans="1:9">
      <c r="A220" s="16">
        <f t="shared" si="2"/>
        <v>10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ICDSH</v>
      </c>
      <c r="G220" s="16">
        <f>VLOOKUP($D220,'Growth rate'!$B$3:$S$93,9,FALSE)*VLOOKUP($F220,BY_IND_Demand_Drivers!$B$5:$J$100,7,FALSE)</f>
        <v>117.96576715747915</v>
      </c>
      <c r="H220" s="16">
        <f>VLOOKUP($D220,'Growth rate'!$B$3:$S$93,9,FALSE)*VLOOKUP($F220,BY_IND_Demand_Drivers!$B$5:$J$100,8,FALSE)</f>
        <v>0</v>
      </c>
      <c r="I220" s="16">
        <f>VLOOKUP($D220,'Growth rate'!$B$3:$S$93,9,FALSE)*VLOOKUP($F220,BY_IND_Demand_Drivers!$B$5:$J$100,9,FALSE)</f>
        <v>0</v>
      </c>
    </row>
    <row r="221" spans="1:9">
      <c r="A221" s="16">
        <f t="shared" si="2"/>
        <v>10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ICDSH</v>
      </c>
      <c r="G221" s="16">
        <f>VLOOKUP($D221,'Growth rate'!$B$3:$S$93,9,FALSE)*VLOOKUP($F221,BY_IND_Demand_Drivers!$B$5:$J$100,7,FALSE)</f>
        <v>119.02635946140543</v>
      </c>
      <c r="H221" s="16">
        <f>VLOOKUP($D221,'Growth rate'!$B$3:$S$93,9,FALSE)*VLOOKUP($F221,BY_IND_Demand_Drivers!$B$5:$J$100,8,FALSE)</f>
        <v>0</v>
      </c>
      <c r="I221" s="16">
        <f>VLOOKUP($D221,'Growth rate'!$B$3:$S$93,9,FALSE)*VLOOKUP($F221,BY_IND_Demand_Drivers!$B$5:$J$100,9,FALSE)</f>
        <v>0</v>
      </c>
    </row>
    <row r="222" spans="1:9">
      <c r="A222" s="16">
        <f t="shared" si="2"/>
        <v>10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ICDSH</v>
      </c>
      <c r="G222" s="16">
        <f>VLOOKUP($D222,'Growth rate'!$B$3:$S$93,9,FALSE)*VLOOKUP($F222,BY_IND_Demand_Drivers!$B$5:$J$100,7,FALSE)</f>
        <v>120.08695176533166</v>
      </c>
      <c r="H222" s="16">
        <f>VLOOKUP($D222,'Growth rate'!$B$3:$S$93,9,FALSE)*VLOOKUP($F222,BY_IND_Demand_Drivers!$B$5:$J$100,8,FALSE)</f>
        <v>0</v>
      </c>
      <c r="I222" s="16">
        <f>VLOOKUP($D222,'Growth rate'!$B$3:$S$93,9,FALSE)*VLOOKUP($F222,BY_IND_Demand_Drivers!$B$5:$J$100,9,FALSE)</f>
        <v>0</v>
      </c>
    </row>
    <row r="223" spans="1:9">
      <c r="A223" s="16">
        <f t="shared" si="2"/>
        <v>10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ICDSH</v>
      </c>
      <c r="G223" s="16">
        <f>VLOOKUP($D223,'Growth rate'!$B$3:$S$93,9,FALSE)*VLOOKUP($F223,BY_IND_Demand_Drivers!$B$5:$J$100,7,FALSE)</f>
        <v>121.14754406925793</v>
      </c>
      <c r="H223" s="16">
        <f>VLOOKUP($D223,'Growth rate'!$B$3:$S$93,9,FALSE)*VLOOKUP($F223,BY_IND_Demand_Drivers!$B$5:$J$100,8,FALSE)</f>
        <v>0</v>
      </c>
      <c r="I223" s="16">
        <f>VLOOKUP($D223,'Growth rate'!$B$3:$S$93,9,FALSE)*VLOOKUP($F223,BY_IND_Demand_Drivers!$B$5:$J$100,9,FALSE)</f>
        <v>0</v>
      </c>
    </row>
    <row r="224" spans="1:9">
      <c r="A224" s="16">
        <f t="shared" si="2"/>
        <v>10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ICDSH</v>
      </c>
      <c r="G224" s="16">
        <f>VLOOKUP($D224,'Growth rate'!$B$3:$S$93,9,FALSE)*VLOOKUP($F224,BY_IND_Demand_Drivers!$B$5:$J$100,7,FALSE)</f>
        <v>122.20813637318419</v>
      </c>
      <c r="H224" s="16">
        <f>VLOOKUP($D224,'Growth rate'!$B$3:$S$93,9,FALSE)*VLOOKUP($F224,BY_IND_Demand_Drivers!$B$5:$J$100,8,FALSE)</f>
        <v>0</v>
      </c>
      <c r="I224" s="16">
        <f>VLOOKUP($D224,'Growth rate'!$B$3:$S$93,9,FALSE)*VLOOKUP($F224,BY_IND_Demand_Drivers!$B$5:$J$100,9,FALSE)</f>
        <v>0</v>
      </c>
    </row>
    <row r="225" spans="1:9">
      <c r="A225" s="16">
        <f t="shared" si="2"/>
        <v>10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ICDSH</v>
      </c>
      <c r="G225" s="16">
        <f>VLOOKUP($D225,'Growth rate'!$B$3:$S$93,9,FALSE)*VLOOKUP($F225,BY_IND_Demand_Drivers!$B$5:$J$100,7,FALSE)</f>
        <v>123.20405585319988</v>
      </c>
      <c r="H225" s="16">
        <f>VLOOKUP($D225,'Growth rate'!$B$3:$S$93,9,FALSE)*VLOOKUP($F225,BY_IND_Demand_Drivers!$B$5:$J$100,8,FALSE)</f>
        <v>0</v>
      </c>
      <c r="I225" s="16">
        <f>VLOOKUP($D225,'Growth rate'!$B$3:$S$93,9,FALSE)*VLOOKUP($F225,BY_IND_Demand_Drivers!$B$5:$J$100,9,FALSE)</f>
        <v>0</v>
      </c>
    </row>
    <row r="226" spans="1:9">
      <c r="A226" s="16">
        <f t="shared" si="2"/>
        <v>10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ICDSH</v>
      </c>
      <c r="G226" s="16">
        <f>VLOOKUP($D226,'Growth rate'!$B$3:$S$93,9,FALSE)*VLOOKUP($F226,BY_IND_Demand_Drivers!$B$5:$J$100,7,FALSE)</f>
        <v>124.19997533321559</v>
      </c>
      <c r="H226" s="16">
        <f>VLOOKUP($D226,'Growth rate'!$B$3:$S$93,9,FALSE)*VLOOKUP($F226,BY_IND_Demand_Drivers!$B$5:$J$100,8,FALSE)</f>
        <v>0</v>
      </c>
      <c r="I226" s="16">
        <f>VLOOKUP($D226,'Growth rate'!$B$3:$S$93,9,FALSE)*VLOOKUP($F226,BY_IND_Demand_Drivers!$B$5:$J$100,9,FALSE)</f>
        <v>0</v>
      </c>
    </row>
    <row r="227" spans="1:9">
      <c r="A227" s="16">
        <f t="shared" si="2"/>
        <v>10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ICDSH</v>
      </c>
      <c r="G227" s="16">
        <f>VLOOKUP($D227,'Growth rate'!$B$3:$S$93,9,FALSE)*VLOOKUP($F227,BY_IND_Demand_Drivers!$B$5:$J$100,7,FALSE)</f>
        <v>125.19589481323121</v>
      </c>
      <c r="H227" s="16">
        <f>VLOOKUP($D227,'Growth rate'!$B$3:$S$93,9,FALSE)*VLOOKUP($F227,BY_IND_Demand_Drivers!$B$5:$J$100,8,FALSE)</f>
        <v>0</v>
      </c>
      <c r="I227" s="16">
        <f>VLOOKUP($D227,'Growth rate'!$B$3:$S$93,9,FALSE)*VLOOKUP($F227,BY_IND_Demand_Drivers!$B$5:$J$100,9,FALSE)</f>
        <v>0</v>
      </c>
    </row>
    <row r="228" spans="1:9">
      <c r="A228" s="16">
        <f t="shared" si="2"/>
        <v>10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ICDSH</v>
      </c>
      <c r="G228" s="16">
        <f>VLOOKUP($D228,'Growth rate'!$B$3:$S$93,9,FALSE)*VLOOKUP($F228,BY_IND_Demand_Drivers!$B$5:$J$100,7,FALSE)</f>
        <v>126.19181429324692</v>
      </c>
      <c r="H228" s="16">
        <f>VLOOKUP($D228,'Growth rate'!$B$3:$S$93,9,FALSE)*VLOOKUP($F228,BY_IND_Demand_Drivers!$B$5:$J$100,8,FALSE)</f>
        <v>0</v>
      </c>
      <c r="I228" s="16">
        <f>VLOOKUP($D228,'Growth rate'!$B$3:$S$93,9,FALSE)*VLOOKUP($F228,BY_IND_Demand_Drivers!$B$5:$J$100,9,FALSE)</f>
        <v>0</v>
      </c>
    </row>
    <row r="229" spans="1:9">
      <c r="A229" s="16">
        <f t="shared" si="2"/>
        <v>10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ICDSH</v>
      </c>
      <c r="G229" s="16">
        <f>VLOOKUP($D229,'Growth rate'!$B$3:$S$93,9,FALSE)*VLOOKUP($F229,BY_IND_Demand_Drivers!$B$5:$J$100,7,FALSE)</f>
        <v>127.18773377326262</v>
      </c>
      <c r="H229" s="16">
        <f>VLOOKUP($D229,'Growth rate'!$B$3:$S$93,9,FALSE)*VLOOKUP($F229,BY_IND_Demand_Drivers!$B$5:$J$100,8,FALSE)</f>
        <v>0</v>
      </c>
      <c r="I229" s="16">
        <f>VLOOKUP($D229,'Growth rate'!$B$3:$S$93,9,FALSE)*VLOOKUP($F229,BY_IND_Demand_Drivers!$B$5:$J$100,9,FALSE)</f>
        <v>0</v>
      </c>
    </row>
    <row r="230" spans="1:9">
      <c r="A230" s="16">
        <f t="shared" si="2"/>
        <v>10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ICDSH</v>
      </c>
      <c r="G230" s="16">
        <f>VLOOKUP($D230,'Growth rate'!$B$3:$S$93,9,FALSE)*VLOOKUP($F230,BY_IND_Demand_Drivers!$B$5:$J$100,7,FALSE)</f>
        <v>128.06256657751607</v>
      </c>
      <c r="H230" s="16">
        <f>VLOOKUP($D230,'Growth rate'!$B$3:$S$93,9,FALSE)*VLOOKUP($F230,BY_IND_Demand_Drivers!$B$5:$J$100,8,FALSE)</f>
        <v>0</v>
      </c>
      <c r="I230" s="16">
        <f>VLOOKUP($D230,'Growth rate'!$B$3:$S$93,9,FALSE)*VLOOKUP($F230,BY_IND_Demand_Drivers!$B$5:$J$100,9,FALSE)</f>
        <v>0</v>
      </c>
    </row>
    <row r="231" spans="1:9">
      <c r="A231" s="16">
        <f t="shared" si="2"/>
        <v>10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ICDSH</v>
      </c>
      <c r="G231" s="16">
        <f>VLOOKUP($D231,'Growth rate'!$B$3:$S$93,9,FALSE)*VLOOKUP($F231,BY_IND_Demand_Drivers!$B$5:$J$100,7,FALSE)</f>
        <v>128.9373993817695</v>
      </c>
      <c r="H231" s="16">
        <f>VLOOKUP($D231,'Growth rate'!$B$3:$S$93,9,FALSE)*VLOOKUP($F231,BY_IND_Demand_Drivers!$B$5:$J$100,8,FALSE)</f>
        <v>0</v>
      </c>
      <c r="I231" s="16">
        <f>VLOOKUP($D231,'Growth rate'!$B$3:$S$93,9,FALSE)*VLOOKUP($F231,BY_IND_Demand_Drivers!$B$5:$J$100,9,FALSE)</f>
        <v>0</v>
      </c>
    </row>
    <row r="232" spans="1:9">
      <c r="A232" s="16">
        <f t="shared" si="2"/>
        <v>10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ICDSH</v>
      </c>
      <c r="G232" s="16">
        <f>VLOOKUP($D232,'Growth rate'!$B$3:$S$93,9,FALSE)*VLOOKUP($F232,BY_IND_Demand_Drivers!$B$5:$J$100,7,FALSE)</f>
        <v>129.81223218602295</v>
      </c>
      <c r="H232" s="16">
        <f>VLOOKUP($D232,'Growth rate'!$B$3:$S$93,9,FALSE)*VLOOKUP($F232,BY_IND_Demand_Drivers!$B$5:$J$100,8,FALSE)</f>
        <v>0</v>
      </c>
      <c r="I232" s="16">
        <f>VLOOKUP($D232,'Growth rate'!$B$3:$S$93,9,FALSE)*VLOOKUP($F232,BY_IND_Demand_Drivers!$B$5:$J$100,9,FALSE)</f>
        <v>0</v>
      </c>
    </row>
    <row r="233" spans="1:9">
      <c r="A233" s="16">
        <f t="shared" si="2"/>
        <v>10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ICDSH</v>
      </c>
      <c r="G233" s="16">
        <f>VLOOKUP($D233,'Growth rate'!$B$3:$S$93,9,FALSE)*VLOOKUP($F233,BY_IND_Demand_Drivers!$B$5:$J$100,7,FALSE)</f>
        <v>130.68706499027641</v>
      </c>
      <c r="H233" s="16">
        <f>VLOOKUP($D233,'Growth rate'!$B$3:$S$93,9,FALSE)*VLOOKUP($F233,BY_IND_Demand_Drivers!$B$5:$J$100,8,FALSE)</f>
        <v>0</v>
      </c>
      <c r="I233" s="16">
        <f>VLOOKUP($D233,'Growth rate'!$B$3:$S$93,9,FALSE)*VLOOKUP($F233,BY_IND_Demand_Drivers!$B$5:$J$100,9,FALSE)</f>
        <v>0</v>
      </c>
    </row>
    <row r="234" spans="1:9">
      <c r="A234" s="16">
        <f t="shared" si="2"/>
        <v>10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ICDSH</v>
      </c>
      <c r="G234" s="16">
        <f>VLOOKUP($D234,'Growth rate'!$B$3:$S$93,9,FALSE)*VLOOKUP($F234,BY_IND_Demand_Drivers!$B$5:$J$100,7,FALSE)</f>
        <v>131.56189779452984</v>
      </c>
      <c r="H234" s="16">
        <f>VLOOKUP($D234,'Growth rate'!$B$3:$S$93,9,FALSE)*VLOOKUP($F234,BY_IND_Demand_Drivers!$B$5:$J$100,8,FALSE)</f>
        <v>0</v>
      </c>
      <c r="I234" s="16">
        <f>VLOOKUP($D234,'Growth rate'!$B$3:$S$93,9,FALSE)*VLOOKUP($F234,BY_IND_Demand_Drivers!$B$5:$J$100,9,FALSE)</f>
        <v>0</v>
      </c>
    </row>
    <row r="235" spans="1:9">
      <c r="A235" s="16">
        <f t="shared" si="2"/>
        <v>10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ICDSH</v>
      </c>
      <c r="G235" s="16">
        <f>VLOOKUP($D235,'Growth rate'!$B$3:$S$93,9,FALSE)*VLOOKUP($F235,BY_IND_Demand_Drivers!$B$5:$J$100,7,FALSE)</f>
        <v>132.33056079961884</v>
      </c>
      <c r="H235" s="16">
        <f>VLOOKUP($D235,'Growth rate'!$B$3:$S$93,9,FALSE)*VLOOKUP($F235,BY_IND_Demand_Drivers!$B$5:$J$100,8,FALSE)</f>
        <v>0</v>
      </c>
      <c r="I235" s="16">
        <f>VLOOKUP($D235,'Growth rate'!$B$3:$S$93,9,FALSE)*VLOOKUP($F235,BY_IND_Demand_Drivers!$B$5:$J$100,9,FALSE)</f>
        <v>0</v>
      </c>
    </row>
    <row r="236" spans="1:9">
      <c r="A236" s="16">
        <f t="shared" si="2"/>
        <v>10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ICDSH</v>
      </c>
      <c r="G236" s="16">
        <f>VLOOKUP($D236,'Growth rate'!$B$3:$S$93,9,FALSE)*VLOOKUP($F236,BY_IND_Demand_Drivers!$B$5:$J$100,7,FALSE)</f>
        <v>133.09922380470789</v>
      </c>
      <c r="H236" s="16">
        <f>VLOOKUP($D236,'Growth rate'!$B$3:$S$93,9,FALSE)*VLOOKUP($F236,BY_IND_Demand_Drivers!$B$5:$J$100,8,FALSE)</f>
        <v>0</v>
      </c>
      <c r="I236" s="16">
        <f>VLOOKUP($D236,'Growth rate'!$B$3:$S$93,9,FALSE)*VLOOKUP($F236,BY_IND_Demand_Drivers!$B$5:$J$100,9,FALSE)</f>
        <v>0</v>
      </c>
    </row>
    <row r="237" spans="1:9">
      <c r="A237" s="16">
        <f t="shared" si="2"/>
        <v>10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ICDSH</v>
      </c>
      <c r="G237" s="16">
        <f>VLOOKUP($D237,'Growth rate'!$B$3:$S$93,9,FALSE)*VLOOKUP($F237,BY_IND_Demand_Drivers!$B$5:$J$100,7,FALSE)</f>
        <v>133.86788680979694</v>
      </c>
      <c r="H237" s="16">
        <f>VLOOKUP($D237,'Growth rate'!$B$3:$S$93,9,FALSE)*VLOOKUP($F237,BY_IND_Demand_Drivers!$B$5:$J$100,8,FALSE)</f>
        <v>0</v>
      </c>
      <c r="I237" s="16">
        <f>VLOOKUP($D237,'Growth rate'!$B$3:$S$93,9,FALSE)*VLOOKUP($F237,BY_IND_Demand_Drivers!$B$5:$J$100,9,FALSE)</f>
        <v>0</v>
      </c>
    </row>
    <row r="238" spans="1:9">
      <c r="A238" s="16">
        <f t="shared" si="2"/>
        <v>10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ICDSH</v>
      </c>
      <c r="G238" s="16">
        <f>VLOOKUP($D238,'Growth rate'!$B$3:$S$93,9,FALSE)*VLOOKUP($F238,BY_IND_Demand_Drivers!$B$5:$J$100,7,FALSE)</f>
        <v>134.63654981488594</v>
      </c>
      <c r="H238" s="16">
        <f>VLOOKUP($D238,'Growth rate'!$B$3:$S$93,9,FALSE)*VLOOKUP($F238,BY_IND_Demand_Drivers!$B$5:$J$100,8,FALSE)</f>
        <v>0</v>
      </c>
      <c r="I238" s="16">
        <f>VLOOKUP($D238,'Growth rate'!$B$3:$S$93,9,FALSE)*VLOOKUP($F238,BY_IND_Demand_Drivers!$B$5:$J$100,9,FALSE)</f>
        <v>0</v>
      </c>
    </row>
    <row r="239" spans="1:9">
      <c r="A239" s="16">
        <f t="shared" si="2"/>
        <v>10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ICDSH</v>
      </c>
      <c r="G239" s="16">
        <f>VLOOKUP($D239,'Growth rate'!$B$3:$S$93,9,FALSE)*VLOOKUP($F239,BY_IND_Demand_Drivers!$B$5:$J$100,7,FALSE)</f>
        <v>135.40521281997499</v>
      </c>
      <c r="H239" s="16">
        <f>VLOOKUP($D239,'Growth rate'!$B$3:$S$93,9,FALSE)*VLOOKUP($F239,BY_IND_Demand_Drivers!$B$5:$J$100,8,FALSE)</f>
        <v>0</v>
      </c>
      <c r="I239" s="16">
        <f>VLOOKUP($D239,'Growth rate'!$B$3:$S$93,9,FALSE)*VLOOKUP($F239,BY_IND_Demand_Drivers!$B$5:$J$100,9,FALSE)</f>
        <v>0</v>
      </c>
    </row>
    <row r="240" spans="1:9">
      <c r="A240" s="16">
        <f t="shared" si="2"/>
        <v>10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ICDSH</v>
      </c>
      <c r="G240" s="16">
        <f>VLOOKUP($D240,'Growth rate'!$B$3:$S$93,9,FALSE)*VLOOKUP($F240,BY_IND_Demand_Drivers!$B$5:$J$100,7,FALSE)</f>
        <v>136.09801930674348</v>
      </c>
      <c r="H240" s="16">
        <f>VLOOKUP($D240,'Growth rate'!$B$3:$S$93,9,FALSE)*VLOOKUP($F240,BY_IND_Demand_Drivers!$B$5:$J$100,8,FALSE)</f>
        <v>0</v>
      </c>
      <c r="I240" s="16">
        <f>VLOOKUP($D240,'Growth rate'!$B$3:$S$93,9,FALSE)*VLOOKUP($F240,BY_IND_Demand_Drivers!$B$5:$J$100,9,FALSE)</f>
        <v>0</v>
      </c>
    </row>
    <row r="241" spans="1:9">
      <c r="A241" s="16">
        <f t="shared" si="2"/>
        <v>10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ICDSH</v>
      </c>
      <c r="G241" s="16">
        <f>VLOOKUP($D241,'Growth rate'!$B$3:$S$93,9,FALSE)*VLOOKUP($F241,BY_IND_Demand_Drivers!$B$5:$J$100,7,FALSE)</f>
        <v>136.790825793512</v>
      </c>
      <c r="H241" s="16">
        <f>VLOOKUP($D241,'Growth rate'!$B$3:$S$93,9,FALSE)*VLOOKUP($F241,BY_IND_Demand_Drivers!$B$5:$J$100,8,FALSE)</f>
        <v>0</v>
      </c>
      <c r="I241" s="16">
        <f>VLOOKUP($D241,'Growth rate'!$B$3:$S$93,9,FALSE)*VLOOKUP($F241,BY_IND_Demand_Drivers!$B$5:$J$100,9,FALSE)</f>
        <v>0</v>
      </c>
    </row>
    <row r="242" spans="1:9">
      <c r="A242" s="16">
        <f t="shared" si="2"/>
        <v>10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ICDSH</v>
      </c>
      <c r="G242" s="16">
        <f>VLOOKUP($D242,'Growth rate'!$B$3:$S$93,9,FALSE)*VLOOKUP($F242,BY_IND_Demand_Drivers!$B$5:$J$100,7,FALSE)</f>
        <v>137.48363228028046</v>
      </c>
      <c r="H242" s="16">
        <f>VLOOKUP($D242,'Growth rate'!$B$3:$S$93,9,FALSE)*VLOOKUP($F242,BY_IND_Demand_Drivers!$B$5:$J$100,8,FALSE)</f>
        <v>0</v>
      </c>
      <c r="I242" s="16">
        <f>VLOOKUP($D242,'Growth rate'!$B$3:$S$93,9,FALSE)*VLOOKUP($F242,BY_IND_Demand_Drivers!$B$5:$J$100,9,FALSE)</f>
        <v>0</v>
      </c>
    </row>
    <row r="243" spans="1:9">
      <c r="A243" s="16">
        <f t="shared" si="2"/>
        <v>10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ICDSH</v>
      </c>
      <c r="G243" s="16">
        <f>VLOOKUP($D243,'Growth rate'!$B$3:$S$93,9,FALSE)*VLOOKUP($F243,BY_IND_Demand_Drivers!$B$5:$J$100,7,FALSE)</f>
        <v>138.17643876704901</v>
      </c>
      <c r="H243" s="16">
        <f>VLOOKUP($D243,'Growth rate'!$B$3:$S$93,9,FALSE)*VLOOKUP($F243,BY_IND_Demand_Drivers!$B$5:$J$100,8,FALSE)</f>
        <v>0</v>
      </c>
      <c r="I243" s="16">
        <f>VLOOKUP($D243,'Growth rate'!$B$3:$S$93,9,FALSE)*VLOOKUP($F243,BY_IND_Demand_Drivers!$B$5:$J$100,9,FALSE)</f>
        <v>0</v>
      </c>
    </row>
    <row r="244" spans="1:9">
      <c r="A244" s="16">
        <f t="shared" si="2"/>
        <v>10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ICDSH</v>
      </c>
      <c r="G244" s="16">
        <f>VLOOKUP($D244,'Growth rate'!$B$3:$S$93,9,FALSE)*VLOOKUP($F244,BY_IND_Demand_Drivers!$B$5:$J$100,7,FALSE)</f>
        <v>138.8692452538175</v>
      </c>
      <c r="H244" s="16">
        <f>VLOOKUP($D244,'Growth rate'!$B$3:$S$93,9,FALSE)*VLOOKUP($F244,BY_IND_Demand_Drivers!$B$5:$J$100,8,FALSE)</f>
        <v>0</v>
      </c>
      <c r="I244" s="16">
        <f>VLOOKUP($D244,'Growth rate'!$B$3:$S$93,9,FALSE)*VLOOKUP($F244,BY_IND_Demand_Drivers!$B$5:$J$100,9,FALSE)</f>
        <v>0</v>
      </c>
    </row>
    <row r="245" spans="1:9">
      <c r="A245" s="16">
        <f t="shared" si="2"/>
        <v>10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ICDSH</v>
      </c>
      <c r="G245" s="16">
        <f>VLOOKUP($D245,'Growth rate'!$B$3:$S$93,9,FALSE)*VLOOKUP($F245,BY_IND_Demand_Drivers!$B$5:$J$100,7,FALSE)</f>
        <v>139.50135780724514</v>
      </c>
      <c r="H245" s="16">
        <f>VLOOKUP($D245,'Growth rate'!$B$3:$S$93,9,FALSE)*VLOOKUP($F245,BY_IND_Demand_Drivers!$B$5:$J$100,8,FALSE)</f>
        <v>0</v>
      </c>
      <c r="I245" s="16">
        <f>VLOOKUP($D245,'Growth rate'!$B$3:$S$93,9,FALSE)*VLOOKUP($F245,BY_IND_Demand_Drivers!$B$5:$J$100,9,FALSE)</f>
        <v>0</v>
      </c>
    </row>
    <row r="246" spans="1:9">
      <c r="A246" s="16">
        <f t="shared" si="2"/>
        <v>10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ICDSH</v>
      </c>
      <c r="G246" s="16">
        <f>VLOOKUP($D246,'Growth rate'!$B$3:$S$93,9,FALSE)*VLOOKUP($F246,BY_IND_Demand_Drivers!$B$5:$J$100,7,FALSE)</f>
        <v>140.1334703606727</v>
      </c>
      <c r="H246" s="16">
        <f>VLOOKUP($D246,'Growth rate'!$B$3:$S$93,9,FALSE)*VLOOKUP($F246,BY_IND_Demand_Drivers!$B$5:$J$100,8,FALSE)</f>
        <v>0</v>
      </c>
      <c r="I246" s="16">
        <f>VLOOKUP($D246,'Growth rate'!$B$3:$S$93,9,FALSE)*VLOOKUP($F246,BY_IND_Demand_Drivers!$B$5:$J$100,9,FALSE)</f>
        <v>0</v>
      </c>
    </row>
    <row r="247" spans="1:9">
      <c r="A247" s="16">
        <f t="shared" si="2"/>
        <v>10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ICDSH</v>
      </c>
      <c r="G247" s="16">
        <f>VLOOKUP($D247,'Growth rate'!$B$3:$S$93,9,FALSE)*VLOOKUP($F247,BY_IND_Demand_Drivers!$B$5:$J$100,7,FALSE)</f>
        <v>140.76558291410029</v>
      </c>
      <c r="H247" s="16">
        <f>VLOOKUP($D247,'Growth rate'!$B$3:$S$93,9,FALSE)*VLOOKUP($F247,BY_IND_Demand_Drivers!$B$5:$J$100,8,FALSE)</f>
        <v>0</v>
      </c>
      <c r="I247" s="16">
        <f>VLOOKUP($D247,'Growth rate'!$B$3:$S$93,9,FALSE)*VLOOKUP($F247,BY_IND_Demand_Drivers!$B$5:$J$100,9,FALSE)</f>
        <v>0</v>
      </c>
    </row>
    <row r="248" spans="1:9">
      <c r="A248" s="16">
        <f t="shared" si="2"/>
        <v>10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ICDSH</v>
      </c>
      <c r="G248" s="16">
        <f>VLOOKUP($D248,'Growth rate'!$B$3:$S$93,9,FALSE)*VLOOKUP($F248,BY_IND_Demand_Drivers!$B$5:$J$100,7,FALSE)</f>
        <v>141.39769546752791</v>
      </c>
      <c r="H248" s="16">
        <f>VLOOKUP($D248,'Growth rate'!$B$3:$S$93,9,FALSE)*VLOOKUP($F248,BY_IND_Demand_Drivers!$B$5:$J$100,8,FALSE)</f>
        <v>0</v>
      </c>
      <c r="I248" s="16">
        <f>VLOOKUP($D248,'Growth rate'!$B$3:$S$93,9,FALSE)*VLOOKUP($F248,BY_IND_Demand_Drivers!$B$5:$J$100,9,FALSE)</f>
        <v>0</v>
      </c>
    </row>
    <row r="249" spans="1:9">
      <c r="A249" s="16">
        <f t="shared" si="2"/>
        <v>10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ICDSH</v>
      </c>
      <c r="G249" s="16">
        <f>VLOOKUP($D249,'Growth rate'!$B$3:$S$93,9,FALSE)*VLOOKUP($F249,BY_IND_Demand_Drivers!$B$5:$J$100,7,FALSE)</f>
        <v>142.02980802095553</v>
      </c>
      <c r="H249" s="16">
        <f>VLOOKUP($D249,'Growth rate'!$B$3:$S$93,9,FALSE)*VLOOKUP($F249,BY_IND_Demand_Drivers!$B$5:$J$100,8,FALSE)</f>
        <v>0</v>
      </c>
      <c r="I249" s="16">
        <f>VLOOKUP($D249,'Growth rate'!$B$3:$S$93,9,FALSE)*VLOOKUP($F249,BY_IND_Demand_Drivers!$B$5:$J$100,9,FALSE)</f>
        <v>0</v>
      </c>
    </row>
    <row r="250" spans="1:9">
      <c r="A250" s="16">
        <f t="shared" si="2"/>
        <v>11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ICDLA</v>
      </c>
      <c r="G250" s="16">
        <f>VLOOKUP($D250,'Growth rate'!$B$3:$S$93,9,FALSE)*VLOOKUP($F250,BY_IND_Demand_Drivers!$B$5:$J$100,7,FALSE)</f>
        <v>13.2824167841584</v>
      </c>
      <c r="H250" s="16">
        <f>VLOOKUP($D250,'Growth rate'!$B$3:$S$93,9,FALSE)*VLOOKUP($F250,BY_IND_Demand_Drivers!$B$5:$J$100,8,FALSE)</f>
        <v>0</v>
      </c>
      <c r="I250" s="16">
        <f>VLOOKUP($D250,'Growth rate'!$B$3:$S$93,9,FALSE)*VLOOKUP($F250,BY_IND_Demand_Drivers!$B$5:$J$100,9,FALSE)</f>
        <v>0</v>
      </c>
    </row>
    <row r="251" spans="1:9">
      <c r="A251" s="16">
        <f t="shared" si="2"/>
        <v>11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ICDLA</v>
      </c>
      <c r="G251" s="16">
        <f>VLOOKUP($D251,'Growth rate'!$B$3:$S$93,9,FALSE)*VLOOKUP($F251,BY_IND_Demand_Drivers!$B$5:$J$100,7,FALSE)</f>
        <v>13.178276814775399</v>
      </c>
      <c r="H251" s="16">
        <f>VLOOKUP($D251,'Growth rate'!$B$3:$S$93,9,FALSE)*VLOOKUP($F251,BY_IND_Demand_Drivers!$B$5:$J$100,8,FALSE)</f>
        <v>0</v>
      </c>
      <c r="I251" s="16">
        <f>VLOOKUP($D251,'Growth rate'!$B$3:$S$93,9,FALSE)*VLOOKUP($F251,BY_IND_Demand_Drivers!$B$5:$J$100,9,FALSE)</f>
        <v>0</v>
      </c>
    </row>
    <row r="252" spans="1:9">
      <c r="A252" s="16">
        <f t="shared" si="2"/>
        <v>11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ICDLA</v>
      </c>
      <c r="G252" s="16">
        <f>VLOOKUP($D252,'Growth rate'!$B$3:$S$93,9,FALSE)*VLOOKUP($F252,BY_IND_Demand_Drivers!$B$5:$J$100,7,FALSE)</f>
        <v>13.074136845392397</v>
      </c>
      <c r="H252" s="16">
        <f>VLOOKUP($D252,'Growth rate'!$B$3:$S$93,9,FALSE)*VLOOKUP($F252,BY_IND_Demand_Drivers!$B$5:$J$100,8,FALSE)</f>
        <v>0</v>
      </c>
      <c r="I252" s="16">
        <f>VLOOKUP($D252,'Growth rate'!$B$3:$S$93,9,FALSE)*VLOOKUP($F252,BY_IND_Demand_Drivers!$B$5:$J$100,9,FALSE)</f>
        <v>0</v>
      </c>
    </row>
    <row r="253" spans="1:9">
      <c r="A253" s="16">
        <f t="shared" si="2"/>
        <v>11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ICDLA</v>
      </c>
      <c r="G253" s="16">
        <f>VLOOKUP($D253,'Growth rate'!$B$3:$S$93,9,FALSE)*VLOOKUP($F253,BY_IND_Demand_Drivers!$B$5:$J$100,7,FALSE)</f>
        <v>12.969996876009395</v>
      </c>
      <c r="H253" s="16">
        <f>VLOOKUP($D253,'Growth rate'!$B$3:$S$93,9,FALSE)*VLOOKUP($F253,BY_IND_Demand_Drivers!$B$5:$J$100,8,FALSE)</f>
        <v>0</v>
      </c>
      <c r="I253" s="16">
        <f>VLOOKUP($D253,'Growth rate'!$B$3:$S$93,9,FALSE)*VLOOKUP($F253,BY_IND_Demand_Drivers!$B$5:$J$100,9,FALSE)</f>
        <v>0</v>
      </c>
    </row>
    <row r="254" spans="1:9">
      <c r="A254" s="16">
        <f t="shared" si="2"/>
        <v>11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ICDLA</v>
      </c>
      <c r="G254" s="16">
        <f>VLOOKUP($D254,'Growth rate'!$B$3:$S$93,9,FALSE)*VLOOKUP($F254,BY_IND_Demand_Drivers!$B$5:$J$100,7,FALSE)</f>
        <v>12.865856906626393</v>
      </c>
      <c r="H254" s="16">
        <f>VLOOKUP($D254,'Growth rate'!$B$3:$S$93,9,FALSE)*VLOOKUP($F254,BY_IND_Demand_Drivers!$B$5:$J$100,8,FALSE)</f>
        <v>0</v>
      </c>
      <c r="I254" s="16">
        <f>VLOOKUP($D254,'Growth rate'!$B$3:$S$93,9,FALSE)*VLOOKUP($F254,BY_IND_Demand_Drivers!$B$5:$J$100,9,FALSE)</f>
        <v>0</v>
      </c>
    </row>
    <row r="255" spans="1:9">
      <c r="A255" s="16">
        <f t="shared" si="2"/>
        <v>11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ICDLA</v>
      </c>
      <c r="G255" s="16">
        <f>VLOOKUP($D255,'Growth rate'!$B$3:$S$93,9,FALSE)*VLOOKUP($F255,BY_IND_Demand_Drivers!$B$5:$J$100,7,FALSE)</f>
        <v>12.761716937243392</v>
      </c>
      <c r="H255" s="16">
        <f>VLOOKUP($D255,'Growth rate'!$B$3:$S$93,9,FALSE)*VLOOKUP($F255,BY_IND_Demand_Drivers!$B$5:$J$100,8,FALSE)</f>
        <v>0</v>
      </c>
      <c r="I255" s="16">
        <f>VLOOKUP($D255,'Growth rate'!$B$3:$S$93,9,FALSE)*VLOOKUP($F255,BY_IND_Demand_Drivers!$B$5:$J$100,9,FALSE)</f>
        <v>0</v>
      </c>
    </row>
    <row r="256" spans="1:9">
      <c r="A256" s="16">
        <f t="shared" si="2"/>
        <v>11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ICDLA</v>
      </c>
      <c r="G256" s="16">
        <f>VLOOKUP($D256,'Growth rate'!$B$3:$S$93,9,FALSE)*VLOOKUP($F256,BY_IND_Demand_Drivers!$B$5:$J$100,7,FALSE)</f>
        <v>12.65757696786039</v>
      </c>
      <c r="H256" s="16">
        <f>VLOOKUP($D256,'Growth rate'!$B$3:$S$93,9,FALSE)*VLOOKUP($F256,BY_IND_Demand_Drivers!$B$5:$J$100,8,FALSE)</f>
        <v>0</v>
      </c>
      <c r="I256" s="16">
        <f>VLOOKUP($D256,'Growth rate'!$B$3:$S$93,9,FALSE)*VLOOKUP($F256,BY_IND_Demand_Drivers!$B$5:$J$100,9,FALSE)</f>
        <v>0</v>
      </c>
    </row>
    <row r="257" spans="1:9">
      <c r="A257" s="16">
        <f t="shared" si="2"/>
        <v>11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ICDLA</v>
      </c>
      <c r="G257" s="16">
        <f>VLOOKUP($D257,'Growth rate'!$B$3:$S$93,9,FALSE)*VLOOKUP($F257,BY_IND_Demand_Drivers!$B$5:$J$100,7,FALSE)</f>
        <v>12.553436998477389</v>
      </c>
      <c r="H257" s="16">
        <f>VLOOKUP($D257,'Growth rate'!$B$3:$S$93,9,FALSE)*VLOOKUP($F257,BY_IND_Demand_Drivers!$B$5:$J$100,8,FALSE)</f>
        <v>0</v>
      </c>
      <c r="I257" s="16">
        <f>VLOOKUP($D257,'Growth rate'!$B$3:$S$93,9,FALSE)*VLOOKUP($F257,BY_IND_Demand_Drivers!$B$5:$J$100,9,FALSE)</f>
        <v>0</v>
      </c>
    </row>
    <row r="258" spans="1:9">
      <c r="A258" s="16">
        <f t="shared" si="2"/>
        <v>11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ICDLA</v>
      </c>
      <c r="G258" s="16">
        <f>VLOOKUP($D258,'Growth rate'!$B$3:$S$93,9,FALSE)*VLOOKUP($F258,BY_IND_Demand_Drivers!$B$5:$J$100,7,FALSE)</f>
        <v>12.449297029094387</v>
      </c>
      <c r="H258" s="16">
        <f>VLOOKUP($D258,'Growth rate'!$B$3:$S$93,9,FALSE)*VLOOKUP($F258,BY_IND_Demand_Drivers!$B$5:$J$100,8,FALSE)</f>
        <v>0</v>
      </c>
      <c r="I258" s="16">
        <f>VLOOKUP($D258,'Growth rate'!$B$3:$S$93,9,FALSE)*VLOOKUP($F258,BY_IND_Demand_Drivers!$B$5:$J$100,9,FALSE)</f>
        <v>0</v>
      </c>
    </row>
    <row r="259" spans="1:9">
      <c r="A259" s="16">
        <f t="shared" si="2"/>
        <v>11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ICDLA</v>
      </c>
      <c r="G259" s="16">
        <f>VLOOKUP($D259,'Growth rate'!$B$3:$S$93,9,FALSE)*VLOOKUP($F259,BY_IND_Demand_Drivers!$B$5:$J$100,7,FALSE)</f>
        <v>12.345157059711385</v>
      </c>
      <c r="H259" s="16">
        <f>VLOOKUP($D259,'Growth rate'!$B$3:$S$93,9,FALSE)*VLOOKUP($F259,BY_IND_Demand_Drivers!$B$5:$J$100,8,FALSE)</f>
        <v>0</v>
      </c>
      <c r="I259" s="16">
        <f>VLOOKUP($D259,'Growth rate'!$B$3:$S$93,9,FALSE)*VLOOKUP($F259,BY_IND_Demand_Drivers!$B$5:$J$100,9,FALSE)</f>
        <v>0</v>
      </c>
    </row>
    <row r="260" spans="1:9">
      <c r="A260" s="16">
        <f t="shared" si="2"/>
        <v>11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ICDLA</v>
      </c>
      <c r="G260" s="16">
        <f>VLOOKUP($D260,'Growth rate'!$B$3:$S$93,9,FALSE)*VLOOKUP($F260,BY_IND_Demand_Drivers!$B$5:$J$100,7,FALSE)</f>
        <v>12.241017090328384</v>
      </c>
      <c r="H260" s="16">
        <f>VLOOKUP($D260,'Growth rate'!$B$3:$S$93,9,FALSE)*VLOOKUP($F260,BY_IND_Demand_Drivers!$B$5:$J$100,8,FALSE)</f>
        <v>0</v>
      </c>
      <c r="I260" s="16">
        <f>VLOOKUP($D260,'Growth rate'!$B$3:$S$93,9,FALSE)*VLOOKUP($F260,BY_IND_Demand_Drivers!$B$5:$J$100,9,FALSE)</f>
        <v>0</v>
      </c>
    </row>
    <row r="261" spans="1:9">
      <c r="A261" s="16">
        <f t="shared" si="2"/>
        <v>11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ICDLA</v>
      </c>
      <c r="G261" s="16">
        <f>VLOOKUP($D261,'Growth rate'!$B$3:$S$93,9,FALSE)*VLOOKUP($F261,BY_IND_Demand_Drivers!$B$5:$J$100,7,FALSE)</f>
        <v>12.136877120945382</v>
      </c>
      <c r="H261" s="16">
        <f>VLOOKUP($D261,'Growth rate'!$B$3:$S$93,9,FALSE)*VLOOKUP($F261,BY_IND_Demand_Drivers!$B$5:$J$100,8,FALSE)</f>
        <v>0</v>
      </c>
      <c r="I261" s="16">
        <f>VLOOKUP($D261,'Growth rate'!$B$3:$S$93,9,FALSE)*VLOOKUP($F261,BY_IND_Demand_Drivers!$B$5:$J$100,9,FALSE)</f>
        <v>0</v>
      </c>
    </row>
    <row r="262" spans="1:9">
      <c r="A262" s="16">
        <f t="shared" si="2"/>
        <v>11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ICDLA</v>
      </c>
      <c r="G262" s="16">
        <f>VLOOKUP($D262,'Growth rate'!$B$3:$S$93,9,FALSE)*VLOOKUP($F262,BY_IND_Demand_Drivers!$B$5:$J$100,7,FALSE)</f>
        <v>12.03273715156238</v>
      </c>
      <c r="H262" s="16">
        <f>VLOOKUP($D262,'Growth rate'!$B$3:$S$93,9,FALSE)*VLOOKUP($F262,BY_IND_Demand_Drivers!$B$5:$J$100,8,FALSE)</f>
        <v>0</v>
      </c>
      <c r="I262" s="16">
        <f>VLOOKUP($D262,'Growth rate'!$B$3:$S$93,9,FALSE)*VLOOKUP($F262,BY_IND_Demand_Drivers!$B$5:$J$100,9,FALSE)</f>
        <v>0</v>
      </c>
    </row>
    <row r="263" spans="1:9">
      <c r="A263" s="16">
        <f t="shared" si="2"/>
        <v>11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ICDLA</v>
      </c>
      <c r="G263" s="16">
        <f>VLOOKUP($D263,'Growth rate'!$B$3:$S$93,9,FALSE)*VLOOKUP($F263,BY_IND_Demand_Drivers!$B$5:$J$100,7,FALSE)</f>
        <v>11.928597182179379</v>
      </c>
      <c r="H263" s="16">
        <f>VLOOKUP($D263,'Growth rate'!$B$3:$S$93,9,FALSE)*VLOOKUP($F263,BY_IND_Demand_Drivers!$B$5:$J$100,8,FALSE)</f>
        <v>0</v>
      </c>
      <c r="I263" s="16">
        <f>VLOOKUP($D263,'Growth rate'!$B$3:$S$93,9,FALSE)*VLOOKUP($F263,BY_IND_Demand_Drivers!$B$5:$J$100,9,FALSE)</f>
        <v>0</v>
      </c>
    </row>
    <row r="264" spans="1:9">
      <c r="A264" s="16">
        <f t="shared" si="2"/>
        <v>11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ICDLA</v>
      </c>
      <c r="G264" s="16">
        <f>VLOOKUP($D264,'Growth rate'!$B$3:$S$93,9,FALSE)*VLOOKUP($F264,BY_IND_Demand_Drivers!$B$5:$J$100,7,FALSE)</f>
        <v>11.824457212796377</v>
      </c>
      <c r="H264" s="16">
        <f>VLOOKUP($D264,'Growth rate'!$B$3:$S$93,9,FALSE)*VLOOKUP($F264,BY_IND_Demand_Drivers!$B$5:$J$100,8,FALSE)</f>
        <v>0</v>
      </c>
      <c r="I264" s="16">
        <f>VLOOKUP($D264,'Growth rate'!$B$3:$S$93,9,FALSE)*VLOOKUP($F264,BY_IND_Demand_Drivers!$B$5:$J$100,9,FALSE)</f>
        <v>0</v>
      </c>
    </row>
    <row r="265" spans="1:9">
      <c r="A265" s="16">
        <f t="shared" si="2"/>
        <v>11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ICDLA</v>
      </c>
      <c r="G265" s="16">
        <f>VLOOKUP($D265,'Growth rate'!$B$3:$S$93,9,FALSE)*VLOOKUP($F265,BY_IND_Demand_Drivers!$B$5:$J$100,7,FALSE)</f>
        <v>11.720317243413376</v>
      </c>
      <c r="H265" s="16">
        <f>VLOOKUP($D265,'Growth rate'!$B$3:$S$93,9,FALSE)*VLOOKUP($F265,BY_IND_Demand_Drivers!$B$5:$J$100,8,FALSE)</f>
        <v>0</v>
      </c>
      <c r="I265" s="16">
        <f>VLOOKUP($D265,'Growth rate'!$B$3:$S$93,9,FALSE)*VLOOKUP($F265,BY_IND_Demand_Drivers!$B$5:$J$100,9,FALSE)</f>
        <v>0</v>
      </c>
    </row>
    <row r="266" spans="1:9">
      <c r="A266" s="16">
        <f t="shared" si="2"/>
        <v>11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ICDLA</v>
      </c>
      <c r="G266" s="16">
        <f>VLOOKUP($D266,'Growth rate'!$B$3:$S$93,9,FALSE)*VLOOKUP($F266,BY_IND_Demand_Drivers!$B$5:$J$100,7,FALSE)</f>
        <v>11.616177274030372</v>
      </c>
      <c r="H266" s="16">
        <f>VLOOKUP($D266,'Growth rate'!$B$3:$S$93,9,FALSE)*VLOOKUP($F266,BY_IND_Demand_Drivers!$B$5:$J$100,8,FALSE)</f>
        <v>0</v>
      </c>
      <c r="I266" s="16">
        <f>VLOOKUP($D266,'Growth rate'!$B$3:$S$93,9,FALSE)*VLOOKUP($F266,BY_IND_Demand_Drivers!$B$5:$J$100,9,FALSE)</f>
        <v>0</v>
      </c>
    </row>
    <row r="267" spans="1:9">
      <c r="A267" s="16">
        <f t="shared" si="2"/>
        <v>11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ICDLA</v>
      </c>
      <c r="G267" s="16">
        <f>VLOOKUP($D267,'Growth rate'!$B$3:$S$93,9,FALSE)*VLOOKUP($F267,BY_IND_Demand_Drivers!$B$5:$J$100,7,FALSE)</f>
        <v>11.512037304647372</v>
      </c>
      <c r="H267" s="16">
        <f>VLOOKUP($D267,'Growth rate'!$B$3:$S$93,9,FALSE)*VLOOKUP($F267,BY_IND_Demand_Drivers!$B$5:$J$100,8,FALSE)</f>
        <v>0</v>
      </c>
      <c r="I267" s="16">
        <f>VLOOKUP($D267,'Growth rate'!$B$3:$S$93,9,FALSE)*VLOOKUP($F267,BY_IND_Demand_Drivers!$B$5:$J$100,9,FALSE)</f>
        <v>0</v>
      </c>
    </row>
    <row r="268" spans="1:9">
      <c r="A268" s="16">
        <f t="shared" si="2"/>
        <v>11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ICDLA</v>
      </c>
      <c r="G268" s="16">
        <f>VLOOKUP($D268,'Growth rate'!$B$3:$S$93,9,FALSE)*VLOOKUP($F268,BY_IND_Demand_Drivers!$B$5:$J$100,7,FALSE)</f>
        <v>11.407897335264371</v>
      </c>
      <c r="H268" s="16">
        <f>VLOOKUP($D268,'Growth rate'!$B$3:$S$93,9,FALSE)*VLOOKUP($F268,BY_IND_Demand_Drivers!$B$5:$J$100,8,FALSE)</f>
        <v>0</v>
      </c>
      <c r="I268" s="16">
        <f>VLOOKUP($D268,'Growth rate'!$B$3:$S$93,9,FALSE)*VLOOKUP($F268,BY_IND_Demand_Drivers!$B$5:$J$100,9,FALSE)</f>
        <v>0</v>
      </c>
    </row>
    <row r="269" spans="1:9">
      <c r="A269" s="16">
        <f t="shared" si="2"/>
        <v>11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ICDLA</v>
      </c>
      <c r="G269" s="16">
        <f>VLOOKUP($D269,'Growth rate'!$B$3:$S$93,9,FALSE)*VLOOKUP($F269,BY_IND_Demand_Drivers!$B$5:$J$100,7,FALSE)</f>
        <v>11.303757365881369</v>
      </c>
      <c r="H269" s="16">
        <f>VLOOKUP($D269,'Growth rate'!$B$3:$S$93,9,FALSE)*VLOOKUP($F269,BY_IND_Demand_Drivers!$B$5:$J$100,8,FALSE)</f>
        <v>0</v>
      </c>
      <c r="I269" s="16">
        <f>VLOOKUP($D269,'Growth rate'!$B$3:$S$93,9,FALSE)*VLOOKUP($F269,BY_IND_Demand_Drivers!$B$5:$J$100,9,FALSE)</f>
        <v>0</v>
      </c>
    </row>
    <row r="270" spans="1:9">
      <c r="A270" s="16">
        <f t="shared" si="2"/>
        <v>11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ICDLA</v>
      </c>
      <c r="G270" s="16">
        <f>VLOOKUP($D270,'Growth rate'!$B$3:$S$93,9,FALSE)*VLOOKUP($F270,BY_IND_Demand_Drivers!$B$5:$J$100,7,FALSE)</f>
        <v>11.199617396498368</v>
      </c>
      <c r="H270" s="16">
        <f>VLOOKUP($D270,'Growth rate'!$B$3:$S$93,9,FALSE)*VLOOKUP($F270,BY_IND_Demand_Drivers!$B$5:$J$100,8,FALSE)</f>
        <v>0</v>
      </c>
      <c r="I270" s="16">
        <f>VLOOKUP($D270,'Growth rate'!$B$3:$S$93,9,FALSE)*VLOOKUP($F270,BY_IND_Demand_Drivers!$B$5:$J$100,9,FALSE)</f>
        <v>0</v>
      </c>
    </row>
    <row r="271" spans="1:9">
      <c r="A271" s="16">
        <f t="shared" si="2"/>
        <v>11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ICDLA</v>
      </c>
      <c r="G271" s="16">
        <f>VLOOKUP($D271,'Growth rate'!$B$3:$S$93,9,FALSE)*VLOOKUP($F271,BY_IND_Demand_Drivers!$B$5:$J$100,7,FALSE)</f>
        <v>11.095477427115364</v>
      </c>
      <c r="H271" s="16">
        <f>VLOOKUP($D271,'Growth rate'!$B$3:$S$93,9,FALSE)*VLOOKUP($F271,BY_IND_Demand_Drivers!$B$5:$J$100,8,FALSE)</f>
        <v>0</v>
      </c>
      <c r="I271" s="16">
        <f>VLOOKUP($D271,'Growth rate'!$B$3:$S$93,9,FALSE)*VLOOKUP($F271,BY_IND_Demand_Drivers!$B$5:$J$100,9,FALSE)</f>
        <v>0</v>
      </c>
    </row>
    <row r="272" spans="1:9">
      <c r="A272" s="16">
        <f t="shared" si="2"/>
        <v>11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ICDLA</v>
      </c>
      <c r="G272" s="16">
        <f>VLOOKUP($D272,'Growth rate'!$B$3:$S$93,9,FALSE)*VLOOKUP($F272,BY_IND_Demand_Drivers!$B$5:$J$100,7,FALSE)</f>
        <v>10.991337457732364</v>
      </c>
      <c r="H272" s="16">
        <f>VLOOKUP($D272,'Growth rate'!$B$3:$S$93,9,FALSE)*VLOOKUP($F272,BY_IND_Demand_Drivers!$B$5:$J$100,8,FALSE)</f>
        <v>0</v>
      </c>
      <c r="I272" s="16">
        <f>VLOOKUP($D272,'Growth rate'!$B$3:$S$93,9,FALSE)*VLOOKUP($F272,BY_IND_Demand_Drivers!$B$5:$J$100,9,FALSE)</f>
        <v>0</v>
      </c>
    </row>
    <row r="273" spans="1:9">
      <c r="A273" s="16">
        <f t="shared" si="2"/>
        <v>11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ICDLA</v>
      </c>
      <c r="G273" s="16">
        <f>VLOOKUP($D273,'Growth rate'!$B$3:$S$93,9,FALSE)*VLOOKUP($F273,BY_IND_Demand_Drivers!$B$5:$J$100,7,FALSE)</f>
        <v>10.887197488349363</v>
      </c>
      <c r="H273" s="16">
        <f>VLOOKUP($D273,'Growth rate'!$B$3:$S$93,9,FALSE)*VLOOKUP($F273,BY_IND_Demand_Drivers!$B$5:$J$100,8,FALSE)</f>
        <v>0</v>
      </c>
      <c r="I273" s="16">
        <f>VLOOKUP($D273,'Growth rate'!$B$3:$S$93,9,FALSE)*VLOOKUP($F273,BY_IND_Demand_Drivers!$B$5:$J$100,9,FALSE)</f>
        <v>0</v>
      </c>
    </row>
    <row r="274" spans="1:9">
      <c r="A274" s="16">
        <f t="shared" si="2"/>
        <v>11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ICDLA</v>
      </c>
      <c r="G274" s="16">
        <f>VLOOKUP($D274,'Growth rate'!$B$3:$S$93,9,FALSE)*VLOOKUP($F274,BY_IND_Demand_Drivers!$B$5:$J$100,7,FALSE)</f>
        <v>10.783057518966361</v>
      </c>
      <c r="H274" s="16">
        <f>VLOOKUP($D274,'Growth rate'!$B$3:$S$93,9,FALSE)*VLOOKUP($F274,BY_IND_Demand_Drivers!$B$5:$J$100,8,FALSE)</f>
        <v>0</v>
      </c>
      <c r="I274" s="16">
        <f>VLOOKUP($D274,'Growth rate'!$B$3:$S$93,9,FALSE)*VLOOKUP($F274,BY_IND_Demand_Drivers!$B$5:$J$100,9,FALSE)</f>
        <v>0</v>
      </c>
    </row>
    <row r="275" spans="1:9">
      <c r="A275" s="16">
        <f t="shared" si="2"/>
        <v>11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ICDLA</v>
      </c>
      <c r="G275" s="16">
        <f>VLOOKUP($D275,'Growth rate'!$B$3:$S$93,9,FALSE)*VLOOKUP($F275,BY_IND_Demand_Drivers!$B$5:$J$100,7,FALSE)</f>
        <v>10.67891754958336</v>
      </c>
      <c r="H275" s="16">
        <f>VLOOKUP($D275,'Growth rate'!$B$3:$S$93,9,FALSE)*VLOOKUP($F275,BY_IND_Demand_Drivers!$B$5:$J$100,8,FALSE)</f>
        <v>0</v>
      </c>
      <c r="I275" s="16">
        <f>VLOOKUP($D275,'Growth rate'!$B$3:$S$93,9,FALSE)*VLOOKUP($F275,BY_IND_Demand_Drivers!$B$5:$J$100,9,FALSE)</f>
        <v>0</v>
      </c>
    </row>
    <row r="276" spans="1:9">
      <c r="A276" s="16">
        <f t="shared" si="2"/>
        <v>11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ICDLA</v>
      </c>
      <c r="G276" s="16">
        <f>VLOOKUP($D276,'Growth rate'!$B$3:$S$93,9,FALSE)*VLOOKUP($F276,BY_IND_Demand_Drivers!$B$5:$J$100,7,FALSE)</f>
        <v>10.574777580200356</v>
      </c>
      <c r="H276" s="16">
        <f>VLOOKUP($D276,'Growth rate'!$B$3:$S$93,9,FALSE)*VLOOKUP($F276,BY_IND_Demand_Drivers!$B$5:$J$100,8,FALSE)</f>
        <v>0</v>
      </c>
      <c r="I276" s="16">
        <f>VLOOKUP($D276,'Growth rate'!$B$3:$S$93,9,FALSE)*VLOOKUP($F276,BY_IND_Demand_Drivers!$B$5:$J$100,9,FALSE)</f>
        <v>0</v>
      </c>
    </row>
    <row r="277" spans="1:9">
      <c r="A277" s="16">
        <f t="shared" si="2"/>
        <v>11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ICDLA</v>
      </c>
      <c r="G277" s="16">
        <f>VLOOKUP($D277,'Growth rate'!$B$3:$S$93,9,FALSE)*VLOOKUP($F277,BY_IND_Demand_Drivers!$B$5:$J$100,7,FALSE)</f>
        <v>10.470637610817356</v>
      </c>
      <c r="H277" s="16">
        <f>VLOOKUP($D277,'Growth rate'!$B$3:$S$93,9,FALSE)*VLOOKUP($F277,BY_IND_Demand_Drivers!$B$5:$J$100,8,FALSE)</f>
        <v>0</v>
      </c>
      <c r="I277" s="16">
        <f>VLOOKUP($D277,'Growth rate'!$B$3:$S$93,9,FALSE)*VLOOKUP($F277,BY_IND_Demand_Drivers!$B$5:$J$100,9,FALSE)</f>
        <v>0</v>
      </c>
    </row>
    <row r="278" spans="1:9">
      <c r="A278" s="16">
        <f t="shared" si="2"/>
        <v>11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ICDLA</v>
      </c>
      <c r="G278" s="16">
        <f>VLOOKUP($D278,'Growth rate'!$B$3:$S$93,9,FALSE)*VLOOKUP($F278,BY_IND_Demand_Drivers!$B$5:$J$100,7,FALSE)</f>
        <v>10.366497641434353</v>
      </c>
      <c r="H278" s="16">
        <f>VLOOKUP($D278,'Growth rate'!$B$3:$S$93,9,FALSE)*VLOOKUP($F278,BY_IND_Demand_Drivers!$B$5:$J$100,8,FALSE)</f>
        <v>0</v>
      </c>
      <c r="I278" s="16">
        <f>VLOOKUP($D278,'Growth rate'!$B$3:$S$93,9,FALSE)*VLOOKUP($F278,BY_IND_Demand_Drivers!$B$5:$J$100,9,FALSE)</f>
        <v>0</v>
      </c>
    </row>
    <row r="279" spans="1:9">
      <c r="A279" s="16">
        <f t="shared" ref="A279:A342" si="3">A197+1</f>
        <v>11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ICDLA</v>
      </c>
      <c r="G279" s="16">
        <f>VLOOKUP($D279,'Growth rate'!$B$3:$S$93,9,FALSE)*VLOOKUP($F279,BY_IND_Demand_Drivers!$B$5:$J$100,7,FALSE)</f>
        <v>10.262357672051353</v>
      </c>
      <c r="H279" s="16">
        <f>VLOOKUP($D279,'Growth rate'!$B$3:$S$93,9,FALSE)*VLOOKUP($F279,BY_IND_Demand_Drivers!$B$5:$J$100,8,FALSE)</f>
        <v>0</v>
      </c>
      <c r="I279" s="16">
        <f>VLOOKUP($D279,'Growth rate'!$B$3:$S$93,9,FALSE)*VLOOKUP($F279,BY_IND_Demand_Drivers!$B$5:$J$100,9,FALSE)</f>
        <v>0</v>
      </c>
    </row>
    <row r="280" spans="1:9">
      <c r="A280" s="16">
        <f t="shared" si="3"/>
        <v>11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ICDLA</v>
      </c>
      <c r="G280" s="16">
        <f>VLOOKUP($D280,'Growth rate'!$B$3:$S$93,9,FALSE)*VLOOKUP($F280,BY_IND_Demand_Drivers!$B$5:$J$100,7,FALSE)</f>
        <v>10.158217702668352</v>
      </c>
      <c r="H280" s="16">
        <f>VLOOKUP($D280,'Growth rate'!$B$3:$S$93,9,FALSE)*VLOOKUP($F280,BY_IND_Demand_Drivers!$B$5:$J$100,8,FALSE)</f>
        <v>0</v>
      </c>
      <c r="I280" s="16">
        <f>VLOOKUP($D280,'Growth rate'!$B$3:$S$93,9,FALSE)*VLOOKUP($F280,BY_IND_Demand_Drivers!$B$5:$J$100,9,FALSE)</f>
        <v>0</v>
      </c>
    </row>
    <row r="281" spans="1:9">
      <c r="A281" s="16">
        <f t="shared" si="3"/>
        <v>11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ICDLA</v>
      </c>
      <c r="G281" s="16">
        <f>VLOOKUP($D281,'Growth rate'!$B$3:$S$93,9,FALSE)*VLOOKUP($F281,BY_IND_Demand_Drivers!$B$5:$J$100,7,FALSE)</f>
        <v>10.054077733285348</v>
      </c>
      <c r="H281" s="16">
        <f>VLOOKUP($D281,'Growth rate'!$B$3:$S$93,9,FALSE)*VLOOKUP($F281,BY_IND_Demand_Drivers!$B$5:$J$100,8,FALSE)</f>
        <v>0</v>
      </c>
      <c r="I281" s="16">
        <f>VLOOKUP($D281,'Growth rate'!$B$3:$S$93,9,FALSE)*VLOOKUP($F281,BY_IND_Demand_Drivers!$B$5:$J$100,9,FALSE)</f>
        <v>0</v>
      </c>
    </row>
    <row r="282" spans="1:9">
      <c r="A282" s="16">
        <f t="shared" si="3"/>
        <v>11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ICDLA</v>
      </c>
      <c r="G282" s="16">
        <f>VLOOKUP($D282,'Growth rate'!$B$3:$S$93,9,FALSE)*VLOOKUP($F282,BY_IND_Demand_Drivers!$B$5:$J$100,7,FALSE)</f>
        <v>10.167114167413049</v>
      </c>
      <c r="H282" s="16">
        <f>VLOOKUP($D282,'Growth rate'!$B$3:$S$93,9,FALSE)*VLOOKUP($F282,BY_IND_Demand_Drivers!$B$5:$J$100,8,FALSE)</f>
        <v>0</v>
      </c>
      <c r="I282" s="16">
        <f>VLOOKUP($D282,'Growth rate'!$B$3:$S$93,9,FALSE)*VLOOKUP($F282,BY_IND_Demand_Drivers!$B$5:$J$100,9,FALSE)</f>
        <v>0</v>
      </c>
    </row>
    <row r="283" spans="1:9">
      <c r="A283" s="16">
        <f t="shared" si="3"/>
        <v>11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ICDLA</v>
      </c>
      <c r="G283" s="16">
        <f>VLOOKUP($D283,'Growth rate'!$B$3:$S$93,9,FALSE)*VLOOKUP($F283,BY_IND_Demand_Drivers!$B$5:$J$100,7,FALSE)</f>
        <v>10.280150601540745</v>
      </c>
      <c r="H283" s="16">
        <f>VLOOKUP($D283,'Growth rate'!$B$3:$S$93,9,FALSE)*VLOOKUP($F283,BY_IND_Demand_Drivers!$B$5:$J$100,8,FALSE)</f>
        <v>0</v>
      </c>
      <c r="I283" s="16">
        <f>VLOOKUP($D283,'Growth rate'!$B$3:$S$93,9,FALSE)*VLOOKUP($F283,BY_IND_Demand_Drivers!$B$5:$J$100,9,FALSE)</f>
        <v>0</v>
      </c>
    </row>
    <row r="284" spans="1:9">
      <c r="A284" s="16">
        <f t="shared" si="3"/>
        <v>11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ICDLA</v>
      </c>
      <c r="G284" s="16">
        <f>VLOOKUP($D284,'Growth rate'!$B$3:$S$93,9,FALSE)*VLOOKUP($F284,BY_IND_Demand_Drivers!$B$5:$J$100,7,FALSE)</f>
        <v>10.393187035668443</v>
      </c>
      <c r="H284" s="16">
        <f>VLOOKUP($D284,'Growth rate'!$B$3:$S$93,9,FALSE)*VLOOKUP($F284,BY_IND_Demand_Drivers!$B$5:$J$100,8,FALSE)</f>
        <v>0</v>
      </c>
      <c r="I284" s="16">
        <f>VLOOKUP($D284,'Growth rate'!$B$3:$S$93,9,FALSE)*VLOOKUP($F284,BY_IND_Demand_Drivers!$B$5:$J$100,9,FALSE)</f>
        <v>0</v>
      </c>
    </row>
    <row r="285" spans="1:9">
      <c r="A285" s="16">
        <f t="shared" si="3"/>
        <v>11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ICDLA</v>
      </c>
      <c r="G285" s="16">
        <f>VLOOKUP($D285,'Growth rate'!$B$3:$S$93,9,FALSE)*VLOOKUP($F285,BY_IND_Demand_Drivers!$B$5:$J$100,7,FALSE)</f>
        <v>10.506223469796144</v>
      </c>
      <c r="H285" s="16">
        <f>VLOOKUP($D285,'Growth rate'!$B$3:$S$93,9,FALSE)*VLOOKUP($F285,BY_IND_Demand_Drivers!$B$5:$J$100,8,FALSE)</f>
        <v>0</v>
      </c>
      <c r="I285" s="16">
        <f>VLOOKUP($D285,'Growth rate'!$B$3:$S$93,9,FALSE)*VLOOKUP($F285,BY_IND_Demand_Drivers!$B$5:$J$100,9,FALSE)</f>
        <v>0</v>
      </c>
    </row>
    <row r="286" spans="1:9">
      <c r="A286" s="16">
        <f t="shared" si="3"/>
        <v>11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ICDLA</v>
      </c>
      <c r="G286" s="16">
        <f>VLOOKUP($D286,'Growth rate'!$B$3:$S$93,9,FALSE)*VLOOKUP($F286,BY_IND_Demand_Drivers!$B$5:$J$100,7,FALSE)</f>
        <v>10.619259903923842</v>
      </c>
      <c r="H286" s="16">
        <f>VLOOKUP($D286,'Growth rate'!$B$3:$S$93,9,FALSE)*VLOOKUP($F286,BY_IND_Demand_Drivers!$B$5:$J$100,8,FALSE)</f>
        <v>0</v>
      </c>
      <c r="I286" s="16">
        <f>VLOOKUP($D286,'Growth rate'!$B$3:$S$93,9,FALSE)*VLOOKUP($F286,BY_IND_Demand_Drivers!$B$5:$J$100,9,FALSE)</f>
        <v>0</v>
      </c>
    </row>
    <row r="287" spans="1:9">
      <c r="A287" s="16">
        <f t="shared" si="3"/>
        <v>11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ICDLA</v>
      </c>
      <c r="G287" s="16">
        <f>VLOOKUP($D287,'Growth rate'!$B$3:$S$93,9,FALSE)*VLOOKUP($F287,BY_IND_Demand_Drivers!$B$5:$J$100,7,FALSE)</f>
        <v>10.740263303971368</v>
      </c>
      <c r="H287" s="16">
        <f>VLOOKUP($D287,'Growth rate'!$B$3:$S$93,9,FALSE)*VLOOKUP($F287,BY_IND_Demand_Drivers!$B$5:$J$100,8,FALSE)</f>
        <v>0</v>
      </c>
      <c r="I287" s="16">
        <f>VLOOKUP($D287,'Growth rate'!$B$3:$S$93,9,FALSE)*VLOOKUP($F287,BY_IND_Demand_Drivers!$B$5:$J$100,9,FALSE)</f>
        <v>0</v>
      </c>
    </row>
    <row r="288" spans="1:9">
      <c r="A288" s="16">
        <f t="shared" si="3"/>
        <v>11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ICDLA</v>
      </c>
      <c r="G288" s="16">
        <f>VLOOKUP($D288,'Growth rate'!$B$3:$S$93,9,FALSE)*VLOOKUP($F288,BY_IND_Demand_Drivers!$B$5:$J$100,7,FALSE)</f>
        <v>10.861266704018893</v>
      </c>
      <c r="H288" s="16">
        <f>VLOOKUP($D288,'Growth rate'!$B$3:$S$93,9,FALSE)*VLOOKUP($F288,BY_IND_Demand_Drivers!$B$5:$J$100,8,FALSE)</f>
        <v>0</v>
      </c>
      <c r="I288" s="16">
        <f>VLOOKUP($D288,'Growth rate'!$B$3:$S$93,9,FALSE)*VLOOKUP($F288,BY_IND_Demand_Drivers!$B$5:$J$100,9,FALSE)</f>
        <v>0</v>
      </c>
    </row>
    <row r="289" spans="1:9">
      <c r="A289" s="16">
        <f t="shared" si="3"/>
        <v>11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ICDLA</v>
      </c>
      <c r="G289" s="16">
        <f>VLOOKUP($D289,'Growth rate'!$B$3:$S$93,9,FALSE)*VLOOKUP($F289,BY_IND_Demand_Drivers!$B$5:$J$100,7,FALSE)</f>
        <v>10.982270104066421</v>
      </c>
      <c r="H289" s="16">
        <f>VLOOKUP($D289,'Growth rate'!$B$3:$S$93,9,FALSE)*VLOOKUP($F289,BY_IND_Demand_Drivers!$B$5:$J$100,8,FALSE)</f>
        <v>0</v>
      </c>
      <c r="I289" s="16">
        <f>VLOOKUP($D289,'Growth rate'!$B$3:$S$93,9,FALSE)*VLOOKUP($F289,BY_IND_Demand_Drivers!$B$5:$J$100,9,FALSE)</f>
        <v>0</v>
      </c>
    </row>
    <row r="290" spans="1:9">
      <c r="A290" s="16">
        <f t="shared" si="3"/>
        <v>11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ICDLA</v>
      </c>
      <c r="G290" s="16">
        <f>VLOOKUP($D290,'Growth rate'!$B$3:$S$93,9,FALSE)*VLOOKUP($F290,BY_IND_Demand_Drivers!$B$5:$J$100,7,FALSE)</f>
        <v>11.103273504113945</v>
      </c>
      <c r="H290" s="16">
        <f>VLOOKUP($D290,'Growth rate'!$B$3:$S$93,9,FALSE)*VLOOKUP($F290,BY_IND_Demand_Drivers!$B$5:$J$100,8,FALSE)</f>
        <v>0</v>
      </c>
      <c r="I290" s="16">
        <f>VLOOKUP($D290,'Growth rate'!$B$3:$S$93,9,FALSE)*VLOOKUP($F290,BY_IND_Demand_Drivers!$B$5:$J$100,9,FALSE)</f>
        <v>0</v>
      </c>
    </row>
    <row r="291" spans="1:9">
      <c r="A291" s="16">
        <f t="shared" si="3"/>
        <v>11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ICDLA</v>
      </c>
      <c r="G291" s="16">
        <f>VLOOKUP($D291,'Growth rate'!$B$3:$S$93,9,FALSE)*VLOOKUP($F291,BY_IND_Demand_Drivers!$B$5:$J$100,7,FALSE)</f>
        <v>11.224276904161474</v>
      </c>
      <c r="H291" s="16">
        <f>VLOOKUP($D291,'Growth rate'!$B$3:$S$93,9,FALSE)*VLOOKUP($F291,BY_IND_Demand_Drivers!$B$5:$J$100,8,FALSE)</f>
        <v>0</v>
      </c>
      <c r="I291" s="16">
        <f>VLOOKUP($D291,'Growth rate'!$B$3:$S$93,9,FALSE)*VLOOKUP($F291,BY_IND_Demand_Drivers!$B$5:$J$100,9,FALSE)</f>
        <v>0</v>
      </c>
    </row>
    <row r="292" spans="1:9">
      <c r="A292" s="16">
        <f t="shared" si="3"/>
        <v>11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ICDLA</v>
      </c>
      <c r="G292" s="16">
        <f>VLOOKUP($D292,'Growth rate'!$B$3:$S$93,9,FALSE)*VLOOKUP($F292,BY_IND_Demand_Drivers!$B$5:$J$100,7,FALSE)</f>
        <v>11.344504322907326</v>
      </c>
      <c r="H292" s="16">
        <f>VLOOKUP($D292,'Growth rate'!$B$3:$S$93,9,FALSE)*VLOOKUP($F292,BY_IND_Demand_Drivers!$B$5:$J$100,8,FALSE)</f>
        <v>0</v>
      </c>
      <c r="I292" s="16">
        <f>VLOOKUP($D292,'Growth rate'!$B$3:$S$93,9,FALSE)*VLOOKUP($F292,BY_IND_Demand_Drivers!$B$5:$J$100,9,FALSE)</f>
        <v>0</v>
      </c>
    </row>
    <row r="293" spans="1:9">
      <c r="A293" s="16">
        <f t="shared" si="3"/>
        <v>11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ICDLA</v>
      </c>
      <c r="G293" s="16">
        <f>VLOOKUP($D293,'Growth rate'!$B$3:$S$93,9,FALSE)*VLOOKUP($F293,BY_IND_Demand_Drivers!$B$5:$J$100,7,FALSE)</f>
        <v>11.464731741653178</v>
      </c>
      <c r="H293" s="16">
        <f>VLOOKUP($D293,'Growth rate'!$B$3:$S$93,9,FALSE)*VLOOKUP($F293,BY_IND_Demand_Drivers!$B$5:$J$100,8,FALSE)</f>
        <v>0</v>
      </c>
      <c r="I293" s="16">
        <f>VLOOKUP($D293,'Growth rate'!$B$3:$S$93,9,FALSE)*VLOOKUP($F293,BY_IND_Demand_Drivers!$B$5:$J$100,9,FALSE)</f>
        <v>0</v>
      </c>
    </row>
    <row r="294" spans="1:9">
      <c r="A294" s="16">
        <f t="shared" si="3"/>
        <v>11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ICDLA</v>
      </c>
      <c r="G294" s="16">
        <f>VLOOKUP($D294,'Growth rate'!$B$3:$S$93,9,FALSE)*VLOOKUP($F294,BY_IND_Demand_Drivers!$B$5:$J$100,7,FALSE)</f>
        <v>11.584959160399034</v>
      </c>
      <c r="H294" s="16">
        <f>VLOOKUP($D294,'Growth rate'!$B$3:$S$93,9,FALSE)*VLOOKUP($F294,BY_IND_Demand_Drivers!$B$5:$J$100,8,FALSE)</f>
        <v>0</v>
      </c>
      <c r="I294" s="16">
        <f>VLOOKUP($D294,'Growth rate'!$B$3:$S$93,9,FALSE)*VLOOKUP($F294,BY_IND_Demand_Drivers!$B$5:$J$100,9,FALSE)</f>
        <v>0</v>
      </c>
    </row>
    <row r="295" spans="1:9">
      <c r="A295" s="16">
        <f t="shared" si="3"/>
        <v>11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ICDLA</v>
      </c>
      <c r="G295" s="16">
        <f>VLOOKUP($D295,'Growth rate'!$B$3:$S$93,9,FALSE)*VLOOKUP($F295,BY_IND_Demand_Drivers!$B$5:$J$100,7,FALSE)</f>
        <v>11.705186579144888</v>
      </c>
      <c r="H295" s="16">
        <f>VLOOKUP($D295,'Growth rate'!$B$3:$S$93,9,FALSE)*VLOOKUP($F295,BY_IND_Demand_Drivers!$B$5:$J$100,8,FALSE)</f>
        <v>0</v>
      </c>
      <c r="I295" s="16">
        <f>VLOOKUP($D295,'Growth rate'!$B$3:$S$93,9,FALSE)*VLOOKUP($F295,BY_IND_Demand_Drivers!$B$5:$J$100,9,FALSE)</f>
        <v>0</v>
      </c>
    </row>
    <row r="296" spans="1:9">
      <c r="A296" s="16">
        <f t="shared" si="3"/>
        <v>11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ICDLA</v>
      </c>
      <c r="G296" s="16">
        <f>VLOOKUP($D296,'Growth rate'!$B$3:$S$93,9,FALSE)*VLOOKUP($F296,BY_IND_Demand_Drivers!$B$5:$J$100,7,FALSE)</f>
        <v>11.825413997890744</v>
      </c>
      <c r="H296" s="16">
        <f>VLOOKUP($D296,'Growth rate'!$B$3:$S$93,9,FALSE)*VLOOKUP($F296,BY_IND_Demand_Drivers!$B$5:$J$100,8,FALSE)</f>
        <v>0</v>
      </c>
      <c r="I296" s="16">
        <f>VLOOKUP($D296,'Growth rate'!$B$3:$S$93,9,FALSE)*VLOOKUP($F296,BY_IND_Demand_Drivers!$B$5:$J$100,9,FALSE)</f>
        <v>0</v>
      </c>
    </row>
    <row r="297" spans="1:9">
      <c r="A297" s="16">
        <f t="shared" si="3"/>
        <v>11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ICDLA</v>
      </c>
      <c r="G297" s="16">
        <f>VLOOKUP($D297,'Growth rate'!$B$3:$S$93,9,FALSE)*VLOOKUP($F297,BY_IND_Demand_Drivers!$B$5:$J$100,7,FALSE)</f>
        <v>11.944387131070844</v>
      </c>
      <c r="H297" s="16">
        <f>VLOOKUP($D297,'Growth rate'!$B$3:$S$93,9,FALSE)*VLOOKUP($F297,BY_IND_Demand_Drivers!$B$5:$J$100,8,FALSE)</f>
        <v>0</v>
      </c>
      <c r="I297" s="16">
        <f>VLOOKUP($D297,'Growth rate'!$B$3:$S$93,9,FALSE)*VLOOKUP($F297,BY_IND_Demand_Drivers!$B$5:$J$100,9,FALSE)</f>
        <v>0</v>
      </c>
    </row>
    <row r="298" spans="1:9">
      <c r="A298" s="16">
        <f t="shared" si="3"/>
        <v>11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ICDLA</v>
      </c>
      <c r="G298" s="16">
        <f>VLOOKUP($D298,'Growth rate'!$B$3:$S$93,9,FALSE)*VLOOKUP($F298,BY_IND_Demand_Drivers!$B$5:$J$100,7,FALSE)</f>
        <v>12.063360264250946</v>
      </c>
      <c r="H298" s="16">
        <f>VLOOKUP($D298,'Growth rate'!$B$3:$S$93,9,FALSE)*VLOOKUP($F298,BY_IND_Demand_Drivers!$B$5:$J$100,8,FALSE)</f>
        <v>0</v>
      </c>
      <c r="I298" s="16">
        <f>VLOOKUP($D298,'Growth rate'!$B$3:$S$93,9,FALSE)*VLOOKUP($F298,BY_IND_Demand_Drivers!$B$5:$J$100,9,FALSE)</f>
        <v>0</v>
      </c>
    </row>
    <row r="299" spans="1:9">
      <c r="A299" s="16">
        <f t="shared" si="3"/>
        <v>11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ICDLA</v>
      </c>
      <c r="G299" s="16">
        <f>VLOOKUP($D299,'Growth rate'!$B$3:$S$93,9,FALSE)*VLOOKUP($F299,BY_IND_Demand_Drivers!$B$5:$J$100,7,FALSE)</f>
        <v>12.182333397431044</v>
      </c>
      <c r="H299" s="16">
        <f>VLOOKUP($D299,'Growth rate'!$B$3:$S$93,9,FALSE)*VLOOKUP($F299,BY_IND_Demand_Drivers!$B$5:$J$100,8,FALSE)</f>
        <v>0</v>
      </c>
      <c r="I299" s="16">
        <f>VLOOKUP($D299,'Growth rate'!$B$3:$S$93,9,FALSE)*VLOOKUP($F299,BY_IND_Demand_Drivers!$B$5:$J$100,9,FALSE)</f>
        <v>0</v>
      </c>
    </row>
    <row r="300" spans="1:9">
      <c r="A300" s="16">
        <f t="shared" si="3"/>
        <v>11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ICDLA</v>
      </c>
      <c r="G300" s="16">
        <f>VLOOKUP($D300,'Growth rate'!$B$3:$S$93,9,FALSE)*VLOOKUP($F300,BY_IND_Demand_Drivers!$B$5:$J$100,7,FALSE)</f>
        <v>12.301306530611146</v>
      </c>
      <c r="H300" s="16">
        <f>VLOOKUP($D300,'Growth rate'!$B$3:$S$93,9,FALSE)*VLOOKUP($F300,BY_IND_Demand_Drivers!$B$5:$J$100,8,FALSE)</f>
        <v>0</v>
      </c>
      <c r="I300" s="16">
        <f>VLOOKUP($D300,'Growth rate'!$B$3:$S$93,9,FALSE)*VLOOKUP($F300,BY_IND_Demand_Drivers!$B$5:$J$100,9,FALSE)</f>
        <v>0</v>
      </c>
    </row>
    <row r="301" spans="1:9">
      <c r="A301" s="16">
        <f t="shared" si="3"/>
        <v>11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ICDLA</v>
      </c>
      <c r="G301" s="16">
        <f>VLOOKUP($D301,'Growth rate'!$B$3:$S$93,9,FALSE)*VLOOKUP($F301,BY_IND_Demand_Drivers!$B$5:$J$100,7,FALSE)</f>
        <v>12.420279663791248</v>
      </c>
      <c r="H301" s="16">
        <f>VLOOKUP($D301,'Growth rate'!$B$3:$S$93,9,FALSE)*VLOOKUP($F301,BY_IND_Demand_Drivers!$B$5:$J$100,8,FALSE)</f>
        <v>0</v>
      </c>
      <c r="I301" s="16">
        <f>VLOOKUP($D301,'Growth rate'!$B$3:$S$93,9,FALSE)*VLOOKUP($F301,BY_IND_Demand_Drivers!$B$5:$J$100,9,FALSE)</f>
        <v>0</v>
      </c>
    </row>
    <row r="302" spans="1:9">
      <c r="A302" s="16">
        <f t="shared" si="3"/>
        <v>11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ICDLA</v>
      </c>
      <c r="G302" s="16">
        <f>VLOOKUP($D302,'Growth rate'!$B$3:$S$93,9,FALSE)*VLOOKUP($F302,BY_IND_Demand_Drivers!$B$5:$J$100,7,FALSE)</f>
        <v>12.532959474933318</v>
      </c>
      <c r="H302" s="16">
        <f>VLOOKUP($D302,'Growth rate'!$B$3:$S$93,9,FALSE)*VLOOKUP($F302,BY_IND_Demand_Drivers!$B$5:$J$100,8,FALSE)</f>
        <v>0</v>
      </c>
      <c r="I302" s="16">
        <f>VLOOKUP($D302,'Growth rate'!$B$3:$S$93,9,FALSE)*VLOOKUP($F302,BY_IND_Demand_Drivers!$B$5:$J$100,9,FALSE)</f>
        <v>0</v>
      </c>
    </row>
    <row r="303" spans="1:9">
      <c r="A303" s="16">
        <f t="shared" si="3"/>
        <v>11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ICDLA</v>
      </c>
      <c r="G303" s="16">
        <f>VLOOKUP($D303,'Growth rate'!$B$3:$S$93,9,FALSE)*VLOOKUP($F303,BY_IND_Demand_Drivers!$B$5:$J$100,7,FALSE)</f>
        <v>12.645639286075387</v>
      </c>
      <c r="H303" s="16">
        <f>VLOOKUP($D303,'Growth rate'!$B$3:$S$93,9,FALSE)*VLOOKUP($F303,BY_IND_Demand_Drivers!$B$5:$J$100,8,FALSE)</f>
        <v>0</v>
      </c>
      <c r="I303" s="16">
        <f>VLOOKUP($D303,'Growth rate'!$B$3:$S$93,9,FALSE)*VLOOKUP($F303,BY_IND_Demand_Drivers!$B$5:$J$100,9,FALSE)</f>
        <v>0</v>
      </c>
    </row>
    <row r="304" spans="1:9">
      <c r="A304" s="16">
        <f t="shared" si="3"/>
        <v>11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ICDLA</v>
      </c>
      <c r="G304" s="16">
        <f>VLOOKUP($D304,'Growth rate'!$B$3:$S$93,9,FALSE)*VLOOKUP($F304,BY_IND_Demand_Drivers!$B$5:$J$100,7,FALSE)</f>
        <v>12.758319097217452</v>
      </c>
      <c r="H304" s="16">
        <f>VLOOKUP($D304,'Growth rate'!$B$3:$S$93,9,FALSE)*VLOOKUP($F304,BY_IND_Demand_Drivers!$B$5:$J$100,8,FALSE)</f>
        <v>0</v>
      </c>
      <c r="I304" s="16">
        <f>VLOOKUP($D304,'Growth rate'!$B$3:$S$93,9,FALSE)*VLOOKUP($F304,BY_IND_Demand_Drivers!$B$5:$J$100,9,FALSE)</f>
        <v>0</v>
      </c>
    </row>
    <row r="305" spans="1:9">
      <c r="A305" s="16">
        <f t="shared" si="3"/>
        <v>11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ICDLA</v>
      </c>
      <c r="G305" s="16">
        <f>VLOOKUP($D305,'Growth rate'!$B$3:$S$93,9,FALSE)*VLOOKUP($F305,BY_IND_Demand_Drivers!$B$5:$J$100,7,FALSE)</f>
        <v>12.870998908359523</v>
      </c>
      <c r="H305" s="16">
        <f>VLOOKUP($D305,'Growth rate'!$B$3:$S$93,9,FALSE)*VLOOKUP($F305,BY_IND_Demand_Drivers!$B$5:$J$100,8,FALSE)</f>
        <v>0</v>
      </c>
      <c r="I305" s="16">
        <f>VLOOKUP($D305,'Growth rate'!$B$3:$S$93,9,FALSE)*VLOOKUP($F305,BY_IND_Demand_Drivers!$B$5:$J$100,9,FALSE)</f>
        <v>0</v>
      </c>
    </row>
    <row r="306" spans="1:9">
      <c r="A306" s="16">
        <f t="shared" si="3"/>
        <v>11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ICDLA</v>
      </c>
      <c r="G306" s="16">
        <f>VLOOKUP($D306,'Growth rate'!$B$3:$S$93,9,FALSE)*VLOOKUP($F306,BY_IND_Demand_Drivers!$B$5:$J$100,7,FALSE)</f>
        <v>12.98367871950159</v>
      </c>
      <c r="H306" s="16">
        <f>VLOOKUP($D306,'Growth rate'!$B$3:$S$93,9,FALSE)*VLOOKUP($F306,BY_IND_Demand_Drivers!$B$5:$J$100,8,FALSE)</f>
        <v>0</v>
      </c>
      <c r="I306" s="16">
        <f>VLOOKUP($D306,'Growth rate'!$B$3:$S$93,9,FALSE)*VLOOKUP($F306,BY_IND_Demand_Drivers!$B$5:$J$100,9,FALSE)</f>
        <v>0</v>
      </c>
    </row>
    <row r="307" spans="1:9">
      <c r="A307" s="16">
        <f t="shared" si="3"/>
        <v>11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ICDLA</v>
      </c>
      <c r="G307" s="16">
        <f>VLOOKUP($D307,'Growth rate'!$B$3:$S$93,9,FALSE)*VLOOKUP($F307,BY_IND_Demand_Drivers!$B$5:$J$100,7,FALSE)</f>
        <v>13.089487538314852</v>
      </c>
      <c r="H307" s="16">
        <f>VLOOKUP($D307,'Growth rate'!$B$3:$S$93,9,FALSE)*VLOOKUP($F307,BY_IND_Demand_Drivers!$B$5:$J$100,8,FALSE)</f>
        <v>0</v>
      </c>
      <c r="I307" s="16">
        <f>VLOOKUP($D307,'Growth rate'!$B$3:$S$93,9,FALSE)*VLOOKUP($F307,BY_IND_Demand_Drivers!$B$5:$J$100,9,FALSE)</f>
        <v>0</v>
      </c>
    </row>
    <row r="308" spans="1:9">
      <c r="A308" s="16">
        <f t="shared" si="3"/>
        <v>11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ICDLA</v>
      </c>
      <c r="G308" s="16">
        <f>VLOOKUP($D308,'Growth rate'!$B$3:$S$93,9,FALSE)*VLOOKUP($F308,BY_IND_Demand_Drivers!$B$5:$J$100,7,FALSE)</f>
        <v>13.195296357128118</v>
      </c>
      <c r="H308" s="16">
        <f>VLOOKUP($D308,'Growth rate'!$B$3:$S$93,9,FALSE)*VLOOKUP($F308,BY_IND_Demand_Drivers!$B$5:$J$100,8,FALSE)</f>
        <v>0</v>
      </c>
      <c r="I308" s="16">
        <f>VLOOKUP($D308,'Growth rate'!$B$3:$S$93,9,FALSE)*VLOOKUP($F308,BY_IND_Demand_Drivers!$B$5:$J$100,9,FALSE)</f>
        <v>0</v>
      </c>
    </row>
    <row r="309" spans="1:9">
      <c r="A309" s="16">
        <f t="shared" si="3"/>
        <v>11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ICDLA</v>
      </c>
      <c r="G309" s="16">
        <f>VLOOKUP($D309,'Growth rate'!$B$3:$S$93,9,FALSE)*VLOOKUP($F309,BY_IND_Demand_Drivers!$B$5:$J$100,7,FALSE)</f>
        <v>13.301105175941375</v>
      </c>
      <c r="H309" s="16">
        <f>VLOOKUP($D309,'Growth rate'!$B$3:$S$93,9,FALSE)*VLOOKUP($F309,BY_IND_Demand_Drivers!$B$5:$J$100,8,FALSE)</f>
        <v>0</v>
      </c>
      <c r="I309" s="16">
        <f>VLOOKUP($D309,'Growth rate'!$B$3:$S$93,9,FALSE)*VLOOKUP($F309,BY_IND_Demand_Drivers!$B$5:$J$100,9,FALSE)</f>
        <v>0</v>
      </c>
    </row>
    <row r="310" spans="1:9">
      <c r="A310" s="16">
        <f t="shared" si="3"/>
        <v>11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ICDLA</v>
      </c>
      <c r="G310" s="16">
        <f>VLOOKUP($D310,'Growth rate'!$B$3:$S$93,9,FALSE)*VLOOKUP($F310,BY_IND_Demand_Drivers!$B$5:$J$100,7,FALSE)</f>
        <v>13.406913994754639</v>
      </c>
      <c r="H310" s="16">
        <f>VLOOKUP($D310,'Growth rate'!$B$3:$S$93,9,FALSE)*VLOOKUP($F310,BY_IND_Demand_Drivers!$B$5:$J$100,8,FALSE)</f>
        <v>0</v>
      </c>
      <c r="I310" s="16">
        <f>VLOOKUP($D310,'Growth rate'!$B$3:$S$93,9,FALSE)*VLOOKUP($F310,BY_IND_Demand_Drivers!$B$5:$J$100,9,FALSE)</f>
        <v>0</v>
      </c>
    </row>
    <row r="311" spans="1:9">
      <c r="A311" s="16">
        <f t="shared" si="3"/>
        <v>11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ICDLA</v>
      </c>
      <c r="G311" s="16">
        <f>VLOOKUP($D311,'Growth rate'!$B$3:$S$93,9,FALSE)*VLOOKUP($F311,BY_IND_Demand_Drivers!$B$5:$J$100,7,FALSE)</f>
        <v>13.512722813567905</v>
      </c>
      <c r="H311" s="16">
        <f>VLOOKUP($D311,'Growth rate'!$B$3:$S$93,9,FALSE)*VLOOKUP($F311,BY_IND_Demand_Drivers!$B$5:$J$100,8,FALSE)</f>
        <v>0</v>
      </c>
      <c r="I311" s="16">
        <f>VLOOKUP($D311,'Growth rate'!$B$3:$S$93,9,FALSE)*VLOOKUP($F311,BY_IND_Demand_Drivers!$B$5:$J$100,9,FALSE)</f>
        <v>0</v>
      </c>
    </row>
    <row r="312" spans="1:9">
      <c r="A312" s="16">
        <f t="shared" si="3"/>
        <v>11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ICDLA</v>
      </c>
      <c r="G312" s="16">
        <f>VLOOKUP($D312,'Growth rate'!$B$3:$S$93,9,FALSE)*VLOOKUP($F312,BY_IND_Demand_Drivers!$B$5:$J$100,7,FALSE)</f>
        <v>13.605667100264347</v>
      </c>
      <c r="H312" s="16">
        <f>VLOOKUP($D312,'Growth rate'!$B$3:$S$93,9,FALSE)*VLOOKUP($F312,BY_IND_Demand_Drivers!$B$5:$J$100,8,FALSE)</f>
        <v>0</v>
      </c>
      <c r="I312" s="16">
        <f>VLOOKUP($D312,'Growth rate'!$B$3:$S$93,9,FALSE)*VLOOKUP($F312,BY_IND_Demand_Drivers!$B$5:$J$100,9,FALSE)</f>
        <v>0</v>
      </c>
    </row>
    <row r="313" spans="1:9">
      <c r="A313" s="16">
        <f t="shared" si="3"/>
        <v>11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ICDLA</v>
      </c>
      <c r="G313" s="16">
        <f>VLOOKUP($D313,'Growth rate'!$B$3:$S$93,9,FALSE)*VLOOKUP($F313,BY_IND_Demand_Drivers!$B$5:$J$100,7,FALSE)</f>
        <v>13.698611386960792</v>
      </c>
      <c r="H313" s="16">
        <f>VLOOKUP($D313,'Growth rate'!$B$3:$S$93,9,FALSE)*VLOOKUP($F313,BY_IND_Demand_Drivers!$B$5:$J$100,8,FALSE)</f>
        <v>0</v>
      </c>
      <c r="I313" s="16">
        <f>VLOOKUP($D313,'Growth rate'!$B$3:$S$93,9,FALSE)*VLOOKUP($F313,BY_IND_Demand_Drivers!$B$5:$J$100,9,FALSE)</f>
        <v>0</v>
      </c>
    </row>
    <row r="314" spans="1:9">
      <c r="A314" s="16">
        <f t="shared" si="3"/>
        <v>11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ICDLA</v>
      </c>
      <c r="G314" s="16">
        <f>VLOOKUP($D314,'Growth rate'!$B$3:$S$93,9,FALSE)*VLOOKUP($F314,BY_IND_Demand_Drivers!$B$5:$J$100,7,FALSE)</f>
        <v>13.791555673657236</v>
      </c>
      <c r="H314" s="16">
        <f>VLOOKUP($D314,'Growth rate'!$B$3:$S$93,9,FALSE)*VLOOKUP($F314,BY_IND_Demand_Drivers!$B$5:$J$100,8,FALSE)</f>
        <v>0</v>
      </c>
      <c r="I314" s="16">
        <f>VLOOKUP($D314,'Growth rate'!$B$3:$S$93,9,FALSE)*VLOOKUP($F314,BY_IND_Demand_Drivers!$B$5:$J$100,9,FALSE)</f>
        <v>0</v>
      </c>
    </row>
    <row r="315" spans="1:9">
      <c r="A315" s="16">
        <f t="shared" si="3"/>
        <v>11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ICDLA</v>
      </c>
      <c r="G315" s="16">
        <f>VLOOKUP($D315,'Growth rate'!$B$3:$S$93,9,FALSE)*VLOOKUP($F315,BY_IND_Demand_Drivers!$B$5:$J$100,7,FALSE)</f>
        <v>13.884499960353681</v>
      </c>
      <c r="H315" s="16">
        <f>VLOOKUP($D315,'Growth rate'!$B$3:$S$93,9,FALSE)*VLOOKUP($F315,BY_IND_Demand_Drivers!$B$5:$J$100,8,FALSE)</f>
        <v>0</v>
      </c>
      <c r="I315" s="16">
        <f>VLOOKUP($D315,'Growth rate'!$B$3:$S$93,9,FALSE)*VLOOKUP($F315,BY_IND_Demand_Drivers!$B$5:$J$100,9,FALSE)</f>
        <v>0</v>
      </c>
    </row>
    <row r="316" spans="1:9">
      <c r="A316" s="16">
        <f t="shared" si="3"/>
        <v>11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ICDLA</v>
      </c>
      <c r="G316" s="16">
        <f>VLOOKUP($D316,'Growth rate'!$B$3:$S$93,9,FALSE)*VLOOKUP($F316,BY_IND_Demand_Drivers!$B$5:$J$100,7,FALSE)</f>
        <v>13.977444247050123</v>
      </c>
      <c r="H316" s="16">
        <f>VLOOKUP($D316,'Growth rate'!$B$3:$S$93,9,FALSE)*VLOOKUP($F316,BY_IND_Demand_Drivers!$B$5:$J$100,8,FALSE)</f>
        <v>0</v>
      </c>
      <c r="I316" s="16">
        <f>VLOOKUP($D316,'Growth rate'!$B$3:$S$93,9,FALSE)*VLOOKUP($F316,BY_IND_Demand_Drivers!$B$5:$J$100,9,FALSE)</f>
        <v>0</v>
      </c>
    </row>
    <row r="317" spans="1:9">
      <c r="A317" s="16">
        <f t="shared" si="3"/>
        <v>11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ICDLA</v>
      </c>
      <c r="G317" s="16">
        <f>VLOOKUP($D317,'Growth rate'!$B$3:$S$93,9,FALSE)*VLOOKUP($F317,BY_IND_Demand_Drivers!$B$5:$J$100,7,FALSE)</f>
        <v>14.059108805547002</v>
      </c>
      <c r="H317" s="16">
        <f>VLOOKUP($D317,'Growth rate'!$B$3:$S$93,9,FALSE)*VLOOKUP($F317,BY_IND_Demand_Drivers!$B$5:$J$100,8,FALSE)</f>
        <v>0</v>
      </c>
      <c r="I317" s="16">
        <f>VLOOKUP($D317,'Growth rate'!$B$3:$S$93,9,FALSE)*VLOOKUP($F317,BY_IND_Demand_Drivers!$B$5:$J$100,9,FALSE)</f>
        <v>0</v>
      </c>
    </row>
    <row r="318" spans="1:9">
      <c r="A318" s="16">
        <f t="shared" si="3"/>
        <v>11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ICDLA</v>
      </c>
      <c r="G318" s="16">
        <f>VLOOKUP($D318,'Growth rate'!$B$3:$S$93,9,FALSE)*VLOOKUP($F318,BY_IND_Demand_Drivers!$B$5:$J$100,7,FALSE)</f>
        <v>14.140773364043882</v>
      </c>
      <c r="H318" s="16">
        <f>VLOOKUP($D318,'Growth rate'!$B$3:$S$93,9,FALSE)*VLOOKUP($F318,BY_IND_Demand_Drivers!$B$5:$J$100,8,FALSE)</f>
        <v>0</v>
      </c>
      <c r="I318" s="16">
        <f>VLOOKUP($D318,'Growth rate'!$B$3:$S$93,9,FALSE)*VLOOKUP($F318,BY_IND_Demand_Drivers!$B$5:$J$100,9,FALSE)</f>
        <v>0</v>
      </c>
    </row>
    <row r="319" spans="1:9">
      <c r="A319" s="16">
        <f t="shared" si="3"/>
        <v>11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ICDLA</v>
      </c>
      <c r="G319" s="16">
        <f>VLOOKUP($D319,'Growth rate'!$B$3:$S$93,9,FALSE)*VLOOKUP($F319,BY_IND_Demand_Drivers!$B$5:$J$100,7,FALSE)</f>
        <v>14.222437922540763</v>
      </c>
      <c r="H319" s="16">
        <f>VLOOKUP($D319,'Growth rate'!$B$3:$S$93,9,FALSE)*VLOOKUP($F319,BY_IND_Demand_Drivers!$B$5:$J$100,8,FALSE)</f>
        <v>0</v>
      </c>
      <c r="I319" s="16">
        <f>VLOOKUP($D319,'Growth rate'!$B$3:$S$93,9,FALSE)*VLOOKUP($F319,BY_IND_Demand_Drivers!$B$5:$J$100,9,FALSE)</f>
        <v>0</v>
      </c>
    </row>
    <row r="320" spans="1:9">
      <c r="A320" s="16">
        <f t="shared" si="3"/>
        <v>11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ICDLA</v>
      </c>
      <c r="G320" s="16">
        <f>VLOOKUP($D320,'Growth rate'!$B$3:$S$93,9,FALSE)*VLOOKUP($F320,BY_IND_Demand_Drivers!$B$5:$J$100,7,FALSE)</f>
        <v>14.30410248103764</v>
      </c>
      <c r="H320" s="16">
        <f>VLOOKUP($D320,'Growth rate'!$B$3:$S$93,9,FALSE)*VLOOKUP($F320,BY_IND_Demand_Drivers!$B$5:$J$100,8,FALSE)</f>
        <v>0</v>
      </c>
      <c r="I320" s="16">
        <f>VLOOKUP($D320,'Growth rate'!$B$3:$S$93,9,FALSE)*VLOOKUP($F320,BY_IND_Demand_Drivers!$B$5:$J$100,9,FALSE)</f>
        <v>0</v>
      </c>
    </row>
    <row r="321" spans="1:9">
      <c r="A321" s="16">
        <f t="shared" si="3"/>
        <v>11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ICDLA</v>
      </c>
      <c r="G321" s="16">
        <f>VLOOKUP($D321,'Growth rate'!$B$3:$S$93,9,FALSE)*VLOOKUP($F321,BY_IND_Demand_Drivers!$B$5:$J$100,7,FALSE)</f>
        <v>14.385767039534523</v>
      </c>
      <c r="H321" s="16">
        <f>VLOOKUP($D321,'Growth rate'!$B$3:$S$93,9,FALSE)*VLOOKUP($F321,BY_IND_Demand_Drivers!$B$5:$J$100,8,FALSE)</f>
        <v>0</v>
      </c>
      <c r="I321" s="16">
        <f>VLOOKUP($D321,'Growth rate'!$B$3:$S$93,9,FALSE)*VLOOKUP($F321,BY_IND_Demand_Drivers!$B$5:$J$100,9,FALSE)</f>
        <v>0</v>
      </c>
    </row>
    <row r="322" spans="1:9">
      <c r="A322" s="16">
        <f t="shared" si="3"/>
        <v>11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ICDLA</v>
      </c>
      <c r="G322" s="16">
        <f>VLOOKUP($D322,'Growth rate'!$B$3:$S$93,9,FALSE)*VLOOKUP($F322,BY_IND_Demand_Drivers!$B$5:$J$100,7,FALSE)</f>
        <v>14.459372423807141</v>
      </c>
      <c r="H322" s="16">
        <f>VLOOKUP($D322,'Growth rate'!$B$3:$S$93,9,FALSE)*VLOOKUP($F322,BY_IND_Demand_Drivers!$B$5:$J$100,8,FALSE)</f>
        <v>0</v>
      </c>
      <c r="I322" s="16">
        <f>VLOOKUP($D322,'Growth rate'!$B$3:$S$93,9,FALSE)*VLOOKUP($F322,BY_IND_Demand_Drivers!$B$5:$J$100,9,FALSE)</f>
        <v>0</v>
      </c>
    </row>
    <row r="323" spans="1:9">
      <c r="A323" s="16">
        <f t="shared" si="3"/>
        <v>11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ICDLA</v>
      </c>
      <c r="G323" s="16">
        <f>VLOOKUP($D323,'Growth rate'!$B$3:$S$93,9,FALSE)*VLOOKUP($F323,BY_IND_Demand_Drivers!$B$5:$J$100,7,FALSE)</f>
        <v>14.532977808079762</v>
      </c>
      <c r="H323" s="16">
        <f>VLOOKUP($D323,'Growth rate'!$B$3:$S$93,9,FALSE)*VLOOKUP($F323,BY_IND_Demand_Drivers!$B$5:$J$100,8,FALSE)</f>
        <v>0</v>
      </c>
      <c r="I323" s="16">
        <f>VLOOKUP($D323,'Growth rate'!$B$3:$S$93,9,FALSE)*VLOOKUP($F323,BY_IND_Demand_Drivers!$B$5:$J$100,9,FALSE)</f>
        <v>0</v>
      </c>
    </row>
    <row r="324" spans="1:9">
      <c r="A324" s="16">
        <f t="shared" si="3"/>
        <v>11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ICDLA</v>
      </c>
      <c r="G324" s="16">
        <f>VLOOKUP($D324,'Growth rate'!$B$3:$S$93,9,FALSE)*VLOOKUP($F324,BY_IND_Demand_Drivers!$B$5:$J$100,7,FALSE)</f>
        <v>14.606583192352378</v>
      </c>
      <c r="H324" s="16">
        <f>VLOOKUP($D324,'Growth rate'!$B$3:$S$93,9,FALSE)*VLOOKUP($F324,BY_IND_Demand_Drivers!$B$5:$J$100,8,FALSE)</f>
        <v>0</v>
      </c>
      <c r="I324" s="16">
        <f>VLOOKUP($D324,'Growth rate'!$B$3:$S$93,9,FALSE)*VLOOKUP($F324,BY_IND_Demand_Drivers!$B$5:$J$100,9,FALSE)</f>
        <v>0</v>
      </c>
    </row>
    <row r="325" spans="1:9">
      <c r="A325" s="16">
        <f t="shared" si="3"/>
        <v>11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ICDLA</v>
      </c>
      <c r="G325" s="16">
        <f>VLOOKUP($D325,'Growth rate'!$B$3:$S$93,9,FALSE)*VLOOKUP($F325,BY_IND_Demand_Drivers!$B$5:$J$100,7,FALSE)</f>
        <v>14.680188576625</v>
      </c>
      <c r="H325" s="16">
        <f>VLOOKUP($D325,'Growth rate'!$B$3:$S$93,9,FALSE)*VLOOKUP($F325,BY_IND_Demand_Drivers!$B$5:$J$100,8,FALSE)</f>
        <v>0</v>
      </c>
      <c r="I325" s="16">
        <f>VLOOKUP($D325,'Growth rate'!$B$3:$S$93,9,FALSE)*VLOOKUP($F325,BY_IND_Demand_Drivers!$B$5:$J$100,9,FALSE)</f>
        <v>0</v>
      </c>
    </row>
    <row r="326" spans="1:9">
      <c r="A326" s="16">
        <f t="shared" si="3"/>
        <v>11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ICDLA</v>
      </c>
      <c r="G326" s="16">
        <f>VLOOKUP($D326,'Growth rate'!$B$3:$S$93,9,FALSE)*VLOOKUP($F326,BY_IND_Demand_Drivers!$B$5:$J$100,7,FALSE)</f>
        <v>14.753793960897617</v>
      </c>
      <c r="H326" s="16">
        <f>VLOOKUP($D326,'Growth rate'!$B$3:$S$93,9,FALSE)*VLOOKUP($F326,BY_IND_Demand_Drivers!$B$5:$J$100,8,FALSE)</f>
        <v>0</v>
      </c>
      <c r="I326" s="16">
        <f>VLOOKUP($D326,'Growth rate'!$B$3:$S$93,9,FALSE)*VLOOKUP($F326,BY_IND_Demand_Drivers!$B$5:$J$100,9,FALSE)</f>
        <v>0</v>
      </c>
    </row>
    <row r="327" spans="1:9">
      <c r="A327" s="16">
        <f t="shared" si="3"/>
        <v>11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ICDLA</v>
      </c>
      <c r="G327" s="16">
        <f>VLOOKUP($D327,'Growth rate'!$B$3:$S$93,9,FALSE)*VLOOKUP($F327,BY_IND_Demand_Drivers!$B$5:$J$100,7,FALSE)</f>
        <v>14.820951079497368</v>
      </c>
      <c r="H327" s="16">
        <f>VLOOKUP($D327,'Growth rate'!$B$3:$S$93,9,FALSE)*VLOOKUP($F327,BY_IND_Demand_Drivers!$B$5:$J$100,8,FALSE)</f>
        <v>0</v>
      </c>
      <c r="I327" s="16">
        <f>VLOOKUP($D327,'Growth rate'!$B$3:$S$93,9,FALSE)*VLOOKUP($F327,BY_IND_Demand_Drivers!$B$5:$J$100,9,FALSE)</f>
        <v>0</v>
      </c>
    </row>
    <row r="328" spans="1:9">
      <c r="A328" s="16">
        <f t="shared" si="3"/>
        <v>11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ICDLA</v>
      </c>
      <c r="G328" s="16">
        <f>VLOOKUP($D328,'Growth rate'!$B$3:$S$93,9,FALSE)*VLOOKUP($F328,BY_IND_Demand_Drivers!$B$5:$J$100,7,FALSE)</f>
        <v>14.888108198097109</v>
      </c>
      <c r="H328" s="16">
        <f>VLOOKUP($D328,'Growth rate'!$B$3:$S$93,9,FALSE)*VLOOKUP($F328,BY_IND_Demand_Drivers!$B$5:$J$100,8,FALSE)</f>
        <v>0</v>
      </c>
      <c r="I328" s="16">
        <f>VLOOKUP($D328,'Growth rate'!$B$3:$S$93,9,FALSE)*VLOOKUP($F328,BY_IND_Demand_Drivers!$B$5:$J$100,9,FALSE)</f>
        <v>0</v>
      </c>
    </row>
    <row r="329" spans="1:9">
      <c r="A329" s="16">
        <f t="shared" si="3"/>
        <v>11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ICDLA</v>
      </c>
      <c r="G329" s="16">
        <f>VLOOKUP($D329,'Growth rate'!$B$3:$S$93,9,FALSE)*VLOOKUP($F329,BY_IND_Demand_Drivers!$B$5:$J$100,7,FALSE)</f>
        <v>14.955265316696853</v>
      </c>
      <c r="H329" s="16">
        <f>VLOOKUP($D329,'Growth rate'!$B$3:$S$93,9,FALSE)*VLOOKUP($F329,BY_IND_Demand_Drivers!$B$5:$J$100,8,FALSE)</f>
        <v>0</v>
      </c>
      <c r="I329" s="16">
        <f>VLOOKUP($D329,'Growth rate'!$B$3:$S$93,9,FALSE)*VLOOKUP($F329,BY_IND_Demand_Drivers!$B$5:$J$100,9,FALSE)</f>
        <v>0</v>
      </c>
    </row>
    <row r="330" spans="1:9">
      <c r="A330" s="16">
        <f t="shared" si="3"/>
        <v>11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ICDLA</v>
      </c>
      <c r="G330" s="16">
        <f>VLOOKUP($D330,'Growth rate'!$B$3:$S$93,9,FALSE)*VLOOKUP($F330,BY_IND_Demand_Drivers!$B$5:$J$100,7,FALSE)</f>
        <v>15.022422435296599</v>
      </c>
      <c r="H330" s="16">
        <f>VLOOKUP($D330,'Growth rate'!$B$3:$S$93,9,FALSE)*VLOOKUP($F330,BY_IND_Demand_Drivers!$B$5:$J$100,8,FALSE)</f>
        <v>0</v>
      </c>
      <c r="I330" s="16">
        <f>VLOOKUP($D330,'Growth rate'!$B$3:$S$93,9,FALSE)*VLOOKUP($F330,BY_IND_Demand_Drivers!$B$5:$J$100,9,FALSE)</f>
        <v>0</v>
      </c>
    </row>
    <row r="331" spans="1:9">
      <c r="A331" s="16">
        <f t="shared" si="3"/>
        <v>11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ICDLA</v>
      </c>
      <c r="G331" s="16">
        <f>VLOOKUP($D331,'Growth rate'!$B$3:$S$93,9,FALSE)*VLOOKUP($F331,BY_IND_Demand_Drivers!$B$5:$J$100,7,FALSE)</f>
        <v>15.089579553896344</v>
      </c>
      <c r="H331" s="16">
        <f>VLOOKUP($D331,'Growth rate'!$B$3:$S$93,9,FALSE)*VLOOKUP($F331,BY_IND_Demand_Drivers!$B$5:$J$100,8,FALSE)</f>
        <v>0</v>
      </c>
      <c r="I331" s="16">
        <f>VLOOKUP($D331,'Growth rate'!$B$3:$S$93,9,FALSE)*VLOOKUP($F331,BY_IND_Demand_Drivers!$B$5:$J$100,9,FALSE)</f>
        <v>0</v>
      </c>
    </row>
    <row r="332" spans="1:9">
      <c r="A332" s="16">
        <f t="shared" si="3"/>
        <v>12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ICDEM</v>
      </c>
      <c r="G332" s="16">
        <f>VLOOKUP($D332,'Growth rate'!$B$3:$S$93,9,FALSE)*VLOOKUP($F332,BY_IND_Demand_Drivers!$B$5:$J$100,7,FALSE)</f>
        <v>153.696534843564</v>
      </c>
      <c r="H332" s="16">
        <f>VLOOKUP($D332,'Growth rate'!$B$3:$S$93,9,FALSE)*VLOOKUP($F332,BY_IND_Demand_Drivers!$B$5:$J$100,8,FALSE)</f>
        <v>0</v>
      </c>
      <c r="I332" s="16">
        <f>VLOOKUP($D332,'Growth rate'!$B$3:$S$93,9,FALSE)*VLOOKUP($F332,BY_IND_Demand_Drivers!$B$5:$J$100,9,FALSE)</f>
        <v>0</v>
      </c>
    </row>
    <row r="333" spans="1:9">
      <c r="A333" s="16">
        <f t="shared" si="3"/>
        <v>12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ICDEM</v>
      </c>
      <c r="G333" s="16">
        <f>VLOOKUP($D333,'Growth rate'!$B$3:$S$93,9,FALSE)*VLOOKUP($F333,BY_IND_Demand_Drivers!$B$5:$J$100,7,FALSE)</f>
        <v>152.49148664390412</v>
      </c>
      <c r="H333" s="16">
        <f>VLOOKUP($D333,'Growth rate'!$B$3:$S$93,9,FALSE)*VLOOKUP($F333,BY_IND_Demand_Drivers!$B$5:$J$100,8,FALSE)</f>
        <v>0</v>
      </c>
      <c r="I333" s="16">
        <f>VLOOKUP($D333,'Growth rate'!$B$3:$S$93,9,FALSE)*VLOOKUP($F333,BY_IND_Demand_Drivers!$B$5:$J$100,9,FALSE)</f>
        <v>0</v>
      </c>
    </row>
    <row r="334" spans="1:9">
      <c r="A334" s="16">
        <f t="shared" si="3"/>
        <v>12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ICDEM</v>
      </c>
      <c r="G334" s="16">
        <f>VLOOKUP($D334,'Growth rate'!$B$3:$S$93,9,FALSE)*VLOOKUP($F334,BY_IND_Demand_Drivers!$B$5:$J$100,7,FALSE)</f>
        <v>151.28643844424425</v>
      </c>
      <c r="H334" s="16">
        <f>VLOOKUP($D334,'Growth rate'!$B$3:$S$93,9,FALSE)*VLOOKUP($F334,BY_IND_Demand_Drivers!$B$5:$J$100,8,FALSE)</f>
        <v>0</v>
      </c>
      <c r="I334" s="16">
        <f>VLOOKUP($D334,'Growth rate'!$B$3:$S$93,9,FALSE)*VLOOKUP($F334,BY_IND_Demand_Drivers!$B$5:$J$100,9,FALSE)</f>
        <v>0</v>
      </c>
    </row>
    <row r="335" spans="1:9">
      <c r="A335" s="16">
        <f t="shared" si="3"/>
        <v>12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ICDEM</v>
      </c>
      <c r="G335" s="16">
        <f>VLOOKUP($D335,'Growth rate'!$B$3:$S$93,9,FALSE)*VLOOKUP($F335,BY_IND_Demand_Drivers!$B$5:$J$100,7,FALSE)</f>
        <v>150.08139024458436</v>
      </c>
      <c r="H335" s="16">
        <f>VLOOKUP($D335,'Growth rate'!$B$3:$S$93,9,FALSE)*VLOOKUP($F335,BY_IND_Demand_Drivers!$B$5:$J$100,8,FALSE)</f>
        <v>0</v>
      </c>
      <c r="I335" s="16">
        <f>VLOOKUP($D335,'Growth rate'!$B$3:$S$93,9,FALSE)*VLOOKUP($F335,BY_IND_Demand_Drivers!$B$5:$J$100,9,FALSE)</f>
        <v>0</v>
      </c>
    </row>
    <row r="336" spans="1:9">
      <c r="A336" s="16">
        <f t="shared" si="3"/>
        <v>12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ICDEM</v>
      </c>
      <c r="G336" s="16">
        <f>VLOOKUP($D336,'Growth rate'!$B$3:$S$93,9,FALSE)*VLOOKUP($F336,BY_IND_Demand_Drivers!$B$5:$J$100,7,FALSE)</f>
        <v>148.87634204492448</v>
      </c>
      <c r="H336" s="16">
        <f>VLOOKUP($D336,'Growth rate'!$B$3:$S$93,9,FALSE)*VLOOKUP($F336,BY_IND_Demand_Drivers!$B$5:$J$100,8,FALSE)</f>
        <v>0</v>
      </c>
      <c r="I336" s="16">
        <f>VLOOKUP($D336,'Growth rate'!$B$3:$S$93,9,FALSE)*VLOOKUP($F336,BY_IND_Demand_Drivers!$B$5:$J$100,9,FALSE)</f>
        <v>0</v>
      </c>
    </row>
    <row r="337" spans="1:9">
      <c r="A337" s="16">
        <f t="shared" si="3"/>
        <v>12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ICDEM</v>
      </c>
      <c r="G337" s="16">
        <f>VLOOKUP($D337,'Growth rate'!$B$3:$S$93,9,FALSE)*VLOOKUP($F337,BY_IND_Demand_Drivers!$B$5:$J$100,7,FALSE)</f>
        <v>147.67129384526461</v>
      </c>
      <c r="H337" s="16">
        <f>VLOOKUP($D337,'Growth rate'!$B$3:$S$93,9,FALSE)*VLOOKUP($F337,BY_IND_Demand_Drivers!$B$5:$J$100,8,FALSE)</f>
        <v>0</v>
      </c>
      <c r="I337" s="16">
        <f>VLOOKUP($D337,'Growth rate'!$B$3:$S$93,9,FALSE)*VLOOKUP($F337,BY_IND_Demand_Drivers!$B$5:$J$100,9,FALSE)</f>
        <v>0</v>
      </c>
    </row>
    <row r="338" spans="1:9">
      <c r="A338" s="16">
        <f t="shared" si="3"/>
        <v>12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ICDEM</v>
      </c>
      <c r="G338" s="16">
        <f>VLOOKUP($D338,'Growth rate'!$B$3:$S$93,9,FALSE)*VLOOKUP($F338,BY_IND_Demand_Drivers!$B$5:$J$100,7,FALSE)</f>
        <v>146.46624564560474</v>
      </c>
      <c r="H338" s="16">
        <f>VLOOKUP($D338,'Growth rate'!$B$3:$S$93,9,FALSE)*VLOOKUP($F338,BY_IND_Demand_Drivers!$B$5:$J$100,8,FALSE)</f>
        <v>0</v>
      </c>
      <c r="I338" s="16">
        <f>VLOOKUP($D338,'Growth rate'!$B$3:$S$93,9,FALSE)*VLOOKUP($F338,BY_IND_Demand_Drivers!$B$5:$J$100,9,FALSE)</f>
        <v>0</v>
      </c>
    </row>
    <row r="339" spans="1:9">
      <c r="A339" s="16">
        <f t="shared" si="3"/>
        <v>12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ICDEM</v>
      </c>
      <c r="G339" s="16">
        <f>VLOOKUP($D339,'Growth rate'!$B$3:$S$93,9,FALSE)*VLOOKUP($F339,BY_IND_Demand_Drivers!$B$5:$J$100,7,FALSE)</f>
        <v>145.26119744594487</v>
      </c>
      <c r="H339" s="16">
        <f>VLOOKUP($D339,'Growth rate'!$B$3:$S$93,9,FALSE)*VLOOKUP($F339,BY_IND_Demand_Drivers!$B$5:$J$100,8,FALSE)</f>
        <v>0</v>
      </c>
      <c r="I339" s="16">
        <f>VLOOKUP($D339,'Growth rate'!$B$3:$S$93,9,FALSE)*VLOOKUP($F339,BY_IND_Demand_Drivers!$B$5:$J$100,9,FALSE)</f>
        <v>0</v>
      </c>
    </row>
    <row r="340" spans="1:9">
      <c r="A340" s="16">
        <f t="shared" si="3"/>
        <v>12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ICDEM</v>
      </c>
      <c r="G340" s="16">
        <f>VLOOKUP($D340,'Growth rate'!$B$3:$S$93,9,FALSE)*VLOOKUP($F340,BY_IND_Demand_Drivers!$B$5:$J$100,7,FALSE)</f>
        <v>144.05614924628497</v>
      </c>
      <c r="H340" s="16">
        <f>VLOOKUP($D340,'Growth rate'!$B$3:$S$93,9,FALSE)*VLOOKUP($F340,BY_IND_Demand_Drivers!$B$5:$J$100,8,FALSE)</f>
        <v>0</v>
      </c>
      <c r="I340" s="16">
        <f>VLOOKUP($D340,'Growth rate'!$B$3:$S$93,9,FALSE)*VLOOKUP($F340,BY_IND_Demand_Drivers!$B$5:$J$100,9,FALSE)</f>
        <v>0</v>
      </c>
    </row>
    <row r="341" spans="1:9">
      <c r="A341" s="16">
        <f t="shared" si="3"/>
        <v>12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ICDEM</v>
      </c>
      <c r="G341" s="16">
        <f>VLOOKUP($D341,'Growth rate'!$B$3:$S$93,9,FALSE)*VLOOKUP($F341,BY_IND_Demand_Drivers!$B$5:$J$100,7,FALSE)</f>
        <v>142.8511010466251</v>
      </c>
      <c r="H341" s="16">
        <f>VLOOKUP($D341,'Growth rate'!$B$3:$S$93,9,FALSE)*VLOOKUP($F341,BY_IND_Demand_Drivers!$B$5:$J$100,8,FALSE)</f>
        <v>0</v>
      </c>
      <c r="I341" s="16">
        <f>VLOOKUP($D341,'Growth rate'!$B$3:$S$93,9,FALSE)*VLOOKUP($F341,BY_IND_Demand_Drivers!$B$5:$J$100,9,FALSE)</f>
        <v>0</v>
      </c>
    </row>
    <row r="342" spans="1:9">
      <c r="A342" s="16">
        <f t="shared" si="3"/>
        <v>12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ICDEM</v>
      </c>
      <c r="G342" s="16">
        <f>VLOOKUP($D342,'Growth rate'!$B$3:$S$93,9,FALSE)*VLOOKUP($F342,BY_IND_Demand_Drivers!$B$5:$J$100,7,FALSE)</f>
        <v>141.64605284696523</v>
      </c>
      <c r="H342" s="16">
        <f>VLOOKUP($D342,'Growth rate'!$B$3:$S$93,9,FALSE)*VLOOKUP($F342,BY_IND_Demand_Drivers!$B$5:$J$100,8,FALSE)</f>
        <v>0</v>
      </c>
      <c r="I342" s="16">
        <f>VLOOKUP($D342,'Growth rate'!$B$3:$S$93,9,FALSE)*VLOOKUP($F342,BY_IND_Demand_Drivers!$B$5:$J$100,9,FALSE)</f>
        <v>0</v>
      </c>
    </row>
    <row r="343" spans="1:9">
      <c r="A343" s="16">
        <f t="shared" ref="A343:A406" si="4">A261+1</f>
        <v>12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ICDEM</v>
      </c>
      <c r="G343" s="16">
        <f>VLOOKUP($D343,'Growth rate'!$B$3:$S$93,9,FALSE)*VLOOKUP($F343,BY_IND_Demand_Drivers!$B$5:$J$100,7,FALSE)</f>
        <v>140.44100464730536</v>
      </c>
      <c r="H343" s="16">
        <f>VLOOKUP($D343,'Growth rate'!$B$3:$S$93,9,FALSE)*VLOOKUP($F343,BY_IND_Demand_Drivers!$B$5:$J$100,8,FALSE)</f>
        <v>0</v>
      </c>
      <c r="I343" s="16">
        <f>VLOOKUP($D343,'Growth rate'!$B$3:$S$93,9,FALSE)*VLOOKUP($F343,BY_IND_Demand_Drivers!$B$5:$J$100,9,FALSE)</f>
        <v>0</v>
      </c>
    </row>
    <row r="344" spans="1:9">
      <c r="A344" s="16">
        <f t="shared" si="4"/>
        <v>12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ICDEM</v>
      </c>
      <c r="G344" s="16">
        <f>VLOOKUP($D344,'Growth rate'!$B$3:$S$93,9,FALSE)*VLOOKUP($F344,BY_IND_Demand_Drivers!$B$5:$J$100,7,FALSE)</f>
        <v>139.23595644764546</v>
      </c>
      <c r="H344" s="16">
        <f>VLOOKUP($D344,'Growth rate'!$B$3:$S$93,9,FALSE)*VLOOKUP($F344,BY_IND_Demand_Drivers!$B$5:$J$100,8,FALSE)</f>
        <v>0</v>
      </c>
      <c r="I344" s="16">
        <f>VLOOKUP($D344,'Growth rate'!$B$3:$S$93,9,FALSE)*VLOOKUP($F344,BY_IND_Demand_Drivers!$B$5:$J$100,9,FALSE)</f>
        <v>0</v>
      </c>
    </row>
    <row r="345" spans="1:9">
      <c r="A345" s="16">
        <f t="shared" si="4"/>
        <v>12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ICDEM</v>
      </c>
      <c r="G345" s="16">
        <f>VLOOKUP($D345,'Growth rate'!$B$3:$S$93,9,FALSE)*VLOOKUP($F345,BY_IND_Demand_Drivers!$B$5:$J$100,7,FALSE)</f>
        <v>138.03090824798559</v>
      </c>
      <c r="H345" s="16">
        <f>VLOOKUP($D345,'Growth rate'!$B$3:$S$93,9,FALSE)*VLOOKUP($F345,BY_IND_Demand_Drivers!$B$5:$J$100,8,FALSE)</f>
        <v>0</v>
      </c>
      <c r="I345" s="16">
        <f>VLOOKUP($D345,'Growth rate'!$B$3:$S$93,9,FALSE)*VLOOKUP($F345,BY_IND_Demand_Drivers!$B$5:$J$100,9,FALSE)</f>
        <v>0</v>
      </c>
    </row>
    <row r="346" spans="1:9">
      <c r="A346" s="16">
        <f t="shared" si="4"/>
        <v>12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ICDEM</v>
      </c>
      <c r="G346" s="16">
        <f>VLOOKUP($D346,'Growth rate'!$B$3:$S$93,9,FALSE)*VLOOKUP($F346,BY_IND_Demand_Drivers!$B$5:$J$100,7,FALSE)</f>
        <v>136.82586004832572</v>
      </c>
      <c r="H346" s="16">
        <f>VLOOKUP($D346,'Growth rate'!$B$3:$S$93,9,FALSE)*VLOOKUP($F346,BY_IND_Demand_Drivers!$B$5:$J$100,8,FALSE)</f>
        <v>0</v>
      </c>
      <c r="I346" s="16">
        <f>VLOOKUP($D346,'Growth rate'!$B$3:$S$93,9,FALSE)*VLOOKUP($F346,BY_IND_Demand_Drivers!$B$5:$J$100,9,FALSE)</f>
        <v>0</v>
      </c>
    </row>
    <row r="347" spans="1:9">
      <c r="A347" s="16">
        <f t="shared" si="4"/>
        <v>12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ICDEM</v>
      </c>
      <c r="G347" s="16">
        <f>VLOOKUP($D347,'Growth rate'!$B$3:$S$93,9,FALSE)*VLOOKUP($F347,BY_IND_Demand_Drivers!$B$5:$J$100,7,FALSE)</f>
        <v>135.62081184866585</v>
      </c>
      <c r="H347" s="16">
        <f>VLOOKUP($D347,'Growth rate'!$B$3:$S$93,9,FALSE)*VLOOKUP($F347,BY_IND_Demand_Drivers!$B$5:$J$100,8,FALSE)</f>
        <v>0</v>
      </c>
      <c r="I347" s="16">
        <f>VLOOKUP($D347,'Growth rate'!$B$3:$S$93,9,FALSE)*VLOOKUP($F347,BY_IND_Demand_Drivers!$B$5:$J$100,9,FALSE)</f>
        <v>0</v>
      </c>
    </row>
    <row r="348" spans="1:9">
      <c r="A348" s="16">
        <f t="shared" si="4"/>
        <v>12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ICDEM</v>
      </c>
      <c r="G348" s="16">
        <f>VLOOKUP($D348,'Growth rate'!$B$3:$S$93,9,FALSE)*VLOOKUP($F348,BY_IND_Demand_Drivers!$B$5:$J$100,7,FALSE)</f>
        <v>134.41576364900598</v>
      </c>
      <c r="H348" s="16">
        <f>VLOOKUP($D348,'Growth rate'!$B$3:$S$93,9,FALSE)*VLOOKUP($F348,BY_IND_Demand_Drivers!$B$5:$J$100,8,FALSE)</f>
        <v>0</v>
      </c>
      <c r="I348" s="16">
        <f>VLOOKUP($D348,'Growth rate'!$B$3:$S$93,9,FALSE)*VLOOKUP($F348,BY_IND_Demand_Drivers!$B$5:$J$100,9,FALSE)</f>
        <v>0</v>
      </c>
    </row>
    <row r="349" spans="1:9">
      <c r="A349" s="16">
        <f t="shared" si="4"/>
        <v>12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ICDEM</v>
      </c>
      <c r="G349" s="16">
        <f>VLOOKUP($D349,'Growth rate'!$B$3:$S$93,9,FALSE)*VLOOKUP($F349,BY_IND_Demand_Drivers!$B$5:$J$100,7,FALSE)</f>
        <v>133.21071544934611</v>
      </c>
      <c r="H349" s="16">
        <f>VLOOKUP($D349,'Growth rate'!$B$3:$S$93,9,FALSE)*VLOOKUP($F349,BY_IND_Demand_Drivers!$B$5:$J$100,8,FALSE)</f>
        <v>0</v>
      </c>
      <c r="I349" s="16">
        <f>VLOOKUP($D349,'Growth rate'!$B$3:$S$93,9,FALSE)*VLOOKUP($F349,BY_IND_Demand_Drivers!$B$5:$J$100,9,FALSE)</f>
        <v>0</v>
      </c>
    </row>
    <row r="350" spans="1:9">
      <c r="A350" s="16">
        <f t="shared" si="4"/>
        <v>12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ICDEM</v>
      </c>
      <c r="G350" s="16">
        <f>VLOOKUP($D350,'Growth rate'!$B$3:$S$93,9,FALSE)*VLOOKUP($F350,BY_IND_Demand_Drivers!$B$5:$J$100,7,FALSE)</f>
        <v>132.00566724968624</v>
      </c>
      <c r="H350" s="16">
        <f>VLOOKUP($D350,'Growth rate'!$B$3:$S$93,9,FALSE)*VLOOKUP($F350,BY_IND_Demand_Drivers!$B$5:$J$100,8,FALSE)</f>
        <v>0</v>
      </c>
      <c r="I350" s="16">
        <f>VLOOKUP($D350,'Growth rate'!$B$3:$S$93,9,FALSE)*VLOOKUP($F350,BY_IND_Demand_Drivers!$B$5:$J$100,9,FALSE)</f>
        <v>0</v>
      </c>
    </row>
    <row r="351" spans="1:9">
      <c r="A351" s="16">
        <f t="shared" si="4"/>
        <v>12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ICDEM</v>
      </c>
      <c r="G351" s="16">
        <f>VLOOKUP($D351,'Growth rate'!$B$3:$S$93,9,FALSE)*VLOOKUP($F351,BY_IND_Demand_Drivers!$B$5:$J$100,7,FALSE)</f>
        <v>130.80061905002634</v>
      </c>
      <c r="H351" s="16">
        <f>VLOOKUP($D351,'Growth rate'!$B$3:$S$93,9,FALSE)*VLOOKUP($F351,BY_IND_Demand_Drivers!$B$5:$J$100,8,FALSE)</f>
        <v>0</v>
      </c>
      <c r="I351" s="16">
        <f>VLOOKUP($D351,'Growth rate'!$B$3:$S$93,9,FALSE)*VLOOKUP($F351,BY_IND_Demand_Drivers!$B$5:$J$100,9,FALSE)</f>
        <v>0</v>
      </c>
    </row>
    <row r="352" spans="1:9">
      <c r="A352" s="16">
        <f t="shared" si="4"/>
        <v>12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ICDEM</v>
      </c>
      <c r="G352" s="16">
        <f>VLOOKUP($D352,'Growth rate'!$B$3:$S$93,9,FALSE)*VLOOKUP($F352,BY_IND_Demand_Drivers!$B$5:$J$100,7,FALSE)</f>
        <v>129.59557085036647</v>
      </c>
      <c r="H352" s="16">
        <f>VLOOKUP($D352,'Growth rate'!$B$3:$S$93,9,FALSE)*VLOOKUP($F352,BY_IND_Demand_Drivers!$B$5:$J$100,8,FALSE)</f>
        <v>0</v>
      </c>
      <c r="I352" s="16">
        <f>VLOOKUP($D352,'Growth rate'!$B$3:$S$93,9,FALSE)*VLOOKUP($F352,BY_IND_Demand_Drivers!$B$5:$J$100,9,FALSE)</f>
        <v>0</v>
      </c>
    </row>
    <row r="353" spans="1:9">
      <c r="A353" s="16">
        <f t="shared" si="4"/>
        <v>12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ICDEM</v>
      </c>
      <c r="G353" s="16">
        <f>VLOOKUP($D353,'Growth rate'!$B$3:$S$93,9,FALSE)*VLOOKUP($F353,BY_IND_Demand_Drivers!$B$5:$J$100,7,FALSE)</f>
        <v>128.3905226507066</v>
      </c>
      <c r="H353" s="16">
        <f>VLOOKUP($D353,'Growth rate'!$B$3:$S$93,9,FALSE)*VLOOKUP($F353,BY_IND_Demand_Drivers!$B$5:$J$100,8,FALSE)</f>
        <v>0</v>
      </c>
      <c r="I353" s="16">
        <f>VLOOKUP($D353,'Growth rate'!$B$3:$S$93,9,FALSE)*VLOOKUP($F353,BY_IND_Demand_Drivers!$B$5:$J$100,9,FALSE)</f>
        <v>0</v>
      </c>
    </row>
    <row r="354" spans="1:9">
      <c r="A354" s="16">
        <f t="shared" si="4"/>
        <v>12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ICDEM</v>
      </c>
      <c r="G354" s="16">
        <f>VLOOKUP($D354,'Growth rate'!$B$3:$S$93,9,FALSE)*VLOOKUP($F354,BY_IND_Demand_Drivers!$B$5:$J$100,7,FALSE)</f>
        <v>127.18547445104672</v>
      </c>
      <c r="H354" s="16">
        <f>VLOOKUP($D354,'Growth rate'!$B$3:$S$93,9,FALSE)*VLOOKUP($F354,BY_IND_Demand_Drivers!$B$5:$J$100,8,FALSE)</f>
        <v>0</v>
      </c>
      <c r="I354" s="16">
        <f>VLOOKUP($D354,'Growth rate'!$B$3:$S$93,9,FALSE)*VLOOKUP($F354,BY_IND_Demand_Drivers!$B$5:$J$100,9,FALSE)</f>
        <v>0</v>
      </c>
    </row>
    <row r="355" spans="1:9">
      <c r="A355" s="16">
        <f t="shared" si="4"/>
        <v>12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ICDEM</v>
      </c>
      <c r="G355" s="16">
        <f>VLOOKUP($D355,'Growth rate'!$B$3:$S$93,9,FALSE)*VLOOKUP($F355,BY_IND_Demand_Drivers!$B$5:$J$100,7,FALSE)</f>
        <v>125.98042625138685</v>
      </c>
      <c r="H355" s="16">
        <f>VLOOKUP($D355,'Growth rate'!$B$3:$S$93,9,FALSE)*VLOOKUP($F355,BY_IND_Demand_Drivers!$B$5:$J$100,8,FALSE)</f>
        <v>0</v>
      </c>
      <c r="I355" s="16">
        <f>VLOOKUP($D355,'Growth rate'!$B$3:$S$93,9,FALSE)*VLOOKUP($F355,BY_IND_Demand_Drivers!$B$5:$J$100,9,FALSE)</f>
        <v>0</v>
      </c>
    </row>
    <row r="356" spans="1:9">
      <c r="A356" s="16">
        <f t="shared" si="4"/>
        <v>12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ICDEM</v>
      </c>
      <c r="G356" s="16">
        <f>VLOOKUP($D356,'Growth rate'!$B$3:$S$93,9,FALSE)*VLOOKUP($F356,BY_IND_Demand_Drivers!$B$5:$J$100,7,FALSE)</f>
        <v>124.77537805172697</v>
      </c>
      <c r="H356" s="16">
        <f>VLOOKUP($D356,'Growth rate'!$B$3:$S$93,9,FALSE)*VLOOKUP($F356,BY_IND_Demand_Drivers!$B$5:$J$100,8,FALSE)</f>
        <v>0</v>
      </c>
      <c r="I356" s="16">
        <f>VLOOKUP($D356,'Growth rate'!$B$3:$S$93,9,FALSE)*VLOOKUP($F356,BY_IND_Demand_Drivers!$B$5:$J$100,9,FALSE)</f>
        <v>0</v>
      </c>
    </row>
    <row r="357" spans="1:9">
      <c r="A357" s="16">
        <f t="shared" si="4"/>
        <v>12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ICDEM</v>
      </c>
      <c r="G357" s="16">
        <f>VLOOKUP($D357,'Growth rate'!$B$3:$S$93,9,FALSE)*VLOOKUP($F357,BY_IND_Demand_Drivers!$B$5:$J$100,7,FALSE)</f>
        <v>123.5703298520671</v>
      </c>
      <c r="H357" s="16">
        <f>VLOOKUP($D357,'Growth rate'!$B$3:$S$93,9,FALSE)*VLOOKUP($F357,BY_IND_Demand_Drivers!$B$5:$J$100,8,FALSE)</f>
        <v>0</v>
      </c>
      <c r="I357" s="16">
        <f>VLOOKUP($D357,'Growth rate'!$B$3:$S$93,9,FALSE)*VLOOKUP($F357,BY_IND_Demand_Drivers!$B$5:$J$100,9,FALSE)</f>
        <v>0</v>
      </c>
    </row>
    <row r="358" spans="1:9">
      <c r="A358" s="16">
        <f t="shared" si="4"/>
        <v>12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ICDEM</v>
      </c>
      <c r="G358" s="16">
        <f>VLOOKUP($D358,'Growth rate'!$B$3:$S$93,9,FALSE)*VLOOKUP($F358,BY_IND_Demand_Drivers!$B$5:$J$100,7,FALSE)</f>
        <v>122.36528165240722</v>
      </c>
      <c r="H358" s="16">
        <f>VLOOKUP($D358,'Growth rate'!$B$3:$S$93,9,FALSE)*VLOOKUP($F358,BY_IND_Demand_Drivers!$B$5:$J$100,8,FALSE)</f>
        <v>0</v>
      </c>
      <c r="I358" s="16">
        <f>VLOOKUP($D358,'Growth rate'!$B$3:$S$93,9,FALSE)*VLOOKUP($F358,BY_IND_Demand_Drivers!$B$5:$J$100,9,FALSE)</f>
        <v>0</v>
      </c>
    </row>
    <row r="359" spans="1:9">
      <c r="A359" s="16">
        <f t="shared" si="4"/>
        <v>12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ICDEM</v>
      </c>
      <c r="G359" s="16">
        <f>VLOOKUP($D359,'Growth rate'!$B$3:$S$93,9,FALSE)*VLOOKUP($F359,BY_IND_Demand_Drivers!$B$5:$J$100,7,FALSE)</f>
        <v>121.16023345274735</v>
      </c>
      <c r="H359" s="16">
        <f>VLOOKUP($D359,'Growth rate'!$B$3:$S$93,9,FALSE)*VLOOKUP($F359,BY_IND_Demand_Drivers!$B$5:$J$100,8,FALSE)</f>
        <v>0</v>
      </c>
      <c r="I359" s="16">
        <f>VLOOKUP($D359,'Growth rate'!$B$3:$S$93,9,FALSE)*VLOOKUP($F359,BY_IND_Demand_Drivers!$B$5:$J$100,9,FALSE)</f>
        <v>0</v>
      </c>
    </row>
    <row r="360" spans="1:9">
      <c r="A360" s="16">
        <f t="shared" si="4"/>
        <v>12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ICDEM</v>
      </c>
      <c r="G360" s="16">
        <f>VLOOKUP($D360,'Growth rate'!$B$3:$S$93,9,FALSE)*VLOOKUP($F360,BY_IND_Demand_Drivers!$B$5:$J$100,7,FALSE)</f>
        <v>119.95518525308746</v>
      </c>
      <c r="H360" s="16">
        <f>VLOOKUP($D360,'Growth rate'!$B$3:$S$93,9,FALSE)*VLOOKUP($F360,BY_IND_Demand_Drivers!$B$5:$J$100,8,FALSE)</f>
        <v>0</v>
      </c>
      <c r="I360" s="16">
        <f>VLOOKUP($D360,'Growth rate'!$B$3:$S$93,9,FALSE)*VLOOKUP($F360,BY_IND_Demand_Drivers!$B$5:$J$100,9,FALSE)</f>
        <v>0</v>
      </c>
    </row>
    <row r="361" spans="1:9">
      <c r="A361" s="16">
        <f t="shared" si="4"/>
        <v>12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ICDEM</v>
      </c>
      <c r="G361" s="16">
        <f>VLOOKUP($D361,'Growth rate'!$B$3:$S$93,9,FALSE)*VLOOKUP($F361,BY_IND_Demand_Drivers!$B$5:$J$100,7,FALSE)</f>
        <v>118.75013705342759</v>
      </c>
      <c r="H361" s="16">
        <f>VLOOKUP($D361,'Growth rate'!$B$3:$S$93,9,FALSE)*VLOOKUP($F361,BY_IND_Demand_Drivers!$B$5:$J$100,8,FALSE)</f>
        <v>0</v>
      </c>
      <c r="I361" s="16">
        <f>VLOOKUP($D361,'Growth rate'!$B$3:$S$93,9,FALSE)*VLOOKUP($F361,BY_IND_Demand_Drivers!$B$5:$J$100,9,FALSE)</f>
        <v>0</v>
      </c>
    </row>
    <row r="362" spans="1:9">
      <c r="A362" s="16">
        <f t="shared" si="4"/>
        <v>12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ICDEM</v>
      </c>
      <c r="G362" s="16">
        <f>VLOOKUP($D362,'Growth rate'!$B$3:$S$93,9,FALSE)*VLOOKUP($F362,BY_IND_Demand_Drivers!$B$5:$J$100,7,FALSE)</f>
        <v>117.54508885376772</v>
      </c>
      <c r="H362" s="16">
        <f>VLOOKUP($D362,'Growth rate'!$B$3:$S$93,9,FALSE)*VLOOKUP($F362,BY_IND_Demand_Drivers!$B$5:$J$100,8,FALSE)</f>
        <v>0</v>
      </c>
      <c r="I362" s="16">
        <f>VLOOKUP($D362,'Growth rate'!$B$3:$S$93,9,FALSE)*VLOOKUP($F362,BY_IND_Demand_Drivers!$B$5:$J$100,9,FALSE)</f>
        <v>0</v>
      </c>
    </row>
    <row r="363" spans="1:9">
      <c r="A363" s="16">
        <f t="shared" si="4"/>
        <v>12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ICDEM</v>
      </c>
      <c r="G363" s="16">
        <f>VLOOKUP($D363,'Growth rate'!$B$3:$S$93,9,FALSE)*VLOOKUP($F363,BY_IND_Demand_Drivers!$B$5:$J$100,7,FALSE)</f>
        <v>116.34004065410784</v>
      </c>
      <c r="H363" s="16">
        <f>VLOOKUP($D363,'Growth rate'!$B$3:$S$93,9,FALSE)*VLOOKUP($F363,BY_IND_Demand_Drivers!$B$5:$J$100,8,FALSE)</f>
        <v>0</v>
      </c>
      <c r="I363" s="16">
        <f>VLOOKUP($D363,'Growth rate'!$B$3:$S$93,9,FALSE)*VLOOKUP($F363,BY_IND_Demand_Drivers!$B$5:$J$100,9,FALSE)</f>
        <v>0</v>
      </c>
    </row>
    <row r="364" spans="1:9">
      <c r="A364" s="16">
        <f t="shared" si="4"/>
        <v>12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ICDEM</v>
      </c>
      <c r="G364" s="16">
        <f>VLOOKUP($D364,'Growth rate'!$B$3:$S$93,9,FALSE)*VLOOKUP($F364,BY_IND_Demand_Drivers!$B$5:$J$100,7,FALSE)</f>
        <v>117.6480336586054</v>
      </c>
      <c r="H364" s="16">
        <f>VLOOKUP($D364,'Growth rate'!$B$3:$S$93,9,FALSE)*VLOOKUP($F364,BY_IND_Demand_Drivers!$B$5:$J$100,8,FALSE)</f>
        <v>0</v>
      </c>
      <c r="I364" s="16">
        <f>VLOOKUP($D364,'Growth rate'!$B$3:$S$93,9,FALSE)*VLOOKUP($F364,BY_IND_Demand_Drivers!$B$5:$J$100,9,FALSE)</f>
        <v>0</v>
      </c>
    </row>
    <row r="365" spans="1:9">
      <c r="A365" s="16">
        <f t="shared" si="4"/>
        <v>12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ICDEM</v>
      </c>
      <c r="G365" s="16">
        <f>VLOOKUP($D365,'Growth rate'!$B$3:$S$93,9,FALSE)*VLOOKUP($F365,BY_IND_Demand_Drivers!$B$5:$J$100,7,FALSE)</f>
        <v>118.95602666310293</v>
      </c>
      <c r="H365" s="16">
        <f>VLOOKUP($D365,'Growth rate'!$B$3:$S$93,9,FALSE)*VLOOKUP($F365,BY_IND_Demand_Drivers!$B$5:$J$100,8,FALSE)</f>
        <v>0</v>
      </c>
      <c r="I365" s="16">
        <f>VLOOKUP($D365,'Growth rate'!$B$3:$S$93,9,FALSE)*VLOOKUP($F365,BY_IND_Demand_Drivers!$B$5:$J$100,9,FALSE)</f>
        <v>0</v>
      </c>
    </row>
    <row r="366" spans="1:9">
      <c r="A366" s="16">
        <f t="shared" si="4"/>
        <v>12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ICDEM</v>
      </c>
      <c r="G366" s="16">
        <f>VLOOKUP($D366,'Growth rate'!$B$3:$S$93,9,FALSE)*VLOOKUP($F366,BY_IND_Demand_Drivers!$B$5:$J$100,7,FALSE)</f>
        <v>120.26401966760049</v>
      </c>
      <c r="H366" s="16">
        <f>VLOOKUP($D366,'Growth rate'!$B$3:$S$93,9,FALSE)*VLOOKUP($F366,BY_IND_Demand_Drivers!$B$5:$J$100,8,FALSE)</f>
        <v>0</v>
      </c>
      <c r="I366" s="16">
        <f>VLOOKUP($D366,'Growth rate'!$B$3:$S$93,9,FALSE)*VLOOKUP($F366,BY_IND_Demand_Drivers!$B$5:$J$100,9,FALSE)</f>
        <v>0</v>
      </c>
    </row>
    <row r="367" spans="1:9">
      <c r="A367" s="16">
        <f t="shared" si="4"/>
        <v>12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ICDEM</v>
      </c>
      <c r="G367" s="16">
        <f>VLOOKUP($D367,'Growth rate'!$B$3:$S$93,9,FALSE)*VLOOKUP($F367,BY_IND_Demand_Drivers!$B$5:$J$100,7,FALSE)</f>
        <v>121.57201267209804</v>
      </c>
      <c r="H367" s="16">
        <f>VLOOKUP($D367,'Growth rate'!$B$3:$S$93,9,FALSE)*VLOOKUP($F367,BY_IND_Demand_Drivers!$B$5:$J$100,8,FALSE)</f>
        <v>0</v>
      </c>
      <c r="I367" s="16">
        <f>VLOOKUP($D367,'Growth rate'!$B$3:$S$93,9,FALSE)*VLOOKUP($F367,BY_IND_Demand_Drivers!$B$5:$J$100,9,FALSE)</f>
        <v>0</v>
      </c>
    </row>
    <row r="368" spans="1:9">
      <c r="A368" s="16">
        <f t="shared" si="4"/>
        <v>12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ICDEM</v>
      </c>
      <c r="G368" s="16">
        <f>VLOOKUP($D368,'Growth rate'!$B$3:$S$93,9,FALSE)*VLOOKUP($F368,BY_IND_Demand_Drivers!$B$5:$J$100,7,FALSE)</f>
        <v>122.8800056765956</v>
      </c>
      <c r="H368" s="16">
        <f>VLOOKUP($D368,'Growth rate'!$B$3:$S$93,9,FALSE)*VLOOKUP($F368,BY_IND_Demand_Drivers!$B$5:$J$100,8,FALSE)</f>
        <v>0</v>
      </c>
      <c r="I368" s="16">
        <f>VLOOKUP($D368,'Growth rate'!$B$3:$S$93,9,FALSE)*VLOOKUP($F368,BY_IND_Demand_Drivers!$B$5:$J$100,9,FALSE)</f>
        <v>0</v>
      </c>
    </row>
    <row r="369" spans="1:9">
      <c r="A369" s="16">
        <f t="shared" si="4"/>
        <v>12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ICDEM</v>
      </c>
      <c r="G369" s="16">
        <f>VLOOKUP($D369,'Growth rate'!$B$3:$S$93,9,FALSE)*VLOOKUP($F369,BY_IND_Demand_Drivers!$B$5:$J$100,7,FALSE)</f>
        <v>124.28018785682769</v>
      </c>
      <c r="H369" s="16">
        <f>VLOOKUP($D369,'Growth rate'!$B$3:$S$93,9,FALSE)*VLOOKUP($F369,BY_IND_Demand_Drivers!$B$5:$J$100,8,FALSE)</f>
        <v>0</v>
      </c>
      <c r="I369" s="16">
        <f>VLOOKUP($D369,'Growth rate'!$B$3:$S$93,9,FALSE)*VLOOKUP($F369,BY_IND_Demand_Drivers!$B$5:$J$100,9,FALSE)</f>
        <v>0</v>
      </c>
    </row>
    <row r="370" spans="1:9">
      <c r="A370" s="16">
        <f t="shared" si="4"/>
        <v>12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ICDEM</v>
      </c>
      <c r="G370" s="16">
        <f>VLOOKUP($D370,'Growth rate'!$B$3:$S$93,9,FALSE)*VLOOKUP($F370,BY_IND_Demand_Drivers!$B$5:$J$100,7,FALSE)</f>
        <v>125.68037003705979</v>
      </c>
      <c r="H370" s="16">
        <f>VLOOKUP($D370,'Growth rate'!$B$3:$S$93,9,FALSE)*VLOOKUP($F370,BY_IND_Demand_Drivers!$B$5:$J$100,8,FALSE)</f>
        <v>0</v>
      </c>
      <c r="I370" s="16">
        <f>VLOOKUP($D370,'Growth rate'!$B$3:$S$93,9,FALSE)*VLOOKUP($F370,BY_IND_Demand_Drivers!$B$5:$J$100,9,FALSE)</f>
        <v>0</v>
      </c>
    </row>
    <row r="371" spans="1:9">
      <c r="A371" s="16">
        <f t="shared" si="4"/>
        <v>12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ICDEM</v>
      </c>
      <c r="G371" s="16">
        <f>VLOOKUP($D371,'Growth rate'!$B$3:$S$93,9,FALSE)*VLOOKUP($F371,BY_IND_Demand_Drivers!$B$5:$J$100,7,FALSE)</f>
        <v>127.0805522172919</v>
      </c>
      <c r="H371" s="16">
        <f>VLOOKUP($D371,'Growth rate'!$B$3:$S$93,9,FALSE)*VLOOKUP($F371,BY_IND_Demand_Drivers!$B$5:$J$100,8,FALSE)</f>
        <v>0</v>
      </c>
      <c r="I371" s="16">
        <f>VLOOKUP($D371,'Growth rate'!$B$3:$S$93,9,FALSE)*VLOOKUP($F371,BY_IND_Demand_Drivers!$B$5:$J$100,9,FALSE)</f>
        <v>0</v>
      </c>
    </row>
    <row r="372" spans="1:9">
      <c r="A372" s="16">
        <f t="shared" si="4"/>
        <v>12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ICDEM</v>
      </c>
      <c r="G372" s="16">
        <f>VLOOKUP($D372,'Growth rate'!$B$3:$S$93,9,FALSE)*VLOOKUP($F372,BY_IND_Demand_Drivers!$B$5:$J$100,7,FALSE)</f>
        <v>128.48073439752397</v>
      </c>
      <c r="H372" s="16">
        <f>VLOOKUP($D372,'Growth rate'!$B$3:$S$93,9,FALSE)*VLOOKUP($F372,BY_IND_Demand_Drivers!$B$5:$J$100,8,FALSE)</f>
        <v>0</v>
      </c>
      <c r="I372" s="16">
        <f>VLOOKUP($D372,'Growth rate'!$B$3:$S$93,9,FALSE)*VLOOKUP($F372,BY_IND_Demand_Drivers!$B$5:$J$100,9,FALSE)</f>
        <v>0</v>
      </c>
    </row>
    <row r="373" spans="1:9">
      <c r="A373" s="16">
        <f t="shared" si="4"/>
        <v>12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ICDEM</v>
      </c>
      <c r="G373" s="16">
        <f>VLOOKUP($D373,'Growth rate'!$B$3:$S$93,9,FALSE)*VLOOKUP($F373,BY_IND_Demand_Drivers!$B$5:$J$100,7,FALSE)</f>
        <v>129.8809165777561</v>
      </c>
      <c r="H373" s="16">
        <f>VLOOKUP($D373,'Growth rate'!$B$3:$S$93,9,FALSE)*VLOOKUP($F373,BY_IND_Demand_Drivers!$B$5:$J$100,8,FALSE)</f>
        <v>0</v>
      </c>
      <c r="I373" s="16">
        <f>VLOOKUP($D373,'Growth rate'!$B$3:$S$93,9,FALSE)*VLOOKUP($F373,BY_IND_Demand_Drivers!$B$5:$J$100,9,FALSE)</f>
        <v>0</v>
      </c>
    </row>
    <row r="374" spans="1:9">
      <c r="A374" s="16">
        <f t="shared" si="4"/>
        <v>12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ICDEM</v>
      </c>
      <c r="G374" s="16">
        <f>VLOOKUP($D374,'Growth rate'!$B$3:$S$93,9,FALSE)*VLOOKUP($F374,BY_IND_Demand_Drivers!$B$5:$J$100,7,FALSE)</f>
        <v>131.27211954591343</v>
      </c>
      <c r="H374" s="16">
        <f>VLOOKUP($D374,'Growth rate'!$B$3:$S$93,9,FALSE)*VLOOKUP($F374,BY_IND_Demand_Drivers!$B$5:$J$100,8,FALSE)</f>
        <v>0</v>
      </c>
      <c r="I374" s="16">
        <f>VLOOKUP($D374,'Growth rate'!$B$3:$S$93,9,FALSE)*VLOOKUP($F374,BY_IND_Demand_Drivers!$B$5:$J$100,9,FALSE)</f>
        <v>0</v>
      </c>
    </row>
    <row r="375" spans="1:9">
      <c r="A375" s="16">
        <f t="shared" si="4"/>
        <v>12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ICDEM</v>
      </c>
      <c r="G375" s="16">
        <f>VLOOKUP($D375,'Growth rate'!$B$3:$S$93,9,FALSE)*VLOOKUP($F375,BY_IND_Demand_Drivers!$B$5:$J$100,7,FALSE)</f>
        <v>132.66332251407073</v>
      </c>
      <c r="H375" s="16">
        <f>VLOOKUP($D375,'Growth rate'!$B$3:$S$93,9,FALSE)*VLOOKUP($F375,BY_IND_Demand_Drivers!$B$5:$J$100,8,FALSE)</f>
        <v>0</v>
      </c>
      <c r="I375" s="16">
        <f>VLOOKUP($D375,'Growth rate'!$B$3:$S$93,9,FALSE)*VLOOKUP($F375,BY_IND_Demand_Drivers!$B$5:$J$100,9,FALSE)</f>
        <v>0</v>
      </c>
    </row>
    <row r="376" spans="1:9">
      <c r="A376" s="16">
        <f t="shared" si="4"/>
        <v>12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ICDEM</v>
      </c>
      <c r="G376" s="16">
        <f>VLOOKUP($D376,'Growth rate'!$B$3:$S$93,9,FALSE)*VLOOKUP($F376,BY_IND_Demand_Drivers!$B$5:$J$100,7,FALSE)</f>
        <v>134.05452548222806</v>
      </c>
      <c r="H376" s="16">
        <f>VLOOKUP($D376,'Growth rate'!$B$3:$S$93,9,FALSE)*VLOOKUP($F376,BY_IND_Demand_Drivers!$B$5:$J$100,8,FALSE)</f>
        <v>0</v>
      </c>
      <c r="I376" s="16">
        <f>VLOOKUP($D376,'Growth rate'!$B$3:$S$93,9,FALSE)*VLOOKUP($F376,BY_IND_Demand_Drivers!$B$5:$J$100,9,FALSE)</f>
        <v>0</v>
      </c>
    </row>
    <row r="377" spans="1:9">
      <c r="A377" s="16">
        <f t="shared" si="4"/>
        <v>12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ICDEM</v>
      </c>
      <c r="G377" s="16">
        <f>VLOOKUP($D377,'Growth rate'!$B$3:$S$93,9,FALSE)*VLOOKUP($F377,BY_IND_Demand_Drivers!$B$5:$J$100,7,FALSE)</f>
        <v>135.44572845038539</v>
      </c>
      <c r="H377" s="16">
        <f>VLOOKUP($D377,'Growth rate'!$B$3:$S$93,9,FALSE)*VLOOKUP($F377,BY_IND_Demand_Drivers!$B$5:$J$100,8,FALSE)</f>
        <v>0</v>
      </c>
      <c r="I377" s="16">
        <f>VLOOKUP($D377,'Growth rate'!$B$3:$S$93,9,FALSE)*VLOOKUP($F377,BY_IND_Demand_Drivers!$B$5:$J$100,9,FALSE)</f>
        <v>0</v>
      </c>
    </row>
    <row r="378" spans="1:9">
      <c r="A378" s="16">
        <f t="shared" si="4"/>
        <v>12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ICDEM</v>
      </c>
      <c r="G378" s="16">
        <f>VLOOKUP($D378,'Growth rate'!$B$3:$S$93,9,FALSE)*VLOOKUP($F378,BY_IND_Demand_Drivers!$B$5:$J$100,7,FALSE)</f>
        <v>136.83693141854275</v>
      </c>
      <c r="H378" s="16">
        <f>VLOOKUP($D378,'Growth rate'!$B$3:$S$93,9,FALSE)*VLOOKUP($F378,BY_IND_Demand_Drivers!$B$5:$J$100,8,FALSE)</f>
        <v>0</v>
      </c>
      <c r="I378" s="16">
        <f>VLOOKUP($D378,'Growth rate'!$B$3:$S$93,9,FALSE)*VLOOKUP($F378,BY_IND_Demand_Drivers!$B$5:$J$100,9,FALSE)</f>
        <v>0</v>
      </c>
    </row>
    <row r="379" spans="1:9">
      <c r="A379" s="16">
        <f t="shared" si="4"/>
        <v>12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ICDEM</v>
      </c>
      <c r="G379" s="16">
        <f>VLOOKUP($D379,'Growth rate'!$B$3:$S$93,9,FALSE)*VLOOKUP($F379,BY_IND_Demand_Drivers!$B$5:$J$100,7,FALSE)</f>
        <v>138.2136205110784</v>
      </c>
      <c r="H379" s="16">
        <f>VLOOKUP($D379,'Growth rate'!$B$3:$S$93,9,FALSE)*VLOOKUP($F379,BY_IND_Demand_Drivers!$B$5:$J$100,8,FALSE)</f>
        <v>0</v>
      </c>
      <c r="I379" s="16">
        <f>VLOOKUP($D379,'Growth rate'!$B$3:$S$93,9,FALSE)*VLOOKUP($F379,BY_IND_Demand_Drivers!$B$5:$J$100,9,FALSE)</f>
        <v>0</v>
      </c>
    </row>
    <row r="380" spans="1:9">
      <c r="A380" s="16">
        <f t="shared" si="4"/>
        <v>12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ICDEM</v>
      </c>
      <c r="G380" s="16">
        <f>VLOOKUP($D380,'Growth rate'!$B$3:$S$93,9,FALSE)*VLOOKUP($F380,BY_IND_Demand_Drivers!$B$5:$J$100,7,FALSE)</f>
        <v>139.59030960361406</v>
      </c>
      <c r="H380" s="16">
        <f>VLOOKUP($D380,'Growth rate'!$B$3:$S$93,9,FALSE)*VLOOKUP($F380,BY_IND_Demand_Drivers!$B$5:$J$100,8,FALSE)</f>
        <v>0</v>
      </c>
      <c r="I380" s="16">
        <f>VLOOKUP($D380,'Growth rate'!$B$3:$S$93,9,FALSE)*VLOOKUP($F380,BY_IND_Demand_Drivers!$B$5:$J$100,9,FALSE)</f>
        <v>0</v>
      </c>
    </row>
    <row r="381" spans="1:9">
      <c r="A381" s="16">
        <f t="shared" si="4"/>
        <v>12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ICDEM</v>
      </c>
      <c r="G381" s="16">
        <f>VLOOKUP($D381,'Growth rate'!$B$3:$S$93,9,FALSE)*VLOOKUP($F381,BY_IND_Demand_Drivers!$B$5:$J$100,7,FALSE)</f>
        <v>140.96699869614969</v>
      </c>
      <c r="H381" s="16">
        <f>VLOOKUP($D381,'Growth rate'!$B$3:$S$93,9,FALSE)*VLOOKUP($F381,BY_IND_Demand_Drivers!$B$5:$J$100,8,FALSE)</f>
        <v>0</v>
      </c>
      <c r="I381" s="16">
        <f>VLOOKUP($D381,'Growth rate'!$B$3:$S$93,9,FALSE)*VLOOKUP($F381,BY_IND_Demand_Drivers!$B$5:$J$100,9,FALSE)</f>
        <v>0</v>
      </c>
    </row>
    <row r="382" spans="1:9">
      <c r="A382" s="16">
        <f t="shared" si="4"/>
        <v>12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ICDEM</v>
      </c>
      <c r="G382" s="16">
        <f>VLOOKUP($D382,'Growth rate'!$B$3:$S$93,9,FALSE)*VLOOKUP($F382,BY_IND_Demand_Drivers!$B$5:$J$100,7,FALSE)</f>
        <v>142.34368778868534</v>
      </c>
      <c r="H382" s="16">
        <f>VLOOKUP($D382,'Growth rate'!$B$3:$S$93,9,FALSE)*VLOOKUP($F382,BY_IND_Demand_Drivers!$B$5:$J$100,8,FALSE)</f>
        <v>0</v>
      </c>
      <c r="I382" s="16">
        <f>VLOOKUP($D382,'Growth rate'!$B$3:$S$93,9,FALSE)*VLOOKUP($F382,BY_IND_Demand_Drivers!$B$5:$J$100,9,FALSE)</f>
        <v>0</v>
      </c>
    </row>
    <row r="383" spans="1:9">
      <c r="A383" s="16">
        <f t="shared" si="4"/>
        <v>12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ICDEM</v>
      </c>
      <c r="G383" s="16">
        <f>VLOOKUP($D383,'Growth rate'!$B$3:$S$93,9,FALSE)*VLOOKUP($F383,BY_IND_Demand_Drivers!$B$5:$J$100,7,FALSE)</f>
        <v>143.720376881221</v>
      </c>
      <c r="H383" s="16">
        <f>VLOOKUP($D383,'Growth rate'!$B$3:$S$93,9,FALSE)*VLOOKUP($F383,BY_IND_Demand_Drivers!$B$5:$J$100,8,FALSE)</f>
        <v>0</v>
      </c>
      <c r="I383" s="16">
        <f>VLOOKUP($D383,'Growth rate'!$B$3:$S$93,9,FALSE)*VLOOKUP($F383,BY_IND_Demand_Drivers!$B$5:$J$100,9,FALSE)</f>
        <v>0</v>
      </c>
    </row>
    <row r="384" spans="1:9">
      <c r="A384" s="16">
        <f t="shared" si="4"/>
        <v>12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ICDEM</v>
      </c>
      <c r="G384" s="16">
        <f>VLOOKUP($D384,'Growth rate'!$B$3:$S$93,9,FALSE)*VLOOKUP($F384,BY_IND_Demand_Drivers!$B$5:$J$100,7,FALSE)</f>
        <v>145.0242432483733</v>
      </c>
      <c r="H384" s="16">
        <f>VLOOKUP($D384,'Growth rate'!$B$3:$S$93,9,FALSE)*VLOOKUP($F384,BY_IND_Demand_Drivers!$B$5:$J$100,8,FALSE)</f>
        <v>0</v>
      </c>
      <c r="I384" s="16">
        <f>VLOOKUP($D384,'Growth rate'!$B$3:$S$93,9,FALSE)*VLOOKUP($F384,BY_IND_Demand_Drivers!$B$5:$J$100,9,FALSE)</f>
        <v>0</v>
      </c>
    </row>
    <row r="385" spans="1:9">
      <c r="A385" s="16">
        <f t="shared" si="4"/>
        <v>12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ICDEM</v>
      </c>
      <c r="G385" s="16">
        <f>VLOOKUP($D385,'Growth rate'!$B$3:$S$93,9,FALSE)*VLOOKUP($F385,BY_IND_Demand_Drivers!$B$5:$J$100,7,FALSE)</f>
        <v>146.32810961552562</v>
      </c>
      <c r="H385" s="16">
        <f>VLOOKUP($D385,'Growth rate'!$B$3:$S$93,9,FALSE)*VLOOKUP($F385,BY_IND_Demand_Drivers!$B$5:$J$100,8,FALSE)</f>
        <v>0</v>
      </c>
      <c r="I385" s="16">
        <f>VLOOKUP($D385,'Growth rate'!$B$3:$S$93,9,FALSE)*VLOOKUP($F385,BY_IND_Demand_Drivers!$B$5:$J$100,9,FALSE)</f>
        <v>0</v>
      </c>
    </row>
    <row r="386" spans="1:9">
      <c r="A386" s="16">
        <f t="shared" si="4"/>
        <v>12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ICDEM</v>
      </c>
      <c r="G386" s="16">
        <f>VLOOKUP($D386,'Growth rate'!$B$3:$S$93,9,FALSE)*VLOOKUP($F386,BY_IND_Demand_Drivers!$B$5:$J$100,7,FALSE)</f>
        <v>147.63197598267786</v>
      </c>
      <c r="H386" s="16">
        <f>VLOOKUP($D386,'Growth rate'!$B$3:$S$93,9,FALSE)*VLOOKUP($F386,BY_IND_Demand_Drivers!$B$5:$J$100,8,FALSE)</f>
        <v>0</v>
      </c>
      <c r="I386" s="16">
        <f>VLOOKUP($D386,'Growth rate'!$B$3:$S$93,9,FALSE)*VLOOKUP($F386,BY_IND_Demand_Drivers!$B$5:$J$100,9,FALSE)</f>
        <v>0</v>
      </c>
    </row>
    <row r="387" spans="1:9">
      <c r="A387" s="16">
        <f t="shared" si="4"/>
        <v>12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ICDEM</v>
      </c>
      <c r="G387" s="16">
        <f>VLOOKUP($D387,'Growth rate'!$B$3:$S$93,9,FALSE)*VLOOKUP($F387,BY_IND_Demand_Drivers!$B$5:$J$100,7,FALSE)</f>
        <v>148.93584234983015</v>
      </c>
      <c r="H387" s="16">
        <f>VLOOKUP($D387,'Growth rate'!$B$3:$S$93,9,FALSE)*VLOOKUP($F387,BY_IND_Demand_Drivers!$B$5:$J$100,8,FALSE)</f>
        <v>0</v>
      </c>
      <c r="I387" s="16">
        <f>VLOOKUP($D387,'Growth rate'!$B$3:$S$93,9,FALSE)*VLOOKUP($F387,BY_IND_Demand_Drivers!$B$5:$J$100,9,FALSE)</f>
        <v>0</v>
      </c>
    </row>
    <row r="388" spans="1:9">
      <c r="A388" s="16">
        <f t="shared" si="4"/>
        <v>12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ICDEM</v>
      </c>
      <c r="G388" s="16">
        <f>VLOOKUP($D388,'Growth rate'!$B$3:$S$93,9,FALSE)*VLOOKUP($F388,BY_IND_Demand_Drivers!$B$5:$J$100,7,FALSE)</f>
        <v>150.23970871698242</v>
      </c>
      <c r="H388" s="16">
        <f>VLOOKUP($D388,'Growth rate'!$B$3:$S$93,9,FALSE)*VLOOKUP($F388,BY_IND_Demand_Drivers!$B$5:$J$100,8,FALSE)</f>
        <v>0</v>
      </c>
      <c r="I388" s="16">
        <f>VLOOKUP($D388,'Growth rate'!$B$3:$S$93,9,FALSE)*VLOOKUP($F388,BY_IND_Demand_Drivers!$B$5:$J$100,9,FALSE)</f>
        <v>0</v>
      </c>
    </row>
    <row r="389" spans="1:9">
      <c r="A389" s="16">
        <f t="shared" si="4"/>
        <v>12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ICDEM</v>
      </c>
      <c r="G389" s="16">
        <f>VLOOKUP($D389,'Growth rate'!$B$3:$S$93,9,FALSE)*VLOOKUP($F389,BY_IND_Demand_Drivers!$B$5:$J$100,7,FALSE)</f>
        <v>151.46406788834082</v>
      </c>
      <c r="H389" s="16">
        <f>VLOOKUP($D389,'Growth rate'!$B$3:$S$93,9,FALSE)*VLOOKUP($F389,BY_IND_Demand_Drivers!$B$5:$J$100,8,FALSE)</f>
        <v>0</v>
      </c>
      <c r="I389" s="16">
        <f>VLOOKUP($D389,'Growth rate'!$B$3:$S$93,9,FALSE)*VLOOKUP($F389,BY_IND_Demand_Drivers!$B$5:$J$100,9,FALSE)</f>
        <v>0</v>
      </c>
    </row>
    <row r="390" spans="1:9">
      <c r="A390" s="16">
        <f t="shared" si="4"/>
        <v>12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ICDEM</v>
      </c>
      <c r="G390" s="16">
        <f>VLOOKUP($D390,'Growth rate'!$B$3:$S$93,9,FALSE)*VLOOKUP($F390,BY_IND_Demand_Drivers!$B$5:$J$100,7,FALSE)</f>
        <v>152.68842705969925</v>
      </c>
      <c r="H390" s="16">
        <f>VLOOKUP($D390,'Growth rate'!$B$3:$S$93,9,FALSE)*VLOOKUP($F390,BY_IND_Demand_Drivers!$B$5:$J$100,8,FALSE)</f>
        <v>0</v>
      </c>
      <c r="I390" s="16">
        <f>VLOOKUP($D390,'Growth rate'!$B$3:$S$93,9,FALSE)*VLOOKUP($F390,BY_IND_Demand_Drivers!$B$5:$J$100,9,FALSE)</f>
        <v>0</v>
      </c>
    </row>
    <row r="391" spans="1:9">
      <c r="A391" s="16">
        <f t="shared" si="4"/>
        <v>12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ICDEM</v>
      </c>
      <c r="G391" s="16">
        <f>VLOOKUP($D391,'Growth rate'!$B$3:$S$93,9,FALSE)*VLOOKUP($F391,BY_IND_Demand_Drivers!$B$5:$J$100,7,FALSE)</f>
        <v>153.91278623105757</v>
      </c>
      <c r="H391" s="16">
        <f>VLOOKUP($D391,'Growth rate'!$B$3:$S$93,9,FALSE)*VLOOKUP($F391,BY_IND_Demand_Drivers!$B$5:$J$100,8,FALSE)</f>
        <v>0</v>
      </c>
      <c r="I391" s="16">
        <f>VLOOKUP($D391,'Growth rate'!$B$3:$S$93,9,FALSE)*VLOOKUP($F391,BY_IND_Demand_Drivers!$B$5:$J$100,9,FALSE)</f>
        <v>0</v>
      </c>
    </row>
    <row r="392" spans="1:9">
      <c r="A392" s="16">
        <f t="shared" si="4"/>
        <v>12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ICDEM</v>
      </c>
      <c r="G392" s="16">
        <f>VLOOKUP($D392,'Growth rate'!$B$3:$S$93,9,FALSE)*VLOOKUP($F392,BY_IND_Demand_Drivers!$B$5:$J$100,7,FALSE)</f>
        <v>155.137145402416</v>
      </c>
      <c r="H392" s="16">
        <f>VLOOKUP($D392,'Growth rate'!$B$3:$S$93,9,FALSE)*VLOOKUP($F392,BY_IND_Demand_Drivers!$B$5:$J$100,8,FALSE)</f>
        <v>0</v>
      </c>
      <c r="I392" s="16">
        <f>VLOOKUP($D392,'Growth rate'!$B$3:$S$93,9,FALSE)*VLOOKUP($F392,BY_IND_Demand_Drivers!$B$5:$J$100,9,FALSE)</f>
        <v>0</v>
      </c>
    </row>
    <row r="393" spans="1:9">
      <c r="A393" s="16">
        <f t="shared" si="4"/>
        <v>12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ICDEM</v>
      </c>
      <c r="G393" s="16">
        <f>VLOOKUP($D393,'Growth rate'!$B$3:$S$93,9,FALSE)*VLOOKUP($F393,BY_IND_Demand_Drivers!$B$5:$J$100,7,FALSE)</f>
        <v>156.3615045737744</v>
      </c>
      <c r="H393" s="16">
        <f>VLOOKUP($D393,'Growth rate'!$B$3:$S$93,9,FALSE)*VLOOKUP($F393,BY_IND_Demand_Drivers!$B$5:$J$100,8,FALSE)</f>
        <v>0</v>
      </c>
      <c r="I393" s="16">
        <f>VLOOKUP($D393,'Growth rate'!$B$3:$S$93,9,FALSE)*VLOOKUP($F393,BY_IND_Demand_Drivers!$B$5:$J$100,9,FALSE)</f>
        <v>0</v>
      </c>
    </row>
    <row r="394" spans="1:9">
      <c r="A394" s="16">
        <f t="shared" si="4"/>
        <v>12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ICDEM</v>
      </c>
      <c r="G394" s="16">
        <f>VLOOKUP($D394,'Growth rate'!$B$3:$S$93,9,FALSE)*VLOOKUP($F394,BY_IND_Demand_Drivers!$B$5:$J$100,7,FALSE)</f>
        <v>157.43700273279825</v>
      </c>
      <c r="H394" s="16">
        <f>VLOOKUP($D394,'Growth rate'!$B$3:$S$93,9,FALSE)*VLOOKUP($F394,BY_IND_Demand_Drivers!$B$5:$J$100,8,FALSE)</f>
        <v>0</v>
      </c>
      <c r="I394" s="16">
        <f>VLOOKUP($D394,'Growth rate'!$B$3:$S$93,9,FALSE)*VLOOKUP($F394,BY_IND_Demand_Drivers!$B$5:$J$100,9,FALSE)</f>
        <v>0</v>
      </c>
    </row>
    <row r="395" spans="1:9">
      <c r="A395" s="16">
        <f t="shared" si="4"/>
        <v>12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ICDEM</v>
      </c>
      <c r="G395" s="16">
        <f>VLOOKUP($D395,'Growth rate'!$B$3:$S$93,9,FALSE)*VLOOKUP($F395,BY_IND_Demand_Drivers!$B$5:$J$100,7,FALSE)</f>
        <v>158.51250089182216</v>
      </c>
      <c r="H395" s="16">
        <f>VLOOKUP($D395,'Growth rate'!$B$3:$S$93,9,FALSE)*VLOOKUP($F395,BY_IND_Demand_Drivers!$B$5:$J$100,8,FALSE)</f>
        <v>0</v>
      </c>
      <c r="I395" s="16">
        <f>VLOOKUP($D395,'Growth rate'!$B$3:$S$93,9,FALSE)*VLOOKUP($F395,BY_IND_Demand_Drivers!$B$5:$J$100,9,FALSE)</f>
        <v>0</v>
      </c>
    </row>
    <row r="396" spans="1:9">
      <c r="A396" s="16">
        <f t="shared" si="4"/>
        <v>12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ICDEM</v>
      </c>
      <c r="G396" s="16">
        <f>VLOOKUP($D396,'Growth rate'!$B$3:$S$93,9,FALSE)*VLOOKUP($F396,BY_IND_Demand_Drivers!$B$5:$J$100,7,FALSE)</f>
        <v>159.58799905084604</v>
      </c>
      <c r="H396" s="16">
        <f>VLOOKUP($D396,'Growth rate'!$B$3:$S$93,9,FALSE)*VLOOKUP($F396,BY_IND_Demand_Drivers!$B$5:$J$100,8,FALSE)</f>
        <v>0</v>
      </c>
      <c r="I396" s="16">
        <f>VLOOKUP($D396,'Growth rate'!$B$3:$S$93,9,FALSE)*VLOOKUP($F396,BY_IND_Demand_Drivers!$B$5:$J$100,9,FALSE)</f>
        <v>0</v>
      </c>
    </row>
    <row r="397" spans="1:9">
      <c r="A397" s="16">
        <f t="shared" si="4"/>
        <v>12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ICDEM</v>
      </c>
      <c r="G397" s="16">
        <f>VLOOKUP($D397,'Growth rate'!$B$3:$S$93,9,FALSE)*VLOOKUP($F397,BY_IND_Demand_Drivers!$B$5:$J$100,7,FALSE)</f>
        <v>160.66349720986992</v>
      </c>
      <c r="H397" s="16">
        <f>VLOOKUP($D397,'Growth rate'!$B$3:$S$93,9,FALSE)*VLOOKUP($F397,BY_IND_Demand_Drivers!$B$5:$J$100,8,FALSE)</f>
        <v>0</v>
      </c>
      <c r="I397" s="16">
        <f>VLOOKUP($D397,'Growth rate'!$B$3:$S$93,9,FALSE)*VLOOKUP($F397,BY_IND_Demand_Drivers!$B$5:$J$100,9,FALSE)</f>
        <v>0</v>
      </c>
    </row>
    <row r="398" spans="1:9">
      <c r="A398" s="16">
        <f t="shared" si="4"/>
        <v>12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ICDEM</v>
      </c>
      <c r="G398" s="16">
        <f>VLOOKUP($D398,'Growth rate'!$B$3:$S$93,9,FALSE)*VLOOKUP($F398,BY_IND_Demand_Drivers!$B$5:$J$100,7,FALSE)</f>
        <v>161.73899536889377</v>
      </c>
      <c r="H398" s="16">
        <f>VLOOKUP($D398,'Growth rate'!$B$3:$S$93,9,FALSE)*VLOOKUP($F398,BY_IND_Demand_Drivers!$B$5:$J$100,8,FALSE)</f>
        <v>0</v>
      </c>
      <c r="I398" s="16">
        <f>VLOOKUP($D398,'Growth rate'!$B$3:$S$93,9,FALSE)*VLOOKUP($F398,BY_IND_Demand_Drivers!$B$5:$J$100,9,FALSE)</f>
        <v>0</v>
      </c>
    </row>
    <row r="399" spans="1:9">
      <c r="A399" s="16">
        <f t="shared" si="4"/>
        <v>12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ICDEM</v>
      </c>
      <c r="G399" s="16">
        <f>VLOOKUP($D399,'Growth rate'!$B$3:$S$93,9,FALSE)*VLOOKUP($F399,BY_IND_Demand_Drivers!$B$5:$J$100,7,FALSE)</f>
        <v>162.68397096064524</v>
      </c>
      <c r="H399" s="16">
        <f>VLOOKUP($D399,'Growth rate'!$B$3:$S$93,9,FALSE)*VLOOKUP($F399,BY_IND_Demand_Drivers!$B$5:$J$100,8,FALSE)</f>
        <v>0</v>
      </c>
      <c r="I399" s="16">
        <f>VLOOKUP($D399,'Growth rate'!$B$3:$S$93,9,FALSE)*VLOOKUP($F399,BY_IND_Demand_Drivers!$B$5:$J$100,9,FALSE)</f>
        <v>0</v>
      </c>
    </row>
    <row r="400" spans="1:9">
      <c r="A400" s="16">
        <f t="shared" si="4"/>
        <v>12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ICDEM</v>
      </c>
      <c r="G400" s="16">
        <f>VLOOKUP($D400,'Growth rate'!$B$3:$S$93,9,FALSE)*VLOOKUP($F400,BY_IND_Demand_Drivers!$B$5:$J$100,7,FALSE)</f>
        <v>163.62894655239674</v>
      </c>
      <c r="H400" s="16">
        <f>VLOOKUP($D400,'Growth rate'!$B$3:$S$93,9,FALSE)*VLOOKUP($F400,BY_IND_Demand_Drivers!$B$5:$J$100,8,FALSE)</f>
        <v>0</v>
      </c>
      <c r="I400" s="16">
        <f>VLOOKUP($D400,'Growth rate'!$B$3:$S$93,9,FALSE)*VLOOKUP($F400,BY_IND_Demand_Drivers!$B$5:$J$100,9,FALSE)</f>
        <v>0</v>
      </c>
    </row>
    <row r="401" spans="1:9">
      <c r="A401" s="16">
        <f t="shared" si="4"/>
        <v>12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ICDEM</v>
      </c>
      <c r="G401" s="16">
        <f>VLOOKUP($D401,'Growth rate'!$B$3:$S$93,9,FALSE)*VLOOKUP($F401,BY_IND_Demand_Drivers!$B$5:$J$100,7,FALSE)</f>
        <v>164.57392214414824</v>
      </c>
      <c r="H401" s="16">
        <f>VLOOKUP($D401,'Growth rate'!$B$3:$S$93,9,FALSE)*VLOOKUP($F401,BY_IND_Demand_Drivers!$B$5:$J$100,8,FALSE)</f>
        <v>0</v>
      </c>
      <c r="I401" s="16">
        <f>VLOOKUP($D401,'Growth rate'!$B$3:$S$93,9,FALSE)*VLOOKUP($F401,BY_IND_Demand_Drivers!$B$5:$J$100,9,FALSE)</f>
        <v>0</v>
      </c>
    </row>
    <row r="402" spans="1:9">
      <c r="A402" s="16">
        <f t="shared" si="4"/>
        <v>12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ICDEM</v>
      </c>
      <c r="G402" s="16">
        <f>VLOOKUP($D402,'Growth rate'!$B$3:$S$93,9,FALSE)*VLOOKUP($F402,BY_IND_Demand_Drivers!$B$5:$J$100,7,FALSE)</f>
        <v>165.51889773589971</v>
      </c>
      <c r="H402" s="16">
        <f>VLOOKUP($D402,'Growth rate'!$B$3:$S$93,9,FALSE)*VLOOKUP($F402,BY_IND_Demand_Drivers!$B$5:$J$100,8,FALSE)</f>
        <v>0</v>
      </c>
      <c r="I402" s="16">
        <f>VLOOKUP($D402,'Growth rate'!$B$3:$S$93,9,FALSE)*VLOOKUP($F402,BY_IND_Demand_Drivers!$B$5:$J$100,9,FALSE)</f>
        <v>0</v>
      </c>
    </row>
    <row r="403" spans="1:9">
      <c r="A403" s="16">
        <f t="shared" si="4"/>
        <v>12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ICDEM</v>
      </c>
      <c r="G403" s="16">
        <f>VLOOKUP($D403,'Growth rate'!$B$3:$S$93,9,FALSE)*VLOOKUP($F403,BY_IND_Demand_Drivers!$B$5:$J$100,7,FALSE)</f>
        <v>166.46387332765121</v>
      </c>
      <c r="H403" s="16">
        <f>VLOOKUP($D403,'Growth rate'!$B$3:$S$93,9,FALSE)*VLOOKUP($F403,BY_IND_Demand_Drivers!$B$5:$J$100,8,FALSE)</f>
        <v>0</v>
      </c>
      <c r="I403" s="16">
        <f>VLOOKUP($D403,'Growth rate'!$B$3:$S$93,9,FALSE)*VLOOKUP($F403,BY_IND_Demand_Drivers!$B$5:$J$100,9,FALSE)</f>
        <v>0</v>
      </c>
    </row>
    <row r="404" spans="1:9">
      <c r="A404" s="16">
        <f t="shared" si="4"/>
        <v>12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ICDEM</v>
      </c>
      <c r="G404" s="16">
        <f>VLOOKUP($D404,'Growth rate'!$B$3:$S$93,9,FALSE)*VLOOKUP($F404,BY_IND_Demand_Drivers!$B$5:$J$100,7,FALSE)</f>
        <v>167.31559276187517</v>
      </c>
      <c r="H404" s="16">
        <f>VLOOKUP($D404,'Growth rate'!$B$3:$S$93,9,FALSE)*VLOOKUP($F404,BY_IND_Demand_Drivers!$B$5:$J$100,8,FALSE)</f>
        <v>0</v>
      </c>
      <c r="I404" s="16">
        <f>VLOOKUP($D404,'Growth rate'!$B$3:$S$93,9,FALSE)*VLOOKUP($F404,BY_IND_Demand_Drivers!$B$5:$J$100,9,FALSE)</f>
        <v>0</v>
      </c>
    </row>
    <row r="405" spans="1:9">
      <c r="A405" s="16">
        <f t="shared" si="4"/>
        <v>12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ICDEM</v>
      </c>
      <c r="G405" s="16">
        <f>VLOOKUP($D405,'Growth rate'!$B$3:$S$93,9,FALSE)*VLOOKUP($F405,BY_IND_Demand_Drivers!$B$5:$J$100,7,FALSE)</f>
        <v>168.16731219609918</v>
      </c>
      <c r="H405" s="16">
        <f>VLOOKUP($D405,'Growth rate'!$B$3:$S$93,9,FALSE)*VLOOKUP($F405,BY_IND_Demand_Drivers!$B$5:$J$100,8,FALSE)</f>
        <v>0</v>
      </c>
      <c r="I405" s="16">
        <f>VLOOKUP($D405,'Growth rate'!$B$3:$S$93,9,FALSE)*VLOOKUP($F405,BY_IND_Demand_Drivers!$B$5:$J$100,9,FALSE)</f>
        <v>0</v>
      </c>
    </row>
    <row r="406" spans="1:9">
      <c r="A406" s="16">
        <f t="shared" si="4"/>
        <v>12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ICDEM</v>
      </c>
      <c r="G406" s="16">
        <f>VLOOKUP($D406,'Growth rate'!$B$3:$S$93,9,FALSE)*VLOOKUP($F406,BY_IND_Demand_Drivers!$B$5:$J$100,7,FALSE)</f>
        <v>169.01903163032313</v>
      </c>
      <c r="H406" s="16">
        <f>VLOOKUP($D406,'Growth rate'!$B$3:$S$93,9,FALSE)*VLOOKUP($F406,BY_IND_Demand_Drivers!$B$5:$J$100,8,FALSE)</f>
        <v>0</v>
      </c>
      <c r="I406" s="16">
        <f>VLOOKUP($D406,'Growth rate'!$B$3:$S$93,9,FALSE)*VLOOKUP($F406,BY_IND_Demand_Drivers!$B$5:$J$100,9,FALSE)</f>
        <v>0</v>
      </c>
    </row>
    <row r="407" spans="1:9">
      <c r="A407" s="16">
        <f t="shared" ref="A407:A470" si="5">A325+1</f>
        <v>12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ICDEM</v>
      </c>
      <c r="G407" s="16">
        <f>VLOOKUP($D407,'Growth rate'!$B$3:$S$93,9,FALSE)*VLOOKUP($F407,BY_IND_Demand_Drivers!$B$5:$J$100,7,FALSE)</f>
        <v>169.87075106454714</v>
      </c>
      <c r="H407" s="16">
        <f>VLOOKUP($D407,'Growth rate'!$B$3:$S$93,9,FALSE)*VLOOKUP($F407,BY_IND_Demand_Drivers!$B$5:$J$100,8,FALSE)</f>
        <v>0</v>
      </c>
      <c r="I407" s="16">
        <f>VLOOKUP($D407,'Growth rate'!$B$3:$S$93,9,FALSE)*VLOOKUP($F407,BY_IND_Demand_Drivers!$B$5:$J$100,9,FALSE)</f>
        <v>0</v>
      </c>
    </row>
    <row r="408" spans="1:9">
      <c r="A408" s="16">
        <f t="shared" si="5"/>
        <v>12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ICDEM</v>
      </c>
      <c r="G408" s="16">
        <f>VLOOKUP($D408,'Growth rate'!$B$3:$S$93,9,FALSE)*VLOOKUP($F408,BY_IND_Demand_Drivers!$B$5:$J$100,7,FALSE)</f>
        <v>170.72247049877112</v>
      </c>
      <c r="H408" s="16">
        <f>VLOOKUP($D408,'Growth rate'!$B$3:$S$93,9,FALSE)*VLOOKUP($F408,BY_IND_Demand_Drivers!$B$5:$J$100,8,FALSE)</f>
        <v>0</v>
      </c>
      <c r="I408" s="16">
        <f>VLOOKUP($D408,'Growth rate'!$B$3:$S$93,9,FALSE)*VLOOKUP($F408,BY_IND_Demand_Drivers!$B$5:$J$100,9,FALSE)</f>
        <v>0</v>
      </c>
    </row>
    <row r="409" spans="1:9">
      <c r="A409" s="16">
        <f t="shared" si="5"/>
        <v>12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ICDEM</v>
      </c>
      <c r="G409" s="16">
        <f>VLOOKUP($D409,'Growth rate'!$B$3:$S$93,9,FALSE)*VLOOKUP($F409,BY_IND_Demand_Drivers!$B$5:$J$100,7,FALSE)</f>
        <v>171.49957428843462</v>
      </c>
      <c r="H409" s="16">
        <f>VLOOKUP($D409,'Growth rate'!$B$3:$S$93,9,FALSE)*VLOOKUP($F409,BY_IND_Demand_Drivers!$B$5:$J$100,8,FALSE)</f>
        <v>0</v>
      </c>
      <c r="I409" s="16">
        <f>VLOOKUP($D409,'Growth rate'!$B$3:$S$93,9,FALSE)*VLOOKUP($F409,BY_IND_Demand_Drivers!$B$5:$J$100,9,FALSE)</f>
        <v>0</v>
      </c>
    </row>
    <row r="410" spans="1:9">
      <c r="A410" s="16">
        <f t="shared" si="5"/>
        <v>12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ICDEM</v>
      </c>
      <c r="G410" s="16">
        <f>VLOOKUP($D410,'Growth rate'!$B$3:$S$93,9,FALSE)*VLOOKUP($F410,BY_IND_Demand_Drivers!$B$5:$J$100,7,FALSE)</f>
        <v>172.27667807809806</v>
      </c>
      <c r="H410" s="16">
        <f>VLOOKUP($D410,'Growth rate'!$B$3:$S$93,9,FALSE)*VLOOKUP($F410,BY_IND_Demand_Drivers!$B$5:$J$100,8,FALSE)</f>
        <v>0</v>
      </c>
      <c r="I410" s="16">
        <f>VLOOKUP($D410,'Growth rate'!$B$3:$S$93,9,FALSE)*VLOOKUP($F410,BY_IND_Demand_Drivers!$B$5:$J$100,9,FALSE)</f>
        <v>0</v>
      </c>
    </row>
    <row r="411" spans="1:9">
      <c r="A411" s="16">
        <f t="shared" si="5"/>
        <v>12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ICDEM</v>
      </c>
      <c r="G411" s="16">
        <f>VLOOKUP($D411,'Growth rate'!$B$3:$S$93,9,FALSE)*VLOOKUP($F411,BY_IND_Demand_Drivers!$B$5:$J$100,7,FALSE)</f>
        <v>173.0537818677615</v>
      </c>
      <c r="H411" s="16">
        <f>VLOOKUP($D411,'Growth rate'!$B$3:$S$93,9,FALSE)*VLOOKUP($F411,BY_IND_Demand_Drivers!$B$5:$J$100,8,FALSE)</f>
        <v>0</v>
      </c>
      <c r="I411" s="16">
        <f>VLOOKUP($D411,'Growth rate'!$B$3:$S$93,9,FALSE)*VLOOKUP($F411,BY_IND_Demand_Drivers!$B$5:$J$100,9,FALSE)</f>
        <v>0</v>
      </c>
    </row>
    <row r="412" spans="1:9">
      <c r="A412" s="16">
        <f t="shared" si="5"/>
        <v>12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ICDEM</v>
      </c>
      <c r="G412" s="16">
        <f>VLOOKUP($D412,'Growth rate'!$B$3:$S$93,9,FALSE)*VLOOKUP($F412,BY_IND_Demand_Drivers!$B$5:$J$100,7,FALSE)</f>
        <v>173.83088565742497</v>
      </c>
      <c r="H412" s="16">
        <f>VLOOKUP($D412,'Growth rate'!$B$3:$S$93,9,FALSE)*VLOOKUP($F412,BY_IND_Demand_Drivers!$B$5:$J$100,8,FALSE)</f>
        <v>0</v>
      </c>
      <c r="I412" s="16">
        <f>VLOOKUP($D412,'Growth rate'!$B$3:$S$93,9,FALSE)*VLOOKUP($F412,BY_IND_Demand_Drivers!$B$5:$J$100,9,FALSE)</f>
        <v>0</v>
      </c>
    </row>
    <row r="413" spans="1:9">
      <c r="A413" s="16">
        <f t="shared" si="5"/>
        <v>12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ICDEM</v>
      </c>
      <c r="G413" s="16">
        <f>VLOOKUP($D413,'Growth rate'!$B$3:$S$93,9,FALSE)*VLOOKUP($F413,BY_IND_Demand_Drivers!$B$5:$J$100,7,FALSE)</f>
        <v>174.60798944708844</v>
      </c>
      <c r="H413" s="16">
        <f>VLOOKUP($D413,'Growth rate'!$B$3:$S$93,9,FALSE)*VLOOKUP($F413,BY_IND_Demand_Drivers!$B$5:$J$100,8,FALSE)</f>
        <v>0</v>
      </c>
      <c r="I413" s="16">
        <f>VLOOKUP($D413,'Growth rate'!$B$3:$S$93,9,FALSE)*VLOOKUP($F413,BY_IND_Demand_Drivers!$B$5:$J$100,9,FALSE)</f>
        <v>0</v>
      </c>
    </row>
    <row r="414" spans="1:9">
      <c r="A414" s="16">
        <f t="shared" si="5"/>
        <v>13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ICDTF</v>
      </c>
      <c r="G414" s="16">
        <f>VLOOKUP($D414,'Growth rate'!$B$3:$S$93,9,FALSE)*VLOOKUP($F414,BY_IND_Demand_Drivers!$B$5:$J$100,7,FALSE)</f>
        <v>1.5883059564356401</v>
      </c>
      <c r="H414" s="16">
        <f>VLOOKUP($D414,'Growth rate'!$B$3:$S$93,9,FALSE)*VLOOKUP($F414,BY_IND_Demand_Drivers!$B$5:$J$100,8,FALSE)</f>
        <v>0</v>
      </c>
      <c r="I414" s="16">
        <f>VLOOKUP($D414,'Growth rate'!$B$3:$S$93,9,FALSE)*VLOOKUP($F414,BY_IND_Demand_Drivers!$B$5:$J$100,9,FALSE)</f>
        <v>0</v>
      </c>
    </row>
    <row r="415" spans="1:9">
      <c r="A415" s="16">
        <f t="shared" si="5"/>
        <v>13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ICDTF</v>
      </c>
      <c r="G415" s="16">
        <f>VLOOKUP($D415,'Growth rate'!$B$3:$S$93,9,FALSE)*VLOOKUP($F415,BY_IND_Demand_Drivers!$B$5:$J$100,7,FALSE)</f>
        <v>1.5758529415693003</v>
      </c>
      <c r="H415" s="16">
        <f>VLOOKUP($D415,'Growth rate'!$B$3:$S$93,9,FALSE)*VLOOKUP($F415,BY_IND_Demand_Drivers!$B$5:$J$100,8,FALSE)</f>
        <v>0</v>
      </c>
      <c r="I415" s="16">
        <f>VLOOKUP($D415,'Growth rate'!$B$3:$S$93,9,FALSE)*VLOOKUP($F415,BY_IND_Demand_Drivers!$B$5:$J$100,9,FALSE)</f>
        <v>0</v>
      </c>
    </row>
    <row r="416" spans="1:9">
      <c r="A416" s="16">
        <f t="shared" si="5"/>
        <v>13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ICDTF</v>
      </c>
      <c r="G416" s="16">
        <f>VLOOKUP($D416,'Growth rate'!$B$3:$S$93,9,FALSE)*VLOOKUP($F416,BY_IND_Demand_Drivers!$B$5:$J$100,7,FALSE)</f>
        <v>1.5633999267029604</v>
      </c>
      <c r="H416" s="16">
        <f>VLOOKUP($D416,'Growth rate'!$B$3:$S$93,9,FALSE)*VLOOKUP($F416,BY_IND_Demand_Drivers!$B$5:$J$100,8,FALSE)</f>
        <v>0</v>
      </c>
      <c r="I416" s="16">
        <f>VLOOKUP($D416,'Growth rate'!$B$3:$S$93,9,FALSE)*VLOOKUP($F416,BY_IND_Demand_Drivers!$B$5:$J$100,9,FALSE)</f>
        <v>0</v>
      </c>
    </row>
    <row r="417" spans="1:9">
      <c r="A417" s="16">
        <f t="shared" si="5"/>
        <v>13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ICDTF</v>
      </c>
      <c r="G417" s="16">
        <f>VLOOKUP($D417,'Growth rate'!$B$3:$S$93,9,FALSE)*VLOOKUP($F417,BY_IND_Demand_Drivers!$B$5:$J$100,7,FALSE)</f>
        <v>1.5509469118366204</v>
      </c>
      <c r="H417" s="16">
        <f>VLOOKUP($D417,'Growth rate'!$B$3:$S$93,9,FALSE)*VLOOKUP($F417,BY_IND_Demand_Drivers!$B$5:$J$100,8,FALSE)</f>
        <v>0</v>
      </c>
      <c r="I417" s="16">
        <f>VLOOKUP($D417,'Growth rate'!$B$3:$S$93,9,FALSE)*VLOOKUP($F417,BY_IND_Demand_Drivers!$B$5:$J$100,9,FALSE)</f>
        <v>0</v>
      </c>
    </row>
    <row r="418" spans="1:9">
      <c r="A418" s="16">
        <f t="shared" si="5"/>
        <v>13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ICDTF</v>
      </c>
      <c r="G418" s="16">
        <f>VLOOKUP($D418,'Growth rate'!$B$3:$S$93,9,FALSE)*VLOOKUP($F418,BY_IND_Demand_Drivers!$B$5:$J$100,7,FALSE)</f>
        <v>1.5384938969702806</v>
      </c>
      <c r="H418" s="16">
        <f>VLOOKUP($D418,'Growth rate'!$B$3:$S$93,9,FALSE)*VLOOKUP($F418,BY_IND_Demand_Drivers!$B$5:$J$100,8,FALSE)</f>
        <v>0</v>
      </c>
      <c r="I418" s="16">
        <f>VLOOKUP($D418,'Growth rate'!$B$3:$S$93,9,FALSE)*VLOOKUP($F418,BY_IND_Demand_Drivers!$B$5:$J$100,9,FALSE)</f>
        <v>0</v>
      </c>
    </row>
    <row r="419" spans="1:9">
      <c r="A419" s="16">
        <f t="shared" si="5"/>
        <v>13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ICDTF</v>
      </c>
      <c r="G419" s="16">
        <f>VLOOKUP($D419,'Growth rate'!$B$3:$S$93,9,FALSE)*VLOOKUP($F419,BY_IND_Demand_Drivers!$B$5:$J$100,7,FALSE)</f>
        <v>1.5260408821039408</v>
      </c>
      <c r="H419" s="16">
        <f>VLOOKUP($D419,'Growth rate'!$B$3:$S$93,9,FALSE)*VLOOKUP($F419,BY_IND_Demand_Drivers!$B$5:$J$100,8,FALSE)</f>
        <v>0</v>
      </c>
      <c r="I419" s="16">
        <f>VLOOKUP($D419,'Growth rate'!$B$3:$S$93,9,FALSE)*VLOOKUP($F419,BY_IND_Demand_Drivers!$B$5:$J$100,9,FALSE)</f>
        <v>0</v>
      </c>
    </row>
    <row r="420" spans="1:9">
      <c r="A420" s="16">
        <f t="shared" si="5"/>
        <v>13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ICDTF</v>
      </c>
      <c r="G420" s="16">
        <f>VLOOKUP($D420,'Growth rate'!$B$3:$S$93,9,FALSE)*VLOOKUP($F420,BY_IND_Demand_Drivers!$B$5:$J$100,7,FALSE)</f>
        <v>1.5135878672376009</v>
      </c>
      <c r="H420" s="16">
        <f>VLOOKUP($D420,'Growth rate'!$B$3:$S$93,9,FALSE)*VLOOKUP($F420,BY_IND_Demand_Drivers!$B$5:$J$100,8,FALSE)</f>
        <v>0</v>
      </c>
      <c r="I420" s="16">
        <f>VLOOKUP($D420,'Growth rate'!$B$3:$S$93,9,FALSE)*VLOOKUP($F420,BY_IND_Demand_Drivers!$B$5:$J$100,9,FALSE)</f>
        <v>0</v>
      </c>
    </row>
    <row r="421" spans="1:9">
      <c r="A421" s="16">
        <f t="shared" si="5"/>
        <v>13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ICDTF</v>
      </c>
      <c r="G421" s="16">
        <f>VLOOKUP($D421,'Growth rate'!$B$3:$S$93,9,FALSE)*VLOOKUP($F421,BY_IND_Demand_Drivers!$B$5:$J$100,7,FALSE)</f>
        <v>1.5011348523712611</v>
      </c>
      <c r="H421" s="16">
        <f>VLOOKUP($D421,'Growth rate'!$B$3:$S$93,9,FALSE)*VLOOKUP($F421,BY_IND_Demand_Drivers!$B$5:$J$100,8,FALSE)</f>
        <v>0</v>
      </c>
      <c r="I421" s="16">
        <f>VLOOKUP($D421,'Growth rate'!$B$3:$S$93,9,FALSE)*VLOOKUP($F421,BY_IND_Demand_Drivers!$B$5:$J$100,9,FALSE)</f>
        <v>0</v>
      </c>
    </row>
    <row r="422" spans="1:9">
      <c r="A422" s="16">
        <f t="shared" si="5"/>
        <v>13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ICDTF</v>
      </c>
      <c r="G422" s="16">
        <f>VLOOKUP($D422,'Growth rate'!$B$3:$S$93,9,FALSE)*VLOOKUP($F422,BY_IND_Demand_Drivers!$B$5:$J$100,7,FALSE)</f>
        <v>1.4886818375049211</v>
      </c>
      <c r="H422" s="16">
        <f>VLOOKUP($D422,'Growth rate'!$B$3:$S$93,9,FALSE)*VLOOKUP($F422,BY_IND_Demand_Drivers!$B$5:$J$100,8,FALSE)</f>
        <v>0</v>
      </c>
      <c r="I422" s="16">
        <f>VLOOKUP($D422,'Growth rate'!$B$3:$S$93,9,FALSE)*VLOOKUP($F422,BY_IND_Demand_Drivers!$B$5:$J$100,9,FALSE)</f>
        <v>0</v>
      </c>
    </row>
    <row r="423" spans="1:9">
      <c r="A423" s="16">
        <f t="shared" si="5"/>
        <v>13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ICDTF</v>
      </c>
      <c r="G423" s="16">
        <f>VLOOKUP($D423,'Growth rate'!$B$3:$S$93,9,FALSE)*VLOOKUP($F423,BY_IND_Demand_Drivers!$B$5:$J$100,7,FALSE)</f>
        <v>1.4762288226385814</v>
      </c>
      <c r="H423" s="16">
        <f>VLOOKUP($D423,'Growth rate'!$B$3:$S$93,9,FALSE)*VLOOKUP($F423,BY_IND_Demand_Drivers!$B$5:$J$100,8,FALSE)</f>
        <v>0</v>
      </c>
      <c r="I423" s="16">
        <f>VLOOKUP($D423,'Growth rate'!$B$3:$S$93,9,FALSE)*VLOOKUP($F423,BY_IND_Demand_Drivers!$B$5:$J$100,9,FALSE)</f>
        <v>0</v>
      </c>
    </row>
    <row r="424" spans="1:9">
      <c r="A424" s="16">
        <f t="shared" si="5"/>
        <v>13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ICDTF</v>
      </c>
      <c r="G424" s="16">
        <f>VLOOKUP($D424,'Growth rate'!$B$3:$S$93,9,FALSE)*VLOOKUP($F424,BY_IND_Demand_Drivers!$B$5:$J$100,7,FALSE)</f>
        <v>1.4637758077722416</v>
      </c>
      <c r="H424" s="16">
        <f>VLOOKUP($D424,'Growth rate'!$B$3:$S$93,9,FALSE)*VLOOKUP($F424,BY_IND_Demand_Drivers!$B$5:$J$100,8,FALSE)</f>
        <v>0</v>
      </c>
      <c r="I424" s="16">
        <f>VLOOKUP($D424,'Growth rate'!$B$3:$S$93,9,FALSE)*VLOOKUP($F424,BY_IND_Demand_Drivers!$B$5:$J$100,9,FALSE)</f>
        <v>0</v>
      </c>
    </row>
    <row r="425" spans="1:9">
      <c r="A425" s="16">
        <f t="shared" si="5"/>
        <v>13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ICDTF</v>
      </c>
      <c r="G425" s="16">
        <f>VLOOKUP($D425,'Growth rate'!$B$3:$S$93,9,FALSE)*VLOOKUP($F425,BY_IND_Demand_Drivers!$B$5:$J$100,7,FALSE)</f>
        <v>1.4513227929059016</v>
      </c>
      <c r="H425" s="16">
        <f>VLOOKUP($D425,'Growth rate'!$B$3:$S$93,9,FALSE)*VLOOKUP($F425,BY_IND_Demand_Drivers!$B$5:$J$100,8,FALSE)</f>
        <v>0</v>
      </c>
      <c r="I425" s="16">
        <f>VLOOKUP($D425,'Growth rate'!$B$3:$S$93,9,FALSE)*VLOOKUP($F425,BY_IND_Demand_Drivers!$B$5:$J$100,9,FALSE)</f>
        <v>0</v>
      </c>
    </row>
    <row r="426" spans="1:9">
      <c r="A426" s="16">
        <f t="shared" si="5"/>
        <v>13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ICDTF</v>
      </c>
      <c r="G426" s="16">
        <f>VLOOKUP($D426,'Growth rate'!$B$3:$S$93,9,FALSE)*VLOOKUP($F426,BY_IND_Demand_Drivers!$B$5:$J$100,7,FALSE)</f>
        <v>1.4388697780395616</v>
      </c>
      <c r="H426" s="16">
        <f>VLOOKUP($D426,'Growth rate'!$B$3:$S$93,9,FALSE)*VLOOKUP($F426,BY_IND_Demand_Drivers!$B$5:$J$100,8,FALSE)</f>
        <v>0</v>
      </c>
      <c r="I426" s="16">
        <f>VLOOKUP($D426,'Growth rate'!$B$3:$S$93,9,FALSE)*VLOOKUP($F426,BY_IND_Demand_Drivers!$B$5:$J$100,9,FALSE)</f>
        <v>0</v>
      </c>
    </row>
    <row r="427" spans="1:9">
      <c r="A427" s="16">
        <f t="shared" si="5"/>
        <v>13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ICDTF</v>
      </c>
      <c r="G427" s="16">
        <f>VLOOKUP($D427,'Growth rate'!$B$3:$S$93,9,FALSE)*VLOOKUP($F427,BY_IND_Demand_Drivers!$B$5:$J$100,7,FALSE)</f>
        <v>1.4264167631732219</v>
      </c>
      <c r="H427" s="16">
        <f>VLOOKUP($D427,'Growth rate'!$B$3:$S$93,9,FALSE)*VLOOKUP($F427,BY_IND_Demand_Drivers!$B$5:$J$100,8,FALSE)</f>
        <v>0</v>
      </c>
      <c r="I427" s="16">
        <f>VLOOKUP($D427,'Growth rate'!$B$3:$S$93,9,FALSE)*VLOOKUP($F427,BY_IND_Demand_Drivers!$B$5:$J$100,9,FALSE)</f>
        <v>0</v>
      </c>
    </row>
    <row r="428" spans="1:9">
      <c r="A428" s="16">
        <f t="shared" si="5"/>
        <v>13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ICDTF</v>
      </c>
      <c r="G428" s="16">
        <f>VLOOKUP($D428,'Growth rate'!$B$3:$S$93,9,FALSE)*VLOOKUP($F428,BY_IND_Demand_Drivers!$B$5:$J$100,7,FALSE)</f>
        <v>1.4139637483068821</v>
      </c>
      <c r="H428" s="16">
        <f>VLOOKUP($D428,'Growth rate'!$B$3:$S$93,9,FALSE)*VLOOKUP($F428,BY_IND_Demand_Drivers!$B$5:$J$100,8,FALSE)</f>
        <v>0</v>
      </c>
      <c r="I428" s="16">
        <f>VLOOKUP($D428,'Growth rate'!$B$3:$S$93,9,FALSE)*VLOOKUP($F428,BY_IND_Demand_Drivers!$B$5:$J$100,9,FALSE)</f>
        <v>0</v>
      </c>
    </row>
    <row r="429" spans="1:9">
      <c r="A429" s="16">
        <f t="shared" si="5"/>
        <v>13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ICDTF</v>
      </c>
      <c r="G429" s="16">
        <f>VLOOKUP($D429,'Growth rate'!$B$3:$S$93,9,FALSE)*VLOOKUP($F429,BY_IND_Demand_Drivers!$B$5:$J$100,7,FALSE)</f>
        <v>1.4015107334405421</v>
      </c>
      <c r="H429" s="16">
        <f>VLOOKUP($D429,'Growth rate'!$B$3:$S$93,9,FALSE)*VLOOKUP($F429,BY_IND_Demand_Drivers!$B$5:$J$100,8,FALSE)</f>
        <v>0</v>
      </c>
      <c r="I429" s="16">
        <f>VLOOKUP($D429,'Growth rate'!$B$3:$S$93,9,FALSE)*VLOOKUP($F429,BY_IND_Demand_Drivers!$B$5:$J$100,9,FALSE)</f>
        <v>0</v>
      </c>
    </row>
    <row r="430" spans="1:9">
      <c r="A430" s="16">
        <f t="shared" si="5"/>
        <v>13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ICDTF</v>
      </c>
      <c r="G430" s="16">
        <f>VLOOKUP($D430,'Growth rate'!$B$3:$S$93,9,FALSE)*VLOOKUP($F430,BY_IND_Demand_Drivers!$B$5:$J$100,7,FALSE)</f>
        <v>1.3890577185742021</v>
      </c>
      <c r="H430" s="16">
        <f>VLOOKUP($D430,'Growth rate'!$B$3:$S$93,9,FALSE)*VLOOKUP($F430,BY_IND_Demand_Drivers!$B$5:$J$100,8,FALSE)</f>
        <v>0</v>
      </c>
      <c r="I430" s="16">
        <f>VLOOKUP($D430,'Growth rate'!$B$3:$S$93,9,FALSE)*VLOOKUP($F430,BY_IND_Demand_Drivers!$B$5:$J$100,9,FALSE)</f>
        <v>0</v>
      </c>
    </row>
    <row r="431" spans="1:9">
      <c r="A431" s="16">
        <f t="shared" si="5"/>
        <v>13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ICDTF</v>
      </c>
      <c r="G431" s="16">
        <f>VLOOKUP($D431,'Growth rate'!$B$3:$S$93,9,FALSE)*VLOOKUP($F431,BY_IND_Demand_Drivers!$B$5:$J$100,7,FALSE)</f>
        <v>1.3766047037078624</v>
      </c>
      <c r="H431" s="16">
        <f>VLOOKUP($D431,'Growth rate'!$B$3:$S$93,9,FALSE)*VLOOKUP($F431,BY_IND_Demand_Drivers!$B$5:$J$100,8,FALSE)</f>
        <v>0</v>
      </c>
      <c r="I431" s="16">
        <f>VLOOKUP($D431,'Growth rate'!$B$3:$S$93,9,FALSE)*VLOOKUP($F431,BY_IND_Demand_Drivers!$B$5:$J$100,9,FALSE)</f>
        <v>0</v>
      </c>
    </row>
    <row r="432" spans="1:9">
      <c r="A432" s="16">
        <f t="shared" si="5"/>
        <v>13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ICDTF</v>
      </c>
      <c r="G432" s="16">
        <f>VLOOKUP($D432,'Growth rate'!$B$3:$S$93,9,FALSE)*VLOOKUP($F432,BY_IND_Demand_Drivers!$B$5:$J$100,7,FALSE)</f>
        <v>1.3641516888415226</v>
      </c>
      <c r="H432" s="16">
        <f>VLOOKUP($D432,'Growth rate'!$B$3:$S$93,9,FALSE)*VLOOKUP($F432,BY_IND_Demand_Drivers!$B$5:$J$100,8,FALSE)</f>
        <v>0</v>
      </c>
      <c r="I432" s="16">
        <f>VLOOKUP($D432,'Growth rate'!$B$3:$S$93,9,FALSE)*VLOOKUP($F432,BY_IND_Demand_Drivers!$B$5:$J$100,9,FALSE)</f>
        <v>0</v>
      </c>
    </row>
    <row r="433" spans="1:9">
      <c r="A433" s="16">
        <f t="shared" si="5"/>
        <v>13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ICDTF</v>
      </c>
      <c r="G433" s="16">
        <f>VLOOKUP($D433,'Growth rate'!$B$3:$S$93,9,FALSE)*VLOOKUP($F433,BY_IND_Demand_Drivers!$B$5:$J$100,7,FALSE)</f>
        <v>1.3516986739751826</v>
      </c>
      <c r="H433" s="16">
        <f>VLOOKUP($D433,'Growth rate'!$B$3:$S$93,9,FALSE)*VLOOKUP($F433,BY_IND_Demand_Drivers!$B$5:$J$100,8,FALSE)</f>
        <v>0</v>
      </c>
      <c r="I433" s="16">
        <f>VLOOKUP($D433,'Growth rate'!$B$3:$S$93,9,FALSE)*VLOOKUP($F433,BY_IND_Demand_Drivers!$B$5:$J$100,9,FALSE)</f>
        <v>0</v>
      </c>
    </row>
    <row r="434" spans="1:9">
      <c r="A434" s="16">
        <f t="shared" si="5"/>
        <v>13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ICDTF</v>
      </c>
      <c r="G434" s="16">
        <f>VLOOKUP($D434,'Growth rate'!$B$3:$S$93,9,FALSE)*VLOOKUP($F434,BY_IND_Demand_Drivers!$B$5:$J$100,7,FALSE)</f>
        <v>1.3392456591088429</v>
      </c>
      <c r="H434" s="16">
        <f>VLOOKUP($D434,'Growth rate'!$B$3:$S$93,9,FALSE)*VLOOKUP($F434,BY_IND_Demand_Drivers!$B$5:$J$100,8,FALSE)</f>
        <v>0</v>
      </c>
      <c r="I434" s="16">
        <f>VLOOKUP($D434,'Growth rate'!$B$3:$S$93,9,FALSE)*VLOOKUP($F434,BY_IND_Demand_Drivers!$B$5:$J$100,9,FALSE)</f>
        <v>0</v>
      </c>
    </row>
    <row r="435" spans="1:9">
      <c r="A435" s="16">
        <f t="shared" si="5"/>
        <v>13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ICDTF</v>
      </c>
      <c r="G435" s="16">
        <f>VLOOKUP($D435,'Growth rate'!$B$3:$S$93,9,FALSE)*VLOOKUP($F435,BY_IND_Demand_Drivers!$B$5:$J$100,7,FALSE)</f>
        <v>1.3267926442425029</v>
      </c>
      <c r="H435" s="16">
        <f>VLOOKUP($D435,'Growth rate'!$B$3:$S$93,9,FALSE)*VLOOKUP($F435,BY_IND_Demand_Drivers!$B$5:$J$100,8,FALSE)</f>
        <v>0</v>
      </c>
      <c r="I435" s="16">
        <f>VLOOKUP($D435,'Growth rate'!$B$3:$S$93,9,FALSE)*VLOOKUP($F435,BY_IND_Demand_Drivers!$B$5:$J$100,9,FALSE)</f>
        <v>0</v>
      </c>
    </row>
    <row r="436" spans="1:9">
      <c r="A436" s="16">
        <f t="shared" si="5"/>
        <v>13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ICDTF</v>
      </c>
      <c r="G436" s="16">
        <f>VLOOKUP($D436,'Growth rate'!$B$3:$S$93,9,FALSE)*VLOOKUP($F436,BY_IND_Demand_Drivers!$B$5:$J$100,7,FALSE)</f>
        <v>1.3143396293761631</v>
      </c>
      <c r="H436" s="16">
        <f>VLOOKUP($D436,'Growth rate'!$B$3:$S$93,9,FALSE)*VLOOKUP($F436,BY_IND_Demand_Drivers!$B$5:$J$100,8,FALSE)</f>
        <v>0</v>
      </c>
      <c r="I436" s="16">
        <f>VLOOKUP($D436,'Growth rate'!$B$3:$S$93,9,FALSE)*VLOOKUP($F436,BY_IND_Demand_Drivers!$B$5:$J$100,9,FALSE)</f>
        <v>0</v>
      </c>
    </row>
    <row r="437" spans="1:9">
      <c r="A437" s="16">
        <f t="shared" si="5"/>
        <v>13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ICDTF</v>
      </c>
      <c r="G437" s="16">
        <f>VLOOKUP($D437,'Growth rate'!$B$3:$S$93,9,FALSE)*VLOOKUP($F437,BY_IND_Demand_Drivers!$B$5:$J$100,7,FALSE)</f>
        <v>1.3018866145098231</v>
      </c>
      <c r="H437" s="16">
        <f>VLOOKUP($D437,'Growth rate'!$B$3:$S$93,9,FALSE)*VLOOKUP($F437,BY_IND_Demand_Drivers!$B$5:$J$100,8,FALSE)</f>
        <v>0</v>
      </c>
      <c r="I437" s="16">
        <f>VLOOKUP($D437,'Growth rate'!$B$3:$S$93,9,FALSE)*VLOOKUP($F437,BY_IND_Demand_Drivers!$B$5:$J$100,9,FALSE)</f>
        <v>0</v>
      </c>
    </row>
    <row r="438" spans="1:9">
      <c r="A438" s="16">
        <f t="shared" si="5"/>
        <v>13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ICDTF</v>
      </c>
      <c r="G438" s="16">
        <f>VLOOKUP($D438,'Growth rate'!$B$3:$S$93,9,FALSE)*VLOOKUP($F438,BY_IND_Demand_Drivers!$B$5:$J$100,7,FALSE)</f>
        <v>1.2894335996434834</v>
      </c>
      <c r="H438" s="16">
        <f>VLOOKUP($D438,'Growth rate'!$B$3:$S$93,9,FALSE)*VLOOKUP($F438,BY_IND_Demand_Drivers!$B$5:$J$100,8,FALSE)</f>
        <v>0</v>
      </c>
      <c r="I438" s="16">
        <f>VLOOKUP($D438,'Growth rate'!$B$3:$S$93,9,FALSE)*VLOOKUP($F438,BY_IND_Demand_Drivers!$B$5:$J$100,9,FALSE)</f>
        <v>0</v>
      </c>
    </row>
    <row r="439" spans="1:9">
      <c r="A439" s="16">
        <f t="shared" si="5"/>
        <v>13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ICDTF</v>
      </c>
      <c r="G439" s="16">
        <f>VLOOKUP($D439,'Growth rate'!$B$3:$S$93,9,FALSE)*VLOOKUP($F439,BY_IND_Demand_Drivers!$B$5:$J$100,7,FALSE)</f>
        <v>1.2769805847771436</v>
      </c>
      <c r="H439" s="16">
        <f>VLOOKUP($D439,'Growth rate'!$B$3:$S$93,9,FALSE)*VLOOKUP($F439,BY_IND_Demand_Drivers!$B$5:$J$100,8,FALSE)</f>
        <v>0</v>
      </c>
      <c r="I439" s="16">
        <f>VLOOKUP($D439,'Growth rate'!$B$3:$S$93,9,FALSE)*VLOOKUP($F439,BY_IND_Demand_Drivers!$B$5:$J$100,9,FALSE)</f>
        <v>0</v>
      </c>
    </row>
    <row r="440" spans="1:9">
      <c r="A440" s="16">
        <f t="shared" si="5"/>
        <v>13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ICDTF</v>
      </c>
      <c r="G440" s="16">
        <f>VLOOKUP($D440,'Growth rate'!$B$3:$S$93,9,FALSE)*VLOOKUP($F440,BY_IND_Demand_Drivers!$B$5:$J$100,7,FALSE)</f>
        <v>1.2645275699108036</v>
      </c>
      <c r="H440" s="16">
        <f>VLOOKUP($D440,'Growth rate'!$B$3:$S$93,9,FALSE)*VLOOKUP($F440,BY_IND_Demand_Drivers!$B$5:$J$100,8,FALSE)</f>
        <v>0</v>
      </c>
      <c r="I440" s="16">
        <f>VLOOKUP($D440,'Growth rate'!$B$3:$S$93,9,FALSE)*VLOOKUP($F440,BY_IND_Demand_Drivers!$B$5:$J$100,9,FALSE)</f>
        <v>0</v>
      </c>
    </row>
    <row r="441" spans="1:9">
      <c r="A441" s="16">
        <f t="shared" si="5"/>
        <v>13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ICDTF</v>
      </c>
      <c r="G441" s="16">
        <f>VLOOKUP($D441,'Growth rate'!$B$3:$S$93,9,FALSE)*VLOOKUP($F441,BY_IND_Demand_Drivers!$B$5:$J$100,7,FALSE)</f>
        <v>1.2520745550444636</v>
      </c>
      <c r="H441" s="16">
        <f>VLOOKUP($D441,'Growth rate'!$B$3:$S$93,9,FALSE)*VLOOKUP($F441,BY_IND_Demand_Drivers!$B$5:$J$100,8,FALSE)</f>
        <v>0</v>
      </c>
      <c r="I441" s="16">
        <f>VLOOKUP($D441,'Growth rate'!$B$3:$S$93,9,FALSE)*VLOOKUP($F441,BY_IND_Demand_Drivers!$B$5:$J$100,9,FALSE)</f>
        <v>0</v>
      </c>
    </row>
    <row r="442" spans="1:9">
      <c r="A442" s="16">
        <f t="shared" si="5"/>
        <v>13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ICDTF</v>
      </c>
      <c r="G442" s="16">
        <f>VLOOKUP($D442,'Growth rate'!$B$3:$S$93,9,FALSE)*VLOOKUP($F442,BY_IND_Demand_Drivers!$B$5:$J$100,7,FALSE)</f>
        <v>1.2396215401781239</v>
      </c>
      <c r="H442" s="16">
        <f>VLOOKUP($D442,'Growth rate'!$B$3:$S$93,9,FALSE)*VLOOKUP($F442,BY_IND_Demand_Drivers!$B$5:$J$100,8,FALSE)</f>
        <v>0</v>
      </c>
      <c r="I442" s="16">
        <f>VLOOKUP($D442,'Growth rate'!$B$3:$S$93,9,FALSE)*VLOOKUP($F442,BY_IND_Demand_Drivers!$B$5:$J$100,9,FALSE)</f>
        <v>0</v>
      </c>
    </row>
    <row r="443" spans="1:9">
      <c r="A443" s="16">
        <f t="shared" si="5"/>
        <v>13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ICDTF</v>
      </c>
      <c r="G443" s="16">
        <f>VLOOKUP($D443,'Growth rate'!$B$3:$S$93,9,FALSE)*VLOOKUP($F443,BY_IND_Demand_Drivers!$B$5:$J$100,7,FALSE)</f>
        <v>1.2271685253117841</v>
      </c>
      <c r="H443" s="16">
        <f>VLOOKUP($D443,'Growth rate'!$B$3:$S$93,9,FALSE)*VLOOKUP($F443,BY_IND_Demand_Drivers!$B$5:$J$100,8,FALSE)</f>
        <v>0</v>
      </c>
      <c r="I443" s="16">
        <f>VLOOKUP($D443,'Growth rate'!$B$3:$S$93,9,FALSE)*VLOOKUP($F443,BY_IND_Demand_Drivers!$B$5:$J$100,9,FALSE)</f>
        <v>0</v>
      </c>
    </row>
    <row r="444" spans="1:9">
      <c r="A444" s="16">
        <f t="shared" si="5"/>
        <v>13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ICDTF</v>
      </c>
      <c r="G444" s="16">
        <f>VLOOKUP($D444,'Growth rate'!$B$3:$S$93,9,FALSE)*VLOOKUP($F444,BY_IND_Demand_Drivers!$B$5:$J$100,7,FALSE)</f>
        <v>1.2147155104454443</v>
      </c>
      <c r="H444" s="16">
        <f>VLOOKUP($D444,'Growth rate'!$B$3:$S$93,9,FALSE)*VLOOKUP($F444,BY_IND_Demand_Drivers!$B$5:$J$100,8,FALSE)</f>
        <v>0</v>
      </c>
      <c r="I444" s="16">
        <f>VLOOKUP($D444,'Growth rate'!$B$3:$S$93,9,FALSE)*VLOOKUP($F444,BY_IND_Demand_Drivers!$B$5:$J$100,9,FALSE)</f>
        <v>0</v>
      </c>
    </row>
    <row r="445" spans="1:9">
      <c r="A445" s="16">
        <f t="shared" si="5"/>
        <v>13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ICDTF</v>
      </c>
      <c r="G445" s="16">
        <f>VLOOKUP($D445,'Growth rate'!$B$3:$S$93,9,FALSE)*VLOOKUP($F445,BY_IND_Demand_Drivers!$B$5:$J$100,7,FALSE)</f>
        <v>1.2022624955791041</v>
      </c>
      <c r="H445" s="16">
        <f>VLOOKUP($D445,'Growth rate'!$B$3:$S$93,9,FALSE)*VLOOKUP($F445,BY_IND_Demand_Drivers!$B$5:$J$100,8,FALSE)</f>
        <v>0</v>
      </c>
      <c r="I445" s="16">
        <f>VLOOKUP($D445,'Growth rate'!$B$3:$S$93,9,FALSE)*VLOOKUP($F445,BY_IND_Demand_Drivers!$B$5:$J$100,9,FALSE)</f>
        <v>0</v>
      </c>
    </row>
    <row r="446" spans="1:9">
      <c r="A446" s="16">
        <f t="shared" si="5"/>
        <v>13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ICDTF</v>
      </c>
      <c r="G446" s="16">
        <f>VLOOKUP($D446,'Growth rate'!$B$3:$S$93,9,FALSE)*VLOOKUP($F446,BY_IND_Demand_Drivers!$B$5:$J$100,7,FALSE)</f>
        <v>1.2157793460541924</v>
      </c>
      <c r="H446" s="16">
        <f>VLOOKUP($D446,'Growth rate'!$B$3:$S$93,9,FALSE)*VLOOKUP($F446,BY_IND_Demand_Drivers!$B$5:$J$100,8,FALSE)</f>
        <v>0</v>
      </c>
      <c r="I446" s="16">
        <f>VLOOKUP($D446,'Growth rate'!$B$3:$S$93,9,FALSE)*VLOOKUP($F446,BY_IND_Demand_Drivers!$B$5:$J$100,9,FALSE)</f>
        <v>0</v>
      </c>
    </row>
    <row r="447" spans="1:9">
      <c r="A447" s="16">
        <f t="shared" si="5"/>
        <v>13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ICDTF</v>
      </c>
      <c r="G447" s="16">
        <f>VLOOKUP($D447,'Growth rate'!$B$3:$S$93,9,FALSE)*VLOOKUP($F447,BY_IND_Demand_Drivers!$B$5:$J$100,7,FALSE)</f>
        <v>1.2292961965292801</v>
      </c>
      <c r="H447" s="16">
        <f>VLOOKUP($D447,'Growth rate'!$B$3:$S$93,9,FALSE)*VLOOKUP($F447,BY_IND_Demand_Drivers!$B$5:$J$100,8,FALSE)</f>
        <v>0</v>
      </c>
      <c r="I447" s="16">
        <f>VLOOKUP($D447,'Growth rate'!$B$3:$S$93,9,FALSE)*VLOOKUP($F447,BY_IND_Demand_Drivers!$B$5:$J$100,9,FALSE)</f>
        <v>0</v>
      </c>
    </row>
    <row r="448" spans="1:9">
      <c r="A448" s="16">
        <f t="shared" si="5"/>
        <v>13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ICDTF</v>
      </c>
      <c r="G448" s="16">
        <f>VLOOKUP($D448,'Growth rate'!$B$3:$S$93,9,FALSE)*VLOOKUP($F448,BY_IND_Demand_Drivers!$B$5:$J$100,7,FALSE)</f>
        <v>1.2428130470043683</v>
      </c>
      <c r="H448" s="16">
        <f>VLOOKUP($D448,'Growth rate'!$B$3:$S$93,9,FALSE)*VLOOKUP($F448,BY_IND_Demand_Drivers!$B$5:$J$100,8,FALSE)</f>
        <v>0</v>
      </c>
      <c r="I448" s="16">
        <f>VLOOKUP($D448,'Growth rate'!$B$3:$S$93,9,FALSE)*VLOOKUP($F448,BY_IND_Demand_Drivers!$B$5:$J$100,9,FALSE)</f>
        <v>0</v>
      </c>
    </row>
    <row r="449" spans="1:9">
      <c r="A449" s="16">
        <f t="shared" si="5"/>
        <v>13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ICDTF</v>
      </c>
      <c r="G449" s="16">
        <f>VLOOKUP($D449,'Growth rate'!$B$3:$S$93,9,FALSE)*VLOOKUP($F449,BY_IND_Demand_Drivers!$B$5:$J$100,7,FALSE)</f>
        <v>1.2563298974794563</v>
      </c>
      <c r="H449" s="16">
        <f>VLOOKUP($D449,'Growth rate'!$B$3:$S$93,9,FALSE)*VLOOKUP($F449,BY_IND_Demand_Drivers!$B$5:$J$100,8,FALSE)</f>
        <v>0</v>
      </c>
      <c r="I449" s="16">
        <f>VLOOKUP($D449,'Growth rate'!$B$3:$S$93,9,FALSE)*VLOOKUP($F449,BY_IND_Demand_Drivers!$B$5:$J$100,9,FALSE)</f>
        <v>0</v>
      </c>
    </row>
    <row r="450" spans="1:9">
      <c r="A450" s="16">
        <f t="shared" si="5"/>
        <v>13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ICDTF</v>
      </c>
      <c r="G450" s="16">
        <f>VLOOKUP($D450,'Growth rate'!$B$3:$S$93,9,FALSE)*VLOOKUP($F450,BY_IND_Demand_Drivers!$B$5:$J$100,7,FALSE)</f>
        <v>1.2698467479545443</v>
      </c>
      <c r="H450" s="16">
        <f>VLOOKUP($D450,'Growth rate'!$B$3:$S$93,9,FALSE)*VLOOKUP($F450,BY_IND_Demand_Drivers!$B$5:$J$100,8,FALSE)</f>
        <v>0</v>
      </c>
      <c r="I450" s="16">
        <f>VLOOKUP($D450,'Growth rate'!$B$3:$S$93,9,FALSE)*VLOOKUP($F450,BY_IND_Demand_Drivers!$B$5:$J$100,9,FALSE)</f>
        <v>0</v>
      </c>
    </row>
    <row r="451" spans="1:9">
      <c r="A451" s="16">
        <f t="shared" si="5"/>
        <v>13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ICDTF</v>
      </c>
      <c r="G451" s="16">
        <f>VLOOKUP($D451,'Growth rate'!$B$3:$S$93,9,FALSE)*VLOOKUP($F451,BY_IND_Demand_Drivers!$B$5:$J$100,7,FALSE)</f>
        <v>1.2843162849497749</v>
      </c>
      <c r="H451" s="16">
        <f>VLOOKUP($D451,'Growth rate'!$B$3:$S$93,9,FALSE)*VLOOKUP($F451,BY_IND_Demand_Drivers!$B$5:$J$100,8,FALSE)</f>
        <v>0</v>
      </c>
      <c r="I451" s="16">
        <f>VLOOKUP($D451,'Growth rate'!$B$3:$S$93,9,FALSE)*VLOOKUP($F451,BY_IND_Demand_Drivers!$B$5:$J$100,9,FALSE)</f>
        <v>0</v>
      </c>
    </row>
    <row r="452" spans="1:9">
      <c r="A452" s="16">
        <f t="shared" si="5"/>
        <v>13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ICDTF</v>
      </c>
      <c r="G452" s="16">
        <f>VLOOKUP($D452,'Growth rate'!$B$3:$S$93,9,FALSE)*VLOOKUP($F452,BY_IND_Demand_Drivers!$B$5:$J$100,7,FALSE)</f>
        <v>1.2987858219450052</v>
      </c>
      <c r="H452" s="16">
        <f>VLOOKUP($D452,'Growth rate'!$B$3:$S$93,9,FALSE)*VLOOKUP($F452,BY_IND_Demand_Drivers!$B$5:$J$100,8,FALSE)</f>
        <v>0</v>
      </c>
      <c r="I452" s="16">
        <f>VLOOKUP($D452,'Growth rate'!$B$3:$S$93,9,FALSE)*VLOOKUP($F452,BY_IND_Demand_Drivers!$B$5:$J$100,9,FALSE)</f>
        <v>0</v>
      </c>
    </row>
    <row r="453" spans="1:9">
      <c r="A453" s="16">
        <f t="shared" si="5"/>
        <v>13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ICDTF</v>
      </c>
      <c r="G453" s="16">
        <f>VLOOKUP($D453,'Growth rate'!$B$3:$S$93,9,FALSE)*VLOOKUP($F453,BY_IND_Demand_Drivers!$B$5:$J$100,7,FALSE)</f>
        <v>1.3132553589402358</v>
      </c>
      <c r="H453" s="16">
        <f>VLOOKUP($D453,'Growth rate'!$B$3:$S$93,9,FALSE)*VLOOKUP($F453,BY_IND_Demand_Drivers!$B$5:$J$100,8,FALSE)</f>
        <v>0</v>
      </c>
      <c r="I453" s="16">
        <f>VLOOKUP($D453,'Growth rate'!$B$3:$S$93,9,FALSE)*VLOOKUP($F453,BY_IND_Demand_Drivers!$B$5:$J$100,9,FALSE)</f>
        <v>0</v>
      </c>
    </row>
    <row r="454" spans="1:9">
      <c r="A454" s="16">
        <f t="shared" si="5"/>
        <v>13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ICDTF</v>
      </c>
      <c r="G454" s="16">
        <f>VLOOKUP($D454,'Growth rate'!$B$3:$S$93,9,FALSE)*VLOOKUP($F454,BY_IND_Demand_Drivers!$B$5:$J$100,7,FALSE)</f>
        <v>1.3277248959354662</v>
      </c>
      <c r="H454" s="16">
        <f>VLOOKUP($D454,'Growth rate'!$B$3:$S$93,9,FALSE)*VLOOKUP($F454,BY_IND_Demand_Drivers!$B$5:$J$100,8,FALSE)</f>
        <v>0</v>
      </c>
      <c r="I454" s="16">
        <f>VLOOKUP($D454,'Growth rate'!$B$3:$S$93,9,FALSE)*VLOOKUP($F454,BY_IND_Demand_Drivers!$B$5:$J$100,9,FALSE)</f>
        <v>0</v>
      </c>
    </row>
    <row r="455" spans="1:9">
      <c r="A455" s="16">
        <f t="shared" si="5"/>
        <v>13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ICDTF</v>
      </c>
      <c r="G455" s="16">
        <f>VLOOKUP($D455,'Growth rate'!$B$3:$S$93,9,FALSE)*VLOOKUP($F455,BY_IND_Demand_Drivers!$B$5:$J$100,7,FALSE)</f>
        <v>1.342194432930697</v>
      </c>
      <c r="H455" s="16">
        <f>VLOOKUP($D455,'Growth rate'!$B$3:$S$93,9,FALSE)*VLOOKUP($F455,BY_IND_Demand_Drivers!$B$5:$J$100,8,FALSE)</f>
        <v>0</v>
      </c>
      <c r="I455" s="16">
        <f>VLOOKUP($D455,'Growth rate'!$B$3:$S$93,9,FALSE)*VLOOKUP($F455,BY_IND_Demand_Drivers!$B$5:$J$100,9,FALSE)</f>
        <v>0</v>
      </c>
    </row>
    <row r="456" spans="1:9">
      <c r="A456" s="16">
        <f t="shared" si="5"/>
        <v>13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ICDTF</v>
      </c>
      <c r="G456" s="16">
        <f>VLOOKUP($D456,'Growth rate'!$B$3:$S$93,9,FALSE)*VLOOKUP($F456,BY_IND_Demand_Drivers!$B$5:$J$100,7,FALSE)</f>
        <v>1.35657117839984</v>
      </c>
      <c r="H456" s="16">
        <f>VLOOKUP($D456,'Growth rate'!$B$3:$S$93,9,FALSE)*VLOOKUP($F456,BY_IND_Demand_Drivers!$B$5:$J$100,8,FALSE)</f>
        <v>0</v>
      </c>
      <c r="I456" s="16">
        <f>VLOOKUP($D456,'Growth rate'!$B$3:$S$93,9,FALSE)*VLOOKUP($F456,BY_IND_Demand_Drivers!$B$5:$J$100,9,FALSE)</f>
        <v>0</v>
      </c>
    </row>
    <row r="457" spans="1:9">
      <c r="A457" s="16">
        <f t="shared" si="5"/>
        <v>13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ICDTF</v>
      </c>
      <c r="G457" s="16">
        <f>VLOOKUP($D457,'Growth rate'!$B$3:$S$93,9,FALSE)*VLOOKUP($F457,BY_IND_Demand_Drivers!$B$5:$J$100,7,FALSE)</f>
        <v>1.3709479238689832</v>
      </c>
      <c r="H457" s="16">
        <f>VLOOKUP($D457,'Growth rate'!$B$3:$S$93,9,FALSE)*VLOOKUP($F457,BY_IND_Demand_Drivers!$B$5:$J$100,8,FALSE)</f>
        <v>0</v>
      </c>
      <c r="I457" s="16">
        <f>VLOOKUP($D457,'Growth rate'!$B$3:$S$93,9,FALSE)*VLOOKUP($F457,BY_IND_Demand_Drivers!$B$5:$J$100,9,FALSE)</f>
        <v>0</v>
      </c>
    </row>
    <row r="458" spans="1:9">
      <c r="A458" s="16">
        <f t="shared" si="5"/>
        <v>13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ICDTF</v>
      </c>
      <c r="G458" s="16">
        <f>VLOOKUP($D458,'Growth rate'!$B$3:$S$93,9,FALSE)*VLOOKUP($F458,BY_IND_Demand_Drivers!$B$5:$J$100,7,FALSE)</f>
        <v>1.3853246693381265</v>
      </c>
      <c r="H458" s="16">
        <f>VLOOKUP($D458,'Growth rate'!$B$3:$S$93,9,FALSE)*VLOOKUP($F458,BY_IND_Demand_Drivers!$B$5:$J$100,8,FALSE)</f>
        <v>0</v>
      </c>
      <c r="I458" s="16">
        <f>VLOOKUP($D458,'Growth rate'!$B$3:$S$93,9,FALSE)*VLOOKUP($F458,BY_IND_Demand_Drivers!$B$5:$J$100,9,FALSE)</f>
        <v>0</v>
      </c>
    </row>
    <row r="459" spans="1:9">
      <c r="A459" s="16">
        <f t="shared" si="5"/>
        <v>13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ICDTF</v>
      </c>
      <c r="G459" s="16">
        <f>VLOOKUP($D459,'Growth rate'!$B$3:$S$93,9,FALSE)*VLOOKUP($F459,BY_IND_Demand_Drivers!$B$5:$J$100,7,FALSE)</f>
        <v>1.3997014148072697</v>
      </c>
      <c r="H459" s="16">
        <f>VLOOKUP($D459,'Growth rate'!$B$3:$S$93,9,FALSE)*VLOOKUP($F459,BY_IND_Demand_Drivers!$B$5:$J$100,8,FALSE)</f>
        <v>0</v>
      </c>
      <c r="I459" s="16">
        <f>VLOOKUP($D459,'Growth rate'!$B$3:$S$93,9,FALSE)*VLOOKUP($F459,BY_IND_Demand_Drivers!$B$5:$J$100,9,FALSE)</f>
        <v>0</v>
      </c>
    </row>
    <row r="460" spans="1:9">
      <c r="A460" s="16">
        <f t="shared" si="5"/>
        <v>13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ICDTF</v>
      </c>
      <c r="G460" s="16">
        <f>VLOOKUP($D460,'Growth rate'!$B$3:$S$93,9,FALSE)*VLOOKUP($F460,BY_IND_Demand_Drivers!$B$5:$J$100,7,FALSE)</f>
        <v>1.4140781602764132</v>
      </c>
      <c r="H460" s="16">
        <f>VLOOKUP($D460,'Growth rate'!$B$3:$S$93,9,FALSE)*VLOOKUP($F460,BY_IND_Demand_Drivers!$B$5:$J$100,8,FALSE)</f>
        <v>0</v>
      </c>
      <c r="I460" s="16">
        <f>VLOOKUP($D460,'Growth rate'!$B$3:$S$93,9,FALSE)*VLOOKUP($F460,BY_IND_Demand_Drivers!$B$5:$J$100,9,FALSE)</f>
        <v>0</v>
      </c>
    </row>
    <row r="461" spans="1:9">
      <c r="A461" s="16">
        <f t="shared" si="5"/>
        <v>13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ICDTF</v>
      </c>
      <c r="G461" s="16">
        <f>VLOOKUP($D461,'Growth rate'!$B$3:$S$93,9,FALSE)*VLOOKUP($F461,BY_IND_Demand_Drivers!$B$5:$J$100,7,FALSE)</f>
        <v>1.4283049187915609</v>
      </c>
      <c r="H461" s="16">
        <f>VLOOKUP($D461,'Growth rate'!$B$3:$S$93,9,FALSE)*VLOOKUP($F461,BY_IND_Demand_Drivers!$B$5:$J$100,8,FALSE)</f>
        <v>0</v>
      </c>
      <c r="I461" s="16">
        <f>VLOOKUP($D461,'Growth rate'!$B$3:$S$93,9,FALSE)*VLOOKUP($F461,BY_IND_Demand_Drivers!$B$5:$J$100,9,FALSE)</f>
        <v>0</v>
      </c>
    </row>
    <row r="462" spans="1:9">
      <c r="A462" s="16">
        <f t="shared" si="5"/>
        <v>13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ICDTF</v>
      </c>
      <c r="G462" s="16">
        <f>VLOOKUP($D462,'Growth rate'!$B$3:$S$93,9,FALSE)*VLOOKUP($F462,BY_IND_Demand_Drivers!$B$5:$J$100,7,FALSE)</f>
        <v>1.4425316773067085</v>
      </c>
      <c r="H462" s="16">
        <f>VLOOKUP($D462,'Growth rate'!$B$3:$S$93,9,FALSE)*VLOOKUP($F462,BY_IND_Demand_Drivers!$B$5:$J$100,8,FALSE)</f>
        <v>0</v>
      </c>
      <c r="I462" s="16">
        <f>VLOOKUP($D462,'Growth rate'!$B$3:$S$93,9,FALSE)*VLOOKUP($F462,BY_IND_Demand_Drivers!$B$5:$J$100,9,FALSE)</f>
        <v>0</v>
      </c>
    </row>
    <row r="463" spans="1:9">
      <c r="A463" s="16">
        <f t="shared" si="5"/>
        <v>13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ICDTF</v>
      </c>
      <c r="G463" s="16">
        <f>VLOOKUP($D463,'Growth rate'!$B$3:$S$93,9,FALSE)*VLOOKUP($F463,BY_IND_Demand_Drivers!$B$5:$J$100,7,FALSE)</f>
        <v>1.4567584358218559</v>
      </c>
      <c r="H463" s="16">
        <f>VLOOKUP($D463,'Growth rate'!$B$3:$S$93,9,FALSE)*VLOOKUP($F463,BY_IND_Demand_Drivers!$B$5:$J$100,8,FALSE)</f>
        <v>0</v>
      </c>
      <c r="I463" s="16">
        <f>VLOOKUP($D463,'Growth rate'!$B$3:$S$93,9,FALSE)*VLOOKUP($F463,BY_IND_Demand_Drivers!$B$5:$J$100,9,FALSE)</f>
        <v>0</v>
      </c>
    </row>
    <row r="464" spans="1:9">
      <c r="A464" s="16">
        <f t="shared" si="5"/>
        <v>13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ICDTF</v>
      </c>
      <c r="G464" s="16">
        <f>VLOOKUP($D464,'Growth rate'!$B$3:$S$93,9,FALSE)*VLOOKUP($F464,BY_IND_Demand_Drivers!$B$5:$J$100,7,FALSE)</f>
        <v>1.4709851943370036</v>
      </c>
      <c r="H464" s="16">
        <f>VLOOKUP($D464,'Growth rate'!$B$3:$S$93,9,FALSE)*VLOOKUP($F464,BY_IND_Demand_Drivers!$B$5:$J$100,8,FALSE)</f>
        <v>0</v>
      </c>
      <c r="I464" s="16">
        <f>VLOOKUP($D464,'Growth rate'!$B$3:$S$93,9,FALSE)*VLOOKUP($F464,BY_IND_Demand_Drivers!$B$5:$J$100,9,FALSE)</f>
        <v>0</v>
      </c>
    </row>
    <row r="465" spans="1:9">
      <c r="A465" s="16">
        <f t="shared" si="5"/>
        <v>13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ICDTF</v>
      </c>
      <c r="G465" s="16">
        <f>VLOOKUP($D465,'Growth rate'!$B$3:$S$93,9,FALSE)*VLOOKUP($F465,BY_IND_Demand_Drivers!$B$5:$J$100,7,FALSE)</f>
        <v>1.4852119528521512</v>
      </c>
      <c r="H465" s="16">
        <f>VLOOKUP($D465,'Growth rate'!$B$3:$S$93,9,FALSE)*VLOOKUP($F465,BY_IND_Demand_Drivers!$B$5:$J$100,8,FALSE)</f>
        <v>0</v>
      </c>
      <c r="I465" s="16">
        <f>VLOOKUP($D465,'Growth rate'!$B$3:$S$93,9,FALSE)*VLOOKUP($F465,BY_IND_Demand_Drivers!$B$5:$J$100,9,FALSE)</f>
        <v>0</v>
      </c>
    </row>
    <row r="466" spans="1:9">
      <c r="A466" s="16">
        <f t="shared" si="5"/>
        <v>13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ICDTF</v>
      </c>
      <c r="G466" s="16">
        <f>VLOOKUP($D466,'Growth rate'!$B$3:$S$93,9,FALSE)*VLOOKUP($F466,BY_IND_Demand_Drivers!$B$5:$J$100,7,FALSE)</f>
        <v>1.4986861584967479</v>
      </c>
      <c r="H466" s="16">
        <f>VLOOKUP($D466,'Growth rate'!$B$3:$S$93,9,FALSE)*VLOOKUP($F466,BY_IND_Demand_Drivers!$B$5:$J$100,8,FALSE)</f>
        <v>0</v>
      </c>
      <c r="I466" s="16">
        <f>VLOOKUP($D466,'Growth rate'!$B$3:$S$93,9,FALSE)*VLOOKUP($F466,BY_IND_Demand_Drivers!$B$5:$J$100,9,FALSE)</f>
        <v>0</v>
      </c>
    </row>
    <row r="467" spans="1:9">
      <c r="A467" s="16">
        <f t="shared" si="5"/>
        <v>13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ICDTF</v>
      </c>
      <c r="G467" s="16">
        <f>VLOOKUP($D467,'Growth rate'!$B$3:$S$93,9,FALSE)*VLOOKUP($F467,BY_IND_Demand_Drivers!$B$5:$J$100,7,FALSE)</f>
        <v>1.5121603641413446</v>
      </c>
      <c r="H467" s="16">
        <f>VLOOKUP($D467,'Growth rate'!$B$3:$S$93,9,FALSE)*VLOOKUP($F467,BY_IND_Demand_Drivers!$B$5:$J$100,8,FALSE)</f>
        <v>0</v>
      </c>
      <c r="I467" s="16">
        <f>VLOOKUP($D467,'Growth rate'!$B$3:$S$93,9,FALSE)*VLOOKUP($F467,BY_IND_Demand_Drivers!$B$5:$J$100,9,FALSE)</f>
        <v>0</v>
      </c>
    </row>
    <row r="468" spans="1:9">
      <c r="A468" s="16">
        <f t="shared" si="5"/>
        <v>13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ICDTF</v>
      </c>
      <c r="G468" s="16">
        <f>VLOOKUP($D468,'Growth rate'!$B$3:$S$93,9,FALSE)*VLOOKUP($F468,BY_IND_Demand_Drivers!$B$5:$J$100,7,FALSE)</f>
        <v>1.5256345697859406</v>
      </c>
      <c r="H468" s="16">
        <f>VLOOKUP($D468,'Growth rate'!$B$3:$S$93,9,FALSE)*VLOOKUP($F468,BY_IND_Demand_Drivers!$B$5:$J$100,8,FALSE)</f>
        <v>0</v>
      </c>
      <c r="I468" s="16">
        <f>VLOOKUP($D468,'Growth rate'!$B$3:$S$93,9,FALSE)*VLOOKUP($F468,BY_IND_Demand_Drivers!$B$5:$J$100,9,FALSE)</f>
        <v>0</v>
      </c>
    </row>
    <row r="469" spans="1:9">
      <c r="A469" s="16">
        <f t="shared" si="5"/>
        <v>13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ICDTF</v>
      </c>
      <c r="G469" s="16">
        <f>VLOOKUP($D469,'Growth rate'!$B$3:$S$93,9,FALSE)*VLOOKUP($F469,BY_IND_Demand_Drivers!$B$5:$J$100,7,FALSE)</f>
        <v>1.5391087754305373</v>
      </c>
      <c r="H469" s="16">
        <f>VLOOKUP($D469,'Growth rate'!$B$3:$S$93,9,FALSE)*VLOOKUP($F469,BY_IND_Demand_Drivers!$B$5:$J$100,8,FALSE)</f>
        <v>0</v>
      </c>
      <c r="I469" s="16">
        <f>VLOOKUP($D469,'Growth rate'!$B$3:$S$93,9,FALSE)*VLOOKUP($F469,BY_IND_Demand_Drivers!$B$5:$J$100,9,FALSE)</f>
        <v>0</v>
      </c>
    </row>
    <row r="470" spans="1:9">
      <c r="A470" s="16">
        <f t="shared" si="5"/>
        <v>13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ICDTF</v>
      </c>
      <c r="G470" s="16">
        <f>VLOOKUP($D470,'Growth rate'!$B$3:$S$93,9,FALSE)*VLOOKUP($F470,BY_IND_Demand_Drivers!$B$5:$J$100,7,FALSE)</f>
        <v>1.5525829810751337</v>
      </c>
      <c r="H470" s="16">
        <f>VLOOKUP($D470,'Growth rate'!$B$3:$S$93,9,FALSE)*VLOOKUP($F470,BY_IND_Demand_Drivers!$B$5:$J$100,8,FALSE)</f>
        <v>0</v>
      </c>
      <c r="I470" s="16">
        <f>VLOOKUP($D470,'Growth rate'!$B$3:$S$93,9,FALSE)*VLOOKUP($F470,BY_IND_Demand_Drivers!$B$5:$J$100,9,FALSE)</f>
        <v>0</v>
      </c>
    </row>
    <row r="471" spans="1:9">
      <c r="A471" s="16">
        <f t="shared" ref="A471:A534" si="6">A389+1</f>
        <v>13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ICDTF</v>
      </c>
      <c r="G471" s="16">
        <f>VLOOKUP($D471,'Growth rate'!$B$3:$S$93,9,FALSE)*VLOOKUP($F471,BY_IND_Demand_Drivers!$B$5:$J$100,7,FALSE)</f>
        <v>1.5652355562725151</v>
      </c>
      <c r="H471" s="16">
        <f>VLOOKUP($D471,'Growth rate'!$B$3:$S$93,9,FALSE)*VLOOKUP($F471,BY_IND_Demand_Drivers!$B$5:$J$100,8,FALSE)</f>
        <v>0</v>
      </c>
      <c r="I471" s="16">
        <f>VLOOKUP($D471,'Growth rate'!$B$3:$S$93,9,FALSE)*VLOOKUP($F471,BY_IND_Demand_Drivers!$B$5:$J$100,9,FALSE)</f>
        <v>0</v>
      </c>
    </row>
    <row r="472" spans="1:9">
      <c r="A472" s="16">
        <f t="shared" si="6"/>
        <v>13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ICDTF</v>
      </c>
      <c r="G472" s="16">
        <f>VLOOKUP($D472,'Growth rate'!$B$3:$S$93,9,FALSE)*VLOOKUP($F472,BY_IND_Demand_Drivers!$B$5:$J$100,7,FALSE)</f>
        <v>1.5778881314698967</v>
      </c>
      <c r="H472" s="16">
        <f>VLOOKUP($D472,'Growth rate'!$B$3:$S$93,9,FALSE)*VLOOKUP($F472,BY_IND_Demand_Drivers!$B$5:$J$100,8,FALSE)</f>
        <v>0</v>
      </c>
      <c r="I472" s="16">
        <f>VLOOKUP($D472,'Growth rate'!$B$3:$S$93,9,FALSE)*VLOOKUP($F472,BY_IND_Demand_Drivers!$B$5:$J$100,9,FALSE)</f>
        <v>0</v>
      </c>
    </row>
    <row r="473" spans="1:9">
      <c r="A473" s="16">
        <f t="shared" si="6"/>
        <v>13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ICDTF</v>
      </c>
      <c r="G473" s="16">
        <f>VLOOKUP($D473,'Growth rate'!$B$3:$S$93,9,FALSE)*VLOOKUP($F473,BY_IND_Demand_Drivers!$B$5:$J$100,7,FALSE)</f>
        <v>1.5905407066672774</v>
      </c>
      <c r="H473" s="16">
        <f>VLOOKUP($D473,'Growth rate'!$B$3:$S$93,9,FALSE)*VLOOKUP($F473,BY_IND_Demand_Drivers!$B$5:$J$100,8,FALSE)</f>
        <v>0</v>
      </c>
      <c r="I473" s="16">
        <f>VLOOKUP($D473,'Growth rate'!$B$3:$S$93,9,FALSE)*VLOOKUP($F473,BY_IND_Demand_Drivers!$B$5:$J$100,9,FALSE)</f>
        <v>0</v>
      </c>
    </row>
    <row r="474" spans="1:9">
      <c r="A474" s="16">
        <f t="shared" si="6"/>
        <v>13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ICDTF</v>
      </c>
      <c r="G474" s="16">
        <f>VLOOKUP($D474,'Growth rate'!$B$3:$S$93,9,FALSE)*VLOOKUP($F474,BY_IND_Demand_Drivers!$B$5:$J$100,7,FALSE)</f>
        <v>1.603193281864659</v>
      </c>
      <c r="H474" s="16">
        <f>VLOOKUP($D474,'Growth rate'!$B$3:$S$93,9,FALSE)*VLOOKUP($F474,BY_IND_Demand_Drivers!$B$5:$J$100,8,FALSE)</f>
        <v>0</v>
      </c>
      <c r="I474" s="16">
        <f>VLOOKUP($D474,'Growth rate'!$B$3:$S$93,9,FALSE)*VLOOKUP($F474,BY_IND_Demand_Drivers!$B$5:$J$100,9,FALSE)</f>
        <v>0</v>
      </c>
    </row>
    <row r="475" spans="1:9">
      <c r="A475" s="16">
        <f t="shared" si="6"/>
        <v>13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ICDTF</v>
      </c>
      <c r="G475" s="16">
        <f>VLOOKUP($D475,'Growth rate'!$B$3:$S$93,9,FALSE)*VLOOKUP($F475,BY_IND_Demand_Drivers!$B$5:$J$100,7,FALSE)</f>
        <v>1.6158458570620406</v>
      </c>
      <c r="H475" s="16">
        <f>VLOOKUP($D475,'Growth rate'!$B$3:$S$93,9,FALSE)*VLOOKUP($F475,BY_IND_Demand_Drivers!$B$5:$J$100,8,FALSE)</f>
        <v>0</v>
      </c>
      <c r="I475" s="16">
        <f>VLOOKUP($D475,'Growth rate'!$B$3:$S$93,9,FALSE)*VLOOKUP($F475,BY_IND_Demand_Drivers!$B$5:$J$100,9,FALSE)</f>
        <v>0</v>
      </c>
    </row>
    <row r="476" spans="1:9">
      <c r="A476" s="16">
        <f t="shared" si="6"/>
        <v>13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ICDTF</v>
      </c>
      <c r="G476" s="16">
        <f>VLOOKUP($D476,'Growth rate'!$B$3:$S$93,9,FALSE)*VLOOKUP($F476,BY_IND_Demand_Drivers!$B$5:$J$100,7,FALSE)</f>
        <v>1.626960096780274</v>
      </c>
      <c r="H476" s="16">
        <f>VLOOKUP($D476,'Growth rate'!$B$3:$S$93,9,FALSE)*VLOOKUP($F476,BY_IND_Demand_Drivers!$B$5:$J$100,8,FALSE)</f>
        <v>0</v>
      </c>
      <c r="I476" s="16">
        <f>VLOOKUP($D476,'Growth rate'!$B$3:$S$93,9,FALSE)*VLOOKUP($F476,BY_IND_Demand_Drivers!$B$5:$J$100,9,FALSE)</f>
        <v>0</v>
      </c>
    </row>
    <row r="477" spans="1:9">
      <c r="A477" s="16">
        <f t="shared" si="6"/>
        <v>13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ICDTF</v>
      </c>
      <c r="G477" s="16">
        <f>VLOOKUP($D477,'Growth rate'!$B$3:$S$93,9,FALSE)*VLOOKUP($F477,BY_IND_Demand_Drivers!$B$5:$J$100,7,FALSE)</f>
        <v>1.6380743364985075</v>
      </c>
      <c r="H477" s="16">
        <f>VLOOKUP($D477,'Growth rate'!$B$3:$S$93,9,FALSE)*VLOOKUP($F477,BY_IND_Demand_Drivers!$B$5:$J$100,8,FALSE)</f>
        <v>0</v>
      </c>
      <c r="I477" s="16">
        <f>VLOOKUP($D477,'Growth rate'!$B$3:$S$93,9,FALSE)*VLOOKUP($F477,BY_IND_Demand_Drivers!$B$5:$J$100,9,FALSE)</f>
        <v>0</v>
      </c>
    </row>
    <row r="478" spans="1:9">
      <c r="A478" s="16">
        <f t="shared" si="6"/>
        <v>13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ICDTF</v>
      </c>
      <c r="G478" s="16">
        <f>VLOOKUP($D478,'Growth rate'!$B$3:$S$93,9,FALSE)*VLOOKUP($F478,BY_IND_Demand_Drivers!$B$5:$J$100,7,FALSE)</f>
        <v>1.6491885762167411</v>
      </c>
      <c r="H478" s="16">
        <f>VLOOKUP($D478,'Growth rate'!$B$3:$S$93,9,FALSE)*VLOOKUP($F478,BY_IND_Demand_Drivers!$B$5:$J$100,8,FALSE)</f>
        <v>0</v>
      </c>
      <c r="I478" s="16">
        <f>VLOOKUP($D478,'Growth rate'!$B$3:$S$93,9,FALSE)*VLOOKUP($F478,BY_IND_Demand_Drivers!$B$5:$J$100,9,FALSE)</f>
        <v>0</v>
      </c>
    </row>
    <row r="479" spans="1:9">
      <c r="A479" s="16">
        <f t="shared" si="6"/>
        <v>13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ICDTF</v>
      </c>
      <c r="G479" s="16">
        <f>VLOOKUP($D479,'Growth rate'!$B$3:$S$93,9,FALSE)*VLOOKUP($F479,BY_IND_Demand_Drivers!$B$5:$J$100,7,FALSE)</f>
        <v>1.6603028159349746</v>
      </c>
      <c r="H479" s="16">
        <f>VLOOKUP($D479,'Growth rate'!$B$3:$S$93,9,FALSE)*VLOOKUP($F479,BY_IND_Demand_Drivers!$B$5:$J$100,8,FALSE)</f>
        <v>0</v>
      </c>
      <c r="I479" s="16">
        <f>VLOOKUP($D479,'Growth rate'!$B$3:$S$93,9,FALSE)*VLOOKUP($F479,BY_IND_Demand_Drivers!$B$5:$J$100,9,FALSE)</f>
        <v>0</v>
      </c>
    </row>
    <row r="480" spans="1:9">
      <c r="A480" s="16">
        <f t="shared" si="6"/>
        <v>13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ICDTF</v>
      </c>
      <c r="G480" s="16">
        <f>VLOOKUP($D480,'Growth rate'!$B$3:$S$93,9,FALSE)*VLOOKUP($F480,BY_IND_Demand_Drivers!$B$5:$J$100,7,FALSE)</f>
        <v>1.6714170556532078</v>
      </c>
      <c r="H480" s="16">
        <f>VLOOKUP($D480,'Growth rate'!$B$3:$S$93,9,FALSE)*VLOOKUP($F480,BY_IND_Demand_Drivers!$B$5:$J$100,8,FALSE)</f>
        <v>0</v>
      </c>
      <c r="I480" s="16">
        <f>VLOOKUP($D480,'Growth rate'!$B$3:$S$93,9,FALSE)*VLOOKUP($F480,BY_IND_Demand_Drivers!$B$5:$J$100,9,FALSE)</f>
        <v>0</v>
      </c>
    </row>
    <row r="481" spans="1:9">
      <c r="A481" s="16">
        <f t="shared" si="6"/>
        <v>13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ICDTF</v>
      </c>
      <c r="G481" s="16">
        <f>VLOOKUP($D481,'Growth rate'!$B$3:$S$93,9,FALSE)*VLOOKUP($F481,BY_IND_Demand_Drivers!$B$5:$J$100,7,FALSE)</f>
        <v>1.6811824700953277</v>
      </c>
      <c r="H481" s="16">
        <f>VLOOKUP($D481,'Growth rate'!$B$3:$S$93,9,FALSE)*VLOOKUP($F481,BY_IND_Demand_Drivers!$B$5:$J$100,8,FALSE)</f>
        <v>0</v>
      </c>
      <c r="I481" s="16">
        <f>VLOOKUP($D481,'Growth rate'!$B$3:$S$93,9,FALSE)*VLOOKUP($F481,BY_IND_Demand_Drivers!$B$5:$J$100,9,FALSE)</f>
        <v>0</v>
      </c>
    </row>
    <row r="482" spans="1:9">
      <c r="A482" s="16">
        <f t="shared" si="6"/>
        <v>13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ICDTF</v>
      </c>
      <c r="G482" s="16">
        <f>VLOOKUP($D482,'Growth rate'!$B$3:$S$93,9,FALSE)*VLOOKUP($F482,BY_IND_Demand_Drivers!$B$5:$J$100,7,FALSE)</f>
        <v>1.6909478845374482</v>
      </c>
      <c r="H482" s="16">
        <f>VLOOKUP($D482,'Growth rate'!$B$3:$S$93,9,FALSE)*VLOOKUP($F482,BY_IND_Demand_Drivers!$B$5:$J$100,8,FALSE)</f>
        <v>0</v>
      </c>
      <c r="I482" s="16">
        <f>VLOOKUP($D482,'Growth rate'!$B$3:$S$93,9,FALSE)*VLOOKUP($F482,BY_IND_Demand_Drivers!$B$5:$J$100,9,FALSE)</f>
        <v>0</v>
      </c>
    </row>
    <row r="483" spans="1:9">
      <c r="A483" s="16">
        <f t="shared" si="6"/>
        <v>13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ICDTF</v>
      </c>
      <c r="G483" s="16">
        <f>VLOOKUP($D483,'Growth rate'!$B$3:$S$93,9,FALSE)*VLOOKUP($F483,BY_IND_Demand_Drivers!$B$5:$J$100,7,FALSE)</f>
        <v>1.7007132989795686</v>
      </c>
      <c r="H483" s="16">
        <f>VLOOKUP($D483,'Growth rate'!$B$3:$S$93,9,FALSE)*VLOOKUP($F483,BY_IND_Demand_Drivers!$B$5:$J$100,8,FALSE)</f>
        <v>0</v>
      </c>
      <c r="I483" s="16">
        <f>VLOOKUP($D483,'Growth rate'!$B$3:$S$93,9,FALSE)*VLOOKUP($F483,BY_IND_Demand_Drivers!$B$5:$J$100,9,FALSE)</f>
        <v>0</v>
      </c>
    </row>
    <row r="484" spans="1:9">
      <c r="A484" s="16">
        <f t="shared" si="6"/>
        <v>13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ICDTF</v>
      </c>
      <c r="G484" s="16">
        <f>VLOOKUP($D484,'Growth rate'!$B$3:$S$93,9,FALSE)*VLOOKUP($F484,BY_IND_Demand_Drivers!$B$5:$J$100,7,FALSE)</f>
        <v>1.7104787134216886</v>
      </c>
      <c r="H484" s="16">
        <f>VLOOKUP($D484,'Growth rate'!$B$3:$S$93,9,FALSE)*VLOOKUP($F484,BY_IND_Demand_Drivers!$B$5:$J$100,8,FALSE)</f>
        <v>0</v>
      </c>
      <c r="I484" s="16">
        <f>VLOOKUP($D484,'Growth rate'!$B$3:$S$93,9,FALSE)*VLOOKUP($F484,BY_IND_Demand_Drivers!$B$5:$J$100,9,FALSE)</f>
        <v>0</v>
      </c>
    </row>
    <row r="485" spans="1:9">
      <c r="A485" s="16">
        <f t="shared" si="6"/>
        <v>13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ICDTF</v>
      </c>
      <c r="G485" s="16">
        <f>VLOOKUP($D485,'Growth rate'!$B$3:$S$93,9,FALSE)*VLOOKUP($F485,BY_IND_Demand_Drivers!$B$5:$J$100,7,FALSE)</f>
        <v>1.720244127863809</v>
      </c>
      <c r="H485" s="16">
        <f>VLOOKUP($D485,'Growth rate'!$B$3:$S$93,9,FALSE)*VLOOKUP($F485,BY_IND_Demand_Drivers!$B$5:$J$100,8,FALSE)</f>
        <v>0</v>
      </c>
      <c r="I485" s="16">
        <f>VLOOKUP($D485,'Growth rate'!$B$3:$S$93,9,FALSE)*VLOOKUP($F485,BY_IND_Demand_Drivers!$B$5:$J$100,9,FALSE)</f>
        <v>0</v>
      </c>
    </row>
    <row r="486" spans="1:9">
      <c r="A486" s="16">
        <f t="shared" si="6"/>
        <v>13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ICDTF</v>
      </c>
      <c r="G486" s="16">
        <f>VLOOKUP($D486,'Growth rate'!$B$3:$S$93,9,FALSE)*VLOOKUP($F486,BY_IND_Demand_Drivers!$B$5:$J$100,7,FALSE)</f>
        <v>1.7290458295545259</v>
      </c>
      <c r="H486" s="16">
        <f>VLOOKUP($D486,'Growth rate'!$B$3:$S$93,9,FALSE)*VLOOKUP($F486,BY_IND_Demand_Drivers!$B$5:$J$100,8,FALSE)</f>
        <v>0</v>
      </c>
      <c r="I486" s="16">
        <f>VLOOKUP($D486,'Growth rate'!$B$3:$S$93,9,FALSE)*VLOOKUP($F486,BY_IND_Demand_Drivers!$B$5:$J$100,9,FALSE)</f>
        <v>0</v>
      </c>
    </row>
    <row r="487" spans="1:9">
      <c r="A487" s="16">
        <f t="shared" si="6"/>
        <v>13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ICDTF</v>
      </c>
      <c r="G487" s="16">
        <f>VLOOKUP($D487,'Growth rate'!$B$3:$S$93,9,FALSE)*VLOOKUP($F487,BY_IND_Demand_Drivers!$B$5:$J$100,7,FALSE)</f>
        <v>1.7378475312452433</v>
      </c>
      <c r="H487" s="16">
        <f>VLOOKUP($D487,'Growth rate'!$B$3:$S$93,9,FALSE)*VLOOKUP($F487,BY_IND_Demand_Drivers!$B$5:$J$100,8,FALSE)</f>
        <v>0</v>
      </c>
      <c r="I487" s="16">
        <f>VLOOKUP($D487,'Growth rate'!$B$3:$S$93,9,FALSE)*VLOOKUP($F487,BY_IND_Demand_Drivers!$B$5:$J$100,9,FALSE)</f>
        <v>0</v>
      </c>
    </row>
    <row r="488" spans="1:9">
      <c r="A488" s="16">
        <f t="shared" si="6"/>
        <v>13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ICDTF</v>
      </c>
      <c r="G488" s="16">
        <f>VLOOKUP($D488,'Growth rate'!$B$3:$S$93,9,FALSE)*VLOOKUP($F488,BY_IND_Demand_Drivers!$B$5:$J$100,7,FALSE)</f>
        <v>1.74664923293596</v>
      </c>
      <c r="H488" s="16">
        <f>VLOOKUP($D488,'Growth rate'!$B$3:$S$93,9,FALSE)*VLOOKUP($F488,BY_IND_Demand_Drivers!$B$5:$J$100,8,FALSE)</f>
        <v>0</v>
      </c>
      <c r="I488" s="16">
        <f>VLOOKUP($D488,'Growth rate'!$B$3:$S$93,9,FALSE)*VLOOKUP($F488,BY_IND_Demand_Drivers!$B$5:$J$100,9,FALSE)</f>
        <v>0</v>
      </c>
    </row>
    <row r="489" spans="1:9">
      <c r="A489" s="16">
        <f t="shared" si="6"/>
        <v>13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ICDTF</v>
      </c>
      <c r="G489" s="16">
        <f>VLOOKUP($D489,'Growth rate'!$B$3:$S$93,9,FALSE)*VLOOKUP($F489,BY_IND_Demand_Drivers!$B$5:$J$100,7,FALSE)</f>
        <v>1.7554509346266771</v>
      </c>
      <c r="H489" s="16">
        <f>VLOOKUP($D489,'Growth rate'!$B$3:$S$93,9,FALSE)*VLOOKUP($F489,BY_IND_Demand_Drivers!$B$5:$J$100,8,FALSE)</f>
        <v>0</v>
      </c>
      <c r="I489" s="16">
        <f>VLOOKUP($D489,'Growth rate'!$B$3:$S$93,9,FALSE)*VLOOKUP($F489,BY_IND_Demand_Drivers!$B$5:$J$100,9,FALSE)</f>
        <v>0</v>
      </c>
    </row>
    <row r="490" spans="1:9">
      <c r="A490" s="16">
        <f t="shared" si="6"/>
        <v>13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ICDTF</v>
      </c>
      <c r="G490" s="16">
        <f>VLOOKUP($D490,'Growth rate'!$B$3:$S$93,9,FALSE)*VLOOKUP($F490,BY_IND_Demand_Drivers!$B$5:$J$100,7,FALSE)</f>
        <v>1.7642526363173943</v>
      </c>
      <c r="H490" s="16">
        <f>VLOOKUP($D490,'Growth rate'!$B$3:$S$93,9,FALSE)*VLOOKUP($F490,BY_IND_Demand_Drivers!$B$5:$J$100,8,FALSE)</f>
        <v>0</v>
      </c>
      <c r="I490" s="16">
        <f>VLOOKUP($D490,'Growth rate'!$B$3:$S$93,9,FALSE)*VLOOKUP($F490,BY_IND_Demand_Drivers!$B$5:$J$100,9,FALSE)</f>
        <v>0</v>
      </c>
    </row>
    <row r="491" spans="1:9">
      <c r="A491" s="16">
        <f t="shared" si="6"/>
        <v>13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ICDTF</v>
      </c>
      <c r="G491" s="16">
        <f>VLOOKUP($D491,'Growth rate'!$B$3:$S$93,9,FALSE)*VLOOKUP($F491,BY_IND_Demand_Drivers!$B$5:$J$100,7,FALSE)</f>
        <v>1.7722832570411959</v>
      </c>
      <c r="H491" s="16">
        <f>VLOOKUP($D491,'Growth rate'!$B$3:$S$93,9,FALSE)*VLOOKUP($F491,BY_IND_Demand_Drivers!$B$5:$J$100,8,FALSE)</f>
        <v>0</v>
      </c>
      <c r="I491" s="16">
        <f>VLOOKUP($D491,'Growth rate'!$B$3:$S$93,9,FALSE)*VLOOKUP($F491,BY_IND_Demand_Drivers!$B$5:$J$100,9,FALSE)</f>
        <v>0</v>
      </c>
    </row>
    <row r="492" spans="1:9">
      <c r="A492" s="16">
        <f t="shared" si="6"/>
        <v>13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ICDTF</v>
      </c>
      <c r="G492" s="16">
        <f>VLOOKUP($D492,'Growth rate'!$B$3:$S$93,9,FALSE)*VLOOKUP($F492,BY_IND_Demand_Drivers!$B$5:$J$100,7,FALSE)</f>
        <v>1.7803138777649972</v>
      </c>
      <c r="H492" s="16">
        <f>VLOOKUP($D492,'Growth rate'!$B$3:$S$93,9,FALSE)*VLOOKUP($F492,BY_IND_Demand_Drivers!$B$5:$J$100,8,FALSE)</f>
        <v>0</v>
      </c>
      <c r="I492" s="16">
        <f>VLOOKUP($D492,'Growth rate'!$B$3:$S$93,9,FALSE)*VLOOKUP($F492,BY_IND_Demand_Drivers!$B$5:$J$100,9,FALSE)</f>
        <v>0</v>
      </c>
    </row>
    <row r="493" spans="1:9">
      <c r="A493" s="16">
        <f t="shared" si="6"/>
        <v>13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ICDTF</v>
      </c>
      <c r="G493" s="16">
        <f>VLOOKUP($D493,'Growth rate'!$B$3:$S$93,9,FALSE)*VLOOKUP($F493,BY_IND_Demand_Drivers!$B$5:$J$100,7,FALSE)</f>
        <v>1.7883444984887984</v>
      </c>
      <c r="H493" s="16">
        <f>VLOOKUP($D493,'Growth rate'!$B$3:$S$93,9,FALSE)*VLOOKUP($F493,BY_IND_Demand_Drivers!$B$5:$J$100,8,FALSE)</f>
        <v>0</v>
      </c>
      <c r="I493" s="16">
        <f>VLOOKUP($D493,'Growth rate'!$B$3:$S$93,9,FALSE)*VLOOKUP($F493,BY_IND_Demand_Drivers!$B$5:$J$100,9,FALSE)</f>
        <v>0</v>
      </c>
    </row>
    <row r="494" spans="1:9">
      <c r="A494" s="16">
        <f t="shared" si="6"/>
        <v>13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ICDTF</v>
      </c>
      <c r="G494" s="16">
        <f>VLOOKUP($D494,'Growth rate'!$B$3:$S$93,9,FALSE)*VLOOKUP($F494,BY_IND_Demand_Drivers!$B$5:$J$100,7,FALSE)</f>
        <v>1.7963751192125998</v>
      </c>
      <c r="H494" s="16">
        <f>VLOOKUP($D494,'Growth rate'!$B$3:$S$93,9,FALSE)*VLOOKUP($F494,BY_IND_Demand_Drivers!$B$5:$J$100,8,FALSE)</f>
        <v>0</v>
      </c>
      <c r="I494" s="16">
        <f>VLOOKUP($D494,'Growth rate'!$B$3:$S$93,9,FALSE)*VLOOKUP($F494,BY_IND_Demand_Drivers!$B$5:$J$100,9,FALSE)</f>
        <v>0</v>
      </c>
    </row>
    <row r="495" spans="1:9">
      <c r="A495" s="16">
        <f t="shared" si="6"/>
        <v>13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ICDTF</v>
      </c>
      <c r="G495" s="16">
        <f>VLOOKUP($D495,'Growth rate'!$B$3:$S$93,9,FALSE)*VLOOKUP($F495,BY_IND_Demand_Drivers!$B$5:$J$100,7,FALSE)</f>
        <v>1.8044057399364013</v>
      </c>
      <c r="H495" s="16">
        <f>VLOOKUP($D495,'Growth rate'!$B$3:$S$93,9,FALSE)*VLOOKUP($F495,BY_IND_Demand_Drivers!$B$5:$J$100,8,FALSE)</f>
        <v>0</v>
      </c>
      <c r="I495" s="16">
        <f>VLOOKUP($D495,'Growth rate'!$B$3:$S$93,9,FALSE)*VLOOKUP($F495,BY_IND_Demand_Drivers!$B$5:$J$100,9,FALSE)</f>
        <v>0</v>
      </c>
    </row>
    <row r="496" spans="1:9">
      <c r="A496" s="16">
        <f t="shared" si="6"/>
        <v>14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ICDFL</v>
      </c>
      <c r="G496" s="16">
        <f>VLOOKUP($D496,'Growth rate'!$B$3:$S$93,9,FALSE)*VLOOKUP($F496,BY_IND_Demand_Drivers!$B$5:$J$100,7,FALSE)</f>
        <v>0</v>
      </c>
      <c r="H496" s="16">
        <f>VLOOKUP($D496,'Growth rate'!$B$3:$S$93,9,FALSE)*VLOOKUP($F496,BY_IND_Demand_Drivers!$B$5:$J$100,8,FALSE)</f>
        <v>0</v>
      </c>
      <c r="I496" s="16">
        <f>VLOOKUP($D496,'Growth rate'!$B$3:$S$93,9,FALSE)*VLOOKUP($F496,BY_IND_Demand_Drivers!$B$5:$J$100,9,FALSE)</f>
        <v>0</v>
      </c>
    </row>
    <row r="497" spans="1:9">
      <c r="A497" s="16">
        <f t="shared" si="6"/>
        <v>14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ICDFL</v>
      </c>
      <c r="G497" s="16">
        <f>VLOOKUP($D497,'Growth rate'!$B$3:$S$93,9,FALSE)*VLOOKUP($F497,BY_IND_Demand_Drivers!$B$5:$J$100,7,FALSE)</f>
        <v>0</v>
      </c>
      <c r="H497" s="16">
        <f>VLOOKUP($D497,'Growth rate'!$B$3:$S$93,9,FALSE)*VLOOKUP($F497,BY_IND_Demand_Drivers!$B$5:$J$100,8,FALSE)</f>
        <v>0</v>
      </c>
      <c r="I497" s="16">
        <f>VLOOKUP($D497,'Growth rate'!$B$3:$S$93,9,FALSE)*VLOOKUP($F497,BY_IND_Demand_Drivers!$B$5:$J$100,9,FALSE)</f>
        <v>0</v>
      </c>
    </row>
    <row r="498" spans="1:9">
      <c r="A498" s="16">
        <f t="shared" si="6"/>
        <v>14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ICDFL</v>
      </c>
      <c r="G498" s="16">
        <f>VLOOKUP($D498,'Growth rate'!$B$3:$S$93,9,FALSE)*VLOOKUP($F498,BY_IND_Demand_Drivers!$B$5:$J$100,7,FALSE)</f>
        <v>0</v>
      </c>
      <c r="H498" s="16">
        <f>VLOOKUP($D498,'Growth rate'!$B$3:$S$93,9,FALSE)*VLOOKUP($F498,BY_IND_Demand_Drivers!$B$5:$J$100,8,FALSE)</f>
        <v>0</v>
      </c>
      <c r="I498" s="16">
        <f>VLOOKUP($D498,'Growth rate'!$B$3:$S$93,9,FALSE)*VLOOKUP($F498,BY_IND_Demand_Drivers!$B$5:$J$100,9,FALSE)</f>
        <v>0</v>
      </c>
    </row>
    <row r="499" spans="1:9">
      <c r="A499" s="16">
        <f t="shared" si="6"/>
        <v>14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ICDFL</v>
      </c>
      <c r="G499" s="16">
        <f>VLOOKUP($D499,'Growth rate'!$B$3:$S$93,9,FALSE)*VLOOKUP($F499,BY_IND_Demand_Drivers!$B$5:$J$100,7,FALSE)</f>
        <v>0</v>
      </c>
      <c r="H499" s="16">
        <f>VLOOKUP($D499,'Growth rate'!$B$3:$S$93,9,FALSE)*VLOOKUP($F499,BY_IND_Demand_Drivers!$B$5:$J$100,8,FALSE)</f>
        <v>0</v>
      </c>
      <c r="I499" s="16">
        <f>VLOOKUP($D499,'Growth rate'!$B$3:$S$93,9,FALSE)*VLOOKUP($F499,BY_IND_Demand_Drivers!$B$5:$J$100,9,FALSE)</f>
        <v>0</v>
      </c>
    </row>
    <row r="500" spans="1:9">
      <c r="A500" s="16">
        <f t="shared" si="6"/>
        <v>14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ICDFL</v>
      </c>
      <c r="G500" s="16">
        <f>VLOOKUP($D500,'Growth rate'!$B$3:$S$93,9,FALSE)*VLOOKUP($F500,BY_IND_Demand_Drivers!$B$5:$J$100,7,FALSE)</f>
        <v>0</v>
      </c>
      <c r="H500" s="16">
        <f>VLOOKUP($D500,'Growth rate'!$B$3:$S$93,9,FALSE)*VLOOKUP($F500,BY_IND_Demand_Drivers!$B$5:$J$100,8,FALSE)</f>
        <v>0</v>
      </c>
      <c r="I500" s="16">
        <f>VLOOKUP($D500,'Growth rate'!$B$3:$S$93,9,FALSE)*VLOOKUP($F500,BY_IND_Demand_Drivers!$B$5:$J$100,9,FALSE)</f>
        <v>0</v>
      </c>
    </row>
    <row r="501" spans="1:9">
      <c r="A501" s="16">
        <f t="shared" si="6"/>
        <v>14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ICDFL</v>
      </c>
      <c r="G501" s="16">
        <f>VLOOKUP($D501,'Growth rate'!$B$3:$S$93,9,FALSE)*VLOOKUP($F501,BY_IND_Demand_Drivers!$B$5:$J$100,7,FALSE)</f>
        <v>0</v>
      </c>
      <c r="H501" s="16">
        <f>VLOOKUP($D501,'Growth rate'!$B$3:$S$93,9,FALSE)*VLOOKUP($F501,BY_IND_Demand_Drivers!$B$5:$J$100,8,FALSE)</f>
        <v>0</v>
      </c>
      <c r="I501" s="16">
        <f>VLOOKUP($D501,'Growth rate'!$B$3:$S$93,9,FALSE)*VLOOKUP($F501,BY_IND_Demand_Drivers!$B$5:$J$100,9,FALSE)</f>
        <v>0</v>
      </c>
    </row>
    <row r="502" spans="1:9">
      <c r="A502" s="16">
        <f t="shared" si="6"/>
        <v>14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ICDFL</v>
      </c>
      <c r="G502" s="16">
        <f>VLOOKUP($D502,'Growth rate'!$B$3:$S$93,9,FALSE)*VLOOKUP($F502,BY_IND_Demand_Drivers!$B$5:$J$100,7,FALSE)</f>
        <v>0</v>
      </c>
      <c r="H502" s="16">
        <f>VLOOKUP($D502,'Growth rate'!$B$3:$S$93,9,FALSE)*VLOOKUP($F502,BY_IND_Demand_Drivers!$B$5:$J$100,8,FALSE)</f>
        <v>0</v>
      </c>
      <c r="I502" s="16">
        <f>VLOOKUP($D502,'Growth rate'!$B$3:$S$93,9,FALSE)*VLOOKUP($F502,BY_IND_Demand_Drivers!$B$5:$J$100,9,FALSE)</f>
        <v>0</v>
      </c>
    </row>
    <row r="503" spans="1:9">
      <c r="A503" s="16">
        <f t="shared" si="6"/>
        <v>14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ICDFL</v>
      </c>
      <c r="G503" s="16">
        <f>VLOOKUP($D503,'Growth rate'!$B$3:$S$93,9,FALSE)*VLOOKUP($F503,BY_IND_Demand_Drivers!$B$5:$J$100,7,FALSE)</f>
        <v>0</v>
      </c>
      <c r="H503" s="16">
        <f>VLOOKUP($D503,'Growth rate'!$B$3:$S$93,9,FALSE)*VLOOKUP($F503,BY_IND_Demand_Drivers!$B$5:$J$100,8,FALSE)</f>
        <v>0</v>
      </c>
      <c r="I503" s="16">
        <f>VLOOKUP($D503,'Growth rate'!$B$3:$S$93,9,FALSE)*VLOOKUP($F503,BY_IND_Demand_Drivers!$B$5:$J$100,9,FALSE)</f>
        <v>0</v>
      </c>
    </row>
    <row r="504" spans="1:9">
      <c r="A504" s="16">
        <f t="shared" si="6"/>
        <v>14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ICDFL</v>
      </c>
      <c r="G504" s="16">
        <f>VLOOKUP($D504,'Growth rate'!$B$3:$S$93,9,FALSE)*VLOOKUP($F504,BY_IND_Demand_Drivers!$B$5:$J$100,7,FALSE)</f>
        <v>0</v>
      </c>
      <c r="H504" s="16">
        <f>VLOOKUP($D504,'Growth rate'!$B$3:$S$93,9,FALSE)*VLOOKUP($F504,BY_IND_Demand_Drivers!$B$5:$J$100,8,FALSE)</f>
        <v>0</v>
      </c>
      <c r="I504" s="16">
        <f>VLOOKUP($D504,'Growth rate'!$B$3:$S$93,9,FALSE)*VLOOKUP($F504,BY_IND_Demand_Drivers!$B$5:$J$100,9,FALSE)</f>
        <v>0</v>
      </c>
    </row>
    <row r="505" spans="1:9">
      <c r="A505" s="16">
        <f t="shared" si="6"/>
        <v>14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ICDFL</v>
      </c>
      <c r="G505" s="16">
        <f>VLOOKUP($D505,'Growth rate'!$B$3:$S$93,9,FALSE)*VLOOKUP($F505,BY_IND_Demand_Drivers!$B$5:$J$100,7,FALSE)</f>
        <v>0</v>
      </c>
      <c r="H505" s="16">
        <f>VLOOKUP($D505,'Growth rate'!$B$3:$S$93,9,FALSE)*VLOOKUP($F505,BY_IND_Demand_Drivers!$B$5:$J$100,8,FALSE)</f>
        <v>0</v>
      </c>
      <c r="I505" s="16">
        <f>VLOOKUP($D505,'Growth rate'!$B$3:$S$93,9,FALSE)*VLOOKUP($F505,BY_IND_Demand_Drivers!$B$5:$J$100,9,FALSE)</f>
        <v>0</v>
      </c>
    </row>
    <row r="506" spans="1:9">
      <c r="A506" s="16">
        <f t="shared" si="6"/>
        <v>14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ICDFL</v>
      </c>
      <c r="G506" s="16">
        <f>VLOOKUP($D506,'Growth rate'!$B$3:$S$93,9,FALSE)*VLOOKUP($F506,BY_IND_Demand_Drivers!$B$5:$J$100,7,FALSE)</f>
        <v>0</v>
      </c>
      <c r="H506" s="16">
        <f>VLOOKUP($D506,'Growth rate'!$B$3:$S$93,9,FALSE)*VLOOKUP($F506,BY_IND_Demand_Drivers!$B$5:$J$100,8,FALSE)</f>
        <v>0</v>
      </c>
      <c r="I506" s="16">
        <f>VLOOKUP($D506,'Growth rate'!$B$3:$S$93,9,FALSE)*VLOOKUP($F506,BY_IND_Demand_Drivers!$B$5:$J$100,9,FALSE)</f>
        <v>0</v>
      </c>
    </row>
    <row r="507" spans="1:9">
      <c r="A507" s="16">
        <f t="shared" si="6"/>
        <v>14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ICDFL</v>
      </c>
      <c r="G507" s="16">
        <f>VLOOKUP($D507,'Growth rate'!$B$3:$S$93,9,FALSE)*VLOOKUP($F507,BY_IND_Demand_Drivers!$B$5:$J$100,7,FALSE)</f>
        <v>0</v>
      </c>
      <c r="H507" s="16">
        <f>VLOOKUP($D507,'Growth rate'!$B$3:$S$93,9,FALSE)*VLOOKUP($F507,BY_IND_Demand_Drivers!$B$5:$J$100,8,FALSE)</f>
        <v>0</v>
      </c>
      <c r="I507" s="16">
        <f>VLOOKUP($D507,'Growth rate'!$B$3:$S$93,9,FALSE)*VLOOKUP($F507,BY_IND_Demand_Drivers!$B$5:$J$100,9,FALSE)</f>
        <v>0</v>
      </c>
    </row>
    <row r="508" spans="1:9">
      <c r="A508" s="16">
        <f t="shared" si="6"/>
        <v>14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ICDFL</v>
      </c>
      <c r="G508" s="16">
        <f>VLOOKUP($D508,'Growth rate'!$B$3:$S$93,9,FALSE)*VLOOKUP($F508,BY_IND_Demand_Drivers!$B$5:$J$100,7,FALSE)</f>
        <v>0</v>
      </c>
      <c r="H508" s="16">
        <f>VLOOKUP($D508,'Growth rate'!$B$3:$S$93,9,FALSE)*VLOOKUP($F508,BY_IND_Demand_Drivers!$B$5:$J$100,8,FALSE)</f>
        <v>0</v>
      </c>
      <c r="I508" s="16">
        <f>VLOOKUP($D508,'Growth rate'!$B$3:$S$93,9,FALSE)*VLOOKUP($F508,BY_IND_Demand_Drivers!$B$5:$J$100,9,FALSE)</f>
        <v>0</v>
      </c>
    </row>
    <row r="509" spans="1:9">
      <c r="A509" s="16">
        <f t="shared" si="6"/>
        <v>14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ICDFL</v>
      </c>
      <c r="G509" s="16">
        <f>VLOOKUP($D509,'Growth rate'!$B$3:$S$93,9,FALSE)*VLOOKUP($F509,BY_IND_Demand_Drivers!$B$5:$J$100,7,FALSE)</f>
        <v>0</v>
      </c>
      <c r="H509" s="16">
        <f>VLOOKUP($D509,'Growth rate'!$B$3:$S$93,9,FALSE)*VLOOKUP($F509,BY_IND_Demand_Drivers!$B$5:$J$100,8,FALSE)</f>
        <v>0</v>
      </c>
      <c r="I509" s="16">
        <f>VLOOKUP($D509,'Growth rate'!$B$3:$S$93,9,FALSE)*VLOOKUP($F509,BY_IND_Demand_Drivers!$B$5:$J$100,9,FALSE)</f>
        <v>0</v>
      </c>
    </row>
    <row r="510" spans="1:9">
      <c r="A510" s="16">
        <f t="shared" si="6"/>
        <v>14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ICDFL</v>
      </c>
      <c r="G510" s="16">
        <f>VLOOKUP($D510,'Growth rate'!$B$3:$S$93,9,FALSE)*VLOOKUP($F510,BY_IND_Demand_Drivers!$B$5:$J$100,7,FALSE)</f>
        <v>0</v>
      </c>
      <c r="H510" s="16">
        <f>VLOOKUP($D510,'Growth rate'!$B$3:$S$93,9,FALSE)*VLOOKUP($F510,BY_IND_Demand_Drivers!$B$5:$J$100,8,FALSE)</f>
        <v>0</v>
      </c>
      <c r="I510" s="16">
        <f>VLOOKUP($D510,'Growth rate'!$B$3:$S$93,9,FALSE)*VLOOKUP($F510,BY_IND_Demand_Drivers!$B$5:$J$100,9,FALSE)</f>
        <v>0</v>
      </c>
    </row>
    <row r="511" spans="1:9">
      <c r="A511" s="16">
        <f t="shared" si="6"/>
        <v>14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ICDFL</v>
      </c>
      <c r="G511" s="16">
        <f>VLOOKUP($D511,'Growth rate'!$B$3:$S$93,9,FALSE)*VLOOKUP($F511,BY_IND_Demand_Drivers!$B$5:$J$100,7,FALSE)</f>
        <v>0</v>
      </c>
      <c r="H511" s="16">
        <f>VLOOKUP($D511,'Growth rate'!$B$3:$S$93,9,FALSE)*VLOOKUP($F511,BY_IND_Demand_Drivers!$B$5:$J$100,8,FALSE)</f>
        <v>0</v>
      </c>
      <c r="I511" s="16">
        <f>VLOOKUP($D511,'Growth rate'!$B$3:$S$93,9,FALSE)*VLOOKUP($F511,BY_IND_Demand_Drivers!$B$5:$J$100,9,FALSE)</f>
        <v>0</v>
      </c>
    </row>
    <row r="512" spans="1:9">
      <c r="A512" s="16">
        <f t="shared" si="6"/>
        <v>14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ICDFL</v>
      </c>
      <c r="G512" s="16">
        <f>VLOOKUP($D512,'Growth rate'!$B$3:$S$93,9,FALSE)*VLOOKUP($F512,BY_IND_Demand_Drivers!$B$5:$J$100,7,FALSE)</f>
        <v>0</v>
      </c>
      <c r="H512" s="16">
        <f>VLOOKUP($D512,'Growth rate'!$B$3:$S$93,9,FALSE)*VLOOKUP($F512,BY_IND_Demand_Drivers!$B$5:$J$100,8,FALSE)</f>
        <v>0</v>
      </c>
      <c r="I512" s="16">
        <f>VLOOKUP($D512,'Growth rate'!$B$3:$S$93,9,FALSE)*VLOOKUP($F512,BY_IND_Demand_Drivers!$B$5:$J$100,9,FALSE)</f>
        <v>0</v>
      </c>
    </row>
    <row r="513" spans="1:9">
      <c r="A513" s="16">
        <f t="shared" si="6"/>
        <v>14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ICDFL</v>
      </c>
      <c r="G513" s="16">
        <f>VLOOKUP($D513,'Growth rate'!$B$3:$S$93,9,FALSE)*VLOOKUP($F513,BY_IND_Demand_Drivers!$B$5:$J$100,7,FALSE)</f>
        <v>0</v>
      </c>
      <c r="H513" s="16">
        <f>VLOOKUP($D513,'Growth rate'!$B$3:$S$93,9,FALSE)*VLOOKUP($F513,BY_IND_Demand_Drivers!$B$5:$J$100,8,FALSE)</f>
        <v>0</v>
      </c>
      <c r="I513" s="16">
        <f>VLOOKUP($D513,'Growth rate'!$B$3:$S$93,9,FALSE)*VLOOKUP($F513,BY_IND_Demand_Drivers!$B$5:$J$100,9,FALSE)</f>
        <v>0</v>
      </c>
    </row>
    <row r="514" spans="1:9">
      <c r="A514" s="16">
        <f t="shared" si="6"/>
        <v>14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ICDFL</v>
      </c>
      <c r="G514" s="16">
        <f>VLOOKUP($D514,'Growth rate'!$B$3:$S$93,9,FALSE)*VLOOKUP($F514,BY_IND_Demand_Drivers!$B$5:$J$100,7,FALSE)</f>
        <v>0</v>
      </c>
      <c r="H514" s="16">
        <f>VLOOKUP($D514,'Growth rate'!$B$3:$S$93,9,FALSE)*VLOOKUP($F514,BY_IND_Demand_Drivers!$B$5:$J$100,8,FALSE)</f>
        <v>0</v>
      </c>
      <c r="I514" s="16">
        <f>VLOOKUP($D514,'Growth rate'!$B$3:$S$93,9,FALSE)*VLOOKUP($F514,BY_IND_Demand_Drivers!$B$5:$J$100,9,FALSE)</f>
        <v>0</v>
      </c>
    </row>
    <row r="515" spans="1:9">
      <c r="A515" s="16">
        <f t="shared" si="6"/>
        <v>14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ICDFL</v>
      </c>
      <c r="G515" s="16">
        <f>VLOOKUP($D515,'Growth rate'!$B$3:$S$93,9,FALSE)*VLOOKUP($F515,BY_IND_Demand_Drivers!$B$5:$J$100,7,FALSE)</f>
        <v>0</v>
      </c>
      <c r="H515" s="16">
        <f>VLOOKUP($D515,'Growth rate'!$B$3:$S$93,9,FALSE)*VLOOKUP($F515,BY_IND_Demand_Drivers!$B$5:$J$100,8,FALSE)</f>
        <v>0</v>
      </c>
      <c r="I515" s="16">
        <f>VLOOKUP($D515,'Growth rate'!$B$3:$S$93,9,FALSE)*VLOOKUP($F515,BY_IND_Demand_Drivers!$B$5:$J$100,9,FALSE)</f>
        <v>0</v>
      </c>
    </row>
    <row r="516" spans="1:9">
      <c r="A516" s="16">
        <f t="shared" si="6"/>
        <v>14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ICDFL</v>
      </c>
      <c r="G516" s="16">
        <f>VLOOKUP($D516,'Growth rate'!$B$3:$S$93,9,FALSE)*VLOOKUP($F516,BY_IND_Demand_Drivers!$B$5:$J$100,7,FALSE)</f>
        <v>0</v>
      </c>
      <c r="H516" s="16">
        <f>VLOOKUP($D516,'Growth rate'!$B$3:$S$93,9,FALSE)*VLOOKUP($F516,BY_IND_Demand_Drivers!$B$5:$J$100,8,FALSE)</f>
        <v>0</v>
      </c>
      <c r="I516" s="16">
        <f>VLOOKUP($D516,'Growth rate'!$B$3:$S$93,9,FALSE)*VLOOKUP($F516,BY_IND_Demand_Drivers!$B$5:$J$100,9,FALSE)</f>
        <v>0</v>
      </c>
    </row>
    <row r="517" spans="1:9">
      <c r="A517" s="16">
        <f t="shared" si="6"/>
        <v>14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ICDFL</v>
      </c>
      <c r="G517" s="16">
        <f>VLOOKUP($D517,'Growth rate'!$B$3:$S$93,9,FALSE)*VLOOKUP($F517,BY_IND_Demand_Drivers!$B$5:$J$100,7,FALSE)</f>
        <v>0</v>
      </c>
      <c r="H517" s="16">
        <f>VLOOKUP($D517,'Growth rate'!$B$3:$S$93,9,FALSE)*VLOOKUP($F517,BY_IND_Demand_Drivers!$B$5:$J$100,8,FALSE)</f>
        <v>0</v>
      </c>
      <c r="I517" s="16">
        <f>VLOOKUP($D517,'Growth rate'!$B$3:$S$93,9,FALSE)*VLOOKUP($F517,BY_IND_Demand_Drivers!$B$5:$J$100,9,FALSE)</f>
        <v>0</v>
      </c>
    </row>
    <row r="518" spans="1:9">
      <c r="A518" s="16">
        <f t="shared" si="6"/>
        <v>14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ICDFL</v>
      </c>
      <c r="G518" s="16">
        <f>VLOOKUP($D518,'Growth rate'!$B$3:$S$93,9,FALSE)*VLOOKUP($F518,BY_IND_Demand_Drivers!$B$5:$J$100,7,FALSE)</f>
        <v>0</v>
      </c>
      <c r="H518" s="16">
        <f>VLOOKUP($D518,'Growth rate'!$B$3:$S$93,9,FALSE)*VLOOKUP($F518,BY_IND_Demand_Drivers!$B$5:$J$100,8,FALSE)</f>
        <v>0</v>
      </c>
      <c r="I518" s="16">
        <f>VLOOKUP($D518,'Growth rate'!$B$3:$S$93,9,FALSE)*VLOOKUP($F518,BY_IND_Demand_Drivers!$B$5:$J$100,9,FALSE)</f>
        <v>0</v>
      </c>
    </row>
    <row r="519" spans="1:9">
      <c r="A519" s="16">
        <f t="shared" si="6"/>
        <v>14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ICDFL</v>
      </c>
      <c r="G519" s="16">
        <f>VLOOKUP($D519,'Growth rate'!$B$3:$S$93,9,FALSE)*VLOOKUP($F519,BY_IND_Demand_Drivers!$B$5:$J$100,7,FALSE)</f>
        <v>0</v>
      </c>
      <c r="H519" s="16">
        <f>VLOOKUP($D519,'Growth rate'!$B$3:$S$93,9,FALSE)*VLOOKUP($F519,BY_IND_Demand_Drivers!$B$5:$J$100,8,FALSE)</f>
        <v>0</v>
      </c>
      <c r="I519" s="16">
        <f>VLOOKUP($D519,'Growth rate'!$B$3:$S$93,9,FALSE)*VLOOKUP($F519,BY_IND_Demand_Drivers!$B$5:$J$100,9,FALSE)</f>
        <v>0</v>
      </c>
    </row>
    <row r="520" spans="1:9">
      <c r="A520" s="16">
        <f t="shared" si="6"/>
        <v>14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ICDFL</v>
      </c>
      <c r="G520" s="16">
        <f>VLOOKUP($D520,'Growth rate'!$B$3:$S$93,9,FALSE)*VLOOKUP($F520,BY_IND_Demand_Drivers!$B$5:$J$100,7,FALSE)</f>
        <v>0</v>
      </c>
      <c r="H520" s="16">
        <f>VLOOKUP($D520,'Growth rate'!$B$3:$S$93,9,FALSE)*VLOOKUP($F520,BY_IND_Demand_Drivers!$B$5:$J$100,8,FALSE)</f>
        <v>0</v>
      </c>
      <c r="I520" s="16">
        <f>VLOOKUP($D520,'Growth rate'!$B$3:$S$93,9,FALSE)*VLOOKUP($F520,BY_IND_Demand_Drivers!$B$5:$J$100,9,FALSE)</f>
        <v>0</v>
      </c>
    </row>
    <row r="521" spans="1:9">
      <c r="A521" s="16">
        <f t="shared" si="6"/>
        <v>14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ICDFL</v>
      </c>
      <c r="G521" s="16">
        <f>VLOOKUP($D521,'Growth rate'!$B$3:$S$93,9,FALSE)*VLOOKUP($F521,BY_IND_Demand_Drivers!$B$5:$J$100,7,FALSE)</f>
        <v>0</v>
      </c>
      <c r="H521" s="16">
        <f>VLOOKUP($D521,'Growth rate'!$B$3:$S$93,9,FALSE)*VLOOKUP($F521,BY_IND_Demand_Drivers!$B$5:$J$100,8,FALSE)</f>
        <v>0</v>
      </c>
      <c r="I521" s="16">
        <f>VLOOKUP($D521,'Growth rate'!$B$3:$S$93,9,FALSE)*VLOOKUP($F521,BY_IND_Demand_Drivers!$B$5:$J$100,9,FALSE)</f>
        <v>0</v>
      </c>
    </row>
    <row r="522" spans="1:9">
      <c r="A522" s="16">
        <f t="shared" si="6"/>
        <v>14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ICDFL</v>
      </c>
      <c r="G522" s="16">
        <f>VLOOKUP($D522,'Growth rate'!$B$3:$S$93,9,FALSE)*VLOOKUP($F522,BY_IND_Demand_Drivers!$B$5:$J$100,7,FALSE)</f>
        <v>0</v>
      </c>
      <c r="H522" s="16">
        <f>VLOOKUP($D522,'Growth rate'!$B$3:$S$93,9,FALSE)*VLOOKUP($F522,BY_IND_Demand_Drivers!$B$5:$J$100,8,FALSE)</f>
        <v>0</v>
      </c>
      <c r="I522" s="16">
        <f>VLOOKUP($D522,'Growth rate'!$B$3:$S$93,9,FALSE)*VLOOKUP($F522,BY_IND_Demand_Drivers!$B$5:$J$100,9,FALSE)</f>
        <v>0</v>
      </c>
    </row>
    <row r="523" spans="1:9">
      <c r="A523" s="16">
        <f t="shared" si="6"/>
        <v>14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ICDFL</v>
      </c>
      <c r="G523" s="16">
        <f>VLOOKUP($D523,'Growth rate'!$B$3:$S$93,9,FALSE)*VLOOKUP($F523,BY_IND_Demand_Drivers!$B$5:$J$100,7,FALSE)</f>
        <v>0</v>
      </c>
      <c r="H523" s="16">
        <f>VLOOKUP($D523,'Growth rate'!$B$3:$S$93,9,FALSE)*VLOOKUP($F523,BY_IND_Demand_Drivers!$B$5:$J$100,8,FALSE)</f>
        <v>0</v>
      </c>
      <c r="I523" s="16">
        <f>VLOOKUP($D523,'Growth rate'!$B$3:$S$93,9,FALSE)*VLOOKUP($F523,BY_IND_Demand_Drivers!$B$5:$J$100,9,FALSE)</f>
        <v>0</v>
      </c>
    </row>
    <row r="524" spans="1:9">
      <c r="A524" s="16">
        <f t="shared" si="6"/>
        <v>14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ICDFL</v>
      </c>
      <c r="G524" s="16">
        <f>VLOOKUP($D524,'Growth rate'!$B$3:$S$93,9,FALSE)*VLOOKUP($F524,BY_IND_Demand_Drivers!$B$5:$J$100,7,FALSE)</f>
        <v>0</v>
      </c>
      <c r="H524" s="16">
        <f>VLOOKUP($D524,'Growth rate'!$B$3:$S$93,9,FALSE)*VLOOKUP($F524,BY_IND_Demand_Drivers!$B$5:$J$100,8,FALSE)</f>
        <v>0</v>
      </c>
      <c r="I524" s="16">
        <f>VLOOKUP($D524,'Growth rate'!$B$3:$S$93,9,FALSE)*VLOOKUP($F524,BY_IND_Demand_Drivers!$B$5:$J$100,9,FALSE)</f>
        <v>0</v>
      </c>
    </row>
    <row r="525" spans="1:9">
      <c r="A525" s="16">
        <f t="shared" si="6"/>
        <v>14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ICDFL</v>
      </c>
      <c r="G525" s="16">
        <f>VLOOKUP($D525,'Growth rate'!$B$3:$S$93,9,FALSE)*VLOOKUP($F525,BY_IND_Demand_Drivers!$B$5:$J$100,7,FALSE)</f>
        <v>0</v>
      </c>
      <c r="H525" s="16">
        <f>VLOOKUP($D525,'Growth rate'!$B$3:$S$93,9,FALSE)*VLOOKUP($F525,BY_IND_Demand_Drivers!$B$5:$J$100,8,FALSE)</f>
        <v>0</v>
      </c>
      <c r="I525" s="16">
        <f>VLOOKUP($D525,'Growth rate'!$B$3:$S$93,9,FALSE)*VLOOKUP($F525,BY_IND_Demand_Drivers!$B$5:$J$100,9,FALSE)</f>
        <v>0</v>
      </c>
    </row>
    <row r="526" spans="1:9">
      <c r="A526" s="16">
        <f t="shared" si="6"/>
        <v>14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ICDFL</v>
      </c>
      <c r="G526" s="16">
        <f>VLOOKUP($D526,'Growth rate'!$B$3:$S$93,9,FALSE)*VLOOKUP($F526,BY_IND_Demand_Drivers!$B$5:$J$100,7,FALSE)</f>
        <v>0</v>
      </c>
      <c r="H526" s="16">
        <f>VLOOKUP($D526,'Growth rate'!$B$3:$S$93,9,FALSE)*VLOOKUP($F526,BY_IND_Demand_Drivers!$B$5:$J$100,8,FALSE)</f>
        <v>0</v>
      </c>
      <c r="I526" s="16">
        <f>VLOOKUP($D526,'Growth rate'!$B$3:$S$93,9,FALSE)*VLOOKUP($F526,BY_IND_Demand_Drivers!$B$5:$J$100,9,FALSE)</f>
        <v>0</v>
      </c>
    </row>
    <row r="527" spans="1:9">
      <c r="A527" s="16">
        <f t="shared" si="6"/>
        <v>14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ICDFL</v>
      </c>
      <c r="G527" s="16">
        <f>VLOOKUP($D527,'Growth rate'!$B$3:$S$93,9,FALSE)*VLOOKUP($F527,BY_IND_Demand_Drivers!$B$5:$J$100,7,FALSE)</f>
        <v>0</v>
      </c>
      <c r="H527" s="16">
        <f>VLOOKUP($D527,'Growth rate'!$B$3:$S$93,9,FALSE)*VLOOKUP($F527,BY_IND_Demand_Drivers!$B$5:$J$100,8,FALSE)</f>
        <v>0</v>
      </c>
      <c r="I527" s="16">
        <f>VLOOKUP($D527,'Growth rate'!$B$3:$S$93,9,FALSE)*VLOOKUP($F527,BY_IND_Demand_Drivers!$B$5:$J$100,9,FALSE)</f>
        <v>0</v>
      </c>
    </row>
    <row r="528" spans="1:9">
      <c r="A528" s="16">
        <f t="shared" si="6"/>
        <v>14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ICDFL</v>
      </c>
      <c r="G528" s="16">
        <f>VLOOKUP($D528,'Growth rate'!$B$3:$S$93,9,FALSE)*VLOOKUP($F528,BY_IND_Demand_Drivers!$B$5:$J$100,7,FALSE)</f>
        <v>0</v>
      </c>
      <c r="H528" s="16">
        <f>VLOOKUP($D528,'Growth rate'!$B$3:$S$93,9,FALSE)*VLOOKUP($F528,BY_IND_Demand_Drivers!$B$5:$J$100,8,FALSE)</f>
        <v>0</v>
      </c>
      <c r="I528" s="16">
        <f>VLOOKUP($D528,'Growth rate'!$B$3:$S$93,9,FALSE)*VLOOKUP($F528,BY_IND_Demand_Drivers!$B$5:$J$100,9,FALSE)</f>
        <v>0</v>
      </c>
    </row>
    <row r="529" spans="1:9">
      <c r="A529" s="16">
        <f t="shared" si="6"/>
        <v>14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ICDFL</v>
      </c>
      <c r="G529" s="16">
        <f>VLOOKUP($D529,'Growth rate'!$B$3:$S$93,9,FALSE)*VLOOKUP($F529,BY_IND_Demand_Drivers!$B$5:$J$100,7,FALSE)</f>
        <v>0</v>
      </c>
      <c r="H529" s="16">
        <f>VLOOKUP($D529,'Growth rate'!$B$3:$S$93,9,FALSE)*VLOOKUP($F529,BY_IND_Demand_Drivers!$B$5:$J$100,8,FALSE)</f>
        <v>0</v>
      </c>
      <c r="I529" s="16">
        <f>VLOOKUP($D529,'Growth rate'!$B$3:$S$93,9,FALSE)*VLOOKUP($F529,BY_IND_Demand_Drivers!$B$5:$J$100,9,FALSE)</f>
        <v>0</v>
      </c>
    </row>
    <row r="530" spans="1:9">
      <c r="A530" s="16">
        <f t="shared" si="6"/>
        <v>14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ICDFL</v>
      </c>
      <c r="G530" s="16">
        <f>VLOOKUP($D530,'Growth rate'!$B$3:$S$93,9,FALSE)*VLOOKUP($F530,BY_IND_Demand_Drivers!$B$5:$J$100,7,FALSE)</f>
        <v>0</v>
      </c>
      <c r="H530" s="16">
        <f>VLOOKUP($D530,'Growth rate'!$B$3:$S$93,9,FALSE)*VLOOKUP($F530,BY_IND_Demand_Drivers!$B$5:$J$100,8,FALSE)</f>
        <v>0</v>
      </c>
      <c r="I530" s="16">
        <f>VLOOKUP($D530,'Growth rate'!$B$3:$S$93,9,FALSE)*VLOOKUP($F530,BY_IND_Demand_Drivers!$B$5:$J$100,9,FALSE)</f>
        <v>0</v>
      </c>
    </row>
    <row r="531" spans="1:9">
      <c r="A531" s="16">
        <f t="shared" si="6"/>
        <v>14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ICDFL</v>
      </c>
      <c r="G531" s="16">
        <f>VLOOKUP($D531,'Growth rate'!$B$3:$S$93,9,FALSE)*VLOOKUP($F531,BY_IND_Demand_Drivers!$B$5:$J$100,7,FALSE)</f>
        <v>0</v>
      </c>
      <c r="H531" s="16">
        <f>VLOOKUP($D531,'Growth rate'!$B$3:$S$93,9,FALSE)*VLOOKUP($F531,BY_IND_Demand_Drivers!$B$5:$J$100,8,FALSE)</f>
        <v>0</v>
      </c>
      <c r="I531" s="16">
        <f>VLOOKUP($D531,'Growth rate'!$B$3:$S$93,9,FALSE)*VLOOKUP($F531,BY_IND_Demand_Drivers!$B$5:$J$100,9,FALSE)</f>
        <v>0</v>
      </c>
    </row>
    <row r="532" spans="1:9">
      <c r="A532" s="16">
        <f t="shared" si="6"/>
        <v>14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ICDFL</v>
      </c>
      <c r="G532" s="16">
        <f>VLOOKUP($D532,'Growth rate'!$B$3:$S$93,9,FALSE)*VLOOKUP($F532,BY_IND_Demand_Drivers!$B$5:$J$100,7,FALSE)</f>
        <v>0</v>
      </c>
      <c r="H532" s="16">
        <f>VLOOKUP($D532,'Growth rate'!$B$3:$S$93,9,FALSE)*VLOOKUP($F532,BY_IND_Demand_Drivers!$B$5:$J$100,8,FALSE)</f>
        <v>0</v>
      </c>
      <c r="I532" s="16">
        <f>VLOOKUP($D532,'Growth rate'!$B$3:$S$93,9,FALSE)*VLOOKUP($F532,BY_IND_Demand_Drivers!$B$5:$J$100,9,FALSE)</f>
        <v>0</v>
      </c>
    </row>
    <row r="533" spans="1:9">
      <c r="A533" s="16">
        <f t="shared" si="6"/>
        <v>14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ICDFL</v>
      </c>
      <c r="G533" s="16">
        <f>VLOOKUP($D533,'Growth rate'!$B$3:$S$93,9,FALSE)*VLOOKUP($F533,BY_IND_Demand_Drivers!$B$5:$J$100,7,FALSE)</f>
        <v>0</v>
      </c>
      <c r="H533" s="16">
        <f>VLOOKUP($D533,'Growth rate'!$B$3:$S$93,9,FALSE)*VLOOKUP($F533,BY_IND_Demand_Drivers!$B$5:$J$100,8,FALSE)</f>
        <v>0</v>
      </c>
      <c r="I533" s="16">
        <f>VLOOKUP($D533,'Growth rate'!$B$3:$S$93,9,FALSE)*VLOOKUP($F533,BY_IND_Demand_Drivers!$B$5:$J$100,9,FALSE)</f>
        <v>0</v>
      </c>
    </row>
    <row r="534" spans="1:9">
      <c r="A534" s="16">
        <f t="shared" si="6"/>
        <v>14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ICDFL</v>
      </c>
      <c r="G534" s="16">
        <f>VLOOKUP($D534,'Growth rate'!$B$3:$S$93,9,FALSE)*VLOOKUP($F534,BY_IND_Demand_Drivers!$B$5:$J$100,7,FALSE)</f>
        <v>0</v>
      </c>
      <c r="H534" s="16">
        <f>VLOOKUP($D534,'Growth rate'!$B$3:$S$93,9,FALSE)*VLOOKUP($F534,BY_IND_Demand_Drivers!$B$5:$J$100,8,FALSE)</f>
        <v>0</v>
      </c>
      <c r="I534" s="16">
        <f>VLOOKUP($D534,'Growth rate'!$B$3:$S$93,9,FALSE)*VLOOKUP($F534,BY_IND_Demand_Drivers!$B$5:$J$100,9,FALSE)</f>
        <v>0</v>
      </c>
    </row>
    <row r="535" spans="1:9">
      <c r="A535" s="16">
        <f t="shared" ref="A535:A577" si="7">A453+1</f>
        <v>14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ICDFL</v>
      </c>
      <c r="G535" s="16">
        <f>VLOOKUP($D535,'Growth rate'!$B$3:$S$93,9,FALSE)*VLOOKUP($F535,BY_IND_Demand_Drivers!$B$5:$J$100,7,FALSE)</f>
        <v>0</v>
      </c>
      <c r="H535" s="16">
        <f>VLOOKUP($D535,'Growth rate'!$B$3:$S$93,9,FALSE)*VLOOKUP($F535,BY_IND_Demand_Drivers!$B$5:$J$100,8,FALSE)</f>
        <v>0</v>
      </c>
      <c r="I535" s="16">
        <f>VLOOKUP($D535,'Growth rate'!$B$3:$S$93,9,FALSE)*VLOOKUP($F535,BY_IND_Demand_Drivers!$B$5:$J$100,9,FALSE)</f>
        <v>0</v>
      </c>
    </row>
    <row r="536" spans="1:9">
      <c r="A536" s="16">
        <f t="shared" si="7"/>
        <v>14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ICDFL</v>
      </c>
      <c r="G536" s="16">
        <f>VLOOKUP($D536,'Growth rate'!$B$3:$S$93,9,FALSE)*VLOOKUP($F536,BY_IND_Demand_Drivers!$B$5:$J$100,7,FALSE)</f>
        <v>0</v>
      </c>
      <c r="H536" s="16">
        <f>VLOOKUP($D536,'Growth rate'!$B$3:$S$93,9,FALSE)*VLOOKUP($F536,BY_IND_Demand_Drivers!$B$5:$J$100,8,FALSE)</f>
        <v>0</v>
      </c>
      <c r="I536" s="16">
        <f>VLOOKUP($D536,'Growth rate'!$B$3:$S$93,9,FALSE)*VLOOKUP($F536,BY_IND_Demand_Drivers!$B$5:$J$100,9,FALSE)</f>
        <v>0</v>
      </c>
    </row>
    <row r="537" spans="1:9">
      <c r="A537" s="16">
        <f t="shared" si="7"/>
        <v>14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ICDFL</v>
      </c>
      <c r="G537" s="16">
        <f>VLOOKUP($D537,'Growth rate'!$B$3:$S$93,9,FALSE)*VLOOKUP($F537,BY_IND_Demand_Drivers!$B$5:$J$100,7,FALSE)</f>
        <v>0</v>
      </c>
      <c r="H537" s="16">
        <f>VLOOKUP($D537,'Growth rate'!$B$3:$S$93,9,FALSE)*VLOOKUP($F537,BY_IND_Demand_Drivers!$B$5:$J$100,8,FALSE)</f>
        <v>0</v>
      </c>
      <c r="I537" s="16">
        <f>VLOOKUP($D537,'Growth rate'!$B$3:$S$93,9,FALSE)*VLOOKUP($F537,BY_IND_Demand_Drivers!$B$5:$J$100,9,FALSE)</f>
        <v>0</v>
      </c>
    </row>
    <row r="538" spans="1:9">
      <c r="A538" s="16">
        <f t="shared" si="7"/>
        <v>14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ICDFL</v>
      </c>
      <c r="G538" s="16">
        <f>VLOOKUP($D538,'Growth rate'!$B$3:$S$93,9,FALSE)*VLOOKUP($F538,BY_IND_Demand_Drivers!$B$5:$J$100,7,FALSE)</f>
        <v>0</v>
      </c>
      <c r="H538" s="16">
        <f>VLOOKUP($D538,'Growth rate'!$B$3:$S$93,9,FALSE)*VLOOKUP($F538,BY_IND_Demand_Drivers!$B$5:$J$100,8,FALSE)</f>
        <v>0</v>
      </c>
      <c r="I538" s="16">
        <f>VLOOKUP($D538,'Growth rate'!$B$3:$S$93,9,FALSE)*VLOOKUP($F538,BY_IND_Demand_Drivers!$B$5:$J$100,9,FALSE)</f>
        <v>0</v>
      </c>
    </row>
    <row r="539" spans="1:9">
      <c r="A539" s="16">
        <f t="shared" si="7"/>
        <v>14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ICDFL</v>
      </c>
      <c r="G539" s="16">
        <f>VLOOKUP($D539,'Growth rate'!$B$3:$S$93,9,FALSE)*VLOOKUP($F539,BY_IND_Demand_Drivers!$B$5:$J$100,7,FALSE)</f>
        <v>0</v>
      </c>
      <c r="H539" s="16">
        <f>VLOOKUP($D539,'Growth rate'!$B$3:$S$93,9,FALSE)*VLOOKUP($F539,BY_IND_Demand_Drivers!$B$5:$J$100,8,FALSE)</f>
        <v>0</v>
      </c>
      <c r="I539" s="16">
        <f>VLOOKUP($D539,'Growth rate'!$B$3:$S$93,9,FALSE)*VLOOKUP($F539,BY_IND_Demand_Drivers!$B$5:$J$100,9,FALSE)</f>
        <v>0</v>
      </c>
    </row>
    <row r="540" spans="1:9">
      <c r="A540" s="16">
        <f t="shared" si="7"/>
        <v>14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ICDFL</v>
      </c>
      <c r="G540" s="16">
        <f>VLOOKUP($D540,'Growth rate'!$B$3:$S$93,9,FALSE)*VLOOKUP($F540,BY_IND_Demand_Drivers!$B$5:$J$100,7,FALSE)</f>
        <v>0</v>
      </c>
      <c r="H540" s="16">
        <f>VLOOKUP($D540,'Growth rate'!$B$3:$S$93,9,FALSE)*VLOOKUP($F540,BY_IND_Demand_Drivers!$B$5:$J$100,8,FALSE)</f>
        <v>0</v>
      </c>
      <c r="I540" s="16">
        <f>VLOOKUP($D540,'Growth rate'!$B$3:$S$93,9,FALSE)*VLOOKUP($F540,BY_IND_Demand_Drivers!$B$5:$J$100,9,FALSE)</f>
        <v>0</v>
      </c>
    </row>
    <row r="541" spans="1:9">
      <c r="A541" s="16">
        <f t="shared" si="7"/>
        <v>14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ICDFL</v>
      </c>
      <c r="G541" s="16">
        <f>VLOOKUP($D541,'Growth rate'!$B$3:$S$93,9,FALSE)*VLOOKUP($F541,BY_IND_Demand_Drivers!$B$5:$J$100,7,FALSE)</f>
        <v>0</v>
      </c>
      <c r="H541" s="16">
        <f>VLOOKUP($D541,'Growth rate'!$B$3:$S$93,9,FALSE)*VLOOKUP($F541,BY_IND_Demand_Drivers!$B$5:$J$100,8,FALSE)</f>
        <v>0</v>
      </c>
      <c r="I541" s="16">
        <f>VLOOKUP($D541,'Growth rate'!$B$3:$S$93,9,FALSE)*VLOOKUP($F541,BY_IND_Demand_Drivers!$B$5:$J$100,9,FALSE)</f>
        <v>0</v>
      </c>
    </row>
    <row r="542" spans="1:9">
      <c r="A542" s="16">
        <f t="shared" si="7"/>
        <v>14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ICDFL</v>
      </c>
      <c r="G542" s="16">
        <f>VLOOKUP($D542,'Growth rate'!$B$3:$S$93,9,FALSE)*VLOOKUP($F542,BY_IND_Demand_Drivers!$B$5:$J$100,7,FALSE)</f>
        <v>0</v>
      </c>
      <c r="H542" s="16">
        <f>VLOOKUP($D542,'Growth rate'!$B$3:$S$93,9,FALSE)*VLOOKUP($F542,BY_IND_Demand_Drivers!$B$5:$J$100,8,FALSE)</f>
        <v>0</v>
      </c>
      <c r="I542" s="16">
        <f>VLOOKUP($D542,'Growth rate'!$B$3:$S$93,9,FALSE)*VLOOKUP($F542,BY_IND_Demand_Drivers!$B$5:$J$100,9,FALSE)</f>
        <v>0</v>
      </c>
    </row>
    <row r="543" spans="1:9">
      <c r="A543" s="16">
        <f t="shared" si="7"/>
        <v>14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ICDFL</v>
      </c>
      <c r="G543" s="16">
        <f>VLOOKUP($D543,'Growth rate'!$B$3:$S$93,9,FALSE)*VLOOKUP($F543,BY_IND_Demand_Drivers!$B$5:$J$100,7,FALSE)</f>
        <v>0</v>
      </c>
      <c r="H543" s="16">
        <f>VLOOKUP($D543,'Growth rate'!$B$3:$S$93,9,FALSE)*VLOOKUP($F543,BY_IND_Demand_Drivers!$B$5:$J$100,8,FALSE)</f>
        <v>0</v>
      </c>
      <c r="I543" s="16">
        <f>VLOOKUP($D543,'Growth rate'!$B$3:$S$93,9,FALSE)*VLOOKUP($F543,BY_IND_Demand_Drivers!$B$5:$J$100,9,FALSE)</f>
        <v>0</v>
      </c>
    </row>
    <row r="544" spans="1:9">
      <c r="A544" s="16">
        <f t="shared" si="7"/>
        <v>14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ICDFL</v>
      </c>
      <c r="G544" s="16">
        <f>VLOOKUP($D544,'Growth rate'!$B$3:$S$93,9,FALSE)*VLOOKUP($F544,BY_IND_Demand_Drivers!$B$5:$J$100,7,FALSE)</f>
        <v>0</v>
      </c>
      <c r="H544" s="16">
        <f>VLOOKUP($D544,'Growth rate'!$B$3:$S$93,9,FALSE)*VLOOKUP($F544,BY_IND_Demand_Drivers!$B$5:$J$100,8,FALSE)</f>
        <v>0</v>
      </c>
      <c r="I544" s="16">
        <f>VLOOKUP($D544,'Growth rate'!$B$3:$S$93,9,FALSE)*VLOOKUP($F544,BY_IND_Demand_Drivers!$B$5:$J$100,9,FALSE)</f>
        <v>0</v>
      </c>
    </row>
    <row r="545" spans="1:9">
      <c r="A545" s="16">
        <f t="shared" si="7"/>
        <v>14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ICDFL</v>
      </c>
      <c r="G545" s="16">
        <f>VLOOKUP($D545,'Growth rate'!$B$3:$S$93,9,FALSE)*VLOOKUP($F545,BY_IND_Demand_Drivers!$B$5:$J$100,7,FALSE)</f>
        <v>0</v>
      </c>
      <c r="H545" s="16">
        <f>VLOOKUP($D545,'Growth rate'!$B$3:$S$93,9,FALSE)*VLOOKUP($F545,BY_IND_Demand_Drivers!$B$5:$J$100,8,FALSE)</f>
        <v>0</v>
      </c>
      <c r="I545" s="16">
        <f>VLOOKUP($D545,'Growth rate'!$B$3:$S$93,9,FALSE)*VLOOKUP($F545,BY_IND_Demand_Drivers!$B$5:$J$100,9,FALSE)</f>
        <v>0</v>
      </c>
    </row>
    <row r="546" spans="1:9">
      <c r="A546" s="16">
        <f t="shared" si="7"/>
        <v>14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ICDFL</v>
      </c>
      <c r="G546" s="16">
        <f>VLOOKUP($D546,'Growth rate'!$B$3:$S$93,9,FALSE)*VLOOKUP($F546,BY_IND_Demand_Drivers!$B$5:$J$100,7,FALSE)</f>
        <v>0</v>
      </c>
      <c r="H546" s="16">
        <f>VLOOKUP($D546,'Growth rate'!$B$3:$S$93,9,FALSE)*VLOOKUP($F546,BY_IND_Demand_Drivers!$B$5:$J$100,8,FALSE)</f>
        <v>0</v>
      </c>
      <c r="I546" s="16">
        <f>VLOOKUP($D546,'Growth rate'!$B$3:$S$93,9,FALSE)*VLOOKUP($F546,BY_IND_Demand_Drivers!$B$5:$J$100,9,FALSE)</f>
        <v>0</v>
      </c>
    </row>
    <row r="547" spans="1:9">
      <c r="A547" s="16">
        <f t="shared" si="7"/>
        <v>14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ICDFL</v>
      </c>
      <c r="G547" s="16">
        <f>VLOOKUP($D547,'Growth rate'!$B$3:$S$93,9,FALSE)*VLOOKUP($F547,BY_IND_Demand_Drivers!$B$5:$J$100,7,FALSE)</f>
        <v>0</v>
      </c>
      <c r="H547" s="16">
        <f>VLOOKUP($D547,'Growth rate'!$B$3:$S$93,9,FALSE)*VLOOKUP($F547,BY_IND_Demand_Drivers!$B$5:$J$100,8,FALSE)</f>
        <v>0</v>
      </c>
      <c r="I547" s="16">
        <f>VLOOKUP($D547,'Growth rate'!$B$3:$S$93,9,FALSE)*VLOOKUP($F547,BY_IND_Demand_Drivers!$B$5:$J$100,9,FALSE)</f>
        <v>0</v>
      </c>
    </row>
    <row r="548" spans="1:9">
      <c r="A548" s="16">
        <f t="shared" si="7"/>
        <v>14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ICDFL</v>
      </c>
      <c r="G548" s="16">
        <f>VLOOKUP($D548,'Growth rate'!$B$3:$S$93,9,FALSE)*VLOOKUP($F548,BY_IND_Demand_Drivers!$B$5:$J$100,7,FALSE)</f>
        <v>0</v>
      </c>
      <c r="H548" s="16">
        <f>VLOOKUP($D548,'Growth rate'!$B$3:$S$93,9,FALSE)*VLOOKUP($F548,BY_IND_Demand_Drivers!$B$5:$J$100,8,FALSE)</f>
        <v>0</v>
      </c>
      <c r="I548" s="16">
        <f>VLOOKUP($D548,'Growth rate'!$B$3:$S$93,9,FALSE)*VLOOKUP($F548,BY_IND_Demand_Drivers!$B$5:$J$100,9,FALSE)</f>
        <v>0</v>
      </c>
    </row>
    <row r="549" spans="1:9">
      <c r="A549" s="16">
        <f t="shared" si="7"/>
        <v>14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ICDFL</v>
      </c>
      <c r="G549" s="16">
        <f>VLOOKUP($D549,'Growth rate'!$B$3:$S$93,9,FALSE)*VLOOKUP($F549,BY_IND_Demand_Drivers!$B$5:$J$100,7,FALSE)</f>
        <v>0</v>
      </c>
      <c r="H549" s="16">
        <f>VLOOKUP($D549,'Growth rate'!$B$3:$S$93,9,FALSE)*VLOOKUP($F549,BY_IND_Demand_Drivers!$B$5:$J$100,8,FALSE)</f>
        <v>0</v>
      </c>
      <c r="I549" s="16">
        <f>VLOOKUP($D549,'Growth rate'!$B$3:$S$93,9,FALSE)*VLOOKUP($F549,BY_IND_Demand_Drivers!$B$5:$J$100,9,FALSE)</f>
        <v>0</v>
      </c>
    </row>
    <row r="550" spans="1:9">
      <c r="A550" s="16">
        <f t="shared" si="7"/>
        <v>14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ICDFL</v>
      </c>
      <c r="G550" s="16">
        <f>VLOOKUP($D550,'Growth rate'!$B$3:$S$93,9,FALSE)*VLOOKUP($F550,BY_IND_Demand_Drivers!$B$5:$J$100,7,FALSE)</f>
        <v>0</v>
      </c>
      <c r="H550" s="16">
        <f>VLOOKUP($D550,'Growth rate'!$B$3:$S$93,9,FALSE)*VLOOKUP($F550,BY_IND_Demand_Drivers!$B$5:$J$100,8,FALSE)</f>
        <v>0</v>
      </c>
      <c r="I550" s="16">
        <f>VLOOKUP($D550,'Growth rate'!$B$3:$S$93,9,FALSE)*VLOOKUP($F550,BY_IND_Demand_Drivers!$B$5:$J$100,9,FALSE)</f>
        <v>0</v>
      </c>
    </row>
    <row r="551" spans="1:9">
      <c r="A551" s="16">
        <f t="shared" si="7"/>
        <v>14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ICDFL</v>
      </c>
      <c r="G551" s="16">
        <f>VLOOKUP($D551,'Growth rate'!$B$3:$S$93,9,FALSE)*VLOOKUP($F551,BY_IND_Demand_Drivers!$B$5:$J$100,7,FALSE)</f>
        <v>0</v>
      </c>
      <c r="H551" s="16">
        <f>VLOOKUP($D551,'Growth rate'!$B$3:$S$93,9,FALSE)*VLOOKUP($F551,BY_IND_Demand_Drivers!$B$5:$J$100,8,FALSE)</f>
        <v>0</v>
      </c>
      <c r="I551" s="16">
        <f>VLOOKUP($D551,'Growth rate'!$B$3:$S$93,9,FALSE)*VLOOKUP($F551,BY_IND_Demand_Drivers!$B$5:$J$100,9,FALSE)</f>
        <v>0</v>
      </c>
    </row>
    <row r="552" spans="1:9">
      <c r="A552" s="16">
        <f t="shared" si="7"/>
        <v>14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ICDFL</v>
      </c>
      <c r="G552" s="16">
        <f>VLOOKUP($D552,'Growth rate'!$B$3:$S$93,9,FALSE)*VLOOKUP($F552,BY_IND_Demand_Drivers!$B$5:$J$100,7,FALSE)</f>
        <v>0</v>
      </c>
      <c r="H552" s="16">
        <f>VLOOKUP($D552,'Growth rate'!$B$3:$S$93,9,FALSE)*VLOOKUP($F552,BY_IND_Demand_Drivers!$B$5:$J$100,8,FALSE)</f>
        <v>0</v>
      </c>
      <c r="I552" s="16">
        <f>VLOOKUP($D552,'Growth rate'!$B$3:$S$93,9,FALSE)*VLOOKUP($F552,BY_IND_Demand_Drivers!$B$5:$J$100,9,FALSE)</f>
        <v>0</v>
      </c>
    </row>
    <row r="553" spans="1:9">
      <c r="A553" s="16">
        <f t="shared" si="7"/>
        <v>14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ICDFL</v>
      </c>
      <c r="G553" s="16">
        <f>VLOOKUP($D553,'Growth rate'!$B$3:$S$93,9,FALSE)*VLOOKUP($F553,BY_IND_Demand_Drivers!$B$5:$J$100,7,FALSE)</f>
        <v>0</v>
      </c>
      <c r="H553" s="16">
        <f>VLOOKUP($D553,'Growth rate'!$B$3:$S$93,9,FALSE)*VLOOKUP($F553,BY_IND_Demand_Drivers!$B$5:$J$100,8,FALSE)</f>
        <v>0</v>
      </c>
      <c r="I553" s="16">
        <f>VLOOKUP($D553,'Growth rate'!$B$3:$S$93,9,FALSE)*VLOOKUP($F553,BY_IND_Demand_Drivers!$B$5:$J$100,9,FALSE)</f>
        <v>0</v>
      </c>
    </row>
    <row r="554" spans="1:9">
      <c r="A554" s="16">
        <f t="shared" si="7"/>
        <v>14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ICDFL</v>
      </c>
      <c r="G554" s="16">
        <f>VLOOKUP($D554,'Growth rate'!$B$3:$S$93,9,FALSE)*VLOOKUP($F554,BY_IND_Demand_Drivers!$B$5:$J$100,7,FALSE)</f>
        <v>0</v>
      </c>
      <c r="H554" s="16">
        <f>VLOOKUP($D554,'Growth rate'!$B$3:$S$93,9,FALSE)*VLOOKUP($F554,BY_IND_Demand_Drivers!$B$5:$J$100,8,FALSE)</f>
        <v>0</v>
      </c>
      <c r="I554" s="16">
        <f>VLOOKUP($D554,'Growth rate'!$B$3:$S$93,9,FALSE)*VLOOKUP($F554,BY_IND_Demand_Drivers!$B$5:$J$100,9,FALSE)</f>
        <v>0</v>
      </c>
    </row>
    <row r="555" spans="1:9">
      <c r="A555" s="16">
        <f t="shared" si="7"/>
        <v>14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ICDFL</v>
      </c>
      <c r="G555" s="16">
        <f>VLOOKUP($D555,'Growth rate'!$B$3:$S$93,9,FALSE)*VLOOKUP($F555,BY_IND_Demand_Drivers!$B$5:$J$100,7,FALSE)</f>
        <v>0</v>
      </c>
      <c r="H555" s="16">
        <f>VLOOKUP($D555,'Growth rate'!$B$3:$S$93,9,FALSE)*VLOOKUP($F555,BY_IND_Demand_Drivers!$B$5:$J$100,8,FALSE)</f>
        <v>0</v>
      </c>
      <c r="I555" s="16">
        <f>VLOOKUP($D555,'Growth rate'!$B$3:$S$93,9,FALSE)*VLOOKUP($F555,BY_IND_Demand_Drivers!$B$5:$J$100,9,FALSE)</f>
        <v>0</v>
      </c>
    </row>
    <row r="556" spans="1:9">
      <c r="A556" s="16">
        <f t="shared" si="7"/>
        <v>14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ICDFL</v>
      </c>
      <c r="G556" s="16">
        <f>VLOOKUP($D556,'Growth rate'!$B$3:$S$93,9,FALSE)*VLOOKUP($F556,BY_IND_Demand_Drivers!$B$5:$J$100,7,FALSE)</f>
        <v>0</v>
      </c>
      <c r="H556" s="16">
        <f>VLOOKUP($D556,'Growth rate'!$B$3:$S$93,9,FALSE)*VLOOKUP($F556,BY_IND_Demand_Drivers!$B$5:$J$100,8,FALSE)</f>
        <v>0</v>
      </c>
      <c r="I556" s="16">
        <f>VLOOKUP($D556,'Growth rate'!$B$3:$S$93,9,FALSE)*VLOOKUP($F556,BY_IND_Demand_Drivers!$B$5:$J$100,9,FALSE)</f>
        <v>0</v>
      </c>
    </row>
    <row r="557" spans="1:9">
      <c r="A557" s="16">
        <f t="shared" si="7"/>
        <v>14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ICDFL</v>
      </c>
      <c r="G557" s="16">
        <f>VLOOKUP($D557,'Growth rate'!$B$3:$S$93,9,FALSE)*VLOOKUP($F557,BY_IND_Demand_Drivers!$B$5:$J$100,7,FALSE)</f>
        <v>0</v>
      </c>
      <c r="H557" s="16">
        <f>VLOOKUP($D557,'Growth rate'!$B$3:$S$93,9,FALSE)*VLOOKUP($F557,BY_IND_Demand_Drivers!$B$5:$J$100,8,FALSE)</f>
        <v>0</v>
      </c>
      <c r="I557" s="16">
        <f>VLOOKUP($D557,'Growth rate'!$B$3:$S$93,9,FALSE)*VLOOKUP($F557,BY_IND_Demand_Drivers!$B$5:$J$100,9,FALSE)</f>
        <v>0</v>
      </c>
    </row>
    <row r="558" spans="1:9">
      <c r="A558" s="16">
        <f t="shared" si="7"/>
        <v>14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ICDFL</v>
      </c>
      <c r="G558" s="16">
        <f>VLOOKUP($D558,'Growth rate'!$B$3:$S$93,9,FALSE)*VLOOKUP($F558,BY_IND_Demand_Drivers!$B$5:$J$100,7,FALSE)</f>
        <v>0</v>
      </c>
      <c r="H558" s="16">
        <f>VLOOKUP($D558,'Growth rate'!$B$3:$S$93,9,FALSE)*VLOOKUP($F558,BY_IND_Demand_Drivers!$B$5:$J$100,8,FALSE)</f>
        <v>0</v>
      </c>
      <c r="I558" s="16">
        <f>VLOOKUP($D558,'Growth rate'!$B$3:$S$93,9,FALSE)*VLOOKUP($F558,BY_IND_Demand_Drivers!$B$5:$J$100,9,FALSE)</f>
        <v>0</v>
      </c>
    </row>
    <row r="559" spans="1:9">
      <c r="A559" s="16">
        <f t="shared" si="7"/>
        <v>14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ICDFL</v>
      </c>
      <c r="G559" s="16">
        <f>VLOOKUP($D559,'Growth rate'!$B$3:$S$93,9,FALSE)*VLOOKUP($F559,BY_IND_Demand_Drivers!$B$5:$J$100,7,FALSE)</f>
        <v>0</v>
      </c>
      <c r="H559" s="16">
        <f>VLOOKUP($D559,'Growth rate'!$B$3:$S$93,9,FALSE)*VLOOKUP($F559,BY_IND_Demand_Drivers!$B$5:$J$100,8,FALSE)</f>
        <v>0</v>
      </c>
      <c r="I559" s="16">
        <f>VLOOKUP($D559,'Growth rate'!$B$3:$S$93,9,FALSE)*VLOOKUP($F559,BY_IND_Demand_Drivers!$B$5:$J$100,9,FALSE)</f>
        <v>0</v>
      </c>
    </row>
    <row r="560" spans="1:9">
      <c r="A560" s="16">
        <f t="shared" si="7"/>
        <v>14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ICDFL</v>
      </c>
      <c r="G560" s="16">
        <f>VLOOKUP($D560,'Growth rate'!$B$3:$S$93,9,FALSE)*VLOOKUP($F560,BY_IND_Demand_Drivers!$B$5:$J$100,7,FALSE)</f>
        <v>0</v>
      </c>
      <c r="H560" s="16">
        <f>VLOOKUP($D560,'Growth rate'!$B$3:$S$93,9,FALSE)*VLOOKUP($F560,BY_IND_Demand_Drivers!$B$5:$J$100,8,FALSE)</f>
        <v>0</v>
      </c>
      <c r="I560" s="16">
        <f>VLOOKUP($D560,'Growth rate'!$B$3:$S$93,9,FALSE)*VLOOKUP($F560,BY_IND_Demand_Drivers!$B$5:$J$100,9,FALSE)</f>
        <v>0</v>
      </c>
    </row>
    <row r="561" spans="1:9">
      <c r="A561" s="16">
        <f t="shared" si="7"/>
        <v>14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ICDFL</v>
      </c>
      <c r="G561" s="16">
        <f>VLOOKUP($D561,'Growth rate'!$B$3:$S$93,9,FALSE)*VLOOKUP($F561,BY_IND_Demand_Drivers!$B$5:$J$100,7,FALSE)</f>
        <v>0</v>
      </c>
      <c r="H561" s="16">
        <f>VLOOKUP($D561,'Growth rate'!$B$3:$S$93,9,FALSE)*VLOOKUP($F561,BY_IND_Demand_Drivers!$B$5:$J$100,8,FALSE)</f>
        <v>0</v>
      </c>
      <c r="I561" s="16">
        <f>VLOOKUP($D561,'Growth rate'!$B$3:$S$93,9,FALSE)*VLOOKUP($F561,BY_IND_Demand_Drivers!$B$5:$J$100,9,FALSE)</f>
        <v>0</v>
      </c>
    </row>
    <row r="562" spans="1:9">
      <c r="A562" s="16">
        <f t="shared" si="7"/>
        <v>14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ICDFL</v>
      </c>
      <c r="G562" s="16">
        <f>VLOOKUP($D562,'Growth rate'!$B$3:$S$93,9,FALSE)*VLOOKUP($F562,BY_IND_Demand_Drivers!$B$5:$J$100,7,FALSE)</f>
        <v>0</v>
      </c>
      <c r="H562" s="16">
        <f>VLOOKUP($D562,'Growth rate'!$B$3:$S$93,9,FALSE)*VLOOKUP($F562,BY_IND_Demand_Drivers!$B$5:$J$100,8,FALSE)</f>
        <v>0</v>
      </c>
      <c r="I562" s="16">
        <f>VLOOKUP($D562,'Growth rate'!$B$3:$S$93,9,FALSE)*VLOOKUP($F562,BY_IND_Demand_Drivers!$B$5:$J$100,9,FALSE)</f>
        <v>0</v>
      </c>
    </row>
    <row r="563" spans="1:9">
      <c r="A563" s="16">
        <f t="shared" si="7"/>
        <v>14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ICDFL</v>
      </c>
      <c r="G563" s="16">
        <f>VLOOKUP($D563,'Growth rate'!$B$3:$S$93,9,FALSE)*VLOOKUP($F563,BY_IND_Demand_Drivers!$B$5:$J$100,7,FALSE)</f>
        <v>0</v>
      </c>
      <c r="H563" s="16">
        <f>VLOOKUP($D563,'Growth rate'!$B$3:$S$93,9,FALSE)*VLOOKUP($F563,BY_IND_Demand_Drivers!$B$5:$J$100,8,FALSE)</f>
        <v>0</v>
      </c>
      <c r="I563" s="16">
        <f>VLOOKUP($D563,'Growth rate'!$B$3:$S$93,9,FALSE)*VLOOKUP($F563,BY_IND_Demand_Drivers!$B$5:$J$100,9,FALSE)</f>
        <v>0</v>
      </c>
    </row>
    <row r="564" spans="1:9">
      <c r="A564" s="16">
        <f t="shared" si="7"/>
        <v>14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ICDFL</v>
      </c>
      <c r="G564" s="16">
        <f>VLOOKUP($D564,'Growth rate'!$B$3:$S$93,9,FALSE)*VLOOKUP($F564,BY_IND_Demand_Drivers!$B$5:$J$100,7,FALSE)</f>
        <v>0</v>
      </c>
      <c r="H564" s="16">
        <f>VLOOKUP($D564,'Growth rate'!$B$3:$S$93,9,FALSE)*VLOOKUP($F564,BY_IND_Demand_Drivers!$B$5:$J$100,8,FALSE)</f>
        <v>0</v>
      </c>
      <c r="I564" s="16">
        <f>VLOOKUP($D564,'Growth rate'!$B$3:$S$93,9,FALSE)*VLOOKUP($F564,BY_IND_Demand_Drivers!$B$5:$J$100,9,FALSE)</f>
        <v>0</v>
      </c>
    </row>
    <row r="565" spans="1:9">
      <c r="A565" s="16">
        <f t="shared" si="7"/>
        <v>14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ICDFL</v>
      </c>
      <c r="G565" s="16">
        <f>VLOOKUP($D565,'Growth rate'!$B$3:$S$93,9,FALSE)*VLOOKUP($F565,BY_IND_Demand_Drivers!$B$5:$J$100,7,FALSE)</f>
        <v>0</v>
      </c>
      <c r="H565" s="16">
        <f>VLOOKUP($D565,'Growth rate'!$B$3:$S$93,9,FALSE)*VLOOKUP($F565,BY_IND_Demand_Drivers!$B$5:$J$100,8,FALSE)</f>
        <v>0</v>
      </c>
      <c r="I565" s="16">
        <f>VLOOKUP($D565,'Growth rate'!$B$3:$S$93,9,FALSE)*VLOOKUP($F565,BY_IND_Demand_Drivers!$B$5:$J$100,9,FALSE)</f>
        <v>0</v>
      </c>
    </row>
    <row r="566" spans="1:9">
      <c r="A566" s="16">
        <f t="shared" si="7"/>
        <v>14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ICDFL</v>
      </c>
      <c r="G566" s="16">
        <f>VLOOKUP($D566,'Growth rate'!$B$3:$S$93,9,FALSE)*VLOOKUP($F566,BY_IND_Demand_Drivers!$B$5:$J$100,7,FALSE)</f>
        <v>0</v>
      </c>
      <c r="H566" s="16">
        <f>VLOOKUP($D566,'Growth rate'!$B$3:$S$93,9,FALSE)*VLOOKUP($F566,BY_IND_Demand_Drivers!$B$5:$J$100,8,FALSE)</f>
        <v>0</v>
      </c>
      <c r="I566" s="16">
        <f>VLOOKUP($D566,'Growth rate'!$B$3:$S$93,9,FALSE)*VLOOKUP($F566,BY_IND_Demand_Drivers!$B$5:$J$100,9,FALSE)</f>
        <v>0</v>
      </c>
    </row>
    <row r="567" spans="1:9">
      <c r="A567" s="16">
        <f t="shared" si="7"/>
        <v>14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ICDFL</v>
      </c>
      <c r="G567" s="16">
        <f>VLOOKUP($D567,'Growth rate'!$B$3:$S$93,9,FALSE)*VLOOKUP($F567,BY_IND_Demand_Drivers!$B$5:$J$100,7,FALSE)</f>
        <v>0</v>
      </c>
      <c r="H567" s="16">
        <f>VLOOKUP($D567,'Growth rate'!$B$3:$S$93,9,FALSE)*VLOOKUP($F567,BY_IND_Demand_Drivers!$B$5:$J$100,8,FALSE)</f>
        <v>0</v>
      </c>
      <c r="I567" s="16">
        <f>VLOOKUP($D567,'Growth rate'!$B$3:$S$93,9,FALSE)*VLOOKUP($F567,BY_IND_Demand_Drivers!$B$5:$J$100,9,FALSE)</f>
        <v>0</v>
      </c>
    </row>
    <row r="568" spans="1:9">
      <c r="A568" s="16">
        <f t="shared" si="7"/>
        <v>14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ICDFL</v>
      </c>
      <c r="G568" s="16">
        <f>VLOOKUP($D568,'Growth rate'!$B$3:$S$93,9,FALSE)*VLOOKUP($F568,BY_IND_Demand_Drivers!$B$5:$J$100,7,FALSE)</f>
        <v>0</v>
      </c>
      <c r="H568" s="16">
        <f>VLOOKUP($D568,'Growth rate'!$B$3:$S$93,9,FALSE)*VLOOKUP($F568,BY_IND_Demand_Drivers!$B$5:$J$100,8,FALSE)</f>
        <v>0</v>
      </c>
      <c r="I568" s="16">
        <f>VLOOKUP($D568,'Growth rate'!$B$3:$S$93,9,FALSE)*VLOOKUP($F568,BY_IND_Demand_Drivers!$B$5:$J$100,9,FALSE)</f>
        <v>0</v>
      </c>
    </row>
    <row r="569" spans="1:9">
      <c r="A569" s="16">
        <f t="shared" si="7"/>
        <v>14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ICDFL</v>
      </c>
      <c r="G569" s="16">
        <f>VLOOKUP($D569,'Growth rate'!$B$3:$S$93,9,FALSE)*VLOOKUP($F569,BY_IND_Demand_Drivers!$B$5:$J$100,7,FALSE)</f>
        <v>0</v>
      </c>
      <c r="H569" s="16">
        <f>VLOOKUP($D569,'Growth rate'!$B$3:$S$93,9,FALSE)*VLOOKUP($F569,BY_IND_Demand_Drivers!$B$5:$J$100,8,FALSE)</f>
        <v>0</v>
      </c>
      <c r="I569" s="16">
        <f>VLOOKUP($D569,'Growth rate'!$B$3:$S$93,9,FALSE)*VLOOKUP($F569,BY_IND_Demand_Drivers!$B$5:$J$100,9,FALSE)</f>
        <v>0</v>
      </c>
    </row>
    <row r="570" spans="1:9">
      <c r="A570" s="16">
        <f t="shared" si="7"/>
        <v>14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ICDFL</v>
      </c>
      <c r="G570" s="16">
        <f>VLOOKUP($D570,'Growth rate'!$B$3:$S$93,9,FALSE)*VLOOKUP($F570,BY_IND_Demand_Drivers!$B$5:$J$100,7,FALSE)</f>
        <v>0</v>
      </c>
      <c r="H570" s="16">
        <f>VLOOKUP($D570,'Growth rate'!$B$3:$S$93,9,FALSE)*VLOOKUP($F570,BY_IND_Demand_Drivers!$B$5:$J$100,8,FALSE)</f>
        <v>0</v>
      </c>
      <c r="I570" s="16">
        <f>VLOOKUP($D570,'Growth rate'!$B$3:$S$93,9,FALSE)*VLOOKUP($F570,BY_IND_Demand_Drivers!$B$5:$J$100,9,FALSE)</f>
        <v>0</v>
      </c>
    </row>
    <row r="571" spans="1:9">
      <c r="A571" s="16">
        <f t="shared" si="7"/>
        <v>14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ICDFL</v>
      </c>
      <c r="G571" s="16">
        <f>VLOOKUP($D571,'Growth rate'!$B$3:$S$93,9,FALSE)*VLOOKUP($F571,BY_IND_Demand_Drivers!$B$5:$J$100,7,FALSE)</f>
        <v>0</v>
      </c>
      <c r="H571" s="16">
        <f>VLOOKUP($D571,'Growth rate'!$B$3:$S$93,9,FALSE)*VLOOKUP($F571,BY_IND_Demand_Drivers!$B$5:$J$100,8,FALSE)</f>
        <v>0</v>
      </c>
      <c r="I571" s="16">
        <f>VLOOKUP($D571,'Growth rate'!$B$3:$S$93,9,FALSE)*VLOOKUP($F571,BY_IND_Demand_Drivers!$B$5:$J$100,9,FALSE)</f>
        <v>0</v>
      </c>
    </row>
    <row r="572" spans="1:9">
      <c r="A572" s="16">
        <f t="shared" si="7"/>
        <v>14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ICDFL</v>
      </c>
      <c r="G572" s="16">
        <f>VLOOKUP($D572,'Growth rate'!$B$3:$S$93,9,FALSE)*VLOOKUP($F572,BY_IND_Demand_Drivers!$B$5:$J$100,7,FALSE)</f>
        <v>0</v>
      </c>
      <c r="H572" s="16">
        <f>VLOOKUP($D572,'Growth rate'!$B$3:$S$93,9,FALSE)*VLOOKUP($F572,BY_IND_Demand_Drivers!$B$5:$J$100,8,FALSE)</f>
        <v>0</v>
      </c>
      <c r="I572" s="16">
        <f>VLOOKUP($D572,'Growth rate'!$B$3:$S$93,9,FALSE)*VLOOKUP($F572,BY_IND_Demand_Drivers!$B$5:$J$100,9,FALSE)</f>
        <v>0</v>
      </c>
    </row>
    <row r="573" spans="1:9">
      <c r="A573" s="16">
        <f t="shared" si="7"/>
        <v>14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ICDFL</v>
      </c>
      <c r="G573" s="16">
        <f>VLOOKUP($D573,'Growth rate'!$B$3:$S$93,9,FALSE)*VLOOKUP($F573,BY_IND_Demand_Drivers!$B$5:$J$100,7,FALSE)</f>
        <v>0</v>
      </c>
      <c r="H573" s="16">
        <f>VLOOKUP($D573,'Growth rate'!$B$3:$S$93,9,FALSE)*VLOOKUP($F573,BY_IND_Demand_Drivers!$B$5:$J$100,8,FALSE)</f>
        <v>0</v>
      </c>
      <c r="I573" s="16">
        <f>VLOOKUP($D573,'Growth rate'!$B$3:$S$93,9,FALSE)*VLOOKUP($F573,BY_IND_Demand_Drivers!$B$5:$J$100,9,FALSE)</f>
        <v>0</v>
      </c>
    </row>
    <row r="574" spans="1:9">
      <c r="A574" s="16">
        <f t="shared" si="7"/>
        <v>14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ICDFL</v>
      </c>
      <c r="G574" s="16">
        <f>VLOOKUP($D574,'Growth rate'!$B$3:$S$93,9,FALSE)*VLOOKUP($F574,BY_IND_Demand_Drivers!$B$5:$J$100,7,FALSE)</f>
        <v>0</v>
      </c>
      <c r="H574" s="16">
        <f>VLOOKUP($D574,'Growth rate'!$B$3:$S$93,9,FALSE)*VLOOKUP($F574,BY_IND_Demand_Drivers!$B$5:$J$100,8,FALSE)</f>
        <v>0</v>
      </c>
      <c r="I574" s="16">
        <f>VLOOKUP($D574,'Growth rate'!$B$3:$S$93,9,FALSE)*VLOOKUP($F574,BY_IND_Demand_Drivers!$B$5:$J$100,9,FALSE)</f>
        <v>0</v>
      </c>
    </row>
    <row r="575" spans="1:9">
      <c r="A575" s="16">
        <f t="shared" si="7"/>
        <v>14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ICDFL</v>
      </c>
      <c r="G575" s="16">
        <f>VLOOKUP($D575,'Growth rate'!$B$3:$S$93,9,FALSE)*VLOOKUP($F575,BY_IND_Demand_Drivers!$B$5:$J$100,7,FALSE)</f>
        <v>0</v>
      </c>
      <c r="H575" s="16">
        <f>VLOOKUP($D575,'Growth rate'!$B$3:$S$93,9,FALSE)*VLOOKUP($F575,BY_IND_Demand_Drivers!$B$5:$J$100,8,FALSE)</f>
        <v>0</v>
      </c>
      <c r="I575" s="16">
        <f>VLOOKUP($D575,'Growth rate'!$B$3:$S$93,9,FALSE)*VLOOKUP($F575,BY_IND_Demand_Drivers!$B$5:$J$100,9,FALSE)</f>
        <v>0</v>
      </c>
    </row>
    <row r="576" spans="1:9">
      <c r="A576" s="16">
        <f t="shared" si="7"/>
        <v>14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ICDFL</v>
      </c>
      <c r="G576" s="16">
        <f>VLOOKUP($D576,'Growth rate'!$B$3:$S$93,9,FALSE)*VLOOKUP($F576,BY_IND_Demand_Drivers!$B$5:$J$100,7,FALSE)</f>
        <v>0</v>
      </c>
      <c r="H576" s="16">
        <f>VLOOKUP($D576,'Growth rate'!$B$3:$S$93,9,FALSE)*VLOOKUP($F576,BY_IND_Demand_Drivers!$B$5:$J$100,8,FALSE)</f>
        <v>0</v>
      </c>
      <c r="I576" s="16">
        <f>VLOOKUP($D576,'Growth rate'!$B$3:$S$93,9,FALSE)*VLOOKUP($F576,BY_IND_Demand_Drivers!$B$5:$J$100,9,FALSE)</f>
        <v>0</v>
      </c>
    </row>
    <row r="577" spans="1:9">
      <c r="A577" s="16">
        <f t="shared" si="7"/>
        <v>14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ICDFL</v>
      </c>
      <c r="G577" s="16">
        <f>VLOOKUP($D577,'Growth rate'!$B$3:$S$93,9,FALSE)*VLOOKUP($F577,BY_IND_Demand_Drivers!$B$5:$J$100,7,FALSE)</f>
        <v>0</v>
      </c>
      <c r="H577" s="16">
        <f>VLOOKUP($D577,'Growth rate'!$B$3:$S$93,9,FALSE)*VLOOKUP($F577,BY_IND_Demand_Drivers!$B$5:$J$100,8,FALSE)</f>
        <v>0</v>
      </c>
      <c r="I577" s="16">
        <f>VLOOKUP($D577,'Growth rate'!$B$3:$S$93,9,FALSE)*VLOOKUP($F577,BY_IND_Demand_Drivers!$B$5:$J$100,9,FALSE)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2:I577"/>
  <sheetViews>
    <sheetView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15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IADPH</v>
      </c>
      <c r="G4" s="16">
        <f>VLOOKUP($D4,'Growth rate'!$B$3:$S$93,8,FALSE)*VLOOKUP($F4,BY_IND_Demand_Drivers!$B$5:$J$100,7,FALSE)</f>
        <v>67.343988332673305</v>
      </c>
      <c r="H4" s="16">
        <f>VLOOKUP($D4,'Growth rate'!$B$3:$S$93,8,FALSE)*VLOOKUP($F4,BY_IND_Demand_Drivers!$B$5:$J$100,8,FALSE)</f>
        <v>0</v>
      </c>
      <c r="I4" s="16">
        <f>VLOOKUP($D4,'Growth rate'!$B$3:$S$93,8,FALSE)*VLOOKUP($F4,BY_IND_Demand_Drivers!$B$5:$J$100,9,FALSE)</f>
        <v>0</v>
      </c>
    </row>
    <row r="5" spans="1:9">
      <c r="A5" s="16">
        <v>15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IADPH</v>
      </c>
      <c r="G5" s="16">
        <f>VLOOKUP($D5,'Growth rate'!$B$3:$S$93,8,FALSE)*VLOOKUP($F5,BY_IND_Demand_Drivers!$B$5:$J$100,7,FALSE)</f>
        <v>66.815981946707595</v>
      </c>
      <c r="H5" s="16">
        <f>VLOOKUP($D5,'Growth rate'!$B$3:$S$93,8,FALSE)*VLOOKUP($F5,BY_IND_Demand_Drivers!$B$5:$J$100,8,FALSE)</f>
        <v>0</v>
      </c>
      <c r="I5" s="16">
        <f>VLOOKUP($D5,'Growth rate'!$B$3:$S$93,8,FALSE)*VLOOKUP($F5,BY_IND_Demand_Drivers!$B$5:$J$100,9,FALSE)</f>
        <v>0</v>
      </c>
    </row>
    <row r="6" spans="1:9">
      <c r="A6" s="16">
        <v>15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IADPH</v>
      </c>
      <c r="G6" s="16">
        <f>VLOOKUP($D6,'Growth rate'!$B$3:$S$93,8,FALSE)*VLOOKUP($F6,BY_IND_Demand_Drivers!$B$5:$J$100,7,FALSE)</f>
        <v>66.287975560741884</v>
      </c>
      <c r="H6" s="16">
        <f>VLOOKUP($D6,'Growth rate'!$B$3:$S$93,8,FALSE)*VLOOKUP($F6,BY_IND_Demand_Drivers!$B$5:$J$100,8,FALSE)</f>
        <v>0</v>
      </c>
      <c r="I6" s="16">
        <f>VLOOKUP($D6,'Growth rate'!$B$3:$S$93,8,FALSE)*VLOOKUP($F6,BY_IND_Demand_Drivers!$B$5:$J$100,9,FALSE)</f>
        <v>0</v>
      </c>
    </row>
    <row r="7" spans="1:9">
      <c r="A7" s="16">
        <v>15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IADPH</v>
      </c>
      <c r="G7" s="16">
        <f>VLOOKUP($D7,'Growth rate'!$B$3:$S$93,8,FALSE)*VLOOKUP($F7,BY_IND_Demand_Drivers!$B$5:$J$100,7,FALSE)</f>
        <v>65.75996917477616</v>
      </c>
      <c r="H7" s="16">
        <f>VLOOKUP($D7,'Growth rate'!$B$3:$S$93,8,FALSE)*VLOOKUP($F7,BY_IND_Demand_Drivers!$B$5:$J$100,8,FALSE)</f>
        <v>0</v>
      </c>
      <c r="I7" s="16">
        <f>VLOOKUP($D7,'Growth rate'!$B$3:$S$93,8,FALSE)*VLOOKUP($F7,BY_IND_Demand_Drivers!$B$5:$J$100,9,FALSE)</f>
        <v>0</v>
      </c>
    </row>
    <row r="8" spans="1:9">
      <c r="A8" s="16">
        <v>15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IADPH</v>
      </c>
      <c r="G8" s="16">
        <f>VLOOKUP($D8,'Growth rate'!$B$3:$S$93,8,FALSE)*VLOOKUP($F8,BY_IND_Demand_Drivers!$B$5:$J$100,7,FALSE)</f>
        <v>65.231962788810449</v>
      </c>
      <c r="H8" s="16">
        <f>VLOOKUP($D8,'Growth rate'!$B$3:$S$93,8,FALSE)*VLOOKUP($F8,BY_IND_Demand_Drivers!$B$5:$J$100,8,FALSE)</f>
        <v>0</v>
      </c>
      <c r="I8" s="16">
        <f>VLOOKUP($D8,'Growth rate'!$B$3:$S$93,8,FALSE)*VLOOKUP($F8,BY_IND_Demand_Drivers!$B$5:$J$100,9,FALSE)</f>
        <v>0</v>
      </c>
    </row>
    <row r="9" spans="1:9">
      <c r="A9" s="16">
        <v>15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IADPH</v>
      </c>
      <c r="G9" s="16">
        <f>VLOOKUP($D9,'Growth rate'!$B$3:$S$93,8,FALSE)*VLOOKUP($F9,BY_IND_Demand_Drivers!$B$5:$J$100,7,FALSE)</f>
        <v>64.703956402844739</v>
      </c>
      <c r="H9" s="16">
        <f>VLOOKUP($D9,'Growth rate'!$B$3:$S$93,8,FALSE)*VLOOKUP($F9,BY_IND_Demand_Drivers!$B$5:$J$100,8,FALSE)</f>
        <v>0</v>
      </c>
      <c r="I9" s="16">
        <f>VLOOKUP($D9,'Growth rate'!$B$3:$S$93,8,FALSE)*VLOOKUP($F9,BY_IND_Demand_Drivers!$B$5:$J$100,9,FALSE)</f>
        <v>0</v>
      </c>
    </row>
    <row r="10" spans="1:9">
      <c r="A10" s="16">
        <v>15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IADPH</v>
      </c>
      <c r="G10" s="16">
        <f>VLOOKUP($D10,'Growth rate'!$B$3:$S$93,8,FALSE)*VLOOKUP($F10,BY_IND_Demand_Drivers!$B$5:$J$100,7,FALSE)</f>
        <v>64.175950016879028</v>
      </c>
      <c r="H10" s="16">
        <f>VLOOKUP($D10,'Growth rate'!$B$3:$S$93,8,FALSE)*VLOOKUP($F10,BY_IND_Demand_Drivers!$B$5:$J$100,8,FALSE)</f>
        <v>0</v>
      </c>
      <c r="I10" s="16">
        <f>VLOOKUP($D10,'Growth rate'!$B$3:$S$93,8,FALSE)*VLOOKUP($F10,BY_IND_Demand_Drivers!$B$5:$J$100,9,FALSE)</f>
        <v>0</v>
      </c>
    </row>
    <row r="11" spans="1:9">
      <c r="A11" s="16">
        <v>15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IADPH</v>
      </c>
      <c r="G11" s="16">
        <f>VLOOKUP($D11,'Growth rate'!$B$3:$S$93,8,FALSE)*VLOOKUP($F11,BY_IND_Demand_Drivers!$B$5:$J$100,7,FALSE)</f>
        <v>63.647943630913311</v>
      </c>
      <c r="H11" s="16">
        <f>VLOOKUP($D11,'Growth rate'!$B$3:$S$93,8,FALSE)*VLOOKUP($F11,BY_IND_Demand_Drivers!$B$5:$J$100,8,FALSE)</f>
        <v>0</v>
      </c>
      <c r="I11" s="16">
        <f>VLOOKUP($D11,'Growth rate'!$B$3:$S$93,8,FALSE)*VLOOKUP($F11,BY_IND_Demand_Drivers!$B$5:$J$100,9,FALSE)</f>
        <v>0</v>
      </c>
    </row>
    <row r="12" spans="1:9">
      <c r="A12" s="16">
        <v>15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IADPH</v>
      </c>
      <c r="G12" s="16">
        <f>VLOOKUP($D12,'Growth rate'!$B$3:$S$93,8,FALSE)*VLOOKUP($F12,BY_IND_Demand_Drivers!$B$5:$J$100,7,FALSE)</f>
        <v>63.119937244947593</v>
      </c>
      <c r="H12" s="16">
        <f>VLOOKUP($D12,'Growth rate'!$B$3:$S$93,8,FALSE)*VLOOKUP($F12,BY_IND_Demand_Drivers!$B$5:$J$100,8,FALSE)</f>
        <v>0</v>
      </c>
      <c r="I12" s="16">
        <f>VLOOKUP($D12,'Growth rate'!$B$3:$S$93,8,FALSE)*VLOOKUP($F12,BY_IND_Demand_Drivers!$B$5:$J$100,9,FALSE)</f>
        <v>0</v>
      </c>
    </row>
    <row r="13" spans="1:9">
      <c r="A13" s="16">
        <v>15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IADPH</v>
      </c>
      <c r="G13" s="16">
        <f>VLOOKUP($D13,'Growth rate'!$B$3:$S$93,8,FALSE)*VLOOKUP($F13,BY_IND_Demand_Drivers!$B$5:$J$100,7,FALSE)</f>
        <v>62.591930858981883</v>
      </c>
      <c r="H13" s="16">
        <f>VLOOKUP($D13,'Growth rate'!$B$3:$S$93,8,FALSE)*VLOOKUP($F13,BY_IND_Demand_Drivers!$B$5:$J$100,8,FALSE)</f>
        <v>0</v>
      </c>
      <c r="I13" s="16">
        <f>VLOOKUP($D13,'Growth rate'!$B$3:$S$93,8,FALSE)*VLOOKUP($F13,BY_IND_Demand_Drivers!$B$5:$J$100,9,FALSE)</f>
        <v>0</v>
      </c>
    </row>
    <row r="14" spans="1:9">
      <c r="A14" s="16">
        <v>15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IADPH</v>
      </c>
      <c r="G14" s="16">
        <f>VLOOKUP($D14,'Growth rate'!$B$3:$S$93,8,FALSE)*VLOOKUP($F14,BY_IND_Demand_Drivers!$B$5:$J$100,7,FALSE)</f>
        <v>62.063924473016165</v>
      </c>
      <c r="H14" s="16">
        <f>VLOOKUP($D14,'Growth rate'!$B$3:$S$93,8,FALSE)*VLOOKUP($F14,BY_IND_Demand_Drivers!$B$5:$J$100,8,FALSE)</f>
        <v>0</v>
      </c>
      <c r="I14" s="16">
        <f>VLOOKUP($D14,'Growth rate'!$B$3:$S$93,8,FALSE)*VLOOKUP($F14,BY_IND_Demand_Drivers!$B$5:$J$100,9,FALSE)</f>
        <v>0</v>
      </c>
    </row>
    <row r="15" spans="1:9">
      <c r="A15" s="16">
        <v>15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IADPH</v>
      </c>
      <c r="G15" s="16">
        <f>VLOOKUP($D15,'Growth rate'!$B$3:$S$93,8,FALSE)*VLOOKUP($F15,BY_IND_Demand_Drivers!$B$5:$J$100,7,FALSE)</f>
        <v>61.535918087050455</v>
      </c>
      <c r="H15" s="16">
        <f>VLOOKUP($D15,'Growth rate'!$B$3:$S$93,8,FALSE)*VLOOKUP($F15,BY_IND_Demand_Drivers!$B$5:$J$100,8,FALSE)</f>
        <v>0</v>
      </c>
      <c r="I15" s="16">
        <f>VLOOKUP($D15,'Growth rate'!$B$3:$S$93,8,FALSE)*VLOOKUP($F15,BY_IND_Demand_Drivers!$B$5:$J$100,9,FALSE)</f>
        <v>0</v>
      </c>
    </row>
    <row r="16" spans="1:9">
      <c r="A16" s="16">
        <v>15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IADPH</v>
      </c>
      <c r="G16" s="16">
        <f>VLOOKUP($D16,'Growth rate'!$B$3:$S$93,8,FALSE)*VLOOKUP($F16,BY_IND_Demand_Drivers!$B$5:$J$100,7,FALSE)</f>
        <v>61.007911701084737</v>
      </c>
      <c r="H16" s="16">
        <f>VLOOKUP($D16,'Growth rate'!$B$3:$S$93,8,FALSE)*VLOOKUP($F16,BY_IND_Demand_Drivers!$B$5:$J$100,8,FALSE)</f>
        <v>0</v>
      </c>
      <c r="I16" s="16">
        <f>VLOOKUP($D16,'Growth rate'!$B$3:$S$93,8,FALSE)*VLOOKUP($F16,BY_IND_Demand_Drivers!$B$5:$J$100,9,FALSE)</f>
        <v>0</v>
      </c>
    </row>
    <row r="17" spans="1:9">
      <c r="A17" s="16">
        <v>15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IADPH</v>
      </c>
      <c r="G17" s="16">
        <f>VLOOKUP($D17,'Growth rate'!$B$3:$S$93,8,FALSE)*VLOOKUP($F17,BY_IND_Demand_Drivers!$B$5:$J$100,7,FALSE)</f>
        <v>60.479905315119019</v>
      </c>
      <c r="H17" s="16">
        <f>VLOOKUP($D17,'Growth rate'!$B$3:$S$93,8,FALSE)*VLOOKUP($F17,BY_IND_Demand_Drivers!$B$5:$J$100,8,FALSE)</f>
        <v>0</v>
      </c>
      <c r="I17" s="16">
        <f>VLOOKUP($D17,'Growth rate'!$B$3:$S$93,8,FALSE)*VLOOKUP($F17,BY_IND_Demand_Drivers!$B$5:$J$100,9,FALSE)</f>
        <v>0</v>
      </c>
    </row>
    <row r="18" spans="1:9">
      <c r="A18" s="16">
        <v>15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IADPH</v>
      </c>
      <c r="G18" s="16">
        <f>VLOOKUP($D18,'Growth rate'!$B$3:$S$93,8,FALSE)*VLOOKUP($F18,BY_IND_Demand_Drivers!$B$5:$J$100,7,FALSE)</f>
        <v>59.951898929153309</v>
      </c>
      <c r="H18" s="16">
        <f>VLOOKUP($D18,'Growth rate'!$B$3:$S$93,8,FALSE)*VLOOKUP($F18,BY_IND_Demand_Drivers!$B$5:$J$100,8,FALSE)</f>
        <v>0</v>
      </c>
      <c r="I18" s="16">
        <f>VLOOKUP($D18,'Growth rate'!$B$3:$S$93,8,FALSE)*VLOOKUP($F18,BY_IND_Demand_Drivers!$B$5:$J$100,9,FALSE)</f>
        <v>0</v>
      </c>
    </row>
    <row r="19" spans="1:9">
      <c r="A19" s="16">
        <v>15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IADPH</v>
      </c>
      <c r="G19" s="16">
        <f>VLOOKUP($D19,'Growth rate'!$B$3:$S$93,8,FALSE)*VLOOKUP($F19,BY_IND_Demand_Drivers!$B$5:$J$100,7,FALSE)</f>
        <v>59.423892543187598</v>
      </c>
      <c r="H19" s="16">
        <f>VLOOKUP($D19,'Growth rate'!$B$3:$S$93,8,FALSE)*VLOOKUP($F19,BY_IND_Demand_Drivers!$B$5:$J$100,8,FALSE)</f>
        <v>0</v>
      </c>
      <c r="I19" s="16">
        <f>VLOOKUP($D19,'Growth rate'!$B$3:$S$93,8,FALSE)*VLOOKUP($F19,BY_IND_Demand_Drivers!$B$5:$J$100,9,FALSE)</f>
        <v>0</v>
      </c>
    </row>
    <row r="20" spans="1:9">
      <c r="A20" s="16">
        <v>15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IADPH</v>
      </c>
      <c r="G20" s="16">
        <f>VLOOKUP($D20,'Growth rate'!$B$3:$S$93,8,FALSE)*VLOOKUP($F20,BY_IND_Demand_Drivers!$B$5:$J$100,7,FALSE)</f>
        <v>58.895886157221881</v>
      </c>
      <c r="H20" s="16">
        <f>VLOOKUP($D20,'Growth rate'!$B$3:$S$93,8,FALSE)*VLOOKUP($F20,BY_IND_Demand_Drivers!$B$5:$J$100,8,FALSE)</f>
        <v>0</v>
      </c>
      <c r="I20" s="16">
        <f>VLOOKUP($D20,'Growth rate'!$B$3:$S$93,8,FALSE)*VLOOKUP($F20,BY_IND_Demand_Drivers!$B$5:$J$100,9,FALSE)</f>
        <v>0</v>
      </c>
    </row>
    <row r="21" spans="1:9">
      <c r="A21" s="16">
        <v>15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IADPH</v>
      </c>
      <c r="G21" s="16">
        <f>VLOOKUP($D21,'Growth rate'!$B$3:$S$93,8,FALSE)*VLOOKUP($F21,BY_IND_Demand_Drivers!$B$5:$J$100,7,FALSE)</f>
        <v>58.367879771256163</v>
      </c>
      <c r="H21" s="16">
        <f>VLOOKUP($D21,'Growth rate'!$B$3:$S$93,8,FALSE)*VLOOKUP($F21,BY_IND_Demand_Drivers!$B$5:$J$100,8,FALSE)</f>
        <v>0</v>
      </c>
      <c r="I21" s="16">
        <f>VLOOKUP($D21,'Growth rate'!$B$3:$S$93,8,FALSE)*VLOOKUP($F21,BY_IND_Demand_Drivers!$B$5:$J$100,9,FALSE)</f>
        <v>0</v>
      </c>
    </row>
    <row r="22" spans="1:9">
      <c r="A22" s="16">
        <v>15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IADPH</v>
      </c>
      <c r="G22" s="16">
        <f>VLOOKUP($D22,'Growth rate'!$B$3:$S$93,8,FALSE)*VLOOKUP($F22,BY_IND_Demand_Drivers!$B$5:$J$100,7,FALSE)</f>
        <v>57.839873385290453</v>
      </c>
      <c r="H22" s="16">
        <f>VLOOKUP($D22,'Growth rate'!$B$3:$S$93,8,FALSE)*VLOOKUP($F22,BY_IND_Demand_Drivers!$B$5:$J$100,8,FALSE)</f>
        <v>0</v>
      </c>
      <c r="I22" s="16">
        <f>VLOOKUP($D22,'Growth rate'!$B$3:$S$93,8,FALSE)*VLOOKUP($F22,BY_IND_Demand_Drivers!$B$5:$J$100,9,FALSE)</f>
        <v>0</v>
      </c>
    </row>
    <row r="23" spans="1:9">
      <c r="A23" s="16">
        <v>15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IADPH</v>
      </c>
      <c r="G23" s="16">
        <f>VLOOKUP($D23,'Growth rate'!$B$3:$S$93,8,FALSE)*VLOOKUP($F23,BY_IND_Demand_Drivers!$B$5:$J$100,7,FALSE)</f>
        <v>57.311866999324742</v>
      </c>
      <c r="H23" s="16">
        <f>VLOOKUP($D23,'Growth rate'!$B$3:$S$93,8,FALSE)*VLOOKUP($F23,BY_IND_Demand_Drivers!$B$5:$J$100,8,FALSE)</f>
        <v>0</v>
      </c>
      <c r="I23" s="16">
        <f>VLOOKUP($D23,'Growth rate'!$B$3:$S$93,8,FALSE)*VLOOKUP($F23,BY_IND_Demand_Drivers!$B$5:$J$100,9,FALSE)</f>
        <v>0</v>
      </c>
    </row>
    <row r="24" spans="1:9">
      <c r="A24" s="16">
        <v>15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IADPH</v>
      </c>
      <c r="G24" s="16">
        <f>VLOOKUP($D24,'Growth rate'!$B$3:$S$93,8,FALSE)*VLOOKUP($F24,BY_IND_Demand_Drivers!$B$5:$J$100,7,FALSE)</f>
        <v>56.783860613359032</v>
      </c>
      <c r="H24" s="16">
        <f>VLOOKUP($D24,'Growth rate'!$B$3:$S$93,8,FALSE)*VLOOKUP($F24,BY_IND_Demand_Drivers!$B$5:$J$100,8,FALSE)</f>
        <v>0</v>
      </c>
      <c r="I24" s="16">
        <f>VLOOKUP($D24,'Growth rate'!$B$3:$S$93,8,FALSE)*VLOOKUP($F24,BY_IND_Demand_Drivers!$B$5:$J$100,9,FALSE)</f>
        <v>0</v>
      </c>
    </row>
    <row r="25" spans="1:9">
      <c r="A25" s="16">
        <v>15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IADPH</v>
      </c>
      <c r="G25" s="16">
        <f>VLOOKUP($D25,'Growth rate'!$B$3:$S$93,8,FALSE)*VLOOKUP($F25,BY_IND_Demand_Drivers!$B$5:$J$100,7,FALSE)</f>
        <v>56.255854227393307</v>
      </c>
      <c r="H25" s="16">
        <f>VLOOKUP($D25,'Growth rate'!$B$3:$S$93,8,FALSE)*VLOOKUP($F25,BY_IND_Demand_Drivers!$B$5:$J$100,8,FALSE)</f>
        <v>0</v>
      </c>
      <c r="I25" s="16">
        <f>VLOOKUP($D25,'Growth rate'!$B$3:$S$93,8,FALSE)*VLOOKUP($F25,BY_IND_Demand_Drivers!$B$5:$J$100,9,FALSE)</f>
        <v>0</v>
      </c>
    </row>
    <row r="26" spans="1:9">
      <c r="A26" s="16">
        <v>15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IADPH</v>
      </c>
      <c r="G26" s="16">
        <f>VLOOKUP($D26,'Growth rate'!$B$3:$S$93,8,FALSE)*VLOOKUP($F26,BY_IND_Demand_Drivers!$B$5:$J$100,7,FALSE)</f>
        <v>55.727847841427597</v>
      </c>
      <c r="H26" s="16">
        <f>VLOOKUP($D26,'Growth rate'!$B$3:$S$93,8,FALSE)*VLOOKUP($F26,BY_IND_Demand_Drivers!$B$5:$J$100,8,FALSE)</f>
        <v>0</v>
      </c>
      <c r="I26" s="16">
        <f>VLOOKUP($D26,'Growth rate'!$B$3:$S$93,8,FALSE)*VLOOKUP($F26,BY_IND_Demand_Drivers!$B$5:$J$100,9,FALSE)</f>
        <v>0</v>
      </c>
    </row>
    <row r="27" spans="1:9">
      <c r="A27" s="16">
        <v>15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IADPH</v>
      </c>
      <c r="G27" s="16">
        <f>VLOOKUP($D27,'Growth rate'!$B$3:$S$93,8,FALSE)*VLOOKUP($F27,BY_IND_Demand_Drivers!$B$5:$J$100,7,FALSE)</f>
        <v>55.199841455461886</v>
      </c>
      <c r="H27" s="16">
        <f>VLOOKUP($D27,'Growth rate'!$B$3:$S$93,8,FALSE)*VLOOKUP($F27,BY_IND_Demand_Drivers!$B$5:$J$100,8,FALSE)</f>
        <v>0</v>
      </c>
      <c r="I27" s="16">
        <f>VLOOKUP($D27,'Growth rate'!$B$3:$S$93,8,FALSE)*VLOOKUP($F27,BY_IND_Demand_Drivers!$B$5:$J$100,9,FALSE)</f>
        <v>0</v>
      </c>
    </row>
    <row r="28" spans="1:9">
      <c r="A28" s="16">
        <v>15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IADPH</v>
      </c>
      <c r="G28" s="16">
        <f>VLOOKUP($D28,'Growth rate'!$B$3:$S$93,8,FALSE)*VLOOKUP($F28,BY_IND_Demand_Drivers!$B$5:$J$100,7,FALSE)</f>
        <v>54.671835069496169</v>
      </c>
      <c r="H28" s="16">
        <f>VLOOKUP($D28,'Growth rate'!$B$3:$S$93,8,FALSE)*VLOOKUP($F28,BY_IND_Demand_Drivers!$B$5:$J$100,8,FALSE)</f>
        <v>0</v>
      </c>
      <c r="I28" s="16">
        <f>VLOOKUP($D28,'Growth rate'!$B$3:$S$93,8,FALSE)*VLOOKUP($F28,BY_IND_Demand_Drivers!$B$5:$J$100,9,FALSE)</f>
        <v>0</v>
      </c>
    </row>
    <row r="29" spans="1:9">
      <c r="A29" s="16">
        <v>15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IADPH</v>
      </c>
      <c r="G29" s="16">
        <f>VLOOKUP($D29,'Growth rate'!$B$3:$S$93,8,FALSE)*VLOOKUP($F29,BY_IND_Demand_Drivers!$B$5:$J$100,7,FALSE)</f>
        <v>54.143828683530458</v>
      </c>
      <c r="H29" s="16">
        <f>VLOOKUP($D29,'Growth rate'!$B$3:$S$93,8,FALSE)*VLOOKUP($F29,BY_IND_Demand_Drivers!$B$5:$J$100,8,FALSE)</f>
        <v>0</v>
      </c>
      <c r="I29" s="16">
        <f>VLOOKUP($D29,'Growth rate'!$B$3:$S$93,8,FALSE)*VLOOKUP($F29,BY_IND_Demand_Drivers!$B$5:$J$100,9,FALSE)</f>
        <v>0</v>
      </c>
    </row>
    <row r="30" spans="1:9">
      <c r="A30" s="16">
        <v>15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IADPH</v>
      </c>
      <c r="G30" s="16">
        <f>VLOOKUP($D30,'Growth rate'!$B$3:$S$93,8,FALSE)*VLOOKUP($F30,BY_IND_Demand_Drivers!$B$5:$J$100,7,FALSE)</f>
        <v>53.61582229756474</v>
      </c>
      <c r="H30" s="16">
        <f>VLOOKUP($D30,'Growth rate'!$B$3:$S$93,8,FALSE)*VLOOKUP($F30,BY_IND_Demand_Drivers!$B$5:$J$100,8,FALSE)</f>
        <v>0</v>
      </c>
      <c r="I30" s="16">
        <f>VLOOKUP($D30,'Growth rate'!$B$3:$S$93,8,FALSE)*VLOOKUP($F30,BY_IND_Demand_Drivers!$B$5:$J$100,9,FALSE)</f>
        <v>0</v>
      </c>
    </row>
    <row r="31" spans="1:9">
      <c r="A31" s="16">
        <v>15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IADPH</v>
      </c>
      <c r="G31" s="16">
        <f>VLOOKUP($D31,'Growth rate'!$B$3:$S$93,8,FALSE)*VLOOKUP($F31,BY_IND_Demand_Drivers!$B$5:$J$100,7,FALSE)</f>
        <v>53.08781591159903</v>
      </c>
      <c r="H31" s="16">
        <f>VLOOKUP($D31,'Growth rate'!$B$3:$S$93,8,FALSE)*VLOOKUP($F31,BY_IND_Demand_Drivers!$B$5:$J$100,8,FALSE)</f>
        <v>0</v>
      </c>
      <c r="I31" s="16">
        <f>VLOOKUP($D31,'Growth rate'!$B$3:$S$93,8,FALSE)*VLOOKUP($F31,BY_IND_Demand_Drivers!$B$5:$J$100,9,FALSE)</f>
        <v>0</v>
      </c>
    </row>
    <row r="32" spans="1:9">
      <c r="A32" s="16">
        <v>15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IADPH</v>
      </c>
      <c r="G32" s="16">
        <f>VLOOKUP($D32,'Growth rate'!$B$3:$S$93,8,FALSE)*VLOOKUP($F32,BY_IND_Demand_Drivers!$B$5:$J$100,7,FALSE)</f>
        <v>52.559809525633312</v>
      </c>
      <c r="H32" s="16">
        <f>VLOOKUP($D32,'Growth rate'!$B$3:$S$93,8,FALSE)*VLOOKUP($F32,BY_IND_Demand_Drivers!$B$5:$J$100,8,FALSE)</f>
        <v>0</v>
      </c>
      <c r="I32" s="16">
        <f>VLOOKUP($D32,'Growth rate'!$B$3:$S$93,8,FALSE)*VLOOKUP($F32,BY_IND_Demand_Drivers!$B$5:$J$100,9,FALSE)</f>
        <v>0</v>
      </c>
    </row>
    <row r="33" spans="1:9">
      <c r="A33" s="16">
        <v>15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IADPH</v>
      </c>
      <c r="G33" s="16">
        <f>VLOOKUP($D33,'Growth rate'!$B$3:$S$93,8,FALSE)*VLOOKUP($F33,BY_IND_Demand_Drivers!$B$5:$J$100,7,FALSE)</f>
        <v>52.031803139667602</v>
      </c>
      <c r="H33" s="16">
        <f>VLOOKUP($D33,'Growth rate'!$B$3:$S$93,8,FALSE)*VLOOKUP($F33,BY_IND_Demand_Drivers!$B$5:$J$100,8,FALSE)</f>
        <v>0</v>
      </c>
      <c r="I33" s="16">
        <f>VLOOKUP($D33,'Growth rate'!$B$3:$S$93,8,FALSE)*VLOOKUP($F33,BY_IND_Demand_Drivers!$B$5:$J$100,9,FALSE)</f>
        <v>0</v>
      </c>
    </row>
    <row r="34" spans="1:9">
      <c r="A34" s="16">
        <v>15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IADPH</v>
      </c>
      <c r="G34" s="16">
        <f>VLOOKUP($D34,'Growth rate'!$B$3:$S$93,8,FALSE)*VLOOKUP($F34,BY_IND_Demand_Drivers!$B$5:$J$100,7,FALSE)</f>
        <v>51.503796753701891</v>
      </c>
      <c r="H34" s="16">
        <f>VLOOKUP($D34,'Growth rate'!$B$3:$S$93,8,FALSE)*VLOOKUP($F34,BY_IND_Demand_Drivers!$B$5:$J$100,8,FALSE)</f>
        <v>0</v>
      </c>
      <c r="I34" s="16">
        <f>VLOOKUP($D34,'Growth rate'!$B$3:$S$93,8,FALSE)*VLOOKUP($F34,BY_IND_Demand_Drivers!$B$5:$J$100,9,FALSE)</f>
        <v>0</v>
      </c>
    </row>
    <row r="35" spans="1:9">
      <c r="A35" s="16">
        <v>15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IADPH</v>
      </c>
      <c r="G35" s="16">
        <f>VLOOKUP($D35,'Growth rate'!$B$3:$S$93,8,FALSE)*VLOOKUP($F35,BY_IND_Demand_Drivers!$B$5:$J$100,7,FALSE)</f>
        <v>50.975790367736167</v>
      </c>
      <c r="H35" s="16">
        <f>VLOOKUP($D35,'Growth rate'!$B$3:$S$93,8,FALSE)*VLOOKUP($F35,BY_IND_Demand_Drivers!$B$5:$J$100,8,FALSE)</f>
        <v>0</v>
      </c>
      <c r="I35" s="16">
        <f>VLOOKUP($D35,'Growth rate'!$B$3:$S$93,8,FALSE)*VLOOKUP($F35,BY_IND_Demand_Drivers!$B$5:$J$100,9,FALSE)</f>
        <v>0</v>
      </c>
    </row>
    <row r="36" spans="1:9">
      <c r="A36" s="16">
        <v>15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IADPH</v>
      </c>
      <c r="G36" s="16">
        <f>VLOOKUP($D36,'Growth rate'!$B$3:$S$93,8,FALSE)*VLOOKUP($F36,BY_IND_Demand_Drivers!$B$5:$J$100,7,FALSE)</f>
        <v>51.548903260123481</v>
      </c>
      <c r="H36" s="16">
        <f>VLOOKUP($D36,'Growth rate'!$B$3:$S$93,8,FALSE)*VLOOKUP($F36,BY_IND_Demand_Drivers!$B$5:$J$100,8,FALSE)</f>
        <v>0</v>
      </c>
      <c r="I36" s="16">
        <f>VLOOKUP($D36,'Growth rate'!$B$3:$S$93,8,FALSE)*VLOOKUP($F36,BY_IND_Demand_Drivers!$B$5:$J$100,9,FALSE)</f>
        <v>0</v>
      </c>
    </row>
    <row r="37" spans="1:9">
      <c r="A37" s="16">
        <v>15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IADPH</v>
      </c>
      <c r="G37" s="16">
        <f>VLOOKUP($D37,'Growth rate'!$B$3:$S$93,8,FALSE)*VLOOKUP($F37,BY_IND_Demand_Drivers!$B$5:$J$100,7,FALSE)</f>
        <v>52.122016152510781</v>
      </c>
      <c r="H37" s="16">
        <f>VLOOKUP($D37,'Growth rate'!$B$3:$S$93,8,FALSE)*VLOOKUP($F37,BY_IND_Demand_Drivers!$B$5:$J$100,8,FALSE)</f>
        <v>0</v>
      </c>
      <c r="I37" s="16">
        <f>VLOOKUP($D37,'Growth rate'!$B$3:$S$93,8,FALSE)*VLOOKUP($F37,BY_IND_Demand_Drivers!$B$5:$J$100,9,FALSE)</f>
        <v>0</v>
      </c>
    </row>
    <row r="38" spans="1:9">
      <c r="A38" s="16">
        <v>15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IADPH</v>
      </c>
      <c r="G38" s="16">
        <f>VLOOKUP($D38,'Growth rate'!$B$3:$S$93,8,FALSE)*VLOOKUP($F38,BY_IND_Demand_Drivers!$B$5:$J$100,7,FALSE)</f>
        <v>52.695129044898088</v>
      </c>
      <c r="H38" s="16">
        <f>VLOOKUP($D38,'Growth rate'!$B$3:$S$93,8,FALSE)*VLOOKUP($F38,BY_IND_Demand_Drivers!$B$5:$J$100,8,FALSE)</f>
        <v>0</v>
      </c>
      <c r="I38" s="16">
        <f>VLOOKUP($D38,'Growth rate'!$B$3:$S$93,8,FALSE)*VLOOKUP($F38,BY_IND_Demand_Drivers!$B$5:$J$100,9,FALSE)</f>
        <v>0</v>
      </c>
    </row>
    <row r="39" spans="1:9">
      <c r="A39" s="16">
        <v>15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IADPH</v>
      </c>
      <c r="G39" s="16">
        <f>VLOOKUP($D39,'Growth rate'!$B$3:$S$93,8,FALSE)*VLOOKUP($F39,BY_IND_Demand_Drivers!$B$5:$J$100,7,FALSE)</f>
        <v>53.268241937285396</v>
      </c>
      <c r="H39" s="16">
        <f>VLOOKUP($D39,'Growth rate'!$B$3:$S$93,8,FALSE)*VLOOKUP($F39,BY_IND_Demand_Drivers!$B$5:$J$100,8,FALSE)</f>
        <v>0</v>
      </c>
      <c r="I39" s="16">
        <f>VLOOKUP($D39,'Growth rate'!$B$3:$S$93,8,FALSE)*VLOOKUP($F39,BY_IND_Demand_Drivers!$B$5:$J$100,9,FALSE)</f>
        <v>0</v>
      </c>
    </row>
    <row r="40" spans="1:9">
      <c r="A40" s="16">
        <v>15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IADPH</v>
      </c>
      <c r="G40" s="16">
        <f>VLOOKUP($D40,'Growth rate'!$B$3:$S$93,8,FALSE)*VLOOKUP($F40,BY_IND_Demand_Drivers!$B$5:$J$100,7,FALSE)</f>
        <v>53.841354829672703</v>
      </c>
      <c r="H40" s="16">
        <f>VLOOKUP($D40,'Growth rate'!$B$3:$S$93,8,FALSE)*VLOOKUP($F40,BY_IND_Demand_Drivers!$B$5:$J$100,8,FALSE)</f>
        <v>0</v>
      </c>
      <c r="I40" s="16">
        <f>VLOOKUP($D40,'Growth rate'!$B$3:$S$93,8,FALSE)*VLOOKUP($F40,BY_IND_Demand_Drivers!$B$5:$J$100,9,FALSE)</f>
        <v>0</v>
      </c>
    </row>
    <row r="41" spans="1:9">
      <c r="A41" s="16">
        <v>15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IADPH</v>
      </c>
      <c r="G41" s="16">
        <f>VLOOKUP($D41,'Growth rate'!$B$3:$S$93,8,FALSE)*VLOOKUP($F41,BY_IND_Demand_Drivers!$B$5:$J$100,7,FALSE)</f>
        <v>54.454861520016387</v>
      </c>
      <c r="H41" s="16">
        <f>VLOOKUP($D41,'Growth rate'!$B$3:$S$93,8,FALSE)*VLOOKUP($F41,BY_IND_Demand_Drivers!$B$5:$J$100,8,FALSE)</f>
        <v>0</v>
      </c>
      <c r="I41" s="16">
        <f>VLOOKUP($D41,'Growth rate'!$B$3:$S$93,8,FALSE)*VLOOKUP($F41,BY_IND_Demand_Drivers!$B$5:$J$100,9,FALSE)</f>
        <v>0</v>
      </c>
    </row>
    <row r="42" spans="1:9">
      <c r="A42" s="16">
        <v>15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IADPH</v>
      </c>
      <c r="G42" s="16">
        <f>VLOOKUP($D42,'Growth rate'!$B$3:$S$93,8,FALSE)*VLOOKUP($F42,BY_IND_Demand_Drivers!$B$5:$J$100,7,FALSE)</f>
        <v>55.06836821036007</v>
      </c>
      <c r="H42" s="16">
        <f>VLOOKUP($D42,'Growth rate'!$B$3:$S$93,8,FALSE)*VLOOKUP($F42,BY_IND_Demand_Drivers!$B$5:$J$100,8,FALSE)</f>
        <v>0</v>
      </c>
      <c r="I42" s="16">
        <f>VLOOKUP($D42,'Growth rate'!$B$3:$S$93,8,FALSE)*VLOOKUP($F42,BY_IND_Demand_Drivers!$B$5:$J$100,9,FALSE)</f>
        <v>0</v>
      </c>
    </row>
    <row r="43" spans="1:9">
      <c r="A43" s="16">
        <v>15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IADPH</v>
      </c>
      <c r="G43" s="16">
        <f>VLOOKUP($D43,'Growth rate'!$B$3:$S$93,8,FALSE)*VLOOKUP($F43,BY_IND_Demand_Drivers!$B$5:$J$100,7,FALSE)</f>
        <v>55.681874900703754</v>
      </c>
      <c r="H43" s="16">
        <f>VLOOKUP($D43,'Growth rate'!$B$3:$S$93,8,FALSE)*VLOOKUP($F43,BY_IND_Demand_Drivers!$B$5:$J$100,8,FALSE)</f>
        <v>0</v>
      </c>
      <c r="I43" s="16">
        <f>VLOOKUP($D43,'Growth rate'!$B$3:$S$93,8,FALSE)*VLOOKUP($F43,BY_IND_Demand_Drivers!$B$5:$J$100,9,FALSE)</f>
        <v>0</v>
      </c>
    </row>
    <row r="44" spans="1:9">
      <c r="A44" s="16">
        <v>15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IADPH</v>
      </c>
      <c r="G44" s="16">
        <f>VLOOKUP($D44,'Growth rate'!$B$3:$S$93,8,FALSE)*VLOOKUP($F44,BY_IND_Demand_Drivers!$B$5:$J$100,7,FALSE)</f>
        <v>56.295381591047423</v>
      </c>
      <c r="H44" s="16">
        <f>VLOOKUP($D44,'Growth rate'!$B$3:$S$93,8,FALSE)*VLOOKUP($F44,BY_IND_Demand_Drivers!$B$5:$J$100,8,FALSE)</f>
        <v>0</v>
      </c>
      <c r="I44" s="16">
        <f>VLOOKUP($D44,'Growth rate'!$B$3:$S$93,8,FALSE)*VLOOKUP($F44,BY_IND_Demand_Drivers!$B$5:$J$100,9,FALSE)</f>
        <v>0</v>
      </c>
    </row>
    <row r="45" spans="1:9">
      <c r="A45" s="16">
        <v>15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IADPH</v>
      </c>
      <c r="G45" s="16">
        <f>VLOOKUP($D45,'Growth rate'!$B$3:$S$93,8,FALSE)*VLOOKUP($F45,BY_IND_Demand_Drivers!$B$5:$J$100,7,FALSE)</f>
        <v>56.908888281391128</v>
      </c>
      <c r="H45" s="16">
        <f>VLOOKUP($D45,'Growth rate'!$B$3:$S$93,8,FALSE)*VLOOKUP($F45,BY_IND_Demand_Drivers!$B$5:$J$100,8,FALSE)</f>
        <v>0</v>
      </c>
      <c r="I45" s="16">
        <f>VLOOKUP($D45,'Growth rate'!$B$3:$S$93,8,FALSE)*VLOOKUP($F45,BY_IND_Demand_Drivers!$B$5:$J$100,9,FALSE)</f>
        <v>0</v>
      </c>
    </row>
    <row r="46" spans="1:9">
      <c r="A46" s="16">
        <v>15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IADPH</v>
      </c>
      <c r="G46" s="16">
        <f>VLOOKUP($D46,'Growth rate'!$B$3:$S$93,8,FALSE)*VLOOKUP($F46,BY_IND_Demand_Drivers!$B$5:$J$100,7,FALSE)</f>
        <v>57.518460621791156</v>
      </c>
      <c r="H46" s="16">
        <f>VLOOKUP($D46,'Growth rate'!$B$3:$S$93,8,FALSE)*VLOOKUP($F46,BY_IND_Demand_Drivers!$B$5:$J$100,8,FALSE)</f>
        <v>0</v>
      </c>
      <c r="I46" s="16">
        <f>VLOOKUP($D46,'Growth rate'!$B$3:$S$93,8,FALSE)*VLOOKUP($F46,BY_IND_Demand_Drivers!$B$5:$J$100,9,FALSE)</f>
        <v>0</v>
      </c>
    </row>
    <row r="47" spans="1:9">
      <c r="A47" s="16">
        <v>15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IADPH</v>
      </c>
      <c r="G47" s="16">
        <f>VLOOKUP($D47,'Growth rate'!$B$3:$S$93,8,FALSE)*VLOOKUP($F47,BY_IND_Demand_Drivers!$B$5:$J$100,7,FALSE)</f>
        <v>58.128032962191192</v>
      </c>
      <c r="H47" s="16">
        <f>VLOOKUP($D47,'Growth rate'!$B$3:$S$93,8,FALSE)*VLOOKUP($F47,BY_IND_Demand_Drivers!$B$5:$J$100,8,FALSE)</f>
        <v>0</v>
      </c>
      <c r="I47" s="16">
        <f>VLOOKUP($D47,'Growth rate'!$B$3:$S$93,8,FALSE)*VLOOKUP($F47,BY_IND_Demand_Drivers!$B$5:$J$100,9,FALSE)</f>
        <v>0</v>
      </c>
    </row>
    <row r="48" spans="1:9">
      <c r="A48" s="16">
        <v>15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IADPH</v>
      </c>
      <c r="G48" s="16">
        <f>VLOOKUP($D48,'Growth rate'!$B$3:$S$93,8,FALSE)*VLOOKUP($F48,BY_IND_Demand_Drivers!$B$5:$J$100,7,FALSE)</f>
        <v>58.737605302591234</v>
      </c>
      <c r="H48" s="16">
        <f>VLOOKUP($D48,'Growth rate'!$B$3:$S$93,8,FALSE)*VLOOKUP($F48,BY_IND_Demand_Drivers!$B$5:$J$100,8,FALSE)</f>
        <v>0</v>
      </c>
      <c r="I48" s="16">
        <f>VLOOKUP($D48,'Growth rate'!$B$3:$S$93,8,FALSE)*VLOOKUP($F48,BY_IND_Demand_Drivers!$B$5:$J$100,9,FALSE)</f>
        <v>0</v>
      </c>
    </row>
    <row r="49" spans="1:9">
      <c r="A49" s="16">
        <v>15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IADPH</v>
      </c>
      <c r="G49" s="16">
        <f>VLOOKUP($D49,'Growth rate'!$B$3:$S$93,8,FALSE)*VLOOKUP($F49,BY_IND_Demand_Drivers!$B$5:$J$100,7,FALSE)</f>
        <v>59.347177642991277</v>
      </c>
      <c r="H49" s="16">
        <f>VLOOKUP($D49,'Growth rate'!$B$3:$S$93,8,FALSE)*VLOOKUP($F49,BY_IND_Demand_Drivers!$B$5:$J$100,8,FALSE)</f>
        <v>0</v>
      </c>
      <c r="I49" s="16">
        <f>VLOOKUP($D49,'Growth rate'!$B$3:$S$93,8,FALSE)*VLOOKUP($F49,BY_IND_Demand_Drivers!$B$5:$J$100,9,FALSE)</f>
        <v>0</v>
      </c>
    </row>
    <row r="50" spans="1:9">
      <c r="A50" s="16">
        <v>15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IADPH</v>
      </c>
      <c r="G50" s="16">
        <f>VLOOKUP($D50,'Growth rate'!$B$3:$S$93,8,FALSE)*VLOOKUP($F50,BY_IND_Demand_Drivers!$B$5:$J$100,7,FALSE)</f>
        <v>59.956749983391326</v>
      </c>
      <c r="H50" s="16">
        <f>VLOOKUP($D50,'Growth rate'!$B$3:$S$93,8,FALSE)*VLOOKUP($F50,BY_IND_Demand_Drivers!$B$5:$J$100,8,FALSE)</f>
        <v>0</v>
      </c>
      <c r="I50" s="16">
        <f>VLOOKUP($D50,'Growth rate'!$B$3:$S$93,8,FALSE)*VLOOKUP($F50,BY_IND_Demand_Drivers!$B$5:$J$100,9,FALSE)</f>
        <v>0</v>
      </c>
    </row>
    <row r="51" spans="1:9">
      <c r="A51" s="16">
        <v>15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IADPH</v>
      </c>
      <c r="G51" s="16">
        <f>VLOOKUP($D51,'Growth rate'!$B$3:$S$93,8,FALSE)*VLOOKUP($F51,BY_IND_Demand_Drivers!$B$5:$J$100,7,FALSE)</f>
        <v>60.559962894338241</v>
      </c>
      <c r="H51" s="16">
        <f>VLOOKUP($D51,'Growth rate'!$B$3:$S$93,8,FALSE)*VLOOKUP($F51,BY_IND_Demand_Drivers!$B$5:$J$100,8,FALSE)</f>
        <v>0</v>
      </c>
      <c r="I51" s="16">
        <f>VLOOKUP($D51,'Growth rate'!$B$3:$S$93,8,FALSE)*VLOOKUP($F51,BY_IND_Demand_Drivers!$B$5:$J$100,9,FALSE)</f>
        <v>0</v>
      </c>
    </row>
    <row r="52" spans="1:9">
      <c r="A52" s="16">
        <v>15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IADPH</v>
      </c>
      <c r="G52" s="16">
        <f>VLOOKUP($D52,'Growth rate'!$B$3:$S$93,8,FALSE)*VLOOKUP($F52,BY_IND_Demand_Drivers!$B$5:$J$100,7,FALSE)</f>
        <v>61.16317580528515</v>
      </c>
      <c r="H52" s="16">
        <f>VLOOKUP($D52,'Growth rate'!$B$3:$S$93,8,FALSE)*VLOOKUP($F52,BY_IND_Demand_Drivers!$B$5:$J$100,8,FALSE)</f>
        <v>0</v>
      </c>
      <c r="I52" s="16">
        <f>VLOOKUP($D52,'Growth rate'!$B$3:$S$93,8,FALSE)*VLOOKUP($F52,BY_IND_Demand_Drivers!$B$5:$J$100,9,FALSE)</f>
        <v>0</v>
      </c>
    </row>
    <row r="53" spans="1:9">
      <c r="A53" s="16">
        <v>15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IADPH</v>
      </c>
      <c r="G53" s="16">
        <f>VLOOKUP($D53,'Growth rate'!$B$3:$S$93,8,FALSE)*VLOOKUP($F53,BY_IND_Demand_Drivers!$B$5:$J$100,7,FALSE)</f>
        <v>61.766388716232051</v>
      </c>
      <c r="H53" s="16">
        <f>VLOOKUP($D53,'Growth rate'!$B$3:$S$93,8,FALSE)*VLOOKUP($F53,BY_IND_Demand_Drivers!$B$5:$J$100,8,FALSE)</f>
        <v>0</v>
      </c>
      <c r="I53" s="16">
        <f>VLOOKUP($D53,'Growth rate'!$B$3:$S$93,8,FALSE)*VLOOKUP($F53,BY_IND_Demand_Drivers!$B$5:$J$100,9,FALSE)</f>
        <v>0</v>
      </c>
    </row>
    <row r="54" spans="1:9">
      <c r="A54" s="16">
        <v>15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IADPH</v>
      </c>
      <c r="G54" s="16">
        <f>VLOOKUP($D54,'Growth rate'!$B$3:$S$93,8,FALSE)*VLOOKUP($F54,BY_IND_Demand_Drivers!$B$5:$J$100,7,FALSE)</f>
        <v>62.369601627178966</v>
      </c>
      <c r="H54" s="16">
        <f>VLOOKUP($D54,'Growth rate'!$B$3:$S$93,8,FALSE)*VLOOKUP($F54,BY_IND_Demand_Drivers!$B$5:$J$100,8,FALSE)</f>
        <v>0</v>
      </c>
      <c r="I54" s="16">
        <f>VLOOKUP($D54,'Growth rate'!$B$3:$S$93,8,FALSE)*VLOOKUP($F54,BY_IND_Demand_Drivers!$B$5:$J$100,9,FALSE)</f>
        <v>0</v>
      </c>
    </row>
    <row r="55" spans="1:9">
      <c r="A55" s="16">
        <v>15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IADPH</v>
      </c>
      <c r="G55" s="16">
        <f>VLOOKUP($D55,'Growth rate'!$B$3:$S$93,8,FALSE)*VLOOKUP($F55,BY_IND_Demand_Drivers!$B$5:$J$100,7,FALSE)</f>
        <v>62.972814538125881</v>
      </c>
      <c r="H55" s="16">
        <f>VLOOKUP($D55,'Growth rate'!$B$3:$S$93,8,FALSE)*VLOOKUP($F55,BY_IND_Demand_Drivers!$B$5:$J$100,8,FALSE)</f>
        <v>0</v>
      </c>
      <c r="I55" s="16">
        <f>VLOOKUP($D55,'Growth rate'!$B$3:$S$93,8,FALSE)*VLOOKUP($F55,BY_IND_Demand_Drivers!$B$5:$J$100,9,FALSE)</f>
        <v>0</v>
      </c>
    </row>
    <row r="56" spans="1:9">
      <c r="A56" s="16">
        <v>15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IADPH</v>
      </c>
      <c r="G56" s="16">
        <f>VLOOKUP($D56,'Growth rate'!$B$3:$S$93,8,FALSE)*VLOOKUP($F56,BY_IND_Demand_Drivers!$B$5:$J$100,7,FALSE)</f>
        <v>63.544119294646528</v>
      </c>
      <c r="H56" s="16">
        <f>VLOOKUP($D56,'Growth rate'!$B$3:$S$93,8,FALSE)*VLOOKUP($F56,BY_IND_Demand_Drivers!$B$5:$J$100,8,FALSE)</f>
        <v>0</v>
      </c>
      <c r="I56" s="16">
        <f>VLOOKUP($D56,'Growth rate'!$B$3:$S$93,8,FALSE)*VLOOKUP($F56,BY_IND_Demand_Drivers!$B$5:$J$100,9,FALSE)</f>
        <v>0</v>
      </c>
    </row>
    <row r="57" spans="1:9">
      <c r="A57" s="16">
        <v>15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IADPH</v>
      </c>
      <c r="G57" s="16">
        <f>VLOOKUP($D57,'Growth rate'!$B$3:$S$93,8,FALSE)*VLOOKUP($F57,BY_IND_Demand_Drivers!$B$5:$J$100,7,FALSE)</f>
        <v>64.115424051167182</v>
      </c>
      <c r="H57" s="16">
        <f>VLOOKUP($D57,'Growth rate'!$B$3:$S$93,8,FALSE)*VLOOKUP($F57,BY_IND_Demand_Drivers!$B$5:$J$100,8,FALSE)</f>
        <v>0</v>
      </c>
      <c r="I57" s="16">
        <f>VLOOKUP($D57,'Growth rate'!$B$3:$S$93,8,FALSE)*VLOOKUP($F57,BY_IND_Demand_Drivers!$B$5:$J$100,9,FALSE)</f>
        <v>0</v>
      </c>
    </row>
    <row r="58" spans="1:9">
      <c r="A58" s="16">
        <v>15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IADPH</v>
      </c>
      <c r="G58" s="16">
        <f>VLOOKUP($D58,'Growth rate'!$B$3:$S$93,8,FALSE)*VLOOKUP($F58,BY_IND_Demand_Drivers!$B$5:$J$100,7,FALSE)</f>
        <v>64.6867288076878</v>
      </c>
      <c r="H58" s="16">
        <f>VLOOKUP($D58,'Growth rate'!$B$3:$S$93,8,FALSE)*VLOOKUP($F58,BY_IND_Demand_Drivers!$B$5:$J$100,8,FALSE)</f>
        <v>0</v>
      </c>
      <c r="I58" s="16">
        <f>VLOOKUP($D58,'Growth rate'!$B$3:$S$93,8,FALSE)*VLOOKUP($F58,BY_IND_Demand_Drivers!$B$5:$J$100,9,FALSE)</f>
        <v>0</v>
      </c>
    </row>
    <row r="59" spans="1:9">
      <c r="A59" s="16">
        <v>15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IADPH</v>
      </c>
      <c r="G59" s="16">
        <f>VLOOKUP($D59,'Growth rate'!$B$3:$S$93,8,FALSE)*VLOOKUP($F59,BY_IND_Demand_Drivers!$B$5:$J$100,7,FALSE)</f>
        <v>65.258033564208446</v>
      </c>
      <c r="H59" s="16">
        <f>VLOOKUP($D59,'Growth rate'!$B$3:$S$93,8,FALSE)*VLOOKUP($F59,BY_IND_Demand_Drivers!$B$5:$J$100,8,FALSE)</f>
        <v>0</v>
      </c>
      <c r="I59" s="16">
        <f>VLOOKUP($D59,'Growth rate'!$B$3:$S$93,8,FALSE)*VLOOKUP($F59,BY_IND_Demand_Drivers!$B$5:$J$100,9,FALSE)</f>
        <v>0</v>
      </c>
    </row>
    <row r="60" spans="1:9">
      <c r="A60" s="16">
        <v>15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IADPH</v>
      </c>
      <c r="G60" s="16">
        <f>VLOOKUP($D60,'Growth rate'!$B$3:$S$93,8,FALSE)*VLOOKUP($F60,BY_IND_Demand_Drivers!$B$5:$J$100,7,FALSE)</f>
        <v>65.829338320729079</v>
      </c>
      <c r="H60" s="16">
        <f>VLOOKUP($D60,'Growth rate'!$B$3:$S$93,8,FALSE)*VLOOKUP($F60,BY_IND_Demand_Drivers!$B$5:$J$100,8,FALSE)</f>
        <v>0</v>
      </c>
      <c r="I60" s="16">
        <f>VLOOKUP($D60,'Growth rate'!$B$3:$S$93,8,FALSE)*VLOOKUP($F60,BY_IND_Demand_Drivers!$B$5:$J$100,9,FALSE)</f>
        <v>0</v>
      </c>
    </row>
    <row r="61" spans="1:9">
      <c r="A61" s="16">
        <v>15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IADPH</v>
      </c>
      <c r="G61" s="16">
        <f>VLOOKUP($D61,'Growth rate'!$B$3:$S$93,8,FALSE)*VLOOKUP($F61,BY_IND_Demand_Drivers!$B$5:$J$100,7,FALSE)</f>
        <v>66.365806041584889</v>
      </c>
      <c r="H61" s="16">
        <f>VLOOKUP($D61,'Growth rate'!$B$3:$S$93,8,FALSE)*VLOOKUP($F61,BY_IND_Demand_Drivers!$B$5:$J$100,8,FALSE)</f>
        <v>0</v>
      </c>
      <c r="I61" s="16">
        <f>VLOOKUP($D61,'Growth rate'!$B$3:$S$93,8,FALSE)*VLOOKUP($F61,BY_IND_Demand_Drivers!$B$5:$J$100,9,FALSE)</f>
        <v>0</v>
      </c>
    </row>
    <row r="62" spans="1:9">
      <c r="A62" s="16">
        <v>15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IADPH</v>
      </c>
      <c r="G62" s="16">
        <f>VLOOKUP($D62,'Growth rate'!$B$3:$S$93,8,FALSE)*VLOOKUP($F62,BY_IND_Demand_Drivers!$B$5:$J$100,7,FALSE)</f>
        <v>66.9022737624407</v>
      </c>
      <c r="H62" s="16">
        <f>VLOOKUP($D62,'Growth rate'!$B$3:$S$93,8,FALSE)*VLOOKUP($F62,BY_IND_Demand_Drivers!$B$5:$J$100,8,FALSE)</f>
        <v>0</v>
      </c>
      <c r="I62" s="16">
        <f>VLOOKUP($D62,'Growth rate'!$B$3:$S$93,8,FALSE)*VLOOKUP($F62,BY_IND_Demand_Drivers!$B$5:$J$100,9,FALSE)</f>
        <v>0</v>
      </c>
    </row>
    <row r="63" spans="1:9">
      <c r="A63" s="16">
        <v>15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IADPH</v>
      </c>
      <c r="G63" s="16">
        <f>VLOOKUP($D63,'Growth rate'!$B$3:$S$93,8,FALSE)*VLOOKUP($F63,BY_IND_Demand_Drivers!$B$5:$J$100,7,FALSE)</f>
        <v>67.438741483296468</v>
      </c>
      <c r="H63" s="16">
        <f>VLOOKUP($D63,'Growth rate'!$B$3:$S$93,8,FALSE)*VLOOKUP($F63,BY_IND_Demand_Drivers!$B$5:$J$100,8,FALSE)</f>
        <v>0</v>
      </c>
      <c r="I63" s="16">
        <f>VLOOKUP($D63,'Growth rate'!$B$3:$S$93,8,FALSE)*VLOOKUP($F63,BY_IND_Demand_Drivers!$B$5:$J$100,9,FALSE)</f>
        <v>0</v>
      </c>
    </row>
    <row r="64" spans="1:9">
      <c r="A64" s="16">
        <v>15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IADPH</v>
      </c>
      <c r="G64" s="16">
        <f>VLOOKUP($D64,'Growth rate'!$B$3:$S$93,8,FALSE)*VLOOKUP($F64,BY_IND_Demand_Drivers!$B$5:$J$100,7,FALSE)</f>
        <v>67.975209204152293</v>
      </c>
      <c r="H64" s="16">
        <f>VLOOKUP($D64,'Growth rate'!$B$3:$S$93,8,FALSE)*VLOOKUP($F64,BY_IND_Demand_Drivers!$B$5:$J$100,8,FALSE)</f>
        <v>0</v>
      </c>
      <c r="I64" s="16">
        <f>VLOOKUP($D64,'Growth rate'!$B$3:$S$93,8,FALSE)*VLOOKUP($F64,BY_IND_Demand_Drivers!$B$5:$J$100,9,FALSE)</f>
        <v>0</v>
      </c>
    </row>
    <row r="65" spans="1:9">
      <c r="A65" s="16">
        <v>15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IADPH</v>
      </c>
      <c r="G65" s="16">
        <f>VLOOKUP($D65,'Growth rate'!$B$3:$S$93,8,FALSE)*VLOOKUP($F65,BY_IND_Demand_Drivers!$B$5:$J$100,7,FALSE)</f>
        <v>68.511676925008103</v>
      </c>
      <c r="H65" s="16">
        <f>VLOOKUP($D65,'Growth rate'!$B$3:$S$93,8,FALSE)*VLOOKUP($F65,BY_IND_Demand_Drivers!$B$5:$J$100,8,FALSE)</f>
        <v>0</v>
      </c>
      <c r="I65" s="16">
        <f>VLOOKUP($D65,'Growth rate'!$B$3:$S$93,8,FALSE)*VLOOKUP($F65,BY_IND_Demand_Drivers!$B$5:$J$100,9,FALSE)</f>
        <v>0</v>
      </c>
    </row>
    <row r="66" spans="1:9">
      <c r="A66" s="16">
        <v>15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IADPH</v>
      </c>
      <c r="G66" s="16">
        <f>VLOOKUP($D66,'Growth rate'!$B$3:$S$93,8,FALSE)*VLOOKUP($F66,BY_IND_Demand_Drivers!$B$5:$J$100,7,FALSE)</f>
        <v>68.982919399972374</v>
      </c>
      <c r="H66" s="16">
        <f>VLOOKUP($D66,'Growth rate'!$B$3:$S$93,8,FALSE)*VLOOKUP($F66,BY_IND_Demand_Drivers!$B$5:$J$100,8,FALSE)</f>
        <v>0</v>
      </c>
      <c r="I66" s="16">
        <f>VLOOKUP($D66,'Growth rate'!$B$3:$S$93,8,FALSE)*VLOOKUP($F66,BY_IND_Demand_Drivers!$B$5:$J$100,9,FALSE)</f>
        <v>0</v>
      </c>
    </row>
    <row r="67" spans="1:9">
      <c r="A67" s="16">
        <v>15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IADPH</v>
      </c>
      <c r="G67" s="16">
        <f>VLOOKUP($D67,'Growth rate'!$B$3:$S$93,8,FALSE)*VLOOKUP($F67,BY_IND_Demand_Drivers!$B$5:$J$100,7,FALSE)</f>
        <v>69.454161874936673</v>
      </c>
      <c r="H67" s="16">
        <f>VLOOKUP($D67,'Growth rate'!$B$3:$S$93,8,FALSE)*VLOOKUP($F67,BY_IND_Demand_Drivers!$B$5:$J$100,8,FALSE)</f>
        <v>0</v>
      </c>
      <c r="I67" s="16">
        <f>VLOOKUP($D67,'Growth rate'!$B$3:$S$93,8,FALSE)*VLOOKUP($F67,BY_IND_Demand_Drivers!$B$5:$J$100,9,FALSE)</f>
        <v>0</v>
      </c>
    </row>
    <row r="68" spans="1:9">
      <c r="A68" s="16">
        <v>15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IADPH</v>
      </c>
      <c r="G68" s="16">
        <f>VLOOKUP($D68,'Growth rate'!$B$3:$S$93,8,FALSE)*VLOOKUP($F68,BY_IND_Demand_Drivers!$B$5:$J$100,7,FALSE)</f>
        <v>69.925404349900958</v>
      </c>
      <c r="H68" s="16">
        <f>VLOOKUP($D68,'Growth rate'!$B$3:$S$93,8,FALSE)*VLOOKUP($F68,BY_IND_Demand_Drivers!$B$5:$J$100,8,FALSE)</f>
        <v>0</v>
      </c>
      <c r="I68" s="16">
        <f>VLOOKUP($D68,'Growth rate'!$B$3:$S$93,8,FALSE)*VLOOKUP($F68,BY_IND_Demand_Drivers!$B$5:$J$100,9,FALSE)</f>
        <v>0</v>
      </c>
    </row>
    <row r="69" spans="1:9">
      <c r="A69" s="16">
        <v>15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IADPH</v>
      </c>
      <c r="G69" s="16">
        <f>VLOOKUP($D69,'Growth rate'!$B$3:$S$93,8,FALSE)*VLOOKUP($F69,BY_IND_Demand_Drivers!$B$5:$J$100,7,FALSE)</f>
        <v>70.396646824865243</v>
      </c>
      <c r="H69" s="16">
        <f>VLOOKUP($D69,'Growth rate'!$B$3:$S$93,8,FALSE)*VLOOKUP($F69,BY_IND_Demand_Drivers!$B$5:$J$100,8,FALSE)</f>
        <v>0</v>
      </c>
      <c r="I69" s="16">
        <f>VLOOKUP($D69,'Growth rate'!$B$3:$S$93,8,FALSE)*VLOOKUP($F69,BY_IND_Demand_Drivers!$B$5:$J$100,9,FALSE)</f>
        <v>0</v>
      </c>
    </row>
    <row r="70" spans="1:9">
      <c r="A70" s="16">
        <v>15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IADPH</v>
      </c>
      <c r="G70" s="16">
        <f>VLOOKUP($D70,'Growth rate'!$B$3:$S$93,8,FALSE)*VLOOKUP($F70,BY_IND_Demand_Drivers!$B$5:$J$100,7,FALSE)</f>
        <v>70.867889299829528</v>
      </c>
      <c r="H70" s="16">
        <f>VLOOKUP($D70,'Growth rate'!$B$3:$S$93,8,FALSE)*VLOOKUP($F70,BY_IND_Demand_Drivers!$B$5:$J$100,8,FALSE)</f>
        <v>0</v>
      </c>
      <c r="I70" s="16">
        <f>VLOOKUP($D70,'Growth rate'!$B$3:$S$93,8,FALSE)*VLOOKUP($F70,BY_IND_Demand_Drivers!$B$5:$J$100,9,FALSE)</f>
        <v>0</v>
      </c>
    </row>
    <row r="71" spans="1:9">
      <c r="A71" s="16">
        <v>15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IADPH</v>
      </c>
      <c r="G71" s="16">
        <f>VLOOKUP($D71,'Growth rate'!$B$3:$S$93,8,FALSE)*VLOOKUP($F71,BY_IND_Demand_Drivers!$B$5:$J$100,7,FALSE)</f>
        <v>71.281941739530552</v>
      </c>
      <c r="H71" s="16">
        <f>VLOOKUP($D71,'Growth rate'!$B$3:$S$93,8,FALSE)*VLOOKUP($F71,BY_IND_Demand_Drivers!$B$5:$J$100,8,FALSE)</f>
        <v>0</v>
      </c>
      <c r="I71" s="16">
        <f>VLOOKUP($D71,'Growth rate'!$B$3:$S$93,8,FALSE)*VLOOKUP($F71,BY_IND_Demand_Drivers!$B$5:$J$100,9,FALSE)</f>
        <v>0</v>
      </c>
    </row>
    <row r="72" spans="1:9">
      <c r="A72" s="16">
        <v>15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IADPH</v>
      </c>
      <c r="G72" s="16">
        <f>VLOOKUP($D72,'Growth rate'!$B$3:$S$93,8,FALSE)*VLOOKUP($F72,BY_IND_Demand_Drivers!$B$5:$J$100,7,FALSE)</f>
        <v>71.69599417923159</v>
      </c>
      <c r="H72" s="16">
        <f>VLOOKUP($D72,'Growth rate'!$B$3:$S$93,8,FALSE)*VLOOKUP($F72,BY_IND_Demand_Drivers!$B$5:$J$100,8,FALSE)</f>
        <v>0</v>
      </c>
      <c r="I72" s="16">
        <f>VLOOKUP($D72,'Growth rate'!$B$3:$S$93,8,FALSE)*VLOOKUP($F72,BY_IND_Demand_Drivers!$B$5:$J$100,9,FALSE)</f>
        <v>0</v>
      </c>
    </row>
    <row r="73" spans="1:9">
      <c r="A73" s="16">
        <v>15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IADPH</v>
      </c>
      <c r="G73" s="16">
        <f>VLOOKUP($D73,'Growth rate'!$B$3:$S$93,8,FALSE)*VLOOKUP($F73,BY_IND_Demand_Drivers!$B$5:$J$100,7,FALSE)</f>
        <v>72.110046618932628</v>
      </c>
      <c r="H73" s="16">
        <f>VLOOKUP($D73,'Growth rate'!$B$3:$S$93,8,FALSE)*VLOOKUP($F73,BY_IND_Demand_Drivers!$B$5:$J$100,8,FALSE)</f>
        <v>0</v>
      </c>
      <c r="I73" s="16">
        <f>VLOOKUP($D73,'Growth rate'!$B$3:$S$93,8,FALSE)*VLOOKUP($F73,BY_IND_Demand_Drivers!$B$5:$J$100,9,FALSE)</f>
        <v>0</v>
      </c>
    </row>
    <row r="74" spans="1:9">
      <c r="A74" s="16">
        <v>15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IADPH</v>
      </c>
      <c r="G74" s="16">
        <f>VLOOKUP($D74,'Growth rate'!$B$3:$S$93,8,FALSE)*VLOOKUP($F74,BY_IND_Demand_Drivers!$B$5:$J$100,7,FALSE)</f>
        <v>72.524099058633666</v>
      </c>
      <c r="H74" s="16">
        <f>VLOOKUP($D74,'Growth rate'!$B$3:$S$93,8,FALSE)*VLOOKUP($F74,BY_IND_Demand_Drivers!$B$5:$J$100,8,FALSE)</f>
        <v>0</v>
      </c>
      <c r="I74" s="16">
        <f>VLOOKUP($D74,'Growth rate'!$B$3:$S$93,8,FALSE)*VLOOKUP($F74,BY_IND_Demand_Drivers!$B$5:$J$100,9,FALSE)</f>
        <v>0</v>
      </c>
    </row>
    <row r="75" spans="1:9">
      <c r="A75" s="16">
        <v>15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IADPH</v>
      </c>
      <c r="G75" s="16">
        <f>VLOOKUP($D75,'Growth rate'!$B$3:$S$93,8,FALSE)*VLOOKUP($F75,BY_IND_Demand_Drivers!$B$5:$J$100,7,FALSE)</f>
        <v>72.938151498334705</v>
      </c>
      <c r="H75" s="16">
        <f>VLOOKUP($D75,'Growth rate'!$B$3:$S$93,8,FALSE)*VLOOKUP($F75,BY_IND_Demand_Drivers!$B$5:$J$100,8,FALSE)</f>
        <v>0</v>
      </c>
      <c r="I75" s="16">
        <f>VLOOKUP($D75,'Growth rate'!$B$3:$S$93,8,FALSE)*VLOOKUP($F75,BY_IND_Demand_Drivers!$B$5:$J$100,9,FALSE)</f>
        <v>0</v>
      </c>
    </row>
    <row r="76" spans="1:9">
      <c r="A76" s="16">
        <v>15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IADPH</v>
      </c>
      <c r="G76" s="16">
        <f>VLOOKUP($D76,'Growth rate'!$B$3:$S$93,8,FALSE)*VLOOKUP($F76,BY_IND_Demand_Drivers!$B$5:$J$100,7,FALSE)</f>
        <v>73.31134262915279</v>
      </c>
      <c r="H76" s="16">
        <f>VLOOKUP($D76,'Growth rate'!$B$3:$S$93,8,FALSE)*VLOOKUP($F76,BY_IND_Demand_Drivers!$B$5:$J$100,8,FALSE)</f>
        <v>0</v>
      </c>
      <c r="I76" s="16">
        <f>VLOOKUP($D76,'Growth rate'!$B$3:$S$93,8,FALSE)*VLOOKUP($F76,BY_IND_Demand_Drivers!$B$5:$J$100,9,FALSE)</f>
        <v>0</v>
      </c>
    </row>
    <row r="77" spans="1:9">
      <c r="A77" s="16">
        <v>15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IADPH</v>
      </c>
      <c r="G77" s="16">
        <f>VLOOKUP($D77,'Growth rate'!$B$3:$S$93,8,FALSE)*VLOOKUP($F77,BY_IND_Demand_Drivers!$B$5:$J$100,7,FALSE)</f>
        <v>73.68453375997089</v>
      </c>
      <c r="H77" s="16">
        <f>VLOOKUP($D77,'Growth rate'!$B$3:$S$93,8,FALSE)*VLOOKUP($F77,BY_IND_Demand_Drivers!$B$5:$J$100,8,FALSE)</f>
        <v>0</v>
      </c>
      <c r="I77" s="16">
        <f>VLOOKUP($D77,'Growth rate'!$B$3:$S$93,8,FALSE)*VLOOKUP($F77,BY_IND_Demand_Drivers!$B$5:$J$100,9,FALSE)</f>
        <v>0</v>
      </c>
    </row>
    <row r="78" spans="1:9">
      <c r="A78" s="16">
        <v>15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IADPH</v>
      </c>
      <c r="G78" s="16">
        <f>VLOOKUP($D78,'Growth rate'!$B$3:$S$93,8,FALSE)*VLOOKUP($F78,BY_IND_Demand_Drivers!$B$5:$J$100,7,FALSE)</f>
        <v>74.057724890788961</v>
      </c>
      <c r="H78" s="16">
        <f>VLOOKUP($D78,'Growth rate'!$B$3:$S$93,8,FALSE)*VLOOKUP($F78,BY_IND_Demand_Drivers!$B$5:$J$100,8,FALSE)</f>
        <v>0</v>
      </c>
      <c r="I78" s="16">
        <f>VLOOKUP($D78,'Growth rate'!$B$3:$S$93,8,FALSE)*VLOOKUP($F78,BY_IND_Demand_Drivers!$B$5:$J$100,9,FALSE)</f>
        <v>0</v>
      </c>
    </row>
    <row r="79" spans="1:9">
      <c r="A79" s="16">
        <v>15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IADPH</v>
      </c>
      <c r="G79" s="16">
        <f>VLOOKUP($D79,'Growth rate'!$B$3:$S$93,8,FALSE)*VLOOKUP($F79,BY_IND_Demand_Drivers!$B$5:$J$100,7,FALSE)</f>
        <v>74.430916021607061</v>
      </c>
      <c r="H79" s="16">
        <f>VLOOKUP($D79,'Growth rate'!$B$3:$S$93,8,FALSE)*VLOOKUP($F79,BY_IND_Demand_Drivers!$B$5:$J$100,8,FALSE)</f>
        <v>0</v>
      </c>
      <c r="I79" s="16">
        <f>VLOOKUP($D79,'Growth rate'!$B$3:$S$93,8,FALSE)*VLOOKUP($F79,BY_IND_Demand_Drivers!$B$5:$J$100,9,FALSE)</f>
        <v>0</v>
      </c>
    </row>
    <row r="80" spans="1:9">
      <c r="A80" s="16">
        <v>15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IADPH</v>
      </c>
      <c r="G80" s="16">
        <f>VLOOKUP($D80,'Growth rate'!$B$3:$S$93,8,FALSE)*VLOOKUP($F80,BY_IND_Demand_Drivers!$B$5:$J$100,7,FALSE)</f>
        <v>74.804107152425132</v>
      </c>
      <c r="H80" s="16">
        <f>VLOOKUP($D80,'Growth rate'!$B$3:$S$93,8,FALSE)*VLOOKUP($F80,BY_IND_Demand_Drivers!$B$5:$J$100,8,FALSE)</f>
        <v>0</v>
      </c>
      <c r="I80" s="16">
        <f>VLOOKUP($D80,'Growth rate'!$B$3:$S$93,8,FALSE)*VLOOKUP($F80,BY_IND_Demand_Drivers!$B$5:$J$100,9,FALSE)</f>
        <v>0</v>
      </c>
    </row>
    <row r="81" spans="1:9">
      <c r="A81" s="16">
        <v>15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IADPH</v>
      </c>
      <c r="G81" s="16">
        <f>VLOOKUP($D81,'Growth rate'!$B$3:$S$93,8,FALSE)*VLOOKUP($F81,BY_IND_Demand_Drivers!$B$5:$J$100,7,FALSE)</f>
        <v>75.144604539680103</v>
      </c>
      <c r="H81" s="16">
        <f>VLOOKUP($D81,'Growth rate'!$B$3:$S$93,8,FALSE)*VLOOKUP($F81,BY_IND_Demand_Drivers!$B$5:$J$100,8,FALSE)</f>
        <v>0</v>
      </c>
      <c r="I81" s="16">
        <f>VLOOKUP($D81,'Growth rate'!$B$3:$S$93,8,FALSE)*VLOOKUP($F81,BY_IND_Demand_Drivers!$B$5:$J$100,9,FALSE)</f>
        <v>0</v>
      </c>
    </row>
    <row r="82" spans="1:9">
      <c r="A82" s="16">
        <v>15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IADPH</v>
      </c>
      <c r="G82" s="16">
        <f>VLOOKUP($D82,'Growth rate'!$B$3:$S$93,8,FALSE)*VLOOKUP($F82,BY_IND_Demand_Drivers!$B$5:$J$100,7,FALSE)</f>
        <v>75.485101926935045</v>
      </c>
      <c r="H82" s="16">
        <f>VLOOKUP($D82,'Growth rate'!$B$3:$S$93,8,FALSE)*VLOOKUP($F82,BY_IND_Demand_Drivers!$B$5:$J$100,8,FALSE)</f>
        <v>0</v>
      </c>
      <c r="I82" s="16">
        <f>VLOOKUP($D82,'Growth rate'!$B$3:$S$93,8,FALSE)*VLOOKUP($F82,BY_IND_Demand_Drivers!$B$5:$J$100,9,FALSE)</f>
        <v>0</v>
      </c>
    </row>
    <row r="83" spans="1:9">
      <c r="A83" s="16">
        <v>15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IADPH</v>
      </c>
      <c r="G83" s="16">
        <f>VLOOKUP($D83,'Growth rate'!$B$3:$S$93,8,FALSE)*VLOOKUP($F83,BY_IND_Demand_Drivers!$B$5:$J$100,7,FALSE)</f>
        <v>75.825599314189972</v>
      </c>
      <c r="H83" s="16">
        <f>VLOOKUP($D83,'Growth rate'!$B$3:$S$93,8,FALSE)*VLOOKUP($F83,BY_IND_Demand_Drivers!$B$5:$J$100,8,FALSE)</f>
        <v>0</v>
      </c>
      <c r="I83" s="16">
        <f>VLOOKUP($D83,'Growth rate'!$B$3:$S$93,8,FALSE)*VLOOKUP($F83,BY_IND_Demand_Drivers!$B$5:$J$100,9,FALSE)</f>
        <v>0</v>
      </c>
    </row>
    <row r="84" spans="1:9">
      <c r="A84" s="16">
        <v>15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IADPH</v>
      </c>
      <c r="G84" s="16">
        <f>VLOOKUP($D84,'Growth rate'!$B$3:$S$93,8,FALSE)*VLOOKUP($F84,BY_IND_Demand_Drivers!$B$5:$J$100,7,FALSE)</f>
        <v>76.166096701444928</v>
      </c>
      <c r="H84" s="16">
        <f>VLOOKUP($D84,'Growth rate'!$B$3:$S$93,8,FALSE)*VLOOKUP($F84,BY_IND_Demand_Drivers!$B$5:$J$100,8,FALSE)</f>
        <v>0</v>
      </c>
      <c r="I84" s="16">
        <f>VLOOKUP($D84,'Growth rate'!$B$3:$S$93,8,FALSE)*VLOOKUP($F84,BY_IND_Demand_Drivers!$B$5:$J$100,9,FALSE)</f>
        <v>0</v>
      </c>
    </row>
    <row r="85" spans="1:9">
      <c r="A85" s="16">
        <v>15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IADPH</v>
      </c>
      <c r="G85" s="16">
        <f>VLOOKUP($D85,'Growth rate'!$B$3:$S$93,8,FALSE)*VLOOKUP($F85,BY_IND_Demand_Drivers!$B$5:$J$100,7,FALSE)</f>
        <v>76.506594088699885</v>
      </c>
      <c r="H85" s="16">
        <f>VLOOKUP($D85,'Growth rate'!$B$3:$S$93,8,FALSE)*VLOOKUP($F85,BY_IND_Demand_Drivers!$B$5:$J$100,8,FALSE)</f>
        <v>0</v>
      </c>
      <c r="I85" s="16">
        <f>VLOOKUP($D85,'Growth rate'!$B$3:$S$93,8,FALSE)*VLOOKUP($F85,BY_IND_Demand_Drivers!$B$5:$J$100,9,FALSE)</f>
        <v>0</v>
      </c>
    </row>
    <row r="86" spans="1:9">
      <c r="A86" s="16">
        <f>A4+1</f>
        <v>16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IADCO</v>
      </c>
      <c r="G86" s="16">
        <f>VLOOKUP($D86,'Growth rate'!$B$3:$S$93,8,FALSE)*VLOOKUP($F86,BY_IND_Demand_Drivers!$B$5:$J$100,7,FALSE)</f>
        <v>0</v>
      </c>
      <c r="H86" s="16">
        <f>VLOOKUP($D86,'Growth rate'!$B$3:$S$93,8,FALSE)*VLOOKUP($F86,BY_IND_Demand_Drivers!$B$5:$J$100,8,FALSE)</f>
        <v>0</v>
      </c>
      <c r="I86" s="16">
        <f>VLOOKUP($D86,'Growth rate'!$B$3:$S$93,8,FALSE)*VLOOKUP($F86,BY_IND_Demand_Drivers!$B$5:$J$100,9,FALSE)</f>
        <v>0</v>
      </c>
    </row>
    <row r="87" spans="1:9">
      <c r="A87" s="16">
        <f t="shared" ref="A87:A150" si="0">A5+1</f>
        <v>16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IADCO</v>
      </c>
      <c r="G87" s="16">
        <f>VLOOKUP($D87,'Growth rate'!$B$3:$S$93,8,FALSE)*VLOOKUP($F87,BY_IND_Demand_Drivers!$B$5:$J$100,7,FALSE)</f>
        <v>0</v>
      </c>
      <c r="H87" s="16">
        <f>VLOOKUP($D87,'Growth rate'!$B$3:$S$93,8,FALSE)*VLOOKUP($F87,BY_IND_Demand_Drivers!$B$5:$J$100,8,FALSE)</f>
        <v>0</v>
      </c>
      <c r="I87" s="16">
        <f>VLOOKUP($D87,'Growth rate'!$B$3:$S$93,8,FALSE)*VLOOKUP($F87,BY_IND_Demand_Drivers!$B$5:$J$100,9,FALSE)</f>
        <v>0</v>
      </c>
    </row>
    <row r="88" spans="1:9">
      <c r="A88" s="16">
        <f t="shared" si="0"/>
        <v>16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IADCO</v>
      </c>
      <c r="G88" s="16">
        <f>VLOOKUP($D88,'Growth rate'!$B$3:$S$93,8,FALSE)*VLOOKUP($F88,BY_IND_Demand_Drivers!$B$5:$J$100,7,FALSE)</f>
        <v>0</v>
      </c>
      <c r="H88" s="16">
        <f>VLOOKUP($D88,'Growth rate'!$B$3:$S$93,8,FALSE)*VLOOKUP($F88,BY_IND_Demand_Drivers!$B$5:$J$100,8,FALSE)</f>
        <v>0</v>
      </c>
      <c r="I88" s="16">
        <f>VLOOKUP($D88,'Growth rate'!$B$3:$S$93,8,FALSE)*VLOOKUP($F88,BY_IND_Demand_Drivers!$B$5:$J$100,9,FALSE)</f>
        <v>0</v>
      </c>
    </row>
    <row r="89" spans="1:9">
      <c r="A89" s="16">
        <f t="shared" si="0"/>
        <v>16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IADCO</v>
      </c>
      <c r="G89" s="16">
        <f>VLOOKUP($D89,'Growth rate'!$B$3:$S$93,8,FALSE)*VLOOKUP($F89,BY_IND_Demand_Drivers!$B$5:$J$100,7,FALSE)</f>
        <v>0</v>
      </c>
      <c r="H89" s="16">
        <f>VLOOKUP($D89,'Growth rate'!$B$3:$S$93,8,FALSE)*VLOOKUP($F89,BY_IND_Demand_Drivers!$B$5:$J$100,8,FALSE)</f>
        <v>0</v>
      </c>
      <c r="I89" s="16">
        <f>VLOOKUP($D89,'Growth rate'!$B$3:$S$93,8,FALSE)*VLOOKUP($F89,BY_IND_Demand_Drivers!$B$5:$J$100,9,FALSE)</f>
        <v>0</v>
      </c>
    </row>
    <row r="90" spans="1:9">
      <c r="A90" s="16">
        <f t="shared" si="0"/>
        <v>16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IADCO</v>
      </c>
      <c r="G90" s="16">
        <f>VLOOKUP($D90,'Growth rate'!$B$3:$S$93,8,FALSE)*VLOOKUP($F90,BY_IND_Demand_Drivers!$B$5:$J$100,7,FALSE)</f>
        <v>0</v>
      </c>
      <c r="H90" s="16">
        <f>VLOOKUP($D90,'Growth rate'!$B$3:$S$93,8,FALSE)*VLOOKUP($F90,BY_IND_Demand_Drivers!$B$5:$J$100,8,FALSE)</f>
        <v>0</v>
      </c>
      <c r="I90" s="16">
        <f>VLOOKUP($D90,'Growth rate'!$B$3:$S$93,8,FALSE)*VLOOKUP($F90,BY_IND_Demand_Drivers!$B$5:$J$100,9,FALSE)</f>
        <v>0</v>
      </c>
    </row>
    <row r="91" spans="1:9">
      <c r="A91" s="16">
        <f t="shared" si="0"/>
        <v>16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IADCO</v>
      </c>
      <c r="G91" s="16">
        <f>VLOOKUP($D91,'Growth rate'!$B$3:$S$93,8,FALSE)*VLOOKUP($F91,BY_IND_Demand_Drivers!$B$5:$J$100,7,FALSE)</f>
        <v>0</v>
      </c>
      <c r="H91" s="16">
        <f>VLOOKUP($D91,'Growth rate'!$B$3:$S$93,8,FALSE)*VLOOKUP($F91,BY_IND_Demand_Drivers!$B$5:$J$100,8,FALSE)</f>
        <v>0</v>
      </c>
      <c r="I91" s="16">
        <f>VLOOKUP($D91,'Growth rate'!$B$3:$S$93,8,FALSE)*VLOOKUP($F91,BY_IND_Demand_Drivers!$B$5:$J$100,9,FALSE)</f>
        <v>0</v>
      </c>
    </row>
    <row r="92" spans="1:9">
      <c r="A92" s="16">
        <f t="shared" si="0"/>
        <v>16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IADCO</v>
      </c>
      <c r="G92" s="16">
        <f>VLOOKUP($D92,'Growth rate'!$B$3:$S$93,8,FALSE)*VLOOKUP($F92,BY_IND_Demand_Drivers!$B$5:$J$100,7,FALSE)</f>
        <v>0</v>
      </c>
      <c r="H92" s="16">
        <f>VLOOKUP($D92,'Growth rate'!$B$3:$S$93,8,FALSE)*VLOOKUP($F92,BY_IND_Demand_Drivers!$B$5:$J$100,8,FALSE)</f>
        <v>0</v>
      </c>
      <c r="I92" s="16">
        <f>VLOOKUP($D92,'Growth rate'!$B$3:$S$93,8,FALSE)*VLOOKUP($F92,BY_IND_Demand_Drivers!$B$5:$J$100,9,FALSE)</f>
        <v>0</v>
      </c>
    </row>
    <row r="93" spans="1:9">
      <c r="A93" s="16">
        <f t="shared" si="0"/>
        <v>16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IADCO</v>
      </c>
      <c r="G93" s="16">
        <f>VLOOKUP($D93,'Growth rate'!$B$3:$S$93,8,FALSE)*VLOOKUP($F93,BY_IND_Demand_Drivers!$B$5:$J$100,7,FALSE)</f>
        <v>0</v>
      </c>
      <c r="H93" s="16">
        <f>VLOOKUP($D93,'Growth rate'!$B$3:$S$93,8,FALSE)*VLOOKUP($F93,BY_IND_Demand_Drivers!$B$5:$J$100,8,FALSE)</f>
        <v>0</v>
      </c>
      <c r="I93" s="16">
        <f>VLOOKUP($D93,'Growth rate'!$B$3:$S$93,8,FALSE)*VLOOKUP($F93,BY_IND_Demand_Drivers!$B$5:$J$100,9,FALSE)</f>
        <v>0</v>
      </c>
    </row>
    <row r="94" spans="1:9">
      <c r="A94" s="16">
        <f t="shared" si="0"/>
        <v>16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IADCO</v>
      </c>
      <c r="G94" s="16">
        <f>VLOOKUP($D94,'Growth rate'!$B$3:$S$93,8,FALSE)*VLOOKUP($F94,BY_IND_Demand_Drivers!$B$5:$J$100,7,FALSE)</f>
        <v>0</v>
      </c>
      <c r="H94" s="16">
        <f>VLOOKUP($D94,'Growth rate'!$B$3:$S$93,8,FALSE)*VLOOKUP($F94,BY_IND_Demand_Drivers!$B$5:$J$100,8,FALSE)</f>
        <v>0</v>
      </c>
      <c r="I94" s="16">
        <f>VLOOKUP($D94,'Growth rate'!$B$3:$S$93,8,FALSE)*VLOOKUP($F94,BY_IND_Demand_Drivers!$B$5:$J$100,9,FALSE)</f>
        <v>0</v>
      </c>
    </row>
    <row r="95" spans="1:9">
      <c r="A95" s="16">
        <f t="shared" si="0"/>
        <v>16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IADCO</v>
      </c>
      <c r="G95" s="16">
        <f>VLOOKUP($D95,'Growth rate'!$B$3:$S$93,8,FALSE)*VLOOKUP($F95,BY_IND_Demand_Drivers!$B$5:$J$100,7,FALSE)</f>
        <v>0</v>
      </c>
      <c r="H95" s="16">
        <f>VLOOKUP($D95,'Growth rate'!$B$3:$S$93,8,FALSE)*VLOOKUP($F95,BY_IND_Demand_Drivers!$B$5:$J$100,8,FALSE)</f>
        <v>0</v>
      </c>
      <c r="I95" s="16">
        <f>VLOOKUP($D95,'Growth rate'!$B$3:$S$93,8,FALSE)*VLOOKUP($F95,BY_IND_Demand_Drivers!$B$5:$J$100,9,FALSE)</f>
        <v>0</v>
      </c>
    </row>
    <row r="96" spans="1:9">
      <c r="A96" s="16">
        <f t="shared" si="0"/>
        <v>16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IADCO</v>
      </c>
      <c r="G96" s="16">
        <f>VLOOKUP($D96,'Growth rate'!$B$3:$S$93,8,FALSE)*VLOOKUP($F96,BY_IND_Demand_Drivers!$B$5:$J$100,7,FALSE)</f>
        <v>0</v>
      </c>
      <c r="H96" s="16">
        <f>VLOOKUP($D96,'Growth rate'!$B$3:$S$93,8,FALSE)*VLOOKUP($F96,BY_IND_Demand_Drivers!$B$5:$J$100,8,FALSE)</f>
        <v>0</v>
      </c>
      <c r="I96" s="16">
        <f>VLOOKUP($D96,'Growth rate'!$B$3:$S$93,8,FALSE)*VLOOKUP($F96,BY_IND_Demand_Drivers!$B$5:$J$100,9,FALSE)</f>
        <v>0</v>
      </c>
    </row>
    <row r="97" spans="1:9">
      <c r="A97" s="16">
        <f t="shared" si="0"/>
        <v>16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IADCO</v>
      </c>
      <c r="G97" s="16">
        <f>VLOOKUP($D97,'Growth rate'!$B$3:$S$93,8,FALSE)*VLOOKUP($F97,BY_IND_Demand_Drivers!$B$5:$J$100,7,FALSE)</f>
        <v>0</v>
      </c>
      <c r="H97" s="16">
        <f>VLOOKUP($D97,'Growth rate'!$B$3:$S$93,8,FALSE)*VLOOKUP($F97,BY_IND_Demand_Drivers!$B$5:$J$100,8,FALSE)</f>
        <v>0</v>
      </c>
      <c r="I97" s="16">
        <f>VLOOKUP($D97,'Growth rate'!$B$3:$S$93,8,FALSE)*VLOOKUP($F97,BY_IND_Demand_Drivers!$B$5:$J$100,9,FALSE)</f>
        <v>0</v>
      </c>
    </row>
    <row r="98" spans="1:9">
      <c r="A98" s="16">
        <f t="shared" si="0"/>
        <v>16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IADCO</v>
      </c>
      <c r="G98" s="16">
        <f>VLOOKUP($D98,'Growth rate'!$B$3:$S$93,8,FALSE)*VLOOKUP($F98,BY_IND_Demand_Drivers!$B$5:$J$100,7,FALSE)</f>
        <v>0</v>
      </c>
      <c r="H98" s="16">
        <f>VLOOKUP($D98,'Growth rate'!$B$3:$S$93,8,FALSE)*VLOOKUP($F98,BY_IND_Demand_Drivers!$B$5:$J$100,8,FALSE)</f>
        <v>0</v>
      </c>
      <c r="I98" s="16">
        <f>VLOOKUP($D98,'Growth rate'!$B$3:$S$93,8,FALSE)*VLOOKUP($F98,BY_IND_Demand_Drivers!$B$5:$J$100,9,FALSE)</f>
        <v>0</v>
      </c>
    </row>
    <row r="99" spans="1:9">
      <c r="A99" s="16">
        <f t="shared" si="0"/>
        <v>16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IADCO</v>
      </c>
      <c r="G99" s="16">
        <f>VLOOKUP($D99,'Growth rate'!$B$3:$S$93,8,FALSE)*VLOOKUP($F99,BY_IND_Demand_Drivers!$B$5:$J$100,7,FALSE)</f>
        <v>0</v>
      </c>
      <c r="H99" s="16">
        <f>VLOOKUP($D99,'Growth rate'!$B$3:$S$93,8,FALSE)*VLOOKUP($F99,BY_IND_Demand_Drivers!$B$5:$J$100,8,FALSE)</f>
        <v>0</v>
      </c>
      <c r="I99" s="16">
        <f>VLOOKUP($D99,'Growth rate'!$B$3:$S$93,8,FALSE)*VLOOKUP($F99,BY_IND_Demand_Drivers!$B$5:$J$100,9,FALSE)</f>
        <v>0</v>
      </c>
    </row>
    <row r="100" spans="1:9">
      <c r="A100" s="16">
        <f t="shared" si="0"/>
        <v>16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IADCO</v>
      </c>
      <c r="G100" s="16">
        <f>VLOOKUP($D100,'Growth rate'!$B$3:$S$93,8,FALSE)*VLOOKUP($F100,BY_IND_Demand_Drivers!$B$5:$J$100,7,FALSE)</f>
        <v>0</v>
      </c>
      <c r="H100" s="16">
        <f>VLOOKUP($D100,'Growth rate'!$B$3:$S$93,8,FALSE)*VLOOKUP($F100,BY_IND_Demand_Drivers!$B$5:$J$100,8,FALSE)</f>
        <v>0</v>
      </c>
      <c r="I100" s="16">
        <f>VLOOKUP($D100,'Growth rate'!$B$3:$S$93,8,FALSE)*VLOOKUP($F100,BY_IND_Demand_Drivers!$B$5:$J$100,9,FALSE)</f>
        <v>0</v>
      </c>
    </row>
    <row r="101" spans="1:9">
      <c r="A101" s="16">
        <f t="shared" si="0"/>
        <v>16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IADCO</v>
      </c>
      <c r="G101" s="16">
        <f>VLOOKUP($D101,'Growth rate'!$B$3:$S$93,8,FALSE)*VLOOKUP($F101,BY_IND_Demand_Drivers!$B$5:$J$100,7,FALSE)</f>
        <v>0</v>
      </c>
      <c r="H101" s="16">
        <f>VLOOKUP($D101,'Growth rate'!$B$3:$S$93,8,FALSE)*VLOOKUP($F101,BY_IND_Demand_Drivers!$B$5:$J$100,8,FALSE)</f>
        <v>0</v>
      </c>
      <c r="I101" s="16">
        <f>VLOOKUP($D101,'Growth rate'!$B$3:$S$93,8,FALSE)*VLOOKUP($F101,BY_IND_Demand_Drivers!$B$5:$J$100,9,FALSE)</f>
        <v>0</v>
      </c>
    </row>
    <row r="102" spans="1:9">
      <c r="A102" s="16">
        <f t="shared" si="0"/>
        <v>16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IADCO</v>
      </c>
      <c r="G102" s="16">
        <f>VLOOKUP($D102,'Growth rate'!$B$3:$S$93,8,FALSE)*VLOOKUP($F102,BY_IND_Demand_Drivers!$B$5:$J$100,7,FALSE)</f>
        <v>0</v>
      </c>
      <c r="H102" s="16">
        <f>VLOOKUP($D102,'Growth rate'!$B$3:$S$93,8,FALSE)*VLOOKUP($F102,BY_IND_Demand_Drivers!$B$5:$J$100,8,FALSE)</f>
        <v>0</v>
      </c>
      <c r="I102" s="16">
        <f>VLOOKUP($D102,'Growth rate'!$B$3:$S$93,8,FALSE)*VLOOKUP($F102,BY_IND_Demand_Drivers!$B$5:$J$100,9,FALSE)</f>
        <v>0</v>
      </c>
    </row>
    <row r="103" spans="1:9">
      <c r="A103" s="16">
        <f t="shared" si="0"/>
        <v>16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IADCO</v>
      </c>
      <c r="G103" s="16">
        <f>VLOOKUP($D103,'Growth rate'!$B$3:$S$93,8,FALSE)*VLOOKUP($F103,BY_IND_Demand_Drivers!$B$5:$J$100,7,FALSE)</f>
        <v>0</v>
      </c>
      <c r="H103" s="16">
        <f>VLOOKUP($D103,'Growth rate'!$B$3:$S$93,8,FALSE)*VLOOKUP($F103,BY_IND_Demand_Drivers!$B$5:$J$100,8,FALSE)</f>
        <v>0</v>
      </c>
      <c r="I103" s="16">
        <f>VLOOKUP($D103,'Growth rate'!$B$3:$S$93,8,FALSE)*VLOOKUP($F103,BY_IND_Demand_Drivers!$B$5:$J$100,9,FALSE)</f>
        <v>0</v>
      </c>
    </row>
    <row r="104" spans="1:9">
      <c r="A104" s="16">
        <f t="shared" si="0"/>
        <v>16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IADCO</v>
      </c>
      <c r="G104" s="16">
        <f>VLOOKUP($D104,'Growth rate'!$B$3:$S$93,8,FALSE)*VLOOKUP($F104,BY_IND_Demand_Drivers!$B$5:$J$100,7,FALSE)</f>
        <v>0</v>
      </c>
      <c r="H104" s="16">
        <f>VLOOKUP($D104,'Growth rate'!$B$3:$S$93,8,FALSE)*VLOOKUP($F104,BY_IND_Demand_Drivers!$B$5:$J$100,8,FALSE)</f>
        <v>0</v>
      </c>
      <c r="I104" s="16">
        <f>VLOOKUP($D104,'Growth rate'!$B$3:$S$93,8,FALSE)*VLOOKUP($F104,BY_IND_Demand_Drivers!$B$5:$J$100,9,FALSE)</f>
        <v>0</v>
      </c>
    </row>
    <row r="105" spans="1:9">
      <c r="A105" s="16">
        <f t="shared" si="0"/>
        <v>16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IADCO</v>
      </c>
      <c r="G105" s="16">
        <f>VLOOKUP($D105,'Growth rate'!$B$3:$S$93,8,FALSE)*VLOOKUP($F105,BY_IND_Demand_Drivers!$B$5:$J$100,7,FALSE)</f>
        <v>0</v>
      </c>
      <c r="H105" s="16">
        <f>VLOOKUP($D105,'Growth rate'!$B$3:$S$93,8,FALSE)*VLOOKUP($F105,BY_IND_Demand_Drivers!$B$5:$J$100,8,FALSE)</f>
        <v>0</v>
      </c>
      <c r="I105" s="16">
        <f>VLOOKUP($D105,'Growth rate'!$B$3:$S$93,8,FALSE)*VLOOKUP($F105,BY_IND_Demand_Drivers!$B$5:$J$100,9,FALSE)</f>
        <v>0</v>
      </c>
    </row>
    <row r="106" spans="1:9">
      <c r="A106" s="16">
        <f t="shared" si="0"/>
        <v>16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IADCO</v>
      </c>
      <c r="G106" s="16">
        <f>VLOOKUP($D106,'Growth rate'!$B$3:$S$93,8,FALSE)*VLOOKUP($F106,BY_IND_Demand_Drivers!$B$5:$J$100,7,FALSE)</f>
        <v>0</v>
      </c>
      <c r="H106" s="16">
        <f>VLOOKUP($D106,'Growth rate'!$B$3:$S$93,8,FALSE)*VLOOKUP($F106,BY_IND_Demand_Drivers!$B$5:$J$100,8,FALSE)</f>
        <v>0</v>
      </c>
      <c r="I106" s="16">
        <f>VLOOKUP($D106,'Growth rate'!$B$3:$S$93,8,FALSE)*VLOOKUP($F106,BY_IND_Demand_Drivers!$B$5:$J$100,9,FALSE)</f>
        <v>0</v>
      </c>
    </row>
    <row r="107" spans="1:9">
      <c r="A107" s="16">
        <f t="shared" si="0"/>
        <v>16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IADCO</v>
      </c>
      <c r="G107" s="16">
        <f>VLOOKUP($D107,'Growth rate'!$B$3:$S$93,8,FALSE)*VLOOKUP($F107,BY_IND_Demand_Drivers!$B$5:$J$100,7,FALSE)</f>
        <v>0</v>
      </c>
      <c r="H107" s="16">
        <f>VLOOKUP($D107,'Growth rate'!$B$3:$S$93,8,FALSE)*VLOOKUP($F107,BY_IND_Demand_Drivers!$B$5:$J$100,8,FALSE)</f>
        <v>0</v>
      </c>
      <c r="I107" s="16">
        <f>VLOOKUP($D107,'Growth rate'!$B$3:$S$93,8,FALSE)*VLOOKUP($F107,BY_IND_Demand_Drivers!$B$5:$J$100,9,FALSE)</f>
        <v>0</v>
      </c>
    </row>
    <row r="108" spans="1:9">
      <c r="A108" s="16">
        <f t="shared" si="0"/>
        <v>16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IADCO</v>
      </c>
      <c r="G108" s="16">
        <f>VLOOKUP($D108,'Growth rate'!$B$3:$S$93,8,FALSE)*VLOOKUP($F108,BY_IND_Demand_Drivers!$B$5:$J$100,7,FALSE)</f>
        <v>0</v>
      </c>
      <c r="H108" s="16">
        <f>VLOOKUP($D108,'Growth rate'!$B$3:$S$93,8,FALSE)*VLOOKUP($F108,BY_IND_Demand_Drivers!$B$5:$J$100,8,FALSE)</f>
        <v>0</v>
      </c>
      <c r="I108" s="16">
        <f>VLOOKUP($D108,'Growth rate'!$B$3:$S$93,8,FALSE)*VLOOKUP($F108,BY_IND_Demand_Drivers!$B$5:$J$100,9,FALSE)</f>
        <v>0</v>
      </c>
    </row>
    <row r="109" spans="1:9">
      <c r="A109" s="16">
        <f t="shared" si="0"/>
        <v>16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IADCO</v>
      </c>
      <c r="G109" s="16">
        <f>VLOOKUP($D109,'Growth rate'!$B$3:$S$93,8,FALSE)*VLOOKUP($F109,BY_IND_Demand_Drivers!$B$5:$J$100,7,FALSE)</f>
        <v>0</v>
      </c>
      <c r="H109" s="16">
        <f>VLOOKUP($D109,'Growth rate'!$B$3:$S$93,8,FALSE)*VLOOKUP($F109,BY_IND_Demand_Drivers!$B$5:$J$100,8,FALSE)</f>
        <v>0</v>
      </c>
      <c r="I109" s="16">
        <f>VLOOKUP($D109,'Growth rate'!$B$3:$S$93,8,FALSE)*VLOOKUP($F109,BY_IND_Demand_Drivers!$B$5:$J$100,9,FALSE)</f>
        <v>0</v>
      </c>
    </row>
    <row r="110" spans="1:9">
      <c r="A110" s="16">
        <f t="shared" si="0"/>
        <v>16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IADCO</v>
      </c>
      <c r="G110" s="16">
        <f>VLOOKUP($D110,'Growth rate'!$B$3:$S$93,8,FALSE)*VLOOKUP($F110,BY_IND_Demand_Drivers!$B$5:$J$100,7,FALSE)</f>
        <v>0</v>
      </c>
      <c r="H110" s="16">
        <f>VLOOKUP($D110,'Growth rate'!$B$3:$S$93,8,FALSE)*VLOOKUP($F110,BY_IND_Demand_Drivers!$B$5:$J$100,8,FALSE)</f>
        <v>0</v>
      </c>
      <c r="I110" s="16">
        <f>VLOOKUP($D110,'Growth rate'!$B$3:$S$93,8,FALSE)*VLOOKUP($F110,BY_IND_Demand_Drivers!$B$5:$J$100,9,FALSE)</f>
        <v>0</v>
      </c>
    </row>
    <row r="111" spans="1:9">
      <c r="A111" s="16">
        <f t="shared" si="0"/>
        <v>16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IADCO</v>
      </c>
      <c r="G111" s="16">
        <f>VLOOKUP($D111,'Growth rate'!$B$3:$S$93,8,FALSE)*VLOOKUP($F111,BY_IND_Demand_Drivers!$B$5:$J$100,7,FALSE)</f>
        <v>0</v>
      </c>
      <c r="H111" s="16">
        <f>VLOOKUP($D111,'Growth rate'!$B$3:$S$93,8,FALSE)*VLOOKUP($F111,BY_IND_Demand_Drivers!$B$5:$J$100,8,FALSE)</f>
        <v>0</v>
      </c>
      <c r="I111" s="16">
        <f>VLOOKUP($D111,'Growth rate'!$B$3:$S$93,8,FALSE)*VLOOKUP($F111,BY_IND_Demand_Drivers!$B$5:$J$100,9,FALSE)</f>
        <v>0</v>
      </c>
    </row>
    <row r="112" spans="1:9">
      <c r="A112" s="16">
        <f t="shared" si="0"/>
        <v>16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IADCO</v>
      </c>
      <c r="G112" s="16">
        <f>VLOOKUP($D112,'Growth rate'!$B$3:$S$93,8,FALSE)*VLOOKUP($F112,BY_IND_Demand_Drivers!$B$5:$J$100,7,FALSE)</f>
        <v>0</v>
      </c>
      <c r="H112" s="16">
        <f>VLOOKUP($D112,'Growth rate'!$B$3:$S$93,8,FALSE)*VLOOKUP($F112,BY_IND_Demand_Drivers!$B$5:$J$100,8,FALSE)</f>
        <v>0</v>
      </c>
      <c r="I112" s="16">
        <f>VLOOKUP($D112,'Growth rate'!$B$3:$S$93,8,FALSE)*VLOOKUP($F112,BY_IND_Demand_Drivers!$B$5:$J$100,9,FALSE)</f>
        <v>0</v>
      </c>
    </row>
    <row r="113" spans="1:9">
      <c r="A113" s="16">
        <f t="shared" si="0"/>
        <v>16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IADCO</v>
      </c>
      <c r="G113" s="16">
        <f>VLOOKUP($D113,'Growth rate'!$B$3:$S$93,8,FALSE)*VLOOKUP($F113,BY_IND_Demand_Drivers!$B$5:$J$100,7,FALSE)</f>
        <v>0</v>
      </c>
      <c r="H113" s="16">
        <f>VLOOKUP($D113,'Growth rate'!$B$3:$S$93,8,FALSE)*VLOOKUP($F113,BY_IND_Demand_Drivers!$B$5:$J$100,8,FALSE)</f>
        <v>0</v>
      </c>
      <c r="I113" s="16">
        <f>VLOOKUP($D113,'Growth rate'!$B$3:$S$93,8,FALSE)*VLOOKUP($F113,BY_IND_Demand_Drivers!$B$5:$J$100,9,FALSE)</f>
        <v>0</v>
      </c>
    </row>
    <row r="114" spans="1:9">
      <c r="A114" s="16">
        <f t="shared" si="0"/>
        <v>16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IADCO</v>
      </c>
      <c r="G114" s="16">
        <f>VLOOKUP($D114,'Growth rate'!$B$3:$S$93,8,FALSE)*VLOOKUP($F114,BY_IND_Demand_Drivers!$B$5:$J$100,7,FALSE)</f>
        <v>0</v>
      </c>
      <c r="H114" s="16">
        <f>VLOOKUP($D114,'Growth rate'!$B$3:$S$93,8,FALSE)*VLOOKUP($F114,BY_IND_Demand_Drivers!$B$5:$J$100,8,FALSE)</f>
        <v>0</v>
      </c>
      <c r="I114" s="16">
        <f>VLOOKUP($D114,'Growth rate'!$B$3:$S$93,8,FALSE)*VLOOKUP($F114,BY_IND_Demand_Drivers!$B$5:$J$100,9,FALSE)</f>
        <v>0</v>
      </c>
    </row>
    <row r="115" spans="1:9">
      <c r="A115" s="16">
        <f t="shared" si="0"/>
        <v>16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IADCO</v>
      </c>
      <c r="G115" s="16">
        <f>VLOOKUP($D115,'Growth rate'!$B$3:$S$93,8,FALSE)*VLOOKUP($F115,BY_IND_Demand_Drivers!$B$5:$J$100,7,FALSE)</f>
        <v>0</v>
      </c>
      <c r="H115" s="16">
        <f>VLOOKUP($D115,'Growth rate'!$B$3:$S$93,8,FALSE)*VLOOKUP($F115,BY_IND_Demand_Drivers!$B$5:$J$100,8,FALSE)</f>
        <v>0</v>
      </c>
      <c r="I115" s="16">
        <f>VLOOKUP($D115,'Growth rate'!$B$3:$S$93,8,FALSE)*VLOOKUP($F115,BY_IND_Demand_Drivers!$B$5:$J$100,9,FALSE)</f>
        <v>0</v>
      </c>
    </row>
    <row r="116" spans="1:9">
      <c r="A116" s="16">
        <f t="shared" si="0"/>
        <v>16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IADCO</v>
      </c>
      <c r="G116" s="16">
        <f>VLOOKUP($D116,'Growth rate'!$B$3:$S$93,8,FALSE)*VLOOKUP($F116,BY_IND_Demand_Drivers!$B$5:$J$100,7,FALSE)</f>
        <v>0</v>
      </c>
      <c r="H116" s="16">
        <f>VLOOKUP($D116,'Growth rate'!$B$3:$S$93,8,FALSE)*VLOOKUP($F116,BY_IND_Demand_Drivers!$B$5:$J$100,8,FALSE)</f>
        <v>0</v>
      </c>
      <c r="I116" s="16">
        <f>VLOOKUP($D116,'Growth rate'!$B$3:$S$93,8,FALSE)*VLOOKUP($F116,BY_IND_Demand_Drivers!$B$5:$J$100,9,FALSE)</f>
        <v>0</v>
      </c>
    </row>
    <row r="117" spans="1:9">
      <c r="A117" s="16">
        <f t="shared" si="0"/>
        <v>16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IADCO</v>
      </c>
      <c r="G117" s="16">
        <f>VLOOKUP($D117,'Growth rate'!$B$3:$S$93,8,FALSE)*VLOOKUP($F117,BY_IND_Demand_Drivers!$B$5:$J$100,7,FALSE)</f>
        <v>0</v>
      </c>
      <c r="H117" s="16">
        <f>VLOOKUP($D117,'Growth rate'!$B$3:$S$93,8,FALSE)*VLOOKUP($F117,BY_IND_Demand_Drivers!$B$5:$J$100,8,FALSE)</f>
        <v>0</v>
      </c>
      <c r="I117" s="16">
        <f>VLOOKUP($D117,'Growth rate'!$B$3:$S$93,8,FALSE)*VLOOKUP($F117,BY_IND_Demand_Drivers!$B$5:$J$100,9,FALSE)</f>
        <v>0</v>
      </c>
    </row>
    <row r="118" spans="1:9">
      <c r="A118" s="16">
        <f t="shared" si="0"/>
        <v>16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IADCO</v>
      </c>
      <c r="G118" s="16">
        <f>VLOOKUP($D118,'Growth rate'!$B$3:$S$93,8,FALSE)*VLOOKUP($F118,BY_IND_Demand_Drivers!$B$5:$J$100,7,FALSE)</f>
        <v>0</v>
      </c>
      <c r="H118" s="16">
        <f>VLOOKUP($D118,'Growth rate'!$B$3:$S$93,8,FALSE)*VLOOKUP($F118,BY_IND_Demand_Drivers!$B$5:$J$100,8,FALSE)</f>
        <v>0</v>
      </c>
      <c r="I118" s="16">
        <f>VLOOKUP($D118,'Growth rate'!$B$3:$S$93,8,FALSE)*VLOOKUP($F118,BY_IND_Demand_Drivers!$B$5:$J$100,9,FALSE)</f>
        <v>0</v>
      </c>
    </row>
    <row r="119" spans="1:9">
      <c r="A119" s="16">
        <f t="shared" si="0"/>
        <v>16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IADCO</v>
      </c>
      <c r="G119" s="16">
        <f>VLOOKUP($D119,'Growth rate'!$B$3:$S$93,8,FALSE)*VLOOKUP($F119,BY_IND_Demand_Drivers!$B$5:$J$100,7,FALSE)</f>
        <v>0</v>
      </c>
      <c r="H119" s="16">
        <f>VLOOKUP($D119,'Growth rate'!$B$3:$S$93,8,FALSE)*VLOOKUP($F119,BY_IND_Demand_Drivers!$B$5:$J$100,8,FALSE)</f>
        <v>0</v>
      </c>
      <c r="I119" s="16">
        <f>VLOOKUP($D119,'Growth rate'!$B$3:$S$93,8,FALSE)*VLOOKUP($F119,BY_IND_Demand_Drivers!$B$5:$J$100,9,FALSE)</f>
        <v>0</v>
      </c>
    </row>
    <row r="120" spans="1:9">
      <c r="A120" s="16">
        <f t="shared" si="0"/>
        <v>16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IADCO</v>
      </c>
      <c r="G120" s="16">
        <f>VLOOKUP($D120,'Growth rate'!$B$3:$S$93,8,FALSE)*VLOOKUP($F120,BY_IND_Demand_Drivers!$B$5:$J$100,7,FALSE)</f>
        <v>0</v>
      </c>
      <c r="H120" s="16">
        <f>VLOOKUP($D120,'Growth rate'!$B$3:$S$93,8,FALSE)*VLOOKUP($F120,BY_IND_Demand_Drivers!$B$5:$J$100,8,FALSE)</f>
        <v>0</v>
      </c>
      <c r="I120" s="16">
        <f>VLOOKUP($D120,'Growth rate'!$B$3:$S$93,8,FALSE)*VLOOKUP($F120,BY_IND_Demand_Drivers!$B$5:$J$100,9,FALSE)</f>
        <v>0</v>
      </c>
    </row>
    <row r="121" spans="1:9">
      <c r="A121" s="16">
        <f t="shared" si="0"/>
        <v>16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IADCO</v>
      </c>
      <c r="G121" s="16">
        <f>VLOOKUP($D121,'Growth rate'!$B$3:$S$93,8,FALSE)*VLOOKUP($F121,BY_IND_Demand_Drivers!$B$5:$J$100,7,FALSE)</f>
        <v>0</v>
      </c>
      <c r="H121" s="16">
        <f>VLOOKUP($D121,'Growth rate'!$B$3:$S$93,8,FALSE)*VLOOKUP($F121,BY_IND_Demand_Drivers!$B$5:$J$100,8,FALSE)</f>
        <v>0</v>
      </c>
      <c r="I121" s="16">
        <f>VLOOKUP($D121,'Growth rate'!$B$3:$S$93,8,FALSE)*VLOOKUP($F121,BY_IND_Demand_Drivers!$B$5:$J$100,9,FALSE)</f>
        <v>0</v>
      </c>
    </row>
    <row r="122" spans="1:9">
      <c r="A122" s="16">
        <f t="shared" si="0"/>
        <v>16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IADCO</v>
      </c>
      <c r="G122" s="16">
        <f>VLOOKUP($D122,'Growth rate'!$B$3:$S$93,8,FALSE)*VLOOKUP($F122,BY_IND_Demand_Drivers!$B$5:$J$100,7,FALSE)</f>
        <v>0</v>
      </c>
      <c r="H122" s="16">
        <f>VLOOKUP($D122,'Growth rate'!$B$3:$S$93,8,FALSE)*VLOOKUP($F122,BY_IND_Demand_Drivers!$B$5:$J$100,8,FALSE)</f>
        <v>0</v>
      </c>
      <c r="I122" s="16">
        <f>VLOOKUP($D122,'Growth rate'!$B$3:$S$93,8,FALSE)*VLOOKUP($F122,BY_IND_Demand_Drivers!$B$5:$J$100,9,FALSE)</f>
        <v>0</v>
      </c>
    </row>
    <row r="123" spans="1:9">
      <c r="A123" s="16">
        <f t="shared" si="0"/>
        <v>16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IADCO</v>
      </c>
      <c r="G123" s="16">
        <f>VLOOKUP($D123,'Growth rate'!$B$3:$S$93,8,FALSE)*VLOOKUP($F123,BY_IND_Demand_Drivers!$B$5:$J$100,7,FALSE)</f>
        <v>0</v>
      </c>
      <c r="H123" s="16">
        <f>VLOOKUP($D123,'Growth rate'!$B$3:$S$93,8,FALSE)*VLOOKUP($F123,BY_IND_Demand_Drivers!$B$5:$J$100,8,FALSE)</f>
        <v>0</v>
      </c>
      <c r="I123" s="16">
        <f>VLOOKUP($D123,'Growth rate'!$B$3:$S$93,8,FALSE)*VLOOKUP($F123,BY_IND_Demand_Drivers!$B$5:$J$100,9,FALSE)</f>
        <v>0</v>
      </c>
    </row>
    <row r="124" spans="1:9">
      <c r="A124" s="16">
        <f t="shared" si="0"/>
        <v>16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IADCO</v>
      </c>
      <c r="G124" s="16">
        <f>VLOOKUP($D124,'Growth rate'!$B$3:$S$93,8,FALSE)*VLOOKUP($F124,BY_IND_Demand_Drivers!$B$5:$J$100,7,FALSE)</f>
        <v>0</v>
      </c>
      <c r="H124" s="16">
        <f>VLOOKUP($D124,'Growth rate'!$B$3:$S$93,8,FALSE)*VLOOKUP($F124,BY_IND_Demand_Drivers!$B$5:$J$100,8,FALSE)</f>
        <v>0</v>
      </c>
      <c r="I124" s="16">
        <f>VLOOKUP($D124,'Growth rate'!$B$3:$S$93,8,FALSE)*VLOOKUP($F124,BY_IND_Demand_Drivers!$B$5:$J$100,9,FALSE)</f>
        <v>0</v>
      </c>
    </row>
    <row r="125" spans="1:9">
      <c r="A125" s="16">
        <f t="shared" si="0"/>
        <v>16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IADCO</v>
      </c>
      <c r="G125" s="16">
        <f>VLOOKUP($D125,'Growth rate'!$B$3:$S$93,8,FALSE)*VLOOKUP($F125,BY_IND_Demand_Drivers!$B$5:$J$100,7,FALSE)</f>
        <v>0</v>
      </c>
      <c r="H125" s="16">
        <f>VLOOKUP($D125,'Growth rate'!$B$3:$S$93,8,FALSE)*VLOOKUP($F125,BY_IND_Demand_Drivers!$B$5:$J$100,8,FALSE)</f>
        <v>0</v>
      </c>
      <c r="I125" s="16">
        <f>VLOOKUP($D125,'Growth rate'!$B$3:$S$93,8,FALSE)*VLOOKUP($F125,BY_IND_Demand_Drivers!$B$5:$J$100,9,FALSE)</f>
        <v>0</v>
      </c>
    </row>
    <row r="126" spans="1:9">
      <c r="A126" s="16">
        <f t="shared" si="0"/>
        <v>16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IADCO</v>
      </c>
      <c r="G126" s="16">
        <f>VLOOKUP($D126,'Growth rate'!$B$3:$S$93,8,FALSE)*VLOOKUP($F126,BY_IND_Demand_Drivers!$B$5:$J$100,7,FALSE)</f>
        <v>0</v>
      </c>
      <c r="H126" s="16">
        <f>VLOOKUP($D126,'Growth rate'!$B$3:$S$93,8,FALSE)*VLOOKUP($F126,BY_IND_Demand_Drivers!$B$5:$J$100,8,FALSE)</f>
        <v>0</v>
      </c>
      <c r="I126" s="16">
        <f>VLOOKUP($D126,'Growth rate'!$B$3:$S$93,8,FALSE)*VLOOKUP($F126,BY_IND_Demand_Drivers!$B$5:$J$100,9,FALSE)</f>
        <v>0</v>
      </c>
    </row>
    <row r="127" spans="1:9">
      <c r="A127" s="16">
        <f t="shared" si="0"/>
        <v>16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IADCO</v>
      </c>
      <c r="G127" s="16">
        <f>VLOOKUP($D127,'Growth rate'!$B$3:$S$93,8,FALSE)*VLOOKUP($F127,BY_IND_Demand_Drivers!$B$5:$J$100,7,FALSE)</f>
        <v>0</v>
      </c>
      <c r="H127" s="16">
        <f>VLOOKUP($D127,'Growth rate'!$B$3:$S$93,8,FALSE)*VLOOKUP($F127,BY_IND_Demand_Drivers!$B$5:$J$100,8,FALSE)</f>
        <v>0</v>
      </c>
      <c r="I127" s="16">
        <f>VLOOKUP($D127,'Growth rate'!$B$3:$S$93,8,FALSE)*VLOOKUP($F127,BY_IND_Demand_Drivers!$B$5:$J$100,9,FALSE)</f>
        <v>0</v>
      </c>
    </row>
    <row r="128" spans="1:9">
      <c r="A128" s="16">
        <f t="shared" si="0"/>
        <v>16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IADCO</v>
      </c>
      <c r="G128" s="16">
        <f>VLOOKUP($D128,'Growth rate'!$B$3:$S$93,8,FALSE)*VLOOKUP($F128,BY_IND_Demand_Drivers!$B$5:$J$100,7,FALSE)</f>
        <v>0</v>
      </c>
      <c r="H128" s="16">
        <f>VLOOKUP($D128,'Growth rate'!$B$3:$S$93,8,FALSE)*VLOOKUP($F128,BY_IND_Demand_Drivers!$B$5:$J$100,8,FALSE)</f>
        <v>0</v>
      </c>
      <c r="I128" s="16">
        <f>VLOOKUP($D128,'Growth rate'!$B$3:$S$93,8,FALSE)*VLOOKUP($F128,BY_IND_Demand_Drivers!$B$5:$J$100,9,FALSE)</f>
        <v>0</v>
      </c>
    </row>
    <row r="129" spans="1:9">
      <c r="A129" s="16">
        <f t="shared" si="0"/>
        <v>16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IADCO</v>
      </c>
      <c r="G129" s="16">
        <f>VLOOKUP($D129,'Growth rate'!$B$3:$S$93,8,FALSE)*VLOOKUP($F129,BY_IND_Demand_Drivers!$B$5:$J$100,7,FALSE)</f>
        <v>0</v>
      </c>
      <c r="H129" s="16">
        <f>VLOOKUP($D129,'Growth rate'!$B$3:$S$93,8,FALSE)*VLOOKUP($F129,BY_IND_Demand_Drivers!$B$5:$J$100,8,FALSE)</f>
        <v>0</v>
      </c>
      <c r="I129" s="16">
        <f>VLOOKUP($D129,'Growth rate'!$B$3:$S$93,8,FALSE)*VLOOKUP($F129,BY_IND_Demand_Drivers!$B$5:$J$100,9,FALSE)</f>
        <v>0</v>
      </c>
    </row>
    <row r="130" spans="1:9">
      <c r="A130" s="16">
        <f t="shared" si="0"/>
        <v>16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IADCO</v>
      </c>
      <c r="G130" s="16">
        <f>VLOOKUP($D130,'Growth rate'!$B$3:$S$93,8,FALSE)*VLOOKUP($F130,BY_IND_Demand_Drivers!$B$5:$J$100,7,FALSE)</f>
        <v>0</v>
      </c>
      <c r="H130" s="16">
        <f>VLOOKUP($D130,'Growth rate'!$B$3:$S$93,8,FALSE)*VLOOKUP($F130,BY_IND_Demand_Drivers!$B$5:$J$100,8,FALSE)</f>
        <v>0</v>
      </c>
      <c r="I130" s="16">
        <f>VLOOKUP($D130,'Growth rate'!$B$3:$S$93,8,FALSE)*VLOOKUP($F130,BY_IND_Demand_Drivers!$B$5:$J$100,9,FALSE)</f>
        <v>0</v>
      </c>
    </row>
    <row r="131" spans="1:9">
      <c r="A131" s="16">
        <f t="shared" si="0"/>
        <v>16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IADCO</v>
      </c>
      <c r="G131" s="16">
        <f>VLOOKUP($D131,'Growth rate'!$B$3:$S$93,8,FALSE)*VLOOKUP($F131,BY_IND_Demand_Drivers!$B$5:$J$100,7,FALSE)</f>
        <v>0</v>
      </c>
      <c r="H131" s="16">
        <f>VLOOKUP($D131,'Growth rate'!$B$3:$S$93,8,FALSE)*VLOOKUP($F131,BY_IND_Demand_Drivers!$B$5:$J$100,8,FALSE)</f>
        <v>0</v>
      </c>
      <c r="I131" s="16">
        <f>VLOOKUP($D131,'Growth rate'!$B$3:$S$93,8,FALSE)*VLOOKUP($F131,BY_IND_Demand_Drivers!$B$5:$J$100,9,FALSE)</f>
        <v>0</v>
      </c>
    </row>
    <row r="132" spans="1:9">
      <c r="A132" s="16">
        <f t="shared" si="0"/>
        <v>16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IADCO</v>
      </c>
      <c r="G132" s="16">
        <f>VLOOKUP($D132,'Growth rate'!$B$3:$S$93,8,FALSE)*VLOOKUP($F132,BY_IND_Demand_Drivers!$B$5:$J$100,7,FALSE)</f>
        <v>0</v>
      </c>
      <c r="H132" s="16">
        <f>VLOOKUP($D132,'Growth rate'!$B$3:$S$93,8,FALSE)*VLOOKUP($F132,BY_IND_Demand_Drivers!$B$5:$J$100,8,FALSE)</f>
        <v>0</v>
      </c>
      <c r="I132" s="16">
        <f>VLOOKUP($D132,'Growth rate'!$B$3:$S$93,8,FALSE)*VLOOKUP($F132,BY_IND_Demand_Drivers!$B$5:$J$100,9,FALSE)</f>
        <v>0</v>
      </c>
    </row>
    <row r="133" spans="1:9">
      <c r="A133" s="16">
        <f t="shared" si="0"/>
        <v>16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IADCO</v>
      </c>
      <c r="G133" s="16">
        <f>VLOOKUP($D133,'Growth rate'!$B$3:$S$93,8,FALSE)*VLOOKUP($F133,BY_IND_Demand_Drivers!$B$5:$J$100,7,FALSE)</f>
        <v>0</v>
      </c>
      <c r="H133" s="16">
        <f>VLOOKUP($D133,'Growth rate'!$B$3:$S$93,8,FALSE)*VLOOKUP($F133,BY_IND_Demand_Drivers!$B$5:$J$100,8,FALSE)</f>
        <v>0</v>
      </c>
      <c r="I133" s="16">
        <f>VLOOKUP($D133,'Growth rate'!$B$3:$S$93,8,FALSE)*VLOOKUP($F133,BY_IND_Demand_Drivers!$B$5:$J$100,9,FALSE)</f>
        <v>0</v>
      </c>
    </row>
    <row r="134" spans="1:9">
      <c r="A134" s="16">
        <f t="shared" si="0"/>
        <v>16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IADCO</v>
      </c>
      <c r="G134" s="16">
        <f>VLOOKUP($D134,'Growth rate'!$B$3:$S$93,8,FALSE)*VLOOKUP($F134,BY_IND_Demand_Drivers!$B$5:$J$100,7,FALSE)</f>
        <v>0</v>
      </c>
      <c r="H134" s="16">
        <f>VLOOKUP($D134,'Growth rate'!$B$3:$S$93,8,FALSE)*VLOOKUP($F134,BY_IND_Demand_Drivers!$B$5:$J$100,8,FALSE)</f>
        <v>0</v>
      </c>
      <c r="I134" s="16">
        <f>VLOOKUP($D134,'Growth rate'!$B$3:$S$93,8,FALSE)*VLOOKUP($F134,BY_IND_Demand_Drivers!$B$5:$J$100,9,FALSE)</f>
        <v>0</v>
      </c>
    </row>
    <row r="135" spans="1:9">
      <c r="A135" s="16">
        <f t="shared" si="0"/>
        <v>16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IADCO</v>
      </c>
      <c r="G135" s="16">
        <f>VLOOKUP($D135,'Growth rate'!$B$3:$S$93,8,FALSE)*VLOOKUP($F135,BY_IND_Demand_Drivers!$B$5:$J$100,7,FALSE)</f>
        <v>0</v>
      </c>
      <c r="H135" s="16">
        <f>VLOOKUP($D135,'Growth rate'!$B$3:$S$93,8,FALSE)*VLOOKUP($F135,BY_IND_Demand_Drivers!$B$5:$J$100,8,FALSE)</f>
        <v>0</v>
      </c>
      <c r="I135" s="16">
        <f>VLOOKUP($D135,'Growth rate'!$B$3:$S$93,8,FALSE)*VLOOKUP($F135,BY_IND_Demand_Drivers!$B$5:$J$100,9,FALSE)</f>
        <v>0</v>
      </c>
    </row>
    <row r="136" spans="1:9">
      <c r="A136" s="16">
        <f t="shared" si="0"/>
        <v>16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IADCO</v>
      </c>
      <c r="G136" s="16">
        <f>VLOOKUP($D136,'Growth rate'!$B$3:$S$93,8,FALSE)*VLOOKUP($F136,BY_IND_Demand_Drivers!$B$5:$J$100,7,FALSE)</f>
        <v>0</v>
      </c>
      <c r="H136" s="16">
        <f>VLOOKUP($D136,'Growth rate'!$B$3:$S$93,8,FALSE)*VLOOKUP($F136,BY_IND_Demand_Drivers!$B$5:$J$100,8,FALSE)</f>
        <v>0</v>
      </c>
      <c r="I136" s="16">
        <f>VLOOKUP($D136,'Growth rate'!$B$3:$S$93,8,FALSE)*VLOOKUP($F136,BY_IND_Demand_Drivers!$B$5:$J$100,9,FALSE)</f>
        <v>0</v>
      </c>
    </row>
    <row r="137" spans="1:9">
      <c r="A137" s="16">
        <f t="shared" si="0"/>
        <v>16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IADCO</v>
      </c>
      <c r="G137" s="16">
        <f>VLOOKUP($D137,'Growth rate'!$B$3:$S$93,8,FALSE)*VLOOKUP($F137,BY_IND_Demand_Drivers!$B$5:$J$100,7,FALSE)</f>
        <v>0</v>
      </c>
      <c r="H137" s="16">
        <f>VLOOKUP($D137,'Growth rate'!$B$3:$S$93,8,FALSE)*VLOOKUP($F137,BY_IND_Demand_Drivers!$B$5:$J$100,8,FALSE)</f>
        <v>0</v>
      </c>
      <c r="I137" s="16">
        <f>VLOOKUP($D137,'Growth rate'!$B$3:$S$93,8,FALSE)*VLOOKUP($F137,BY_IND_Demand_Drivers!$B$5:$J$100,9,FALSE)</f>
        <v>0</v>
      </c>
    </row>
    <row r="138" spans="1:9">
      <c r="A138" s="16">
        <f t="shared" si="0"/>
        <v>16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IADCO</v>
      </c>
      <c r="G138" s="16">
        <f>VLOOKUP($D138,'Growth rate'!$B$3:$S$93,8,FALSE)*VLOOKUP($F138,BY_IND_Demand_Drivers!$B$5:$J$100,7,FALSE)</f>
        <v>0</v>
      </c>
      <c r="H138" s="16">
        <f>VLOOKUP($D138,'Growth rate'!$B$3:$S$93,8,FALSE)*VLOOKUP($F138,BY_IND_Demand_Drivers!$B$5:$J$100,8,FALSE)</f>
        <v>0</v>
      </c>
      <c r="I138" s="16">
        <f>VLOOKUP($D138,'Growth rate'!$B$3:$S$93,8,FALSE)*VLOOKUP($F138,BY_IND_Demand_Drivers!$B$5:$J$100,9,FALSE)</f>
        <v>0</v>
      </c>
    </row>
    <row r="139" spans="1:9">
      <c r="A139" s="16">
        <f t="shared" si="0"/>
        <v>16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IADCO</v>
      </c>
      <c r="G139" s="16">
        <f>VLOOKUP($D139,'Growth rate'!$B$3:$S$93,8,FALSE)*VLOOKUP($F139,BY_IND_Demand_Drivers!$B$5:$J$100,7,FALSE)</f>
        <v>0</v>
      </c>
      <c r="H139" s="16">
        <f>VLOOKUP($D139,'Growth rate'!$B$3:$S$93,8,FALSE)*VLOOKUP($F139,BY_IND_Demand_Drivers!$B$5:$J$100,8,FALSE)</f>
        <v>0</v>
      </c>
      <c r="I139" s="16">
        <f>VLOOKUP($D139,'Growth rate'!$B$3:$S$93,8,FALSE)*VLOOKUP($F139,BY_IND_Demand_Drivers!$B$5:$J$100,9,FALSE)</f>
        <v>0</v>
      </c>
    </row>
    <row r="140" spans="1:9">
      <c r="A140" s="16">
        <f t="shared" si="0"/>
        <v>16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IADCO</v>
      </c>
      <c r="G140" s="16">
        <f>VLOOKUP($D140,'Growth rate'!$B$3:$S$93,8,FALSE)*VLOOKUP($F140,BY_IND_Demand_Drivers!$B$5:$J$100,7,FALSE)</f>
        <v>0</v>
      </c>
      <c r="H140" s="16">
        <f>VLOOKUP($D140,'Growth rate'!$B$3:$S$93,8,FALSE)*VLOOKUP($F140,BY_IND_Demand_Drivers!$B$5:$J$100,8,FALSE)</f>
        <v>0</v>
      </c>
      <c r="I140" s="16">
        <f>VLOOKUP($D140,'Growth rate'!$B$3:$S$93,8,FALSE)*VLOOKUP($F140,BY_IND_Demand_Drivers!$B$5:$J$100,9,FALSE)</f>
        <v>0</v>
      </c>
    </row>
    <row r="141" spans="1:9">
      <c r="A141" s="16">
        <f t="shared" si="0"/>
        <v>16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IADCO</v>
      </c>
      <c r="G141" s="16">
        <f>VLOOKUP($D141,'Growth rate'!$B$3:$S$93,8,FALSE)*VLOOKUP($F141,BY_IND_Demand_Drivers!$B$5:$J$100,7,FALSE)</f>
        <v>0</v>
      </c>
      <c r="H141" s="16">
        <f>VLOOKUP($D141,'Growth rate'!$B$3:$S$93,8,FALSE)*VLOOKUP($F141,BY_IND_Demand_Drivers!$B$5:$J$100,8,FALSE)</f>
        <v>0</v>
      </c>
      <c r="I141" s="16">
        <f>VLOOKUP($D141,'Growth rate'!$B$3:$S$93,8,FALSE)*VLOOKUP($F141,BY_IND_Demand_Drivers!$B$5:$J$100,9,FALSE)</f>
        <v>0</v>
      </c>
    </row>
    <row r="142" spans="1:9">
      <c r="A142" s="16">
        <f t="shared" si="0"/>
        <v>16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IADCO</v>
      </c>
      <c r="G142" s="16">
        <f>VLOOKUP($D142,'Growth rate'!$B$3:$S$93,8,FALSE)*VLOOKUP($F142,BY_IND_Demand_Drivers!$B$5:$J$100,7,FALSE)</f>
        <v>0</v>
      </c>
      <c r="H142" s="16">
        <f>VLOOKUP($D142,'Growth rate'!$B$3:$S$93,8,FALSE)*VLOOKUP($F142,BY_IND_Demand_Drivers!$B$5:$J$100,8,FALSE)</f>
        <v>0</v>
      </c>
      <c r="I142" s="16">
        <f>VLOOKUP($D142,'Growth rate'!$B$3:$S$93,8,FALSE)*VLOOKUP($F142,BY_IND_Demand_Drivers!$B$5:$J$100,9,FALSE)</f>
        <v>0</v>
      </c>
    </row>
    <row r="143" spans="1:9">
      <c r="A143" s="16">
        <f t="shared" si="0"/>
        <v>16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IADCO</v>
      </c>
      <c r="G143" s="16">
        <f>VLOOKUP($D143,'Growth rate'!$B$3:$S$93,8,FALSE)*VLOOKUP($F143,BY_IND_Demand_Drivers!$B$5:$J$100,7,FALSE)</f>
        <v>0</v>
      </c>
      <c r="H143" s="16">
        <f>VLOOKUP($D143,'Growth rate'!$B$3:$S$93,8,FALSE)*VLOOKUP($F143,BY_IND_Demand_Drivers!$B$5:$J$100,8,FALSE)</f>
        <v>0</v>
      </c>
      <c r="I143" s="16">
        <f>VLOOKUP($D143,'Growth rate'!$B$3:$S$93,8,FALSE)*VLOOKUP($F143,BY_IND_Demand_Drivers!$B$5:$J$100,9,FALSE)</f>
        <v>0</v>
      </c>
    </row>
    <row r="144" spans="1:9">
      <c r="A144" s="16">
        <f t="shared" si="0"/>
        <v>16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IADCO</v>
      </c>
      <c r="G144" s="16">
        <f>VLOOKUP($D144,'Growth rate'!$B$3:$S$93,8,FALSE)*VLOOKUP($F144,BY_IND_Demand_Drivers!$B$5:$J$100,7,FALSE)</f>
        <v>0</v>
      </c>
      <c r="H144" s="16">
        <f>VLOOKUP($D144,'Growth rate'!$B$3:$S$93,8,FALSE)*VLOOKUP($F144,BY_IND_Demand_Drivers!$B$5:$J$100,8,FALSE)</f>
        <v>0</v>
      </c>
      <c r="I144" s="16">
        <f>VLOOKUP($D144,'Growth rate'!$B$3:$S$93,8,FALSE)*VLOOKUP($F144,BY_IND_Demand_Drivers!$B$5:$J$100,9,FALSE)</f>
        <v>0</v>
      </c>
    </row>
    <row r="145" spans="1:9">
      <c r="A145" s="16">
        <f t="shared" si="0"/>
        <v>16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IADCO</v>
      </c>
      <c r="G145" s="16">
        <f>VLOOKUP($D145,'Growth rate'!$B$3:$S$93,8,FALSE)*VLOOKUP($F145,BY_IND_Demand_Drivers!$B$5:$J$100,7,FALSE)</f>
        <v>0</v>
      </c>
      <c r="H145" s="16">
        <f>VLOOKUP($D145,'Growth rate'!$B$3:$S$93,8,FALSE)*VLOOKUP($F145,BY_IND_Demand_Drivers!$B$5:$J$100,8,FALSE)</f>
        <v>0</v>
      </c>
      <c r="I145" s="16">
        <f>VLOOKUP($D145,'Growth rate'!$B$3:$S$93,8,FALSE)*VLOOKUP($F145,BY_IND_Demand_Drivers!$B$5:$J$100,9,FALSE)</f>
        <v>0</v>
      </c>
    </row>
    <row r="146" spans="1:9">
      <c r="A146" s="16">
        <f t="shared" si="0"/>
        <v>16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IADCO</v>
      </c>
      <c r="G146" s="16">
        <f>VLOOKUP($D146,'Growth rate'!$B$3:$S$93,8,FALSE)*VLOOKUP($F146,BY_IND_Demand_Drivers!$B$5:$J$100,7,FALSE)</f>
        <v>0</v>
      </c>
      <c r="H146" s="16">
        <f>VLOOKUP($D146,'Growth rate'!$B$3:$S$93,8,FALSE)*VLOOKUP($F146,BY_IND_Demand_Drivers!$B$5:$J$100,8,FALSE)</f>
        <v>0</v>
      </c>
      <c r="I146" s="16">
        <f>VLOOKUP($D146,'Growth rate'!$B$3:$S$93,8,FALSE)*VLOOKUP($F146,BY_IND_Demand_Drivers!$B$5:$J$100,9,FALSE)</f>
        <v>0</v>
      </c>
    </row>
    <row r="147" spans="1:9">
      <c r="A147" s="16">
        <f t="shared" si="0"/>
        <v>16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IADCO</v>
      </c>
      <c r="G147" s="16">
        <f>VLOOKUP($D147,'Growth rate'!$B$3:$S$93,8,FALSE)*VLOOKUP($F147,BY_IND_Demand_Drivers!$B$5:$J$100,7,FALSE)</f>
        <v>0</v>
      </c>
      <c r="H147" s="16">
        <f>VLOOKUP($D147,'Growth rate'!$B$3:$S$93,8,FALSE)*VLOOKUP($F147,BY_IND_Demand_Drivers!$B$5:$J$100,8,FALSE)</f>
        <v>0</v>
      </c>
      <c r="I147" s="16">
        <f>VLOOKUP($D147,'Growth rate'!$B$3:$S$93,8,FALSE)*VLOOKUP($F147,BY_IND_Demand_Drivers!$B$5:$J$100,9,FALSE)</f>
        <v>0</v>
      </c>
    </row>
    <row r="148" spans="1:9">
      <c r="A148" s="16">
        <f t="shared" si="0"/>
        <v>16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IADCO</v>
      </c>
      <c r="G148" s="16">
        <f>VLOOKUP($D148,'Growth rate'!$B$3:$S$93,8,FALSE)*VLOOKUP($F148,BY_IND_Demand_Drivers!$B$5:$J$100,7,FALSE)</f>
        <v>0</v>
      </c>
      <c r="H148" s="16">
        <f>VLOOKUP($D148,'Growth rate'!$B$3:$S$93,8,FALSE)*VLOOKUP($F148,BY_IND_Demand_Drivers!$B$5:$J$100,8,FALSE)</f>
        <v>0</v>
      </c>
      <c r="I148" s="16">
        <f>VLOOKUP($D148,'Growth rate'!$B$3:$S$93,8,FALSE)*VLOOKUP($F148,BY_IND_Demand_Drivers!$B$5:$J$100,9,FALSE)</f>
        <v>0</v>
      </c>
    </row>
    <row r="149" spans="1:9">
      <c r="A149" s="16">
        <f t="shared" si="0"/>
        <v>16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IADCO</v>
      </c>
      <c r="G149" s="16">
        <f>VLOOKUP($D149,'Growth rate'!$B$3:$S$93,8,FALSE)*VLOOKUP($F149,BY_IND_Demand_Drivers!$B$5:$J$100,7,FALSE)</f>
        <v>0</v>
      </c>
      <c r="H149" s="16">
        <f>VLOOKUP($D149,'Growth rate'!$B$3:$S$93,8,FALSE)*VLOOKUP($F149,BY_IND_Demand_Drivers!$B$5:$J$100,8,FALSE)</f>
        <v>0</v>
      </c>
      <c r="I149" s="16">
        <f>VLOOKUP($D149,'Growth rate'!$B$3:$S$93,8,FALSE)*VLOOKUP($F149,BY_IND_Demand_Drivers!$B$5:$J$100,9,FALSE)</f>
        <v>0</v>
      </c>
    </row>
    <row r="150" spans="1:9">
      <c r="A150" s="16">
        <f t="shared" si="0"/>
        <v>16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IADCO</v>
      </c>
      <c r="G150" s="16">
        <f>VLOOKUP($D150,'Growth rate'!$B$3:$S$93,8,FALSE)*VLOOKUP($F150,BY_IND_Demand_Drivers!$B$5:$J$100,7,FALSE)</f>
        <v>0</v>
      </c>
      <c r="H150" s="16">
        <f>VLOOKUP($D150,'Growth rate'!$B$3:$S$93,8,FALSE)*VLOOKUP($F150,BY_IND_Demand_Drivers!$B$5:$J$100,8,FALSE)</f>
        <v>0</v>
      </c>
      <c r="I150" s="16">
        <f>VLOOKUP($D150,'Growth rate'!$B$3:$S$93,8,FALSE)*VLOOKUP($F150,BY_IND_Demand_Drivers!$B$5:$J$100,9,FALSE)</f>
        <v>0</v>
      </c>
    </row>
    <row r="151" spans="1:9">
      <c r="A151" s="16">
        <f t="shared" ref="A151:A214" si="1">A69+1</f>
        <v>16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IADCO</v>
      </c>
      <c r="G151" s="16">
        <f>VLOOKUP($D151,'Growth rate'!$B$3:$S$93,8,FALSE)*VLOOKUP($F151,BY_IND_Demand_Drivers!$B$5:$J$100,7,FALSE)</f>
        <v>0</v>
      </c>
      <c r="H151" s="16">
        <f>VLOOKUP($D151,'Growth rate'!$B$3:$S$93,8,FALSE)*VLOOKUP($F151,BY_IND_Demand_Drivers!$B$5:$J$100,8,FALSE)</f>
        <v>0</v>
      </c>
      <c r="I151" s="16">
        <f>VLOOKUP($D151,'Growth rate'!$B$3:$S$93,8,FALSE)*VLOOKUP($F151,BY_IND_Demand_Drivers!$B$5:$J$100,9,FALSE)</f>
        <v>0</v>
      </c>
    </row>
    <row r="152" spans="1:9">
      <c r="A152" s="16">
        <f t="shared" si="1"/>
        <v>16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IADCO</v>
      </c>
      <c r="G152" s="16">
        <f>VLOOKUP($D152,'Growth rate'!$B$3:$S$93,8,FALSE)*VLOOKUP($F152,BY_IND_Demand_Drivers!$B$5:$J$100,7,FALSE)</f>
        <v>0</v>
      </c>
      <c r="H152" s="16">
        <f>VLOOKUP($D152,'Growth rate'!$B$3:$S$93,8,FALSE)*VLOOKUP($F152,BY_IND_Demand_Drivers!$B$5:$J$100,8,FALSE)</f>
        <v>0</v>
      </c>
      <c r="I152" s="16">
        <f>VLOOKUP($D152,'Growth rate'!$B$3:$S$93,8,FALSE)*VLOOKUP($F152,BY_IND_Demand_Drivers!$B$5:$J$100,9,FALSE)</f>
        <v>0</v>
      </c>
    </row>
    <row r="153" spans="1:9">
      <c r="A153" s="16">
        <f t="shared" si="1"/>
        <v>16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IADCO</v>
      </c>
      <c r="G153" s="16">
        <f>VLOOKUP($D153,'Growth rate'!$B$3:$S$93,8,FALSE)*VLOOKUP($F153,BY_IND_Demand_Drivers!$B$5:$J$100,7,FALSE)</f>
        <v>0</v>
      </c>
      <c r="H153" s="16">
        <f>VLOOKUP($D153,'Growth rate'!$B$3:$S$93,8,FALSE)*VLOOKUP($F153,BY_IND_Demand_Drivers!$B$5:$J$100,8,FALSE)</f>
        <v>0</v>
      </c>
      <c r="I153" s="16">
        <f>VLOOKUP($D153,'Growth rate'!$B$3:$S$93,8,FALSE)*VLOOKUP($F153,BY_IND_Demand_Drivers!$B$5:$J$100,9,FALSE)</f>
        <v>0</v>
      </c>
    </row>
    <row r="154" spans="1:9">
      <c r="A154" s="16">
        <f t="shared" si="1"/>
        <v>16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IADCO</v>
      </c>
      <c r="G154" s="16">
        <f>VLOOKUP($D154,'Growth rate'!$B$3:$S$93,8,FALSE)*VLOOKUP($F154,BY_IND_Demand_Drivers!$B$5:$J$100,7,FALSE)</f>
        <v>0</v>
      </c>
      <c r="H154" s="16">
        <f>VLOOKUP($D154,'Growth rate'!$B$3:$S$93,8,FALSE)*VLOOKUP($F154,BY_IND_Demand_Drivers!$B$5:$J$100,8,FALSE)</f>
        <v>0</v>
      </c>
      <c r="I154" s="16">
        <f>VLOOKUP($D154,'Growth rate'!$B$3:$S$93,8,FALSE)*VLOOKUP($F154,BY_IND_Demand_Drivers!$B$5:$J$100,9,FALSE)</f>
        <v>0</v>
      </c>
    </row>
    <row r="155" spans="1:9">
      <c r="A155" s="16">
        <f t="shared" si="1"/>
        <v>16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IADCO</v>
      </c>
      <c r="G155" s="16">
        <f>VLOOKUP($D155,'Growth rate'!$B$3:$S$93,8,FALSE)*VLOOKUP($F155,BY_IND_Demand_Drivers!$B$5:$J$100,7,FALSE)</f>
        <v>0</v>
      </c>
      <c r="H155" s="16">
        <f>VLOOKUP($D155,'Growth rate'!$B$3:$S$93,8,FALSE)*VLOOKUP($F155,BY_IND_Demand_Drivers!$B$5:$J$100,8,FALSE)</f>
        <v>0</v>
      </c>
      <c r="I155" s="16">
        <f>VLOOKUP($D155,'Growth rate'!$B$3:$S$93,8,FALSE)*VLOOKUP($F155,BY_IND_Demand_Drivers!$B$5:$J$100,9,FALSE)</f>
        <v>0</v>
      </c>
    </row>
    <row r="156" spans="1:9">
      <c r="A156" s="16">
        <f t="shared" si="1"/>
        <v>16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IADCO</v>
      </c>
      <c r="G156" s="16">
        <f>VLOOKUP($D156,'Growth rate'!$B$3:$S$93,8,FALSE)*VLOOKUP($F156,BY_IND_Demand_Drivers!$B$5:$J$100,7,FALSE)</f>
        <v>0</v>
      </c>
      <c r="H156" s="16">
        <f>VLOOKUP($D156,'Growth rate'!$B$3:$S$93,8,FALSE)*VLOOKUP($F156,BY_IND_Demand_Drivers!$B$5:$J$100,8,FALSE)</f>
        <v>0</v>
      </c>
      <c r="I156" s="16">
        <f>VLOOKUP($D156,'Growth rate'!$B$3:$S$93,8,FALSE)*VLOOKUP($F156,BY_IND_Demand_Drivers!$B$5:$J$100,9,FALSE)</f>
        <v>0</v>
      </c>
    </row>
    <row r="157" spans="1:9">
      <c r="A157" s="16">
        <f t="shared" si="1"/>
        <v>16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IADCO</v>
      </c>
      <c r="G157" s="16">
        <f>VLOOKUP($D157,'Growth rate'!$B$3:$S$93,8,FALSE)*VLOOKUP($F157,BY_IND_Demand_Drivers!$B$5:$J$100,7,FALSE)</f>
        <v>0</v>
      </c>
      <c r="H157" s="16">
        <f>VLOOKUP($D157,'Growth rate'!$B$3:$S$93,8,FALSE)*VLOOKUP($F157,BY_IND_Demand_Drivers!$B$5:$J$100,8,FALSE)</f>
        <v>0</v>
      </c>
      <c r="I157" s="16">
        <f>VLOOKUP($D157,'Growth rate'!$B$3:$S$93,8,FALSE)*VLOOKUP($F157,BY_IND_Demand_Drivers!$B$5:$J$100,9,FALSE)</f>
        <v>0</v>
      </c>
    </row>
    <row r="158" spans="1:9">
      <c r="A158" s="16">
        <f t="shared" si="1"/>
        <v>16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IADCO</v>
      </c>
      <c r="G158" s="16">
        <f>VLOOKUP($D158,'Growth rate'!$B$3:$S$93,8,FALSE)*VLOOKUP($F158,BY_IND_Demand_Drivers!$B$5:$J$100,7,FALSE)</f>
        <v>0</v>
      </c>
      <c r="H158" s="16">
        <f>VLOOKUP($D158,'Growth rate'!$B$3:$S$93,8,FALSE)*VLOOKUP($F158,BY_IND_Demand_Drivers!$B$5:$J$100,8,FALSE)</f>
        <v>0</v>
      </c>
      <c r="I158" s="16">
        <f>VLOOKUP($D158,'Growth rate'!$B$3:$S$93,8,FALSE)*VLOOKUP($F158,BY_IND_Demand_Drivers!$B$5:$J$100,9,FALSE)</f>
        <v>0</v>
      </c>
    </row>
    <row r="159" spans="1:9">
      <c r="A159" s="16">
        <f t="shared" si="1"/>
        <v>16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IADCO</v>
      </c>
      <c r="G159" s="16">
        <f>VLOOKUP($D159,'Growth rate'!$B$3:$S$93,8,FALSE)*VLOOKUP($F159,BY_IND_Demand_Drivers!$B$5:$J$100,7,FALSE)</f>
        <v>0</v>
      </c>
      <c r="H159" s="16">
        <f>VLOOKUP($D159,'Growth rate'!$B$3:$S$93,8,FALSE)*VLOOKUP($F159,BY_IND_Demand_Drivers!$B$5:$J$100,8,FALSE)</f>
        <v>0</v>
      </c>
      <c r="I159" s="16">
        <f>VLOOKUP($D159,'Growth rate'!$B$3:$S$93,8,FALSE)*VLOOKUP($F159,BY_IND_Demand_Drivers!$B$5:$J$100,9,FALSE)</f>
        <v>0</v>
      </c>
    </row>
    <row r="160" spans="1:9">
      <c r="A160" s="16">
        <f t="shared" si="1"/>
        <v>16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IADCO</v>
      </c>
      <c r="G160" s="16">
        <f>VLOOKUP($D160,'Growth rate'!$B$3:$S$93,8,FALSE)*VLOOKUP($F160,BY_IND_Demand_Drivers!$B$5:$J$100,7,FALSE)</f>
        <v>0</v>
      </c>
      <c r="H160" s="16">
        <f>VLOOKUP($D160,'Growth rate'!$B$3:$S$93,8,FALSE)*VLOOKUP($F160,BY_IND_Demand_Drivers!$B$5:$J$100,8,FALSE)</f>
        <v>0</v>
      </c>
      <c r="I160" s="16">
        <f>VLOOKUP($D160,'Growth rate'!$B$3:$S$93,8,FALSE)*VLOOKUP($F160,BY_IND_Demand_Drivers!$B$5:$J$100,9,FALSE)</f>
        <v>0</v>
      </c>
    </row>
    <row r="161" spans="1:9">
      <c r="A161" s="16">
        <f t="shared" si="1"/>
        <v>16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IADCO</v>
      </c>
      <c r="G161" s="16">
        <f>VLOOKUP($D161,'Growth rate'!$B$3:$S$93,8,FALSE)*VLOOKUP($F161,BY_IND_Demand_Drivers!$B$5:$J$100,7,FALSE)</f>
        <v>0</v>
      </c>
      <c r="H161" s="16">
        <f>VLOOKUP($D161,'Growth rate'!$B$3:$S$93,8,FALSE)*VLOOKUP($F161,BY_IND_Demand_Drivers!$B$5:$J$100,8,FALSE)</f>
        <v>0</v>
      </c>
      <c r="I161" s="16">
        <f>VLOOKUP($D161,'Growth rate'!$B$3:$S$93,8,FALSE)*VLOOKUP($F161,BY_IND_Demand_Drivers!$B$5:$J$100,9,FALSE)</f>
        <v>0</v>
      </c>
    </row>
    <row r="162" spans="1:9">
      <c r="A162" s="16">
        <f t="shared" si="1"/>
        <v>16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IADCO</v>
      </c>
      <c r="G162" s="16">
        <f>VLOOKUP($D162,'Growth rate'!$B$3:$S$93,8,FALSE)*VLOOKUP($F162,BY_IND_Demand_Drivers!$B$5:$J$100,7,FALSE)</f>
        <v>0</v>
      </c>
      <c r="H162" s="16">
        <f>VLOOKUP($D162,'Growth rate'!$B$3:$S$93,8,FALSE)*VLOOKUP($F162,BY_IND_Demand_Drivers!$B$5:$J$100,8,FALSE)</f>
        <v>0</v>
      </c>
      <c r="I162" s="16">
        <f>VLOOKUP($D162,'Growth rate'!$B$3:$S$93,8,FALSE)*VLOOKUP($F162,BY_IND_Demand_Drivers!$B$5:$J$100,9,FALSE)</f>
        <v>0</v>
      </c>
    </row>
    <row r="163" spans="1:9">
      <c r="A163" s="16">
        <f t="shared" si="1"/>
        <v>16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IADCO</v>
      </c>
      <c r="G163" s="16">
        <f>VLOOKUP($D163,'Growth rate'!$B$3:$S$93,8,FALSE)*VLOOKUP($F163,BY_IND_Demand_Drivers!$B$5:$J$100,7,FALSE)</f>
        <v>0</v>
      </c>
      <c r="H163" s="16">
        <f>VLOOKUP($D163,'Growth rate'!$B$3:$S$93,8,FALSE)*VLOOKUP($F163,BY_IND_Demand_Drivers!$B$5:$J$100,8,FALSE)</f>
        <v>0</v>
      </c>
      <c r="I163" s="16">
        <f>VLOOKUP($D163,'Growth rate'!$B$3:$S$93,8,FALSE)*VLOOKUP($F163,BY_IND_Demand_Drivers!$B$5:$J$100,9,FALSE)</f>
        <v>0</v>
      </c>
    </row>
    <row r="164" spans="1:9">
      <c r="A164" s="16">
        <f t="shared" si="1"/>
        <v>16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IADCO</v>
      </c>
      <c r="G164" s="16">
        <f>VLOOKUP($D164,'Growth rate'!$B$3:$S$93,8,FALSE)*VLOOKUP($F164,BY_IND_Demand_Drivers!$B$5:$J$100,7,FALSE)</f>
        <v>0</v>
      </c>
      <c r="H164" s="16">
        <f>VLOOKUP($D164,'Growth rate'!$B$3:$S$93,8,FALSE)*VLOOKUP($F164,BY_IND_Demand_Drivers!$B$5:$J$100,8,FALSE)</f>
        <v>0</v>
      </c>
      <c r="I164" s="16">
        <f>VLOOKUP($D164,'Growth rate'!$B$3:$S$93,8,FALSE)*VLOOKUP($F164,BY_IND_Demand_Drivers!$B$5:$J$100,9,FALSE)</f>
        <v>0</v>
      </c>
    </row>
    <row r="165" spans="1:9">
      <c r="A165" s="16">
        <f t="shared" si="1"/>
        <v>16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IADCO</v>
      </c>
      <c r="G165" s="16">
        <f>VLOOKUP($D165,'Growth rate'!$B$3:$S$93,8,FALSE)*VLOOKUP($F165,BY_IND_Demand_Drivers!$B$5:$J$100,7,FALSE)</f>
        <v>0</v>
      </c>
      <c r="H165" s="16">
        <f>VLOOKUP($D165,'Growth rate'!$B$3:$S$93,8,FALSE)*VLOOKUP($F165,BY_IND_Demand_Drivers!$B$5:$J$100,8,FALSE)</f>
        <v>0</v>
      </c>
      <c r="I165" s="16">
        <f>VLOOKUP($D165,'Growth rate'!$B$3:$S$93,8,FALSE)*VLOOKUP($F165,BY_IND_Demand_Drivers!$B$5:$J$100,9,FALSE)</f>
        <v>0</v>
      </c>
    </row>
    <row r="166" spans="1:9">
      <c r="A166" s="16">
        <f t="shared" si="1"/>
        <v>16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IADCO</v>
      </c>
      <c r="G166" s="16">
        <f>VLOOKUP($D166,'Growth rate'!$B$3:$S$93,8,FALSE)*VLOOKUP($F166,BY_IND_Demand_Drivers!$B$5:$J$100,7,FALSE)</f>
        <v>0</v>
      </c>
      <c r="H166" s="16">
        <f>VLOOKUP($D166,'Growth rate'!$B$3:$S$93,8,FALSE)*VLOOKUP($F166,BY_IND_Demand_Drivers!$B$5:$J$100,8,FALSE)</f>
        <v>0</v>
      </c>
      <c r="I166" s="16">
        <f>VLOOKUP($D166,'Growth rate'!$B$3:$S$93,8,FALSE)*VLOOKUP($F166,BY_IND_Demand_Drivers!$B$5:$J$100,9,FALSE)</f>
        <v>0</v>
      </c>
    </row>
    <row r="167" spans="1:9">
      <c r="A167" s="16">
        <f t="shared" si="1"/>
        <v>16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IADCO</v>
      </c>
      <c r="G167" s="16">
        <f>VLOOKUP($D167,'Growth rate'!$B$3:$S$93,8,FALSE)*VLOOKUP($F167,BY_IND_Demand_Drivers!$B$5:$J$100,7,FALSE)</f>
        <v>0</v>
      </c>
      <c r="H167" s="16">
        <f>VLOOKUP($D167,'Growth rate'!$B$3:$S$93,8,FALSE)*VLOOKUP($F167,BY_IND_Demand_Drivers!$B$5:$J$100,8,FALSE)</f>
        <v>0</v>
      </c>
      <c r="I167" s="16">
        <f>VLOOKUP($D167,'Growth rate'!$B$3:$S$93,8,FALSE)*VLOOKUP($F167,BY_IND_Demand_Drivers!$B$5:$J$100,9,FALSE)</f>
        <v>0</v>
      </c>
    </row>
    <row r="168" spans="1:9">
      <c r="A168" s="16">
        <f t="shared" si="1"/>
        <v>17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IADSH</v>
      </c>
      <c r="G168" s="16">
        <f>VLOOKUP($D168,'Growth rate'!$B$3:$S$93,8,FALSE)*VLOOKUP($F168,BY_IND_Demand_Drivers!$B$5:$J$100,7,FALSE)</f>
        <v>1.8688826851485101</v>
      </c>
      <c r="H168" s="16">
        <f>VLOOKUP($D168,'Growth rate'!$B$3:$S$93,8,FALSE)*VLOOKUP($F168,BY_IND_Demand_Drivers!$B$5:$J$100,8,FALSE)</f>
        <v>0</v>
      </c>
      <c r="I168" s="16">
        <f>VLOOKUP($D168,'Growth rate'!$B$3:$S$93,8,FALSE)*VLOOKUP($F168,BY_IND_Demand_Drivers!$B$5:$J$100,9,FALSE)</f>
        <v>0</v>
      </c>
    </row>
    <row r="169" spans="1:9">
      <c r="A169" s="16">
        <f t="shared" si="1"/>
        <v>17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IADSH</v>
      </c>
      <c r="G169" s="16">
        <f>VLOOKUP($D169,'Growth rate'!$B$3:$S$93,8,FALSE)*VLOOKUP($F169,BY_IND_Demand_Drivers!$B$5:$J$100,7,FALSE)</f>
        <v>1.854229825749917</v>
      </c>
      <c r="H169" s="16">
        <f>VLOOKUP($D169,'Growth rate'!$B$3:$S$93,8,FALSE)*VLOOKUP($F169,BY_IND_Demand_Drivers!$B$5:$J$100,8,FALSE)</f>
        <v>0</v>
      </c>
      <c r="I169" s="16">
        <f>VLOOKUP($D169,'Growth rate'!$B$3:$S$93,8,FALSE)*VLOOKUP($F169,BY_IND_Demand_Drivers!$B$5:$J$100,9,FALSE)</f>
        <v>0</v>
      </c>
    </row>
    <row r="170" spans="1:9">
      <c r="A170" s="16">
        <f t="shared" si="1"/>
        <v>17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IADSH</v>
      </c>
      <c r="G170" s="16">
        <f>VLOOKUP($D170,'Growth rate'!$B$3:$S$93,8,FALSE)*VLOOKUP($F170,BY_IND_Demand_Drivers!$B$5:$J$100,7,FALSE)</f>
        <v>1.8395769663513237</v>
      </c>
      <c r="H170" s="16">
        <f>VLOOKUP($D170,'Growth rate'!$B$3:$S$93,8,FALSE)*VLOOKUP($F170,BY_IND_Demand_Drivers!$B$5:$J$100,8,FALSE)</f>
        <v>0</v>
      </c>
      <c r="I170" s="16">
        <f>VLOOKUP($D170,'Growth rate'!$B$3:$S$93,8,FALSE)*VLOOKUP($F170,BY_IND_Demand_Drivers!$B$5:$J$100,9,FALSE)</f>
        <v>0</v>
      </c>
    </row>
    <row r="171" spans="1:9">
      <c r="A171" s="16">
        <f t="shared" si="1"/>
        <v>17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IADSH</v>
      </c>
      <c r="G171" s="16">
        <f>VLOOKUP($D171,'Growth rate'!$B$3:$S$93,8,FALSE)*VLOOKUP($F171,BY_IND_Demand_Drivers!$B$5:$J$100,7,FALSE)</f>
        <v>1.8249241069527304</v>
      </c>
      <c r="H171" s="16">
        <f>VLOOKUP($D171,'Growth rate'!$B$3:$S$93,8,FALSE)*VLOOKUP($F171,BY_IND_Demand_Drivers!$B$5:$J$100,8,FALSE)</f>
        <v>0</v>
      </c>
      <c r="I171" s="16">
        <f>VLOOKUP($D171,'Growth rate'!$B$3:$S$93,8,FALSE)*VLOOKUP($F171,BY_IND_Demand_Drivers!$B$5:$J$100,9,FALSE)</f>
        <v>0</v>
      </c>
    </row>
    <row r="172" spans="1:9">
      <c r="A172" s="16">
        <f t="shared" si="1"/>
        <v>17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IADSH</v>
      </c>
      <c r="G172" s="16">
        <f>VLOOKUP($D172,'Growth rate'!$B$3:$S$93,8,FALSE)*VLOOKUP($F172,BY_IND_Demand_Drivers!$B$5:$J$100,7,FALSE)</f>
        <v>1.8102712475541372</v>
      </c>
      <c r="H172" s="16">
        <f>VLOOKUP($D172,'Growth rate'!$B$3:$S$93,8,FALSE)*VLOOKUP($F172,BY_IND_Demand_Drivers!$B$5:$J$100,8,FALSE)</f>
        <v>0</v>
      </c>
      <c r="I172" s="16">
        <f>VLOOKUP($D172,'Growth rate'!$B$3:$S$93,8,FALSE)*VLOOKUP($F172,BY_IND_Demand_Drivers!$B$5:$J$100,9,FALSE)</f>
        <v>0</v>
      </c>
    </row>
    <row r="173" spans="1:9">
      <c r="A173" s="16">
        <f t="shared" si="1"/>
        <v>17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IADSH</v>
      </c>
      <c r="G173" s="16">
        <f>VLOOKUP($D173,'Growth rate'!$B$3:$S$93,8,FALSE)*VLOOKUP($F173,BY_IND_Demand_Drivers!$B$5:$J$100,7,FALSE)</f>
        <v>1.7956183881555441</v>
      </c>
      <c r="H173" s="16">
        <f>VLOOKUP($D173,'Growth rate'!$B$3:$S$93,8,FALSE)*VLOOKUP($F173,BY_IND_Demand_Drivers!$B$5:$J$100,8,FALSE)</f>
        <v>0</v>
      </c>
      <c r="I173" s="16">
        <f>VLOOKUP($D173,'Growth rate'!$B$3:$S$93,8,FALSE)*VLOOKUP($F173,BY_IND_Demand_Drivers!$B$5:$J$100,9,FALSE)</f>
        <v>0</v>
      </c>
    </row>
    <row r="174" spans="1:9">
      <c r="A174" s="16">
        <f t="shared" si="1"/>
        <v>17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IADSH</v>
      </c>
      <c r="G174" s="16">
        <f>VLOOKUP($D174,'Growth rate'!$B$3:$S$93,8,FALSE)*VLOOKUP($F174,BY_IND_Demand_Drivers!$B$5:$J$100,7,FALSE)</f>
        <v>1.7809655287569508</v>
      </c>
      <c r="H174" s="16">
        <f>VLOOKUP($D174,'Growth rate'!$B$3:$S$93,8,FALSE)*VLOOKUP($F174,BY_IND_Demand_Drivers!$B$5:$J$100,8,FALSE)</f>
        <v>0</v>
      </c>
      <c r="I174" s="16">
        <f>VLOOKUP($D174,'Growth rate'!$B$3:$S$93,8,FALSE)*VLOOKUP($F174,BY_IND_Demand_Drivers!$B$5:$J$100,9,FALSE)</f>
        <v>0</v>
      </c>
    </row>
    <row r="175" spans="1:9">
      <c r="A175" s="16">
        <f t="shared" si="1"/>
        <v>17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IADSH</v>
      </c>
      <c r="G175" s="16">
        <f>VLOOKUP($D175,'Growth rate'!$B$3:$S$93,8,FALSE)*VLOOKUP($F175,BY_IND_Demand_Drivers!$B$5:$J$100,7,FALSE)</f>
        <v>1.7663126693583577</v>
      </c>
      <c r="H175" s="16">
        <f>VLOOKUP($D175,'Growth rate'!$B$3:$S$93,8,FALSE)*VLOOKUP($F175,BY_IND_Demand_Drivers!$B$5:$J$100,8,FALSE)</f>
        <v>0</v>
      </c>
      <c r="I175" s="16">
        <f>VLOOKUP($D175,'Growth rate'!$B$3:$S$93,8,FALSE)*VLOOKUP($F175,BY_IND_Demand_Drivers!$B$5:$J$100,9,FALSE)</f>
        <v>0</v>
      </c>
    </row>
    <row r="176" spans="1:9">
      <c r="A176" s="16">
        <f t="shared" si="1"/>
        <v>17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IADSH</v>
      </c>
      <c r="G176" s="16">
        <f>VLOOKUP($D176,'Growth rate'!$B$3:$S$93,8,FALSE)*VLOOKUP($F176,BY_IND_Demand_Drivers!$B$5:$J$100,7,FALSE)</f>
        <v>1.7516598099597642</v>
      </c>
      <c r="H176" s="16">
        <f>VLOOKUP($D176,'Growth rate'!$B$3:$S$93,8,FALSE)*VLOOKUP($F176,BY_IND_Demand_Drivers!$B$5:$J$100,8,FALSE)</f>
        <v>0</v>
      </c>
      <c r="I176" s="16">
        <f>VLOOKUP($D176,'Growth rate'!$B$3:$S$93,8,FALSE)*VLOOKUP($F176,BY_IND_Demand_Drivers!$B$5:$J$100,9,FALSE)</f>
        <v>0</v>
      </c>
    </row>
    <row r="177" spans="1:9">
      <c r="A177" s="16">
        <f t="shared" si="1"/>
        <v>17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IADSH</v>
      </c>
      <c r="G177" s="16">
        <f>VLOOKUP($D177,'Growth rate'!$B$3:$S$93,8,FALSE)*VLOOKUP($F177,BY_IND_Demand_Drivers!$B$5:$J$100,7,FALSE)</f>
        <v>1.7370069505611712</v>
      </c>
      <c r="H177" s="16">
        <f>VLOOKUP($D177,'Growth rate'!$B$3:$S$93,8,FALSE)*VLOOKUP($F177,BY_IND_Demand_Drivers!$B$5:$J$100,8,FALSE)</f>
        <v>0</v>
      </c>
      <c r="I177" s="16">
        <f>VLOOKUP($D177,'Growth rate'!$B$3:$S$93,8,FALSE)*VLOOKUP($F177,BY_IND_Demand_Drivers!$B$5:$J$100,9,FALSE)</f>
        <v>0</v>
      </c>
    </row>
    <row r="178" spans="1:9">
      <c r="A178" s="16">
        <f t="shared" si="1"/>
        <v>17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IADSH</v>
      </c>
      <c r="G178" s="16">
        <f>VLOOKUP($D178,'Growth rate'!$B$3:$S$93,8,FALSE)*VLOOKUP($F178,BY_IND_Demand_Drivers!$B$5:$J$100,7,FALSE)</f>
        <v>1.7223540911625779</v>
      </c>
      <c r="H178" s="16">
        <f>VLOOKUP($D178,'Growth rate'!$B$3:$S$93,8,FALSE)*VLOOKUP($F178,BY_IND_Demand_Drivers!$B$5:$J$100,8,FALSE)</f>
        <v>0</v>
      </c>
      <c r="I178" s="16">
        <f>VLOOKUP($D178,'Growth rate'!$B$3:$S$93,8,FALSE)*VLOOKUP($F178,BY_IND_Demand_Drivers!$B$5:$J$100,9,FALSE)</f>
        <v>0</v>
      </c>
    </row>
    <row r="179" spans="1:9">
      <c r="A179" s="16">
        <f t="shared" si="1"/>
        <v>17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IADSH</v>
      </c>
      <c r="G179" s="16">
        <f>VLOOKUP($D179,'Growth rate'!$B$3:$S$93,8,FALSE)*VLOOKUP($F179,BY_IND_Demand_Drivers!$B$5:$J$100,7,FALSE)</f>
        <v>1.7077012317639848</v>
      </c>
      <c r="H179" s="16">
        <f>VLOOKUP($D179,'Growth rate'!$B$3:$S$93,8,FALSE)*VLOOKUP($F179,BY_IND_Demand_Drivers!$B$5:$J$100,8,FALSE)</f>
        <v>0</v>
      </c>
      <c r="I179" s="16">
        <f>VLOOKUP($D179,'Growth rate'!$B$3:$S$93,8,FALSE)*VLOOKUP($F179,BY_IND_Demand_Drivers!$B$5:$J$100,9,FALSE)</f>
        <v>0</v>
      </c>
    </row>
    <row r="180" spans="1:9">
      <c r="A180" s="16">
        <f t="shared" si="1"/>
        <v>17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IADSH</v>
      </c>
      <c r="G180" s="16">
        <f>VLOOKUP($D180,'Growth rate'!$B$3:$S$93,8,FALSE)*VLOOKUP($F180,BY_IND_Demand_Drivers!$B$5:$J$100,7,FALSE)</f>
        <v>1.6930483723653913</v>
      </c>
      <c r="H180" s="16">
        <f>VLOOKUP($D180,'Growth rate'!$B$3:$S$93,8,FALSE)*VLOOKUP($F180,BY_IND_Demand_Drivers!$B$5:$J$100,8,FALSE)</f>
        <v>0</v>
      </c>
      <c r="I180" s="16">
        <f>VLOOKUP($D180,'Growth rate'!$B$3:$S$93,8,FALSE)*VLOOKUP($F180,BY_IND_Demand_Drivers!$B$5:$J$100,9,FALSE)</f>
        <v>0</v>
      </c>
    </row>
    <row r="181" spans="1:9">
      <c r="A181" s="16">
        <f t="shared" si="1"/>
        <v>17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IADSH</v>
      </c>
      <c r="G181" s="16">
        <f>VLOOKUP($D181,'Growth rate'!$B$3:$S$93,8,FALSE)*VLOOKUP($F181,BY_IND_Demand_Drivers!$B$5:$J$100,7,FALSE)</f>
        <v>1.6783955129667982</v>
      </c>
      <c r="H181" s="16">
        <f>VLOOKUP($D181,'Growth rate'!$B$3:$S$93,8,FALSE)*VLOOKUP($F181,BY_IND_Demand_Drivers!$B$5:$J$100,8,FALSE)</f>
        <v>0</v>
      </c>
      <c r="I181" s="16">
        <f>VLOOKUP($D181,'Growth rate'!$B$3:$S$93,8,FALSE)*VLOOKUP($F181,BY_IND_Demand_Drivers!$B$5:$J$100,9,FALSE)</f>
        <v>0</v>
      </c>
    </row>
    <row r="182" spans="1:9">
      <c r="A182" s="16">
        <f t="shared" si="1"/>
        <v>17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IADSH</v>
      </c>
      <c r="G182" s="16">
        <f>VLOOKUP($D182,'Growth rate'!$B$3:$S$93,8,FALSE)*VLOOKUP($F182,BY_IND_Demand_Drivers!$B$5:$J$100,7,FALSE)</f>
        <v>1.6637426535682049</v>
      </c>
      <c r="H182" s="16">
        <f>VLOOKUP($D182,'Growth rate'!$B$3:$S$93,8,FALSE)*VLOOKUP($F182,BY_IND_Demand_Drivers!$B$5:$J$100,8,FALSE)</f>
        <v>0</v>
      </c>
      <c r="I182" s="16">
        <f>VLOOKUP($D182,'Growth rate'!$B$3:$S$93,8,FALSE)*VLOOKUP($F182,BY_IND_Demand_Drivers!$B$5:$J$100,9,FALSE)</f>
        <v>0</v>
      </c>
    </row>
    <row r="183" spans="1:9">
      <c r="A183" s="16">
        <f t="shared" si="1"/>
        <v>17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IADSH</v>
      </c>
      <c r="G183" s="16">
        <f>VLOOKUP($D183,'Growth rate'!$B$3:$S$93,8,FALSE)*VLOOKUP($F183,BY_IND_Demand_Drivers!$B$5:$J$100,7,FALSE)</f>
        <v>1.6490897941696119</v>
      </c>
      <c r="H183" s="16">
        <f>VLOOKUP($D183,'Growth rate'!$B$3:$S$93,8,FALSE)*VLOOKUP($F183,BY_IND_Demand_Drivers!$B$5:$J$100,8,FALSE)</f>
        <v>0</v>
      </c>
      <c r="I183" s="16">
        <f>VLOOKUP($D183,'Growth rate'!$B$3:$S$93,8,FALSE)*VLOOKUP($F183,BY_IND_Demand_Drivers!$B$5:$J$100,9,FALSE)</f>
        <v>0</v>
      </c>
    </row>
    <row r="184" spans="1:9">
      <c r="A184" s="16">
        <f t="shared" si="1"/>
        <v>17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IADSH</v>
      </c>
      <c r="G184" s="16">
        <f>VLOOKUP($D184,'Growth rate'!$B$3:$S$93,8,FALSE)*VLOOKUP($F184,BY_IND_Demand_Drivers!$B$5:$J$100,7,FALSE)</f>
        <v>1.6344369347710184</v>
      </c>
      <c r="H184" s="16">
        <f>VLOOKUP($D184,'Growth rate'!$B$3:$S$93,8,FALSE)*VLOOKUP($F184,BY_IND_Demand_Drivers!$B$5:$J$100,8,FALSE)</f>
        <v>0</v>
      </c>
      <c r="I184" s="16">
        <f>VLOOKUP($D184,'Growth rate'!$B$3:$S$93,8,FALSE)*VLOOKUP($F184,BY_IND_Demand_Drivers!$B$5:$J$100,9,FALSE)</f>
        <v>0</v>
      </c>
    </row>
    <row r="185" spans="1:9">
      <c r="A185" s="16">
        <f t="shared" si="1"/>
        <v>17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IADSH</v>
      </c>
      <c r="G185" s="16">
        <f>VLOOKUP($D185,'Growth rate'!$B$3:$S$93,8,FALSE)*VLOOKUP($F185,BY_IND_Demand_Drivers!$B$5:$J$100,7,FALSE)</f>
        <v>1.6197840753724253</v>
      </c>
      <c r="H185" s="16">
        <f>VLOOKUP($D185,'Growth rate'!$B$3:$S$93,8,FALSE)*VLOOKUP($F185,BY_IND_Demand_Drivers!$B$5:$J$100,8,FALSE)</f>
        <v>0</v>
      </c>
      <c r="I185" s="16">
        <f>VLOOKUP($D185,'Growth rate'!$B$3:$S$93,8,FALSE)*VLOOKUP($F185,BY_IND_Demand_Drivers!$B$5:$J$100,9,FALSE)</f>
        <v>0</v>
      </c>
    </row>
    <row r="186" spans="1:9">
      <c r="A186" s="16">
        <f t="shared" si="1"/>
        <v>17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IADSH</v>
      </c>
      <c r="G186" s="16">
        <f>VLOOKUP($D186,'Growth rate'!$B$3:$S$93,8,FALSE)*VLOOKUP($F186,BY_IND_Demand_Drivers!$B$5:$J$100,7,FALSE)</f>
        <v>1.605131215973832</v>
      </c>
      <c r="H186" s="16">
        <f>VLOOKUP($D186,'Growth rate'!$B$3:$S$93,8,FALSE)*VLOOKUP($F186,BY_IND_Demand_Drivers!$B$5:$J$100,8,FALSE)</f>
        <v>0</v>
      </c>
      <c r="I186" s="16">
        <f>VLOOKUP($D186,'Growth rate'!$B$3:$S$93,8,FALSE)*VLOOKUP($F186,BY_IND_Demand_Drivers!$B$5:$J$100,9,FALSE)</f>
        <v>0</v>
      </c>
    </row>
    <row r="187" spans="1:9">
      <c r="A187" s="16">
        <f t="shared" si="1"/>
        <v>17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IADSH</v>
      </c>
      <c r="G187" s="16">
        <f>VLOOKUP($D187,'Growth rate'!$B$3:$S$93,8,FALSE)*VLOOKUP($F187,BY_IND_Demand_Drivers!$B$5:$J$100,7,FALSE)</f>
        <v>1.5904783565752389</v>
      </c>
      <c r="H187" s="16">
        <f>VLOOKUP($D187,'Growth rate'!$B$3:$S$93,8,FALSE)*VLOOKUP($F187,BY_IND_Demand_Drivers!$B$5:$J$100,8,FALSE)</f>
        <v>0</v>
      </c>
      <c r="I187" s="16">
        <f>VLOOKUP($D187,'Growth rate'!$B$3:$S$93,8,FALSE)*VLOOKUP($F187,BY_IND_Demand_Drivers!$B$5:$J$100,9,FALSE)</f>
        <v>0</v>
      </c>
    </row>
    <row r="188" spans="1:9">
      <c r="A188" s="16">
        <f t="shared" si="1"/>
        <v>17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IADSH</v>
      </c>
      <c r="G188" s="16">
        <f>VLOOKUP($D188,'Growth rate'!$B$3:$S$93,8,FALSE)*VLOOKUP($F188,BY_IND_Demand_Drivers!$B$5:$J$100,7,FALSE)</f>
        <v>1.5758254971766457</v>
      </c>
      <c r="H188" s="16">
        <f>VLOOKUP($D188,'Growth rate'!$B$3:$S$93,8,FALSE)*VLOOKUP($F188,BY_IND_Demand_Drivers!$B$5:$J$100,8,FALSE)</f>
        <v>0</v>
      </c>
      <c r="I188" s="16">
        <f>VLOOKUP($D188,'Growth rate'!$B$3:$S$93,8,FALSE)*VLOOKUP($F188,BY_IND_Demand_Drivers!$B$5:$J$100,9,FALSE)</f>
        <v>0</v>
      </c>
    </row>
    <row r="189" spans="1:9">
      <c r="A189" s="16">
        <f t="shared" si="1"/>
        <v>17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IADSH</v>
      </c>
      <c r="G189" s="16">
        <f>VLOOKUP($D189,'Growth rate'!$B$3:$S$93,8,FALSE)*VLOOKUP($F189,BY_IND_Demand_Drivers!$B$5:$J$100,7,FALSE)</f>
        <v>1.5611726377780524</v>
      </c>
      <c r="H189" s="16">
        <f>VLOOKUP($D189,'Growth rate'!$B$3:$S$93,8,FALSE)*VLOOKUP($F189,BY_IND_Demand_Drivers!$B$5:$J$100,8,FALSE)</f>
        <v>0</v>
      </c>
      <c r="I189" s="16">
        <f>VLOOKUP($D189,'Growth rate'!$B$3:$S$93,8,FALSE)*VLOOKUP($F189,BY_IND_Demand_Drivers!$B$5:$J$100,9,FALSE)</f>
        <v>0</v>
      </c>
    </row>
    <row r="190" spans="1:9">
      <c r="A190" s="16">
        <f t="shared" si="1"/>
        <v>17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IADSH</v>
      </c>
      <c r="G190" s="16">
        <f>VLOOKUP($D190,'Growth rate'!$B$3:$S$93,8,FALSE)*VLOOKUP($F190,BY_IND_Demand_Drivers!$B$5:$J$100,7,FALSE)</f>
        <v>1.5465197783794593</v>
      </c>
      <c r="H190" s="16">
        <f>VLOOKUP($D190,'Growth rate'!$B$3:$S$93,8,FALSE)*VLOOKUP($F190,BY_IND_Demand_Drivers!$B$5:$J$100,8,FALSE)</f>
        <v>0</v>
      </c>
      <c r="I190" s="16">
        <f>VLOOKUP($D190,'Growth rate'!$B$3:$S$93,8,FALSE)*VLOOKUP($F190,BY_IND_Demand_Drivers!$B$5:$J$100,9,FALSE)</f>
        <v>0</v>
      </c>
    </row>
    <row r="191" spans="1:9">
      <c r="A191" s="16">
        <f t="shared" si="1"/>
        <v>17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IADSH</v>
      </c>
      <c r="G191" s="16">
        <f>VLOOKUP($D191,'Growth rate'!$B$3:$S$93,8,FALSE)*VLOOKUP($F191,BY_IND_Demand_Drivers!$B$5:$J$100,7,FALSE)</f>
        <v>1.531866918980866</v>
      </c>
      <c r="H191" s="16">
        <f>VLOOKUP($D191,'Growth rate'!$B$3:$S$93,8,FALSE)*VLOOKUP($F191,BY_IND_Demand_Drivers!$B$5:$J$100,8,FALSE)</f>
        <v>0</v>
      </c>
      <c r="I191" s="16">
        <f>VLOOKUP($D191,'Growth rate'!$B$3:$S$93,8,FALSE)*VLOOKUP($F191,BY_IND_Demand_Drivers!$B$5:$J$100,9,FALSE)</f>
        <v>0</v>
      </c>
    </row>
    <row r="192" spans="1:9">
      <c r="A192" s="16">
        <f t="shared" si="1"/>
        <v>17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IADSH</v>
      </c>
      <c r="G192" s="16">
        <f>VLOOKUP($D192,'Growth rate'!$B$3:$S$93,8,FALSE)*VLOOKUP($F192,BY_IND_Demand_Drivers!$B$5:$J$100,7,FALSE)</f>
        <v>1.517214059582273</v>
      </c>
      <c r="H192" s="16">
        <f>VLOOKUP($D192,'Growth rate'!$B$3:$S$93,8,FALSE)*VLOOKUP($F192,BY_IND_Demand_Drivers!$B$5:$J$100,8,FALSE)</f>
        <v>0</v>
      </c>
      <c r="I192" s="16">
        <f>VLOOKUP($D192,'Growth rate'!$B$3:$S$93,8,FALSE)*VLOOKUP($F192,BY_IND_Demand_Drivers!$B$5:$J$100,9,FALSE)</f>
        <v>0</v>
      </c>
    </row>
    <row r="193" spans="1:9">
      <c r="A193" s="16">
        <f t="shared" si="1"/>
        <v>17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IADSH</v>
      </c>
      <c r="G193" s="16">
        <f>VLOOKUP($D193,'Growth rate'!$B$3:$S$93,8,FALSE)*VLOOKUP($F193,BY_IND_Demand_Drivers!$B$5:$J$100,7,FALSE)</f>
        <v>1.5025612001836797</v>
      </c>
      <c r="H193" s="16">
        <f>VLOOKUP($D193,'Growth rate'!$B$3:$S$93,8,FALSE)*VLOOKUP($F193,BY_IND_Demand_Drivers!$B$5:$J$100,8,FALSE)</f>
        <v>0</v>
      </c>
      <c r="I193" s="16">
        <f>VLOOKUP($D193,'Growth rate'!$B$3:$S$93,8,FALSE)*VLOOKUP($F193,BY_IND_Demand_Drivers!$B$5:$J$100,9,FALSE)</f>
        <v>0</v>
      </c>
    </row>
    <row r="194" spans="1:9">
      <c r="A194" s="16">
        <f t="shared" si="1"/>
        <v>17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IADSH</v>
      </c>
      <c r="G194" s="16">
        <f>VLOOKUP($D194,'Growth rate'!$B$3:$S$93,8,FALSE)*VLOOKUP($F194,BY_IND_Demand_Drivers!$B$5:$J$100,7,FALSE)</f>
        <v>1.4879083407850864</v>
      </c>
      <c r="H194" s="16">
        <f>VLOOKUP($D194,'Growth rate'!$B$3:$S$93,8,FALSE)*VLOOKUP($F194,BY_IND_Demand_Drivers!$B$5:$J$100,8,FALSE)</f>
        <v>0</v>
      </c>
      <c r="I194" s="16">
        <f>VLOOKUP($D194,'Growth rate'!$B$3:$S$93,8,FALSE)*VLOOKUP($F194,BY_IND_Demand_Drivers!$B$5:$J$100,9,FALSE)</f>
        <v>0</v>
      </c>
    </row>
    <row r="195" spans="1:9">
      <c r="A195" s="16">
        <f t="shared" si="1"/>
        <v>17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IADSH</v>
      </c>
      <c r="G195" s="16">
        <f>VLOOKUP($D195,'Growth rate'!$B$3:$S$93,8,FALSE)*VLOOKUP($F195,BY_IND_Demand_Drivers!$B$5:$J$100,7,FALSE)</f>
        <v>1.4732554813864931</v>
      </c>
      <c r="H195" s="16">
        <f>VLOOKUP($D195,'Growth rate'!$B$3:$S$93,8,FALSE)*VLOOKUP($F195,BY_IND_Demand_Drivers!$B$5:$J$100,8,FALSE)</f>
        <v>0</v>
      </c>
      <c r="I195" s="16">
        <f>VLOOKUP($D195,'Growth rate'!$B$3:$S$93,8,FALSE)*VLOOKUP($F195,BY_IND_Demand_Drivers!$B$5:$J$100,9,FALSE)</f>
        <v>0</v>
      </c>
    </row>
    <row r="196" spans="1:9">
      <c r="A196" s="16">
        <f t="shared" si="1"/>
        <v>17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IADSH</v>
      </c>
      <c r="G196" s="16">
        <f>VLOOKUP($D196,'Growth rate'!$B$3:$S$93,8,FALSE)*VLOOKUP($F196,BY_IND_Demand_Drivers!$B$5:$J$100,7,FALSE)</f>
        <v>1.4586026219879</v>
      </c>
      <c r="H196" s="16">
        <f>VLOOKUP($D196,'Growth rate'!$B$3:$S$93,8,FALSE)*VLOOKUP($F196,BY_IND_Demand_Drivers!$B$5:$J$100,8,FALSE)</f>
        <v>0</v>
      </c>
      <c r="I196" s="16">
        <f>VLOOKUP($D196,'Growth rate'!$B$3:$S$93,8,FALSE)*VLOOKUP($F196,BY_IND_Demand_Drivers!$B$5:$J$100,9,FALSE)</f>
        <v>0</v>
      </c>
    </row>
    <row r="197" spans="1:9">
      <c r="A197" s="16">
        <f t="shared" si="1"/>
        <v>17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IADSH</v>
      </c>
      <c r="G197" s="16">
        <f>VLOOKUP($D197,'Growth rate'!$B$3:$S$93,8,FALSE)*VLOOKUP($F197,BY_IND_Demand_Drivers!$B$5:$J$100,7,FALSE)</f>
        <v>1.4439497625893067</v>
      </c>
      <c r="H197" s="16">
        <f>VLOOKUP($D197,'Growth rate'!$B$3:$S$93,8,FALSE)*VLOOKUP($F197,BY_IND_Demand_Drivers!$B$5:$J$100,8,FALSE)</f>
        <v>0</v>
      </c>
      <c r="I197" s="16">
        <f>VLOOKUP($D197,'Growth rate'!$B$3:$S$93,8,FALSE)*VLOOKUP($F197,BY_IND_Demand_Drivers!$B$5:$J$100,9,FALSE)</f>
        <v>0</v>
      </c>
    </row>
    <row r="198" spans="1:9">
      <c r="A198" s="16">
        <f t="shared" si="1"/>
        <v>17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IADSH</v>
      </c>
      <c r="G198" s="16">
        <f>VLOOKUP($D198,'Growth rate'!$B$3:$S$93,8,FALSE)*VLOOKUP($F198,BY_IND_Demand_Drivers!$B$5:$J$100,7,FALSE)</f>
        <v>1.4292969031907137</v>
      </c>
      <c r="H198" s="16">
        <f>VLOOKUP($D198,'Growth rate'!$B$3:$S$93,8,FALSE)*VLOOKUP($F198,BY_IND_Demand_Drivers!$B$5:$J$100,8,FALSE)</f>
        <v>0</v>
      </c>
      <c r="I198" s="16">
        <f>VLOOKUP($D198,'Growth rate'!$B$3:$S$93,8,FALSE)*VLOOKUP($F198,BY_IND_Demand_Drivers!$B$5:$J$100,9,FALSE)</f>
        <v>0</v>
      </c>
    </row>
    <row r="199" spans="1:9">
      <c r="A199" s="16">
        <f t="shared" si="1"/>
        <v>17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IADSH</v>
      </c>
      <c r="G199" s="16">
        <f>VLOOKUP($D199,'Growth rate'!$B$3:$S$93,8,FALSE)*VLOOKUP($F199,BY_IND_Demand_Drivers!$B$5:$J$100,7,FALSE)</f>
        <v>1.4146440437921202</v>
      </c>
      <c r="H199" s="16">
        <f>VLOOKUP($D199,'Growth rate'!$B$3:$S$93,8,FALSE)*VLOOKUP($F199,BY_IND_Demand_Drivers!$B$5:$J$100,8,FALSE)</f>
        <v>0</v>
      </c>
      <c r="I199" s="16">
        <f>VLOOKUP($D199,'Growth rate'!$B$3:$S$93,8,FALSE)*VLOOKUP($F199,BY_IND_Demand_Drivers!$B$5:$J$100,9,FALSE)</f>
        <v>0</v>
      </c>
    </row>
    <row r="200" spans="1:9">
      <c r="A200" s="16">
        <f t="shared" si="1"/>
        <v>17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IADSH</v>
      </c>
      <c r="G200" s="16">
        <f>VLOOKUP($D200,'Growth rate'!$B$3:$S$93,8,FALSE)*VLOOKUP($F200,BY_IND_Demand_Drivers!$B$5:$J$100,7,FALSE)</f>
        <v>1.430548667021843</v>
      </c>
      <c r="H200" s="16">
        <f>VLOOKUP($D200,'Growth rate'!$B$3:$S$93,8,FALSE)*VLOOKUP($F200,BY_IND_Demand_Drivers!$B$5:$J$100,8,FALSE)</f>
        <v>0</v>
      </c>
      <c r="I200" s="16">
        <f>VLOOKUP($D200,'Growth rate'!$B$3:$S$93,8,FALSE)*VLOOKUP($F200,BY_IND_Demand_Drivers!$B$5:$J$100,9,FALSE)</f>
        <v>0</v>
      </c>
    </row>
    <row r="201" spans="1:9">
      <c r="A201" s="16">
        <f t="shared" si="1"/>
        <v>17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IADSH</v>
      </c>
      <c r="G201" s="16">
        <f>VLOOKUP($D201,'Growth rate'!$B$3:$S$93,8,FALSE)*VLOOKUP($F201,BY_IND_Demand_Drivers!$B$5:$J$100,7,FALSE)</f>
        <v>1.4464532902515659</v>
      </c>
      <c r="H201" s="16">
        <f>VLOOKUP($D201,'Growth rate'!$B$3:$S$93,8,FALSE)*VLOOKUP($F201,BY_IND_Demand_Drivers!$B$5:$J$100,8,FALSE)</f>
        <v>0</v>
      </c>
      <c r="I201" s="16">
        <f>VLOOKUP($D201,'Growth rate'!$B$3:$S$93,8,FALSE)*VLOOKUP($F201,BY_IND_Demand_Drivers!$B$5:$J$100,9,FALSE)</f>
        <v>0</v>
      </c>
    </row>
    <row r="202" spans="1:9">
      <c r="A202" s="16">
        <f t="shared" si="1"/>
        <v>17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IADSH</v>
      </c>
      <c r="G202" s="16">
        <f>VLOOKUP($D202,'Growth rate'!$B$3:$S$93,8,FALSE)*VLOOKUP($F202,BY_IND_Demand_Drivers!$B$5:$J$100,7,FALSE)</f>
        <v>1.4623579134812887</v>
      </c>
      <c r="H202" s="16">
        <f>VLOOKUP($D202,'Growth rate'!$B$3:$S$93,8,FALSE)*VLOOKUP($F202,BY_IND_Demand_Drivers!$B$5:$J$100,8,FALSE)</f>
        <v>0</v>
      </c>
      <c r="I202" s="16">
        <f>VLOOKUP($D202,'Growth rate'!$B$3:$S$93,8,FALSE)*VLOOKUP($F202,BY_IND_Demand_Drivers!$B$5:$J$100,9,FALSE)</f>
        <v>0</v>
      </c>
    </row>
    <row r="203" spans="1:9">
      <c r="A203" s="16">
        <f t="shared" si="1"/>
        <v>17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IADSH</v>
      </c>
      <c r="G203" s="16">
        <f>VLOOKUP($D203,'Growth rate'!$B$3:$S$93,8,FALSE)*VLOOKUP($F203,BY_IND_Demand_Drivers!$B$5:$J$100,7,FALSE)</f>
        <v>1.4782625367110116</v>
      </c>
      <c r="H203" s="16">
        <f>VLOOKUP($D203,'Growth rate'!$B$3:$S$93,8,FALSE)*VLOOKUP($F203,BY_IND_Demand_Drivers!$B$5:$J$100,8,FALSE)</f>
        <v>0</v>
      </c>
      <c r="I203" s="16">
        <f>VLOOKUP($D203,'Growth rate'!$B$3:$S$93,8,FALSE)*VLOOKUP($F203,BY_IND_Demand_Drivers!$B$5:$J$100,9,FALSE)</f>
        <v>0</v>
      </c>
    </row>
    <row r="204" spans="1:9">
      <c r="A204" s="16">
        <f t="shared" si="1"/>
        <v>17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IADSH</v>
      </c>
      <c r="G204" s="16">
        <f>VLOOKUP($D204,'Growth rate'!$B$3:$S$93,8,FALSE)*VLOOKUP($F204,BY_IND_Demand_Drivers!$B$5:$J$100,7,FALSE)</f>
        <v>1.4941671599407345</v>
      </c>
      <c r="H204" s="16">
        <f>VLOOKUP($D204,'Growth rate'!$B$3:$S$93,8,FALSE)*VLOOKUP($F204,BY_IND_Demand_Drivers!$B$5:$J$100,8,FALSE)</f>
        <v>0</v>
      </c>
      <c r="I204" s="16">
        <f>VLOOKUP($D204,'Growth rate'!$B$3:$S$93,8,FALSE)*VLOOKUP($F204,BY_IND_Demand_Drivers!$B$5:$J$100,9,FALSE)</f>
        <v>0</v>
      </c>
    </row>
    <row r="205" spans="1:9">
      <c r="A205" s="16">
        <f t="shared" si="1"/>
        <v>17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IADSH</v>
      </c>
      <c r="G205" s="16">
        <f>VLOOKUP($D205,'Growth rate'!$B$3:$S$93,8,FALSE)*VLOOKUP($F205,BY_IND_Demand_Drivers!$B$5:$J$100,7,FALSE)</f>
        <v>1.5111927632528237</v>
      </c>
      <c r="H205" s="16">
        <f>VLOOKUP($D205,'Growth rate'!$B$3:$S$93,8,FALSE)*VLOOKUP($F205,BY_IND_Demand_Drivers!$B$5:$J$100,8,FALSE)</f>
        <v>0</v>
      </c>
      <c r="I205" s="16">
        <f>VLOOKUP($D205,'Growth rate'!$B$3:$S$93,8,FALSE)*VLOOKUP($F205,BY_IND_Demand_Drivers!$B$5:$J$100,9,FALSE)</f>
        <v>0</v>
      </c>
    </row>
    <row r="206" spans="1:9">
      <c r="A206" s="16">
        <f t="shared" si="1"/>
        <v>17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IADSH</v>
      </c>
      <c r="G206" s="16">
        <f>VLOOKUP($D206,'Growth rate'!$B$3:$S$93,8,FALSE)*VLOOKUP($F206,BY_IND_Demand_Drivers!$B$5:$J$100,7,FALSE)</f>
        <v>1.5282183665649134</v>
      </c>
      <c r="H206" s="16">
        <f>VLOOKUP($D206,'Growth rate'!$B$3:$S$93,8,FALSE)*VLOOKUP($F206,BY_IND_Demand_Drivers!$B$5:$J$100,8,FALSE)</f>
        <v>0</v>
      </c>
      <c r="I206" s="16">
        <f>VLOOKUP($D206,'Growth rate'!$B$3:$S$93,8,FALSE)*VLOOKUP($F206,BY_IND_Demand_Drivers!$B$5:$J$100,9,FALSE)</f>
        <v>0</v>
      </c>
    </row>
    <row r="207" spans="1:9">
      <c r="A207" s="16">
        <f t="shared" si="1"/>
        <v>17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IADSH</v>
      </c>
      <c r="G207" s="16">
        <f>VLOOKUP($D207,'Growth rate'!$B$3:$S$93,8,FALSE)*VLOOKUP($F207,BY_IND_Demand_Drivers!$B$5:$J$100,7,FALSE)</f>
        <v>1.5452439698770029</v>
      </c>
      <c r="H207" s="16">
        <f>VLOOKUP($D207,'Growth rate'!$B$3:$S$93,8,FALSE)*VLOOKUP($F207,BY_IND_Demand_Drivers!$B$5:$J$100,8,FALSE)</f>
        <v>0</v>
      </c>
      <c r="I207" s="16">
        <f>VLOOKUP($D207,'Growth rate'!$B$3:$S$93,8,FALSE)*VLOOKUP($F207,BY_IND_Demand_Drivers!$B$5:$J$100,9,FALSE)</f>
        <v>0</v>
      </c>
    </row>
    <row r="208" spans="1:9">
      <c r="A208" s="16">
        <f t="shared" si="1"/>
        <v>17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IADSH</v>
      </c>
      <c r="G208" s="16">
        <f>VLOOKUP($D208,'Growth rate'!$B$3:$S$93,8,FALSE)*VLOOKUP($F208,BY_IND_Demand_Drivers!$B$5:$J$100,7,FALSE)</f>
        <v>1.5622695731890921</v>
      </c>
      <c r="H208" s="16">
        <f>VLOOKUP($D208,'Growth rate'!$B$3:$S$93,8,FALSE)*VLOOKUP($F208,BY_IND_Demand_Drivers!$B$5:$J$100,8,FALSE)</f>
        <v>0</v>
      </c>
      <c r="I208" s="16">
        <f>VLOOKUP($D208,'Growth rate'!$B$3:$S$93,8,FALSE)*VLOOKUP($F208,BY_IND_Demand_Drivers!$B$5:$J$100,9,FALSE)</f>
        <v>0</v>
      </c>
    </row>
    <row r="209" spans="1:9">
      <c r="A209" s="16">
        <f t="shared" si="1"/>
        <v>17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IADSH</v>
      </c>
      <c r="G209" s="16">
        <f>VLOOKUP($D209,'Growth rate'!$B$3:$S$93,8,FALSE)*VLOOKUP($F209,BY_IND_Demand_Drivers!$B$5:$J$100,7,FALSE)</f>
        <v>1.579295176501182</v>
      </c>
      <c r="H209" s="16">
        <f>VLOOKUP($D209,'Growth rate'!$B$3:$S$93,8,FALSE)*VLOOKUP($F209,BY_IND_Demand_Drivers!$B$5:$J$100,8,FALSE)</f>
        <v>0</v>
      </c>
      <c r="I209" s="16">
        <f>VLOOKUP($D209,'Growth rate'!$B$3:$S$93,8,FALSE)*VLOOKUP($F209,BY_IND_Demand_Drivers!$B$5:$J$100,9,FALSE)</f>
        <v>0</v>
      </c>
    </row>
    <row r="210" spans="1:9">
      <c r="A210" s="16">
        <f t="shared" si="1"/>
        <v>17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IADSH</v>
      </c>
      <c r="G210" s="16">
        <f>VLOOKUP($D210,'Growth rate'!$B$3:$S$93,8,FALSE)*VLOOKUP($F210,BY_IND_Demand_Drivers!$B$5:$J$100,7,FALSE)</f>
        <v>1.5962115965191268</v>
      </c>
      <c r="H210" s="16">
        <f>VLOOKUP($D210,'Growth rate'!$B$3:$S$93,8,FALSE)*VLOOKUP($F210,BY_IND_Demand_Drivers!$B$5:$J$100,8,FALSE)</f>
        <v>0</v>
      </c>
      <c r="I210" s="16">
        <f>VLOOKUP($D210,'Growth rate'!$B$3:$S$93,8,FALSE)*VLOOKUP($F210,BY_IND_Demand_Drivers!$B$5:$J$100,9,FALSE)</f>
        <v>0</v>
      </c>
    </row>
    <row r="211" spans="1:9">
      <c r="A211" s="16">
        <f t="shared" si="1"/>
        <v>17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IADSH</v>
      </c>
      <c r="G211" s="16">
        <f>VLOOKUP($D211,'Growth rate'!$B$3:$S$93,8,FALSE)*VLOOKUP($F211,BY_IND_Demand_Drivers!$B$5:$J$100,7,FALSE)</f>
        <v>1.6131280165370714</v>
      </c>
      <c r="H211" s="16">
        <f>VLOOKUP($D211,'Growth rate'!$B$3:$S$93,8,FALSE)*VLOOKUP($F211,BY_IND_Demand_Drivers!$B$5:$J$100,8,FALSE)</f>
        <v>0</v>
      </c>
      <c r="I211" s="16">
        <f>VLOOKUP($D211,'Growth rate'!$B$3:$S$93,8,FALSE)*VLOOKUP($F211,BY_IND_Demand_Drivers!$B$5:$J$100,9,FALSE)</f>
        <v>0</v>
      </c>
    </row>
    <row r="212" spans="1:9">
      <c r="A212" s="16">
        <f t="shared" si="1"/>
        <v>17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IADSH</v>
      </c>
      <c r="G212" s="16">
        <f>VLOOKUP($D212,'Growth rate'!$B$3:$S$93,8,FALSE)*VLOOKUP($F212,BY_IND_Demand_Drivers!$B$5:$J$100,7,FALSE)</f>
        <v>1.6300444365550166</v>
      </c>
      <c r="H212" s="16">
        <f>VLOOKUP($D212,'Growth rate'!$B$3:$S$93,8,FALSE)*VLOOKUP($F212,BY_IND_Demand_Drivers!$B$5:$J$100,8,FALSE)</f>
        <v>0</v>
      </c>
      <c r="I212" s="16">
        <f>VLOOKUP($D212,'Growth rate'!$B$3:$S$93,8,FALSE)*VLOOKUP($F212,BY_IND_Demand_Drivers!$B$5:$J$100,9,FALSE)</f>
        <v>0</v>
      </c>
    </row>
    <row r="213" spans="1:9">
      <c r="A213" s="16">
        <f t="shared" si="1"/>
        <v>17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IADSH</v>
      </c>
      <c r="G213" s="16">
        <f>VLOOKUP($D213,'Growth rate'!$B$3:$S$93,8,FALSE)*VLOOKUP($F213,BY_IND_Demand_Drivers!$B$5:$J$100,7,FALSE)</f>
        <v>1.6469608565729617</v>
      </c>
      <c r="H213" s="16">
        <f>VLOOKUP($D213,'Growth rate'!$B$3:$S$93,8,FALSE)*VLOOKUP($F213,BY_IND_Demand_Drivers!$B$5:$J$100,8,FALSE)</f>
        <v>0</v>
      </c>
      <c r="I213" s="16">
        <f>VLOOKUP($D213,'Growth rate'!$B$3:$S$93,8,FALSE)*VLOOKUP($F213,BY_IND_Demand_Drivers!$B$5:$J$100,9,FALSE)</f>
        <v>0</v>
      </c>
    </row>
    <row r="214" spans="1:9">
      <c r="A214" s="16">
        <f t="shared" si="1"/>
        <v>17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IADSH</v>
      </c>
      <c r="G214" s="16">
        <f>VLOOKUP($D214,'Growth rate'!$B$3:$S$93,8,FALSE)*VLOOKUP($F214,BY_IND_Demand_Drivers!$B$5:$J$100,7,FALSE)</f>
        <v>1.6638772765909069</v>
      </c>
      <c r="H214" s="16">
        <f>VLOOKUP($D214,'Growth rate'!$B$3:$S$93,8,FALSE)*VLOOKUP($F214,BY_IND_Demand_Drivers!$B$5:$J$100,8,FALSE)</f>
        <v>0</v>
      </c>
      <c r="I214" s="16">
        <f>VLOOKUP($D214,'Growth rate'!$B$3:$S$93,8,FALSE)*VLOOKUP($F214,BY_IND_Demand_Drivers!$B$5:$J$100,9,FALSE)</f>
        <v>0</v>
      </c>
    </row>
    <row r="215" spans="1:9">
      <c r="A215" s="16">
        <f t="shared" ref="A215:A278" si="2">A133+1</f>
        <v>17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IADSH</v>
      </c>
      <c r="G215" s="16">
        <f>VLOOKUP($D215,'Growth rate'!$B$3:$S$93,8,FALSE)*VLOOKUP($F215,BY_IND_Demand_Drivers!$B$5:$J$100,7,FALSE)</f>
        <v>1.680617214225099</v>
      </c>
      <c r="H215" s="16">
        <f>VLOOKUP($D215,'Growth rate'!$B$3:$S$93,8,FALSE)*VLOOKUP($F215,BY_IND_Demand_Drivers!$B$5:$J$100,8,FALSE)</f>
        <v>0</v>
      </c>
      <c r="I215" s="16">
        <f>VLOOKUP($D215,'Growth rate'!$B$3:$S$93,8,FALSE)*VLOOKUP($F215,BY_IND_Demand_Drivers!$B$5:$J$100,9,FALSE)</f>
        <v>0</v>
      </c>
    </row>
    <row r="216" spans="1:9">
      <c r="A216" s="16">
        <f t="shared" si="2"/>
        <v>17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IADSH</v>
      </c>
      <c r="G216" s="16">
        <f>VLOOKUP($D216,'Growth rate'!$B$3:$S$93,8,FALSE)*VLOOKUP($F216,BY_IND_Demand_Drivers!$B$5:$J$100,7,FALSE)</f>
        <v>1.6973571518592914</v>
      </c>
      <c r="H216" s="16">
        <f>VLOOKUP($D216,'Growth rate'!$B$3:$S$93,8,FALSE)*VLOOKUP($F216,BY_IND_Demand_Drivers!$B$5:$J$100,8,FALSE)</f>
        <v>0</v>
      </c>
      <c r="I216" s="16">
        <f>VLOOKUP($D216,'Growth rate'!$B$3:$S$93,8,FALSE)*VLOOKUP($F216,BY_IND_Demand_Drivers!$B$5:$J$100,9,FALSE)</f>
        <v>0</v>
      </c>
    </row>
    <row r="217" spans="1:9">
      <c r="A217" s="16">
        <f t="shared" si="2"/>
        <v>17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IADSH</v>
      </c>
      <c r="G217" s="16">
        <f>VLOOKUP($D217,'Growth rate'!$B$3:$S$93,8,FALSE)*VLOOKUP($F217,BY_IND_Demand_Drivers!$B$5:$J$100,7,FALSE)</f>
        <v>1.7140970894934831</v>
      </c>
      <c r="H217" s="16">
        <f>VLOOKUP($D217,'Growth rate'!$B$3:$S$93,8,FALSE)*VLOOKUP($F217,BY_IND_Demand_Drivers!$B$5:$J$100,8,FALSE)</f>
        <v>0</v>
      </c>
      <c r="I217" s="16">
        <f>VLOOKUP($D217,'Growth rate'!$B$3:$S$93,8,FALSE)*VLOOKUP($F217,BY_IND_Demand_Drivers!$B$5:$J$100,9,FALSE)</f>
        <v>0</v>
      </c>
    </row>
    <row r="218" spans="1:9">
      <c r="A218" s="16">
        <f t="shared" si="2"/>
        <v>17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IADSH</v>
      </c>
      <c r="G218" s="16">
        <f>VLOOKUP($D218,'Growth rate'!$B$3:$S$93,8,FALSE)*VLOOKUP($F218,BY_IND_Demand_Drivers!$B$5:$J$100,7,FALSE)</f>
        <v>1.7308370271276752</v>
      </c>
      <c r="H218" s="16">
        <f>VLOOKUP($D218,'Growth rate'!$B$3:$S$93,8,FALSE)*VLOOKUP($F218,BY_IND_Demand_Drivers!$B$5:$J$100,8,FALSE)</f>
        <v>0</v>
      </c>
      <c r="I218" s="16">
        <f>VLOOKUP($D218,'Growth rate'!$B$3:$S$93,8,FALSE)*VLOOKUP($F218,BY_IND_Demand_Drivers!$B$5:$J$100,9,FALSE)</f>
        <v>0</v>
      </c>
    </row>
    <row r="219" spans="1:9">
      <c r="A219" s="16">
        <f t="shared" si="2"/>
        <v>17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IADSH</v>
      </c>
      <c r="G219" s="16">
        <f>VLOOKUP($D219,'Growth rate'!$B$3:$S$93,8,FALSE)*VLOOKUP($F219,BY_IND_Demand_Drivers!$B$5:$J$100,7,FALSE)</f>
        <v>1.7475769647618675</v>
      </c>
      <c r="H219" s="16">
        <f>VLOOKUP($D219,'Growth rate'!$B$3:$S$93,8,FALSE)*VLOOKUP($F219,BY_IND_Demand_Drivers!$B$5:$J$100,8,FALSE)</f>
        <v>0</v>
      </c>
      <c r="I219" s="16">
        <f>VLOOKUP($D219,'Growth rate'!$B$3:$S$93,8,FALSE)*VLOOKUP($F219,BY_IND_Demand_Drivers!$B$5:$J$100,9,FALSE)</f>
        <v>0</v>
      </c>
    </row>
    <row r="220" spans="1:9">
      <c r="A220" s="16">
        <f t="shared" si="2"/>
        <v>17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IADSH</v>
      </c>
      <c r="G220" s="16">
        <f>VLOOKUP($D220,'Growth rate'!$B$3:$S$93,8,FALSE)*VLOOKUP($F220,BY_IND_Demand_Drivers!$B$5:$J$100,7,FALSE)</f>
        <v>1.7634314098851658</v>
      </c>
      <c r="H220" s="16">
        <f>VLOOKUP($D220,'Growth rate'!$B$3:$S$93,8,FALSE)*VLOOKUP($F220,BY_IND_Demand_Drivers!$B$5:$J$100,8,FALSE)</f>
        <v>0</v>
      </c>
      <c r="I220" s="16">
        <f>VLOOKUP($D220,'Growth rate'!$B$3:$S$93,8,FALSE)*VLOOKUP($F220,BY_IND_Demand_Drivers!$B$5:$J$100,9,FALSE)</f>
        <v>0</v>
      </c>
    </row>
    <row r="221" spans="1:9">
      <c r="A221" s="16">
        <f t="shared" si="2"/>
        <v>17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IADSH</v>
      </c>
      <c r="G221" s="16">
        <f>VLOOKUP($D221,'Growth rate'!$B$3:$S$93,8,FALSE)*VLOOKUP($F221,BY_IND_Demand_Drivers!$B$5:$J$100,7,FALSE)</f>
        <v>1.7792858550084645</v>
      </c>
      <c r="H221" s="16">
        <f>VLOOKUP($D221,'Growth rate'!$B$3:$S$93,8,FALSE)*VLOOKUP($F221,BY_IND_Demand_Drivers!$B$5:$J$100,8,FALSE)</f>
        <v>0</v>
      </c>
      <c r="I221" s="16">
        <f>VLOOKUP($D221,'Growth rate'!$B$3:$S$93,8,FALSE)*VLOOKUP($F221,BY_IND_Demand_Drivers!$B$5:$J$100,9,FALSE)</f>
        <v>0</v>
      </c>
    </row>
    <row r="222" spans="1:9">
      <c r="A222" s="16">
        <f t="shared" si="2"/>
        <v>17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IADSH</v>
      </c>
      <c r="G222" s="16">
        <f>VLOOKUP($D222,'Growth rate'!$B$3:$S$93,8,FALSE)*VLOOKUP($F222,BY_IND_Demand_Drivers!$B$5:$J$100,7,FALSE)</f>
        <v>1.7951403001317623</v>
      </c>
      <c r="H222" s="16">
        <f>VLOOKUP($D222,'Growth rate'!$B$3:$S$93,8,FALSE)*VLOOKUP($F222,BY_IND_Demand_Drivers!$B$5:$J$100,8,FALSE)</f>
        <v>0</v>
      </c>
      <c r="I222" s="16">
        <f>VLOOKUP($D222,'Growth rate'!$B$3:$S$93,8,FALSE)*VLOOKUP($F222,BY_IND_Demand_Drivers!$B$5:$J$100,9,FALSE)</f>
        <v>0</v>
      </c>
    </row>
    <row r="223" spans="1:9">
      <c r="A223" s="16">
        <f t="shared" si="2"/>
        <v>17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IADSH</v>
      </c>
      <c r="G223" s="16">
        <f>VLOOKUP($D223,'Growth rate'!$B$3:$S$93,8,FALSE)*VLOOKUP($F223,BY_IND_Demand_Drivers!$B$5:$J$100,7,FALSE)</f>
        <v>1.8109947452550608</v>
      </c>
      <c r="H223" s="16">
        <f>VLOOKUP($D223,'Growth rate'!$B$3:$S$93,8,FALSE)*VLOOKUP($F223,BY_IND_Demand_Drivers!$B$5:$J$100,8,FALSE)</f>
        <v>0</v>
      </c>
      <c r="I223" s="16">
        <f>VLOOKUP($D223,'Growth rate'!$B$3:$S$93,8,FALSE)*VLOOKUP($F223,BY_IND_Demand_Drivers!$B$5:$J$100,9,FALSE)</f>
        <v>0</v>
      </c>
    </row>
    <row r="224" spans="1:9">
      <c r="A224" s="16">
        <f t="shared" si="2"/>
        <v>17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IADSH</v>
      </c>
      <c r="G224" s="16">
        <f>VLOOKUP($D224,'Growth rate'!$B$3:$S$93,8,FALSE)*VLOOKUP($F224,BY_IND_Demand_Drivers!$B$5:$J$100,7,FALSE)</f>
        <v>1.826849190378359</v>
      </c>
      <c r="H224" s="16">
        <f>VLOOKUP($D224,'Growth rate'!$B$3:$S$93,8,FALSE)*VLOOKUP($F224,BY_IND_Demand_Drivers!$B$5:$J$100,8,FALSE)</f>
        <v>0</v>
      </c>
      <c r="I224" s="16">
        <f>VLOOKUP($D224,'Growth rate'!$B$3:$S$93,8,FALSE)*VLOOKUP($F224,BY_IND_Demand_Drivers!$B$5:$J$100,9,FALSE)</f>
        <v>0</v>
      </c>
    </row>
    <row r="225" spans="1:9">
      <c r="A225" s="16">
        <f t="shared" si="2"/>
        <v>17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IADSH</v>
      </c>
      <c r="G225" s="16">
        <f>VLOOKUP($D225,'Growth rate'!$B$3:$S$93,8,FALSE)*VLOOKUP($F225,BY_IND_Demand_Drivers!$B$5:$J$100,7,FALSE)</f>
        <v>1.8417368627522577</v>
      </c>
      <c r="H225" s="16">
        <f>VLOOKUP($D225,'Growth rate'!$B$3:$S$93,8,FALSE)*VLOOKUP($F225,BY_IND_Demand_Drivers!$B$5:$J$100,8,FALSE)</f>
        <v>0</v>
      </c>
      <c r="I225" s="16">
        <f>VLOOKUP($D225,'Growth rate'!$B$3:$S$93,8,FALSE)*VLOOKUP($F225,BY_IND_Demand_Drivers!$B$5:$J$100,9,FALSE)</f>
        <v>0</v>
      </c>
    </row>
    <row r="226" spans="1:9">
      <c r="A226" s="16">
        <f t="shared" si="2"/>
        <v>17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IADSH</v>
      </c>
      <c r="G226" s="16">
        <f>VLOOKUP($D226,'Growth rate'!$B$3:$S$93,8,FALSE)*VLOOKUP($F226,BY_IND_Demand_Drivers!$B$5:$J$100,7,FALSE)</f>
        <v>1.8566245351261568</v>
      </c>
      <c r="H226" s="16">
        <f>VLOOKUP($D226,'Growth rate'!$B$3:$S$93,8,FALSE)*VLOOKUP($F226,BY_IND_Demand_Drivers!$B$5:$J$100,8,FALSE)</f>
        <v>0</v>
      </c>
      <c r="I226" s="16">
        <f>VLOOKUP($D226,'Growth rate'!$B$3:$S$93,8,FALSE)*VLOOKUP($F226,BY_IND_Demand_Drivers!$B$5:$J$100,9,FALSE)</f>
        <v>0</v>
      </c>
    </row>
    <row r="227" spans="1:9">
      <c r="A227" s="16">
        <f t="shared" si="2"/>
        <v>17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IADSH</v>
      </c>
      <c r="G227" s="16">
        <f>VLOOKUP($D227,'Growth rate'!$B$3:$S$93,8,FALSE)*VLOOKUP($F227,BY_IND_Demand_Drivers!$B$5:$J$100,7,FALSE)</f>
        <v>1.8715122075000545</v>
      </c>
      <c r="H227" s="16">
        <f>VLOOKUP($D227,'Growth rate'!$B$3:$S$93,8,FALSE)*VLOOKUP($F227,BY_IND_Demand_Drivers!$B$5:$J$100,8,FALSE)</f>
        <v>0</v>
      </c>
      <c r="I227" s="16">
        <f>VLOOKUP($D227,'Growth rate'!$B$3:$S$93,8,FALSE)*VLOOKUP($F227,BY_IND_Demand_Drivers!$B$5:$J$100,9,FALSE)</f>
        <v>0</v>
      </c>
    </row>
    <row r="228" spans="1:9">
      <c r="A228" s="16">
        <f t="shared" si="2"/>
        <v>17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IADSH</v>
      </c>
      <c r="G228" s="16">
        <f>VLOOKUP($D228,'Growth rate'!$B$3:$S$93,8,FALSE)*VLOOKUP($F228,BY_IND_Demand_Drivers!$B$5:$J$100,7,FALSE)</f>
        <v>1.8863998798739534</v>
      </c>
      <c r="H228" s="16">
        <f>VLOOKUP($D228,'Growth rate'!$B$3:$S$93,8,FALSE)*VLOOKUP($F228,BY_IND_Demand_Drivers!$B$5:$J$100,8,FALSE)</f>
        <v>0</v>
      </c>
      <c r="I228" s="16">
        <f>VLOOKUP($D228,'Growth rate'!$B$3:$S$93,8,FALSE)*VLOOKUP($F228,BY_IND_Demand_Drivers!$B$5:$J$100,9,FALSE)</f>
        <v>0</v>
      </c>
    </row>
    <row r="229" spans="1:9">
      <c r="A229" s="16">
        <f t="shared" si="2"/>
        <v>17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IADSH</v>
      </c>
      <c r="G229" s="16">
        <f>VLOOKUP($D229,'Growth rate'!$B$3:$S$93,8,FALSE)*VLOOKUP($F229,BY_IND_Demand_Drivers!$B$5:$J$100,7,FALSE)</f>
        <v>1.9012875522478523</v>
      </c>
      <c r="H229" s="16">
        <f>VLOOKUP($D229,'Growth rate'!$B$3:$S$93,8,FALSE)*VLOOKUP($F229,BY_IND_Demand_Drivers!$B$5:$J$100,8,FALSE)</f>
        <v>0</v>
      </c>
      <c r="I229" s="16">
        <f>VLOOKUP($D229,'Growth rate'!$B$3:$S$93,8,FALSE)*VLOOKUP($F229,BY_IND_Demand_Drivers!$B$5:$J$100,9,FALSE)</f>
        <v>0</v>
      </c>
    </row>
    <row r="230" spans="1:9">
      <c r="A230" s="16">
        <f t="shared" si="2"/>
        <v>17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IADSH</v>
      </c>
      <c r="G230" s="16">
        <f>VLOOKUP($D230,'Growth rate'!$B$3:$S$93,8,FALSE)*VLOOKUP($F230,BY_IND_Demand_Drivers!$B$5:$J$100,7,FALSE)</f>
        <v>1.9143651397767747</v>
      </c>
      <c r="H230" s="16">
        <f>VLOOKUP($D230,'Growth rate'!$B$3:$S$93,8,FALSE)*VLOOKUP($F230,BY_IND_Demand_Drivers!$B$5:$J$100,8,FALSE)</f>
        <v>0</v>
      </c>
      <c r="I230" s="16">
        <f>VLOOKUP($D230,'Growth rate'!$B$3:$S$93,8,FALSE)*VLOOKUP($F230,BY_IND_Demand_Drivers!$B$5:$J$100,9,FALSE)</f>
        <v>0</v>
      </c>
    </row>
    <row r="231" spans="1:9">
      <c r="A231" s="16">
        <f t="shared" si="2"/>
        <v>17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IADSH</v>
      </c>
      <c r="G231" s="16">
        <f>VLOOKUP($D231,'Growth rate'!$B$3:$S$93,8,FALSE)*VLOOKUP($F231,BY_IND_Demand_Drivers!$B$5:$J$100,7,FALSE)</f>
        <v>1.9274427273056975</v>
      </c>
      <c r="H231" s="16">
        <f>VLOOKUP($D231,'Growth rate'!$B$3:$S$93,8,FALSE)*VLOOKUP($F231,BY_IND_Demand_Drivers!$B$5:$J$100,8,FALSE)</f>
        <v>0</v>
      </c>
      <c r="I231" s="16">
        <f>VLOOKUP($D231,'Growth rate'!$B$3:$S$93,8,FALSE)*VLOOKUP($F231,BY_IND_Demand_Drivers!$B$5:$J$100,9,FALSE)</f>
        <v>0</v>
      </c>
    </row>
    <row r="232" spans="1:9">
      <c r="A232" s="16">
        <f t="shared" si="2"/>
        <v>17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IADSH</v>
      </c>
      <c r="G232" s="16">
        <f>VLOOKUP($D232,'Growth rate'!$B$3:$S$93,8,FALSE)*VLOOKUP($F232,BY_IND_Demand_Drivers!$B$5:$J$100,7,FALSE)</f>
        <v>1.9405203148346204</v>
      </c>
      <c r="H232" s="16">
        <f>VLOOKUP($D232,'Growth rate'!$B$3:$S$93,8,FALSE)*VLOOKUP($F232,BY_IND_Demand_Drivers!$B$5:$J$100,8,FALSE)</f>
        <v>0</v>
      </c>
      <c r="I232" s="16">
        <f>VLOOKUP($D232,'Growth rate'!$B$3:$S$93,8,FALSE)*VLOOKUP($F232,BY_IND_Demand_Drivers!$B$5:$J$100,9,FALSE)</f>
        <v>0</v>
      </c>
    </row>
    <row r="233" spans="1:9">
      <c r="A233" s="16">
        <f t="shared" si="2"/>
        <v>17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IADSH</v>
      </c>
      <c r="G233" s="16">
        <f>VLOOKUP($D233,'Growth rate'!$B$3:$S$93,8,FALSE)*VLOOKUP($F233,BY_IND_Demand_Drivers!$B$5:$J$100,7,FALSE)</f>
        <v>1.9535979023635432</v>
      </c>
      <c r="H233" s="16">
        <f>VLOOKUP($D233,'Growth rate'!$B$3:$S$93,8,FALSE)*VLOOKUP($F233,BY_IND_Demand_Drivers!$B$5:$J$100,8,FALSE)</f>
        <v>0</v>
      </c>
      <c r="I233" s="16">
        <f>VLOOKUP($D233,'Growth rate'!$B$3:$S$93,8,FALSE)*VLOOKUP($F233,BY_IND_Demand_Drivers!$B$5:$J$100,9,FALSE)</f>
        <v>0</v>
      </c>
    </row>
    <row r="234" spans="1:9">
      <c r="A234" s="16">
        <f t="shared" si="2"/>
        <v>17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IADSH</v>
      </c>
      <c r="G234" s="16">
        <f>VLOOKUP($D234,'Growth rate'!$B$3:$S$93,8,FALSE)*VLOOKUP($F234,BY_IND_Demand_Drivers!$B$5:$J$100,7,FALSE)</f>
        <v>1.9666754898924657</v>
      </c>
      <c r="H234" s="16">
        <f>VLOOKUP($D234,'Growth rate'!$B$3:$S$93,8,FALSE)*VLOOKUP($F234,BY_IND_Demand_Drivers!$B$5:$J$100,8,FALSE)</f>
        <v>0</v>
      </c>
      <c r="I234" s="16">
        <f>VLOOKUP($D234,'Growth rate'!$B$3:$S$93,8,FALSE)*VLOOKUP($F234,BY_IND_Demand_Drivers!$B$5:$J$100,9,FALSE)</f>
        <v>0</v>
      </c>
    </row>
    <row r="235" spans="1:9">
      <c r="A235" s="16">
        <f t="shared" si="2"/>
        <v>17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IADSH</v>
      </c>
      <c r="G235" s="16">
        <f>VLOOKUP($D235,'Growth rate'!$B$3:$S$93,8,FALSE)*VLOOKUP($F235,BY_IND_Demand_Drivers!$B$5:$J$100,7,FALSE)</f>
        <v>1.9781659800528963</v>
      </c>
      <c r="H235" s="16">
        <f>VLOOKUP($D235,'Growth rate'!$B$3:$S$93,8,FALSE)*VLOOKUP($F235,BY_IND_Demand_Drivers!$B$5:$J$100,8,FALSE)</f>
        <v>0</v>
      </c>
      <c r="I235" s="16">
        <f>VLOOKUP($D235,'Growth rate'!$B$3:$S$93,8,FALSE)*VLOOKUP($F235,BY_IND_Demand_Drivers!$B$5:$J$100,9,FALSE)</f>
        <v>0</v>
      </c>
    </row>
    <row r="236" spans="1:9">
      <c r="A236" s="16">
        <f t="shared" si="2"/>
        <v>17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IADSH</v>
      </c>
      <c r="G236" s="16">
        <f>VLOOKUP($D236,'Growth rate'!$B$3:$S$93,8,FALSE)*VLOOKUP($F236,BY_IND_Demand_Drivers!$B$5:$J$100,7,FALSE)</f>
        <v>1.9896564702133277</v>
      </c>
      <c r="H236" s="16">
        <f>VLOOKUP($D236,'Growth rate'!$B$3:$S$93,8,FALSE)*VLOOKUP($F236,BY_IND_Demand_Drivers!$B$5:$J$100,8,FALSE)</f>
        <v>0</v>
      </c>
      <c r="I236" s="16">
        <f>VLOOKUP($D236,'Growth rate'!$B$3:$S$93,8,FALSE)*VLOOKUP($F236,BY_IND_Demand_Drivers!$B$5:$J$100,9,FALSE)</f>
        <v>0</v>
      </c>
    </row>
    <row r="237" spans="1:9">
      <c r="A237" s="16">
        <f t="shared" si="2"/>
        <v>17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IADSH</v>
      </c>
      <c r="G237" s="16">
        <f>VLOOKUP($D237,'Growth rate'!$B$3:$S$93,8,FALSE)*VLOOKUP($F237,BY_IND_Demand_Drivers!$B$5:$J$100,7,FALSE)</f>
        <v>2.0011469603737586</v>
      </c>
      <c r="H237" s="16">
        <f>VLOOKUP($D237,'Growth rate'!$B$3:$S$93,8,FALSE)*VLOOKUP($F237,BY_IND_Demand_Drivers!$B$5:$J$100,8,FALSE)</f>
        <v>0</v>
      </c>
      <c r="I237" s="16">
        <f>VLOOKUP($D237,'Growth rate'!$B$3:$S$93,8,FALSE)*VLOOKUP($F237,BY_IND_Demand_Drivers!$B$5:$J$100,9,FALSE)</f>
        <v>0</v>
      </c>
    </row>
    <row r="238" spans="1:9">
      <c r="A238" s="16">
        <f t="shared" si="2"/>
        <v>17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IADSH</v>
      </c>
      <c r="G238" s="16">
        <f>VLOOKUP($D238,'Growth rate'!$B$3:$S$93,8,FALSE)*VLOOKUP($F238,BY_IND_Demand_Drivers!$B$5:$J$100,7,FALSE)</f>
        <v>2.0126374505341897</v>
      </c>
      <c r="H238" s="16">
        <f>VLOOKUP($D238,'Growth rate'!$B$3:$S$93,8,FALSE)*VLOOKUP($F238,BY_IND_Demand_Drivers!$B$5:$J$100,8,FALSE)</f>
        <v>0</v>
      </c>
      <c r="I238" s="16">
        <f>VLOOKUP($D238,'Growth rate'!$B$3:$S$93,8,FALSE)*VLOOKUP($F238,BY_IND_Demand_Drivers!$B$5:$J$100,9,FALSE)</f>
        <v>0</v>
      </c>
    </row>
    <row r="239" spans="1:9">
      <c r="A239" s="16">
        <f t="shared" si="2"/>
        <v>17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IADSH</v>
      </c>
      <c r="G239" s="16">
        <f>VLOOKUP($D239,'Growth rate'!$B$3:$S$93,8,FALSE)*VLOOKUP($F239,BY_IND_Demand_Drivers!$B$5:$J$100,7,FALSE)</f>
        <v>2.0241279406946209</v>
      </c>
      <c r="H239" s="16">
        <f>VLOOKUP($D239,'Growth rate'!$B$3:$S$93,8,FALSE)*VLOOKUP($F239,BY_IND_Demand_Drivers!$B$5:$J$100,8,FALSE)</f>
        <v>0</v>
      </c>
      <c r="I239" s="16">
        <f>VLOOKUP($D239,'Growth rate'!$B$3:$S$93,8,FALSE)*VLOOKUP($F239,BY_IND_Demand_Drivers!$B$5:$J$100,9,FALSE)</f>
        <v>0</v>
      </c>
    </row>
    <row r="240" spans="1:9">
      <c r="A240" s="16">
        <f t="shared" si="2"/>
        <v>17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IADSH</v>
      </c>
      <c r="G240" s="16">
        <f>VLOOKUP($D240,'Growth rate'!$B$3:$S$93,8,FALSE)*VLOOKUP($F240,BY_IND_Demand_Drivers!$B$5:$J$100,7,FALSE)</f>
        <v>2.0344844767404453</v>
      </c>
      <c r="H240" s="16">
        <f>VLOOKUP($D240,'Growth rate'!$B$3:$S$93,8,FALSE)*VLOOKUP($F240,BY_IND_Demand_Drivers!$B$5:$J$100,8,FALSE)</f>
        <v>0</v>
      </c>
      <c r="I240" s="16">
        <f>VLOOKUP($D240,'Growth rate'!$B$3:$S$93,8,FALSE)*VLOOKUP($F240,BY_IND_Demand_Drivers!$B$5:$J$100,9,FALSE)</f>
        <v>0</v>
      </c>
    </row>
    <row r="241" spans="1:9">
      <c r="A241" s="16">
        <f t="shared" si="2"/>
        <v>17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IADSH</v>
      </c>
      <c r="G241" s="16">
        <f>VLOOKUP($D241,'Growth rate'!$B$3:$S$93,8,FALSE)*VLOOKUP($F241,BY_IND_Demand_Drivers!$B$5:$J$100,7,FALSE)</f>
        <v>2.0448410127862702</v>
      </c>
      <c r="H241" s="16">
        <f>VLOOKUP($D241,'Growth rate'!$B$3:$S$93,8,FALSE)*VLOOKUP($F241,BY_IND_Demand_Drivers!$B$5:$J$100,8,FALSE)</f>
        <v>0</v>
      </c>
      <c r="I241" s="16">
        <f>VLOOKUP($D241,'Growth rate'!$B$3:$S$93,8,FALSE)*VLOOKUP($F241,BY_IND_Demand_Drivers!$B$5:$J$100,9,FALSE)</f>
        <v>0</v>
      </c>
    </row>
    <row r="242" spans="1:9">
      <c r="A242" s="16">
        <f t="shared" si="2"/>
        <v>17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IADSH</v>
      </c>
      <c r="G242" s="16">
        <f>VLOOKUP($D242,'Growth rate'!$B$3:$S$93,8,FALSE)*VLOOKUP($F242,BY_IND_Demand_Drivers!$B$5:$J$100,7,FALSE)</f>
        <v>2.0551975488320942</v>
      </c>
      <c r="H242" s="16">
        <f>VLOOKUP($D242,'Growth rate'!$B$3:$S$93,8,FALSE)*VLOOKUP($F242,BY_IND_Demand_Drivers!$B$5:$J$100,8,FALSE)</f>
        <v>0</v>
      </c>
      <c r="I242" s="16">
        <f>VLOOKUP($D242,'Growth rate'!$B$3:$S$93,8,FALSE)*VLOOKUP($F242,BY_IND_Demand_Drivers!$B$5:$J$100,9,FALSE)</f>
        <v>0</v>
      </c>
    </row>
    <row r="243" spans="1:9">
      <c r="A243" s="16">
        <f t="shared" si="2"/>
        <v>17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IADSH</v>
      </c>
      <c r="G243" s="16">
        <f>VLOOKUP($D243,'Growth rate'!$B$3:$S$93,8,FALSE)*VLOOKUP($F243,BY_IND_Demand_Drivers!$B$5:$J$100,7,FALSE)</f>
        <v>2.065554084877919</v>
      </c>
      <c r="H243" s="16">
        <f>VLOOKUP($D243,'Growth rate'!$B$3:$S$93,8,FALSE)*VLOOKUP($F243,BY_IND_Demand_Drivers!$B$5:$J$100,8,FALSE)</f>
        <v>0</v>
      </c>
      <c r="I243" s="16">
        <f>VLOOKUP($D243,'Growth rate'!$B$3:$S$93,8,FALSE)*VLOOKUP($F243,BY_IND_Demand_Drivers!$B$5:$J$100,9,FALSE)</f>
        <v>0</v>
      </c>
    </row>
    <row r="244" spans="1:9">
      <c r="A244" s="16">
        <f t="shared" si="2"/>
        <v>17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IADSH</v>
      </c>
      <c r="G244" s="16">
        <f>VLOOKUP($D244,'Growth rate'!$B$3:$S$93,8,FALSE)*VLOOKUP($F244,BY_IND_Demand_Drivers!$B$5:$J$100,7,FALSE)</f>
        <v>2.075910620923743</v>
      </c>
      <c r="H244" s="16">
        <f>VLOOKUP($D244,'Growth rate'!$B$3:$S$93,8,FALSE)*VLOOKUP($F244,BY_IND_Demand_Drivers!$B$5:$J$100,8,FALSE)</f>
        <v>0</v>
      </c>
      <c r="I244" s="16">
        <f>VLOOKUP($D244,'Growth rate'!$B$3:$S$93,8,FALSE)*VLOOKUP($F244,BY_IND_Demand_Drivers!$B$5:$J$100,9,FALSE)</f>
        <v>0</v>
      </c>
    </row>
    <row r="245" spans="1:9">
      <c r="A245" s="16">
        <f t="shared" si="2"/>
        <v>17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IADSH</v>
      </c>
      <c r="G245" s="16">
        <f>VLOOKUP($D245,'Growth rate'!$B$3:$S$93,8,FALSE)*VLOOKUP($F245,BY_IND_Demand_Drivers!$B$5:$J$100,7,FALSE)</f>
        <v>2.0853598633451393</v>
      </c>
      <c r="H245" s="16">
        <f>VLOOKUP($D245,'Growth rate'!$B$3:$S$93,8,FALSE)*VLOOKUP($F245,BY_IND_Demand_Drivers!$B$5:$J$100,8,FALSE)</f>
        <v>0</v>
      </c>
      <c r="I245" s="16">
        <f>VLOOKUP($D245,'Growth rate'!$B$3:$S$93,8,FALSE)*VLOOKUP($F245,BY_IND_Demand_Drivers!$B$5:$J$100,9,FALSE)</f>
        <v>0</v>
      </c>
    </row>
    <row r="246" spans="1:9">
      <c r="A246" s="16">
        <f t="shared" si="2"/>
        <v>17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IADSH</v>
      </c>
      <c r="G246" s="16">
        <f>VLOOKUP($D246,'Growth rate'!$B$3:$S$93,8,FALSE)*VLOOKUP($F246,BY_IND_Demand_Drivers!$B$5:$J$100,7,FALSE)</f>
        <v>2.0948091057665348</v>
      </c>
      <c r="H246" s="16">
        <f>VLOOKUP($D246,'Growth rate'!$B$3:$S$93,8,FALSE)*VLOOKUP($F246,BY_IND_Demand_Drivers!$B$5:$J$100,8,FALSE)</f>
        <v>0</v>
      </c>
      <c r="I246" s="16">
        <f>VLOOKUP($D246,'Growth rate'!$B$3:$S$93,8,FALSE)*VLOOKUP($F246,BY_IND_Demand_Drivers!$B$5:$J$100,9,FALSE)</f>
        <v>0</v>
      </c>
    </row>
    <row r="247" spans="1:9">
      <c r="A247" s="16">
        <f t="shared" si="2"/>
        <v>17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IADSH</v>
      </c>
      <c r="G247" s="16">
        <f>VLOOKUP($D247,'Growth rate'!$B$3:$S$93,8,FALSE)*VLOOKUP($F247,BY_IND_Demand_Drivers!$B$5:$J$100,7,FALSE)</f>
        <v>2.1042583481879302</v>
      </c>
      <c r="H247" s="16">
        <f>VLOOKUP($D247,'Growth rate'!$B$3:$S$93,8,FALSE)*VLOOKUP($F247,BY_IND_Demand_Drivers!$B$5:$J$100,8,FALSE)</f>
        <v>0</v>
      </c>
      <c r="I247" s="16">
        <f>VLOOKUP($D247,'Growth rate'!$B$3:$S$93,8,FALSE)*VLOOKUP($F247,BY_IND_Demand_Drivers!$B$5:$J$100,9,FALSE)</f>
        <v>0</v>
      </c>
    </row>
    <row r="248" spans="1:9">
      <c r="A248" s="16">
        <f t="shared" si="2"/>
        <v>17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IADSH</v>
      </c>
      <c r="G248" s="16">
        <f>VLOOKUP($D248,'Growth rate'!$B$3:$S$93,8,FALSE)*VLOOKUP($F248,BY_IND_Demand_Drivers!$B$5:$J$100,7,FALSE)</f>
        <v>2.1137075906093261</v>
      </c>
      <c r="H248" s="16">
        <f>VLOOKUP($D248,'Growth rate'!$B$3:$S$93,8,FALSE)*VLOOKUP($F248,BY_IND_Demand_Drivers!$B$5:$J$100,8,FALSE)</f>
        <v>0</v>
      </c>
      <c r="I248" s="16">
        <f>VLOOKUP($D248,'Growth rate'!$B$3:$S$93,8,FALSE)*VLOOKUP($F248,BY_IND_Demand_Drivers!$B$5:$J$100,9,FALSE)</f>
        <v>0</v>
      </c>
    </row>
    <row r="249" spans="1:9">
      <c r="A249" s="16">
        <f t="shared" si="2"/>
        <v>17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IADSH</v>
      </c>
      <c r="G249" s="16">
        <f>VLOOKUP($D249,'Growth rate'!$B$3:$S$93,8,FALSE)*VLOOKUP($F249,BY_IND_Demand_Drivers!$B$5:$J$100,7,FALSE)</f>
        <v>2.123156833030722</v>
      </c>
      <c r="H249" s="16">
        <f>VLOOKUP($D249,'Growth rate'!$B$3:$S$93,8,FALSE)*VLOOKUP($F249,BY_IND_Demand_Drivers!$B$5:$J$100,8,FALSE)</f>
        <v>0</v>
      </c>
      <c r="I249" s="16">
        <f>VLOOKUP($D249,'Growth rate'!$B$3:$S$93,8,FALSE)*VLOOKUP($F249,BY_IND_Demand_Drivers!$B$5:$J$100,9,FALSE)</f>
        <v>0</v>
      </c>
    </row>
    <row r="250" spans="1:9">
      <c r="A250" s="16">
        <f t="shared" si="2"/>
        <v>18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IADLA</v>
      </c>
      <c r="G250" s="16">
        <f>VLOOKUP($D250,'Growth rate'!$B$3:$S$93,8,FALSE)*VLOOKUP($F250,BY_IND_Demand_Drivers!$B$5:$J$100,7,FALSE)</f>
        <v>3.5720140277227701</v>
      </c>
      <c r="H250" s="16">
        <f>VLOOKUP($D250,'Growth rate'!$B$3:$S$93,8,FALSE)*VLOOKUP($F250,BY_IND_Demand_Drivers!$B$5:$J$100,8,FALSE)</f>
        <v>0</v>
      </c>
      <c r="I250" s="16">
        <f>VLOOKUP($D250,'Growth rate'!$B$3:$S$93,8,FALSE)*VLOOKUP($F250,BY_IND_Demand_Drivers!$B$5:$J$100,9,FALSE)</f>
        <v>0</v>
      </c>
    </row>
    <row r="251" spans="1:9">
      <c r="A251" s="16">
        <f t="shared" si="2"/>
        <v>18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IADLA</v>
      </c>
      <c r="G251" s="16">
        <f>VLOOKUP($D251,'Growth rate'!$B$3:$S$93,8,FALSE)*VLOOKUP($F251,BY_IND_Demand_Drivers!$B$5:$J$100,7,FALSE)</f>
        <v>3.544007872101576</v>
      </c>
      <c r="H251" s="16">
        <f>VLOOKUP($D251,'Growth rate'!$B$3:$S$93,8,FALSE)*VLOOKUP($F251,BY_IND_Demand_Drivers!$B$5:$J$100,8,FALSE)</f>
        <v>0</v>
      </c>
      <c r="I251" s="16">
        <f>VLOOKUP($D251,'Growth rate'!$B$3:$S$93,8,FALSE)*VLOOKUP($F251,BY_IND_Demand_Drivers!$B$5:$J$100,9,FALSE)</f>
        <v>0</v>
      </c>
    </row>
    <row r="252" spans="1:9">
      <c r="A252" s="16">
        <f t="shared" si="2"/>
        <v>18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IADLA</v>
      </c>
      <c r="G252" s="16">
        <f>VLOOKUP($D252,'Growth rate'!$B$3:$S$93,8,FALSE)*VLOOKUP($F252,BY_IND_Demand_Drivers!$B$5:$J$100,7,FALSE)</f>
        <v>3.5160017164803818</v>
      </c>
      <c r="H252" s="16">
        <f>VLOOKUP($D252,'Growth rate'!$B$3:$S$93,8,FALSE)*VLOOKUP($F252,BY_IND_Demand_Drivers!$B$5:$J$100,8,FALSE)</f>
        <v>0</v>
      </c>
      <c r="I252" s="16">
        <f>VLOOKUP($D252,'Growth rate'!$B$3:$S$93,8,FALSE)*VLOOKUP($F252,BY_IND_Demand_Drivers!$B$5:$J$100,9,FALSE)</f>
        <v>0</v>
      </c>
    </row>
    <row r="253" spans="1:9">
      <c r="A253" s="16">
        <f t="shared" si="2"/>
        <v>18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IADLA</v>
      </c>
      <c r="G253" s="16">
        <f>VLOOKUP($D253,'Growth rate'!$B$3:$S$93,8,FALSE)*VLOOKUP($F253,BY_IND_Demand_Drivers!$B$5:$J$100,7,FALSE)</f>
        <v>3.4879955608591873</v>
      </c>
      <c r="H253" s="16">
        <f>VLOOKUP($D253,'Growth rate'!$B$3:$S$93,8,FALSE)*VLOOKUP($F253,BY_IND_Demand_Drivers!$B$5:$J$100,8,FALSE)</f>
        <v>0</v>
      </c>
      <c r="I253" s="16">
        <f>VLOOKUP($D253,'Growth rate'!$B$3:$S$93,8,FALSE)*VLOOKUP($F253,BY_IND_Demand_Drivers!$B$5:$J$100,9,FALSE)</f>
        <v>0</v>
      </c>
    </row>
    <row r="254" spans="1:9">
      <c r="A254" s="16">
        <f t="shared" si="2"/>
        <v>18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IADLA</v>
      </c>
      <c r="G254" s="16">
        <f>VLOOKUP($D254,'Growth rate'!$B$3:$S$93,8,FALSE)*VLOOKUP($F254,BY_IND_Demand_Drivers!$B$5:$J$100,7,FALSE)</f>
        <v>3.4599894052379931</v>
      </c>
      <c r="H254" s="16">
        <f>VLOOKUP($D254,'Growth rate'!$B$3:$S$93,8,FALSE)*VLOOKUP($F254,BY_IND_Demand_Drivers!$B$5:$J$100,8,FALSE)</f>
        <v>0</v>
      </c>
      <c r="I254" s="16">
        <f>VLOOKUP($D254,'Growth rate'!$B$3:$S$93,8,FALSE)*VLOOKUP($F254,BY_IND_Demand_Drivers!$B$5:$J$100,9,FALSE)</f>
        <v>0</v>
      </c>
    </row>
    <row r="255" spans="1:9">
      <c r="A255" s="16">
        <f t="shared" si="2"/>
        <v>18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IADLA</v>
      </c>
      <c r="G255" s="16">
        <f>VLOOKUP($D255,'Growth rate'!$B$3:$S$93,8,FALSE)*VLOOKUP($F255,BY_IND_Demand_Drivers!$B$5:$J$100,7,FALSE)</f>
        <v>3.4319832496167995</v>
      </c>
      <c r="H255" s="16">
        <f>VLOOKUP($D255,'Growth rate'!$B$3:$S$93,8,FALSE)*VLOOKUP($F255,BY_IND_Demand_Drivers!$B$5:$J$100,8,FALSE)</f>
        <v>0</v>
      </c>
      <c r="I255" s="16">
        <f>VLOOKUP($D255,'Growth rate'!$B$3:$S$93,8,FALSE)*VLOOKUP($F255,BY_IND_Demand_Drivers!$B$5:$J$100,9,FALSE)</f>
        <v>0</v>
      </c>
    </row>
    <row r="256" spans="1:9">
      <c r="A256" s="16">
        <f t="shared" si="2"/>
        <v>18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IADLA</v>
      </c>
      <c r="G256" s="16">
        <f>VLOOKUP($D256,'Growth rate'!$B$3:$S$93,8,FALSE)*VLOOKUP($F256,BY_IND_Demand_Drivers!$B$5:$J$100,7,FALSE)</f>
        <v>3.4039770939956053</v>
      </c>
      <c r="H256" s="16">
        <f>VLOOKUP($D256,'Growth rate'!$B$3:$S$93,8,FALSE)*VLOOKUP($F256,BY_IND_Demand_Drivers!$B$5:$J$100,8,FALSE)</f>
        <v>0</v>
      </c>
      <c r="I256" s="16">
        <f>VLOOKUP($D256,'Growth rate'!$B$3:$S$93,8,FALSE)*VLOOKUP($F256,BY_IND_Demand_Drivers!$B$5:$J$100,9,FALSE)</f>
        <v>0</v>
      </c>
    </row>
    <row r="257" spans="1:9">
      <c r="A257" s="16">
        <f t="shared" si="2"/>
        <v>18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IADLA</v>
      </c>
      <c r="G257" s="16">
        <f>VLOOKUP($D257,'Growth rate'!$B$3:$S$93,8,FALSE)*VLOOKUP($F257,BY_IND_Demand_Drivers!$B$5:$J$100,7,FALSE)</f>
        <v>3.3759709383744112</v>
      </c>
      <c r="H257" s="16">
        <f>VLOOKUP($D257,'Growth rate'!$B$3:$S$93,8,FALSE)*VLOOKUP($F257,BY_IND_Demand_Drivers!$B$5:$J$100,8,FALSE)</f>
        <v>0</v>
      </c>
      <c r="I257" s="16">
        <f>VLOOKUP($D257,'Growth rate'!$B$3:$S$93,8,FALSE)*VLOOKUP($F257,BY_IND_Demand_Drivers!$B$5:$J$100,9,FALSE)</f>
        <v>0</v>
      </c>
    </row>
    <row r="258" spans="1:9">
      <c r="A258" s="16">
        <f t="shared" si="2"/>
        <v>18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IADLA</v>
      </c>
      <c r="G258" s="16">
        <f>VLOOKUP($D258,'Growth rate'!$B$3:$S$93,8,FALSE)*VLOOKUP($F258,BY_IND_Demand_Drivers!$B$5:$J$100,7,FALSE)</f>
        <v>3.3479647827532166</v>
      </c>
      <c r="H258" s="16">
        <f>VLOOKUP($D258,'Growth rate'!$B$3:$S$93,8,FALSE)*VLOOKUP($F258,BY_IND_Demand_Drivers!$B$5:$J$100,8,FALSE)</f>
        <v>0</v>
      </c>
      <c r="I258" s="16">
        <f>VLOOKUP($D258,'Growth rate'!$B$3:$S$93,8,FALSE)*VLOOKUP($F258,BY_IND_Demand_Drivers!$B$5:$J$100,9,FALSE)</f>
        <v>0</v>
      </c>
    </row>
    <row r="259" spans="1:9">
      <c r="A259" s="16">
        <f t="shared" si="2"/>
        <v>18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IADLA</v>
      </c>
      <c r="G259" s="16">
        <f>VLOOKUP($D259,'Growth rate'!$B$3:$S$93,8,FALSE)*VLOOKUP($F259,BY_IND_Demand_Drivers!$B$5:$J$100,7,FALSE)</f>
        <v>3.3199586271320225</v>
      </c>
      <c r="H259" s="16">
        <f>VLOOKUP($D259,'Growth rate'!$B$3:$S$93,8,FALSE)*VLOOKUP($F259,BY_IND_Demand_Drivers!$B$5:$J$100,8,FALSE)</f>
        <v>0</v>
      </c>
      <c r="I259" s="16">
        <f>VLOOKUP($D259,'Growth rate'!$B$3:$S$93,8,FALSE)*VLOOKUP($F259,BY_IND_Demand_Drivers!$B$5:$J$100,9,FALSE)</f>
        <v>0</v>
      </c>
    </row>
    <row r="260" spans="1:9">
      <c r="A260" s="16">
        <f t="shared" si="2"/>
        <v>18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IADLA</v>
      </c>
      <c r="G260" s="16">
        <f>VLOOKUP($D260,'Growth rate'!$B$3:$S$93,8,FALSE)*VLOOKUP($F260,BY_IND_Demand_Drivers!$B$5:$J$100,7,FALSE)</f>
        <v>3.2919524715108284</v>
      </c>
      <c r="H260" s="16">
        <f>VLOOKUP($D260,'Growth rate'!$B$3:$S$93,8,FALSE)*VLOOKUP($F260,BY_IND_Demand_Drivers!$B$5:$J$100,8,FALSE)</f>
        <v>0</v>
      </c>
      <c r="I260" s="16">
        <f>VLOOKUP($D260,'Growth rate'!$B$3:$S$93,8,FALSE)*VLOOKUP($F260,BY_IND_Demand_Drivers!$B$5:$J$100,9,FALSE)</f>
        <v>0</v>
      </c>
    </row>
    <row r="261" spans="1:9">
      <c r="A261" s="16">
        <f t="shared" si="2"/>
        <v>18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IADLA</v>
      </c>
      <c r="G261" s="16">
        <f>VLOOKUP($D261,'Growth rate'!$B$3:$S$93,8,FALSE)*VLOOKUP($F261,BY_IND_Demand_Drivers!$B$5:$J$100,7,FALSE)</f>
        <v>3.2639463158896342</v>
      </c>
      <c r="H261" s="16">
        <f>VLOOKUP($D261,'Growth rate'!$B$3:$S$93,8,FALSE)*VLOOKUP($F261,BY_IND_Demand_Drivers!$B$5:$J$100,8,FALSE)</f>
        <v>0</v>
      </c>
      <c r="I261" s="16">
        <f>VLOOKUP($D261,'Growth rate'!$B$3:$S$93,8,FALSE)*VLOOKUP($F261,BY_IND_Demand_Drivers!$B$5:$J$100,9,FALSE)</f>
        <v>0</v>
      </c>
    </row>
    <row r="262" spans="1:9">
      <c r="A262" s="16">
        <f t="shared" si="2"/>
        <v>18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IADLA</v>
      </c>
      <c r="G262" s="16">
        <f>VLOOKUP($D262,'Growth rate'!$B$3:$S$93,8,FALSE)*VLOOKUP($F262,BY_IND_Demand_Drivers!$B$5:$J$100,7,FALSE)</f>
        <v>3.2359401602684397</v>
      </c>
      <c r="H262" s="16">
        <f>VLOOKUP($D262,'Growth rate'!$B$3:$S$93,8,FALSE)*VLOOKUP($F262,BY_IND_Demand_Drivers!$B$5:$J$100,8,FALSE)</f>
        <v>0</v>
      </c>
      <c r="I262" s="16">
        <f>VLOOKUP($D262,'Growth rate'!$B$3:$S$93,8,FALSE)*VLOOKUP($F262,BY_IND_Demand_Drivers!$B$5:$J$100,9,FALSE)</f>
        <v>0</v>
      </c>
    </row>
    <row r="263" spans="1:9">
      <c r="A263" s="16">
        <f t="shared" si="2"/>
        <v>18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IADLA</v>
      </c>
      <c r="G263" s="16">
        <f>VLOOKUP($D263,'Growth rate'!$B$3:$S$93,8,FALSE)*VLOOKUP($F263,BY_IND_Demand_Drivers!$B$5:$J$100,7,FALSE)</f>
        <v>3.2079340046472455</v>
      </c>
      <c r="H263" s="16">
        <f>VLOOKUP($D263,'Growth rate'!$B$3:$S$93,8,FALSE)*VLOOKUP($F263,BY_IND_Demand_Drivers!$B$5:$J$100,8,FALSE)</f>
        <v>0</v>
      </c>
      <c r="I263" s="16">
        <f>VLOOKUP($D263,'Growth rate'!$B$3:$S$93,8,FALSE)*VLOOKUP($F263,BY_IND_Demand_Drivers!$B$5:$J$100,9,FALSE)</f>
        <v>0</v>
      </c>
    </row>
    <row r="264" spans="1:9">
      <c r="A264" s="16">
        <f t="shared" si="2"/>
        <v>18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IADLA</v>
      </c>
      <c r="G264" s="16">
        <f>VLOOKUP($D264,'Growth rate'!$B$3:$S$93,8,FALSE)*VLOOKUP($F264,BY_IND_Demand_Drivers!$B$5:$J$100,7,FALSE)</f>
        <v>3.1799278490260519</v>
      </c>
      <c r="H264" s="16">
        <f>VLOOKUP($D264,'Growth rate'!$B$3:$S$93,8,FALSE)*VLOOKUP($F264,BY_IND_Demand_Drivers!$B$5:$J$100,8,FALSE)</f>
        <v>0</v>
      </c>
      <c r="I264" s="16">
        <f>VLOOKUP($D264,'Growth rate'!$B$3:$S$93,8,FALSE)*VLOOKUP($F264,BY_IND_Demand_Drivers!$B$5:$J$100,9,FALSE)</f>
        <v>0</v>
      </c>
    </row>
    <row r="265" spans="1:9">
      <c r="A265" s="16">
        <f t="shared" si="2"/>
        <v>18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IADLA</v>
      </c>
      <c r="G265" s="16">
        <f>VLOOKUP($D265,'Growth rate'!$B$3:$S$93,8,FALSE)*VLOOKUP($F265,BY_IND_Demand_Drivers!$B$5:$J$100,7,FALSE)</f>
        <v>3.1519216934048577</v>
      </c>
      <c r="H265" s="16">
        <f>VLOOKUP($D265,'Growth rate'!$B$3:$S$93,8,FALSE)*VLOOKUP($F265,BY_IND_Demand_Drivers!$B$5:$J$100,8,FALSE)</f>
        <v>0</v>
      </c>
      <c r="I265" s="16">
        <f>VLOOKUP($D265,'Growth rate'!$B$3:$S$93,8,FALSE)*VLOOKUP($F265,BY_IND_Demand_Drivers!$B$5:$J$100,9,FALSE)</f>
        <v>0</v>
      </c>
    </row>
    <row r="266" spans="1:9">
      <c r="A266" s="16">
        <f t="shared" si="2"/>
        <v>18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IADLA</v>
      </c>
      <c r="G266" s="16">
        <f>VLOOKUP($D266,'Growth rate'!$B$3:$S$93,8,FALSE)*VLOOKUP($F266,BY_IND_Demand_Drivers!$B$5:$J$100,7,FALSE)</f>
        <v>3.1239155377836632</v>
      </c>
      <c r="H266" s="16">
        <f>VLOOKUP($D266,'Growth rate'!$B$3:$S$93,8,FALSE)*VLOOKUP($F266,BY_IND_Demand_Drivers!$B$5:$J$100,8,FALSE)</f>
        <v>0</v>
      </c>
      <c r="I266" s="16">
        <f>VLOOKUP($D266,'Growth rate'!$B$3:$S$93,8,FALSE)*VLOOKUP($F266,BY_IND_Demand_Drivers!$B$5:$J$100,9,FALSE)</f>
        <v>0</v>
      </c>
    </row>
    <row r="267" spans="1:9">
      <c r="A267" s="16">
        <f t="shared" si="2"/>
        <v>18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IADLA</v>
      </c>
      <c r="G267" s="16">
        <f>VLOOKUP($D267,'Growth rate'!$B$3:$S$93,8,FALSE)*VLOOKUP($F267,BY_IND_Demand_Drivers!$B$5:$J$100,7,FALSE)</f>
        <v>3.095909382162469</v>
      </c>
      <c r="H267" s="16">
        <f>VLOOKUP($D267,'Growth rate'!$B$3:$S$93,8,FALSE)*VLOOKUP($F267,BY_IND_Demand_Drivers!$B$5:$J$100,8,FALSE)</f>
        <v>0</v>
      </c>
      <c r="I267" s="16">
        <f>VLOOKUP($D267,'Growth rate'!$B$3:$S$93,8,FALSE)*VLOOKUP($F267,BY_IND_Demand_Drivers!$B$5:$J$100,9,FALSE)</f>
        <v>0</v>
      </c>
    </row>
    <row r="268" spans="1:9">
      <c r="A268" s="16">
        <f t="shared" si="2"/>
        <v>18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IADLA</v>
      </c>
      <c r="G268" s="16">
        <f>VLOOKUP($D268,'Growth rate'!$B$3:$S$93,8,FALSE)*VLOOKUP($F268,BY_IND_Demand_Drivers!$B$5:$J$100,7,FALSE)</f>
        <v>3.0679032265412749</v>
      </c>
      <c r="H268" s="16">
        <f>VLOOKUP($D268,'Growth rate'!$B$3:$S$93,8,FALSE)*VLOOKUP($F268,BY_IND_Demand_Drivers!$B$5:$J$100,8,FALSE)</f>
        <v>0</v>
      </c>
      <c r="I268" s="16">
        <f>VLOOKUP($D268,'Growth rate'!$B$3:$S$93,8,FALSE)*VLOOKUP($F268,BY_IND_Demand_Drivers!$B$5:$J$100,9,FALSE)</f>
        <v>0</v>
      </c>
    </row>
    <row r="269" spans="1:9">
      <c r="A269" s="16">
        <f t="shared" si="2"/>
        <v>18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IADLA</v>
      </c>
      <c r="G269" s="16">
        <f>VLOOKUP($D269,'Growth rate'!$B$3:$S$93,8,FALSE)*VLOOKUP($F269,BY_IND_Demand_Drivers!$B$5:$J$100,7,FALSE)</f>
        <v>3.0398970709200808</v>
      </c>
      <c r="H269" s="16">
        <f>VLOOKUP($D269,'Growth rate'!$B$3:$S$93,8,FALSE)*VLOOKUP($F269,BY_IND_Demand_Drivers!$B$5:$J$100,8,FALSE)</f>
        <v>0</v>
      </c>
      <c r="I269" s="16">
        <f>VLOOKUP($D269,'Growth rate'!$B$3:$S$93,8,FALSE)*VLOOKUP($F269,BY_IND_Demand_Drivers!$B$5:$J$100,9,FALSE)</f>
        <v>0</v>
      </c>
    </row>
    <row r="270" spans="1:9">
      <c r="A270" s="16">
        <f t="shared" si="2"/>
        <v>18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IADLA</v>
      </c>
      <c r="G270" s="16">
        <f>VLOOKUP($D270,'Growth rate'!$B$3:$S$93,8,FALSE)*VLOOKUP($F270,BY_IND_Demand_Drivers!$B$5:$J$100,7,FALSE)</f>
        <v>3.0118909152988866</v>
      </c>
      <c r="H270" s="16">
        <f>VLOOKUP($D270,'Growth rate'!$B$3:$S$93,8,FALSE)*VLOOKUP($F270,BY_IND_Demand_Drivers!$B$5:$J$100,8,FALSE)</f>
        <v>0</v>
      </c>
      <c r="I270" s="16">
        <f>VLOOKUP($D270,'Growth rate'!$B$3:$S$93,8,FALSE)*VLOOKUP($F270,BY_IND_Demand_Drivers!$B$5:$J$100,9,FALSE)</f>
        <v>0</v>
      </c>
    </row>
    <row r="271" spans="1:9">
      <c r="A271" s="16">
        <f t="shared" si="2"/>
        <v>18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IADLA</v>
      </c>
      <c r="G271" s="16">
        <f>VLOOKUP($D271,'Growth rate'!$B$3:$S$93,8,FALSE)*VLOOKUP($F271,BY_IND_Demand_Drivers!$B$5:$J$100,7,FALSE)</f>
        <v>2.9838847596776921</v>
      </c>
      <c r="H271" s="16">
        <f>VLOOKUP($D271,'Growth rate'!$B$3:$S$93,8,FALSE)*VLOOKUP($F271,BY_IND_Demand_Drivers!$B$5:$J$100,8,FALSE)</f>
        <v>0</v>
      </c>
      <c r="I271" s="16">
        <f>VLOOKUP($D271,'Growth rate'!$B$3:$S$93,8,FALSE)*VLOOKUP($F271,BY_IND_Demand_Drivers!$B$5:$J$100,9,FALSE)</f>
        <v>0</v>
      </c>
    </row>
    <row r="272" spans="1:9">
      <c r="A272" s="16">
        <f t="shared" si="2"/>
        <v>18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IADLA</v>
      </c>
      <c r="G272" s="16">
        <f>VLOOKUP($D272,'Growth rate'!$B$3:$S$93,8,FALSE)*VLOOKUP($F272,BY_IND_Demand_Drivers!$B$5:$J$100,7,FALSE)</f>
        <v>2.9558786040564979</v>
      </c>
      <c r="H272" s="16">
        <f>VLOOKUP($D272,'Growth rate'!$B$3:$S$93,8,FALSE)*VLOOKUP($F272,BY_IND_Demand_Drivers!$B$5:$J$100,8,FALSE)</f>
        <v>0</v>
      </c>
      <c r="I272" s="16">
        <f>VLOOKUP($D272,'Growth rate'!$B$3:$S$93,8,FALSE)*VLOOKUP($F272,BY_IND_Demand_Drivers!$B$5:$J$100,9,FALSE)</f>
        <v>0</v>
      </c>
    </row>
    <row r="273" spans="1:9">
      <c r="A273" s="16">
        <f t="shared" si="2"/>
        <v>18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IADLA</v>
      </c>
      <c r="G273" s="16">
        <f>VLOOKUP($D273,'Growth rate'!$B$3:$S$93,8,FALSE)*VLOOKUP($F273,BY_IND_Demand_Drivers!$B$5:$J$100,7,FALSE)</f>
        <v>2.9278724484353043</v>
      </c>
      <c r="H273" s="16">
        <f>VLOOKUP($D273,'Growth rate'!$B$3:$S$93,8,FALSE)*VLOOKUP($F273,BY_IND_Demand_Drivers!$B$5:$J$100,8,FALSE)</f>
        <v>0</v>
      </c>
      <c r="I273" s="16">
        <f>VLOOKUP($D273,'Growth rate'!$B$3:$S$93,8,FALSE)*VLOOKUP($F273,BY_IND_Demand_Drivers!$B$5:$J$100,9,FALSE)</f>
        <v>0</v>
      </c>
    </row>
    <row r="274" spans="1:9">
      <c r="A274" s="16">
        <f t="shared" si="2"/>
        <v>18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IADLA</v>
      </c>
      <c r="G274" s="16">
        <f>VLOOKUP($D274,'Growth rate'!$B$3:$S$93,8,FALSE)*VLOOKUP($F274,BY_IND_Demand_Drivers!$B$5:$J$100,7,FALSE)</f>
        <v>2.8998662928141101</v>
      </c>
      <c r="H274" s="16">
        <f>VLOOKUP($D274,'Growth rate'!$B$3:$S$93,8,FALSE)*VLOOKUP($F274,BY_IND_Demand_Drivers!$B$5:$J$100,8,FALSE)</f>
        <v>0</v>
      </c>
      <c r="I274" s="16">
        <f>VLOOKUP($D274,'Growth rate'!$B$3:$S$93,8,FALSE)*VLOOKUP($F274,BY_IND_Demand_Drivers!$B$5:$J$100,9,FALSE)</f>
        <v>0</v>
      </c>
    </row>
    <row r="275" spans="1:9">
      <c r="A275" s="16">
        <f t="shared" si="2"/>
        <v>18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IADLA</v>
      </c>
      <c r="G275" s="16">
        <f>VLOOKUP($D275,'Growth rate'!$B$3:$S$93,8,FALSE)*VLOOKUP($F275,BY_IND_Demand_Drivers!$B$5:$J$100,7,FALSE)</f>
        <v>2.871860137192916</v>
      </c>
      <c r="H275" s="16">
        <f>VLOOKUP($D275,'Growth rate'!$B$3:$S$93,8,FALSE)*VLOOKUP($F275,BY_IND_Demand_Drivers!$B$5:$J$100,8,FALSE)</f>
        <v>0</v>
      </c>
      <c r="I275" s="16">
        <f>VLOOKUP($D275,'Growth rate'!$B$3:$S$93,8,FALSE)*VLOOKUP($F275,BY_IND_Demand_Drivers!$B$5:$J$100,9,FALSE)</f>
        <v>0</v>
      </c>
    </row>
    <row r="276" spans="1:9">
      <c r="A276" s="16">
        <f t="shared" si="2"/>
        <v>18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IADLA</v>
      </c>
      <c r="G276" s="16">
        <f>VLOOKUP($D276,'Growth rate'!$B$3:$S$93,8,FALSE)*VLOOKUP($F276,BY_IND_Demand_Drivers!$B$5:$J$100,7,FALSE)</f>
        <v>2.8438539815717214</v>
      </c>
      <c r="H276" s="16">
        <f>VLOOKUP($D276,'Growth rate'!$B$3:$S$93,8,FALSE)*VLOOKUP($F276,BY_IND_Demand_Drivers!$B$5:$J$100,8,FALSE)</f>
        <v>0</v>
      </c>
      <c r="I276" s="16">
        <f>VLOOKUP($D276,'Growth rate'!$B$3:$S$93,8,FALSE)*VLOOKUP($F276,BY_IND_Demand_Drivers!$B$5:$J$100,9,FALSE)</f>
        <v>0</v>
      </c>
    </row>
    <row r="277" spans="1:9">
      <c r="A277" s="16">
        <f t="shared" si="2"/>
        <v>18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IADLA</v>
      </c>
      <c r="G277" s="16">
        <f>VLOOKUP($D277,'Growth rate'!$B$3:$S$93,8,FALSE)*VLOOKUP($F277,BY_IND_Demand_Drivers!$B$5:$J$100,7,FALSE)</f>
        <v>2.8158478259505273</v>
      </c>
      <c r="H277" s="16">
        <f>VLOOKUP($D277,'Growth rate'!$B$3:$S$93,8,FALSE)*VLOOKUP($F277,BY_IND_Demand_Drivers!$B$5:$J$100,8,FALSE)</f>
        <v>0</v>
      </c>
      <c r="I277" s="16">
        <f>VLOOKUP($D277,'Growth rate'!$B$3:$S$93,8,FALSE)*VLOOKUP($F277,BY_IND_Demand_Drivers!$B$5:$J$100,9,FALSE)</f>
        <v>0</v>
      </c>
    </row>
    <row r="278" spans="1:9">
      <c r="A278" s="16">
        <f t="shared" si="2"/>
        <v>18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IADLA</v>
      </c>
      <c r="G278" s="16">
        <f>VLOOKUP($D278,'Growth rate'!$B$3:$S$93,8,FALSE)*VLOOKUP($F278,BY_IND_Demand_Drivers!$B$5:$J$100,7,FALSE)</f>
        <v>2.7878416703293332</v>
      </c>
      <c r="H278" s="16">
        <f>VLOOKUP($D278,'Growth rate'!$B$3:$S$93,8,FALSE)*VLOOKUP($F278,BY_IND_Demand_Drivers!$B$5:$J$100,8,FALSE)</f>
        <v>0</v>
      </c>
      <c r="I278" s="16">
        <f>VLOOKUP($D278,'Growth rate'!$B$3:$S$93,8,FALSE)*VLOOKUP($F278,BY_IND_Demand_Drivers!$B$5:$J$100,9,FALSE)</f>
        <v>0</v>
      </c>
    </row>
    <row r="279" spans="1:9">
      <c r="A279" s="16">
        <f t="shared" ref="A279:A342" si="3">A197+1</f>
        <v>18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IADLA</v>
      </c>
      <c r="G279" s="16">
        <f>VLOOKUP($D279,'Growth rate'!$B$3:$S$93,8,FALSE)*VLOOKUP($F279,BY_IND_Demand_Drivers!$B$5:$J$100,7,FALSE)</f>
        <v>2.759835514708139</v>
      </c>
      <c r="H279" s="16">
        <f>VLOOKUP($D279,'Growth rate'!$B$3:$S$93,8,FALSE)*VLOOKUP($F279,BY_IND_Demand_Drivers!$B$5:$J$100,8,FALSE)</f>
        <v>0</v>
      </c>
      <c r="I279" s="16">
        <f>VLOOKUP($D279,'Growth rate'!$B$3:$S$93,8,FALSE)*VLOOKUP($F279,BY_IND_Demand_Drivers!$B$5:$J$100,9,FALSE)</f>
        <v>0</v>
      </c>
    </row>
    <row r="280" spans="1:9">
      <c r="A280" s="16">
        <f t="shared" si="3"/>
        <v>18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IADLA</v>
      </c>
      <c r="G280" s="16">
        <f>VLOOKUP($D280,'Growth rate'!$B$3:$S$93,8,FALSE)*VLOOKUP($F280,BY_IND_Demand_Drivers!$B$5:$J$100,7,FALSE)</f>
        <v>2.7318293590869449</v>
      </c>
      <c r="H280" s="16">
        <f>VLOOKUP($D280,'Growth rate'!$B$3:$S$93,8,FALSE)*VLOOKUP($F280,BY_IND_Demand_Drivers!$B$5:$J$100,8,FALSE)</f>
        <v>0</v>
      </c>
      <c r="I280" s="16">
        <f>VLOOKUP($D280,'Growth rate'!$B$3:$S$93,8,FALSE)*VLOOKUP($F280,BY_IND_Demand_Drivers!$B$5:$J$100,9,FALSE)</f>
        <v>0</v>
      </c>
    </row>
    <row r="281" spans="1:9">
      <c r="A281" s="16">
        <f t="shared" si="3"/>
        <v>18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IADLA</v>
      </c>
      <c r="G281" s="16">
        <f>VLOOKUP($D281,'Growth rate'!$B$3:$S$93,8,FALSE)*VLOOKUP($F281,BY_IND_Demand_Drivers!$B$5:$J$100,7,FALSE)</f>
        <v>2.7038232034657503</v>
      </c>
      <c r="H281" s="16">
        <f>VLOOKUP($D281,'Growth rate'!$B$3:$S$93,8,FALSE)*VLOOKUP($F281,BY_IND_Demand_Drivers!$B$5:$J$100,8,FALSE)</f>
        <v>0</v>
      </c>
      <c r="I281" s="16">
        <f>VLOOKUP($D281,'Growth rate'!$B$3:$S$93,8,FALSE)*VLOOKUP($F281,BY_IND_Demand_Drivers!$B$5:$J$100,9,FALSE)</f>
        <v>0</v>
      </c>
    </row>
    <row r="282" spans="1:9">
      <c r="A282" s="16">
        <f t="shared" si="3"/>
        <v>18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IADLA</v>
      </c>
      <c r="G282" s="16">
        <f>VLOOKUP($D282,'Growth rate'!$B$3:$S$93,8,FALSE)*VLOOKUP($F282,BY_IND_Demand_Drivers!$B$5:$J$100,7,FALSE)</f>
        <v>2.7342218677231065</v>
      </c>
      <c r="H282" s="16">
        <f>VLOOKUP($D282,'Growth rate'!$B$3:$S$93,8,FALSE)*VLOOKUP($F282,BY_IND_Demand_Drivers!$B$5:$J$100,8,FALSE)</f>
        <v>0</v>
      </c>
      <c r="I282" s="16">
        <f>VLOOKUP($D282,'Growth rate'!$B$3:$S$93,8,FALSE)*VLOOKUP($F282,BY_IND_Demand_Drivers!$B$5:$J$100,9,FALSE)</f>
        <v>0</v>
      </c>
    </row>
    <row r="283" spans="1:9">
      <c r="A283" s="16">
        <f t="shared" si="3"/>
        <v>18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IADLA</v>
      </c>
      <c r="G283" s="16">
        <f>VLOOKUP($D283,'Growth rate'!$B$3:$S$93,8,FALSE)*VLOOKUP($F283,BY_IND_Demand_Drivers!$B$5:$J$100,7,FALSE)</f>
        <v>2.7646205319804622</v>
      </c>
      <c r="H283" s="16">
        <f>VLOOKUP($D283,'Growth rate'!$B$3:$S$93,8,FALSE)*VLOOKUP($F283,BY_IND_Demand_Drivers!$B$5:$J$100,8,FALSE)</f>
        <v>0</v>
      </c>
      <c r="I283" s="16">
        <f>VLOOKUP($D283,'Growth rate'!$B$3:$S$93,8,FALSE)*VLOOKUP($F283,BY_IND_Demand_Drivers!$B$5:$J$100,9,FALSE)</f>
        <v>0</v>
      </c>
    </row>
    <row r="284" spans="1:9">
      <c r="A284" s="16">
        <f t="shared" si="3"/>
        <v>18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IADLA</v>
      </c>
      <c r="G284" s="16">
        <f>VLOOKUP($D284,'Growth rate'!$B$3:$S$93,8,FALSE)*VLOOKUP($F284,BY_IND_Demand_Drivers!$B$5:$J$100,7,FALSE)</f>
        <v>2.7950191962378184</v>
      </c>
      <c r="H284" s="16">
        <f>VLOOKUP($D284,'Growth rate'!$B$3:$S$93,8,FALSE)*VLOOKUP($F284,BY_IND_Demand_Drivers!$B$5:$J$100,8,FALSE)</f>
        <v>0</v>
      </c>
      <c r="I284" s="16">
        <f>VLOOKUP($D284,'Growth rate'!$B$3:$S$93,8,FALSE)*VLOOKUP($F284,BY_IND_Demand_Drivers!$B$5:$J$100,9,FALSE)</f>
        <v>0</v>
      </c>
    </row>
    <row r="285" spans="1:9">
      <c r="A285" s="16">
        <f t="shared" si="3"/>
        <v>18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IADLA</v>
      </c>
      <c r="G285" s="16">
        <f>VLOOKUP($D285,'Growth rate'!$B$3:$S$93,8,FALSE)*VLOOKUP($F285,BY_IND_Demand_Drivers!$B$5:$J$100,7,FALSE)</f>
        <v>2.8254178604951741</v>
      </c>
      <c r="H285" s="16">
        <f>VLOOKUP($D285,'Growth rate'!$B$3:$S$93,8,FALSE)*VLOOKUP($F285,BY_IND_Demand_Drivers!$B$5:$J$100,8,FALSE)</f>
        <v>0</v>
      </c>
      <c r="I285" s="16">
        <f>VLOOKUP($D285,'Growth rate'!$B$3:$S$93,8,FALSE)*VLOOKUP($F285,BY_IND_Demand_Drivers!$B$5:$J$100,9,FALSE)</f>
        <v>0</v>
      </c>
    </row>
    <row r="286" spans="1:9">
      <c r="A286" s="16">
        <f t="shared" si="3"/>
        <v>18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IADLA</v>
      </c>
      <c r="G286" s="16">
        <f>VLOOKUP($D286,'Growth rate'!$B$3:$S$93,8,FALSE)*VLOOKUP($F286,BY_IND_Demand_Drivers!$B$5:$J$100,7,FALSE)</f>
        <v>2.8558165247525302</v>
      </c>
      <c r="H286" s="16">
        <f>VLOOKUP($D286,'Growth rate'!$B$3:$S$93,8,FALSE)*VLOOKUP($F286,BY_IND_Demand_Drivers!$B$5:$J$100,8,FALSE)</f>
        <v>0</v>
      </c>
      <c r="I286" s="16">
        <f>VLOOKUP($D286,'Growth rate'!$B$3:$S$93,8,FALSE)*VLOOKUP($F286,BY_IND_Demand_Drivers!$B$5:$J$100,9,FALSE)</f>
        <v>0</v>
      </c>
    </row>
    <row r="287" spans="1:9">
      <c r="A287" s="16">
        <f t="shared" si="3"/>
        <v>18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IADLA</v>
      </c>
      <c r="G287" s="16">
        <f>VLOOKUP($D287,'Growth rate'!$B$3:$S$93,8,FALSE)*VLOOKUP($F287,BY_IND_Demand_Drivers!$B$5:$J$100,7,FALSE)</f>
        <v>2.8883577293688028</v>
      </c>
      <c r="H287" s="16">
        <f>VLOOKUP($D287,'Growth rate'!$B$3:$S$93,8,FALSE)*VLOOKUP($F287,BY_IND_Demand_Drivers!$B$5:$J$100,8,FALSE)</f>
        <v>0</v>
      </c>
      <c r="I287" s="16">
        <f>VLOOKUP($D287,'Growth rate'!$B$3:$S$93,8,FALSE)*VLOOKUP($F287,BY_IND_Demand_Drivers!$B$5:$J$100,9,FALSE)</f>
        <v>0</v>
      </c>
    </row>
    <row r="288" spans="1:9">
      <c r="A288" s="16">
        <f t="shared" si="3"/>
        <v>18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IADLA</v>
      </c>
      <c r="G288" s="16">
        <f>VLOOKUP($D288,'Growth rate'!$B$3:$S$93,8,FALSE)*VLOOKUP($F288,BY_IND_Demand_Drivers!$B$5:$J$100,7,FALSE)</f>
        <v>2.9208989339850757</v>
      </c>
      <c r="H288" s="16">
        <f>VLOOKUP($D288,'Growth rate'!$B$3:$S$93,8,FALSE)*VLOOKUP($F288,BY_IND_Demand_Drivers!$B$5:$J$100,8,FALSE)</f>
        <v>0</v>
      </c>
      <c r="I288" s="16">
        <f>VLOOKUP($D288,'Growth rate'!$B$3:$S$93,8,FALSE)*VLOOKUP($F288,BY_IND_Demand_Drivers!$B$5:$J$100,9,FALSE)</f>
        <v>0</v>
      </c>
    </row>
    <row r="289" spans="1:9">
      <c r="A289" s="16">
        <f t="shared" si="3"/>
        <v>18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IADLA</v>
      </c>
      <c r="G289" s="16">
        <f>VLOOKUP($D289,'Growth rate'!$B$3:$S$93,8,FALSE)*VLOOKUP($F289,BY_IND_Demand_Drivers!$B$5:$J$100,7,FALSE)</f>
        <v>2.9534401386013482</v>
      </c>
      <c r="H289" s="16">
        <f>VLOOKUP($D289,'Growth rate'!$B$3:$S$93,8,FALSE)*VLOOKUP($F289,BY_IND_Demand_Drivers!$B$5:$J$100,8,FALSE)</f>
        <v>0</v>
      </c>
      <c r="I289" s="16">
        <f>VLOOKUP($D289,'Growth rate'!$B$3:$S$93,8,FALSE)*VLOOKUP($F289,BY_IND_Demand_Drivers!$B$5:$J$100,9,FALSE)</f>
        <v>0</v>
      </c>
    </row>
    <row r="290" spans="1:9">
      <c r="A290" s="16">
        <f t="shared" si="3"/>
        <v>18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IADLA</v>
      </c>
      <c r="G290" s="16">
        <f>VLOOKUP($D290,'Growth rate'!$B$3:$S$93,8,FALSE)*VLOOKUP($F290,BY_IND_Demand_Drivers!$B$5:$J$100,7,FALSE)</f>
        <v>2.9859813432176203</v>
      </c>
      <c r="H290" s="16">
        <f>VLOOKUP($D290,'Growth rate'!$B$3:$S$93,8,FALSE)*VLOOKUP($F290,BY_IND_Demand_Drivers!$B$5:$J$100,8,FALSE)</f>
        <v>0</v>
      </c>
      <c r="I290" s="16">
        <f>VLOOKUP($D290,'Growth rate'!$B$3:$S$93,8,FALSE)*VLOOKUP($F290,BY_IND_Demand_Drivers!$B$5:$J$100,9,FALSE)</f>
        <v>0</v>
      </c>
    </row>
    <row r="291" spans="1:9">
      <c r="A291" s="16">
        <f t="shared" si="3"/>
        <v>18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IADLA</v>
      </c>
      <c r="G291" s="16">
        <f>VLOOKUP($D291,'Growth rate'!$B$3:$S$93,8,FALSE)*VLOOKUP($F291,BY_IND_Demand_Drivers!$B$5:$J$100,7,FALSE)</f>
        <v>3.0185225478338942</v>
      </c>
      <c r="H291" s="16">
        <f>VLOOKUP($D291,'Growth rate'!$B$3:$S$93,8,FALSE)*VLOOKUP($F291,BY_IND_Demand_Drivers!$B$5:$J$100,8,FALSE)</f>
        <v>0</v>
      </c>
      <c r="I291" s="16">
        <f>VLOOKUP($D291,'Growth rate'!$B$3:$S$93,8,FALSE)*VLOOKUP($F291,BY_IND_Demand_Drivers!$B$5:$J$100,9,FALSE)</f>
        <v>0</v>
      </c>
    </row>
    <row r="292" spans="1:9">
      <c r="A292" s="16">
        <f t="shared" si="3"/>
        <v>18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IADLA</v>
      </c>
      <c r="G292" s="16">
        <f>VLOOKUP($D292,'Growth rate'!$B$3:$S$93,8,FALSE)*VLOOKUP($F292,BY_IND_Demand_Drivers!$B$5:$J$100,7,FALSE)</f>
        <v>3.0508550693362522</v>
      </c>
      <c r="H292" s="16">
        <f>VLOOKUP($D292,'Growth rate'!$B$3:$S$93,8,FALSE)*VLOOKUP($F292,BY_IND_Demand_Drivers!$B$5:$J$100,8,FALSE)</f>
        <v>0</v>
      </c>
      <c r="I292" s="16">
        <f>VLOOKUP($D292,'Growth rate'!$B$3:$S$93,8,FALSE)*VLOOKUP($F292,BY_IND_Demand_Drivers!$B$5:$J$100,9,FALSE)</f>
        <v>0</v>
      </c>
    </row>
    <row r="293" spans="1:9">
      <c r="A293" s="16">
        <f t="shared" si="3"/>
        <v>18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IADLA</v>
      </c>
      <c r="G293" s="16">
        <f>VLOOKUP($D293,'Growth rate'!$B$3:$S$93,8,FALSE)*VLOOKUP($F293,BY_IND_Demand_Drivers!$B$5:$J$100,7,FALSE)</f>
        <v>3.0831875908386106</v>
      </c>
      <c r="H293" s="16">
        <f>VLOOKUP($D293,'Growth rate'!$B$3:$S$93,8,FALSE)*VLOOKUP($F293,BY_IND_Demand_Drivers!$B$5:$J$100,8,FALSE)</f>
        <v>0</v>
      </c>
      <c r="I293" s="16">
        <f>VLOOKUP($D293,'Growth rate'!$B$3:$S$93,8,FALSE)*VLOOKUP($F293,BY_IND_Demand_Drivers!$B$5:$J$100,9,FALSE)</f>
        <v>0</v>
      </c>
    </row>
    <row r="294" spans="1:9">
      <c r="A294" s="16">
        <f t="shared" si="3"/>
        <v>18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IADLA</v>
      </c>
      <c r="G294" s="16">
        <f>VLOOKUP($D294,'Growth rate'!$B$3:$S$93,8,FALSE)*VLOOKUP($F294,BY_IND_Demand_Drivers!$B$5:$J$100,7,FALSE)</f>
        <v>3.1155201123409695</v>
      </c>
      <c r="H294" s="16">
        <f>VLOOKUP($D294,'Growth rate'!$B$3:$S$93,8,FALSE)*VLOOKUP($F294,BY_IND_Demand_Drivers!$B$5:$J$100,8,FALSE)</f>
        <v>0</v>
      </c>
      <c r="I294" s="16">
        <f>VLOOKUP($D294,'Growth rate'!$B$3:$S$93,8,FALSE)*VLOOKUP($F294,BY_IND_Demand_Drivers!$B$5:$J$100,9,FALSE)</f>
        <v>0</v>
      </c>
    </row>
    <row r="295" spans="1:9">
      <c r="A295" s="16">
        <f t="shared" si="3"/>
        <v>18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IADLA</v>
      </c>
      <c r="G295" s="16">
        <f>VLOOKUP($D295,'Growth rate'!$B$3:$S$93,8,FALSE)*VLOOKUP($F295,BY_IND_Demand_Drivers!$B$5:$J$100,7,FALSE)</f>
        <v>3.1478526338433279</v>
      </c>
      <c r="H295" s="16">
        <f>VLOOKUP($D295,'Growth rate'!$B$3:$S$93,8,FALSE)*VLOOKUP($F295,BY_IND_Demand_Drivers!$B$5:$J$100,8,FALSE)</f>
        <v>0</v>
      </c>
      <c r="I295" s="16">
        <f>VLOOKUP($D295,'Growth rate'!$B$3:$S$93,8,FALSE)*VLOOKUP($F295,BY_IND_Demand_Drivers!$B$5:$J$100,9,FALSE)</f>
        <v>0</v>
      </c>
    </row>
    <row r="296" spans="1:9">
      <c r="A296" s="16">
        <f t="shared" si="3"/>
        <v>18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IADLA</v>
      </c>
      <c r="G296" s="16">
        <f>VLOOKUP($D296,'Growth rate'!$B$3:$S$93,8,FALSE)*VLOOKUP($F296,BY_IND_Demand_Drivers!$B$5:$J$100,7,FALSE)</f>
        <v>3.1801851553456868</v>
      </c>
      <c r="H296" s="16">
        <f>VLOOKUP($D296,'Growth rate'!$B$3:$S$93,8,FALSE)*VLOOKUP($F296,BY_IND_Demand_Drivers!$B$5:$J$100,8,FALSE)</f>
        <v>0</v>
      </c>
      <c r="I296" s="16">
        <f>VLOOKUP($D296,'Growth rate'!$B$3:$S$93,8,FALSE)*VLOOKUP($F296,BY_IND_Demand_Drivers!$B$5:$J$100,9,FALSE)</f>
        <v>0</v>
      </c>
    </row>
    <row r="297" spans="1:9">
      <c r="A297" s="16">
        <f t="shared" si="3"/>
        <v>18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IADLA</v>
      </c>
      <c r="G297" s="16">
        <f>VLOOKUP($D297,'Growth rate'!$B$3:$S$93,8,FALSE)*VLOOKUP($F297,BY_IND_Demand_Drivers!$B$5:$J$100,7,FALSE)</f>
        <v>3.2121803643161133</v>
      </c>
      <c r="H297" s="16">
        <f>VLOOKUP($D297,'Growth rate'!$B$3:$S$93,8,FALSE)*VLOOKUP($F297,BY_IND_Demand_Drivers!$B$5:$J$100,8,FALSE)</f>
        <v>0</v>
      </c>
      <c r="I297" s="16">
        <f>VLOOKUP($D297,'Growth rate'!$B$3:$S$93,8,FALSE)*VLOOKUP($F297,BY_IND_Demand_Drivers!$B$5:$J$100,9,FALSE)</f>
        <v>0</v>
      </c>
    </row>
    <row r="298" spans="1:9">
      <c r="A298" s="16">
        <f t="shared" si="3"/>
        <v>18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IADLA</v>
      </c>
      <c r="G298" s="16">
        <f>VLOOKUP($D298,'Growth rate'!$B$3:$S$93,8,FALSE)*VLOOKUP($F298,BY_IND_Demand_Drivers!$B$5:$J$100,7,FALSE)</f>
        <v>3.2441755732865403</v>
      </c>
      <c r="H298" s="16">
        <f>VLOOKUP($D298,'Growth rate'!$B$3:$S$93,8,FALSE)*VLOOKUP($F298,BY_IND_Demand_Drivers!$B$5:$J$100,8,FALSE)</f>
        <v>0</v>
      </c>
      <c r="I298" s="16">
        <f>VLOOKUP($D298,'Growth rate'!$B$3:$S$93,8,FALSE)*VLOOKUP($F298,BY_IND_Demand_Drivers!$B$5:$J$100,9,FALSE)</f>
        <v>0</v>
      </c>
    </row>
    <row r="299" spans="1:9">
      <c r="A299" s="16">
        <f t="shared" si="3"/>
        <v>18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IADLA</v>
      </c>
      <c r="G299" s="16">
        <f>VLOOKUP($D299,'Growth rate'!$B$3:$S$93,8,FALSE)*VLOOKUP($F299,BY_IND_Demand_Drivers!$B$5:$J$100,7,FALSE)</f>
        <v>3.2761707822569663</v>
      </c>
      <c r="H299" s="16">
        <f>VLOOKUP($D299,'Growth rate'!$B$3:$S$93,8,FALSE)*VLOOKUP($F299,BY_IND_Demand_Drivers!$B$5:$J$100,8,FALSE)</f>
        <v>0</v>
      </c>
      <c r="I299" s="16">
        <f>VLOOKUP($D299,'Growth rate'!$B$3:$S$93,8,FALSE)*VLOOKUP($F299,BY_IND_Demand_Drivers!$B$5:$J$100,9,FALSE)</f>
        <v>0</v>
      </c>
    </row>
    <row r="300" spans="1:9">
      <c r="A300" s="16">
        <f t="shared" si="3"/>
        <v>18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IADLA</v>
      </c>
      <c r="G300" s="16">
        <f>VLOOKUP($D300,'Growth rate'!$B$3:$S$93,8,FALSE)*VLOOKUP($F300,BY_IND_Demand_Drivers!$B$5:$J$100,7,FALSE)</f>
        <v>3.3081659912273933</v>
      </c>
      <c r="H300" s="16">
        <f>VLOOKUP($D300,'Growth rate'!$B$3:$S$93,8,FALSE)*VLOOKUP($F300,BY_IND_Demand_Drivers!$B$5:$J$100,8,FALSE)</f>
        <v>0</v>
      </c>
      <c r="I300" s="16">
        <f>VLOOKUP($D300,'Growth rate'!$B$3:$S$93,8,FALSE)*VLOOKUP($F300,BY_IND_Demand_Drivers!$B$5:$J$100,9,FALSE)</f>
        <v>0</v>
      </c>
    </row>
    <row r="301" spans="1:9">
      <c r="A301" s="16">
        <f t="shared" si="3"/>
        <v>18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IADLA</v>
      </c>
      <c r="G301" s="16">
        <f>VLOOKUP($D301,'Growth rate'!$B$3:$S$93,8,FALSE)*VLOOKUP($F301,BY_IND_Demand_Drivers!$B$5:$J$100,7,FALSE)</f>
        <v>3.3401612001978198</v>
      </c>
      <c r="H301" s="16">
        <f>VLOOKUP($D301,'Growth rate'!$B$3:$S$93,8,FALSE)*VLOOKUP($F301,BY_IND_Demand_Drivers!$B$5:$J$100,8,FALSE)</f>
        <v>0</v>
      </c>
      <c r="I301" s="16">
        <f>VLOOKUP($D301,'Growth rate'!$B$3:$S$93,8,FALSE)*VLOOKUP($F301,BY_IND_Demand_Drivers!$B$5:$J$100,9,FALSE)</f>
        <v>0</v>
      </c>
    </row>
    <row r="302" spans="1:9">
      <c r="A302" s="16">
        <f t="shared" si="3"/>
        <v>18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IADLA</v>
      </c>
      <c r="G302" s="16">
        <f>VLOOKUP($D302,'Growth rate'!$B$3:$S$93,8,FALSE)*VLOOKUP($F302,BY_IND_Demand_Drivers!$B$5:$J$100,7,FALSE)</f>
        <v>3.37046395854227</v>
      </c>
      <c r="H302" s="16">
        <f>VLOOKUP($D302,'Growth rate'!$B$3:$S$93,8,FALSE)*VLOOKUP($F302,BY_IND_Demand_Drivers!$B$5:$J$100,8,FALSE)</f>
        <v>0</v>
      </c>
      <c r="I302" s="16">
        <f>VLOOKUP($D302,'Growth rate'!$B$3:$S$93,8,FALSE)*VLOOKUP($F302,BY_IND_Demand_Drivers!$B$5:$J$100,9,FALSE)</f>
        <v>0</v>
      </c>
    </row>
    <row r="303" spans="1:9">
      <c r="A303" s="16">
        <f t="shared" si="3"/>
        <v>18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IADLA</v>
      </c>
      <c r="G303" s="16">
        <f>VLOOKUP($D303,'Growth rate'!$B$3:$S$93,8,FALSE)*VLOOKUP($F303,BY_IND_Demand_Drivers!$B$5:$J$100,7,FALSE)</f>
        <v>3.4007667168867211</v>
      </c>
      <c r="H303" s="16">
        <f>VLOOKUP($D303,'Growth rate'!$B$3:$S$93,8,FALSE)*VLOOKUP($F303,BY_IND_Demand_Drivers!$B$5:$J$100,8,FALSE)</f>
        <v>0</v>
      </c>
      <c r="I303" s="16">
        <f>VLOOKUP($D303,'Growth rate'!$B$3:$S$93,8,FALSE)*VLOOKUP($F303,BY_IND_Demand_Drivers!$B$5:$J$100,9,FALSE)</f>
        <v>0</v>
      </c>
    </row>
    <row r="304" spans="1:9">
      <c r="A304" s="16">
        <f t="shared" si="3"/>
        <v>18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IADLA</v>
      </c>
      <c r="G304" s="16">
        <f>VLOOKUP($D304,'Growth rate'!$B$3:$S$93,8,FALSE)*VLOOKUP($F304,BY_IND_Demand_Drivers!$B$5:$J$100,7,FALSE)</f>
        <v>3.4310694752311699</v>
      </c>
      <c r="H304" s="16">
        <f>VLOOKUP($D304,'Growth rate'!$B$3:$S$93,8,FALSE)*VLOOKUP($F304,BY_IND_Demand_Drivers!$B$5:$J$100,8,FALSE)</f>
        <v>0</v>
      </c>
      <c r="I304" s="16">
        <f>VLOOKUP($D304,'Growth rate'!$B$3:$S$93,8,FALSE)*VLOOKUP($F304,BY_IND_Demand_Drivers!$B$5:$J$100,9,FALSE)</f>
        <v>0</v>
      </c>
    </row>
    <row r="305" spans="1:9">
      <c r="A305" s="16">
        <f t="shared" si="3"/>
        <v>18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IADLA</v>
      </c>
      <c r="G305" s="16">
        <f>VLOOKUP($D305,'Growth rate'!$B$3:$S$93,8,FALSE)*VLOOKUP($F305,BY_IND_Demand_Drivers!$B$5:$J$100,7,FALSE)</f>
        <v>3.4613722335756205</v>
      </c>
      <c r="H305" s="16">
        <f>VLOOKUP($D305,'Growth rate'!$B$3:$S$93,8,FALSE)*VLOOKUP($F305,BY_IND_Demand_Drivers!$B$5:$J$100,8,FALSE)</f>
        <v>0</v>
      </c>
      <c r="I305" s="16">
        <f>VLOOKUP($D305,'Growth rate'!$B$3:$S$93,8,FALSE)*VLOOKUP($F305,BY_IND_Demand_Drivers!$B$5:$J$100,9,FALSE)</f>
        <v>0</v>
      </c>
    </row>
    <row r="306" spans="1:9">
      <c r="A306" s="16">
        <f t="shared" si="3"/>
        <v>18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IADLA</v>
      </c>
      <c r="G306" s="16">
        <f>VLOOKUP($D306,'Growth rate'!$B$3:$S$93,8,FALSE)*VLOOKUP($F306,BY_IND_Demand_Drivers!$B$5:$J$100,7,FALSE)</f>
        <v>3.4916749919200707</v>
      </c>
      <c r="H306" s="16">
        <f>VLOOKUP($D306,'Growth rate'!$B$3:$S$93,8,FALSE)*VLOOKUP($F306,BY_IND_Demand_Drivers!$B$5:$J$100,8,FALSE)</f>
        <v>0</v>
      </c>
      <c r="I306" s="16">
        <f>VLOOKUP($D306,'Growth rate'!$B$3:$S$93,8,FALSE)*VLOOKUP($F306,BY_IND_Demand_Drivers!$B$5:$J$100,9,FALSE)</f>
        <v>0</v>
      </c>
    </row>
    <row r="307" spans="1:9">
      <c r="A307" s="16">
        <f t="shared" si="3"/>
        <v>18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IADLA</v>
      </c>
      <c r="G307" s="16">
        <f>VLOOKUP($D307,'Growth rate'!$B$3:$S$93,8,FALSE)*VLOOKUP($F307,BY_IND_Demand_Drivers!$B$5:$J$100,7,FALSE)</f>
        <v>3.5201299479118542</v>
      </c>
      <c r="H307" s="16">
        <f>VLOOKUP($D307,'Growth rate'!$B$3:$S$93,8,FALSE)*VLOOKUP($F307,BY_IND_Demand_Drivers!$B$5:$J$100,8,FALSE)</f>
        <v>0</v>
      </c>
      <c r="I307" s="16">
        <f>VLOOKUP($D307,'Growth rate'!$B$3:$S$93,8,FALSE)*VLOOKUP($F307,BY_IND_Demand_Drivers!$B$5:$J$100,9,FALSE)</f>
        <v>0</v>
      </c>
    </row>
    <row r="308" spans="1:9">
      <c r="A308" s="16">
        <f t="shared" si="3"/>
        <v>18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IADLA</v>
      </c>
      <c r="G308" s="16">
        <f>VLOOKUP($D308,'Growth rate'!$B$3:$S$93,8,FALSE)*VLOOKUP($F308,BY_IND_Demand_Drivers!$B$5:$J$100,7,FALSE)</f>
        <v>3.5485849039036381</v>
      </c>
      <c r="H308" s="16">
        <f>VLOOKUP($D308,'Growth rate'!$B$3:$S$93,8,FALSE)*VLOOKUP($F308,BY_IND_Demand_Drivers!$B$5:$J$100,8,FALSE)</f>
        <v>0</v>
      </c>
      <c r="I308" s="16">
        <f>VLOOKUP($D308,'Growth rate'!$B$3:$S$93,8,FALSE)*VLOOKUP($F308,BY_IND_Demand_Drivers!$B$5:$J$100,9,FALSE)</f>
        <v>0</v>
      </c>
    </row>
    <row r="309" spans="1:9">
      <c r="A309" s="16">
        <f t="shared" si="3"/>
        <v>18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IADLA</v>
      </c>
      <c r="G309" s="16">
        <f>VLOOKUP($D309,'Growth rate'!$B$3:$S$93,8,FALSE)*VLOOKUP($F309,BY_IND_Demand_Drivers!$B$5:$J$100,7,FALSE)</f>
        <v>3.5770398598954198</v>
      </c>
      <c r="H309" s="16">
        <f>VLOOKUP($D309,'Growth rate'!$B$3:$S$93,8,FALSE)*VLOOKUP($F309,BY_IND_Demand_Drivers!$B$5:$J$100,8,FALSE)</f>
        <v>0</v>
      </c>
      <c r="I309" s="16">
        <f>VLOOKUP($D309,'Growth rate'!$B$3:$S$93,8,FALSE)*VLOOKUP($F309,BY_IND_Demand_Drivers!$B$5:$J$100,9,FALSE)</f>
        <v>0</v>
      </c>
    </row>
    <row r="310" spans="1:9">
      <c r="A310" s="16">
        <f t="shared" si="3"/>
        <v>18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IADLA</v>
      </c>
      <c r="G310" s="16">
        <f>VLOOKUP($D310,'Growth rate'!$B$3:$S$93,8,FALSE)*VLOOKUP($F310,BY_IND_Demand_Drivers!$B$5:$J$100,7,FALSE)</f>
        <v>3.6054948158872038</v>
      </c>
      <c r="H310" s="16">
        <f>VLOOKUP($D310,'Growth rate'!$B$3:$S$93,8,FALSE)*VLOOKUP($F310,BY_IND_Demand_Drivers!$B$5:$J$100,8,FALSE)</f>
        <v>0</v>
      </c>
      <c r="I310" s="16">
        <f>VLOOKUP($D310,'Growth rate'!$B$3:$S$93,8,FALSE)*VLOOKUP($F310,BY_IND_Demand_Drivers!$B$5:$J$100,9,FALSE)</f>
        <v>0</v>
      </c>
    </row>
    <row r="311" spans="1:9">
      <c r="A311" s="16">
        <f t="shared" si="3"/>
        <v>18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IADLA</v>
      </c>
      <c r="G311" s="16">
        <f>VLOOKUP($D311,'Growth rate'!$B$3:$S$93,8,FALSE)*VLOOKUP($F311,BY_IND_Demand_Drivers!$B$5:$J$100,7,FALSE)</f>
        <v>3.6339497718789877</v>
      </c>
      <c r="H311" s="16">
        <f>VLOOKUP($D311,'Growth rate'!$B$3:$S$93,8,FALSE)*VLOOKUP($F311,BY_IND_Demand_Drivers!$B$5:$J$100,8,FALSE)</f>
        <v>0</v>
      </c>
      <c r="I311" s="16">
        <f>VLOOKUP($D311,'Growth rate'!$B$3:$S$93,8,FALSE)*VLOOKUP($F311,BY_IND_Demand_Drivers!$B$5:$J$100,9,FALSE)</f>
        <v>0</v>
      </c>
    </row>
    <row r="312" spans="1:9">
      <c r="A312" s="16">
        <f t="shared" si="3"/>
        <v>18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IADLA</v>
      </c>
      <c r="G312" s="16">
        <f>VLOOKUP($D312,'Growth rate'!$B$3:$S$93,8,FALSE)*VLOOKUP($F312,BY_IND_Demand_Drivers!$B$5:$J$100,7,FALSE)</f>
        <v>3.6589450947386304</v>
      </c>
      <c r="H312" s="16">
        <f>VLOOKUP($D312,'Growth rate'!$B$3:$S$93,8,FALSE)*VLOOKUP($F312,BY_IND_Demand_Drivers!$B$5:$J$100,8,FALSE)</f>
        <v>0</v>
      </c>
      <c r="I312" s="16">
        <f>VLOOKUP($D312,'Growth rate'!$B$3:$S$93,8,FALSE)*VLOOKUP($F312,BY_IND_Demand_Drivers!$B$5:$J$100,9,FALSE)</f>
        <v>0</v>
      </c>
    </row>
    <row r="313" spans="1:9">
      <c r="A313" s="16">
        <f t="shared" si="3"/>
        <v>18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IADLA</v>
      </c>
      <c r="G313" s="16">
        <f>VLOOKUP($D313,'Growth rate'!$B$3:$S$93,8,FALSE)*VLOOKUP($F313,BY_IND_Demand_Drivers!$B$5:$J$100,7,FALSE)</f>
        <v>3.683940417598274</v>
      </c>
      <c r="H313" s="16">
        <f>VLOOKUP($D313,'Growth rate'!$B$3:$S$93,8,FALSE)*VLOOKUP($F313,BY_IND_Demand_Drivers!$B$5:$J$100,8,FALSE)</f>
        <v>0</v>
      </c>
      <c r="I313" s="16">
        <f>VLOOKUP($D313,'Growth rate'!$B$3:$S$93,8,FALSE)*VLOOKUP($F313,BY_IND_Demand_Drivers!$B$5:$J$100,9,FALSE)</f>
        <v>0</v>
      </c>
    </row>
    <row r="314" spans="1:9">
      <c r="A314" s="16">
        <f t="shared" si="3"/>
        <v>18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IADLA</v>
      </c>
      <c r="G314" s="16">
        <f>VLOOKUP($D314,'Growth rate'!$B$3:$S$93,8,FALSE)*VLOOKUP($F314,BY_IND_Demand_Drivers!$B$5:$J$100,7,FALSE)</f>
        <v>3.7089357404579175</v>
      </c>
      <c r="H314" s="16">
        <f>VLOOKUP($D314,'Growth rate'!$B$3:$S$93,8,FALSE)*VLOOKUP($F314,BY_IND_Demand_Drivers!$B$5:$J$100,8,FALSE)</f>
        <v>0</v>
      </c>
      <c r="I314" s="16">
        <f>VLOOKUP($D314,'Growth rate'!$B$3:$S$93,8,FALSE)*VLOOKUP($F314,BY_IND_Demand_Drivers!$B$5:$J$100,9,FALSE)</f>
        <v>0</v>
      </c>
    </row>
    <row r="315" spans="1:9">
      <c r="A315" s="16">
        <f t="shared" si="3"/>
        <v>18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IADLA</v>
      </c>
      <c r="G315" s="16">
        <f>VLOOKUP($D315,'Growth rate'!$B$3:$S$93,8,FALSE)*VLOOKUP($F315,BY_IND_Demand_Drivers!$B$5:$J$100,7,FALSE)</f>
        <v>3.7339310633175611</v>
      </c>
      <c r="H315" s="16">
        <f>VLOOKUP($D315,'Growth rate'!$B$3:$S$93,8,FALSE)*VLOOKUP($F315,BY_IND_Demand_Drivers!$B$5:$J$100,8,FALSE)</f>
        <v>0</v>
      </c>
      <c r="I315" s="16">
        <f>VLOOKUP($D315,'Growth rate'!$B$3:$S$93,8,FALSE)*VLOOKUP($F315,BY_IND_Demand_Drivers!$B$5:$J$100,9,FALSE)</f>
        <v>0</v>
      </c>
    </row>
    <row r="316" spans="1:9">
      <c r="A316" s="16">
        <f t="shared" si="3"/>
        <v>18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IADLA</v>
      </c>
      <c r="G316" s="16">
        <f>VLOOKUP($D316,'Growth rate'!$B$3:$S$93,8,FALSE)*VLOOKUP($F316,BY_IND_Demand_Drivers!$B$5:$J$100,7,FALSE)</f>
        <v>3.7589263861772038</v>
      </c>
      <c r="H316" s="16">
        <f>VLOOKUP($D316,'Growth rate'!$B$3:$S$93,8,FALSE)*VLOOKUP($F316,BY_IND_Demand_Drivers!$B$5:$J$100,8,FALSE)</f>
        <v>0</v>
      </c>
      <c r="I316" s="16">
        <f>VLOOKUP($D316,'Growth rate'!$B$3:$S$93,8,FALSE)*VLOOKUP($F316,BY_IND_Demand_Drivers!$B$5:$J$100,9,FALSE)</f>
        <v>0</v>
      </c>
    </row>
    <row r="317" spans="1:9">
      <c r="A317" s="16">
        <f t="shared" si="3"/>
        <v>18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IADLA</v>
      </c>
      <c r="G317" s="16">
        <f>VLOOKUP($D317,'Growth rate'!$B$3:$S$93,8,FALSE)*VLOOKUP($F317,BY_IND_Demand_Drivers!$B$5:$J$100,7,FALSE)</f>
        <v>3.7808882740820127</v>
      </c>
      <c r="H317" s="16">
        <f>VLOOKUP($D317,'Growth rate'!$B$3:$S$93,8,FALSE)*VLOOKUP($F317,BY_IND_Demand_Drivers!$B$5:$J$100,8,FALSE)</f>
        <v>0</v>
      </c>
      <c r="I317" s="16">
        <f>VLOOKUP($D317,'Growth rate'!$B$3:$S$93,8,FALSE)*VLOOKUP($F317,BY_IND_Demand_Drivers!$B$5:$J$100,9,FALSE)</f>
        <v>0</v>
      </c>
    </row>
    <row r="318" spans="1:9">
      <c r="A318" s="16">
        <f t="shared" si="3"/>
        <v>18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IADLA</v>
      </c>
      <c r="G318" s="16">
        <f>VLOOKUP($D318,'Growth rate'!$B$3:$S$93,8,FALSE)*VLOOKUP($F318,BY_IND_Demand_Drivers!$B$5:$J$100,7,FALSE)</f>
        <v>3.802850161986822</v>
      </c>
      <c r="H318" s="16">
        <f>VLOOKUP($D318,'Growth rate'!$B$3:$S$93,8,FALSE)*VLOOKUP($F318,BY_IND_Demand_Drivers!$B$5:$J$100,8,FALSE)</f>
        <v>0</v>
      </c>
      <c r="I318" s="16">
        <f>VLOOKUP($D318,'Growth rate'!$B$3:$S$93,8,FALSE)*VLOOKUP($F318,BY_IND_Demand_Drivers!$B$5:$J$100,9,FALSE)</f>
        <v>0</v>
      </c>
    </row>
    <row r="319" spans="1:9">
      <c r="A319" s="16">
        <f t="shared" si="3"/>
        <v>18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IADLA</v>
      </c>
      <c r="G319" s="16">
        <f>VLOOKUP($D319,'Growth rate'!$B$3:$S$93,8,FALSE)*VLOOKUP($F319,BY_IND_Demand_Drivers!$B$5:$J$100,7,FALSE)</f>
        <v>3.8248120498916314</v>
      </c>
      <c r="H319" s="16">
        <f>VLOOKUP($D319,'Growth rate'!$B$3:$S$93,8,FALSE)*VLOOKUP($F319,BY_IND_Demand_Drivers!$B$5:$J$100,8,FALSE)</f>
        <v>0</v>
      </c>
      <c r="I319" s="16">
        <f>VLOOKUP($D319,'Growth rate'!$B$3:$S$93,8,FALSE)*VLOOKUP($F319,BY_IND_Demand_Drivers!$B$5:$J$100,9,FALSE)</f>
        <v>0</v>
      </c>
    </row>
    <row r="320" spans="1:9">
      <c r="A320" s="16">
        <f t="shared" si="3"/>
        <v>18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IADLA</v>
      </c>
      <c r="G320" s="16">
        <f>VLOOKUP($D320,'Growth rate'!$B$3:$S$93,8,FALSE)*VLOOKUP($F320,BY_IND_Demand_Drivers!$B$5:$J$100,7,FALSE)</f>
        <v>3.8467739377964398</v>
      </c>
      <c r="H320" s="16">
        <f>VLOOKUP($D320,'Growth rate'!$B$3:$S$93,8,FALSE)*VLOOKUP($F320,BY_IND_Demand_Drivers!$B$5:$J$100,8,FALSE)</f>
        <v>0</v>
      </c>
      <c r="I320" s="16">
        <f>VLOOKUP($D320,'Growth rate'!$B$3:$S$93,8,FALSE)*VLOOKUP($F320,BY_IND_Demand_Drivers!$B$5:$J$100,9,FALSE)</f>
        <v>0</v>
      </c>
    </row>
    <row r="321" spans="1:9">
      <c r="A321" s="16">
        <f t="shared" si="3"/>
        <v>18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IADLA</v>
      </c>
      <c r="G321" s="16">
        <f>VLOOKUP($D321,'Growth rate'!$B$3:$S$93,8,FALSE)*VLOOKUP($F321,BY_IND_Demand_Drivers!$B$5:$J$100,7,FALSE)</f>
        <v>3.8687358257012492</v>
      </c>
      <c r="H321" s="16">
        <f>VLOOKUP($D321,'Growth rate'!$B$3:$S$93,8,FALSE)*VLOOKUP($F321,BY_IND_Demand_Drivers!$B$5:$J$100,8,FALSE)</f>
        <v>0</v>
      </c>
      <c r="I321" s="16">
        <f>VLOOKUP($D321,'Growth rate'!$B$3:$S$93,8,FALSE)*VLOOKUP($F321,BY_IND_Demand_Drivers!$B$5:$J$100,9,FALSE)</f>
        <v>0</v>
      </c>
    </row>
    <row r="322" spans="1:9">
      <c r="A322" s="16">
        <f t="shared" si="3"/>
        <v>18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IADLA</v>
      </c>
      <c r="G322" s="16">
        <f>VLOOKUP($D322,'Growth rate'!$B$3:$S$93,8,FALSE)*VLOOKUP($F322,BY_IND_Demand_Drivers!$B$5:$J$100,7,FALSE)</f>
        <v>3.8885303758505336</v>
      </c>
      <c r="H322" s="16">
        <f>VLOOKUP($D322,'Growth rate'!$B$3:$S$93,8,FALSE)*VLOOKUP($F322,BY_IND_Demand_Drivers!$B$5:$J$100,8,FALSE)</f>
        <v>0</v>
      </c>
      <c r="I322" s="16">
        <f>VLOOKUP($D322,'Growth rate'!$B$3:$S$93,8,FALSE)*VLOOKUP($F322,BY_IND_Demand_Drivers!$B$5:$J$100,9,FALSE)</f>
        <v>0</v>
      </c>
    </row>
    <row r="323" spans="1:9">
      <c r="A323" s="16">
        <f t="shared" si="3"/>
        <v>18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IADLA</v>
      </c>
      <c r="G323" s="16">
        <f>VLOOKUP($D323,'Growth rate'!$B$3:$S$93,8,FALSE)*VLOOKUP($F323,BY_IND_Demand_Drivers!$B$5:$J$100,7,FALSE)</f>
        <v>3.9083249259998185</v>
      </c>
      <c r="H323" s="16">
        <f>VLOOKUP($D323,'Growth rate'!$B$3:$S$93,8,FALSE)*VLOOKUP($F323,BY_IND_Demand_Drivers!$B$5:$J$100,8,FALSE)</f>
        <v>0</v>
      </c>
      <c r="I323" s="16">
        <f>VLOOKUP($D323,'Growth rate'!$B$3:$S$93,8,FALSE)*VLOOKUP($F323,BY_IND_Demand_Drivers!$B$5:$J$100,9,FALSE)</f>
        <v>0</v>
      </c>
    </row>
    <row r="324" spans="1:9">
      <c r="A324" s="16">
        <f t="shared" si="3"/>
        <v>18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IADLA</v>
      </c>
      <c r="G324" s="16">
        <f>VLOOKUP($D324,'Growth rate'!$B$3:$S$93,8,FALSE)*VLOOKUP($F324,BY_IND_Demand_Drivers!$B$5:$J$100,7,FALSE)</f>
        <v>3.9281194761491021</v>
      </c>
      <c r="H324" s="16">
        <f>VLOOKUP($D324,'Growth rate'!$B$3:$S$93,8,FALSE)*VLOOKUP($F324,BY_IND_Demand_Drivers!$B$5:$J$100,8,FALSE)</f>
        <v>0</v>
      </c>
      <c r="I324" s="16">
        <f>VLOOKUP($D324,'Growth rate'!$B$3:$S$93,8,FALSE)*VLOOKUP($F324,BY_IND_Demand_Drivers!$B$5:$J$100,9,FALSE)</f>
        <v>0</v>
      </c>
    </row>
    <row r="325" spans="1:9">
      <c r="A325" s="16">
        <f t="shared" si="3"/>
        <v>18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IADLA</v>
      </c>
      <c r="G325" s="16">
        <f>VLOOKUP($D325,'Growth rate'!$B$3:$S$93,8,FALSE)*VLOOKUP($F325,BY_IND_Demand_Drivers!$B$5:$J$100,7,FALSE)</f>
        <v>3.9479140262983869</v>
      </c>
      <c r="H325" s="16">
        <f>VLOOKUP($D325,'Growth rate'!$B$3:$S$93,8,FALSE)*VLOOKUP($F325,BY_IND_Demand_Drivers!$B$5:$J$100,8,FALSE)</f>
        <v>0</v>
      </c>
      <c r="I325" s="16">
        <f>VLOOKUP($D325,'Growth rate'!$B$3:$S$93,8,FALSE)*VLOOKUP($F325,BY_IND_Demand_Drivers!$B$5:$J$100,9,FALSE)</f>
        <v>0</v>
      </c>
    </row>
    <row r="326" spans="1:9">
      <c r="A326" s="16">
        <f t="shared" si="3"/>
        <v>18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IADLA</v>
      </c>
      <c r="G326" s="16">
        <f>VLOOKUP($D326,'Growth rate'!$B$3:$S$93,8,FALSE)*VLOOKUP($F326,BY_IND_Demand_Drivers!$B$5:$J$100,7,FALSE)</f>
        <v>3.9677085764476714</v>
      </c>
      <c r="H326" s="16">
        <f>VLOOKUP($D326,'Growth rate'!$B$3:$S$93,8,FALSE)*VLOOKUP($F326,BY_IND_Demand_Drivers!$B$5:$J$100,8,FALSE)</f>
        <v>0</v>
      </c>
      <c r="I326" s="16">
        <f>VLOOKUP($D326,'Growth rate'!$B$3:$S$93,8,FALSE)*VLOOKUP($F326,BY_IND_Demand_Drivers!$B$5:$J$100,9,FALSE)</f>
        <v>0</v>
      </c>
    </row>
    <row r="327" spans="1:9">
      <c r="A327" s="16">
        <f t="shared" si="3"/>
        <v>18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IADLA</v>
      </c>
      <c r="G327" s="16">
        <f>VLOOKUP($D327,'Growth rate'!$B$3:$S$93,8,FALSE)*VLOOKUP($F327,BY_IND_Demand_Drivers!$B$5:$J$100,7,FALSE)</f>
        <v>3.9857690072862706</v>
      </c>
      <c r="H327" s="16">
        <f>VLOOKUP($D327,'Growth rate'!$B$3:$S$93,8,FALSE)*VLOOKUP($F327,BY_IND_Demand_Drivers!$B$5:$J$100,8,FALSE)</f>
        <v>0</v>
      </c>
      <c r="I327" s="16">
        <f>VLOOKUP($D327,'Growth rate'!$B$3:$S$93,8,FALSE)*VLOOKUP($F327,BY_IND_Demand_Drivers!$B$5:$J$100,9,FALSE)</f>
        <v>0</v>
      </c>
    </row>
    <row r="328" spans="1:9">
      <c r="A328" s="16">
        <f t="shared" si="3"/>
        <v>18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IADLA</v>
      </c>
      <c r="G328" s="16">
        <f>VLOOKUP($D328,'Growth rate'!$B$3:$S$93,8,FALSE)*VLOOKUP($F328,BY_IND_Demand_Drivers!$B$5:$J$100,7,FALSE)</f>
        <v>4.0038294381248685</v>
      </c>
      <c r="H328" s="16">
        <f>VLOOKUP($D328,'Growth rate'!$B$3:$S$93,8,FALSE)*VLOOKUP($F328,BY_IND_Demand_Drivers!$B$5:$J$100,8,FALSE)</f>
        <v>0</v>
      </c>
      <c r="I328" s="16">
        <f>VLOOKUP($D328,'Growth rate'!$B$3:$S$93,8,FALSE)*VLOOKUP($F328,BY_IND_Demand_Drivers!$B$5:$J$100,9,FALSE)</f>
        <v>0</v>
      </c>
    </row>
    <row r="329" spans="1:9">
      <c r="A329" s="16">
        <f t="shared" si="3"/>
        <v>18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IADLA</v>
      </c>
      <c r="G329" s="16">
        <f>VLOOKUP($D329,'Growth rate'!$B$3:$S$93,8,FALSE)*VLOOKUP($F329,BY_IND_Demand_Drivers!$B$5:$J$100,7,FALSE)</f>
        <v>4.0218898689634663</v>
      </c>
      <c r="H329" s="16">
        <f>VLOOKUP($D329,'Growth rate'!$B$3:$S$93,8,FALSE)*VLOOKUP($F329,BY_IND_Demand_Drivers!$B$5:$J$100,8,FALSE)</f>
        <v>0</v>
      </c>
      <c r="I329" s="16">
        <f>VLOOKUP($D329,'Growth rate'!$B$3:$S$93,8,FALSE)*VLOOKUP($F329,BY_IND_Demand_Drivers!$B$5:$J$100,9,FALSE)</f>
        <v>0</v>
      </c>
    </row>
    <row r="330" spans="1:9">
      <c r="A330" s="16">
        <f t="shared" si="3"/>
        <v>18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IADLA</v>
      </c>
      <c r="G330" s="16">
        <f>VLOOKUP($D330,'Growth rate'!$B$3:$S$93,8,FALSE)*VLOOKUP($F330,BY_IND_Demand_Drivers!$B$5:$J$100,7,FALSE)</f>
        <v>4.0399502998020651</v>
      </c>
      <c r="H330" s="16">
        <f>VLOOKUP($D330,'Growth rate'!$B$3:$S$93,8,FALSE)*VLOOKUP($F330,BY_IND_Demand_Drivers!$B$5:$J$100,8,FALSE)</f>
        <v>0</v>
      </c>
      <c r="I330" s="16">
        <f>VLOOKUP($D330,'Growth rate'!$B$3:$S$93,8,FALSE)*VLOOKUP($F330,BY_IND_Demand_Drivers!$B$5:$J$100,9,FALSE)</f>
        <v>0</v>
      </c>
    </row>
    <row r="331" spans="1:9">
      <c r="A331" s="16">
        <f t="shared" si="3"/>
        <v>18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IADLA</v>
      </c>
      <c r="G331" s="16">
        <f>VLOOKUP($D331,'Growth rate'!$B$3:$S$93,8,FALSE)*VLOOKUP($F331,BY_IND_Demand_Drivers!$B$5:$J$100,7,FALSE)</f>
        <v>4.0580107306406639</v>
      </c>
      <c r="H331" s="16">
        <f>VLOOKUP($D331,'Growth rate'!$B$3:$S$93,8,FALSE)*VLOOKUP($F331,BY_IND_Demand_Drivers!$B$5:$J$100,8,FALSE)</f>
        <v>0</v>
      </c>
      <c r="I331" s="16">
        <f>VLOOKUP($D331,'Growth rate'!$B$3:$S$93,8,FALSE)*VLOOKUP($F331,BY_IND_Demand_Drivers!$B$5:$J$100,9,FALSE)</f>
        <v>0</v>
      </c>
    </row>
    <row r="332" spans="1:9">
      <c r="A332" s="16">
        <f t="shared" si="3"/>
        <v>19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IADEM</v>
      </c>
      <c r="G332" s="16">
        <f>VLOOKUP($D332,'Growth rate'!$B$3:$S$93,8,FALSE)*VLOOKUP($F332,BY_IND_Demand_Drivers!$B$5:$J$100,7,FALSE)</f>
        <v>17.585285417821801</v>
      </c>
      <c r="H332" s="16">
        <f>VLOOKUP($D332,'Growth rate'!$B$3:$S$93,8,FALSE)*VLOOKUP($F332,BY_IND_Demand_Drivers!$B$5:$J$100,8,FALSE)</f>
        <v>0</v>
      </c>
      <c r="I332" s="16">
        <f>VLOOKUP($D332,'Growth rate'!$B$3:$S$93,8,FALSE)*VLOOKUP($F332,BY_IND_Demand_Drivers!$B$5:$J$100,9,FALSE)</f>
        <v>0</v>
      </c>
    </row>
    <row r="333" spans="1:9">
      <c r="A333" s="16">
        <f t="shared" si="3"/>
        <v>19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IADEM</v>
      </c>
      <c r="G333" s="16">
        <f>VLOOKUP($D333,'Growth rate'!$B$3:$S$93,8,FALSE)*VLOOKUP($F333,BY_IND_Demand_Drivers!$B$5:$J$100,7,FALSE)</f>
        <v>17.4474090723673</v>
      </c>
      <c r="H333" s="16">
        <f>VLOOKUP($D333,'Growth rate'!$B$3:$S$93,8,FALSE)*VLOOKUP($F333,BY_IND_Demand_Drivers!$B$5:$J$100,8,FALSE)</f>
        <v>0</v>
      </c>
      <c r="I333" s="16">
        <f>VLOOKUP($D333,'Growth rate'!$B$3:$S$93,8,FALSE)*VLOOKUP($F333,BY_IND_Demand_Drivers!$B$5:$J$100,9,FALSE)</f>
        <v>0</v>
      </c>
    </row>
    <row r="334" spans="1:9">
      <c r="A334" s="16">
        <f t="shared" si="3"/>
        <v>19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IADEM</v>
      </c>
      <c r="G334" s="16">
        <f>VLOOKUP($D334,'Growth rate'!$B$3:$S$93,8,FALSE)*VLOOKUP($F334,BY_IND_Demand_Drivers!$B$5:$J$100,7,FALSE)</f>
        <v>17.309532726912796</v>
      </c>
      <c r="H334" s="16">
        <f>VLOOKUP($D334,'Growth rate'!$B$3:$S$93,8,FALSE)*VLOOKUP($F334,BY_IND_Demand_Drivers!$B$5:$J$100,8,FALSE)</f>
        <v>0</v>
      </c>
      <c r="I334" s="16">
        <f>VLOOKUP($D334,'Growth rate'!$B$3:$S$93,8,FALSE)*VLOOKUP($F334,BY_IND_Demand_Drivers!$B$5:$J$100,9,FALSE)</f>
        <v>0</v>
      </c>
    </row>
    <row r="335" spans="1:9">
      <c r="A335" s="16">
        <f t="shared" si="3"/>
        <v>19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IADEM</v>
      </c>
      <c r="G335" s="16">
        <f>VLOOKUP($D335,'Growth rate'!$B$3:$S$93,8,FALSE)*VLOOKUP($F335,BY_IND_Demand_Drivers!$B$5:$J$100,7,FALSE)</f>
        <v>17.171656381458291</v>
      </c>
      <c r="H335" s="16">
        <f>VLOOKUP($D335,'Growth rate'!$B$3:$S$93,8,FALSE)*VLOOKUP($F335,BY_IND_Demand_Drivers!$B$5:$J$100,8,FALSE)</f>
        <v>0</v>
      </c>
      <c r="I335" s="16">
        <f>VLOOKUP($D335,'Growth rate'!$B$3:$S$93,8,FALSE)*VLOOKUP($F335,BY_IND_Demand_Drivers!$B$5:$J$100,9,FALSE)</f>
        <v>0</v>
      </c>
    </row>
    <row r="336" spans="1:9">
      <c r="A336" s="16">
        <f t="shared" si="3"/>
        <v>19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IADEM</v>
      </c>
      <c r="G336" s="16">
        <f>VLOOKUP($D336,'Growth rate'!$B$3:$S$93,8,FALSE)*VLOOKUP($F336,BY_IND_Demand_Drivers!$B$5:$J$100,7,FALSE)</f>
        <v>17.03378003600379</v>
      </c>
      <c r="H336" s="16">
        <f>VLOOKUP($D336,'Growth rate'!$B$3:$S$93,8,FALSE)*VLOOKUP($F336,BY_IND_Demand_Drivers!$B$5:$J$100,8,FALSE)</f>
        <v>0</v>
      </c>
      <c r="I336" s="16">
        <f>VLOOKUP($D336,'Growth rate'!$B$3:$S$93,8,FALSE)*VLOOKUP($F336,BY_IND_Demand_Drivers!$B$5:$J$100,9,FALSE)</f>
        <v>0</v>
      </c>
    </row>
    <row r="337" spans="1:9">
      <c r="A337" s="16">
        <f t="shared" si="3"/>
        <v>19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IADEM</v>
      </c>
      <c r="G337" s="16">
        <f>VLOOKUP($D337,'Growth rate'!$B$3:$S$93,8,FALSE)*VLOOKUP($F337,BY_IND_Demand_Drivers!$B$5:$J$100,7,FALSE)</f>
        <v>16.895903690549289</v>
      </c>
      <c r="H337" s="16">
        <f>VLOOKUP($D337,'Growth rate'!$B$3:$S$93,8,FALSE)*VLOOKUP($F337,BY_IND_Demand_Drivers!$B$5:$J$100,8,FALSE)</f>
        <v>0</v>
      </c>
      <c r="I337" s="16">
        <f>VLOOKUP($D337,'Growth rate'!$B$3:$S$93,8,FALSE)*VLOOKUP($F337,BY_IND_Demand_Drivers!$B$5:$J$100,9,FALSE)</f>
        <v>0</v>
      </c>
    </row>
    <row r="338" spans="1:9">
      <c r="A338" s="16">
        <f t="shared" si="3"/>
        <v>19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IADEM</v>
      </c>
      <c r="G338" s="16">
        <f>VLOOKUP($D338,'Growth rate'!$B$3:$S$93,8,FALSE)*VLOOKUP($F338,BY_IND_Demand_Drivers!$B$5:$J$100,7,FALSE)</f>
        <v>16.758027345094785</v>
      </c>
      <c r="H338" s="16">
        <f>VLOOKUP($D338,'Growth rate'!$B$3:$S$93,8,FALSE)*VLOOKUP($F338,BY_IND_Demand_Drivers!$B$5:$J$100,8,FALSE)</f>
        <v>0</v>
      </c>
      <c r="I338" s="16">
        <f>VLOOKUP($D338,'Growth rate'!$B$3:$S$93,8,FALSE)*VLOOKUP($F338,BY_IND_Demand_Drivers!$B$5:$J$100,9,FALSE)</f>
        <v>0</v>
      </c>
    </row>
    <row r="339" spans="1:9">
      <c r="A339" s="16">
        <f t="shared" si="3"/>
        <v>19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IADEM</v>
      </c>
      <c r="G339" s="16">
        <f>VLOOKUP($D339,'Growth rate'!$B$3:$S$93,8,FALSE)*VLOOKUP($F339,BY_IND_Demand_Drivers!$B$5:$J$100,7,FALSE)</f>
        <v>16.620150999640284</v>
      </c>
      <c r="H339" s="16">
        <f>VLOOKUP($D339,'Growth rate'!$B$3:$S$93,8,FALSE)*VLOOKUP($F339,BY_IND_Demand_Drivers!$B$5:$J$100,8,FALSE)</f>
        <v>0</v>
      </c>
      <c r="I339" s="16">
        <f>VLOOKUP($D339,'Growth rate'!$B$3:$S$93,8,FALSE)*VLOOKUP($F339,BY_IND_Demand_Drivers!$B$5:$J$100,9,FALSE)</f>
        <v>0</v>
      </c>
    </row>
    <row r="340" spans="1:9">
      <c r="A340" s="16">
        <f t="shared" si="3"/>
        <v>19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IADEM</v>
      </c>
      <c r="G340" s="16">
        <f>VLOOKUP($D340,'Growth rate'!$B$3:$S$93,8,FALSE)*VLOOKUP($F340,BY_IND_Demand_Drivers!$B$5:$J$100,7,FALSE)</f>
        <v>16.48227465418578</v>
      </c>
      <c r="H340" s="16">
        <f>VLOOKUP($D340,'Growth rate'!$B$3:$S$93,8,FALSE)*VLOOKUP($F340,BY_IND_Demand_Drivers!$B$5:$J$100,8,FALSE)</f>
        <v>0</v>
      </c>
      <c r="I340" s="16">
        <f>VLOOKUP($D340,'Growth rate'!$B$3:$S$93,8,FALSE)*VLOOKUP($F340,BY_IND_Demand_Drivers!$B$5:$J$100,9,FALSE)</f>
        <v>0</v>
      </c>
    </row>
    <row r="341" spans="1:9">
      <c r="A341" s="16">
        <f t="shared" si="3"/>
        <v>19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IADEM</v>
      </c>
      <c r="G341" s="16">
        <f>VLOOKUP($D341,'Growth rate'!$B$3:$S$93,8,FALSE)*VLOOKUP($F341,BY_IND_Demand_Drivers!$B$5:$J$100,7,FALSE)</f>
        <v>16.344398308731279</v>
      </c>
      <c r="H341" s="16">
        <f>VLOOKUP($D341,'Growth rate'!$B$3:$S$93,8,FALSE)*VLOOKUP($F341,BY_IND_Demand_Drivers!$B$5:$J$100,8,FALSE)</f>
        <v>0</v>
      </c>
      <c r="I341" s="16">
        <f>VLOOKUP($D341,'Growth rate'!$B$3:$S$93,8,FALSE)*VLOOKUP($F341,BY_IND_Demand_Drivers!$B$5:$J$100,9,FALSE)</f>
        <v>0</v>
      </c>
    </row>
    <row r="342" spans="1:9">
      <c r="A342" s="16">
        <f t="shared" si="3"/>
        <v>19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IADEM</v>
      </c>
      <c r="G342" s="16">
        <f>VLOOKUP($D342,'Growth rate'!$B$3:$S$93,8,FALSE)*VLOOKUP($F342,BY_IND_Demand_Drivers!$B$5:$J$100,7,FALSE)</f>
        <v>16.206521963276774</v>
      </c>
      <c r="H342" s="16">
        <f>VLOOKUP($D342,'Growth rate'!$B$3:$S$93,8,FALSE)*VLOOKUP($F342,BY_IND_Demand_Drivers!$B$5:$J$100,8,FALSE)</f>
        <v>0</v>
      </c>
      <c r="I342" s="16">
        <f>VLOOKUP($D342,'Growth rate'!$B$3:$S$93,8,FALSE)*VLOOKUP($F342,BY_IND_Demand_Drivers!$B$5:$J$100,9,FALSE)</f>
        <v>0</v>
      </c>
    </row>
    <row r="343" spans="1:9">
      <c r="A343" s="16">
        <f t="shared" ref="A343:A406" si="4">A261+1</f>
        <v>19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IADEM</v>
      </c>
      <c r="G343" s="16">
        <f>VLOOKUP($D343,'Growth rate'!$B$3:$S$93,8,FALSE)*VLOOKUP($F343,BY_IND_Demand_Drivers!$B$5:$J$100,7,FALSE)</f>
        <v>16.068645617822273</v>
      </c>
      <c r="H343" s="16">
        <f>VLOOKUP($D343,'Growth rate'!$B$3:$S$93,8,FALSE)*VLOOKUP($F343,BY_IND_Demand_Drivers!$B$5:$J$100,8,FALSE)</f>
        <v>0</v>
      </c>
      <c r="I343" s="16">
        <f>VLOOKUP($D343,'Growth rate'!$B$3:$S$93,8,FALSE)*VLOOKUP($F343,BY_IND_Demand_Drivers!$B$5:$J$100,9,FALSE)</f>
        <v>0</v>
      </c>
    </row>
    <row r="344" spans="1:9">
      <c r="A344" s="16">
        <f t="shared" si="4"/>
        <v>19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IADEM</v>
      </c>
      <c r="G344" s="16">
        <f>VLOOKUP($D344,'Growth rate'!$B$3:$S$93,8,FALSE)*VLOOKUP($F344,BY_IND_Demand_Drivers!$B$5:$J$100,7,FALSE)</f>
        <v>15.930769272367769</v>
      </c>
      <c r="H344" s="16">
        <f>VLOOKUP($D344,'Growth rate'!$B$3:$S$93,8,FALSE)*VLOOKUP($F344,BY_IND_Demand_Drivers!$B$5:$J$100,8,FALSE)</f>
        <v>0</v>
      </c>
      <c r="I344" s="16">
        <f>VLOOKUP($D344,'Growth rate'!$B$3:$S$93,8,FALSE)*VLOOKUP($F344,BY_IND_Demand_Drivers!$B$5:$J$100,9,FALSE)</f>
        <v>0</v>
      </c>
    </row>
    <row r="345" spans="1:9">
      <c r="A345" s="16">
        <f t="shared" si="4"/>
        <v>19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IADEM</v>
      </c>
      <c r="G345" s="16">
        <f>VLOOKUP($D345,'Growth rate'!$B$3:$S$93,8,FALSE)*VLOOKUP($F345,BY_IND_Demand_Drivers!$B$5:$J$100,7,FALSE)</f>
        <v>15.792892926913266</v>
      </c>
      <c r="H345" s="16">
        <f>VLOOKUP($D345,'Growth rate'!$B$3:$S$93,8,FALSE)*VLOOKUP($F345,BY_IND_Demand_Drivers!$B$5:$J$100,8,FALSE)</f>
        <v>0</v>
      </c>
      <c r="I345" s="16">
        <f>VLOOKUP($D345,'Growth rate'!$B$3:$S$93,8,FALSE)*VLOOKUP($F345,BY_IND_Demand_Drivers!$B$5:$J$100,9,FALSE)</f>
        <v>0</v>
      </c>
    </row>
    <row r="346" spans="1:9">
      <c r="A346" s="16">
        <f t="shared" si="4"/>
        <v>19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IADEM</v>
      </c>
      <c r="G346" s="16">
        <f>VLOOKUP($D346,'Growth rate'!$B$3:$S$93,8,FALSE)*VLOOKUP($F346,BY_IND_Demand_Drivers!$B$5:$J$100,7,FALSE)</f>
        <v>15.655016581458764</v>
      </c>
      <c r="H346" s="16">
        <f>VLOOKUP($D346,'Growth rate'!$B$3:$S$93,8,FALSE)*VLOOKUP($F346,BY_IND_Demand_Drivers!$B$5:$J$100,8,FALSE)</f>
        <v>0</v>
      </c>
      <c r="I346" s="16">
        <f>VLOOKUP($D346,'Growth rate'!$B$3:$S$93,8,FALSE)*VLOOKUP($F346,BY_IND_Demand_Drivers!$B$5:$J$100,9,FALSE)</f>
        <v>0</v>
      </c>
    </row>
    <row r="347" spans="1:9">
      <c r="A347" s="16">
        <f t="shared" si="4"/>
        <v>19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IADEM</v>
      </c>
      <c r="G347" s="16">
        <f>VLOOKUP($D347,'Growth rate'!$B$3:$S$93,8,FALSE)*VLOOKUP($F347,BY_IND_Demand_Drivers!$B$5:$J$100,7,FALSE)</f>
        <v>15.517140236004263</v>
      </c>
      <c r="H347" s="16">
        <f>VLOOKUP($D347,'Growth rate'!$B$3:$S$93,8,FALSE)*VLOOKUP($F347,BY_IND_Demand_Drivers!$B$5:$J$100,8,FALSE)</f>
        <v>0</v>
      </c>
      <c r="I347" s="16">
        <f>VLOOKUP($D347,'Growth rate'!$B$3:$S$93,8,FALSE)*VLOOKUP($F347,BY_IND_Demand_Drivers!$B$5:$J$100,9,FALSE)</f>
        <v>0</v>
      </c>
    </row>
    <row r="348" spans="1:9">
      <c r="A348" s="16">
        <f t="shared" si="4"/>
        <v>19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IADEM</v>
      </c>
      <c r="G348" s="16">
        <f>VLOOKUP($D348,'Growth rate'!$B$3:$S$93,8,FALSE)*VLOOKUP($F348,BY_IND_Demand_Drivers!$B$5:$J$100,7,FALSE)</f>
        <v>15.379263890549758</v>
      </c>
      <c r="H348" s="16">
        <f>VLOOKUP($D348,'Growth rate'!$B$3:$S$93,8,FALSE)*VLOOKUP($F348,BY_IND_Demand_Drivers!$B$5:$J$100,8,FALSE)</f>
        <v>0</v>
      </c>
      <c r="I348" s="16">
        <f>VLOOKUP($D348,'Growth rate'!$B$3:$S$93,8,FALSE)*VLOOKUP($F348,BY_IND_Demand_Drivers!$B$5:$J$100,9,FALSE)</f>
        <v>0</v>
      </c>
    </row>
    <row r="349" spans="1:9">
      <c r="A349" s="16">
        <f t="shared" si="4"/>
        <v>19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IADEM</v>
      </c>
      <c r="G349" s="16">
        <f>VLOOKUP($D349,'Growth rate'!$B$3:$S$93,8,FALSE)*VLOOKUP($F349,BY_IND_Demand_Drivers!$B$5:$J$100,7,FALSE)</f>
        <v>15.241387545095256</v>
      </c>
      <c r="H349" s="16">
        <f>VLOOKUP($D349,'Growth rate'!$B$3:$S$93,8,FALSE)*VLOOKUP($F349,BY_IND_Demand_Drivers!$B$5:$J$100,8,FALSE)</f>
        <v>0</v>
      </c>
      <c r="I349" s="16">
        <f>VLOOKUP($D349,'Growth rate'!$B$3:$S$93,8,FALSE)*VLOOKUP($F349,BY_IND_Demand_Drivers!$B$5:$J$100,9,FALSE)</f>
        <v>0</v>
      </c>
    </row>
    <row r="350" spans="1:9">
      <c r="A350" s="16">
        <f t="shared" si="4"/>
        <v>19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IADEM</v>
      </c>
      <c r="G350" s="16">
        <f>VLOOKUP($D350,'Growth rate'!$B$3:$S$93,8,FALSE)*VLOOKUP($F350,BY_IND_Demand_Drivers!$B$5:$J$100,7,FALSE)</f>
        <v>15.103511199640753</v>
      </c>
      <c r="H350" s="16">
        <f>VLOOKUP($D350,'Growth rate'!$B$3:$S$93,8,FALSE)*VLOOKUP($F350,BY_IND_Demand_Drivers!$B$5:$J$100,8,FALSE)</f>
        <v>0</v>
      </c>
      <c r="I350" s="16">
        <f>VLOOKUP($D350,'Growth rate'!$B$3:$S$93,8,FALSE)*VLOOKUP($F350,BY_IND_Demand_Drivers!$B$5:$J$100,9,FALSE)</f>
        <v>0</v>
      </c>
    </row>
    <row r="351" spans="1:9">
      <c r="A351" s="16">
        <f t="shared" si="4"/>
        <v>19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IADEM</v>
      </c>
      <c r="G351" s="16">
        <f>VLOOKUP($D351,'Growth rate'!$B$3:$S$93,8,FALSE)*VLOOKUP($F351,BY_IND_Demand_Drivers!$B$5:$J$100,7,FALSE)</f>
        <v>14.96563485418625</v>
      </c>
      <c r="H351" s="16">
        <f>VLOOKUP($D351,'Growth rate'!$B$3:$S$93,8,FALSE)*VLOOKUP($F351,BY_IND_Demand_Drivers!$B$5:$J$100,8,FALSE)</f>
        <v>0</v>
      </c>
      <c r="I351" s="16">
        <f>VLOOKUP($D351,'Growth rate'!$B$3:$S$93,8,FALSE)*VLOOKUP($F351,BY_IND_Demand_Drivers!$B$5:$J$100,9,FALSE)</f>
        <v>0</v>
      </c>
    </row>
    <row r="352" spans="1:9">
      <c r="A352" s="16">
        <f t="shared" si="4"/>
        <v>19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IADEM</v>
      </c>
      <c r="G352" s="16">
        <f>VLOOKUP($D352,'Growth rate'!$B$3:$S$93,8,FALSE)*VLOOKUP($F352,BY_IND_Demand_Drivers!$B$5:$J$100,7,FALSE)</f>
        <v>14.827758508731749</v>
      </c>
      <c r="H352" s="16">
        <f>VLOOKUP($D352,'Growth rate'!$B$3:$S$93,8,FALSE)*VLOOKUP($F352,BY_IND_Demand_Drivers!$B$5:$J$100,8,FALSE)</f>
        <v>0</v>
      </c>
      <c r="I352" s="16">
        <f>VLOOKUP($D352,'Growth rate'!$B$3:$S$93,8,FALSE)*VLOOKUP($F352,BY_IND_Demand_Drivers!$B$5:$J$100,9,FALSE)</f>
        <v>0</v>
      </c>
    </row>
    <row r="353" spans="1:9">
      <c r="A353" s="16">
        <f t="shared" si="4"/>
        <v>19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IADEM</v>
      </c>
      <c r="G353" s="16">
        <f>VLOOKUP($D353,'Growth rate'!$B$3:$S$93,8,FALSE)*VLOOKUP($F353,BY_IND_Demand_Drivers!$B$5:$J$100,7,FALSE)</f>
        <v>14.689882163277245</v>
      </c>
      <c r="H353" s="16">
        <f>VLOOKUP($D353,'Growth rate'!$B$3:$S$93,8,FALSE)*VLOOKUP($F353,BY_IND_Demand_Drivers!$B$5:$J$100,8,FALSE)</f>
        <v>0</v>
      </c>
      <c r="I353" s="16">
        <f>VLOOKUP($D353,'Growth rate'!$B$3:$S$93,8,FALSE)*VLOOKUP($F353,BY_IND_Demand_Drivers!$B$5:$J$100,9,FALSE)</f>
        <v>0</v>
      </c>
    </row>
    <row r="354" spans="1:9">
      <c r="A354" s="16">
        <f t="shared" si="4"/>
        <v>19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IADEM</v>
      </c>
      <c r="G354" s="16">
        <f>VLOOKUP($D354,'Growth rate'!$B$3:$S$93,8,FALSE)*VLOOKUP($F354,BY_IND_Demand_Drivers!$B$5:$J$100,7,FALSE)</f>
        <v>14.552005817822742</v>
      </c>
      <c r="H354" s="16">
        <f>VLOOKUP($D354,'Growth rate'!$B$3:$S$93,8,FALSE)*VLOOKUP($F354,BY_IND_Demand_Drivers!$B$5:$J$100,8,FALSE)</f>
        <v>0</v>
      </c>
      <c r="I354" s="16">
        <f>VLOOKUP($D354,'Growth rate'!$B$3:$S$93,8,FALSE)*VLOOKUP($F354,BY_IND_Demand_Drivers!$B$5:$J$100,9,FALSE)</f>
        <v>0</v>
      </c>
    </row>
    <row r="355" spans="1:9">
      <c r="A355" s="16">
        <f t="shared" si="4"/>
        <v>19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IADEM</v>
      </c>
      <c r="G355" s="16">
        <f>VLOOKUP($D355,'Growth rate'!$B$3:$S$93,8,FALSE)*VLOOKUP($F355,BY_IND_Demand_Drivers!$B$5:$J$100,7,FALSE)</f>
        <v>14.41412947236824</v>
      </c>
      <c r="H355" s="16">
        <f>VLOOKUP($D355,'Growth rate'!$B$3:$S$93,8,FALSE)*VLOOKUP($F355,BY_IND_Demand_Drivers!$B$5:$J$100,8,FALSE)</f>
        <v>0</v>
      </c>
      <c r="I355" s="16">
        <f>VLOOKUP($D355,'Growth rate'!$B$3:$S$93,8,FALSE)*VLOOKUP($F355,BY_IND_Demand_Drivers!$B$5:$J$100,9,FALSE)</f>
        <v>0</v>
      </c>
    </row>
    <row r="356" spans="1:9">
      <c r="A356" s="16">
        <f t="shared" si="4"/>
        <v>19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IADEM</v>
      </c>
      <c r="G356" s="16">
        <f>VLOOKUP($D356,'Growth rate'!$B$3:$S$93,8,FALSE)*VLOOKUP($F356,BY_IND_Demand_Drivers!$B$5:$J$100,7,FALSE)</f>
        <v>14.276253126913739</v>
      </c>
      <c r="H356" s="16">
        <f>VLOOKUP($D356,'Growth rate'!$B$3:$S$93,8,FALSE)*VLOOKUP($F356,BY_IND_Demand_Drivers!$B$5:$J$100,8,FALSE)</f>
        <v>0</v>
      </c>
      <c r="I356" s="16">
        <f>VLOOKUP($D356,'Growth rate'!$B$3:$S$93,8,FALSE)*VLOOKUP($F356,BY_IND_Demand_Drivers!$B$5:$J$100,9,FALSE)</f>
        <v>0</v>
      </c>
    </row>
    <row r="357" spans="1:9">
      <c r="A357" s="16">
        <f t="shared" si="4"/>
        <v>19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IADEM</v>
      </c>
      <c r="G357" s="16">
        <f>VLOOKUP($D357,'Growth rate'!$B$3:$S$93,8,FALSE)*VLOOKUP($F357,BY_IND_Demand_Drivers!$B$5:$J$100,7,FALSE)</f>
        <v>14.138376781459236</v>
      </c>
      <c r="H357" s="16">
        <f>VLOOKUP($D357,'Growth rate'!$B$3:$S$93,8,FALSE)*VLOOKUP($F357,BY_IND_Demand_Drivers!$B$5:$J$100,8,FALSE)</f>
        <v>0</v>
      </c>
      <c r="I357" s="16">
        <f>VLOOKUP($D357,'Growth rate'!$B$3:$S$93,8,FALSE)*VLOOKUP($F357,BY_IND_Demand_Drivers!$B$5:$J$100,9,FALSE)</f>
        <v>0</v>
      </c>
    </row>
    <row r="358" spans="1:9">
      <c r="A358" s="16">
        <f t="shared" si="4"/>
        <v>19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IADEM</v>
      </c>
      <c r="G358" s="16">
        <f>VLOOKUP($D358,'Growth rate'!$B$3:$S$93,8,FALSE)*VLOOKUP($F358,BY_IND_Demand_Drivers!$B$5:$J$100,7,FALSE)</f>
        <v>14.000500436004732</v>
      </c>
      <c r="H358" s="16">
        <f>VLOOKUP($D358,'Growth rate'!$B$3:$S$93,8,FALSE)*VLOOKUP($F358,BY_IND_Demand_Drivers!$B$5:$J$100,8,FALSE)</f>
        <v>0</v>
      </c>
      <c r="I358" s="16">
        <f>VLOOKUP($D358,'Growth rate'!$B$3:$S$93,8,FALSE)*VLOOKUP($F358,BY_IND_Demand_Drivers!$B$5:$J$100,9,FALSE)</f>
        <v>0</v>
      </c>
    </row>
    <row r="359" spans="1:9">
      <c r="A359" s="16">
        <f t="shared" si="4"/>
        <v>19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IADEM</v>
      </c>
      <c r="G359" s="16">
        <f>VLOOKUP($D359,'Growth rate'!$B$3:$S$93,8,FALSE)*VLOOKUP($F359,BY_IND_Demand_Drivers!$B$5:$J$100,7,FALSE)</f>
        <v>13.862624090550229</v>
      </c>
      <c r="H359" s="16">
        <f>VLOOKUP($D359,'Growth rate'!$B$3:$S$93,8,FALSE)*VLOOKUP($F359,BY_IND_Demand_Drivers!$B$5:$J$100,8,FALSE)</f>
        <v>0</v>
      </c>
      <c r="I359" s="16">
        <f>VLOOKUP($D359,'Growth rate'!$B$3:$S$93,8,FALSE)*VLOOKUP($F359,BY_IND_Demand_Drivers!$B$5:$J$100,9,FALSE)</f>
        <v>0</v>
      </c>
    </row>
    <row r="360" spans="1:9">
      <c r="A360" s="16">
        <f t="shared" si="4"/>
        <v>19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IADEM</v>
      </c>
      <c r="G360" s="16">
        <f>VLOOKUP($D360,'Growth rate'!$B$3:$S$93,8,FALSE)*VLOOKUP($F360,BY_IND_Demand_Drivers!$B$5:$J$100,7,FALSE)</f>
        <v>13.724747745095728</v>
      </c>
      <c r="H360" s="16">
        <f>VLOOKUP($D360,'Growth rate'!$B$3:$S$93,8,FALSE)*VLOOKUP($F360,BY_IND_Demand_Drivers!$B$5:$J$100,8,FALSE)</f>
        <v>0</v>
      </c>
      <c r="I360" s="16">
        <f>VLOOKUP($D360,'Growth rate'!$B$3:$S$93,8,FALSE)*VLOOKUP($F360,BY_IND_Demand_Drivers!$B$5:$J$100,9,FALSE)</f>
        <v>0</v>
      </c>
    </row>
    <row r="361" spans="1:9">
      <c r="A361" s="16">
        <f t="shared" si="4"/>
        <v>19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IADEM</v>
      </c>
      <c r="G361" s="16">
        <f>VLOOKUP($D361,'Growth rate'!$B$3:$S$93,8,FALSE)*VLOOKUP($F361,BY_IND_Demand_Drivers!$B$5:$J$100,7,FALSE)</f>
        <v>13.586871399641225</v>
      </c>
      <c r="H361" s="16">
        <f>VLOOKUP($D361,'Growth rate'!$B$3:$S$93,8,FALSE)*VLOOKUP($F361,BY_IND_Demand_Drivers!$B$5:$J$100,8,FALSE)</f>
        <v>0</v>
      </c>
      <c r="I361" s="16">
        <f>VLOOKUP($D361,'Growth rate'!$B$3:$S$93,8,FALSE)*VLOOKUP($F361,BY_IND_Demand_Drivers!$B$5:$J$100,9,FALSE)</f>
        <v>0</v>
      </c>
    </row>
    <row r="362" spans="1:9">
      <c r="A362" s="16">
        <f t="shared" si="4"/>
        <v>19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IADEM</v>
      </c>
      <c r="G362" s="16">
        <f>VLOOKUP($D362,'Growth rate'!$B$3:$S$93,8,FALSE)*VLOOKUP($F362,BY_IND_Demand_Drivers!$B$5:$J$100,7,FALSE)</f>
        <v>13.448995054186723</v>
      </c>
      <c r="H362" s="16">
        <f>VLOOKUP($D362,'Growth rate'!$B$3:$S$93,8,FALSE)*VLOOKUP($F362,BY_IND_Demand_Drivers!$B$5:$J$100,8,FALSE)</f>
        <v>0</v>
      </c>
      <c r="I362" s="16">
        <f>VLOOKUP($D362,'Growth rate'!$B$3:$S$93,8,FALSE)*VLOOKUP($F362,BY_IND_Demand_Drivers!$B$5:$J$100,9,FALSE)</f>
        <v>0</v>
      </c>
    </row>
    <row r="363" spans="1:9">
      <c r="A363" s="16">
        <f t="shared" si="4"/>
        <v>19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IADEM</v>
      </c>
      <c r="G363" s="16">
        <f>VLOOKUP($D363,'Growth rate'!$B$3:$S$93,8,FALSE)*VLOOKUP($F363,BY_IND_Demand_Drivers!$B$5:$J$100,7,FALSE)</f>
        <v>13.311118708732218</v>
      </c>
      <c r="H363" s="16">
        <f>VLOOKUP($D363,'Growth rate'!$B$3:$S$93,8,FALSE)*VLOOKUP($F363,BY_IND_Demand_Drivers!$B$5:$J$100,8,FALSE)</f>
        <v>0</v>
      </c>
      <c r="I363" s="16">
        <f>VLOOKUP($D363,'Growth rate'!$B$3:$S$93,8,FALSE)*VLOOKUP($F363,BY_IND_Demand_Drivers!$B$5:$J$100,9,FALSE)</f>
        <v>0</v>
      </c>
    </row>
    <row r="364" spans="1:9">
      <c r="A364" s="16">
        <f t="shared" si="4"/>
        <v>19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IADEM</v>
      </c>
      <c r="G364" s="16">
        <f>VLOOKUP($D364,'Growth rate'!$B$3:$S$93,8,FALSE)*VLOOKUP($F364,BY_IND_Demand_Drivers!$B$5:$J$100,7,FALSE)</f>
        <v>13.460773548589312</v>
      </c>
      <c r="H364" s="16">
        <f>VLOOKUP($D364,'Growth rate'!$B$3:$S$93,8,FALSE)*VLOOKUP($F364,BY_IND_Demand_Drivers!$B$5:$J$100,8,FALSE)</f>
        <v>0</v>
      </c>
      <c r="I364" s="16">
        <f>VLOOKUP($D364,'Growth rate'!$B$3:$S$93,8,FALSE)*VLOOKUP($F364,BY_IND_Demand_Drivers!$B$5:$J$100,9,FALSE)</f>
        <v>0</v>
      </c>
    </row>
    <row r="365" spans="1:9">
      <c r="A365" s="16">
        <f t="shared" si="4"/>
        <v>19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IADEM</v>
      </c>
      <c r="G365" s="16">
        <f>VLOOKUP($D365,'Growth rate'!$B$3:$S$93,8,FALSE)*VLOOKUP($F365,BY_IND_Demand_Drivers!$B$5:$J$100,7,FALSE)</f>
        <v>13.610428388446405</v>
      </c>
      <c r="H365" s="16">
        <f>VLOOKUP($D365,'Growth rate'!$B$3:$S$93,8,FALSE)*VLOOKUP($F365,BY_IND_Demand_Drivers!$B$5:$J$100,8,FALSE)</f>
        <v>0</v>
      </c>
      <c r="I365" s="16">
        <f>VLOOKUP($D365,'Growth rate'!$B$3:$S$93,8,FALSE)*VLOOKUP($F365,BY_IND_Demand_Drivers!$B$5:$J$100,9,FALSE)</f>
        <v>0</v>
      </c>
    </row>
    <row r="366" spans="1:9">
      <c r="A366" s="16">
        <f t="shared" si="4"/>
        <v>19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IADEM</v>
      </c>
      <c r="G366" s="16">
        <f>VLOOKUP($D366,'Growth rate'!$B$3:$S$93,8,FALSE)*VLOOKUP($F366,BY_IND_Demand_Drivers!$B$5:$J$100,7,FALSE)</f>
        <v>13.760083228303499</v>
      </c>
      <c r="H366" s="16">
        <f>VLOOKUP($D366,'Growth rate'!$B$3:$S$93,8,FALSE)*VLOOKUP($F366,BY_IND_Demand_Drivers!$B$5:$J$100,8,FALSE)</f>
        <v>0</v>
      </c>
      <c r="I366" s="16">
        <f>VLOOKUP($D366,'Growth rate'!$B$3:$S$93,8,FALSE)*VLOOKUP($F366,BY_IND_Demand_Drivers!$B$5:$J$100,9,FALSE)</f>
        <v>0</v>
      </c>
    </row>
    <row r="367" spans="1:9">
      <c r="A367" s="16">
        <f t="shared" si="4"/>
        <v>19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IADEM</v>
      </c>
      <c r="G367" s="16">
        <f>VLOOKUP($D367,'Growth rate'!$B$3:$S$93,8,FALSE)*VLOOKUP($F367,BY_IND_Demand_Drivers!$B$5:$J$100,7,FALSE)</f>
        <v>13.909738068160593</v>
      </c>
      <c r="H367" s="16">
        <f>VLOOKUP($D367,'Growth rate'!$B$3:$S$93,8,FALSE)*VLOOKUP($F367,BY_IND_Demand_Drivers!$B$5:$J$100,8,FALSE)</f>
        <v>0</v>
      </c>
      <c r="I367" s="16">
        <f>VLOOKUP($D367,'Growth rate'!$B$3:$S$93,8,FALSE)*VLOOKUP($F367,BY_IND_Demand_Drivers!$B$5:$J$100,9,FALSE)</f>
        <v>0</v>
      </c>
    </row>
    <row r="368" spans="1:9">
      <c r="A368" s="16">
        <f t="shared" si="4"/>
        <v>19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IADEM</v>
      </c>
      <c r="G368" s="16">
        <f>VLOOKUP($D368,'Growth rate'!$B$3:$S$93,8,FALSE)*VLOOKUP($F368,BY_IND_Demand_Drivers!$B$5:$J$100,7,FALSE)</f>
        <v>14.059392908017685</v>
      </c>
      <c r="H368" s="16">
        <f>VLOOKUP($D368,'Growth rate'!$B$3:$S$93,8,FALSE)*VLOOKUP($F368,BY_IND_Demand_Drivers!$B$5:$J$100,8,FALSE)</f>
        <v>0</v>
      </c>
      <c r="I368" s="16">
        <f>VLOOKUP($D368,'Growth rate'!$B$3:$S$93,8,FALSE)*VLOOKUP($F368,BY_IND_Demand_Drivers!$B$5:$J$100,9,FALSE)</f>
        <v>0</v>
      </c>
    </row>
    <row r="369" spans="1:9">
      <c r="A369" s="16">
        <f t="shared" si="4"/>
        <v>19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IADEM</v>
      </c>
      <c r="G369" s="16">
        <f>VLOOKUP($D369,'Growth rate'!$B$3:$S$93,8,FALSE)*VLOOKUP($F369,BY_IND_Demand_Drivers!$B$5:$J$100,7,FALSE)</f>
        <v>14.219595630228637</v>
      </c>
      <c r="H369" s="16">
        <f>VLOOKUP($D369,'Growth rate'!$B$3:$S$93,8,FALSE)*VLOOKUP($F369,BY_IND_Demand_Drivers!$B$5:$J$100,8,FALSE)</f>
        <v>0</v>
      </c>
      <c r="I369" s="16">
        <f>VLOOKUP($D369,'Growth rate'!$B$3:$S$93,8,FALSE)*VLOOKUP($F369,BY_IND_Demand_Drivers!$B$5:$J$100,9,FALSE)</f>
        <v>0</v>
      </c>
    </row>
    <row r="370" spans="1:9">
      <c r="A370" s="16">
        <f t="shared" si="4"/>
        <v>19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IADEM</v>
      </c>
      <c r="G370" s="16">
        <f>VLOOKUP($D370,'Growth rate'!$B$3:$S$93,8,FALSE)*VLOOKUP($F370,BY_IND_Demand_Drivers!$B$5:$J$100,7,FALSE)</f>
        <v>14.37979835243959</v>
      </c>
      <c r="H370" s="16">
        <f>VLOOKUP($D370,'Growth rate'!$B$3:$S$93,8,FALSE)*VLOOKUP($F370,BY_IND_Demand_Drivers!$B$5:$J$100,8,FALSE)</f>
        <v>0</v>
      </c>
      <c r="I370" s="16">
        <f>VLOOKUP($D370,'Growth rate'!$B$3:$S$93,8,FALSE)*VLOOKUP($F370,BY_IND_Demand_Drivers!$B$5:$J$100,9,FALSE)</f>
        <v>0</v>
      </c>
    </row>
    <row r="371" spans="1:9">
      <c r="A371" s="16">
        <f t="shared" si="4"/>
        <v>19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IADEM</v>
      </c>
      <c r="G371" s="16">
        <f>VLOOKUP($D371,'Growth rate'!$B$3:$S$93,8,FALSE)*VLOOKUP($F371,BY_IND_Demand_Drivers!$B$5:$J$100,7,FALSE)</f>
        <v>14.540001074650544</v>
      </c>
      <c r="H371" s="16">
        <f>VLOOKUP($D371,'Growth rate'!$B$3:$S$93,8,FALSE)*VLOOKUP($F371,BY_IND_Demand_Drivers!$B$5:$J$100,8,FALSE)</f>
        <v>0</v>
      </c>
      <c r="I371" s="16">
        <f>VLOOKUP($D371,'Growth rate'!$B$3:$S$93,8,FALSE)*VLOOKUP($F371,BY_IND_Demand_Drivers!$B$5:$J$100,9,FALSE)</f>
        <v>0</v>
      </c>
    </row>
    <row r="372" spans="1:9">
      <c r="A372" s="16">
        <f t="shared" si="4"/>
        <v>19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IADEM</v>
      </c>
      <c r="G372" s="16">
        <f>VLOOKUP($D372,'Growth rate'!$B$3:$S$93,8,FALSE)*VLOOKUP($F372,BY_IND_Demand_Drivers!$B$5:$J$100,7,FALSE)</f>
        <v>14.700203796861492</v>
      </c>
      <c r="H372" s="16">
        <f>VLOOKUP($D372,'Growth rate'!$B$3:$S$93,8,FALSE)*VLOOKUP($F372,BY_IND_Demand_Drivers!$B$5:$J$100,8,FALSE)</f>
        <v>0</v>
      </c>
      <c r="I372" s="16">
        <f>VLOOKUP($D372,'Growth rate'!$B$3:$S$93,8,FALSE)*VLOOKUP($F372,BY_IND_Demand_Drivers!$B$5:$J$100,9,FALSE)</f>
        <v>0</v>
      </c>
    </row>
    <row r="373" spans="1:9">
      <c r="A373" s="16">
        <f t="shared" si="4"/>
        <v>19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IADEM</v>
      </c>
      <c r="G373" s="16">
        <f>VLOOKUP($D373,'Growth rate'!$B$3:$S$93,8,FALSE)*VLOOKUP($F373,BY_IND_Demand_Drivers!$B$5:$J$100,7,FALSE)</f>
        <v>14.860406519072448</v>
      </c>
      <c r="H373" s="16">
        <f>VLOOKUP($D373,'Growth rate'!$B$3:$S$93,8,FALSE)*VLOOKUP($F373,BY_IND_Demand_Drivers!$B$5:$J$100,8,FALSE)</f>
        <v>0</v>
      </c>
      <c r="I373" s="16">
        <f>VLOOKUP($D373,'Growth rate'!$B$3:$S$93,8,FALSE)*VLOOKUP($F373,BY_IND_Demand_Drivers!$B$5:$J$100,9,FALSE)</f>
        <v>0</v>
      </c>
    </row>
    <row r="374" spans="1:9">
      <c r="A374" s="16">
        <f t="shared" si="4"/>
        <v>19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IADEM</v>
      </c>
      <c r="G374" s="16">
        <f>VLOOKUP($D374,'Growth rate'!$B$3:$S$93,8,FALSE)*VLOOKUP($F374,BY_IND_Demand_Drivers!$B$5:$J$100,7,FALSE)</f>
        <v>15.019581879102965</v>
      </c>
      <c r="H374" s="16">
        <f>VLOOKUP($D374,'Growth rate'!$B$3:$S$93,8,FALSE)*VLOOKUP($F374,BY_IND_Demand_Drivers!$B$5:$J$100,8,FALSE)</f>
        <v>0</v>
      </c>
      <c r="I374" s="16">
        <f>VLOOKUP($D374,'Growth rate'!$B$3:$S$93,8,FALSE)*VLOOKUP($F374,BY_IND_Demand_Drivers!$B$5:$J$100,9,FALSE)</f>
        <v>0</v>
      </c>
    </row>
    <row r="375" spans="1:9">
      <c r="A375" s="16">
        <f t="shared" si="4"/>
        <v>19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IADEM</v>
      </c>
      <c r="G375" s="16">
        <f>VLOOKUP($D375,'Growth rate'!$B$3:$S$93,8,FALSE)*VLOOKUP($F375,BY_IND_Demand_Drivers!$B$5:$J$100,7,FALSE)</f>
        <v>15.178757239133482</v>
      </c>
      <c r="H375" s="16">
        <f>VLOOKUP($D375,'Growth rate'!$B$3:$S$93,8,FALSE)*VLOOKUP($F375,BY_IND_Demand_Drivers!$B$5:$J$100,8,FALSE)</f>
        <v>0</v>
      </c>
      <c r="I375" s="16">
        <f>VLOOKUP($D375,'Growth rate'!$B$3:$S$93,8,FALSE)*VLOOKUP($F375,BY_IND_Demand_Drivers!$B$5:$J$100,9,FALSE)</f>
        <v>0</v>
      </c>
    </row>
    <row r="376" spans="1:9">
      <c r="A376" s="16">
        <f t="shared" si="4"/>
        <v>19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IADEM</v>
      </c>
      <c r="G376" s="16">
        <f>VLOOKUP($D376,'Growth rate'!$B$3:$S$93,8,FALSE)*VLOOKUP($F376,BY_IND_Demand_Drivers!$B$5:$J$100,7,FALSE)</f>
        <v>15.337932599164002</v>
      </c>
      <c r="H376" s="16">
        <f>VLOOKUP($D376,'Growth rate'!$B$3:$S$93,8,FALSE)*VLOOKUP($F376,BY_IND_Demand_Drivers!$B$5:$J$100,8,FALSE)</f>
        <v>0</v>
      </c>
      <c r="I376" s="16">
        <f>VLOOKUP($D376,'Growth rate'!$B$3:$S$93,8,FALSE)*VLOOKUP($F376,BY_IND_Demand_Drivers!$B$5:$J$100,9,FALSE)</f>
        <v>0</v>
      </c>
    </row>
    <row r="377" spans="1:9">
      <c r="A377" s="16">
        <f t="shared" si="4"/>
        <v>19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IADEM</v>
      </c>
      <c r="G377" s="16">
        <f>VLOOKUP($D377,'Growth rate'!$B$3:$S$93,8,FALSE)*VLOOKUP($F377,BY_IND_Demand_Drivers!$B$5:$J$100,7,FALSE)</f>
        <v>15.497107959194523</v>
      </c>
      <c r="H377" s="16">
        <f>VLOOKUP($D377,'Growth rate'!$B$3:$S$93,8,FALSE)*VLOOKUP($F377,BY_IND_Demand_Drivers!$B$5:$J$100,8,FALSE)</f>
        <v>0</v>
      </c>
      <c r="I377" s="16">
        <f>VLOOKUP($D377,'Growth rate'!$B$3:$S$93,8,FALSE)*VLOOKUP($F377,BY_IND_Demand_Drivers!$B$5:$J$100,9,FALSE)</f>
        <v>0</v>
      </c>
    </row>
    <row r="378" spans="1:9">
      <c r="A378" s="16">
        <f t="shared" si="4"/>
        <v>19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IADEM</v>
      </c>
      <c r="G378" s="16">
        <f>VLOOKUP($D378,'Growth rate'!$B$3:$S$93,8,FALSE)*VLOOKUP($F378,BY_IND_Demand_Drivers!$B$5:$J$100,7,FALSE)</f>
        <v>15.656283319225043</v>
      </c>
      <c r="H378" s="16">
        <f>VLOOKUP($D378,'Growth rate'!$B$3:$S$93,8,FALSE)*VLOOKUP($F378,BY_IND_Demand_Drivers!$B$5:$J$100,8,FALSE)</f>
        <v>0</v>
      </c>
      <c r="I378" s="16">
        <f>VLOOKUP($D378,'Growth rate'!$B$3:$S$93,8,FALSE)*VLOOKUP($F378,BY_IND_Demand_Drivers!$B$5:$J$100,9,FALSE)</f>
        <v>0</v>
      </c>
    </row>
    <row r="379" spans="1:9">
      <c r="A379" s="16">
        <f t="shared" si="4"/>
        <v>19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IADEM</v>
      </c>
      <c r="G379" s="16">
        <f>VLOOKUP($D379,'Growth rate'!$B$3:$S$93,8,FALSE)*VLOOKUP($F379,BY_IND_Demand_Drivers!$B$5:$J$100,7,FALSE)</f>
        <v>15.8137980650746</v>
      </c>
      <c r="H379" s="16">
        <f>VLOOKUP($D379,'Growth rate'!$B$3:$S$93,8,FALSE)*VLOOKUP($F379,BY_IND_Demand_Drivers!$B$5:$J$100,8,FALSE)</f>
        <v>0</v>
      </c>
      <c r="I379" s="16">
        <f>VLOOKUP($D379,'Growth rate'!$B$3:$S$93,8,FALSE)*VLOOKUP($F379,BY_IND_Demand_Drivers!$B$5:$J$100,9,FALSE)</f>
        <v>0</v>
      </c>
    </row>
    <row r="380" spans="1:9">
      <c r="A380" s="16">
        <f t="shared" si="4"/>
        <v>19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IADEM</v>
      </c>
      <c r="G380" s="16">
        <f>VLOOKUP($D380,'Growth rate'!$B$3:$S$93,8,FALSE)*VLOOKUP($F380,BY_IND_Demand_Drivers!$B$5:$J$100,7,FALSE)</f>
        <v>15.971312810924157</v>
      </c>
      <c r="H380" s="16">
        <f>VLOOKUP($D380,'Growth rate'!$B$3:$S$93,8,FALSE)*VLOOKUP($F380,BY_IND_Demand_Drivers!$B$5:$J$100,8,FALSE)</f>
        <v>0</v>
      </c>
      <c r="I380" s="16">
        <f>VLOOKUP($D380,'Growth rate'!$B$3:$S$93,8,FALSE)*VLOOKUP($F380,BY_IND_Demand_Drivers!$B$5:$J$100,9,FALSE)</f>
        <v>0</v>
      </c>
    </row>
    <row r="381" spans="1:9">
      <c r="A381" s="16">
        <f t="shared" si="4"/>
        <v>19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IADEM</v>
      </c>
      <c r="G381" s="16">
        <f>VLOOKUP($D381,'Growth rate'!$B$3:$S$93,8,FALSE)*VLOOKUP($F381,BY_IND_Demand_Drivers!$B$5:$J$100,7,FALSE)</f>
        <v>16.128827556773711</v>
      </c>
      <c r="H381" s="16">
        <f>VLOOKUP($D381,'Growth rate'!$B$3:$S$93,8,FALSE)*VLOOKUP($F381,BY_IND_Demand_Drivers!$B$5:$J$100,8,FALSE)</f>
        <v>0</v>
      </c>
      <c r="I381" s="16">
        <f>VLOOKUP($D381,'Growth rate'!$B$3:$S$93,8,FALSE)*VLOOKUP($F381,BY_IND_Demand_Drivers!$B$5:$J$100,9,FALSE)</f>
        <v>0</v>
      </c>
    </row>
    <row r="382" spans="1:9">
      <c r="A382" s="16">
        <f t="shared" si="4"/>
        <v>19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IADEM</v>
      </c>
      <c r="G382" s="16">
        <f>VLOOKUP($D382,'Growth rate'!$B$3:$S$93,8,FALSE)*VLOOKUP($F382,BY_IND_Demand_Drivers!$B$5:$J$100,7,FALSE)</f>
        <v>16.286342302623268</v>
      </c>
      <c r="H382" s="16">
        <f>VLOOKUP($D382,'Growth rate'!$B$3:$S$93,8,FALSE)*VLOOKUP($F382,BY_IND_Demand_Drivers!$B$5:$J$100,8,FALSE)</f>
        <v>0</v>
      </c>
      <c r="I382" s="16">
        <f>VLOOKUP($D382,'Growth rate'!$B$3:$S$93,8,FALSE)*VLOOKUP($F382,BY_IND_Demand_Drivers!$B$5:$J$100,9,FALSE)</f>
        <v>0</v>
      </c>
    </row>
    <row r="383" spans="1:9">
      <c r="A383" s="16">
        <f t="shared" si="4"/>
        <v>19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IADEM</v>
      </c>
      <c r="G383" s="16">
        <f>VLOOKUP($D383,'Growth rate'!$B$3:$S$93,8,FALSE)*VLOOKUP($F383,BY_IND_Demand_Drivers!$B$5:$J$100,7,FALSE)</f>
        <v>16.443857048472829</v>
      </c>
      <c r="H383" s="16">
        <f>VLOOKUP($D383,'Growth rate'!$B$3:$S$93,8,FALSE)*VLOOKUP($F383,BY_IND_Demand_Drivers!$B$5:$J$100,8,FALSE)</f>
        <v>0</v>
      </c>
      <c r="I383" s="16">
        <f>VLOOKUP($D383,'Growth rate'!$B$3:$S$93,8,FALSE)*VLOOKUP($F383,BY_IND_Demand_Drivers!$B$5:$J$100,9,FALSE)</f>
        <v>0</v>
      </c>
    </row>
    <row r="384" spans="1:9">
      <c r="A384" s="16">
        <f t="shared" si="4"/>
        <v>19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IADEM</v>
      </c>
      <c r="G384" s="16">
        <f>VLOOKUP($D384,'Growth rate'!$B$3:$S$93,8,FALSE)*VLOOKUP($F384,BY_IND_Demand_Drivers!$B$5:$J$100,7,FALSE)</f>
        <v>16.593039736530233</v>
      </c>
      <c r="H384" s="16">
        <f>VLOOKUP($D384,'Growth rate'!$B$3:$S$93,8,FALSE)*VLOOKUP($F384,BY_IND_Demand_Drivers!$B$5:$J$100,8,FALSE)</f>
        <v>0</v>
      </c>
      <c r="I384" s="16">
        <f>VLOOKUP($D384,'Growth rate'!$B$3:$S$93,8,FALSE)*VLOOKUP($F384,BY_IND_Demand_Drivers!$B$5:$J$100,9,FALSE)</f>
        <v>0</v>
      </c>
    </row>
    <row r="385" spans="1:9">
      <c r="A385" s="16">
        <f t="shared" si="4"/>
        <v>19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IADEM</v>
      </c>
      <c r="G385" s="16">
        <f>VLOOKUP($D385,'Growth rate'!$B$3:$S$93,8,FALSE)*VLOOKUP($F385,BY_IND_Demand_Drivers!$B$5:$J$100,7,FALSE)</f>
        <v>16.742222424587638</v>
      </c>
      <c r="H385" s="16">
        <f>VLOOKUP($D385,'Growth rate'!$B$3:$S$93,8,FALSE)*VLOOKUP($F385,BY_IND_Demand_Drivers!$B$5:$J$100,8,FALSE)</f>
        <v>0</v>
      </c>
      <c r="I385" s="16">
        <f>VLOOKUP($D385,'Growth rate'!$B$3:$S$93,8,FALSE)*VLOOKUP($F385,BY_IND_Demand_Drivers!$B$5:$J$100,9,FALSE)</f>
        <v>0</v>
      </c>
    </row>
    <row r="386" spans="1:9">
      <c r="A386" s="16">
        <f t="shared" si="4"/>
        <v>19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IADEM</v>
      </c>
      <c r="G386" s="16">
        <f>VLOOKUP($D386,'Growth rate'!$B$3:$S$93,8,FALSE)*VLOOKUP($F386,BY_IND_Demand_Drivers!$B$5:$J$100,7,FALSE)</f>
        <v>16.891405112645039</v>
      </c>
      <c r="H386" s="16">
        <f>VLOOKUP($D386,'Growth rate'!$B$3:$S$93,8,FALSE)*VLOOKUP($F386,BY_IND_Demand_Drivers!$B$5:$J$100,8,FALSE)</f>
        <v>0</v>
      </c>
      <c r="I386" s="16">
        <f>VLOOKUP($D386,'Growth rate'!$B$3:$S$93,8,FALSE)*VLOOKUP($F386,BY_IND_Demand_Drivers!$B$5:$J$100,9,FALSE)</f>
        <v>0</v>
      </c>
    </row>
    <row r="387" spans="1:9">
      <c r="A387" s="16">
        <f t="shared" si="4"/>
        <v>19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IADEM</v>
      </c>
      <c r="G387" s="16">
        <f>VLOOKUP($D387,'Growth rate'!$B$3:$S$93,8,FALSE)*VLOOKUP($F387,BY_IND_Demand_Drivers!$B$5:$J$100,7,FALSE)</f>
        <v>17.040587800702443</v>
      </c>
      <c r="H387" s="16">
        <f>VLOOKUP($D387,'Growth rate'!$B$3:$S$93,8,FALSE)*VLOOKUP($F387,BY_IND_Demand_Drivers!$B$5:$J$100,8,FALSE)</f>
        <v>0</v>
      </c>
      <c r="I387" s="16">
        <f>VLOOKUP($D387,'Growth rate'!$B$3:$S$93,8,FALSE)*VLOOKUP($F387,BY_IND_Demand_Drivers!$B$5:$J$100,9,FALSE)</f>
        <v>0</v>
      </c>
    </row>
    <row r="388" spans="1:9">
      <c r="A388" s="16">
        <f t="shared" si="4"/>
        <v>19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IADEM</v>
      </c>
      <c r="G388" s="16">
        <f>VLOOKUP($D388,'Growth rate'!$B$3:$S$93,8,FALSE)*VLOOKUP($F388,BY_IND_Demand_Drivers!$B$5:$J$100,7,FALSE)</f>
        <v>17.189770488759848</v>
      </c>
      <c r="H388" s="16">
        <f>VLOOKUP($D388,'Growth rate'!$B$3:$S$93,8,FALSE)*VLOOKUP($F388,BY_IND_Demand_Drivers!$B$5:$J$100,8,FALSE)</f>
        <v>0</v>
      </c>
      <c r="I388" s="16">
        <f>VLOOKUP($D388,'Growth rate'!$B$3:$S$93,8,FALSE)*VLOOKUP($F388,BY_IND_Demand_Drivers!$B$5:$J$100,9,FALSE)</f>
        <v>0</v>
      </c>
    </row>
    <row r="389" spans="1:9">
      <c r="A389" s="16">
        <f t="shared" si="4"/>
        <v>19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IADEM</v>
      </c>
      <c r="G389" s="16">
        <f>VLOOKUP($D389,'Growth rate'!$B$3:$S$93,8,FALSE)*VLOOKUP($F389,BY_IND_Demand_Drivers!$B$5:$J$100,7,FALSE)</f>
        <v>17.329856311151222</v>
      </c>
      <c r="H389" s="16">
        <f>VLOOKUP($D389,'Growth rate'!$B$3:$S$93,8,FALSE)*VLOOKUP($F389,BY_IND_Demand_Drivers!$B$5:$J$100,8,FALSE)</f>
        <v>0</v>
      </c>
      <c r="I389" s="16">
        <f>VLOOKUP($D389,'Growth rate'!$B$3:$S$93,8,FALSE)*VLOOKUP($F389,BY_IND_Demand_Drivers!$B$5:$J$100,9,FALSE)</f>
        <v>0</v>
      </c>
    </row>
    <row r="390" spans="1:9">
      <c r="A390" s="16">
        <f t="shared" si="4"/>
        <v>19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IADEM</v>
      </c>
      <c r="G390" s="16">
        <f>VLOOKUP($D390,'Growth rate'!$B$3:$S$93,8,FALSE)*VLOOKUP($F390,BY_IND_Demand_Drivers!$B$5:$J$100,7,FALSE)</f>
        <v>17.469942133542599</v>
      </c>
      <c r="H390" s="16">
        <f>VLOOKUP($D390,'Growth rate'!$B$3:$S$93,8,FALSE)*VLOOKUP($F390,BY_IND_Demand_Drivers!$B$5:$J$100,8,FALSE)</f>
        <v>0</v>
      </c>
      <c r="I390" s="16">
        <f>VLOOKUP($D390,'Growth rate'!$B$3:$S$93,8,FALSE)*VLOOKUP($F390,BY_IND_Demand_Drivers!$B$5:$J$100,9,FALSE)</f>
        <v>0</v>
      </c>
    </row>
    <row r="391" spans="1:9">
      <c r="A391" s="16">
        <f t="shared" si="4"/>
        <v>19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IADEM</v>
      </c>
      <c r="G391" s="16">
        <f>VLOOKUP($D391,'Growth rate'!$B$3:$S$93,8,FALSE)*VLOOKUP($F391,BY_IND_Demand_Drivers!$B$5:$J$100,7,FALSE)</f>
        <v>17.610027955933965</v>
      </c>
      <c r="H391" s="16">
        <f>VLOOKUP($D391,'Growth rate'!$B$3:$S$93,8,FALSE)*VLOOKUP($F391,BY_IND_Demand_Drivers!$B$5:$J$100,8,FALSE)</f>
        <v>0</v>
      </c>
      <c r="I391" s="16">
        <f>VLOOKUP($D391,'Growth rate'!$B$3:$S$93,8,FALSE)*VLOOKUP($F391,BY_IND_Demand_Drivers!$B$5:$J$100,9,FALSE)</f>
        <v>0</v>
      </c>
    </row>
    <row r="392" spans="1:9">
      <c r="A392" s="16">
        <f t="shared" si="4"/>
        <v>19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IADEM</v>
      </c>
      <c r="G392" s="16">
        <f>VLOOKUP($D392,'Growth rate'!$B$3:$S$93,8,FALSE)*VLOOKUP($F392,BY_IND_Demand_Drivers!$B$5:$J$100,7,FALSE)</f>
        <v>17.750113778325343</v>
      </c>
      <c r="H392" s="16">
        <f>VLOOKUP($D392,'Growth rate'!$B$3:$S$93,8,FALSE)*VLOOKUP($F392,BY_IND_Demand_Drivers!$B$5:$J$100,8,FALSE)</f>
        <v>0</v>
      </c>
      <c r="I392" s="16">
        <f>VLOOKUP($D392,'Growth rate'!$B$3:$S$93,8,FALSE)*VLOOKUP($F392,BY_IND_Demand_Drivers!$B$5:$J$100,9,FALSE)</f>
        <v>0</v>
      </c>
    </row>
    <row r="393" spans="1:9">
      <c r="A393" s="16">
        <f t="shared" si="4"/>
        <v>19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IADEM</v>
      </c>
      <c r="G393" s="16">
        <f>VLOOKUP($D393,'Growth rate'!$B$3:$S$93,8,FALSE)*VLOOKUP($F393,BY_IND_Demand_Drivers!$B$5:$J$100,7,FALSE)</f>
        <v>17.89019960071672</v>
      </c>
      <c r="H393" s="16">
        <f>VLOOKUP($D393,'Growth rate'!$B$3:$S$93,8,FALSE)*VLOOKUP($F393,BY_IND_Demand_Drivers!$B$5:$J$100,8,FALSE)</f>
        <v>0</v>
      </c>
      <c r="I393" s="16">
        <f>VLOOKUP($D393,'Growth rate'!$B$3:$S$93,8,FALSE)*VLOOKUP($F393,BY_IND_Demand_Drivers!$B$5:$J$100,9,FALSE)</f>
        <v>0</v>
      </c>
    </row>
    <row r="394" spans="1:9">
      <c r="A394" s="16">
        <f t="shared" si="4"/>
        <v>19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IADEM</v>
      </c>
      <c r="G394" s="16">
        <f>VLOOKUP($D394,'Growth rate'!$B$3:$S$93,8,FALSE)*VLOOKUP($F394,BY_IND_Demand_Drivers!$B$5:$J$100,7,FALSE)</f>
        <v>18.013253397030518</v>
      </c>
      <c r="H394" s="16">
        <f>VLOOKUP($D394,'Growth rate'!$B$3:$S$93,8,FALSE)*VLOOKUP($F394,BY_IND_Demand_Drivers!$B$5:$J$100,8,FALSE)</f>
        <v>0</v>
      </c>
      <c r="I394" s="16">
        <f>VLOOKUP($D394,'Growth rate'!$B$3:$S$93,8,FALSE)*VLOOKUP($F394,BY_IND_Demand_Drivers!$B$5:$J$100,9,FALSE)</f>
        <v>0</v>
      </c>
    </row>
    <row r="395" spans="1:9">
      <c r="A395" s="16">
        <f t="shared" si="4"/>
        <v>19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IADEM</v>
      </c>
      <c r="G395" s="16">
        <f>VLOOKUP($D395,'Growth rate'!$B$3:$S$93,8,FALSE)*VLOOKUP($F395,BY_IND_Demand_Drivers!$B$5:$J$100,7,FALSE)</f>
        <v>18.136307193344319</v>
      </c>
      <c r="H395" s="16">
        <f>VLOOKUP($D395,'Growth rate'!$B$3:$S$93,8,FALSE)*VLOOKUP($F395,BY_IND_Demand_Drivers!$B$5:$J$100,8,FALSE)</f>
        <v>0</v>
      </c>
      <c r="I395" s="16">
        <f>VLOOKUP($D395,'Growth rate'!$B$3:$S$93,8,FALSE)*VLOOKUP($F395,BY_IND_Demand_Drivers!$B$5:$J$100,9,FALSE)</f>
        <v>0</v>
      </c>
    </row>
    <row r="396" spans="1:9">
      <c r="A396" s="16">
        <f t="shared" si="4"/>
        <v>19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IADEM</v>
      </c>
      <c r="G396" s="16">
        <f>VLOOKUP($D396,'Growth rate'!$B$3:$S$93,8,FALSE)*VLOOKUP($F396,BY_IND_Demand_Drivers!$B$5:$J$100,7,FALSE)</f>
        <v>18.25936098965812</v>
      </c>
      <c r="H396" s="16">
        <f>VLOOKUP($D396,'Growth rate'!$B$3:$S$93,8,FALSE)*VLOOKUP($F396,BY_IND_Demand_Drivers!$B$5:$J$100,8,FALSE)</f>
        <v>0</v>
      </c>
      <c r="I396" s="16">
        <f>VLOOKUP($D396,'Growth rate'!$B$3:$S$93,8,FALSE)*VLOOKUP($F396,BY_IND_Demand_Drivers!$B$5:$J$100,9,FALSE)</f>
        <v>0</v>
      </c>
    </row>
    <row r="397" spans="1:9">
      <c r="A397" s="16">
        <f t="shared" si="4"/>
        <v>19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IADEM</v>
      </c>
      <c r="G397" s="16">
        <f>VLOOKUP($D397,'Growth rate'!$B$3:$S$93,8,FALSE)*VLOOKUP($F397,BY_IND_Demand_Drivers!$B$5:$J$100,7,FALSE)</f>
        <v>18.382414785971921</v>
      </c>
      <c r="H397" s="16">
        <f>VLOOKUP($D397,'Growth rate'!$B$3:$S$93,8,FALSE)*VLOOKUP($F397,BY_IND_Demand_Drivers!$B$5:$J$100,8,FALSE)</f>
        <v>0</v>
      </c>
      <c r="I397" s="16">
        <f>VLOOKUP($D397,'Growth rate'!$B$3:$S$93,8,FALSE)*VLOOKUP($F397,BY_IND_Demand_Drivers!$B$5:$J$100,9,FALSE)</f>
        <v>0</v>
      </c>
    </row>
    <row r="398" spans="1:9">
      <c r="A398" s="16">
        <f t="shared" si="4"/>
        <v>19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IADEM</v>
      </c>
      <c r="G398" s="16">
        <f>VLOOKUP($D398,'Growth rate'!$B$3:$S$93,8,FALSE)*VLOOKUP($F398,BY_IND_Demand_Drivers!$B$5:$J$100,7,FALSE)</f>
        <v>18.505468582285715</v>
      </c>
      <c r="H398" s="16">
        <f>VLOOKUP($D398,'Growth rate'!$B$3:$S$93,8,FALSE)*VLOOKUP($F398,BY_IND_Demand_Drivers!$B$5:$J$100,8,FALSE)</f>
        <v>0</v>
      </c>
      <c r="I398" s="16">
        <f>VLOOKUP($D398,'Growth rate'!$B$3:$S$93,8,FALSE)*VLOOKUP($F398,BY_IND_Demand_Drivers!$B$5:$J$100,9,FALSE)</f>
        <v>0</v>
      </c>
    </row>
    <row r="399" spans="1:9">
      <c r="A399" s="16">
        <f t="shared" si="4"/>
        <v>19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IADEM</v>
      </c>
      <c r="G399" s="16">
        <f>VLOOKUP($D399,'Growth rate'!$B$3:$S$93,8,FALSE)*VLOOKUP($F399,BY_IND_Demand_Drivers!$B$5:$J$100,7,FALSE)</f>
        <v>18.613588557213834</v>
      </c>
      <c r="H399" s="16">
        <f>VLOOKUP($D399,'Growth rate'!$B$3:$S$93,8,FALSE)*VLOOKUP($F399,BY_IND_Demand_Drivers!$B$5:$J$100,8,FALSE)</f>
        <v>0</v>
      </c>
      <c r="I399" s="16">
        <f>VLOOKUP($D399,'Growth rate'!$B$3:$S$93,8,FALSE)*VLOOKUP($F399,BY_IND_Demand_Drivers!$B$5:$J$100,9,FALSE)</f>
        <v>0</v>
      </c>
    </row>
    <row r="400" spans="1:9">
      <c r="A400" s="16">
        <f t="shared" si="4"/>
        <v>19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IADEM</v>
      </c>
      <c r="G400" s="16">
        <f>VLOOKUP($D400,'Growth rate'!$B$3:$S$93,8,FALSE)*VLOOKUP($F400,BY_IND_Demand_Drivers!$B$5:$J$100,7,FALSE)</f>
        <v>18.721708532141953</v>
      </c>
      <c r="H400" s="16">
        <f>VLOOKUP($D400,'Growth rate'!$B$3:$S$93,8,FALSE)*VLOOKUP($F400,BY_IND_Demand_Drivers!$B$5:$J$100,8,FALSE)</f>
        <v>0</v>
      </c>
      <c r="I400" s="16">
        <f>VLOOKUP($D400,'Growth rate'!$B$3:$S$93,8,FALSE)*VLOOKUP($F400,BY_IND_Demand_Drivers!$B$5:$J$100,9,FALSE)</f>
        <v>0</v>
      </c>
    </row>
    <row r="401" spans="1:9">
      <c r="A401" s="16">
        <f t="shared" si="4"/>
        <v>19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IADEM</v>
      </c>
      <c r="G401" s="16">
        <f>VLOOKUP($D401,'Growth rate'!$B$3:$S$93,8,FALSE)*VLOOKUP($F401,BY_IND_Demand_Drivers!$B$5:$J$100,7,FALSE)</f>
        <v>18.829828507070076</v>
      </c>
      <c r="H401" s="16">
        <f>VLOOKUP($D401,'Growth rate'!$B$3:$S$93,8,FALSE)*VLOOKUP($F401,BY_IND_Demand_Drivers!$B$5:$J$100,8,FALSE)</f>
        <v>0</v>
      </c>
      <c r="I401" s="16">
        <f>VLOOKUP($D401,'Growth rate'!$B$3:$S$93,8,FALSE)*VLOOKUP($F401,BY_IND_Demand_Drivers!$B$5:$J$100,9,FALSE)</f>
        <v>0</v>
      </c>
    </row>
    <row r="402" spans="1:9">
      <c r="A402" s="16">
        <f t="shared" si="4"/>
        <v>19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IADEM</v>
      </c>
      <c r="G402" s="16">
        <f>VLOOKUP($D402,'Growth rate'!$B$3:$S$93,8,FALSE)*VLOOKUP($F402,BY_IND_Demand_Drivers!$B$5:$J$100,7,FALSE)</f>
        <v>18.937948481998191</v>
      </c>
      <c r="H402" s="16">
        <f>VLOOKUP($D402,'Growth rate'!$B$3:$S$93,8,FALSE)*VLOOKUP($F402,BY_IND_Demand_Drivers!$B$5:$J$100,8,FALSE)</f>
        <v>0</v>
      </c>
      <c r="I402" s="16">
        <f>VLOOKUP($D402,'Growth rate'!$B$3:$S$93,8,FALSE)*VLOOKUP($F402,BY_IND_Demand_Drivers!$B$5:$J$100,9,FALSE)</f>
        <v>0</v>
      </c>
    </row>
    <row r="403" spans="1:9">
      <c r="A403" s="16">
        <f t="shared" si="4"/>
        <v>19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IADEM</v>
      </c>
      <c r="G403" s="16">
        <f>VLOOKUP($D403,'Growth rate'!$B$3:$S$93,8,FALSE)*VLOOKUP($F403,BY_IND_Demand_Drivers!$B$5:$J$100,7,FALSE)</f>
        <v>19.046068456926314</v>
      </c>
      <c r="H403" s="16">
        <f>VLOOKUP($D403,'Growth rate'!$B$3:$S$93,8,FALSE)*VLOOKUP($F403,BY_IND_Demand_Drivers!$B$5:$J$100,8,FALSE)</f>
        <v>0</v>
      </c>
      <c r="I403" s="16">
        <f>VLOOKUP($D403,'Growth rate'!$B$3:$S$93,8,FALSE)*VLOOKUP($F403,BY_IND_Demand_Drivers!$B$5:$J$100,9,FALSE)</f>
        <v>0</v>
      </c>
    </row>
    <row r="404" spans="1:9">
      <c r="A404" s="16">
        <f t="shared" si="4"/>
        <v>19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IADEM</v>
      </c>
      <c r="G404" s="16">
        <f>VLOOKUP($D404,'Growth rate'!$B$3:$S$93,8,FALSE)*VLOOKUP($F404,BY_IND_Demand_Drivers!$B$5:$J$100,7,FALSE)</f>
        <v>19.143518470109623</v>
      </c>
      <c r="H404" s="16">
        <f>VLOOKUP($D404,'Growth rate'!$B$3:$S$93,8,FALSE)*VLOOKUP($F404,BY_IND_Demand_Drivers!$B$5:$J$100,8,FALSE)</f>
        <v>0</v>
      </c>
      <c r="I404" s="16">
        <f>VLOOKUP($D404,'Growth rate'!$B$3:$S$93,8,FALSE)*VLOOKUP($F404,BY_IND_Demand_Drivers!$B$5:$J$100,9,FALSE)</f>
        <v>0</v>
      </c>
    </row>
    <row r="405" spans="1:9">
      <c r="A405" s="16">
        <f t="shared" si="4"/>
        <v>19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IADEM</v>
      </c>
      <c r="G405" s="16">
        <f>VLOOKUP($D405,'Growth rate'!$B$3:$S$93,8,FALSE)*VLOOKUP($F405,BY_IND_Demand_Drivers!$B$5:$J$100,7,FALSE)</f>
        <v>19.240968483292935</v>
      </c>
      <c r="H405" s="16">
        <f>VLOOKUP($D405,'Growth rate'!$B$3:$S$93,8,FALSE)*VLOOKUP($F405,BY_IND_Demand_Drivers!$B$5:$J$100,8,FALSE)</f>
        <v>0</v>
      </c>
      <c r="I405" s="16">
        <f>VLOOKUP($D405,'Growth rate'!$B$3:$S$93,8,FALSE)*VLOOKUP($F405,BY_IND_Demand_Drivers!$B$5:$J$100,9,FALSE)</f>
        <v>0</v>
      </c>
    </row>
    <row r="406" spans="1:9">
      <c r="A406" s="16">
        <f t="shared" si="4"/>
        <v>19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IADEM</v>
      </c>
      <c r="G406" s="16">
        <f>VLOOKUP($D406,'Growth rate'!$B$3:$S$93,8,FALSE)*VLOOKUP($F406,BY_IND_Demand_Drivers!$B$5:$J$100,7,FALSE)</f>
        <v>19.33841849647624</v>
      </c>
      <c r="H406" s="16">
        <f>VLOOKUP($D406,'Growth rate'!$B$3:$S$93,8,FALSE)*VLOOKUP($F406,BY_IND_Demand_Drivers!$B$5:$J$100,8,FALSE)</f>
        <v>0</v>
      </c>
      <c r="I406" s="16">
        <f>VLOOKUP($D406,'Growth rate'!$B$3:$S$93,8,FALSE)*VLOOKUP($F406,BY_IND_Demand_Drivers!$B$5:$J$100,9,FALSE)</f>
        <v>0</v>
      </c>
    </row>
    <row r="407" spans="1:9">
      <c r="A407" s="16">
        <f t="shared" ref="A407:A470" si="5">A325+1</f>
        <v>19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IADEM</v>
      </c>
      <c r="G407" s="16">
        <f>VLOOKUP($D407,'Growth rate'!$B$3:$S$93,8,FALSE)*VLOOKUP($F407,BY_IND_Demand_Drivers!$B$5:$J$100,7,FALSE)</f>
        <v>19.435868509659556</v>
      </c>
      <c r="H407" s="16">
        <f>VLOOKUP($D407,'Growth rate'!$B$3:$S$93,8,FALSE)*VLOOKUP($F407,BY_IND_Demand_Drivers!$B$5:$J$100,8,FALSE)</f>
        <v>0</v>
      </c>
      <c r="I407" s="16">
        <f>VLOOKUP($D407,'Growth rate'!$B$3:$S$93,8,FALSE)*VLOOKUP($F407,BY_IND_Demand_Drivers!$B$5:$J$100,9,FALSE)</f>
        <v>0</v>
      </c>
    </row>
    <row r="408" spans="1:9">
      <c r="A408" s="16">
        <f t="shared" si="5"/>
        <v>19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IADEM</v>
      </c>
      <c r="G408" s="16">
        <f>VLOOKUP($D408,'Growth rate'!$B$3:$S$93,8,FALSE)*VLOOKUP($F408,BY_IND_Demand_Drivers!$B$5:$J$100,7,FALSE)</f>
        <v>19.533318522842865</v>
      </c>
      <c r="H408" s="16">
        <f>VLOOKUP($D408,'Growth rate'!$B$3:$S$93,8,FALSE)*VLOOKUP($F408,BY_IND_Demand_Drivers!$B$5:$J$100,8,FALSE)</f>
        <v>0</v>
      </c>
      <c r="I408" s="16">
        <f>VLOOKUP($D408,'Growth rate'!$B$3:$S$93,8,FALSE)*VLOOKUP($F408,BY_IND_Demand_Drivers!$B$5:$J$100,9,FALSE)</f>
        <v>0</v>
      </c>
    </row>
    <row r="409" spans="1:9">
      <c r="A409" s="16">
        <f t="shared" si="5"/>
        <v>19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IADEM</v>
      </c>
      <c r="G409" s="16">
        <f>VLOOKUP($D409,'Growth rate'!$B$3:$S$93,8,FALSE)*VLOOKUP($F409,BY_IND_Demand_Drivers!$B$5:$J$100,7,FALSE)</f>
        <v>19.622231340262026</v>
      </c>
      <c r="H409" s="16">
        <f>VLOOKUP($D409,'Growth rate'!$B$3:$S$93,8,FALSE)*VLOOKUP($F409,BY_IND_Demand_Drivers!$B$5:$J$100,8,FALSE)</f>
        <v>0</v>
      </c>
      <c r="I409" s="16">
        <f>VLOOKUP($D409,'Growth rate'!$B$3:$S$93,8,FALSE)*VLOOKUP($F409,BY_IND_Demand_Drivers!$B$5:$J$100,9,FALSE)</f>
        <v>0</v>
      </c>
    </row>
    <row r="410" spans="1:9">
      <c r="A410" s="16">
        <f t="shared" si="5"/>
        <v>19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IADEM</v>
      </c>
      <c r="G410" s="16">
        <f>VLOOKUP($D410,'Growth rate'!$B$3:$S$93,8,FALSE)*VLOOKUP($F410,BY_IND_Demand_Drivers!$B$5:$J$100,7,FALSE)</f>
        <v>19.711144157681183</v>
      </c>
      <c r="H410" s="16">
        <f>VLOOKUP($D410,'Growth rate'!$B$3:$S$93,8,FALSE)*VLOOKUP($F410,BY_IND_Demand_Drivers!$B$5:$J$100,8,FALSE)</f>
        <v>0</v>
      </c>
      <c r="I410" s="16">
        <f>VLOOKUP($D410,'Growth rate'!$B$3:$S$93,8,FALSE)*VLOOKUP($F410,BY_IND_Demand_Drivers!$B$5:$J$100,9,FALSE)</f>
        <v>0</v>
      </c>
    </row>
    <row r="411" spans="1:9">
      <c r="A411" s="16">
        <f t="shared" si="5"/>
        <v>19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IADEM</v>
      </c>
      <c r="G411" s="16">
        <f>VLOOKUP($D411,'Growth rate'!$B$3:$S$93,8,FALSE)*VLOOKUP($F411,BY_IND_Demand_Drivers!$B$5:$J$100,7,FALSE)</f>
        <v>19.800056975100336</v>
      </c>
      <c r="H411" s="16">
        <f>VLOOKUP($D411,'Growth rate'!$B$3:$S$93,8,FALSE)*VLOOKUP($F411,BY_IND_Demand_Drivers!$B$5:$J$100,8,FALSE)</f>
        <v>0</v>
      </c>
      <c r="I411" s="16">
        <f>VLOOKUP($D411,'Growth rate'!$B$3:$S$93,8,FALSE)*VLOOKUP($F411,BY_IND_Demand_Drivers!$B$5:$J$100,9,FALSE)</f>
        <v>0</v>
      </c>
    </row>
    <row r="412" spans="1:9">
      <c r="A412" s="16">
        <f t="shared" si="5"/>
        <v>19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IADEM</v>
      </c>
      <c r="G412" s="16">
        <f>VLOOKUP($D412,'Growth rate'!$B$3:$S$93,8,FALSE)*VLOOKUP($F412,BY_IND_Demand_Drivers!$B$5:$J$100,7,FALSE)</f>
        <v>19.888969792519497</v>
      </c>
      <c r="H412" s="16">
        <f>VLOOKUP($D412,'Growth rate'!$B$3:$S$93,8,FALSE)*VLOOKUP($F412,BY_IND_Demand_Drivers!$B$5:$J$100,8,FALSE)</f>
        <v>0</v>
      </c>
      <c r="I412" s="16">
        <f>VLOOKUP($D412,'Growth rate'!$B$3:$S$93,8,FALSE)*VLOOKUP($F412,BY_IND_Demand_Drivers!$B$5:$J$100,9,FALSE)</f>
        <v>0</v>
      </c>
    </row>
    <row r="413" spans="1:9">
      <c r="A413" s="16">
        <f t="shared" si="5"/>
        <v>19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IADEM</v>
      </c>
      <c r="G413" s="16">
        <f>VLOOKUP($D413,'Growth rate'!$B$3:$S$93,8,FALSE)*VLOOKUP($F413,BY_IND_Demand_Drivers!$B$5:$J$100,7,FALSE)</f>
        <v>19.977882609938654</v>
      </c>
      <c r="H413" s="16">
        <f>VLOOKUP($D413,'Growth rate'!$B$3:$S$93,8,FALSE)*VLOOKUP($F413,BY_IND_Demand_Drivers!$B$5:$J$100,8,FALSE)</f>
        <v>0</v>
      </c>
      <c r="I413" s="16">
        <f>VLOOKUP($D413,'Growth rate'!$B$3:$S$93,8,FALSE)*VLOOKUP($F413,BY_IND_Demand_Drivers!$B$5:$J$100,9,FALSE)</f>
        <v>0</v>
      </c>
    </row>
    <row r="414" spans="1:9">
      <c r="A414" s="16">
        <f t="shared" si="5"/>
        <v>20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IADTF</v>
      </c>
      <c r="G414" s="16">
        <f>VLOOKUP($D414,'Growth rate'!$B$3:$S$93,8,FALSE)*VLOOKUP($F414,BY_IND_Demand_Drivers!$B$5:$J$100,7,FALSE)</f>
        <v>0.47221257029703001</v>
      </c>
      <c r="H414" s="16">
        <f>VLOOKUP($D414,'Growth rate'!$B$3:$S$93,8,FALSE)*VLOOKUP($F414,BY_IND_Demand_Drivers!$B$5:$J$100,8,FALSE)</f>
        <v>0</v>
      </c>
      <c r="I414" s="16">
        <f>VLOOKUP($D414,'Growth rate'!$B$3:$S$93,8,FALSE)*VLOOKUP($F414,BY_IND_Demand_Drivers!$B$5:$J$100,9,FALSE)</f>
        <v>0</v>
      </c>
    </row>
    <row r="415" spans="1:9">
      <c r="A415" s="16">
        <f t="shared" si="5"/>
        <v>20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IADTF</v>
      </c>
      <c r="G415" s="16">
        <f>VLOOKUP($D415,'Growth rate'!$B$3:$S$93,8,FALSE)*VLOOKUP($F415,BY_IND_Demand_Drivers!$B$5:$J$100,7,FALSE)</f>
        <v>0.46851021677115268</v>
      </c>
      <c r="H415" s="16">
        <f>VLOOKUP($D415,'Growth rate'!$B$3:$S$93,8,FALSE)*VLOOKUP($F415,BY_IND_Demand_Drivers!$B$5:$J$100,8,FALSE)</f>
        <v>0</v>
      </c>
      <c r="I415" s="16">
        <f>VLOOKUP($D415,'Growth rate'!$B$3:$S$93,8,FALSE)*VLOOKUP($F415,BY_IND_Demand_Drivers!$B$5:$J$100,9,FALSE)</f>
        <v>0</v>
      </c>
    </row>
    <row r="416" spans="1:9">
      <c r="A416" s="16">
        <f t="shared" si="5"/>
        <v>20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IADTF</v>
      </c>
      <c r="G416" s="16">
        <f>VLOOKUP($D416,'Growth rate'!$B$3:$S$93,8,FALSE)*VLOOKUP($F416,BY_IND_Demand_Drivers!$B$5:$J$100,7,FALSE)</f>
        <v>0.46480786324527534</v>
      </c>
      <c r="H416" s="16">
        <f>VLOOKUP($D416,'Growth rate'!$B$3:$S$93,8,FALSE)*VLOOKUP($F416,BY_IND_Demand_Drivers!$B$5:$J$100,8,FALSE)</f>
        <v>0</v>
      </c>
      <c r="I416" s="16">
        <f>VLOOKUP($D416,'Growth rate'!$B$3:$S$93,8,FALSE)*VLOOKUP($F416,BY_IND_Demand_Drivers!$B$5:$J$100,9,FALSE)</f>
        <v>0</v>
      </c>
    </row>
    <row r="417" spans="1:9">
      <c r="A417" s="16">
        <f t="shared" si="5"/>
        <v>20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IADTF</v>
      </c>
      <c r="G417" s="16">
        <f>VLOOKUP($D417,'Growth rate'!$B$3:$S$93,8,FALSE)*VLOOKUP($F417,BY_IND_Demand_Drivers!$B$5:$J$100,7,FALSE)</f>
        <v>0.46110550971939795</v>
      </c>
      <c r="H417" s="16">
        <f>VLOOKUP($D417,'Growth rate'!$B$3:$S$93,8,FALSE)*VLOOKUP($F417,BY_IND_Demand_Drivers!$B$5:$J$100,8,FALSE)</f>
        <v>0</v>
      </c>
      <c r="I417" s="16">
        <f>VLOOKUP($D417,'Growth rate'!$B$3:$S$93,8,FALSE)*VLOOKUP($F417,BY_IND_Demand_Drivers!$B$5:$J$100,9,FALSE)</f>
        <v>0</v>
      </c>
    </row>
    <row r="418" spans="1:9">
      <c r="A418" s="16">
        <f t="shared" si="5"/>
        <v>20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IADTF</v>
      </c>
      <c r="G418" s="16">
        <f>VLOOKUP($D418,'Growth rate'!$B$3:$S$93,8,FALSE)*VLOOKUP($F418,BY_IND_Demand_Drivers!$B$5:$J$100,7,FALSE)</f>
        <v>0.45740315619352062</v>
      </c>
      <c r="H418" s="16">
        <f>VLOOKUP($D418,'Growth rate'!$B$3:$S$93,8,FALSE)*VLOOKUP($F418,BY_IND_Demand_Drivers!$B$5:$J$100,8,FALSE)</f>
        <v>0</v>
      </c>
      <c r="I418" s="16">
        <f>VLOOKUP($D418,'Growth rate'!$B$3:$S$93,8,FALSE)*VLOOKUP($F418,BY_IND_Demand_Drivers!$B$5:$J$100,9,FALSE)</f>
        <v>0</v>
      </c>
    </row>
    <row r="419" spans="1:9">
      <c r="A419" s="16">
        <f t="shared" si="5"/>
        <v>20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IADTF</v>
      </c>
      <c r="G419" s="16">
        <f>VLOOKUP($D419,'Growth rate'!$B$3:$S$93,8,FALSE)*VLOOKUP($F419,BY_IND_Demand_Drivers!$B$5:$J$100,7,FALSE)</f>
        <v>0.45370080266764329</v>
      </c>
      <c r="H419" s="16">
        <f>VLOOKUP($D419,'Growth rate'!$B$3:$S$93,8,FALSE)*VLOOKUP($F419,BY_IND_Demand_Drivers!$B$5:$J$100,8,FALSE)</f>
        <v>0</v>
      </c>
      <c r="I419" s="16">
        <f>VLOOKUP($D419,'Growth rate'!$B$3:$S$93,8,FALSE)*VLOOKUP($F419,BY_IND_Demand_Drivers!$B$5:$J$100,9,FALSE)</f>
        <v>0</v>
      </c>
    </row>
    <row r="420" spans="1:9">
      <c r="A420" s="16">
        <f t="shared" si="5"/>
        <v>20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IADTF</v>
      </c>
      <c r="G420" s="16">
        <f>VLOOKUP($D420,'Growth rate'!$B$3:$S$93,8,FALSE)*VLOOKUP($F420,BY_IND_Demand_Drivers!$B$5:$J$100,7,FALSE)</f>
        <v>0.44999844914176601</v>
      </c>
      <c r="H420" s="16">
        <f>VLOOKUP($D420,'Growth rate'!$B$3:$S$93,8,FALSE)*VLOOKUP($F420,BY_IND_Demand_Drivers!$B$5:$J$100,8,FALSE)</f>
        <v>0</v>
      </c>
      <c r="I420" s="16">
        <f>VLOOKUP($D420,'Growth rate'!$B$3:$S$93,8,FALSE)*VLOOKUP($F420,BY_IND_Demand_Drivers!$B$5:$J$100,9,FALSE)</f>
        <v>0</v>
      </c>
    </row>
    <row r="421" spans="1:9">
      <c r="A421" s="16">
        <f t="shared" si="5"/>
        <v>20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IADTF</v>
      </c>
      <c r="G421" s="16">
        <f>VLOOKUP($D421,'Growth rate'!$B$3:$S$93,8,FALSE)*VLOOKUP($F421,BY_IND_Demand_Drivers!$B$5:$J$100,7,FALSE)</f>
        <v>0.44629609561588868</v>
      </c>
      <c r="H421" s="16">
        <f>VLOOKUP($D421,'Growth rate'!$B$3:$S$93,8,FALSE)*VLOOKUP($F421,BY_IND_Demand_Drivers!$B$5:$J$100,8,FALSE)</f>
        <v>0</v>
      </c>
      <c r="I421" s="16">
        <f>VLOOKUP($D421,'Growth rate'!$B$3:$S$93,8,FALSE)*VLOOKUP($F421,BY_IND_Demand_Drivers!$B$5:$J$100,9,FALSE)</f>
        <v>0</v>
      </c>
    </row>
    <row r="422" spans="1:9">
      <c r="A422" s="16">
        <f t="shared" si="5"/>
        <v>20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IADTF</v>
      </c>
      <c r="G422" s="16">
        <f>VLOOKUP($D422,'Growth rate'!$B$3:$S$93,8,FALSE)*VLOOKUP($F422,BY_IND_Demand_Drivers!$B$5:$J$100,7,FALSE)</f>
        <v>0.44259374209001129</v>
      </c>
      <c r="H422" s="16">
        <f>VLOOKUP($D422,'Growth rate'!$B$3:$S$93,8,FALSE)*VLOOKUP($F422,BY_IND_Demand_Drivers!$B$5:$J$100,8,FALSE)</f>
        <v>0</v>
      </c>
      <c r="I422" s="16">
        <f>VLOOKUP($D422,'Growth rate'!$B$3:$S$93,8,FALSE)*VLOOKUP($F422,BY_IND_Demand_Drivers!$B$5:$J$100,9,FALSE)</f>
        <v>0</v>
      </c>
    </row>
    <row r="423" spans="1:9">
      <c r="A423" s="16">
        <f t="shared" si="5"/>
        <v>20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IADTF</v>
      </c>
      <c r="G423" s="16">
        <f>VLOOKUP($D423,'Growth rate'!$B$3:$S$93,8,FALSE)*VLOOKUP($F423,BY_IND_Demand_Drivers!$B$5:$J$100,7,FALSE)</f>
        <v>0.43889138856413396</v>
      </c>
      <c r="H423" s="16">
        <f>VLOOKUP($D423,'Growth rate'!$B$3:$S$93,8,FALSE)*VLOOKUP($F423,BY_IND_Demand_Drivers!$B$5:$J$100,8,FALSE)</f>
        <v>0</v>
      </c>
      <c r="I423" s="16">
        <f>VLOOKUP($D423,'Growth rate'!$B$3:$S$93,8,FALSE)*VLOOKUP($F423,BY_IND_Demand_Drivers!$B$5:$J$100,9,FALSE)</f>
        <v>0</v>
      </c>
    </row>
    <row r="424" spans="1:9">
      <c r="A424" s="16">
        <f t="shared" si="5"/>
        <v>20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IADTF</v>
      </c>
      <c r="G424" s="16">
        <f>VLOOKUP($D424,'Growth rate'!$B$3:$S$93,8,FALSE)*VLOOKUP($F424,BY_IND_Demand_Drivers!$B$5:$J$100,7,FALSE)</f>
        <v>0.43518903503825662</v>
      </c>
      <c r="H424" s="16">
        <f>VLOOKUP($D424,'Growth rate'!$B$3:$S$93,8,FALSE)*VLOOKUP($F424,BY_IND_Demand_Drivers!$B$5:$J$100,8,FALSE)</f>
        <v>0</v>
      </c>
      <c r="I424" s="16">
        <f>VLOOKUP($D424,'Growth rate'!$B$3:$S$93,8,FALSE)*VLOOKUP($F424,BY_IND_Demand_Drivers!$B$5:$J$100,9,FALSE)</f>
        <v>0</v>
      </c>
    </row>
    <row r="425" spans="1:9">
      <c r="A425" s="16">
        <f t="shared" si="5"/>
        <v>20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IADTF</v>
      </c>
      <c r="G425" s="16">
        <f>VLOOKUP($D425,'Growth rate'!$B$3:$S$93,8,FALSE)*VLOOKUP($F425,BY_IND_Demand_Drivers!$B$5:$J$100,7,FALSE)</f>
        <v>0.43148668151237929</v>
      </c>
      <c r="H425" s="16">
        <f>VLOOKUP($D425,'Growth rate'!$B$3:$S$93,8,FALSE)*VLOOKUP($F425,BY_IND_Demand_Drivers!$B$5:$J$100,8,FALSE)</f>
        <v>0</v>
      </c>
      <c r="I425" s="16">
        <f>VLOOKUP($D425,'Growth rate'!$B$3:$S$93,8,FALSE)*VLOOKUP($F425,BY_IND_Demand_Drivers!$B$5:$J$100,9,FALSE)</f>
        <v>0</v>
      </c>
    </row>
    <row r="426" spans="1:9">
      <c r="A426" s="16">
        <f t="shared" si="5"/>
        <v>20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IADTF</v>
      </c>
      <c r="G426" s="16">
        <f>VLOOKUP($D426,'Growth rate'!$B$3:$S$93,8,FALSE)*VLOOKUP($F426,BY_IND_Demand_Drivers!$B$5:$J$100,7,FALSE)</f>
        <v>0.4277843279865019</v>
      </c>
      <c r="H426" s="16">
        <f>VLOOKUP($D426,'Growth rate'!$B$3:$S$93,8,FALSE)*VLOOKUP($F426,BY_IND_Demand_Drivers!$B$5:$J$100,8,FALSE)</f>
        <v>0</v>
      </c>
      <c r="I426" s="16">
        <f>VLOOKUP($D426,'Growth rate'!$B$3:$S$93,8,FALSE)*VLOOKUP($F426,BY_IND_Demand_Drivers!$B$5:$J$100,9,FALSE)</f>
        <v>0</v>
      </c>
    </row>
    <row r="427" spans="1:9">
      <c r="A427" s="16">
        <f t="shared" si="5"/>
        <v>20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IADTF</v>
      </c>
      <c r="G427" s="16">
        <f>VLOOKUP($D427,'Growth rate'!$B$3:$S$93,8,FALSE)*VLOOKUP($F427,BY_IND_Demand_Drivers!$B$5:$J$100,7,FALSE)</f>
        <v>0.42408197446062457</v>
      </c>
      <c r="H427" s="16">
        <f>VLOOKUP($D427,'Growth rate'!$B$3:$S$93,8,FALSE)*VLOOKUP($F427,BY_IND_Demand_Drivers!$B$5:$J$100,8,FALSE)</f>
        <v>0</v>
      </c>
      <c r="I427" s="16">
        <f>VLOOKUP($D427,'Growth rate'!$B$3:$S$93,8,FALSE)*VLOOKUP($F427,BY_IND_Demand_Drivers!$B$5:$J$100,9,FALSE)</f>
        <v>0</v>
      </c>
    </row>
    <row r="428" spans="1:9">
      <c r="A428" s="16">
        <f t="shared" si="5"/>
        <v>20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IADTF</v>
      </c>
      <c r="G428" s="16">
        <f>VLOOKUP($D428,'Growth rate'!$B$3:$S$93,8,FALSE)*VLOOKUP($F428,BY_IND_Demand_Drivers!$B$5:$J$100,7,FALSE)</f>
        <v>0.42037962093474723</v>
      </c>
      <c r="H428" s="16">
        <f>VLOOKUP($D428,'Growth rate'!$B$3:$S$93,8,FALSE)*VLOOKUP($F428,BY_IND_Demand_Drivers!$B$5:$J$100,8,FALSE)</f>
        <v>0</v>
      </c>
      <c r="I428" s="16">
        <f>VLOOKUP($D428,'Growth rate'!$B$3:$S$93,8,FALSE)*VLOOKUP($F428,BY_IND_Demand_Drivers!$B$5:$J$100,9,FALSE)</f>
        <v>0</v>
      </c>
    </row>
    <row r="429" spans="1:9">
      <c r="A429" s="16">
        <f t="shared" si="5"/>
        <v>20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IADTF</v>
      </c>
      <c r="G429" s="16">
        <f>VLOOKUP($D429,'Growth rate'!$B$3:$S$93,8,FALSE)*VLOOKUP($F429,BY_IND_Demand_Drivers!$B$5:$J$100,7,FALSE)</f>
        <v>0.4166772674088699</v>
      </c>
      <c r="H429" s="16">
        <f>VLOOKUP($D429,'Growth rate'!$B$3:$S$93,8,FALSE)*VLOOKUP($F429,BY_IND_Demand_Drivers!$B$5:$J$100,8,FALSE)</f>
        <v>0</v>
      </c>
      <c r="I429" s="16">
        <f>VLOOKUP($D429,'Growth rate'!$B$3:$S$93,8,FALSE)*VLOOKUP($F429,BY_IND_Demand_Drivers!$B$5:$J$100,9,FALSE)</f>
        <v>0</v>
      </c>
    </row>
    <row r="430" spans="1:9">
      <c r="A430" s="16">
        <f t="shared" si="5"/>
        <v>20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IADTF</v>
      </c>
      <c r="G430" s="16">
        <f>VLOOKUP($D430,'Growth rate'!$B$3:$S$93,8,FALSE)*VLOOKUP($F430,BY_IND_Demand_Drivers!$B$5:$J$100,7,FALSE)</f>
        <v>0.41297491388299257</v>
      </c>
      <c r="H430" s="16">
        <f>VLOOKUP($D430,'Growth rate'!$B$3:$S$93,8,FALSE)*VLOOKUP($F430,BY_IND_Demand_Drivers!$B$5:$J$100,8,FALSE)</f>
        <v>0</v>
      </c>
      <c r="I430" s="16">
        <f>VLOOKUP($D430,'Growth rate'!$B$3:$S$93,8,FALSE)*VLOOKUP($F430,BY_IND_Demand_Drivers!$B$5:$J$100,9,FALSE)</f>
        <v>0</v>
      </c>
    </row>
    <row r="431" spans="1:9">
      <c r="A431" s="16">
        <f t="shared" si="5"/>
        <v>20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IADTF</v>
      </c>
      <c r="G431" s="16">
        <f>VLOOKUP($D431,'Growth rate'!$B$3:$S$93,8,FALSE)*VLOOKUP($F431,BY_IND_Demand_Drivers!$B$5:$J$100,7,FALSE)</f>
        <v>0.40927256035711523</v>
      </c>
      <c r="H431" s="16">
        <f>VLOOKUP($D431,'Growth rate'!$B$3:$S$93,8,FALSE)*VLOOKUP($F431,BY_IND_Demand_Drivers!$B$5:$J$100,8,FALSE)</f>
        <v>0</v>
      </c>
      <c r="I431" s="16">
        <f>VLOOKUP($D431,'Growth rate'!$B$3:$S$93,8,FALSE)*VLOOKUP($F431,BY_IND_Demand_Drivers!$B$5:$J$100,9,FALSE)</f>
        <v>0</v>
      </c>
    </row>
    <row r="432" spans="1:9">
      <c r="A432" s="16">
        <f t="shared" si="5"/>
        <v>20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IADTF</v>
      </c>
      <c r="G432" s="16">
        <f>VLOOKUP($D432,'Growth rate'!$B$3:$S$93,8,FALSE)*VLOOKUP($F432,BY_IND_Demand_Drivers!$B$5:$J$100,7,FALSE)</f>
        <v>0.4055702068312379</v>
      </c>
      <c r="H432" s="16">
        <f>VLOOKUP($D432,'Growth rate'!$B$3:$S$93,8,FALSE)*VLOOKUP($F432,BY_IND_Demand_Drivers!$B$5:$J$100,8,FALSE)</f>
        <v>0</v>
      </c>
      <c r="I432" s="16">
        <f>VLOOKUP($D432,'Growth rate'!$B$3:$S$93,8,FALSE)*VLOOKUP($F432,BY_IND_Demand_Drivers!$B$5:$J$100,9,FALSE)</f>
        <v>0</v>
      </c>
    </row>
    <row r="433" spans="1:9">
      <c r="A433" s="16">
        <f t="shared" si="5"/>
        <v>20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IADTF</v>
      </c>
      <c r="G433" s="16">
        <f>VLOOKUP($D433,'Growth rate'!$B$3:$S$93,8,FALSE)*VLOOKUP($F433,BY_IND_Demand_Drivers!$B$5:$J$100,7,FALSE)</f>
        <v>0.40186785330536057</v>
      </c>
      <c r="H433" s="16">
        <f>VLOOKUP($D433,'Growth rate'!$B$3:$S$93,8,FALSE)*VLOOKUP($F433,BY_IND_Demand_Drivers!$B$5:$J$100,8,FALSE)</f>
        <v>0</v>
      </c>
      <c r="I433" s="16">
        <f>VLOOKUP($D433,'Growth rate'!$B$3:$S$93,8,FALSE)*VLOOKUP($F433,BY_IND_Demand_Drivers!$B$5:$J$100,9,FALSE)</f>
        <v>0</v>
      </c>
    </row>
    <row r="434" spans="1:9">
      <c r="A434" s="16">
        <f t="shared" si="5"/>
        <v>20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IADTF</v>
      </c>
      <c r="G434" s="16">
        <f>VLOOKUP($D434,'Growth rate'!$B$3:$S$93,8,FALSE)*VLOOKUP($F434,BY_IND_Demand_Drivers!$B$5:$J$100,7,FALSE)</f>
        <v>0.39816549977948323</v>
      </c>
      <c r="H434" s="16">
        <f>VLOOKUP($D434,'Growth rate'!$B$3:$S$93,8,FALSE)*VLOOKUP($F434,BY_IND_Demand_Drivers!$B$5:$J$100,8,FALSE)</f>
        <v>0</v>
      </c>
      <c r="I434" s="16">
        <f>VLOOKUP($D434,'Growth rate'!$B$3:$S$93,8,FALSE)*VLOOKUP($F434,BY_IND_Demand_Drivers!$B$5:$J$100,9,FALSE)</f>
        <v>0</v>
      </c>
    </row>
    <row r="435" spans="1:9">
      <c r="A435" s="16">
        <f t="shared" si="5"/>
        <v>20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IADTF</v>
      </c>
      <c r="G435" s="16">
        <f>VLOOKUP($D435,'Growth rate'!$B$3:$S$93,8,FALSE)*VLOOKUP($F435,BY_IND_Demand_Drivers!$B$5:$J$100,7,FALSE)</f>
        <v>0.39446314625360585</v>
      </c>
      <c r="H435" s="16">
        <f>VLOOKUP($D435,'Growth rate'!$B$3:$S$93,8,FALSE)*VLOOKUP($F435,BY_IND_Demand_Drivers!$B$5:$J$100,8,FALSE)</f>
        <v>0</v>
      </c>
      <c r="I435" s="16">
        <f>VLOOKUP($D435,'Growth rate'!$B$3:$S$93,8,FALSE)*VLOOKUP($F435,BY_IND_Demand_Drivers!$B$5:$J$100,9,FALSE)</f>
        <v>0</v>
      </c>
    </row>
    <row r="436" spans="1:9">
      <c r="A436" s="16">
        <f t="shared" si="5"/>
        <v>20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IADTF</v>
      </c>
      <c r="G436" s="16">
        <f>VLOOKUP($D436,'Growth rate'!$B$3:$S$93,8,FALSE)*VLOOKUP($F436,BY_IND_Demand_Drivers!$B$5:$J$100,7,FALSE)</f>
        <v>0.39076079272772851</v>
      </c>
      <c r="H436" s="16">
        <f>VLOOKUP($D436,'Growth rate'!$B$3:$S$93,8,FALSE)*VLOOKUP($F436,BY_IND_Demand_Drivers!$B$5:$J$100,8,FALSE)</f>
        <v>0</v>
      </c>
      <c r="I436" s="16">
        <f>VLOOKUP($D436,'Growth rate'!$B$3:$S$93,8,FALSE)*VLOOKUP($F436,BY_IND_Demand_Drivers!$B$5:$J$100,9,FALSE)</f>
        <v>0</v>
      </c>
    </row>
    <row r="437" spans="1:9">
      <c r="A437" s="16">
        <f t="shared" si="5"/>
        <v>20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IADTF</v>
      </c>
      <c r="G437" s="16">
        <f>VLOOKUP($D437,'Growth rate'!$B$3:$S$93,8,FALSE)*VLOOKUP($F437,BY_IND_Demand_Drivers!$B$5:$J$100,7,FALSE)</f>
        <v>0.38705843920185118</v>
      </c>
      <c r="H437" s="16">
        <f>VLOOKUP($D437,'Growth rate'!$B$3:$S$93,8,FALSE)*VLOOKUP($F437,BY_IND_Demand_Drivers!$B$5:$J$100,8,FALSE)</f>
        <v>0</v>
      </c>
      <c r="I437" s="16">
        <f>VLOOKUP($D437,'Growth rate'!$B$3:$S$93,8,FALSE)*VLOOKUP($F437,BY_IND_Demand_Drivers!$B$5:$J$100,9,FALSE)</f>
        <v>0</v>
      </c>
    </row>
    <row r="438" spans="1:9">
      <c r="A438" s="16">
        <f t="shared" si="5"/>
        <v>20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IADTF</v>
      </c>
      <c r="G438" s="16">
        <f>VLOOKUP($D438,'Growth rate'!$B$3:$S$93,8,FALSE)*VLOOKUP($F438,BY_IND_Demand_Drivers!$B$5:$J$100,7,FALSE)</f>
        <v>0.38335608567597385</v>
      </c>
      <c r="H438" s="16">
        <f>VLOOKUP($D438,'Growth rate'!$B$3:$S$93,8,FALSE)*VLOOKUP($F438,BY_IND_Demand_Drivers!$B$5:$J$100,8,FALSE)</f>
        <v>0</v>
      </c>
      <c r="I438" s="16">
        <f>VLOOKUP($D438,'Growth rate'!$B$3:$S$93,8,FALSE)*VLOOKUP($F438,BY_IND_Demand_Drivers!$B$5:$J$100,9,FALSE)</f>
        <v>0</v>
      </c>
    </row>
    <row r="439" spans="1:9">
      <c r="A439" s="16">
        <f t="shared" si="5"/>
        <v>20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IADTF</v>
      </c>
      <c r="G439" s="16">
        <f>VLOOKUP($D439,'Growth rate'!$B$3:$S$93,8,FALSE)*VLOOKUP($F439,BY_IND_Demand_Drivers!$B$5:$J$100,7,FALSE)</f>
        <v>0.37965373215009651</v>
      </c>
      <c r="H439" s="16">
        <f>VLOOKUP($D439,'Growth rate'!$B$3:$S$93,8,FALSE)*VLOOKUP($F439,BY_IND_Demand_Drivers!$B$5:$J$100,8,FALSE)</f>
        <v>0</v>
      </c>
      <c r="I439" s="16">
        <f>VLOOKUP($D439,'Growth rate'!$B$3:$S$93,8,FALSE)*VLOOKUP($F439,BY_IND_Demand_Drivers!$B$5:$J$100,9,FALSE)</f>
        <v>0</v>
      </c>
    </row>
    <row r="440" spans="1:9">
      <c r="A440" s="16">
        <f t="shared" si="5"/>
        <v>20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IADTF</v>
      </c>
      <c r="G440" s="16">
        <f>VLOOKUP($D440,'Growth rate'!$B$3:$S$93,8,FALSE)*VLOOKUP($F440,BY_IND_Demand_Drivers!$B$5:$J$100,7,FALSE)</f>
        <v>0.37595137862421912</v>
      </c>
      <c r="H440" s="16">
        <f>VLOOKUP($D440,'Growth rate'!$B$3:$S$93,8,FALSE)*VLOOKUP($F440,BY_IND_Demand_Drivers!$B$5:$J$100,8,FALSE)</f>
        <v>0</v>
      </c>
      <c r="I440" s="16">
        <f>VLOOKUP($D440,'Growth rate'!$B$3:$S$93,8,FALSE)*VLOOKUP($F440,BY_IND_Demand_Drivers!$B$5:$J$100,9,FALSE)</f>
        <v>0</v>
      </c>
    </row>
    <row r="441" spans="1:9">
      <c r="A441" s="16">
        <f t="shared" si="5"/>
        <v>20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IADTF</v>
      </c>
      <c r="G441" s="16">
        <f>VLOOKUP($D441,'Growth rate'!$B$3:$S$93,8,FALSE)*VLOOKUP($F441,BY_IND_Demand_Drivers!$B$5:$J$100,7,FALSE)</f>
        <v>0.37224902509834185</v>
      </c>
      <c r="H441" s="16">
        <f>VLOOKUP($D441,'Growth rate'!$B$3:$S$93,8,FALSE)*VLOOKUP($F441,BY_IND_Demand_Drivers!$B$5:$J$100,8,FALSE)</f>
        <v>0</v>
      </c>
      <c r="I441" s="16">
        <f>VLOOKUP($D441,'Growth rate'!$B$3:$S$93,8,FALSE)*VLOOKUP($F441,BY_IND_Demand_Drivers!$B$5:$J$100,9,FALSE)</f>
        <v>0</v>
      </c>
    </row>
    <row r="442" spans="1:9">
      <c r="A442" s="16">
        <f t="shared" si="5"/>
        <v>20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IADTF</v>
      </c>
      <c r="G442" s="16">
        <f>VLOOKUP($D442,'Growth rate'!$B$3:$S$93,8,FALSE)*VLOOKUP($F442,BY_IND_Demand_Drivers!$B$5:$J$100,7,FALSE)</f>
        <v>0.36854667157246451</v>
      </c>
      <c r="H442" s="16">
        <f>VLOOKUP($D442,'Growth rate'!$B$3:$S$93,8,FALSE)*VLOOKUP($F442,BY_IND_Demand_Drivers!$B$5:$J$100,8,FALSE)</f>
        <v>0</v>
      </c>
      <c r="I442" s="16">
        <f>VLOOKUP($D442,'Growth rate'!$B$3:$S$93,8,FALSE)*VLOOKUP($F442,BY_IND_Demand_Drivers!$B$5:$J$100,9,FALSE)</f>
        <v>0</v>
      </c>
    </row>
    <row r="443" spans="1:9">
      <c r="A443" s="16">
        <f t="shared" si="5"/>
        <v>20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IADTF</v>
      </c>
      <c r="G443" s="16">
        <f>VLOOKUP($D443,'Growth rate'!$B$3:$S$93,8,FALSE)*VLOOKUP($F443,BY_IND_Demand_Drivers!$B$5:$J$100,7,FALSE)</f>
        <v>0.36484431804658718</v>
      </c>
      <c r="H443" s="16">
        <f>VLOOKUP($D443,'Growth rate'!$B$3:$S$93,8,FALSE)*VLOOKUP($F443,BY_IND_Demand_Drivers!$B$5:$J$100,8,FALSE)</f>
        <v>0</v>
      </c>
      <c r="I443" s="16">
        <f>VLOOKUP($D443,'Growth rate'!$B$3:$S$93,8,FALSE)*VLOOKUP($F443,BY_IND_Demand_Drivers!$B$5:$J$100,9,FALSE)</f>
        <v>0</v>
      </c>
    </row>
    <row r="444" spans="1:9">
      <c r="A444" s="16">
        <f t="shared" si="5"/>
        <v>20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IADTF</v>
      </c>
      <c r="G444" s="16">
        <f>VLOOKUP($D444,'Growth rate'!$B$3:$S$93,8,FALSE)*VLOOKUP($F444,BY_IND_Demand_Drivers!$B$5:$J$100,7,FALSE)</f>
        <v>0.36114196452070985</v>
      </c>
      <c r="H444" s="16">
        <f>VLOOKUP($D444,'Growth rate'!$B$3:$S$93,8,FALSE)*VLOOKUP($F444,BY_IND_Demand_Drivers!$B$5:$J$100,8,FALSE)</f>
        <v>0</v>
      </c>
      <c r="I444" s="16">
        <f>VLOOKUP($D444,'Growth rate'!$B$3:$S$93,8,FALSE)*VLOOKUP($F444,BY_IND_Demand_Drivers!$B$5:$J$100,9,FALSE)</f>
        <v>0</v>
      </c>
    </row>
    <row r="445" spans="1:9">
      <c r="A445" s="16">
        <f t="shared" si="5"/>
        <v>20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IADTF</v>
      </c>
      <c r="G445" s="16">
        <f>VLOOKUP($D445,'Growth rate'!$B$3:$S$93,8,FALSE)*VLOOKUP($F445,BY_IND_Demand_Drivers!$B$5:$J$100,7,FALSE)</f>
        <v>0.35743961099483246</v>
      </c>
      <c r="H445" s="16">
        <f>VLOOKUP($D445,'Growth rate'!$B$3:$S$93,8,FALSE)*VLOOKUP($F445,BY_IND_Demand_Drivers!$B$5:$J$100,8,FALSE)</f>
        <v>0</v>
      </c>
      <c r="I445" s="16">
        <f>VLOOKUP($D445,'Growth rate'!$B$3:$S$93,8,FALSE)*VLOOKUP($F445,BY_IND_Demand_Drivers!$B$5:$J$100,9,FALSE)</f>
        <v>0</v>
      </c>
    </row>
    <row r="446" spans="1:9">
      <c r="A446" s="16">
        <f t="shared" si="5"/>
        <v>20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IADTF</v>
      </c>
      <c r="G446" s="16">
        <f>VLOOKUP($D446,'Growth rate'!$B$3:$S$93,8,FALSE)*VLOOKUP($F446,BY_IND_Demand_Drivers!$B$5:$J$100,7,FALSE)</f>
        <v>0.36145824901561141</v>
      </c>
      <c r="H446" s="16">
        <f>VLOOKUP($D446,'Growth rate'!$B$3:$S$93,8,FALSE)*VLOOKUP($F446,BY_IND_Demand_Drivers!$B$5:$J$100,8,FALSE)</f>
        <v>0</v>
      </c>
      <c r="I446" s="16">
        <f>VLOOKUP($D446,'Growth rate'!$B$3:$S$93,8,FALSE)*VLOOKUP($F446,BY_IND_Demand_Drivers!$B$5:$J$100,9,FALSE)</f>
        <v>0</v>
      </c>
    </row>
    <row r="447" spans="1:9">
      <c r="A447" s="16">
        <f t="shared" si="5"/>
        <v>20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IADTF</v>
      </c>
      <c r="G447" s="16">
        <f>VLOOKUP($D447,'Growth rate'!$B$3:$S$93,8,FALSE)*VLOOKUP($F447,BY_IND_Demand_Drivers!$B$5:$J$100,7,FALSE)</f>
        <v>0.36547688703639036</v>
      </c>
      <c r="H447" s="16">
        <f>VLOOKUP($D447,'Growth rate'!$B$3:$S$93,8,FALSE)*VLOOKUP($F447,BY_IND_Demand_Drivers!$B$5:$J$100,8,FALSE)</f>
        <v>0</v>
      </c>
      <c r="I447" s="16">
        <f>VLOOKUP($D447,'Growth rate'!$B$3:$S$93,8,FALSE)*VLOOKUP($F447,BY_IND_Demand_Drivers!$B$5:$J$100,9,FALSE)</f>
        <v>0</v>
      </c>
    </row>
    <row r="448" spans="1:9">
      <c r="A448" s="16">
        <f t="shared" si="5"/>
        <v>20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IADTF</v>
      </c>
      <c r="G448" s="16">
        <f>VLOOKUP($D448,'Growth rate'!$B$3:$S$93,8,FALSE)*VLOOKUP($F448,BY_IND_Demand_Drivers!$B$5:$J$100,7,FALSE)</f>
        <v>0.36949552505716932</v>
      </c>
      <c r="H448" s="16">
        <f>VLOOKUP($D448,'Growth rate'!$B$3:$S$93,8,FALSE)*VLOOKUP($F448,BY_IND_Demand_Drivers!$B$5:$J$100,8,FALSE)</f>
        <v>0</v>
      </c>
      <c r="I448" s="16">
        <f>VLOOKUP($D448,'Growth rate'!$B$3:$S$93,8,FALSE)*VLOOKUP($F448,BY_IND_Demand_Drivers!$B$5:$J$100,9,FALSE)</f>
        <v>0</v>
      </c>
    </row>
    <row r="449" spans="1:9">
      <c r="A449" s="16">
        <f t="shared" si="5"/>
        <v>20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IADTF</v>
      </c>
      <c r="G449" s="16">
        <f>VLOOKUP($D449,'Growth rate'!$B$3:$S$93,8,FALSE)*VLOOKUP($F449,BY_IND_Demand_Drivers!$B$5:$J$100,7,FALSE)</f>
        <v>0.37351416307794827</v>
      </c>
      <c r="H449" s="16">
        <f>VLOOKUP($D449,'Growth rate'!$B$3:$S$93,8,FALSE)*VLOOKUP($F449,BY_IND_Demand_Drivers!$B$5:$J$100,8,FALSE)</f>
        <v>0</v>
      </c>
      <c r="I449" s="16">
        <f>VLOOKUP($D449,'Growth rate'!$B$3:$S$93,8,FALSE)*VLOOKUP($F449,BY_IND_Demand_Drivers!$B$5:$J$100,9,FALSE)</f>
        <v>0</v>
      </c>
    </row>
    <row r="450" spans="1:9">
      <c r="A450" s="16">
        <f t="shared" si="5"/>
        <v>20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IADTF</v>
      </c>
      <c r="G450" s="16">
        <f>VLOOKUP($D450,'Growth rate'!$B$3:$S$93,8,FALSE)*VLOOKUP($F450,BY_IND_Demand_Drivers!$B$5:$J$100,7,FALSE)</f>
        <v>0.37753280109872722</v>
      </c>
      <c r="H450" s="16">
        <f>VLOOKUP($D450,'Growth rate'!$B$3:$S$93,8,FALSE)*VLOOKUP($F450,BY_IND_Demand_Drivers!$B$5:$J$100,8,FALSE)</f>
        <v>0</v>
      </c>
      <c r="I450" s="16">
        <f>VLOOKUP($D450,'Growth rate'!$B$3:$S$93,8,FALSE)*VLOOKUP($F450,BY_IND_Demand_Drivers!$B$5:$J$100,9,FALSE)</f>
        <v>0</v>
      </c>
    </row>
    <row r="451" spans="1:9">
      <c r="A451" s="16">
        <f t="shared" si="5"/>
        <v>20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IADTF</v>
      </c>
      <c r="G451" s="16">
        <f>VLOOKUP($D451,'Growth rate'!$B$3:$S$93,8,FALSE)*VLOOKUP($F451,BY_IND_Demand_Drivers!$B$5:$J$100,7,FALSE)</f>
        <v>0.38183467834589135</v>
      </c>
      <c r="H451" s="16">
        <f>VLOOKUP($D451,'Growth rate'!$B$3:$S$93,8,FALSE)*VLOOKUP($F451,BY_IND_Demand_Drivers!$B$5:$J$100,8,FALSE)</f>
        <v>0</v>
      </c>
      <c r="I451" s="16">
        <f>VLOOKUP($D451,'Growth rate'!$B$3:$S$93,8,FALSE)*VLOOKUP($F451,BY_IND_Demand_Drivers!$B$5:$J$100,9,FALSE)</f>
        <v>0</v>
      </c>
    </row>
    <row r="452" spans="1:9">
      <c r="A452" s="16">
        <f t="shared" si="5"/>
        <v>20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IADTF</v>
      </c>
      <c r="G452" s="16">
        <f>VLOOKUP($D452,'Growth rate'!$B$3:$S$93,8,FALSE)*VLOOKUP($F452,BY_IND_Demand_Drivers!$B$5:$J$100,7,FALSE)</f>
        <v>0.38613655559305549</v>
      </c>
      <c r="H452" s="16">
        <f>VLOOKUP($D452,'Growth rate'!$B$3:$S$93,8,FALSE)*VLOOKUP($F452,BY_IND_Demand_Drivers!$B$5:$J$100,8,FALSE)</f>
        <v>0</v>
      </c>
      <c r="I452" s="16">
        <f>VLOOKUP($D452,'Growth rate'!$B$3:$S$93,8,FALSE)*VLOOKUP($F452,BY_IND_Demand_Drivers!$B$5:$J$100,9,FALSE)</f>
        <v>0</v>
      </c>
    </row>
    <row r="453" spans="1:9">
      <c r="A453" s="16">
        <f t="shared" si="5"/>
        <v>20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IADTF</v>
      </c>
      <c r="G453" s="16">
        <f>VLOOKUP($D453,'Growth rate'!$B$3:$S$93,8,FALSE)*VLOOKUP($F453,BY_IND_Demand_Drivers!$B$5:$J$100,7,FALSE)</f>
        <v>0.39043843284021967</v>
      </c>
      <c r="H453" s="16">
        <f>VLOOKUP($D453,'Growth rate'!$B$3:$S$93,8,FALSE)*VLOOKUP($F453,BY_IND_Demand_Drivers!$B$5:$J$100,8,FALSE)</f>
        <v>0</v>
      </c>
      <c r="I453" s="16">
        <f>VLOOKUP($D453,'Growth rate'!$B$3:$S$93,8,FALSE)*VLOOKUP($F453,BY_IND_Demand_Drivers!$B$5:$J$100,9,FALSE)</f>
        <v>0</v>
      </c>
    </row>
    <row r="454" spans="1:9">
      <c r="A454" s="16">
        <f t="shared" si="5"/>
        <v>20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IADTF</v>
      </c>
      <c r="G454" s="16">
        <f>VLOOKUP($D454,'Growth rate'!$B$3:$S$93,8,FALSE)*VLOOKUP($F454,BY_IND_Demand_Drivers!$B$5:$J$100,7,FALSE)</f>
        <v>0.39474031008738369</v>
      </c>
      <c r="H454" s="16">
        <f>VLOOKUP($D454,'Growth rate'!$B$3:$S$93,8,FALSE)*VLOOKUP($F454,BY_IND_Demand_Drivers!$B$5:$J$100,8,FALSE)</f>
        <v>0</v>
      </c>
      <c r="I454" s="16">
        <f>VLOOKUP($D454,'Growth rate'!$B$3:$S$93,8,FALSE)*VLOOKUP($F454,BY_IND_Demand_Drivers!$B$5:$J$100,9,FALSE)</f>
        <v>0</v>
      </c>
    </row>
    <row r="455" spans="1:9">
      <c r="A455" s="16">
        <f t="shared" si="5"/>
        <v>20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IADTF</v>
      </c>
      <c r="G455" s="16">
        <f>VLOOKUP($D455,'Growth rate'!$B$3:$S$93,8,FALSE)*VLOOKUP($F455,BY_IND_Demand_Drivers!$B$5:$J$100,7,FALSE)</f>
        <v>0.39904218733454799</v>
      </c>
      <c r="H455" s="16">
        <f>VLOOKUP($D455,'Growth rate'!$B$3:$S$93,8,FALSE)*VLOOKUP($F455,BY_IND_Demand_Drivers!$B$5:$J$100,8,FALSE)</f>
        <v>0</v>
      </c>
      <c r="I455" s="16">
        <f>VLOOKUP($D455,'Growth rate'!$B$3:$S$93,8,FALSE)*VLOOKUP($F455,BY_IND_Demand_Drivers!$B$5:$J$100,9,FALSE)</f>
        <v>0</v>
      </c>
    </row>
    <row r="456" spans="1:9">
      <c r="A456" s="16">
        <f t="shared" si="5"/>
        <v>20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IADTF</v>
      </c>
      <c r="G456" s="16">
        <f>VLOOKUP($D456,'Growth rate'!$B$3:$S$93,8,FALSE)*VLOOKUP($F456,BY_IND_Demand_Drivers!$B$5:$J$100,7,FALSE)</f>
        <v>0.40331647712297469</v>
      </c>
      <c r="H456" s="16">
        <f>VLOOKUP($D456,'Growth rate'!$B$3:$S$93,8,FALSE)*VLOOKUP($F456,BY_IND_Demand_Drivers!$B$5:$J$100,8,FALSE)</f>
        <v>0</v>
      </c>
      <c r="I456" s="16">
        <f>VLOOKUP($D456,'Growth rate'!$B$3:$S$93,8,FALSE)*VLOOKUP($F456,BY_IND_Demand_Drivers!$B$5:$J$100,9,FALSE)</f>
        <v>0</v>
      </c>
    </row>
    <row r="457" spans="1:9">
      <c r="A457" s="16">
        <f t="shared" si="5"/>
        <v>20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IADTF</v>
      </c>
      <c r="G457" s="16">
        <f>VLOOKUP($D457,'Growth rate'!$B$3:$S$93,8,FALSE)*VLOOKUP($F457,BY_IND_Demand_Drivers!$B$5:$J$100,7,FALSE)</f>
        <v>0.40759076691140145</v>
      </c>
      <c r="H457" s="16">
        <f>VLOOKUP($D457,'Growth rate'!$B$3:$S$93,8,FALSE)*VLOOKUP($F457,BY_IND_Demand_Drivers!$B$5:$J$100,8,FALSE)</f>
        <v>0</v>
      </c>
      <c r="I457" s="16">
        <f>VLOOKUP($D457,'Growth rate'!$B$3:$S$93,8,FALSE)*VLOOKUP($F457,BY_IND_Demand_Drivers!$B$5:$J$100,9,FALSE)</f>
        <v>0</v>
      </c>
    </row>
    <row r="458" spans="1:9">
      <c r="A458" s="16">
        <f t="shared" si="5"/>
        <v>20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IADTF</v>
      </c>
      <c r="G458" s="16">
        <f>VLOOKUP($D458,'Growth rate'!$B$3:$S$93,8,FALSE)*VLOOKUP($F458,BY_IND_Demand_Drivers!$B$5:$J$100,7,FALSE)</f>
        <v>0.41186505669982831</v>
      </c>
      <c r="H458" s="16">
        <f>VLOOKUP($D458,'Growth rate'!$B$3:$S$93,8,FALSE)*VLOOKUP($F458,BY_IND_Demand_Drivers!$B$5:$J$100,8,FALSE)</f>
        <v>0</v>
      </c>
      <c r="I458" s="16">
        <f>VLOOKUP($D458,'Growth rate'!$B$3:$S$93,8,FALSE)*VLOOKUP($F458,BY_IND_Demand_Drivers!$B$5:$J$100,9,FALSE)</f>
        <v>0</v>
      </c>
    </row>
    <row r="459" spans="1:9">
      <c r="A459" s="16">
        <f t="shared" si="5"/>
        <v>20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IADTF</v>
      </c>
      <c r="G459" s="16">
        <f>VLOOKUP($D459,'Growth rate'!$B$3:$S$93,8,FALSE)*VLOOKUP($F459,BY_IND_Demand_Drivers!$B$5:$J$100,7,FALSE)</f>
        <v>0.41613934648825512</v>
      </c>
      <c r="H459" s="16">
        <f>VLOOKUP($D459,'Growth rate'!$B$3:$S$93,8,FALSE)*VLOOKUP($F459,BY_IND_Demand_Drivers!$B$5:$J$100,8,FALSE)</f>
        <v>0</v>
      </c>
      <c r="I459" s="16">
        <f>VLOOKUP($D459,'Growth rate'!$B$3:$S$93,8,FALSE)*VLOOKUP($F459,BY_IND_Demand_Drivers!$B$5:$J$100,9,FALSE)</f>
        <v>0</v>
      </c>
    </row>
    <row r="460" spans="1:9">
      <c r="A460" s="16">
        <f t="shared" si="5"/>
        <v>20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IADTF</v>
      </c>
      <c r="G460" s="16">
        <f>VLOOKUP($D460,'Growth rate'!$B$3:$S$93,8,FALSE)*VLOOKUP($F460,BY_IND_Demand_Drivers!$B$5:$J$100,7,FALSE)</f>
        <v>0.42041363627668193</v>
      </c>
      <c r="H460" s="16">
        <f>VLOOKUP($D460,'Growth rate'!$B$3:$S$93,8,FALSE)*VLOOKUP($F460,BY_IND_Demand_Drivers!$B$5:$J$100,8,FALSE)</f>
        <v>0</v>
      </c>
      <c r="I460" s="16">
        <f>VLOOKUP($D460,'Growth rate'!$B$3:$S$93,8,FALSE)*VLOOKUP($F460,BY_IND_Demand_Drivers!$B$5:$J$100,9,FALSE)</f>
        <v>0</v>
      </c>
    </row>
    <row r="461" spans="1:9">
      <c r="A461" s="16">
        <f t="shared" si="5"/>
        <v>20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IADTF</v>
      </c>
      <c r="G461" s="16">
        <f>VLOOKUP($D461,'Growth rate'!$B$3:$S$93,8,FALSE)*VLOOKUP($F461,BY_IND_Demand_Drivers!$B$5:$J$100,7,FALSE)</f>
        <v>0.42464333407401894</v>
      </c>
      <c r="H461" s="16">
        <f>VLOOKUP($D461,'Growth rate'!$B$3:$S$93,8,FALSE)*VLOOKUP($F461,BY_IND_Demand_Drivers!$B$5:$J$100,8,FALSE)</f>
        <v>0</v>
      </c>
      <c r="I461" s="16">
        <f>VLOOKUP($D461,'Growth rate'!$B$3:$S$93,8,FALSE)*VLOOKUP($F461,BY_IND_Demand_Drivers!$B$5:$J$100,9,FALSE)</f>
        <v>0</v>
      </c>
    </row>
    <row r="462" spans="1:9">
      <c r="A462" s="16">
        <f t="shared" si="5"/>
        <v>20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IADTF</v>
      </c>
      <c r="G462" s="16">
        <f>VLOOKUP($D462,'Growth rate'!$B$3:$S$93,8,FALSE)*VLOOKUP($F462,BY_IND_Demand_Drivers!$B$5:$J$100,7,FALSE)</f>
        <v>0.42887303187135595</v>
      </c>
      <c r="H462" s="16">
        <f>VLOOKUP($D462,'Growth rate'!$B$3:$S$93,8,FALSE)*VLOOKUP($F462,BY_IND_Demand_Drivers!$B$5:$J$100,8,FALSE)</f>
        <v>0</v>
      </c>
      <c r="I462" s="16">
        <f>VLOOKUP($D462,'Growth rate'!$B$3:$S$93,8,FALSE)*VLOOKUP($F462,BY_IND_Demand_Drivers!$B$5:$J$100,9,FALSE)</f>
        <v>0</v>
      </c>
    </row>
    <row r="463" spans="1:9">
      <c r="A463" s="16">
        <f t="shared" si="5"/>
        <v>20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IADTF</v>
      </c>
      <c r="G463" s="16">
        <f>VLOOKUP($D463,'Growth rate'!$B$3:$S$93,8,FALSE)*VLOOKUP($F463,BY_IND_Demand_Drivers!$B$5:$J$100,7,FALSE)</f>
        <v>0.43310272966869279</v>
      </c>
      <c r="H463" s="16">
        <f>VLOOKUP($D463,'Growth rate'!$B$3:$S$93,8,FALSE)*VLOOKUP($F463,BY_IND_Demand_Drivers!$B$5:$J$100,8,FALSE)</f>
        <v>0</v>
      </c>
      <c r="I463" s="16">
        <f>VLOOKUP($D463,'Growth rate'!$B$3:$S$93,8,FALSE)*VLOOKUP($F463,BY_IND_Demand_Drivers!$B$5:$J$100,9,FALSE)</f>
        <v>0</v>
      </c>
    </row>
    <row r="464" spans="1:9">
      <c r="A464" s="16">
        <f t="shared" si="5"/>
        <v>20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IADTF</v>
      </c>
      <c r="G464" s="16">
        <f>VLOOKUP($D464,'Growth rate'!$B$3:$S$93,8,FALSE)*VLOOKUP($F464,BY_IND_Demand_Drivers!$B$5:$J$100,7,FALSE)</f>
        <v>0.43733242746602979</v>
      </c>
      <c r="H464" s="16">
        <f>VLOOKUP($D464,'Growth rate'!$B$3:$S$93,8,FALSE)*VLOOKUP($F464,BY_IND_Demand_Drivers!$B$5:$J$100,8,FALSE)</f>
        <v>0</v>
      </c>
      <c r="I464" s="16">
        <f>VLOOKUP($D464,'Growth rate'!$B$3:$S$93,8,FALSE)*VLOOKUP($F464,BY_IND_Demand_Drivers!$B$5:$J$100,9,FALSE)</f>
        <v>0</v>
      </c>
    </row>
    <row r="465" spans="1:9">
      <c r="A465" s="16">
        <f t="shared" si="5"/>
        <v>20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IADTF</v>
      </c>
      <c r="G465" s="16">
        <f>VLOOKUP($D465,'Growth rate'!$B$3:$S$93,8,FALSE)*VLOOKUP($F465,BY_IND_Demand_Drivers!$B$5:$J$100,7,FALSE)</f>
        <v>0.4415621252633668</v>
      </c>
      <c r="H465" s="16">
        <f>VLOOKUP($D465,'Growth rate'!$B$3:$S$93,8,FALSE)*VLOOKUP($F465,BY_IND_Demand_Drivers!$B$5:$J$100,8,FALSE)</f>
        <v>0</v>
      </c>
      <c r="I465" s="16">
        <f>VLOOKUP($D465,'Growth rate'!$B$3:$S$93,8,FALSE)*VLOOKUP($F465,BY_IND_Demand_Drivers!$B$5:$J$100,9,FALSE)</f>
        <v>0</v>
      </c>
    </row>
    <row r="466" spans="1:9">
      <c r="A466" s="16">
        <f t="shared" si="5"/>
        <v>20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IADTF</v>
      </c>
      <c r="G466" s="16">
        <f>VLOOKUP($D466,'Growth rate'!$B$3:$S$93,8,FALSE)*VLOOKUP($F466,BY_IND_Demand_Drivers!$B$5:$J$100,7,FALSE)</f>
        <v>0.44556808472877379</v>
      </c>
      <c r="H466" s="16">
        <f>VLOOKUP($D466,'Growth rate'!$B$3:$S$93,8,FALSE)*VLOOKUP($F466,BY_IND_Demand_Drivers!$B$5:$J$100,8,FALSE)</f>
        <v>0</v>
      </c>
      <c r="I466" s="16">
        <f>VLOOKUP($D466,'Growth rate'!$B$3:$S$93,8,FALSE)*VLOOKUP($F466,BY_IND_Demand_Drivers!$B$5:$J$100,9,FALSE)</f>
        <v>0</v>
      </c>
    </row>
    <row r="467" spans="1:9">
      <c r="A467" s="16">
        <f t="shared" si="5"/>
        <v>20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IADTF</v>
      </c>
      <c r="G467" s="16">
        <f>VLOOKUP($D467,'Growth rate'!$B$3:$S$93,8,FALSE)*VLOOKUP($F467,BY_IND_Demand_Drivers!$B$5:$J$100,7,FALSE)</f>
        <v>0.44957404419418084</v>
      </c>
      <c r="H467" s="16">
        <f>VLOOKUP($D467,'Growth rate'!$B$3:$S$93,8,FALSE)*VLOOKUP($F467,BY_IND_Demand_Drivers!$B$5:$J$100,8,FALSE)</f>
        <v>0</v>
      </c>
      <c r="I467" s="16">
        <f>VLOOKUP($D467,'Growth rate'!$B$3:$S$93,8,FALSE)*VLOOKUP($F467,BY_IND_Demand_Drivers!$B$5:$J$100,9,FALSE)</f>
        <v>0</v>
      </c>
    </row>
    <row r="468" spans="1:9">
      <c r="A468" s="16">
        <f t="shared" si="5"/>
        <v>20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IADTF</v>
      </c>
      <c r="G468" s="16">
        <f>VLOOKUP($D468,'Growth rate'!$B$3:$S$93,8,FALSE)*VLOOKUP($F468,BY_IND_Demand_Drivers!$B$5:$J$100,7,FALSE)</f>
        <v>0.45358000365958773</v>
      </c>
      <c r="H468" s="16">
        <f>VLOOKUP($D468,'Growth rate'!$B$3:$S$93,8,FALSE)*VLOOKUP($F468,BY_IND_Demand_Drivers!$B$5:$J$100,8,FALSE)</f>
        <v>0</v>
      </c>
      <c r="I468" s="16">
        <f>VLOOKUP($D468,'Growth rate'!$B$3:$S$93,8,FALSE)*VLOOKUP($F468,BY_IND_Demand_Drivers!$B$5:$J$100,9,FALSE)</f>
        <v>0</v>
      </c>
    </row>
    <row r="469" spans="1:9">
      <c r="A469" s="16">
        <f t="shared" si="5"/>
        <v>20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IADTF</v>
      </c>
      <c r="G469" s="16">
        <f>VLOOKUP($D469,'Growth rate'!$B$3:$S$93,8,FALSE)*VLOOKUP($F469,BY_IND_Demand_Drivers!$B$5:$J$100,7,FALSE)</f>
        <v>0.45758596312499478</v>
      </c>
      <c r="H469" s="16">
        <f>VLOOKUP($D469,'Growth rate'!$B$3:$S$93,8,FALSE)*VLOOKUP($F469,BY_IND_Demand_Drivers!$B$5:$J$100,8,FALSE)</f>
        <v>0</v>
      </c>
      <c r="I469" s="16">
        <f>VLOOKUP($D469,'Growth rate'!$B$3:$S$93,8,FALSE)*VLOOKUP($F469,BY_IND_Demand_Drivers!$B$5:$J$100,9,FALSE)</f>
        <v>0</v>
      </c>
    </row>
    <row r="470" spans="1:9">
      <c r="A470" s="16">
        <f t="shared" si="5"/>
        <v>20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IADTF</v>
      </c>
      <c r="G470" s="16">
        <f>VLOOKUP($D470,'Growth rate'!$B$3:$S$93,8,FALSE)*VLOOKUP($F470,BY_IND_Demand_Drivers!$B$5:$J$100,7,FALSE)</f>
        <v>0.46159192259040172</v>
      </c>
      <c r="H470" s="16">
        <f>VLOOKUP($D470,'Growth rate'!$B$3:$S$93,8,FALSE)*VLOOKUP($F470,BY_IND_Demand_Drivers!$B$5:$J$100,8,FALSE)</f>
        <v>0</v>
      </c>
      <c r="I470" s="16">
        <f>VLOOKUP($D470,'Growth rate'!$B$3:$S$93,8,FALSE)*VLOOKUP($F470,BY_IND_Demand_Drivers!$B$5:$J$100,9,FALSE)</f>
        <v>0</v>
      </c>
    </row>
    <row r="471" spans="1:9">
      <c r="A471" s="16">
        <f t="shared" ref="A471:A534" si="6">A389+1</f>
        <v>20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IADTF</v>
      </c>
      <c r="G471" s="16">
        <f>VLOOKUP($D471,'Growth rate'!$B$3:$S$93,8,FALSE)*VLOOKUP($F471,BY_IND_Demand_Drivers!$B$5:$J$100,7,FALSE)</f>
        <v>0.46535360655980518</v>
      </c>
      <c r="H471" s="16">
        <f>VLOOKUP($D471,'Growth rate'!$B$3:$S$93,8,FALSE)*VLOOKUP($F471,BY_IND_Demand_Drivers!$B$5:$J$100,8,FALSE)</f>
        <v>0</v>
      </c>
      <c r="I471" s="16">
        <f>VLOOKUP($D471,'Growth rate'!$B$3:$S$93,8,FALSE)*VLOOKUP($F471,BY_IND_Demand_Drivers!$B$5:$J$100,9,FALSE)</f>
        <v>0</v>
      </c>
    </row>
    <row r="472" spans="1:9">
      <c r="A472" s="16">
        <f t="shared" si="6"/>
        <v>20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IADTF</v>
      </c>
      <c r="G472" s="16">
        <f>VLOOKUP($D472,'Growth rate'!$B$3:$S$93,8,FALSE)*VLOOKUP($F472,BY_IND_Demand_Drivers!$B$5:$J$100,7,FALSE)</f>
        <v>0.46911529052920869</v>
      </c>
      <c r="H472" s="16">
        <f>VLOOKUP($D472,'Growth rate'!$B$3:$S$93,8,FALSE)*VLOOKUP($F472,BY_IND_Demand_Drivers!$B$5:$J$100,8,FALSE)</f>
        <v>0</v>
      </c>
      <c r="I472" s="16">
        <f>VLOOKUP($D472,'Growth rate'!$B$3:$S$93,8,FALSE)*VLOOKUP($F472,BY_IND_Demand_Drivers!$B$5:$J$100,9,FALSE)</f>
        <v>0</v>
      </c>
    </row>
    <row r="473" spans="1:9">
      <c r="A473" s="16">
        <f t="shared" si="6"/>
        <v>20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IADTF</v>
      </c>
      <c r="G473" s="16">
        <f>VLOOKUP($D473,'Growth rate'!$B$3:$S$93,8,FALSE)*VLOOKUP($F473,BY_IND_Demand_Drivers!$B$5:$J$100,7,FALSE)</f>
        <v>0.47287697449861188</v>
      </c>
      <c r="H473" s="16">
        <f>VLOOKUP($D473,'Growth rate'!$B$3:$S$93,8,FALSE)*VLOOKUP($F473,BY_IND_Demand_Drivers!$B$5:$J$100,8,FALSE)</f>
        <v>0</v>
      </c>
      <c r="I473" s="16">
        <f>VLOOKUP($D473,'Growth rate'!$B$3:$S$93,8,FALSE)*VLOOKUP($F473,BY_IND_Demand_Drivers!$B$5:$J$100,9,FALSE)</f>
        <v>0</v>
      </c>
    </row>
    <row r="474" spans="1:9">
      <c r="A474" s="16">
        <f t="shared" si="6"/>
        <v>20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IADTF</v>
      </c>
      <c r="G474" s="16">
        <f>VLOOKUP($D474,'Growth rate'!$B$3:$S$93,8,FALSE)*VLOOKUP($F474,BY_IND_Demand_Drivers!$B$5:$J$100,7,FALSE)</f>
        <v>0.47663865846801534</v>
      </c>
      <c r="H474" s="16">
        <f>VLOOKUP($D474,'Growth rate'!$B$3:$S$93,8,FALSE)*VLOOKUP($F474,BY_IND_Demand_Drivers!$B$5:$J$100,8,FALSE)</f>
        <v>0</v>
      </c>
      <c r="I474" s="16">
        <f>VLOOKUP($D474,'Growth rate'!$B$3:$S$93,8,FALSE)*VLOOKUP($F474,BY_IND_Demand_Drivers!$B$5:$J$100,9,FALSE)</f>
        <v>0</v>
      </c>
    </row>
    <row r="475" spans="1:9">
      <c r="A475" s="16">
        <f t="shared" si="6"/>
        <v>20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IADTF</v>
      </c>
      <c r="G475" s="16">
        <f>VLOOKUP($D475,'Growth rate'!$B$3:$S$93,8,FALSE)*VLOOKUP($F475,BY_IND_Demand_Drivers!$B$5:$J$100,7,FALSE)</f>
        <v>0.48040034243741886</v>
      </c>
      <c r="H475" s="16">
        <f>VLOOKUP($D475,'Growth rate'!$B$3:$S$93,8,FALSE)*VLOOKUP($F475,BY_IND_Demand_Drivers!$B$5:$J$100,8,FALSE)</f>
        <v>0</v>
      </c>
      <c r="I475" s="16">
        <f>VLOOKUP($D475,'Growth rate'!$B$3:$S$93,8,FALSE)*VLOOKUP($F475,BY_IND_Demand_Drivers!$B$5:$J$100,9,FALSE)</f>
        <v>0</v>
      </c>
    </row>
    <row r="476" spans="1:9">
      <c r="A476" s="16">
        <f t="shared" si="6"/>
        <v>20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IADTF</v>
      </c>
      <c r="G476" s="16">
        <f>VLOOKUP($D476,'Growth rate'!$B$3:$S$93,8,FALSE)*VLOOKUP($F476,BY_IND_Demand_Drivers!$B$5:$J$100,7,FALSE)</f>
        <v>0.48370467034916581</v>
      </c>
      <c r="H476" s="16">
        <f>VLOOKUP($D476,'Growth rate'!$B$3:$S$93,8,FALSE)*VLOOKUP($F476,BY_IND_Demand_Drivers!$B$5:$J$100,8,FALSE)</f>
        <v>0</v>
      </c>
      <c r="I476" s="16">
        <f>VLOOKUP($D476,'Growth rate'!$B$3:$S$93,8,FALSE)*VLOOKUP($F476,BY_IND_Demand_Drivers!$B$5:$J$100,9,FALSE)</f>
        <v>0</v>
      </c>
    </row>
    <row r="477" spans="1:9">
      <c r="A477" s="16">
        <f t="shared" si="6"/>
        <v>20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IADTF</v>
      </c>
      <c r="G477" s="16">
        <f>VLOOKUP($D477,'Growth rate'!$B$3:$S$93,8,FALSE)*VLOOKUP($F477,BY_IND_Demand_Drivers!$B$5:$J$100,7,FALSE)</f>
        <v>0.48700899826091287</v>
      </c>
      <c r="H477" s="16">
        <f>VLOOKUP($D477,'Growth rate'!$B$3:$S$93,8,FALSE)*VLOOKUP($F477,BY_IND_Demand_Drivers!$B$5:$J$100,8,FALSE)</f>
        <v>0</v>
      </c>
      <c r="I477" s="16">
        <f>VLOOKUP($D477,'Growth rate'!$B$3:$S$93,8,FALSE)*VLOOKUP($F477,BY_IND_Demand_Drivers!$B$5:$J$100,9,FALSE)</f>
        <v>0</v>
      </c>
    </row>
    <row r="478" spans="1:9">
      <c r="A478" s="16">
        <f t="shared" si="6"/>
        <v>20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IADTF</v>
      </c>
      <c r="G478" s="16">
        <f>VLOOKUP($D478,'Growth rate'!$B$3:$S$93,8,FALSE)*VLOOKUP($F478,BY_IND_Demand_Drivers!$B$5:$J$100,7,FALSE)</f>
        <v>0.49031332617265999</v>
      </c>
      <c r="H478" s="16">
        <f>VLOOKUP($D478,'Growth rate'!$B$3:$S$93,8,FALSE)*VLOOKUP($F478,BY_IND_Demand_Drivers!$B$5:$J$100,8,FALSE)</f>
        <v>0</v>
      </c>
      <c r="I478" s="16">
        <f>VLOOKUP($D478,'Growth rate'!$B$3:$S$93,8,FALSE)*VLOOKUP($F478,BY_IND_Demand_Drivers!$B$5:$J$100,9,FALSE)</f>
        <v>0</v>
      </c>
    </row>
    <row r="479" spans="1:9">
      <c r="A479" s="16">
        <f t="shared" si="6"/>
        <v>20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IADTF</v>
      </c>
      <c r="G479" s="16">
        <f>VLOOKUP($D479,'Growth rate'!$B$3:$S$93,8,FALSE)*VLOOKUP($F479,BY_IND_Demand_Drivers!$B$5:$J$100,7,FALSE)</f>
        <v>0.49361765408440705</v>
      </c>
      <c r="H479" s="16">
        <f>VLOOKUP($D479,'Growth rate'!$B$3:$S$93,8,FALSE)*VLOOKUP($F479,BY_IND_Demand_Drivers!$B$5:$J$100,8,FALSE)</f>
        <v>0</v>
      </c>
      <c r="I479" s="16">
        <f>VLOOKUP($D479,'Growth rate'!$B$3:$S$93,8,FALSE)*VLOOKUP($F479,BY_IND_Demand_Drivers!$B$5:$J$100,9,FALSE)</f>
        <v>0</v>
      </c>
    </row>
    <row r="480" spans="1:9">
      <c r="A480" s="16">
        <f t="shared" si="6"/>
        <v>20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IADTF</v>
      </c>
      <c r="G480" s="16">
        <f>VLOOKUP($D480,'Growth rate'!$B$3:$S$93,8,FALSE)*VLOOKUP($F480,BY_IND_Demand_Drivers!$B$5:$J$100,7,FALSE)</f>
        <v>0.49692198199615401</v>
      </c>
      <c r="H480" s="16">
        <f>VLOOKUP($D480,'Growth rate'!$B$3:$S$93,8,FALSE)*VLOOKUP($F480,BY_IND_Demand_Drivers!$B$5:$J$100,8,FALSE)</f>
        <v>0</v>
      </c>
      <c r="I480" s="16">
        <f>VLOOKUP($D480,'Growth rate'!$B$3:$S$93,8,FALSE)*VLOOKUP($F480,BY_IND_Demand_Drivers!$B$5:$J$100,9,FALSE)</f>
        <v>0</v>
      </c>
    </row>
    <row r="481" spans="1:9">
      <c r="A481" s="16">
        <f t="shared" si="6"/>
        <v>20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IADTF</v>
      </c>
      <c r="G481" s="16">
        <f>VLOOKUP($D481,'Growth rate'!$B$3:$S$93,8,FALSE)*VLOOKUP($F481,BY_IND_Demand_Drivers!$B$5:$J$100,7,FALSE)</f>
        <v>0.49982529633244077</v>
      </c>
      <c r="H481" s="16">
        <f>VLOOKUP($D481,'Growth rate'!$B$3:$S$93,8,FALSE)*VLOOKUP($F481,BY_IND_Demand_Drivers!$B$5:$J$100,8,FALSE)</f>
        <v>0</v>
      </c>
      <c r="I481" s="16">
        <f>VLOOKUP($D481,'Growth rate'!$B$3:$S$93,8,FALSE)*VLOOKUP($F481,BY_IND_Demand_Drivers!$B$5:$J$100,9,FALSE)</f>
        <v>0</v>
      </c>
    </row>
    <row r="482" spans="1:9">
      <c r="A482" s="16">
        <f t="shared" si="6"/>
        <v>20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IADTF</v>
      </c>
      <c r="G482" s="16">
        <f>VLOOKUP($D482,'Growth rate'!$B$3:$S$93,8,FALSE)*VLOOKUP($F482,BY_IND_Demand_Drivers!$B$5:$J$100,7,FALSE)</f>
        <v>0.50272861066872765</v>
      </c>
      <c r="H482" s="16">
        <f>VLOOKUP($D482,'Growth rate'!$B$3:$S$93,8,FALSE)*VLOOKUP($F482,BY_IND_Demand_Drivers!$B$5:$J$100,8,FALSE)</f>
        <v>0</v>
      </c>
      <c r="I482" s="16">
        <f>VLOOKUP($D482,'Growth rate'!$B$3:$S$93,8,FALSE)*VLOOKUP($F482,BY_IND_Demand_Drivers!$B$5:$J$100,9,FALSE)</f>
        <v>0</v>
      </c>
    </row>
    <row r="483" spans="1:9">
      <c r="A483" s="16">
        <f t="shared" si="6"/>
        <v>20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IADTF</v>
      </c>
      <c r="G483" s="16">
        <f>VLOOKUP($D483,'Growth rate'!$B$3:$S$93,8,FALSE)*VLOOKUP($F483,BY_IND_Demand_Drivers!$B$5:$J$100,7,FALSE)</f>
        <v>0.50563192500501442</v>
      </c>
      <c r="H483" s="16">
        <f>VLOOKUP($D483,'Growth rate'!$B$3:$S$93,8,FALSE)*VLOOKUP($F483,BY_IND_Demand_Drivers!$B$5:$J$100,8,FALSE)</f>
        <v>0</v>
      </c>
      <c r="I483" s="16">
        <f>VLOOKUP($D483,'Growth rate'!$B$3:$S$93,8,FALSE)*VLOOKUP($F483,BY_IND_Demand_Drivers!$B$5:$J$100,9,FALSE)</f>
        <v>0</v>
      </c>
    </row>
    <row r="484" spans="1:9">
      <c r="A484" s="16">
        <f t="shared" si="6"/>
        <v>20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IADTF</v>
      </c>
      <c r="G484" s="16">
        <f>VLOOKUP($D484,'Growth rate'!$B$3:$S$93,8,FALSE)*VLOOKUP($F484,BY_IND_Demand_Drivers!$B$5:$J$100,7,FALSE)</f>
        <v>0.50853523934130118</v>
      </c>
      <c r="H484" s="16">
        <f>VLOOKUP($D484,'Growth rate'!$B$3:$S$93,8,FALSE)*VLOOKUP($F484,BY_IND_Demand_Drivers!$B$5:$J$100,8,FALSE)</f>
        <v>0</v>
      </c>
      <c r="I484" s="16">
        <f>VLOOKUP($D484,'Growth rate'!$B$3:$S$93,8,FALSE)*VLOOKUP($F484,BY_IND_Demand_Drivers!$B$5:$J$100,9,FALSE)</f>
        <v>0</v>
      </c>
    </row>
    <row r="485" spans="1:9">
      <c r="A485" s="16">
        <f t="shared" si="6"/>
        <v>20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IADTF</v>
      </c>
      <c r="G485" s="16">
        <f>VLOOKUP($D485,'Growth rate'!$B$3:$S$93,8,FALSE)*VLOOKUP($F485,BY_IND_Demand_Drivers!$B$5:$J$100,7,FALSE)</f>
        <v>0.51143855367758806</v>
      </c>
      <c r="H485" s="16">
        <f>VLOOKUP($D485,'Growth rate'!$B$3:$S$93,8,FALSE)*VLOOKUP($F485,BY_IND_Demand_Drivers!$B$5:$J$100,8,FALSE)</f>
        <v>0</v>
      </c>
      <c r="I485" s="16">
        <f>VLOOKUP($D485,'Growth rate'!$B$3:$S$93,8,FALSE)*VLOOKUP($F485,BY_IND_Demand_Drivers!$B$5:$J$100,9,FALSE)</f>
        <v>0</v>
      </c>
    </row>
    <row r="486" spans="1:9">
      <c r="A486" s="16">
        <f t="shared" si="6"/>
        <v>20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IADTF</v>
      </c>
      <c r="G486" s="16">
        <f>VLOOKUP($D486,'Growth rate'!$B$3:$S$93,8,FALSE)*VLOOKUP($F486,BY_IND_Demand_Drivers!$B$5:$J$100,7,FALSE)</f>
        <v>0.51405535062500263</v>
      </c>
      <c r="H486" s="16">
        <f>VLOOKUP($D486,'Growth rate'!$B$3:$S$93,8,FALSE)*VLOOKUP($F486,BY_IND_Demand_Drivers!$B$5:$J$100,8,FALSE)</f>
        <v>0</v>
      </c>
      <c r="I486" s="16">
        <f>VLOOKUP($D486,'Growth rate'!$B$3:$S$93,8,FALSE)*VLOOKUP($F486,BY_IND_Demand_Drivers!$B$5:$J$100,9,FALSE)</f>
        <v>0</v>
      </c>
    </row>
    <row r="487" spans="1:9">
      <c r="A487" s="16">
        <f t="shared" si="6"/>
        <v>20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IADTF</v>
      </c>
      <c r="G487" s="16">
        <f>VLOOKUP($D487,'Growth rate'!$B$3:$S$93,8,FALSE)*VLOOKUP($F487,BY_IND_Demand_Drivers!$B$5:$J$100,7,FALSE)</f>
        <v>0.51667214757241731</v>
      </c>
      <c r="H487" s="16">
        <f>VLOOKUP($D487,'Growth rate'!$B$3:$S$93,8,FALSE)*VLOOKUP($F487,BY_IND_Demand_Drivers!$B$5:$J$100,8,FALSE)</f>
        <v>0</v>
      </c>
      <c r="I487" s="16">
        <f>VLOOKUP($D487,'Growth rate'!$B$3:$S$93,8,FALSE)*VLOOKUP($F487,BY_IND_Demand_Drivers!$B$5:$J$100,9,FALSE)</f>
        <v>0</v>
      </c>
    </row>
    <row r="488" spans="1:9">
      <c r="A488" s="16">
        <f t="shared" si="6"/>
        <v>20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IADTF</v>
      </c>
      <c r="G488" s="16">
        <f>VLOOKUP($D488,'Growth rate'!$B$3:$S$93,8,FALSE)*VLOOKUP($F488,BY_IND_Demand_Drivers!$B$5:$J$100,7,FALSE)</f>
        <v>0.51928894451983176</v>
      </c>
      <c r="H488" s="16">
        <f>VLOOKUP($D488,'Growth rate'!$B$3:$S$93,8,FALSE)*VLOOKUP($F488,BY_IND_Demand_Drivers!$B$5:$J$100,8,FALSE)</f>
        <v>0</v>
      </c>
      <c r="I488" s="16">
        <f>VLOOKUP($D488,'Growth rate'!$B$3:$S$93,8,FALSE)*VLOOKUP($F488,BY_IND_Demand_Drivers!$B$5:$J$100,9,FALSE)</f>
        <v>0</v>
      </c>
    </row>
    <row r="489" spans="1:9">
      <c r="A489" s="16">
        <f t="shared" si="6"/>
        <v>20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IADTF</v>
      </c>
      <c r="G489" s="16">
        <f>VLOOKUP($D489,'Growth rate'!$B$3:$S$93,8,FALSE)*VLOOKUP($F489,BY_IND_Demand_Drivers!$B$5:$J$100,7,FALSE)</f>
        <v>0.52190574146724644</v>
      </c>
      <c r="H489" s="16">
        <f>VLOOKUP($D489,'Growth rate'!$B$3:$S$93,8,FALSE)*VLOOKUP($F489,BY_IND_Demand_Drivers!$B$5:$J$100,8,FALSE)</f>
        <v>0</v>
      </c>
      <c r="I489" s="16">
        <f>VLOOKUP($D489,'Growth rate'!$B$3:$S$93,8,FALSE)*VLOOKUP($F489,BY_IND_Demand_Drivers!$B$5:$J$100,9,FALSE)</f>
        <v>0</v>
      </c>
    </row>
    <row r="490" spans="1:9">
      <c r="A490" s="16">
        <f t="shared" si="6"/>
        <v>20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IADTF</v>
      </c>
      <c r="G490" s="16">
        <f>VLOOKUP($D490,'Growth rate'!$B$3:$S$93,8,FALSE)*VLOOKUP($F490,BY_IND_Demand_Drivers!$B$5:$J$100,7,FALSE)</f>
        <v>0.52452253841466112</v>
      </c>
      <c r="H490" s="16">
        <f>VLOOKUP($D490,'Growth rate'!$B$3:$S$93,8,FALSE)*VLOOKUP($F490,BY_IND_Demand_Drivers!$B$5:$J$100,8,FALSE)</f>
        <v>0</v>
      </c>
      <c r="I490" s="16">
        <f>VLOOKUP($D490,'Growth rate'!$B$3:$S$93,8,FALSE)*VLOOKUP($F490,BY_IND_Demand_Drivers!$B$5:$J$100,9,FALSE)</f>
        <v>0</v>
      </c>
    </row>
    <row r="491" spans="1:9">
      <c r="A491" s="16">
        <f t="shared" si="6"/>
        <v>20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IADTF</v>
      </c>
      <c r="G491" s="16">
        <f>VLOOKUP($D491,'Growth rate'!$B$3:$S$93,8,FALSE)*VLOOKUP($F491,BY_IND_Demand_Drivers!$B$5:$J$100,7,FALSE)</f>
        <v>0.52691008851966548</v>
      </c>
      <c r="H491" s="16">
        <f>VLOOKUP($D491,'Growth rate'!$B$3:$S$93,8,FALSE)*VLOOKUP($F491,BY_IND_Demand_Drivers!$B$5:$J$100,8,FALSE)</f>
        <v>0</v>
      </c>
      <c r="I491" s="16">
        <f>VLOOKUP($D491,'Growth rate'!$B$3:$S$93,8,FALSE)*VLOOKUP($F491,BY_IND_Demand_Drivers!$B$5:$J$100,9,FALSE)</f>
        <v>0</v>
      </c>
    </row>
    <row r="492" spans="1:9">
      <c r="A492" s="16">
        <f t="shared" si="6"/>
        <v>20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IADTF</v>
      </c>
      <c r="G492" s="16">
        <f>VLOOKUP($D492,'Growth rate'!$B$3:$S$93,8,FALSE)*VLOOKUP($F492,BY_IND_Demand_Drivers!$B$5:$J$100,7,FALSE)</f>
        <v>0.52929763862466972</v>
      </c>
      <c r="H492" s="16">
        <f>VLOOKUP($D492,'Growth rate'!$B$3:$S$93,8,FALSE)*VLOOKUP($F492,BY_IND_Demand_Drivers!$B$5:$J$100,8,FALSE)</f>
        <v>0</v>
      </c>
      <c r="I492" s="16">
        <f>VLOOKUP($D492,'Growth rate'!$B$3:$S$93,8,FALSE)*VLOOKUP($F492,BY_IND_Demand_Drivers!$B$5:$J$100,9,FALSE)</f>
        <v>0</v>
      </c>
    </row>
    <row r="493" spans="1:9">
      <c r="A493" s="16">
        <f t="shared" si="6"/>
        <v>20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IADTF</v>
      </c>
      <c r="G493" s="16">
        <f>VLOOKUP($D493,'Growth rate'!$B$3:$S$93,8,FALSE)*VLOOKUP($F493,BY_IND_Demand_Drivers!$B$5:$J$100,7,FALSE)</f>
        <v>0.53168518872967396</v>
      </c>
      <c r="H493" s="16">
        <f>VLOOKUP($D493,'Growth rate'!$B$3:$S$93,8,FALSE)*VLOOKUP($F493,BY_IND_Demand_Drivers!$B$5:$J$100,8,FALSE)</f>
        <v>0</v>
      </c>
      <c r="I493" s="16">
        <f>VLOOKUP($D493,'Growth rate'!$B$3:$S$93,8,FALSE)*VLOOKUP($F493,BY_IND_Demand_Drivers!$B$5:$J$100,9,FALSE)</f>
        <v>0</v>
      </c>
    </row>
    <row r="494" spans="1:9">
      <c r="A494" s="16">
        <f t="shared" si="6"/>
        <v>20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IADTF</v>
      </c>
      <c r="G494" s="16">
        <f>VLOOKUP($D494,'Growth rate'!$B$3:$S$93,8,FALSE)*VLOOKUP($F494,BY_IND_Demand_Drivers!$B$5:$J$100,7,FALSE)</f>
        <v>0.53407273883467821</v>
      </c>
      <c r="H494" s="16">
        <f>VLOOKUP($D494,'Growth rate'!$B$3:$S$93,8,FALSE)*VLOOKUP($F494,BY_IND_Demand_Drivers!$B$5:$J$100,8,FALSE)</f>
        <v>0</v>
      </c>
      <c r="I494" s="16">
        <f>VLOOKUP($D494,'Growth rate'!$B$3:$S$93,8,FALSE)*VLOOKUP($F494,BY_IND_Demand_Drivers!$B$5:$J$100,9,FALSE)</f>
        <v>0</v>
      </c>
    </row>
    <row r="495" spans="1:9">
      <c r="A495" s="16">
        <f t="shared" si="6"/>
        <v>20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IADTF</v>
      </c>
      <c r="G495" s="16">
        <f>VLOOKUP($D495,'Growth rate'!$B$3:$S$93,8,FALSE)*VLOOKUP($F495,BY_IND_Demand_Drivers!$B$5:$J$100,7,FALSE)</f>
        <v>0.53646028893968256</v>
      </c>
      <c r="H495" s="16">
        <f>VLOOKUP($D495,'Growth rate'!$B$3:$S$93,8,FALSE)*VLOOKUP($F495,BY_IND_Demand_Drivers!$B$5:$J$100,8,FALSE)</f>
        <v>0</v>
      </c>
      <c r="I495" s="16">
        <f>VLOOKUP($D495,'Growth rate'!$B$3:$S$93,8,FALSE)*VLOOKUP($F495,BY_IND_Demand_Drivers!$B$5:$J$100,9,FALSE)</f>
        <v>0</v>
      </c>
    </row>
    <row r="496" spans="1:9">
      <c r="A496" s="16">
        <f t="shared" si="6"/>
        <v>21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IADFL</v>
      </c>
      <c r="G496" s="16">
        <f>VLOOKUP($D496,'Growth rate'!$B$3:$S$93,8,FALSE)*VLOOKUP($F496,BY_IND_Demand_Drivers!$B$5:$J$100,7,FALSE)</f>
        <v>8.6161972277227702E-2</v>
      </c>
      <c r="H496" s="16">
        <f>VLOOKUP($D496,'Growth rate'!$B$3:$S$93,8,FALSE)*VLOOKUP($F496,BY_IND_Demand_Drivers!$B$5:$J$100,8,FALSE)</f>
        <v>0</v>
      </c>
      <c r="I496" s="16">
        <f>VLOOKUP($D496,'Growth rate'!$B$3:$S$93,8,FALSE)*VLOOKUP($F496,BY_IND_Demand_Drivers!$B$5:$J$100,9,FALSE)</f>
        <v>0</v>
      </c>
    </row>
    <row r="497" spans="1:9">
      <c r="A497" s="16">
        <f t="shared" si="6"/>
        <v>21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IADFL</v>
      </c>
      <c r="G497" s="16">
        <f>VLOOKUP($D497,'Growth rate'!$B$3:$S$93,8,FALSE)*VLOOKUP($F497,BY_IND_Demand_Drivers!$B$5:$J$100,7,FALSE)</f>
        <v>8.5486424649055759E-2</v>
      </c>
      <c r="H497" s="16">
        <f>VLOOKUP($D497,'Growth rate'!$B$3:$S$93,8,FALSE)*VLOOKUP($F497,BY_IND_Demand_Drivers!$B$5:$J$100,8,FALSE)</f>
        <v>0</v>
      </c>
      <c r="I497" s="16">
        <f>VLOOKUP($D497,'Growth rate'!$B$3:$S$93,8,FALSE)*VLOOKUP($F497,BY_IND_Demand_Drivers!$B$5:$J$100,9,FALSE)</f>
        <v>0</v>
      </c>
    </row>
    <row r="498" spans="1:9">
      <c r="A498" s="16">
        <f t="shared" si="6"/>
        <v>21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IADFL</v>
      </c>
      <c r="G498" s="16">
        <f>VLOOKUP($D498,'Growth rate'!$B$3:$S$93,8,FALSE)*VLOOKUP($F498,BY_IND_Demand_Drivers!$B$5:$J$100,7,FALSE)</f>
        <v>8.4810877020883801E-2</v>
      </c>
      <c r="H498" s="16">
        <f>VLOOKUP($D498,'Growth rate'!$B$3:$S$93,8,FALSE)*VLOOKUP($F498,BY_IND_Demand_Drivers!$B$5:$J$100,8,FALSE)</f>
        <v>0</v>
      </c>
      <c r="I498" s="16">
        <f>VLOOKUP($D498,'Growth rate'!$B$3:$S$93,8,FALSE)*VLOOKUP($F498,BY_IND_Demand_Drivers!$B$5:$J$100,9,FALSE)</f>
        <v>0</v>
      </c>
    </row>
    <row r="499" spans="1:9">
      <c r="A499" s="16">
        <f t="shared" si="6"/>
        <v>21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IADFL</v>
      </c>
      <c r="G499" s="16">
        <f>VLOOKUP($D499,'Growth rate'!$B$3:$S$93,8,FALSE)*VLOOKUP($F499,BY_IND_Demand_Drivers!$B$5:$J$100,7,FALSE)</f>
        <v>8.4135329392711844E-2</v>
      </c>
      <c r="H499" s="16">
        <f>VLOOKUP($D499,'Growth rate'!$B$3:$S$93,8,FALSE)*VLOOKUP($F499,BY_IND_Demand_Drivers!$B$5:$J$100,8,FALSE)</f>
        <v>0</v>
      </c>
      <c r="I499" s="16">
        <f>VLOOKUP($D499,'Growth rate'!$B$3:$S$93,8,FALSE)*VLOOKUP($F499,BY_IND_Demand_Drivers!$B$5:$J$100,9,FALSE)</f>
        <v>0</v>
      </c>
    </row>
    <row r="500" spans="1:9">
      <c r="A500" s="16">
        <f t="shared" si="6"/>
        <v>21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IADFL</v>
      </c>
      <c r="G500" s="16">
        <f>VLOOKUP($D500,'Growth rate'!$B$3:$S$93,8,FALSE)*VLOOKUP($F500,BY_IND_Demand_Drivers!$B$5:$J$100,7,FALSE)</f>
        <v>8.34597817645399E-2</v>
      </c>
      <c r="H500" s="16">
        <f>VLOOKUP($D500,'Growth rate'!$B$3:$S$93,8,FALSE)*VLOOKUP($F500,BY_IND_Demand_Drivers!$B$5:$J$100,8,FALSE)</f>
        <v>0</v>
      </c>
      <c r="I500" s="16">
        <f>VLOOKUP($D500,'Growth rate'!$B$3:$S$93,8,FALSE)*VLOOKUP($F500,BY_IND_Demand_Drivers!$B$5:$J$100,9,FALSE)</f>
        <v>0</v>
      </c>
    </row>
    <row r="501" spans="1:9">
      <c r="A501" s="16">
        <f t="shared" si="6"/>
        <v>21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IADFL</v>
      </c>
      <c r="G501" s="16">
        <f>VLOOKUP($D501,'Growth rate'!$B$3:$S$93,8,FALSE)*VLOOKUP($F501,BY_IND_Demand_Drivers!$B$5:$J$100,7,FALSE)</f>
        <v>8.2784234136367943E-2</v>
      </c>
      <c r="H501" s="16">
        <f>VLOOKUP($D501,'Growth rate'!$B$3:$S$93,8,FALSE)*VLOOKUP($F501,BY_IND_Demand_Drivers!$B$5:$J$100,8,FALSE)</f>
        <v>0</v>
      </c>
      <c r="I501" s="16">
        <f>VLOOKUP($D501,'Growth rate'!$B$3:$S$93,8,FALSE)*VLOOKUP($F501,BY_IND_Demand_Drivers!$B$5:$J$100,9,FALSE)</f>
        <v>0</v>
      </c>
    </row>
    <row r="502" spans="1:9">
      <c r="A502" s="16">
        <f t="shared" si="6"/>
        <v>21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IADFL</v>
      </c>
      <c r="G502" s="16">
        <f>VLOOKUP($D502,'Growth rate'!$B$3:$S$93,8,FALSE)*VLOOKUP($F502,BY_IND_Demand_Drivers!$B$5:$J$100,7,FALSE)</f>
        <v>8.2108686508195999E-2</v>
      </c>
      <c r="H502" s="16">
        <f>VLOOKUP($D502,'Growth rate'!$B$3:$S$93,8,FALSE)*VLOOKUP($F502,BY_IND_Demand_Drivers!$B$5:$J$100,8,FALSE)</f>
        <v>0</v>
      </c>
      <c r="I502" s="16">
        <f>VLOOKUP($D502,'Growth rate'!$B$3:$S$93,8,FALSE)*VLOOKUP($F502,BY_IND_Demand_Drivers!$B$5:$J$100,9,FALSE)</f>
        <v>0</v>
      </c>
    </row>
    <row r="503" spans="1:9">
      <c r="A503" s="16">
        <f t="shared" si="6"/>
        <v>21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IADFL</v>
      </c>
      <c r="G503" s="16">
        <f>VLOOKUP($D503,'Growth rate'!$B$3:$S$93,8,FALSE)*VLOOKUP($F503,BY_IND_Demand_Drivers!$B$5:$J$100,7,FALSE)</f>
        <v>8.1433138880024042E-2</v>
      </c>
      <c r="H503" s="16">
        <f>VLOOKUP($D503,'Growth rate'!$B$3:$S$93,8,FALSE)*VLOOKUP($F503,BY_IND_Demand_Drivers!$B$5:$J$100,8,FALSE)</f>
        <v>0</v>
      </c>
      <c r="I503" s="16">
        <f>VLOOKUP($D503,'Growth rate'!$B$3:$S$93,8,FALSE)*VLOOKUP($F503,BY_IND_Demand_Drivers!$B$5:$J$100,9,FALSE)</f>
        <v>0</v>
      </c>
    </row>
    <row r="504" spans="1:9">
      <c r="A504" s="16">
        <f t="shared" si="6"/>
        <v>21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IADFL</v>
      </c>
      <c r="G504" s="16">
        <f>VLOOKUP($D504,'Growth rate'!$B$3:$S$93,8,FALSE)*VLOOKUP($F504,BY_IND_Demand_Drivers!$B$5:$J$100,7,FALSE)</f>
        <v>8.0757591251852084E-2</v>
      </c>
      <c r="H504" s="16">
        <f>VLOOKUP($D504,'Growth rate'!$B$3:$S$93,8,FALSE)*VLOOKUP($F504,BY_IND_Demand_Drivers!$B$5:$J$100,8,FALSE)</f>
        <v>0</v>
      </c>
      <c r="I504" s="16">
        <f>VLOOKUP($D504,'Growth rate'!$B$3:$S$93,8,FALSE)*VLOOKUP($F504,BY_IND_Demand_Drivers!$B$5:$J$100,9,FALSE)</f>
        <v>0</v>
      </c>
    </row>
    <row r="505" spans="1:9">
      <c r="A505" s="16">
        <f t="shared" si="6"/>
        <v>21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IADFL</v>
      </c>
      <c r="G505" s="16">
        <f>VLOOKUP($D505,'Growth rate'!$B$3:$S$93,8,FALSE)*VLOOKUP($F505,BY_IND_Demand_Drivers!$B$5:$J$100,7,FALSE)</f>
        <v>8.0082043623680141E-2</v>
      </c>
      <c r="H505" s="16">
        <f>VLOOKUP($D505,'Growth rate'!$B$3:$S$93,8,FALSE)*VLOOKUP($F505,BY_IND_Demand_Drivers!$B$5:$J$100,8,FALSE)</f>
        <v>0</v>
      </c>
      <c r="I505" s="16">
        <f>VLOOKUP($D505,'Growth rate'!$B$3:$S$93,8,FALSE)*VLOOKUP($F505,BY_IND_Demand_Drivers!$B$5:$J$100,9,FALSE)</f>
        <v>0</v>
      </c>
    </row>
    <row r="506" spans="1:9">
      <c r="A506" s="16">
        <f t="shared" si="6"/>
        <v>21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IADFL</v>
      </c>
      <c r="G506" s="16">
        <f>VLOOKUP($D506,'Growth rate'!$B$3:$S$93,8,FALSE)*VLOOKUP($F506,BY_IND_Demand_Drivers!$B$5:$J$100,7,FALSE)</f>
        <v>7.9406495995508183E-2</v>
      </c>
      <c r="H506" s="16">
        <f>VLOOKUP($D506,'Growth rate'!$B$3:$S$93,8,FALSE)*VLOOKUP($F506,BY_IND_Demand_Drivers!$B$5:$J$100,8,FALSE)</f>
        <v>0</v>
      </c>
      <c r="I506" s="16">
        <f>VLOOKUP($D506,'Growth rate'!$B$3:$S$93,8,FALSE)*VLOOKUP($F506,BY_IND_Demand_Drivers!$B$5:$J$100,9,FALSE)</f>
        <v>0</v>
      </c>
    </row>
    <row r="507" spans="1:9">
      <c r="A507" s="16">
        <f t="shared" si="6"/>
        <v>21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IADFL</v>
      </c>
      <c r="G507" s="16">
        <f>VLOOKUP($D507,'Growth rate'!$B$3:$S$93,8,FALSE)*VLOOKUP($F507,BY_IND_Demand_Drivers!$B$5:$J$100,7,FALSE)</f>
        <v>7.873094836733624E-2</v>
      </c>
      <c r="H507" s="16">
        <f>VLOOKUP($D507,'Growth rate'!$B$3:$S$93,8,FALSE)*VLOOKUP($F507,BY_IND_Demand_Drivers!$B$5:$J$100,8,FALSE)</f>
        <v>0</v>
      </c>
      <c r="I507" s="16">
        <f>VLOOKUP($D507,'Growth rate'!$B$3:$S$93,8,FALSE)*VLOOKUP($F507,BY_IND_Demand_Drivers!$B$5:$J$100,9,FALSE)</f>
        <v>0</v>
      </c>
    </row>
    <row r="508" spans="1:9">
      <c r="A508" s="16">
        <f t="shared" si="6"/>
        <v>21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IADFL</v>
      </c>
      <c r="G508" s="16">
        <f>VLOOKUP($D508,'Growth rate'!$B$3:$S$93,8,FALSE)*VLOOKUP($F508,BY_IND_Demand_Drivers!$B$5:$J$100,7,FALSE)</f>
        <v>7.8055400739164282E-2</v>
      </c>
      <c r="H508" s="16">
        <f>VLOOKUP($D508,'Growth rate'!$B$3:$S$93,8,FALSE)*VLOOKUP($F508,BY_IND_Demand_Drivers!$B$5:$J$100,8,FALSE)</f>
        <v>0</v>
      </c>
      <c r="I508" s="16">
        <f>VLOOKUP($D508,'Growth rate'!$B$3:$S$93,8,FALSE)*VLOOKUP($F508,BY_IND_Demand_Drivers!$B$5:$J$100,9,FALSE)</f>
        <v>0</v>
      </c>
    </row>
    <row r="509" spans="1:9">
      <c r="A509" s="16">
        <f t="shared" si="6"/>
        <v>21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IADFL</v>
      </c>
      <c r="G509" s="16">
        <f>VLOOKUP($D509,'Growth rate'!$B$3:$S$93,8,FALSE)*VLOOKUP($F509,BY_IND_Demand_Drivers!$B$5:$J$100,7,FALSE)</f>
        <v>7.7379853110992325E-2</v>
      </c>
      <c r="H509" s="16">
        <f>VLOOKUP($D509,'Growth rate'!$B$3:$S$93,8,FALSE)*VLOOKUP($F509,BY_IND_Demand_Drivers!$B$5:$J$100,8,FALSE)</f>
        <v>0</v>
      </c>
      <c r="I509" s="16">
        <f>VLOOKUP($D509,'Growth rate'!$B$3:$S$93,8,FALSE)*VLOOKUP($F509,BY_IND_Demand_Drivers!$B$5:$J$100,9,FALSE)</f>
        <v>0</v>
      </c>
    </row>
    <row r="510" spans="1:9">
      <c r="A510" s="16">
        <f t="shared" si="6"/>
        <v>21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IADFL</v>
      </c>
      <c r="G510" s="16">
        <f>VLOOKUP($D510,'Growth rate'!$B$3:$S$93,8,FALSE)*VLOOKUP($F510,BY_IND_Demand_Drivers!$B$5:$J$100,7,FALSE)</f>
        <v>7.6704305482820381E-2</v>
      </c>
      <c r="H510" s="16">
        <f>VLOOKUP($D510,'Growth rate'!$B$3:$S$93,8,FALSE)*VLOOKUP($F510,BY_IND_Demand_Drivers!$B$5:$J$100,8,FALSE)</f>
        <v>0</v>
      </c>
      <c r="I510" s="16">
        <f>VLOOKUP($D510,'Growth rate'!$B$3:$S$93,8,FALSE)*VLOOKUP($F510,BY_IND_Demand_Drivers!$B$5:$J$100,9,FALSE)</f>
        <v>0</v>
      </c>
    </row>
    <row r="511" spans="1:9">
      <c r="A511" s="16">
        <f t="shared" si="6"/>
        <v>21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IADFL</v>
      </c>
      <c r="G511" s="16">
        <f>VLOOKUP($D511,'Growth rate'!$B$3:$S$93,8,FALSE)*VLOOKUP($F511,BY_IND_Demand_Drivers!$B$5:$J$100,7,FALSE)</f>
        <v>7.6028757854648424E-2</v>
      </c>
      <c r="H511" s="16">
        <f>VLOOKUP($D511,'Growth rate'!$B$3:$S$93,8,FALSE)*VLOOKUP($F511,BY_IND_Demand_Drivers!$B$5:$J$100,8,FALSE)</f>
        <v>0</v>
      </c>
      <c r="I511" s="16">
        <f>VLOOKUP($D511,'Growth rate'!$B$3:$S$93,8,FALSE)*VLOOKUP($F511,BY_IND_Demand_Drivers!$B$5:$J$100,9,FALSE)</f>
        <v>0</v>
      </c>
    </row>
    <row r="512" spans="1:9">
      <c r="A512" s="16">
        <f t="shared" si="6"/>
        <v>21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IADFL</v>
      </c>
      <c r="G512" s="16">
        <f>VLOOKUP($D512,'Growth rate'!$B$3:$S$93,8,FALSE)*VLOOKUP($F512,BY_IND_Demand_Drivers!$B$5:$J$100,7,FALSE)</f>
        <v>7.5353210226476466E-2</v>
      </c>
      <c r="H512" s="16">
        <f>VLOOKUP($D512,'Growth rate'!$B$3:$S$93,8,FALSE)*VLOOKUP($F512,BY_IND_Demand_Drivers!$B$5:$J$100,8,FALSE)</f>
        <v>0</v>
      </c>
      <c r="I512" s="16">
        <f>VLOOKUP($D512,'Growth rate'!$B$3:$S$93,8,FALSE)*VLOOKUP($F512,BY_IND_Demand_Drivers!$B$5:$J$100,9,FALSE)</f>
        <v>0</v>
      </c>
    </row>
    <row r="513" spans="1:9">
      <c r="A513" s="16">
        <f t="shared" si="6"/>
        <v>21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IADFL</v>
      </c>
      <c r="G513" s="16">
        <f>VLOOKUP($D513,'Growth rate'!$B$3:$S$93,8,FALSE)*VLOOKUP($F513,BY_IND_Demand_Drivers!$B$5:$J$100,7,FALSE)</f>
        <v>7.4677662598304523E-2</v>
      </c>
      <c r="H513" s="16">
        <f>VLOOKUP($D513,'Growth rate'!$B$3:$S$93,8,FALSE)*VLOOKUP($F513,BY_IND_Demand_Drivers!$B$5:$J$100,8,FALSE)</f>
        <v>0</v>
      </c>
      <c r="I513" s="16">
        <f>VLOOKUP($D513,'Growth rate'!$B$3:$S$93,8,FALSE)*VLOOKUP($F513,BY_IND_Demand_Drivers!$B$5:$J$100,9,FALSE)</f>
        <v>0</v>
      </c>
    </row>
    <row r="514" spans="1:9">
      <c r="A514" s="16">
        <f t="shared" si="6"/>
        <v>21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IADFL</v>
      </c>
      <c r="G514" s="16">
        <f>VLOOKUP($D514,'Growth rate'!$B$3:$S$93,8,FALSE)*VLOOKUP($F514,BY_IND_Demand_Drivers!$B$5:$J$100,7,FALSE)</f>
        <v>7.4002114970132565E-2</v>
      </c>
      <c r="H514" s="16">
        <f>VLOOKUP($D514,'Growth rate'!$B$3:$S$93,8,FALSE)*VLOOKUP($F514,BY_IND_Demand_Drivers!$B$5:$J$100,8,FALSE)</f>
        <v>0</v>
      </c>
      <c r="I514" s="16">
        <f>VLOOKUP($D514,'Growth rate'!$B$3:$S$93,8,FALSE)*VLOOKUP($F514,BY_IND_Demand_Drivers!$B$5:$J$100,9,FALSE)</f>
        <v>0</v>
      </c>
    </row>
    <row r="515" spans="1:9">
      <c r="A515" s="16">
        <f t="shared" si="6"/>
        <v>21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IADFL</v>
      </c>
      <c r="G515" s="16">
        <f>VLOOKUP($D515,'Growth rate'!$B$3:$S$93,8,FALSE)*VLOOKUP($F515,BY_IND_Demand_Drivers!$B$5:$J$100,7,FALSE)</f>
        <v>7.3326567341960622E-2</v>
      </c>
      <c r="H515" s="16">
        <f>VLOOKUP($D515,'Growth rate'!$B$3:$S$93,8,FALSE)*VLOOKUP($F515,BY_IND_Demand_Drivers!$B$5:$J$100,8,FALSE)</f>
        <v>0</v>
      </c>
      <c r="I515" s="16">
        <f>VLOOKUP($D515,'Growth rate'!$B$3:$S$93,8,FALSE)*VLOOKUP($F515,BY_IND_Demand_Drivers!$B$5:$J$100,9,FALSE)</f>
        <v>0</v>
      </c>
    </row>
    <row r="516" spans="1:9">
      <c r="A516" s="16">
        <f t="shared" si="6"/>
        <v>21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IADFL</v>
      </c>
      <c r="G516" s="16">
        <f>VLOOKUP($D516,'Growth rate'!$B$3:$S$93,8,FALSE)*VLOOKUP($F516,BY_IND_Demand_Drivers!$B$5:$J$100,7,FALSE)</f>
        <v>7.2651019713788678E-2</v>
      </c>
      <c r="H516" s="16">
        <f>VLOOKUP($D516,'Growth rate'!$B$3:$S$93,8,FALSE)*VLOOKUP($F516,BY_IND_Demand_Drivers!$B$5:$J$100,8,FALSE)</f>
        <v>0</v>
      </c>
      <c r="I516" s="16">
        <f>VLOOKUP($D516,'Growth rate'!$B$3:$S$93,8,FALSE)*VLOOKUP($F516,BY_IND_Demand_Drivers!$B$5:$J$100,9,FALSE)</f>
        <v>0</v>
      </c>
    </row>
    <row r="517" spans="1:9">
      <c r="A517" s="16">
        <f t="shared" si="6"/>
        <v>21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IADFL</v>
      </c>
      <c r="G517" s="16">
        <f>VLOOKUP($D517,'Growth rate'!$B$3:$S$93,8,FALSE)*VLOOKUP($F517,BY_IND_Demand_Drivers!$B$5:$J$100,7,FALSE)</f>
        <v>7.1975472085616707E-2</v>
      </c>
      <c r="H517" s="16">
        <f>VLOOKUP($D517,'Growth rate'!$B$3:$S$93,8,FALSE)*VLOOKUP($F517,BY_IND_Demand_Drivers!$B$5:$J$100,8,FALSE)</f>
        <v>0</v>
      </c>
      <c r="I517" s="16">
        <f>VLOOKUP($D517,'Growth rate'!$B$3:$S$93,8,FALSE)*VLOOKUP($F517,BY_IND_Demand_Drivers!$B$5:$J$100,9,FALSE)</f>
        <v>0</v>
      </c>
    </row>
    <row r="518" spans="1:9">
      <c r="A518" s="16">
        <f t="shared" si="6"/>
        <v>21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IADFL</v>
      </c>
      <c r="G518" s="16">
        <f>VLOOKUP($D518,'Growth rate'!$B$3:$S$93,8,FALSE)*VLOOKUP($F518,BY_IND_Demand_Drivers!$B$5:$J$100,7,FALSE)</f>
        <v>7.1299924457444763E-2</v>
      </c>
      <c r="H518" s="16">
        <f>VLOOKUP($D518,'Growth rate'!$B$3:$S$93,8,FALSE)*VLOOKUP($F518,BY_IND_Demand_Drivers!$B$5:$J$100,8,FALSE)</f>
        <v>0</v>
      </c>
      <c r="I518" s="16">
        <f>VLOOKUP($D518,'Growth rate'!$B$3:$S$93,8,FALSE)*VLOOKUP($F518,BY_IND_Demand_Drivers!$B$5:$J$100,9,FALSE)</f>
        <v>0</v>
      </c>
    </row>
    <row r="519" spans="1:9">
      <c r="A519" s="16">
        <f t="shared" si="6"/>
        <v>21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IADFL</v>
      </c>
      <c r="G519" s="16">
        <f>VLOOKUP($D519,'Growth rate'!$B$3:$S$93,8,FALSE)*VLOOKUP($F519,BY_IND_Demand_Drivers!$B$5:$J$100,7,FALSE)</f>
        <v>7.062437682927282E-2</v>
      </c>
      <c r="H519" s="16">
        <f>VLOOKUP($D519,'Growth rate'!$B$3:$S$93,8,FALSE)*VLOOKUP($F519,BY_IND_Demand_Drivers!$B$5:$J$100,8,FALSE)</f>
        <v>0</v>
      </c>
      <c r="I519" s="16">
        <f>VLOOKUP($D519,'Growth rate'!$B$3:$S$93,8,FALSE)*VLOOKUP($F519,BY_IND_Demand_Drivers!$B$5:$J$100,9,FALSE)</f>
        <v>0</v>
      </c>
    </row>
    <row r="520" spans="1:9">
      <c r="A520" s="16">
        <f t="shared" si="6"/>
        <v>21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IADFL</v>
      </c>
      <c r="G520" s="16">
        <f>VLOOKUP($D520,'Growth rate'!$B$3:$S$93,8,FALSE)*VLOOKUP($F520,BY_IND_Demand_Drivers!$B$5:$J$100,7,FALSE)</f>
        <v>6.9948829201100862E-2</v>
      </c>
      <c r="H520" s="16">
        <f>VLOOKUP($D520,'Growth rate'!$B$3:$S$93,8,FALSE)*VLOOKUP($F520,BY_IND_Demand_Drivers!$B$5:$J$100,8,FALSE)</f>
        <v>0</v>
      </c>
      <c r="I520" s="16">
        <f>VLOOKUP($D520,'Growth rate'!$B$3:$S$93,8,FALSE)*VLOOKUP($F520,BY_IND_Demand_Drivers!$B$5:$J$100,9,FALSE)</f>
        <v>0</v>
      </c>
    </row>
    <row r="521" spans="1:9">
      <c r="A521" s="16">
        <f t="shared" si="6"/>
        <v>21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IADFL</v>
      </c>
      <c r="G521" s="16">
        <f>VLOOKUP($D521,'Growth rate'!$B$3:$S$93,8,FALSE)*VLOOKUP($F521,BY_IND_Demand_Drivers!$B$5:$J$100,7,FALSE)</f>
        <v>6.9273281572928919E-2</v>
      </c>
      <c r="H521" s="16">
        <f>VLOOKUP($D521,'Growth rate'!$B$3:$S$93,8,FALSE)*VLOOKUP($F521,BY_IND_Demand_Drivers!$B$5:$J$100,8,FALSE)</f>
        <v>0</v>
      </c>
      <c r="I521" s="16">
        <f>VLOOKUP($D521,'Growth rate'!$B$3:$S$93,8,FALSE)*VLOOKUP($F521,BY_IND_Demand_Drivers!$B$5:$J$100,9,FALSE)</f>
        <v>0</v>
      </c>
    </row>
    <row r="522" spans="1:9">
      <c r="A522" s="16">
        <f t="shared" si="6"/>
        <v>21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IADFL</v>
      </c>
      <c r="G522" s="16">
        <f>VLOOKUP($D522,'Growth rate'!$B$3:$S$93,8,FALSE)*VLOOKUP($F522,BY_IND_Demand_Drivers!$B$5:$J$100,7,FALSE)</f>
        <v>6.8597733944756961E-2</v>
      </c>
      <c r="H522" s="16">
        <f>VLOOKUP($D522,'Growth rate'!$B$3:$S$93,8,FALSE)*VLOOKUP($F522,BY_IND_Demand_Drivers!$B$5:$J$100,8,FALSE)</f>
        <v>0</v>
      </c>
      <c r="I522" s="16">
        <f>VLOOKUP($D522,'Growth rate'!$B$3:$S$93,8,FALSE)*VLOOKUP($F522,BY_IND_Demand_Drivers!$B$5:$J$100,9,FALSE)</f>
        <v>0</v>
      </c>
    </row>
    <row r="523" spans="1:9">
      <c r="A523" s="16">
        <f t="shared" si="6"/>
        <v>21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IADFL</v>
      </c>
      <c r="G523" s="16">
        <f>VLOOKUP($D523,'Growth rate'!$B$3:$S$93,8,FALSE)*VLOOKUP($F523,BY_IND_Demand_Drivers!$B$5:$J$100,7,FALSE)</f>
        <v>6.7922186316585004E-2</v>
      </c>
      <c r="H523" s="16">
        <f>VLOOKUP($D523,'Growth rate'!$B$3:$S$93,8,FALSE)*VLOOKUP($F523,BY_IND_Demand_Drivers!$B$5:$J$100,8,FALSE)</f>
        <v>0</v>
      </c>
      <c r="I523" s="16">
        <f>VLOOKUP($D523,'Growth rate'!$B$3:$S$93,8,FALSE)*VLOOKUP($F523,BY_IND_Demand_Drivers!$B$5:$J$100,9,FALSE)</f>
        <v>0</v>
      </c>
    </row>
    <row r="524" spans="1:9">
      <c r="A524" s="16">
        <f t="shared" si="6"/>
        <v>21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IADFL</v>
      </c>
      <c r="G524" s="16">
        <f>VLOOKUP($D524,'Growth rate'!$B$3:$S$93,8,FALSE)*VLOOKUP($F524,BY_IND_Demand_Drivers!$B$5:$J$100,7,FALSE)</f>
        <v>6.724663868841306E-2</v>
      </c>
      <c r="H524" s="16">
        <f>VLOOKUP($D524,'Growth rate'!$B$3:$S$93,8,FALSE)*VLOOKUP($F524,BY_IND_Demand_Drivers!$B$5:$J$100,8,FALSE)</f>
        <v>0</v>
      </c>
      <c r="I524" s="16">
        <f>VLOOKUP($D524,'Growth rate'!$B$3:$S$93,8,FALSE)*VLOOKUP($F524,BY_IND_Demand_Drivers!$B$5:$J$100,9,FALSE)</f>
        <v>0</v>
      </c>
    </row>
    <row r="525" spans="1:9">
      <c r="A525" s="16">
        <f t="shared" si="6"/>
        <v>21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IADFL</v>
      </c>
      <c r="G525" s="16">
        <f>VLOOKUP($D525,'Growth rate'!$B$3:$S$93,8,FALSE)*VLOOKUP($F525,BY_IND_Demand_Drivers!$B$5:$J$100,7,FALSE)</f>
        <v>6.6571091060241103E-2</v>
      </c>
      <c r="H525" s="16">
        <f>VLOOKUP($D525,'Growth rate'!$B$3:$S$93,8,FALSE)*VLOOKUP($F525,BY_IND_Demand_Drivers!$B$5:$J$100,8,FALSE)</f>
        <v>0</v>
      </c>
      <c r="I525" s="16">
        <f>VLOOKUP($D525,'Growth rate'!$B$3:$S$93,8,FALSE)*VLOOKUP($F525,BY_IND_Demand_Drivers!$B$5:$J$100,9,FALSE)</f>
        <v>0</v>
      </c>
    </row>
    <row r="526" spans="1:9">
      <c r="A526" s="16">
        <f t="shared" si="6"/>
        <v>21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IADFL</v>
      </c>
      <c r="G526" s="16">
        <f>VLOOKUP($D526,'Growth rate'!$B$3:$S$93,8,FALSE)*VLOOKUP($F526,BY_IND_Demand_Drivers!$B$5:$J$100,7,FALSE)</f>
        <v>6.5895543432069159E-2</v>
      </c>
      <c r="H526" s="16">
        <f>VLOOKUP($D526,'Growth rate'!$B$3:$S$93,8,FALSE)*VLOOKUP($F526,BY_IND_Demand_Drivers!$B$5:$J$100,8,FALSE)</f>
        <v>0</v>
      </c>
      <c r="I526" s="16">
        <f>VLOOKUP($D526,'Growth rate'!$B$3:$S$93,8,FALSE)*VLOOKUP($F526,BY_IND_Demand_Drivers!$B$5:$J$100,9,FALSE)</f>
        <v>0</v>
      </c>
    </row>
    <row r="527" spans="1:9">
      <c r="A527" s="16">
        <f t="shared" si="6"/>
        <v>21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IADFL</v>
      </c>
      <c r="G527" s="16">
        <f>VLOOKUP($D527,'Growth rate'!$B$3:$S$93,8,FALSE)*VLOOKUP($F527,BY_IND_Demand_Drivers!$B$5:$J$100,7,FALSE)</f>
        <v>6.5219995803897202E-2</v>
      </c>
      <c r="H527" s="16">
        <f>VLOOKUP($D527,'Growth rate'!$B$3:$S$93,8,FALSE)*VLOOKUP($F527,BY_IND_Demand_Drivers!$B$5:$J$100,8,FALSE)</f>
        <v>0</v>
      </c>
      <c r="I527" s="16">
        <f>VLOOKUP($D527,'Growth rate'!$B$3:$S$93,8,FALSE)*VLOOKUP($F527,BY_IND_Demand_Drivers!$B$5:$J$100,9,FALSE)</f>
        <v>0</v>
      </c>
    </row>
    <row r="528" spans="1:9">
      <c r="A528" s="16">
        <f t="shared" si="6"/>
        <v>21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IADFL</v>
      </c>
      <c r="G528" s="16">
        <f>VLOOKUP($D528,'Growth rate'!$B$3:$S$93,8,FALSE)*VLOOKUP($F528,BY_IND_Demand_Drivers!$B$5:$J$100,7,FALSE)</f>
        <v>6.5953254085269863E-2</v>
      </c>
      <c r="H528" s="16">
        <f>VLOOKUP($D528,'Growth rate'!$B$3:$S$93,8,FALSE)*VLOOKUP($F528,BY_IND_Demand_Drivers!$B$5:$J$100,8,FALSE)</f>
        <v>0</v>
      </c>
      <c r="I528" s="16">
        <f>VLOOKUP($D528,'Growth rate'!$B$3:$S$93,8,FALSE)*VLOOKUP($F528,BY_IND_Demand_Drivers!$B$5:$J$100,9,FALSE)</f>
        <v>0</v>
      </c>
    </row>
    <row r="529" spans="1:9">
      <c r="A529" s="16">
        <f t="shared" si="6"/>
        <v>21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IADFL</v>
      </c>
      <c r="G529" s="16">
        <f>VLOOKUP($D529,'Growth rate'!$B$3:$S$93,8,FALSE)*VLOOKUP($F529,BY_IND_Demand_Drivers!$B$5:$J$100,7,FALSE)</f>
        <v>6.6686512366642525E-2</v>
      </c>
      <c r="H529" s="16">
        <f>VLOOKUP($D529,'Growth rate'!$B$3:$S$93,8,FALSE)*VLOOKUP($F529,BY_IND_Demand_Drivers!$B$5:$J$100,8,FALSE)</f>
        <v>0</v>
      </c>
      <c r="I529" s="16">
        <f>VLOOKUP($D529,'Growth rate'!$B$3:$S$93,8,FALSE)*VLOOKUP($F529,BY_IND_Demand_Drivers!$B$5:$J$100,9,FALSE)</f>
        <v>0</v>
      </c>
    </row>
    <row r="530" spans="1:9">
      <c r="A530" s="16">
        <f t="shared" si="6"/>
        <v>21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IADFL</v>
      </c>
      <c r="G530" s="16">
        <f>VLOOKUP($D530,'Growth rate'!$B$3:$S$93,8,FALSE)*VLOOKUP($F530,BY_IND_Demand_Drivers!$B$5:$J$100,7,FALSE)</f>
        <v>6.7419770648015201E-2</v>
      </c>
      <c r="H530" s="16">
        <f>VLOOKUP($D530,'Growth rate'!$B$3:$S$93,8,FALSE)*VLOOKUP($F530,BY_IND_Demand_Drivers!$B$5:$J$100,8,FALSE)</f>
        <v>0</v>
      </c>
      <c r="I530" s="16">
        <f>VLOOKUP($D530,'Growth rate'!$B$3:$S$93,8,FALSE)*VLOOKUP($F530,BY_IND_Demand_Drivers!$B$5:$J$100,9,FALSE)</f>
        <v>0</v>
      </c>
    </row>
    <row r="531" spans="1:9">
      <c r="A531" s="16">
        <f t="shared" si="6"/>
        <v>21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IADFL</v>
      </c>
      <c r="G531" s="16">
        <f>VLOOKUP($D531,'Growth rate'!$B$3:$S$93,8,FALSE)*VLOOKUP($F531,BY_IND_Demand_Drivers!$B$5:$J$100,7,FALSE)</f>
        <v>6.8153028929387863E-2</v>
      </c>
      <c r="H531" s="16">
        <f>VLOOKUP($D531,'Growth rate'!$B$3:$S$93,8,FALSE)*VLOOKUP($F531,BY_IND_Demand_Drivers!$B$5:$J$100,8,FALSE)</f>
        <v>0</v>
      </c>
      <c r="I531" s="16">
        <f>VLOOKUP($D531,'Growth rate'!$B$3:$S$93,8,FALSE)*VLOOKUP($F531,BY_IND_Demand_Drivers!$B$5:$J$100,9,FALSE)</f>
        <v>0</v>
      </c>
    </row>
    <row r="532" spans="1:9">
      <c r="A532" s="16">
        <f t="shared" si="6"/>
        <v>21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IADFL</v>
      </c>
      <c r="G532" s="16">
        <f>VLOOKUP($D532,'Growth rate'!$B$3:$S$93,8,FALSE)*VLOOKUP($F532,BY_IND_Demand_Drivers!$B$5:$J$100,7,FALSE)</f>
        <v>6.8886287210760538E-2</v>
      </c>
      <c r="H532" s="16">
        <f>VLOOKUP($D532,'Growth rate'!$B$3:$S$93,8,FALSE)*VLOOKUP($F532,BY_IND_Demand_Drivers!$B$5:$J$100,8,FALSE)</f>
        <v>0</v>
      </c>
      <c r="I532" s="16">
        <f>VLOOKUP($D532,'Growth rate'!$B$3:$S$93,8,FALSE)*VLOOKUP($F532,BY_IND_Demand_Drivers!$B$5:$J$100,9,FALSE)</f>
        <v>0</v>
      </c>
    </row>
    <row r="533" spans="1:9">
      <c r="A533" s="16">
        <f t="shared" si="6"/>
        <v>21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IADFL</v>
      </c>
      <c r="G533" s="16">
        <f>VLOOKUP($D533,'Growth rate'!$B$3:$S$93,8,FALSE)*VLOOKUP($F533,BY_IND_Demand_Drivers!$B$5:$J$100,7,FALSE)</f>
        <v>6.9671226561013405E-2</v>
      </c>
      <c r="H533" s="16">
        <f>VLOOKUP($D533,'Growth rate'!$B$3:$S$93,8,FALSE)*VLOOKUP($F533,BY_IND_Demand_Drivers!$B$5:$J$100,8,FALSE)</f>
        <v>0</v>
      </c>
      <c r="I533" s="16">
        <f>VLOOKUP($D533,'Growth rate'!$B$3:$S$93,8,FALSE)*VLOOKUP($F533,BY_IND_Demand_Drivers!$B$5:$J$100,9,FALSE)</f>
        <v>0</v>
      </c>
    </row>
    <row r="534" spans="1:9">
      <c r="A534" s="16">
        <f t="shared" si="6"/>
        <v>21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IADFL</v>
      </c>
      <c r="G534" s="16">
        <f>VLOOKUP($D534,'Growth rate'!$B$3:$S$93,8,FALSE)*VLOOKUP($F534,BY_IND_Demand_Drivers!$B$5:$J$100,7,FALSE)</f>
        <v>7.0456165911266286E-2</v>
      </c>
      <c r="H534" s="16">
        <f>VLOOKUP($D534,'Growth rate'!$B$3:$S$93,8,FALSE)*VLOOKUP($F534,BY_IND_Demand_Drivers!$B$5:$J$100,8,FALSE)</f>
        <v>0</v>
      </c>
      <c r="I534" s="16">
        <f>VLOOKUP($D534,'Growth rate'!$B$3:$S$93,8,FALSE)*VLOOKUP($F534,BY_IND_Demand_Drivers!$B$5:$J$100,9,FALSE)</f>
        <v>0</v>
      </c>
    </row>
    <row r="535" spans="1:9">
      <c r="A535" s="16">
        <f t="shared" ref="A535:A577" si="7">A453+1</f>
        <v>21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IADFL</v>
      </c>
      <c r="G535" s="16">
        <f>VLOOKUP($D535,'Growth rate'!$B$3:$S$93,8,FALSE)*VLOOKUP($F535,BY_IND_Demand_Drivers!$B$5:$J$100,7,FALSE)</f>
        <v>7.1241105261519166E-2</v>
      </c>
      <c r="H535" s="16">
        <f>VLOOKUP($D535,'Growth rate'!$B$3:$S$93,8,FALSE)*VLOOKUP($F535,BY_IND_Demand_Drivers!$B$5:$J$100,8,FALSE)</f>
        <v>0</v>
      </c>
      <c r="I535" s="16">
        <f>VLOOKUP($D535,'Growth rate'!$B$3:$S$93,8,FALSE)*VLOOKUP($F535,BY_IND_Demand_Drivers!$B$5:$J$100,9,FALSE)</f>
        <v>0</v>
      </c>
    </row>
    <row r="536" spans="1:9">
      <c r="A536" s="16">
        <f t="shared" si="7"/>
        <v>21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IADFL</v>
      </c>
      <c r="G536" s="16">
        <f>VLOOKUP($D536,'Growth rate'!$B$3:$S$93,8,FALSE)*VLOOKUP($F536,BY_IND_Demand_Drivers!$B$5:$J$100,7,FALSE)</f>
        <v>7.2026044611772033E-2</v>
      </c>
      <c r="H536" s="16">
        <f>VLOOKUP($D536,'Growth rate'!$B$3:$S$93,8,FALSE)*VLOOKUP($F536,BY_IND_Demand_Drivers!$B$5:$J$100,8,FALSE)</f>
        <v>0</v>
      </c>
      <c r="I536" s="16">
        <f>VLOOKUP($D536,'Growth rate'!$B$3:$S$93,8,FALSE)*VLOOKUP($F536,BY_IND_Demand_Drivers!$B$5:$J$100,9,FALSE)</f>
        <v>0</v>
      </c>
    </row>
    <row r="537" spans="1:9">
      <c r="A537" s="16">
        <f t="shared" si="7"/>
        <v>21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IADFL</v>
      </c>
      <c r="G537" s="16">
        <f>VLOOKUP($D537,'Growth rate'!$B$3:$S$93,8,FALSE)*VLOOKUP($F537,BY_IND_Demand_Drivers!$B$5:$J$100,7,FALSE)</f>
        <v>7.2810983962024942E-2</v>
      </c>
      <c r="H537" s="16">
        <f>VLOOKUP($D537,'Growth rate'!$B$3:$S$93,8,FALSE)*VLOOKUP($F537,BY_IND_Demand_Drivers!$B$5:$J$100,8,FALSE)</f>
        <v>0</v>
      </c>
      <c r="I537" s="16">
        <f>VLOOKUP($D537,'Growth rate'!$B$3:$S$93,8,FALSE)*VLOOKUP($F537,BY_IND_Demand_Drivers!$B$5:$J$100,9,FALSE)</f>
        <v>0</v>
      </c>
    </row>
    <row r="538" spans="1:9">
      <c r="A538" s="16">
        <f t="shared" si="7"/>
        <v>21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IADFL</v>
      </c>
      <c r="G538" s="16">
        <f>VLOOKUP($D538,'Growth rate'!$B$3:$S$93,8,FALSE)*VLOOKUP($F538,BY_IND_Demand_Drivers!$B$5:$J$100,7,FALSE)</f>
        <v>7.3590889583816432E-2</v>
      </c>
      <c r="H538" s="16">
        <f>VLOOKUP($D538,'Growth rate'!$B$3:$S$93,8,FALSE)*VLOOKUP($F538,BY_IND_Demand_Drivers!$B$5:$J$100,8,FALSE)</f>
        <v>0</v>
      </c>
      <c r="I538" s="16">
        <f>VLOOKUP($D538,'Growth rate'!$B$3:$S$93,8,FALSE)*VLOOKUP($F538,BY_IND_Demand_Drivers!$B$5:$J$100,9,FALSE)</f>
        <v>0</v>
      </c>
    </row>
    <row r="539" spans="1:9">
      <c r="A539" s="16">
        <f t="shared" si="7"/>
        <v>21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IADFL</v>
      </c>
      <c r="G539" s="16">
        <f>VLOOKUP($D539,'Growth rate'!$B$3:$S$93,8,FALSE)*VLOOKUP($F539,BY_IND_Demand_Drivers!$B$5:$J$100,7,FALSE)</f>
        <v>7.4370795205607923E-2</v>
      </c>
      <c r="H539" s="16">
        <f>VLOOKUP($D539,'Growth rate'!$B$3:$S$93,8,FALSE)*VLOOKUP($F539,BY_IND_Demand_Drivers!$B$5:$J$100,8,FALSE)</f>
        <v>0</v>
      </c>
      <c r="I539" s="16">
        <f>VLOOKUP($D539,'Growth rate'!$B$3:$S$93,8,FALSE)*VLOOKUP($F539,BY_IND_Demand_Drivers!$B$5:$J$100,9,FALSE)</f>
        <v>0</v>
      </c>
    </row>
    <row r="540" spans="1:9">
      <c r="A540" s="16">
        <f t="shared" si="7"/>
        <v>21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IADFL</v>
      </c>
      <c r="G540" s="16">
        <f>VLOOKUP($D540,'Growth rate'!$B$3:$S$93,8,FALSE)*VLOOKUP($F540,BY_IND_Demand_Drivers!$B$5:$J$100,7,FALSE)</f>
        <v>7.5150700827399428E-2</v>
      </c>
      <c r="H540" s="16">
        <f>VLOOKUP($D540,'Growth rate'!$B$3:$S$93,8,FALSE)*VLOOKUP($F540,BY_IND_Demand_Drivers!$B$5:$J$100,8,FALSE)</f>
        <v>0</v>
      </c>
      <c r="I540" s="16">
        <f>VLOOKUP($D540,'Growth rate'!$B$3:$S$93,8,FALSE)*VLOOKUP($F540,BY_IND_Demand_Drivers!$B$5:$J$100,9,FALSE)</f>
        <v>0</v>
      </c>
    </row>
    <row r="541" spans="1:9">
      <c r="A541" s="16">
        <f t="shared" si="7"/>
        <v>21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IADFL</v>
      </c>
      <c r="G541" s="16">
        <f>VLOOKUP($D541,'Growth rate'!$B$3:$S$93,8,FALSE)*VLOOKUP($F541,BY_IND_Demand_Drivers!$B$5:$J$100,7,FALSE)</f>
        <v>7.5930606449190918E-2</v>
      </c>
      <c r="H541" s="16">
        <f>VLOOKUP($D541,'Growth rate'!$B$3:$S$93,8,FALSE)*VLOOKUP($F541,BY_IND_Demand_Drivers!$B$5:$J$100,8,FALSE)</f>
        <v>0</v>
      </c>
      <c r="I541" s="16">
        <f>VLOOKUP($D541,'Growth rate'!$B$3:$S$93,8,FALSE)*VLOOKUP($F541,BY_IND_Demand_Drivers!$B$5:$J$100,9,FALSE)</f>
        <v>0</v>
      </c>
    </row>
    <row r="542" spans="1:9">
      <c r="A542" s="16">
        <f t="shared" si="7"/>
        <v>21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IADFL</v>
      </c>
      <c r="G542" s="16">
        <f>VLOOKUP($D542,'Growth rate'!$B$3:$S$93,8,FALSE)*VLOOKUP($F542,BY_IND_Demand_Drivers!$B$5:$J$100,7,FALSE)</f>
        <v>7.6710512070982437E-2</v>
      </c>
      <c r="H542" s="16">
        <f>VLOOKUP($D542,'Growth rate'!$B$3:$S$93,8,FALSE)*VLOOKUP($F542,BY_IND_Demand_Drivers!$B$5:$J$100,8,FALSE)</f>
        <v>0</v>
      </c>
      <c r="I542" s="16">
        <f>VLOOKUP($D542,'Growth rate'!$B$3:$S$93,8,FALSE)*VLOOKUP($F542,BY_IND_Demand_Drivers!$B$5:$J$100,9,FALSE)</f>
        <v>0</v>
      </c>
    </row>
    <row r="543" spans="1:9">
      <c r="A543" s="16">
        <f t="shared" si="7"/>
        <v>21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IADFL</v>
      </c>
      <c r="G543" s="16">
        <f>VLOOKUP($D543,'Growth rate'!$B$3:$S$93,8,FALSE)*VLOOKUP($F543,BY_IND_Demand_Drivers!$B$5:$J$100,7,FALSE)</f>
        <v>7.7482281242916937E-2</v>
      </c>
      <c r="H543" s="16">
        <f>VLOOKUP($D543,'Growth rate'!$B$3:$S$93,8,FALSE)*VLOOKUP($F543,BY_IND_Demand_Drivers!$B$5:$J$100,8,FALSE)</f>
        <v>0</v>
      </c>
      <c r="I543" s="16">
        <f>VLOOKUP($D543,'Growth rate'!$B$3:$S$93,8,FALSE)*VLOOKUP($F543,BY_IND_Demand_Drivers!$B$5:$J$100,9,FALSE)</f>
        <v>0</v>
      </c>
    </row>
    <row r="544" spans="1:9">
      <c r="A544" s="16">
        <f t="shared" si="7"/>
        <v>21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IADFL</v>
      </c>
      <c r="G544" s="16">
        <f>VLOOKUP($D544,'Growth rate'!$B$3:$S$93,8,FALSE)*VLOOKUP($F544,BY_IND_Demand_Drivers!$B$5:$J$100,7,FALSE)</f>
        <v>7.8254050414851437E-2</v>
      </c>
      <c r="H544" s="16">
        <f>VLOOKUP($D544,'Growth rate'!$B$3:$S$93,8,FALSE)*VLOOKUP($F544,BY_IND_Demand_Drivers!$B$5:$J$100,8,FALSE)</f>
        <v>0</v>
      </c>
      <c r="I544" s="16">
        <f>VLOOKUP($D544,'Growth rate'!$B$3:$S$93,8,FALSE)*VLOOKUP($F544,BY_IND_Demand_Drivers!$B$5:$J$100,9,FALSE)</f>
        <v>0</v>
      </c>
    </row>
    <row r="545" spans="1:9">
      <c r="A545" s="16">
        <f t="shared" si="7"/>
        <v>21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IADFL</v>
      </c>
      <c r="G545" s="16">
        <f>VLOOKUP($D545,'Growth rate'!$B$3:$S$93,8,FALSE)*VLOOKUP($F545,BY_IND_Demand_Drivers!$B$5:$J$100,7,FALSE)</f>
        <v>7.9025819586785909E-2</v>
      </c>
      <c r="H545" s="16">
        <f>VLOOKUP($D545,'Growth rate'!$B$3:$S$93,8,FALSE)*VLOOKUP($F545,BY_IND_Demand_Drivers!$B$5:$J$100,8,FALSE)</f>
        <v>0</v>
      </c>
      <c r="I545" s="16">
        <f>VLOOKUP($D545,'Growth rate'!$B$3:$S$93,8,FALSE)*VLOOKUP($F545,BY_IND_Demand_Drivers!$B$5:$J$100,9,FALSE)</f>
        <v>0</v>
      </c>
    </row>
    <row r="546" spans="1:9">
      <c r="A546" s="16">
        <f t="shared" si="7"/>
        <v>21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IADFL</v>
      </c>
      <c r="G546" s="16">
        <f>VLOOKUP($D546,'Growth rate'!$B$3:$S$93,8,FALSE)*VLOOKUP($F546,BY_IND_Demand_Drivers!$B$5:$J$100,7,FALSE)</f>
        <v>7.9797588758720409E-2</v>
      </c>
      <c r="H546" s="16">
        <f>VLOOKUP($D546,'Growth rate'!$B$3:$S$93,8,FALSE)*VLOOKUP($F546,BY_IND_Demand_Drivers!$B$5:$J$100,8,FALSE)</f>
        <v>0</v>
      </c>
      <c r="I546" s="16">
        <f>VLOOKUP($D546,'Growth rate'!$B$3:$S$93,8,FALSE)*VLOOKUP($F546,BY_IND_Demand_Drivers!$B$5:$J$100,9,FALSE)</f>
        <v>0</v>
      </c>
    </row>
    <row r="547" spans="1:9">
      <c r="A547" s="16">
        <f t="shared" si="7"/>
        <v>21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IADFL</v>
      </c>
      <c r="G547" s="16">
        <f>VLOOKUP($D547,'Growth rate'!$B$3:$S$93,8,FALSE)*VLOOKUP($F547,BY_IND_Demand_Drivers!$B$5:$J$100,7,FALSE)</f>
        <v>8.0569357930654908E-2</v>
      </c>
      <c r="H547" s="16">
        <f>VLOOKUP($D547,'Growth rate'!$B$3:$S$93,8,FALSE)*VLOOKUP($F547,BY_IND_Demand_Drivers!$B$5:$J$100,8,FALSE)</f>
        <v>0</v>
      </c>
      <c r="I547" s="16">
        <f>VLOOKUP($D547,'Growth rate'!$B$3:$S$93,8,FALSE)*VLOOKUP($F547,BY_IND_Demand_Drivers!$B$5:$J$100,9,FALSE)</f>
        <v>0</v>
      </c>
    </row>
    <row r="548" spans="1:9">
      <c r="A548" s="16">
        <f t="shared" si="7"/>
        <v>21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IADFL</v>
      </c>
      <c r="G548" s="16">
        <f>VLOOKUP($D548,'Growth rate'!$B$3:$S$93,8,FALSE)*VLOOKUP($F548,BY_IND_Demand_Drivers!$B$5:$J$100,7,FALSE)</f>
        <v>8.1300302827325033E-2</v>
      </c>
      <c r="H548" s="16">
        <f>VLOOKUP($D548,'Growth rate'!$B$3:$S$93,8,FALSE)*VLOOKUP($F548,BY_IND_Demand_Drivers!$B$5:$J$100,8,FALSE)</f>
        <v>0</v>
      </c>
      <c r="I548" s="16">
        <f>VLOOKUP($D548,'Growth rate'!$B$3:$S$93,8,FALSE)*VLOOKUP($F548,BY_IND_Demand_Drivers!$B$5:$J$100,9,FALSE)</f>
        <v>0</v>
      </c>
    </row>
    <row r="549" spans="1:9">
      <c r="A549" s="16">
        <f t="shared" si="7"/>
        <v>21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IADFL</v>
      </c>
      <c r="G549" s="16">
        <f>VLOOKUP($D549,'Growth rate'!$B$3:$S$93,8,FALSE)*VLOOKUP($F549,BY_IND_Demand_Drivers!$B$5:$J$100,7,FALSE)</f>
        <v>8.2031247723995171E-2</v>
      </c>
      <c r="H549" s="16">
        <f>VLOOKUP($D549,'Growth rate'!$B$3:$S$93,8,FALSE)*VLOOKUP($F549,BY_IND_Demand_Drivers!$B$5:$J$100,8,FALSE)</f>
        <v>0</v>
      </c>
      <c r="I549" s="16">
        <f>VLOOKUP($D549,'Growth rate'!$B$3:$S$93,8,FALSE)*VLOOKUP($F549,BY_IND_Demand_Drivers!$B$5:$J$100,9,FALSE)</f>
        <v>0</v>
      </c>
    </row>
    <row r="550" spans="1:9">
      <c r="A550" s="16">
        <f t="shared" si="7"/>
        <v>21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IADFL</v>
      </c>
      <c r="G550" s="16">
        <f>VLOOKUP($D550,'Growth rate'!$B$3:$S$93,8,FALSE)*VLOOKUP($F550,BY_IND_Demand_Drivers!$B$5:$J$100,7,FALSE)</f>
        <v>8.2762192620665267E-2</v>
      </c>
      <c r="H550" s="16">
        <f>VLOOKUP($D550,'Growth rate'!$B$3:$S$93,8,FALSE)*VLOOKUP($F550,BY_IND_Demand_Drivers!$B$5:$J$100,8,FALSE)</f>
        <v>0</v>
      </c>
      <c r="I550" s="16">
        <f>VLOOKUP($D550,'Growth rate'!$B$3:$S$93,8,FALSE)*VLOOKUP($F550,BY_IND_Demand_Drivers!$B$5:$J$100,9,FALSE)</f>
        <v>0</v>
      </c>
    </row>
    <row r="551" spans="1:9">
      <c r="A551" s="16">
        <f t="shared" si="7"/>
        <v>21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IADFL</v>
      </c>
      <c r="G551" s="16">
        <f>VLOOKUP($D551,'Growth rate'!$B$3:$S$93,8,FALSE)*VLOOKUP($F551,BY_IND_Demand_Drivers!$B$5:$J$100,7,FALSE)</f>
        <v>8.3493137517335406E-2</v>
      </c>
      <c r="H551" s="16">
        <f>VLOOKUP($D551,'Growth rate'!$B$3:$S$93,8,FALSE)*VLOOKUP($F551,BY_IND_Demand_Drivers!$B$5:$J$100,8,FALSE)</f>
        <v>0</v>
      </c>
      <c r="I551" s="16">
        <f>VLOOKUP($D551,'Growth rate'!$B$3:$S$93,8,FALSE)*VLOOKUP($F551,BY_IND_Demand_Drivers!$B$5:$J$100,9,FALSE)</f>
        <v>0</v>
      </c>
    </row>
    <row r="552" spans="1:9">
      <c r="A552" s="16">
        <f t="shared" si="7"/>
        <v>21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IADFL</v>
      </c>
      <c r="G552" s="16">
        <f>VLOOKUP($D552,'Growth rate'!$B$3:$S$93,8,FALSE)*VLOOKUP($F552,BY_IND_Demand_Drivers!$B$5:$J$100,7,FALSE)</f>
        <v>8.4224082414005516E-2</v>
      </c>
      <c r="H552" s="16">
        <f>VLOOKUP($D552,'Growth rate'!$B$3:$S$93,8,FALSE)*VLOOKUP($F552,BY_IND_Demand_Drivers!$B$5:$J$100,8,FALSE)</f>
        <v>0</v>
      </c>
      <c r="I552" s="16">
        <f>VLOOKUP($D552,'Growth rate'!$B$3:$S$93,8,FALSE)*VLOOKUP($F552,BY_IND_Demand_Drivers!$B$5:$J$100,9,FALSE)</f>
        <v>0</v>
      </c>
    </row>
    <row r="553" spans="1:9">
      <c r="A553" s="16">
        <f t="shared" si="7"/>
        <v>21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IADFL</v>
      </c>
      <c r="G553" s="16">
        <f>VLOOKUP($D553,'Growth rate'!$B$3:$S$93,8,FALSE)*VLOOKUP($F553,BY_IND_Demand_Drivers!$B$5:$J$100,7,FALSE)</f>
        <v>8.4910455734570789E-2</v>
      </c>
      <c r="H553" s="16">
        <f>VLOOKUP($D553,'Growth rate'!$B$3:$S$93,8,FALSE)*VLOOKUP($F553,BY_IND_Demand_Drivers!$B$5:$J$100,8,FALSE)</f>
        <v>0</v>
      </c>
      <c r="I553" s="16">
        <f>VLOOKUP($D553,'Growth rate'!$B$3:$S$93,8,FALSE)*VLOOKUP($F553,BY_IND_Demand_Drivers!$B$5:$J$100,9,FALSE)</f>
        <v>0</v>
      </c>
    </row>
    <row r="554" spans="1:9">
      <c r="A554" s="16">
        <f t="shared" si="7"/>
        <v>21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IADFL</v>
      </c>
      <c r="G554" s="16">
        <f>VLOOKUP($D554,'Growth rate'!$B$3:$S$93,8,FALSE)*VLOOKUP($F554,BY_IND_Demand_Drivers!$B$5:$J$100,7,FALSE)</f>
        <v>8.5596829055136062E-2</v>
      </c>
      <c r="H554" s="16">
        <f>VLOOKUP($D554,'Growth rate'!$B$3:$S$93,8,FALSE)*VLOOKUP($F554,BY_IND_Demand_Drivers!$B$5:$J$100,8,FALSE)</f>
        <v>0</v>
      </c>
      <c r="I554" s="16">
        <f>VLOOKUP($D554,'Growth rate'!$B$3:$S$93,8,FALSE)*VLOOKUP($F554,BY_IND_Demand_Drivers!$B$5:$J$100,9,FALSE)</f>
        <v>0</v>
      </c>
    </row>
    <row r="555" spans="1:9">
      <c r="A555" s="16">
        <f t="shared" si="7"/>
        <v>21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IADFL</v>
      </c>
      <c r="G555" s="16">
        <f>VLOOKUP($D555,'Growth rate'!$B$3:$S$93,8,FALSE)*VLOOKUP($F555,BY_IND_Demand_Drivers!$B$5:$J$100,7,FALSE)</f>
        <v>8.6283202375701279E-2</v>
      </c>
      <c r="H555" s="16">
        <f>VLOOKUP($D555,'Growth rate'!$B$3:$S$93,8,FALSE)*VLOOKUP($F555,BY_IND_Demand_Drivers!$B$5:$J$100,8,FALSE)</f>
        <v>0</v>
      </c>
      <c r="I555" s="16">
        <f>VLOOKUP($D555,'Growth rate'!$B$3:$S$93,8,FALSE)*VLOOKUP($F555,BY_IND_Demand_Drivers!$B$5:$J$100,9,FALSE)</f>
        <v>0</v>
      </c>
    </row>
    <row r="556" spans="1:9">
      <c r="A556" s="16">
        <f t="shared" si="7"/>
        <v>21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IADFL</v>
      </c>
      <c r="G556" s="16">
        <f>VLOOKUP($D556,'Growth rate'!$B$3:$S$93,8,FALSE)*VLOOKUP($F556,BY_IND_Demand_Drivers!$B$5:$J$100,7,FALSE)</f>
        <v>8.6969575696266552E-2</v>
      </c>
      <c r="H556" s="16">
        <f>VLOOKUP($D556,'Growth rate'!$B$3:$S$93,8,FALSE)*VLOOKUP($F556,BY_IND_Demand_Drivers!$B$5:$J$100,8,FALSE)</f>
        <v>0</v>
      </c>
      <c r="I556" s="16">
        <f>VLOOKUP($D556,'Growth rate'!$B$3:$S$93,8,FALSE)*VLOOKUP($F556,BY_IND_Demand_Drivers!$B$5:$J$100,9,FALSE)</f>
        <v>0</v>
      </c>
    </row>
    <row r="557" spans="1:9">
      <c r="A557" s="16">
        <f t="shared" si="7"/>
        <v>21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IADFL</v>
      </c>
      <c r="G557" s="16">
        <f>VLOOKUP($D557,'Growth rate'!$B$3:$S$93,8,FALSE)*VLOOKUP($F557,BY_IND_Demand_Drivers!$B$5:$J$100,7,FALSE)</f>
        <v>8.7655949016831824E-2</v>
      </c>
      <c r="H557" s="16">
        <f>VLOOKUP($D557,'Growth rate'!$B$3:$S$93,8,FALSE)*VLOOKUP($F557,BY_IND_Demand_Drivers!$B$5:$J$100,8,FALSE)</f>
        <v>0</v>
      </c>
      <c r="I557" s="16">
        <f>VLOOKUP($D557,'Growth rate'!$B$3:$S$93,8,FALSE)*VLOOKUP($F557,BY_IND_Demand_Drivers!$B$5:$J$100,9,FALSE)</f>
        <v>0</v>
      </c>
    </row>
    <row r="558" spans="1:9">
      <c r="A558" s="16">
        <f t="shared" si="7"/>
        <v>21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IADFL</v>
      </c>
      <c r="G558" s="16">
        <f>VLOOKUP($D558,'Growth rate'!$B$3:$S$93,8,FALSE)*VLOOKUP($F558,BY_IND_Demand_Drivers!$B$5:$J$100,7,FALSE)</f>
        <v>8.8258871149437756E-2</v>
      </c>
      <c r="H558" s="16">
        <f>VLOOKUP($D558,'Growth rate'!$B$3:$S$93,8,FALSE)*VLOOKUP($F558,BY_IND_Demand_Drivers!$B$5:$J$100,8,FALSE)</f>
        <v>0</v>
      </c>
      <c r="I558" s="16">
        <f>VLOOKUP($D558,'Growth rate'!$B$3:$S$93,8,FALSE)*VLOOKUP($F558,BY_IND_Demand_Drivers!$B$5:$J$100,9,FALSE)</f>
        <v>0</v>
      </c>
    </row>
    <row r="559" spans="1:9">
      <c r="A559" s="16">
        <f t="shared" si="7"/>
        <v>21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IADFL</v>
      </c>
      <c r="G559" s="16">
        <f>VLOOKUP($D559,'Growth rate'!$B$3:$S$93,8,FALSE)*VLOOKUP($F559,BY_IND_Demand_Drivers!$B$5:$J$100,7,FALSE)</f>
        <v>8.8861793282043702E-2</v>
      </c>
      <c r="H559" s="16">
        <f>VLOOKUP($D559,'Growth rate'!$B$3:$S$93,8,FALSE)*VLOOKUP($F559,BY_IND_Demand_Drivers!$B$5:$J$100,8,FALSE)</f>
        <v>0</v>
      </c>
      <c r="I559" s="16">
        <f>VLOOKUP($D559,'Growth rate'!$B$3:$S$93,8,FALSE)*VLOOKUP($F559,BY_IND_Demand_Drivers!$B$5:$J$100,9,FALSE)</f>
        <v>0</v>
      </c>
    </row>
    <row r="560" spans="1:9">
      <c r="A560" s="16">
        <f t="shared" si="7"/>
        <v>21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IADFL</v>
      </c>
      <c r="G560" s="16">
        <f>VLOOKUP($D560,'Growth rate'!$B$3:$S$93,8,FALSE)*VLOOKUP($F560,BY_IND_Demand_Drivers!$B$5:$J$100,7,FALSE)</f>
        <v>8.9464715414649648E-2</v>
      </c>
      <c r="H560" s="16">
        <f>VLOOKUP($D560,'Growth rate'!$B$3:$S$93,8,FALSE)*VLOOKUP($F560,BY_IND_Demand_Drivers!$B$5:$J$100,8,FALSE)</f>
        <v>0</v>
      </c>
      <c r="I560" s="16">
        <f>VLOOKUP($D560,'Growth rate'!$B$3:$S$93,8,FALSE)*VLOOKUP($F560,BY_IND_Demand_Drivers!$B$5:$J$100,9,FALSE)</f>
        <v>0</v>
      </c>
    </row>
    <row r="561" spans="1:9">
      <c r="A561" s="16">
        <f t="shared" si="7"/>
        <v>21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IADFL</v>
      </c>
      <c r="G561" s="16">
        <f>VLOOKUP($D561,'Growth rate'!$B$3:$S$93,8,FALSE)*VLOOKUP($F561,BY_IND_Demand_Drivers!$B$5:$J$100,7,FALSE)</f>
        <v>9.0067637547255594E-2</v>
      </c>
      <c r="H561" s="16">
        <f>VLOOKUP($D561,'Growth rate'!$B$3:$S$93,8,FALSE)*VLOOKUP($F561,BY_IND_Demand_Drivers!$B$5:$J$100,8,FALSE)</f>
        <v>0</v>
      </c>
      <c r="I561" s="16">
        <f>VLOOKUP($D561,'Growth rate'!$B$3:$S$93,8,FALSE)*VLOOKUP($F561,BY_IND_Demand_Drivers!$B$5:$J$100,9,FALSE)</f>
        <v>0</v>
      </c>
    </row>
    <row r="562" spans="1:9">
      <c r="A562" s="16">
        <f t="shared" si="7"/>
        <v>21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IADFL</v>
      </c>
      <c r="G562" s="16">
        <f>VLOOKUP($D562,'Growth rate'!$B$3:$S$93,8,FALSE)*VLOOKUP($F562,BY_IND_Demand_Drivers!$B$5:$J$100,7,FALSE)</f>
        <v>9.0670559679861526E-2</v>
      </c>
      <c r="H562" s="16">
        <f>VLOOKUP($D562,'Growth rate'!$B$3:$S$93,8,FALSE)*VLOOKUP($F562,BY_IND_Demand_Drivers!$B$5:$J$100,8,FALSE)</f>
        <v>0</v>
      </c>
      <c r="I562" s="16">
        <f>VLOOKUP($D562,'Growth rate'!$B$3:$S$93,8,FALSE)*VLOOKUP($F562,BY_IND_Demand_Drivers!$B$5:$J$100,9,FALSE)</f>
        <v>0</v>
      </c>
    </row>
    <row r="563" spans="1:9">
      <c r="A563" s="16">
        <f t="shared" si="7"/>
        <v>21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IADFL</v>
      </c>
      <c r="G563" s="16">
        <f>VLOOKUP($D563,'Growth rate'!$B$3:$S$93,8,FALSE)*VLOOKUP($F563,BY_IND_Demand_Drivers!$B$5:$J$100,7,FALSE)</f>
        <v>9.1200311120399974E-2</v>
      </c>
      <c r="H563" s="16">
        <f>VLOOKUP($D563,'Growth rate'!$B$3:$S$93,8,FALSE)*VLOOKUP($F563,BY_IND_Demand_Drivers!$B$5:$J$100,8,FALSE)</f>
        <v>0</v>
      </c>
      <c r="I563" s="16">
        <f>VLOOKUP($D563,'Growth rate'!$B$3:$S$93,8,FALSE)*VLOOKUP($F563,BY_IND_Demand_Drivers!$B$5:$J$100,9,FALSE)</f>
        <v>0</v>
      </c>
    </row>
    <row r="564" spans="1:9">
      <c r="A564" s="16">
        <f t="shared" si="7"/>
        <v>21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IADFL</v>
      </c>
      <c r="G564" s="16">
        <f>VLOOKUP($D564,'Growth rate'!$B$3:$S$93,8,FALSE)*VLOOKUP($F564,BY_IND_Demand_Drivers!$B$5:$J$100,7,FALSE)</f>
        <v>9.173006256093845E-2</v>
      </c>
      <c r="H564" s="16">
        <f>VLOOKUP($D564,'Growth rate'!$B$3:$S$93,8,FALSE)*VLOOKUP($F564,BY_IND_Demand_Drivers!$B$5:$J$100,8,FALSE)</f>
        <v>0</v>
      </c>
      <c r="I564" s="16">
        <f>VLOOKUP($D564,'Growth rate'!$B$3:$S$93,8,FALSE)*VLOOKUP($F564,BY_IND_Demand_Drivers!$B$5:$J$100,9,FALSE)</f>
        <v>0</v>
      </c>
    </row>
    <row r="565" spans="1:9">
      <c r="A565" s="16">
        <f t="shared" si="7"/>
        <v>21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IADFL</v>
      </c>
      <c r="G565" s="16">
        <f>VLOOKUP($D565,'Growth rate'!$B$3:$S$93,8,FALSE)*VLOOKUP($F565,BY_IND_Demand_Drivers!$B$5:$J$100,7,FALSE)</f>
        <v>9.2259814001476925E-2</v>
      </c>
      <c r="H565" s="16">
        <f>VLOOKUP($D565,'Growth rate'!$B$3:$S$93,8,FALSE)*VLOOKUP($F565,BY_IND_Demand_Drivers!$B$5:$J$100,8,FALSE)</f>
        <v>0</v>
      </c>
      <c r="I565" s="16">
        <f>VLOOKUP($D565,'Growth rate'!$B$3:$S$93,8,FALSE)*VLOOKUP($F565,BY_IND_Demand_Drivers!$B$5:$J$100,9,FALSE)</f>
        <v>0</v>
      </c>
    </row>
    <row r="566" spans="1:9">
      <c r="A566" s="16">
        <f t="shared" si="7"/>
        <v>21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IADFL</v>
      </c>
      <c r="G566" s="16">
        <f>VLOOKUP($D566,'Growth rate'!$B$3:$S$93,8,FALSE)*VLOOKUP($F566,BY_IND_Demand_Drivers!$B$5:$J$100,7,FALSE)</f>
        <v>9.2789565442015373E-2</v>
      </c>
      <c r="H566" s="16">
        <f>VLOOKUP($D566,'Growth rate'!$B$3:$S$93,8,FALSE)*VLOOKUP($F566,BY_IND_Demand_Drivers!$B$5:$J$100,8,FALSE)</f>
        <v>0</v>
      </c>
      <c r="I566" s="16">
        <f>VLOOKUP($D566,'Growth rate'!$B$3:$S$93,8,FALSE)*VLOOKUP($F566,BY_IND_Demand_Drivers!$B$5:$J$100,9,FALSE)</f>
        <v>0</v>
      </c>
    </row>
    <row r="567" spans="1:9">
      <c r="A567" s="16">
        <f t="shared" si="7"/>
        <v>21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IADFL</v>
      </c>
      <c r="G567" s="16">
        <f>VLOOKUP($D567,'Growth rate'!$B$3:$S$93,8,FALSE)*VLOOKUP($F567,BY_IND_Demand_Drivers!$B$5:$J$100,7,FALSE)</f>
        <v>9.3319316882553849E-2</v>
      </c>
      <c r="H567" s="16">
        <f>VLOOKUP($D567,'Growth rate'!$B$3:$S$93,8,FALSE)*VLOOKUP($F567,BY_IND_Demand_Drivers!$B$5:$J$100,8,FALSE)</f>
        <v>0</v>
      </c>
      <c r="I567" s="16">
        <f>VLOOKUP($D567,'Growth rate'!$B$3:$S$93,8,FALSE)*VLOOKUP($F567,BY_IND_Demand_Drivers!$B$5:$J$100,9,FALSE)</f>
        <v>0</v>
      </c>
    </row>
    <row r="568" spans="1:9">
      <c r="A568" s="16">
        <f t="shared" si="7"/>
        <v>21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IADFL</v>
      </c>
      <c r="G568" s="16">
        <f>VLOOKUP($D568,'Growth rate'!$B$3:$S$93,8,FALSE)*VLOOKUP($F568,BY_IND_Demand_Drivers!$B$5:$J$100,7,FALSE)</f>
        <v>9.3796789106337389E-2</v>
      </c>
      <c r="H568" s="16">
        <f>VLOOKUP($D568,'Growth rate'!$B$3:$S$93,8,FALSE)*VLOOKUP($F568,BY_IND_Demand_Drivers!$B$5:$J$100,8,FALSE)</f>
        <v>0</v>
      </c>
      <c r="I568" s="16">
        <f>VLOOKUP($D568,'Growth rate'!$B$3:$S$93,8,FALSE)*VLOOKUP($F568,BY_IND_Demand_Drivers!$B$5:$J$100,9,FALSE)</f>
        <v>0</v>
      </c>
    </row>
    <row r="569" spans="1:9">
      <c r="A569" s="16">
        <f t="shared" si="7"/>
        <v>21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IADFL</v>
      </c>
      <c r="G569" s="16">
        <f>VLOOKUP($D569,'Growth rate'!$B$3:$S$93,8,FALSE)*VLOOKUP($F569,BY_IND_Demand_Drivers!$B$5:$J$100,7,FALSE)</f>
        <v>9.4274261330120956E-2</v>
      </c>
      <c r="H569" s="16">
        <f>VLOOKUP($D569,'Growth rate'!$B$3:$S$93,8,FALSE)*VLOOKUP($F569,BY_IND_Demand_Drivers!$B$5:$J$100,8,FALSE)</f>
        <v>0</v>
      </c>
      <c r="I569" s="16">
        <f>VLOOKUP($D569,'Growth rate'!$B$3:$S$93,8,FALSE)*VLOOKUP($F569,BY_IND_Demand_Drivers!$B$5:$J$100,9,FALSE)</f>
        <v>0</v>
      </c>
    </row>
    <row r="570" spans="1:9">
      <c r="A570" s="16">
        <f t="shared" si="7"/>
        <v>21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IADFL</v>
      </c>
      <c r="G570" s="16">
        <f>VLOOKUP($D570,'Growth rate'!$B$3:$S$93,8,FALSE)*VLOOKUP($F570,BY_IND_Demand_Drivers!$B$5:$J$100,7,FALSE)</f>
        <v>9.4751733553904496E-2</v>
      </c>
      <c r="H570" s="16">
        <f>VLOOKUP($D570,'Growth rate'!$B$3:$S$93,8,FALSE)*VLOOKUP($F570,BY_IND_Demand_Drivers!$B$5:$J$100,8,FALSE)</f>
        <v>0</v>
      </c>
      <c r="I570" s="16">
        <f>VLOOKUP($D570,'Growth rate'!$B$3:$S$93,8,FALSE)*VLOOKUP($F570,BY_IND_Demand_Drivers!$B$5:$J$100,9,FALSE)</f>
        <v>0</v>
      </c>
    </row>
    <row r="571" spans="1:9">
      <c r="A571" s="16">
        <f t="shared" si="7"/>
        <v>21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IADFL</v>
      </c>
      <c r="G571" s="16">
        <f>VLOOKUP($D571,'Growth rate'!$B$3:$S$93,8,FALSE)*VLOOKUP($F571,BY_IND_Demand_Drivers!$B$5:$J$100,7,FALSE)</f>
        <v>9.5229205777688064E-2</v>
      </c>
      <c r="H571" s="16">
        <f>VLOOKUP($D571,'Growth rate'!$B$3:$S$93,8,FALSE)*VLOOKUP($F571,BY_IND_Demand_Drivers!$B$5:$J$100,8,FALSE)</f>
        <v>0</v>
      </c>
      <c r="I571" s="16">
        <f>VLOOKUP($D571,'Growth rate'!$B$3:$S$93,8,FALSE)*VLOOKUP($F571,BY_IND_Demand_Drivers!$B$5:$J$100,9,FALSE)</f>
        <v>0</v>
      </c>
    </row>
    <row r="572" spans="1:9">
      <c r="A572" s="16">
        <f t="shared" si="7"/>
        <v>21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IADFL</v>
      </c>
      <c r="G572" s="16">
        <f>VLOOKUP($D572,'Growth rate'!$B$3:$S$93,8,FALSE)*VLOOKUP($F572,BY_IND_Demand_Drivers!$B$5:$J$100,7,FALSE)</f>
        <v>9.5706678001471618E-2</v>
      </c>
      <c r="H572" s="16">
        <f>VLOOKUP($D572,'Growth rate'!$B$3:$S$93,8,FALSE)*VLOOKUP($F572,BY_IND_Demand_Drivers!$B$5:$J$100,8,FALSE)</f>
        <v>0</v>
      </c>
      <c r="I572" s="16">
        <f>VLOOKUP($D572,'Growth rate'!$B$3:$S$93,8,FALSE)*VLOOKUP($F572,BY_IND_Demand_Drivers!$B$5:$J$100,9,FALSE)</f>
        <v>0</v>
      </c>
    </row>
    <row r="573" spans="1:9">
      <c r="A573" s="16">
        <f t="shared" si="7"/>
        <v>21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IADFL</v>
      </c>
      <c r="G573" s="16">
        <f>VLOOKUP($D573,'Growth rate'!$B$3:$S$93,8,FALSE)*VLOOKUP($F573,BY_IND_Demand_Drivers!$B$5:$J$100,7,FALSE)</f>
        <v>9.6142320843059847E-2</v>
      </c>
      <c r="H573" s="16">
        <f>VLOOKUP($D573,'Growth rate'!$B$3:$S$93,8,FALSE)*VLOOKUP($F573,BY_IND_Demand_Drivers!$B$5:$J$100,8,FALSE)</f>
        <v>0</v>
      </c>
      <c r="I573" s="16">
        <f>VLOOKUP($D573,'Growth rate'!$B$3:$S$93,8,FALSE)*VLOOKUP($F573,BY_IND_Demand_Drivers!$B$5:$J$100,9,FALSE)</f>
        <v>0</v>
      </c>
    </row>
    <row r="574" spans="1:9">
      <c r="A574" s="16">
        <f t="shared" si="7"/>
        <v>21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IADFL</v>
      </c>
      <c r="G574" s="16">
        <f>VLOOKUP($D574,'Growth rate'!$B$3:$S$93,8,FALSE)*VLOOKUP($F574,BY_IND_Demand_Drivers!$B$5:$J$100,7,FALSE)</f>
        <v>9.6577963684648049E-2</v>
      </c>
      <c r="H574" s="16">
        <f>VLOOKUP($D574,'Growth rate'!$B$3:$S$93,8,FALSE)*VLOOKUP($F574,BY_IND_Demand_Drivers!$B$5:$J$100,8,FALSE)</f>
        <v>0</v>
      </c>
      <c r="I574" s="16">
        <f>VLOOKUP($D574,'Growth rate'!$B$3:$S$93,8,FALSE)*VLOOKUP($F574,BY_IND_Demand_Drivers!$B$5:$J$100,9,FALSE)</f>
        <v>0</v>
      </c>
    </row>
    <row r="575" spans="1:9">
      <c r="A575" s="16">
        <f t="shared" si="7"/>
        <v>21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IADFL</v>
      </c>
      <c r="G575" s="16">
        <f>VLOOKUP($D575,'Growth rate'!$B$3:$S$93,8,FALSE)*VLOOKUP($F575,BY_IND_Demand_Drivers!$B$5:$J$100,7,FALSE)</f>
        <v>9.7013606526236251E-2</v>
      </c>
      <c r="H575" s="16">
        <f>VLOOKUP($D575,'Growth rate'!$B$3:$S$93,8,FALSE)*VLOOKUP($F575,BY_IND_Demand_Drivers!$B$5:$J$100,8,FALSE)</f>
        <v>0</v>
      </c>
      <c r="I575" s="16">
        <f>VLOOKUP($D575,'Growth rate'!$B$3:$S$93,8,FALSE)*VLOOKUP($F575,BY_IND_Demand_Drivers!$B$5:$J$100,9,FALSE)</f>
        <v>0</v>
      </c>
    </row>
    <row r="576" spans="1:9">
      <c r="A576" s="16">
        <f t="shared" si="7"/>
        <v>21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IADFL</v>
      </c>
      <c r="G576" s="16">
        <f>VLOOKUP($D576,'Growth rate'!$B$3:$S$93,8,FALSE)*VLOOKUP($F576,BY_IND_Demand_Drivers!$B$5:$J$100,7,FALSE)</f>
        <v>9.7449249367824467E-2</v>
      </c>
      <c r="H576" s="16">
        <f>VLOOKUP($D576,'Growth rate'!$B$3:$S$93,8,FALSE)*VLOOKUP($F576,BY_IND_Demand_Drivers!$B$5:$J$100,8,FALSE)</f>
        <v>0</v>
      </c>
      <c r="I576" s="16">
        <f>VLOOKUP($D576,'Growth rate'!$B$3:$S$93,8,FALSE)*VLOOKUP($F576,BY_IND_Demand_Drivers!$B$5:$J$100,9,FALSE)</f>
        <v>0</v>
      </c>
    </row>
    <row r="577" spans="1:9">
      <c r="A577" s="16">
        <f t="shared" si="7"/>
        <v>21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IADFL</v>
      </c>
      <c r="G577" s="16">
        <f>VLOOKUP($D577,'Growth rate'!$B$3:$S$93,8,FALSE)*VLOOKUP($F577,BY_IND_Demand_Drivers!$B$5:$J$100,7,FALSE)</f>
        <v>9.7884892209412683E-2</v>
      </c>
      <c r="H577" s="16">
        <f>VLOOKUP($D577,'Growth rate'!$B$3:$S$93,8,FALSE)*VLOOKUP($F577,BY_IND_Demand_Drivers!$B$5:$J$100,8,FALSE)</f>
        <v>0</v>
      </c>
      <c r="I577" s="16">
        <f>VLOOKUP($D577,'Growth rate'!$B$3:$S$93,8,FALSE)*VLOOKUP($F577,BY_IND_Demand_Drivers!$B$5:$J$100,9,FALSE)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22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IGDPH</v>
      </c>
      <c r="G4" s="16">
        <f>VLOOKUP($D4,'Growth rate'!$B$3:$S$93,6,FALSE)*VLOOKUP($F4,BY_IND_Demand_Drivers!$B$5:$J$100,7,FALSE)</f>
        <v>211.32869973861401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22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IGDPH</v>
      </c>
      <c r="G5" s="16">
        <f>VLOOKUP($D5,'Growth rate'!$B$3:$S$93,6,FALSE)*VLOOKUP($F5,BY_IND_Demand_Drivers!$B$5:$J$100,7,FALSE)</f>
        <v>217.0571555094964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22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IGDPH</v>
      </c>
      <c r="G6" s="16">
        <f>VLOOKUP($D6,'Growth rate'!$B$3:$S$93,6,FALSE)*VLOOKUP($F6,BY_IND_Demand_Drivers!$B$5:$J$100,7,FALSE)</f>
        <v>222.78561128037879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22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IGDPH</v>
      </c>
      <c r="G7" s="16">
        <f>VLOOKUP($D7,'Growth rate'!$B$3:$S$93,6,FALSE)*VLOOKUP($F7,BY_IND_Demand_Drivers!$B$5:$J$100,7,FALSE)</f>
        <v>228.51406705126124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22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IGDPH</v>
      </c>
      <c r="G8" s="16">
        <f>VLOOKUP($D8,'Growth rate'!$B$3:$S$93,6,FALSE)*VLOOKUP($F8,BY_IND_Demand_Drivers!$B$5:$J$100,7,FALSE)</f>
        <v>234.24252282214363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22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IGDPH</v>
      </c>
      <c r="G9" s="16">
        <f>VLOOKUP($D9,'Growth rate'!$B$3:$S$93,6,FALSE)*VLOOKUP($F9,BY_IND_Demand_Drivers!$B$5:$J$100,7,FALSE)</f>
        <v>239.97097859302605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22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IGDPH</v>
      </c>
      <c r="G10" s="16">
        <f>VLOOKUP($D10,'Growth rate'!$B$3:$S$93,6,FALSE)*VLOOKUP($F10,BY_IND_Demand_Drivers!$B$5:$J$100,7,FALSE)</f>
        <v>245.69943436390844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22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IGDPH</v>
      </c>
      <c r="G11" s="16">
        <f>VLOOKUP($D11,'Growth rate'!$B$3:$S$93,6,FALSE)*VLOOKUP($F11,BY_IND_Demand_Drivers!$B$5:$J$100,7,FALSE)</f>
        <v>251.42789013479083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22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IGDPH</v>
      </c>
      <c r="G12" s="16">
        <f>VLOOKUP($D12,'Growth rate'!$B$3:$S$93,6,FALSE)*VLOOKUP($F12,BY_IND_Demand_Drivers!$B$5:$J$100,7,FALSE)</f>
        <v>257.15634590567328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22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IGDPH</v>
      </c>
      <c r="G13" s="16">
        <f>VLOOKUP($D13,'Growth rate'!$B$3:$S$93,6,FALSE)*VLOOKUP($F13,BY_IND_Demand_Drivers!$B$5:$J$100,7,FALSE)</f>
        <v>262.8848016765557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22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IGDPH</v>
      </c>
      <c r="G14" s="16">
        <f>VLOOKUP($D14,'Growth rate'!$B$3:$S$93,6,FALSE)*VLOOKUP($F14,BY_IND_Demand_Drivers!$B$5:$J$100,7,FALSE)</f>
        <v>268.61325744743806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22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IGDPH</v>
      </c>
      <c r="G15" s="16">
        <f>VLOOKUP($D15,'Growth rate'!$B$3:$S$93,6,FALSE)*VLOOKUP($F15,BY_IND_Demand_Drivers!$B$5:$J$100,7,FALSE)</f>
        <v>274.34171321832054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22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IGDPH</v>
      </c>
      <c r="G16" s="16">
        <f>VLOOKUP($D16,'Growth rate'!$B$3:$S$93,6,FALSE)*VLOOKUP($F16,BY_IND_Demand_Drivers!$B$5:$J$100,7,FALSE)</f>
        <v>280.07016898920284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22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IGDPH</v>
      </c>
      <c r="G17" s="16">
        <f>VLOOKUP($D17,'Growth rate'!$B$3:$S$93,6,FALSE)*VLOOKUP($F17,BY_IND_Demand_Drivers!$B$5:$J$100,7,FALSE)</f>
        <v>285.79862476008532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22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IGDPH</v>
      </c>
      <c r="G18" s="16">
        <f>VLOOKUP($D18,'Growth rate'!$B$3:$S$93,6,FALSE)*VLOOKUP($F18,BY_IND_Demand_Drivers!$B$5:$J$100,7,FALSE)</f>
        <v>291.52708053096768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22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IGDPH</v>
      </c>
      <c r="G19" s="16">
        <f>VLOOKUP($D19,'Growth rate'!$B$3:$S$93,6,FALSE)*VLOOKUP($F19,BY_IND_Demand_Drivers!$B$5:$J$100,7,FALSE)</f>
        <v>297.2555363018501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22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IGDPH</v>
      </c>
      <c r="G20" s="16">
        <f>VLOOKUP($D20,'Growth rate'!$B$3:$S$93,6,FALSE)*VLOOKUP($F20,BY_IND_Demand_Drivers!$B$5:$J$100,7,FALSE)</f>
        <v>302.98399207273252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22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IGDPH</v>
      </c>
      <c r="G21" s="16">
        <f>VLOOKUP($D21,'Growth rate'!$B$3:$S$93,6,FALSE)*VLOOKUP($F21,BY_IND_Demand_Drivers!$B$5:$J$100,7,FALSE)</f>
        <v>308.71244784361494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22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IGDPH</v>
      </c>
      <c r="G22" s="16">
        <f>VLOOKUP($D22,'Growth rate'!$B$3:$S$93,6,FALSE)*VLOOKUP($F22,BY_IND_Demand_Drivers!$B$5:$J$100,7,FALSE)</f>
        <v>314.44090361449736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22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IGDPH</v>
      </c>
      <c r="G23" s="16">
        <f>VLOOKUP($D23,'Growth rate'!$B$3:$S$93,6,FALSE)*VLOOKUP($F23,BY_IND_Demand_Drivers!$B$5:$J$100,7,FALSE)</f>
        <v>320.16935938537972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22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IGDPH</v>
      </c>
      <c r="G24" s="16">
        <f>VLOOKUP($D24,'Growth rate'!$B$3:$S$93,6,FALSE)*VLOOKUP($F24,BY_IND_Demand_Drivers!$B$5:$J$100,7,FALSE)</f>
        <v>325.89781515626214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22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IGDPH</v>
      </c>
      <c r="G25" s="16">
        <f>VLOOKUP($D25,'Growth rate'!$B$3:$S$93,6,FALSE)*VLOOKUP($F25,BY_IND_Demand_Drivers!$B$5:$J$100,7,FALSE)</f>
        <v>331.62627092714456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22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IGDPH</v>
      </c>
      <c r="G26" s="16">
        <f>VLOOKUP($D26,'Growth rate'!$B$3:$S$93,6,FALSE)*VLOOKUP($F26,BY_IND_Demand_Drivers!$B$5:$J$100,7,FALSE)</f>
        <v>337.35472669802698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22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IGDPH</v>
      </c>
      <c r="G27" s="16">
        <f>VLOOKUP($D27,'Growth rate'!$B$3:$S$93,6,FALSE)*VLOOKUP($F27,BY_IND_Demand_Drivers!$B$5:$J$100,7,FALSE)</f>
        <v>343.08318246890934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22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IGDPH</v>
      </c>
      <c r="G28" s="16">
        <f>VLOOKUP($D28,'Growth rate'!$B$3:$S$93,6,FALSE)*VLOOKUP($F28,BY_IND_Demand_Drivers!$B$5:$J$100,7,FALSE)</f>
        <v>348.81163823979176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22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IGDPH</v>
      </c>
      <c r="G29" s="16">
        <f>VLOOKUP($D29,'Growth rate'!$B$3:$S$93,6,FALSE)*VLOOKUP($F29,BY_IND_Demand_Drivers!$B$5:$J$100,7,FALSE)</f>
        <v>354.54009401067418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22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IGDPH</v>
      </c>
      <c r="G30" s="16">
        <f>VLOOKUP($D30,'Growth rate'!$B$3:$S$93,6,FALSE)*VLOOKUP($F30,BY_IND_Demand_Drivers!$B$5:$J$100,7,FALSE)</f>
        <v>360.2685497815566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22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IGDPH</v>
      </c>
      <c r="G31" s="16">
        <f>VLOOKUP($D31,'Growth rate'!$B$3:$S$93,6,FALSE)*VLOOKUP($F31,BY_IND_Demand_Drivers!$B$5:$J$100,7,FALSE)</f>
        <v>365.99700555243902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22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IGDPH</v>
      </c>
      <c r="G32" s="16">
        <f>VLOOKUP($D32,'Growth rate'!$B$3:$S$93,6,FALSE)*VLOOKUP($F32,BY_IND_Demand_Drivers!$B$5:$J$100,7,FALSE)</f>
        <v>371.72546132332138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22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IGDPH</v>
      </c>
      <c r="G33" s="16">
        <f>VLOOKUP($D33,'Growth rate'!$B$3:$S$93,6,FALSE)*VLOOKUP($F33,BY_IND_Demand_Drivers!$B$5:$J$100,7,FALSE)</f>
        <v>377.45391709420386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22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IGDPH</v>
      </c>
      <c r="G34" s="16">
        <f>VLOOKUP($D34,'Growth rate'!$B$3:$S$93,6,FALSE)*VLOOKUP($F34,BY_IND_Demand_Drivers!$B$5:$J$100,7,FALSE)</f>
        <v>383.18237286508622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22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IGDPH</v>
      </c>
      <c r="G35" s="16">
        <f>VLOOKUP($D35,'Growth rate'!$B$3:$S$93,6,FALSE)*VLOOKUP($F35,BY_IND_Demand_Drivers!$B$5:$J$100,7,FALSE)</f>
        <v>388.91082863596864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22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IGDPH</v>
      </c>
      <c r="G36" s="16">
        <f>VLOOKUP($D36,'Growth rate'!$B$3:$S$93,6,FALSE)*VLOOKUP($F36,BY_IND_Demand_Drivers!$B$5:$J$100,7,FALSE)</f>
        <v>393.28329266786278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22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IGDPH</v>
      </c>
      <c r="G37" s="16">
        <f>VLOOKUP($D37,'Growth rate'!$B$3:$S$93,6,FALSE)*VLOOKUP($F37,BY_IND_Demand_Drivers!$B$5:$J$100,7,FALSE)</f>
        <v>397.65575669975692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22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IGDPH</v>
      </c>
      <c r="G38" s="16">
        <f>VLOOKUP($D38,'Growth rate'!$B$3:$S$93,6,FALSE)*VLOOKUP($F38,BY_IND_Demand_Drivers!$B$5:$J$100,7,FALSE)</f>
        <v>402.02822073165112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22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IGDPH</v>
      </c>
      <c r="G39" s="16">
        <f>VLOOKUP($D39,'Growth rate'!$B$3:$S$93,6,FALSE)*VLOOKUP($F39,BY_IND_Demand_Drivers!$B$5:$J$100,7,FALSE)</f>
        <v>406.40068476354526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22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IGDPH</v>
      </c>
      <c r="G40" s="16">
        <f>VLOOKUP($D40,'Growth rate'!$B$3:$S$93,6,FALSE)*VLOOKUP($F40,BY_IND_Demand_Drivers!$B$5:$J$100,7,FALSE)</f>
        <v>410.77314879543951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22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IGDPH</v>
      </c>
      <c r="G41" s="16">
        <f>VLOOKUP($D41,'Growth rate'!$B$3:$S$93,6,FALSE)*VLOOKUP($F41,BY_IND_Demand_Drivers!$B$5:$J$100,7,FALSE)</f>
        <v>415.453790205686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22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IGDPH</v>
      </c>
      <c r="G42" s="16">
        <f>VLOOKUP($D42,'Growth rate'!$B$3:$S$93,6,FALSE)*VLOOKUP($F42,BY_IND_Demand_Drivers!$B$5:$J$100,7,FALSE)</f>
        <v>420.1344316159325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22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IGDPH</v>
      </c>
      <c r="G43" s="16">
        <f>VLOOKUP($D43,'Growth rate'!$B$3:$S$93,6,FALSE)*VLOOKUP($F43,BY_IND_Demand_Drivers!$B$5:$J$100,7,FALSE)</f>
        <v>424.81507302617911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22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IGDPH</v>
      </c>
      <c r="G44" s="16">
        <f>VLOOKUP($D44,'Growth rate'!$B$3:$S$93,6,FALSE)*VLOOKUP($F44,BY_IND_Demand_Drivers!$B$5:$J$100,7,FALSE)</f>
        <v>429.49571443642566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22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IGDPH</v>
      </c>
      <c r="G45" s="16">
        <f>VLOOKUP($D45,'Growth rate'!$B$3:$S$93,6,FALSE)*VLOOKUP($F45,BY_IND_Demand_Drivers!$B$5:$J$100,7,FALSE)</f>
        <v>434.1763558466721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22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IGDPH</v>
      </c>
      <c r="G46" s="16">
        <f>VLOOKUP($D46,'Growth rate'!$B$3:$S$93,6,FALSE)*VLOOKUP($F46,BY_IND_Demand_Drivers!$B$5:$J$100,7,FALSE)</f>
        <v>438.82698082587001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22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IGDPH</v>
      </c>
      <c r="G47" s="16">
        <f>VLOOKUP($D47,'Growth rate'!$B$3:$S$93,6,FALSE)*VLOOKUP($F47,BY_IND_Demand_Drivers!$B$5:$J$100,7,FALSE)</f>
        <v>443.47760580506787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22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IGDPH</v>
      </c>
      <c r="G48" s="16">
        <f>VLOOKUP($D48,'Growth rate'!$B$3:$S$93,6,FALSE)*VLOOKUP($F48,BY_IND_Demand_Drivers!$B$5:$J$100,7,FALSE)</f>
        <v>448.12823078426572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22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IGDPH</v>
      </c>
      <c r="G49" s="16">
        <f>VLOOKUP($D49,'Growth rate'!$B$3:$S$93,6,FALSE)*VLOOKUP($F49,BY_IND_Demand_Drivers!$B$5:$J$100,7,FALSE)</f>
        <v>452.77885576346347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22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IGDPH</v>
      </c>
      <c r="G50" s="16">
        <f>VLOOKUP($D50,'Growth rate'!$B$3:$S$93,6,FALSE)*VLOOKUP($F50,BY_IND_Demand_Drivers!$B$5:$J$100,7,FALSE)</f>
        <v>457.42948074266138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22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IGDPH</v>
      </c>
      <c r="G51" s="16">
        <f>VLOOKUP($D51,'Growth rate'!$B$3:$S$93,6,FALSE)*VLOOKUP($F51,BY_IND_Demand_Drivers!$B$5:$J$100,7,FALSE)</f>
        <v>462.03158757313741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22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IGDPH</v>
      </c>
      <c r="G52" s="16">
        <f>VLOOKUP($D52,'Growth rate'!$B$3:$S$93,6,FALSE)*VLOOKUP($F52,BY_IND_Demand_Drivers!$B$5:$J$100,7,FALSE)</f>
        <v>466.63369440361367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22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IGDPH</v>
      </c>
      <c r="G53" s="16">
        <f>VLOOKUP($D53,'Growth rate'!$B$3:$S$93,6,FALSE)*VLOOKUP($F53,BY_IND_Demand_Drivers!$B$5:$J$100,7,FALSE)</f>
        <v>471.23580123408971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22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IGDPH</v>
      </c>
      <c r="G54" s="16">
        <f>VLOOKUP($D54,'Growth rate'!$B$3:$S$93,6,FALSE)*VLOOKUP($F54,BY_IND_Demand_Drivers!$B$5:$J$100,7,FALSE)</f>
        <v>475.83790806456597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22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IGDPH</v>
      </c>
      <c r="G55" s="16">
        <f>VLOOKUP($D55,'Growth rate'!$B$3:$S$93,6,FALSE)*VLOOKUP($F55,BY_IND_Demand_Drivers!$B$5:$J$100,7,FALSE)</f>
        <v>480.440014895042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22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IGDPH</v>
      </c>
      <c r="G56" s="16">
        <f>VLOOKUP($D56,'Growth rate'!$B$3:$S$93,6,FALSE)*VLOOKUP($F56,BY_IND_Demand_Drivers!$B$5:$J$100,7,FALSE)</f>
        <v>484.79868407229804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22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IGDPH</v>
      </c>
      <c r="G57" s="16">
        <f>VLOOKUP($D57,'Growth rate'!$B$3:$S$93,6,FALSE)*VLOOKUP($F57,BY_IND_Demand_Drivers!$B$5:$J$100,7,FALSE)</f>
        <v>489.15735324955403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22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IGDPH</v>
      </c>
      <c r="G58" s="16">
        <f>VLOOKUP($D58,'Growth rate'!$B$3:$S$93,6,FALSE)*VLOOKUP($F58,BY_IND_Demand_Drivers!$B$5:$J$100,7,FALSE)</f>
        <v>493.51602242680991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22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IGDPH</v>
      </c>
      <c r="G59" s="16">
        <f>VLOOKUP($D59,'Growth rate'!$B$3:$S$93,6,FALSE)*VLOOKUP($F59,BY_IND_Demand_Drivers!$B$5:$J$100,7,FALSE)</f>
        <v>497.87469160406584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22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IGDPH</v>
      </c>
      <c r="G60" s="16">
        <f>VLOOKUP($D60,'Growth rate'!$B$3:$S$93,6,FALSE)*VLOOKUP($F60,BY_IND_Demand_Drivers!$B$5:$J$100,7,FALSE)</f>
        <v>502.23336078132184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22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IGDPH</v>
      </c>
      <c r="G61" s="16">
        <f>VLOOKUP($D61,'Growth rate'!$B$3:$S$93,6,FALSE)*VLOOKUP($F61,BY_IND_Demand_Drivers!$B$5:$J$100,7,FALSE)</f>
        <v>506.32624692098494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22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IGDPH</v>
      </c>
      <c r="G62" s="16">
        <f>VLOOKUP($D62,'Growth rate'!$B$3:$S$93,6,FALSE)*VLOOKUP($F62,BY_IND_Demand_Drivers!$B$5:$J$100,7,FALSE)</f>
        <v>510.41913306064805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22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IGDPH</v>
      </c>
      <c r="G63" s="16">
        <f>VLOOKUP($D63,'Growth rate'!$B$3:$S$93,6,FALSE)*VLOOKUP($F63,BY_IND_Demand_Drivers!$B$5:$J$100,7,FALSE)</f>
        <v>514.5120192003111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22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IGDPH</v>
      </c>
      <c r="G64" s="16">
        <f>VLOOKUP($D64,'Growth rate'!$B$3:$S$93,6,FALSE)*VLOOKUP($F64,BY_IND_Demand_Drivers!$B$5:$J$100,7,FALSE)</f>
        <v>518.60490533997415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22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IGDPH</v>
      </c>
      <c r="G65" s="16">
        <f>VLOOKUP($D65,'Growth rate'!$B$3:$S$93,6,FALSE)*VLOOKUP($F65,BY_IND_Demand_Drivers!$B$5:$J$100,7,FALSE)</f>
        <v>522.69779147963732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22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IGDPH</v>
      </c>
      <c r="G66" s="16">
        <f>VLOOKUP($D66,'Growth rate'!$B$3:$S$93,6,FALSE)*VLOOKUP($F66,BY_IND_Demand_Drivers!$B$5:$J$100,7,FALSE)</f>
        <v>526.29305307547963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22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IGDPH</v>
      </c>
      <c r="G67" s="16">
        <f>VLOOKUP($D67,'Growth rate'!$B$3:$S$93,6,FALSE)*VLOOKUP($F67,BY_IND_Demand_Drivers!$B$5:$J$100,7,FALSE)</f>
        <v>529.88831467132172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22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IGDPH</v>
      </c>
      <c r="G68" s="16">
        <f>VLOOKUP($D68,'Growth rate'!$B$3:$S$93,6,FALSE)*VLOOKUP($F68,BY_IND_Demand_Drivers!$B$5:$J$100,7,FALSE)</f>
        <v>533.48357626716393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22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IGDPH</v>
      </c>
      <c r="G69" s="16">
        <f>VLOOKUP($D69,'Growth rate'!$B$3:$S$93,6,FALSE)*VLOOKUP($F69,BY_IND_Demand_Drivers!$B$5:$J$100,7,FALSE)</f>
        <v>537.07883786300613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22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IGDPH</v>
      </c>
      <c r="G70" s="16">
        <f>VLOOKUP($D70,'Growth rate'!$B$3:$S$93,6,FALSE)*VLOOKUP($F70,BY_IND_Demand_Drivers!$B$5:$J$100,7,FALSE)</f>
        <v>540.67409945884833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22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IGDPH</v>
      </c>
      <c r="G71" s="16">
        <f>VLOOKUP($D71,'Growth rate'!$B$3:$S$93,6,FALSE)*VLOOKUP($F71,BY_IND_Demand_Drivers!$B$5:$J$100,7,FALSE)</f>
        <v>543.83303973738498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22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IGDPH</v>
      </c>
      <c r="G72" s="16">
        <f>VLOOKUP($D72,'Growth rate'!$B$3:$S$93,6,FALSE)*VLOOKUP($F72,BY_IND_Demand_Drivers!$B$5:$J$100,7,FALSE)</f>
        <v>546.9919800159214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22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IGDPH</v>
      </c>
      <c r="G73" s="16">
        <f>VLOOKUP($D73,'Growth rate'!$B$3:$S$93,6,FALSE)*VLOOKUP($F73,BY_IND_Demand_Drivers!$B$5:$J$100,7,FALSE)</f>
        <v>550.15092029445782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22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IGDPH</v>
      </c>
      <c r="G74" s="16">
        <f>VLOOKUP($D74,'Growth rate'!$B$3:$S$93,6,FALSE)*VLOOKUP($F74,BY_IND_Demand_Drivers!$B$5:$J$100,7,FALSE)</f>
        <v>553.30986057299435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22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IGDPH</v>
      </c>
      <c r="G75" s="16">
        <f>VLOOKUP($D75,'Growth rate'!$B$3:$S$93,6,FALSE)*VLOOKUP($F75,BY_IND_Demand_Drivers!$B$5:$J$100,7,FALSE)</f>
        <v>556.46880085153077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22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IGDPH</v>
      </c>
      <c r="G76" s="16">
        <f>VLOOKUP($D76,'Growth rate'!$B$3:$S$93,6,FALSE)*VLOOKUP($F76,BY_IND_Demand_Drivers!$B$5:$J$100,7,FALSE)</f>
        <v>559.31599695931141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22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IGDPH</v>
      </c>
      <c r="G77" s="16">
        <f>VLOOKUP($D77,'Growth rate'!$B$3:$S$93,6,FALSE)*VLOOKUP($F77,BY_IND_Demand_Drivers!$B$5:$J$100,7,FALSE)</f>
        <v>562.16319306709215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22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IGDPH</v>
      </c>
      <c r="G78" s="16">
        <f>VLOOKUP($D78,'Growth rate'!$B$3:$S$93,6,FALSE)*VLOOKUP($F78,BY_IND_Demand_Drivers!$B$5:$J$100,7,FALSE)</f>
        <v>565.01038917487256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22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IGDPH</v>
      </c>
      <c r="G79" s="16">
        <f>VLOOKUP($D79,'Growth rate'!$B$3:$S$93,6,FALSE)*VLOOKUP($F79,BY_IND_Demand_Drivers!$B$5:$J$100,7,FALSE)</f>
        <v>567.85758528265319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22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IGDPH</v>
      </c>
      <c r="G80" s="16">
        <f>VLOOKUP($D80,'Growth rate'!$B$3:$S$93,6,FALSE)*VLOOKUP($F80,BY_IND_Demand_Drivers!$B$5:$J$100,7,FALSE)</f>
        <v>570.70478139043371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22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IGDPH</v>
      </c>
      <c r="G81" s="16">
        <f>VLOOKUP($D81,'Growth rate'!$B$3:$S$93,6,FALSE)*VLOOKUP($F81,BY_IND_Demand_Drivers!$B$5:$J$100,7,FALSE)</f>
        <v>573.30254633081836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22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IGDPH</v>
      </c>
      <c r="G82" s="16">
        <f>VLOOKUP($D82,'Growth rate'!$B$3:$S$93,6,FALSE)*VLOOKUP($F82,BY_IND_Demand_Drivers!$B$5:$J$100,7,FALSE)</f>
        <v>575.90031127120312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22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IGDPH</v>
      </c>
      <c r="G83" s="16">
        <f>VLOOKUP($D83,'Growth rate'!$B$3:$S$93,6,FALSE)*VLOOKUP($F83,BY_IND_Demand_Drivers!$B$5:$J$100,7,FALSE)</f>
        <v>578.49807621158777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22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IGDPH</v>
      </c>
      <c r="G84" s="16">
        <f>VLOOKUP($D84,'Growth rate'!$B$3:$S$93,6,FALSE)*VLOOKUP($F84,BY_IND_Demand_Drivers!$B$5:$J$100,7,FALSE)</f>
        <v>581.09584115197242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22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IGDPH</v>
      </c>
      <c r="G85" s="16">
        <f>VLOOKUP($D85,'Growth rate'!$B$3:$S$93,6,FALSE)*VLOOKUP($F85,BY_IND_Demand_Drivers!$B$5:$J$100,7,FALSE)</f>
        <v>583.69360609235696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23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IGDCO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23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IGDCO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23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IGDCO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23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IGDCO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23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IGDCO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23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IGDCO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23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IGDCO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23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IGDCO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23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IGDCO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23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IGDCO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23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IGDCO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23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IGDCO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23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IGDCO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23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IGDCO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23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IGDCO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23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IGDCO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23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IGDCO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23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IGDCO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23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IGDCO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23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IGDCO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23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IGDCO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23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IGDCO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23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IGDCO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23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IGDCO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23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IGDCO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23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IGDCO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23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IGDCO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23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IGDCO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23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IGDCO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23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IGDCO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23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IGDCO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23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IGDCO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23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IGDCO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23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IGDCO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23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IGDCO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23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IGDCO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23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IGDCO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23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IGDCO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23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IGDCO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23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IGDCO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23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IGDCO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23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IGDCO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23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IGDCO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23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IGDCO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23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IGDCO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23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IGDCO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23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IGDCO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23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IGDCO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23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IGDCO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23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IGDCO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23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IGDCO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23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IGDCO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23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IGDCO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23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IGDCO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23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IGDCO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23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IGDCO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23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IGDCO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23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IGDCO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23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IGDCO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23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IGDCO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23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IGDCO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23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IGDCO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23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IGDCO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23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IGDCO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23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IGDCO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23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IGDCO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23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IGDCO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23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IGDCO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23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IGDCO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23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IGDCO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23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IGDCO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23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IGDCO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23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IGDCO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23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IGDCO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23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IGDCO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23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IGDCO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23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IGDCO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23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IGDCO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23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IGDCO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23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IGDCO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23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IGDCO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23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IGDCO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24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IGDSH</v>
      </c>
      <c r="G168" s="16">
        <f>VLOOKUP($D168,'Growth rate'!$B$3:$S$93,6,FALSE)*VLOOKUP($F168,BY_IND_Demand_Drivers!$B$5:$J$100,7,FALSE)</f>
        <v>0.997443089108911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24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IGDSH</v>
      </c>
      <c r="G169" s="16">
        <f>VLOOKUP($D169,'Growth rate'!$B$3:$S$93,6,FALSE)*VLOOKUP($F169,BY_IND_Demand_Drivers!$B$5:$J$100,7,FALSE)</f>
        <v>1.0244806312269477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24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IGDSH</v>
      </c>
      <c r="G170" s="16">
        <f>VLOOKUP($D170,'Growth rate'!$B$3:$S$93,6,FALSE)*VLOOKUP($F170,BY_IND_Demand_Drivers!$B$5:$J$100,7,FALSE)</f>
        <v>1.0515181733449843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24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IGDSH</v>
      </c>
      <c r="G171" s="16">
        <f>VLOOKUP($D171,'Growth rate'!$B$3:$S$93,6,FALSE)*VLOOKUP($F171,BY_IND_Demand_Drivers!$B$5:$J$100,7,FALSE)</f>
        <v>1.0785557154630212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24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IGDSH</v>
      </c>
      <c r="G172" s="16">
        <f>VLOOKUP($D172,'Growth rate'!$B$3:$S$93,6,FALSE)*VLOOKUP($F172,BY_IND_Demand_Drivers!$B$5:$J$100,7,FALSE)</f>
        <v>1.1055932575810581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24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IGDSH</v>
      </c>
      <c r="G173" s="16">
        <f>VLOOKUP($D173,'Growth rate'!$B$3:$S$93,6,FALSE)*VLOOKUP($F173,BY_IND_Demand_Drivers!$B$5:$J$100,7,FALSE)</f>
        <v>1.1326307996990947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24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IGDSH</v>
      </c>
      <c r="G174" s="16">
        <f>VLOOKUP($D174,'Growth rate'!$B$3:$S$93,6,FALSE)*VLOOKUP($F174,BY_IND_Demand_Drivers!$B$5:$J$100,7,FALSE)</f>
        <v>1.1596683418171314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24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IGDSH</v>
      </c>
      <c r="G175" s="16">
        <f>VLOOKUP($D175,'Growth rate'!$B$3:$S$93,6,FALSE)*VLOOKUP($F175,BY_IND_Demand_Drivers!$B$5:$J$100,7,FALSE)</f>
        <v>1.1867058839351681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24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IGDSH</v>
      </c>
      <c r="G176" s="16">
        <f>VLOOKUP($D176,'Growth rate'!$B$3:$S$93,6,FALSE)*VLOOKUP($F176,BY_IND_Demand_Drivers!$B$5:$J$100,7,FALSE)</f>
        <v>1.213743426053205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24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IGDSH</v>
      </c>
      <c r="G177" s="16">
        <f>VLOOKUP($D177,'Growth rate'!$B$3:$S$93,6,FALSE)*VLOOKUP($F177,BY_IND_Demand_Drivers!$B$5:$J$100,7,FALSE)</f>
        <v>1.2407809681712416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24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IGDSH</v>
      </c>
      <c r="G178" s="16">
        <f>VLOOKUP($D178,'Growth rate'!$B$3:$S$93,6,FALSE)*VLOOKUP($F178,BY_IND_Demand_Drivers!$B$5:$J$100,7,FALSE)</f>
        <v>1.2678185102892783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24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IGDSH</v>
      </c>
      <c r="G179" s="16">
        <f>VLOOKUP($D179,'Growth rate'!$B$3:$S$93,6,FALSE)*VLOOKUP($F179,BY_IND_Demand_Drivers!$B$5:$J$100,7,FALSE)</f>
        <v>1.2948560524073154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24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IGDSH</v>
      </c>
      <c r="G180" s="16">
        <f>VLOOKUP($D180,'Growth rate'!$B$3:$S$93,6,FALSE)*VLOOKUP($F180,BY_IND_Demand_Drivers!$B$5:$J$100,7,FALSE)</f>
        <v>1.3218935945253518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24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IGDSH</v>
      </c>
      <c r="G181" s="16">
        <f>VLOOKUP($D181,'Growth rate'!$B$3:$S$93,6,FALSE)*VLOOKUP($F181,BY_IND_Demand_Drivers!$B$5:$J$100,7,FALSE)</f>
        <v>1.3489311366433887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24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IGDSH</v>
      </c>
      <c r="G182" s="16">
        <f>VLOOKUP($D182,'Growth rate'!$B$3:$S$93,6,FALSE)*VLOOKUP($F182,BY_IND_Demand_Drivers!$B$5:$J$100,7,FALSE)</f>
        <v>1.3759686787614254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24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IGDSH</v>
      </c>
      <c r="G183" s="16">
        <f>VLOOKUP($D183,'Growth rate'!$B$3:$S$93,6,FALSE)*VLOOKUP($F183,BY_IND_Demand_Drivers!$B$5:$J$100,7,FALSE)</f>
        <v>1.403006220879462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24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IGDSH</v>
      </c>
      <c r="G184" s="16">
        <f>VLOOKUP($D184,'Growth rate'!$B$3:$S$93,6,FALSE)*VLOOKUP($F184,BY_IND_Demand_Drivers!$B$5:$J$100,7,FALSE)</f>
        <v>1.4300437629974989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24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IGDSH</v>
      </c>
      <c r="G185" s="16">
        <f>VLOOKUP($D185,'Growth rate'!$B$3:$S$93,6,FALSE)*VLOOKUP($F185,BY_IND_Demand_Drivers!$B$5:$J$100,7,FALSE)</f>
        <v>1.4570813051155356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24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IGDSH</v>
      </c>
      <c r="G186" s="16">
        <f>VLOOKUP($D186,'Growth rate'!$B$3:$S$93,6,FALSE)*VLOOKUP($F186,BY_IND_Demand_Drivers!$B$5:$J$100,7,FALSE)</f>
        <v>1.4841188472335725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24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IGDSH</v>
      </c>
      <c r="G187" s="16">
        <f>VLOOKUP($D187,'Growth rate'!$B$3:$S$93,6,FALSE)*VLOOKUP($F187,BY_IND_Demand_Drivers!$B$5:$J$100,7,FALSE)</f>
        <v>1.5111563893516091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24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IGDSH</v>
      </c>
      <c r="G188" s="16">
        <f>VLOOKUP($D188,'Growth rate'!$B$3:$S$93,6,FALSE)*VLOOKUP($F188,BY_IND_Demand_Drivers!$B$5:$J$100,7,FALSE)</f>
        <v>1.5381939314696458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24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IGDSH</v>
      </c>
      <c r="G189" s="16">
        <f>VLOOKUP($D189,'Growth rate'!$B$3:$S$93,6,FALSE)*VLOOKUP($F189,BY_IND_Demand_Drivers!$B$5:$J$100,7,FALSE)</f>
        <v>1.5652314735876827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24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IGDSH</v>
      </c>
      <c r="G190" s="16">
        <f>VLOOKUP($D190,'Growth rate'!$B$3:$S$93,6,FALSE)*VLOOKUP($F190,BY_IND_Demand_Drivers!$B$5:$J$100,7,FALSE)</f>
        <v>1.5922690157057193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24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IGDSH</v>
      </c>
      <c r="G191" s="16">
        <f>VLOOKUP($D191,'Growth rate'!$B$3:$S$93,6,FALSE)*VLOOKUP($F191,BY_IND_Demand_Drivers!$B$5:$J$100,7,FALSE)</f>
        <v>1.619306557823756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24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IGDSH</v>
      </c>
      <c r="G192" s="16">
        <f>VLOOKUP($D192,'Growth rate'!$B$3:$S$93,6,FALSE)*VLOOKUP($F192,BY_IND_Demand_Drivers!$B$5:$J$100,7,FALSE)</f>
        <v>1.6463440999417926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24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IGDSH</v>
      </c>
      <c r="G193" s="16">
        <f>VLOOKUP($D193,'Growth rate'!$B$3:$S$93,6,FALSE)*VLOOKUP($F193,BY_IND_Demand_Drivers!$B$5:$J$100,7,FALSE)</f>
        <v>1.6733816420598295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24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IGDSH</v>
      </c>
      <c r="G194" s="16">
        <f>VLOOKUP($D194,'Growth rate'!$B$3:$S$93,6,FALSE)*VLOOKUP($F194,BY_IND_Demand_Drivers!$B$5:$J$100,7,FALSE)</f>
        <v>1.7004191841778664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24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IGDSH</v>
      </c>
      <c r="G195" s="16">
        <f>VLOOKUP($D195,'Growth rate'!$B$3:$S$93,6,FALSE)*VLOOKUP($F195,BY_IND_Demand_Drivers!$B$5:$J$100,7,FALSE)</f>
        <v>1.7274567262959031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24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IGDSH</v>
      </c>
      <c r="G196" s="16">
        <f>VLOOKUP($D196,'Growth rate'!$B$3:$S$93,6,FALSE)*VLOOKUP($F196,BY_IND_Demand_Drivers!$B$5:$J$100,7,FALSE)</f>
        <v>1.7544942684139397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24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IGDSH</v>
      </c>
      <c r="G197" s="16">
        <f>VLOOKUP($D197,'Growth rate'!$B$3:$S$93,6,FALSE)*VLOOKUP($F197,BY_IND_Demand_Drivers!$B$5:$J$100,7,FALSE)</f>
        <v>1.7815318105319766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24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IGDSH</v>
      </c>
      <c r="G198" s="16">
        <f>VLOOKUP($D198,'Growth rate'!$B$3:$S$93,6,FALSE)*VLOOKUP($F198,BY_IND_Demand_Drivers!$B$5:$J$100,7,FALSE)</f>
        <v>1.8085693526500131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24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IGDSH</v>
      </c>
      <c r="G199" s="16">
        <f>VLOOKUP($D199,'Growth rate'!$B$3:$S$93,6,FALSE)*VLOOKUP($F199,BY_IND_Demand_Drivers!$B$5:$J$100,7,FALSE)</f>
        <v>1.8356068947680499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24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IGDSH</v>
      </c>
      <c r="G200" s="16">
        <f>VLOOKUP($D200,'Growth rate'!$B$3:$S$93,6,FALSE)*VLOOKUP($F200,BY_IND_Demand_Drivers!$B$5:$J$100,7,FALSE)</f>
        <v>1.8562443379377871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24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IGDSH</v>
      </c>
      <c r="G201" s="16">
        <f>VLOOKUP($D201,'Growth rate'!$B$3:$S$93,6,FALSE)*VLOOKUP($F201,BY_IND_Demand_Drivers!$B$5:$J$100,7,FALSE)</f>
        <v>1.8768817811075242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24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IGDSH</v>
      </c>
      <c r="G202" s="16">
        <f>VLOOKUP($D202,'Growth rate'!$B$3:$S$93,6,FALSE)*VLOOKUP($F202,BY_IND_Demand_Drivers!$B$5:$J$100,7,FALSE)</f>
        <v>1.8975192242772618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24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IGDSH</v>
      </c>
      <c r="G203" s="16">
        <f>VLOOKUP($D203,'Growth rate'!$B$3:$S$93,6,FALSE)*VLOOKUP($F203,BY_IND_Demand_Drivers!$B$5:$J$100,7,FALSE)</f>
        <v>1.918156667446999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24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IGDSH</v>
      </c>
      <c r="G204" s="16">
        <f>VLOOKUP($D204,'Growth rate'!$B$3:$S$93,6,FALSE)*VLOOKUP($F204,BY_IND_Demand_Drivers!$B$5:$J$100,7,FALSE)</f>
        <v>1.9387941106167366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24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IGDSH</v>
      </c>
      <c r="G205" s="16">
        <f>VLOOKUP($D205,'Growth rate'!$B$3:$S$93,6,FALSE)*VLOOKUP($F205,BY_IND_Demand_Drivers!$B$5:$J$100,7,FALSE)</f>
        <v>1.9608861096354309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24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IGDSH</v>
      </c>
      <c r="G206" s="16">
        <f>VLOOKUP($D206,'Growth rate'!$B$3:$S$93,6,FALSE)*VLOOKUP($F206,BY_IND_Demand_Drivers!$B$5:$J$100,7,FALSE)</f>
        <v>1.9829781086541249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24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IGDSH</v>
      </c>
      <c r="G207" s="16">
        <f>VLOOKUP($D207,'Growth rate'!$B$3:$S$93,6,FALSE)*VLOOKUP($F207,BY_IND_Demand_Drivers!$B$5:$J$100,7,FALSE)</f>
        <v>2.0050701076728195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24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IGDSH</v>
      </c>
      <c r="G208" s="16">
        <f>VLOOKUP($D208,'Growth rate'!$B$3:$S$93,6,FALSE)*VLOOKUP($F208,BY_IND_Demand_Drivers!$B$5:$J$100,7,FALSE)</f>
        <v>2.0271621066915135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24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IGDSH</v>
      </c>
      <c r="G209" s="16">
        <f>VLOOKUP($D209,'Growth rate'!$B$3:$S$93,6,FALSE)*VLOOKUP($F209,BY_IND_Demand_Drivers!$B$5:$J$100,7,FALSE)</f>
        <v>2.0492541057102076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24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IGDSH</v>
      </c>
      <c r="G210" s="16">
        <f>VLOOKUP($D210,'Growth rate'!$B$3:$S$93,6,FALSE)*VLOOKUP($F210,BY_IND_Demand_Drivers!$B$5:$J$100,7,FALSE)</f>
        <v>2.0712044312044529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24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IGDSH</v>
      </c>
      <c r="G211" s="16">
        <f>VLOOKUP($D211,'Growth rate'!$B$3:$S$93,6,FALSE)*VLOOKUP($F211,BY_IND_Demand_Drivers!$B$5:$J$100,7,FALSE)</f>
        <v>2.0931547566986981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24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IGDSH</v>
      </c>
      <c r="G212" s="16">
        <f>VLOOKUP($D212,'Growth rate'!$B$3:$S$93,6,FALSE)*VLOOKUP($F212,BY_IND_Demand_Drivers!$B$5:$J$100,7,FALSE)</f>
        <v>2.1151050821929429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24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IGDSH</v>
      </c>
      <c r="G213" s="16">
        <f>VLOOKUP($D213,'Growth rate'!$B$3:$S$93,6,FALSE)*VLOOKUP($F213,BY_IND_Demand_Drivers!$B$5:$J$100,7,FALSE)</f>
        <v>2.1370554076871877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24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IGDSH</v>
      </c>
      <c r="G214" s="16">
        <f>VLOOKUP($D214,'Growth rate'!$B$3:$S$93,6,FALSE)*VLOOKUP($F214,BY_IND_Demand_Drivers!$B$5:$J$100,7,FALSE)</f>
        <v>2.1590057331814334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24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IGDSH</v>
      </c>
      <c r="G215" s="16">
        <f>VLOOKUP($D215,'Growth rate'!$B$3:$S$93,6,FALSE)*VLOOKUP($F215,BY_IND_Demand_Drivers!$B$5:$J$100,7,FALSE)</f>
        <v>2.1807270595279111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24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IGDSH</v>
      </c>
      <c r="G216" s="16">
        <f>VLOOKUP($D216,'Growth rate'!$B$3:$S$93,6,FALSE)*VLOOKUP($F216,BY_IND_Demand_Drivers!$B$5:$J$100,7,FALSE)</f>
        <v>2.2024483858743897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24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IGDSH</v>
      </c>
      <c r="G217" s="16">
        <f>VLOOKUP($D217,'Growth rate'!$B$3:$S$93,6,FALSE)*VLOOKUP($F217,BY_IND_Demand_Drivers!$B$5:$J$100,7,FALSE)</f>
        <v>2.2241697122208675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24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IGDSH</v>
      </c>
      <c r="G218" s="16">
        <f>VLOOKUP($D218,'Growth rate'!$B$3:$S$93,6,FALSE)*VLOOKUP($F218,BY_IND_Demand_Drivers!$B$5:$J$100,7,FALSE)</f>
        <v>2.2458910385673461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24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IGDSH</v>
      </c>
      <c r="G219" s="16">
        <f>VLOOKUP($D219,'Growth rate'!$B$3:$S$93,6,FALSE)*VLOOKUP($F219,BY_IND_Demand_Drivers!$B$5:$J$100,7,FALSE)</f>
        <v>2.2676123649138238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24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IGDSH</v>
      </c>
      <c r="G220" s="16">
        <f>VLOOKUP($D220,'Growth rate'!$B$3:$S$93,6,FALSE)*VLOOKUP($F220,BY_IND_Demand_Drivers!$B$5:$J$100,7,FALSE)</f>
        <v>2.2881846982218099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24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IGDSH</v>
      </c>
      <c r="G221" s="16">
        <f>VLOOKUP($D221,'Growth rate'!$B$3:$S$93,6,FALSE)*VLOOKUP($F221,BY_IND_Demand_Drivers!$B$5:$J$100,7,FALSE)</f>
        <v>2.3087570315297956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24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IGDSH</v>
      </c>
      <c r="G222" s="16">
        <f>VLOOKUP($D222,'Growth rate'!$B$3:$S$93,6,FALSE)*VLOOKUP($F222,BY_IND_Demand_Drivers!$B$5:$J$100,7,FALSE)</f>
        <v>2.3293293648377809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24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IGDSH</v>
      </c>
      <c r="G223" s="16">
        <f>VLOOKUP($D223,'Growth rate'!$B$3:$S$93,6,FALSE)*VLOOKUP($F223,BY_IND_Demand_Drivers!$B$5:$J$100,7,FALSE)</f>
        <v>2.3499016981457661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24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IGDSH</v>
      </c>
      <c r="G224" s="16">
        <f>VLOOKUP($D224,'Growth rate'!$B$3:$S$93,6,FALSE)*VLOOKUP($F224,BY_IND_Demand_Drivers!$B$5:$J$100,7,FALSE)</f>
        <v>2.3704740314537522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24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IGDSH</v>
      </c>
      <c r="G225" s="16">
        <f>VLOOKUP($D225,'Growth rate'!$B$3:$S$93,6,FALSE)*VLOOKUP($F225,BY_IND_Demand_Drivers!$B$5:$J$100,7,FALSE)</f>
        <v>2.3897919045091678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24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IGDSH</v>
      </c>
      <c r="G226" s="16">
        <f>VLOOKUP($D226,'Growth rate'!$B$3:$S$93,6,FALSE)*VLOOKUP($F226,BY_IND_Demand_Drivers!$B$5:$J$100,7,FALSE)</f>
        <v>2.4091097775645838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24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IGDSH</v>
      </c>
      <c r="G227" s="16">
        <f>VLOOKUP($D227,'Growth rate'!$B$3:$S$93,6,FALSE)*VLOOKUP($F227,BY_IND_Demand_Drivers!$B$5:$J$100,7,FALSE)</f>
        <v>2.4284276506199989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24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IGDSH</v>
      </c>
      <c r="G228" s="16">
        <f>VLOOKUP($D228,'Growth rate'!$B$3:$S$93,6,FALSE)*VLOOKUP($F228,BY_IND_Demand_Drivers!$B$5:$J$100,7,FALSE)</f>
        <v>2.4477455236754149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24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IGDSH</v>
      </c>
      <c r="G229" s="16">
        <f>VLOOKUP($D229,'Growth rate'!$B$3:$S$93,6,FALSE)*VLOOKUP($F229,BY_IND_Demand_Drivers!$B$5:$J$100,7,FALSE)</f>
        <v>2.4670633967308304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24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IGDSH</v>
      </c>
      <c r="G230" s="16">
        <f>VLOOKUP($D230,'Growth rate'!$B$3:$S$93,6,FALSE)*VLOOKUP($F230,BY_IND_Demand_Drivers!$B$5:$J$100,7,FALSE)</f>
        <v>2.4840325487520518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24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IGDSH</v>
      </c>
      <c r="G231" s="16">
        <f>VLOOKUP($D231,'Growth rate'!$B$3:$S$93,6,FALSE)*VLOOKUP($F231,BY_IND_Demand_Drivers!$B$5:$J$100,7,FALSE)</f>
        <v>2.5010017007732723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24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IGDSH</v>
      </c>
      <c r="G232" s="16">
        <f>VLOOKUP($D232,'Growth rate'!$B$3:$S$93,6,FALSE)*VLOOKUP($F232,BY_IND_Demand_Drivers!$B$5:$J$100,7,FALSE)</f>
        <v>2.5179708527944933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24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IGDSH</v>
      </c>
      <c r="G233" s="16">
        <f>VLOOKUP($D233,'Growth rate'!$B$3:$S$93,6,FALSE)*VLOOKUP($F233,BY_IND_Demand_Drivers!$B$5:$J$100,7,FALSE)</f>
        <v>2.5349400048157142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24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IGDSH</v>
      </c>
      <c r="G234" s="16">
        <f>VLOOKUP($D234,'Growth rate'!$B$3:$S$93,6,FALSE)*VLOOKUP($F234,BY_IND_Demand_Drivers!$B$5:$J$100,7,FALSE)</f>
        <v>2.5519091568369352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24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IGDSH</v>
      </c>
      <c r="G235" s="16">
        <f>VLOOKUP($D235,'Growth rate'!$B$3:$S$93,6,FALSE)*VLOOKUP($F235,BY_IND_Demand_Drivers!$B$5:$J$100,7,FALSE)</f>
        <v>2.566818930822349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24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IGDSH</v>
      </c>
      <c r="G236" s="16">
        <f>VLOOKUP($D236,'Growth rate'!$B$3:$S$93,6,FALSE)*VLOOKUP($F236,BY_IND_Demand_Drivers!$B$5:$J$100,7,FALSE)</f>
        <v>2.5817287048077615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24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IGDSH</v>
      </c>
      <c r="G237" s="16">
        <f>VLOOKUP($D237,'Growth rate'!$B$3:$S$93,6,FALSE)*VLOOKUP($F237,BY_IND_Demand_Drivers!$B$5:$J$100,7,FALSE)</f>
        <v>2.5966384787931749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24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IGDSH</v>
      </c>
      <c r="G238" s="16">
        <f>VLOOKUP($D238,'Growth rate'!$B$3:$S$93,6,FALSE)*VLOOKUP($F238,BY_IND_Demand_Drivers!$B$5:$J$100,7,FALSE)</f>
        <v>2.6115482527785883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24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IGDSH</v>
      </c>
      <c r="G239" s="16">
        <f>VLOOKUP($D239,'Growth rate'!$B$3:$S$93,6,FALSE)*VLOOKUP($F239,BY_IND_Demand_Drivers!$B$5:$J$100,7,FALSE)</f>
        <v>2.6264580267640016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24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IGDSH</v>
      </c>
      <c r="G240" s="16">
        <f>VLOOKUP($D240,'Growth rate'!$B$3:$S$93,6,FALSE)*VLOOKUP($F240,BY_IND_Demand_Drivers!$B$5:$J$100,7,FALSE)</f>
        <v>2.6398964101192015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24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IGDSH</v>
      </c>
      <c r="G241" s="16">
        <f>VLOOKUP($D241,'Growth rate'!$B$3:$S$93,6,FALSE)*VLOOKUP($F241,BY_IND_Demand_Drivers!$B$5:$J$100,7,FALSE)</f>
        <v>2.6533347934744027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24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IGDSH</v>
      </c>
      <c r="G242" s="16">
        <f>VLOOKUP($D242,'Growth rate'!$B$3:$S$93,6,FALSE)*VLOOKUP($F242,BY_IND_Demand_Drivers!$B$5:$J$100,7,FALSE)</f>
        <v>2.6667731768296026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24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IGDSH</v>
      </c>
      <c r="G243" s="16">
        <f>VLOOKUP($D243,'Growth rate'!$B$3:$S$93,6,FALSE)*VLOOKUP($F243,BY_IND_Demand_Drivers!$B$5:$J$100,7,FALSE)</f>
        <v>2.6802115601848033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24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IGDSH</v>
      </c>
      <c r="G244" s="16">
        <f>VLOOKUP($D244,'Growth rate'!$B$3:$S$93,6,FALSE)*VLOOKUP($F244,BY_IND_Demand_Drivers!$B$5:$J$100,7,FALSE)</f>
        <v>2.6936499435400036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24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IGDSH</v>
      </c>
      <c r="G245" s="16">
        <f>VLOOKUP($D245,'Growth rate'!$B$3:$S$93,6,FALSE)*VLOOKUP($F245,BY_IND_Demand_Drivers!$B$5:$J$100,7,FALSE)</f>
        <v>2.7059110452745099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24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IGDSH</v>
      </c>
      <c r="G246" s="16">
        <f>VLOOKUP($D246,'Growth rate'!$B$3:$S$93,6,FALSE)*VLOOKUP($F246,BY_IND_Demand_Drivers!$B$5:$J$100,7,FALSE)</f>
        <v>2.7181721470090165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24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IGDSH</v>
      </c>
      <c r="G247" s="16">
        <f>VLOOKUP($D247,'Growth rate'!$B$3:$S$93,6,FALSE)*VLOOKUP($F247,BY_IND_Demand_Drivers!$B$5:$J$100,7,FALSE)</f>
        <v>2.7304332487435228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24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IGDSH</v>
      </c>
      <c r="G248" s="16">
        <f>VLOOKUP($D248,'Growth rate'!$B$3:$S$93,6,FALSE)*VLOOKUP($F248,BY_IND_Demand_Drivers!$B$5:$J$100,7,FALSE)</f>
        <v>2.742694350478029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24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IGDSH</v>
      </c>
      <c r="G249" s="16">
        <f>VLOOKUP($D249,'Growth rate'!$B$3:$S$93,6,FALSE)*VLOOKUP($F249,BY_IND_Demand_Drivers!$B$5:$J$100,7,FALSE)</f>
        <v>2.7549554522125352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25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IGDLA</v>
      </c>
      <c r="G250" s="16">
        <f>VLOOKUP($D250,'Growth rate'!$B$3:$S$93,6,FALSE)*VLOOKUP($F250,BY_IND_Demand_Drivers!$B$5:$J$100,7,FALSE)</f>
        <v>4.4971272712871304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25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IGDLA</v>
      </c>
      <c r="G251" s="16">
        <f>VLOOKUP($D251,'Growth rate'!$B$3:$S$93,6,FALSE)*VLOOKUP($F251,BY_IND_Demand_Drivers!$B$5:$J$100,7,FALSE)</f>
        <v>4.619030234308533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25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IGDLA</v>
      </c>
      <c r="G252" s="16">
        <f>VLOOKUP($D252,'Growth rate'!$B$3:$S$93,6,FALSE)*VLOOKUP($F252,BY_IND_Demand_Drivers!$B$5:$J$100,7,FALSE)</f>
        <v>4.7409331973299356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25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IGDLA</v>
      </c>
      <c r="G253" s="16">
        <f>VLOOKUP($D253,'Growth rate'!$B$3:$S$93,6,FALSE)*VLOOKUP($F253,BY_IND_Demand_Drivers!$B$5:$J$100,7,FALSE)</f>
        <v>4.862836160351339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25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IGDLA</v>
      </c>
      <c r="G254" s="16">
        <f>VLOOKUP($D254,'Growth rate'!$B$3:$S$93,6,FALSE)*VLOOKUP($F254,BY_IND_Demand_Drivers!$B$5:$J$100,7,FALSE)</f>
        <v>4.9847391233727416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25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IGDLA</v>
      </c>
      <c r="G255" s="16">
        <f>VLOOKUP($D255,'Growth rate'!$B$3:$S$93,6,FALSE)*VLOOKUP($F255,BY_IND_Demand_Drivers!$B$5:$J$100,7,FALSE)</f>
        <v>5.1066420863941451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25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IGDLA</v>
      </c>
      <c r="G256" s="16">
        <f>VLOOKUP($D256,'Growth rate'!$B$3:$S$93,6,FALSE)*VLOOKUP($F256,BY_IND_Demand_Drivers!$B$5:$J$100,7,FALSE)</f>
        <v>5.2285450494155477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25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IGDLA</v>
      </c>
      <c r="G257" s="16">
        <f>VLOOKUP($D257,'Growth rate'!$B$3:$S$93,6,FALSE)*VLOOKUP($F257,BY_IND_Demand_Drivers!$B$5:$J$100,7,FALSE)</f>
        <v>5.3504480124369502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25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IGDLA</v>
      </c>
      <c r="G258" s="16">
        <f>VLOOKUP($D258,'Growth rate'!$B$3:$S$93,6,FALSE)*VLOOKUP($F258,BY_IND_Demand_Drivers!$B$5:$J$100,7,FALSE)</f>
        <v>5.4723509754583537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25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IGDLA</v>
      </c>
      <c r="G259" s="16">
        <f>VLOOKUP($D259,'Growth rate'!$B$3:$S$93,6,FALSE)*VLOOKUP($F259,BY_IND_Demand_Drivers!$B$5:$J$100,7,FALSE)</f>
        <v>5.5942539384797563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25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IGDLA</v>
      </c>
      <c r="G260" s="16">
        <f>VLOOKUP($D260,'Growth rate'!$B$3:$S$93,6,FALSE)*VLOOKUP($F260,BY_IND_Demand_Drivers!$B$5:$J$100,7,FALSE)</f>
        <v>5.7161569015011588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25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IGDLA</v>
      </c>
      <c r="G261" s="16">
        <f>VLOOKUP($D261,'Growth rate'!$B$3:$S$93,6,FALSE)*VLOOKUP($F261,BY_IND_Demand_Drivers!$B$5:$J$100,7,FALSE)</f>
        <v>5.8380598645225623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25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IGDLA</v>
      </c>
      <c r="G262" s="16">
        <f>VLOOKUP($D262,'Growth rate'!$B$3:$S$93,6,FALSE)*VLOOKUP($F262,BY_IND_Demand_Drivers!$B$5:$J$100,7,FALSE)</f>
        <v>5.959962827543964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25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IGDLA</v>
      </c>
      <c r="G263" s="16">
        <f>VLOOKUP($D263,'Growth rate'!$B$3:$S$93,6,FALSE)*VLOOKUP($F263,BY_IND_Demand_Drivers!$B$5:$J$100,7,FALSE)</f>
        <v>6.0818657905653684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25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IGDLA</v>
      </c>
      <c r="G264" s="16">
        <f>VLOOKUP($D264,'Growth rate'!$B$3:$S$93,6,FALSE)*VLOOKUP($F264,BY_IND_Demand_Drivers!$B$5:$J$100,7,FALSE)</f>
        <v>6.2037687535867709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25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IGDLA</v>
      </c>
      <c r="G265" s="16">
        <f>VLOOKUP($D265,'Growth rate'!$B$3:$S$93,6,FALSE)*VLOOKUP($F265,BY_IND_Demand_Drivers!$B$5:$J$100,7,FALSE)</f>
        <v>6.3256717166081735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25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IGDLA</v>
      </c>
      <c r="G266" s="16">
        <f>VLOOKUP($D266,'Growth rate'!$B$3:$S$93,6,FALSE)*VLOOKUP($F266,BY_IND_Demand_Drivers!$B$5:$J$100,7,FALSE)</f>
        <v>6.447574679629577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25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IGDLA</v>
      </c>
      <c r="G267" s="16">
        <f>VLOOKUP($D267,'Growth rate'!$B$3:$S$93,6,FALSE)*VLOOKUP($F267,BY_IND_Demand_Drivers!$B$5:$J$100,7,FALSE)</f>
        <v>6.5694776426509796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25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IGDLA</v>
      </c>
      <c r="G268" s="16">
        <f>VLOOKUP($D268,'Growth rate'!$B$3:$S$93,6,FALSE)*VLOOKUP($F268,BY_IND_Demand_Drivers!$B$5:$J$100,7,FALSE)</f>
        <v>6.6913806056723821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25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IGDLA</v>
      </c>
      <c r="G269" s="16">
        <f>VLOOKUP($D269,'Growth rate'!$B$3:$S$93,6,FALSE)*VLOOKUP($F269,BY_IND_Demand_Drivers!$B$5:$J$100,7,FALSE)</f>
        <v>6.8132835686937847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25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IGDLA</v>
      </c>
      <c r="G270" s="16">
        <f>VLOOKUP($D270,'Growth rate'!$B$3:$S$93,6,FALSE)*VLOOKUP($F270,BY_IND_Demand_Drivers!$B$5:$J$100,7,FALSE)</f>
        <v>6.9351865317151873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25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IGDLA</v>
      </c>
      <c r="G271" s="16">
        <f>VLOOKUP($D271,'Growth rate'!$B$3:$S$93,6,FALSE)*VLOOKUP($F271,BY_IND_Demand_Drivers!$B$5:$J$100,7,FALSE)</f>
        <v>7.0570894947365916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25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IGDLA</v>
      </c>
      <c r="G272" s="16">
        <f>VLOOKUP($D272,'Growth rate'!$B$3:$S$93,6,FALSE)*VLOOKUP($F272,BY_IND_Demand_Drivers!$B$5:$J$100,7,FALSE)</f>
        <v>7.1789924577579942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25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IGDLA</v>
      </c>
      <c r="G273" s="16">
        <f>VLOOKUP($D273,'Growth rate'!$B$3:$S$93,6,FALSE)*VLOOKUP($F273,BY_IND_Demand_Drivers!$B$5:$J$100,7,FALSE)</f>
        <v>7.3008954207793968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25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IGDLA</v>
      </c>
      <c r="G274" s="16">
        <f>VLOOKUP($D274,'Growth rate'!$B$3:$S$93,6,FALSE)*VLOOKUP($F274,BY_IND_Demand_Drivers!$B$5:$J$100,7,FALSE)</f>
        <v>7.4227983838007994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25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IGDLA</v>
      </c>
      <c r="G275" s="16">
        <f>VLOOKUP($D275,'Growth rate'!$B$3:$S$93,6,FALSE)*VLOOKUP($F275,BY_IND_Demand_Drivers!$B$5:$J$100,7,FALSE)</f>
        <v>7.5447013468222019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25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IGDLA</v>
      </c>
      <c r="G276" s="16">
        <f>VLOOKUP($D276,'Growth rate'!$B$3:$S$93,6,FALSE)*VLOOKUP($F276,BY_IND_Demand_Drivers!$B$5:$J$100,7,FALSE)</f>
        <v>7.6666043098436054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25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IGDLA</v>
      </c>
      <c r="G277" s="16">
        <f>VLOOKUP($D277,'Growth rate'!$B$3:$S$93,6,FALSE)*VLOOKUP($F277,BY_IND_Demand_Drivers!$B$5:$J$100,7,FALSE)</f>
        <v>7.788507272865008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25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IGDLA</v>
      </c>
      <c r="G278" s="16">
        <f>VLOOKUP($D278,'Growth rate'!$B$3:$S$93,6,FALSE)*VLOOKUP($F278,BY_IND_Demand_Drivers!$B$5:$J$100,7,FALSE)</f>
        <v>7.9104102358864106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25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IGDLA</v>
      </c>
      <c r="G279" s="16">
        <f>VLOOKUP($D279,'Growth rate'!$B$3:$S$93,6,FALSE)*VLOOKUP($F279,BY_IND_Demand_Drivers!$B$5:$J$100,7,FALSE)</f>
        <v>8.0323131989078149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25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IGDLA</v>
      </c>
      <c r="G280" s="16">
        <f>VLOOKUP($D280,'Growth rate'!$B$3:$S$93,6,FALSE)*VLOOKUP($F280,BY_IND_Demand_Drivers!$B$5:$J$100,7,FALSE)</f>
        <v>8.1542161619292166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25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IGDLA</v>
      </c>
      <c r="G281" s="16">
        <f>VLOOKUP($D281,'Growth rate'!$B$3:$S$93,6,FALSE)*VLOOKUP($F281,BY_IND_Demand_Drivers!$B$5:$J$100,7,FALSE)</f>
        <v>8.2761191249506201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25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IGDLA</v>
      </c>
      <c r="G282" s="16">
        <f>VLOOKUP($D282,'Growth rate'!$B$3:$S$93,6,FALSE)*VLOOKUP($F282,BY_IND_Demand_Drivers!$B$5:$J$100,7,FALSE)</f>
        <v>8.3691662466377092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25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IGDLA</v>
      </c>
      <c r="G283" s="16">
        <f>VLOOKUP($D283,'Growth rate'!$B$3:$S$93,6,FALSE)*VLOOKUP($F283,BY_IND_Demand_Drivers!$B$5:$J$100,7,FALSE)</f>
        <v>8.4622133683247984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25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IGDLA</v>
      </c>
      <c r="G284" s="16">
        <f>VLOOKUP($D284,'Growth rate'!$B$3:$S$93,6,FALSE)*VLOOKUP($F284,BY_IND_Demand_Drivers!$B$5:$J$100,7,FALSE)</f>
        <v>8.5552604900118894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25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IGDLA</v>
      </c>
      <c r="G285" s="16">
        <f>VLOOKUP($D285,'Growth rate'!$B$3:$S$93,6,FALSE)*VLOOKUP($F285,BY_IND_Demand_Drivers!$B$5:$J$100,7,FALSE)</f>
        <v>8.6483076116989803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25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IGDLA</v>
      </c>
      <c r="G286" s="16">
        <f>VLOOKUP($D286,'Growth rate'!$B$3:$S$93,6,FALSE)*VLOOKUP($F286,BY_IND_Demand_Drivers!$B$5:$J$100,7,FALSE)</f>
        <v>8.7413547333860713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25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IGDLA</v>
      </c>
      <c r="G287" s="16">
        <f>VLOOKUP($D287,'Growth rate'!$B$3:$S$93,6,FALSE)*VLOOKUP($F287,BY_IND_Demand_Drivers!$B$5:$J$100,7,FALSE)</f>
        <v>8.8409599463040074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25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IGDLA</v>
      </c>
      <c r="G288" s="16">
        <f>VLOOKUP($D288,'Growth rate'!$B$3:$S$93,6,FALSE)*VLOOKUP($F288,BY_IND_Demand_Drivers!$B$5:$J$100,7,FALSE)</f>
        <v>8.9405651592219453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25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IGDLA</v>
      </c>
      <c r="G289" s="16">
        <f>VLOOKUP($D289,'Growth rate'!$B$3:$S$93,6,FALSE)*VLOOKUP($F289,BY_IND_Demand_Drivers!$B$5:$J$100,7,FALSE)</f>
        <v>9.0401703721398832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25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IGDLA</v>
      </c>
      <c r="G290" s="16">
        <f>VLOOKUP($D290,'Growth rate'!$B$3:$S$93,6,FALSE)*VLOOKUP($F290,BY_IND_Demand_Drivers!$B$5:$J$100,7,FALSE)</f>
        <v>9.1397755850578211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25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IGDLA</v>
      </c>
      <c r="G291" s="16">
        <f>VLOOKUP($D291,'Growth rate'!$B$3:$S$93,6,FALSE)*VLOOKUP($F291,BY_IND_Demand_Drivers!$B$5:$J$100,7,FALSE)</f>
        <v>9.2393807979757572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25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IGDLA</v>
      </c>
      <c r="G292" s="16">
        <f>VLOOKUP($D292,'Growth rate'!$B$3:$S$93,6,FALSE)*VLOOKUP($F292,BY_IND_Demand_Drivers!$B$5:$J$100,7,FALSE)</f>
        <v>9.3383472537782506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25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IGDLA</v>
      </c>
      <c r="G293" s="16">
        <f>VLOOKUP($D293,'Growth rate'!$B$3:$S$93,6,FALSE)*VLOOKUP($F293,BY_IND_Demand_Drivers!$B$5:$J$100,7,FALSE)</f>
        <v>9.437313709580744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25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IGDLA</v>
      </c>
      <c r="G294" s="16">
        <f>VLOOKUP($D294,'Growth rate'!$B$3:$S$93,6,FALSE)*VLOOKUP($F294,BY_IND_Demand_Drivers!$B$5:$J$100,7,FALSE)</f>
        <v>9.5362801653832356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25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IGDLA</v>
      </c>
      <c r="G295" s="16">
        <f>VLOOKUP($D295,'Growth rate'!$B$3:$S$93,6,FALSE)*VLOOKUP($F295,BY_IND_Demand_Drivers!$B$5:$J$100,7,FALSE)</f>
        <v>9.6352466211857273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25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IGDLA</v>
      </c>
      <c r="G296" s="16">
        <f>VLOOKUP($D296,'Growth rate'!$B$3:$S$93,6,FALSE)*VLOOKUP($F296,BY_IND_Demand_Drivers!$B$5:$J$100,7,FALSE)</f>
        <v>9.7342130769882207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25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IGDLA</v>
      </c>
      <c r="G297" s="16">
        <f>VLOOKUP($D297,'Growth rate'!$B$3:$S$93,6,FALSE)*VLOOKUP($F297,BY_IND_Demand_Drivers!$B$5:$J$100,7,FALSE)</f>
        <v>9.8321470545232614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25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IGDLA</v>
      </c>
      <c r="G298" s="16">
        <f>VLOOKUP($D298,'Growth rate'!$B$3:$S$93,6,FALSE)*VLOOKUP($F298,BY_IND_Demand_Drivers!$B$5:$J$100,7,FALSE)</f>
        <v>9.9300810320583057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25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IGDLA</v>
      </c>
      <c r="G299" s="16">
        <f>VLOOKUP($D299,'Growth rate'!$B$3:$S$93,6,FALSE)*VLOOKUP($F299,BY_IND_Demand_Drivers!$B$5:$J$100,7,FALSE)</f>
        <v>10.028015009593345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25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IGDLA</v>
      </c>
      <c r="G300" s="16">
        <f>VLOOKUP($D300,'Growth rate'!$B$3:$S$93,6,FALSE)*VLOOKUP($F300,BY_IND_Demand_Drivers!$B$5:$J$100,7,FALSE)</f>
        <v>10.125948987128389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25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IGDLA</v>
      </c>
      <c r="G301" s="16">
        <f>VLOOKUP($D301,'Growth rate'!$B$3:$S$93,6,FALSE)*VLOOKUP($F301,BY_IND_Demand_Drivers!$B$5:$J$100,7,FALSE)</f>
        <v>10.223882964663428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25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IGDLA</v>
      </c>
      <c r="G302" s="16">
        <f>VLOOKUP($D302,'Growth rate'!$B$3:$S$93,6,FALSE)*VLOOKUP($F302,BY_IND_Demand_Drivers!$B$5:$J$100,7,FALSE)</f>
        <v>10.316636528414122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25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IGDLA</v>
      </c>
      <c r="G303" s="16">
        <f>VLOOKUP($D303,'Growth rate'!$B$3:$S$93,6,FALSE)*VLOOKUP($F303,BY_IND_Demand_Drivers!$B$5:$J$100,7,FALSE)</f>
        <v>10.409390092164816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25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IGDLA</v>
      </c>
      <c r="G304" s="16">
        <f>VLOOKUP($D304,'Growth rate'!$B$3:$S$93,6,FALSE)*VLOOKUP($F304,BY_IND_Demand_Drivers!$B$5:$J$100,7,FALSE)</f>
        <v>10.502143655915505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25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IGDLA</v>
      </c>
      <c r="G305" s="16">
        <f>VLOOKUP($D305,'Growth rate'!$B$3:$S$93,6,FALSE)*VLOOKUP($F305,BY_IND_Demand_Drivers!$B$5:$J$100,7,FALSE)</f>
        <v>10.594897219666198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25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IGDLA</v>
      </c>
      <c r="G306" s="16">
        <f>VLOOKUP($D306,'Growth rate'!$B$3:$S$93,6,FALSE)*VLOOKUP($F306,BY_IND_Demand_Drivers!$B$5:$J$100,7,FALSE)</f>
        <v>10.68765078341689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25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IGDLA</v>
      </c>
      <c r="G307" s="16">
        <f>VLOOKUP($D307,'Growth rate'!$B$3:$S$93,6,FALSE)*VLOOKUP($F307,BY_IND_Demand_Drivers!$B$5:$J$100,7,FALSE)</f>
        <v>10.77474841804824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25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IGDLA</v>
      </c>
      <c r="G308" s="16">
        <f>VLOOKUP($D308,'Growth rate'!$B$3:$S$93,6,FALSE)*VLOOKUP($F308,BY_IND_Demand_Drivers!$B$5:$J$100,7,FALSE)</f>
        <v>10.86184605267959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25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IGDLA</v>
      </c>
      <c r="G309" s="16">
        <f>VLOOKUP($D309,'Growth rate'!$B$3:$S$93,6,FALSE)*VLOOKUP($F309,BY_IND_Demand_Drivers!$B$5:$J$100,7,FALSE)</f>
        <v>10.948943687310939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25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IGDLA</v>
      </c>
      <c r="G310" s="16">
        <f>VLOOKUP($D310,'Growth rate'!$B$3:$S$93,6,FALSE)*VLOOKUP($F310,BY_IND_Demand_Drivers!$B$5:$J$100,7,FALSE)</f>
        <v>11.036041321942289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25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IGDLA</v>
      </c>
      <c r="G311" s="16">
        <f>VLOOKUP($D311,'Growth rate'!$B$3:$S$93,6,FALSE)*VLOOKUP($F311,BY_IND_Demand_Drivers!$B$5:$J$100,7,FALSE)</f>
        <v>11.123138956573639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25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IGDLA</v>
      </c>
      <c r="G312" s="16">
        <f>VLOOKUP($D312,'Growth rate'!$B$3:$S$93,6,FALSE)*VLOOKUP($F312,BY_IND_Demand_Drivers!$B$5:$J$100,7,FALSE)</f>
        <v>11.199647017192342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25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IGDLA</v>
      </c>
      <c r="G313" s="16">
        <f>VLOOKUP($D313,'Growth rate'!$B$3:$S$93,6,FALSE)*VLOOKUP($F313,BY_IND_Demand_Drivers!$B$5:$J$100,7,FALSE)</f>
        <v>11.276155077811042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25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IGDLA</v>
      </c>
      <c r="G314" s="16">
        <f>VLOOKUP($D314,'Growth rate'!$B$3:$S$93,6,FALSE)*VLOOKUP($F314,BY_IND_Demand_Drivers!$B$5:$J$100,7,FALSE)</f>
        <v>11.352663138429746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25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IGDLA</v>
      </c>
      <c r="G315" s="16">
        <f>VLOOKUP($D315,'Growth rate'!$B$3:$S$93,6,FALSE)*VLOOKUP($F315,BY_IND_Demand_Drivers!$B$5:$J$100,7,FALSE)</f>
        <v>11.429171199048445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25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IGDLA</v>
      </c>
      <c r="G316" s="16">
        <f>VLOOKUP($D316,'Growth rate'!$B$3:$S$93,6,FALSE)*VLOOKUP($F316,BY_IND_Demand_Drivers!$B$5:$J$100,7,FALSE)</f>
        <v>11.505679259667147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25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IGDLA</v>
      </c>
      <c r="G317" s="16">
        <f>VLOOKUP($D317,'Growth rate'!$B$3:$S$93,6,FALSE)*VLOOKUP($F317,BY_IND_Demand_Drivers!$B$5:$J$100,7,FALSE)</f>
        <v>11.572902294174744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25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IGDLA</v>
      </c>
      <c r="G318" s="16">
        <f>VLOOKUP($D318,'Growth rate'!$B$3:$S$93,6,FALSE)*VLOOKUP($F318,BY_IND_Demand_Drivers!$B$5:$J$100,7,FALSE)</f>
        <v>11.640125328682336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25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IGDLA</v>
      </c>
      <c r="G319" s="16">
        <f>VLOOKUP($D319,'Growth rate'!$B$3:$S$93,6,FALSE)*VLOOKUP($F319,BY_IND_Demand_Drivers!$B$5:$J$100,7,FALSE)</f>
        <v>11.707348363189929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25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IGDLA</v>
      </c>
      <c r="G320" s="16">
        <f>VLOOKUP($D320,'Growth rate'!$B$3:$S$93,6,FALSE)*VLOOKUP($F320,BY_IND_Demand_Drivers!$B$5:$J$100,7,FALSE)</f>
        <v>11.774571397697523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25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IGDLA</v>
      </c>
      <c r="G321" s="16">
        <f>VLOOKUP($D321,'Growth rate'!$B$3:$S$93,6,FALSE)*VLOOKUP($F321,BY_IND_Demand_Drivers!$B$5:$J$100,7,FALSE)</f>
        <v>11.841794432205118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25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IGDLA</v>
      </c>
      <c r="G322" s="16">
        <f>VLOOKUP($D322,'Growth rate'!$B$3:$S$93,6,FALSE)*VLOOKUP($F322,BY_IND_Demand_Drivers!$B$5:$J$100,7,FALSE)</f>
        <v>11.902383473252735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25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IGDLA</v>
      </c>
      <c r="G323" s="16">
        <f>VLOOKUP($D323,'Growth rate'!$B$3:$S$93,6,FALSE)*VLOOKUP($F323,BY_IND_Demand_Drivers!$B$5:$J$100,7,FALSE)</f>
        <v>11.962972514300356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25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IGDLA</v>
      </c>
      <c r="G324" s="16">
        <f>VLOOKUP($D324,'Growth rate'!$B$3:$S$93,6,FALSE)*VLOOKUP($F324,BY_IND_Demand_Drivers!$B$5:$J$100,7,FALSE)</f>
        <v>12.023561555347971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25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IGDLA</v>
      </c>
      <c r="G325" s="16">
        <f>VLOOKUP($D325,'Growth rate'!$B$3:$S$93,6,FALSE)*VLOOKUP($F325,BY_IND_Demand_Drivers!$B$5:$J$100,7,FALSE)</f>
        <v>12.08415059639559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25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IGDLA</v>
      </c>
      <c r="G326" s="16">
        <f>VLOOKUP($D326,'Growth rate'!$B$3:$S$93,6,FALSE)*VLOOKUP($F326,BY_IND_Demand_Drivers!$B$5:$J$100,7,FALSE)</f>
        <v>12.144739637443207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25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IGDLA</v>
      </c>
      <c r="G327" s="16">
        <f>VLOOKUP($D327,'Growth rate'!$B$3:$S$93,6,FALSE)*VLOOKUP($F327,BY_IND_Demand_Drivers!$B$5:$J$100,7,FALSE)</f>
        <v>12.200020721234701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25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IGDLA</v>
      </c>
      <c r="G328" s="16">
        <f>VLOOKUP($D328,'Growth rate'!$B$3:$S$93,6,FALSE)*VLOOKUP($F328,BY_IND_Demand_Drivers!$B$5:$J$100,7,FALSE)</f>
        <v>12.255301805026194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25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IGDLA</v>
      </c>
      <c r="G329" s="16">
        <f>VLOOKUP($D329,'Growth rate'!$B$3:$S$93,6,FALSE)*VLOOKUP($F329,BY_IND_Demand_Drivers!$B$5:$J$100,7,FALSE)</f>
        <v>12.310582888817684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25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IGDLA</v>
      </c>
      <c r="G330" s="16">
        <f>VLOOKUP($D330,'Growth rate'!$B$3:$S$93,6,FALSE)*VLOOKUP($F330,BY_IND_Demand_Drivers!$B$5:$J$100,7,FALSE)</f>
        <v>12.365863972609178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25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IGDLA</v>
      </c>
      <c r="G331" s="16">
        <f>VLOOKUP($D331,'Growth rate'!$B$3:$S$93,6,FALSE)*VLOOKUP($F331,BY_IND_Demand_Drivers!$B$5:$J$100,7,FALSE)</f>
        <v>12.421145056400668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26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IGDEM</v>
      </c>
      <c r="G332" s="16">
        <f>VLOOKUP($D332,'Growth rate'!$B$3:$S$93,6,FALSE)*VLOOKUP($F332,BY_IND_Demand_Drivers!$B$5:$J$100,7,FALSE)</f>
        <v>40.474082994059401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26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IGDEM</v>
      </c>
      <c r="G333" s="16">
        <f>VLOOKUP($D333,'Growth rate'!$B$3:$S$93,6,FALSE)*VLOOKUP($F333,BY_IND_Demand_Drivers!$B$5:$J$100,7,FALSE)</f>
        <v>41.571207968496218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26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IGDEM</v>
      </c>
      <c r="G334" s="16">
        <f>VLOOKUP($D334,'Growth rate'!$B$3:$S$93,6,FALSE)*VLOOKUP($F334,BY_IND_Demand_Drivers!$B$5:$J$100,7,FALSE)</f>
        <v>42.668332942933034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26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IGDEM</v>
      </c>
      <c r="G335" s="16">
        <f>VLOOKUP($D335,'Growth rate'!$B$3:$S$93,6,FALSE)*VLOOKUP($F335,BY_IND_Demand_Drivers!$B$5:$J$100,7,FALSE)</f>
        <v>43.765457917369858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26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IGDEM</v>
      </c>
      <c r="G336" s="16">
        <f>VLOOKUP($D336,'Growth rate'!$B$3:$S$93,6,FALSE)*VLOOKUP($F336,BY_IND_Demand_Drivers!$B$5:$J$100,7,FALSE)</f>
        <v>44.862582891806674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26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IGDEM</v>
      </c>
      <c r="G337" s="16">
        <f>VLOOKUP($D337,'Growth rate'!$B$3:$S$93,6,FALSE)*VLOOKUP($F337,BY_IND_Demand_Drivers!$B$5:$J$100,7,FALSE)</f>
        <v>45.959707866243498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26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IGDEM</v>
      </c>
      <c r="G338" s="16">
        <f>VLOOKUP($D338,'Growth rate'!$B$3:$S$93,6,FALSE)*VLOOKUP($F338,BY_IND_Demand_Drivers!$B$5:$J$100,7,FALSE)</f>
        <v>47.056832840680315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26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IGDEM</v>
      </c>
      <c r="G339" s="16">
        <f>VLOOKUP($D339,'Growth rate'!$B$3:$S$93,6,FALSE)*VLOOKUP($F339,BY_IND_Demand_Drivers!$B$5:$J$100,7,FALSE)</f>
        <v>48.153957815117131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26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IGDEM</v>
      </c>
      <c r="G340" s="16">
        <f>VLOOKUP($D340,'Growth rate'!$B$3:$S$93,6,FALSE)*VLOOKUP($F340,BY_IND_Demand_Drivers!$B$5:$J$100,7,FALSE)</f>
        <v>49.251082789553955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26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IGDEM</v>
      </c>
      <c r="G341" s="16">
        <f>VLOOKUP($D341,'Growth rate'!$B$3:$S$93,6,FALSE)*VLOOKUP($F341,BY_IND_Demand_Drivers!$B$5:$J$100,7,FALSE)</f>
        <v>50.348207763990771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26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IGDEM</v>
      </c>
      <c r="G342" s="16">
        <f>VLOOKUP($D342,'Growth rate'!$B$3:$S$93,6,FALSE)*VLOOKUP($F342,BY_IND_Demand_Drivers!$B$5:$J$100,7,FALSE)</f>
        <v>51.445332738427588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26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IGDEM</v>
      </c>
      <c r="G343" s="16">
        <f>VLOOKUP($D343,'Growth rate'!$B$3:$S$93,6,FALSE)*VLOOKUP($F343,BY_IND_Demand_Drivers!$B$5:$J$100,7,FALSE)</f>
        <v>52.542457712864412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26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IGDEM</v>
      </c>
      <c r="G344" s="16">
        <f>VLOOKUP($D344,'Growth rate'!$B$3:$S$93,6,FALSE)*VLOOKUP($F344,BY_IND_Demand_Drivers!$B$5:$J$100,7,FALSE)</f>
        <v>53.639582687301221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26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IGDEM</v>
      </c>
      <c r="G345" s="16">
        <f>VLOOKUP($D345,'Growth rate'!$B$3:$S$93,6,FALSE)*VLOOKUP($F345,BY_IND_Demand_Drivers!$B$5:$J$100,7,FALSE)</f>
        <v>54.736707661738052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26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IGDEM</v>
      </c>
      <c r="G346" s="16">
        <f>VLOOKUP($D346,'Growth rate'!$B$3:$S$93,6,FALSE)*VLOOKUP($F346,BY_IND_Demand_Drivers!$B$5:$J$100,7,FALSE)</f>
        <v>55.833832636174868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26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IGDEM</v>
      </c>
      <c r="G347" s="16">
        <f>VLOOKUP($D347,'Growth rate'!$B$3:$S$93,6,FALSE)*VLOOKUP($F347,BY_IND_Demand_Drivers!$B$5:$J$100,7,FALSE)</f>
        <v>56.930957610611685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26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IGDEM</v>
      </c>
      <c r="G348" s="16">
        <f>VLOOKUP($D348,'Growth rate'!$B$3:$S$93,6,FALSE)*VLOOKUP($F348,BY_IND_Demand_Drivers!$B$5:$J$100,7,FALSE)</f>
        <v>58.028082585048509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26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IGDEM</v>
      </c>
      <c r="G349" s="16">
        <f>VLOOKUP($D349,'Growth rate'!$B$3:$S$93,6,FALSE)*VLOOKUP($F349,BY_IND_Demand_Drivers!$B$5:$J$100,7,FALSE)</f>
        <v>59.125207559485325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26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IGDEM</v>
      </c>
      <c r="G350" s="16">
        <f>VLOOKUP($D350,'Growth rate'!$B$3:$S$93,6,FALSE)*VLOOKUP($F350,BY_IND_Demand_Drivers!$B$5:$J$100,7,FALSE)</f>
        <v>60.222332533922142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26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IGDEM</v>
      </c>
      <c r="G351" s="16">
        <f>VLOOKUP($D351,'Growth rate'!$B$3:$S$93,6,FALSE)*VLOOKUP($F351,BY_IND_Demand_Drivers!$B$5:$J$100,7,FALSE)</f>
        <v>61.319457508358958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26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IGDEM</v>
      </c>
      <c r="G352" s="16">
        <f>VLOOKUP($D352,'Growth rate'!$B$3:$S$93,6,FALSE)*VLOOKUP($F352,BY_IND_Demand_Drivers!$B$5:$J$100,7,FALSE)</f>
        <v>62.416582482795775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26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IGDEM</v>
      </c>
      <c r="G353" s="16">
        <f>VLOOKUP($D353,'Growth rate'!$B$3:$S$93,6,FALSE)*VLOOKUP($F353,BY_IND_Demand_Drivers!$B$5:$J$100,7,FALSE)</f>
        <v>63.513707457232606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26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IGDEM</v>
      </c>
      <c r="G354" s="16">
        <f>VLOOKUP($D354,'Growth rate'!$B$3:$S$93,6,FALSE)*VLOOKUP($F354,BY_IND_Demand_Drivers!$B$5:$J$100,7,FALSE)</f>
        <v>64.610832431669422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26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IGDEM</v>
      </c>
      <c r="G355" s="16">
        <f>VLOOKUP($D355,'Growth rate'!$B$3:$S$93,6,FALSE)*VLOOKUP($F355,BY_IND_Demand_Drivers!$B$5:$J$100,7,FALSE)</f>
        <v>65.707957406106232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26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IGDEM</v>
      </c>
      <c r="G356" s="16">
        <f>VLOOKUP($D356,'Growth rate'!$B$3:$S$93,6,FALSE)*VLOOKUP($F356,BY_IND_Demand_Drivers!$B$5:$J$100,7,FALSE)</f>
        <v>66.805082380543055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26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IGDEM</v>
      </c>
      <c r="G357" s="16">
        <f>VLOOKUP($D357,'Growth rate'!$B$3:$S$93,6,FALSE)*VLOOKUP($F357,BY_IND_Demand_Drivers!$B$5:$J$100,7,FALSE)</f>
        <v>67.902207354979865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26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IGDEM</v>
      </c>
      <c r="G358" s="16">
        <f>VLOOKUP($D358,'Growth rate'!$B$3:$S$93,6,FALSE)*VLOOKUP($F358,BY_IND_Demand_Drivers!$B$5:$J$100,7,FALSE)</f>
        <v>68.999332329416703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26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IGDEM</v>
      </c>
      <c r="G359" s="16">
        <f>VLOOKUP($D359,'Growth rate'!$B$3:$S$93,6,FALSE)*VLOOKUP($F359,BY_IND_Demand_Drivers!$B$5:$J$100,7,FALSE)</f>
        <v>70.096457303853512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26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IGDEM</v>
      </c>
      <c r="G360" s="16">
        <f>VLOOKUP($D360,'Growth rate'!$B$3:$S$93,6,FALSE)*VLOOKUP($F360,BY_IND_Demand_Drivers!$B$5:$J$100,7,FALSE)</f>
        <v>71.193582278290336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26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IGDEM</v>
      </c>
      <c r="G361" s="16">
        <f>VLOOKUP($D361,'Growth rate'!$B$3:$S$93,6,FALSE)*VLOOKUP($F361,BY_IND_Demand_Drivers!$B$5:$J$100,7,FALSE)</f>
        <v>72.290707252727159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26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IGDEM</v>
      </c>
      <c r="G362" s="16">
        <f>VLOOKUP($D362,'Growth rate'!$B$3:$S$93,6,FALSE)*VLOOKUP($F362,BY_IND_Demand_Drivers!$B$5:$J$100,7,FALSE)</f>
        <v>73.387832227163969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26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IGDEM</v>
      </c>
      <c r="G363" s="16">
        <f>VLOOKUP($D363,'Growth rate'!$B$3:$S$93,6,FALSE)*VLOOKUP($F363,BY_IND_Demand_Drivers!$B$5:$J$100,7,FALSE)</f>
        <v>74.484957201600793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26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IGDEM</v>
      </c>
      <c r="G364" s="16">
        <f>VLOOKUP($D364,'Growth rate'!$B$3:$S$93,6,FALSE)*VLOOKUP($F364,BY_IND_Demand_Drivers!$B$5:$J$100,7,FALSE)</f>
        <v>75.322380004723669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26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IGDEM</v>
      </c>
      <c r="G365" s="16">
        <f>VLOOKUP($D365,'Growth rate'!$B$3:$S$93,6,FALSE)*VLOOKUP($F365,BY_IND_Demand_Drivers!$B$5:$J$100,7,FALSE)</f>
        <v>76.159802807846546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26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IGDEM</v>
      </c>
      <c r="G366" s="16">
        <f>VLOOKUP($D366,'Growth rate'!$B$3:$S$93,6,FALSE)*VLOOKUP($F366,BY_IND_Demand_Drivers!$B$5:$J$100,7,FALSE)</f>
        <v>76.997225610969437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26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IGDEM</v>
      </c>
      <c r="G367" s="16">
        <f>VLOOKUP($D367,'Growth rate'!$B$3:$S$93,6,FALSE)*VLOOKUP($F367,BY_IND_Demand_Drivers!$B$5:$J$100,7,FALSE)</f>
        <v>77.834648414092314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26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IGDEM</v>
      </c>
      <c r="G368" s="16">
        <f>VLOOKUP($D368,'Growth rate'!$B$3:$S$93,6,FALSE)*VLOOKUP($F368,BY_IND_Demand_Drivers!$B$5:$J$100,7,FALSE)</f>
        <v>78.672071217215205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26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IGDEM</v>
      </c>
      <c r="G369" s="16">
        <f>VLOOKUP($D369,'Growth rate'!$B$3:$S$93,6,FALSE)*VLOOKUP($F369,BY_IND_Demand_Drivers!$B$5:$J$100,7,FALSE)</f>
        <v>79.56851675034946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26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IGDEM</v>
      </c>
      <c r="G370" s="16">
        <f>VLOOKUP($D370,'Growth rate'!$B$3:$S$93,6,FALSE)*VLOOKUP($F370,BY_IND_Demand_Drivers!$B$5:$J$100,7,FALSE)</f>
        <v>80.4649622834837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26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IGDEM</v>
      </c>
      <c r="G371" s="16">
        <f>VLOOKUP($D371,'Growth rate'!$B$3:$S$93,6,FALSE)*VLOOKUP($F371,BY_IND_Demand_Drivers!$B$5:$J$100,7,FALSE)</f>
        <v>81.361407816617955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26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IGDEM</v>
      </c>
      <c r="G372" s="16">
        <f>VLOOKUP($D372,'Growth rate'!$B$3:$S$93,6,FALSE)*VLOOKUP($F372,BY_IND_Demand_Drivers!$B$5:$J$100,7,FALSE)</f>
        <v>82.25785334975221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26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IGDEM</v>
      </c>
      <c r="G373" s="16">
        <f>VLOOKUP($D373,'Growth rate'!$B$3:$S$93,6,FALSE)*VLOOKUP($F373,BY_IND_Demand_Drivers!$B$5:$J$100,7,FALSE)</f>
        <v>83.154298882886437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26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IGDEM</v>
      </c>
      <c r="G374" s="16">
        <f>VLOOKUP($D374,'Growth rate'!$B$3:$S$93,6,FALSE)*VLOOKUP($F374,BY_IND_Demand_Drivers!$B$5:$J$100,7,FALSE)</f>
        <v>84.044995610851544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26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IGDEM</v>
      </c>
      <c r="G375" s="16">
        <f>VLOOKUP($D375,'Growth rate'!$B$3:$S$93,6,FALSE)*VLOOKUP($F375,BY_IND_Demand_Drivers!$B$5:$J$100,7,FALSE)</f>
        <v>84.935692338816622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26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IGDEM</v>
      </c>
      <c r="G376" s="16">
        <f>VLOOKUP($D376,'Growth rate'!$B$3:$S$93,6,FALSE)*VLOOKUP($F376,BY_IND_Demand_Drivers!$B$5:$J$100,7,FALSE)</f>
        <v>85.826389066781701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26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IGDEM</v>
      </c>
      <c r="G377" s="16">
        <f>VLOOKUP($D377,'Growth rate'!$B$3:$S$93,6,FALSE)*VLOOKUP($F377,BY_IND_Demand_Drivers!$B$5:$J$100,7,FALSE)</f>
        <v>86.717085794746765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26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IGDEM</v>
      </c>
      <c r="G378" s="16">
        <f>VLOOKUP($D378,'Growth rate'!$B$3:$S$93,6,FALSE)*VLOOKUP($F378,BY_IND_Demand_Drivers!$B$5:$J$100,7,FALSE)</f>
        <v>87.607782522711872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26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IGDEM</v>
      </c>
      <c r="G379" s="16">
        <f>VLOOKUP($D379,'Growth rate'!$B$3:$S$93,6,FALSE)*VLOOKUP($F379,BY_IND_Demand_Drivers!$B$5:$J$100,7,FALSE)</f>
        <v>88.489186960606972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26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IGDEM</v>
      </c>
      <c r="G380" s="16">
        <f>VLOOKUP($D380,'Growth rate'!$B$3:$S$93,6,FALSE)*VLOOKUP($F380,BY_IND_Demand_Drivers!$B$5:$J$100,7,FALSE)</f>
        <v>89.370591398502114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26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IGDEM</v>
      </c>
      <c r="G381" s="16">
        <f>VLOOKUP($D381,'Growth rate'!$B$3:$S$93,6,FALSE)*VLOOKUP($F381,BY_IND_Demand_Drivers!$B$5:$J$100,7,FALSE)</f>
        <v>90.251995836397214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26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IGDEM</v>
      </c>
      <c r="G382" s="16">
        <f>VLOOKUP($D382,'Growth rate'!$B$3:$S$93,6,FALSE)*VLOOKUP($F382,BY_IND_Demand_Drivers!$B$5:$J$100,7,FALSE)</f>
        <v>91.133400274292342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26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IGDEM</v>
      </c>
      <c r="G383" s="16">
        <f>VLOOKUP($D383,'Growth rate'!$B$3:$S$93,6,FALSE)*VLOOKUP($F383,BY_IND_Demand_Drivers!$B$5:$J$100,7,FALSE)</f>
        <v>92.014804712187441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26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IGDEM</v>
      </c>
      <c r="G384" s="16">
        <f>VLOOKUP($D384,'Growth rate'!$B$3:$S$93,6,FALSE)*VLOOKUP($F384,BY_IND_Demand_Drivers!$B$5:$J$100,7,FALSE)</f>
        <v>92.849585497959126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26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IGDEM</v>
      </c>
      <c r="G385" s="16">
        <f>VLOOKUP($D385,'Growth rate'!$B$3:$S$93,6,FALSE)*VLOOKUP($F385,BY_IND_Demand_Drivers!$B$5:$J$100,7,FALSE)</f>
        <v>93.68436628373081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26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IGDEM</v>
      </c>
      <c r="G386" s="16">
        <f>VLOOKUP($D386,'Growth rate'!$B$3:$S$93,6,FALSE)*VLOOKUP($F386,BY_IND_Demand_Drivers!$B$5:$J$100,7,FALSE)</f>
        <v>94.519147069502466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26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IGDEM</v>
      </c>
      <c r="G387" s="16">
        <f>VLOOKUP($D387,'Growth rate'!$B$3:$S$93,6,FALSE)*VLOOKUP($F387,BY_IND_Demand_Drivers!$B$5:$J$100,7,FALSE)</f>
        <v>95.353927855274137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26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IGDEM</v>
      </c>
      <c r="G388" s="16">
        <f>VLOOKUP($D388,'Growth rate'!$B$3:$S$93,6,FALSE)*VLOOKUP($F388,BY_IND_Demand_Drivers!$B$5:$J$100,7,FALSE)</f>
        <v>96.188708641045821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26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IGDEM</v>
      </c>
      <c r="G389" s="16">
        <f>VLOOKUP($D389,'Growth rate'!$B$3:$S$93,6,FALSE)*VLOOKUP($F389,BY_IND_Demand_Drivers!$B$5:$J$100,7,FALSE)</f>
        <v>96.972586143282172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26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IGDEM</v>
      </c>
      <c r="G390" s="16">
        <f>VLOOKUP($D390,'Growth rate'!$B$3:$S$93,6,FALSE)*VLOOKUP($F390,BY_IND_Demand_Drivers!$B$5:$J$100,7,FALSE)</f>
        <v>97.756463645518522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26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IGDEM</v>
      </c>
      <c r="G391" s="16">
        <f>VLOOKUP($D391,'Growth rate'!$B$3:$S$93,6,FALSE)*VLOOKUP($F391,BY_IND_Demand_Drivers!$B$5:$J$100,7,FALSE)</f>
        <v>98.540341147754845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26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IGDEM</v>
      </c>
      <c r="G392" s="16">
        <f>VLOOKUP($D392,'Growth rate'!$B$3:$S$93,6,FALSE)*VLOOKUP($F392,BY_IND_Demand_Drivers!$B$5:$J$100,7,FALSE)</f>
        <v>99.324218649991195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26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IGDEM</v>
      </c>
      <c r="G393" s="16">
        <f>VLOOKUP($D393,'Growth rate'!$B$3:$S$93,6,FALSE)*VLOOKUP($F393,BY_IND_Demand_Drivers!$B$5:$J$100,7,FALSE)</f>
        <v>100.10809615222755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26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IGDEM</v>
      </c>
      <c r="G394" s="16">
        <f>VLOOKUP($D394,'Growth rate'!$B$3:$S$93,6,FALSE)*VLOOKUP($F394,BY_IND_Demand_Drivers!$B$5:$J$100,7,FALSE)</f>
        <v>100.79666763539788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26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IGDEM</v>
      </c>
      <c r="G395" s="16">
        <f>VLOOKUP($D395,'Growth rate'!$B$3:$S$93,6,FALSE)*VLOOKUP($F395,BY_IND_Demand_Drivers!$B$5:$J$100,7,FALSE)</f>
        <v>101.48523911856817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26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IGDEM</v>
      </c>
      <c r="G396" s="16">
        <f>VLOOKUP($D396,'Growth rate'!$B$3:$S$93,6,FALSE)*VLOOKUP($F396,BY_IND_Demand_Drivers!$B$5:$J$100,7,FALSE)</f>
        <v>102.17381060173851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26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IGDEM</v>
      </c>
      <c r="G397" s="16">
        <f>VLOOKUP($D397,'Growth rate'!$B$3:$S$93,6,FALSE)*VLOOKUP($F397,BY_IND_Demand_Drivers!$B$5:$J$100,7,FALSE)</f>
        <v>102.86238208490882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26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IGDEM</v>
      </c>
      <c r="G398" s="16">
        <f>VLOOKUP($D398,'Growth rate'!$B$3:$S$93,6,FALSE)*VLOOKUP($F398,BY_IND_Demand_Drivers!$B$5:$J$100,7,FALSE)</f>
        <v>103.55095356807914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26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IGDEM</v>
      </c>
      <c r="G399" s="16">
        <f>VLOOKUP($D399,'Growth rate'!$B$3:$S$93,6,FALSE)*VLOOKUP($F399,BY_IND_Demand_Drivers!$B$5:$J$100,7,FALSE)</f>
        <v>104.15595994518223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26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IGDEM</v>
      </c>
      <c r="G400" s="16">
        <f>VLOOKUP($D400,'Growth rate'!$B$3:$S$93,6,FALSE)*VLOOKUP($F400,BY_IND_Demand_Drivers!$B$5:$J$100,7,FALSE)</f>
        <v>104.76096632228528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26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IGDEM</v>
      </c>
      <c r="G401" s="16">
        <f>VLOOKUP($D401,'Growth rate'!$B$3:$S$93,6,FALSE)*VLOOKUP($F401,BY_IND_Demand_Drivers!$B$5:$J$100,7,FALSE)</f>
        <v>105.36597269938837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26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IGDEM</v>
      </c>
      <c r="G402" s="16">
        <f>VLOOKUP($D402,'Growth rate'!$B$3:$S$93,6,FALSE)*VLOOKUP($F402,BY_IND_Demand_Drivers!$B$5:$J$100,7,FALSE)</f>
        <v>105.97097907649145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26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IGDEM</v>
      </c>
      <c r="G403" s="16">
        <f>VLOOKUP($D403,'Growth rate'!$B$3:$S$93,6,FALSE)*VLOOKUP($F403,BY_IND_Demand_Drivers!$B$5:$J$100,7,FALSE)</f>
        <v>106.57598545359453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26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IGDEM</v>
      </c>
      <c r="G404" s="16">
        <f>VLOOKUP($D404,'Growth rate'!$B$3:$S$93,6,FALSE)*VLOOKUP($F404,BY_IND_Demand_Drivers!$B$5:$J$100,7,FALSE)</f>
        <v>107.12128598167806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26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IGDEM</v>
      </c>
      <c r="G405" s="16">
        <f>VLOOKUP($D405,'Growth rate'!$B$3:$S$93,6,FALSE)*VLOOKUP($F405,BY_IND_Demand_Drivers!$B$5:$J$100,7,FALSE)</f>
        <v>107.66658650976163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26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IGDEM</v>
      </c>
      <c r="G406" s="16">
        <f>VLOOKUP($D406,'Growth rate'!$B$3:$S$93,6,FALSE)*VLOOKUP($F406,BY_IND_Demand_Drivers!$B$5:$J$100,7,FALSE)</f>
        <v>108.21188703784514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26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IGDEM</v>
      </c>
      <c r="G407" s="16">
        <f>VLOOKUP($D407,'Growth rate'!$B$3:$S$93,6,FALSE)*VLOOKUP($F407,BY_IND_Demand_Drivers!$B$5:$J$100,7,FALSE)</f>
        <v>108.75718756592869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26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IGDEM</v>
      </c>
      <c r="G408" s="16">
        <f>VLOOKUP($D408,'Growth rate'!$B$3:$S$93,6,FALSE)*VLOOKUP($F408,BY_IND_Demand_Drivers!$B$5:$J$100,7,FALSE)</f>
        <v>109.30248809401222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26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IGDEM</v>
      </c>
      <c r="G409" s="16">
        <f>VLOOKUP($D409,'Growth rate'!$B$3:$S$93,6,FALSE)*VLOOKUP($F409,BY_IND_Demand_Drivers!$B$5:$J$100,7,FALSE)</f>
        <v>109.80001708049743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26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IGDEM</v>
      </c>
      <c r="G410" s="16">
        <f>VLOOKUP($D410,'Growth rate'!$B$3:$S$93,6,FALSE)*VLOOKUP($F410,BY_IND_Demand_Drivers!$B$5:$J$100,7,FALSE)</f>
        <v>110.29754606698263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26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IGDEM</v>
      </c>
      <c r="G411" s="16">
        <f>VLOOKUP($D411,'Growth rate'!$B$3:$S$93,6,FALSE)*VLOOKUP($F411,BY_IND_Demand_Drivers!$B$5:$J$100,7,FALSE)</f>
        <v>110.79507505346781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26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IGDEM</v>
      </c>
      <c r="G412" s="16">
        <f>VLOOKUP($D412,'Growth rate'!$B$3:$S$93,6,FALSE)*VLOOKUP($F412,BY_IND_Demand_Drivers!$B$5:$J$100,7,FALSE)</f>
        <v>111.29260403995301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26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IGDEM</v>
      </c>
      <c r="G413" s="16">
        <f>VLOOKUP($D413,'Growth rate'!$B$3:$S$93,6,FALSE)*VLOOKUP($F413,BY_IND_Demand_Drivers!$B$5:$J$100,7,FALSE)</f>
        <v>111.79013302643818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27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IGDTF</v>
      </c>
      <c r="G414" s="16">
        <f>VLOOKUP($D414,'Growth rate'!$B$3:$S$93,6,FALSE)*VLOOKUP($F414,BY_IND_Demand_Drivers!$B$5:$J$100,7,FALSE)</f>
        <v>3.17661191287129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27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IGDTF</v>
      </c>
      <c r="G415" s="16">
        <f>VLOOKUP($D415,'Growth rate'!$B$3:$S$93,6,FALSE)*VLOOKUP($F415,BY_IND_Demand_Drivers!$B$5:$J$100,7,FALSE)</f>
        <v>3.2627198616101443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27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IGDTF</v>
      </c>
      <c r="G416" s="16">
        <f>VLOOKUP($D416,'Growth rate'!$B$3:$S$93,6,FALSE)*VLOOKUP($F416,BY_IND_Demand_Drivers!$B$5:$J$100,7,FALSE)</f>
        <v>3.3488278103489986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27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IGDTF</v>
      </c>
      <c r="G417" s="16">
        <f>VLOOKUP($D417,'Growth rate'!$B$3:$S$93,6,FALSE)*VLOOKUP($F417,BY_IND_Demand_Drivers!$B$5:$J$100,7,FALSE)</f>
        <v>3.4349357590878538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27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IGDTF</v>
      </c>
      <c r="G418" s="16">
        <f>VLOOKUP($D418,'Growth rate'!$B$3:$S$93,6,FALSE)*VLOOKUP($F418,BY_IND_Demand_Drivers!$B$5:$J$100,7,FALSE)</f>
        <v>3.5210437078267081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27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IGDTF</v>
      </c>
      <c r="G419" s="16">
        <f>VLOOKUP($D419,'Growth rate'!$B$3:$S$93,6,FALSE)*VLOOKUP($F419,BY_IND_Demand_Drivers!$B$5:$J$100,7,FALSE)</f>
        <v>3.6071516565655624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27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IGDTF</v>
      </c>
      <c r="G420" s="16">
        <f>VLOOKUP($D420,'Growth rate'!$B$3:$S$93,6,FALSE)*VLOOKUP($F420,BY_IND_Demand_Drivers!$B$5:$J$100,7,FALSE)</f>
        <v>3.6932596053044167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27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IGDTF</v>
      </c>
      <c r="G421" s="16">
        <f>VLOOKUP($D421,'Growth rate'!$B$3:$S$93,6,FALSE)*VLOOKUP($F421,BY_IND_Demand_Drivers!$B$5:$J$100,7,FALSE)</f>
        <v>3.779367554043271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27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IGDTF</v>
      </c>
      <c r="G422" s="16">
        <f>VLOOKUP($D422,'Growth rate'!$B$3:$S$93,6,FALSE)*VLOOKUP($F422,BY_IND_Demand_Drivers!$B$5:$J$100,7,FALSE)</f>
        <v>3.8654755027821261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27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IGDTF</v>
      </c>
      <c r="G423" s="16">
        <f>VLOOKUP($D423,'Growth rate'!$B$3:$S$93,6,FALSE)*VLOOKUP($F423,BY_IND_Demand_Drivers!$B$5:$J$100,7,FALSE)</f>
        <v>3.9515834515209805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27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IGDTF</v>
      </c>
      <c r="G424" s="16">
        <f>VLOOKUP($D424,'Growth rate'!$B$3:$S$93,6,FALSE)*VLOOKUP($F424,BY_IND_Demand_Drivers!$B$5:$J$100,7,FALSE)</f>
        <v>4.0376914002598348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27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IGDTF</v>
      </c>
      <c r="G425" s="16">
        <f>VLOOKUP($D425,'Growth rate'!$B$3:$S$93,6,FALSE)*VLOOKUP($F425,BY_IND_Demand_Drivers!$B$5:$J$100,7,FALSE)</f>
        <v>4.1237993489986895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27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IGDTF</v>
      </c>
      <c r="G426" s="16">
        <f>VLOOKUP($D426,'Growth rate'!$B$3:$S$93,6,FALSE)*VLOOKUP($F426,BY_IND_Demand_Drivers!$B$5:$J$100,7,FALSE)</f>
        <v>4.2099072977375434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27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IGDTF</v>
      </c>
      <c r="G427" s="16">
        <f>VLOOKUP($D427,'Growth rate'!$B$3:$S$93,6,FALSE)*VLOOKUP($F427,BY_IND_Demand_Drivers!$B$5:$J$100,7,FALSE)</f>
        <v>4.2960152464763981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27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IGDTF</v>
      </c>
      <c r="G428" s="16">
        <f>VLOOKUP($D428,'Growth rate'!$B$3:$S$93,6,FALSE)*VLOOKUP($F428,BY_IND_Demand_Drivers!$B$5:$J$100,7,FALSE)</f>
        <v>4.3821231952152528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27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IGDTF</v>
      </c>
      <c r="G429" s="16">
        <f>VLOOKUP($D429,'Growth rate'!$B$3:$S$93,6,FALSE)*VLOOKUP($F429,BY_IND_Demand_Drivers!$B$5:$J$100,7,FALSE)</f>
        <v>4.4682311439541067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27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IGDTF</v>
      </c>
      <c r="G430" s="16">
        <f>VLOOKUP($D430,'Growth rate'!$B$3:$S$93,6,FALSE)*VLOOKUP($F430,BY_IND_Demand_Drivers!$B$5:$J$100,7,FALSE)</f>
        <v>4.5543390926929623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27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IGDTF</v>
      </c>
      <c r="G431" s="16">
        <f>VLOOKUP($D431,'Growth rate'!$B$3:$S$93,6,FALSE)*VLOOKUP($F431,BY_IND_Demand_Drivers!$B$5:$J$100,7,FALSE)</f>
        <v>4.6404470414318162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27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IGDTF</v>
      </c>
      <c r="G432" s="16">
        <f>VLOOKUP($D432,'Growth rate'!$B$3:$S$93,6,FALSE)*VLOOKUP($F432,BY_IND_Demand_Drivers!$B$5:$J$100,7,FALSE)</f>
        <v>4.7265549901706709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27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IGDTF</v>
      </c>
      <c r="G433" s="16">
        <f>VLOOKUP($D433,'Growth rate'!$B$3:$S$93,6,FALSE)*VLOOKUP($F433,BY_IND_Demand_Drivers!$B$5:$J$100,7,FALSE)</f>
        <v>4.8126629389095248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27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IGDTF</v>
      </c>
      <c r="G434" s="16">
        <f>VLOOKUP($D434,'Growth rate'!$B$3:$S$93,6,FALSE)*VLOOKUP($F434,BY_IND_Demand_Drivers!$B$5:$J$100,7,FALSE)</f>
        <v>4.8987708876483795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27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IGDTF</v>
      </c>
      <c r="G435" s="16">
        <f>VLOOKUP($D435,'Growth rate'!$B$3:$S$93,6,FALSE)*VLOOKUP($F435,BY_IND_Demand_Drivers!$B$5:$J$100,7,FALSE)</f>
        <v>4.9848788363872343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27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IGDTF</v>
      </c>
      <c r="G436" s="16">
        <f>VLOOKUP($D436,'Growth rate'!$B$3:$S$93,6,FALSE)*VLOOKUP($F436,BY_IND_Demand_Drivers!$B$5:$J$100,7,FALSE)</f>
        <v>5.0709867851260881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27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IGDTF</v>
      </c>
      <c r="G437" s="16">
        <f>VLOOKUP($D437,'Growth rate'!$B$3:$S$93,6,FALSE)*VLOOKUP($F437,BY_IND_Demand_Drivers!$B$5:$J$100,7,FALSE)</f>
        <v>5.1570947338649429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27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IGDTF</v>
      </c>
      <c r="G438" s="16">
        <f>VLOOKUP($D438,'Growth rate'!$B$3:$S$93,6,FALSE)*VLOOKUP($F438,BY_IND_Demand_Drivers!$B$5:$J$100,7,FALSE)</f>
        <v>5.2432026826037967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27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IGDTF</v>
      </c>
      <c r="G439" s="16">
        <f>VLOOKUP($D439,'Growth rate'!$B$3:$S$93,6,FALSE)*VLOOKUP($F439,BY_IND_Demand_Drivers!$B$5:$J$100,7,FALSE)</f>
        <v>5.3293106313426515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27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IGDTF</v>
      </c>
      <c r="G440" s="16">
        <f>VLOOKUP($D440,'Growth rate'!$B$3:$S$93,6,FALSE)*VLOOKUP($F440,BY_IND_Demand_Drivers!$B$5:$J$100,7,FALSE)</f>
        <v>5.4154185800815062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27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IGDTF</v>
      </c>
      <c r="G441" s="16">
        <f>VLOOKUP($D441,'Growth rate'!$B$3:$S$93,6,FALSE)*VLOOKUP($F441,BY_IND_Demand_Drivers!$B$5:$J$100,7,FALSE)</f>
        <v>5.501526528820361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27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IGDTF</v>
      </c>
      <c r="G442" s="16">
        <f>VLOOKUP($D442,'Growth rate'!$B$3:$S$93,6,FALSE)*VLOOKUP($F442,BY_IND_Demand_Drivers!$B$5:$J$100,7,FALSE)</f>
        <v>5.5876344775592148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27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IGDTF</v>
      </c>
      <c r="G443" s="16">
        <f>VLOOKUP($D443,'Growth rate'!$B$3:$S$93,6,FALSE)*VLOOKUP($F443,BY_IND_Demand_Drivers!$B$5:$J$100,7,FALSE)</f>
        <v>5.6737424262980705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27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IGDTF</v>
      </c>
      <c r="G444" s="16">
        <f>VLOOKUP($D444,'Growth rate'!$B$3:$S$93,6,FALSE)*VLOOKUP($F444,BY_IND_Demand_Drivers!$B$5:$J$100,7,FALSE)</f>
        <v>5.7598503750369234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27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IGDTF</v>
      </c>
      <c r="G445" s="16">
        <f>VLOOKUP($D445,'Growth rate'!$B$3:$S$93,6,FALSE)*VLOOKUP($F445,BY_IND_Demand_Drivers!$B$5:$J$100,7,FALSE)</f>
        <v>5.8459583237757791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27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IGDTF</v>
      </c>
      <c r="G446" s="16">
        <f>VLOOKUP($D446,'Growth rate'!$B$3:$S$93,6,FALSE)*VLOOKUP($F446,BY_IND_Demand_Drivers!$B$5:$J$100,7,FALSE)</f>
        <v>5.9116835250830109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27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IGDTF</v>
      </c>
      <c r="G447" s="16">
        <f>VLOOKUP($D447,'Growth rate'!$B$3:$S$93,6,FALSE)*VLOOKUP($F447,BY_IND_Demand_Drivers!$B$5:$J$100,7,FALSE)</f>
        <v>5.9774087263902445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27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IGDTF</v>
      </c>
      <c r="G448" s="16">
        <f>VLOOKUP($D448,'Growth rate'!$B$3:$S$93,6,FALSE)*VLOOKUP($F448,BY_IND_Demand_Drivers!$B$5:$J$100,7,FALSE)</f>
        <v>6.043133927697478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27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IGDTF</v>
      </c>
      <c r="G449" s="16">
        <f>VLOOKUP($D449,'Growth rate'!$B$3:$S$93,6,FALSE)*VLOOKUP($F449,BY_IND_Demand_Drivers!$B$5:$J$100,7,FALSE)</f>
        <v>6.1088591290047116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27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IGDTF</v>
      </c>
      <c r="G450" s="16">
        <f>VLOOKUP($D450,'Growth rate'!$B$3:$S$93,6,FALSE)*VLOOKUP($F450,BY_IND_Demand_Drivers!$B$5:$J$100,7,FALSE)</f>
        <v>6.1745843303119452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27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IGDTF</v>
      </c>
      <c r="G451" s="16">
        <f>VLOOKUP($D451,'Growth rate'!$B$3:$S$93,6,FALSE)*VLOOKUP($F451,BY_IND_Demand_Drivers!$B$5:$J$100,7,FALSE)</f>
        <v>6.2449419357013616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27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IGDTF</v>
      </c>
      <c r="G452" s="16">
        <f>VLOOKUP($D452,'Growth rate'!$B$3:$S$93,6,FALSE)*VLOOKUP($F452,BY_IND_Demand_Drivers!$B$5:$J$100,7,FALSE)</f>
        <v>6.3152995410907771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27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IGDTF</v>
      </c>
      <c r="G453" s="16">
        <f>VLOOKUP($D453,'Growth rate'!$B$3:$S$93,6,FALSE)*VLOOKUP($F453,BY_IND_Demand_Drivers!$B$5:$J$100,7,FALSE)</f>
        <v>6.3856571464801934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27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IGDTF</v>
      </c>
      <c r="G454" s="16">
        <f>VLOOKUP($D454,'Growth rate'!$B$3:$S$93,6,FALSE)*VLOOKUP($F454,BY_IND_Demand_Drivers!$B$5:$J$100,7,FALSE)</f>
        <v>6.4560147518696098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27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IGDTF</v>
      </c>
      <c r="G455" s="16">
        <f>VLOOKUP($D455,'Growth rate'!$B$3:$S$93,6,FALSE)*VLOOKUP($F455,BY_IND_Demand_Drivers!$B$5:$J$100,7,FALSE)</f>
        <v>6.5263723572590244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27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IGDTF</v>
      </c>
      <c r="G456" s="16">
        <f>VLOOKUP($D456,'Growth rate'!$B$3:$S$93,6,FALSE)*VLOOKUP($F456,BY_IND_Demand_Drivers!$B$5:$J$100,7,FALSE)</f>
        <v>6.5962787671763214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27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IGDTF</v>
      </c>
      <c r="G457" s="16">
        <f>VLOOKUP($D457,'Growth rate'!$B$3:$S$93,6,FALSE)*VLOOKUP($F457,BY_IND_Demand_Drivers!$B$5:$J$100,7,FALSE)</f>
        <v>6.6661851770936176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27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IGDTF</v>
      </c>
      <c r="G458" s="16">
        <f>VLOOKUP($D458,'Growth rate'!$B$3:$S$93,6,FALSE)*VLOOKUP($F458,BY_IND_Demand_Drivers!$B$5:$J$100,7,FALSE)</f>
        <v>6.7360915870109128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27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IGDTF</v>
      </c>
      <c r="G459" s="16">
        <f>VLOOKUP($D459,'Growth rate'!$B$3:$S$93,6,FALSE)*VLOOKUP($F459,BY_IND_Demand_Drivers!$B$5:$J$100,7,FALSE)</f>
        <v>6.8059979969282072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27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IGDTF</v>
      </c>
      <c r="G460" s="16">
        <f>VLOOKUP($D460,'Growth rate'!$B$3:$S$93,6,FALSE)*VLOOKUP($F460,BY_IND_Demand_Drivers!$B$5:$J$100,7,FALSE)</f>
        <v>6.8759044068455042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27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IGDTF</v>
      </c>
      <c r="G461" s="16">
        <f>VLOOKUP($D461,'Growth rate'!$B$3:$S$93,6,FALSE)*VLOOKUP($F461,BY_IND_Demand_Drivers!$B$5:$J$100,7,FALSE)</f>
        <v>6.9450815105710211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27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IGDTF</v>
      </c>
      <c r="G462" s="16">
        <f>VLOOKUP($D462,'Growth rate'!$B$3:$S$93,6,FALSE)*VLOOKUP($F462,BY_IND_Demand_Drivers!$B$5:$J$100,7,FALSE)</f>
        <v>7.0142586142965397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27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IGDTF</v>
      </c>
      <c r="G463" s="16">
        <f>VLOOKUP($D463,'Growth rate'!$B$3:$S$93,6,FALSE)*VLOOKUP($F463,BY_IND_Demand_Drivers!$B$5:$J$100,7,FALSE)</f>
        <v>7.0834357180220557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27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IGDTF</v>
      </c>
      <c r="G464" s="16">
        <f>VLOOKUP($D464,'Growth rate'!$B$3:$S$93,6,FALSE)*VLOOKUP($F464,BY_IND_Demand_Drivers!$B$5:$J$100,7,FALSE)</f>
        <v>7.1526128217475744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27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IGDTF</v>
      </c>
      <c r="G465" s="16">
        <f>VLOOKUP($D465,'Growth rate'!$B$3:$S$93,6,FALSE)*VLOOKUP($F465,BY_IND_Demand_Drivers!$B$5:$J$100,7,FALSE)</f>
        <v>7.2217899254730904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27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IGDTF</v>
      </c>
      <c r="G466" s="16">
        <f>VLOOKUP($D466,'Growth rate'!$B$3:$S$93,6,FALSE)*VLOOKUP($F466,BY_IND_Demand_Drivers!$B$5:$J$100,7,FALSE)</f>
        <v>7.2873077678194536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27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IGDTF</v>
      </c>
      <c r="G467" s="16">
        <f>VLOOKUP($D467,'Growth rate'!$B$3:$S$93,6,FALSE)*VLOOKUP($F467,BY_IND_Demand_Drivers!$B$5:$J$100,7,FALSE)</f>
        <v>7.3528256101658167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27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IGDTF</v>
      </c>
      <c r="G468" s="16">
        <f>VLOOKUP($D468,'Growth rate'!$B$3:$S$93,6,FALSE)*VLOOKUP($F468,BY_IND_Demand_Drivers!$B$5:$J$100,7,FALSE)</f>
        <v>7.4183434525121772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27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IGDTF</v>
      </c>
      <c r="G469" s="16">
        <f>VLOOKUP($D469,'Growth rate'!$B$3:$S$93,6,FALSE)*VLOOKUP($F469,BY_IND_Demand_Drivers!$B$5:$J$100,7,FALSE)</f>
        <v>7.4838612948585386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27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IGDTF</v>
      </c>
      <c r="G470" s="16">
        <f>VLOOKUP($D470,'Growth rate'!$B$3:$S$93,6,FALSE)*VLOOKUP($F470,BY_IND_Demand_Drivers!$B$5:$J$100,7,FALSE)</f>
        <v>7.5493791372049017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27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IGDTF</v>
      </c>
      <c r="G471" s="16">
        <f>VLOOKUP($D471,'Growth rate'!$B$3:$S$93,6,FALSE)*VLOOKUP($F471,BY_IND_Demand_Drivers!$B$5:$J$100,7,FALSE)</f>
        <v>7.6109018309297047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27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IGDTF</v>
      </c>
      <c r="G472" s="16">
        <f>VLOOKUP($D472,'Growth rate'!$B$3:$S$93,6,FALSE)*VLOOKUP($F472,BY_IND_Demand_Drivers!$B$5:$J$100,7,FALSE)</f>
        <v>7.6724245246545077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27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IGDTF</v>
      </c>
      <c r="G473" s="16">
        <f>VLOOKUP($D473,'Growth rate'!$B$3:$S$93,6,FALSE)*VLOOKUP($F473,BY_IND_Demand_Drivers!$B$5:$J$100,7,FALSE)</f>
        <v>7.733947218379309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27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IGDTF</v>
      </c>
      <c r="G474" s="16">
        <f>VLOOKUP($D474,'Growth rate'!$B$3:$S$93,6,FALSE)*VLOOKUP($F474,BY_IND_Demand_Drivers!$B$5:$J$100,7,FALSE)</f>
        <v>7.795469912104112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27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IGDTF</v>
      </c>
      <c r="G475" s="16">
        <f>VLOOKUP($D475,'Growth rate'!$B$3:$S$93,6,FALSE)*VLOOKUP($F475,BY_IND_Demand_Drivers!$B$5:$J$100,7,FALSE)</f>
        <v>7.856992605828915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27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IGDTF</v>
      </c>
      <c r="G476" s="16">
        <f>VLOOKUP($D476,'Growth rate'!$B$3:$S$93,6,FALSE)*VLOOKUP($F476,BY_IND_Demand_Drivers!$B$5:$J$100,7,FALSE)</f>
        <v>7.9110351983843383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27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IGDTF</v>
      </c>
      <c r="G477" s="16">
        <f>VLOOKUP($D477,'Growth rate'!$B$3:$S$93,6,FALSE)*VLOOKUP($F477,BY_IND_Demand_Drivers!$B$5:$J$100,7,FALSE)</f>
        <v>7.965077790939759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27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IGDTF</v>
      </c>
      <c r="G478" s="16">
        <f>VLOOKUP($D478,'Growth rate'!$B$3:$S$93,6,FALSE)*VLOOKUP($F478,BY_IND_Demand_Drivers!$B$5:$J$100,7,FALSE)</f>
        <v>8.0191203834951814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27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IGDTF</v>
      </c>
      <c r="G479" s="16">
        <f>VLOOKUP($D479,'Growth rate'!$B$3:$S$93,6,FALSE)*VLOOKUP($F479,BY_IND_Demand_Drivers!$B$5:$J$100,7,FALSE)</f>
        <v>8.0731629760506038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27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IGDTF</v>
      </c>
      <c r="G480" s="16">
        <f>VLOOKUP($D480,'Growth rate'!$B$3:$S$93,6,FALSE)*VLOOKUP($F480,BY_IND_Demand_Drivers!$B$5:$J$100,7,FALSE)</f>
        <v>8.1272055686060245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27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IGDTF</v>
      </c>
      <c r="G481" s="16">
        <f>VLOOKUP($D481,'Growth rate'!$B$3:$S$93,6,FALSE)*VLOOKUP($F481,BY_IND_Demand_Drivers!$B$5:$J$100,7,FALSE)</f>
        <v>8.1746895465667091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27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IGDTF</v>
      </c>
      <c r="G482" s="16">
        <f>VLOOKUP($D482,'Growth rate'!$B$3:$S$93,6,FALSE)*VLOOKUP($F482,BY_IND_Demand_Drivers!$B$5:$J$100,7,FALSE)</f>
        <v>8.2221735245273901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27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IGDTF</v>
      </c>
      <c r="G483" s="16">
        <f>VLOOKUP($D483,'Growth rate'!$B$3:$S$93,6,FALSE)*VLOOKUP($F483,BY_IND_Demand_Drivers!$B$5:$J$100,7,FALSE)</f>
        <v>8.2696575024880712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27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IGDTF</v>
      </c>
      <c r="G484" s="16">
        <f>VLOOKUP($D484,'Growth rate'!$B$3:$S$93,6,FALSE)*VLOOKUP($F484,BY_IND_Demand_Drivers!$B$5:$J$100,7,FALSE)</f>
        <v>8.317141480448754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27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IGDTF</v>
      </c>
      <c r="G485" s="16">
        <f>VLOOKUP($D485,'Growth rate'!$B$3:$S$93,6,FALSE)*VLOOKUP($F485,BY_IND_Demand_Drivers!$B$5:$J$100,7,FALSE)</f>
        <v>8.3646254584094368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27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IGDTF</v>
      </c>
      <c r="G486" s="16">
        <f>VLOOKUP($D486,'Growth rate'!$B$3:$S$93,6,FALSE)*VLOOKUP($F486,BY_IND_Demand_Drivers!$B$5:$J$100,7,FALSE)</f>
        <v>8.4074234176333515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27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IGDTF</v>
      </c>
      <c r="G487" s="16">
        <f>VLOOKUP($D487,'Growth rate'!$B$3:$S$93,6,FALSE)*VLOOKUP($F487,BY_IND_Demand_Drivers!$B$5:$J$100,7,FALSE)</f>
        <v>8.4502213768572716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27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IGDTF</v>
      </c>
      <c r="G488" s="16">
        <f>VLOOKUP($D488,'Growth rate'!$B$3:$S$93,6,FALSE)*VLOOKUP($F488,BY_IND_Demand_Drivers!$B$5:$J$100,7,FALSE)</f>
        <v>8.4930193360811863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27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IGDTF</v>
      </c>
      <c r="G489" s="16">
        <f>VLOOKUP($D489,'Growth rate'!$B$3:$S$93,6,FALSE)*VLOOKUP($F489,BY_IND_Demand_Drivers!$B$5:$J$100,7,FALSE)</f>
        <v>8.5358172953051046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27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IGDTF</v>
      </c>
      <c r="G490" s="16">
        <f>VLOOKUP($D490,'Growth rate'!$B$3:$S$93,6,FALSE)*VLOOKUP($F490,BY_IND_Demand_Drivers!$B$5:$J$100,7,FALSE)</f>
        <v>8.5786152545290193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27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IGDTF</v>
      </c>
      <c r="G491" s="16">
        <f>VLOOKUP($D491,'Growth rate'!$B$3:$S$93,6,FALSE)*VLOOKUP($F491,BY_IND_Demand_Drivers!$B$5:$J$100,7,FALSE)</f>
        <v>8.6176638601688218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27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IGDTF</v>
      </c>
      <c r="G492" s="16">
        <f>VLOOKUP($D492,'Growth rate'!$B$3:$S$93,6,FALSE)*VLOOKUP($F492,BY_IND_Demand_Drivers!$B$5:$J$100,7,FALSE)</f>
        <v>8.6567124658086261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27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IGDTF</v>
      </c>
      <c r="G493" s="16">
        <f>VLOOKUP($D493,'Growth rate'!$B$3:$S$93,6,FALSE)*VLOOKUP($F493,BY_IND_Demand_Drivers!$B$5:$J$100,7,FALSE)</f>
        <v>8.6957610714484268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27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IGDTF</v>
      </c>
      <c r="G494" s="16">
        <f>VLOOKUP($D494,'Growth rate'!$B$3:$S$93,6,FALSE)*VLOOKUP($F494,BY_IND_Demand_Drivers!$B$5:$J$100,7,FALSE)</f>
        <v>8.7348096770882293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27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IGDTF</v>
      </c>
      <c r="G495" s="16">
        <f>VLOOKUP($D495,'Growth rate'!$B$3:$S$93,6,FALSE)*VLOOKUP($F495,BY_IND_Demand_Drivers!$B$5:$J$100,7,FALSE)</f>
        <v>8.77385828272803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28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IGDFL</v>
      </c>
      <c r="G496" s="16">
        <f>VLOOKUP($D496,'Growth rate'!$B$3:$S$93,6,FALSE)*VLOOKUP($F496,BY_IND_Demand_Drivers!$B$5:$J$100,7,FALSE)</f>
        <v>0.25845469306930702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28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IGDFL</v>
      </c>
      <c r="G497" s="16">
        <f>VLOOKUP($D497,'Growth rate'!$B$3:$S$93,6,FALSE)*VLOOKUP($F497,BY_IND_Demand_Drivers!$B$5:$J$100,7,FALSE)</f>
        <v>0.26546058616312607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28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IGDFL</v>
      </c>
      <c r="G498" s="16">
        <f>VLOOKUP($D498,'Growth rate'!$B$3:$S$93,6,FALSE)*VLOOKUP($F498,BY_IND_Demand_Drivers!$B$5:$J$100,7,FALSE)</f>
        <v>0.27246647925694506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28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IGDFL</v>
      </c>
      <c r="G499" s="16">
        <f>VLOOKUP($D499,'Growth rate'!$B$3:$S$93,6,FALSE)*VLOOKUP($F499,BY_IND_Demand_Drivers!$B$5:$J$100,7,FALSE)</f>
        <v>0.27947237235076416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28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IGDFL</v>
      </c>
      <c r="G500" s="16">
        <f>VLOOKUP($D500,'Growth rate'!$B$3:$S$93,6,FALSE)*VLOOKUP($F500,BY_IND_Demand_Drivers!$B$5:$J$100,7,FALSE)</f>
        <v>0.28647826544458316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28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IGDFL</v>
      </c>
      <c r="G501" s="16">
        <f>VLOOKUP($D501,'Growth rate'!$B$3:$S$93,6,FALSE)*VLOOKUP($F501,BY_IND_Demand_Drivers!$B$5:$J$100,7,FALSE)</f>
        <v>0.29348415853840221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28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IGDFL</v>
      </c>
      <c r="G502" s="16">
        <f>VLOOKUP($D502,'Growth rate'!$B$3:$S$93,6,FALSE)*VLOOKUP($F502,BY_IND_Demand_Drivers!$B$5:$J$100,7,FALSE)</f>
        <v>0.30049005163222126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28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IGDFL</v>
      </c>
      <c r="G503" s="16">
        <f>VLOOKUP($D503,'Growth rate'!$B$3:$S$93,6,FALSE)*VLOOKUP($F503,BY_IND_Demand_Drivers!$B$5:$J$100,7,FALSE)</f>
        <v>0.30749594472604025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28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IGDFL</v>
      </c>
      <c r="G504" s="16">
        <f>VLOOKUP($D504,'Growth rate'!$B$3:$S$93,6,FALSE)*VLOOKUP($F504,BY_IND_Demand_Drivers!$B$5:$J$100,7,FALSE)</f>
        <v>0.31450183781985935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28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IGDFL</v>
      </c>
      <c r="G505" s="16">
        <f>VLOOKUP($D505,'Growth rate'!$B$3:$S$93,6,FALSE)*VLOOKUP($F505,BY_IND_Demand_Drivers!$B$5:$J$100,7,FALSE)</f>
        <v>0.32150773091367835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28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IGDFL</v>
      </c>
      <c r="G506" s="16">
        <f>VLOOKUP($D506,'Growth rate'!$B$3:$S$93,6,FALSE)*VLOOKUP($F506,BY_IND_Demand_Drivers!$B$5:$J$100,7,FALSE)</f>
        <v>0.3285136240074974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28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IGDFL</v>
      </c>
      <c r="G507" s="16">
        <f>VLOOKUP($D507,'Growth rate'!$B$3:$S$93,6,FALSE)*VLOOKUP($F507,BY_IND_Demand_Drivers!$B$5:$J$100,7,FALSE)</f>
        <v>0.3355195171013165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28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IGDFL</v>
      </c>
      <c r="G508" s="16">
        <f>VLOOKUP($D508,'Growth rate'!$B$3:$S$93,6,FALSE)*VLOOKUP($F508,BY_IND_Demand_Drivers!$B$5:$J$100,7,FALSE)</f>
        <v>0.34252541019513544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28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IGDFL</v>
      </c>
      <c r="G509" s="16">
        <f>VLOOKUP($D509,'Growth rate'!$B$3:$S$93,6,FALSE)*VLOOKUP($F509,BY_IND_Demand_Drivers!$B$5:$J$100,7,FALSE)</f>
        <v>0.34953130328895454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28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IGDFL</v>
      </c>
      <c r="G510" s="16">
        <f>VLOOKUP($D510,'Growth rate'!$B$3:$S$93,6,FALSE)*VLOOKUP($F510,BY_IND_Demand_Drivers!$B$5:$J$100,7,FALSE)</f>
        <v>0.35653719638277354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28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IGDFL</v>
      </c>
      <c r="G511" s="16">
        <f>VLOOKUP($D511,'Growth rate'!$B$3:$S$93,6,FALSE)*VLOOKUP($F511,BY_IND_Demand_Drivers!$B$5:$J$100,7,FALSE)</f>
        <v>0.36354308947659258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28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IGDFL</v>
      </c>
      <c r="G512" s="16">
        <f>VLOOKUP($D512,'Growth rate'!$B$3:$S$93,6,FALSE)*VLOOKUP($F512,BY_IND_Demand_Drivers!$B$5:$J$100,7,FALSE)</f>
        <v>0.37054898257041163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28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IGDFL</v>
      </c>
      <c r="G513" s="16">
        <f>VLOOKUP($D513,'Growth rate'!$B$3:$S$93,6,FALSE)*VLOOKUP($F513,BY_IND_Demand_Drivers!$B$5:$J$100,7,FALSE)</f>
        <v>0.37755487566423068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28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IGDFL</v>
      </c>
      <c r="G514" s="16">
        <f>VLOOKUP($D514,'Growth rate'!$B$3:$S$93,6,FALSE)*VLOOKUP($F514,BY_IND_Demand_Drivers!$B$5:$J$100,7,FALSE)</f>
        <v>0.38456076875804973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28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IGDFL</v>
      </c>
      <c r="G515" s="16">
        <f>VLOOKUP($D515,'Growth rate'!$B$3:$S$93,6,FALSE)*VLOOKUP($F515,BY_IND_Demand_Drivers!$B$5:$J$100,7,FALSE)</f>
        <v>0.39156666185186872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28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IGDFL</v>
      </c>
      <c r="G516" s="16">
        <f>VLOOKUP($D516,'Growth rate'!$B$3:$S$93,6,FALSE)*VLOOKUP($F516,BY_IND_Demand_Drivers!$B$5:$J$100,7,FALSE)</f>
        <v>0.39857255494568777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28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IGDFL</v>
      </c>
      <c r="G517" s="16">
        <f>VLOOKUP($D517,'Growth rate'!$B$3:$S$93,6,FALSE)*VLOOKUP($F517,BY_IND_Demand_Drivers!$B$5:$J$100,7,FALSE)</f>
        <v>0.40557844803950682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28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IGDFL</v>
      </c>
      <c r="G518" s="16">
        <f>VLOOKUP($D518,'Growth rate'!$B$3:$S$93,6,FALSE)*VLOOKUP($F518,BY_IND_Demand_Drivers!$B$5:$J$100,7,FALSE)</f>
        <v>0.41258434113332587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28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IGDFL</v>
      </c>
      <c r="G519" s="16">
        <f>VLOOKUP($D519,'Growth rate'!$B$3:$S$93,6,FALSE)*VLOOKUP($F519,BY_IND_Demand_Drivers!$B$5:$J$100,7,FALSE)</f>
        <v>0.41959023422714492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28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IGDFL</v>
      </c>
      <c r="G520" s="16">
        <f>VLOOKUP($D520,'Growth rate'!$B$3:$S$93,6,FALSE)*VLOOKUP($F520,BY_IND_Demand_Drivers!$B$5:$J$100,7,FALSE)</f>
        <v>0.42659612732096391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28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IGDFL</v>
      </c>
      <c r="G521" s="16">
        <f>VLOOKUP($D521,'Growth rate'!$B$3:$S$93,6,FALSE)*VLOOKUP($F521,BY_IND_Demand_Drivers!$B$5:$J$100,7,FALSE)</f>
        <v>0.43360202041478296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28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IGDFL</v>
      </c>
      <c r="G522" s="16">
        <f>VLOOKUP($D522,'Growth rate'!$B$3:$S$93,6,FALSE)*VLOOKUP($F522,BY_IND_Demand_Drivers!$B$5:$J$100,7,FALSE)</f>
        <v>0.44060791350860201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28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IGDFL</v>
      </c>
      <c r="G523" s="16">
        <f>VLOOKUP($D523,'Growth rate'!$B$3:$S$93,6,FALSE)*VLOOKUP($F523,BY_IND_Demand_Drivers!$B$5:$J$100,7,FALSE)</f>
        <v>0.44761380660242106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28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IGDFL</v>
      </c>
      <c r="G524" s="16">
        <f>VLOOKUP($D524,'Growth rate'!$B$3:$S$93,6,FALSE)*VLOOKUP($F524,BY_IND_Demand_Drivers!$B$5:$J$100,7,FALSE)</f>
        <v>0.45461969969624011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28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IGDFL</v>
      </c>
      <c r="G525" s="16">
        <f>VLOOKUP($D525,'Growth rate'!$B$3:$S$93,6,FALSE)*VLOOKUP($F525,BY_IND_Demand_Drivers!$B$5:$J$100,7,FALSE)</f>
        <v>0.46162559279005916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28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IGDFL</v>
      </c>
      <c r="G526" s="16">
        <f>VLOOKUP($D526,'Growth rate'!$B$3:$S$93,6,FALSE)*VLOOKUP($F526,BY_IND_Demand_Drivers!$B$5:$J$100,7,FALSE)</f>
        <v>0.46863148588387815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28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IGDFL</v>
      </c>
      <c r="G527" s="16">
        <f>VLOOKUP($D527,'Growth rate'!$B$3:$S$93,6,FALSE)*VLOOKUP($F527,BY_IND_Demand_Drivers!$B$5:$J$100,7,FALSE)</f>
        <v>0.4756373789776972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28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IGDFL</v>
      </c>
      <c r="G528" s="16">
        <f>VLOOKUP($D528,'Growth rate'!$B$3:$S$93,6,FALSE)*VLOOKUP($F528,BY_IND_Demand_Drivers!$B$5:$J$100,7,FALSE)</f>
        <v>0.48098489614274648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28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IGDFL</v>
      </c>
      <c r="G529" s="16">
        <f>VLOOKUP($D529,'Growth rate'!$B$3:$S$93,6,FALSE)*VLOOKUP($F529,BY_IND_Demand_Drivers!$B$5:$J$100,7,FALSE)</f>
        <v>0.48633241330779581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28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IGDFL</v>
      </c>
      <c r="G530" s="16">
        <f>VLOOKUP($D530,'Growth rate'!$B$3:$S$93,6,FALSE)*VLOOKUP($F530,BY_IND_Demand_Drivers!$B$5:$J$100,7,FALSE)</f>
        <v>0.49167993047284514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28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IGDFL</v>
      </c>
      <c r="G531" s="16">
        <f>VLOOKUP($D531,'Growth rate'!$B$3:$S$93,6,FALSE)*VLOOKUP($F531,BY_IND_Demand_Drivers!$B$5:$J$100,7,FALSE)</f>
        <v>0.49702744763789447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28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IGDFL</v>
      </c>
      <c r="G532" s="16">
        <f>VLOOKUP($D532,'Growth rate'!$B$3:$S$93,6,FALSE)*VLOOKUP($F532,BY_IND_Demand_Drivers!$B$5:$J$100,7,FALSE)</f>
        <v>0.50237496480294386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28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IGDFL</v>
      </c>
      <c r="G533" s="16">
        <f>VLOOKUP($D533,'Growth rate'!$B$3:$S$93,6,FALSE)*VLOOKUP($F533,BY_IND_Demand_Drivers!$B$5:$J$100,7,FALSE)</f>
        <v>0.50809938245444619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28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IGDFL</v>
      </c>
      <c r="G534" s="16">
        <f>VLOOKUP($D534,'Growth rate'!$B$3:$S$93,6,FALSE)*VLOOKUP($F534,BY_IND_Demand_Drivers!$B$5:$J$100,7,FALSE)</f>
        <v>0.51382380010594841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28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IGDFL</v>
      </c>
      <c r="G535" s="16">
        <f>VLOOKUP($D535,'Growth rate'!$B$3:$S$93,6,FALSE)*VLOOKUP($F535,BY_IND_Demand_Drivers!$B$5:$J$100,7,FALSE)</f>
        <v>0.51954821775745086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28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IGDFL</v>
      </c>
      <c r="G536" s="16">
        <f>VLOOKUP($D536,'Growth rate'!$B$3:$S$93,6,FALSE)*VLOOKUP($F536,BY_IND_Demand_Drivers!$B$5:$J$100,7,FALSE)</f>
        <v>0.52527263540895308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28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IGDFL</v>
      </c>
      <c r="G537" s="16">
        <f>VLOOKUP($D537,'Growth rate'!$B$3:$S$93,6,FALSE)*VLOOKUP($F537,BY_IND_Demand_Drivers!$B$5:$J$100,7,FALSE)</f>
        <v>0.5309970530604553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28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IGDFL</v>
      </c>
      <c r="G538" s="16">
        <f>VLOOKUP($D538,'Growth rate'!$B$3:$S$93,6,FALSE)*VLOOKUP($F538,BY_IND_Demand_Drivers!$B$5:$J$100,7,FALSE)</f>
        <v>0.53668476066034942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28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IGDFL</v>
      </c>
      <c r="G539" s="16">
        <f>VLOOKUP($D539,'Growth rate'!$B$3:$S$93,6,FALSE)*VLOOKUP($F539,BY_IND_Demand_Drivers!$B$5:$J$100,7,FALSE)</f>
        <v>0.54237246826024343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28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IGDFL</v>
      </c>
      <c r="G540" s="16">
        <f>VLOOKUP($D540,'Growth rate'!$B$3:$S$93,6,FALSE)*VLOOKUP($F540,BY_IND_Demand_Drivers!$B$5:$J$100,7,FALSE)</f>
        <v>0.54806017586013744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28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IGDFL</v>
      </c>
      <c r="G541" s="16">
        <f>VLOOKUP($D541,'Growth rate'!$B$3:$S$93,6,FALSE)*VLOOKUP($F541,BY_IND_Demand_Drivers!$B$5:$J$100,7,FALSE)</f>
        <v>0.55374788346003134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28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IGDFL</v>
      </c>
      <c r="G542" s="16">
        <f>VLOOKUP($D542,'Growth rate'!$B$3:$S$93,6,FALSE)*VLOOKUP($F542,BY_IND_Demand_Drivers!$B$5:$J$100,7,FALSE)</f>
        <v>0.55943559105992546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28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IGDFL</v>
      </c>
      <c r="G543" s="16">
        <f>VLOOKUP($D543,'Growth rate'!$B$3:$S$93,6,FALSE)*VLOOKUP($F543,BY_IND_Demand_Drivers!$B$5:$J$100,7,FALSE)</f>
        <v>0.5650639610343493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28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IGDFL</v>
      </c>
      <c r="G544" s="16">
        <f>VLOOKUP($D544,'Growth rate'!$B$3:$S$93,6,FALSE)*VLOOKUP($F544,BY_IND_Demand_Drivers!$B$5:$J$100,7,FALSE)</f>
        <v>0.57069233100877337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28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IGDFL</v>
      </c>
      <c r="G545" s="16">
        <f>VLOOKUP($D545,'Growth rate'!$B$3:$S$93,6,FALSE)*VLOOKUP($F545,BY_IND_Demand_Drivers!$B$5:$J$100,7,FALSE)</f>
        <v>0.57632070098319721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28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IGDFL</v>
      </c>
      <c r="G546" s="16">
        <f>VLOOKUP($D546,'Growth rate'!$B$3:$S$93,6,FALSE)*VLOOKUP($F546,BY_IND_Demand_Drivers!$B$5:$J$100,7,FALSE)</f>
        <v>0.58194907095762127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28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IGDFL</v>
      </c>
      <c r="G547" s="16">
        <f>VLOOKUP($D547,'Growth rate'!$B$3:$S$93,6,FALSE)*VLOOKUP($F547,BY_IND_Demand_Drivers!$B$5:$J$100,7,FALSE)</f>
        <v>0.58757744093204511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28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IGDFL</v>
      </c>
      <c r="G548" s="16">
        <f>VLOOKUP($D548,'Growth rate'!$B$3:$S$93,6,FALSE)*VLOOKUP($F548,BY_IND_Demand_Drivers!$B$5:$J$100,7,FALSE)</f>
        <v>0.59290808700989306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28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IGDFL</v>
      </c>
      <c r="G549" s="16">
        <f>VLOOKUP($D549,'Growth rate'!$B$3:$S$93,6,FALSE)*VLOOKUP($F549,BY_IND_Demand_Drivers!$B$5:$J$100,7,FALSE)</f>
        <v>0.59823873308774111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28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IGDFL</v>
      </c>
      <c r="G550" s="16">
        <f>VLOOKUP($D550,'Growth rate'!$B$3:$S$93,6,FALSE)*VLOOKUP($F550,BY_IND_Demand_Drivers!$B$5:$J$100,7,FALSE)</f>
        <v>0.60356937916558884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28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IGDFL</v>
      </c>
      <c r="G551" s="16">
        <f>VLOOKUP($D551,'Growth rate'!$B$3:$S$93,6,FALSE)*VLOOKUP($F551,BY_IND_Demand_Drivers!$B$5:$J$100,7,FALSE)</f>
        <v>0.60890002524343667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28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IGDFL</v>
      </c>
      <c r="G552" s="16">
        <f>VLOOKUP($D552,'Growth rate'!$B$3:$S$93,6,FALSE)*VLOOKUP($F552,BY_IND_Demand_Drivers!$B$5:$J$100,7,FALSE)</f>
        <v>0.61423067132128462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28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IGDFL</v>
      </c>
      <c r="G553" s="16">
        <f>VLOOKUP($D553,'Growth rate'!$B$3:$S$93,6,FALSE)*VLOOKUP($F553,BY_IND_Demand_Drivers!$B$5:$J$100,7,FALSE)</f>
        <v>0.6192362651298996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28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IGDFL</v>
      </c>
      <c r="G554" s="16">
        <f>VLOOKUP($D554,'Growth rate'!$B$3:$S$93,6,FALSE)*VLOOKUP($F554,BY_IND_Demand_Drivers!$B$5:$J$100,7,FALSE)</f>
        <v>0.62424185893851447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28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IGDFL</v>
      </c>
      <c r="G555" s="16">
        <f>VLOOKUP($D555,'Growth rate'!$B$3:$S$93,6,FALSE)*VLOOKUP($F555,BY_IND_Demand_Drivers!$B$5:$J$100,7,FALSE)</f>
        <v>0.62924745274712934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28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IGDFL</v>
      </c>
      <c r="G556" s="16">
        <f>VLOOKUP($D556,'Growth rate'!$B$3:$S$93,6,FALSE)*VLOOKUP($F556,BY_IND_Demand_Drivers!$B$5:$J$100,7,FALSE)</f>
        <v>0.63425304655574422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28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IGDFL</v>
      </c>
      <c r="G557" s="16">
        <f>VLOOKUP($D557,'Growth rate'!$B$3:$S$93,6,FALSE)*VLOOKUP($F557,BY_IND_Demand_Drivers!$B$5:$J$100,7,FALSE)</f>
        <v>0.6392586403643592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28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IGDFL</v>
      </c>
      <c r="G558" s="16">
        <f>VLOOKUP($D558,'Growth rate'!$B$3:$S$93,6,FALSE)*VLOOKUP($F558,BY_IND_Demand_Drivers!$B$5:$J$100,7,FALSE)</f>
        <v>0.64365564007810649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28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IGDFL</v>
      </c>
      <c r="G559" s="16">
        <f>VLOOKUP($D559,'Growth rate'!$B$3:$S$93,6,FALSE)*VLOOKUP($F559,BY_IND_Demand_Drivers!$B$5:$J$100,7,FALSE)</f>
        <v>0.64805263979185368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28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IGDFL</v>
      </c>
      <c r="G560" s="16">
        <f>VLOOKUP($D560,'Growth rate'!$B$3:$S$93,6,FALSE)*VLOOKUP($F560,BY_IND_Demand_Drivers!$B$5:$J$100,7,FALSE)</f>
        <v>0.65244963950560098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28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IGDFL</v>
      </c>
      <c r="G561" s="16">
        <f>VLOOKUP($D561,'Growth rate'!$B$3:$S$93,6,FALSE)*VLOOKUP($F561,BY_IND_Demand_Drivers!$B$5:$J$100,7,FALSE)</f>
        <v>0.65684663921934827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28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IGDFL</v>
      </c>
      <c r="G562" s="16">
        <f>VLOOKUP($D562,'Growth rate'!$B$3:$S$93,6,FALSE)*VLOOKUP($F562,BY_IND_Demand_Drivers!$B$5:$J$100,7,FALSE)</f>
        <v>0.66124363893309546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28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IGDFL</v>
      </c>
      <c r="G563" s="16">
        <f>VLOOKUP($D563,'Growth rate'!$B$3:$S$93,6,FALSE)*VLOOKUP($F563,BY_IND_Demand_Drivers!$B$5:$J$100,7,FALSE)</f>
        <v>0.66510701830903107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28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IGDFL</v>
      </c>
      <c r="G564" s="16">
        <f>VLOOKUP($D564,'Growth rate'!$B$3:$S$93,6,FALSE)*VLOOKUP($F564,BY_IND_Demand_Drivers!$B$5:$J$100,7,FALSE)</f>
        <v>0.66897039768496647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28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IGDFL</v>
      </c>
      <c r="G565" s="16">
        <f>VLOOKUP($D565,'Growth rate'!$B$3:$S$93,6,FALSE)*VLOOKUP($F565,BY_IND_Demand_Drivers!$B$5:$J$100,7,FALSE)</f>
        <v>0.67283377706090186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28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IGDFL</v>
      </c>
      <c r="G566" s="16">
        <f>VLOOKUP($D566,'Growth rate'!$B$3:$S$93,6,FALSE)*VLOOKUP($F566,BY_IND_Demand_Drivers!$B$5:$J$100,7,FALSE)</f>
        <v>0.67669715643683737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28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IGDFL</v>
      </c>
      <c r="G567" s="16">
        <f>VLOOKUP($D567,'Growth rate'!$B$3:$S$93,6,FALSE)*VLOOKUP($F567,BY_IND_Demand_Drivers!$B$5:$J$100,7,FALSE)</f>
        <v>0.68056053581277276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28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IGDFL</v>
      </c>
      <c r="G568" s="16">
        <f>VLOOKUP($D568,'Growth rate'!$B$3:$S$93,6,FALSE)*VLOOKUP($F568,BY_IND_Demand_Drivers!$B$5:$J$100,7,FALSE)</f>
        <v>0.68404265252032237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28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IGDFL</v>
      </c>
      <c r="G569" s="16">
        <f>VLOOKUP($D569,'Growth rate'!$B$3:$S$93,6,FALSE)*VLOOKUP($F569,BY_IND_Demand_Drivers!$B$5:$J$100,7,FALSE)</f>
        <v>0.68752476922787209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28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IGDFL</v>
      </c>
      <c r="G570" s="16">
        <f>VLOOKUP($D570,'Growth rate'!$B$3:$S$93,6,FALSE)*VLOOKUP($F570,BY_IND_Demand_Drivers!$B$5:$J$100,7,FALSE)</f>
        <v>0.69100688593542148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28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IGDFL</v>
      </c>
      <c r="G571" s="16">
        <f>VLOOKUP($D571,'Growth rate'!$B$3:$S$93,6,FALSE)*VLOOKUP($F571,BY_IND_Demand_Drivers!$B$5:$J$100,7,FALSE)</f>
        <v>0.6944890026429712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28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IGDFL</v>
      </c>
      <c r="G572" s="16">
        <f>VLOOKUP($D572,'Growth rate'!$B$3:$S$93,6,FALSE)*VLOOKUP($F572,BY_IND_Demand_Drivers!$B$5:$J$100,7,FALSE)</f>
        <v>0.6979711193505207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28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IGDFL</v>
      </c>
      <c r="G573" s="16">
        <f>VLOOKUP($D573,'Growth rate'!$B$3:$S$93,6,FALSE)*VLOOKUP($F573,BY_IND_Demand_Drivers!$B$5:$J$100,7,FALSE)</f>
        <v>0.70114818210235597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28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IGDFL</v>
      </c>
      <c r="G574" s="16">
        <f>VLOOKUP($D574,'Growth rate'!$B$3:$S$93,6,FALSE)*VLOOKUP($F574,BY_IND_Demand_Drivers!$B$5:$J$100,7,FALSE)</f>
        <v>0.70432524485419135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28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IGDFL</v>
      </c>
      <c r="G575" s="16">
        <f>VLOOKUP($D575,'Growth rate'!$B$3:$S$93,6,FALSE)*VLOOKUP($F575,BY_IND_Demand_Drivers!$B$5:$J$100,7,FALSE)</f>
        <v>0.70750230760602639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28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IGDFL</v>
      </c>
      <c r="G576" s="16">
        <f>VLOOKUP($D576,'Growth rate'!$B$3:$S$93,6,FALSE)*VLOOKUP($F576,BY_IND_Demand_Drivers!$B$5:$J$100,7,FALSE)</f>
        <v>0.71067937035786166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28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IGDFL</v>
      </c>
      <c r="G577" s="16">
        <f>VLOOKUP($D577,'Growth rate'!$B$3:$S$93,6,FALSE)*VLOOKUP($F577,BY_IND_Demand_Drivers!$B$5:$J$100,7,FALSE)</f>
        <v>0.71385643310969682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92D050"/>
  </sheetPr>
  <dimension ref="A2:I577"/>
  <sheetViews>
    <sheetView topLeftCell="A4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29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ITDPH</v>
      </c>
      <c r="G4" s="16">
        <f>VLOOKUP($D4,'Growth rate'!$B$3:$S$93,6,FALSE)*VLOOKUP($F4,BY_IND_Demand_Drivers!$B$5:$J$100,7,FALSE)</f>
        <v>45.651045243564397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29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ITDPH</v>
      </c>
      <c r="G5" s="16">
        <f>VLOOKUP($D5,'Growth rate'!$B$3:$S$93,6,FALSE)*VLOOKUP($F5,BY_IND_Demand_Drivers!$B$5:$J$100,7,FALSE)</f>
        <v>46.888501367109207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29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ITDPH</v>
      </c>
      <c r="G6" s="16">
        <f>VLOOKUP($D6,'Growth rate'!$B$3:$S$93,6,FALSE)*VLOOKUP($F6,BY_IND_Demand_Drivers!$B$5:$J$100,7,FALSE)</f>
        <v>48.12595749065401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29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ITDPH</v>
      </c>
      <c r="G7" s="16">
        <f>VLOOKUP($D7,'Growth rate'!$B$3:$S$93,6,FALSE)*VLOOKUP($F7,BY_IND_Demand_Drivers!$B$5:$J$100,7,FALSE)</f>
        <v>49.363413614198826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29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ITDPH</v>
      </c>
      <c r="G8" s="16">
        <f>VLOOKUP($D8,'Growth rate'!$B$3:$S$93,6,FALSE)*VLOOKUP($F8,BY_IND_Demand_Drivers!$B$5:$J$100,7,FALSE)</f>
        <v>50.600869737743636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29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ITDPH</v>
      </c>
      <c r="G9" s="16">
        <f>VLOOKUP($D9,'Growth rate'!$B$3:$S$93,6,FALSE)*VLOOKUP($F9,BY_IND_Demand_Drivers!$B$5:$J$100,7,FALSE)</f>
        <v>51.838325861288446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29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ITDPH</v>
      </c>
      <c r="G10" s="16">
        <f>VLOOKUP($D10,'Growth rate'!$B$3:$S$93,6,FALSE)*VLOOKUP($F10,BY_IND_Demand_Drivers!$B$5:$J$100,7,FALSE)</f>
        <v>53.075781984833249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29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ITDPH</v>
      </c>
      <c r="G11" s="16">
        <f>VLOOKUP($D11,'Growth rate'!$B$3:$S$93,6,FALSE)*VLOOKUP($F11,BY_IND_Demand_Drivers!$B$5:$J$100,7,FALSE)</f>
        <v>54.313238108378059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29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ITDPH</v>
      </c>
      <c r="G12" s="16">
        <f>VLOOKUP($D12,'Growth rate'!$B$3:$S$93,6,FALSE)*VLOOKUP($F12,BY_IND_Demand_Drivers!$B$5:$J$100,7,FALSE)</f>
        <v>55.550694231922876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29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ITDPH</v>
      </c>
      <c r="G13" s="16">
        <f>VLOOKUP($D13,'Growth rate'!$B$3:$S$93,6,FALSE)*VLOOKUP($F13,BY_IND_Demand_Drivers!$B$5:$J$100,7,FALSE)</f>
        <v>56.788150355467685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29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ITDPH</v>
      </c>
      <c r="G14" s="16">
        <f>VLOOKUP($D14,'Growth rate'!$B$3:$S$93,6,FALSE)*VLOOKUP($F14,BY_IND_Demand_Drivers!$B$5:$J$100,7,FALSE)</f>
        <v>58.025606479012495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29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ITDPH</v>
      </c>
      <c r="G15" s="16">
        <f>VLOOKUP($D15,'Growth rate'!$B$3:$S$93,6,FALSE)*VLOOKUP($F15,BY_IND_Demand_Drivers!$B$5:$J$100,7,FALSE)</f>
        <v>59.263062602557312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29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ITDPH</v>
      </c>
      <c r="G16" s="16">
        <f>VLOOKUP($D16,'Growth rate'!$B$3:$S$93,6,FALSE)*VLOOKUP($F16,BY_IND_Demand_Drivers!$B$5:$J$100,7,FALSE)</f>
        <v>60.500518726102108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29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ITDPH</v>
      </c>
      <c r="G17" s="16">
        <f>VLOOKUP($D17,'Growth rate'!$B$3:$S$93,6,FALSE)*VLOOKUP($F17,BY_IND_Demand_Drivers!$B$5:$J$100,7,FALSE)</f>
        <v>61.737974849646925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29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ITDPH</v>
      </c>
      <c r="G18" s="16">
        <f>VLOOKUP($D18,'Growth rate'!$B$3:$S$93,6,FALSE)*VLOOKUP($F18,BY_IND_Demand_Drivers!$B$5:$J$100,7,FALSE)</f>
        <v>62.975430973191735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29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ITDPH</v>
      </c>
      <c r="G19" s="16">
        <f>VLOOKUP($D19,'Growth rate'!$B$3:$S$93,6,FALSE)*VLOOKUP($F19,BY_IND_Demand_Drivers!$B$5:$J$100,7,FALSE)</f>
        <v>64.212887096736537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29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ITDPH</v>
      </c>
      <c r="G20" s="16">
        <f>VLOOKUP($D20,'Growth rate'!$B$3:$S$93,6,FALSE)*VLOOKUP($F20,BY_IND_Demand_Drivers!$B$5:$J$100,7,FALSE)</f>
        <v>65.450343220281354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29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ITDPH</v>
      </c>
      <c r="G21" s="16">
        <f>VLOOKUP($D21,'Growth rate'!$B$3:$S$93,6,FALSE)*VLOOKUP($F21,BY_IND_Demand_Drivers!$B$5:$J$100,7,FALSE)</f>
        <v>66.687799343826171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29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ITDPH</v>
      </c>
      <c r="G22" s="16">
        <f>VLOOKUP($D22,'Growth rate'!$B$3:$S$93,6,FALSE)*VLOOKUP($F22,BY_IND_Demand_Drivers!$B$5:$J$100,7,FALSE)</f>
        <v>67.925255467370974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29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ITDPH</v>
      </c>
      <c r="G23" s="16">
        <f>VLOOKUP($D23,'Growth rate'!$B$3:$S$93,6,FALSE)*VLOOKUP($F23,BY_IND_Demand_Drivers!$B$5:$J$100,7,FALSE)</f>
        <v>69.162711590915777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29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ITDPH</v>
      </c>
      <c r="G24" s="16">
        <f>VLOOKUP($D24,'Growth rate'!$B$3:$S$93,6,FALSE)*VLOOKUP($F24,BY_IND_Demand_Drivers!$B$5:$J$100,7,FALSE)</f>
        <v>70.400167714460594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29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ITDPH</v>
      </c>
      <c r="G25" s="16">
        <f>VLOOKUP($D25,'Growth rate'!$B$3:$S$93,6,FALSE)*VLOOKUP($F25,BY_IND_Demand_Drivers!$B$5:$J$100,7,FALSE)</f>
        <v>71.63762383800541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29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ITDPH</v>
      </c>
      <c r="G26" s="16">
        <f>VLOOKUP($D26,'Growth rate'!$B$3:$S$93,6,FALSE)*VLOOKUP($F26,BY_IND_Demand_Drivers!$B$5:$J$100,7,FALSE)</f>
        <v>72.875079961550213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29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ITDPH</v>
      </c>
      <c r="G27" s="16">
        <f>VLOOKUP($D27,'Growth rate'!$B$3:$S$93,6,FALSE)*VLOOKUP($F27,BY_IND_Demand_Drivers!$B$5:$J$100,7,FALSE)</f>
        <v>74.112536085095016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29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ITDPH</v>
      </c>
      <c r="G28" s="16">
        <f>VLOOKUP($D28,'Growth rate'!$B$3:$S$93,6,FALSE)*VLOOKUP($F28,BY_IND_Demand_Drivers!$B$5:$J$100,7,FALSE)</f>
        <v>75.349992208639833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29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ITDPH</v>
      </c>
      <c r="G29" s="16">
        <f>VLOOKUP($D29,'Growth rate'!$B$3:$S$93,6,FALSE)*VLOOKUP($F29,BY_IND_Demand_Drivers!$B$5:$J$100,7,FALSE)</f>
        <v>76.587448332184636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29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ITDPH</v>
      </c>
      <c r="G30" s="16">
        <f>VLOOKUP($D30,'Growth rate'!$B$3:$S$93,6,FALSE)*VLOOKUP($F30,BY_IND_Demand_Drivers!$B$5:$J$100,7,FALSE)</f>
        <v>77.824904455729452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29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ITDPH</v>
      </c>
      <c r="G31" s="16">
        <f>VLOOKUP($D31,'Growth rate'!$B$3:$S$93,6,FALSE)*VLOOKUP($F31,BY_IND_Demand_Drivers!$B$5:$J$100,7,FALSE)</f>
        <v>79.062360579274255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29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ITDPH</v>
      </c>
      <c r="G32" s="16">
        <f>VLOOKUP($D32,'Growth rate'!$B$3:$S$93,6,FALSE)*VLOOKUP($F32,BY_IND_Demand_Drivers!$B$5:$J$100,7,FALSE)</f>
        <v>80.299816702819072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29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ITDPH</v>
      </c>
      <c r="G33" s="16">
        <f>VLOOKUP($D33,'Growth rate'!$B$3:$S$93,6,FALSE)*VLOOKUP($F33,BY_IND_Demand_Drivers!$B$5:$J$100,7,FALSE)</f>
        <v>81.537272826363889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29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ITDPH</v>
      </c>
      <c r="G34" s="16">
        <f>VLOOKUP($D34,'Growth rate'!$B$3:$S$93,6,FALSE)*VLOOKUP($F34,BY_IND_Demand_Drivers!$B$5:$J$100,7,FALSE)</f>
        <v>82.774728949908678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29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ITDPH</v>
      </c>
      <c r="G35" s="16">
        <f>VLOOKUP($D35,'Growth rate'!$B$3:$S$93,6,FALSE)*VLOOKUP($F35,BY_IND_Demand_Drivers!$B$5:$J$100,7,FALSE)</f>
        <v>84.012185073453495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29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ITDPH</v>
      </c>
      <c r="G36" s="16">
        <f>VLOOKUP($D36,'Growth rate'!$B$3:$S$93,6,FALSE)*VLOOKUP($F36,BY_IND_Demand_Drivers!$B$5:$J$100,7,FALSE)</f>
        <v>84.956721019554266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29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ITDPH</v>
      </c>
      <c r="G37" s="16">
        <f>VLOOKUP($D37,'Growth rate'!$B$3:$S$93,6,FALSE)*VLOOKUP($F37,BY_IND_Demand_Drivers!$B$5:$J$100,7,FALSE)</f>
        <v>85.901256965655037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29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ITDPH</v>
      </c>
      <c r="G38" s="16">
        <f>VLOOKUP($D38,'Growth rate'!$B$3:$S$93,6,FALSE)*VLOOKUP($F38,BY_IND_Demand_Drivers!$B$5:$J$100,7,FALSE)</f>
        <v>86.845792911755822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29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ITDPH</v>
      </c>
      <c r="G39" s="16">
        <f>VLOOKUP($D39,'Growth rate'!$B$3:$S$93,6,FALSE)*VLOOKUP($F39,BY_IND_Demand_Drivers!$B$5:$J$100,7,FALSE)</f>
        <v>87.790328857856608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29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ITDPH</v>
      </c>
      <c r="G40" s="16">
        <f>VLOOKUP($D40,'Growth rate'!$B$3:$S$93,6,FALSE)*VLOOKUP($F40,BY_IND_Demand_Drivers!$B$5:$J$100,7,FALSE)</f>
        <v>88.734864803957393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29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ITDPH</v>
      </c>
      <c r="G41" s="16">
        <f>VLOOKUP($D41,'Growth rate'!$B$3:$S$93,6,FALSE)*VLOOKUP($F41,BY_IND_Demand_Drivers!$B$5:$J$100,7,FALSE)</f>
        <v>89.745972964147441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29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ITDPH</v>
      </c>
      <c r="G42" s="16">
        <f>VLOOKUP($D42,'Growth rate'!$B$3:$S$93,6,FALSE)*VLOOKUP($F42,BY_IND_Demand_Drivers!$B$5:$J$100,7,FALSE)</f>
        <v>90.757081124337475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29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ITDPH</v>
      </c>
      <c r="G43" s="16">
        <f>VLOOKUP($D43,'Growth rate'!$B$3:$S$93,6,FALSE)*VLOOKUP($F43,BY_IND_Demand_Drivers!$B$5:$J$100,7,FALSE)</f>
        <v>91.768189284527537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29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ITDPH</v>
      </c>
      <c r="G44" s="16">
        <f>VLOOKUP($D44,'Growth rate'!$B$3:$S$93,6,FALSE)*VLOOKUP($F44,BY_IND_Demand_Drivers!$B$5:$J$100,7,FALSE)</f>
        <v>92.779297444717585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29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ITDPH</v>
      </c>
      <c r="G45" s="16">
        <f>VLOOKUP($D45,'Growth rate'!$B$3:$S$93,6,FALSE)*VLOOKUP($F45,BY_IND_Demand_Drivers!$B$5:$J$100,7,FALSE)</f>
        <v>93.790405604907619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29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ITDPH</v>
      </c>
      <c r="G46" s="16">
        <f>VLOOKUP($D46,'Growth rate'!$B$3:$S$93,6,FALSE)*VLOOKUP($F46,BY_IND_Demand_Drivers!$B$5:$J$100,7,FALSE)</f>
        <v>94.79502964129648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29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ITDPH</v>
      </c>
      <c r="G47" s="16">
        <f>VLOOKUP($D47,'Growth rate'!$B$3:$S$93,6,FALSE)*VLOOKUP($F47,BY_IND_Demand_Drivers!$B$5:$J$100,7,FALSE)</f>
        <v>95.799653677685313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29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ITDPH</v>
      </c>
      <c r="G48" s="16">
        <f>VLOOKUP($D48,'Growth rate'!$B$3:$S$93,6,FALSE)*VLOOKUP($F48,BY_IND_Demand_Drivers!$B$5:$J$100,7,FALSE)</f>
        <v>96.804277714074161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29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ITDPH</v>
      </c>
      <c r="G49" s="16">
        <f>VLOOKUP($D49,'Growth rate'!$B$3:$S$93,6,FALSE)*VLOOKUP($F49,BY_IND_Demand_Drivers!$B$5:$J$100,7,FALSE)</f>
        <v>97.808901750462979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29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ITDPH</v>
      </c>
      <c r="G50" s="16">
        <f>VLOOKUP($D50,'Growth rate'!$B$3:$S$93,6,FALSE)*VLOOKUP($F50,BY_IND_Demand_Drivers!$B$5:$J$100,7,FALSE)</f>
        <v>98.813525786851841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29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ITDPH</v>
      </c>
      <c r="G51" s="16">
        <f>VLOOKUP($D51,'Growth rate'!$B$3:$S$93,6,FALSE)*VLOOKUP($F51,BY_IND_Demand_Drivers!$B$5:$J$100,7,FALSE)</f>
        <v>99.807668974188118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29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ITDPH</v>
      </c>
      <c r="G52" s="16">
        <f>VLOOKUP($D52,'Growth rate'!$B$3:$S$93,6,FALSE)*VLOOKUP($F52,BY_IND_Demand_Drivers!$B$5:$J$100,7,FALSE)</f>
        <v>100.80181216152445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29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ITDPH</v>
      </c>
      <c r="G53" s="16">
        <f>VLOOKUP($D53,'Growth rate'!$B$3:$S$93,6,FALSE)*VLOOKUP($F53,BY_IND_Demand_Drivers!$B$5:$J$100,7,FALSE)</f>
        <v>101.79595534886073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29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ITDPH</v>
      </c>
      <c r="G54" s="16">
        <f>VLOOKUP($D54,'Growth rate'!$B$3:$S$93,6,FALSE)*VLOOKUP($F54,BY_IND_Demand_Drivers!$B$5:$J$100,7,FALSE)</f>
        <v>102.79009853619706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29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ITDPH</v>
      </c>
      <c r="G55" s="16">
        <f>VLOOKUP($D55,'Growth rate'!$B$3:$S$93,6,FALSE)*VLOOKUP($F55,BY_IND_Demand_Drivers!$B$5:$J$100,7,FALSE)</f>
        <v>103.78424172353336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29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ITDPH</v>
      </c>
      <c r="G56" s="16">
        <f>VLOOKUP($D56,'Growth rate'!$B$3:$S$93,6,FALSE)*VLOOKUP($F56,BY_IND_Demand_Drivers!$B$5:$J$100,7,FALSE)</f>
        <v>104.72579771691595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29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ITDPH</v>
      </c>
      <c r="G57" s="16">
        <f>VLOOKUP($D57,'Growth rate'!$B$3:$S$93,6,FALSE)*VLOOKUP($F57,BY_IND_Demand_Drivers!$B$5:$J$100,7,FALSE)</f>
        <v>105.66735371029856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29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ITDPH</v>
      </c>
      <c r="G58" s="16">
        <f>VLOOKUP($D58,'Growth rate'!$B$3:$S$93,6,FALSE)*VLOOKUP($F58,BY_IND_Demand_Drivers!$B$5:$J$100,7,FALSE)</f>
        <v>106.60890970368112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29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ITDPH</v>
      </c>
      <c r="G59" s="16">
        <f>VLOOKUP($D59,'Growth rate'!$B$3:$S$93,6,FALSE)*VLOOKUP($F59,BY_IND_Demand_Drivers!$B$5:$J$100,7,FALSE)</f>
        <v>107.5504656970637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29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ITDPH</v>
      </c>
      <c r="G60" s="16">
        <f>VLOOKUP($D60,'Growth rate'!$B$3:$S$93,6,FALSE)*VLOOKUP($F60,BY_IND_Demand_Drivers!$B$5:$J$100,7,FALSE)</f>
        <v>108.49202169044631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29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ITDPH</v>
      </c>
      <c r="G61" s="16">
        <f>VLOOKUP($D61,'Growth rate'!$B$3:$S$93,6,FALSE)*VLOOKUP($F61,BY_IND_Demand_Drivers!$B$5:$J$100,7,FALSE)</f>
        <v>109.37616345902586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29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ITDPH</v>
      </c>
      <c r="G62" s="16">
        <f>VLOOKUP($D62,'Growth rate'!$B$3:$S$93,6,FALSE)*VLOOKUP($F62,BY_IND_Demand_Drivers!$B$5:$J$100,7,FALSE)</f>
        <v>110.26030522760543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29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ITDPH</v>
      </c>
      <c r="G63" s="16">
        <f>VLOOKUP($D63,'Growth rate'!$B$3:$S$93,6,FALSE)*VLOOKUP($F63,BY_IND_Demand_Drivers!$B$5:$J$100,7,FALSE)</f>
        <v>111.14444699618498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29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ITDPH</v>
      </c>
      <c r="G64" s="16">
        <f>VLOOKUP($D64,'Growth rate'!$B$3:$S$93,6,FALSE)*VLOOKUP($F64,BY_IND_Demand_Drivers!$B$5:$J$100,7,FALSE)</f>
        <v>112.02858876476455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29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ITDPH</v>
      </c>
      <c r="G65" s="16">
        <f>VLOOKUP($D65,'Growth rate'!$B$3:$S$93,6,FALSE)*VLOOKUP($F65,BY_IND_Demand_Drivers!$B$5:$J$100,7,FALSE)</f>
        <v>112.91273053334412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29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ITDPH</v>
      </c>
      <c r="G66" s="16">
        <f>VLOOKUP($D66,'Growth rate'!$B$3:$S$93,6,FALSE)*VLOOKUP($F66,BY_IND_Demand_Drivers!$B$5:$J$100,7,FALSE)</f>
        <v>113.68937587293712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29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ITDPH</v>
      </c>
      <c r="G67" s="16">
        <f>VLOOKUP($D67,'Growth rate'!$B$3:$S$93,6,FALSE)*VLOOKUP($F67,BY_IND_Demand_Drivers!$B$5:$J$100,7,FALSE)</f>
        <v>114.46602121253009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29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ITDPH</v>
      </c>
      <c r="G68" s="16">
        <f>VLOOKUP($D68,'Growth rate'!$B$3:$S$93,6,FALSE)*VLOOKUP($F68,BY_IND_Demand_Drivers!$B$5:$J$100,7,FALSE)</f>
        <v>115.24266655212311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29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ITDPH</v>
      </c>
      <c r="G69" s="16">
        <f>VLOOKUP($D69,'Growth rate'!$B$3:$S$93,6,FALSE)*VLOOKUP($F69,BY_IND_Demand_Drivers!$B$5:$J$100,7,FALSE)</f>
        <v>116.0193118917161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29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ITDPH</v>
      </c>
      <c r="G70" s="16">
        <f>VLOOKUP($D70,'Growth rate'!$B$3:$S$93,6,FALSE)*VLOOKUP($F70,BY_IND_Demand_Drivers!$B$5:$J$100,7,FALSE)</f>
        <v>116.7959572313091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29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ITDPH</v>
      </c>
      <c r="G71" s="16">
        <f>VLOOKUP($D71,'Growth rate'!$B$3:$S$93,6,FALSE)*VLOOKUP($F71,BY_IND_Demand_Drivers!$B$5:$J$100,7,FALSE)</f>
        <v>117.47834881255461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29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ITDPH</v>
      </c>
      <c r="G72" s="16">
        <f>VLOOKUP($D72,'Growth rate'!$B$3:$S$93,6,FALSE)*VLOOKUP($F72,BY_IND_Demand_Drivers!$B$5:$J$100,7,FALSE)</f>
        <v>118.16074039380008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29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ITDPH</v>
      </c>
      <c r="G73" s="16">
        <f>VLOOKUP($D73,'Growth rate'!$B$3:$S$93,6,FALSE)*VLOOKUP($F73,BY_IND_Demand_Drivers!$B$5:$J$100,7,FALSE)</f>
        <v>118.84313197504558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29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ITDPH</v>
      </c>
      <c r="G74" s="16">
        <f>VLOOKUP($D74,'Growth rate'!$B$3:$S$93,6,FALSE)*VLOOKUP($F74,BY_IND_Demand_Drivers!$B$5:$J$100,7,FALSE)</f>
        <v>119.52552355629108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29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ITDPH</v>
      </c>
      <c r="G75" s="16">
        <f>VLOOKUP($D75,'Growth rate'!$B$3:$S$93,6,FALSE)*VLOOKUP($F75,BY_IND_Demand_Drivers!$B$5:$J$100,7,FALSE)</f>
        <v>120.20791513753657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29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ITDPH</v>
      </c>
      <c r="G76" s="16">
        <f>VLOOKUP($D76,'Growth rate'!$B$3:$S$93,6,FALSE)*VLOOKUP($F76,BY_IND_Demand_Drivers!$B$5:$J$100,7,FALSE)</f>
        <v>120.8229640092438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29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ITDPH</v>
      </c>
      <c r="G77" s="16">
        <f>VLOOKUP($D77,'Growth rate'!$B$3:$S$93,6,FALSE)*VLOOKUP($F77,BY_IND_Demand_Drivers!$B$5:$J$100,7,FALSE)</f>
        <v>121.43801288095106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29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ITDPH</v>
      </c>
      <c r="G78" s="16">
        <f>VLOOKUP($D78,'Growth rate'!$B$3:$S$93,6,FALSE)*VLOOKUP($F78,BY_IND_Demand_Drivers!$B$5:$J$100,7,FALSE)</f>
        <v>122.05306175265828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29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ITDPH</v>
      </c>
      <c r="G79" s="16">
        <f>VLOOKUP($D79,'Growth rate'!$B$3:$S$93,6,FALSE)*VLOOKUP($F79,BY_IND_Demand_Drivers!$B$5:$J$100,7,FALSE)</f>
        <v>122.66811062436553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29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ITDPH</v>
      </c>
      <c r="G80" s="16">
        <f>VLOOKUP($D80,'Growth rate'!$B$3:$S$93,6,FALSE)*VLOOKUP($F80,BY_IND_Demand_Drivers!$B$5:$J$100,7,FALSE)</f>
        <v>123.28315949607276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29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ITDPH</v>
      </c>
      <c r="G81" s="16">
        <f>VLOOKUP($D81,'Growth rate'!$B$3:$S$93,6,FALSE)*VLOOKUP($F81,BY_IND_Demand_Drivers!$B$5:$J$100,7,FALSE)</f>
        <v>123.84432646001247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29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ITDPH</v>
      </c>
      <c r="G82" s="16">
        <f>VLOOKUP($D82,'Growth rate'!$B$3:$S$93,6,FALSE)*VLOOKUP($F82,BY_IND_Demand_Drivers!$B$5:$J$100,7,FALSE)</f>
        <v>124.40549342395221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29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ITDPH</v>
      </c>
      <c r="G83" s="16">
        <f>VLOOKUP($D83,'Growth rate'!$B$3:$S$93,6,FALSE)*VLOOKUP($F83,BY_IND_Demand_Drivers!$B$5:$J$100,7,FALSE)</f>
        <v>124.96666038789191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29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ITDPH</v>
      </c>
      <c r="G84" s="16">
        <f>VLOOKUP($D84,'Growth rate'!$B$3:$S$93,6,FALSE)*VLOOKUP($F84,BY_IND_Demand_Drivers!$B$5:$J$100,7,FALSE)</f>
        <v>125.52782735183162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29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ITDPH</v>
      </c>
      <c r="G85" s="16">
        <f>VLOOKUP($D85,'Growth rate'!$B$3:$S$93,6,FALSE)*VLOOKUP($F85,BY_IND_Demand_Drivers!$B$5:$J$100,7,FALSE)</f>
        <v>126.08899431577132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30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ITDCO</v>
      </c>
      <c r="G86" s="16">
        <f>VLOOKUP($D86,'Growth rate'!$B$3:$S$93,6,FALSE)*VLOOKUP($F86,BY_IND_Demand_Drivers!$B$5:$J$100,7,FALSE)</f>
        <v>5.5765483485148497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30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ITDCO</v>
      </c>
      <c r="G87" s="16">
        <f>VLOOKUP($D87,'Growth rate'!$B$3:$S$93,6,FALSE)*VLOOKUP($F87,BY_IND_Demand_Drivers!$B$5:$J$100,7,FALSE)</f>
        <v>5.727711018839166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30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ITDCO</v>
      </c>
      <c r="G88" s="16">
        <f>VLOOKUP($D88,'Growth rate'!$B$3:$S$93,6,FALSE)*VLOOKUP($F88,BY_IND_Demand_Drivers!$B$5:$J$100,7,FALSE)</f>
        <v>5.8788736891634832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30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ITDCO</v>
      </c>
      <c r="G89" s="16">
        <f>VLOOKUP($D89,'Growth rate'!$B$3:$S$93,6,FALSE)*VLOOKUP($F89,BY_IND_Demand_Drivers!$B$5:$J$100,7,FALSE)</f>
        <v>6.0300363594878004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30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ITDCO</v>
      </c>
      <c r="G90" s="16">
        <f>VLOOKUP($D90,'Growth rate'!$B$3:$S$93,6,FALSE)*VLOOKUP($F90,BY_IND_Demand_Drivers!$B$5:$J$100,7,FALSE)</f>
        <v>6.1811990298121176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30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ITDCO</v>
      </c>
      <c r="G91" s="16">
        <f>VLOOKUP($D91,'Growth rate'!$B$3:$S$93,6,FALSE)*VLOOKUP($F91,BY_IND_Demand_Drivers!$B$5:$J$100,7,FALSE)</f>
        <v>6.3323617001364338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30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ITDCO</v>
      </c>
      <c r="G92" s="16">
        <f>VLOOKUP($D92,'Growth rate'!$B$3:$S$93,6,FALSE)*VLOOKUP($F92,BY_IND_Demand_Drivers!$B$5:$J$100,7,FALSE)</f>
        <v>6.4835243704607501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30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ITDCO</v>
      </c>
      <c r="G93" s="16">
        <f>VLOOKUP($D93,'Growth rate'!$B$3:$S$93,6,FALSE)*VLOOKUP($F93,BY_IND_Demand_Drivers!$B$5:$J$100,7,FALSE)</f>
        <v>6.6346870407850664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30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ITDCO</v>
      </c>
      <c r="G94" s="16">
        <f>VLOOKUP($D94,'Growth rate'!$B$3:$S$93,6,FALSE)*VLOOKUP($F94,BY_IND_Demand_Drivers!$B$5:$J$100,7,FALSE)</f>
        <v>6.7858497111093845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30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ITDCO</v>
      </c>
      <c r="G95" s="16">
        <f>VLOOKUP($D95,'Growth rate'!$B$3:$S$93,6,FALSE)*VLOOKUP($F95,BY_IND_Demand_Drivers!$B$5:$J$100,7,FALSE)</f>
        <v>6.9370123814337008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30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ITDCO</v>
      </c>
      <c r="G96" s="16">
        <f>VLOOKUP($D96,'Growth rate'!$B$3:$S$93,6,FALSE)*VLOOKUP($F96,BY_IND_Demand_Drivers!$B$5:$J$100,7,FALSE)</f>
        <v>7.088175051758018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30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ITDCO</v>
      </c>
      <c r="G97" s="16">
        <f>VLOOKUP($D97,'Growth rate'!$B$3:$S$93,6,FALSE)*VLOOKUP($F97,BY_IND_Demand_Drivers!$B$5:$J$100,7,FALSE)</f>
        <v>7.2393377220823352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30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ITDCO</v>
      </c>
      <c r="G98" s="16">
        <f>VLOOKUP($D98,'Growth rate'!$B$3:$S$93,6,FALSE)*VLOOKUP($F98,BY_IND_Demand_Drivers!$B$5:$J$100,7,FALSE)</f>
        <v>7.3905003924066506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30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ITDCO</v>
      </c>
      <c r="G99" s="16">
        <f>VLOOKUP($D99,'Growth rate'!$B$3:$S$93,6,FALSE)*VLOOKUP($F99,BY_IND_Demand_Drivers!$B$5:$J$100,7,FALSE)</f>
        <v>7.5416630627309686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30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ITDCO</v>
      </c>
      <c r="G100" s="16">
        <f>VLOOKUP($D100,'Growth rate'!$B$3:$S$93,6,FALSE)*VLOOKUP($F100,BY_IND_Demand_Drivers!$B$5:$J$100,7,FALSE)</f>
        <v>7.6928257330552849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30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ITDCO</v>
      </c>
      <c r="G101" s="16">
        <f>VLOOKUP($D101,'Growth rate'!$B$3:$S$93,6,FALSE)*VLOOKUP($F101,BY_IND_Demand_Drivers!$B$5:$J$100,7,FALSE)</f>
        <v>7.8439884033796021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30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ITDCO</v>
      </c>
      <c r="G102" s="16">
        <f>VLOOKUP($D102,'Growth rate'!$B$3:$S$93,6,FALSE)*VLOOKUP($F102,BY_IND_Demand_Drivers!$B$5:$J$100,7,FALSE)</f>
        <v>7.9951510737039193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30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ITDCO</v>
      </c>
      <c r="G103" s="16">
        <f>VLOOKUP($D103,'Growth rate'!$B$3:$S$93,6,FALSE)*VLOOKUP($F103,BY_IND_Demand_Drivers!$B$5:$J$100,7,FALSE)</f>
        <v>8.1463137440282356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30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ITDCO</v>
      </c>
      <c r="G104" s="16">
        <f>VLOOKUP($D104,'Growth rate'!$B$3:$S$93,6,FALSE)*VLOOKUP($F104,BY_IND_Demand_Drivers!$B$5:$J$100,7,FALSE)</f>
        <v>8.2974764143525519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30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ITDCO</v>
      </c>
      <c r="G105" s="16">
        <f>VLOOKUP($D105,'Growth rate'!$B$3:$S$93,6,FALSE)*VLOOKUP($F105,BY_IND_Demand_Drivers!$B$5:$J$100,7,FALSE)</f>
        <v>8.44863908467687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30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ITDCO</v>
      </c>
      <c r="G106" s="16">
        <f>VLOOKUP($D106,'Growth rate'!$B$3:$S$93,6,FALSE)*VLOOKUP($F106,BY_IND_Demand_Drivers!$B$5:$J$100,7,FALSE)</f>
        <v>8.5998017550011863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30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ITDCO</v>
      </c>
      <c r="G107" s="16">
        <f>VLOOKUP($D107,'Growth rate'!$B$3:$S$93,6,FALSE)*VLOOKUP($F107,BY_IND_Demand_Drivers!$B$5:$J$100,7,FALSE)</f>
        <v>8.7509644253255043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30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ITDCO</v>
      </c>
      <c r="G108" s="16">
        <f>VLOOKUP($D108,'Growth rate'!$B$3:$S$93,6,FALSE)*VLOOKUP($F108,BY_IND_Demand_Drivers!$B$5:$J$100,7,FALSE)</f>
        <v>8.9021270956498206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30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ITDCO</v>
      </c>
      <c r="G109" s="16">
        <f>VLOOKUP($D109,'Growth rate'!$B$3:$S$93,6,FALSE)*VLOOKUP($F109,BY_IND_Demand_Drivers!$B$5:$J$100,7,FALSE)</f>
        <v>9.0532897659741369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30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ITDCO</v>
      </c>
      <c r="G110" s="16">
        <f>VLOOKUP($D110,'Growth rate'!$B$3:$S$93,6,FALSE)*VLOOKUP($F110,BY_IND_Demand_Drivers!$B$5:$J$100,7,FALSE)</f>
        <v>9.2044524362984532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30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ITDCO</v>
      </c>
      <c r="G111" s="16">
        <f>VLOOKUP($D111,'Growth rate'!$B$3:$S$93,6,FALSE)*VLOOKUP($F111,BY_IND_Demand_Drivers!$B$5:$J$100,7,FALSE)</f>
        <v>9.3556151066227695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30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ITDCO</v>
      </c>
      <c r="G112" s="16">
        <f>VLOOKUP($D112,'Growth rate'!$B$3:$S$93,6,FALSE)*VLOOKUP($F112,BY_IND_Demand_Drivers!$B$5:$J$100,7,FALSE)</f>
        <v>9.5067777769470876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30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ITDCO</v>
      </c>
      <c r="G113" s="16">
        <f>VLOOKUP($D113,'Growth rate'!$B$3:$S$93,6,FALSE)*VLOOKUP($F113,BY_IND_Demand_Drivers!$B$5:$J$100,7,FALSE)</f>
        <v>9.6579404472714039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30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ITDCO</v>
      </c>
      <c r="G114" s="16">
        <f>VLOOKUP($D114,'Growth rate'!$B$3:$S$93,6,FALSE)*VLOOKUP($F114,BY_IND_Demand_Drivers!$B$5:$J$100,7,FALSE)</f>
        <v>9.8091031175957202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30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ITDCO</v>
      </c>
      <c r="G115" s="16">
        <f>VLOOKUP($D115,'Growth rate'!$B$3:$S$93,6,FALSE)*VLOOKUP($F115,BY_IND_Demand_Drivers!$B$5:$J$100,7,FALSE)</f>
        <v>9.9602657879200382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30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ITDCO</v>
      </c>
      <c r="G116" s="16">
        <f>VLOOKUP($D116,'Growth rate'!$B$3:$S$93,6,FALSE)*VLOOKUP($F116,BY_IND_Demand_Drivers!$B$5:$J$100,7,FALSE)</f>
        <v>10.111428458244355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30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ITDCO</v>
      </c>
      <c r="G117" s="16">
        <f>VLOOKUP($D117,'Growth rate'!$B$3:$S$93,6,FALSE)*VLOOKUP($F117,BY_IND_Demand_Drivers!$B$5:$J$100,7,FALSE)</f>
        <v>10.262591128568671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30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ITDCO</v>
      </c>
      <c r="G118" s="16">
        <f>VLOOKUP($D118,'Growth rate'!$B$3:$S$93,6,FALSE)*VLOOKUP($F118,BY_IND_Demand_Drivers!$B$5:$J$100,7,FALSE)</f>
        <v>10.377971846408505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30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ITDCO</v>
      </c>
      <c r="G119" s="16">
        <f>VLOOKUP($D119,'Growth rate'!$B$3:$S$93,6,FALSE)*VLOOKUP($F119,BY_IND_Demand_Drivers!$B$5:$J$100,7,FALSE)</f>
        <v>10.493352564248339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30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ITDCO</v>
      </c>
      <c r="G120" s="16">
        <f>VLOOKUP($D120,'Growth rate'!$B$3:$S$93,6,FALSE)*VLOOKUP($F120,BY_IND_Demand_Drivers!$B$5:$J$100,7,FALSE)</f>
        <v>10.608733282088172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30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ITDCO</v>
      </c>
      <c r="G121" s="16">
        <f>VLOOKUP($D121,'Growth rate'!$B$3:$S$93,6,FALSE)*VLOOKUP($F121,BY_IND_Demand_Drivers!$B$5:$J$100,7,FALSE)</f>
        <v>10.724113999928006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30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ITDCO</v>
      </c>
      <c r="G122" s="16">
        <f>VLOOKUP($D122,'Growth rate'!$B$3:$S$93,6,FALSE)*VLOOKUP($F122,BY_IND_Demand_Drivers!$B$5:$J$100,7,FALSE)</f>
        <v>10.839494717767842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30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ITDCO</v>
      </c>
      <c r="G123" s="16">
        <f>VLOOKUP($D123,'Growth rate'!$B$3:$S$93,6,FALSE)*VLOOKUP($F123,BY_IND_Demand_Drivers!$B$5:$J$100,7,FALSE)</f>
        <v>10.963007629921208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30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ITDCO</v>
      </c>
      <c r="G124" s="16">
        <f>VLOOKUP($D124,'Growth rate'!$B$3:$S$93,6,FALSE)*VLOOKUP($F124,BY_IND_Demand_Drivers!$B$5:$J$100,7,FALSE)</f>
        <v>11.086520542074572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30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ITDCO</v>
      </c>
      <c r="G125" s="16">
        <f>VLOOKUP($D125,'Growth rate'!$B$3:$S$93,6,FALSE)*VLOOKUP($F125,BY_IND_Demand_Drivers!$B$5:$J$100,7,FALSE)</f>
        <v>11.21003345422794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30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ITDCO</v>
      </c>
      <c r="G126" s="16">
        <f>VLOOKUP($D126,'Growth rate'!$B$3:$S$93,6,FALSE)*VLOOKUP($F126,BY_IND_Demand_Drivers!$B$5:$J$100,7,FALSE)</f>
        <v>11.333546366381306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30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ITDCO</v>
      </c>
      <c r="G127" s="16">
        <f>VLOOKUP($D127,'Growth rate'!$B$3:$S$93,6,FALSE)*VLOOKUP($F127,BY_IND_Demand_Drivers!$B$5:$J$100,7,FALSE)</f>
        <v>11.45705927853467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30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ITDCO</v>
      </c>
      <c r="G128" s="16">
        <f>VLOOKUP($D128,'Growth rate'!$B$3:$S$93,6,FALSE)*VLOOKUP($F128,BY_IND_Demand_Drivers!$B$5:$J$100,7,FALSE)</f>
        <v>11.579780116165269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30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ITDCO</v>
      </c>
      <c r="G129" s="16">
        <f>VLOOKUP($D129,'Growth rate'!$B$3:$S$93,6,FALSE)*VLOOKUP($F129,BY_IND_Demand_Drivers!$B$5:$J$100,7,FALSE)</f>
        <v>11.702500953795866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30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ITDCO</v>
      </c>
      <c r="G130" s="16">
        <f>VLOOKUP($D130,'Growth rate'!$B$3:$S$93,6,FALSE)*VLOOKUP($F130,BY_IND_Demand_Drivers!$B$5:$J$100,7,FALSE)</f>
        <v>11.825221791426463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30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ITDCO</v>
      </c>
      <c r="G131" s="16">
        <f>VLOOKUP($D131,'Growth rate'!$B$3:$S$93,6,FALSE)*VLOOKUP($F131,BY_IND_Demand_Drivers!$B$5:$J$100,7,FALSE)</f>
        <v>11.947942629057058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30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ITDCO</v>
      </c>
      <c r="G132" s="16">
        <f>VLOOKUP($D132,'Growth rate'!$B$3:$S$93,6,FALSE)*VLOOKUP($F132,BY_IND_Demand_Drivers!$B$5:$J$100,7,FALSE)</f>
        <v>12.070663466687657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30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ITDCO</v>
      </c>
      <c r="G133" s="16">
        <f>VLOOKUP($D133,'Growth rate'!$B$3:$S$93,6,FALSE)*VLOOKUP($F133,BY_IND_Demand_Drivers!$B$5:$J$100,7,FALSE)</f>
        <v>12.192104005889966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30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ITDCO</v>
      </c>
      <c r="G134" s="16">
        <f>VLOOKUP($D134,'Growth rate'!$B$3:$S$93,6,FALSE)*VLOOKUP($F134,BY_IND_Demand_Drivers!$B$5:$J$100,7,FALSE)</f>
        <v>12.313544545092281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30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ITDCO</v>
      </c>
      <c r="G135" s="16">
        <f>VLOOKUP($D135,'Growth rate'!$B$3:$S$93,6,FALSE)*VLOOKUP($F135,BY_IND_Demand_Drivers!$B$5:$J$100,7,FALSE)</f>
        <v>12.434985084294588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30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ITDCO</v>
      </c>
      <c r="G136" s="16">
        <f>VLOOKUP($D136,'Growth rate'!$B$3:$S$93,6,FALSE)*VLOOKUP($F136,BY_IND_Demand_Drivers!$B$5:$J$100,7,FALSE)</f>
        <v>12.556425623496903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30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ITDCO</v>
      </c>
      <c r="G137" s="16">
        <f>VLOOKUP($D137,'Growth rate'!$B$3:$S$93,6,FALSE)*VLOOKUP($F137,BY_IND_Demand_Drivers!$B$5:$J$100,7,FALSE)</f>
        <v>12.677866162699212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30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ITDCO</v>
      </c>
      <c r="G138" s="16">
        <f>VLOOKUP($D138,'Growth rate'!$B$3:$S$93,6,FALSE)*VLOOKUP($F138,BY_IND_Demand_Drivers!$B$5:$J$100,7,FALSE)</f>
        <v>12.792882861482735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30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ITDCO</v>
      </c>
      <c r="G139" s="16">
        <f>VLOOKUP($D139,'Growth rate'!$B$3:$S$93,6,FALSE)*VLOOKUP($F139,BY_IND_Demand_Drivers!$B$5:$J$100,7,FALSE)</f>
        <v>12.907899560266257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30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ITDCO</v>
      </c>
      <c r="G140" s="16">
        <f>VLOOKUP($D140,'Growth rate'!$B$3:$S$93,6,FALSE)*VLOOKUP($F140,BY_IND_Demand_Drivers!$B$5:$J$100,7,FALSE)</f>
        <v>13.022916259049774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30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ITDCO</v>
      </c>
      <c r="G141" s="16">
        <f>VLOOKUP($D141,'Growth rate'!$B$3:$S$93,6,FALSE)*VLOOKUP($F141,BY_IND_Demand_Drivers!$B$5:$J$100,7,FALSE)</f>
        <v>13.137932957833295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30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ITDCO</v>
      </c>
      <c r="G142" s="16">
        <f>VLOOKUP($D142,'Growth rate'!$B$3:$S$93,6,FALSE)*VLOOKUP($F142,BY_IND_Demand_Drivers!$B$5:$J$100,7,FALSE)</f>
        <v>13.252949656616817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30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ITDCO</v>
      </c>
      <c r="G143" s="16">
        <f>VLOOKUP($D143,'Growth rate'!$B$3:$S$93,6,FALSE)*VLOOKUP($F143,BY_IND_Demand_Drivers!$B$5:$J$100,7,FALSE)</f>
        <v>13.36095286427876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30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ITDCO</v>
      </c>
      <c r="G144" s="16">
        <f>VLOOKUP($D144,'Growth rate'!$B$3:$S$93,6,FALSE)*VLOOKUP($F144,BY_IND_Demand_Drivers!$B$5:$J$100,7,FALSE)</f>
        <v>13.468956071940701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30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ITDCO</v>
      </c>
      <c r="G145" s="16">
        <f>VLOOKUP($D145,'Growth rate'!$B$3:$S$93,6,FALSE)*VLOOKUP($F145,BY_IND_Demand_Drivers!$B$5:$J$100,7,FALSE)</f>
        <v>13.57695927960264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30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ITDCO</v>
      </c>
      <c r="G146" s="16">
        <f>VLOOKUP($D146,'Growth rate'!$B$3:$S$93,6,FALSE)*VLOOKUP($F146,BY_IND_Demand_Drivers!$B$5:$J$100,7,FALSE)</f>
        <v>13.684962487264581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30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ITDCO</v>
      </c>
      <c r="G147" s="16">
        <f>VLOOKUP($D147,'Growth rate'!$B$3:$S$93,6,FALSE)*VLOOKUP($F147,BY_IND_Demand_Drivers!$B$5:$J$100,7,FALSE)</f>
        <v>13.792965694926522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30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ITDCO</v>
      </c>
      <c r="G148" s="16">
        <f>VLOOKUP($D148,'Growth rate'!$B$3:$S$93,6,FALSE)*VLOOKUP($F148,BY_IND_Demand_Drivers!$B$5:$J$100,7,FALSE)</f>
        <v>13.887837570538171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30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ITDCO</v>
      </c>
      <c r="G149" s="16">
        <f>VLOOKUP($D149,'Growth rate'!$B$3:$S$93,6,FALSE)*VLOOKUP($F149,BY_IND_Demand_Drivers!$B$5:$J$100,7,FALSE)</f>
        <v>13.982709446149816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30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ITDCO</v>
      </c>
      <c r="G150" s="16">
        <f>VLOOKUP($D150,'Growth rate'!$B$3:$S$93,6,FALSE)*VLOOKUP($F150,BY_IND_Demand_Drivers!$B$5:$J$100,7,FALSE)</f>
        <v>14.077581321761464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30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ITDCO</v>
      </c>
      <c r="G151" s="16">
        <f>VLOOKUP($D151,'Growth rate'!$B$3:$S$93,6,FALSE)*VLOOKUP($F151,BY_IND_Demand_Drivers!$B$5:$J$100,7,FALSE)</f>
        <v>14.172453197373109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30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ITDCO</v>
      </c>
      <c r="G152" s="16">
        <f>VLOOKUP($D152,'Growth rate'!$B$3:$S$93,6,FALSE)*VLOOKUP($F152,BY_IND_Demand_Drivers!$B$5:$J$100,7,FALSE)</f>
        <v>14.267325072984756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30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ITDCO</v>
      </c>
      <c r="G153" s="16">
        <f>VLOOKUP($D153,'Growth rate'!$B$3:$S$93,6,FALSE)*VLOOKUP($F153,BY_IND_Demand_Drivers!$B$5:$J$100,7,FALSE)</f>
        <v>14.350683288007698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30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ITDCO</v>
      </c>
      <c r="G154" s="16">
        <f>VLOOKUP($D154,'Growth rate'!$B$3:$S$93,6,FALSE)*VLOOKUP($F154,BY_IND_Demand_Drivers!$B$5:$J$100,7,FALSE)</f>
        <v>14.434041503030635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30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ITDCO</v>
      </c>
      <c r="G155" s="16">
        <f>VLOOKUP($D155,'Growth rate'!$B$3:$S$93,6,FALSE)*VLOOKUP($F155,BY_IND_Demand_Drivers!$B$5:$J$100,7,FALSE)</f>
        <v>14.517399718053575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30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ITDCO</v>
      </c>
      <c r="G156" s="16">
        <f>VLOOKUP($D156,'Growth rate'!$B$3:$S$93,6,FALSE)*VLOOKUP($F156,BY_IND_Demand_Drivers!$B$5:$J$100,7,FALSE)</f>
        <v>14.600757933076515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30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ITDCO</v>
      </c>
      <c r="G157" s="16">
        <f>VLOOKUP($D157,'Growth rate'!$B$3:$S$93,6,FALSE)*VLOOKUP($F157,BY_IND_Demand_Drivers!$B$5:$J$100,7,FALSE)</f>
        <v>14.684116148099456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30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ITDCO</v>
      </c>
      <c r="G158" s="16">
        <f>VLOOKUP($D158,'Growth rate'!$B$3:$S$93,6,FALSE)*VLOOKUP($F158,BY_IND_Demand_Drivers!$B$5:$J$100,7,FALSE)</f>
        <v>14.759248048179188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30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ITDCO</v>
      </c>
      <c r="G159" s="16">
        <f>VLOOKUP($D159,'Growth rate'!$B$3:$S$93,6,FALSE)*VLOOKUP($F159,BY_IND_Demand_Drivers!$B$5:$J$100,7,FALSE)</f>
        <v>14.834379948258926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30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ITDCO</v>
      </c>
      <c r="G160" s="16">
        <f>VLOOKUP($D160,'Growth rate'!$B$3:$S$93,6,FALSE)*VLOOKUP($F160,BY_IND_Demand_Drivers!$B$5:$J$100,7,FALSE)</f>
        <v>14.909511848338656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30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ITDCO</v>
      </c>
      <c r="G161" s="16">
        <f>VLOOKUP($D161,'Growth rate'!$B$3:$S$93,6,FALSE)*VLOOKUP($F161,BY_IND_Demand_Drivers!$B$5:$J$100,7,FALSE)</f>
        <v>14.984643748418392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30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ITDCO</v>
      </c>
      <c r="G162" s="16">
        <f>VLOOKUP($D162,'Growth rate'!$B$3:$S$93,6,FALSE)*VLOOKUP($F162,BY_IND_Demand_Drivers!$B$5:$J$100,7,FALSE)</f>
        <v>15.059775648498126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30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ITDCO</v>
      </c>
      <c r="G163" s="16">
        <f>VLOOKUP($D163,'Growth rate'!$B$3:$S$93,6,FALSE)*VLOOKUP($F163,BY_IND_Demand_Drivers!$B$5:$J$100,7,FALSE)</f>
        <v>15.128325551119255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30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ITDCO</v>
      </c>
      <c r="G164" s="16">
        <f>VLOOKUP($D164,'Growth rate'!$B$3:$S$93,6,FALSE)*VLOOKUP($F164,BY_IND_Demand_Drivers!$B$5:$J$100,7,FALSE)</f>
        <v>15.196875453740388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30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ITDCO</v>
      </c>
      <c r="G165" s="16">
        <f>VLOOKUP($D165,'Growth rate'!$B$3:$S$93,6,FALSE)*VLOOKUP($F165,BY_IND_Demand_Drivers!$B$5:$J$100,7,FALSE)</f>
        <v>15.265425356361515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30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ITDCO</v>
      </c>
      <c r="G166" s="16">
        <f>VLOOKUP($D166,'Growth rate'!$B$3:$S$93,6,FALSE)*VLOOKUP($F166,BY_IND_Demand_Drivers!$B$5:$J$100,7,FALSE)</f>
        <v>15.333975258982644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30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ITDCO</v>
      </c>
      <c r="G167" s="16">
        <f>VLOOKUP($D167,'Growth rate'!$B$3:$S$93,6,FALSE)*VLOOKUP($F167,BY_IND_Demand_Drivers!$B$5:$J$100,7,FALSE)</f>
        <v>15.402525161603771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31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ITDSH</v>
      </c>
      <c r="G168" s="16">
        <f>VLOOKUP($D168,'Growth rate'!$B$3:$S$93,6,FALSE)*VLOOKUP($F168,BY_IND_Demand_Drivers!$B$5:$J$100,7,FALSE)</f>
        <v>4.4459983603960396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31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ITDSH</v>
      </c>
      <c r="G169" s="16">
        <f>VLOOKUP($D169,'Growth rate'!$B$3:$S$93,6,FALSE)*VLOOKUP($F169,BY_IND_Demand_Drivers!$B$5:$J$100,7,FALSE)</f>
        <v>4.5665153796009363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31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ITDSH</v>
      </c>
      <c r="G170" s="16">
        <f>VLOOKUP($D170,'Growth rate'!$B$3:$S$93,6,FALSE)*VLOOKUP($F170,BY_IND_Demand_Drivers!$B$5:$J$100,7,FALSE)</f>
        <v>4.6870323988058331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31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ITDSH</v>
      </c>
      <c r="G171" s="16">
        <f>VLOOKUP($D171,'Growth rate'!$B$3:$S$93,6,FALSE)*VLOOKUP($F171,BY_IND_Demand_Drivers!$B$5:$J$100,7,FALSE)</f>
        <v>4.8075494180107299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31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ITDSH</v>
      </c>
      <c r="G172" s="16">
        <f>VLOOKUP($D172,'Growth rate'!$B$3:$S$93,6,FALSE)*VLOOKUP($F172,BY_IND_Demand_Drivers!$B$5:$J$100,7,FALSE)</f>
        <v>4.9280664372156266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31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ITDSH</v>
      </c>
      <c r="G173" s="16">
        <f>VLOOKUP($D173,'Growth rate'!$B$3:$S$93,6,FALSE)*VLOOKUP($F173,BY_IND_Demand_Drivers!$B$5:$J$100,7,FALSE)</f>
        <v>5.0485834564205234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31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ITDSH</v>
      </c>
      <c r="G174" s="16">
        <f>VLOOKUP($D174,'Growth rate'!$B$3:$S$93,6,FALSE)*VLOOKUP($F174,BY_IND_Demand_Drivers!$B$5:$J$100,7,FALSE)</f>
        <v>5.1691004756254202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31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ITDSH</v>
      </c>
      <c r="G175" s="16">
        <f>VLOOKUP($D175,'Growth rate'!$B$3:$S$93,6,FALSE)*VLOOKUP($F175,BY_IND_Demand_Drivers!$B$5:$J$100,7,FALSE)</f>
        <v>5.289617494830317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31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ITDSH</v>
      </c>
      <c r="G176" s="16">
        <f>VLOOKUP($D176,'Growth rate'!$B$3:$S$93,6,FALSE)*VLOOKUP($F176,BY_IND_Demand_Drivers!$B$5:$J$100,7,FALSE)</f>
        <v>5.4101345140352146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31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ITDSH</v>
      </c>
      <c r="G177" s="16">
        <f>VLOOKUP($D177,'Growth rate'!$B$3:$S$93,6,FALSE)*VLOOKUP($F177,BY_IND_Demand_Drivers!$B$5:$J$100,7,FALSE)</f>
        <v>5.5306515332401105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31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ITDSH</v>
      </c>
      <c r="G178" s="16">
        <f>VLOOKUP($D178,'Growth rate'!$B$3:$S$93,6,FALSE)*VLOOKUP($F178,BY_IND_Demand_Drivers!$B$5:$J$100,7,FALSE)</f>
        <v>5.6511685524450073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31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ITDSH</v>
      </c>
      <c r="G179" s="16">
        <f>VLOOKUP($D179,'Growth rate'!$B$3:$S$93,6,FALSE)*VLOOKUP($F179,BY_IND_Demand_Drivers!$B$5:$J$100,7,FALSE)</f>
        <v>5.7716855716499049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31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ITDSH</v>
      </c>
      <c r="G180" s="16">
        <f>VLOOKUP($D180,'Growth rate'!$B$3:$S$93,6,FALSE)*VLOOKUP($F180,BY_IND_Demand_Drivers!$B$5:$J$100,7,FALSE)</f>
        <v>5.8922025908548008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31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ITDSH</v>
      </c>
      <c r="G181" s="16">
        <f>VLOOKUP($D181,'Growth rate'!$B$3:$S$93,6,FALSE)*VLOOKUP($F181,BY_IND_Demand_Drivers!$B$5:$J$100,7,FALSE)</f>
        <v>6.0127196100596985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31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ITDSH</v>
      </c>
      <c r="G182" s="16">
        <f>VLOOKUP($D182,'Growth rate'!$B$3:$S$93,6,FALSE)*VLOOKUP($F182,BY_IND_Demand_Drivers!$B$5:$J$100,7,FALSE)</f>
        <v>6.1332366292645943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31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ITDSH</v>
      </c>
      <c r="G183" s="16">
        <f>VLOOKUP($D183,'Growth rate'!$B$3:$S$93,6,FALSE)*VLOOKUP($F183,BY_IND_Demand_Drivers!$B$5:$J$100,7,FALSE)</f>
        <v>6.2537536484694911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31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ITDSH</v>
      </c>
      <c r="G184" s="16">
        <f>VLOOKUP($D184,'Growth rate'!$B$3:$S$93,6,FALSE)*VLOOKUP($F184,BY_IND_Demand_Drivers!$B$5:$J$100,7,FALSE)</f>
        <v>6.3742706676743888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31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ITDSH</v>
      </c>
      <c r="G185" s="16">
        <f>VLOOKUP($D185,'Growth rate'!$B$3:$S$93,6,FALSE)*VLOOKUP($F185,BY_IND_Demand_Drivers!$B$5:$J$100,7,FALSE)</f>
        <v>6.4947876868792855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31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ITDSH</v>
      </c>
      <c r="G186" s="16">
        <f>VLOOKUP($D186,'Growth rate'!$B$3:$S$93,6,FALSE)*VLOOKUP($F186,BY_IND_Demand_Drivers!$B$5:$J$100,7,FALSE)</f>
        <v>6.6153047060841823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31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ITDSH</v>
      </c>
      <c r="G187" s="16">
        <f>VLOOKUP($D187,'Growth rate'!$B$3:$S$93,6,FALSE)*VLOOKUP($F187,BY_IND_Demand_Drivers!$B$5:$J$100,7,FALSE)</f>
        <v>6.7358217252890782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31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ITDSH</v>
      </c>
      <c r="G188" s="16">
        <f>VLOOKUP($D188,'Growth rate'!$B$3:$S$93,6,FALSE)*VLOOKUP($F188,BY_IND_Demand_Drivers!$B$5:$J$100,7,FALSE)</f>
        <v>6.856338744493975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31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ITDSH</v>
      </c>
      <c r="G189" s="16">
        <f>VLOOKUP($D189,'Growth rate'!$B$3:$S$93,6,FALSE)*VLOOKUP($F189,BY_IND_Demand_Drivers!$B$5:$J$100,7,FALSE)</f>
        <v>6.9768557636988726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31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ITDSH</v>
      </c>
      <c r="G190" s="16">
        <f>VLOOKUP($D190,'Growth rate'!$B$3:$S$93,6,FALSE)*VLOOKUP($F190,BY_IND_Demand_Drivers!$B$5:$J$100,7,FALSE)</f>
        <v>7.0973727829037694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31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ITDSH</v>
      </c>
      <c r="G191" s="16">
        <f>VLOOKUP($D191,'Growth rate'!$B$3:$S$93,6,FALSE)*VLOOKUP($F191,BY_IND_Demand_Drivers!$B$5:$J$100,7,FALSE)</f>
        <v>7.2178898021086662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31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ITDSH</v>
      </c>
      <c r="G192" s="16">
        <f>VLOOKUP($D192,'Growth rate'!$B$3:$S$93,6,FALSE)*VLOOKUP($F192,BY_IND_Demand_Drivers!$B$5:$J$100,7,FALSE)</f>
        <v>7.3384068213135629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31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ITDSH</v>
      </c>
      <c r="G193" s="16">
        <f>VLOOKUP($D193,'Growth rate'!$B$3:$S$93,6,FALSE)*VLOOKUP($F193,BY_IND_Demand_Drivers!$B$5:$J$100,7,FALSE)</f>
        <v>7.4589238405184588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31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ITDSH</v>
      </c>
      <c r="G194" s="16">
        <f>VLOOKUP($D194,'Growth rate'!$B$3:$S$93,6,FALSE)*VLOOKUP($F194,BY_IND_Demand_Drivers!$B$5:$J$100,7,FALSE)</f>
        <v>7.5794408597233565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31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ITDSH</v>
      </c>
      <c r="G195" s="16">
        <f>VLOOKUP($D195,'Growth rate'!$B$3:$S$93,6,FALSE)*VLOOKUP($F195,BY_IND_Demand_Drivers!$B$5:$J$100,7,FALSE)</f>
        <v>7.6999578789282532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31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ITDSH</v>
      </c>
      <c r="G196" s="16">
        <f>VLOOKUP($D196,'Growth rate'!$B$3:$S$93,6,FALSE)*VLOOKUP($F196,BY_IND_Demand_Drivers!$B$5:$J$100,7,FALSE)</f>
        <v>7.82047489813315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31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ITDSH</v>
      </c>
      <c r="G197" s="16">
        <f>VLOOKUP($D197,'Growth rate'!$B$3:$S$93,6,FALSE)*VLOOKUP($F197,BY_IND_Demand_Drivers!$B$5:$J$100,7,FALSE)</f>
        <v>7.9409919173380477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31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ITDSH</v>
      </c>
      <c r="G198" s="16">
        <f>VLOOKUP($D198,'Growth rate'!$B$3:$S$93,6,FALSE)*VLOOKUP($F198,BY_IND_Demand_Drivers!$B$5:$J$100,7,FALSE)</f>
        <v>8.0615089365429426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31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ITDSH</v>
      </c>
      <c r="G199" s="16">
        <f>VLOOKUP($D199,'Growth rate'!$B$3:$S$93,6,FALSE)*VLOOKUP($F199,BY_IND_Demand_Drivers!$B$5:$J$100,7,FALSE)</f>
        <v>8.1820259557478412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31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ITDSH</v>
      </c>
      <c r="G200" s="16">
        <f>VLOOKUP($D200,'Growth rate'!$B$3:$S$93,6,FALSE)*VLOOKUP($F200,BY_IND_Demand_Drivers!$B$5:$J$100,7,FALSE)</f>
        <v>8.2740152025502702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31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ITDSH</v>
      </c>
      <c r="G201" s="16">
        <f>VLOOKUP($D201,'Growth rate'!$B$3:$S$93,6,FALSE)*VLOOKUP($F201,BY_IND_Demand_Drivers!$B$5:$J$100,7,FALSE)</f>
        <v>8.366004449352701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31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ITDSH</v>
      </c>
      <c r="G202" s="16">
        <f>VLOOKUP($D202,'Growth rate'!$B$3:$S$93,6,FALSE)*VLOOKUP($F202,BY_IND_Demand_Drivers!$B$5:$J$100,7,FALSE)</f>
        <v>8.4579936961551319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31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ITDSH</v>
      </c>
      <c r="G203" s="16">
        <f>VLOOKUP($D203,'Growth rate'!$B$3:$S$93,6,FALSE)*VLOOKUP($F203,BY_IND_Demand_Drivers!$B$5:$J$100,7,FALSE)</f>
        <v>8.5499829429575627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31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ITDSH</v>
      </c>
      <c r="G204" s="16">
        <f>VLOOKUP($D204,'Growth rate'!$B$3:$S$93,6,FALSE)*VLOOKUP($F204,BY_IND_Demand_Drivers!$B$5:$J$100,7,FALSE)</f>
        <v>8.6419721897599935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31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ITDSH</v>
      </c>
      <c r="G205" s="16">
        <f>VLOOKUP($D205,'Growth rate'!$B$3:$S$93,6,FALSE)*VLOOKUP($F205,BY_IND_Demand_Drivers!$B$5:$J$100,7,FALSE)</f>
        <v>8.7404449672923281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31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ITDSH</v>
      </c>
      <c r="G206" s="16">
        <f>VLOOKUP($D206,'Growth rate'!$B$3:$S$93,6,FALSE)*VLOOKUP($F206,BY_IND_Demand_Drivers!$B$5:$J$100,7,FALSE)</f>
        <v>8.838917744824661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31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ITDSH</v>
      </c>
      <c r="G207" s="16">
        <f>VLOOKUP($D207,'Growth rate'!$B$3:$S$93,6,FALSE)*VLOOKUP($F207,BY_IND_Demand_Drivers!$B$5:$J$100,7,FALSE)</f>
        <v>8.9373905223569956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31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ITDSH</v>
      </c>
      <c r="G208" s="16">
        <f>VLOOKUP($D208,'Growth rate'!$B$3:$S$93,6,FALSE)*VLOOKUP($F208,BY_IND_Demand_Drivers!$B$5:$J$100,7,FALSE)</f>
        <v>9.0358632998893302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31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ITDSH</v>
      </c>
      <c r="G209" s="16">
        <f>VLOOKUP($D209,'Growth rate'!$B$3:$S$93,6,FALSE)*VLOOKUP($F209,BY_IND_Demand_Drivers!$B$5:$J$100,7,FALSE)</f>
        <v>9.1343360774216613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31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ITDSH</v>
      </c>
      <c r="G210" s="16">
        <f>VLOOKUP($D210,'Growth rate'!$B$3:$S$93,6,FALSE)*VLOOKUP($F210,BY_IND_Demand_Drivers!$B$5:$J$100,7,FALSE)</f>
        <v>9.2321773600203105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31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ITDSH</v>
      </c>
      <c r="G211" s="16">
        <f>VLOOKUP($D211,'Growth rate'!$B$3:$S$93,6,FALSE)*VLOOKUP($F211,BY_IND_Demand_Drivers!$B$5:$J$100,7,FALSE)</f>
        <v>9.330018642618958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31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ITDSH</v>
      </c>
      <c r="G212" s="16">
        <f>VLOOKUP($D212,'Growth rate'!$B$3:$S$93,6,FALSE)*VLOOKUP($F212,BY_IND_Demand_Drivers!$B$5:$J$100,7,FALSE)</f>
        <v>9.4278599252176054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31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ITDSH</v>
      </c>
      <c r="G213" s="16">
        <f>VLOOKUP($D213,'Growth rate'!$B$3:$S$93,6,FALSE)*VLOOKUP($F213,BY_IND_Demand_Drivers!$B$5:$J$100,7,FALSE)</f>
        <v>9.5257012078162511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31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ITDSH</v>
      </c>
      <c r="G214" s="16">
        <f>VLOOKUP($D214,'Growth rate'!$B$3:$S$93,6,FALSE)*VLOOKUP($F214,BY_IND_Demand_Drivers!$B$5:$J$100,7,FALSE)</f>
        <v>9.6235424904149003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31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ITDSH</v>
      </c>
      <c r="G215" s="16">
        <f>VLOOKUP($D215,'Growth rate'!$B$3:$S$93,6,FALSE)*VLOOKUP($F215,BY_IND_Demand_Drivers!$B$5:$J$100,7,FALSE)</f>
        <v>9.7203630332373923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31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ITDSH</v>
      </c>
      <c r="G216" s="16">
        <f>VLOOKUP($D216,'Growth rate'!$B$3:$S$93,6,FALSE)*VLOOKUP($F216,BY_IND_Demand_Drivers!$B$5:$J$100,7,FALSE)</f>
        <v>9.8171835760598878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31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ITDSH</v>
      </c>
      <c r="G217" s="16">
        <f>VLOOKUP($D217,'Growth rate'!$B$3:$S$93,6,FALSE)*VLOOKUP($F217,BY_IND_Demand_Drivers!$B$5:$J$100,7,FALSE)</f>
        <v>9.9140041188823798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31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ITDSH</v>
      </c>
      <c r="G218" s="16">
        <f>VLOOKUP($D218,'Growth rate'!$B$3:$S$93,6,FALSE)*VLOOKUP($F218,BY_IND_Demand_Drivers!$B$5:$J$100,7,FALSE)</f>
        <v>10.010824661704875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31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ITDSH</v>
      </c>
      <c r="G219" s="16">
        <f>VLOOKUP($D219,'Growth rate'!$B$3:$S$93,6,FALSE)*VLOOKUP($F219,BY_IND_Demand_Drivers!$B$5:$J$100,7,FALSE)</f>
        <v>10.107645204527367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31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ITDSH</v>
      </c>
      <c r="G220" s="16">
        <f>VLOOKUP($D220,'Growth rate'!$B$3:$S$93,6,FALSE)*VLOOKUP($F220,BY_IND_Demand_Drivers!$B$5:$J$100,7,FALSE)</f>
        <v>10.199344230923487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31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ITDSH</v>
      </c>
      <c r="G221" s="16">
        <f>VLOOKUP($D221,'Growth rate'!$B$3:$S$93,6,FALSE)*VLOOKUP($F221,BY_IND_Demand_Drivers!$B$5:$J$100,7,FALSE)</f>
        <v>10.291043257319608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31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ITDSH</v>
      </c>
      <c r="G222" s="16">
        <f>VLOOKUP($D222,'Growth rate'!$B$3:$S$93,6,FALSE)*VLOOKUP($F222,BY_IND_Demand_Drivers!$B$5:$J$100,7,FALSE)</f>
        <v>10.382742283715725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31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ITDSH</v>
      </c>
      <c r="G223" s="16">
        <f>VLOOKUP($D223,'Growth rate'!$B$3:$S$93,6,FALSE)*VLOOKUP($F223,BY_IND_Demand_Drivers!$B$5:$J$100,7,FALSE)</f>
        <v>10.474441310111844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31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ITDSH</v>
      </c>
      <c r="G224" s="16">
        <f>VLOOKUP($D224,'Growth rate'!$B$3:$S$93,6,FALSE)*VLOOKUP($F224,BY_IND_Demand_Drivers!$B$5:$J$100,7,FALSE)</f>
        <v>10.566140336507964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31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ITDSH</v>
      </c>
      <c r="G225" s="16">
        <f>VLOOKUP($D225,'Growth rate'!$B$3:$S$93,6,FALSE)*VLOOKUP($F225,BY_IND_Demand_Drivers!$B$5:$J$100,7,FALSE)</f>
        <v>10.6522477373898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31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ITDSH</v>
      </c>
      <c r="G226" s="16">
        <f>VLOOKUP($D226,'Growth rate'!$B$3:$S$93,6,FALSE)*VLOOKUP($F226,BY_IND_Demand_Drivers!$B$5:$J$100,7,FALSE)</f>
        <v>10.738355138271634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31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ITDSH</v>
      </c>
      <c r="G227" s="16">
        <f>VLOOKUP($D227,'Growth rate'!$B$3:$S$93,6,FALSE)*VLOOKUP($F227,BY_IND_Demand_Drivers!$B$5:$J$100,7,FALSE)</f>
        <v>10.824462539153469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31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ITDSH</v>
      </c>
      <c r="G228" s="16">
        <f>VLOOKUP($D228,'Growth rate'!$B$3:$S$93,6,FALSE)*VLOOKUP($F228,BY_IND_Demand_Drivers!$B$5:$J$100,7,FALSE)</f>
        <v>10.910569940035304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31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ITDSH</v>
      </c>
      <c r="G229" s="16">
        <f>VLOOKUP($D229,'Growth rate'!$B$3:$S$93,6,FALSE)*VLOOKUP($F229,BY_IND_Demand_Drivers!$B$5:$J$100,7,FALSE)</f>
        <v>10.99667734091714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31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ITDSH</v>
      </c>
      <c r="G230" s="16">
        <f>VLOOKUP($D230,'Growth rate'!$B$3:$S$93,6,FALSE)*VLOOKUP($F230,BY_IND_Demand_Drivers!$B$5:$J$100,7,FALSE)</f>
        <v>11.072315563175074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31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ITDSH</v>
      </c>
      <c r="G231" s="16">
        <f>VLOOKUP($D231,'Growth rate'!$B$3:$S$93,6,FALSE)*VLOOKUP($F231,BY_IND_Demand_Drivers!$B$5:$J$100,7,FALSE)</f>
        <v>11.147953785433005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31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ITDSH</v>
      </c>
      <c r="G232" s="16">
        <f>VLOOKUP($D232,'Growth rate'!$B$3:$S$93,6,FALSE)*VLOOKUP($F232,BY_IND_Demand_Drivers!$B$5:$J$100,7,FALSE)</f>
        <v>11.223592007690939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31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ITDSH</v>
      </c>
      <c r="G233" s="16">
        <f>VLOOKUP($D233,'Growth rate'!$B$3:$S$93,6,FALSE)*VLOOKUP($F233,BY_IND_Demand_Drivers!$B$5:$J$100,7,FALSE)</f>
        <v>11.299230229948872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31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ITDSH</v>
      </c>
      <c r="G234" s="16">
        <f>VLOOKUP($D234,'Growth rate'!$B$3:$S$93,6,FALSE)*VLOOKUP($F234,BY_IND_Demand_Drivers!$B$5:$J$100,7,FALSE)</f>
        <v>11.374868452206806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31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ITDSH</v>
      </c>
      <c r="G235" s="16">
        <f>VLOOKUP($D235,'Growth rate'!$B$3:$S$93,6,FALSE)*VLOOKUP($F235,BY_IND_Demand_Drivers!$B$5:$J$100,7,FALSE)</f>
        <v>11.441327212026621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31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ITDSH</v>
      </c>
      <c r="G236" s="16">
        <f>VLOOKUP($D236,'Growth rate'!$B$3:$S$93,6,FALSE)*VLOOKUP($F236,BY_IND_Demand_Drivers!$B$5:$J$100,7,FALSE)</f>
        <v>11.507785971846435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31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ITDSH</v>
      </c>
      <c r="G237" s="16">
        <f>VLOOKUP($D237,'Growth rate'!$B$3:$S$93,6,FALSE)*VLOOKUP($F237,BY_IND_Demand_Drivers!$B$5:$J$100,7,FALSE)</f>
        <v>11.57424473166625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31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ITDSH</v>
      </c>
      <c r="G238" s="16">
        <f>VLOOKUP($D238,'Growth rate'!$B$3:$S$93,6,FALSE)*VLOOKUP($F238,BY_IND_Demand_Drivers!$B$5:$J$100,7,FALSE)</f>
        <v>11.640703491486065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31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ITDSH</v>
      </c>
      <c r="G239" s="16">
        <f>VLOOKUP($D239,'Growth rate'!$B$3:$S$93,6,FALSE)*VLOOKUP($F239,BY_IND_Demand_Drivers!$B$5:$J$100,7,FALSE)</f>
        <v>11.707162251305878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31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ITDSH</v>
      </c>
      <c r="G240" s="16">
        <f>VLOOKUP($D240,'Growth rate'!$B$3:$S$93,6,FALSE)*VLOOKUP($F240,BY_IND_Demand_Drivers!$B$5:$J$100,7,FALSE)</f>
        <v>11.767062441117179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31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ITDSH</v>
      </c>
      <c r="G241" s="16">
        <f>VLOOKUP($D241,'Growth rate'!$B$3:$S$93,6,FALSE)*VLOOKUP($F241,BY_IND_Demand_Drivers!$B$5:$J$100,7,FALSE)</f>
        <v>11.826962630928483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31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ITDSH</v>
      </c>
      <c r="G242" s="16">
        <f>VLOOKUP($D242,'Growth rate'!$B$3:$S$93,6,FALSE)*VLOOKUP($F242,BY_IND_Demand_Drivers!$B$5:$J$100,7,FALSE)</f>
        <v>11.886862820739781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31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ITDSH</v>
      </c>
      <c r="G243" s="16">
        <f>VLOOKUP($D243,'Growth rate'!$B$3:$S$93,6,FALSE)*VLOOKUP($F243,BY_IND_Demand_Drivers!$B$5:$J$100,7,FALSE)</f>
        <v>11.946763010551084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31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ITDSH</v>
      </c>
      <c r="G244" s="16">
        <f>VLOOKUP($D244,'Growth rate'!$B$3:$S$93,6,FALSE)*VLOOKUP($F244,BY_IND_Demand_Drivers!$B$5:$J$100,7,FALSE)</f>
        <v>12.006663200362384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31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ITDSH</v>
      </c>
      <c r="G245" s="16">
        <f>VLOOKUP($D245,'Growth rate'!$B$3:$S$93,6,FALSE)*VLOOKUP($F245,BY_IND_Demand_Drivers!$B$5:$J$100,7,FALSE)</f>
        <v>12.061315780347639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31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ITDSH</v>
      </c>
      <c r="G246" s="16">
        <f>VLOOKUP($D246,'Growth rate'!$B$3:$S$93,6,FALSE)*VLOOKUP($F246,BY_IND_Demand_Drivers!$B$5:$J$100,7,FALSE)</f>
        <v>12.115968360332896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31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ITDSH</v>
      </c>
      <c r="G247" s="16">
        <f>VLOOKUP($D247,'Growth rate'!$B$3:$S$93,6,FALSE)*VLOOKUP($F247,BY_IND_Demand_Drivers!$B$5:$J$100,7,FALSE)</f>
        <v>12.17062094031815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31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ITDSH</v>
      </c>
      <c r="G248" s="16">
        <f>VLOOKUP($D248,'Growth rate'!$B$3:$S$93,6,FALSE)*VLOOKUP($F248,BY_IND_Demand_Drivers!$B$5:$J$100,7,FALSE)</f>
        <v>12.225273520303404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31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ITDSH</v>
      </c>
      <c r="G249" s="16">
        <f>VLOOKUP($D249,'Growth rate'!$B$3:$S$93,6,FALSE)*VLOOKUP($F249,BY_IND_Demand_Drivers!$B$5:$J$100,7,FALSE)</f>
        <v>12.279926100288657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32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ITDLA</v>
      </c>
      <c r="G250" s="16">
        <f>VLOOKUP($D250,'Growth rate'!$B$3:$S$93,6,FALSE)*VLOOKUP($F250,BY_IND_Demand_Drivers!$B$5:$J$100,7,FALSE)</f>
        <v>6.11208270891089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32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ITDLA</v>
      </c>
      <c r="G251" s="16">
        <f>VLOOKUP($D251,'Growth rate'!$B$3:$S$93,6,FALSE)*VLOOKUP($F251,BY_IND_Demand_Drivers!$B$5:$J$100,7,FALSE)</f>
        <v>6.2777620298421093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32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ITDLA</v>
      </c>
      <c r="G252" s="16">
        <f>VLOOKUP($D252,'Growth rate'!$B$3:$S$93,6,FALSE)*VLOOKUP($F252,BY_IND_Demand_Drivers!$B$5:$J$100,7,FALSE)</f>
        <v>6.4434413507733286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32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ITDLA</v>
      </c>
      <c r="G253" s="16">
        <f>VLOOKUP($D253,'Growth rate'!$B$3:$S$93,6,FALSE)*VLOOKUP($F253,BY_IND_Demand_Drivers!$B$5:$J$100,7,FALSE)</f>
        <v>6.6091206717045488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32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ITDLA</v>
      </c>
      <c r="G254" s="16">
        <f>VLOOKUP($D254,'Growth rate'!$B$3:$S$93,6,FALSE)*VLOOKUP($F254,BY_IND_Demand_Drivers!$B$5:$J$100,7,FALSE)</f>
        <v>6.774799992635768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32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ITDLA</v>
      </c>
      <c r="G255" s="16">
        <f>VLOOKUP($D255,'Growth rate'!$B$3:$S$93,6,FALSE)*VLOOKUP($F255,BY_IND_Demand_Drivers!$B$5:$J$100,7,FALSE)</f>
        <v>6.9404793135669873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32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ITDLA</v>
      </c>
      <c r="G256" s="16">
        <f>VLOOKUP($D256,'Growth rate'!$B$3:$S$93,6,FALSE)*VLOOKUP($F256,BY_IND_Demand_Drivers!$B$5:$J$100,7,FALSE)</f>
        <v>7.1061586344982066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32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ITDLA</v>
      </c>
      <c r="G257" s="16">
        <f>VLOOKUP($D257,'Growth rate'!$B$3:$S$93,6,FALSE)*VLOOKUP($F257,BY_IND_Demand_Drivers!$B$5:$J$100,7,FALSE)</f>
        <v>7.2718379554294259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32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ITDLA</v>
      </c>
      <c r="G258" s="16">
        <f>VLOOKUP($D258,'Growth rate'!$B$3:$S$93,6,FALSE)*VLOOKUP($F258,BY_IND_Demand_Drivers!$B$5:$J$100,7,FALSE)</f>
        <v>7.437517276360647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32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ITDLA</v>
      </c>
      <c r="G259" s="16">
        <f>VLOOKUP($D259,'Growth rate'!$B$3:$S$93,6,FALSE)*VLOOKUP($F259,BY_IND_Demand_Drivers!$B$5:$J$100,7,FALSE)</f>
        <v>7.6031965972918663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32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ITDLA</v>
      </c>
      <c r="G260" s="16">
        <f>VLOOKUP($D260,'Growth rate'!$B$3:$S$93,6,FALSE)*VLOOKUP($F260,BY_IND_Demand_Drivers!$B$5:$J$100,7,FALSE)</f>
        <v>7.7688759182230855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32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ITDLA</v>
      </c>
      <c r="G261" s="16">
        <f>VLOOKUP($D261,'Growth rate'!$B$3:$S$93,6,FALSE)*VLOOKUP($F261,BY_IND_Demand_Drivers!$B$5:$J$100,7,FALSE)</f>
        <v>7.9345552391543057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32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ITDLA</v>
      </c>
      <c r="G262" s="16">
        <f>VLOOKUP($D262,'Growth rate'!$B$3:$S$93,6,FALSE)*VLOOKUP($F262,BY_IND_Demand_Drivers!$B$5:$J$100,7,FALSE)</f>
        <v>8.1002345600855232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32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ITDLA</v>
      </c>
      <c r="G263" s="16">
        <f>VLOOKUP($D263,'Growth rate'!$B$3:$S$93,6,FALSE)*VLOOKUP($F263,BY_IND_Demand_Drivers!$B$5:$J$100,7,FALSE)</f>
        <v>8.2659138810167452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32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ITDLA</v>
      </c>
      <c r="G264" s="16">
        <f>VLOOKUP($D264,'Growth rate'!$B$3:$S$93,6,FALSE)*VLOOKUP($F264,BY_IND_Demand_Drivers!$B$5:$J$100,7,FALSE)</f>
        <v>8.4315932019479636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32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ITDLA</v>
      </c>
      <c r="G265" s="16">
        <f>VLOOKUP($D265,'Growth rate'!$B$3:$S$93,6,FALSE)*VLOOKUP($F265,BY_IND_Demand_Drivers!$B$5:$J$100,7,FALSE)</f>
        <v>8.5972725228791838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32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ITDLA</v>
      </c>
      <c r="G266" s="16">
        <f>VLOOKUP($D266,'Growth rate'!$B$3:$S$93,6,FALSE)*VLOOKUP($F266,BY_IND_Demand_Drivers!$B$5:$J$100,7,FALSE)</f>
        <v>8.7629518438104039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32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ITDLA</v>
      </c>
      <c r="G267" s="16">
        <f>VLOOKUP($D267,'Growth rate'!$B$3:$S$93,6,FALSE)*VLOOKUP($F267,BY_IND_Demand_Drivers!$B$5:$J$100,7,FALSE)</f>
        <v>8.9286311647416223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32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ITDLA</v>
      </c>
      <c r="G268" s="16">
        <f>VLOOKUP($D268,'Growth rate'!$B$3:$S$93,6,FALSE)*VLOOKUP($F268,BY_IND_Demand_Drivers!$B$5:$J$100,7,FALSE)</f>
        <v>9.0943104856728425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32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ITDLA</v>
      </c>
      <c r="G269" s="16">
        <f>VLOOKUP($D269,'Growth rate'!$B$3:$S$93,6,FALSE)*VLOOKUP($F269,BY_IND_Demand_Drivers!$B$5:$J$100,7,FALSE)</f>
        <v>9.2599898066040609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32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ITDLA</v>
      </c>
      <c r="G270" s="16">
        <f>VLOOKUP($D270,'Growth rate'!$B$3:$S$93,6,FALSE)*VLOOKUP($F270,BY_IND_Demand_Drivers!$B$5:$J$100,7,FALSE)</f>
        <v>9.4256691275352811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32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ITDLA</v>
      </c>
      <c r="G271" s="16">
        <f>VLOOKUP($D271,'Growth rate'!$B$3:$S$93,6,FALSE)*VLOOKUP($F271,BY_IND_Demand_Drivers!$B$5:$J$100,7,FALSE)</f>
        <v>9.5913484484665013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32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ITDLA</v>
      </c>
      <c r="G272" s="16">
        <f>VLOOKUP($D272,'Growth rate'!$B$3:$S$93,6,FALSE)*VLOOKUP($F272,BY_IND_Demand_Drivers!$B$5:$J$100,7,FALSE)</f>
        <v>9.7570277693977197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32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ITDLA</v>
      </c>
      <c r="G273" s="16">
        <f>VLOOKUP($D273,'Growth rate'!$B$3:$S$93,6,FALSE)*VLOOKUP($F273,BY_IND_Demand_Drivers!$B$5:$J$100,7,FALSE)</f>
        <v>9.9227070903289398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32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ITDLA</v>
      </c>
      <c r="G274" s="16">
        <f>VLOOKUP($D274,'Growth rate'!$B$3:$S$93,6,FALSE)*VLOOKUP($F274,BY_IND_Demand_Drivers!$B$5:$J$100,7,FALSE)</f>
        <v>10.088386411260158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32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ITDLA</v>
      </c>
      <c r="G275" s="16">
        <f>VLOOKUP($D275,'Growth rate'!$B$3:$S$93,6,FALSE)*VLOOKUP($F275,BY_IND_Demand_Drivers!$B$5:$J$100,7,FALSE)</f>
        <v>10.254065732191378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32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ITDLA</v>
      </c>
      <c r="G276" s="16">
        <f>VLOOKUP($D276,'Growth rate'!$B$3:$S$93,6,FALSE)*VLOOKUP($F276,BY_IND_Demand_Drivers!$B$5:$J$100,7,FALSE)</f>
        <v>10.419745053122599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32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ITDLA</v>
      </c>
      <c r="G277" s="16">
        <f>VLOOKUP($D277,'Growth rate'!$B$3:$S$93,6,FALSE)*VLOOKUP($F277,BY_IND_Demand_Drivers!$B$5:$J$100,7,FALSE)</f>
        <v>10.585424374053819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32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ITDLA</v>
      </c>
      <c r="G278" s="16">
        <f>VLOOKUP($D278,'Growth rate'!$B$3:$S$93,6,FALSE)*VLOOKUP($F278,BY_IND_Demand_Drivers!$B$5:$J$100,7,FALSE)</f>
        <v>10.751103694985037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32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ITDLA</v>
      </c>
      <c r="G279" s="16">
        <f>VLOOKUP($D279,'Growth rate'!$B$3:$S$93,6,FALSE)*VLOOKUP($F279,BY_IND_Demand_Drivers!$B$5:$J$100,7,FALSE)</f>
        <v>10.916783015916257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32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ITDLA</v>
      </c>
      <c r="G280" s="16">
        <f>VLOOKUP($D280,'Growth rate'!$B$3:$S$93,6,FALSE)*VLOOKUP($F280,BY_IND_Demand_Drivers!$B$5:$J$100,7,FALSE)</f>
        <v>11.082462336847476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32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ITDLA</v>
      </c>
      <c r="G281" s="16">
        <f>VLOOKUP($D281,'Growth rate'!$B$3:$S$93,6,FALSE)*VLOOKUP($F281,BY_IND_Demand_Drivers!$B$5:$J$100,7,FALSE)</f>
        <v>11.248141657778696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32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ITDLA</v>
      </c>
      <c r="G282" s="16">
        <f>VLOOKUP($D282,'Growth rate'!$B$3:$S$93,6,FALSE)*VLOOKUP($F282,BY_IND_Demand_Drivers!$B$5:$J$100,7,FALSE)</f>
        <v>11.374602767120352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32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ITDLA</v>
      </c>
      <c r="G283" s="16">
        <f>VLOOKUP($D283,'Growth rate'!$B$3:$S$93,6,FALSE)*VLOOKUP($F283,BY_IND_Demand_Drivers!$B$5:$J$100,7,FALSE)</f>
        <v>11.501063876462009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32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ITDLA</v>
      </c>
      <c r="G284" s="16">
        <f>VLOOKUP($D284,'Growth rate'!$B$3:$S$93,6,FALSE)*VLOOKUP($F284,BY_IND_Demand_Drivers!$B$5:$J$100,7,FALSE)</f>
        <v>11.627524985803667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32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ITDLA</v>
      </c>
      <c r="G285" s="16">
        <f>VLOOKUP($D285,'Growth rate'!$B$3:$S$93,6,FALSE)*VLOOKUP($F285,BY_IND_Demand_Drivers!$B$5:$J$100,7,FALSE)</f>
        <v>11.753986095145326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32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ITDLA</v>
      </c>
      <c r="G286" s="16">
        <f>VLOOKUP($D286,'Growth rate'!$B$3:$S$93,6,FALSE)*VLOOKUP($F286,BY_IND_Demand_Drivers!$B$5:$J$100,7,FALSE)</f>
        <v>11.880447204486984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32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ITDLA</v>
      </c>
      <c r="G287" s="16">
        <f>VLOOKUP($D287,'Growth rate'!$B$3:$S$93,6,FALSE)*VLOOKUP($F287,BY_IND_Demand_Drivers!$B$5:$J$100,7,FALSE)</f>
        <v>12.015821469627332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32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ITDLA</v>
      </c>
      <c r="G288" s="16">
        <f>VLOOKUP($D288,'Growth rate'!$B$3:$S$93,6,FALSE)*VLOOKUP($F288,BY_IND_Demand_Drivers!$B$5:$J$100,7,FALSE)</f>
        <v>12.151195734767679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32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ITDLA</v>
      </c>
      <c r="G289" s="16">
        <f>VLOOKUP($D289,'Growth rate'!$B$3:$S$93,6,FALSE)*VLOOKUP($F289,BY_IND_Demand_Drivers!$B$5:$J$100,7,FALSE)</f>
        <v>12.286569999908028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32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ITDLA</v>
      </c>
      <c r="G290" s="16">
        <f>VLOOKUP($D290,'Growth rate'!$B$3:$S$93,6,FALSE)*VLOOKUP($F290,BY_IND_Demand_Drivers!$B$5:$J$100,7,FALSE)</f>
        <v>12.421944265048376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32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ITDLA</v>
      </c>
      <c r="G291" s="16">
        <f>VLOOKUP($D291,'Growth rate'!$B$3:$S$93,6,FALSE)*VLOOKUP($F291,BY_IND_Demand_Drivers!$B$5:$J$100,7,FALSE)</f>
        <v>12.557318530188722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32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ITDLA</v>
      </c>
      <c r="G292" s="16">
        <f>VLOOKUP($D292,'Growth rate'!$B$3:$S$93,6,FALSE)*VLOOKUP($F292,BY_IND_Demand_Drivers!$B$5:$J$100,7,FALSE)</f>
        <v>12.691824655273212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32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ITDLA</v>
      </c>
      <c r="G293" s="16">
        <f>VLOOKUP($D293,'Growth rate'!$B$3:$S$93,6,FALSE)*VLOOKUP($F293,BY_IND_Demand_Drivers!$B$5:$J$100,7,FALSE)</f>
        <v>12.826330780357699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32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ITDLA</v>
      </c>
      <c r="G294" s="16">
        <f>VLOOKUP($D294,'Growth rate'!$B$3:$S$93,6,FALSE)*VLOOKUP($F294,BY_IND_Demand_Drivers!$B$5:$J$100,7,FALSE)</f>
        <v>12.960836905442187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32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ITDLA</v>
      </c>
      <c r="G295" s="16">
        <f>VLOOKUP($D295,'Growth rate'!$B$3:$S$93,6,FALSE)*VLOOKUP($F295,BY_IND_Demand_Drivers!$B$5:$J$100,7,FALSE)</f>
        <v>13.095343030526672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32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ITDLA</v>
      </c>
      <c r="G296" s="16">
        <f>VLOOKUP($D296,'Growth rate'!$B$3:$S$93,6,FALSE)*VLOOKUP($F296,BY_IND_Demand_Drivers!$B$5:$J$100,7,FALSE)</f>
        <v>13.229849155611163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32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ITDLA</v>
      </c>
      <c r="G297" s="16">
        <f>VLOOKUP($D297,'Growth rate'!$B$3:$S$93,6,FALSE)*VLOOKUP($F297,BY_IND_Demand_Drivers!$B$5:$J$100,7,FALSE)</f>
        <v>13.362952030979747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32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ITDLA</v>
      </c>
      <c r="G298" s="16">
        <f>VLOOKUP($D298,'Growth rate'!$B$3:$S$93,6,FALSE)*VLOOKUP($F298,BY_IND_Demand_Drivers!$B$5:$J$100,7,FALSE)</f>
        <v>13.496054906348334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32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ITDLA</v>
      </c>
      <c r="G299" s="16">
        <f>VLOOKUP($D299,'Growth rate'!$B$3:$S$93,6,FALSE)*VLOOKUP($F299,BY_IND_Demand_Drivers!$B$5:$J$100,7,FALSE)</f>
        <v>13.629157781716916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32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ITDLA</v>
      </c>
      <c r="G300" s="16">
        <f>VLOOKUP($D300,'Growth rate'!$B$3:$S$93,6,FALSE)*VLOOKUP($F300,BY_IND_Demand_Drivers!$B$5:$J$100,7,FALSE)</f>
        <v>13.762260657085505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32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ITDLA</v>
      </c>
      <c r="G301" s="16">
        <f>VLOOKUP($D301,'Growth rate'!$B$3:$S$93,6,FALSE)*VLOOKUP($F301,BY_IND_Demand_Drivers!$B$5:$J$100,7,FALSE)</f>
        <v>13.895363532454088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32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ITDLA</v>
      </c>
      <c r="G302" s="16">
        <f>VLOOKUP($D302,'Growth rate'!$B$3:$S$93,6,FALSE)*VLOOKUP($F302,BY_IND_Demand_Drivers!$B$5:$J$100,7,FALSE)</f>
        <v>14.021425664786895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32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ITDLA</v>
      </c>
      <c r="G303" s="16">
        <f>VLOOKUP($D303,'Growth rate'!$B$3:$S$93,6,FALSE)*VLOOKUP($F303,BY_IND_Demand_Drivers!$B$5:$J$100,7,FALSE)</f>
        <v>14.147487797119704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32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ITDLA</v>
      </c>
      <c r="G304" s="16">
        <f>VLOOKUP($D304,'Growth rate'!$B$3:$S$93,6,FALSE)*VLOOKUP($F304,BY_IND_Demand_Drivers!$B$5:$J$100,7,FALSE)</f>
        <v>14.273549929452505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32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ITDLA</v>
      </c>
      <c r="G305" s="16">
        <f>VLOOKUP($D305,'Growth rate'!$B$3:$S$93,6,FALSE)*VLOOKUP($F305,BY_IND_Demand_Drivers!$B$5:$J$100,7,FALSE)</f>
        <v>14.399612061785311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32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ITDLA</v>
      </c>
      <c r="G306" s="16">
        <f>VLOOKUP($D306,'Growth rate'!$B$3:$S$93,6,FALSE)*VLOOKUP($F306,BY_IND_Demand_Drivers!$B$5:$J$100,7,FALSE)</f>
        <v>14.525674194118119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32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ITDLA</v>
      </c>
      <c r="G307" s="16">
        <f>VLOOKUP($D307,'Growth rate'!$B$3:$S$93,6,FALSE)*VLOOKUP($F307,BY_IND_Demand_Drivers!$B$5:$J$100,7,FALSE)</f>
        <v>14.644049306607419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32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ITDLA</v>
      </c>
      <c r="G308" s="16">
        <f>VLOOKUP($D308,'Growth rate'!$B$3:$S$93,6,FALSE)*VLOOKUP($F308,BY_IND_Demand_Drivers!$B$5:$J$100,7,FALSE)</f>
        <v>14.762424419096719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32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ITDLA</v>
      </c>
      <c r="G309" s="16">
        <f>VLOOKUP($D309,'Growth rate'!$B$3:$S$93,6,FALSE)*VLOOKUP($F309,BY_IND_Demand_Drivers!$B$5:$J$100,7,FALSE)</f>
        <v>14.880799531586016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32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ITDLA</v>
      </c>
      <c r="G310" s="16">
        <f>VLOOKUP($D310,'Growth rate'!$B$3:$S$93,6,FALSE)*VLOOKUP($F310,BY_IND_Demand_Drivers!$B$5:$J$100,7,FALSE)</f>
        <v>14.999174644075316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32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ITDLA</v>
      </c>
      <c r="G311" s="16">
        <f>VLOOKUP($D311,'Growth rate'!$B$3:$S$93,6,FALSE)*VLOOKUP($F311,BY_IND_Demand_Drivers!$B$5:$J$100,7,FALSE)</f>
        <v>15.117549756564616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32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ITDLA</v>
      </c>
      <c r="G312" s="16">
        <f>VLOOKUP($D312,'Growth rate'!$B$3:$S$93,6,FALSE)*VLOOKUP($F312,BY_IND_Demand_Drivers!$B$5:$J$100,7,FALSE)</f>
        <v>15.221532491806629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32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ITDLA</v>
      </c>
      <c r="G313" s="16">
        <f>VLOOKUP($D313,'Growth rate'!$B$3:$S$93,6,FALSE)*VLOOKUP($F313,BY_IND_Demand_Drivers!$B$5:$J$100,7,FALSE)</f>
        <v>15.325515227048635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32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ITDLA</v>
      </c>
      <c r="G314" s="16">
        <f>VLOOKUP($D314,'Growth rate'!$B$3:$S$93,6,FALSE)*VLOOKUP($F314,BY_IND_Demand_Drivers!$B$5:$J$100,7,FALSE)</f>
        <v>15.429497962290649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32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ITDLA</v>
      </c>
      <c r="G315" s="16">
        <f>VLOOKUP($D315,'Growth rate'!$B$3:$S$93,6,FALSE)*VLOOKUP($F315,BY_IND_Demand_Drivers!$B$5:$J$100,7,FALSE)</f>
        <v>15.533480697532658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32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ITDLA</v>
      </c>
      <c r="G316" s="16">
        <f>VLOOKUP($D316,'Growth rate'!$B$3:$S$93,6,FALSE)*VLOOKUP($F316,BY_IND_Demand_Drivers!$B$5:$J$100,7,FALSE)</f>
        <v>15.637463432774668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32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ITDLA</v>
      </c>
      <c r="G317" s="16">
        <f>VLOOKUP($D317,'Growth rate'!$B$3:$S$93,6,FALSE)*VLOOKUP($F317,BY_IND_Demand_Drivers!$B$5:$J$100,7,FALSE)</f>
        <v>15.728826812565519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32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ITDLA</v>
      </c>
      <c r="G318" s="16">
        <f>VLOOKUP($D318,'Growth rate'!$B$3:$S$93,6,FALSE)*VLOOKUP($F318,BY_IND_Demand_Drivers!$B$5:$J$100,7,FALSE)</f>
        <v>15.820190192356362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32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ITDLA</v>
      </c>
      <c r="G319" s="16">
        <f>VLOOKUP($D319,'Growth rate'!$B$3:$S$93,6,FALSE)*VLOOKUP($F319,BY_IND_Demand_Drivers!$B$5:$J$100,7,FALSE)</f>
        <v>15.911553572147211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32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ITDLA</v>
      </c>
      <c r="G320" s="16">
        <f>VLOOKUP($D320,'Growth rate'!$B$3:$S$93,6,FALSE)*VLOOKUP($F320,BY_IND_Demand_Drivers!$B$5:$J$100,7,FALSE)</f>
        <v>16.002916951938058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32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ITDLA</v>
      </c>
      <c r="G321" s="16">
        <f>VLOOKUP($D321,'Growth rate'!$B$3:$S$93,6,FALSE)*VLOOKUP($F321,BY_IND_Demand_Drivers!$B$5:$J$100,7,FALSE)</f>
        <v>16.094280331728907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32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ITDLA</v>
      </c>
      <c r="G322" s="16">
        <f>VLOOKUP($D322,'Growth rate'!$B$3:$S$93,6,FALSE)*VLOOKUP($F322,BY_IND_Demand_Drivers!$B$5:$J$100,7,FALSE)</f>
        <v>16.176627396376389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32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ITDLA</v>
      </c>
      <c r="G323" s="16">
        <f>VLOOKUP($D323,'Growth rate'!$B$3:$S$93,6,FALSE)*VLOOKUP($F323,BY_IND_Demand_Drivers!$B$5:$J$100,7,FALSE)</f>
        <v>16.258974461023875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32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ITDLA</v>
      </c>
      <c r="G324" s="16">
        <f>VLOOKUP($D324,'Growth rate'!$B$3:$S$93,6,FALSE)*VLOOKUP($F324,BY_IND_Demand_Drivers!$B$5:$J$100,7,FALSE)</f>
        <v>16.341321525671354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32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ITDLA</v>
      </c>
      <c r="G325" s="16">
        <f>VLOOKUP($D325,'Growth rate'!$B$3:$S$93,6,FALSE)*VLOOKUP($F325,BY_IND_Demand_Drivers!$B$5:$J$100,7,FALSE)</f>
        <v>16.423668590318837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32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ITDLA</v>
      </c>
      <c r="G326" s="16">
        <f>VLOOKUP($D326,'Growth rate'!$B$3:$S$93,6,FALSE)*VLOOKUP($F326,BY_IND_Demand_Drivers!$B$5:$J$100,7,FALSE)</f>
        <v>16.506015654966319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32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ITDLA</v>
      </c>
      <c r="G327" s="16">
        <f>VLOOKUP($D327,'Growth rate'!$B$3:$S$93,6,FALSE)*VLOOKUP($F327,BY_IND_Demand_Drivers!$B$5:$J$100,7,FALSE)</f>
        <v>16.581148631195195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32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ITDLA</v>
      </c>
      <c r="G328" s="16">
        <f>VLOOKUP($D328,'Growth rate'!$B$3:$S$93,6,FALSE)*VLOOKUP($F328,BY_IND_Demand_Drivers!$B$5:$J$100,7,FALSE)</f>
        <v>16.65628160742407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32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ITDLA</v>
      </c>
      <c r="G329" s="16">
        <f>VLOOKUP($D329,'Growth rate'!$B$3:$S$93,6,FALSE)*VLOOKUP($F329,BY_IND_Demand_Drivers!$B$5:$J$100,7,FALSE)</f>
        <v>16.731414583652938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32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ITDLA</v>
      </c>
      <c r="G330" s="16">
        <f>VLOOKUP($D330,'Growth rate'!$B$3:$S$93,6,FALSE)*VLOOKUP($F330,BY_IND_Demand_Drivers!$B$5:$J$100,7,FALSE)</f>
        <v>16.806547559881814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32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ITDLA</v>
      </c>
      <c r="G331" s="16">
        <f>VLOOKUP($D331,'Growth rate'!$B$3:$S$93,6,FALSE)*VLOOKUP($F331,BY_IND_Demand_Drivers!$B$5:$J$100,7,FALSE)</f>
        <v>16.881680536110686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33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ITDEM</v>
      </c>
      <c r="G332" s="16">
        <f>VLOOKUP($D332,'Growth rate'!$B$3:$S$93,6,FALSE)*VLOOKUP($F332,BY_IND_Demand_Drivers!$B$5:$J$100,7,FALSE)</f>
        <v>29.949192784158399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33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ITDEM</v>
      </c>
      <c r="G333" s="16">
        <f>VLOOKUP($D333,'Growth rate'!$B$3:$S$93,6,FALSE)*VLOOKUP($F333,BY_IND_Demand_Drivers!$B$5:$J$100,7,FALSE)</f>
        <v>30.761021118170213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33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ITDEM</v>
      </c>
      <c r="G334" s="16">
        <f>VLOOKUP($D334,'Growth rate'!$B$3:$S$93,6,FALSE)*VLOOKUP($F334,BY_IND_Demand_Drivers!$B$5:$J$100,7,FALSE)</f>
        <v>31.572849452182023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33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ITDEM</v>
      </c>
      <c r="G335" s="16">
        <f>VLOOKUP($D335,'Growth rate'!$B$3:$S$93,6,FALSE)*VLOOKUP($F335,BY_IND_Demand_Drivers!$B$5:$J$100,7,FALSE)</f>
        <v>32.384677786193841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33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ITDEM</v>
      </c>
      <c r="G336" s="16">
        <f>VLOOKUP($D336,'Growth rate'!$B$3:$S$93,6,FALSE)*VLOOKUP($F336,BY_IND_Demand_Drivers!$B$5:$J$100,7,FALSE)</f>
        <v>33.196506120205655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33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ITDEM</v>
      </c>
      <c r="G337" s="16">
        <f>VLOOKUP($D337,'Growth rate'!$B$3:$S$93,6,FALSE)*VLOOKUP($F337,BY_IND_Demand_Drivers!$B$5:$J$100,7,FALSE)</f>
        <v>34.008334454217469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33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ITDEM</v>
      </c>
      <c r="G338" s="16">
        <f>VLOOKUP($D338,'Growth rate'!$B$3:$S$93,6,FALSE)*VLOOKUP($F338,BY_IND_Demand_Drivers!$B$5:$J$100,7,FALSE)</f>
        <v>34.820162788229283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33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ITDEM</v>
      </c>
      <c r="G339" s="16">
        <f>VLOOKUP($D339,'Growth rate'!$B$3:$S$93,6,FALSE)*VLOOKUP($F339,BY_IND_Demand_Drivers!$B$5:$J$100,7,FALSE)</f>
        <v>35.631991122241097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33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ITDEM</v>
      </c>
      <c r="G340" s="16">
        <f>VLOOKUP($D340,'Growth rate'!$B$3:$S$93,6,FALSE)*VLOOKUP($F340,BY_IND_Demand_Drivers!$B$5:$J$100,7,FALSE)</f>
        <v>36.443819456252918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33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ITDEM</v>
      </c>
      <c r="G341" s="16">
        <f>VLOOKUP($D341,'Growth rate'!$B$3:$S$93,6,FALSE)*VLOOKUP($F341,BY_IND_Demand_Drivers!$B$5:$J$100,7,FALSE)</f>
        <v>37.255647790264725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33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ITDEM</v>
      </c>
      <c r="G342" s="16">
        <f>VLOOKUP($D342,'Growth rate'!$B$3:$S$93,6,FALSE)*VLOOKUP($F342,BY_IND_Demand_Drivers!$B$5:$J$100,7,FALSE)</f>
        <v>38.067476124276538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33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ITDEM</v>
      </c>
      <c r="G343" s="16">
        <f>VLOOKUP($D343,'Growth rate'!$B$3:$S$93,6,FALSE)*VLOOKUP($F343,BY_IND_Demand_Drivers!$B$5:$J$100,7,FALSE)</f>
        <v>38.87930445828836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33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ITDEM</v>
      </c>
      <c r="G344" s="16">
        <f>VLOOKUP($D344,'Growth rate'!$B$3:$S$93,6,FALSE)*VLOOKUP($F344,BY_IND_Demand_Drivers!$B$5:$J$100,7,FALSE)</f>
        <v>39.691132792300166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33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ITDEM</v>
      </c>
      <c r="G345" s="16">
        <f>VLOOKUP($D345,'Growth rate'!$B$3:$S$93,6,FALSE)*VLOOKUP($F345,BY_IND_Demand_Drivers!$B$5:$J$100,7,FALSE)</f>
        <v>40.502961126311988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33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ITDEM</v>
      </c>
      <c r="G346" s="16">
        <f>VLOOKUP($D346,'Growth rate'!$B$3:$S$93,6,FALSE)*VLOOKUP($F346,BY_IND_Demand_Drivers!$B$5:$J$100,7,FALSE)</f>
        <v>41.314789460323794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33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ITDEM</v>
      </c>
      <c r="G347" s="16">
        <f>VLOOKUP($D347,'Growth rate'!$B$3:$S$93,6,FALSE)*VLOOKUP($F347,BY_IND_Demand_Drivers!$B$5:$J$100,7,FALSE)</f>
        <v>42.126617794335608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33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ITDEM</v>
      </c>
      <c r="G348" s="16">
        <f>VLOOKUP($D348,'Growth rate'!$B$3:$S$93,6,FALSE)*VLOOKUP($F348,BY_IND_Demand_Drivers!$B$5:$J$100,7,FALSE)</f>
        <v>42.938446128347429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33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ITDEM</v>
      </c>
      <c r="G349" s="16">
        <f>VLOOKUP($D349,'Growth rate'!$B$3:$S$93,6,FALSE)*VLOOKUP($F349,BY_IND_Demand_Drivers!$B$5:$J$100,7,FALSE)</f>
        <v>43.750274462359243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33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ITDEM</v>
      </c>
      <c r="G350" s="16">
        <f>VLOOKUP($D350,'Growth rate'!$B$3:$S$93,6,FALSE)*VLOOKUP($F350,BY_IND_Demand_Drivers!$B$5:$J$100,7,FALSE)</f>
        <v>44.562102796371057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33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ITDEM</v>
      </c>
      <c r="G351" s="16">
        <f>VLOOKUP($D351,'Growth rate'!$B$3:$S$93,6,FALSE)*VLOOKUP($F351,BY_IND_Demand_Drivers!$B$5:$J$100,7,FALSE)</f>
        <v>45.373931130382864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33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ITDEM</v>
      </c>
      <c r="G352" s="16">
        <f>VLOOKUP($D352,'Growth rate'!$B$3:$S$93,6,FALSE)*VLOOKUP($F352,BY_IND_Demand_Drivers!$B$5:$J$100,7,FALSE)</f>
        <v>46.185759464394678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33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ITDEM</v>
      </c>
      <c r="G353" s="16">
        <f>VLOOKUP($D353,'Growth rate'!$B$3:$S$93,6,FALSE)*VLOOKUP($F353,BY_IND_Demand_Drivers!$B$5:$J$100,7,FALSE)</f>
        <v>46.997587798406499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33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ITDEM</v>
      </c>
      <c r="G354" s="16">
        <f>VLOOKUP($D354,'Growth rate'!$B$3:$S$93,6,FALSE)*VLOOKUP($F354,BY_IND_Demand_Drivers!$B$5:$J$100,7,FALSE)</f>
        <v>47.809416132418313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33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ITDEM</v>
      </c>
      <c r="G355" s="16">
        <f>VLOOKUP($D355,'Growth rate'!$B$3:$S$93,6,FALSE)*VLOOKUP($F355,BY_IND_Demand_Drivers!$B$5:$J$100,7,FALSE)</f>
        <v>48.621244466430127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33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ITDEM</v>
      </c>
      <c r="G356" s="16">
        <f>VLOOKUP($D356,'Growth rate'!$B$3:$S$93,6,FALSE)*VLOOKUP($F356,BY_IND_Demand_Drivers!$B$5:$J$100,7,FALSE)</f>
        <v>49.433072800441941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33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ITDEM</v>
      </c>
      <c r="G357" s="16">
        <f>VLOOKUP($D357,'Growth rate'!$B$3:$S$93,6,FALSE)*VLOOKUP($F357,BY_IND_Demand_Drivers!$B$5:$J$100,7,FALSE)</f>
        <v>50.244901134453748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33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ITDEM</v>
      </c>
      <c r="G358" s="16">
        <f>VLOOKUP($D358,'Growth rate'!$B$3:$S$93,6,FALSE)*VLOOKUP($F358,BY_IND_Demand_Drivers!$B$5:$J$100,7,FALSE)</f>
        <v>51.056729468465569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33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ITDEM</v>
      </c>
      <c r="G359" s="16">
        <f>VLOOKUP($D359,'Growth rate'!$B$3:$S$93,6,FALSE)*VLOOKUP($F359,BY_IND_Demand_Drivers!$B$5:$J$100,7,FALSE)</f>
        <v>51.868557802477383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33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ITDEM</v>
      </c>
      <c r="G360" s="16">
        <f>VLOOKUP($D360,'Growth rate'!$B$3:$S$93,6,FALSE)*VLOOKUP($F360,BY_IND_Demand_Drivers!$B$5:$J$100,7,FALSE)</f>
        <v>52.680386136489197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33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ITDEM</v>
      </c>
      <c r="G361" s="16">
        <f>VLOOKUP($D361,'Growth rate'!$B$3:$S$93,6,FALSE)*VLOOKUP($F361,BY_IND_Demand_Drivers!$B$5:$J$100,7,FALSE)</f>
        <v>53.492214470501018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33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ITDEM</v>
      </c>
      <c r="G362" s="16">
        <f>VLOOKUP($D362,'Growth rate'!$B$3:$S$93,6,FALSE)*VLOOKUP($F362,BY_IND_Demand_Drivers!$B$5:$J$100,7,FALSE)</f>
        <v>54.304042804512818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33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ITDEM</v>
      </c>
      <c r="G363" s="16">
        <f>VLOOKUP($D363,'Growth rate'!$B$3:$S$93,6,FALSE)*VLOOKUP($F363,BY_IND_Demand_Drivers!$B$5:$J$100,7,FALSE)</f>
        <v>55.115871138524639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33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ITDEM</v>
      </c>
      <c r="G364" s="16">
        <f>VLOOKUP($D364,'Growth rate'!$B$3:$S$93,6,FALSE)*VLOOKUP($F364,BY_IND_Demand_Drivers!$B$5:$J$100,7,FALSE)</f>
        <v>55.735530315886571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33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ITDEM</v>
      </c>
      <c r="G365" s="16">
        <f>VLOOKUP($D365,'Growth rate'!$B$3:$S$93,6,FALSE)*VLOOKUP($F365,BY_IND_Demand_Drivers!$B$5:$J$100,7,FALSE)</f>
        <v>56.355189493248503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33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ITDEM</v>
      </c>
      <c r="G366" s="16">
        <f>VLOOKUP($D366,'Growth rate'!$B$3:$S$93,6,FALSE)*VLOOKUP($F366,BY_IND_Demand_Drivers!$B$5:$J$100,7,FALSE)</f>
        <v>56.974848670610442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33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ITDEM</v>
      </c>
      <c r="G367" s="16">
        <f>VLOOKUP($D367,'Growth rate'!$B$3:$S$93,6,FALSE)*VLOOKUP($F367,BY_IND_Demand_Drivers!$B$5:$J$100,7,FALSE)</f>
        <v>57.59450784797238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33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ITDEM</v>
      </c>
      <c r="G368" s="16">
        <f>VLOOKUP($D368,'Growth rate'!$B$3:$S$93,6,FALSE)*VLOOKUP($F368,BY_IND_Demand_Drivers!$B$5:$J$100,7,FALSE)</f>
        <v>58.214167025334319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33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ITDEM</v>
      </c>
      <c r="G369" s="16">
        <f>VLOOKUP($D369,'Growth rate'!$B$3:$S$93,6,FALSE)*VLOOKUP($F369,BY_IND_Demand_Drivers!$B$5:$J$100,7,FALSE)</f>
        <v>58.877500647896589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33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ITDEM</v>
      </c>
      <c r="G370" s="16">
        <f>VLOOKUP($D370,'Growth rate'!$B$3:$S$93,6,FALSE)*VLOOKUP($F370,BY_IND_Demand_Drivers!$B$5:$J$100,7,FALSE)</f>
        <v>59.540834270458845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33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ITDEM</v>
      </c>
      <c r="G371" s="16">
        <f>VLOOKUP($D371,'Growth rate'!$B$3:$S$93,6,FALSE)*VLOOKUP($F371,BY_IND_Demand_Drivers!$B$5:$J$100,7,FALSE)</f>
        <v>60.204167893021122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33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ITDEM</v>
      </c>
      <c r="G372" s="16">
        <f>VLOOKUP($D372,'Growth rate'!$B$3:$S$93,6,FALSE)*VLOOKUP($F372,BY_IND_Demand_Drivers!$B$5:$J$100,7,FALSE)</f>
        <v>60.867501515583392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33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ITDEM</v>
      </c>
      <c r="G373" s="16">
        <f>VLOOKUP($D373,'Growth rate'!$B$3:$S$93,6,FALSE)*VLOOKUP($F373,BY_IND_Demand_Drivers!$B$5:$J$100,7,FALSE)</f>
        <v>61.53083513814564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33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ITDEM</v>
      </c>
      <c r="G374" s="16">
        <f>VLOOKUP($D374,'Growth rate'!$B$3:$S$93,6,FALSE)*VLOOKUP($F374,BY_IND_Demand_Drivers!$B$5:$J$100,7,FALSE)</f>
        <v>62.189914876208178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33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ITDEM</v>
      </c>
      <c r="G375" s="16">
        <f>VLOOKUP($D375,'Growth rate'!$B$3:$S$93,6,FALSE)*VLOOKUP($F375,BY_IND_Demand_Drivers!$B$5:$J$100,7,FALSE)</f>
        <v>62.848994614270694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33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ITDEM</v>
      </c>
      <c r="G376" s="16">
        <f>VLOOKUP($D376,'Growth rate'!$B$3:$S$93,6,FALSE)*VLOOKUP($F376,BY_IND_Demand_Drivers!$B$5:$J$100,7,FALSE)</f>
        <v>63.508074352333217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33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ITDEM</v>
      </c>
      <c r="G377" s="16">
        <f>VLOOKUP($D377,'Growth rate'!$B$3:$S$93,6,FALSE)*VLOOKUP($F377,BY_IND_Demand_Drivers!$B$5:$J$100,7,FALSE)</f>
        <v>64.167154090395726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33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ITDEM</v>
      </c>
      <c r="G378" s="16">
        <f>VLOOKUP($D378,'Growth rate'!$B$3:$S$93,6,FALSE)*VLOOKUP($F378,BY_IND_Demand_Drivers!$B$5:$J$100,7,FALSE)</f>
        <v>64.826233828458257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33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ITDEM</v>
      </c>
      <c r="G379" s="16">
        <f>VLOOKUP($D379,'Growth rate'!$B$3:$S$93,6,FALSE)*VLOOKUP($F379,BY_IND_Demand_Drivers!$B$5:$J$100,7,FALSE)</f>
        <v>65.478437645780261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33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ITDEM</v>
      </c>
      <c r="G380" s="16">
        <f>VLOOKUP($D380,'Growth rate'!$B$3:$S$93,6,FALSE)*VLOOKUP($F380,BY_IND_Demand_Drivers!$B$5:$J$100,7,FALSE)</f>
        <v>66.130641463102293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33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ITDEM</v>
      </c>
      <c r="G381" s="16">
        <f>VLOOKUP($D381,'Growth rate'!$B$3:$S$93,6,FALSE)*VLOOKUP($F381,BY_IND_Demand_Drivers!$B$5:$J$100,7,FALSE)</f>
        <v>66.782845280424297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33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ITDEM</v>
      </c>
      <c r="G382" s="16">
        <f>VLOOKUP($D382,'Growth rate'!$B$3:$S$93,6,FALSE)*VLOOKUP($F382,BY_IND_Demand_Drivers!$B$5:$J$100,7,FALSE)</f>
        <v>67.435049097746329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33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ITDEM</v>
      </c>
      <c r="G383" s="16">
        <f>VLOOKUP($D383,'Growth rate'!$B$3:$S$93,6,FALSE)*VLOOKUP($F383,BY_IND_Demand_Drivers!$B$5:$J$100,7,FALSE)</f>
        <v>68.087252915068333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33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ITDEM</v>
      </c>
      <c r="G384" s="16">
        <f>VLOOKUP($D384,'Growth rate'!$B$3:$S$93,6,FALSE)*VLOOKUP($F384,BY_IND_Demand_Drivers!$B$5:$J$100,7,FALSE)</f>
        <v>68.704957105902167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33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ITDEM</v>
      </c>
      <c r="G385" s="16">
        <f>VLOOKUP($D385,'Growth rate'!$B$3:$S$93,6,FALSE)*VLOOKUP($F385,BY_IND_Demand_Drivers!$B$5:$J$100,7,FALSE)</f>
        <v>69.322661296736015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33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ITDEM</v>
      </c>
      <c r="G386" s="16">
        <f>VLOOKUP($D386,'Growth rate'!$B$3:$S$93,6,FALSE)*VLOOKUP($F386,BY_IND_Demand_Drivers!$B$5:$J$100,7,FALSE)</f>
        <v>69.940365487569849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33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ITDEM</v>
      </c>
      <c r="G387" s="16">
        <f>VLOOKUP($D387,'Growth rate'!$B$3:$S$93,6,FALSE)*VLOOKUP($F387,BY_IND_Demand_Drivers!$B$5:$J$100,7,FALSE)</f>
        <v>70.558069678403683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33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ITDEM</v>
      </c>
      <c r="G388" s="16">
        <f>VLOOKUP($D388,'Growth rate'!$B$3:$S$93,6,FALSE)*VLOOKUP($F388,BY_IND_Demand_Drivers!$B$5:$J$100,7,FALSE)</f>
        <v>71.175773869237531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33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ITDEM</v>
      </c>
      <c r="G389" s="16">
        <f>VLOOKUP($D389,'Growth rate'!$B$3:$S$93,6,FALSE)*VLOOKUP($F389,BY_IND_Demand_Drivers!$B$5:$J$100,7,FALSE)</f>
        <v>71.755811678545939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33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ITDEM</v>
      </c>
      <c r="G390" s="16">
        <f>VLOOKUP($D390,'Growth rate'!$B$3:$S$93,6,FALSE)*VLOOKUP($F390,BY_IND_Demand_Drivers!$B$5:$J$100,7,FALSE)</f>
        <v>72.335849487854347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33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ITDEM</v>
      </c>
      <c r="G391" s="16">
        <f>VLOOKUP($D391,'Growth rate'!$B$3:$S$93,6,FALSE)*VLOOKUP($F391,BY_IND_Demand_Drivers!$B$5:$J$100,7,FALSE)</f>
        <v>72.91588729716274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33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ITDEM</v>
      </c>
      <c r="G392" s="16">
        <f>VLOOKUP($D392,'Growth rate'!$B$3:$S$93,6,FALSE)*VLOOKUP($F392,BY_IND_Demand_Drivers!$B$5:$J$100,7,FALSE)</f>
        <v>73.495925106471148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33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ITDEM</v>
      </c>
      <c r="G393" s="16">
        <f>VLOOKUP($D393,'Growth rate'!$B$3:$S$93,6,FALSE)*VLOOKUP($F393,BY_IND_Demand_Drivers!$B$5:$J$100,7,FALSE)</f>
        <v>74.075962915779556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33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ITDEM</v>
      </c>
      <c r="G394" s="16">
        <f>VLOOKUP($D394,'Growth rate'!$B$3:$S$93,6,FALSE)*VLOOKUP($F394,BY_IND_Demand_Drivers!$B$5:$J$100,7,FALSE)</f>
        <v>74.585478105985814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33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ITDEM</v>
      </c>
      <c r="G395" s="16">
        <f>VLOOKUP($D395,'Growth rate'!$B$3:$S$93,6,FALSE)*VLOOKUP($F395,BY_IND_Demand_Drivers!$B$5:$J$100,7,FALSE)</f>
        <v>75.094993296192058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33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ITDEM</v>
      </c>
      <c r="G396" s="16">
        <f>VLOOKUP($D396,'Growth rate'!$B$3:$S$93,6,FALSE)*VLOOKUP($F396,BY_IND_Demand_Drivers!$B$5:$J$100,7,FALSE)</f>
        <v>75.604508486398316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33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ITDEM</v>
      </c>
      <c r="G397" s="16">
        <f>VLOOKUP($D397,'Growth rate'!$B$3:$S$93,6,FALSE)*VLOOKUP($F397,BY_IND_Demand_Drivers!$B$5:$J$100,7,FALSE)</f>
        <v>76.11402367660456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33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ITDEM</v>
      </c>
      <c r="G398" s="16">
        <f>VLOOKUP($D398,'Growth rate'!$B$3:$S$93,6,FALSE)*VLOOKUP($F398,BY_IND_Demand_Drivers!$B$5:$J$100,7,FALSE)</f>
        <v>76.623538866810804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33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ITDEM</v>
      </c>
      <c r="G399" s="16">
        <f>VLOOKUP($D399,'Growth rate'!$B$3:$S$93,6,FALSE)*VLOOKUP($F399,BY_IND_Demand_Drivers!$B$5:$J$100,7,FALSE)</f>
        <v>77.071219241092919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33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ITDEM</v>
      </c>
      <c r="G400" s="16">
        <f>VLOOKUP($D400,'Growth rate'!$B$3:$S$93,6,FALSE)*VLOOKUP($F400,BY_IND_Demand_Drivers!$B$5:$J$100,7,FALSE)</f>
        <v>77.518899615375005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33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ITDEM</v>
      </c>
      <c r="G401" s="16">
        <f>VLOOKUP($D401,'Growth rate'!$B$3:$S$93,6,FALSE)*VLOOKUP($F401,BY_IND_Demand_Drivers!$B$5:$J$100,7,FALSE)</f>
        <v>77.966579989657106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33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ITDEM</v>
      </c>
      <c r="G402" s="16">
        <f>VLOOKUP($D402,'Growth rate'!$B$3:$S$93,6,FALSE)*VLOOKUP($F402,BY_IND_Demand_Drivers!$B$5:$J$100,7,FALSE)</f>
        <v>78.414260363939206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33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ITDEM</v>
      </c>
      <c r="G403" s="16">
        <f>VLOOKUP($D403,'Growth rate'!$B$3:$S$93,6,FALSE)*VLOOKUP($F403,BY_IND_Demand_Drivers!$B$5:$J$100,7,FALSE)</f>
        <v>78.861940738221321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33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ITDEM</v>
      </c>
      <c r="G404" s="16">
        <f>VLOOKUP($D404,'Growth rate'!$B$3:$S$93,6,FALSE)*VLOOKUP($F404,BY_IND_Demand_Drivers!$B$5:$J$100,7,FALSE)</f>
        <v>79.265441186724971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33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ITDEM</v>
      </c>
      <c r="G405" s="16">
        <f>VLOOKUP($D405,'Growth rate'!$B$3:$S$93,6,FALSE)*VLOOKUP($F405,BY_IND_Demand_Drivers!$B$5:$J$100,7,FALSE)</f>
        <v>79.668941635228649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33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ITDEM</v>
      </c>
      <c r="G406" s="16">
        <f>VLOOKUP($D406,'Growth rate'!$B$3:$S$93,6,FALSE)*VLOOKUP($F406,BY_IND_Demand_Drivers!$B$5:$J$100,7,FALSE)</f>
        <v>80.072442083732298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33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ITDEM</v>
      </c>
      <c r="G407" s="16">
        <f>VLOOKUP($D407,'Growth rate'!$B$3:$S$93,6,FALSE)*VLOOKUP($F407,BY_IND_Demand_Drivers!$B$5:$J$100,7,FALSE)</f>
        <v>80.475942532235962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33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ITDEM</v>
      </c>
      <c r="G408" s="16">
        <f>VLOOKUP($D408,'Growth rate'!$B$3:$S$93,6,FALSE)*VLOOKUP($F408,BY_IND_Demand_Drivers!$B$5:$J$100,7,FALSE)</f>
        <v>80.879442980739611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33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ITDEM</v>
      </c>
      <c r="G409" s="16">
        <f>VLOOKUP($D409,'Growth rate'!$B$3:$S$93,6,FALSE)*VLOOKUP($F409,BY_IND_Demand_Drivers!$B$5:$J$100,7,FALSE)</f>
        <v>81.247594410733441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33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ITDEM</v>
      </c>
      <c r="G410" s="16">
        <f>VLOOKUP($D410,'Growth rate'!$B$3:$S$93,6,FALSE)*VLOOKUP($F410,BY_IND_Demand_Drivers!$B$5:$J$100,7,FALSE)</f>
        <v>81.6157458407273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33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ITDEM</v>
      </c>
      <c r="G411" s="16">
        <f>VLOOKUP($D411,'Growth rate'!$B$3:$S$93,6,FALSE)*VLOOKUP($F411,BY_IND_Demand_Drivers!$B$5:$J$100,7,FALSE)</f>
        <v>81.983897270721116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33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ITDEM</v>
      </c>
      <c r="G412" s="16">
        <f>VLOOKUP($D412,'Growth rate'!$B$3:$S$93,6,FALSE)*VLOOKUP($F412,BY_IND_Demand_Drivers!$B$5:$J$100,7,FALSE)</f>
        <v>82.352048700714946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33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ITDEM</v>
      </c>
      <c r="G413" s="16">
        <f>VLOOKUP($D413,'Growth rate'!$B$3:$S$93,6,FALSE)*VLOOKUP($F413,BY_IND_Demand_Drivers!$B$5:$J$100,7,FALSE)</f>
        <v>82.720200130708761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34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ITDTF</v>
      </c>
      <c r="G414" s="16">
        <f>VLOOKUP($D414,'Growth rate'!$B$3:$S$93,6,FALSE)*VLOOKUP($F414,BY_IND_Demand_Drivers!$B$5:$J$100,7,FALSE)</f>
        <v>1.37367381386139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34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ITDTF</v>
      </c>
      <c r="G415" s="16">
        <f>VLOOKUP($D415,'Growth rate'!$B$3:$S$93,6,FALSE)*VLOOKUP($F415,BY_IND_Demand_Drivers!$B$5:$J$100,7,FALSE)</f>
        <v>1.4109097865241531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34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ITDTF</v>
      </c>
      <c r="G416" s="16">
        <f>VLOOKUP($D416,'Growth rate'!$B$3:$S$93,6,FALSE)*VLOOKUP($F416,BY_IND_Demand_Drivers!$B$5:$J$100,7,FALSE)</f>
        <v>1.4481457591869162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34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ITDTF</v>
      </c>
      <c r="G417" s="16">
        <f>VLOOKUP($D417,'Growth rate'!$B$3:$S$93,6,FALSE)*VLOOKUP($F417,BY_IND_Demand_Drivers!$B$5:$J$100,7,FALSE)</f>
        <v>1.4853817318496798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34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ITDTF</v>
      </c>
      <c r="G418" s="16">
        <f>VLOOKUP($D418,'Growth rate'!$B$3:$S$93,6,FALSE)*VLOOKUP($F418,BY_IND_Demand_Drivers!$B$5:$J$100,7,FALSE)</f>
        <v>1.5226177045124429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34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ITDTF</v>
      </c>
      <c r="G419" s="16">
        <f>VLOOKUP($D419,'Growth rate'!$B$3:$S$93,6,FALSE)*VLOOKUP($F419,BY_IND_Demand_Drivers!$B$5:$J$100,7,FALSE)</f>
        <v>1.5598536771752061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34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ITDTF</v>
      </c>
      <c r="G420" s="16">
        <f>VLOOKUP($D420,'Growth rate'!$B$3:$S$93,6,FALSE)*VLOOKUP($F420,BY_IND_Demand_Drivers!$B$5:$J$100,7,FALSE)</f>
        <v>1.5970896498379692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34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ITDTF</v>
      </c>
      <c r="G421" s="16">
        <f>VLOOKUP($D421,'Growth rate'!$B$3:$S$93,6,FALSE)*VLOOKUP($F421,BY_IND_Demand_Drivers!$B$5:$J$100,7,FALSE)</f>
        <v>1.6343256225007323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34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ITDTF</v>
      </c>
      <c r="G422" s="16">
        <f>VLOOKUP($D422,'Growth rate'!$B$3:$S$93,6,FALSE)*VLOOKUP($F422,BY_IND_Demand_Drivers!$B$5:$J$100,7,FALSE)</f>
        <v>1.6715615951634957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34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ITDTF</v>
      </c>
      <c r="G423" s="16">
        <f>VLOOKUP($D423,'Growth rate'!$B$3:$S$93,6,FALSE)*VLOOKUP($F423,BY_IND_Demand_Drivers!$B$5:$J$100,7,FALSE)</f>
        <v>1.7087975678262588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34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ITDTF</v>
      </c>
      <c r="G424" s="16">
        <f>VLOOKUP($D424,'Growth rate'!$B$3:$S$93,6,FALSE)*VLOOKUP($F424,BY_IND_Demand_Drivers!$B$5:$J$100,7,FALSE)</f>
        <v>1.7460335404890219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34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ITDTF</v>
      </c>
      <c r="G425" s="16">
        <f>VLOOKUP($D425,'Growth rate'!$B$3:$S$93,6,FALSE)*VLOOKUP($F425,BY_IND_Demand_Drivers!$B$5:$J$100,7,FALSE)</f>
        <v>1.7832695131517855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34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ITDTF</v>
      </c>
      <c r="G426" s="16">
        <f>VLOOKUP($D426,'Growth rate'!$B$3:$S$93,6,FALSE)*VLOOKUP($F426,BY_IND_Demand_Drivers!$B$5:$J$100,7,FALSE)</f>
        <v>1.8205054858145482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34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ITDTF</v>
      </c>
      <c r="G427" s="16">
        <f>VLOOKUP($D427,'Growth rate'!$B$3:$S$93,6,FALSE)*VLOOKUP($F427,BY_IND_Demand_Drivers!$B$5:$J$100,7,FALSE)</f>
        <v>1.8577414584773118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34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ITDTF</v>
      </c>
      <c r="G428" s="16">
        <f>VLOOKUP($D428,'Growth rate'!$B$3:$S$93,6,FALSE)*VLOOKUP($F428,BY_IND_Demand_Drivers!$B$5:$J$100,7,FALSE)</f>
        <v>1.8949774311400749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34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ITDTF</v>
      </c>
      <c r="G429" s="16">
        <f>VLOOKUP($D429,'Growth rate'!$B$3:$S$93,6,FALSE)*VLOOKUP($F429,BY_IND_Demand_Drivers!$B$5:$J$100,7,FALSE)</f>
        <v>1.932213403802838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34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ITDTF</v>
      </c>
      <c r="G430" s="16">
        <f>VLOOKUP($D430,'Growth rate'!$B$3:$S$93,6,FALSE)*VLOOKUP($F430,BY_IND_Demand_Drivers!$B$5:$J$100,7,FALSE)</f>
        <v>1.9694493764656014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34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ITDTF</v>
      </c>
      <c r="G431" s="16">
        <f>VLOOKUP($D431,'Growth rate'!$B$3:$S$93,6,FALSE)*VLOOKUP($F431,BY_IND_Demand_Drivers!$B$5:$J$100,7,FALSE)</f>
        <v>2.0066853491283645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34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ITDTF</v>
      </c>
      <c r="G432" s="16">
        <f>VLOOKUP($D432,'Growth rate'!$B$3:$S$93,6,FALSE)*VLOOKUP($F432,BY_IND_Demand_Drivers!$B$5:$J$100,7,FALSE)</f>
        <v>2.0439213217911276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34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ITDTF</v>
      </c>
      <c r="G433" s="16">
        <f>VLOOKUP($D433,'Growth rate'!$B$3:$S$93,6,FALSE)*VLOOKUP($F433,BY_IND_Demand_Drivers!$B$5:$J$100,7,FALSE)</f>
        <v>2.0811572944538907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34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ITDTF</v>
      </c>
      <c r="G434" s="16">
        <f>VLOOKUP($D434,'Growth rate'!$B$3:$S$93,6,FALSE)*VLOOKUP($F434,BY_IND_Demand_Drivers!$B$5:$J$100,7,FALSE)</f>
        <v>2.1183932671166539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34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ITDTF</v>
      </c>
      <c r="G435" s="16">
        <f>VLOOKUP($D435,'Growth rate'!$B$3:$S$93,6,FALSE)*VLOOKUP($F435,BY_IND_Demand_Drivers!$B$5:$J$100,7,FALSE)</f>
        <v>2.1556292397794174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34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ITDTF</v>
      </c>
      <c r="G436" s="16">
        <f>VLOOKUP($D436,'Growth rate'!$B$3:$S$93,6,FALSE)*VLOOKUP($F436,BY_IND_Demand_Drivers!$B$5:$J$100,7,FALSE)</f>
        <v>2.1928652124421806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34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ITDTF</v>
      </c>
      <c r="G437" s="16">
        <f>VLOOKUP($D437,'Growth rate'!$B$3:$S$93,6,FALSE)*VLOOKUP($F437,BY_IND_Demand_Drivers!$B$5:$J$100,7,FALSE)</f>
        <v>2.2301011851049437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34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ITDTF</v>
      </c>
      <c r="G438" s="16">
        <f>VLOOKUP($D438,'Growth rate'!$B$3:$S$93,6,FALSE)*VLOOKUP($F438,BY_IND_Demand_Drivers!$B$5:$J$100,7,FALSE)</f>
        <v>2.2673371577677068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34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ITDTF</v>
      </c>
      <c r="G439" s="16">
        <f>VLOOKUP($D439,'Growth rate'!$B$3:$S$93,6,FALSE)*VLOOKUP($F439,BY_IND_Demand_Drivers!$B$5:$J$100,7,FALSE)</f>
        <v>2.30457313043047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34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ITDTF</v>
      </c>
      <c r="G440" s="16">
        <f>VLOOKUP($D440,'Growth rate'!$B$3:$S$93,6,FALSE)*VLOOKUP($F440,BY_IND_Demand_Drivers!$B$5:$J$100,7,FALSE)</f>
        <v>2.3418091030932335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34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ITDTF</v>
      </c>
      <c r="G441" s="16">
        <f>VLOOKUP($D441,'Growth rate'!$B$3:$S$93,6,FALSE)*VLOOKUP($F441,BY_IND_Demand_Drivers!$B$5:$J$100,7,FALSE)</f>
        <v>2.3790450757559967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34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ITDTF</v>
      </c>
      <c r="G442" s="16">
        <f>VLOOKUP($D442,'Growth rate'!$B$3:$S$93,6,FALSE)*VLOOKUP($F442,BY_IND_Demand_Drivers!$B$5:$J$100,7,FALSE)</f>
        <v>2.4162810484187598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34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ITDTF</v>
      </c>
      <c r="G443" s="16">
        <f>VLOOKUP($D443,'Growth rate'!$B$3:$S$93,6,FALSE)*VLOOKUP($F443,BY_IND_Demand_Drivers!$B$5:$J$100,7,FALSE)</f>
        <v>2.4535170210815234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34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ITDTF</v>
      </c>
      <c r="G444" s="16">
        <f>VLOOKUP($D444,'Growth rate'!$B$3:$S$93,6,FALSE)*VLOOKUP($F444,BY_IND_Demand_Drivers!$B$5:$J$100,7,FALSE)</f>
        <v>2.490752993744286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34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ITDTF</v>
      </c>
      <c r="G445" s="16">
        <f>VLOOKUP($D445,'Growth rate'!$B$3:$S$93,6,FALSE)*VLOOKUP($F445,BY_IND_Demand_Drivers!$B$5:$J$100,7,FALSE)</f>
        <v>2.5279889664070496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34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ITDTF</v>
      </c>
      <c r="G446" s="16">
        <f>VLOOKUP($D446,'Growth rate'!$B$3:$S$93,6,FALSE)*VLOOKUP($F446,BY_IND_Demand_Drivers!$B$5:$J$100,7,FALSE)</f>
        <v>2.5564107536517198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34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ITDTF</v>
      </c>
      <c r="G447" s="16">
        <f>VLOOKUP($D447,'Growth rate'!$B$3:$S$93,6,FALSE)*VLOOKUP($F447,BY_IND_Demand_Drivers!$B$5:$J$100,7,FALSE)</f>
        <v>2.5848325408963908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34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ITDTF</v>
      </c>
      <c r="G448" s="16">
        <f>VLOOKUP($D448,'Growth rate'!$B$3:$S$93,6,FALSE)*VLOOKUP($F448,BY_IND_Demand_Drivers!$B$5:$J$100,7,FALSE)</f>
        <v>2.6132543281410618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34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ITDTF</v>
      </c>
      <c r="G449" s="16">
        <f>VLOOKUP($D449,'Growth rate'!$B$3:$S$93,6,FALSE)*VLOOKUP($F449,BY_IND_Demand_Drivers!$B$5:$J$100,7,FALSE)</f>
        <v>2.6416761153857324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34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ITDTF</v>
      </c>
      <c r="G450" s="16">
        <f>VLOOKUP($D450,'Growth rate'!$B$3:$S$93,6,FALSE)*VLOOKUP($F450,BY_IND_Demand_Drivers!$B$5:$J$100,7,FALSE)</f>
        <v>2.6700979026304039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34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ITDTF</v>
      </c>
      <c r="G451" s="16">
        <f>VLOOKUP($D451,'Growth rate'!$B$3:$S$93,6,FALSE)*VLOOKUP($F451,BY_IND_Demand_Drivers!$B$5:$J$100,7,FALSE)</f>
        <v>2.7005228971781561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34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ITDTF</v>
      </c>
      <c r="G452" s="16">
        <f>VLOOKUP($D452,'Growth rate'!$B$3:$S$93,6,FALSE)*VLOOKUP($F452,BY_IND_Demand_Drivers!$B$5:$J$100,7,FALSE)</f>
        <v>2.7309478917259078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34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ITDTF</v>
      </c>
      <c r="G453" s="16">
        <f>VLOOKUP($D453,'Growth rate'!$B$3:$S$93,6,FALSE)*VLOOKUP($F453,BY_IND_Demand_Drivers!$B$5:$J$100,7,FALSE)</f>
        <v>2.7613728862736604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34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ITDTF</v>
      </c>
      <c r="G454" s="16">
        <f>VLOOKUP($D454,'Growth rate'!$B$3:$S$93,6,FALSE)*VLOOKUP($F454,BY_IND_Demand_Drivers!$B$5:$J$100,7,FALSE)</f>
        <v>2.791797880821413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34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ITDTF</v>
      </c>
      <c r="G455" s="16">
        <f>VLOOKUP($D455,'Growth rate'!$B$3:$S$93,6,FALSE)*VLOOKUP($F455,BY_IND_Demand_Drivers!$B$5:$J$100,7,FALSE)</f>
        <v>2.8222228753691647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34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ITDTF</v>
      </c>
      <c r="G456" s="16">
        <f>VLOOKUP($D456,'Growth rate'!$B$3:$S$93,6,FALSE)*VLOOKUP($F456,BY_IND_Demand_Drivers!$B$5:$J$100,7,FALSE)</f>
        <v>2.8524527578220238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34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ITDTF</v>
      </c>
      <c r="G457" s="16">
        <f>VLOOKUP($D457,'Growth rate'!$B$3:$S$93,6,FALSE)*VLOOKUP($F457,BY_IND_Demand_Drivers!$B$5:$J$100,7,FALSE)</f>
        <v>2.8826826402748824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34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ITDTF</v>
      </c>
      <c r="G458" s="16">
        <f>VLOOKUP($D458,'Growth rate'!$B$3:$S$93,6,FALSE)*VLOOKUP($F458,BY_IND_Demand_Drivers!$B$5:$J$100,7,FALSE)</f>
        <v>2.912912522727741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34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ITDTF</v>
      </c>
      <c r="G459" s="16">
        <f>VLOOKUP($D459,'Growth rate'!$B$3:$S$93,6,FALSE)*VLOOKUP($F459,BY_IND_Demand_Drivers!$B$5:$J$100,7,FALSE)</f>
        <v>2.9431424051805988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34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ITDTF</v>
      </c>
      <c r="G460" s="16">
        <f>VLOOKUP($D460,'Growth rate'!$B$3:$S$93,6,FALSE)*VLOOKUP($F460,BY_IND_Demand_Drivers!$B$5:$J$100,7,FALSE)</f>
        <v>2.9733722876334583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34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ITDTF</v>
      </c>
      <c r="G461" s="16">
        <f>VLOOKUP($D461,'Growth rate'!$B$3:$S$93,6,FALSE)*VLOOKUP($F461,BY_IND_Demand_Drivers!$B$5:$J$100,7,FALSE)</f>
        <v>3.0032867935639675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34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ITDTF</v>
      </c>
      <c r="G462" s="16">
        <f>VLOOKUP($D462,'Growth rate'!$B$3:$S$93,6,FALSE)*VLOOKUP($F462,BY_IND_Demand_Drivers!$B$5:$J$100,7,FALSE)</f>
        <v>3.0332012994944777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34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ITDTF</v>
      </c>
      <c r="G463" s="16">
        <f>VLOOKUP($D463,'Growth rate'!$B$3:$S$93,6,FALSE)*VLOOKUP($F463,BY_IND_Demand_Drivers!$B$5:$J$100,7,FALSE)</f>
        <v>3.0631158054249874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34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ITDTF</v>
      </c>
      <c r="G464" s="16">
        <f>VLOOKUP($D464,'Growth rate'!$B$3:$S$93,6,FALSE)*VLOOKUP($F464,BY_IND_Demand_Drivers!$B$5:$J$100,7,FALSE)</f>
        <v>3.0930303113554976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34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ITDTF</v>
      </c>
      <c r="G465" s="16">
        <f>VLOOKUP($D465,'Growth rate'!$B$3:$S$93,6,FALSE)*VLOOKUP($F465,BY_IND_Demand_Drivers!$B$5:$J$100,7,FALSE)</f>
        <v>3.1229448172860073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34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ITDTF</v>
      </c>
      <c r="G466" s="16">
        <f>VLOOKUP($D466,'Growth rate'!$B$3:$S$93,6,FALSE)*VLOOKUP($F466,BY_IND_Demand_Drivers!$B$5:$J$100,7,FALSE)</f>
        <v>3.1512769355429544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34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ITDTF</v>
      </c>
      <c r="G467" s="16">
        <f>VLOOKUP($D467,'Growth rate'!$B$3:$S$93,6,FALSE)*VLOOKUP($F467,BY_IND_Demand_Drivers!$B$5:$J$100,7,FALSE)</f>
        <v>3.179609053799902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34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ITDTF</v>
      </c>
      <c r="G468" s="16">
        <f>VLOOKUP($D468,'Growth rate'!$B$3:$S$93,6,FALSE)*VLOOKUP($F468,BY_IND_Demand_Drivers!$B$5:$J$100,7,FALSE)</f>
        <v>3.2079411720568483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34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ITDTF</v>
      </c>
      <c r="G469" s="16">
        <f>VLOOKUP($D469,'Growth rate'!$B$3:$S$93,6,FALSE)*VLOOKUP($F469,BY_IND_Demand_Drivers!$B$5:$J$100,7,FALSE)</f>
        <v>3.2362732903137954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34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ITDTF</v>
      </c>
      <c r="G470" s="16">
        <f>VLOOKUP($D470,'Growth rate'!$B$3:$S$93,6,FALSE)*VLOOKUP($F470,BY_IND_Demand_Drivers!$B$5:$J$100,7,FALSE)</f>
        <v>3.264605408570743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34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ITDTF</v>
      </c>
      <c r="G471" s="16">
        <f>VLOOKUP($D471,'Growth rate'!$B$3:$S$93,6,FALSE)*VLOOKUP($F471,BY_IND_Demand_Drivers!$B$5:$J$100,7,FALSE)</f>
        <v>3.2912098902153351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34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ITDTF</v>
      </c>
      <c r="G472" s="16">
        <f>VLOOKUP($D472,'Growth rate'!$B$3:$S$93,6,FALSE)*VLOOKUP($F472,BY_IND_Demand_Drivers!$B$5:$J$100,7,FALSE)</f>
        <v>3.3178143718599267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34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ITDTF</v>
      </c>
      <c r="G473" s="16">
        <f>VLOOKUP($D473,'Growth rate'!$B$3:$S$93,6,FALSE)*VLOOKUP($F473,BY_IND_Demand_Drivers!$B$5:$J$100,7,FALSE)</f>
        <v>3.3444188535045183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34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ITDTF</v>
      </c>
      <c r="G474" s="16">
        <f>VLOOKUP($D474,'Growth rate'!$B$3:$S$93,6,FALSE)*VLOOKUP($F474,BY_IND_Demand_Drivers!$B$5:$J$100,7,FALSE)</f>
        <v>3.3710233351491103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34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ITDTF</v>
      </c>
      <c r="G475" s="16">
        <f>VLOOKUP($D475,'Growth rate'!$B$3:$S$93,6,FALSE)*VLOOKUP($F475,BY_IND_Demand_Drivers!$B$5:$J$100,7,FALSE)</f>
        <v>3.397627816793702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34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ITDTF</v>
      </c>
      <c r="G476" s="16">
        <f>VLOOKUP($D476,'Growth rate'!$B$3:$S$93,6,FALSE)*VLOOKUP($F476,BY_IND_Demand_Drivers!$B$5:$J$100,7,FALSE)</f>
        <v>3.4209976511526823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34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ITDTF</v>
      </c>
      <c r="G477" s="16">
        <f>VLOOKUP($D477,'Growth rate'!$B$3:$S$93,6,FALSE)*VLOOKUP($F477,BY_IND_Demand_Drivers!$B$5:$J$100,7,FALSE)</f>
        <v>3.4443674855116613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34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ITDTF</v>
      </c>
      <c r="G478" s="16">
        <f>VLOOKUP($D478,'Growth rate'!$B$3:$S$93,6,FALSE)*VLOOKUP($F478,BY_IND_Demand_Drivers!$B$5:$J$100,7,FALSE)</f>
        <v>3.4677373198706416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34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ITDTF</v>
      </c>
      <c r="G479" s="16">
        <f>VLOOKUP($D479,'Growth rate'!$B$3:$S$93,6,FALSE)*VLOOKUP($F479,BY_IND_Demand_Drivers!$B$5:$J$100,7,FALSE)</f>
        <v>3.491107154229621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34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ITDTF</v>
      </c>
      <c r="G480" s="16">
        <f>VLOOKUP($D480,'Growth rate'!$B$3:$S$93,6,FALSE)*VLOOKUP($F480,BY_IND_Demand_Drivers!$B$5:$J$100,7,FALSE)</f>
        <v>3.5144769885886005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34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ITDTF</v>
      </c>
      <c r="G481" s="16">
        <f>VLOOKUP($D481,'Growth rate'!$B$3:$S$93,6,FALSE)*VLOOKUP($F481,BY_IND_Demand_Drivers!$B$5:$J$100,7,FALSE)</f>
        <v>3.5350106574444866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34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ITDTF</v>
      </c>
      <c r="G482" s="16">
        <f>VLOOKUP($D482,'Growth rate'!$B$3:$S$93,6,FALSE)*VLOOKUP($F482,BY_IND_Demand_Drivers!$B$5:$J$100,7,FALSE)</f>
        <v>3.5555443263003719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34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ITDTF</v>
      </c>
      <c r="G483" s="16">
        <f>VLOOKUP($D483,'Growth rate'!$B$3:$S$93,6,FALSE)*VLOOKUP($F483,BY_IND_Demand_Drivers!$B$5:$J$100,7,FALSE)</f>
        <v>3.5760779951562576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34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ITDTF</v>
      </c>
      <c r="G484" s="16">
        <f>VLOOKUP($D484,'Growth rate'!$B$3:$S$93,6,FALSE)*VLOOKUP($F484,BY_IND_Demand_Drivers!$B$5:$J$100,7,FALSE)</f>
        <v>3.5966116640121428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34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ITDTF</v>
      </c>
      <c r="G485" s="16">
        <f>VLOOKUP($D485,'Growth rate'!$B$3:$S$93,6,FALSE)*VLOOKUP($F485,BY_IND_Demand_Drivers!$B$5:$J$100,7,FALSE)</f>
        <v>3.6171453328680285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34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ITDTF</v>
      </c>
      <c r="G486" s="16">
        <f>VLOOKUP($D486,'Growth rate'!$B$3:$S$93,6,FALSE)*VLOOKUP($F486,BY_IND_Demand_Drivers!$B$5:$J$100,7,FALSE)</f>
        <v>3.6356526096412436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34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ITDTF</v>
      </c>
      <c r="G487" s="16">
        <f>VLOOKUP($D487,'Growth rate'!$B$3:$S$93,6,FALSE)*VLOOKUP($F487,BY_IND_Demand_Drivers!$B$5:$J$100,7,FALSE)</f>
        <v>3.65415988641446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34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ITDTF</v>
      </c>
      <c r="G488" s="16">
        <f>VLOOKUP($D488,'Growth rate'!$B$3:$S$93,6,FALSE)*VLOOKUP($F488,BY_IND_Demand_Drivers!$B$5:$J$100,7,FALSE)</f>
        <v>3.6726671631876746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34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ITDTF</v>
      </c>
      <c r="G489" s="16">
        <f>VLOOKUP($D489,'Growth rate'!$B$3:$S$93,6,FALSE)*VLOOKUP($F489,BY_IND_Demand_Drivers!$B$5:$J$100,7,FALSE)</f>
        <v>3.6911744399608906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34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ITDTF</v>
      </c>
      <c r="G490" s="16">
        <f>VLOOKUP($D490,'Growth rate'!$B$3:$S$93,6,FALSE)*VLOOKUP($F490,BY_IND_Demand_Drivers!$B$5:$J$100,7,FALSE)</f>
        <v>3.7096817167341056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34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ITDTF</v>
      </c>
      <c r="G491" s="16">
        <f>VLOOKUP($D491,'Growth rate'!$B$3:$S$93,6,FALSE)*VLOOKUP($F491,BY_IND_Demand_Drivers!$B$5:$J$100,7,FALSE)</f>
        <v>3.7265676469347238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34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ITDTF</v>
      </c>
      <c r="G492" s="16">
        <f>VLOOKUP($D492,'Growth rate'!$B$3:$S$93,6,FALSE)*VLOOKUP($F492,BY_IND_Demand_Drivers!$B$5:$J$100,7,FALSE)</f>
        <v>3.7434535771353423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34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ITDTF</v>
      </c>
      <c r="G493" s="16">
        <f>VLOOKUP($D493,'Growth rate'!$B$3:$S$93,6,FALSE)*VLOOKUP($F493,BY_IND_Demand_Drivers!$B$5:$J$100,7,FALSE)</f>
        <v>3.7603395073359596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34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ITDTF</v>
      </c>
      <c r="G494" s="16">
        <f>VLOOKUP($D494,'Growth rate'!$B$3:$S$93,6,FALSE)*VLOOKUP($F494,BY_IND_Demand_Drivers!$B$5:$J$100,7,FALSE)</f>
        <v>3.7772254375365777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34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ITDTF</v>
      </c>
      <c r="G495" s="16">
        <f>VLOOKUP($D495,'Growth rate'!$B$3:$S$93,6,FALSE)*VLOOKUP($F495,BY_IND_Demand_Drivers!$B$5:$J$100,7,FALSE)</f>
        <v>3.7941113677371954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35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ITDFL</v>
      </c>
      <c r="G496" s="16">
        <f>VLOOKUP($D496,'Growth rate'!$B$3:$S$93,6,FALSE)*VLOOKUP($F496,BY_IND_Demand_Drivers!$B$5:$J$100,7,FALSE)</f>
        <v>0.161536134653465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35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ITDFL</v>
      </c>
      <c r="G497" s="16">
        <f>VLOOKUP($D497,'Growth rate'!$B$3:$S$93,6,FALSE)*VLOOKUP($F497,BY_IND_Demand_Drivers!$B$5:$J$100,7,FALSE)</f>
        <v>0.16591487073572084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35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ITDFL</v>
      </c>
      <c r="G498" s="16">
        <f>VLOOKUP($D498,'Growth rate'!$B$3:$S$93,6,FALSE)*VLOOKUP($F498,BY_IND_Demand_Drivers!$B$5:$J$100,7,FALSE)</f>
        <v>0.17029360681797667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35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ITDFL</v>
      </c>
      <c r="G499" s="16">
        <f>VLOOKUP($D499,'Growth rate'!$B$3:$S$93,6,FALSE)*VLOOKUP($F499,BY_IND_Demand_Drivers!$B$5:$J$100,7,FALSE)</f>
        <v>0.17467234290023254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35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ITDFL</v>
      </c>
      <c r="G500" s="16">
        <f>VLOOKUP($D500,'Growth rate'!$B$3:$S$93,6,FALSE)*VLOOKUP($F500,BY_IND_Demand_Drivers!$B$5:$J$100,7,FALSE)</f>
        <v>0.17905107898248837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35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ITDFL</v>
      </c>
      <c r="G501" s="16">
        <f>VLOOKUP($D501,'Growth rate'!$B$3:$S$93,6,FALSE)*VLOOKUP($F501,BY_IND_Demand_Drivers!$B$5:$J$100,7,FALSE)</f>
        <v>0.18342981506474421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35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ITDFL</v>
      </c>
      <c r="G502" s="16">
        <f>VLOOKUP($D502,'Growth rate'!$B$3:$S$93,6,FALSE)*VLOOKUP($F502,BY_IND_Demand_Drivers!$B$5:$J$100,7,FALSE)</f>
        <v>0.18780855114700001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35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ITDFL</v>
      </c>
      <c r="G503" s="16">
        <f>VLOOKUP($D503,'Growth rate'!$B$3:$S$93,6,FALSE)*VLOOKUP($F503,BY_IND_Demand_Drivers!$B$5:$J$100,7,FALSE)</f>
        <v>0.19218728722925585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35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ITDFL</v>
      </c>
      <c r="G504" s="16">
        <f>VLOOKUP($D504,'Growth rate'!$B$3:$S$93,6,FALSE)*VLOOKUP($F504,BY_IND_Demand_Drivers!$B$5:$J$100,7,FALSE)</f>
        <v>0.19656602331151171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35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ITDFL</v>
      </c>
      <c r="G505" s="16">
        <f>VLOOKUP($D505,'Growth rate'!$B$3:$S$93,6,FALSE)*VLOOKUP($F505,BY_IND_Demand_Drivers!$B$5:$J$100,7,FALSE)</f>
        <v>0.20094475939376755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35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ITDFL</v>
      </c>
      <c r="G506" s="16">
        <f>VLOOKUP($D506,'Growth rate'!$B$3:$S$93,6,FALSE)*VLOOKUP($F506,BY_IND_Demand_Drivers!$B$5:$J$100,7,FALSE)</f>
        <v>0.20532349547602338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35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ITDFL</v>
      </c>
      <c r="G507" s="16">
        <f>VLOOKUP($D507,'Growth rate'!$B$3:$S$93,6,FALSE)*VLOOKUP($F507,BY_IND_Demand_Drivers!$B$5:$J$100,7,FALSE)</f>
        <v>0.20970223155827925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35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ITDFL</v>
      </c>
      <c r="G508" s="16">
        <f>VLOOKUP($D508,'Growth rate'!$B$3:$S$93,6,FALSE)*VLOOKUP($F508,BY_IND_Demand_Drivers!$B$5:$J$100,7,FALSE)</f>
        <v>0.21408096764053505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35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ITDFL</v>
      </c>
      <c r="G509" s="16">
        <f>VLOOKUP($D509,'Growth rate'!$B$3:$S$93,6,FALSE)*VLOOKUP($F509,BY_IND_Demand_Drivers!$B$5:$J$100,7,FALSE)</f>
        <v>0.21845970372279092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35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ITDFL</v>
      </c>
      <c r="G510" s="16">
        <f>VLOOKUP($D510,'Growth rate'!$B$3:$S$93,6,FALSE)*VLOOKUP($F510,BY_IND_Demand_Drivers!$B$5:$J$100,7,FALSE)</f>
        <v>0.22283843980504675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35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ITDFL</v>
      </c>
      <c r="G511" s="16">
        <f>VLOOKUP($D511,'Growth rate'!$B$3:$S$93,6,FALSE)*VLOOKUP($F511,BY_IND_Demand_Drivers!$B$5:$J$100,7,FALSE)</f>
        <v>0.22721717588730259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35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ITDFL</v>
      </c>
      <c r="G512" s="16">
        <f>VLOOKUP($D512,'Growth rate'!$B$3:$S$93,6,FALSE)*VLOOKUP($F512,BY_IND_Demand_Drivers!$B$5:$J$100,7,FALSE)</f>
        <v>0.23159591196955845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35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ITDFL</v>
      </c>
      <c r="G513" s="16">
        <f>VLOOKUP($D513,'Growth rate'!$B$3:$S$93,6,FALSE)*VLOOKUP($F513,BY_IND_Demand_Drivers!$B$5:$J$100,7,FALSE)</f>
        <v>0.23597464805181428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35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ITDFL</v>
      </c>
      <c r="G514" s="16">
        <f>VLOOKUP($D514,'Growth rate'!$B$3:$S$93,6,FALSE)*VLOOKUP($F514,BY_IND_Demand_Drivers!$B$5:$J$100,7,FALSE)</f>
        <v>0.24035338413407009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35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ITDFL</v>
      </c>
      <c r="G515" s="16">
        <f>VLOOKUP($D515,'Growth rate'!$B$3:$S$93,6,FALSE)*VLOOKUP($F515,BY_IND_Demand_Drivers!$B$5:$J$100,7,FALSE)</f>
        <v>0.24473212021632593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35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ITDFL</v>
      </c>
      <c r="G516" s="16">
        <f>VLOOKUP($D516,'Growth rate'!$B$3:$S$93,6,FALSE)*VLOOKUP($F516,BY_IND_Demand_Drivers!$B$5:$J$100,7,FALSE)</f>
        <v>0.24911085629858176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35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ITDFL</v>
      </c>
      <c r="G517" s="16">
        <f>VLOOKUP($D517,'Growth rate'!$B$3:$S$93,6,FALSE)*VLOOKUP($F517,BY_IND_Demand_Drivers!$B$5:$J$100,7,FALSE)</f>
        <v>0.25348959238083763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35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ITDFL</v>
      </c>
      <c r="G518" s="16">
        <f>VLOOKUP($D518,'Growth rate'!$B$3:$S$93,6,FALSE)*VLOOKUP($F518,BY_IND_Demand_Drivers!$B$5:$J$100,7,FALSE)</f>
        <v>0.25786832846309349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35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ITDFL</v>
      </c>
      <c r="G519" s="16">
        <f>VLOOKUP($D519,'Growth rate'!$B$3:$S$93,6,FALSE)*VLOOKUP($F519,BY_IND_Demand_Drivers!$B$5:$J$100,7,FALSE)</f>
        <v>0.2622470645453493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35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ITDFL</v>
      </c>
      <c r="G520" s="16">
        <f>VLOOKUP($D520,'Growth rate'!$B$3:$S$93,6,FALSE)*VLOOKUP($F520,BY_IND_Demand_Drivers!$B$5:$J$100,7,FALSE)</f>
        <v>0.2666258006276051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35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ITDFL</v>
      </c>
      <c r="G521" s="16">
        <f>VLOOKUP($D521,'Growth rate'!$B$3:$S$93,6,FALSE)*VLOOKUP($F521,BY_IND_Demand_Drivers!$B$5:$J$100,7,FALSE)</f>
        <v>0.27100453670986097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35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ITDFL</v>
      </c>
      <c r="G522" s="16">
        <f>VLOOKUP($D522,'Growth rate'!$B$3:$S$93,6,FALSE)*VLOOKUP($F522,BY_IND_Demand_Drivers!$B$5:$J$100,7,FALSE)</f>
        <v>0.27538327279211683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35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ITDFL</v>
      </c>
      <c r="G523" s="16">
        <f>VLOOKUP($D523,'Growth rate'!$B$3:$S$93,6,FALSE)*VLOOKUP($F523,BY_IND_Demand_Drivers!$B$5:$J$100,7,FALSE)</f>
        <v>0.27976200887437264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35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ITDFL</v>
      </c>
      <c r="G524" s="16">
        <f>VLOOKUP($D524,'Growth rate'!$B$3:$S$93,6,FALSE)*VLOOKUP($F524,BY_IND_Demand_Drivers!$B$5:$J$100,7,FALSE)</f>
        <v>0.2841407449566285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35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ITDFL</v>
      </c>
      <c r="G525" s="16">
        <f>VLOOKUP($D525,'Growth rate'!$B$3:$S$93,6,FALSE)*VLOOKUP($F525,BY_IND_Demand_Drivers!$B$5:$J$100,7,FALSE)</f>
        <v>0.28851948103888436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35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ITDFL</v>
      </c>
      <c r="G526" s="16">
        <f>VLOOKUP($D526,'Growth rate'!$B$3:$S$93,6,FALSE)*VLOOKUP($F526,BY_IND_Demand_Drivers!$B$5:$J$100,7,FALSE)</f>
        <v>0.29289821712114017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35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ITDFL</v>
      </c>
      <c r="G527" s="16">
        <f>VLOOKUP($D527,'Growth rate'!$B$3:$S$93,6,FALSE)*VLOOKUP($F527,BY_IND_Demand_Drivers!$B$5:$J$100,7,FALSE)</f>
        <v>0.29727695320339603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35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ITDFL</v>
      </c>
      <c r="G528" s="16">
        <f>VLOOKUP($D528,'Growth rate'!$B$3:$S$93,6,FALSE)*VLOOKUP($F528,BY_IND_Demand_Drivers!$B$5:$J$100,7,FALSE)</f>
        <v>0.30061919180845575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35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ITDFL</v>
      </c>
      <c r="G529" s="16">
        <f>VLOOKUP($D529,'Growth rate'!$B$3:$S$93,6,FALSE)*VLOOKUP($F529,BY_IND_Demand_Drivers!$B$5:$J$100,7,FALSE)</f>
        <v>0.30396143041351559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35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ITDFL</v>
      </c>
      <c r="G530" s="16">
        <f>VLOOKUP($D530,'Growth rate'!$B$3:$S$93,6,FALSE)*VLOOKUP($F530,BY_IND_Demand_Drivers!$B$5:$J$100,7,FALSE)</f>
        <v>0.30730366901857542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35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ITDFL</v>
      </c>
      <c r="G531" s="16">
        <f>VLOOKUP($D531,'Growth rate'!$B$3:$S$93,6,FALSE)*VLOOKUP($F531,BY_IND_Demand_Drivers!$B$5:$J$100,7,FALSE)</f>
        <v>0.31064590762363525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35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ITDFL</v>
      </c>
      <c r="G532" s="16">
        <f>VLOOKUP($D532,'Growth rate'!$B$3:$S$93,6,FALSE)*VLOOKUP($F532,BY_IND_Demand_Drivers!$B$5:$J$100,7,FALSE)</f>
        <v>0.31398814622869509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35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ITDFL</v>
      </c>
      <c r="G533" s="16">
        <f>VLOOKUP($D533,'Growth rate'!$B$3:$S$93,6,FALSE)*VLOOKUP($F533,BY_IND_Demand_Drivers!$B$5:$J$100,7,FALSE)</f>
        <v>0.31756595048360864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35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ITDFL</v>
      </c>
      <c r="G534" s="16">
        <f>VLOOKUP($D534,'Growth rate'!$B$3:$S$93,6,FALSE)*VLOOKUP($F534,BY_IND_Demand_Drivers!$B$5:$J$100,7,FALSE)</f>
        <v>0.32114375473852219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35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ITDFL</v>
      </c>
      <c r="G535" s="16">
        <f>VLOOKUP($D535,'Growth rate'!$B$3:$S$93,6,FALSE)*VLOOKUP($F535,BY_IND_Demand_Drivers!$B$5:$J$100,7,FALSE)</f>
        <v>0.32472155899343585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35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ITDFL</v>
      </c>
      <c r="G536" s="16">
        <f>VLOOKUP($D536,'Growth rate'!$B$3:$S$93,6,FALSE)*VLOOKUP($F536,BY_IND_Demand_Drivers!$B$5:$J$100,7,FALSE)</f>
        <v>0.32829936324834941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35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ITDFL</v>
      </c>
      <c r="G537" s="16">
        <f>VLOOKUP($D537,'Growth rate'!$B$3:$S$93,6,FALSE)*VLOOKUP($F537,BY_IND_Demand_Drivers!$B$5:$J$100,7,FALSE)</f>
        <v>0.3318771675032629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35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ITDFL</v>
      </c>
      <c r="G538" s="16">
        <f>VLOOKUP($D538,'Growth rate'!$B$3:$S$93,6,FALSE)*VLOOKUP($F538,BY_IND_Demand_Drivers!$B$5:$J$100,7,FALSE)</f>
        <v>0.33543202769873887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35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ITDFL</v>
      </c>
      <c r="G539" s="16">
        <f>VLOOKUP($D539,'Growth rate'!$B$3:$S$93,6,FALSE)*VLOOKUP($F539,BY_IND_Demand_Drivers!$B$5:$J$100,7,FALSE)</f>
        <v>0.33898688789421472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35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ITDFL</v>
      </c>
      <c r="G540" s="16">
        <f>VLOOKUP($D540,'Growth rate'!$B$3:$S$93,6,FALSE)*VLOOKUP($F540,BY_IND_Demand_Drivers!$B$5:$J$100,7,FALSE)</f>
        <v>0.34254174808969062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35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ITDFL</v>
      </c>
      <c r="G541" s="16">
        <f>VLOOKUP($D541,'Growth rate'!$B$3:$S$93,6,FALSE)*VLOOKUP($F541,BY_IND_Demand_Drivers!$B$5:$J$100,7,FALSE)</f>
        <v>0.34609660828516642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35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ITDFL</v>
      </c>
      <c r="G542" s="16">
        <f>VLOOKUP($D542,'Growth rate'!$B$3:$S$93,6,FALSE)*VLOOKUP($F542,BY_IND_Demand_Drivers!$B$5:$J$100,7,FALSE)</f>
        <v>0.34965146848064232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35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ITDFL</v>
      </c>
      <c r="G543" s="16">
        <f>VLOOKUP($D543,'Growth rate'!$B$3:$S$93,6,FALSE)*VLOOKUP($F543,BY_IND_Demand_Drivers!$B$5:$J$100,7,FALSE)</f>
        <v>0.35316924221216534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35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ITDFL</v>
      </c>
      <c r="G544" s="16">
        <f>VLOOKUP($D544,'Growth rate'!$B$3:$S$93,6,FALSE)*VLOOKUP($F544,BY_IND_Demand_Drivers!$B$5:$J$100,7,FALSE)</f>
        <v>0.35668701594368851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35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ITDFL</v>
      </c>
      <c r="G545" s="16">
        <f>VLOOKUP($D545,'Growth rate'!$B$3:$S$93,6,FALSE)*VLOOKUP($F545,BY_IND_Demand_Drivers!$B$5:$J$100,7,FALSE)</f>
        <v>0.36020478967521152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35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ITDFL</v>
      </c>
      <c r="G546" s="16">
        <f>VLOOKUP($D546,'Growth rate'!$B$3:$S$93,6,FALSE)*VLOOKUP($F546,BY_IND_Demand_Drivers!$B$5:$J$100,7,FALSE)</f>
        <v>0.3637225634067347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35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ITDFL</v>
      </c>
      <c r="G547" s="16">
        <f>VLOOKUP($D547,'Growth rate'!$B$3:$S$93,6,FALSE)*VLOOKUP($F547,BY_IND_Demand_Drivers!$B$5:$J$100,7,FALSE)</f>
        <v>0.36724033713825771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35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ITDFL</v>
      </c>
      <c r="G548" s="16">
        <f>VLOOKUP($D548,'Growth rate'!$B$3:$S$93,6,FALSE)*VLOOKUP($F548,BY_IND_Demand_Drivers!$B$5:$J$100,7,FALSE)</f>
        <v>0.37057203118643001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35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ITDFL</v>
      </c>
      <c r="G549" s="16">
        <f>VLOOKUP($D549,'Growth rate'!$B$3:$S$93,6,FALSE)*VLOOKUP($F549,BY_IND_Demand_Drivers!$B$5:$J$100,7,FALSE)</f>
        <v>0.37390372523460236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35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ITDFL</v>
      </c>
      <c r="G550" s="16">
        <f>VLOOKUP($D550,'Growth rate'!$B$3:$S$93,6,FALSE)*VLOOKUP($F550,BY_IND_Demand_Drivers!$B$5:$J$100,7,FALSE)</f>
        <v>0.37723541928277454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35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ITDFL</v>
      </c>
      <c r="G551" s="16">
        <f>VLOOKUP($D551,'Growth rate'!$B$3:$S$93,6,FALSE)*VLOOKUP($F551,BY_IND_Demand_Drivers!$B$5:$J$100,7,FALSE)</f>
        <v>0.38056711333094678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35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ITDFL</v>
      </c>
      <c r="G552" s="16">
        <f>VLOOKUP($D552,'Growth rate'!$B$3:$S$93,6,FALSE)*VLOOKUP($F552,BY_IND_Demand_Drivers!$B$5:$J$100,7,FALSE)</f>
        <v>0.38389880737911908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35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ITDFL</v>
      </c>
      <c r="G553" s="16">
        <f>VLOOKUP($D553,'Growth rate'!$B$3:$S$93,6,FALSE)*VLOOKUP($F553,BY_IND_Demand_Drivers!$B$5:$J$100,7,FALSE)</f>
        <v>0.38702734130468469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35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ITDFL</v>
      </c>
      <c r="G554" s="16">
        <f>VLOOKUP($D554,'Growth rate'!$B$3:$S$93,6,FALSE)*VLOOKUP($F554,BY_IND_Demand_Drivers!$B$5:$J$100,7,FALSE)</f>
        <v>0.3901558752302503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35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ITDFL</v>
      </c>
      <c r="G555" s="16">
        <f>VLOOKUP($D555,'Growth rate'!$B$3:$S$93,6,FALSE)*VLOOKUP($F555,BY_IND_Demand_Drivers!$B$5:$J$100,7,FALSE)</f>
        <v>0.39328440915581581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35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ITDFL</v>
      </c>
      <c r="G556" s="16">
        <f>VLOOKUP($D556,'Growth rate'!$B$3:$S$93,6,FALSE)*VLOOKUP($F556,BY_IND_Demand_Drivers!$B$5:$J$100,7,FALSE)</f>
        <v>0.39641294308138142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35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ITDFL</v>
      </c>
      <c r="G557" s="16">
        <f>VLOOKUP($D557,'Growth rate'!$B$3:$S$93,6,FALSE)*VLOOKUP($F557,BY_IND_Demand_Drivers!$B$5:$J$100,7,FALSE)</f>
        <v>0.39954147700694703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35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ITDFL</v>
      </c>
      <c r="G558" s="16">
        <f>VLOOKUP($D558,'Growth rate'!$B$3:$S$93,6,FALSE)*VLOOKUP($F558,BY_IND_Demand_Drivers!$B$5:$J$100,7,FALSE)</f>
        <v>0.40228963502797654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35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ITDFL</v>
      </c>
      <c r="G559" s="16">
        <f>VLOOKUP($D559,'Growth rate'!$B$3:$S$93,6,FALSE)*VLOOKUP($F559,BY_IND_Demand_Drivers!$B$5:$J$100,7,FALSE)</f>
        <v>0.40503779304900595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35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ITDFL</v>
      </c>
      <c r="G560" s="16">
        <f>VLOOKUP($D560,'Growth rate'!$B$3:$S$93,6,FALSE)*VLOOKUP($F560,BY_IND_Demand_Drivers!$B$5:$J$100,7,FALSE)</f>
        <v>0.40778595107003546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35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ITDFL</v>
      </c>
      <c r="G561" s="16">
        <f>VLOOKUP($D561,'Growth rate'!$B$3:$S$93,6,FALSE)*VLOOKUP($F561,BY_IND_Demand_Drivers!$B$5:$J$100,7,FALSE)</f>
        <v>0.41053410909106491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35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ITDFL</v>
      </c>
      <c r="G562" s="16">
        <f>VLOOKUP($D562,'Growth rate'!$B$3:$S$93,6,FALSE)*VLOOKUP($F562,BY_IND_Demand_Drivers!$B$5:$J$100,7,FALSE)</f>
        <v>0.41328226711209437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35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ITDFL</v>
      </c>
      <c r="G563" s="16">
        <f>VLOOKUP($D563,'Growth rate'!$B$3:$S$93,6,FALSE)*VLOOKUP($F563,BY_IND_Demand_Drivers!$B$5:$J$100,7,FALSE)</f>
        <v>0.41569690839284368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35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ITDFL</v>
      </c>
      <c r="G564" s="16">
        <f>VLOOKUP($D564,'Growth rate'!$B$3:$S$93,6,FALSE)*VLOOKUP($F564,BY_IND_Demand_Drivers!$B$5:$J$100,7,FALSE)</f>
        <v>0.41811154967359287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35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ITDFL</v>
      </c>
      <c r="G565" s="16">
        <f>VLOOKUP($D565,'Growth rate'!$B$3:$S$93,6,FALSE)*VLOOKUP($F565,BY_IND_Demand_Drivers!$B$5:$J$100,7,FALSE)</f>
        <v>0.42052619095434218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35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ITDFL</v>
      </c>
      <c r="G566" s="16">
        <f>VLOOKUP($D566,'Growth rate'!$B$3:$S$93,6,FALSE)*VLOOKUP($F566,BY_IND_Demand_Drivers!$B$5:$J$100,7,FALSE)</f>
        <v>0.42294083223509144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35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ITDFL</v>
      </c>
      <c r="G567" s="16">
        <f>VLOOKUP($D567,'Growth rate'!$B$3:$S$93,6,FALSE)*VLOOKUP($F567,BY_IND_Demand_Drivers!$B$5:$J$100,7,FALSE)</f>
        <v>0.42535547351584069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35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ITDFL</v>
      </c>
      <c r="G568" s="16">
        <f>VLOOKUP($D568,'Growth rate'!$B$3:$S$93,6,FALSE)*VLOOKUP($F568,BY_IND_Demand_Drivers!$B$5:$J$100,7,FALSE)</f>
        <v>0.42753182275009111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35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ITDFL</v>
      </c>
      <c r="G569" s="16">
        <f>VLOOKUP($D569,'Growth rate'!$B$3:$S$93,6,FALSE)*VLOOKUP($F569,BY_IND_Demand_Drivers!$B$5:$J$100,7,FALSE)</f>
        <v>0.42970817198434158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35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ITDFL</v>
      </c>
      <c r="G570" s="16">
        <f>VLOOKUP($D570,'Growth rate'!$B$3:$S$93,6,FALSE)*VLOOKUP($F570,BY_IND_Demand_Drivers!$B$5:$J$100,7,FALSE)</f>
        <v>0.43188452121859189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35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ITDFL</v>
      </c>
      <c r="G571" s="16">
        <f>VLOOKUP($D571,'Growth rate'!$B$3:$S$93,6,FALSE)*VLOOKUP($F571,BY_IND_Demand_Drivers!$B$5:$J$100,7,FALSE)</f>
        <v>0.43406087045284236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35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ITDFL</v>
      </c>
      <c r="G572" s="16">
        <f>VLOOKUP($D572,'Growth rate'!$B$3:$S$93,6,FALSE)*VLOOKUP($F572,BY_IND_Demand_Drivers!$B$5:$J$100,7,FALSE)</f>
        <v>0.43623721968709273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35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ITDFL</v>
      </c>
      <c r="G573" s="16">
        <f>VLOOKUP($D573,'Growth rate'!$B$3:$S$93,6,FALSE)*VLOOKUP($F573,BY_IND_Demand_Drivers!$B$5:$J$100,7,FALSE)</f>
        <v>0.43822290789568463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35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ITDFL</v>
      </c>
      <c r="G574" s="16">
        <f>VLOOKUP($D574,'Growth rate'!$B$3:$S$93,6,FALSE)*VLOOKUP($F574,BY_IND_Demand_Drivers!$B$5:$J$100,7,FALSE)</f>
        <v>0.44020859610427665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35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ITDFL</v>
      </c>
      <c r="G575" s="16">
        <f>VLOOKUP($D575,'Growth rate'!$B$3:$S$93,6,FALSE)*VLOOKUP($F575,BY_IND_Demand_Drivers!$B$5:$J$100,7,FALSE)</f>
        <v>0.44219428431286845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35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ITDFL</v>
      </c>
      <c r="G576" s="16">
        <f>VLOOKUP($D576,'Growth rate'!$B$3:$S$93,6,FALSE)*VLOOKUP($F576,BY_IND_Demand_Drivers!$B$5:$J$100,7,FALSE)</f>
        <v>0.44417997252146041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35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ITDFL</v>
      </c>
      <c r="G577" s="16">
        <f>VLOOKUP($D577,'Growth rate'!$B$3:$S$93,6,FALSE)*VLOOKUP($F577,BY_IND_Demand_Drivers!$B$5:$J$100,7,FALSE)</f>
        <v>0.44616566073005226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36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IMDPH</v>
      </c>
      <c r="G4" s="16">
        <f>VLOOKUP($D4,'Growth rate'!$B$3:$S$93,6,FALSE)*VLOOKUP($F4,BY_IND_Demand_Drivers!$B$5:$J$100,7,FALSE)</f>
        <v>68.215896285148503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36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IMDPH</v>
      </c>
      <c r="G5" s="16">
        <f>VLOOKUP($D5,'Growth rate'!$B$3:$S$93,6,FALSE)*VLOOKUP($F5,BY_IND_Demand_Drivers!$B$5:$J$100,7,FALSE)</f>
        <v>70.065014484540768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36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IMDPH</v>
      </c>
      <c r="G6" s="16">
        <f>VLOOKUP($D6,'Growth rate'!$B$3:$S$93,6,FALSE)*VLOOKUP($F6,BY_IND_Demand_Drivers!$B$5:$J$100,7,FALSE)</f>
        <v>71.914132683933033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36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IMDPH</v>
      </c>
      <c r="G7" s="16">
        <f>VLOOKUP($D7,'Growth rate'!$B$3:$S$93,6,FALSE)*VLOOKUP($F7,BY_IND_Demand_Drivers!$B$5:$J$100,7,FALSE)</f>
        <v>73.763250883325298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36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IMDPH</v>
      </c>
      <c r="G8" s="16">
        <f>VLOOKUP($D8,'Growth rate'!$B$3:$S$93,6,FALSE)*VLOOKUP($F8,BY_IND_Demand_Drivers!$B$5:$J$100,7,FALSE)</f>
        <v>75.612369082717564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36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IMDPH</v>
      </c>
      <c r="G9" s="16">
        <f>VLOOKUP($D9,'Growth rate'!$B$3:$S$93,6,FALSE)*VLOOKUP($F9,BY_IND_Demand_Drivers!$B$5:$J$100,7,FALSE)</f>
        <v>77.461487282109829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36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IMDPH</v>
      </c>
      <c r="G10" s="16">
        <f>VLOOKUP($D10,'Growth rate'!$B$3:$S$93,6,FALSE)*VLOOKUP($F10,BY_IND_Demand_Drivers!$B$5:$J$100,7,FALSE)</f>
        <v>79.310605481502094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36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IMDPH</v>
      </c>
      <c r="G11" s="16">
        <f>VLOOKUP($D11,'Growth rate'!$B$3:$S$93,6,FALSE)*VLOOKUP($F11,BY_IND_Demand_Drivers!$B$5:$J$100,7,FALSE)</f>
        <v>81.159723680894359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36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IMDPH</v>
      </c>
      <c r="G12" s="16">
        <f>VLOOKUP($D12,'Growth rate'!$B$3:$S$93,6,FALSE)*VLOOKUP($F12,BY_IND_Demand_Drivers!$B$5:$J$100,7,FALSE)</f>
        <v>83.008841880286639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36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IMDPH</v>
      </c>
      <c r="G13" s="16">
        <f>VLOOKUP($D13,'Growth rate'!$B$3:$S$93,6,FALSE)*VLOOKUP($F13,BY_IND_Demand_Drivers!$B$5:$J$100,7,FALSE)</f>
        <v>84.85796007967889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36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IMDPH</v>
      </c>
      <c r="G14" s="16">
        <f>VLOOKUP($D14,'Growth rate'!$B$3:$S$93,6,FALSE)*VLOOKUP($F14,BY_IND_Demand_Drivers!$B$5:$J$100,7,FALSE)</f>
        <v>86.707078279071155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36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IMDPH</v>
      </c>
      <c r="G15" s="16">
        <f>VLOOKUP($D15,'Growth rate'!$B$3:$S$93,6,FALSE)*VLOOKUP($F15,BY_IND_Demand_Drivers!$B$5:$J$100,7,FALSE)</f>
        <v>88.556196478463434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36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IMDPH</v>
      </c>
      <c r="G16" s="16">
        <f>VLOOKUP($D16,'Growth rate'!$B$3:$S$93,6,FALSE)*VLOOKUP($F16,BY_IND_Demand_Drivers!$B$5:$J$100,7,FALSE)</f>
        <v>90.405314677855685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36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IMDPH</v>
      </c>
      <c r="G17" s="16">
        <f>VLOOKUP($D17,'Growth rate'!$B$3:$S$93,6,FALSE)*VLOOKUP($F17,BY_IND_Demand_Drivers!$B$5:$J$100,7,FALSE)</f>
        <v>92.254432877247964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36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IMDPH</v>
      </c>
      <c r="G18" s="16">
        <f>VLOOKUP($D18,'Growth rate'!$B$3:$S$93,6,FALSE)*VLOOKUP($F18,BY_IND_Demand_Drivers!$B$5:$J$100,7,FALSE)</f>
        <v>94.103551076640215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36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IMDPH</v>
      </c>
      <c r="G19" s="16">
        <f>VLOOKUP($D19,'Growth rate'!$B$3:$S$93,6,FALSE)*VLOOKUP($F19,BY_IND_Demand_Drivers!$B$5:$J$100,7,FALSE)</f>
        <v>95.952669276032481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36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IMDPH</v>
      </c>
      <c r="G20" s="16">
        <f>VLOOKUP($D20,'Growth rate'!$B$3:$S$93,6,FALSE)*VLOOKUP($F20,BY_IND_Demand_Drivers!$B$5:$J$100,7,FALSE)</f>
        <v>97.80178747542476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36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IMDPH</v>
      </c>
      <c r="G21" s="16">
        <f>VLOOKUP($D21,'Growth rate'!$B$3:$S$93,6,FALSE)*VLOOKUP($F21,BY_IND_Demand_Drivers!$B$5:$J$100,7,FALSE)</f>
        <v>99.650905674817025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36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IMDPH</v>
      </c>
      <c r="G22" s="16">
        <f>VLOOKUP($D22,'Growth rate'!$B$3:$S$93,6,FALSE)*VLOOKUP($F22,BY_IND_Demand_Drivers!$B$5:$J$100,7,FALSE)</f>
        <v>101.50002387420929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36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IMDPH</v>
      </c>
      <c r="G23" s="16">
        <f>VLOOKUP($D23,'Growth rate'!$B$3:$S$93,6,FALSE)*VLOOKUP($F23,BY_IND_Demand_Drivers!$B$5:$J$100,7,FALSE)</f>
        <v>103.34914207360156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36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IMDPH</v>
      </c>
      <c r="G24" s="16">
        <f>VLOOKUP($D24,'Growth rate'!$B$3:$S$93,6,FALSE)*VLOOKUP($F24,BY_IND_Demand_Drivers!$B$5:$J$100,7,FALSE)</f>
        <v>105.19826027299381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36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IMDPH</v>
      </c>
      <c r="G25" s="16">
        <f>VLOOKUP($D25,'Growth rate'!$B$3:$S$93,6,FALSE)*VLOOKUP($F25,BY_IND_Demand_Drivers!$B$5:$J$100,7,FALSE)</f>
        <v>107.04737847238609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36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IMDPH</v>
      </c>
      <c r="G26" s="16">
        <f>VLOOKUP($D26,'Growth rate'!$B$3:$S$93,6,FALSE)*VLOOKUP($F26,BY_IND_Demand_Drivers!$B$5:$J$100,7,FALSE)</f>
        <v>108.89649667177835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36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IMDPH</v>
      </c>
      <c r="G27" s="16">
        <f>VLOOKUP($D27,'Growth rate'!$B$3:$S$93,6,FALSE)*VLOOKUP($F27,BY_IND_Demand_Drivers!$B$5:$J$100,7,FALSE)</f>
        <v>110.74561487117062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36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IMDPH</v>
      </c>
      <c r="G28" s="16">
        <f>VLOOKUP($D28,'Growth rate'!$B$3:$S$93,6,FALSE)*VLOOKUP($F28,BY_IND_Demand_Drivers!$B$5:$J$100,7,FALSE)</f>
        <v>112.59473307056288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36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IMDPH</v>
      </c>
      <c r="G29" s="16">
        <f>VLOOKUP($D29,'Growth rate'!$B$3:$S$93,6,FALSE)*VLOOKUP($F29,BY_IND_Demand_Drivers!$B$5:$J$100,7,FALSE)</f>
        <v>114.44385126995513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36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IMDPH</v>
      </c>
      <c r="G30" s="16">
        <f>VLOOKUP($D30,'Growth rate'!$B$3:$S$93,6,FALSE)*VLOOKUP($F30,BY_IND_Demand_Drivers!$B$5:$J$100,7,FALSE)</f>
        <v>116.29296946934741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36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IMDPH</v>
      </c>
      <c r="G31" s="16">
        <f>VLOOKUP($D31,'Growth rate'!$B$3:$S$93,6,FALSE)*VLOOKUP($F31,BY_IND_Demand_Drivers!$B$5:$J$100,7,FALSE)</f>
        <v>118.14208766873968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36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IMDPH</v>
      </c>
      <c r="G32" s="16">
        <f>VLOOKUP($D32,'Growth rate'!$B$3:$S$93,6,FALSE)*VLOOKUP($F32,BY_IND_Demand_Drivers!$B$5:$J$100,7,FALSE)</f>
        <v>119.99120586813194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36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IMDPH</v>
      </c>
      <c r="G33" s="16">
        <f>VLOOKUP($D33,'Growth rate'!$B$3:$S$93,6,FALSE)*VLOOKUP($F33,BY_IND_Demand_Drivers!$B$5:$J$100,7,FALSE)</f>
        <v>121.84032406752422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36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IMDPH</v>
      </c>
      <c r="G34" s="16">
        <f>VLOOKUP($D34,'Growth rate'!$B$3:$S$93,6,FALSE)*VLOOKUP($F34,BY_IND_Demand_Drivers!$B$5:$J$100,7,FALSE)</f>
        <v>123.68944226691647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36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IMDPH</v>
      </c>
      <c r="G35" s="16">
        <f>VLOOKUP($D35,'Growth rate'!$B$3:$S$93,6,FALSE)*VLOOKUP($F35,BY_IND_Demand_Drivers!$B$5:$J$100,7,FALSE)</f>
        <v>125.53856046630874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36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IMDPH</v>
      </c>
      <c r="G36" s="16">
        <f>VLOOKUP($D36,'Growth rate'!$B$3:$S$93,6,FALSE)*VLOOKUP($F36,BY_IND_Demand_Drivers!$B$5:$J$100,7,FALSE)</f>
        <v>126.9499710001319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36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IMDPH</v>
      </c>
      <c r="G37" s="16">
        <f>VLOOKUP($D37,'Growth rate'!$B$3:$S$93,6,FALSE)*VLOOKUP($F37,BY_IND_Demand_Drivers!$B$5:$J$100,7,FALSE)</f>
        <v>128.36138153395507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36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IMDPH</v>
      </c>
      <c r="G38" s="16">
        <f>VLOOKUP($D38,'Growth rate'!$B$3:$S$93,6,FALSE)*VLOOKUP($F38,BY_IND_Demand_Drivers!$B$5:$J$100,7,FALSE)</f>
        <v>129.77279206777825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36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IMDPH</v>
      </c>
      <c r="G39" s="16">
        <f>VLOOKUP($D39,'Growth rate'!$B$3:$S$93,6,FALSE)*VLOOKUP($F39,BY_IND_Demand_Drivers!$B$5:$J$100,7,FALSE)</f>
        <v>131.18420260160144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36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IMDPH</v>
      </c>
      <c r="G40" s="16">
        <f>VLOOKUP($D40,'Growth rate'!$B$3:$S$93,6,FALSE)*VLOOKUP($F40,BY_IND_Demand_Drivers!$B$5:$J$100,7,FALSE)</f>
        <v>132.59561313542463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36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IMDPH</v>
      </c>
      <c r="G41" s="16">
        <f>VLOOKUP($D41,'Growth rate'!$B$3:$S$93,6,FALSE)*VLOOKUP($F41,BY_IND_Demand_Drivers!$B$5:$J$100,7,FALSE)</f>
        <v>134.10650185704301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36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IMDPH</v>
      </c>
      <c r="G42" s="16">
        <f>VLOOKUP($D42,'Growth rate'!$B$3:$S$93,6,FALSE)*VLOOKUP($F42,BY_IND_Demand_Drivers!$B$5:$J$100,7,FALSE)</f>
        <v>135.61739057866137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36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IMDPH</v>
      </c>
      <c r="G43" s="16">
        <f>VLOOKUP($D43,'Growth rate'!$B$3:$S$93,6,FALSE)*VLOOKUP($F43,BY_IND_Demand_Drivers!$B$5:$J$100,7,FALSE)</f>
        <v>137.12827930027976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36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IMDPH</v>
      </c>
      <c r="G44" s="16">
        <f>VLOOKUP($D44,'Growth rate'!$B$3:$S$93,6,FALSE)*VLOOKUP($F44,BY_IND_Demand_Drivers!$B$5:$J$100,7,FALSE)</f>
        <v>138.63916802189814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36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IMDPH</v>
      </c>
      <c r="G45" s="16">
        <f>VLOOKUP($D45,'Growth rate'!$B$3:$S$93,6,FALSE)*VLOOKUP($F45,BY_IND_Demand_Drivers!$B$5:$J$100,7,FALSE)</f>
        <v>140.1500567435165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36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IMDPH</v>
      </c>
      <c r="G46" s="16">
        <f>VLOOKUP($D46,'Growth rate'!$B$3:$S$93,6,FALSE)*VLOOKUP($F46,BY_IND_Demand_Drivers!$B$5:$J$100,7,FALSE)</f>
        <v>141.65125630436404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36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IMDPH</v>
      </c>
      <c r="G47" s="16">
        <f>VLOOKUP($D47,'Growth rate'!$B$3:$S$93,6,FALSE)*VLOOKUP($F47,BY_IND_Demand_Drivers!$B$5:$J$100,7,FALSE)</f>
        <v>143.15245586521152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36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IMDPH</v>
      </c>
      <c r="G48" s="16">
        <f>VLOOKUP($D48,'Growth rate'!$B$3:$S$93,6,FALSE)*VLOOKUP($F48,BY_IND_Demand_Drivers!$B$5:$J$100,7,FALSE)</f>
        <v>144.65365542605903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36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IMDPH</v>
      </c>
      <c r="G49" s="16">
        <f>VLOOKUP($D49,'Growth rate'!$B$3:$S$93,6,FALSE)*VLOOKUP($F49,BY_IND_Demand_Drivers!$B$5:$J$100,7,FALSE)</f>
        <v>146.15485498690651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36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IMDPH</v>
      </c>
      <c r="G50" s="16">
        <f>VLOOKUP($D50,'Growth rate'!$B$3:$S$93,6,FALSE)*VLOOKUP($F50,BY_IND_Demand_Drivers!$B$5:$J$100,7,FALSE)</f>
        <v>147.65605454775402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36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IMDPH</v>
      </c>
      <c r="G51" s="16">
        <f>VLOOKUP($D51,'Growth rate'!$B$3:$S$93,6,FALSE)*VLOOKUP($F51,BY_IND_Demand_Drivers!$B$5:$J$100,7,FALSE)</f>
        <v>149.14159268161481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36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IMDPH</v>
      </c>
      <c r="G52" s="16">
        <f>VLOOKUP($D52,'Growth rate'!$B$3:$S$93,6,FALSE)*VLOOKUP($F52,BY_IND_Demand_Drivers!$B$5:$J$100,7,FALSE)</f>
        <v>150.62713081547568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36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IMDPH</v>
      </c>
      <c r="G53" s="16">
        <f>VLOOKUP($D53,'Growth rate'!$B$3:$S$93,6,FALSE)*VLOOKUP($F53,BY_IND_Demand_Drivers!$B$5:$J$100,7,FALSE)</f>
        <v>152.11266894933647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36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IMDPH</v>
      </c>
      <c r="G54" s="16">
        <f>VLOOKUP($D54,'Growth rate'!$B$3:$S$93,6,FALSE)*VLOOKUP($F54,BY_IND_Demand_Drivers!$B$5:$J$100,7,FALSE)</f>
        <v>153.59820708319731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36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IMDPH</v>
      </c>
      <c r="G55" s="16">
        <f>VLOOKUP($D55,'Growth rate'!$B$3:$S$93,6,FALSE)*VLOOKUP($F55,BY_IND_Demand_Drivers!$B$5:$J$100,7,FALSE)</f>
        <v>155.08374521705809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36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IMDPH</v>
      </c>
      <c r="G56" s="16">
        <f>VLOOKUP($D56,'Growth rate'!$B$3:$S$93,6,FALSE)*VLOOKUP($F56,BY_IND_Demand_Drivers!$B$5:$J$100,7,FALSE)</f>
        <v>156.49070283760244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36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IMDPH</v>
      </c>
      <c r="G57" s="16">
        <f>VLOOKUP($D57,'Growth rate'!$B$3:$S$93,6,FALSE)*VLOOKUP($F57,BY_IND_Demand_Drivers!$B$5:$J$100,7,FALSE)</f>
        <v>157.89766045814679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36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IMDPH</v>
      </c>
      <c r="G58" s="16">
        <f>VLOOKUP($D58,'Growth rate'!$B$3:$S$93,6,FALSE)*VLOOKUP($F58,BY_IND_Demand_Drivers!$B$5:$J$100,7,FALSE)</f>
        <v>159.30461807869108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36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IMDPH</v>
      </c>
      <c r="G59" s="16">
        <f>VLOOKUP($D59,'Growth rate'!$B$3:$S$93,6,FALSE)*VLOOKUP($F59,BY_IND_Demand_Drivers!$B$5:$J$100,7,FALSE)</f>
        <v>160.7115756992354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36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IMDPH</v>
      </c>
      <c r="G60" s="16">
        <f>VLOOKUP($D60,'Growth rate'!$B$3:$S$93,6,FALSE)*VLOOKUP($F60,BY_IND_Demand_Drivers!$B$5:$J$100,7,FALSE)</f>
        <v>162.11853331977971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36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IMDPH</v>
      </c>
      <c r="G61" s="16">
        <f>VLOOKUP($D61,'Growth rate'!$B$3:$S$93,6,FALSE)*VLOOKUP($F61,BY_IND_Demand_Drivers!$B$5:$J$100,7,FALSE)</f>
        <v>163.43969744351452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36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IMDPH</v>
      </c>
      <c r="G62" s="16">
        <f>VLOOKUP($D62,'Growth rate'!$B$3:$S$93,6,FALSE)*VLOOKUP($F62,BY_IND_Demand_Drivers!$B$5:$J$100,7,FALSE)</f>
        <v>164.76086156724932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36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IMDPH</v>
      </c>
      <c r="G63" s="16">
        <f>VLOOKUP($D63,'Growth rate'!$B$3:$S$93,6,FALSE)*VLOOKUP($F63,BY_IND_Demand_Drivers!$B$5:$J$100,7,FALSE)</f>
        <v>166.0820256909841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36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IMDPH</v>
      </c>
      <c r="G64" s="16">
        <f>VLOOKUP($D64,'Growth rate'!$B$3:$S$93,6,FALSE)*VLOOKUP($F64,BY_IND_Demand_Drivers!$B$5:$J$100,7,FALSE)</f>
        <v>167.4031898147189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36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IMDPH</v>
      </c>
      <c r="G65" s="16">
        <f>VLOOKUP($D65,'Growth rate'!$B$3:$S$93,6,FALSE)*VLOOKUP($F65,BY_IND_Demand_Drivers!$B$5:$J$100,7,FALSE)</f>
        <v>168.7243539384537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36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IMDPH</v>
      </c>
      <c r="G66" s="16">
        <f>VLOOKUP($D66,'Growth rate'!$B$3:$S$93,6,FALSE)*VLOOKUP($F66,BY_IND_Demand_Drivers!$B$5:$J$100,7,FALSE)</f>
        <v>169.88488723300054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36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IMDPH</v>
      </c>
      <c r="G67" s="16">
        <f>VLOOKUP($D67,'Growth rate'!$B$3:$S$93,6,FALSE)*VLOOKUP($F67,BY_IND_Demand_Drivers!$B$5:$J$100,7,FALSE)</f>
        <v>171.04542052754732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36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IMDPH</v>
      </c>
      <c r="G68" s="16">
        <f>VLOOKUP($D68,'Growth rate'!$B$3:$S$93,6,FALSE)*VLOOKUP($F68,BY_IND_Demand_Drivers!$B$5:$J$100,7,FALSE)</f>
        <v>172.20595382209419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36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IMDPH</v>
      </c>
      <c r="G69" s="16">
        <f>VLOOKUP($D69,'Growth rate'!$B$3:$S$93,6,FALSE)*VLOOKUP($F69,BY_IND_Demand_Drivers!$B$5:$J$100,7,FALSE)</f>
        <v>173.366487116641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36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IMDPH</v>
      </c>
      <c r="G70" s="16">
        <f>VLOOKUP($D70,'Growth rate'!$B$3:$S$93,6,FALSE)*VLOOKUP($F70,BY_IND_Demand_Drivers!$B$5:$J$100,7,FALSE)</f>
        <v>174.52702041118781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36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IMDPH</v>
      </c>
      <c r="G71" s="16">
        <f>VLOOKUP($D71,'Growth rate'!$B$3:$S$93,6,FALSE)*VLOOKUP($F71,BY_IND_Demand_Drivers!$B$5:$J$100,7,FALSE)</f>
        <v>175.54671126566316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36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IMDPH</v>
      </c>
      <c r="G72" s="16">
        <f>VLOOKUP($D72,'Growth rate'!$B$3:$S$93,6,FALSE)*VLOOKUP($F72,BY_IND_Demand_Drivers!$B$5:$J$100,7,FALSE)</f>
        <v>176.56640212013843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36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IMDPH</v>
      </c>
      <c r="G73" s="16">
        <f>VLOOKUP($D73,'Growth rate'!$B$3:$S$93,6,FALSE)*VLOOKUP($F73,BY_IND_Demand_Drivers!$B$5:$J$100,7,FALSE)</f>
        <v>177.58609297461373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36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IMDPH</v>
      </c>
      <c r="G74" s="16">
        <f>VLOOKUP($D74,'Growth rate'!$B$3:$S$93,6,FALSE)*VLOOKUP($F74,BY_IND_Demand_Drivers!$B$5:$J$100,7,FALSE)</f>
        <v>178.60578382908903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36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IMDPH</v>
      </c>
      <c r="G75" s="16">
        <f>VLOOKUP($D75,'Growth rate'!$B$3:$S$93,6,FALSE)*VLOOKUP($F75,BY_IND_Demand_Drivers!$B$5:$J$100,7,FALSE)</f>
        <v>179.62547468356436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36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IMDPH</v>
      </c>
      <c r="G76" s="16">
        <f>VLOOKUP($D76,'Growth rate'!$B$3:$S$93,6,FALSE)*VLOOKUP($F76,BY_IND_Demand_Drivers!$B$5:$J$100,7,FALSE)</f>
        <v>180.54453600666938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36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IMDPH</v>
      </c>
      <c r="G77" s="16">
        <f>VLOOKUP($D77,'Growth rate'!$B$3:$S$93,6,FALSE)*VLOOKUP($F77,BY_IND_Demand_Drivers!$B$5:$J$100,7,FALSE)</f>
        <v>181.46359732977447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36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IMDPH</v>
      </c>
      <c r="G78" s="16">
        <f>VLOOKUP($D78,'Growth rate'!$B$3:$S$93,6,FALSE)*VLOOKUP($F78,BY_IND_Demand_Drivers!$B$5:$J$100,7,FALSE)</f>
        <v>182.38265865287948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36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IMDPH</v>
      </c>
      <c r="G79" s="16">
        <f>VLOOKUP($D79,'Growth rate'!$B$3:$S$93,6,FALSE)*VLOOKUP($F79,BY_IND_Demand_Drivers!$B$5:$J$100,7,FALSE)</f>
        <v>183.30171997598453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36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IMDPH</v>
      </c>
      <c r="G80" s="16">
        <f>VLOOKUP($D80,'Growth rate'!$B$3:$S$93,6,FALSE)*VLOOKUP($F80,BY_IND_Demand_Drivers!$B$5:$J$100,7,FALSE)</f>
        <v>184.22078129908957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36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IMDPH</v>
      </c>
      <c r="G81" s="16">
        <f>VLOOKUP($D81,'Growth rate'!$B$3:$S$93,6,FALSE)*VLOOKUP($F81,BY_IND_Demand_Drivers!$B$5:$J$100,7,FALSE)</f>
        <v>185.05932743108991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36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IMDPH</v>
      </c>
      <c r="G82" s="16">
        <f>VLOOKUP($D82,'Growth rate'!$B$3:$S$93,6,FALSE)*VLOOKUP($F82,BY_IND_Demand_Drivers!$B$5:$J$100,7,FALSE)</f>
        <v>185.89787356309026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36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IMDPH</v>
      </c>
      <c r="G83" s="16">
        <f>VLOOKUP($D83,'Growth rate'!$B$3:$S$93,6,FALSE)*VLOOKUP($F83,BY_IND_Demand_Drivers!$B$5:$J$100,7,FALSE)</f>
        <v>186.73641969509058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36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IMDPH</v>
      </c>
      <c r="G84" s="16">
        <f>VLOOKUP($D84,'Growth rate'!$B$3:$S$93,6,FALSE)*VLOOKUP($F84,BY_IND_Demand_Drivers!$B$5:$J$100,7,FALSE)</f>
        <v>187.57496582709092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36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IMDPH</v>
      </c>
      <c r="G85" s="16">
        <f>VLOOKUP($D85,'Growth rate'!$B$3:$S$93,6,FALSE)*VLOOKUP($F85,BY_IND_Demand_Drivers!$B$5:$J$100,7,FALSE)</f>
        <v>188.41351195909121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37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IMDCO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37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IMDCO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37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IMDCO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37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IMDCO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37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IMDCO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37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IMDCO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37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IMDCO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37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IMDCO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37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IMDCO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37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IMDCO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37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IMDCO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37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IMDCO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37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IMDCO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37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IMDCO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37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IMDCO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37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IMDCO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37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IMDCO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37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IMDCO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37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IMDCO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37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IMDCO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37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IMDCO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37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IMDCO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37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IMDCO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37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IMDCO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37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IMDCO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37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IMDCO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37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IMDCO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37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IMDCO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37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IMDCO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37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IMDCO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37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IMDCO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37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IMDCO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37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IMDCO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37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IMDCO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37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IMDCO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37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IMDCO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37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IMDCO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37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IMDCO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37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IMDCO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37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IMDCO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37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IMDCO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37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IMDCO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37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IMDCO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37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IMDCO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37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IMDCO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37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IMDCO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37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IMDCO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37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IMDCO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37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IMDCO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37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IMDCO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37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IMDCO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37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IMDCO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37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IMDCO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37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IMDCO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37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IMDCO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37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IMDCO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37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IMDCO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37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IMDCO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37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IMDCO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37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IMDCO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37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IMDCO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37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IMDCO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37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IMDCO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37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IMDCO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37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IMDCO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37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IMDCO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37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IMDCO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37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IMDCO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37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IMDCO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37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IMDCO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37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IMDCO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37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IMDCO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37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IMDCO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37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IMDCO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37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IMDCO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37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IMDCO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37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IMDCO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37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IMDCO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37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IMDCO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37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IMDCO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37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IMDCO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37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IMDCO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38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IMDSH</v>
      </c>
      <c r="G168" s="16">
        <f>VLOOKUP($D168,'Growth rate'!$B$3:$S$93,6,FALSE)*VLOOKUP($F168,BY_IND_Demand_Drivers!$B$5:$J$100,7,FALSE)</f>
        <v>21.657207493069301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38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IMDSH</v>
      </c>
      <c r="G169" s="16">
        <f>VLOOKUP($D169,'Growth rate'!$B$3:$S$93,6,FALSE)*VLOOKUP($F169,BY_IND_Demand_Drivers!$B$5:$J$100,7,FALSE)</f>
        <v>22.244266209648352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38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IMDSH</v>
      </c>
      <c r="G170" s="16">
        <f>VLOOKUP($D170,'Growth rate'!$B$3:$S$93,6,FALSE)*VLOOKUP($F170,BY_IND_Demand_Drivers!$B$5:$J$100,7,FALSE)</f>
        <v>22.831324926227403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38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IMDSH</v>
      </c>
      <c r="G171" s="16">
        <f>VLOOKUP($D171,'Growth rate'!$B$3:$S$93,6,FALSE)*VLOOKUP($F171,BY_IND_Demand_Drivers!$B$5:$J$100,7,FALSE)</f>
        <v>23.418383642806457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38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IMDSH</v>
      </c>
      <c r="G172" s="16">
        <f>VLOOKUP($D172,'Growth rate'!$B$3:$S$93,6,FALSE)*VLOOKUP($F172,BY_IND_Demand_Drivers!$B$5:$J$100,7,FALSE)</f>
        <v>24.005442359385508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38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IMDSH</v>
      </c>
      <c r="G173" s="16">
        <f>VLOOKUP($D173,'Growth rate'!$B$3:$S$93,6,FALSE)*VLOOKUP($F173,BY_IND_Demand_Drivers!$B$5:$J$100,7,FALSE)</f>
        <v>24.592501075964559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38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IMDSH</v>
      </c>
      <c r="G174" s="16">
        <f>VLOOKUP($D174,'Growth rate'!$B$3:$S$93,6,FALSE)*VLOOKUP($F174,BY_IND_Demand_Drivers!$B$5:$J$100,7,FALSE)</f>
        <v>25.179559792543611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38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IMDSH</v>
      </c>
      <c r="G175" s="16">
        <f>VLOOKUP($D175,'Growth rate'!$B$3:$S$93,6,FALSE)*VLOOKUP($F175,BY_IND_Demand_Drivers!$B$5:$J$100,7,FALSE)</f>
        <v>25.766618509122662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38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IMDSH</v>
      </c>
      <c r="G176" s="16">
        <f>VLOOKUP($D176,'Growth rate'!$B$3:$S$93,6,FALSE)*VLOOKUP($F176,BY_IND_Demand_Drivers!$B$5:$J$100,7,FALSE)</f>
        <v>26.353677225701716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38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IMDSH</v>
      </c>
      <c r="G177" s="16">
        <f>VLOOKUP($D177,'Growth rate'!$B$3:$S$93,6,FALSE)*VLOOKUP($F177,BY_IND_Demand_Drivers!$B$5:$J$100,7,FALSE)</f>
        <v>26.940735942280767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38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IMDSH</v>
      </c>
      <c r="G178" s="16">
        <f>VLOOKUP($D178,'Growth rate'!$B$3:$S$93,6,FALSE)*VLOOKUP($F178,BY_IND_Demand_Drivers!$B$5:$J$100,7,FALSE)</f>
        <v>27.527794658859818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38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IMDSH</v>
      </c>
      <c r="G179" s="16">
        <f>VLOOKUP($D179,'Growth rate'!$B$3:$S$93,6,FALSE)*VLOOKUP($F179,BY_IND_Demand_Drivers!$B$5:$J$100,7,FALSE)</f>
        <v>28.114853375438873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38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IMDSH</v>
      </c>
      <c r="G180" s="16">
        <f>VLOOKUP($D180,'Growth rate'!$B$3:$S$93,6,FALSE)*VLOOKUP($F180,BY_IND_Demand_Drivers!$B$5:$J$100,7,FALSE)</f>
        <v>28.70191209201792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38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IMDSH</v>
      </c>
      <c r="G181" s="16">
        <f>VLOOKUP($D181,'Growth rate'!$B$3:$S$93,6,FALSE)*VLOOKUP($F181,BY_IND_Demand_Drivers!$B$5:$J$100,7,FALSE)</f>
        <v>29.288970808596975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38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IMDSH</v>
      </c>
      <c r="G182" s="16">
        <f>VLOOKUP($D182,'Growth rate'!$B$3:$S$93,6,FALSE)*VLOOKUP($F182,BY_IND_Demand_Drivers!$B$5:$J$100,7,FALSE)</f>
        <v>29.876029525176026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38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IMDSH</v>
      </c>
      <c r="G183" s="16">
        <f>VLOOKUP($D183,'Growth rate'!$B$3:$S$93,6,FALSE)*VLOOKUP($F183,BY_IND_Demand_Drivers!$B$5:$J$100,7,FALSE)</f>
        <v>30.463088241755077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38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IMDSH</v>
      </c>
      <c r="G184" s="16">
        <f>VLOOKUP($D184,'Growth rate'!$B$3:$S$93,6,FALSE)*VLOOKUP($F184,BY_IND_Demand_Drivers!$B$5:$J$100,7,FALSE)</f>
        <v>31.050146958334132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38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IMDSH</v>
      </c>
      <c r="G185" s="16">
        <f>VLOOKUP($D185,'Growth rate'!$B$3:$S$93,6,FALSE)*VLOOKUP($F185,BY_IND_Demand_Drivers!$B$5:$J$100,7,FALSE)</f>
        <v>31.637205674913183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38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IMDSH</v>
      </c>
      <c r="G186" s="16">
        <f>VLOOKUP($D186,'Growth rate'!$B$3:$S$93,6,FALSE)*VLOOKUP($F186,BY_IND_Demand_Drivers!$B$5:$J$100,7,FALSE)</f>
        <v>32.224264391492234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38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IMDSH</v>
      </c>
      <c r="G187" s="16">
        <f>VLOOKUP($D187,'Growth rate'!$B$3:$S$93,6,FALSE)*VLOOKUP($F187,BY_IND_Demand_Drivers!$B$5:$J$100,7,FALSE)</f>
        <v>32.811323108071285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38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IMDSH</v>
      </c>
      <c r="G188" s="16">
        <f>VLOOKUP($D188,'Growth rate'!$B$3:$S$93,6,FALSE)*VLOOKUP($F188,BY_IND_Demand_Drivers!$B$5:$J$100,7,FALSE)</f>
        <v>33.398381824650336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38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IMDSH</v>
      </c>
      <c r="G189" s="16">
        <f>VLOOKUP($D189,'Growth rate'!$B$3:$S$93,6,FALSE)*VLOOKUP($F189,BY_IND_Demand_Drivers!$B$5:$J$100,7,FALSE)</f>
        <v>33.985440541229394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38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IMDSH</v>
      </c>
      <c r="G190" s="16">
        <f>VLOOKUP($D190,'Growth rate'!$B$3:$S$93,6,FALSE)*VLOOKUP($F190,BY_IND_Demand_Drivers!$B$5:$J$100,7,FALSE)</f>
        <v>34.572499257808445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38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IMDSH</v>
      </c>
      <c r="G191" s="16">
        <f>VLOOKUP($D191,'Growth rate'!$B$3:$S$93,6,FALSE)*VLOOKUP($F191,BY_IND_Demand_Drivers!$B$5:$J$100,7,FALSE)</f>
        <v>35.159557974387489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38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IMDSH</v>
      </c>
      <c r="G192" s="16">
        <f>VLOOKUP($D192,'Growth rate'!$B$3:$S$93,6,FALSE)*VLOOKUP($F192,BY_IND_Demand_Drivers!$B$5:$J$100,7,FALSE)</f>
        <v>35.74661669096654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38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IMDSH</v>
      </c>
      <c r="G193" s="16">
        <f>VLOOKUP($D193,'Growth rate'!$B$3:$S$93,6,FALSE)*VLOOKUP($F193,BY_IND_Demand_Drivers!$B$5:$J$100,7,FALSE)</f>
        <v>36.333675407545591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38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IMDSH</v>
      </c>
      <c r="G194" s="16">
        <f>VLOOKUP($D194,'Growth rate'!$B$3:$S$93,6,FALSE)*VLOOKUP($F194,BY_IND_Demand_Drivers!$B$5:$J$100,7,FALSE)</f>
        <v>36.92073412412465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38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IMDSH</v>
      </c>
      <c r="G195" s="16">
        <f>VLOOKUP($D195,'Growth rate'!$B$3:$S$93,6,FALSE)*VLOOKUP($F195,BY_IND_Demand_Drivers!$B$5:$J$100,7,FALSE)</f>
        <v>37.507792840703701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38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IMDSH</v>
      </c>
      <c r="G196" s="16">
        <f>VLOOKUP($D196,'Growth rate'!$B$3:$S$93,6,FALSE)*VLOOKUP($F196,BY_IND_Demand_Drivers!$B$5:$J$100,7,FALSE)</f>
        <v>38.094851557282752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38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IMDSH</v>
      </c>
      <c r="G197" s="16">
        <f>VLOOKUP($D197,'Growth rate'!$B$3:$S$93,6,FALSE)*VLOOKUP($F197,BY_IND_Demand_Drivers!$B$5:$J$100,7,FALSE)</f>
        <v>38.68191027386181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38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IMDSH</v>
      </c>
      <c r="G198" s="16">
        <f>VLOOKUP($D198,'Growth rate'!$B$3:$S$93,6,FALSE)*VLOOKUP($F198,BY_IND_Demand_Drivers!$B$5:$J$100,7,FALSE)</f>
        <v>39.268968990440854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38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IMDSH</v>
      </c>
      <c r="G199" s="16">
        <f>VLOOKUP($D199,'Growth rate'!$B$3:$S$93,6,FALSE)*VLOOKUP($F199,BY_IND_Demand_Drivers!$B$5:$J$100,7,FALSE)</f>
        <v>39.856027707019912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38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IMDSH</v>
      </c>
      <c r="G200" s="16">
        <f>VLOOKUP($D200,'Growth rate'!$B$3:$S$93,6,FALSE)*VLOOKUP($F200,BY_IND_Demand_Drivers!$B$5:$J$100,7,FALSE)</f>
        <v>40.304122835186782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38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IMDSH</v>
      </c>
      <c r="G201" s="16">
        <f>VLOOKUP($D201,'Growth rate'!$B$3:$S$93,6,FALSE)*VLOOKUP($F201,BY_IND_Demand_Drivers!$B$5:$J$100,7,FALSE)</f>
        <v>40.752217963353665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38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IMDSH</v>
      </c>
      <c r="G202" s="16">
        <f>VLOOKUP($D202,'Growth rate'!$B$3:$S$93,6,FALSE)*VLOOKUP($F202,BY_IND_Demand_Drivers!$B$5:$J$100,7,FALSE)</f>
        <v>41.200313091520549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38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IMDSH</v>
      </c>
      <c r="G203" s="16">
        <f>VLOOKUP($D203,'Growth rate'!$B$3:$S$93,6,FALSE)*VLOOKUP($F203,BY_IND_Demand_Drivers!$B$5:$J$100,7,FALSE)</f>
        <v>41.648408219687425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38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IMDSH</v>
      </c>
      <c r="G204" s="16">
        <f>VLOOKUP($D204,'Growth rate'!$B$3:$S$93,6,FALSE)*VLOOKUP($F204,BY_IND_Demand_Drivers!$B$5:$J$100,7,FALSE)</f>
        <v>42.096503347854309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38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IMDSH</v>
      </c>
      <c r="G205" s="16">
        <f>VLOOKUP($D205,'Growth rate'!$B$3:$S$93,6,FALSE)*VLOOKUP($F205,BY_IND_Demand_Drivers!$B$5:$J$100,7,FALSE)</f>
        <v>42.576180847161041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38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IMDSH</v>
      </c>
      <c r="G206" s="16">
        <f>VLOOKUP($D206,'Growth rate'!$B$3:$S$93,6,FALSE)*VLOOKUP($F206,BY_IND_Demand_Drivers!$B$5:$J$100,7,FALSE)</f>
        <v>43.055858346467772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38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IMDSH</v>
      </c>
      <c r="G207" s="16">
        <f>VLOOKUP($D207,'Growth rate'!$B$3:$S$93,6,FALSE)*VLOOKUP($F207,BY_IND_Demand_Drivers!$B$5:$J$100,7,FALSE)</f>
        <v>43.535535845774511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38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IMDSH</v>
      </c>
      <c r="G208" s="16">
        <f>VLOOKUP($D208,'Growth rate'!$B$3:$S$93,6,FALSE)*VLOOKUP($F208,BY_IND_Demand_Drivers!$B$5:$J$100,7,FALSE)</f>
        <v>44.015213345081243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38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IMDSH</v>
      </c>
      <c r="G209" s="16">
        <f>VLOOKUP($D209,'Growth rate'!$B$3:$S$93,6,FALSE)*VLOOKUP($F209,BY_IND_Demand_Drivers!$B$5:$J$100,7,FALSE)</f>
        <v>44.494890844387967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38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IMDSH</v>
      </c>
      <c r="G210" s="16">
        <f>VLOOKUP($D210,'Growth rate'!$B$3:$S$93,6,FALSE)*VLOOKUP($F210,BY_IND_Demand_Drivers!$B$5:$J$100,7,FALSE)</f>
        <v>44.971492225419112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38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IMDSH</v>
      </c>
      <c r="G211" s="16">
        <f>VLOOKUP($D211,'Growth rate'!$B$3:$S$93,6,FALSE)*VLOOKUP($F211,BY_IND_Demand_Drivers!$B$5:$J$100,7,FALSE)</f>
        <v>45.448093606450257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38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IMDSH</v>
      </c>
      <c r="G212" s="16">
        <f>VLOOKUP($D212,'Growth rate'!$B$3:$S$93,6,FALSE)*VLOOKUP($F212,BY_IND_Demand_Drivers!$B$5:$J$100,7,FALSE)</f>
        <v>45.924694987481395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38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IMDSH</v>
      </c>
      <c r="G213" s="16">
        <f>VLOOKUP($D213,'Growth rate'!$B$3:$S$93,6,FALSE)*VLOOKUP($F213,BY_IND_Demand_Drivers!$B$5:$J$100,7,FALSE)</f>
        <v>46.401296368512526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38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IMDSH</v>
      </c>
      <c r="G214" s="16">
        <f>VLOOKUP($D214,'Growth rate'!$B$3:$S$93,6,FALSE)*VLOOKUP($F214,BY_IND_Demand_Drivers!$B$5:$J$100,7,FALSE)</f>
        <v>46.877897749543678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38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IMDSH</v>
      </c>
      <c r="G215" s="16">
        <f>VLOOKUP($D215,'Growth rate'!$B$3:$S$93,6,FALSE)*VLOOKUP($F215,BY_IND_Demand_Drivers!$B$5:$J$100,7,FALSE)</f>
        <v>47.34952693505501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38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IMDSH</v>
      </c>
      <c r="G216" s="16">
        <f>VLOOKUP($D216,'Growth rate'!$B$3:$S$93,6,FALSE)*VLOOKUP($F216,BY_IND_Demand_Drivers!$B$5:$J$100,7,FALSE)</f>
        <v>47.821156120566364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38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IMDSH</v>
      </c>
      <c r="G217" s="16">
        <f>VLOOKUP($D217,'Growth rate'!$B$3:$S$93,6,FALSE)*VLOOKUP($F217,BY_IND_Demand_Drivers!$B$5:$J$100,7,FALSE)</f>
        <v>48.292785306077697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38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IMDSH</v>
      </c>
      <c r="G218" s="16">
        <f>VLOOKUP($D218,'Growth rate'!$B$3:$S$93,6,FALSE)*VLOOKUP($F218,BY_IND_Demand_Drivers!$B$5:$J$100,7,FALSE)</f>
        <v>48.764414491589044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38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IMDSH</v>
      </c>
      <c r="G219" s="16">
        <f>VLOOKUP($D219,'Growth rate'!$B$3:$S$93,6,FALSE)*VLOOKUP($F219,BY_IND_Demand_Drivers!$B$5:$J$100,7,FALSE)</f>
        <v>49.236043677100376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38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IMDSH</v>
      </c>
      <c r="G220" s="16">
        <f>VLOOKUP($D220,'Growth rate'!$B$3:$S$93,6,FALSE)*VLOOKUP($F220,BY_IND_Demand_Drivers!$B$5:$J$100,7,FALSE)</f>
        <v>49.682725092744519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38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IMDSH</v>
      </c>
      <c r="G221" s="16">
        <f>VLOOKUP($D221,'Growth rate'!$B$3:$S$93,6,FALSE)*VLOOKUP($F221,BY_IND_Demand_Drivers!$B$5:$J$100,7,FALSE)</f>
        <v>50.129406508388655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38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IMDSH</v>
      </c>
      <c r="G222" s="16">
        <f>VLOOKUP($D222,'Growth rate'!$B$3:$S$93,6,FALSE)*VLOOKUP($F222,BY_IND_Demand_Drivers!$B$5:$J$100,7,FALSE)</f>
        <v>50.576087924032777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38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IMDSH</v>
      </c>
      <c r="G223" s="16">
        <f>VLOOKUP($D223,'Growth rate'!$B$3:$S$93,6,FALSE)*VLOOKUP($F223,BY_IND_Demand_Drivers!$B$5:$J$100,7,FALSE)</f>
        <v>51.022769339676906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38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IMDSH</v>
      </c>
      <c r="G224" s="16">
        <f>VLOOKUP($D224,'Growth rate'!$B$3:$S$93,6,FALSE)*VLOOKUP($F224,BY_IND_Demand_Drivers!$B$5:$J$100,7,FALSE)</f>
        <v>51.469450755321041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38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IMDSH</v>
      </c>
      <c r="G225" s="16">
        <f>VLOOKUP($D225,'Growth rate'!$B$3:$S$93,6,FALSE)*VLOOKUP($F225,BY_IND_Demand_Drivers!$B$5:$J$100,7,FALSE)</f>
        <v>51.888894420482607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38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IMDSH</v>
      </c>
      <c r="G226" s="16">
        <f>VLOOKUP($D226,'Growth rate'!$B$3:$S$93,6,FALSE)*VLOOKUP($F226,BY_IND_Demand_Drivers!$B$5:$J$100,7,FALSE)</f>
        <v>52.308338085644166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38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IMDSH</v>
      </c>
      <c r="G227" s="16">
        <f>VLOOKUP($D227,'Growth rate'!$B$3:$S$93,6,FALSE)*VLOOKUP($F227,BY_IND_Demand_Drivers!$B$5:$J$100,7,FALSE)</f>
        <v>52.727781750805718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38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IMDSH</v>
      </c>
      <c r="G228" s="16">
        <f>VLOOKUP($D228,'Growth rate'!$B$3:$S$93,6,FALSE)*VLOOKUP($F228,BY_IND_Demand_Drivers!$B$5:$J$100,7,FALSE)</f>
        <v>53.147225415967277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38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IMDSH</v>
      </c>
      <c r="G229" s="16">
        <f>VLOOKUP($D229,'Growth rate'!$B$3:$S$93,6,FALSE)*VLOOKUP($F229,BY_IND_Demand_Drivers!$B$5:$J$100,7,FALSE)</f>
        <v>53.566669081128843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38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IMDSH</v>
      </c>
      <c r="G230" s="16">
        <f>VLOOKUP($D230,'Growth rate'!$B$3:$S$93,6,FALSE)*VLOOKUP($F230,BY_IND_Demand_Drivers!$B$5:$J$100,7,FALSE)</f>
        <v>53.935115612382411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38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IMDSH</v>
      </c>
      <c r="G231" s="16">
        <f>VLOOKUP($D231,'Growth rate'!$B$3:$S$93,6,FALSE)*VLOOKUP($F231,BY_IND_Demand_Drivers!$B$5:$J$100,7,FALSE)</f>
        <v>54.303562143635965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38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IMDSH</v>
      </c>
      <c r="G232" s="16">
        <f>VLOOKUP($D232,'Growth rate'!$B$3:$S$93,6,FALSE)*VLOOKUP($F232,BY_IND_Demand_Drivers!$B$5:$J$100,7,FALSE)</f>
        <v>54.67200867488954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38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IMDSH</v>
      </c>
      <c r="G233" s="16">
        <f>VLOOKUP($D233,'Growth rate'!$B$3:$S$93,6,FALSE)*VLOOKUP($F233,BY_IND_Demand_Drivers!$B$5:$J$100,7,FALSE)</f>
        <v>55.0404552061431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38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IMDSH</v>
      </c>
      <c r="G234" s="16">
        <f>VLOOKUP($D234,'Growth rate'!$B$3:$S$93,6,FALSE)*VLOOKUP($F234,BY_IND_Demand_Drivers!$B$5:$J$100,7,FALSE)</f>
        <v>55.408901737396661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38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IMDSH</v>
      </c>
      <c r="G235" s="16">
        <f>VLOOKUP($D235,'Growth rate'!$B$3:$S$93,6,FALSE)*VLOOKUP($F235,BY_IND_Demand_Drivers!$B$5:$J$100,7,FALSE)</f>
        <v>55.732633559695763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38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IMDSH</v>
      </c>
      <c r="G236" s="16">
        <f>VLOOKUP($D236,'Growth rate'!$B$3:$S$93,6,FALSE)*VLOOKUP($F236,BY_IND_Demand_Drivers!$B$5:$J$100,7,FALSE)</f>
        <v>56.056365381994844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38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IMDSH</v>
      </c>
      <c r="G237" s="16">
        <f>VLOOKUP($D237,'Growth rate'!$B$3:$S$93,6,FALSE)*VLOOKUP($F237,BY_IND_Demand_Drivers!$B$5:$J$100,7,FALSE)</f>
        <v>56.380097204293932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38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IMDSH</v>
      </c>
      <c r="G238" s="16">
        <f>VLOOKUP($D238,'Growth rate'!$B$3:$S$93,6,FALSE)*VLOOKUP($F238,BY_IND_Demand_Drivers!$B$5:$J$100,7,FALSE)</f>
        <v>56.703829026593027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38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IMDSH</v>
      </c>
      <c r="G239" s="16">
        <f>VLOOKUP($D239,'Growth rate'!$B$3:$S$93,6,FALSE)*VLOOKUP($F239,BY_IND_Demand_Drivers!$B$5:$J$100,7,FALSE)</f>
        <v>57.027560848892115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38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IMDSH</v>
      </c>
      <c r="G240" s="16">
        <f>VLOOKUP($D240,'Growth rate'!$B$3:$S$93,6,FALSE)*VLOOKUP($F240,BY_IND_Demand_Drivers!$B$5:$J$100,7,FALSE)</f>
        <v>57.319344771075571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38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IMDSH</v>
      </c>
      <c r="G241" s="16">
        <f>VLOOKUP($D241,'Growth rate'!$B$3:$S$93,6,FALSE)*VLOOKUP($F241,BY_IND_Demand_Drivers!$B$5:$J$100,7,FALSE)</f>
        <v>57.611128693259047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38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IMDSH</v>
      </c>
      <c r="G242" s="16">
        <f>VLOOKUP($D242,'Growth rate'!$B$3:$S$93,6,FALSE)*VLOOKUP($F242,BY_IND_Demand_Drivers!$B$5:$J$100,7,FALSE)</f>
        <v>57.902912615442489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38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IMDSH</v>
      </c>
      <c r="G243" s="16">
        <f>VLOOKUP($D243,'Growth rate'!$B$3:$S$93,6,FALSE)*VLOOKUP($F243,BY_IND_Demand_Drivers!$B$5:$J$100,7,FALSE)</f>
        <v>58.194696537625958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38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IMDSH</v>
      </c>
      <c r="G244" s="16">
        <f>VLOOKUP($D244,'Growth rate'!$B$3:$S$93,6,FALSE)*VLOOKUP($F244,BY_IND_Demand_Drivers!$B$5:$J$100,7,FALSE)</f>
        <v>58.486480459809414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38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IMDSH</v>
      </c>
      <c r="G245" s="16">
        <f>VLOOKUP($D245,'Growth rate'!$B$3:$S$93,6,FALSE)*VLOOKUP($F245,BY_IND_Demand_Drivers!$B$5:$J$100,7,FALSE)</f>
        <v>58.752702389919797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38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IMDSH</v>
      </c>
      <c r="G246" s="16">
        <f>VLOOKUP($D246,'Growth rate'!$B$3:$S$93,6,FALSE)*VLOOKUP($F246,BY_IND_Demand_Drivers!$B$5:$J$100,7,FALSE)</f>
        <v>59.018924320030187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38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IMDSH</v>
      </c>
      <c r="G247" s="16">
        <f>VLOOKUP($D247,'Growth rate'!$B$3:$S$93,6,FALSE)*VLOOKUP($F247,BY_IND_Demand_Drivers!$B$5:$J$100,7,FALSE)</f>
        <v>59.285146250140563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38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IMDSH</v>
      </c>
      <c r="G248" s="16">
        <f>VLOOKUP($D248,'Growth rate'!$B$3:$S$93,6,FALSE)*VLOOKUP($F248,BY_IND_Demand_Drivers!$B$5:$J$100,7,FALSE)</f>
        <v>59.551368180250947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38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IMDSH</v>
      </c>
      <c r="G249" s="16">
        <f>VLOOKUP($D249,'Growth rate'!$B$3:$S$93,6,FALSE)*VLOOKUP($F249,BY_IND_Demand_Drivers!$B$5:$J$100,7,FALSE)</f>
        <v>59.817590110361323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39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IMDLA</v>
      </c>
      <c r="G250" s="16">
        <f>VLOOKUP($D250,'Growth rate'!$B$3:$S$93,6,FALSE)*VLOOKUP($F250,BY_IND_Demand_Drivers!$B$5:$J$100,7,FALSE)</f>
        <v>17.7838217108911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39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IMDLA</v>
      </c>
      <c r="G251" s="16">
        <f>VLOOKUP($D251,'Growth rate'!$B$3:$S$93,6,FALSE)*VLOOKUP($F251,BY_IND_Demand_Drivers!$B$5:$J$100,7,FALSE)</f>
        <v>18.265885132632221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39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IMDLA</v>
      </c>
      <c r="G252" s="16">
        <f>VLOOKUP($D252,'Growth rate'!$B$3:$S$93,6,FALSE)*VLOOKUP($F252,BY_IND_Demand_Drivers!$B$5:$J$100,7,FALSE)</f>
        <v>18.747948554373338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39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IMDLA</v>
      </c>
      <c r="G253" s="16">
        <f>VLOOKUP($D253,'Growth rate'!$B$3:$S$93,6,FALSE)*VLOOKUP($F253,BY_IND_Demand_Drivers!$B$5:$J$100,7,FALSE)</f>
        <v>19.230011976114461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39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IMDLA</v>
      </c>
      <c r="G254" s="16">
        <f>VLOOKUP($D254,'Growth rate'!$B$3:$S$93,6,FALSE)*VLOOKUP($F254,BY_IND_Demand_Drivers!$B$5:$J$100,7,FALSE)</f>
        <v>19.712075397855582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39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IMDLA</v>
      </c>
      <c r="G255" s="16">
        <f>VLOOKUP($D255,'Growth rate'!$B$3:$S$93,6,FALSE)*VLOOKUP($F255,BY_IND_Demand_Drivers!$B$5:$J$100,7,FALSE)</f>
        <v>20.194138819596699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39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IMDLA</v>
      </c>
      <c r="G256" s="16">
        <f>VLOOKUP($D256,'Growth rate'!$B$3:$S$93,6,FALSE)*VLOOKUP($F256,BY_IND_Demand_Drivers!$B$5:$J$100,7,FALSE)</f>
        <v>20.676202241337819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39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IMDLA</v>
      </c>
      <c r="G257" s="16">
        <f>VLOOKUP($D257,'Growth rate'!$B$3:$S$93,6,FALSE)*VLOOKUP($F257,BY_IND_Demand_Drivers!$B$5:$J$100,7,FALSE)</f>
        <v>21.158265663078936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39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IMDLA</v>
      </c>
      <c r="G258" s="16">
        <f>VLOOKUP($D258,'Growth rate'!$B$3:$S$93,6,FALSE)*VLOOKUP($F258,BY_IND_Demand_Drivers!$B$5:$J$100,7,FALSE)</f>
        <v>21.64032908482006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39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IMDLA</v>
      </c>
      <c r="G259" s="16">
        <f>VLOOKUP($D259,'Growth rate'!$B$3:$S$93,6,FALSE)*VLOOKUP($F259,BY_IND_Demand_Drivers!$B$5:$J$100,7,FALSE)</f>
        <v>22.12239250656118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39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IMDLA</v>
      </c>
      <c r="G260" s="16">
        <f>VLOOKUP($D260,'Growth rate'!$B$3:$S$93,6,FALSE)*VLOOKUP($F260,BY_IND_Demand_Drivers!$B$5:$J$100,7,FALSE)</f>
        <v>22.604455928302297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39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IMDLA</v>
      </c>
      <c r="G261" s="16">
        <f>VLOOKUP($D261,'Growth rate'!$B$3:$S$93,6,FALSE)*VLOOKUP($F261,BY_IND_Demand_Drivers!$B$5:$J$100,7,FALSE)</f>
        <v>23.086519350043421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39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IMDLA</v>
      </c>
      <c r="G262" s="16">
        <f>VLOOKUP($D262,'Growth rate'!$B$3:$S$93,6,FALSE)*VLOOKUP($F262,BY_IND_Demand_Drivers!$B$5:$J$100,7,FALSE)</f>
        <v>23.568582771784538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39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IMDLA</v>
      </c>
      <c r="G263" s="16">
        <f>VLOOKUP($D263,'Growth rate'!$B$3:$S$93,6,FALSE)*VLOOKUP($F263,BY_IND_Demand_Drivers!$B$5:$J$100,7,FALSE)</f>
        <v>24.050646193525658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39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IMDLA</v>
      </c>
      <c r="G264" s="16">
        <f>VLOOKUP($D264,'Growth rate'!$B$3:$S$93,6,FALSE)*VLOOKUP($F264,BY_IND_Demand_Drivers!$B$5:$J$100,7,FALSE)</f>
        <v>24.532709615266779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39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IMDLA</v>
      </c>
      <c r="G265" s="16">
        <f>VLOOKUP($D265,'Growth rate'!$B$3:$S$93,6,FALSE)*VLOOKUP($F265,BY_IND_Demand_Drivers!$B$5:$J$100,7,FALSE)</f>
        <v>25.014773037007895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39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IMDLA</v>
      </c>
      <c r="G266" s="16">
        <f>VLOOKUP($D266,'Growth rate'!$B$3:$S$93,6,FALSE)*VLOOKUP($F266,BY_IND_Demand_Drivers!$B$5:$J$100,7,FALSE)</f>
        <v>25.496836458749019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39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IMDLA</v>
      </c>
      <c r="G267" s="16">
        <f>VLOOKUP($D267,'Growth rate'!$B$3:$S$93,6,FALSE)*VLOOKUP($F267,BY_IND_Demand_Drivers!$B$5:$J$100,7,FALSE)</f>
        <v>25.97889988049014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39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IMDLA</v>
      </c>
      <c r="G268" s="16">
        <f>VLOOKUP($D268,'Growth rate'!$B$3:$S$93,6,FALSE)*VLOOKUP($F268,BY_IND_Demand_Drivers!$B$5:$J$100,7,FALSE)</f>
        <v>26.460963302231256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39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IMDLA</v>
      </c>
      <c r="G269" s="16">
        <f>VLOOKUP($D269,'Growth rate'!$B$3:$S$93,6,FALSE)*VLOOKUP($F269,BY_IND_Demand_Drivers!$B$5:$J$100,7,FALSE)</f>
        <v>26.943026723972377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39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IMDLA</v>
      </c>
      <c r="G270" s="16">
        <f>VLOOKUP($D270,'Growth rate'!$B$3:$S$93,6,FALSE)*VLOOKUP($F270,BY_IND_Demand_Drivers!$B$5:$J$100,7,FALSE)</f>
        <v>27.425090145713497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39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IMDLA</v>
      </c>
      <c r="G271" s="16">
        <f>VLOOKUP($D271,'Growth rate'!$B$3:$S$93,6,FALSE)*VLOOKUP($F271,BY_IND_Demand_Drivers!$B$5:$J$100,7,FALSE)</f>
        <v>27.907153567454618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39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IMDLA</v>
      </c>
      <c r="G272" s="16">
        <f>VLOOKUP($D272,'Growth rate'!$B$3:$S$93,6,FALSE)*VLOOKUP($F272,BY_IND_Demand_Drivers!$B$5:$J$100,7,FALSE)</f>
        <v>28.389216989195738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39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IMDLA</v>
      </c>
      <c r="G273" s="16">
        <f>VLOOKUP($D273,'Growth rate'!$B$3:$S$93,6,FALSE)*VLOOKUP($F273,BY_IND_Demand_Drivers!$B$5:$J$100,7,FALSE)</f>
        <v>28.871280410936858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39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IMDLA</v>
      </c>
      <c r="G274" s="16">
        <f>VLOOKUP($D274,'Growth rate'!$B$3:$S$93,6,FALSE)*VLOOKUP($F274,BY_IND_Demand_Drivers!$B$5:$J$100,7,FALSE)</f>
        <v>29.353343832677975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39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IMDLA</v>
      </c>
      <c r="G275" s="16">
        <f>VLOOKUP($D275,'Growth rate'!$B$3:$S$93,6,FALSE)*VLOOKUP($F275,BY_IND_Demand_Drivers!$B$5:$J$100,7,FALSE)</f>
        <v>29.835407254419096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39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IMDLA</v>
      </c>
      <c r="G276" s="16">
        <f>VLOOKUP($D276,'Growth rate'!$B$3:$S$93,6,FALSE)*VLOOKUP($F276,BY_IND_Demand_Drivers!$B$5:$J$100,7,FALSE)</f>
        <v>30.317470676160216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39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IMDLA</v>
      </c>
      <c r="G277" s="16">
        <f>VLOOKUP($D277,'Growth rate'!$B$3:$S$93,6,FALSE)*VLOOKUP($F277,BY_IND_Demand_Drivers!$B$5:$J$100,7,FALSE)</f>
        <v>30.799534097901336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39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IMDLA</v>
      </c>
      <c r="G278" s="16">
        <f>VLOOKUP($D278,'Growth rate'!$B$3:$S$93,6,FALSE)*VLOOKUP($F278,BY_IND_Demand_Drivers!$B$5:$J$100,7,FALSE)</f>
        <v>31.281597519642457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39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IMDLA</v>
      </c>
      <c r="G279" s="16">
        <f>VLOOKUP($D279,'Growth rate'!$B$3:$S$93,6,FALSE)*VLOOKUP($F279,BY_IND_Demand_Drivers!$B$5:$J$100,7,FALSE)</f>
        <v>31.763660941383577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39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IMDLA</v>
      </c>
      <c r="G280" s="16">
        <f>VLOOKUP($D280,'Growth rate'!$B$3:$S$93,6,FALSE)*VLOOKUP($F280,BY_IND_Demand_Drivers!$B$5:$J$100,7,FALSE)</f>
        <v>32.245724363124694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39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IMDLA</v>
      </c>
      <c r="G281" s="16">
        <f>VLOOKUP($D281,'Growth rate'!$B$3:$S$93,6,FALSE)*VLOOKUP($F281,BY_IND_Demand_Drivers!$B$5:$J$100,7,FALSE)</f>
        <v>32.727787784865818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39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IMDLA</v>
      </c>
      <c r="G282" s="16">
        <f>VLOOKUP($D282,'Growth rate'!$B$3:$S$93,6,FALSE)*VLOOKUP($F282,BY_IND_Demand_Drivers!$B$5:$J$100,7,FALSE)</f>
        <v>33.095741218907982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39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IMDLA</v>
      </c>
      <c r="G283" s="16">
        <f>VLOOKUP($D283,'Growth rate'!$B$3:$S$93,6,FALSE)*VLOOKUP($F283,BY_IND_Demand_Drivers!$B$5:$J$100,7,FALSE)</f>
        <v>33.463694652950153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39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IMDLA</v>
      </c>
      <c r="G284" s="16">
        <f>VLOOKUP($D284,'Growth rate'!$B$3:$S$93,6,FALSE)*VLOOKUP($F284,BY_IND_Demand_Drivers!$B$5:$J$100,7,FALSE)</f>
        <v>33.831648086992331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39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IMDLA</v>
      </c>
      <c r="G285" s="16">
        <f>VLOOKUP($D285,'Growth rate'!$B$3:$S$93,6,FALSE)*VLOOKUP($F285,BY_IND_Demand_Drivers!$B$5:$J$100,7,FALSE)</f>
        <v>34.199601521034502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39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IMDLA</v>
      </c>
      <c r="G286" s="16">
        <f>VLOOKUP($D286,'Growth rate'!$B$3:$S$93,6,FALSE)*VLOOKUP($F286,BY_IND_Demand_Drivers!$B$5:$J$100,7,FALSE)</f>
        <v>34.567554955076673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39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IMDLA</v>
      </c>
      <c r="G287" s="16">
        <f>VLOOKUP($D287,'Growth rate'!$B$3:$S$93,6,FALSE)*VLOOKUP($F287,BY_IND_Demand_Drivers!$B$5:$J$100,7,FALSE)</f>
        <v>34.961442261606244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39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IMDLA</v>
      </c>
      <c r="G288" s="16">
        <f>VLOOKUP($D288,'Growth rate'!$B$3:$S$93,6,FALSE)*VLOOKUP($F288,BY_IND_Demand_Drivers!$B$5:$J$100,7,FALSE)</f>
        <v>35.355329568135808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39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IMDLA</v>
      </c>
      <c r="G289" s="16">
        <f>VLOOKUP($D289,'Growth rate'!$B$3:$S$93,6,FALSE)*VLOOKUP($F289,BY_IND_Demand_Drivers!$B$5:$J$100,7,FALSE)</f>
        <v>35.749216874665379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39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IMDLA</v>
      </c>
      <c r="G290" s="16">
        <f>VLOOKUP($D290,'Growth rate'!$B$3:$S$93,6,FALSE)*VLOOKUP($F290,BY_IND_Demand_Drivers!$B$5:$J$100,7,FALSE)</f>
        <v>36.143104181194943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39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IMDLA</v>
      </c>
      <c r="G291" s="16">
        <f>VLOOKUP($D291,'Growth rate'!$B$3:$S$93,6,FALSE)*VLOOKUP($F291,BY_IND_Demand_Drivers!$B$5:$J$100,7,FALSE)</f>
        <v>36.536991487724499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39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IMDLA</v>
      </c>
      <c r="G292" s="16">
        <f>VLOOKUP($D292,'Growth rate'!$B$3:$S$93,6,FALSE)*VLOOKUP($F292,BY_IND_Demand_Drivers!$B$5:$J$100,7,FALSE)</f>
        <v>36.928352838911394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39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IMDLA</v>
      </c>
      <c r="G293" s="16">
        <f>VLOOKUP($D293,'Growth rate'!$B$3:$S$93,6,FALSE)*VLOOKUP($F293,BY_IND_Demand_Drivers!$B$5:$J$100,7,FALSE)</f>
        <v>37.319714190098274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39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IMDLA</v>
      </c>
      <c r="G294" s="16">
        <f>VLOOKUP($D294,'Growth rate'!$B$3:$S$93,6,FALSE)*VLOOKUP($F294,BY_IND_Demand_Drivers!$B$5:$J$100,7,FALSE)</f>
        <v>37.711075541285162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39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IMDLA</v>
      </c>
      <c r="G295" s="16">
        <f>VLOOKUP($D295,'Growth rate'!$B$3:$S$93,6,FALSE)*VLOOKUP($F295,BY_IND_Demand_Drivers!$B$5:$J$100,7,FALSE)</f>
        <v>38.102436892472035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39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IMDLA</v>
      </c>
      <c r="G296" s="16">
        <f>VLOOKUP($D296,'Growth rate'!$B$3:$S$93,6,FALSE)*VLOOKUP($F296,BY_IND_Demand_Drivers!$B$5:$J$100,7,FALSE)</f>
        <v>38.493798243658922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39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IMDLA</v>
      </c>
      <c r="G297" s="16">
        <f>VLOOKUP($D297,'Growth rate'!$B$3:$S$93,6,FALSE)*VLOOKUP($F297,BY_IND_Demand_Drivers!$B$5:$J$100,7,FALSE)</f>
        <v>38.881076675168174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39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IMDLA</v>
      </c>
      <c r="G298" s="16">
        <f>VLOOKUP($D298,'Growth rate'!$B$3:$S$93,6,FALSE)*VLOOKUP($F298,BY_IND_Demand_Drivers!$B$5:$J$100,7,FALSE)</f>
        <v>39.268355106677447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39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IMDLA</v>
      </c>
      <c r="G299" s="16">
        <f>VLOOKUP($D299,'Growth rate'!$B$3:$S$93,6,FALSE)*VLOOKUP($F299,BY_IND_Demand_Drivers!$B$5:$J$100,7,FALSE)</f>
        <v>39.655633538186699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39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IMDLA</v>
      </c>
      <c r="G300" s="16">
        <f>VLOOKUP($D300,'Growth rate'!$B$3:$S$93,6,FALSE)*VLOOKUP($F300,BY_IND_Demand_Drivers!$B$5:$J$100,7,FALSE)</f>
        <v>40.042911969695965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39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IMDLA</v>
      </c>
      <c r="G301" s="16">
        <f>VLOOKUP($D301,'Growth rate'!$B$3:$S$93,6,FALSE)*VLOOKUP($F301,BY_IND_Demand_Drivers!$B$5:$J$100,7,FALSE)</f>
        <v>40.430190401205216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39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IMDLA</v>
      </c>
      <c r="G302" s="16">
        <f>VLOOKUP($D302,'Growth rate'!$B$3:$S$93,6,FALSE)*VLOOKUP($F302,BY_IND_Demand_Drivers!$B$5:$J$100,7,FALSE)</f>
        <v>40.796982964832175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39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IMDLA</v>
      </c>
      <c r="G303" s="16">
        <f>VLOOKUP($D303,'Growth rate'!$B$3:$S$93,6,FALSE)*VLOOKUP($F303,BY_IND_Demand_Drivers!$B$5:$J$100,7,FALSE)</f>
        <v>41.163775528459134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39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IMDLA</v>
      </c>
      <c r="G304" s="16">
        <f>VLOOKUP($D304,'Growth rate'!$B$3:$S$93,6,FALSE)*VLOOKUP($F304,BY_IND_Demand_Drivers!$B$5:$J$100,7,FALSE)</f>
        <v>41.530568092086071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39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IMDLA</v>
      </c>
      <c r="G305" s="16">
        <f>VLOOKUP($D305,'Growth rate'!$B$3:$S$93,6,FALSE)*VLOOKUP($F305,BY_IND_Demand_Drivers!$B$5:$J$100,7,FALSE)</f>
        <v>41.897360655713022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39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IMDLA</v>
      </c>
      <c r="G306" s="16">
        <f>VLOOKUP($D306,'Growth rate'!$B$3:$S$93,6,FALSE)*VLOOKUP($F306,BY_IND_Demand_Drivers!$B$5:$J$100,7,FALSE)</f>
        <v>42.264153219339974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39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IMDLA</v>
      </c>
      <c r="G307" s="16">
        <f>VLOOKUP($D307,'Growth rate'!$B$3:$S$93,6,FALSE)*VLOOKUP($F307,BY_IND_Demand_Drivers!$B$5:$J$100,7,FALSE)</f>
        <v>42.608579496891366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39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IMDLA</v>
      </c>
      <c r="G308" s="16">
        <f>VLOOKUP($D308,'Growth rate'!$B$3:$S$93,6,FALSE)*VLOOKUP($F308,BY_IND_Demand_Drivers!$B$5:$J$100,7,FALSE)</f>
        <v>42.953005774442751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39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IMDLA</v>
      </c>
      <c r="G309" s="16">
        <f>VLOOKUP($D309,'Growth rate'!$B$3:$S$93,6,FALSE)*VLOOKUP($F309,BY_IND_Demand_Drivers!$B$5:$J$100,7,FALSE)</f>
        <v>43.297432051994136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39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IMDLA</v>
      </c>
      <c r="G310" s="16">
        <f>VLOOKUP($D310,'Growth rate'!$B$3:$S$93,6,FALSE)*VLOOKUP($F310,BY_IND_Demand_Drivers!$B$5:$J$100,7,FALSE)</f>
        <v>43.641858329545528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39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IMDLA</v>
      </c>
      <c r="G311" s="16">
        <f>VLOOKUP($D311,'Growth rate'!$B$3:$S$93,6,FALSE)*VLOOKUP($F311,BY_IND_Demand_Drivers!$B$5:$J$100,7,FALSE)</f>
        <v>43.986284607096913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39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IMDLA</v>
      </c>
      <c r="G312" s="16">
        <f>VLOOKUP($D312,'Growth rate'!$B$3:$S$93,6,FALSE)*VLOOKUP($F312,BY_IND_Demand_Drivers!$B$5:$J$100,7,FALSE)</f>
        <v>44.288834574534157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39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IMDLA</v>
      </c>
      <c r="G313" s="16">
        <f>VLOOKUP($D313,'Growth rate'!$B$3:$S$93,6,FALSE)*VLOOKUP($F313,BY_IND_Demand_Drivers!$B$5:$J$100,7,FALSE)</f>
        <v>44.591384541971387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39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IMDLA</v>
      </c>
      <c r="G314" s="16">
        <f>VLOOKUP($D314,'Growth rate'!$B$3:$S$93,6,FALSE)*VLOOKUP($F314,BY_IND_Demand_Drivers!$B$5:$J$100,7,FALSE)</f>
        <v>44.893934509408638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39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IMDLA</v>
      </c>
      <c r="G315" s="16">
        <f>VLOOKUP($D315,'Growth rate'!$B$3:$S$93,6,FALSE)*VLOOKUP($F315,BY_IND_Demand_Drivers!$B$5:$J$100,7,FALSE)</f>
        <v>45.196484476845875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39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IMDLA</v>
      </c>
      <c r="G316" s="16">
        <f>VLOOKUP($D316,'Growth rate'!$B$3:$S$93,6,FALSE)*VLOOKUP($F316,BY_IND_Demand_Drivers!$B$5:$J$100,7,FALSE)</f>
        <v>45.499034444283112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39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IMDLA</v>
      </c>
      <c r="G317" s="16">
        <f>VLOOKUP($D317,'Growth rate'!$B$3:$S$93,6,FALSE)*VLOOKUP($F317,BY_IND_Demand_Drivers!$B$5:$J$100,7,FALSE)</f>
        <v>45.764866916532888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39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IMDLA</v>
      </c>
      <c r="G318" s="16">
        <f>VLOOKUP($D318,'Growth rate'!$B$3:$S$93,6,FALSE)*VLOOKUP($F318,BY_IND_Demand_Drivers!$B$5:$J$100,7,FALSE)</f>
        <v>46.030699388782658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39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IMDLA</v>
      </c>
      <c r="G319" s="16">
        <f>VLOOKUP($D319,'Growth rate'!$B$3:$S$93,6,FALSE)*VLOOKUP($F319,BY_IND_Demand_Drivers!$B$5:$J$100,7,FALSE)</f>
        <v>46.296531861032427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39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IMDLA</v>
      </c>
      <c r="G320" s="16">
        <f>VLOOKUP($D320,'Growth rate'!$B$3:$S$93,6,FALSE)*VLOOKUP($F320,BY_IND_Demand_Drivers!$B$5:$J$100,7,FALSE)</f>
        <v>46.562364333282197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39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IMDLA</v>
      </c>
      <c r="G321" s="16">
        <f>VLOOKUP($D321,'Growth rate'!$B$3:$S$93,6,FALSE)*VLOOKUP($F321,BY_IND_Demand_Drivers!$B$5:$J$100,7,FALSE)</f>
        <v>46.828196805531974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39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IMDLA</v>
      </c>
      <c r="G322" s="16">
        <f>VLOOKUP($D322,'Growth rate'!$B$3:$S$93,6,FALSE)*VLOOKUP($F322,BY_IND_Demand_Drivers!$B$5:$J$100,7,FALSE)</f>
        <v>47.067795251078365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39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IMDLA</v>
      </c>
      <c r="G323" s="16">
        <f>VLOOKUP($D323,'Growth rate'!$B$3:$S$93,6,FALSE)*VLOOKUP($F323,BY_IND_Demand_Drivers!$B$5:$J$100,7,FALSE)</f>
        <v>47.307393696624771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39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IMDLA</v>
      </c>
      <c r="G324" s="16">
        <f>VLOOKUP($D324,'Growth rate'!$B$3:$S$93,6,FALSE)*VLOOKUP($F324,BY_IND_Demand_Drivers!$B$5:$J$100,7,FALSE)</f>
        <v>47.546992142171156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39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IMDLA</v>
      </c>
      <c r="G325" s="16">
        <f>VLOOKUP($D325,'Growth rate'!$B$3:$S$93,6,FALSE)*VLOOKUP($F325,BY_IND_Demand_Drivers!$B$5:$J$100,7,FALSE)</f>
        <v>47.786590587717562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39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IMDLA</v>
      </c>
      <c r="G326" s="16">
        <f>VLOOKUP($D326,'Growth rate'!$B$3:$S$93,6,FALSE)*VLOOKUP($F326,BY_IND_Demand_Drivers!$B$5:$J$100,7,FALSE)</f>
        <v>48.026189033263954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39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IMDLA</v>
      </c>
      <c r="G327" s="16">
        <f>VLOOKUP($D327,'Growth rate'!$B$3:$S$93,6,FALSE)*VLOOKUP($F327,BY_IND_Demand_Drivers!$B$5:$J$100,7,FALSE)</f>
        <v>48.244797242199823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39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IMDLA</v>
      </c>
      <c r="G328" s="16">
        <f>VLOOKUP($D328,'Growth rate'!$B$3:$S$93,6,FALSE)*VLOOKUP($F328,BY_IND_Demand_Drivers!$B$5:$J$100,7,FALSE)</f>
        <v>48.463405451135699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39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IMDLA</v>
      </c>
      <c r="G329" s="16">
        <f>VLOOKUP($D329,'Growth rate'!$B$3:$S$93,6,FALSE)*VLOOKUP($F329,BY_IND_Demand_Drivers!$B$5:$J$100,7,FALSE)</f>
        <v>48.682013660071561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39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IMDLA</v>
      </c>
      <c r="G330" s="16">
        <f>VLOOKUP($D330,'Growth rate'!$B$3:$S$93,6,FALSE)*VLOOKUP($F330,BY_IND_Demand_Drivers!$B$5:$J$100,7,FALSE)</f>
        <v>48.900621869007431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39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IMDLA</v>
      </c>
      <c r="G331" s="16">
        <f>VLOOKUP($D331,'Growth rate'!$B$3:$S$93,6,FALSE)*VLOOKUP($F331,BY_IND_Demand_Drivers!$B$5:$J$100,7,FALSE)</f>
        <v>49.119230077943293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40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IMDEM</v>
      </c>
      <c r="G332" s="16">
        <f>VLOOKUP($D332,'Growth rate'!$B$3:$S$93,6,FALSE)*VLOOKUP($F332,BY_IND_Demand_Drivers!$B$5:$J$100,7,FALSE)</f>
        <v>96.032630994059403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40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IMDEM</v>
      </c>
      <c r="G333" s="16">
        <f>VLOOKUP($D333,'Growth rate'!$B$3:$S$93,6,FALSE)*VLOOKUP($F333,BY_IND_Demand_Drivers!$B$5:$J$100,7,FALSE)</f>
        <v>98.635773302185868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40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IMDEM</v>
      </c>
      <c r="G334" s="16">
        <f>VLOOKUP($D334,'Growth rate'!$B$3:$S$93,6,FALSE)*VLOOKUP($F334,BY_IND_Demand_Drivers!$B$5:$J$100,7,FALSE)</f>
        <v>101.23891561031232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40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IMDEM</v>
      </c>
      <c r="G335" s="16">
        <f>VLOOKUP($D335,'Growth rate'!$B$3:$S$93,6,FALSE)*VLOOKUP($F335,BY_IND_Demand_Drivers!$B$5:$J$100,7,FALSE)</f>
        <v>103.84205791843881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40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IMDEM</v>
      </c>
      <c r="G336" s="16">
        <f>VLOOKUP($D336,'Growth rate'!$B$3:$S$93,6,FALSE)*VLOOKUP($F336,BY_IND_Demand_Drivers!$B$5:$J$100,7,FALSE)</f>
        <v>106.44520022656526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40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IMDEM</v>
      </c>
      <c r="G337" s="16">
        <f>VLOOKUP($D337,'Growth rate'!$B$3:$S$93,6,FALSE)*VLOOKUP($F337,BY_IND_Demand_Drivers!$B$5:$J$100,7,FALSE)</f>
        <v>109.04834253469173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40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IMDEM</v>
      </c>
      <c r="G338" s="16">
        <f>VLOOKUP($D338,'Growth rate'!$B$3:$S$93,6,FALSE)*VLOOKUP($F338,BY_IND_Demand_Drivers!$B$5:$J$100,7,FALSE)</f>
        <v>111.65148484281819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40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IMDEM</v>
      </c>
      <c r="G339" s="16">
        <f>VLOOKUP($D339,'Growth rate'!$B$3:$S$93,6,FALSE)*VLOOKUP($F339,BY_IND_Demand_Drivers!$B$5:$J$100,7,FALSE)</f>
        <v>114.25462715094464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40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IMDEM</v>
      </c>
      <c r="G340" s="16">
        <f>VLOOKUP($D340,'Growth rate'!$B$3:$S$93,6,FALSE)*VLOOKUP($F340,BY_IND_Demand_Drivers!$B$5:$J$100,7,FALSE)</f>
        <v>116.85776945907112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40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IMDEM</v>
      </c>
      <c r="G341" s="16">
        <f>VLOOKUP($D341,'Growth rate'!$B$3:$S$93,6,FALSE)*VLOOKUP($F341,BY_IND_Demand_Drivers!$B$5:$J$100,7,FALSE)</f>
        <v>119.46091176719759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40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IMDEM</v>
      </c>
      <c r="G342" s="16">
        <f>VLOOKUP($D342,'Growth rate'!$B$3:$S$93,6,FALSE)*VLOOKUP($F342,BY_IND_Demand_Drivers!$B$5:$J$100,7,FALSE)</f>
        <v>122.06405407532405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40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IMDEM</v>
      </c>
      <c r="G343" s="16">
        <f>VLOOKUP($D343,'Growth rate'!$B$3:$S$93,6,FALSE)*VLOOKUP($F343,BY_IND_Demand_Drivers!$B$5:$J$100,7,FALSE)</f>
        <v>124.66719638345053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40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IMDEM</v>
      </c>
      <c r="G344" s="16">
        <f>VLOOKUP($D344,'Growth rate'!$B$3:$S$93,6,FALSE)*VLOOKUP($F344,BY_IND_Demand_Drivers!$B$5:$J$100,7,FALSE)</f>
        <v>127.27033869157697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40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IMDEM</v>
      </c>
      <c r="G345" s="16">
        <f>VLOOKUP($D345,'Growth rate'!$B$3:$S$93,6,FALSE)*VLOOKUP($F345,BY_IND_Demand_Drivers!$B$5:$J$100,7,FALSE)</f>
        <v>129.87348099970345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40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IMDEM</v>
      </c>
      <c r="G346" s="16">
        <f>VLOOKUP($D346,'Growth rate'!$B$3:$S$93,6,FALSE)*VLOOKUP($F346,BY_IND_Demand_Drivers!$B$5:$J$100,7,FALSE)</f>
        <v>132.4766233078299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40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IMDEM</v>
      </c>
      <c r="G347" s="16">
        <f>VLOOKUP($D347,'Growth rate'!$B$3:$S$93,6,FALSE)*VLOOKUP($F347,BY_IND_Demand_Drivers!$B$5:$J$100,7,FALSE)</f>
        <v>135.07976561595638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40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IMDEM</v>
      </c>
      <c r="G348" s="16">
        <f>VLOOKUP($D348,'Growth rate'!$B$3:$S$93,6,FALSE)*VLOOKUP($F348,BY_IND_Demand_Drivers!$B$5:$J$100,7,FALSE)</f>
        <v>137.68290792408285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40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IMDEM</v>
      </c>
      <c r="G349" s="16">
        <f>VLOOKUP($D349,'Growth rate'!$B$3:$S$93,6,FALSE)*VLOOKUP($F349,BY_IND_Demand_Drivers!$B$5:$J$100,7,FALSE)</f>
        <v>140.28605023220931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40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IMDEM</v>
      </c>
      <c r="G350" s="16">
        <f>VLOOKUP($D350,'Growth rate'!$B$3:$S$93,6,FALSE)*VLOOKUP($F350,BY_IND_Demand_Drivers!$B$5:$J$100,7,FALSE)</f>
        <v>142.88919254033578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40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IMDEM</v>
      </c>
      <c r="G351" s="16">
        <f>VLOOKUP($D351,'Growth rate'!$B$3:$S$93,6,FALSE)*VLOOKUP($F351,BY_IND_Demand_Drivers!$B$5:$J$100,7,FALSE)</f>
        <v>145.49233484846224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40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IMDEM</v>
      </c>
      <c r="G352" s="16">
        <f>VLOOKUP($D352,'Growth rate'!$B$3:$S$93,6,FALSE)*VLOOKUP($F352,BY_IND_Demand_Drivers!$B$5:$J$100,7,FALSE)</f>
        <v>148.09547715658869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40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IMDEM</v>
      </c>
      <c r="G353" s="16">
        <f>VLOOKUP($D353,'Growth rate'!$B$3:$S$93,6,FALSE)*VLOOKUP($F353,BY_IND_Demand_Drivers!$B$5:$J$100,7,FALSE)</f>
        <v>150.69861946471516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40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IMDEM</v>
      </c>
      <c r="G354" s="16">
        <f>VLOOKUP($D354,'Growth rate'!$B$3:$S$93,6,FALSE)*VLOOKUP($F354,BY_IND_Demand_Drivers!$B$5:$J$100,7,FALSE)</f>
        <v>153.30176177284164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40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IMDEM</v>
      </c>
      <c r="G355" s="16">
        <f>VLOOKUP($D355,'Growth rate'!$B$3:$S$93,6,FALSE)*VLOOKUP($F355,BY_IND_Demand_Drivers!$B$5:$J$100,7,FALSE)</f>
        <v>155.90490408096809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40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IMDEM</v>
      </c>
      <c r="G356" s="16">
        <f>VLOOKUP($D356,'Growth rate'!$B$3:$S$93,6,FALSE)*VLOOKUP($F356,BY_IND_Demand_Drivers!$B$5:$J$100,7,FALSE)</f>
        <v>158.50804638909455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40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IMDEM</v>
      </c>
      <c r="G357" s="16">
        <f>VLOOKUP($D357,'Growth rate'!$B$3:$S$93,6,FALSE)*VLOOKUP($F357,BY_IND_Demand_Drivers!$B$5:$J$100,7,FALSE)</f>
        <v>161.11118869722102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40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IMDEM</v>
      </c>
      <c r="G358" s="16">
        <f>VLOOKUP($D358,'Growth rate'!$B$3:$S$93,6,FALSE)*VLOOKUP($F358,BY_IND_Demand_Drivers!$B$5:$J$100,7,FALSE)</f>
        <v>163.7143310053475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40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IMDEM</v>
      </c>
      <c r="G359" s="16">
        <f>VLOOKUP($D359,'Growth rate'!$B$3:$S$93,6,FALSE)*VLOOKUP($F359,BY_IND_Demand_Drivers!$B$5:$J$100,7,FALSE)</f>
        <v>166.31747331347395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40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IMDEM</v>
      </c>
      <c r="G360" s="16">
        <f>VLOOKUP($D360,'Growth rate'!$B$3:$S$93,6,FALSE)*VLOOKUP($F360,BY_IND_Demand_Drivers!$B$5:$J$100,7,FALSE)</f>
        <v>168.9206156216004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40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IMDEM</v>
      </c>
      <c r="G361" s="16">
        <f>VLOOKUP($D361,'Growth rate'!$B$3:$S$93,6,FALSE)*VLOOKUP($F361,BY_IND_Demand_Drivers!$B$5:$J$100,7,FALSE)</f>
        <v>171.52375792972688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40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IMDEM</v>
      </c>
      <c r="G362" s="16">
        <f>VLOOKUP($D362,'Growth rate'!$B$3:$S$93,6,FALSE)*VLOOKUP($F362,BY_IND_Demand_Drivers!$B$5:$J$100,7,FALSE)</f>
        <v>174.12690023785333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40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IMDEM</v>
      </c>
      <c r="G363" s="16">
        <f>VLOOKUP($D363,'Growth rate'!$B$3:$S$93,6,FALSE)*VLOOKUP($F363,BY_IND_Demand_Drivers!$B$5:$J$100,7,FALSE)</f>
        <v>176.73004254597981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40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IMDEM</v>
      </c>
      <c r="G364" s="16">
        <f>VLOOKUP($D364,'Growth rate'!$B$3:$S$93,6,FALSE)*VLOOKUP($F364,BY_IND_Demand_Drivers!$B$5:$J$100,7,FALSE)</f>
        <v>178.71699096060144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40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IMDEM</v>
      </c>
      <c r="G365" s="16">
        <f>VLOOKUP($D365,'Growth rate'!$B$3:$S$93,6,FALSE)*VLOOKUP($F365,BY_IND_Demand_Drivers!$B$5:$J$100,7,FALSE)</f>
        <v>180.70393937522306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40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IMDEM</v>
      </c>
      <c r="G366" s="16">
        <f>VLOOKUP($D366,'Growth rate'!$B$3:$S$93,6,FALSE)*VLOOKUP($F366,BY_IND_Demand_Drivers!$B$5:$J$100,7,FALSE)</f>
        <v>182.69088778984471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40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IMDEM</v>
      </c>
      <c r="G367" s="16">
        <f>VLOOKUP($D367,'Growth rate'!$B$3:$S$93,6,FALSE)*VLOOKUP($F367,BY_IND_Demand_Drivers!$B$5:$J$100,7,FALSE)</f>
        <v>184.67783620446633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40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IMDEM</v>
      </c>
      <c r="G368" s="16">
        <f>VLOOKUP($D368,'Growth rate'!$B$3:$S$93,6,FALSE)*VLOOKUP($F368,BY_IND_Demand_Drivers!$B$5:$J$100,7,FALSE)</f>
        <v>186.66478461908798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40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IMDEM</v>
      </c>
      <c r="G369" s="16">
        <f>VLOOKUP($D369,'Growth rate'!$B$3:$S$93,6,FALSE)*VLOOKUP($F369,BY_IND_Demand_Drivers!$B$5:$J$100,7,FALSE)</f>
        <v>188.79177593603492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40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IMDEM</v>
      </c>
      <c r="G370" s="16">
        <f>VLOOKUP($D370,'Growth rate'!$B$3:$S$93,6,FALSE)*VLOOKUP($F370,BY_IND_Demand_Drivers!$B$5:$J$100,7,FALSE)</f>
        <v>190.91876725298184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40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IMDEM</v>
      </c>
      <c r="G371" s="16">
        <f>VLOOKUP($D371,'Growth rate'!$B$3:$S$93,6,FALSE)*VLOOKUP($F371,BY_IND_Demand_Drivers!$B$5:$J$100,7,FALSE)</f>
        <v>193.04575856992881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40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IMDEM</v>
      </c>
      <c r="G372" s="16">
        <f>VLOOKUP($D372,'Growth rate'!$B$3:$S$93,6,FALSE)*VLOOKUP($F372,BY_IND_Demand_Drivers!$B$5:$J$100,7,FALSE)</f>
        <v>195.17274988687575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40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IMDEM</v>
      </c>
      <c r="G373" s="16">
        <f>VLOOKUP($D373,'Growth rate'!$B$3:$S$93,6,FALSE)*VLOOKUP($F373,BY_IND_Demand_Drivers!$B$5:$J$100,7,FALSE)</f>
        <v>197.29974120382263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40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IMDEM</v>
      </c>
      <c r="G374" s="16">
        <f>VLOOKUP($D374,'Growth rate'!$B$3:$S$93,6,FALSE)*VLOOKUP($F374,BY_IND_Demand_Drivers!$B$5:$J$100,7,FALSE)</f>
        <v>199.41309236280611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40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IMDEM</v>
      </c>
      <c r="G375" s="16">
        <f>VLOOKUP($D375,'Growth rate'!$B$3:$S$93,6,FALSE)*VLOOKUP($F375,BY_IND_Demand_Drivers!$B$5:$J$100,7,FALSE)</f>
        <v>201.52644352178956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40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IMDEM</v>
      </c>
      <c r="G376" s="16">
        <f>VLOOKUP($D376,'Growth rate'!$B$3:$S$93,6,FALSE)*VLOOKUP($F376,BY_IND_Demand_Drivers!$B$5:$J$100,7,FALSE)</f>
        <v>203.63979468077298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40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IMDEM</v>
      </c>
      <c r="G377" s="16">
        <f>VLOOKUP($D377,'Growth rate'!$B$3:$S$93,6,FALSE)*VLOOKUP($F377,BY_IND_Demand_Drivers!$B$5:$J$100,7,FALSE)</f>
        <v>205.75314583975637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40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IMDEM</v>
      </c>
      <c r="G378" s="16">
        <f>VLOOKUP($D378,'Growth rate'!$B$3:$S$93,6,FALSE)*VLOOKUP($F378,BY_IND_Demand_Drivers!$B$5:$J$100,7,FALSE)</f>
        <v>207.86649699873985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40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IMDEM</v>
      </c>
      <c r="G379" s="16">
        <f>VLOOKUP($D379,'Growth rate'!$B$3:$S$93,6,FALSE)*VLOOKUP($F379,BY_IND_Demand_Drivers!$B$5:$J$100,7,FALSE)</f>
        <v>209.95780039289778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40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IMDEM</v>
      </c>
      <c r="G380" s="16">
        <f>VLOOKUP($D380,'Growth rate'!$B$3:$S$93,6,FALSE)*VLOOKUP($F380,BY_IND_Demand_Drivers!$B$5:$J$100,7,FALSE)</f>
        <v>212.0491037870558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40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IMDEM</v>
      </c>
      <c r="G381" s="16">
        <f>VLOOKUP($D381,'Growth rate'!$B$3:$S$93,6,FALSE)*VLOOKUP($F381,BY_IND_Demand_Drivers!$B$5:$J$100,7,FALSE)</f>
        <v>214.14040718121373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40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IMDEM</v>
      </c>
      <c r="G382" s="16">
        <f>VLOOKUP($D382,'Growth rate'!$B$3:$S$93,6,FALSE)*VLOOKUP($F382,BY_IND_Demand_Drivers!$B$5:$J$100,7,FALSE)</f>
        <v>216.23171057537175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40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IMDEM</v>
      </c>
      <c r="G383" s="16">
        <f>VLOOKUP($D383,'Growth rate'!$B$3:$S$93,6,FALSE)*VLOOKUP($F383,BY_IND_Demand_Drivers!$B$5:$J$100,7,FALSE)</f>
        <v>218.32301396952968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40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IMDEM</v>
      </c>
      <c r="G384" s="16">
        <f>VLOOKUP($D384,'Growth rate'!$B$3:$S$93,6,FALSE)*VLOOKUP($F384,BY_IND_Demand_Drivers!$B$5:$J$100,7,FALSE)</f>
        <v>220.30369368431681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40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IMDEM</v>
      </c>
      <c r="G385" s="16">
        <f>VLOOKUP($D385,'Growth rate'!$B$3:$S$93,6,FALSE)*VLOOKUP($F385,BY_IND_Demand_Drivers!$B$5:$J$100,7,FALSE)</f>
        <v>222.28437339910391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40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IMDEM</v>
      </c>
      <c r="G386" s="16">
        <f>VLOOKUP($D386,'Growth rate'!$B$3:$S$93,6,FALSE)*VLOOKUP($F386,BY_IND_Demand_Drivers!$B$5:$J$100,7,FALSE)</f>
        <v>224.26505311389093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40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IMDEM</v>
      </c>
      <c r="G387" s="16">
        <f>VLOOKUP($D387,'Growth rate'!$B$3:$S$93,6,FALSE)*VLOOKUP($F387,BY_IND_Demand_Drivers!$B$5:$J$100,7,FALSE)</f>
        <v>226.245732828678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40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IMDEM</v>
      </c>
      <c r="G388" s="16">
        <f>VLOOKUP($D388,'Growth rate'!$B$3:$S$93,6,FALSE)*VLOOKUP($F388,BY_IND_Demand_Drivers!$B$5:$J$100,7,FALSE)</f>
        <v>228.2264125434651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40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IMDEM</v>
      </c>
      <c r="G389" s="16">
        <f>VLOOKUP($D389,'Growth rate'!$B$3:$S$93,6,FALSE)*VLOOKUP($F389,BY_IND_Demand_Drivers!$B$5:$J$100,7,FALSE)</f>
        <v>230.08631432129803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40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IMDEM</v>
      </c>
      <c r="G390" s="16">
        <f>VLOOKUP($D390,'Growth rate'!$B$3:$S$93,6,FALSE)*VLOOKUP($F390,BY_IND_Demand_Drivers!$B$5:$J$100,7,FALSE)</f>
        <v>231.94621609913094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40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IMDEM</v>
      </c>
      <c r="G391" s="16">
        <f>VLOOKUP($D391,'Growth rate'!$B$3:$S$93,6,FALSE)*VLOOKUP($F391,BY_IND_Demand_Drivers!$B$5:$J$100,7,FALSE)</f>
        <v>233.80611787696381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40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IMDEM</v>
      </c>
      <c r="G392" s="16">
        <f>VLOOKUP($D392,'Growth rate'!$B$3:$S$93,6,FALSE)*VLOOKUP($F392,BY_IND_Demand_Drivers!$B$5:$J$100,7,FALSE)</f>
        <v>235.66601965479674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40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IMDEM</v>
      </c>
      <c r="G393" s="16">
        <f>VLOOKUP($D393,'Growth rate'!$B$3:$S$93,6,FALSE)*VLOOKUP($F393,BY_IND_Demand_Drivers!$B$5:$J$100,7,FALSE)</f>
        <v>237.52592143262967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40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IMDEM</v>
      </c>
      <c r="G394" s="16">
        <f>VLOOKUP($D394,'Growth rate'!$B$3:$S$93,6,FALSE)*VLOOKUP($F394,BY_IND_Demand_Drivers!$B$5:$J$100,7,FALSE)</f>
        <v>239.159691150551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40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IMDEM</v>
      </c>
      <c r="G395" s="16">
        <f>VLOOKUP($D395,'Growth rate'!$B$3:$S$93,6,FALSE)*VLOOKUP($F395,BY_IND_Demand_Drivers!$B$5:$J$100,7,FALSE)</f>
        <v>240.79346086847224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40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IMDEM</v>
      </c>
      <c r="G396" s="16">
        <f>VLOOKUP($D396,'Growth rate'!$B$3:$S$93,6,FALSE)*VLOOKUP($F396,BY_IND_Demand_Drivers!$B$5:$J$100,7,FALSE)</f>
        <v>242.42723058639356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40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IMDEM</v>
      </c>
      <c r="G397" s="16">
        <f>VLOOKUP($D397,'Growth rate'!$B$3:$S$93,6,FALSE)*VLOOKUP($F397,BY_IND_Demand_Drivers!$B$5:$J$100,7,FALSE)</f>
        <v>244.06100030431483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40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IMDEM</v>
      </c>
      <c r="G398" s="16">
        <f>VLOOKUP($D398,'Growth rate'!$B$3:$S$93,6,FALSE)*VLOOKUP($F398,BY_IND_Demand_Drivers!$B$5:$J$100,7,FALSE)</f>
        <v>245.69477002223613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40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IMDEM</v>
      </c>
      <c r="G399" s="16">
        <f>VLOOKUP($D399,'Growth rate'!$B$3:$S$93,6,FALSE)*VLOOKUP($F399,BY_IND_Demand_Drivers!$B$5:$J$100,7,FALSE)</f>
        <v>247.13026527903841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40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IMDEM</v>
      </c>
      <c r="G400" s="16">
        <f>VLOOKUP($D400,'Growth rate'!$B$3:$S$93,6,FALSE)*VLOOKUP($F400,BY_IND_Demand_Drivers!$B$5:$J$100,7,FALSE)</f>
        <v>248.56576053584061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40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IMDEM</v>
      </c>
      <c r="G401" s="16">
        <f>VLOOKUP($D401,'Growth rate'!$B$3:$S$93,6,FALSE)*VLOOKUP($F401,BY_IND_Demand_Drivers!$B$5:$J$100,7,FALSE)</f>
        <v>250.00125579264284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40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IMDEM</v>
      </c>
      <c r="G402" s="16">
        <f>VLOOKUP($D402,'Growth rate'!$B$3:$S$93,6,FALSE)*VLOOKUP($F402,BY_IND_Demand_Drivers!$B$5:$J$100,7,FALSE)</f>
        <v>251.43675104944509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40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IMDEM</v>
      </c>
      <c r="G403" s="16">
        <f>VLOOKUP($D403,'Growth rate'!$B$3:$S$93,6,FALSE)*VLOOKUP($F403,BY_IND_Demand_Drivers!$B$5:$J$100,7,FALSE)</f>
        <v>252.87224630624735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40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IMDEM</v>
      </c>
      <c r="G404" s="16">
        <f>VLOOKUP($D404,'Growth rate'!$B$3:$S$93,6,FALSE)*VLOOKUP($F404,BY_IND_Demand_Drivers!$B$5:$J$100,7,FALSE)</f>
        <v>254.16607782806335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40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IMDEM</v>
      </c>
      <c r="G405" s="16">
        <f>VLOOKUP($D405,'Growth rate'!$B$3:$S$93,6,FALSE)*VLOOKUP($F405,BY_IND_Demand_Drivers!$B$5:$J$100,7,FALSE)</f>
        <v>255.45990934987947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40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IMDEM</v>
      </c>
      <c r="G406" s="16">
        <f>VLOOKUP($D406,'Growth rate'!$B$3:$S$93,6,FALSE)*VLOOKUP($F406,BY_IND_Demand_Drivers!$B$5:$J$100,7,FALSE)</f>
        <v>256.75374087169541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40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IMDEM</v>
      </c>
      <c r="G407" s="16">
        <f>VLOOKUP($D407,'Growth rate'!$B$3:$S$93,6,FALSE)*VLOOKUP($F407,BY_IND_Demand_Drivers!$B$5:$J$100,7,FALSE)</f>
        <v>258.04757239351147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40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IMDEM</v>
      </c>
      <c r="G408" s="16">
        <f>VLOOKUP($D408,'Growth rate'!$B$3:$S$93,6,FALSE)*VLOOKUP($F408,BY_IND_Demand_Drivers!$B$5:$J$100,7,FALSE)</f>
        <v>259.34140391532753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40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IMDEM</v>
      </c>
      <c r="G409" s="16">
        <f>VLOOKUP($D409,'Growth rate'!$B$3:$S$93,6,FALSE)*VLOOKUP($F409,BY_IND_Demand_Drivers!$B$5:$J$100,7,FALSE)</f>
        <v>260.5218881668174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40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IMDEM</v>
      </c>
      <c r="G410" s="16">
        <f>VLOOKUP($D410,'Growth rate'!$B$3:$S$93,6,FALSE)*VLOOKUP($F410,BY_IND_Demand_Drivers!$B$5:$J$100,7,FALSE)</f>
        <v>261.70237241830728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40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IMDEM</v>
      </c>
      <c r="G411" s="16">
        <f>VLOOKUP($D411,'Growth rate'!$B$3:$S$93,6,FALSE)*VLOOKUP($F411,BY_IND_Demand_Drivers!$B$5:$J$100,7,FALSE)</f>
        <v>262.88285666979715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40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IMDEM</v>
      </c>
      <c r="G412" s="16">
        <f>VLOOKUP($D412,'Growth rate'!$B$3:$S$93,6,FALSE)*VLOOKUP($F412,BY_IND_Demand_Drivers!$B$5:$J$100,7,FALSE)</f>
        <v>264.06334092128702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40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IMDEM</v>
      </c>
      <c r="G413" s="16">
        <f>VLOOKUP($D413,'Growth rate'!$B$3:$S$93,6,FALSE)*VLOOKUP($F413,BY_IND_Demand_Drivers!$B$5:$J$100,7,FALSE)</f>
        <v>265.24382517277684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41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IMDTF</v>
      </c>
      <c r="G414" s="16">
        <f>VLOOKUP($D414,'Growth rate'!$B$3:$S$93,6,FALSE)*VLOOKUP($F414,BY_IND_Demand_Drivers!$B$5:$J$100,7,FALSE)</f>
        <v>7.4693015999999997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41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IMDTF</v>
      </c>
      <c r="G415" s="16">
        <f>VLOOKUP($D415,'Growth rate'!$B$3:$S$93,6,FALSE)*VLOOKUP($F415,BY_IND_Demand_Drivers!$B$5:$J$100,7,FALSE)</f>
        <v>7.67177085243899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41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IMDTF</v>
      </c>
      <c r="G416" s="16">
        <f>VLOOKUP($D416,'Growth rate'!$B$3:$S$93,6,FALSE)*VLOOKUP($F416,BY_IND_Demand_Drivers!$B$5:$J$100,7,FALSE)</f>
        <v>7.8742401048779813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41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IMDTF</v>
      </c>
      <c r="G417" s="16">
        <f>VLOOKUP($D417,'Growth rate'!$B$3:$S$93,6,FALSE)*VLOOKUP($F417,BY_IND_Demand_Drivers!$B$5:$J$100,7,FALSE)</f>
        <v>8.0767093573169735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41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IMDTF</v>
      </c>
      <c r="G418" s="16">
        <f>VLOOKUP($D418,'Growth rate'!$B$3:$S$93,6,FALSE)*VLOOKUP($F418,BY_IND_Demand_Drivers!$B$5:$J$100,7,FALSE)</f>
        <v>8.2791786097559648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41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IMDTF</v>
      </c>
      <c r="G419" s="16">
        <f>VLOOKUP($D419,'Growth rate'!$B$3:$S$93,6,FALSE)*VLOOKUP($F419,BY_IND_Demand_Drivers!$B$5:$J$100,7,FALSE)</f>
        <v>8.4816478621949543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41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IMDTF</v>
      </c>
      <c r="G420" s="16">
        <f>VLOOKUP($D420,'Growth rate'!$B$3:$S$93,6,FALSE)*VLOOKUP($F420,BY_IND_Demand_Drivers!$B$5:$J$100,7,FALSE)</f>
        <v>8.6841171146339455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41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IMDTF</v>
      </c>
      <c r="G421" s="16">
        <f>VLOOKUP($D421,'Growth rate'!$B$3:$S$93,6,FALSE)*VLOOKUP($F421,BY_IND_Demand_Drivers!$B$5:$J$100,7,FALSE)</f>
        <v>8.8865863670729368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41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IMDTF</v>
      </c>
      <c r="G422" s="16">
        <f>VLOOKUP($D422,'Growth rate'!$B$3:$S$93,6,FALSE)*VLOOKUP($F422,BY_IND_Demand_Drivers!$B$5:$J$100,7,FALSE)</f>
        <v>9.0890556195119299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41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IMDTF</v>
      </c>
      <c r="G423" s="16">
        <f>VLOOKUP($D423,'Growth rate'!$B$3:$S$93,6,FALSE)*VLOOKUP($F423,BY_IND_Demand_Drivers!$B$5:$J$100,7,FALSE)</f>
        <v>9.2915248719509194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41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IMDTF</v>
      </c>
      <c r="G424" s="16">
        <f>VLOOKUP($D424,'Growth rate'!$B$3:$S$93,6,FALSE)*VLOOKUP($F424,BY_IND_Demand_Drivers!$B$5:$J$100,7,FALSE)</f>
        <v>9.4939941243899106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41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IMDTF</v>
      </c>
      <c r="G425" s="16">
        <f>VLOOKUP($D425,'Growth rate'!$B$3:$S$93,6,FALSE)*VLOOKUP($F425,BY_IND_Demand_Drivers!$B$5:$J$100,7,FALSE)</f>
        <v>9.6964633768289037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41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IMDTF</v>
      </c>
      <c r="G426" s="16">
        <f>VLOOKUP($D426,'Growth rate'!$B$3:$S$93,6,FALSE)*VLOOKUP($F426,BY_IND_Demand_Drivers!$B$5:$J$100,7,FALSE)</f>
        <v>9.8989326292678914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41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IMDTF</v>
      </c>
      <c r="G427" s="16">
        <f>VLOOKUP($D427,'Growth rate'!$B$3:$S$93,6,FALSE)*VLOOKUP($F427,BY_IND_Demand_Drivers!$B$5:$J$100,7,FALSE)</f>
        <v>10.101401881706884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41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IMDTF</v>
      </c>
      <c r="G428" s="16">
        <f>VLOOKUP($D428,'Growth rate'!$B$3:$S$93,6,FALSE)*VLOOKUP($F428,BY_IND_Demand_Drivers!$B$5:$J$100,7,FALSE)</f>
        <v>10.303871134145876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41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IMDTF</v>
      </c>
      <c r="G429" s="16">
        <f>VLOOKUP($D429,'Growth rate'!$B$3:$S$93,6,FALSE)*VLOOKUP($F429,BY_IND_Demand_Drivers!$B$5:$J$100,7,FALSE)</f>
        <v>10.506340386584865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41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IMDTF</v>
      </c>
      <c r="G430" s="16">
        <f>VLOOKUP($D430,'Growth rate'!$B$3:$S$93,6,FALSE)*VLOOKUP($F430,BY_IND_Demand_Drivers!$B$5:$J$100,7,FALSE)</f>
        <v>10.708809639023858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41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IMDTF</v>
      </c>
      <c r="G431" s="16">
        <f>VLOOKUP($D431,'Growth rate'!$B$3:$S$93,6,FALSE)*VLOOKUP($F431,BY_IND_Demand_Drivers!$B$5:$J$100,7,FALSE)</f>
        <v>10.91127889146285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41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IMDTF</v>
      </c>
      <c r="G432" s="16">
        <f>VLOOKUP($D432,'Growth rate'!$B$3:$S$93,6,FALSE)*VLOOKUP($F432,BY_IND_Demand_Drivers!$B$5:$J$100,7,FALSE)</f>
        <v>11.113748143901839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41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IMDTF</v>
      </c>
      <c r="G433" s="16">
        <f>VLOOKUP($D433,'Growth rate'!$B$3:$S$93,6,FALSE)*VLOOKUP($F433,BY_IND_Demand_Drivers!$B$5:$J$100,7,FALSE)</f>
        <v>11.31621739634083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41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IMDTF</v>
      </c>
      <c r="G434" s="16">
        <f>VLOOKUP($D434,'Growth rate'!$B$3:$S$93,6,FALSE)*VLOOKUP($F434,BY_IND_Demand_Drivers!$B$5:$J$100,7,FALSE)</f>
        <v>11.518686648779822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41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IMDTF</v>
      </c>
      <c r="G435" s="16">
        <f>VLOOKUP($D435,'Growth rate'!$B$3:$S$93,6,FALSE)*VLOOKUP($F435,BY_IND_Demand_Drivers!$B$5:$J$100,7,FALSE)</f>
        <v>11.721155901218815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41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IMDTF</v>
      </c>
      <c r="G436" s="16">
        <f>VLOOKUP($D436,'Growth rate'!$B$3:$S$93,6,FALSE)*VLOOKUP($F436,BY_IND_Demand_Drivers!$B$5:$J$100,7,FALSE)</f>
        <v>11.923625153657804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41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IMDTF</v>
      </c>
      <c r="G437" s="16">
        <f>VLOOKUP($D437,'Growth rate'!$B$3:$S$93,6,FALSE)*VLOOKUP($F437,BY_IND_Demand_Drivers!$B$5:$J$100,7,FALSE)</f>
        <v>12.126094406096795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41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IMDTF</v>
      </c>
      <c r="G438" s="16">
        <f>VLOOKUP($D438,'Growth rate'!$B$3:$S$93,6,FALSE)*VLOOKUP($F438,BY_IND_Demand_Drivers!$B$5:$J$100,7,FALSE)</f>
        <v>12.328563658535787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41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IMDTF</v>
      </c>
      <c r="G439" s="16">
        <f>VLOOKUP($D439,'Growth rate'!$B$3:$S$93,6,FALSE)*VLOOKUP($F439,BY_IND_Demand_Drivers!$B$5:$J$100,7,FALSE)</f>
        <v>12.531032910974776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41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IMDTF</v>
      </c>
      <c r="G440" s="16">
        <f>VLOOKUP($D440,'Growth rate'!$B$3:$S$93,6,FALSE)*VLOOKUP($F440,BY_IND_Demand_Drivers!$B$5:$J$100,7,FALSE)</f>
        <v>12.733502163413769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41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IMDTF</v>
      </c>
      <c r="G441" s="16">
        <f>VLOOKUP($D441,'Growth rate'!$B$3:$S$93,6,FALSE)*VLOOKUP($F441,BY_IND_Demand_Drivers!$B$5:$J$100,7,FALSE)</f>
        <v>12.935971415852761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41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IMDTF</v>
      </c>
      <c r="G442" s="16">
        <f>VLOOKUP($D442,'Growth rate'!$B$3:$S$93,6,FALSE)*VLOOKUP($F442,BY_IND_Demand_Drivers!$B$5:$J$100,7,FALSE)</f>
        <v>13.13844066829175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41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IMDTF</v>
      </c>
      <c r="G443" s="16">
        <f>VLOOKUP($D443,'Growth rate'!$B$3:$S$93,6,FALSE)*VLOOKUP($F443,BY_IND_Demand_Drivers!$B$5:$J$100,7,FALSE)</f>
        <v>13.340909920730743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41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IMDTF</v>
      </c>
      <c r="G444" s="16">
        <f>VLOOKUP($D444,'Growth rate'!$B$3:$S$93,6,FALSE)*VLOOKUP($F444,BY_IND_Demand_Drivers!$B$5:$J$100,7,FALSE)</f>
        <v>13.543379173169733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41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IMDTF</v>
      </c>
      <c r="G445" s="16">
        <f>VLOOKUP($D445,'Growth rate'!$B$3:$S$93,6,FALSE)*VLOOKUP($F445,BY_IND_Demand_Drivers!$B$5:$J$100,7,FALSE)</f>
        <v>13.745848425608724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41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IMDTF</v>
      </c>
      <c r="G446" s="16">
        <f>VLOOKUP($D446,'Growth rate'!$B$3:$S$93,6,FALSE)*VLOOKUP($F446,BY_IND_Demand_Drivers!$B$5:$J$100,7,FALSE)</f>
        <v>13.900390864140569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41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IMDTF</v>
      </c>
      <c r="G447" s="16">
        <f>VLOOKUP($D447,'Growth rate'!$B$3:$S$93,6,FALSE)*VLOOKUP($F447,BY_IND_Demand_Drivers!$B$5:$J$100,7,FALSE)</f>
        <v>14.054933302672413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41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IMDTF</v>
      </c>
      <c r="G448" s="16">
        <f>VLOOKUP($D448,'Growth rate'!$B$3:$S$93,6,FALSE)*VLOOKUP($F448,BY_IND_Demand_Drivers!$B$5:$J$100,7,FALSE)</f>
        <v>14.20947574120426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41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IMDTF</v>
      </c>
      <c r="G449" s="16">
        <f>VLOOKUP($D449,'Growth rate'!$B$3:$S$93,6,FALSE)*VLOOKUP($F449,BY_IND_Demand_Drivers!$B$5:$J$100,7,FALSE)</f>
        <v>14.364018179736105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41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IMDTF</v>
      </c>
      <c r="G450" s="16">
        <f>VLOOKUP($D450,'Growth rate'!$B$3:$S$93,6,FALSE)*VLOOKUP($F450,BY_IND_Demand_Drivers!$B$5:$J$100,7,FALSE)</f>
        <v>14.518560618267951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41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IMDTF</v>
      </c>
      <c r="G451" s="16">
        <f>VLOOKUP($D451,'Growth rate'!$B$3:$S$93,6,FALSE)*VLOOKUP($F451,BY_IND_Demand_Drivers!$B$5:$J$100,7,FALSE)</f>
        <v>14.683995423941877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41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IMDTF</v>
      </c>
      <c r="G452" s="16">
        <f>VLOOKUP($D452,'Growth rate'!$B$3:$S$93,6,FALSE)*VLOOKUP($F452,BY_IND_Demand_Drivers!$B$5:$J$100,7,FALSE)</f>
        <v>14.849430229615798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41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IMDTF</v>
      </c>
      <c r="G453" s="16">
        <f>VLOOKUP($D453,'Growth rate'!$B$3:$S$93,6,FALSE)*VLOOKUP($F453,BY_IND_Demand_Drivers!$B$5:$J$100,7,FALSE)</f>
        <v>15.014865035289725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41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IMDTF</v>
      </c>
      <c r="G454" s="16">
        <f>VLOOKUP($D454,'Growth rate'!$B$3:$S$93,6,FALSE)*VLOOKUP($F454,BY_IND_Demand_Drivers!$B$5:$J$100,7,FALSE)</f>
        <v>15.180299840963649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41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IMDTF</v>
      </c>
      <c r="G455" s="16">
        <f>VLOOKUP($D455,'Growth rate'!$B$3:$S$93,6,FALSE)*VLOOKUP($F455,BY_IND_Demand_Drivers!$B$5:$J$100,7,FALSE)</f>
        <v>15.34573464663757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41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IMDTF</v>
      </c>
      <c r="G456" s="16">
        <f>VLOOKUP($D456,'Growth rate'!$B$3:$S$93,6,FALSE)*VLOOKUP($F456,BY_IND_Demand_Drivers!$B$5:$J$100,7,FALSE)</f>
        <v>15.510108537363667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41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IMDTF</v>
      </c>
      <c r="G457" s="16">
        <f>VLOOKUP($D457,'Growth rate'!$B$3:$S$93,6,FALSE)*VLOOKUP($F457,BY_IND_Demand_Drivers!$B$5:$J$100,7,FALSE)</f>
        <v>15.67448242808976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41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IMDTF</v>
      </c>
      <c r="G458" s="16">
        <f>VLOOKUP($D458,'Growth rate'!$B$3:$S$93,6,FALSE)*VLOOKUP($F458,BY_IND_Demand_Drivers!$B$5:$J$100,7,FALSE)</f>
        <v>15.838856318815855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41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IMDTF</v>
      </c>
      <c r="G459" s="16">
        <f>VLOOKUP($D459,'Growth rate'!$B$3:$S$93,6,FALSE)*VLOOKUP($F459,BY_IND_Demand_Drivers!$B$5:$J$100,7,FALSE)</f>
        <v>16.003230209541943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41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IMDTF</v>
      </c>
      <c r="G460" s="16">
        <f>VLOOKUP($D460,'Growth rate'!$B$3:$S$93,6,FALSE)*VLOOKUP($F460,BY_IND_Demand_Drivers!$B$5:$J$100,7,FALSE)</f>
        <v>16.167604100268044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41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IMDTF</v>
      </c>
      <c r="G461" s="16">
        <f>VLOOKUP($D461,'Growth rate'!$B$3:$S$93,6,FALSE)*VLOOKUP($F461,BY_IND_Demand_Drivers!$B$5:$J$100,7,FALSE)</f>
        <v>16.33026314257873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41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IMDTF</v>
      </c>
      <c r="G462" s="16">
        <f>VLOOKUP($D462,'Growth rate'!$B$3:$S$93,6,FALSE)*VLOOKUP($F462,BY_IND_Demand_Drivers!$B$5:$J$100,7,FALSE)</f>
        <v>16.492922184889423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41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IMDTF</v>
      </c>
      <c r="G463" s="16">
        <f>VLOOKUP($D463,'Growth rate'!$B$3:$S$93,6,FALSE)*VLOOKUP($F463,BY_IND_Demand_Drivers!$B$5:$J$100,7,FALSE)</f>
        <v>16.655581227200109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41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IMDTF</v>
      </c>
      <c r="G464" s="16">
        <f>VLOOKUP($D464,'Growth rate'!$B$3:$S$93,6,FALSE)*VLOOKUP($F464,BY_IND_Demand_Drivers!$B$5:$J$100,7,FALSE)</f>
        <v>16.818240269510802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41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IMDTF</v>
      </c>
      <c r="G465" s="16">
        <f>VLOOKUP($D465,'Growth rate'!$B$3:$S$93,6,FALSE)*VLOOKUP($F465,BY_IND_Demand_Drivers!$B$5:$J$100,7,FALSE)</f>
        <v>16.980899311821489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41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IMDTF</v>
      </c>
      <c r="G466" s="16">
        <f>VLOOKUP($D466,'Growth rate'!$B$3:$S$93,6,FALSE)*VLOOKUP($F466,BY_IND_Demand_Drivers!$B$5:$J$100,7,FALSE)</f>
        <v>17.13495417848095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41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IMDTF</v>
      </c>
      <c r="G467" s="16">
        <f>VLOOKUP($D467,'Growth rate'!$B$3:$S$93,6,FALSE)*VLOOKUP($F467,BY_IND_Demand_Drivers!$B$5:$J$100,7,FALSE)</f>
        <v>17.289009045140411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41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IMDTF</v>
      </c>
      <c r="G468" s="16">
        <f>VLOOKUP($D468,'Growth rate'!$B$3:$S$93,6,FALSE)*VLOOKUP($F468,BY_IND_Demand_Drivers!$B$5:$J$100,7,FALSE)</f>
        <v>17.443063911799861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41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IMDTF</v>
      </c>
      <c r="G469" s="16">
        <f>VLOOKUP($D469,'Growth rate'!$B$3:$S$93,6,FALSE)*VLOOKUP($F469,BY_IND_Demand_Drivers!$B$5:$J$100,7,FALSE)</f>
        <v>17.597118778459318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41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IMDTF</v>
      </c>
      <c r="G470" s="16">
        <f>VLOOKUP($D470,'Growth rate'!$B$3:$S$93,6,FALSE)*VLOOKUP($F470,BY_IND_Demand_Drivers!$B$5:$J$100,7,FALSE)</f>
        <v>17.751173645118776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41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IMDTF</v>
      </c>
      <c r="G471" s="16">
        <f>VLOOKUP($D471,'Growth rate'!$B$3:$S$93,6,FALSE)*VLOOKUP($F471,BY_IND_Demand_Drivers!$B$5:$J$100,7,FALSE)</f>
        <v>17.895834550284121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41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IMDTF</v>
      </c>
      <c r="G472" s="16">
        <f>VLOOKUP($D472,'Growth rate'!$B$3:$S$93,6,FALSE)*VLOOKUP($F472,BY_IND_Demand_Drivers!$B$5:$J$100,7,FALSE)</f>
        <v>18.04049545544947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41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IMDTF</v>
      </c>
      <c r="G473" s="16">
        <f>VLOOKUP($D473,'Growth rate'!$B$3:$S$93,6,FALSE)*VLOOKUP($F473,BY_IND_Demand_Drivers!$B$5:$J$100,7,FALSE)</f>
        <v>18.185156360614812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41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IMDTF</v>
      </c>
      <c r="G474" s="16">
        <f>VLOOKUP($D474,'Growth rate'!$B$3:$S$93,6,FALSE)*VLOOKUP($F474,BY_IND_Demand_Drivers!$B$5:$J$100,7,FALSE)</f>
        <v>18.329817265780157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41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IMDTF</v>
      </c>
      <c r="G475" s="16">
        <f>VLOOKUP($D475,'Growth rate'!$B$3:$S$93,6,FALSE)*VLOOKUP($F475,BY_IND_Demand_Drivers!$B$5:$J$100,7,FALSE)</f>
        <v>18.474478170945503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41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IMDTF</v>
      </c>
      <c r="G476" s="16">
        <f>VLOOKUP($D476,'Growth rate'!$B$3:$S$93,6,FALSE)*VLOOKUP($F476,BY_IND_Demand_Drivers!$B$5:$J$100,7,FALSE)</f>
        <v>18.601550798674051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41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IMDTF</v>
      </c>
      <c r="G477" s="16">
        <f>VLOOKUP($D477,'Growth rate'!$B$3:$S$93,6,FALSE)*VLOOKUP($F477,BY_IND_Demand_Drivers!$B$5:$J$100,7,FALSE)</f>
        <v>18.728623426402596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41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IMDTF</v>
      </c>
      <c r="G478" s="16">
        <f>VLOOKUP($D478,'Growth rate'!$B$3:$S$93,6,FALSE)*VLOOKUP($F478,BY_IND_Demand_Drivers!$B$5:$J$100,7,FALSE)</f>
        <v>18.855696054131144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41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IMDTF</v>
      </c>
      <c r="G479" s="16">
        <f>VLOOKUP($D479,'Growth rate'!$B$3:$S$93,6,FALSE)*VLOOKUP($F479,BY_IND_Demand_Drivers!$B$5:$J$100,7,FALSE)</f>
        <v>18.982768681859692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41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IMDTF</v>
      </c>
      <c r="G480" s="16">
        <f>VLOOKUP($D480,'Growth rate'!$B$3:$S$93,6,FALSE)*VLOOKUP($F480,BY_IND_Demand_Drivers!$B$5:$J$100,7,FALSE)</f>
        <v>19.109841309588237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41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IMDTF</v>
      </c>
      <c r="G481" s="16">
        <f>VLOOKUP($D481,'Growth rate'!$B$3:$S$93,6,FALSE)*VLOOKUP($F481,BY_IND_Demand_Drivers!$B$5:$J$100,7,FALSE)</f>
        <v>19.221492390136984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41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IMDTF</v>
      </c>
      <c r="G482" s="16">
        <f>VLOOKUP($D482,'Growth rate'!$B$3:$S$93,6,FALSE)*VLOOKUP($F482,BY_IND_Demand_Drivers!$B$5:$J$100,7,FALSE)</f>
        <v>19.333143470685723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41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IMDTF</v>
      </c>
      <c r="G483" s="16">
        <f>VLOOKUP($D483,'Growth rate'!$B$3:$S$93,6,FALSE)*VLOOKUP($F483,BY_IND_Demand_Drivers!$B$5:$J$100,7,FALSE)</f>
        <v>19.444794551234466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41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IMDTF</v>
      </c>
      <c r="G484" s="16">
        <f>VLOOKUP($D484,'Growth rate'!$B$3:$S$93,6,FALSE)*VLOOKUP($F484,BY_IND_Demand_Drivers!$B$5:$J$100,7,FALSE)</f>
        <v>19.556445631783209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41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IMDTF</v>
      </c>
      <c r="G485" s="16">
        <f>VLOOKUP($D485,'Growth rate'!$B$3:$S$93,6,FALSE)*VLOOKUP($F485,BY_IND_Demand_Drivers!$B$5:$J$100,7,FALSE)</f>
        <v>19.668096712331952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41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IMDTF</v>
      </c>
      <c r="G486" s="16">
        <f>VLOOKUP($D486,'Growth rate'!$B$3:$S$93,6,FALSE)*VLOOKUP($F486,BY_IND_Demand_Drivers!$B$5:$J$100,7,FALSE)</f>
        <v>19.768729359339495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41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IMDTF</v>
      </c>
      <c r="G487" s="16">
        <f>VLOOKUP($D487,'Growth rate'!$B$3:$S$93,6,FALSE)*VLOOKUP($F487,BY_IND_Demand_Drivers!$B$5:$J$100,7,FALSE)</f>
        <v>19.869362006347046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41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IMDTF</v>
      </c>
      <c r="G488" s="16">
        <f>VLOOKUP($D488,'Growth rate'!$B$3:$S$93,6,FALSE)*VLOOKUP($F488,BY_IND_Demand_Drivers!$B$5:$J$100,7,FALSE)</f>
        <v>19.969994653354583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41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IMDTF</v>
      </c>
      <c r="G489" s="16">
        <f>VLOOKUP($D489,'Growth rate'!$B$3:$S$93,6,FALSE)*VLOOKUP($F489,BY_IND_Demand_Drivers!$B$5:$J$100,7,FALSE)</f>
        <v>20.07062730036213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41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IMDTF</v>
      </c>
      <c r="G490" s="16">
        <f>VLOOKUP($D490,'Growth rate'!$B$3:$S$93,6,FALSE)*VLOOKUP($F490,BY_IND_Demand_Drivers!$B$5:$J$100,7,FALSE)</f>
        <v>20.171259947369673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41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IMDTF</v>
      </c>
      <c r="G491" s="16">
        <f>VLOOKUP($D491,'Growth rate'!$B$3:$S$93,6,FALSE)*VLOOKUP($F491,BY_IND_Demand_Drivers!$B$5:$J$100,7,FALSE)</f>
        <v>20.263076581123816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41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IMDTF</v>
      </c>
      <c r="G492" s="16">
        <f>VLOOKUP($D492,'Growth rate'!$B$3:$S$93,6,FALSE)*VLOOKUP($F492,BY_IND_Demand_Drivers!$B$5:$J$100,7,FALSE)</f>
        <v>20.354893214877958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41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IMDTF</v>
      </c>
      <c r="G493" s="16">
        <f>VLOOKUP($D493,'Growth rate'!$B$3:$S$93,6,FALSE)*VLOOKUP($F493,BY_IND_Demand_Drivers!$B$5:$J$100,7,FALSE)</f>
        <v>20.446709848632096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41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IMDTF</v>
      </c>
      <c r="G494" s="16">
        <f>VLOOKUP($D494,'Growth rate'!$B$3:$S$93,6,FALSE)*VLOOKUP($F494,BY_IND_Demand_Drivers!$B$5:$J$100,7,FALSE)</f>
        <v>20.538526482386235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41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IMDTF</v>
      </c>
      <c r="G495" s="16">
        <f>VLOOKUP($D495,'Growth rate'!$B$3:$S$93,6,FALSE)*VLOOKUP($F495,BY_IND_Demand_Drivers!$B$5:$J$100,7,FALSE)</f>
        <v>20.630343116140374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42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IMDFL</v>
      </c>
      <c r="G496" s="16">
        <f>VLOOKUP($D496,'Growth rate'!$B$3:$S$93,6,FALSE)*VLOOKUP($F496,BY_IND_Demand_Drivers!$B$5:$J$100,7,FALSE)</f>
        <v>0.71352541782178203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42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IMDFL</v>
      </c>
      <c r="G497" s="16">
        <f>VLOOKUP($D497,'Growth rate'!$B$3:$S$93,6,FALSE)*VLOOKUP($F497,BY_IND_Demand_Drivers!$B$5:$J$100,7,FALSE)</f>
        <v>0.73286684566593208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42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IMDFL</v>
      </c>
      <c r="G498" s="16">
        <f>VLOOKUP($D498,'Growth rate'!$B$3:$S$93,6,FALSE)*VLOOKUP($F498,BY_IND_Demand_Drivers!$B$5:$J$100,7,FALSE)</f>
        <v>0.75220827351008224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42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IMDFL</v>
      </c>
      <c r="G499" s="16">
        <f>VLOOKUP($D499,'Growth rate'!$B$3:$S$93,6,FALSE)*VLOOKUP($F499,BY_IND_Demand_Drivers!$B$5:$J$100,7,FALSE)</f>
        <v>0.7715497013542324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42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IMDFL</v>
      </c>
      <c r="G500" s="16">
        <f>VLOOKUP($D500,'Growth rate'!$B$3:$S$93,6,FALSE)*VLOOKUP($F500,BY_IND_Demand_Drivers!$B$5:$J$100,7,FALSE)</f>
        <v>0.79089112919838256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42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IMDFL</v>
      </c>
      <c r="G501" s="16">
        <f>VLOOKUP($D501,'Growth rate'!$B$3:$S$93,6,FALSE)*VLOOKUP($F501,BY_IND_Demand_Drivers!$B$5:$J$100,7,FALSE)</f>
        <v>0.81023255704253261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42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IMDFL</v>
      </c>
      <c r="G502" s="16">
        <f>VLOOKUP($D502,'Growth rate'!$B$3:$S$93,6,FALSE)*VLOOKUP($F502,BY_IND_Demand_Drivers!$B$5:$J$100,7,FALSE)</f>
        <v>0.82957398488668266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42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IMDFL</v>
      </c>
      <c r="G503" s="16">
        <f>VLOOKUP($D503,'Growth rate'!$B$3:$S$93,6,FALSE)*VLOOKUP($F503,BY_IND_Demand_Drivers!$B$5:$J$100,7,FALSE)</f>
        <v>0.84891541273083271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42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IMDFL</v>
      </c>
      <c r="G504" s="16">
        <f>VLOOKUP($D504,'Growth rate'!$B$3:$S$93,6,FALSE)*VLOOKUP($F504,BY_IND_Demand_Drivers!$B$5:$J$100,7,FALSE)</f>
        <v>0.86825684057498298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42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IMDFL</v>
      </c>
      <c r="G505" s="16">
        <f>VLOOKUP($D505,'Growth rate'!$B$3:$S$93,6,FALSE)*VLOOKUP($F505,BY_IND_Demand_Drivers!$B$5:$J$100,7,FALSE)</f>
        <v>0.88759826841913303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42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IMDFL</v>
      </c>
      <c r="G506" s="16">
        <f>VLOOKUP($D506,'Growth rate'!$B$3:$S$93,6,FALSE)*VLOOKUP($F506,BY_IND_Demand_Drivers!$B$5:$J$100,7,FALSE)</f>
        <v>0.90693969626328319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42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IMDFL</v>
      </c>
      <c r="G507" s="16">
        <f>VLOOKUP($D507,'Growth rate'!$B$3:$S$93,6,FALSE)*VLOOKUP($F507,BY_IND_Demand_Drivers!$B$5:$J$100,7,FALSE)</f>
        <v>0.92628112410743335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42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IMDFL</v>
      </c>
      <c r="G508" s="16">
        <f>VLOOKUP($D508,'Growth rate'!$B$3:$S$93,6,FALSE)*VLOOKUP($F508,BY_IND_Demand_Drivers!$B$5:$J$100,7,FALSE)</f>
        <v>0.94562255195158329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42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IMDFL</v>
      </c>
      <c r="G509" s="16">
        <f>VLOOKUP($D509,'Growth rate'!$B$3:$S$93,6,FALSE)*VLOOKUP($F509,BY_IND_Demand_Drivers!$B$5:$J$100,7,FALSE)</f>
        <v>0.96496397979573356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42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IMDFL</v>
      </c>
      <c r="G510" s="16">
        <f>VLOOKUP($D510,'Growth rate'!$B$3:$S$93,6,FALSE)*VLOOKUP($F510,BY_IND_Demand_Drivers!$B$5:$J$100,7,FALSE)</f>
        <v>0.98430540763988361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42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IMDFL</v>
      </c>
      <c r="G511" s="16">
        <f>VLOOKUP($D511,'Growth rate'!$B$3:$S$93,6,FALSE)*VLOOKUP($F511,BY_IND_Demand_Drivers!$B$5:$J$100,7,FALSE)</f>
        <v>1.0036468354840338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42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IMDFL</v>
      </c>
      <c r="G512" s="16">
        <f>VLOOKUP($D512,'Growth rate'!$B$3:$S$93,6,FALSE)*VLOOKUP($F512,BY_IND_Demand_Drivers!$B$5:$J$100,7,FALSE)</f>
        <v>1.0229882633281839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42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IMDFL</v>
      </c>
      <c r="G513" s="16">
        <f>VLOOKUP($D513,'Growth rate'!$B$3:$S$93,6,FALSE)*VLOOKUP($F513,BY_IND_Demand_Drivers!$B$5:$J$100,7,FALSE)</f>
        <v>1.0423296911723341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42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IMDFL</v>
      </c>
      <c r="G514" s="16">
        <f>VLOOKUP($D514,'Growth rate'!$B$3:$S$93,6,FALSE)*VLOOKUP($F514,BY_IND_Demand_Drivers!$B$5:$J$100,7,FALSE)</f>
        <v>1.061671119016484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42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IMDFL</v>
      </c>
      <c r="G515" s="16">
        <f>VLOOKUP($D515,'Growth rate'!$B$3:$S$93,6,FALSE)*VLOOKUP($F515,BY_IND_Demand_Drivers!$B$5:$J$100,7,FALSE)</f>
        <v>1.0810125468606342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42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IMDFL</v>
      </c>
      <c r="G516" s="16">
        <f>VLOOKUP($D516,'Growth rate'!$B$3:$S$93,6,FALSE)*VLOOKUP($F516,BY_IND_Demand_Drivers!$B$5:$J$100,7,FALSE)</f>
        <v>1.1003539747047844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42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IMDFL</v>
      </c>
      <c r="G517" s="16">
        <f>VLOOKUP($D517,'Growth rate'!$B$3:$S$93,6,FALSE)*VLOOKUP($F517,BY_IND_Demand_Drivers!$B$5:$J$100,7,FALSE)</f>
        <v>1.1196954025489345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42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IMDFL</v>
      </c>
      <c r="G518" s="16">
        <f>VLOOKUP($D518,'Growth rate'!$B$3:$S$93,6,FALSE)*VLOOKUP($F518,BY_IND_Demand_Drivers!$B$5:$J$100,7,FALSE)</f>
        <v>1.1390368303930847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42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IMDFL</v>
      </c>
      <c r="G519" s="16">
        <f>VLOOKUP($D519,'Growth rate'!$B$3:$S$93,6,FALSE)*VLOOKUP($F519,BY_IND_Demand_Drivers!$B$5:$J$100,7,FALSE)</f>
        <v>1.1583782582372346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42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IMDFL</v>
      </c>
      <c r="G520" s="16">
        <f>VLOOKUP($D520,'Growth rate'!$B$3:$S$93,6,FALSE)*VLOOKUP($F520,BY_IND_Demand_Drivers!$B$5:$J$100,7,FALSE)</f>
        <v>1.1777196860813848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42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IMDFL</v>
      </c>
      <c r="G521" s="16">
        <f>VLOOKUP($D521,'Growth rate'!$B$3:$S$93,6,FALSE)*VLOOKUP($F521,BY_IND_Demand_Drivers!$B$5:$J$100,7,FALSE)</f>
        <v>1.1970611139255349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42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IMDFL</v>
      </c>
      <c r="G522" s="16">
        <f>VLOOKUP($D522,'Growth rate'!$B$3:$S$93,6,FALSE)*VLOOKUP($F522,BY_IND_Demand_Drivers!$B$5:$J$100,7,FALSE)</f>
        <v>1.2164025417696851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42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IMDFL</v>
      </c>
      <c r="G523" s="16">
        <f>VLOOKUP($D523,'Growth rate'!$B$3:$S$93,6,FALSE)*VLOOKUP($F523,BY_IND_Demand_Drivers!$B$5:$J$100,7,FALSE)</f>
        <v>1.235743969613835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42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IMDFL</v>
      </c>
      <c r="G524" s="16">
        <f>VLOOKUP($D524,'Growth rate'!$B$3:$S$93,6,FALSE)*VLOOKUP($F524,BY_IND_Demand_Drivers!$B$5:$J$100,7,FALSE)</f>
        <v>1.2550853974579852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42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IMDFL</v>
      </c>
      <c r="G525" s="16">
        <f>VLOOKUP($D525,'Growth rate'!$B$3:$S$93,6,FALSE)*VLOOKUP($F525,BY_IND_Demand_Drivers!$B$5:$J$100,7,FALSE)</f>
        <v>1.2744268253021354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42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IMDFL</v>
      </c>
      <c r="G526" s="16">
        <f>VLOOKUP($D526,'Growth rate'!$B$3:$S$93,6,FALSE)*VLOOKUP($F526,BY_IND_Demand_Drivers!$B$5:$J$100,7,FALSE)</f>
        <v>1.2937682531462853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42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IMDFL</v>
      </c>
      <c r="G527" s="16">
        <f>VLOOKUP($D527,'Growth rate'!$B$3:$S$93,6,FALSE)*VLOOKUP($F527,BY_IND_Demand_Drivers!$B$5:$J$100,7,FALSE)</f>
        <v>1.3131096809904357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42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IMDFL</v>
      </c>
      <c r="G528" s="16">
        <f>VLOOKUP($D528,'Growth rate'!$B$3:$S$93,6,FALSE)*VLOOKUP($F528,BY_IND_Demand_Drivers!$B$5:$J$100,7,FALSE)</f>
        <v>1.3278727691518015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42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IMDFL</v>
      </c>
      <c r="G529" s="16">
        <f>VLOOKUP($D529,'Growth rate'!$B$3:$S$93,6,FALSE)*VLOOKUP($F529,BY_IND_Demand_Drivers!$B$5:$J$100,7,FALSE)</f>
        <v>1.3426358573131674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42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IMDFL</v>
      </c>
      <c r="G530" s="16">
        <f>VLOOKUP($D530,'Growth rate'!$B$3:$S$93,6,FALSE)*VLOOKUP($F530,BY_IND_Demand_Drivers!$B$5:$J$100,7,FALSE)</f>
        <v>1.3573989454745334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42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IMDFL</v>
      </c>
      <c r="G531" s="16">
        <f>VLOOKUP($D531,'Growth rate'!$B$3:$S$93,6,FALSE)*VLOOKUP($F531,BY_IND_Demand_Drivers!$B$5:$J$100,7,FALSE)</f>
        <v>1.3721620336358995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42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IMDFL</v>
      </c>
      <c r="G532" s="16">
        <f>VLOOKUP($D532,'Growth rate'!$B$3:$S$93,6,FALSE)*VLOOKUP($F532,BY_IND_Demand_Drivers!$B$5:$J$100,7,FALSE)</f>
        <v>1.3869251217972656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42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IMDFL</v>
      </c>
      <c r="G533" s="16">
        <f>VLOOKUP($D533,'Growth rate'!$B$3:$S$93,6,FALSE)*VLOOKUP($F533,BY_IND_Demand_Drivers!$B$5:$J$100,7,FALSE)</f>
        <v>1.4027287330533371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42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IMDFL</v>
      </c>
      <c r="G534" s="16">
        <f>VLOOKUP($D534,'Growth rate'!$B$3:$S$93,6,FALSE)*VLOOKUP($F534,BY_IND_Demand_Drivers!$B$5:$J$100,7,FALSE)</f>
        <v>1.4185323443094082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42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IMDFL</v>
      </c>
      <c r="G535" s="16">
        <f>VLOOKUP($D535,'Growth rate'!$B$3:$S$93,6,FALSE)*VLOOKUP($F535,BY_IND_Demand_Drivers!$B$5:$J$100,7,FALSE)</f>
        <v>1.4343359555654798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42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IMDFL</v>
      </c>
      <c r="G536" s="16">
        <f>VLOOKUP($D536,'Growth rate'!$B$3:$S$93,6,FALSE)*VLOOKUP($F536,BY_IND_Demand_Drivers!$B$5:$J$100,7,FALSE)</f>
        <v>1.4501395668215513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42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IMDFL</v>
      </c>
      <c r="G537" s="16">
        <f>VLOOKUP($D537,'Growth rate'!$B$3:$S$93,6,FALSE)*VLOOKUP($F537,BY_IND_Demand_Drivers!$B$5:$J$100,7,FALSE)</f>
        <v>1.4659431780776224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42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IMDFL</v>
      </c>
      <c r="G538" s="16">
        <f>VLOOKUP($D538,'Growth rate'!$B$3:$S$93,6,FALSE)*VLOOKUP($F538,BY_IND_Demand_Drivers!$B$5:$J$100,7,FALSE)</f>
        <v>1.4816454425382422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42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IMDFL</v>
      </c>
      <c r="G539" s="16">
        <f>VLOOKUP($D539,'Growth rate'!$B$3:$S$93,6,FALSE)*VLOOKUP($F539,BY_IND_Demand_Drivers!$B$5:$J$100,7,FALSE)</f>
        <v>1.4973477069988614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42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IMDFL</v>
      </c>
      <c r="G540" s="16">
        <f>VLOOKUP($D540,'Growth rate'!$B$3:$S$93,6,FALSE)*VLOOKUP($F540,BY_IND_Demand_Drivers!$B$5:$J$100,7,FALSE)</f>
        <v>1.5130499714594809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42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IMDFL</v>
      </c>
      <c r="G541" s="16">
        <f>VLOOKUP($D541,'Growth rate'!$B$3:$S$93,6,FALSE)*VLOOKUP($F541,BY_IND_Demand_Drivers!$B$5:$J$100,7,FALSE)</f>
        <v>1.5287522359201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42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IMDFL</v>
      </c>
      <c r="G542" s="16">
        <f>VLOOKUP($D542,'Growth rate'!$B$3:$S$93,6,FALSE)*VLOOKUP($F542,BY_IND_Demand_Drivers!$B$5:$J$100,7,FALSE)</f>
        <v>1.54445450038072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42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IMDFL</v>
      </c>
      <c r="G543" s="16">
        <f>VLOOKUP($D543,'Growth rate'!$B$3:$S$93,6,FALSE)*VLOOKUP($F543,BY_IND_Demand_Drivers!$B$5:$J$100,7,FALSE)</f>
        <v>1.5599929492669216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42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IMDFL</v>
      </c>
      <c r="G544" s="16">
        <f>VLOOKUP($D544,'Growth rate'!$B$3:$S$93,6,FALSE)*VLOOKUP($F544,BY_IND_Demand_Drivers!$B$5:$J$100,7,FALSE)</f>
        <v>1.5755313981531236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42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IMDFL</v>
      </c>
      <c r="G545" s="16">
        <f>VLOOKUP($D545,'Growth rate'!$B$3:$S$93,6,FALSE)*VLOOKUP($F545,BY_IND_Demand_Drivers!$B$5:$J$100,7,FALSE)</f>
        <v>1.5910698470393254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42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IMDFL</v>
      </c>
      <c r="G546" s="16">
        <f>VLOOKUP($D546,'Growth rate'!$B$3:$S$93,6,FALSE)*VLOOKUP($F546,BY_IND_Demand_Drivers!$B$5:$J$100,7,FALSE)</f>
        <v>1.6066082959255275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42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IMDFL</v>
      </c>
      <c r="G547" s="16">
        <f>VLOOKUP($D547,'Growth rate'!$B$3:$S$93,6,FALSE)*VLOOKUP($F547,BY_IND_Demand_Drivers!$B$5:$J$100,7,FALSE)</f>
        <v>1.622146744811729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42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IMDFL</v>
      </c>
      <c r="G548" s="16">
        <f>VLOOKUP($D548,'Growth rate'!$B$3:$S$93,6,FALSE)*VLOOKUP($F548,BY_IND_Demand_Drivers!$B$5:$J$100,7,FALSE)</f>
        <v>1.6368632563394829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42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IMDFL</v>
      </c>
      <c r="G549" s="16">
        <f>VLOOKUP($D549,'Growth rate'!$B$3:$S$93,6,FALSE)*VLOOKUP($F549,BY_IND_Demand_Drivers!$B$5:$J$100,7,FALSE)</f>
        <v>1.6515797678672366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42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IMDFL</v>
      </c>
      <c r="G550" s="16">
        <f>VLOOKUP($D550,'Growth rate'!$B$3:$S$93,6,FALSE)*VLOOKUP($F550,BY_IND_Demand_Drivers!$B$5:$J$100,7,FALSE)</f>
        <v>1.6662962793949898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42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IMDFL</v>
      </c>
      <c r="G551" s="16">
        <f>VLOOKUP($D551,'Growth rate'!$B$3:$S$93,6,FALSE)*VLOOKUP($F551,BY_IND_Demand_Drivers!$B$5:$J$100,7,FALSE)</f>
        <v>1.6810127909227432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42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IMDFL</v>
      </c>
      <c r="G552" s="16">
        <f>VLOOKUP($D552,'Growth rate'!$B$3:$S$93,6,FALSE)*VLOOKUP($F552,BY_IND_Demand_Drivers!$B$5:$J$100,7,FALSE)</f>
        <v>1.6957293024504971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42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IMDFL</v>
      </c>
      <c r="G553" s="16">
        <f>VLOOKUP($D553,'Growth rate'!$B$3:$S$93,6,FALSE)*VLOOKUP($F553,BY_IND_Demand_Drivers!$B$5:$J$100,7,FALSE)</f>
        <v>1.709548430171967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42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IMDFL</v>
      </c>
      <c r="G554" s="16">
        <f>VLOOKUP($D554,'Growth rate'!$B$3:$S$93,6,FALSE)*VLOOKUP($F554,BY_IND_Demand_Drivers!$B$5:$J$100,7,FALSE)</f>
        <v>1.7233675578934371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42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IMDFL</v>
      </c>
      <c r="G555" s="16">
        <f>VLOOKUP($D555,'Growth rate'!$B$3:$S$93,6,FALSE)*VLOOKUP($F555,BY_IND_Demand_Drivers!$B$5:$J$100,7,FALSE)</f>
        <v>1.737186685614907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42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IMDFL</v>
      </c>
      <c r="G556" s="16">
        <f>VLOOKUP($D556,'Growth rate'!$B$3:$S$93,6,FALSE)*VLOOKUP($F556,BY_IND_Demand_Drivers!$B$5:$J$100,7,FALSE)</f>
        <v>1.7510058133363768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42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IMDFL</v>
      </c>
      <c r="G557" s="16">
        <f>VLOOKUP($D557,'Growth rate'!$B$3:$S$93,6,FALSE)*VLOOKUP($F557,BY_IND_Demand_Drivers!$B$5:$J$100,7,FALSE)</f>
        <v>1.7648249410578469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42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IMDFL</v>
      </c>
      <c r="G558" s="16">
        <f>VLOOKUP($D558,'Growth rate'!$B$3:$S$93,6,FALSE)*VLOOKUP($F558,BY_IND_Demand_Drivers!$B$5:$J$100,7,FALSE)</f>
        <v>1.7769639005816833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42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IMDFL</v>
      </c>
      <c r="G559" s="16">
        <f>VLOOKUP($D559,'Growth rate'!$B$3:$S$93,6,FALSE)*VLOOKUP($F559,BY_IND_Demand_Drivers!$B$5:$J$100,7,FALSE)</f>
        <v>1.7891028601055188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42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IMDFL</v>
      </c>
      <c r="G560" s="16">
        <f>VLOOKUP($D560,'Growth rate'!$B$3:$S$93,6,FALSE)*VLOOKUP($F560,BY_IND_Demand_Drivers!$B$5:$J$100,7,FALSE)</f>
        <v>1.8012418196293549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42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IMDFL</v>
      </c>
      <c r="G561" s="16">
        <f>VLOOKUP($D561,'Growth rate'!$B$3:$S$93,6,FALSE)*VLOOKUP($F561,BY_IND_Demand_Drivers!$B$5:$J$100,7,FALSE)</f>
        <v>1.8133807791531908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42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IMDFL</v>
      </c>
      <c r="G562" s="16">
        <f>VLOOKUP($D562,'Growth rate'!$B$3:$S$93,6,FALSE)*VLOOKUP($F562,BY_IND_Demand_Drivers!$B$5:$J$100,7,FALSE)</f>
        <v>1.8255197386770268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42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IMDFL</v>
      </c>
      <c r="G563" s="16">
        <f>VLOOKUP($D563,'Growth rate'!$B$3:$S$93,6,FALSE)*VLOOKUP($F563,BY_IND_Demand_Drivers!$B$5:$J$100,7,FALSE)</f>
        <v>1.836185512823675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42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IMDFL</v>
      </c>
      <c r="G564" s="16">
        <f>VLOOKUP($D564,'Growth rate'!$B$3:$S$93,6,FALSE)*VLOOKUP($F564,BY_IND_Demand_Drivers!$B$5:$J$100,7,FALSE)</f>
        <v>1.8468512869703224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42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IMDFL</v>
      </c>
      <c r="G565" s="16">
        <f>VLOOKUP($D565,'Growth rate'!$B$3:$S$93,6,FALSE)*VLOOKUP($F565,BY_IND_Demand_Drivers!$B$5:$J$100,7,FALSE)</f>
        <v>1.8575170611169702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42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IMDFL</v>
      </c>
      <c r="G566" s="16">
        <f>VLOOKUP($D566,'Growth rate'!$B$3:$S$93,6,FALSE)*VLOOKUP($F566,BY_IND_Demand_Drivers!$B$5:$J$100,7,FALSE)</f>
        <v>1.8681828352636181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42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IMDFL</v>
      </c>
      <c r="G567" s="16">
        <f>VLOOKUP($D567,'Growth rate'!$B$3:$S$93,6,FALSE)*VLOOKUP($F567,BY_IND_Demand_Drivers!$B$5:$J$100,7,FALSE)</f>
        <v>1.8788486094102659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42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IMDFL</v>
      </c>
      <c r="G568" s="16">
        <f>VLOOKUP($D568,'Growth rate'!$B$3:$S$93,6,FALSE)*VLOOKUP($F568,BY_IND_Demand_Drivers!$B$5:$J$100,7,FALSE)</f>
        <v>1.888461817625418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42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IMDFL</v>
      </c>
      <c r="G569" s="16">
        <f>VLOOKUP($D569,'Growth rate'!$B$3:$S$93,6,FALSE)*VLOOKUP($F569,BY_IND_Demand_Drivers!$B$5:$J$100,7,FALSE)</f>
        <v>1.8980750258405708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42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IMDFL</v>
      </c>
      <c r="G570" s="16">
        <f>VLOOKUP($D570,'Growth rate'!$B$3:$S$93,6,FALSE)*VLOOKUP($F570,BY_IND_Demand_Drivers!$B$5:$J$100,7,FALSE)</f>
        <v>1.9076882340557226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42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IMDFL</v>
      </c>
      <c r="G571" s="16">
        <f>VLOOKUP($D571,'Growth rate'!$B$3:$S$93,6,FALSE)*VLOOKUP($F571,BY_IND_Demand_Drivers!$B$5:$J$100,7,FALSE)</f>
        <v>1.9173014422708752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42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IMDFL</v>
      </c>
      <c r="G572" s="16">
        <f>VLOOKUP($D572,'Growth rate'!$B$3:$S$93,6,FALSE)*VLOOKUP($F572,BY_IND_Demand_Drivers!$B$5:$J$100,7,FALSE)</f>
        <v>1.9269146504860273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42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IMDFL</v>
      </c>
      <c r="G573" s="16">
        <f>VLOOKUP($D573,'Growth rate'!$B$3:$S$93,6,FALSE)*VLOOKUP($F573,BY_IND_Demand_Drivers!$B$5:$J$100,7,FALSE)</f>
        <v>1.9356856849777142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42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IMDFL</v>
      </c>
      <c r="G574" s="16">
        <f>VLOOKUP($D574,'Growth rate'!$B$3:$S$93,6,FALSE)*VLOOKUP($F574,BY_IND_Demand_Drivers!$B$5:$J$100,7,FALSE)</f>
        <v>1.9444567194694016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42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IMDFL</v>
      </c>
      <c r="G575" s="16">
        <f>VLOOKUP($D575,'Growth rate'!$B$3:$S$93,6,FALSE)*VLOOKUP($F575,BY_IND_Demand_Drivers!$B$5:$J$100,7,FALSE)</f>
        <v>1.9532277539610883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42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IMDFL</v>
      </c>
      <c r="G576" s="16">
        <f>VLOOKUP($D576,'Growth rate'!$B$3:$S$93,6,FALSE)*VLOOKUP($F576,BY_IND_Demand_Drivers!$B$5:$J$100,7,FALSE)</f>
        <v>1.9619987884527752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42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IMDFL</v>
      </c>
      <c r="G577" s="16">
        <f>VLOOKUP($D577,'Growth rate'!$B$3:$S$93,6,FALSE)*VLOOKUP($F577,BY_IND_Demand_Drivers!$B$5:$J$100,7,FALSE)</f>
        <v>1.9707698229444619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43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IIDPH</v>
      </c>
      <c r="G4" s="16">
        <f>VLOOKUP($D4,'Growth rate'!$B$3:$S$93,6,FALSE)*VLOOKUP($F4,BY_IND_Demand_Drivers!$B$5:$J$100,7,FALSE)</f>
        <v>6.5567246970296997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43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IIDPH</v>
      </c>
      <c r="G5" s="16">
        <f>VLOOKUP($D5,'Growth rate'!$B$3:$S$93,6,FALSE)*VLOOKUP($F5,BY_IND_Demand_Drivers!$B$5:$J$100,7,FALSE)</f>
        <v>6.7344568624915775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43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IIDPH</v>
      </c>
      <c r="G6" s="16">
        <f>VLOOKUP($D6,'Growth rate'!$B$3:$S$93,6,FALSE)*VLOOKUP($F6,BY_IND_Demand_Drivers!$B$5:$J$100,7,FALSE)</f>
        <v>6.9121890279534561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43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IIDPH</v>
      </c>
      <c r="G7" s="16">
        <f>VLOOKUP($D7,'Growth rate'!$B$3:$S$93,6,FALSE)*VLOOKUP($F7,BY_IND_Demand_Drivers!$B$5:$J$100,7,FALSE)</f>
        <v>7.0899211934153357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43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IIDPH</v>
      </c>
      <c r="G8" s="16">
        <f>VLOOKUP($D8,'Growth rate'!$B$3:$S$93,6,FALSE)*VLOOKUP($F8,BY_IND_Demand_Drivers!$B$5:$J$100,7,FALSE)</f>
        <v>7.2676533588772143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43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IIDPH</v>
      </c>
      <c r="G9" s="16">
        <f>VLOOKUP($D9,'Growth rate'!$B$3:$S$93,6,FALSE)*VLOOKUP($F9,BY_IND_Demand_Drivers!$B$5:$J$100,7,FALSE)</f>
        <v>7.4453855243390921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43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IIDPH</v>
      </c>
      <c r="G10" s="16">
        <f>VLOOKUP($D10,'Growth rate'!$B$3:$S$93,6,FALSE)*VLOOKUP($F10,BY_IND_Demand_Drivers!$B$5:$J$100,7,FALSE)</f>
        <v>7.6231176898009707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43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IIDPH</v>
      </c>
      <c r="G11" s="16">
        <f>VLOOKUP($D11,'Growth rate'!$B$3:$S$93,6,FALSE)*VLOOKUP($F11,BY_IND_Demand_Drivers!$B$5:$J$100,7,FALSE)</f>
        <v>7.8008498552628485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43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IIDPH</v>
      </c>
      <c r="G12" s="16">
        <f>VLOOKUP($D12,'Growth rate'!$B$3:$S$93,6,FALSE)*VLOOKUP($F12,BY_IND_Demand_Drivers!$B$5:$J$100,7,FALSE)</f>
        <v>7.978582020724728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43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IIDPH</v>
      </c>
      <c r="G13" s="16">
        <f>VLOOKUP($D13,'Growth rate'!$B$3:$S$93,6,FALSE)*VLOOKUP($F13,BY_IND_Demand_Drivers!$B$5:$J$100,7,FALSE)</f>
        <v>8.1563141861866058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43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IIDPH</v>
      </c>
      <c r="G14" s="16">
        <f>VLOOKUP($D14,'Growth rate'!$B$3:$S$93,6,FALSE)*VLOOKUP($F14,BY_IND_Demand_Drivers!$B$5:$J$100,7,FALSE)</f>
        <v>8.3340463516484853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43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IIDPH</v>
      </c>
      <c r="G15" s="16">
        <f>VLOOKUP($D15,'Growth rate'!$B$3:$S$93,6,FALSE)*VLOOKUP($F15,BY_IND_Demand_Drivers!$B$5:$J$100,7,FALSE)</f>
        <v>8.5117785171103648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43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IIDPH</v>
      </c>
      <c r="G16" s="16">
        <f>VLOOKUP($D16,'Growth rate'!$B$3:$S$93,6,FALSE)*VLOOKUP($F16,BY_IND_Demand_Drivers!$B$5:$J$100,7,FALSE)</f>
        <v>8.6895106825722408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43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IIDPH</v>
      </c>
      <c r="G17" s="16">
        <f>VLOOKUP($D17,'Growth rate'!$B$3:$S$93,6,FALSE)*VLOOKUP($F17,BY_IND_Demand_Drivers!$B$5:$J$100,7,FALSE)</f>
        <v>8.8672428480341203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43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IIDPH</v>
      </c>
      <c r="G18" s="16">
        <f>VLOOKUP($D18,'Growth rate'!$B$3:$S$93,6,FALSE)*VLOOKUP($F18,BY_IND_Demand_Drivers!$B$5:$J$100,7,FALSE)</f>
        <v>9.0449750134959981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43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IIDPH</v>
      </c>
      <c r="G19" s="16">
        <f>VLOOKUP($D19,'Growth rate'!$B$3:$S$93,6,FALSE)*VLOOKUP($F19,BY_IND_Demand_Drivers!$B$5:$J$100,7,FALSE)</f>
        <v>9.2227071789578776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43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IIDPH</v>
      </c>
      <c r="G20" s="16">
        <f>VLOOKUP($D20,'Growth rate'!$B$3:$S$93,6,FALSE)*VLOOKUP($F20,BY_IND_Demand_Drivers!$B$5:$J$100,7,FALSE)</f>
        <v>9.4004393444197571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43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IIDPH</v>
      </c>
      <c r="G21" s="16">
        <f>VLOOKUP($D21,'Growth rate'!$B$3:$S$93,6,FALSE)*VLOOKUP($F21,BY_IND_Demand_Drivers!$B$5:$J$100,7,FALSE)</f>
        <v>9.5781715098816349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43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IIDPH</v>
      </c>
      <c r="G22" s="16">
        <f>VLOOKUP($D22,'Growth rate'!$B$3:$S$93,6,FALSE)*VLOOKUP($F22,BY_IND_Demand_Drivers!$B$5:$J$100,7,FALSE)</f>
        <v>9.7559036753435127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43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IIDPH</v>
      </c>
      <c r="G23" s="16">
        <f>VLOOKUP($D23,'Growth rate'!$B$3:$S$93,6,FALSE)*VLOOKUP($F23,BY_IND_Demand_Drivers!$B$5:$J$100,7,FALSE)</f>
        <v>9.9336358408053904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43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IIDPH</v>
      </c>
      <c r="G24" s="16">
        <f>VLOOKUP($D24,'Growth rate'!$B$3:$S$93,6,FALSE)*VLOOKUP($F24,BY_IND_Demand_Drivers!$B$5:$J$100,7,FALSE)</f>
        <v>10.11136800626727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43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IIDPH</v>
      </c>
      <c r="G25" s="16">
        <f>VLOOKUP($D25,'Growth rate'!$B$3:$S$93,6,FALSE)*VLOOKUP($F25,BY_IND_Demand_Drivers!$B$5:$J$100,7,FALSE)</f>
        <v>10.289100171729149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43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IIDPH</v>
      </c>
      <c r="G26" s="16">
        <f>VLOOKUP($D26,'Growth rate'!$B$3:$S$93,6,FALSE)*VLOOKUP($F26,BY_IND_Demand_Drivers!$B$5:$J$100,7,FALSE)</f>
        <v>10.466832337191027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43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IIDPH</v>
      </c>
      <c r="G27" s="16">
        <f>VLOOKUP($D27,'Growth rate'!$B$3:$S$93,6,FALSE)*VLOOKUP($F27,BY_IND_Demand_Drivers!$B$5:$J$100,7,FALSE)</f>
        <v>10.644564502652905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43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IIDPH</v>
      </c>
      <c r="G28" s="16">
        <f>VLOOKUP($D28,'Growth rate'!$B$3:$S$93,6,FALSE)*VLOOKUP($F28,BY_IND_Demand_Drivers!$B$5:$J$100,7,FALSE)</f>
        <v>10.822296668114783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43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IIDPH</v>
      </c>
      <c r="G29" s="16">
        <f>VLOOKUP($D29,'Growth rate'!$B$3:$S$93,6,FALSE)*VLOOKUP($F29,BY_IND_Demand_Drivers!$B$5:$J$100,7,FALSE)</f>
        <v>11.000028833576662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43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IIDPH</v>
      </c>
      <c r="G30" s="16">
        <f>VLOOKUP($D30,'Growth rate'!$B$3:$S$93,6,FALSE)*VLOOKUP($F30,BY_IND_Demand_Drivers!$B$5:$J$100,7,FALSE)</f>
        <v>11.177760999038542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43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IIDPH</v>
      </c>
      <c r="G31" s="16">
        <f>VLOOKUP($D31,'Growth rate'!$B$3:$S$93,6,FALSE)*VLOOKUP($F31,BY_IND_Demand_Drivers!$B$5:$J$100,7,FALSE)</f>
        <v>11.35549316450042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43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IIDPH</v>
      </c>
      <c r="G32" s="16">
        <f>VLOOKUP($D32,'Growth rate'!$B$3:$S$93,6,FALSE)*VLOOKUP($F32,BY_IND_Demand_Drivers!$B$5:$J$100,7,FALSE)</f>
        <v>11.533225329962297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43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IIDPH</v>
      </c>
      <c r="G33" s="16">
        <f>VLOOKUP($D33,'Growth rate'!$B$3:$S$93,6,FALSE)*VLOOKUP($F33,BY_IND_Demand_Drivers!$B$5:$J$100,7,FALSE)</f>
        <v>11.710957495424177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43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IIDPH</v>
      </c>
      <c r="G34" s="16">
        <f>VLOOKUP($D34,'Growth rate'!$B$3:$S$93,6,FALSE)*VLOOKUP($F34,BY_IND_Demand_Drivers!$B$5:$J$100,7,FALSE)</f>
        <v>11.888689660886055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43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IIDPH</v>
      </c>
      <c r="G35" s="16">
        <f>VLOOKUP($D35,'Growth rate'!$B$3:$S$93,6,FALSE)*VLOOKUP($F35,BY_IND_Demand_Drivers!$B$5:$J$100,7,FALSE)</f>
        <v>12.066421826347934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43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IIDPH</v>
      </c>
      <c r="G36" s="16">
        <f>VLOOKUP($D36,'Growth rate'!$B$3:$S$93,6,FALSE)*VLOOKUP($F36,BY_IND_Demand_Drivers!$B$5:$J$100,7,FALSE)</f>
        <v>12.202082732510959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43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IIDPH</v>
      </c>
      <c r="G37" s="16">
        <f>VLOOKUP($D37,'Growth rate'!$B$3:$S$93,6,FALSE)*VLOOKUP($F37,BY_IND_Demand_Drivers!$B$5:$J$100,7,FALSE)</f>
        <v>12.337743638673984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43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IIDPH</v>
      </c>
      <c r="G38" s="16">
        <f>VLOOKUP($D38,'Growth rate'!$B$3:$S$93,6,FALSE)*VLOOKUP($F38,BY_IND_Demand_Drivers!$B$5:$J$100,7,FALSE)</f>
        <v>12.473404544837013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43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IIDPH</v>
      </c>
      <c r="G39" s="16">
        <f>VLOOKUP($D39,'Growth rate'!$B$3:$S$93,6,FALSE)*VLOOKUP($F39,BY_IND_Demand_Drivers!$B$5:$J$100,7,FALSE)</f>
        <v>12.60906545100004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43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IIDPH</v>
      </c>
      <c r="G40" s="16">
        <f>VLOOKUP($D40,'Growth rate'!$B$3:$S$93,6,FALSE)*VLOOKUP($F40,BY_IND_Demand_Drivers!$B$5:$J$100,7,FALSE)</f>
        <v>12.744726357163067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43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IIDPH</v>
      </c>
      <c r="G41" s="16">
        <f>VLOOKUP($D41,'Growth rate'!$B$3:$S$93,6,FALSE)*VLOOKUP($F41,BY_IND_Demand_Drivers!$B$5:$J$100,7,FALSE)</f>
        <v>12.889948833667502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43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IIDPH</v>
      </c>
      <c r="G42" s="16">
        <f>VLOOKUP($D42,'Growth rate'!$B$3:$S$93,6,FALSE)*VLOOKUP($F42,BY_IND_Demand_Drivers!$B$5:$J$100,7,FALSE)</f>
        <v>13.035171310171933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43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IIDPH</v>
      </c>
      <c r="G43" s="16">
        <f>VLOOKUP($D43,'Growth rate'!$B$3:$S$93,6,FALSE)*VLOOKUP($F43,BY_IND_Demand_Drivers!$B$5:$J$100,7,FALSE)</f>
        <v>13.180393786676369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43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IIDPH</v>
      </c>
      <c r="G44" s="16">
        <f>VLOOKUP($D44,'Growth rate'!$B$3:$S$93,6,FALSE)*VLOOKUP($F44,BY_IND_Demand_Drivers!$B$5:$J$100,7,FALSE)</f>
        <v>13.325616263180802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43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IIDPH</v>
      </c>
      <c r="G45" s="16">
        <f>VLOOKUP($D45,'Growth rate'!$B$3:$S$93,6,FALSE)*VLOOKUP($F45,BY_IND_Demand_Drivers!$B$5:$J$100,7,FALSE)</f>
        <v>13.470838739685233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43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IIDPH</v>
      </c>
      <c r="G46" s="16">
        <f>VLOOKUP($D46,'Growth rate'!$B$3:$S$93,6,FALSE)*VLOOKUP($F46,BY_IND_Demand_Drivers!$B$5:$J$100,7,FALSE)</f>
        <v>13.615129920653299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43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IIDPH</v>
      </c>
      <c r="G47" s="16">
        <f>VLOOKUP($D47,'Growth rate'!$B$3:$S$93,6,FALSE)*VLOOKUP($F47,BY_IND_Demand_Drivers!$B$5:$J$100,7,FALSE)</f>
        <v>13.759421101621362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43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IIDPH</v>
      </c>
      <c r="G48" s="16">
        <f>VLOOKUP($D48,'Growth rate'!$B$3:$S$93,6,FALSE)*VLOOKUP($F48,BY_IND_Demand_Drivers!$B$5:$J$100,7,FALSE)</f>
        <v>13.903712282589424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43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IIDPH</v>
      </c>
      <c r="G49" s="16">
        <f>VLOOKUP($D49,'Growth rate'!$B$3:$S$93,6,FALSE)*VLOOKUP($F49,BY_IND_Demand_Drivers!$B$5:$J$100,7,FALSE)</f>
        <v>14.048003463557484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43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IIDPH</v>
      </c>
      <c r="G50" s="16">
        <f>VLOOKUP($D50,'Growth rate'!$B$3:$S$93,6,FALSE)*VLOOKUP($F50,BY_IND_Demand_Drivers!$B$5:$J$100,7,FALSE)</f>
        <v>14.192294644525548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43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IIDPH</v>
      </c>
      <c r="G51" s="16">
        <f>VLOOKUP($D51,'Growth rate'!$B$3:$S$93,6,FALSE)*VLOOKUP($F51,BY_IND_Demand_Drivers!$B$5:$J$100,7,FALSE)</f>
        <v>14.335080492122556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43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IIDPH</v>
      </c>
      <c r="G52" s="16">
        <f>VLOOKUP($D52,'Growth rate'!$B$3:$S$93,6,FALSE)*VLOOKUP($F52,BY_IND_Demand_Drivers!$B$5:$J$100,7,FALSE)</f>
        <v>14.477866339719569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43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IIDPH</v>
      </c>
      <c r="G53" s="16">
        <f>VLOOKUP($D53,'Growth rate'!$B$3:$S$93,6,FALSE)*VLOOKUP($F53,BY_IND_Demand_Drivers!$B$5:$J$100,7,FALSE)</f>
        <v>14.620652187316576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43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IIDPH</v>
      </c>
      <c r="G54" s="16">
        <f>VLOOKUP($D54,'Growth rate'!$B$3:$S$93,6,FALSE)*VLOOKUP($F54,BY_IND_Demand_Drivers!$B$5:$J$100,7,FALSE)</f>
        <v>14.763438034913589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43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IIDPH</v>
      </c>
      <c r="G55" s="16">
        <f>VLOOKUP($D55,'Growth rate'!$B$3:$S$93,6,FALSE)*VLOOKUP($F55,BY_IND_Demand_Drivers!$B$5:$J$100,7,FALSE)</f>
        <v>14.906223882510595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43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IIDPH</v>
      </c>
      <c r="G56" s="16">
        <f>VLOOKUP($D56,'Growth rate'!$B$3:$S$93,6,FALSE)*VLOOKUP($F56,BY_IND_Demand_Drivers!$B$5:$J$100,7,FALSE)</f>
        <v>15.04145678687259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43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IIDPH</v>
      </c>
      <c r="G57" s="16">
        <f>VLOOKUP($D57,'Growth rate'!$B$3:$S$93,6,FALSE)*VLOOKUP($F57,BY_IND_Demand_Drivers!$B$5:$J$100,7,FALSE)</f>
        <v>15.176689691234586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43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IIDPH</v>
      </c>
      <c r="G58" s="16">
        <f>VLOOKUP($D58,'Growth rate'!$B$3:$S$93,6,FALSE)*VLOOKUP($F58,BY_IND_Demand_Drivers!$B$5:$J$100,7,FALSE)</f>
        <v>15.311922595596574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43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IIDPH</v>
      </c>
      <c r="G59" s="16">
        <f>VLOOKUP($D59,'Growth rate'!$B$3:$S$93,6,FALSE)*VLOOKUP($F59,BY_IND_Demand_Drivers!$B$5:$J$100,7,FALSE)</f>
        <v>15.447155499958566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43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IIDPH</v>
      </c>
      <c r="G60" s="16">
        <f>VLOOKUP($D60,'Growth rate'!$B$3:$S$93,6,FALSE)*VLOOKUP($F60,BY_IND_Demand_Drivers!$B$5:$J$100,7,FALSE)</f>
        <v>15.582388404320561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43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IIDPH</v>
      </c>
      <c r="G61" s="16">
        <f>VLOOKUP($D61,'Growth rate'!$B$3:$S$93,6,FALSE)*VLOOKUP($F61,BY_IND_Demand_Drivers!$B$5:$J$100,7,FALSE)</f>
        <v>15.709375073273959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43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IIDPH</v>
      </c>
      <c r="G62" s="16">
        <f>VLOOKUP($D62,'Growth rate'!$B$3:$S$93,6,FALSE)*VLOOKUP($F62,BY_IND_Demand_Drivers!$B$5:$J$100,7,FALSE)</f>
        <v>15.836361742227359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43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IIDPH</v>
      </c>
      <c r="G63" s="16">
        <f>VLOOKUP($D63,'Growth rate'!$B$3:$S$93,6,FALSE)*VLOOKUP($F63,BY_IND_Demand_Drivers!$B$5:$J$100,7,FALSE)</f>
        <v>15.963348411180755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43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IIDPH</v>
      </c>
      <c r="G64" s="16">
        <f>VLOOKUP($D64,'Growth rate'!$B$3:$S$93,6,FALSE)*VLOOKUP($F64,BY_IND_Demand_Drivers!$B$5:$J$100,7,FALSE)</f>
        <v>16.090335080134153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43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IIDPH</v>
      </c>
      <c r="G65" s="16">
        <f>VLOOKUP($D65,'Growth rate'!$B$3:$S$93,6,FALSE)*VLOOKUP($F65,BY_IND_Demand_Drivers!$B$5:$J$100,7,FALSE)</f>
        <v>16.217321749087553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43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IIDPH</v>
      </c>
      <c r="G66" s="16">
        <f>VLOOKUP($D66,'Growth rate'!$B$3:$S$93,6,FALSE)*VLOOKUP($F66,BY_IND_Demand_Drivers!$B$5:$J$100,7,FALSE)</f>
        <v>16.328869023674006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43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IIDPH</v>
      </c>
      <c r="G67" s="16">
        <f>VLOOKUP($D67,'Growth rate'!$B$3:$S$93,6,FALSE)*VLOOKUP($F67,BY_IND_Demand_Drivers!$B$5:$J$100,7,FALSE)</f>
        <v>16.440416298260455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43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IIDPH</v>
      </c>
      <c r="G68" s="16">
        <f>VLOOKUP($D68,'Growth rate'!$B$3:$S$93,6,FALSE)*VLOOKUP($F68,BY_IND_Demand_Drivers!$B$5:$J$100,7,FALSE)</f>
        <v>16.551963572846912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43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IIDPH</v>
      </c>
      <c r="G69" s="16">
        <f>VLOOKUP($D69,'Growth rate'!$B$3:$S$93,6,FALSE)*VLOOKUP($F69,BY_IND_Demand_Drivers!$B$5:$J$100,7,FALSE)</f>
        <v>16.663510847433361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43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IIDPH</v>
      </c>
      <c r="G70" s="16">
        <f>VLOOKUP($D70,'Growth rate'!$B$3:$S$93,6,FALSE)*VLOOKUP($F70,BY_IND_Demand_Drivers!$B$5:$J$100,7,FALSE)</f>
        <v>16.775058122019814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43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IIDPH</v>
      </c>
      <c r="G71" s="16">
        <f>VLOOKUP($D71,'Growth rate'!$B$3:$S$93,6,FALSE)*VLOOKUP($F71,BY_IND_Demand_Drivers!$B$5:$J$100,7,FALSE)</f>
        <v>16.873068007881702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43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IIDPH</v>
      </c>
      <c r="G72" s="16">
        <f>VLOOKUP($D72,'Growth rate'!$B$3:$S$93,6,FALSE)*VLOOKUP($F72,BY_IND_Demand_Drivers!$B$5:$J$100,7,FALSE)</f>
        <v>16.971077893743583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43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IIDPH</v>
      </c>
      <c r="G73" s="16">
        <f>VLOOKUP($D73,'Growth rate'!$B$3:$S$93,6,FALSE)*VLOOKUP($F73,BY_IND_Demand_Drivers!$B$5:$J$100,7,FALSE)</f>
        <v>17.069087779605468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43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IIDPH</v>
      </c>
      <c r="G74" s="16">
        <f>VLOOKUP($D74,'Growth rate'!$B$3:$S$93,6,FALSE)*VLOOKUP($F74,BY_IND_Demand_Drivers!$B$5:$J$100,7,FALSE)</f>
        <v>17.167097665467352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43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IIDPH</v>
      </c>
      <c r="G75" s="16">
        <f>VLOOKUP($D75,'Growth rate'!$B$3:$S$93,6,FALSE)*VLOOKUP($F75,BY_IND_Demand_Drivers!$B$5:$J$100,7,FALSE)</f>
        <v>17.265107551329237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43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IIDPH</v>
      </c>
      <c r="G76" s="16">
        <f>VLOOKUP($D76,'Growth rate'!$B$3:$S$93,6,FALSE)*VLOOKUP($F76,BY_IND_Demand_Drivers!$B$5:$J$100,7,FALSE)</f>
        <v>17.353445202865739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43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IIDPH</v>
      </c>
      <c r="G77" s="16">
        <f>VLOOKUP($D77,'Growth rate'!$B$3:$S$93,6,FALSE)*VLOOKUP($F77,BY_IND_Demand_Drivers!$B$5:$J$100,7,FALSE)</f>
        <v>17.441782854402245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43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IIDPH</v>
      </c>
      <c r="G78" s="16">
        <f>VLOOKUP($D78,'Growth rate'!$B$3:$S$93,6,FALSE)*VLOOKUP($F78,BY_IND_Demand_Drivers!$B$5:$J$100,7,FALSE)</f>
        <v>17.530120505938743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43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IIDPH</v>
      </c>
      <c r="G79" s="16">
        <f>VLOOKUP($D79,'Growth rate'!$B$3:$S$93,6,FALSE)*VLOOKUP($F79,BY_IND_Demand_Drivers!$B$5:$J$100,7,FALSE)</f>
        <v>17.618458157475246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43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IIDPH</v>
      </c>
      <c r="G80" s="16">
        <f>VLOOKUP($D80,'Growth rate'!$B$3:$S$93,6,FALSE)*VLOOKUP($F80,BY_IND_Demand_Drivers!$B$5:$J$100,7,FALSE)</f>
        <v>17.706795809011748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43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IIDPH</v>
      </c>
      <c r="G81" s="16">
        <f>VLOOKUP($D81,'Growth rate'!$B$3:$S$93,6,FALSE)*VLOOKUP($F81,BY_IND_Demand_Drivers!$B$5:$J$100,7,FALSE)</f>
        <v>17.787394561394958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43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IIDPH</v>
      </c>
      <c r="G82" s="16">
        <f>VLOOKUP($D82,'Growth rate'!$B$3:$S$93,6,FALSE)*VLOOKUP($F82,BY_IND_Demand_Drivers!$B$5:$J$100,7,FALSE)</f>
        <v>17.867993313778168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43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IIDPH</v>
      </c>
      <c r="G83" s="16">
        <f>VLOOKUP($D83,'Growth rate'!$B$3:$S$93,6,FALSE)*VLOOKUP($F83,BY_IND_Demand_Drivers!$B$5:$J$100,7,FALSE)</f>
        <v>17.948592066161375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43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IIDPH</v>
      </c>
      <c r="G84" s="16">
        <f>VLOOKUP($D84,'Growth rate'!$B$3:$S$93,6,FALSE)*VLOOKUP($F84,BY_IND_Demand_Drivers!$B$5:$J$100,7,FALSE)</f>
        <v>18.029190818544585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43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IIDPH</v>
      </c>
      <c r="G85" s="16">
        <f>VLOOKUP($D85,'Growth rate'!$B$3:$S$93,6,FALSE)*VLOOKUP($F85,BY_IND_Demand_Drivers!$B$5:$J$100,7,FALSE)</f>
        <v>18.109789570927788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44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IIDCO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44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IIDCO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44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IIDCO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44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IIDCO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44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IIDCO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44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IIDCO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44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IIDCO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44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IIDCO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44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IIDCO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44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IIDCO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44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IIDCO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44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IIDCO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44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IIDCO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44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IIDCO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44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IIDCO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44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IIDCO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44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IIDCO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44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IIDCO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44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IIDCO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44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IIDCO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44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IIDCO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44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IIDCO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44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IIDCO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44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IIDCO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44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IIDCO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44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IIDCO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44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IIDCO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44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IIDCO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44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IIDCO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44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IIDCO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44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IIDCO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44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IIDCO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44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IIDCO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44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IIDCO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44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IIDCO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44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IIDCO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44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IIDCO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44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IIDCO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44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IIDCO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44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IIDCO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44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IIDCO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44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IIDCO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44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IIDCO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44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IIDCO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44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IIDCO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44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IIDCO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44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IIDCO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44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IIDCO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44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IIDCO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44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IIDCO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44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IIDCO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44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IIDCO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44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IIDCO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44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IIDCO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44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IIDCO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44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IIDCO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44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IIDCO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44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IIDCO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44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IIDCO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44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IIDCO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44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IIDCO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44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IIDCO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44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IIDCO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44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IIDCO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44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IIDCO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44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IIDCO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44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IIDCO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44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IIDCO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44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IIDCO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44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IIDCO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44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IIDCO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44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IIDCO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44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IIDCO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44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IIDCO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44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IIDCO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44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IIDCO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44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IIDCO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44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IIDCO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44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IIDCO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44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IIDCO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44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IIDCO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44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IIDCO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45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IIDSH</v>
      </c>
      <c r="G168" s="16">
        <f>VLOOKUP($D168,'Growth rate'!$B$3:$S$93,6,FALSE)*VLOOKUP($F168,BY_IND_Demand_Drivers!$B$5:$J$100,7,FALSE)</f>
        <v>0.206873037623762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45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IIDSH</v>
      </c>
      <c r="G169" s="16">
        <f>VLOOKUP($D169,'Growth rate'!$B$3:$S$93,6,FALSE)*VLOOKUP($F169,BY_IND_Demand_Drivers!$B$5:$J$100,7,FALSE)</f>
        <v>0.21248071442147845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45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IIDSH</v>
      </c>
      <c r="G170" s="16">
        <f>VLOOKUP($D170,'Growth rate'!$B$3:$S$93,6,FALSE)*VLOOKUP($F170,BY_IND_Demand_Drivers!$B$5:$J$100,7,FALSE)</f>
        <v>0.21808839121919488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45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IIDSH</v>
      </c>
      <c r="G171" s="16">
        <f>VLOOKUP($D171,'Growth rate'!$B$3:$S$93,6,FALSE)*VLOOKUP($F171,BY_IND_Demand_Drivers!$B$5:$J$100,7,FALSE)</f>
        <v>0.22369606801691136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45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IIDSH</v>
      </c>
      <c r="G172" s="16">
        <f>VLOOKUP($D172,'Growth rate'!$B$3:$S$93,6,FALSE)*VLOOKUP($F172,BY_IND_Demand_Drivers!$B$5:$J$100,7,FALSE)</f>
        <v>0.22930374481462781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45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IIDSH</v>
      </c>
      <c r="G173" s="16">
        <f>VLOOKUP($D173,'Growth rate'!$B$3:$S$93,6,FALSE)*VLOOKUP($F173,BY_IND_Demand_Drivers!$B$5:$J$100,7,FALSE)</f>
        <v>0.23491142161234427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45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IIDSH</v>
      </c>
      <c r="G174" s="16">
        <f>VLOOKUP($D174,'Growth rate'!$B$3:$S$93,6,FALSE)*VLOOKUP($F174,BY_IND_Demand_Drivers!$B$5:$J$100,7,FALSE)</f>
        <v>0.24051909841006069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45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IIDSH</v>
      </c>
      <c r="G175" s="16">
        <f>VLOOKUP($D175,'Growth rate'!$B$3:$S$93,6,FALSE)*VLOOKUP($F175,BY_IND_Demand_Drivers!$B$5:$J$100,7,FALSE)</f>
        <v>0.24612677520777715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45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IIDSH</v>
      </c>
      <c r="G176" s="16">
        <f>VLOOKUP($D176,'Growth rate'!$B$3:$S$93,6,FALSE)*VLOOKUP($F176,BY_IND_Demand_Drivers!$B$5:$J$100,7,FALSE)</f>
        <v>0.2517344520054936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45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IIDSH</v>
      </c>
      <c r="G177" s="16">
        <f>VLOOKUP($D177,'Growth rate'!$B$3:$S$93,6,FALSE)*VLOOKUP($F177,BY_IND_Demand_Drivers!$B$5:$J$100,7,FALSE)</f>
        <v>0.25734212880321006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45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IIDSH</v>
      </c>
      <c r="G178" s="16">
        <f>VLOOKUP($D178,'Growth rate'!$B$3:$S$93,6,FALSE)*VLOOKUP($F178,BY_IND_Demand_Drivers!$B$5:$J$100,7,FALSE)</f>
        <v>0.26294980560092651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45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IIDSH</v>
      </c>
      <c r="G179" s="16">
        <f>VLOOKUP($D179,'Growth rate'!$B$3:$S$93,6,FALSE)*VLOOKUP($F179,BY_IND_Demand_Drivers!$B$5:$J$100,7,FALSE)</f>
        <v>0.26855748239864302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45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IIDSH</v>
      </c>
      <c r="G180" s="16">
        <f>VLOOKUP($D180,'Growth rate'!$B$3:$S$93,6,FALSE)*VLOOKUP($F180,BY_IND_Demand_Drivers!$B$5:$J$100,7,FALSE)</f>
        <v>0.27416515919635942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45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IIDSH</v>
      </c>
      <c r="G181" s="16">
        <f>VLOOKUP($D181,'Growth rate'!$B$3:$S$93,6,FALSE)*VLOOKUP($F181,BY_IND_Demand_Drivers!$B$5:$J$100,7,FALSE)</f>
        <v>0.27977283599407587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45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IIDSH</v>
      </c>
      <c r="G182" s="16">
        <f>VLOOKUP($D182,'Growth rate'!$B$3:$S$93,6,FALSE)*VLOOKUP($F182,BY_IND_Demand_Drivers!$B$5:$J$100,7,FALSE)</f>
        <v>0.28538051279179233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45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IIDSH</v>
      </c>
      <c r="G183" s="16">
        <f>VLOOKUP($D183,'Growth rate'!$B$3:$S$93,6,FALSE)*VLOOKUP($F183,BY_IND_Demand_Drivers!$B$5:$J$100,7,FALSE)</f>
        <v>0.29098818958950878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45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IIDSH</v>
      </c>
      <c r="G184" s="16">
        <f>VLOOKUP($D184,'Growth rate'!$B$3:$S$93,6,FALSE)*VLOOKUP($F184,BY_IND_Demand_Drivers!$B$5:$J$100,7,FALSE)</f>
        <v>0.29659586638722524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45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IIDSH</v>
      </c>
      <c r="G185" s="16">
        <f>VLOOKUP($D185,'Growth rate'!$B$3:$S$93,6,FALSE)*VLOOKUP($F185,BY_IND_Demand_Drivers!$B$5:$J$100,7,FALSE)</f>
        <v>0.30220354318494169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45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IIDSH</v>
      </c>
      <c r="G186" s="16">
        <f>VLOOKUP($D186,'Growth rate'!$B$3:$S$93,6,FALSE)*VLOOKUP($F186,BY_IND_Demand_Drivers!$B$5:$J$100,7,FALSE)</f>
        <v>0.30781121998265815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45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IIDSH</v>
      </c>
      <c r="G187" s="16">
        <f>VLOOKUP($D187,'Growth rate'!$B$3:$S$93,6,FALSE)*VLOOKUP($F187,BY_IND_Demand_Drivers!$B$5:$J$100,7,FALSE)</f>
        <v>0.3134188967803746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45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IIDSH</v>
      </c>
      <c r="G188" s="16">
        <f>VLOOKUP($D188,'Growth rate'!$B$3:$S$93,6,FALSE)*VLOOKUP($F188,BY_IND_Demand_Drivers!$B$5:$J$100,7,FALSE)</f>
        <v>0.31902657357809105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45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IIDSH</v>
      </c>
      <c r="G189" s="16">
        <f>VLOOKUP($D189,'Growth rate'!$B$3:$S$93,6,FALSE)*VLOOKUP($F189,BY_IND_Demand_Drivers!$B$5:$J$100,7,FALSE)</f>
        <v>0.32463425037580751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45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IIDSH</v>
      </c>
      <c r="G190" s="16">
        <f>VLOOKUP($D190,'Growth rate'!$B$3:$S$93,6,FALSE)*VLOOKUP($F190,BY_IND_Demand_Drivers!$B$5:$J$100,7,FALSE)</f>
        <v>0.33024192717352396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45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IIDSH</v>
      </c>
      <c r="G191" s="16">
        <f>VLOOKUP($D191,'Growth rate'!$B$3:$S$93,6,FALSE)*VLOOKUP($F191,BY_IND_Demand_Drivers!$B$5:$J$100,7,FALSE)</f>
        <v>0.33584960397124042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45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IIDSH</v>
      </c>
      <c r="G192" s="16">
        <f>VLOOKUP($D192,'Growth rate'!$B$3:$S$93,6,FALSE)*VLOOKUP($F192,BY_IND_Demand_Drivers!$B$5:$J$100,7,FALSE)</f>
        <v>0.34145728076895687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45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IIDSH</v>
      </c>
      <c r="G193" s="16">
        <f>VLOOKUP($D193,'Growth rate'!$B$3:$S$93,6,FALSE)*VLOOKUP($F193,BY_IND_Demand_Drivers!$B$5:$J$100,7,FALSE)</f>
        <v>0.34706495756667327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45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IIDSH</v>
      </c>
      <c r="G194" s="16">
        <f>VLOOKUP($D194,'Growth rate'!$B$3:$S$93,6,FALSE)*VLOOKUP($F194,BY_IND_Demand_Drivers!$B$5:$J$100,7,FALSE)</f>
        <v>0.35267263436438978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45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IIDSH</v>
      </c>
      <c r="G195" s="16">
        <f>VLOOKUP($D195,'Growth rate'!$B$3:$S$93,6,FALSE)*VLOOKUP($F195,BY_IND_Demand_Drivers!$B$5:$J$100,7,FALSE)</f>
        <v>0.35828031116210624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45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IIDSH</v>
      </c>
      <c r="G196" s="16">
        <f>VLOOKUP($D196,'Growth rate'!$B$3:$S$93,6,FALSE)*VLOOKUP($F196,BY_IND_Demand_Drivers!$B$5:$J$100,7,FALSE)</f>
        <v>0.36388798795982269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45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IIDSH</v>
      </c>
      <c r="G197" s="16">
        <f>VLOOKUP($D197,'Growth rate'!$B$3:$S$93,6,FALSE)*VLOOKUP($F197,BY_IND_Demand_Drivers!$B$5:$J$100,7,FALSE)</f>
        <v>0.36949566475753914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45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IIDSH</v>
      </c>
      <c r="G198" s="16">
        <f>VLOOKUP($D198,'Growth rate'!$B$3:$S$93,6,FALSE)*VLOOKUP($F198,BY_IND_Demand_Drivers!$B$5:$J$100,7,FALSE)</f>
        <v>0.37510334155525554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45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IIDSH</v>
      </c>
      <c r="G199" s="16">
        <f>VLOOKUP($D199,'Growth rate'!$B$3:$S$93,6,FALSE)*VLOOKUP($F199,BY_IND_Demand_Drivers!$B$5:$J$100,7,FALSE)</f>
        <v>0.38071101835297205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45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IIDSH</v>
      </c>
      <c r="G200" s="16">
        <f>VLOOKUP($D200,'Growth rate'!$B$3:$S$93,6,FALSE)*VLOOKUP($F200,BY_IND_Demand_Drivers!$B$5:$J$100,7,FALSE)</f>
        <v>0.38499129319163511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45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IIDSH</v>
      </c>
      <c r="G201" s="16">
        <f>VLOOKUP($D201,'Growth rate'!$B$3:$S$93,6,FALSE)*VLOOKUP($F201,BY_IND_Demand_Drivers!$B$5:$J$100,7,FALSE)</f>
        <v>0.38927156803029828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45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IIDSH</v>
      </c>
      <c r="G202" s="16">
        <f>VLOOKUP($D202,'Growth rate'!$B$3:$S$93,6,FALSE)*VLOOKUP($F202,BY_IND_Demand_Drivers!$B$5:$J$100,7,FALSE)</f>
        <v>0.39355184286896144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45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IIDSH</v>
      </c>
      <c r="G203" s="16">
        <f>VLOOKUP($D203,'Growth rate'!$B$3:$S$93,6,FALSE)*VLOOKUP($F203,BY_IND_Demand_Drivers!$B$5:$J$100,7,FALSE)</f>
        <v>0.39783211770762461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45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IIDSH</v>
      </c>
      <c r="G204" s="16">
        <f>VLOOKUP($D204,'Growth rate'!$B$3:$S$93,6,FALSE)*VLOOKUP($F204,BY_IND_Demand_Drivers!$B$5:$J$100,7,FALSE)</f>
        <v>0.40211239254628778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45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IIDSH</v>
      </c>
      <c r="G205" s="16">
        <f>VLOOKUP($D205,'Growth rate'!$B$3:$S$93,6,FALSE)*VLOOKUP($F205,BY_IND_Demand_Drivers!$B$5:$J$100,7,FALSE)</f>
        <v>0.40669434714006952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45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IIDSH</v>
      </c>
      <c r="G206" s="16">
        <f>VLOOKUP($D206,'Growth rate'!$B$3:$S$93,6,FALSE)*VLOOKUP($F206,BY_IND_Demand_Drivers!$B$5:$J$100,7,FALSE)</f>
        <v>0.41127630173385127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45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IIDSH</v>
      </c>
      <c r="G207" s="16">
        <f>VLOOKUP($D207,'Growth rate'!$B$3:$S$93,6,FALSE)*VLOOKUP($F207,BY_IND_Demand_Drivers!$B$5:$J$100,7,FALSE)</f>
        <v>0.41585825632763307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45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IIDSH</v>
      </c>
      <c r="G208" s="16">
        <f>VLOOKUP($D208,'Growth rate'!$B$3:$S$93,6,FALSE)*VLOOKUP($F208,BY_IND_Demand_Drivers!$B$5:$J$100,7,FALSE)</f>
        <v>0.42044021092141487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45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IIDSH</v>
      </c>
      <c r="G209" s="16">
        <f>VLOOKUP($D209,'Growth rate'!$B$3:$S$93,6,FALSE)*VLOOKUP($F209,BY_IND_Demand_Drivers!$B$5:$J$100,7,FALSE)</f>
        <v>0.4250221655151965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45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IIDSH</v>
      </c>
      <c r="G210" s="16">
        <f>VLOOKUP($D210,'Growth rate'!$B$3:$S$93,6,FALSE)*VLOOKUP($F210,BY_IND_Demand_Drivers!$B$5:$J$100,7,FALSE)</f>
        <v>0.42957473654547118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45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IIDSH</v>
      </c>
      <c r="G211" s="16">
        <f>VLOOKUP($D211,'Growth rate'!$B$3:$S$93,6,FALSE)*VLOOKUP($F211,BY_IND_Demand_Drivers!$B$5:$J$100,7,FALSE)</f>
        <v>0.43412730757574569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45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IIDSH</v>
      </c>
      <c r="G212" s="16">
        <f>VLOOKUP($D212,'Growth rate'!$B$3:$S$93,6,FALSE)*VLOOKUP($F212,BY_IND_Demand_Drivers!$B$5:$J$100,7,FALSE)</f>
        <v>0.43867987860602026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45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IIDSH</v>
      </c>
      <c r="G213" s="16">
        <f>VLOOKUP($D213,'Growth rate'!$B$3:$S$93,6,FALSE)*VLOOKUP($F213,BY_IND_Demand_Drivers!$B$5:$J$100,7,FALSE)</f>
        <v>0.44323244963629471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45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IIDSH</v>
      </c>
      <c r="G214" s="16">
        <f>VLOOKUP($D214,'Growth rate'!$B$3:$S$93,6,FALSE)*VLOOKUP($F214,BY_IND_Demand_Drivers!$B$5:$J$100,7,FALSE)</f>
        <v>0.44778502066656933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45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IIDSH</v>
      </c>
      <c r="G215" s="16">
        <f>VLOOKUP($D215,'Growth rate'!$B$3:$S$93,6,FALSE)*VLOOKUP($F215,BY_IND_Demand_Drivers!$B$5:$J$100,7,FALSE)</f>
        <v>0.45229009650656271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45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IIDSH</v>
      </c>
      <c r="G216" s="16">
        <f>VLOOKUP($D216,'Growth rate'!$B$3:$S$93,6,FALSE)*VLOOKUP($F216,BY_IND_Demand_Drivers!$B$5:$J$100,7,FALSE)</f>
        <v>0.45679517234655626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45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IIDSH</v>
      </c>
      <c r="G217" s="16">
        <f>VLOOKUP($D217,'Growth rate'!$B$3:$S$93,6,FALSE)*VLOOKUP($F217,BY_IND_Demand_Drivers!$B$5:$J$100,7,FALSE)</f>
        <v>0.46130024818654963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45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IIDSH</v>
      </c>
      <c r="G218" s="16">
        <f>VLOOKUP($D218,'Growth rate'!$B$3:$S$93,6,FALSE)*VLOOKUP($F218,BY_IND_Demand_Drivers!$B$5:$J$100,7,FALSE)</f>
        <v>0.46580532402654323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45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IIDSH</v>
      </c>
      <c r="G219" s="16">
        <f>VLOOKUP($D219,'Growth rate'!$B$3:$S$93,6,FALSE)*VLOOKUP($F219,BY_IND_Demand_Drivers!$B$5:$J$100,7,FALSE)</f>
        <v>0.47031039986653661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45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IIDSH</v>
      </c>
      <c r="G220" s="16">
        <f>VLOOKUP($D220,'Growth rate'!$B$3:$S$93,6,FALSE)*VLOOKUP($F220,BY_IND_Demand_Drivers!$B$5:$J$100,7,FALSE)</f>
        <v>0.47457717070178657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45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IIDSH</v>
      </c>
      <c r="G221" s="16">
        <f>VLOOKUP($D221,'Growth rate'!$B$3:$S$93,6,FALSE)*VLOOKUP($F221,BY_IND_Demand_Drivers!$B$5:$J$100,7,FALSE)</f>
        <v>0.47884394153703652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45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IIDSH</v>
      </c>
      <c r="G222" s="16">
        <f>VLOOKUP($D222,'Growth rate'!$B$3:$S$93,6,FALSE)*VLOOKUP($F222,BY_IND_Demand_Drivers!$B$5:$J$100,7,FALSE)</f>
        <v>0.48311071237228631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45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IIDSH</v>
      </c>
      <c r="G223" s="16">
        <f>VLOOKUP($D223,'Growth rate'!$B$3:$S$93,6,FALSE)*VLOOKUP($F223,BY_IND_Demand_Drivers!$B$5:$J$100,7,FALSE)</f>
        <v>0.48737748320753621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45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IIDSH</v>
      </c>
      <c r="G224" s="16">
        <f>VLOOKUP($D224,'Growth rate'!$B$3:$S$93,6,FALSE)*VLOOKUP($F224,BY_IND_Demand_Drivers!$B$5:$J$100,7,FALSE)</f>
        <v>0.49164425404278617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45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IIDSH</v>
      </c>
      <c r="G225" s="16">
        <f>VLOOKUP($D225,'Growth rate'!$B$3:$S$93,6,FALSE)*VLOOKUP($F225,BY_IND_Demand_Drivers!$B$5:$J$100,7,FALSE)</f>
        <v>0.49565084561982975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45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IIDSH</v>
      </c>
      <c r="G226" s="16">
        <f>VLOOKUP($D226,'Growth rate'!$B$3:$S$93,6,FALSE)*VLOOKUP($F226,BY_IND_Demand_Drivers!$B$5:$J$100,7,FALSE)</f>
        <v>0.49965743719687333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45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IIDSH</v>
      </c>
      <c r="G227" s="16">
        <f>VLOOKUP($D227,'Growth rate'!$B$3:$S$93,6,FALSE)*VLOOKUP($F227,BY_IND_Demand_Drivers!$B$5:$J$100,7,FALSE)</f>
        <v>0.50366402877391681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45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IIDSH</v>
      </c>
      <c r="G228" s="16">
        <f>VLOOKUP($D228,'Growth rate'!$B$3:$S$93,6,FALSE)*VLOOKUP($F228,BY_IND_Demand_Drivers!$B$5:$J$100,7,FALSE)</f>
        <v>0.50767062035096033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45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IIDSH</v>
      </c>
      <c r="G229" s="16">
        <f>VLOOKUP($D229,'Growth rate'!$B$3:$S$93,6,FALSE)*VLOOKUP($F229,BY_IND_Demand_Drivers!$B$5:$J$100,7,FALSE)</f>
        <v>0.51167721192800397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45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IIDSH</v>
      </c>
      <c r="G230" s="16">
        <f>VLOOKUP($D230,'Growth rate'!$B$3:$S$93,6,FALSE)*VLOOKUP($F230,BY_IND_Demand_Drivers!$B$5:$J$100,7,FALSE)</f>
        <v>0.51519667089549814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45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IIDSH</v>
      </c>
      <c r="G231" s="16">
        <f>VLOOKUP($D231,'Growth rate'!$B$3:$S$93,6,FALSE)*VLOOKUP($F231,BY_IND_Demand_Drivers!$B$5:$J$100,7,FALSE)</f>
        <v>0.51871612986299209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45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IIDSH</v>
      </c>
      <c r="G232" s="16">
        <f>VLOOKUP($D232,'Growth rate'!$B$3:$S$93,6,FALSE)*VLOOKUP($F232,BY_IND_Demand_Drivers!$B$5:$J$100,7,FALSE)</f>
        <v>0.52223558883048626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45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IIDSH</v>
      </c>
      <c r="G233" s="16">
        <f>VLOOKUP($D233,'Growth rate'!$B$3:$S$93,6,FALSE)*VLOOKUP($F233,BY_IND_Demand_Drivers!$B$5:$J$100,7,FALSE)</f>
        <v>0.52575504779798032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45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IIDSH</v>
      </c>
      <c r="G234" s="16">
        <f>VLOOKUP($D234,'Growth rate'!$B$3:$S$93,6,FALSE)*VLOOKUP($F234,BY_IND_Demand_Drivers!$B$5:$J$100,7,FALSE)</f>
        <v>0.52927450676547438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45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IIDSH</v>
      </c>
      <c r="G235" s="16">
        <f>VLOOKUP($D235,'Growth rate'!$B$3:$S$93,6,FALSE)*VLOOKUP($F235,BY_IND_Demand_Drivers!$B$5:$J$100,7,FALSE)</f>
        <v>0.53236684383044108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45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IIDSH</v>
      </c>
      <c r="G236" s="16">
        <f>VLOOKUP($D236,'Growth rate'!$B$3:$S$93,6,FALSE)*VLOOKUP($F236,BY_IND_Demand_Drivers!$B$5:$J$100,7,FALSE)</f>
        <v>0.53545918089540745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45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IIDSH</v>
      </c>
      <c r="G237" s="16">
        <f>VLOOKUP($D237,'Growth rate'!$B$3:$S$93,6,FALSE)*VLOOKUP($F237,BY_IND_Demand_Drivers!$B$5:$J$100,7,FALSE)</f>
        <v>0.53855151796037404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45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IIDSH</v>
      </c>
      <c r="G238" s="16">
        <f>VLOOKUP($D238,'Growth rate'!$B$3:$S$93,6,FALSE)*VLOOKUP($F238,BY_IND_Demand_Drivers!$B$5:$J$100,7,FALSE)</f>
        <v>0.54164385502534051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45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IIDSH</v>
      </c>
      <c r="G239" s="16">
        <f>VLOOKUP($D239,'Growth rate'!$B$3:$S$93,6,FALSE)*VLOOKUP($F239,BY_IND_Demand_Drivers!$B$5:$J$100,7,FALSE)</f>
        <v>0.54473619209030699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45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IIDSH</v>
      </c>
      <c r="G240" s="16">
        <f>VLOOKUP($D240,'Growth rate'!$B$3:$S$93,6,FALSE)*VLOOKUP($F240,BY_IND_Demand_Drivers!$B$5:$J$100,7,FALSE)</f>
        <v>0.54752335781013417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45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IIDSH</v>
      </c>
      <c r="G241" s="16">
        <f>VLOOKUP($D241,'Growth rate'!$B$3:$S$93,6,FALSE)*VLOOKUP($F241,BY_IND_Demand_Drivers!$B$5:$J$100,7,FALSE)</f>
        <v>0.55031052352996157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45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IIDSH</v>
      </c>
      <c r="G242" s="16">
        <f>VLOOKUP($D242,'Growth rate'!$B$3:$S$93,6,FALSE)*VLOOKUP($F242,BY_IND_Demand_Drivers!$B$5:$J$100,7,FALSE)</f>
        <v>0.55309768924978864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45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IIDSH</v>
      </c>
      <c r="G243" s="16">
        <f>VLOOKUP($D243,'Growth rate'!$B$3:$S$93,6,FALSE)*VLOOKUP($F243,BY_IND_Demand_Drivers!$B$5:$J$100,7,FALSE)</f>
        <v>0.55588485496961593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45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IIDSH</v>
      </c>
      <c r="G244" s="16">
        <f>VLOOKUP($D244,'Growth rate'!$B$3:$S$93,6,FALSE)*VLOOKUP($F244,BY_IND_Demand_Drivers!$B$5:$J$100,7,FALSE)</f>
        <v>0.55867202068944299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45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IIDSH</v>
      </c>
      <c r="G245" s="16">
        <f>VLOOKUP($D245,'Growth rate'!$B$3:$S$93,6,FALSE)*VLOOKUP($F245,BY_IND_Demand_Drivers!$B$5:$J$100,7,FALSE)</f>
        <v>0.56121501425782538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45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IIDSH</v>
      </c>
      <c r="G246" s="16">
        <f>VLOOKUP($D246,'Growth rate'!$B$3:$S$93,6,FALSE)*VLOOKUP($F246,BY_IND_Demand_Drivers!$B$5:$J$100,7,FALSE)</f>
        <v>0.56375800782620766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45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IIDSH</v>
      </c>
      <c r="G247" s="16">
        <f>VLOOKUP($D247,'Growth rate'!$B$3:$S$93,6,FALSE)*VLOOKUP($F247,BY_IND_Demand_Drivers!$B$5:$J$100,7,FALSE)</f>
        <v>0.56630100139458994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45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IIDSH</v>
      </c>
      <c r="G248" s="16">
        <f>VLOOKUP($D248,'Growth rate'!$B$3:$S$93,6,FALSE)*VLOOKUP($F248,BY_IND_Demand_Drivers!$B$5:$J$100,7,FALSE)</f>
        <v>0.56884399496297222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45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IIDSH</v>
      </c>
      <c r="G249" s="16">
        <f>VLOOKUP($D249,'Growth rate'!$B$3:$S$93,6,FALSE)*VLOOKUP($F249,BY_IND_Demand_Drivers!$B$5:$J$100,7,FALSE)</f>
        <v>0.57138698853135439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46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IIDLA</v>
      </c>
      <c r="G250" s="16">
        <f>VLOOKUP($D250,'Growth rate'!$B$3:$S$93,6,FALSE)*VLOOKUP($F250,BY_IND_Demand_Drivers!$B$5:$J$100,7,FALSE)</f>
        <v>0.64405254653465305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46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IIDLA</v>
      </c>
      <c r="G251" s="16">
        <f>VLOOKUP($D251,'Growth rate'!$B$3:$S$93,6,FALSE)*VLOOKUP($F251,BY_IND_Demand_Drivers!$B$5:$J$100,7,FALSE)</f>
        <v>0.66151078354416137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46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IIDLA</v>
      </c>
      <c r="G252" s="16">
        <f>VLOOKUP($D252,'Growth rate'!$B$3:$S$93,6,FALSE)*VLOOKUP($F252,BY_IND_Demand_Drivers!$B$5:$J$100,7,FALSE)</f>
        <v>0.67896902055366959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46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IIDLA</v>
      </c>
      <c r="G253" s="16">
        <f>VLOOKUP($D253,'Growth rate'!$B$3:$S$93,6,FALSE)*VLOOKUP($F253,BY_IND_Demand_Drivers!$B$5:$J$100,7,FALSE)</f>
        <v>0.69642725756317803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46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IIDLA</v>
      </c>
      <c r="G254" s="16">
        <f>VLOOKUP($D254,'Growth rate'!$B$3:$S$93,6,FALSE)*VLOOKUP($F254,BY_IND_Demand_Drivers!$B$5:$J$100,7,FALSE)</f>
        <v>0.71388549457268635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46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IIDLA</v>
      </c>
      <c r="G255" s="16">
        <f>VLOOKUP($D255,'Growth rate'!$B$3:$S$93,6,FALSE)*VLOOKUP($F255,BY_IND_Demand_Drivers!$B$5:$J$100,7,FALSE)</f>
        <v>0.73134373158219468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46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IIDLA</v>
      </c>
      <c r="G256" s="16">
        <f>VLOOKUP($D256,'Growth rate'!$B$3:$S$93,6,FALSE)*VLOOKUP($F256,BY_IND_Demand_Drivers!$B$5:$J$100,7,FALSE)</f>
        <v>0.748801968591703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46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IIDLA</v>
      </c>
      <c r="G257" s="16">
        <f>VLOOKUP($D257,'Growth rate'!$B$3:$S$93,6,FALSE)*VLOOKUP($F257,BY_IND_Demand_Drivers!$B$5:$J$100,7,FALSE)</f>
        <v>0.76626020560121122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46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IIDLA</v>
      </c>
      <c r="G258" s="16">
        <f>VLOOKUP($D258,'Growth rate'!$B$3:$S$93,6,FALSE)*VLOOKUP($F258,BY_IND_Demand_Drivers!$B$5:$J$100,7,FALSE)</f>
        <v>0.78371844261071966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46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IIDLA</v>
      </c>
      <c r="G259" s="16">
        <f>VLOOKUP($D259,'Growth rate'!$B$3:$S$93,6,FALSE)*VLOOKUP($F259,BY_IND_Demand_Drivers!$B$5:$J$100,7,FALSE)</f>
        <v>0.80117667962022798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46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IIDLA</v>
      </c>
      <c r="G260" s="16">
        <f>VLOOKUP($D260,'Growth rate'!$B$3:$S$93,6,FALSE)*VLOOKUP($F260,BY_IND_Demand_Drivers!$B$5:$J$100,7,FALSE)</f>
        <v>0.81863491662973631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46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IIDLA</v>
      </c>
      <c r="G261" s="16">
        <f>VLOOKUP($D261,'Growth rate'!$B$3:$S$93,6,FALSE)*VLOOKUP($F261,BY_IND_Demand_Drivers!$B$5:$J$100,7,FALSE)</f>
        <v>0.83609315363924475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46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IIDLA</v>
      </c>
      <c r="G262" s="16">
        <f>VLOOKUP($D262,'Growth rate'!$B$3:$S$93,6,FALSE)*VLOOKUP($F262,BY_IND_Demand_Drivers!$B$5:$J$100,7,FALSE)</f>
        <v>0.85355139064875285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46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IIDLA</v>
      </c>
      <c r="G263" s="16">
        <f>VLOOKUP($D263,'Growth rate'!$B$3:$S$93,6,FALSE)*VLOOKUP($F263,BY_IND_Demand_Drivers!$B$5:$J$100,7,FALSE)</f>
        <v>0.87100962765826129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46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IIDLA</v>
      </c>
      <c r="G264" s="16">
        <f>VLOOKUP($D264,'Growth rate'!$B$3:$S$93,6,FALSE)*VLOOKUP($F264,BY_IND_Demand_Drivers!$B$5:$J$100,7,FALSE)</f>
        <v>0.88846786466776961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46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IIDLA</v>
      </c>
      <c r="G265" s="16">
        <f>VLOOKUP($D265,'Growth rate'!$B$3:$S$93,6,FALSE)*VLOOKUP($F265,BY_IND_Demand_Drivers!$B$5:$J$100,7,FALSE)</f>
        <v>0.90592610167727794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46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IIDLA</v>
      </c>
      <c r="G266" s="16">
        <f>VLOOKUP($D266,'Growth rate'!$B$3:$S$93,6,FALSE)*VLOOKUP($F266,BY_IND_Demand_Drivers!$B$5:$J$100,7,FALSE)</f>
        <v>0.92338433868678638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46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IIDLA</v>
      </c>
      <c r="G267" s="16">
        <f>VLOOKUP($D267,'Growth rate'!$B$3:$S$93,6,FALSE)*VLOOKUP($F267,BY_IND_Demand_Drivers!$B$5:$J$100,7,FALSE)</f>
        <v>0.94084257569629459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46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IIDLA</v>
      </c>
      <c r="G268" s="16">
        <f>VLOOKUP($D268,'Growth rate'!$B$3:$S$93,6,FALSE)*VLOOKUP($F268,BY_IND_Demand_Drivers!$B$5:$J$100,7,FALSE)</f>
        <v>0.95830081270580292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46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IIDLA</v>
      </c>
      <c r="G269" s="16">
        <f>VLOOKUP($D269,'Growth rate'!$B$3:$S$93,6,FALSE)*VLOOKUP($F269,BY_IND_Demand_Drivers!$B$5:$J$100,7,FALSE)</f>
        <v>0.97575904971531124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46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IIDLA</v>
      </c>
      <c r="G270" s="16">
        <f>VLOOKUP($D270,'Growth rate'!$B$3:$S$93,6,FALSE)*VLOOKUP($F270,BY_IND_Demand_Drivers!$B$5:$J$100,7,FALSE)</f>
        <v>0.99321728672481946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46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IIDLA</v>
      </c>
      <c r="G271" s="16">
        <f>VLOOKUP($D271,'Growth rate'!$B$3:$S$93,6,FALSE)*VLOOKUP($F271,BY_IND_Demand_Drivers!$B$5:$J$100,7,FALSE)</f>
        <v>1.0106755237343279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46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IIDLA</v>
      </c>
      <c r="G272" s="16">
        <f>VLOOKUP($D272,'Growth rate'!$B$3:$S$93,6,FALSE)*VLOOKUP($F272,BY_IND_Demand_Drivers!$B$5:$J$100,7,FALSE)</f>
        <v>1.0281337607438363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46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IIDLA</v>
      </c>
      <c r="G273" s="16">
        <f>VLOOKUP($D273,'Growth rate'!$B$3:$S$93,6,FALSE)*VLOOKUP($F273,BY_IND_Demand_Drivers!$B$5:$J$100,7,FALSE)</f>
        <v>1.0455919977533445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46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IIDLA</v>
      </c>
      <c r="G274" s="16">
        <f>VLOOKUP($D274,'Growth rate'!$B$3:$S$93,6,FALSE)*VLOOKUP($F274,BY_IND_Demand_Drivers!$B$5:$J$100,7,FALSE)</f>
        <v>1.0630502347628528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46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IIDLA</v>
      </c>
      <c r="G275" s="16">
        <f>VLOOKUP($D275,'Growth rate'!$B$3:$S$93,6,FALSE)*VLOOKUP($F275,BY_IND_Demand_Drivers!$B$5:$J$100,7,FALSE)</f>
        <v>1.0805084717723612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46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IIDLA</v>
      </c>
      <c r="G276" s="16">
        <f>VLOOKUP($D276,'Growth rate'!$B$3:$S$93,6,FALSE)*VLOOKUP($F276,BY_IND_Demand_Drivers!$B$5:$J$100,7,FALSE)</f>
        <v>1.0979667087818696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46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IIDLA</v>
      </c>
      <c r="G277" s="16">
        <f>VLOOKUP($D277,'Growth rate'!$B$3:$S$93,6,FALSE)*VLOOKUP($F277,BY_IND_Demand_Drivers!$B$5:$J$100,7,FALSE)</f>
        <v>1.1154249457913779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46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IIDLA</v>
      </c>
      <c r="G278" s="16">
        <f>VLOOKUP($D278,'Growth rate'!$B$3:$S$93,6,FALSE)*VLOOKUP($F278,BY_IND_Demand_Drivers!$B$5:$J$100,7,FALSE)</f>
        <v>1.1328831828008861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46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IIDLA</v>
      </c>
      <c r="G279" s="16">
        <f>VLOOKUP($D279,'Growth rate'!$B$3:$S$93,6,FALSE)*VLOOKUP($F279,BY_IND_Demand_Drivers!$B$5:$J$100,7,FALSE)</f>
        <v>1.1503414198103945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46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IIDLA</v>
      </c>
      <c r="G280" s="16">
        <f>VLOOKUP($D280,'Growth rate'!$B$3:$S$93,6,FALSE)*VLOOKUP($F280,BY_IND_Demand_Drivers!$B$5:$J$100,7,FALSE)</f>
        <v>1.1677996568199027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46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IIDLA</v>
      </c>
      <c r="G281" s="16">
        <f>VLOOKUP($D281,'Growth rate'!$B$3:$S$93,6,FALSE)*VLOOKUP($F281,BY_IND_Demand_Drivers!$B$5:$J$100,7,FALSE)</f>
        <v>1.1852578938294112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46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IIDLA</v>
      </c>
      <c r="G282" s="16">
        <f>VLOOKUP($D282,'Growth rate'!$B$3:$S$93,6,FALSE)*VLOOKUP($F282,BY_IND_Demand_Drivers!$B$5:$J$100,7,FALSE)</f>
        <v>1.198583564208568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46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IIDLA</v>
      </c>
      <c r="G283" s="16">
        <f>VLOOKUP($D283,'Growth rate'!$B$3:$S$93,6,FALSE)*VLOOKUP($F283,BY_IND_Demand_Drivers!$B$5:$J$100,7,FALSE)</f>
        <v>1.2119092345877249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46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IIDLA</v>
      </c>
      <c r="G284" s="16">
        <f>VLOOKUP($D284,'Growth rate'!$B$3:$S$93,6,FALSE)*VLOOKUP($F284,BY_IND_Demand_Drivers!$B$5:$J$100,7,FALSE)</f>
        <v>1.225234904966882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46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IIDLA</v>
      </c>
      <c r="G285" s="16">
        <f>VLOOKUP($D285,'Growth rate'!$B$3:$S$93,6,FALSE)*VLOOKUP($F285,BY_IND_Demand_Drivers!$B$5:$J$100,7,FALSE)</f>
        <v>1.2385605753460391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46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IIDLA</v>
      </c>
      <c r="G286" s="16">
        <f>VLOOKUP($D286,'Growth rate'!$B$3:$S$93,6,FALSE)*VLOOKUP($F286,BY_IND_Demand_Drivers!$B$5:$J$100,7,FALSE)</f>
        <v>1.2518862457251962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46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IIDLA</v>
      </c>
      <c r="G287" s="16">
        <f>VLOOKUP($D287,'Growth rate'!$B$3:$S$93,6,FALSE)*VLOOKUP($F287,BY_IND_Demand_Drivers!$B$5:$J$100,7,FALSE)</f>
        <v>1.2661511279840352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46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IIDLA</v>
      </c>
      <c r="G288" s="16">
        <f>VLOOKUP($D288,'Growth rate'!$B$3:$S$93,6,FALSE)*VLOOKUP($F288,BY_IND_Demand_Drivers!$B$5:$J$100,7,FALSE)</f>
        <v>1.2804160102428739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46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IIDLA</v>
      </c>
      <c r="G289" s="16">
        <f>VLOOKUP($D289,'Growth rate'!$B$3:$S$93,6,FALSE)*VLOOKUP($F289,BY_IND_Demand_Drivers!$B$5:$J$100,7,FALSE)</f>
        <v>1.2946808925017128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46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IIDLA</v>
      </c>
      <c r="G290" s="16">
        <f>VLOOKUP($D290,'Growth rate'!$B$3:$S$93,6,FALSE)*VLOOKUP($F290,BY_IND_Demand_Drivers!$B$5:$J$100,7,FALSE)</f>
        <v>1.3089457747605515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46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IIDLA</v>
      </c>
      <c r="G291" s="16">
        <f>VLOOKUP($D291,'Growth rate'!$B$3:$S$93,6,FALSE)*VLOOKUP($F291,BY_IND_Demand_Drivers!$B$5:$J$100,7,FALSE)</f>
        <v>1.32321065701939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46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IIDLA</v>
      </c>
      <c r="G292" s="16">
        <f>VLOOKUP($D292,'Growth rate'!$B$3:$S$93,6,FALSE)*VLOOKUP($F292,BY_IND_Demand_Drivers!$B$5:$J$100,7,FALSE)</f>
        <v>1.337384060180129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46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IIDLA</v>
      </c>
      <c r="G293" s="16">
        <f>VLOOKUP($D293,'Growth rate'!$B$3:$S$93,6,FALSE)*VLOOKUP($F293,BY_IND_Demand_Drivers!$B$5:$J$100,7,FALSE)</f>
        <v>1.3515574633408673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46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IIDLA</v>
      </c>
      <c r="G294" s="16">
        <f>VLOOKUP($D294,'Growth rate'!$B$3:$S$93,6,FALSE)*VLOOKUP($F294,BY_IND_Demand_Drivers!$B$5:$J$100,7,FALSE)</f>
        <v>1.3657308665016059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46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IIDLA</v>
      </c>
      <c r="G295" s="16">
        <f>VLOOKUP($D295,'Growth rate'!$B$3:$S$93,6,FALSE)*VLOOKUP($F295,BY_IND_Demand_Drivers!$B$5:$J$100,7,FALSE)</f>
        <v>1.3799042696623443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46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IIDLA</v>
      </c>
      <c r="G296" s="16">
        <f>VLOOKUP($D296,'Growth rate'!$B$3:$S$93,6,FALSE)*VLOOKUP($F296,BY_IND_Demand_Drivers!$B$5:$J$100,7,FALSE)</f>
        <v>1.394077672823083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46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IIDLA</v>
      </c>
      <c r="G297" s="16">
        <f>VLOOKUP($D297,'Growth rate'!$B$3:$S$93,6,FALSE)*VLOOKUP($F297,BY_IND_Demand_Drivers!$B$5:$J$100,7,FALSE)</f>
        <v>1.4081032104204785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46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IIDLA</v>
      </c>
      <c r="G298" s="16">
        <f>VLOOKUP($D298,'Growth rate'!$B$3:$S$93,6,FALSE)*VLOOKUP($F298,BY_IND_Demand_Drivers!$B$5:$J$100,7,FALSE)</f>
        <v>1.4221287480178746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46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IIDLA</v>
      </c>
      <c r="G299" s="16">
        <f>VLOOKUP($D299,'Growth rate'!$B$3:$S$93,6,FALSE)*VLOOKUP($F299,BY_IND_Demand_Drivers!$B$5:$J$100,7,FALSE)</f>
        <v>1.43615428561527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46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IIDLA</v>
      </c>
      <c r="G300" s="16">
        <f>VLOOKUP($D300,'Growth rate'!$B$3:$S$93,6,FALSE)*VLOOKUP($F300,BY_IND_Demand_Drivers!$B$5:$J$100,7,FALSE)</f>
        <v>1.4501798232126659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46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IIDLA</v>
      </c>
      <c r="G301" s="16">
        <f>VLOOKUP($D301,'Growth rate'!$B$3:$S$93,6,FALSE)*VLOOKUP($F301,BY_IND_Demand_Drivers!$B$5:$J$100,7,FALSE)</f>
        <v>1.4642053608100614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46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IIDLA</v>
      </c>
      <c r="G302" s="16">
        <f>VLOOKUP($D302,'Growth rate'!$B$3:$S$93,6,FALSE)*VLOOKUP($F302,BY_IND_Demand_Drivers!$B$5:$J$100,7,FALSE)</f>
        <v>1.4774889895201513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46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IIDLA</v>
      </c>
      <c r="G303" s="16">
        <f>VLOOKUP($D303,'Growth rate'!$B$3:$S$93,6,FALSE)*VLOOKUP($F303,BY_IND_Demand_Drivers!$B$5:$J$100,7,FALSE)</f>
        <v>1.4907726182302414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46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IIDLA</v>
      </c>
      <c r="G304" s="16">
        <f>VLOOKUP($D304,'Growth rate'!$B$3:$S$93,6,FALSE)*VLOOKUP($F304,BY_IND_Demand_Drivers!$B$5:$J$100,7,FALSE)</f>
        <v>1.5040562469403309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46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IIDLA</v>
      </c>
      <c r="G305" s="16">
        <f>VLOOKUP($D305,'Growth rate'!$B$3:$S$93,6,FALSE)*VLOOKUP($F305,BY_IND_Demand_Drivers!$B$5:$J$100,7,FALSE)</f>
        <v>1.5173398756504206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46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IIDLA</v>
      </c>
      <c r="G306" s="16">
        <f>VLOOKUP($D306,'Growth rate'!$B$3:$S$93,6,FALSE)*VLOOKUP($F306,BY_IND_Demand_Drivers!$B$5:$J$100,7,FALSE)</f>
        <v>1.5306235043605105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46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IIDLA</v>
      </c>
      <c r="G307" s="16">
        <f>VLOOKUP($D307,'Growth rate'!$B$3:$S$93,6,FALSE)*VLOOKUP($F307,BY_IND_Demand_Drivers!$B$5:$J$100,7,FALSE)</f>
        <v>1.5430971236284416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46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IIDLA</v>
      </c>
      <c r="G308" s="16">
        <f>VLOOKUP($D308,'Growth rate'!$B$3:$S$93,6,FALSE)*VLOOKUP($F308,BY_IND_Demand_Drivers!$B$5:$J$100,7,FALSE)</f>
        <v>1.5555707428963728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46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IIDLA</v>
      </c>
      <c r="G309" s="16">
        <f>VLOOKUP($D309,'Growth rate'!$B$3:$S$93,6,FALSE)*VLOOKUP($F309,BY_IND_Demand_Drivers!$B$5:$J$100,7,FALSE)</f>
        <v>1.5680443621643037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46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IIDLA</v>
      </c>
      <c r="G310" s="16">
        <f>VLOOKUP($D310,'Growth rate'!$B$3:$S$93,6,FALSE)*VLOOKUP($F310,BY_IND_Demand_Drivers!$B$5:$J$100,7,FALSE)</f>
        <v>1.5805179814322348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46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IIDLA</v>
      </c>
      <c r="G311" s="16">
        <f>VLOOKUP($D311,'Growth rate'!$B$3:$S$93,6,FALSE)*VLOOKUP($F311,BY_IND_Demand_Drivers!$B$5:$J$100,7,FALSE)</f>
        <v>1.5929916007001661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46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IIDLA</v>
      </c>
      <c r="G312" s="16">
        <f>VLOOKUP($D312,'Growth rate'!$B$3:$S$93,6,FALSE)*VLOOKUP($F312,BY_IND_Demand_Drivers!$B$5:$J$100,7,FALSE)</f>
        <v>1.6039486424513549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46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IIDLA</v>
      </c>
      <c r="G313" s="16">
        <f>VLOOKUP($D313,'Growth rate'!$B$3:$S$93,6,FALSE)*VLOOKUP($F313,BY_IND_Demand_Drivers!$B$5:$J$100,7,FALSE)</f>
        <v>1.6149056842025433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46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IIDLA</v>
      </c>
      <c r="G314" s="16">
        <f>VLOOKUP($D314,'Growth rate'!$B$3:$S$93,6,FALSE)*VLOOKUP($F314,BY_IND_Demand_Drivers!$B$5:$J$100,7,FALSE)</f>
        <v>1.6258627259537324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46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IIDLA</v>
      </c>
      <c r="G315" s="16">
        <f>VLOOKUP($D315,'Growth rate'!$B$3:$S$93,6,FALSE)*VLOOKUP($F315,BY_IND_Demand_Drivers!$B$5:$J$100,7,FALSE)</f>
        <v>1.636819767704921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46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IIDLA</v>
      </c>
      <c r="G316" s="16">
        <f>VLOOKUP($D316,'Growth rate'!$B$3:$S$93,6,FALSE)*VLOOKUP($F316,BY_IND_Demand_Drivers!$B$5:$J$100,7,FALSE)</f>
        <v>1.6477768094561096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46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IIDLA</v>
      </c>
      <c r="G317" s="16">
        <f>VLOOKUP($D317,'Growth rate'!$B$3:$S$93,6,FALSE)*VLOOKUP($F317,BY_IND_Demand_Drivers!$B$5:$J$100,7,FALSE)</f>
        <v>1.6574041034926452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46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IIDLA</v>
      </c>
      <c r="G318" s="16">
        <f>VLOOKUP($D318,'Growth rate'!$B$3:$S$93,6,FALSE)*VLOOKUP($F318,BY_IND_Demand_Drivers!$B$5:$J$100,7,FALSE)</f>
        <v>1.6670313975291802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46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IIDLA</v>
      </c>
      <c r="G319" s="16">
        <f>VLOOKUP($D319,'Growth rate'!$B$3:$S$93,6,FALSE)*VLOOKUP($F319,BY_IND_Demand_Drivers!$B$5:$J$100,7,FALSE)</f>
        <v>1.6766586915657153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46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IIDLA</v>
      </c>
      <c r="G320" s="16">
        <f>VLOOKUP($D320,'Growth rate'!$B$3:$S$93,6,FALSE)*VLOOKUP($F320,BY_IND_Demand_Drivers!$B$5:$J$100,7,FALSE)</f>
        <v>1.6862859856022507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46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IIDLA</v>
      </c>
      <c r="G321" s="16">
        <f>VLOOKUP($D321,'Growth rate'!$B$3:$S$93,6,FALSE)*VLOOKUP($F321,BY_IND_Demand_Drivers!$B$5:$J$100,7,FALSE)</f>
        <v>1.6959132796387859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46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IIDLA</v>
      </c>
      <c r="G322" s="16">
        <f>VLOOKUP($D322,'Growth rate'!$B$3:$S$93,6,FALSE)*VLOOKUP($F322,BY_IND_Demand_Drivers!$B$5:$J$100,7,FALSE)</f>
        <v>1.7045904915175687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46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IIDLA</v>
      </c>
      <c r="G323" s="16">
        <f>VLOOKUP($D323,'Growth rate'!$B$3:$S$93,6,FALSE)*VLOOKUP($F323,BY_IND_Demand_Drivers!$B$5:$J$100,7,FALSE)</f>
        <v>1.7132677033963519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46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IIDLA</v>
      </c>
      <c r="G324" s="16">
        <f>VLOOKUP($D324,'Growth rate'!$B$3:$S$93,6,FALSE)*VLOOKUP($F324,BY_IND_Demand_Drivers!$B$5:$J$100,7,FALSE)</f>
        <v>1.7219449152751345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46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IIDLA</v>
      </c>
      <c r="G325" s="16">
        <f>VLOOKUP($D325,'Growth rate'!$B$3:$S$93,6,FALSE)*VLOOKUP($F325,BY_IND_Demand_Drivers!$B$5:$J$100,7,FALSE)</f>
        <v>1.7306221271539175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46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IIDLA</v>
      </c>
      <c r="G326" s="16">
        <f>VLOOKUP($D326,'Growth rate'!$B$3:$S$93,6,FALSE)*VLOOKUP($F326,BY_IND_Demand_Drivers!$B$5:$J$100,7,FALSE)</f>
        <v>1.7392993390327003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46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IIDLA</v>
      </c>
      <c r="G327" s="16">
        <f>VLOOKUP($D327,'Growth rate'!$B$3:$S$93,6,FALSE)*VLOOKUP($F327,BY_IND_Demand_Drivers!$B$5:$J$100,7,FALSE)</f>
        <v>1.747216375986141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46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IIDLA</v>
      </c>
      <c r="G328" s="16">
        <f>VLOOKUP($D328,'Growth rate'!$B$3:$S$93,6,FALSE)*VLOOKUP($F328,BY_IND_Demand_Drivers!$B$5:$J$100,7,FALSE)</f>
        <v>1.7551334129395819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46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IIDLA</v>
      </c>
      <c r="G329" s="16">
        <f>VLOOKUP($D329,'Growth rate'!$B$3:$S$93,6,FALSE)*VLOOKUP($F329,BY_IND_Demand_Drivers!$B$5:$J$100,7,FALSE)</f>
        <v>1.7630504498930224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46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IIDLA</v>
      </c>
      <c r="G330" s="16">
        <f>VLOOKUP($D330,'Growth rate'!$B$3:$S$93,6,FALSE)*VLOOKUP($F330,BY_IND_Demand_Drivers!$B$5:$J$100,7,FALSE)</f>
        <v>1.7709674868464631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46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IIDLA</v>
      </c>
      <c r="G331" s="16">
        <f>VLOOKUP($D331,'Growth rate'!$B$3:$S$93,6,FALSE)*VLOOKUP($F331,BY_IND_Demand_Drivers!$B$5:$J$100,7,FALSE)</f>
        <v>1.7788845237999036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47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IIDEM</v>
      </c>
      <c r="G332" s="16">
        <f>VLOOKUP($D332,'Growth rate'!$B$3:$S$93,6,FALSE)*VLOOKUP($F332,BY_IND_Demand_Drivers!$B$5:$J$100,7,FALSE)</f>
        <v>5.7963636356435604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47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IIDEM</v>
      </c>
      <c r="G333" s="16">
        <f>VLOOKUP($D333,'Growth rate'!$B$3:$S$93,6,FALSE)*VLOOKUP($F333,BY_IND_Demand_Drivers!$B$5:$J$100,7,FALSE)</f>
        <v>5.9534848064064736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47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IIDEM</v>
      </c>
      <c r="G334" s="16">
        <f>VLOOKUP($D334,'Growth rate'!$B$3:$S$93,6,FALSE)*VLOOKUP($F334,BY_IND_Demand_Drivers!$B$5:$J$100,7,FALSE)</f>
        <v>6.1106059771693868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47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IIDEM</v>
      </c>
      <c r="G335" s="16">
        <f>VLOOKUP($D335,'Growth rate'!$B$3:$S$93,6,FALSE)*VLOOKUP($F335,BY_IND_Demand_Drivers!$B$5:$J$100,7,FALSE)</f>
        <v>6.2677271479323018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47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IIDEM</v>
      </c>
      <c r="G336" s="16">
        <f>VLOOKUP($D336,'Growth rate'!$B$3:$S$93,6,FALSE)*VLOOKUP($F336,BY_IND_Demand_Drivers!$B$5:$J$100,7,FALSE)</f>
        <v>6.424848318695215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47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IIDEM</v>
      </c>
      <c r="G337" s="16">
        <f>VLOOKUP($D337,'Growth rate'!$B$3:$S$93,6,FALSE)*VLOOKUP($F337,BY_IND_Demand_Drivers!$B$5:$J$100,7,FALSE)</f>
        <v>6.5819694894581291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47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IIDEM</v>
      </c>
      <c r="G338" s="16">
        <f>VLOOKUP($D338,'Growth rate'!$B$3:$S$93,6,FALSE)*VLOOKUP($F338,BY_IND_Demand_Drivers!$B$5:$J$100,7,FALSE)</f>
        <v>6.7390906602210423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47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IIDEM</v>
      </c>
      <c r="G339" s="16">
        <f>VLOOKUP($D339,'Growth rate'!$B$3:$S$93,6,FALSE)*VLOOKUP($F339,BY_IND_Demand_Drivers!$B$5:$J$100,7,FALSE)</f>
        <v>6.8962118309839555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47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IIDEM</v>
      </c>
      <c r="G340" s="16">
        <f>VLOOKUP($D340,'Growth rate'!$B$3:$S$93,6,FALSE)*VLOOKUP($F340,BY_IND_Demand_Drivers!$B$5:$J$100,7,FALSE)</f>
        <v>7.0533330017468705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47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IIDEM</v>
      </c>
      <c r="G341" s="16">
        <f>VLOOKUP($D341,'Growth rate'!$B$3:$S$93,6,FALSE)*VLOOKUP($F341,BY_IND_Demand_Drivers!$B$5:$J$100,7,FALSE)</f>
        <v>7.2104541725097837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47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IIDEM</v>
      </c>
      <c r="G342" s="16">
        <f>VLOOKUP($D342,'Growth rate'!$B$3:$S$93,6,FALSE)*VLOOKUP($F342,BY_IND_Demand_Drivers!$B$5:$J$100,7,FALSE)</f>
        <v>7.3675753432726969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47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IIDEM</v>
      </c>
      <c r="G343" s="16">
        <f>VLOOKUP($D343,'Growth rate'!$B$3:$S$93,6,FALSE)*VLOOKUP($F343,BY_IND_Demand_Drivers!$B$5:$J$100,7,FALSE)</f>
        <v>7.5246965140356119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47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IIDEM</v>
      </c>
      <c r="G344" s="16">
        <f>VLOOKUP($D344,'Growth rate'!$B$3:$S$93,6,FALSE)*VLOOKUP($F344,BY_IND_Demand_Drivers!$B$5:$J$100,7,FALSE)</f>
        <v>7.6818176847985242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47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IIDEM</v>
      </c>
      <c r="G345" s="16">
        <f>VLOOKUP($D345,'Growth rate'!$B$3:$S$93,6,FALSE)*VLOOKUP($F345,BY_IND_Demand_Drivers!$B$5:$J$100,7,FALSE)</f>
        <v>7.8389388555614383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47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IIDEM</v>
      </c>
      <c r="G346" s="16">
        <f>VLOOKUP($D346,'Growth rate'!$B$3:$S$93,6,FALSE)*VLOOKUP($F346,BY_IND_Demand_Drivers!$B$5:$J$100,7,FALSE)</f>
        <v>7.9960600263243515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47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IIDEM</v>
      </c>
      <c r="G347" s="16">
        <f>VLOOKUP($D347,'Growth rate'!$B$3:$S$93,6,FALSE)*VLOOKUP($F347,BY_IND_Demand_Drivers!$B$5:$J$100,7,FALSE)</f>
        <v>8.1531811970872656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47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IIDEM</v>
      </c>
      <c r="G348" s="16">
        <f>VLOOKUP($D348,'Growth rate'!$B$3:$S$93,6,FALSE)*VLOOKUP($F348,BY_IND_Demand_Drivers!$B$5:$J$100,7,FALSE)</f>
        <v>8.3103023678501806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47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IIDEM</v>
      </c>
      <c r="G349" s="16">
        <f>VLOOKUP($D349,'Growth rate'!$B$3:$S$93,6,FALSE)*VLOOKUP($F349,BY_IND_Demand_Drivers!$B$5:$J$100,7,FALSE)</f>
        <v>8.4674235386130938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47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IIDEM</v>
      </c>
      <c r="G350" s="16">
        <f>VLOOKUP($D350,'Growth rate'!$B$3:$S$93,6,FALSE)*VLOOKUP($F350,BY_IND_Demand_Drivers!$B$5:$J$100,7,FALSE)</f>
        <v>8.624544709376007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47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IIDEM</v>
      </c>
      <c r="G351" s="16">
        <f>VLOOKUP($D351,'Growth rate'!$B$3:$S$93,6,FALSE)*VLOOKUP($F351,BY_IND_Demand_Drivers!$B$5:$J$100,7,FALSE)</f>
        <v>8.7816658801389202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47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IIDEM</v>
      </c>
      <c r="G352" s="16">
        <f>VLOOKUP($D352,'Growth rate'!$B$3:$S$93,6,FALSE)*VLOOKUP($F352,BY_IND_Demand_Drivers!$B$5:$J$100,7,FALSE)</f>
        <v>8.9387870509018335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47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IIDEM</v>
      </c>
      <c r="G353" s="16">
        <f>VLOOKUP($D353,'Growth rate'!$B$3:$S$93,6,FALSE)*VLOOKUP($F353,BY_IND_Demand_Drivers!$B$5:$J$100,7,FALSE)</f>
        <v>9.0959082216647484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47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IIDEM</v>
      </c>
      <c r="G354" s="16">
        <f>VLOOKUP($D354,'Growth rate'!$B$3:$S$93,6,FALSE)*VLOOKUP($F354,BY_IND_Demand_Drivers!$B$5:$J$100,7,FALSE)</f>
        <v>9.2530293924276616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47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IIDEM</v>
      </c>
      <c r="G355" s="16">
        <f>VLOOKUP($D355,'Growth rate'!$B$3:$S$93,6,FALSE)*VLOOKUP($F355,BY_IND_Demand_Drivers!$B$5:$J$100,7,FALSE)</f>
        <v>9.4101505631905749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47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IIDEM</v>
      </c>
      <c r="G356" s="16">
        <f>VLOOKUP($D356,'Growth rate'!$B$3:$S$93,6,FALSE)*VLOOKUP($F356,BY_IND_Demand_Drivers!$B$5:$J$100,7,FALSE)</f>
        <v>9.5672717339534881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47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IIDEM</v>
      </c>
      <c r="G357" s="16">
        <f>VLOOKUP($D357,'Growth rate'!$B$3:$S$93,6,FALSE)*VLOOKUP($F357,BY_IND_Demand_Drivers!$B$5:$J$100,7,FALSE)</f>
        <v>9.7243929047164013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47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IIDEM</v>
      </c>
      <c r="G358" s="16">
        <f>VLOOKUP($D358,'Growth rate'!$B$3:$S$93,6,FALSE)*VLOOKUP($F358,BY_IND_Demand_Drivers!$B$5:$J$100,7,FALSE)</f>
        <v>9.8815140754793163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47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IIDEM</v>
      </c>
      <c r="G359" s="16">
        <f>VLOOKUP($D359,'Growth rate'!$B$3:$S$93,6,FALSE)*VLOOKUP($F359,BY_IND_Demand_Drivers!$B$5:$J$100,7,FALSE)</f>
        <v>10.038635246242229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47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IIDEM</v>
      </c>
      <c r="G360" s="16">
        <f>VLOOKUP($D360,'Growth rate'!$B$3:$S$93,6,FALSE)*VLOOKUP($F360,BY_IND_Demand_Drivers!$B$5:$J$100,7,FALSE)</f>
        <v>10.195756417005143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47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IIDEM</v>
      </c>
      <c r="G361" s="16">
        <f>VLOOKUP($D361,'Growth rate'!$B$3:$S$93,6,FALSE)*VLOOKUP($F361,BY_IND_Demand_Drivers!$B$5:$J$100,7,FALSE)</f>
        <v>10.352877587768058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47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IIDEM</v>
      </c>
      <c r="G362" s="16">
        <f>VLOOKUP($D362,'Growth rate'!$B$3:$S$93,6,FALSE)*VLOOKUP($F362,BY_IND_Demand_Drivers!$B$5:$J$100,7,FALSE)</f>
        <v>10.509998758530971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47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IIDEM</v>
      </c>
      <c r="G363" s="16">
        <f>VLOOKUP($D363,'Growth rate'!$B$3:$S$93,6,FALSE)*VLOOKUP($F363,BY_IND_Demand_Drivers!$B$5:$J$100,7,FALSE)</f>
        <v>10.667119929293884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47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IIDEM</v>
      </c>
      <c r="G364" s="16">
        <f>VLOOKUP($D364,'Growth rate'!$B$3:$S$93,6,FALSE)*VLOOKUP($F364,BY_IND_Demand_Drivers!$B$5:$J$100,7,FALSE)</f>
        <v>10.787048701599673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47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IIDEM</v>
      </c>
      <c r="G365" s="16">
        <f>VLOOKUP($D365,'Growth rate'!$B$3:$S$93,6,FALSE)*VLOOKUP($F365,BY_IND_Demand_Drivers!$B$5:$J$100,7,FALSE)</f>
        <v>10.906977473905462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47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IIDEM</v>
      </c>
      <c r="G366" s="16">
        <f>VLOOKUP($D366,'Growth rate'!$B$3:$S$93,6,FALSE)*VLOOKUP($F366,BY_IND_Demand_Drivers!$B$5:$J$100,7,FALSE)</f>
        <v>11.026906246211253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47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IIDEM</v>
      </c>
      <c r="G367" s="16">
        <f>VLOOKUP($D367,'Growth rate'!$B$3:$S$93,6,FALSE)*VLOOKUP($F367,BY_IND_Demand_Drivers!$B$5:$J$100,7,FALSE)</f>
        <v>11.146835018517042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47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IIDEM</v>
      </c>
      <c r="G368" s="16">
        <f>VLOOKUP($D368,'Growth rate'!$B$3:$S$93,6,FALSE)*VLOOKUP($F368,BY_IND_Demand_Drivers!$B$5:$J$100,7,FALSE)</f>
        <v>11.266763790822832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47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IIDEM</v>
      </c>
      <c r="G369" s="16">
        <f>VLOOKUP($D369,'Growth rate'!$B$3:$S$93,6,FALSE)*VLOOKUP($F369,BY_IND_Demand_Drivers!$B$5:$J$100,7,FALSE)</f>
        <v>11.395145310679801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47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IIDEM</v>
      </c>
      <c r="G370" s="16">
        <f>VLOOKUP($D370,'Growth rate'!$B$3:$S$93,6,FALSE)*VLOOKUP($F370,BY_IND_Demand_Drivers!$B$5:$J$100,7,FALSE)</f>
        <v>11.52352683053677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47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IIDEM</v>
      </c>
      <c r="G371" s="16">
        <f>VLOOKUP($D371,'Growth rate'!$B$3:$S$93,6,FALSE)*VLOOKUP($F371,BY_IND_Demand_Drivers!$B$5:$J$100,7,FALSE)</f>
        <v>11.651908350393741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47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IIDEM</v>
      </c>
      <c r="G372" s="16">
        <f>VLOOKUP($D372,'Growth rate'!$B$3:$S$93,6,FALSE)*VLOOKUP($F372,BY_IND_Demand_Drivers!$B$5:$J$100,7,FALSE)</f>
        <v>11.78028987025071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47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IIDEM</v>
      </c>
      <c r="G373" s="16">
        <f>VLOOKUP($D373,'Growth rate'!$B$3:$S$93,6,FALSE)*VLOOKUP($F373,BY_IND_Demand_Drivers!$B$5:$J$100,7,FALSE)</f>
        <v>11.908671390107678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47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IIDEM</v>
      </c>
      <c r="G374" s="16">
        <f>VLOOKUP($D374,'Growth rate'!$B$3:$S$93,6,FALSE)*VLOOKUP($F374,BY_IND_Demand_Drivers!$B$5:$J$100,7,FALSE)</f>
        <v>12.036229613603968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47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IIDEM</v>
      </c>
      <c r="G375" s="16">
        <f>VLOOKUP($D375,'Growth rate'!$B$3:$S$93,6,FALSE)*VLOOKUP($F375,BY_IND_Demand_Drivers!$B$5:$J$100,7,FALSE)</f>
        <v>12.163787837100255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47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IIDEM</v>
      </c>
      <c r="G376" s="16">
        <f>VLOOKUP($D376,'Growth rate'!$B$3:$S$93,6,FALSE)*VLOOKUP($F376,BY_IND_Demand_Drivers!$B$5:$J$100,7,FALSE)</f>
        <v>12.291346060596542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47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IIDEM</v>
      </c>
      <c r="G377" s="16">
        <f>VLOOKUP($D377,'Growth rate'!$B$3:$S$93,6,FALSE)*VLOOKUP($F377,BY_IND_Demand_Drivers!$B$5:$J$100,7,FALSE)</f>
        <v>12.418904284092827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47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IIDEM</v>
      </c>
      <c r="G378" s="16">
        <f>VLOOKUP($D378,'Growth rate'!$B$3:$S$93,6,FALSE)*VLOOKUP($F378,BY_IND_Demand_Drivers!$B$5:$J$100,7,FALSE)</f>
        <v>12.546462507589117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47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IIDEM</v>
      </c>
      <c r="G379" s="16">
        <f>VLOOKUP($D379,'Growth rate'!$B$3:$S$93,6,FALSE)*VLOOKUP($F379,BY_IND_Demand_Drivers!$B$5:$J$100,7,FALSE)</f>
        <v>12.672689966105223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47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IIDEM</v>
      </c>
      <c r="G380" s="16">
        <f>VLOOKUP($D380,'Growth rate'!$B$3:$S$93,6,FALSE)*VLOOKUP($F380,BY_IND_Demand_Drivers!$B$5:$J$100,7,FALSE)</f>
        <v>12.798917424621331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47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IIDEM</v>
      </c>
      <c r="G381" s="16">
        <f>VLOOKUP($D381,'Growth rate'!$B$3:$S$93,6,FALSE)*VLOOKUP($F381,BY_IND_Demand_Drivers!$B$5:$J$100,7,FALSE)</f>
        <v>12.925144883137436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47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IIDEM</v>
      </c>
      <c r="G382" s="16">
        <f>VLOOKUP($D382,'Growth rate'!$B$3:$S$93,6,FALSE)*VLOOKUP($F382,BY_IND_Demand_Drivers!$B$5:$J$100,7,FALSE)</f>
        <v>13.051372341653545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47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IIDEM</v>
      </c>
      <c r="G383" s="16">
        <f>VLOOKUP($D383,'Growth rate'!$B$3:$S$93,6,FALSE)*VLOOKUP($F383,BY_IND_Demand_Drivers!$B$5:$J$100,7,FALSE)</f>
        <v>13.17759980016965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47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IIDEM</v>
      </c>
      <c r="G384" s="16">
        <f>VLOOKUP($D384,'Growth rate'!$B$3:$S$93,6,FALSE)*VLOOKUP($F384,BY_IND_Demand_Drivers!$B$5:$J$100,7,FALSE)</f>
        <v>13.297150204587489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47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IIDEM</v>
      </c>
      <c r="G385" s="16">
        <f>VLOOKUP($D385,'Growth rate'!$B$3:$S$93,6,FALSE)*VLOOKUP($F385,BY_IND_Demand_Drivers!$B$5:$J$100,7,FALSE)</f>
        <v>13.416700609005327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47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IIDEM</v>
      </c>
      <c r="G386" s="16">
        <f>VLOOKUP($D386,'Growth rate'!$B$3:$S$93,6,FALSE)*VLOOKUP($F386,BY_IND_Demand_Drivers!$B$5:$J$100,7,FALSE)</f>
        <v>13.536251013423161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47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IIDEM</v>
      </c>
      <c r="G387" s="16">
        <f>VLOOKUP($D387,'Growth rate'!$B$3:$S$93,6,FALSE)*VLOOKUP($F387,BY_IND_Demand_Drivers!$B$5:$J$100,7,FALSE)</f>
        <v>13.655801417840996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47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IIDEM</v>
      </c>
      <c r="G388" s="16">
        <f>VLOOKUP($D388,'Growth rate'!$B$3:$S$93,6,FALSE)*VLOOKUP($F388,BY_IND_Demand_Drivers!$B$5:$J$100,7,FALSE)</f>
        <v>13.775351822258834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47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IIDEM</v>
      </c>
      <c r="G389" s="16">
        <f>VLOOKUP($D389,'Growth rate'!$B$3:$S$93,6,FALSE)*VLOOKUP($F389,BY_IND_Demand_Drivers!$B$5:$J$100,7,FALSE)</f>
        <v>13.887612279140063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47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IIDEM</v>
      </c>
      <c r="G390" s="16">
        <f>VLOOKUP($D390,'Growth rate'!$B$3:$S$93,6,FALSE)*VLOOKUP($F390,BY_IND_Demand_Drivers!$B$5:$J$100,7,FALSE)</f>
        <v>13.999872736021292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47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IIDEM</v>
      </c>
      <c r="G391" s="16">
        <f>VLOOKUP($D391,'Growth rate'!$B$3:$S$93,6,FALSE)*VLOOKUP($F391,BY_IND_Demand_Drivers!$B$5:$J$100,7,FALSE)</f>
        <v>14.112133192902519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47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IIDEM</v>
      </c>
      <c r="G392" s="16">
        <f>VLOOKUP($D392,'Growth rate'!$B$3:$S$93,6,FALSE)*VLOOKUP($F392,BY_IND_Demand_Drivers!$B$5:$J$100,7,FALSE)</f>
        <v>14.224393649783748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47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IIDEM</v>
      </c>
      <c r="G393" s="16">
        <f>VLOOKUP($D393,'Growth rate'!$B$3:$S$93,6,FALSE)*VLOOKUP($F393,BY_IND_Demand_Drivers!$B$5:$J$100,7,FALSE)</f>
        <v>14.336654106664975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47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IIDEM</v>
      </c>
      <c r="G394" s="16">
        <f>VLOOKUP($D394,'Growth rate'!$B$3:$S$93,6,FALSE)*VLOOKUP($F394,BY_IND_Demand_Drivers!$B$5:$J$100,7,FALSE)</f>
        <v>14.43526562322918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47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IIDEM</v>
      </c>
      <c r="G395" s="16">
        <f>VLOOKUP($D395,'Growth rate'!$B$3:$S$93,6,FALSE)*VLOOKUP($F395,BY_IND_Demand_Drivers!$B$5:$J$100,7,FALSE)</f>
        <v>14.533877139793379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47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IIDEM</v>
      </c>
      <c r="G396" s="16">
        <f>VLOOKUP($D396,'Growth rate'!$B$3:$S$93,6,FALSE)*VLOOKUP($F396,BY_IND_Demand_Drivers!$B$5:$J$100,7,FALSE)</f>
        <v>14.632488656357584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47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IIDEM</v>
      </c>
      <c r="G397" s="16">
        <f>VLOOKUP($D397,'Growth rate'!$B$3:$S$93,6,FALSE)*VLOOKUP($F397,BY_IND_Demand_Drivers!$B$5:$J$100,7,FALSE)</f>
        <v>14.731100172921785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47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IIDEM</v>
      </c>
      <c r="G398" s="16">
        <f>VLOOKUP($D398,'Growth rate'!$B$3:$S$93,6,FALSE)*VLOOKUP($F398,BY_IND_Demand_Drivers!$B$5:$J$100,7,FALSE)</f>
        <v>14.829711689485986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47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IIDEM</v>
      </c>
      <c r="G399" s="16">
        <f>VLOOKUP($D399,'Growth rate'!$B$3:$S$93,6,FALSE)*VLOOKUP($F399,BY_IND_Demand_Drivers!$B$5:$J$100,7,FALSE)</f>
        <v>14.916355702250588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47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IIDEM</v>
      </c>
      <c r="G400" s="16">
        <f>VLOOKUP($D400,'Growth rate'!$B$3:$S$93,6,FALSE)*VLOOKUP($F400,BY_IND_Demand_Drivers!$B$5:$J$100,7,FALSE)</f>
        <v>15.002999715015186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47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IIDEM</v>
      </c>
      <c r="G401" s="16">
        <f>VLOOKUP($D401,'Growth rate'!$B$3:$S$93,6,FALSE)*VLOOKUP($F401,BY_IND_Demand_Drivers!$B$5:$J$100,7,FALSE)</f>
        <v>15.089643727779785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47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IIDEM</v>
      </c>
      <c r="G402" s="16">
        <f>VLOOKUP($D402,'Growth rate'!$B$3:$S$93,6,FALSE)*VLOOKUP($F402,BY_IND_Demand_Drivers!$B$5:$J$100,7,FALSE)</f>
        <v>15.176287740544383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47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IIDEM</v>
      </c>
      <c r="G403" s="16">
        <f>VLOOKUP($D403,'Growth rate'!$B$3:$S$93,6,FALSE)*VLOOKUP($F403,BY_IND_Demand_Drivers!$B$5:$J$100,7,FALSE)</f>
        <v>15.262931753308983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47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IIDEM</v>
      </c>
      <c r="G404" s="16">
        <f>VLOOKUP($D404,'Growth rate'!$B$3:$S$93,6,FALSE)*VLOOKUP($F404,BY_IND_Demand_Drivers!$B$5:$J$100,7,FALSE)</f>
        <v>15.34102518786424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47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IIDEM</v>
      </c>
      <c r="G405" s="16">
        <f>VLOOKUP($D405,'Growth rate'!$B$3:$S$93,6,FALSE)*VLOOKUP($F405,BY_IND_Demand_Drivers!$B$5:$J$100,7,FALSE)</f>
        <v>15.419118622419502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47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IIDEM</v>
      </c>
      <c r="G406" s="16">
        <f>VLOOKUP($D406,'Growth rate'!$B$3:$S$93,6,FALSE)*VLOOKUP($F406,BY_IND_Demand_Drivers!$B$5:$J$100,7,FALSE)</f>
        <v>15.497212056974757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47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IIDEM</v>
      </c>
      <c r="G407" s="16">
        <f>VLOOKUP($D407,'Growth rate'!$B$3:$S$93,6,FALSE)*VLOOKUP($F407,BY_IND_Demand_Drivers!$B$5:$J$100,7,FALSE)</f>
        <v>15.575305491530017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47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IIDEM</v>
      </c>
      <c r="G408" s="16">
        <f>VLOOKUP($D408,'Growth rate'!$B$3:$S$93,6,FALSE)*VLOOKUP($F408,BY_IND_Demand_Drivers!$B$5:$J$100,7,FALSE)</f>
        <v>15.653398926085274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47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IIDEM</v>
      </c>
      <c r="G409" s="16">
        <f>VLOOKUP($D409,'Growth rate'!$B$3:$S$93,6,FALSE)*VLOOKUP($F409,BY_IND_Demand_Drivers!$B$5:$J$100,7,FALSE)</f>
        <v>15.724650915299327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47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IIDEM</v>
      </c>
      <c r="G410" s="16">
        <f>VLOOKUP($D410,'Growth rate'!$B$3:$S$93,6,FALSE)*VLOOKUP($F410,BY_IND_Demand_Drivers!$B$5:$J$100,7,FALSE)</f>
        <v>15.795902904513381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47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IIDEM</v>
      </c>
      <c r="G411" s="16">
        <f>VLOOKUP($D411,'Growth rate'!$B$3:$S$93,6,FALSE)*VLOOKUP($F411,BY_IND_Demand_Drivers!$B$5:$J$100,7,FALSE)</f>
        <v>15.867154893727431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47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IIDEM</v>
      </c>
      <c r="G412" s="16">
        <f>VLOOKUP($D412,'Growth rate'!$B$3:$S$93,6,FALSE)*VLOOKUP($F412,BY_IND_Demand_Drivers!$B$5:$J$100,7,FALSE)</f>
        <v>15.938406882941484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47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IIDEM</v>
      </c>
      <c r="G413" s="16">
        <f>VLOOKUP($D413,'Growth rate'!$B$3:$S$93,6,FALSE)*VLOOKUP($F413,BY_IND_Demand_Drivers!$B$5:$J$100,7,FALSE)</f>
        <v>16.009658872155534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48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IIDTF</v>
      </c>
      <c r="G414" s="16">
        <f>VLOOKUP($D414,'Growth rate'!$B$3:$S$93,6,FALSE)*VLOOKUP($F414,BY_IND_Demand_Drivers!$B$5:$J$100,7,FALSE)</f>
        <v>0.72976177425742605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48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IIDTF</v>
      </c>
      <c r="G415" s="16">
        <f>VLOOKUP($D415,'Growth rate'!$B$3:$S$93,6,FALSE)*VLOOKUP($F415,BY_IND_Demand_Drivers!$B$5:$J$100,7,FALSE)</f>
        <v>0.74954331861124524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48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IIDTF</v>
      </c>
      <c r="G416" s="16">
        <f>VLOOKUP($D416,'Growth rate'!$B$3:$S$93,6,FALSE)*VLOOKUP($F416,BY_IND_Demand_Drivers!$B$5:$J$100,7,FALSE)</f>
        <v>0.76932486296506442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48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IIDTF</v>
      </c>
      <c r="G417" s="16">
        <f>VLOOKUP($D417,'Growth rate'!$B$3:$S$93,6,FALSE)*VLOOKUP($F417,BY_IND_Demand_Drivers!$B$5:$J$100,7,FALSE)</f>
        <v>0.78910640731888382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48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IIDTF</v>
      </c>
      <c r="G418" s="16">
        <f>VLOOKUP($D418,'Growth rate'!$B$3:$S$93,6,FALSE)*VLOOKUP($F418,BY_IND_Demand_Drivers!$B$5:$J$100,7,FALSE)</f>
        <v>0.808887951672703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48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IIDTF</v>
      </c>
      <c r="G419" s="16">
        <f>VLOOKUP($D419,'Growth rate'!$B$3:$S$93,6,FALSE)*VLOOKUP($F419,BY_IND_Demand_Drivers!$B$5:$J$100,7,FALSE)</f>
        <v>0.82866949602652218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48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IIDTF</v>
      </c>
      <c r="G420" s="16">
        <f>VLOOKUP($D420,'Growth rate'!$B$3:$S$93,6,FALSE)*VLOOKUP($F420,BY_IND_Demand_Drivers!$B$5:$J$100,7,FALSE)</f>
        <v>0.84845104038034136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48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IIDTF</v>
      </c>
      <c r="G421" s="16">
        <f>VLOOKUP($D421,'Growth rate'!$B$3:$S$93,6,FALSE)*VLOOKUP($F421,BY_IND_Demand_Drivers!$B$5:$J$100,7,FALSE)</f>
        <v>0.86823258473416054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48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IIDTF</v>
      </c>
      <c r="G422" s="16">
        <f>VLOOKUP($D422,'Growth rate'!$B$3:$S$93,6,FALSE)*VLOOKUP($F422,BY_IND_Demand_Drivers!$B$5:$J$100,7,FALSE)</f>
        <v>0.88801412908797983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48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IIDTF</v>
      </c>
      <c r="G423" s="16">
        <f>VLOOKUP($D423,'Growth rate'!$B$3:$S$93,6,FALSE)*VLOOKUP($F423,BY_IND_Demand_Drivers!$B$5:$J$100,7,FALSE)</f>
        <v>0.90779567344179901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48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IIDTF</v>
      </c>
      <c r="G424" s="16">
        <f>VLOOKUP($D424,'Growth rate'!$B$3:$S$93,6,FALSE)*VLOOKUP($F424,BY_IND_Demand_Drivers!$B$5:$J$100,7,FALSE)</f>
        <v>0.92757721779561819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48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IIDTF</v>
      </c>
      <c r="G425" s="16">
        <f>VLOOKUP($D425,'Growth rate'!$B$3:$S$93,6,FALSE)*VLOOKUP($F425,BY_IND_Demand_Drivers!$B$5:$J$100,7,FALSE)</f>
        <v>0.94735876214943759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48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IIDTF</v>
      </c>
      <c r="G426" s="16">
        <f>VLOOKUP($D426,'Growth rate'!$B$3:$S$93,6,FALSE)*VLOOKUP($F426,BY_IND_Demand_Drivers!$B$5:$J$100,7,FALSE)</f>
        <v>0.96714030650325655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48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IIDTF</v>
      </c>
      <c r="G427" s="16">
        <f>VLOOKUP($D427,'Growth rate'!$B$3:$S$93,6,FALSE)*VLOOKUP($F427,BY_IND_Demand_Drivers!$B$5:$J$100,7,FALSE)</f>
        <v>0.98692185085707596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48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IIDTF</v>
      </c>
      <c r="G428" s="16">
        <f>VLOOKUP($D428,'Growth rate'!$B$3:$S$93,6,FALSE)*VLOOKUP($F428,BY_IND_Demand_Drivers!$B$5:$J$100,7,FALSE)</f>
        <v>1.006703395210895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48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IIDTF</v>
      </c>
      <c r="G429" s="16">
        <f>VLOOKUP($D429,'Growth rate'!$B$3:$S$93,6,FALSE)*VLOOKUP($F429,BY_IND_Demand_Drivers!$B$5:$J$100,7,FALSE)</f>
        <v>1.0264849395647142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48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IIDTF</v>
      </c>
      <c r="G430" s="16">
        <f>VLOOKUP($D430,'Growth rate'!$B$3:$S$93,6,FALSE)*VLOOKUP($F430,BY_IND_Demand_Drivers!$B$5:$J$100,7,FALSE)</f>
        <v>1.0462664839185336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48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IIDTF</v>
      </c>
      <c r="G431" s="16">
        <f>VLOOKUP($D431,'Growth rate'!$B$3:$S$93,6,FALSE)*VLOOKUP($F431,BY_IND_Demand_Drivers!$B$5:$J$100,7,FALSE)</f>
        <v>1.0660480282723528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48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IIDTF</v>
      </c>
      <c r="G432" s="16">
        <f>VLOOKUP($D432,'Growth rate'!$B$3:$S$93,6,FALSE)*VLOOKUP($F432,BY_IND_Demand_Drivers!$B$5:$J$100,7,FALSE)</f>
        <v>1.085829572626172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48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IIDTF</v>
      </c>
      <c r="G433" s="16">
        <f>VLOOKUP($D433,'Growth rate'!$B$3:$S$93,6,FALSE)*VLOOKUP($F433,BY_IND_Demand_Drivers!$B$5:$J$100,7,FALSE)</f>
        <v>1.1056111169799911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48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IIDTF</v>
      </c>
      <c r="G434" s="16">
        <f>VLOOKUP($D434,'Growth rate'!$B$3:$S$93,6,FALSE)*VLOOKUP($F434,BY_IND_Demand_Drivers!$B$5:$J$100,7,FALSE)</f>
        <v>1.1253926613338103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48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IIDTF</v>
      </c>
      <c r="G435" s="16">
        <f>VLOOKUP($D435,'Growth rate'!$B$3:$S$93,6,FALSE)*VLOOKUP($F435,BY_IND_Demand_Drivers!$B$5:$J$100,7,FALSE)</f>
        <v>1.1451742056876297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48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IIDTF</v>
      </c>
      <c r="G436" s="16">
        <f>VLOOKUP($D436,'Growth rate'!$B$3:$S$93,6,FALSE)*VLOOKUP($F436,BY_IND_Demand_Drivers!$B$5:$J$100,7,FALSE)</f>
        <v>1.1649557500414489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48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IIDTF</v>
      </c>
      <c r="G437" s="16">
        <f>VLOOKUP($D437,'Growth rate'!$B$3:$S$93,6,FALSE)*VLOOKUP($F437,BY_IND_Demand_Drivers!$B$5:$J$100,7,FALSE)</f>
        <v>1.1847372943952681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48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IIDTF</v>
      </c>
      <c r="G438" s="16">
        <f>VLOOKUP($D438,'Growth rate'!$B$3:$S$93,6,FALSE)*VLOOKUP($F438,BY_IND_Demand_Drivers!$B$5:$J$100,7,FALSE)</f>
        <v>1.2045188387490873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48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IIDTF</v>
      </c>
      <c r="G439" s="16">
        <f>VLOOKUP($D439,'Growth rate'!$B$3:$S$93,6,FALSE)*VLOOKUP($F439,BY_IND_Demand_Drivers!$B$5:$J$100,7,FALSE)</f>
        <v>1.2243003831029065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48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IIDTF</v>
      </c>
      <c r="G440" s="16">
        <f>VLOOKUP($D440,'Growth rate'!$B$3:$S$93,6,FALSE)*VLOOKUP($F440,BY_IND_Demand_Drivers!$B$5:$J$100,7,FALSE)</f>
        <v>1.2440819274567259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48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IIDTF</v>
      </c>
      <c r="G441" s="16">
        <f>VLOOKUP($D441,'Growth rate'!$B$3:$S$93,6,FALSE)*VLOOKUP($F441,BY_IND_Demand_Drivers!$B$5:$J$100,7,FALSE)</f>
        <v>1.263863471810545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48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IIDTF</v>
      </c>
      <c r="G442" s="16">
        <f>VLOOKUP($D442,'Growth rate'!$B$3:$S$93,6,FALSE)*VLOOKUP($F442,BY_IND_Demand_Drivers!$B$5:$J$100,7,FALSE)</f>
        <v>1.2836450161643642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48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IIDTF</v>
      </c>
      <c r="G443" s="16">
        <f>VLOOKUP($D443,'Growth rate'!$B$3:$S$93,6,FALSE)*VLOOKUP($F443,BY_IND_Demand_Drivers!$B$5:$J$100,7,FALSE)</f>
        <v>1.3034265605181834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48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IIDTF</v>
      </c>
      <c r="G444" s="16">
        <f>VLOOKUP($D444,'Growth rate'!$B$3:$S$93,6,FALSE)*VLOOKUP($F444,BY_IND_Demand_Drivers!$B$5:$J$100,7,FALSE)</f>
        <v>1.3232081048720026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48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IIDTF</v>
      </c>
      <c r="G445" s="16">
        <f>VLOOKUP($D445,'Growth rate'!$B$3:$S$93,6,FALSE)*VLOOKUP($F445,BY_IND_Demand_Drivers!$B$5:$J$100,7,FALSE)</f>
        <v>1.3429896492258218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48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IIDTF</v>
      </c>
      <c r="G446" s="16">
        <f>VLOOKUP($D446,'Growth rate'!$B$3:$S$93,6,FALSE)*VLOOKUP($F446,BY_IND_Demand_Drivers!$B$5:$J$100,7,FALSE)</f>
        <v>1.358088673228423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48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IIDTF</v>
      </c>
      <c r="G447" s="16">
        <f>VLOOKUP($D447,'Growth rate'!$B$3:$S$93,6,FALSE)*VLOOKUP($F447,BY_IND_Demand_Drivers!$B$5:$J$100,7,FALSE)</f>
        <v>1.3731876972310244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48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IIDTF</v>
      </c>
      <c r="G448" s="16">
        <f>VLOOKUP($D448,'Growth rate'!$B$3:$S$93,6,FALSE)*VLOOKUP($F448,BY_IND_Demand_Drivers!$B$5:$J$100,7,FALSE)</f>
        <v>1.3882867212336258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48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IIDTF</v>
      </c>
      <c r="G449" s="16">
        <f>VLOOKUP($D449,'Growth rate'!$B$3:$S$93,6,FALSE)*VLOOKUP($F449,BY_IND_Demand_Drivers!$B$5:$J$100,7,FALSE)</f>
        <v>1.4033857452362273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48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IIDTF</v>
      </c>
      <c r="G450" s="16">
        <f>VLOOKUP($D450,'Growth rate'!$B$3:$S$93,6,FALSE)*VLOOKUP($F450,BY_IND_Demand_Drivers!$B$5:$J$100,7,FALSE)</f>
        <v>1.4184847692388287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48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IIDTF</v>
      </c>
      <c r="G451" s="16">
        <f>VLOOKUP($D451,'Growth rate'!$B$3:$S$93,6,FALSE)*VLOOKUP($F451,BY_IND_Demand_Drivers!$B$5:$J$100,7,FALSE)</f>
        <v>1.4346479935639163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48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IIDTF</v>
      </c>
      <c r="G452" s="16">
        <f>VLOOKUP($D452,'Growth rate'!$B$3:$S$93,6,FALSE)*VLOOKUP($F452,BY_IND_Demand_Drivers!$B$5:$J$100,7,FALSE)</f>
        <v>1.4508112178890036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48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IIDTF</v>
      </c>
      <c r="G453" s="16">
        <f>VLOOKUP($D453,'Growth rate'!$B$3:$S$93,6,FALSE)*VLOOKUP($F453,BY_IND_Demand_Drivers!$B$5:$J$100,7,FALSE)</f>
        <v>1.4669744422140913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48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IIDTF</v>
      </c>
      <c r="G454" s="16">
        <f>VLOOKUP($D454,'Growth rate'!$B$3:$S$93,6,FALSE)*VLOOKUP($F454,BY_IND_Demand_Drivers!$B$5:$J$100,7,FALSE)</f>
        <v>1.4831376665391789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48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IIDTF</v>
      </c>
      <c r="G455" s="16">
        <f>VLOOKUP($D455,'Growth rate'!$B$3:$S$93,6,FALSE)*VLOOKUP($F455,BY_IND_Demand_Drivers!$B$5:$J$100,7,FALSE)</f>
        <v>1.4993008908642662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48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IIDTF</v>
      </c>
      <c r="G456" s="16">
        <f>VLOOKUP($D456,'Growth rate'!$B$3:$S$93,6,FALSE)*VLOOKUP($F456,BY_IND_Demand_Drivers!$B$5:$J$100,7,FALSE)</f>
        <v>1.51536046223542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48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IIDTF</v>
      </c>
      <c r="G457" s="16">
        <f>VLOOKUP($D457,'Growth rate'!$B$3:$S$93,6,FALSE)*VLOOKUP($F457,BY_IND_Demand_Drivers!$B$5:$J$100,7,FALSE)</f>
        <v>1.5314200336065733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48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IIDTF</v>
      </c>
      <c r="G458" s="16">
        <f>VLOOKUP($D458,'Growth rate'!$B$3:$S$93,6,FALSE)*VLOOKUP($F458,BY_IND_Demand_Drivers!$B$5:$J$100,7,FALSE)</f>
        <v>1.5474796049777269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48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IIDTF</v>
      </c>
      <c r="G459" s="16">
        <f>VLOOKUP($D459,'Growth rate'!$B$3:$S$93,6,FALSE)*VLOOKUP($F459,BY_IND_Demand_Drivers!$B$5:$J$100,7,FALSE)</f>
        <v>1.56353917634888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48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IIDTF</v>
      </c>
      <c r="G460" s="16">
        <f>VLOOKUP($D460,'Growth rate'!$B$3:$S$93,6,FALSE)*VLOOKUP($F460,BY_IND_Demand_Drivers!$B$5:$J$100,7,FALSE)</f>
        <v>1.5795987477200335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48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IIDTF</v>
      </c>
      <c r="G461" s="16">
        <f>VLOOKUP($D461,'Growth rate'!$B$3:$S$93,6,FALSE)*VLOOKUP($F461,BY_IND_Demand_Drivers!$B$5:$J$100,7,FALSE)</f>
        <v>1.5954907758737316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48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IIDTF</v>
      </c>
      <c r="G462" s="16">
        <f>VLOOKUP($D462,'Growth rate'!$B$3:$S$93,6,FALSE)*VLOOKUP($F462,BY_IND_Demand_Drivers!$B$5:$J$100,7,FALSE)</f>
        <v>1.6113828040274301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48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IIDTF</v>
      </c>
      <c r="G463" s="16">
        <f>VLOOKUP($D463,'Growth rate'!$B$3:$S$93,6,FALSE)*VLOOKUP($F463,BY_IND_Demand_Drivers!$B$5:$J$100,7,FALSE)</f>
        <v>1.6272748321811279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48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IIDTF</v>
      </c>
      <c r="G464" s="16">
        <f>VLOOKUP($D464,'Growth rate'!$B$3:$S$93,6,FALSE)*VLOOKUP($F464,BY_IND_Demand_Drivers!$B$5:$J$100,7,FALSE)</f>
        <v>1.6431668603348264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48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IIDTF</v>
      </c>
      <c r="G465" s="16">
        <f>VLOOKUP($D465,'Growth rate'!$B$3:$S$93,6,FALSE)*VLOOKUP($F465,BY_IND_Demand_Drivers!$B$5:$J$100,7,FALSE)</f>
        <v>1.6590588884885242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48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IIDTF</v>
      </c>
      <c r="G466" s="16">
        <f>VLOOKUP($D466,'Growth rate'!$B$3:$S$93,6,FALSE)*VLOOKUP($F466,BY_IND_Demand_Drivers!$B$5:$J$100,7,FALSE)</f>
        <v>1.674110276000631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48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IIDTF</v>
      </c>
      <c r="G467" s="16">
        <f>VLOOKUP($D467,'Growth rate'!$B$3:$S$93,6,FALSE)*VLOOKUP($F467,BY_IND_Demand_Drivers!$B$5:$J$100,7,FALSE)</f>
        <v>1.6891616635127376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48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IIDTF</v>
      </c>
      <c r="G468" s="16">
        <f>VLOOKUP($D468,'Growth rate'!$B$3:$S$93,6,FALSE)*VLOOKUP($F468,BY_IND_Demand_Drivers!$B$5:$J$100,7,FALSE)</f>
        <v>1.7042130510248437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48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IIDTF</v>
      </c>
      <c r="G469" s="16">
        <f>VLOOKUP($D469,'Growth rate'!$B$3:$S$93,6,FALSE)*VLOOKUP($F469,BY_IND_Demand_Drivers!$B$5:$J$100,7,FALSE)</f>
        <v>1.71926443853695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48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IIDTF</v>
      </c>
      <c r="G470" s="16">
        <f>VLOOKUP($D470,'Growth rate'!$B$3:$S$93,6,FALSE)*VLOOKUP($F470,BY_IND_Demand_Drivers!$B$5:$J$100,7,FALSE)</f>
        <v>1.7343158260490565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48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IIDTF</v>
      </c>
      <c r="G471" s="16">
        <f>VLOOKUP($D471,'Growth rate'!$B$3:$S$93,6,FALSE)*VLOOKUP($F471,BY_IND_Demand_Drivers!$B$5:$J$100,7,FALSE)</f>
        <v>1.7484494096787695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48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IIDTF</v>
      </c>
      <c r="G472" s="16">
        <f>VLOOKUP($D472,'Growth rate'!$B$3:$S$93,6,FALSE)*VLOOKUP($F472,BY_IND_Demand_Drivers!$B$5:$J$100,7,FALSE)</f>
        <v>1.7625829933084822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48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IIDTF</v>
      </c>
      <c r="G473" s="16">
        <f>VLOOKUP($D473,'Growth rate'!$B$3:$S$93,6,FALSE)*VLOOKUP($F473,BY_IND_Demand_Drivers!$B$5:$J$100,7,FALSE)</f>
        <v>1.776716576938195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48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IIDTF</v>
      </c>
      <c r="G474" s="16">
        <f>VLOOKUP($D474,'Growth rate'!$B$3:$S$93,6,FALSE)*VLOOKUP($F474,BY_IND_Demand_Drivers!$B$5:$J$100,7,FALSE)</f>
        <v>1.7908501605679077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48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IIDTF</v>
      </c>
      <c r="G475" s="16">
        <f>VLOOKUP($D475,'Growth rate'!$B$3:$S$93,6,FALSE)*VLOOKUP($F475,BY_IND_Demand_Drivers!$B$5:$J$100,7,FALSE)</f>
        <v>1.8049837441976206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48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IIDTF</v>
      </c>
      <c r="G476" s="16">
        <f>VLOOKUP($D476,'Growth rate'!$B$3:$S$93,6,FALSE)*VLOOKUP($F476,BY_IND_Demand_Drivers!$B$5:$J$100,7,FALSE)</f>
        <v>1.817398927200907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48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IIDTF</v>
      </c>
      <c r="G477" s="16">
        <f>VLOOKUP($D477,'Growth rate'!$B$3:$S$93,6,FALSE)*VLOOKUP($F477,BY_IND_Demand_Drivers!$B$5:$J$100,7,FALSE)</f>
        <v>1.8298141102041927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48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IIDTF</v>
      </c>
      <c r="G478" s="16">
        <f>VLOOKUP($D478,'Growth rate'!$B$3:$S$93,6,FALSE)*VLOOKUP($F478,BY_IND_Demand_Drivers!$B$5:$J$100,7,FALSE)</f>
        <v>1.8422292932074791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48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IIDTF</v>
      </c>
      <c r="G479" s="16">
        <f>VLOOKUP($D479,'Growth rate'!$B$3:$S$93,6,FALSE)*VLOOKUP($F479,BY_IND_Demand_Drivers!$B$5:$J$100,7,FALSE)</f>
        <v>1.8546444762107652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48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IIDTF</v>
      </c>
      <c r="G480" s="16">
        <f>VLOOKUP($D480,'Growth rate'!$B$3:$S$93,6,FALSE)*VLOOKUP($F480,BY_IND_Demand_Drivers!$B$5:$J$100,7,FALSE)</f>
        <v>1.8670596592140511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48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IIDTF</v>
      </c>
      <c r="G481" s="16">
        <f>VLOOKUP($D481,'Growth rate'!$B$3:$S$93,6,FALSE)*VLOOKUP($F481,BY_IND_Demand_Drivers!$B$5:$J$100,7,FALSE)</f>
        <v>1.8779681343302537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48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IIDTF</v>
      </c>
      <c r="G482" s="16">
        <f>VLOOKUP($D482,'Growth rate'!$B$3:$S$93,6,FALSE)*VLOOKUP($F482,BY_IND_Demand_Drivers!$B$5:$J$100,7,FALSE)</f>
        <v>1.8888766094464557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48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IIDTF</v>
      </c>
      <c r="G483" s="16">
        <f>VLOOKUP($D483,'Growth rate'!$B$3:$S$93,6,FALSE)*VLOOKUP($F483,BY_IND_Demand_Drivers!$B$5:$J$100,7,FALSE)</f>
        <v>1.8997850845626578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48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IIDTF</v>
      </c>
      <c r="G484" s="16">
        <f>VLOOKUP($D484,'Growth rate'!$B$3:$S$93,6,FALSE)*VLOOKUP($F484,BY_IND_Demand_Drivers!$B$5:$J$100,7,FALSE)</f>
        <v>1.9106935596788601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48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IIDTF</v>
      </c>
      <c r="G485" s="16">
        <f>VLOOKUP($D485,'Growth rate'!$B$3:$S$93,6,FALSE)*VLOOKUP($F485,BY_IND_Demand_Drivers!$B$5:$J$100,7,FALSE)</f>
        <v>1.9216020347950622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48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IIDTF</v>
      </c>
      <c r="G486" s="16">
        <f>VLOOKUP($D486,'Growth rate'!$B$3:$S$93,6,FALSE)*VLOOKUP($F486,BY_IND_Demand_Drivers!$B$5:$J$100,7,FALSE)</f>
        <v>1.9314339927157929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48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IIDTF</v>
      </c>
      <c r="G487" s="16">
        <f>VLOOKUP($D487,'Growth rate'!$B$3:$S$93,6,FALSE)*VLOOKUP($F487,BY_IND_Demand_Drivers!$B$5:$J$100,7,FALSE)</f>
        <v>1.9412659506365242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48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IIDTF</v>
      </c>
      <c r="G488" s="16">
        <f>VLOOKUP($D488,'Growth rate'!$B$3:$S$93,6,FALSE)*VLOOKUP($F488,BY_IND_Demand_Drivers!$B$5:$J$100,7,FALSE)</f>
        <v>1.9510979085572544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48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IIDTF</v>
      </c>
      <c r="G489" s="16">
        <f>VLOOKUP($D489,'Growth rate'!$B$3:$S$93,6,FALSE)*VLOOKUP($F489,BY_IND_Demand_Drivers!$B$5:$J$100,7,FALSE)</f>
        <v>1.9609298664779853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48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IIDTF</v>
      </c>
      <c r="G490" s="16">
        <f>VLOOKUP($D490,'Growth rate'!$B$3:$S$93,6,FALSE)*VLOOKUP($F490,BY_IND_Demand_Drivers!$B$5:$J$100,7,FALSE)</f>
        <v>1.9707618243987159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48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IIDTF</v>
      </c>
      <c r="G491" s="16">
        <f>VLOOKUP($D491,'Growth rate'!$B$3:$S$93,6,FALSE)*VLOOKUP($F491,BY_IND_Demand_Drivers!$B$5:$J$100,7,FALSE)</f>
        <v>1.9797324448319256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48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IIDTF</v>
      </c>
      <c r="G492" s="16">
        <f>VLOOKUP($D492,'Growth rate'!$B$3:$S$93,6,FALSE)*VLOOKUP($F492,BY_IND_Demand_Drivers!$B$5:$J$100,7,FALSE)</f>
        <v>1.9887030652651356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48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IIDTF</v>
      </c>
      <c r="G493" s="16">
        <f>VLOOKUP($D493,'Growth rate'!$B$3:$S$93,6,FALSE)*VLOOKUP($F493,BY_IND_Demand_Drivers!$B$5:$J$100,7,FALSE)</f>
        <v>1.997673685698345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48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IIDTF</v>
      </c>
      <c r="G494" s="16">
        <f>VLOOKUP($D494,'Growth rate'!$B$3:$S$93,6,FALSE)*VLOOKUP($F494,BY_IND_Demand_Drivers!$B$5:$J$100,7,FALSE)</f>
        <v>2.0066443061315549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48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IIDTF</v>
      </c>
      <c r="G495" s="16">
        <f>VLOOKUP($D495,'Growth rate'!$B$3:$S$93,6,FALSE)*VLOOKUP($F495,BY_IND_Demand_Drivers!$B$5:$J$100,7,FALSE)</f>
        <v>2.0156149265647643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49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IIDFL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49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IIDFL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49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IIDFL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49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IIDFL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49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IIDFL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49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IIDFL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49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IIDFL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49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IIDFL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49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IIDFL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49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IIDFL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49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IIDFL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49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IIDFL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49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IIDFL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49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IIDFL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49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IIDFL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49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IIDFL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49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IIDFL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49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IIDFL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49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IIDFL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49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IIDFL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49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IIDFL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49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IIDFL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49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IIDFL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49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IIDFL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49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IIDFL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49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IIDFL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49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IIDFL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49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IIDFL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49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IIDFL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49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IIDFL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49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IIDFL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49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IIDFL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49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IIDFL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49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IIDFL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49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IIDFL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49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IIDFL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49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IIDFL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49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IIDFL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49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IIDFL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49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IIDFL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49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IIDFL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49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IIDFL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49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IIDFL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49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IIDFL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49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IIDFL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49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IIDFL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49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IIDFL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49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IIDFL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49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IIDFL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49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IIDFL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49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IIDFL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49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IIDFL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49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IIDFL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49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IIDFL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49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IIDFL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49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IIDFL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49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IIDFL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49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IIDFL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49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IIDFL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49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IIDFL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49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IIDFL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49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IIDFL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49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IIDFL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49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IIDFL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49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IIDFL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49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IIDFL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49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IIDFL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49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IIDFL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49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IIDFL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49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IIDFL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49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IIDFL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49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IIDFL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49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IIDFL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49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IIDFL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49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IIDFL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49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IIDFL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49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IIDFL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49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IIDFL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49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IIDFL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49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IIDFL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49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IIDFL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49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IIDFL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92D050"/>
  </sheetPr>
  <dimension ref="A2:I577"/>
  <sheetViews>
    <sheetView topLeftCell="A2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50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IFDPH</v>
      </c>
      <c r="G4" s="16">
        <f>VLOOKUP($D4,'Growth rate'!$B$3:$S$93,6,FALSE)*VLOOKUP($F4,BY_IND_Demand_Drivers!$B$5:$J$100,7,FALSE)</f>
        <v>114.004622708911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50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IFDPH</v>
      </c>
      <c r="G5" s="16">
        <f>VLOOKUP($D5,'Growth rate'!$B$3:$S$93,6,FALSE)*VLOOKUP($F5,BY_IND_Demand_Drivers!$B$5:$J$100,7,FALSE)</f>
        <v>117.09492913521228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50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IFDPH</v>
      </c>
      <c r="G6" s="16">
        <f>VLOOKUP($D6,'Growth rate'!$B$3:$S$93,6,FALSE)*VLOOKUP($F6,BY_IND_Demand_Drivers!$B$5:$J$100,7,FALSE)</f>
        <v>120.18523556151355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50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IFDPH</v>
      </c>
      <c r="G7" s="16">
        <f>VLOOKUP($D7,'Growth rate'!$B$3:$S$93,6,FALSE)*VLOOKUP($F7,BY_IND_Demand_Drivers!$B$5:$J$100,7,FALSE)</f>
        <v>123.27554198781485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50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IFDPH</v>
      </c>
      <c r="G8" s="16">
        <f>VLOOKUP($D8,'Growth rate'!$B$3:$S$93,6,FALSE)*VLOOKUP($F8,BY_IND_Demand_Drivers!$B$5:$J$100,7,FALSE)</f>
        <v>126.36584841411613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50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IFDPH</v>
      </c>
      <c r="G9" s="16">
        <f>VLOOKUP($D9,'Growth rate'!$B$3:$S$93,6,FALSE)*VLOOKUP($F9,BY_IND_Demand_Drivers!$B$5:$J$100,7,FALSE)</f>
        <v>129.45615484041741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50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IFDPH</v>
      </c>
      <c r="G10" s="16">
        <f>VLOOKUP($D10,'Growth rate'!$B$3:$S$93,6,FALSE)*VLOOKUP($F10,BY_IND_Demand_Drivers!$B$5:$J$100,7,FALSE)</f>
        <v>132.54646126671867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50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IFDPH</v>
      </c>
      <c r="G11" s="16">
        <f>VLOOKUP($D11,'Growth rate'!$B$3:$S$93,6,FALSE)*VLOOKUP($F11,BY_IND_Demand_Drivers!$B$5:$J$100,7,FALSE)</f>
        <v>135.63676769301995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50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IFDPH</v>
      </c>
      <c r="G12" s="16">
        <f>VLOOKUP($D12,'Growth rate'!$B$3:$S$93,6,FALSE)*VLOOKUP($F12,BY_IND_Demand_Drivers!$B$5:$J$100,7,FALSE)</f>
        <v>138.72707411932126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50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IFDPH</v>
      </c>
      <c r="G13" s="16">
        <f>VLOOKUP($D13,'Growth rate'!$B$3:$S$93,6,FALSE)*VLOOKUP($F13,BY_IND_Demand_Drivers!$B$5:$J$100,7,FALSE)</f>
        <v>141.81738054562254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50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IFDPH</v>
      </c>
      <c r="G14" s="16">
        <f>VLOOKUP($D14,'Growth rate'!$B$3:$S$93,6,FALSE)*VLOOKUP($F14,BY_IND_Demand_Drivers!$B$5:$J$100,7,FALSE)</f>
        <v>144.90768697192379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50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IFDPH</v>
      </c>
      <c r="G15" s="16">
        <f>VLOOKUP($D15,'Growth rate'!$B$3:$S$93,6,FALSE)*VLOOKUP($F15,BY_IND_Demand_Drivers!$B$5:$J$100,7,FALSE)</f>
        <v>147.99799339822511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50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IFDPH</v>
      </c>
      <c r="G16" s="16">
        <f>VLOOKUP($D16,'Growth rate'!$B$3:$S$93,6,FALSE)*VLOOKUP($F16,BY_IND_Demand_Drivers!$B$5:$J$100,7,FALSE)</f>
        <v>151.08829982452636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50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IFDPH</v>
      </c>
      <c r="G17" s="16">
        <f>VLOOKUP($D17,'Growth rate'!$B$3:$S$93,6,FALSE)*VLOOKUP($F17,BY_IND_Demand_Drivers!$B$5:$J$100,7,FALSE)</f>
        <v>154.17860625082767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50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IFDPH</v>
      </c>
      <c r="G18" s="16">
        <f>VLOOKUP($D18,'Growth rate'!$B$3:$S$93,6,FALSE)*VLOOKUP($F18,BY_IND_Demand_Drivers!$B$5:$J$100,7,FALSE)</f>
        <v>157.26891267712892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50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IFDPH</v>
      </c>
      <c r="G19" s="16">
        <f>VLOOKUP($D19,'Growth rate'!$B$3:$S$93,6,FALSE)*VLOOKUP($F19,BY_IND_Demand_Drivers!$B$5:$J$100,7,FALSE)</f>
        <v>160.35921910343021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50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IFDPH</v>
      </c>
      <c r="G20" s="16">
        <f>VLOOKUP($D20,'Growth rate'!$B$3:$S$93,6,FALSE)*VLOOKUP($F20,BY_IND_Demand_Drivers!$B$5:$J$100,7,FALSE)</f>
        <v>163.44952552973152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50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IFDPH</v>
      </c>
      <c r="G21" s="16">
        <f>VLOOKUP($D21,'Growth rate'!$B$3:$S$93,6,FALSE)*VLOOKUP($F21,BY_IND_Demand_Drivers!$B$5:$J$100,7,FALSE)</f>
        <v>166.5398319560328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50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IFDPH</v>
      </c>
      <c r="G22" s="16">
        <f>VLOOKUP($D22,'Growth rate'!$B$3:$S$93,6,FALSE)*VLOOKUP($F22,BY_IND_Demand_Drivers!$B$5:$J$100,7,FALSE)</f>
        <v>169.63013838233405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50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IFDPH</v>
      </c>
      <c r="G23" s="16">
        <f>VLOOKUP($D23,'Growth rate'!$B$3:$S$93,6,FALSE)*VLOOKUP($F23,BY_IND_Demand_Drivers!$B$5:$J$100,7,FALSE)</f>
        <v>172.72044480863534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50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IFDPH</v>
      </c>
      <c r="G24" s="16">
        <f>VLOOKUP($D24,'Growth rate'!$B$3:$S$93,6,FALSE)*VLOOKUP($F24,BY_IND_Demand_Drivers!$B$5:$J$100,7,FALSE)</f>
        <v>175.81075123493662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50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IFDPH</v>
      </c>
      <c r="G25" s="16">
        <f>VLOOKUP($D25,'Growth rate'!$B$3:$S$93,6,FALSE)*VLOOKUP($F25,BY_IND_Demand_Drivers!$B$5:$J$100,7,FALSE)</f>
        <v>178.90105766123793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50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IFDPH</v>
      </c>
      <c r="G26" s="16">
        <f>VLOOKUP($D26,'Growth rate'!$B$3:$S$93,6,FALSE)*VLOOKUP($F26,BY_IND_Demand_Drivers!$B$5:$J$100,7,FALSE)</f>
        <v>181.99136408753918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50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IFDPH</v>
      </c>
      <c r="G27" s="16">
        <f>VLOOKUP($D27,'Growth rate'!$B$3:$S$93,6,FALSE)*VLOOKUP($F27,BY_IND_Demand_Drivers!$B$5:$J$100,7,FALSE)</f>
        <v>185.08167051384046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50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IFDPH</v>
      </c>
      <c r="G28" s="16">
        <f>VLOOKUP($D28,'Growth rate'!$B$3:$S$93,6,FALSE)*VLOOKUP($F28,BY_IND_Demand_Drivers!$B$5:$J$100,7,FALSE)</f>
        <v>188.17197694014175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50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IFDPH</v>
      </c>
      <c r="G29" s="16">
        <f>VLOOKUP($D29,'Growth rate'!$B$3:$S$93,6,FALSE)*VLOOKUP($F29,BY_IND_Demand_Drivers!$B$5:$J$100,7,FALSE)</f>
        <v>191.26228336644303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50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IFDPH</v>
      </c>
      <c r="G30" s="16">
        <f>VLOOKUP($D30,'Growth rate'!$B$3:$S$93,6,FALSE)*VLOOKUP($F30,BY_IND_Demand_Drivers!$B$5:$J$100,7,FALSE)</f>
        <v>194.35258979274431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50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IFDPH</v>
      </c>
      <c r="G31" s="16">
        <f>VLOOKUP($D31,'Growth rate'!$B$3:$S$93,6,FALSE)*VLOOKUP($F31,BY_IND_Demand_Drivers!$B$5:$J$100,7,FALSE)</f>
        <v>197.44289621904559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50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IFDPH</v>
      </c>
      <c r="G32" s="16">
        <f>VLOOKUP($D32,'Growth rate'!$B$3:$S$93,6,FALSE)*VLOOKUP($F32,BY_IND_Demand_Drivers!$B$5:$J$100,7,FALSE)</f>
        <v>200.53320264534688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50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IFDPH</v>
      </c>
      <c r="G33" s="16">
        <f>VLOOKUP($D33,'Growth rate'!$B$3:$S$93,6,FALSE)*VLOOKUP($F33,BY_IND_Demand_Drivers!$B$5:$J$100,7,FALSE)</f>
        <v>203.62350907164819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50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IFDPH</v>
      </c>
      <c r="G34" s="16">
        <f>VLOOKUP($D34,'Growth rate'!$B$3:$S$93,6,FALSE)*VLOOKUP($F34,BY_IND_Demand_Drivers!$B$5:$J$100,7,FALSE)</f>
        <v>206.71381549794941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50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IFDPH</v>
      </c>
      <c r="G35" s="16">
        <f>VLOOKUP($D35,'Growth rate'!$B$3:$S$93,6,FALSE)*VLOOKUP($F35,BY_IND_Demand_Drivers!$B$5:$J$100,7,FALSE)</f>
        <v>209.80412192425072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50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IFDPH</v>
      </c>
      <c r="G36" s="16">
        <f>VLOOKUP($D36,'Growth rate'!$B$3:$S$93,6,FALSE)*VLOOKUP($F36,BY_IND_Demand_Drivers!$B$5:$J$100,7,FALSE)</f>
        <v>212.16291707550528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50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IFDPH</v>
      </c>
      <c r="G37" s="16">
        <f>VLOOKUP($D37,'Growth rate'!$B$3:$S$93,6,FALSE)*VLOOKUP($F37,BY_IND_Demand_Drivers!$B$5:$J$100,7,FALSE)</f>
        <v>214.52171222675986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50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IFDPH</v>
      </c>
      <c r="G38" s="16">
        <f>VLOOKUP($D38,'Growth rate'!$B$3:$S$93,6,FALSE)*VLOOKUP($F38,BY_IND_Demand_Drivers!$B$5:$J$100,7,FALSE)</f>
        <v>216.88050737801447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50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IFDPH</v>
      </c>
      <c r="G39" s="16">
        <f>VLOOKUP($D39,'Growth rate'!$B$3:$S$93,6,FALSE)*VLOOKUP($F39,BY_IND_Demand_Drivers!$B$5:$J$100,7,FALSE)</f>
        <v>219.23930252926905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50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IFDPH</v>
      </c>
      <c r="G40" s="16">
        <f>VLOOKUP($D40,'Growth rate'!$B$3:$S$93,6,FALSE)*VLOOKUP($F40,BY_IND_Demand_Drivers!$B$5:$J$100,7,FALSE)</f>
        <v>221.59809768052364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50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IFDPH</v>
      </c>
      <c r="G41" s="16">
        <f>VLOOKUP($D41,'Growth rate'!$B$3:$S$93,6,FALSE)*VLOOKUP($F41,BY_IND_Demand_Drivers!$B$5:$J$100,7,FALSE)</f>
        <v>224.12314401200098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50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IFDPH</v>
      </c>
      <c r="G42" s="16">
        <f>VLOOKUP($D42,'Growth rate'!$B$3:$S$93,6,FALSE)*VLOOKUP($F42,BY_IND_Demand_Drivers!$B$5:$J$100,7,FALSE)</f>
        <v>226.64819034347829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50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IFDPH</v>
      </c>
      <c r="G43" s="16">
        <f>VLOOKUP($D43,'Growth rate'!$B$3:$S$93,6,FALSE)*VLOOKUP($F43,BY_IND_Demand_Drivers!$B$5:$J$100,7,FALSE)</f>
        <v>229.17323667495563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50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IFDPH</v>
      </c>
      <c r="G44" s="16">
        <f>VLOOKUP($D44,'Growth rate'!$B$3:$S$93,6,FALSE)*VLOOKUP($F44,BY_IND_Demand_Drivers!$B$5:$J$100,7,FALSE)</f>
        <v>231.69828300643297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50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IFDPH</v>
      </c>
      <c r="G45" s="16">
        <f>VLOOKUP($D45,'Growth rate'!$B$3:$S$93,6,FALSE)*VLOOKUP($F45,BY_IND_Demand_Drivers!$B$5:$J$100,7,FALSE)</f>
        <v>234.22332933791026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50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IFDPH</v>
      </c>
      <c r="G46" s="16">
        <f>VLOOKUP($D46,'Growth rate'!$B$3:$S$93,6,FALSE)*VLOOKUP($F46,BY_IND_Demand_Drivers!$B$5:$J$100,7,FALSE)</f>
        <v>236.73218282903511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50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IFDPH</v>
      </c>
      <c r="G47" s="16">
        <f>VLOOKUP($D47,'Growth rate'!$B$3:$S$93,6,FALSE)*VLOOKUP($F47,BY_IND_Demand_Drivers!$B$5:$J$100,7,FALSE)</f>
        <v>239.24103632015991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50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IFDPH</v>
      </c>
      <c r="G48" s="16">
        <f>VLOOKUP($D48,'Growth rate'!$B$3:$S$93,6,FALSE)*VLOOKUP($F48,BY_IND_Demand_Drivers!$B$5:$J$100,7,FALSE)</f>
        <v>241.7498898112847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50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IFDPH</v>
      </c>
      <c r="G49" s="16">
        <f>VLOOKUP($D49,'Growth rate'!$B$3:$S$93,6,FALSE)*VLOOKUP($F49,BY_IND_Demand_Drivers!$B$5:$J$100,7,FALSE)</f>
        <v>244.25874330240947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50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IFDPH</v>
      </c>
      <c r="G50" s="16">
        <f>VLOOKUP($D50,'Growth rate'!$B$3:$S$93,6,FALSE)*VLOOKUP($F50,BY_IND_Demand_Drivers!$B$5:$J$100,7,FALSE)</f>
        <v>246.76759679353432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50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IFDPH</v>
      </c>
      <c r="G51" s="16">
        <f>VLOOKUP($D51,'Growth rate'!$B$3:$S$93,6,FALSE)*VLOOKUP($F51,BY_IND_Demand_Drivers!$B$5:$J$100,7,FALSE)</f>
        <v>249.25027639892375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50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IFDPH</v>
      </c>
      <c r="G52" s="16">
        <f>VLOOKUP($D52,'Growth rate'!$B$3:$S$93,6,FALSE)*VLOOKUP($F52,BY_IND_Demand_Drivers!$B$5:$J$100,7,FALSE)</f>
        <v>251.73295600431328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50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IFDPH</v>
      </c>
      <c r="G53" s="16">
        <f>VLOOKUP($D53,'Growth rate'!$B$3:$S$93,6,FALSE)*VLOOKUP($F53,BY_IND_Demand_Drivers!$B$5:$J$100,7,FALSE)</f>
        <v>254.2156356097027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50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IFDPH</v>
      </c>
      <c r="G54" s="16">
        <f>VLOOKUP($D54,'Growth rate'!$B$3:$S$93,6,FALSE)*VLOOKUP($F54,BY_IND_Demand_Drivers!$B$5:$J$100,7,FALSE)</f>
        <v>256.69831521509224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50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IFDPH</v>
      </c>
      <c r="G55" s="16">
        <f>VLOOKUP($D55,'Growth rate'!$B$3:$S$93,6,FALSE)*VLOOKUP($F55,BY_IND_Demand_Drivers!$B$5:$J$100,7,FALSE)</f>
        <v>259.18099482048166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50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IFDPH</v>
      </c>
      <c r="G56" s="16">
        <f>VLOOKUP($D56,'Growth rate'!$B$3:$S$93,6,FALSE)*VLOOKUP($F56,BY_IND_Demand_Drivers!$B$5:$J$100,7,FALSE)</f>
        <v>261.53234811835671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50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IFDPH</v>
      </c>
      <c r="G57" s="16">
        <f>VLOOKUP($D57,'Growth rate'!$B$3:$S$93,6,FALSE)*VLOOKUP($F57,BY_IND_Demand_Drivers!$B$5:$J$100,7,FALSE)</f>
        <v>263.88370141623176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50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IFDPH</v>
      </c>
      <c r="G58" s="16">
        <f>VLOOKUP($D58,'Growth rate'!$B$3:$S$93,6,FALSE)*VLOOKUP($F58,BY_IND_Demand_Drivers!$B$5:$J$100,7,FALSE)</f>
        <v>266.2350547141067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50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IFDPH</v>
      </c>
      <c r="G59" s="16">
        <f>VLOOKUP($D59,'Growth rate'!$B$3:$S$93,6,FALSE)*VLOOKUP($F59,BY_IND_Demand_Drivers!$B$5:$J$100,7,FALSE)</f>
        <v>268.58640801198163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50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IFDPH</v>
      </c>
      <c r="G60" s="16">
        <f>VLOOKUP($D60,'Growth rate'!$B$3:$S$93,6,FALSE)*VLOOKUP($F60,BY_IND_Demand_Drivers!$B$5:$J$100,7,FALSE)</f>
        <v>270.93776130985668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50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IFDPH</v>
      </c>
      <c r="G61" s="16">
        <f>VLOOKUP($D61,'Growth rate'!$B$3:$S$93,6,FALSE)*VLOOKUP($F61,BY_IND_Demand_Drivers!$B$5:$J$100,7,FALSE)</f>
        <v>273.14573372780069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50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IFDPH</v>
      </c>
      <c r="G62" s="16">
        <f>VLOOKUP($D62,'Growth rate'!$B$3:$S$93,6,FALSE)*VLOOKUP($F62,BY_IND_Demand_Drivers!$B$5:$J$100,7,FALSE)</f>
        <v>275.35370614574464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50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IFDPH</v>
      </c>
      <c r="G63" s="16">
        <f>VLOOKUP($D63,'Growth rate'!$B$3:$S$93,6,FALSE)*VLOOKUP($F63,BY_IND_Demand_Drivers!$B$5:$J$100,7,FALSE)</f>
        <v>277.56167856368859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50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IFDPH</v>
      </c>
      <c r="G64" s="16">
        <f>VLOOKUP($D64,'Growth rate'!$B$3:$S$93,6,FALSE)*VLOOKUP($F64,BY_IND_Demand_Drivers!$B$5:$J$100,7,FALSE)</f>
        <v>279.76965098163254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50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IFDPH</v>
      </c>
      <c r="G65" s="16">
        <f>VLOOKUP($D65,'Growth rate'!$B$3:$S$93,6,FALSE)*VLOOKUP($F65,BY_IND_Demand_Drivers!$B$5:$J$100,7,FALSE)</f>
        <v>281.97762339957654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50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IFDPH</v>
      </c>
      <c r="G66" s="16">
        <f>VLOOKUP($D66,'Growth rate'!$B$3:$S$93,6,FALSE)*VLOOKUP($F66,BY_IND_Demand_Drivers!$B$5:$J$100,7,FALSE)</f>
        <v>283.91714435570219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50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IFDPH</v>
      </c>
      <c r="G67" s="16">
        <f>VLOOKUP($D67,'Growth rate'!$B$3:$S$93,6,FALSE)*VLOOKUP($F67,BY_IND_Demand_Drivers!$B$5:$J$100,7,FALSE)</f>
        <v>285.85666531182784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50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IFDPH</v>
      </c>
      <c r="G68" s="16">
        <f>VLOOKUP($D68,'Growth rate'!$B$3:$S$93,6,FALSE)*VLOOKUP($F68,BY_IND_Demand_Drivers!$B$5:$J$100,7,FALSE)</f>
        <v>287.79618626795354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50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IFDPH</v>
      </c>
      <c r="G69" s="16">
        <f>VLOOKUP($D69,'Growth rate'!$B$3:$S$93,6,FALSE)*VLOOKUP($F69,BY_IND_Demand_Drivers!$B$5:$J$100,7,FALSE)</f>
        <v>289.73570722407919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50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IFDPH</v>
      </c>
      <c r="G70" s="16">
        <f>VLOOKUP($D70,'Growth rate'!$B$3:$S$93,6,FALSE)*VLOOKUP($F70,BY_IND_Demand_Drivers!$B$5:$J$100,7,FALSE)</f>
        <v>291.67522818020484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50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IFDPH</v>
      </c>
      <c r="G71" s="16">
        <f>VLOOKUP($D71,'Growth rate'!$B$3:$S$93,6,FALSE)*VLOOKUP($F71,BY_IND_Demand_Drivers!$B$5:$J$100,7,FALSE)</f>
        <v>293.37936867347423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50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IFDPH</v>
      </c>
      <c r="G72" s="16">
        <f>VLOOKUP($D72,'Growth rate'!$B$3:$S$93,6,FALSE)*VLOOKUP($F72,BY_IND_Demand_Drivers!$B$5:$J$100,7,FALSE)</f>
        <v>295.08350916674357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50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IFDPH</v>
      </c>
      <c r="G73" s="16">
        <f>VLOOKUP($D73,'Growth rate'!$B$3:$S$93,6,FALSE)*VLOOKUP($F73,BY_IND_Demand_Drivers!$B$5:$J$100,7,FALSE)</f>
        <v>296.7876496600129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50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IFDPH</v>
      </c>
      <c r="G74" s="16">
        <f>VLOOKUP($D74,'Growth rate'!$B$3:$S$93,6,FALSE)*VLOOKUP($F74,BY_IND_Demand_Drivers!$B$5:$J$100,7,FALSE)</f>
        <v>298.49179015328224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50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IFDPH</v>
      </c>
      <c r="G75" s="16">
        <f>VLOOKUP($D75,'Growth rate'!$B$3:$S$93,6,FALSE)*VLOOKUP($F75,BY_IND_Demand_Drivers!$B$5:$J$100,7,FALSE)</f>
        <v>300.19593064655163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50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IFDPH</v>
      </c>
      <c r="G76" s="16">
        <f>VLOOKUP($D76,'Growth rate'!$B$3:$S$93,6,FALSE)*VLOOKUP($F76,BY_IND_Demand_Drivers!$B$5:$J$100,7,FALSE)</f>
        <v>301.73189579679996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50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IFDPH</v>
      </c>
      <c r="G77" s="16">
        <f>VLOOKUP($D77,'Growth rate'!$B$3:$S$93,6,FALSE)*VLOOKUP($F77,BY_IND_Demand_Drivers!$B$5:$J$100,7,FALSE)</f>
        <v>303.26786094704835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50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IFDPH</v>
      </c>
      <c r="G78" s="16">
        <f>VLOOKUP($D78,'Growth rate'!$B$3:$S$93,6,FALSE)*VLOOKUP($F78,BY_IND_Demand_Drivers!$B$5:$J$100,7,FALSE)</f>
        <v>304.80382609729662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50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IFDPH</v>
      </c>
      <c r="G79" s="16">
        <f>VLOOKUP($D79,'Growth rate'!$B$3:$S$93,6,FALSE)*VLOOKUP($F79,BY_IND_Demand_Drivers!$B$5:$J$100,7,FALSE)</f>
        <v>306.33979124754501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50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IFDPH</v>
      </c>
      <c r="G80" s="16">
        <f>VLOOKUP($D80,'Growth rate'!$B$3:$S$93,6,FALSE)*VLOOKUP($F80,BY_IND_Demand_Drivers!$B$5:$J$100,7,FALSE)</f>
        <v>307.87575639779328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50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IFDPH</v>
      </c>
      <c r="G81" s="16">
        <f>VLOOKUP($D81,'Growth rate'!$B$3:$S$93,6,FALSE)*VLOOKUP($F81,BY_IND_Demand_Drivers!$B$5:$J$100,7,FALSE)</f>
        <v>309.27716194413557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50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IFDPH</v>
      </c>
      <c r="G82" s="16">
        <f>VLOOKUP($D82,'Growth rate'!$B$3:$S$93,6,FALSE)*VLOOKUP($F82,BY_IND_Demand_Drivers!$B$5:$J$100,7,FALSE)</f>
        <v>310.67856749047786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50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IFDPH</v>
      </c>
      <c r="G83" s="16">
        <f>VLOOKUP($D83,'Growth rate'!$B$3:$S$93,6,FALSE)*VLOOKUP($F83,BY_IND_Demand_Drivers!$B$5:$J$100,7,FALSE)</f>
        <v>312.07997303682004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50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IFDPH</v>
      </c>
      <c r="G84" s="16">
        <f>VLOOKUP($D84,'Growth rate'!$B$3:$S$93,6,FALSE)*VLOOKUP($F84,BY_IND_Demand_Drivers!$B$5:$J$100,7,FALSE)</f>
        <v>313.48137858316232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50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IFDPH</v>
      </c>
      <c r="G85" s="16">
        <f>VLOOKUP($D85,'Growth rate'!$B$3:$S$93,6,FALSE)*VLOOKUP($F85,BY_IND_Demand_Drivers!$B$5:$J$100,7,FALSE)</f>
        <v>314.8827841295045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51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IFDCO</v>
      </c>
      <c r="G86" s="16">
        <f>VLOOKUP($D86,'Growth rate'!$B$3:$S$93,6,FALSE)*VLOOKUP($F86,BY_IND_Demand_Drivers!$B$5:$J$100,7,FALSE)</f>
        <v>12.269190083168301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51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IFDCO</v>
      </c>
      <c r="G87" s="16">
        <f>VLOOKUP($D87,'Growth rate'!$B$3:$S$93,6,FALSE)*VLOOKUP($F87,BY_IND_Demand_Drivers!$B$5:$J$100,7,FALSE)</f>
        <v>12.601769201967167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51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IFDCO</v>
      </c>
      <c r="G88" s="16">
        <f>VLOOKUP($D88,'Growth rate'!$B$3:$S$93,6,FALSE)*VLOOKUP($F88,BY_IND_Demand_Drivers!$B$5:$J$100,7,FALSE)</f>
        <v>12.934348320766034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51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IFDCO</v>
      </c>
      <c r="G89" s="16">
        <f>VLOOKUP($D89,'Growth rate'!$B$3:$S$93,6,FALSE)*VLOOKUP($F89,BY_IND_Demand_Drivers!$B$5:$J$100,7,FALSE)</f>
        <v>13.266927439564903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51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IFDCO</v>
      </c>
      <c r="G90" s="16">
        <f>VLOOKUP($D90,'Growth rate'!$B$3:$S$93,6,FALSE)*VLOOKUP($F90,BY_IND_Demand_Drivers!$B$5:$J$100,7,FALSE)</f>
        <v>13.599506558363769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51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IFDCO</v>
      </c>
      <c r="G91" s="16">
        <f>VLOOKUP($D91,'Growth rate'!$B$3:$S$93,6,FALSE)*VLOOKUP($F91,BY_IND_Demand_Drivers!$B$5:$J$100,7,FALSE)</f>
        <v>13.932085677162636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51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IFDCO</v>
      </c>
      <c r="G92" s="16">
        <f>VLOOKUP($D92,'Growth rate'!$B$3:$S$93,6,FALSE)*VLOOKUP($F92,BY_IND_Demand_Drivers!$B$5:$J$100,7,FALSE)</f>
        <v>14.264664795961503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51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IFDCO</v>
      </c>
      <c r="G93" s="16">
        <f>VLOOKUP($D93,'Growth rate'!$B$3:$S$93,6,FALSE)*VLOOKUP($F93,BY_IND_Demand_Drivers!$B$5:$J$100,7,FALSE)</f>
        <v>14.597243914760369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51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IFDCO</v>
      </c>
      <c r="G94" s="16">
        <f>VLOOKUP($D94,'Growth rate'!$B$3:$S$93,6,FALSE)*VLOOKUP($F94,BY_IND_Demand_Drivers!$B$5:$J$100,7,FALSE)</f>
        <v>14.92982303355924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51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IFDCO</v>
      </c>
      <c r="G95" s="16">
        <f>VLOOKUP($D95,'Growth rate'!$B$3:$S$93,6,FALSE)*VLOOKUP($F95,BY_IND_Demand_Drivers!$B$5:$J$100,7,FALSE)</f>
        <v>15.262402152358106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51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IFDCO</v>
      </c>
      <c r="G96" s="16">
        <f>VLOOKUP($D96,'Growth rate'!$B$3:$S$93,6,FALSE)*VLOOKUP($F96,BY_IND_Demand_Drivers!$B$5:$J$100,7,FALSE)</f>
        <v>15.594981271156973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51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IFDCO</v>
      </c>
      <c r="G97" s="16">
        <f>VLOOKUP($D97,'Growth rate'!$B$3:$S$93,6,FALSE)*VLOOKUP($F97,BY_IND_Demand_Drivers!$B$5:$J$100,7,FALSE)</f>
        <v>15.927560389955842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51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IFDCO</v>
      </c>
      <c r="G98" s="16">
        <f>VLOOKUP($D98,'Growth rate'!$B$3:$S$93,6,FALSE)*VLOOKUP($F98,BY_IND_Demand_Drivers!$B$5:$J$100,7,FALSE)</f>
        <v>16.260139508754705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51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IFDCO</v>
      </c>
      <c r="G99" s="16">
        <f>VLOOKUP($D99,'Growth rate'!$B$3:$S$93,6,FALSE)*VLOOKUP($F99,BY_IND_Demand_Drivers!$B$5:$J$100,7,FALSE)</f>
        <v>16.592718627553577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51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IFDCO</v>
      </c>
      <c r="G100" s="16">
        <f>VLOOKUP($D100,'Growth rate'!$B$3:$S$93,6,FALSE)*VLOOKUP($F100,BY_IND_Demand_Drivers!$B$5:$J$100,7,FALSE)</f>
        <v>16.925297746352442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51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IFDCO</v>
      </c>
      <c r="G101" s="16">
        <f>VLOOKUP($D101,'Growth rate'!$B$3:$S$93,6,FALSE)*VLOOKUP($F101,BY_IND_Demand_Drivers!$B$5:$J$100,7,FALSE)</f>
        <v>17.25787686515131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51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IFDCO</v>
      </c>
      <c r="G102" s="16">
        <f>VLOOKUP($D102,'Growth rate'!$B$3:$S$93,6,FALSE)*VLOOKUP($F102,BY_IND_Demand_Drivers!$B$5:$J$100,7,FALSE)</f>
        <v>17.590455983950179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51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IFDCO</v>
      </c>
      <c r="G103" s="16">
        <f>VLOOKUP($D103,'Growth rate'!$B$3:$S$93,6,FALSE)*VLOOKUP($F103,BY_IND_Demand_Drivers!$B$5:$J$100,7,FALSE)</f>
        <v>17.923035102749044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51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IFDCO</v>
      </c>
      <c r="G104" s="16">
        <f>VLOOKUP($D104,'Growth rate'!$B$3:$S$93,6,FALSE)*VLOOKUP($F104,BY_IND_Demand_Drivers!$B$5:$J$100,7,FALSE)</f>
        <v>18.255614221547912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51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IFDCO</v>
      </c>
      <c r="G105" s="16">
        <f>VLOOKUP($D105,'Growth rate'!$B$3:$S$93,6,FALSE)*VLOOKUP($F105,BY_IND_Demand_Drivers!$B$5:$J$100,7,FALSE)</f>
        <v>18.588193340346777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51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IFDCO</v>
      </c>
      <c r="G106" s="16">
        <f>VLOOKUP($D106,'Growth rate'!$B$3:$S$93,6,FALSE)*VLOOKUP($F106,BY_IND_Demand_Drivers!$B$5:$J$100,7,FALSE)</f>
        <v>18.920772459145645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51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IFDCO</v>
      </c>
      <c r="G107" s="16">
        <f>VLOOKUP($D107,'Growth rate'!$B$3:$S$93,6,FALSE)*VLOOKUP($F107,BY_IND_Demand_Drivers!$B$5:$J$100,7,FALSE)</f>
        <v>19.253351577944514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51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IFDCO</v>
      </c>
      <c r="G108" s="16">
        <f>VLOOKUP($D108,'Growth rate'!$B$3:$S$93,6,FALSE)*VLOOKUP($F108,BY_IND_Demand_Drivers!$B$5:$J$100,7,FALSE)</f>
        <v>19.585930696743382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51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IFDCO</v>
      </c>
      <c r="G109" s="16">
        <f>VLOOKUP($D109,'Growth rate'!$B$3:$S$93,6,FALSE)*VLOOKUP($F109,BY_IND_Demand_Drivers!$B$5:$J$100,7,FALSE)</f>
        <v>19.918509815542247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51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IFDCO</v>
      </c>
      <c r="G110" s="16">
        <f>VLOOKUP($D110,'Growth rate'!$B$3:$S$93,6,FALSE)*VLOOKUP($F110,BY_IND_Demand_Drivers!$B$5:$J$100,7,FALSE)</f>
        <v>20.251088934341116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51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IFDCO</v>
      </c>
      <c r="G111" s="16">
        <f>VLOOKUP($D111,'Growth rate'!$B$3:$S$93,6,FALSE)*VLOOKUP($F111,BY_IND_Demand_Drivers!$B$5:$J$100,7,FALSE)</f>
        <v>20.583668053139981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51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IFDCO</v>
      </c>
      <c r="G112" s="16">
        <f>VLOOKUP($D112,'Growth rate'!$B$3:$S$93,6,FALSE)*VLOOKUP($F112,BY_IND_Demand_Drivers!$B$5:$J$100,7,FALSE)</f>
        <v>20.916247171938849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51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IFDCO</v>
      </c>
      <c r="G113" s="16">
        <f>VLOOKUP($D113,'Growth rate'!$B$3:$S$93,6,FALSE)*VLOOKUP($F113,BY_IND_Demand_Drivers!$B$5:$J$100,7,FALSE)</f>
        <v>21.248826290737718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51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IFDCO</v>
      </c>
      <c r="G114" s="16">
        <f>VLOOKUP($D114,'Growth rate'!$B$3:$S$93,6,FALSE)*VLOOKUP($F114,BY_IND_Demand_Drivers!$B$5:$J$100,7,FALSE)</f>
        <v>21.581405409536583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51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IFDCO</v>
      </c>
      <c r="G115" s="16">
        <f>VLOOKUP($D115,'Growth rate'!$B$3:$S$93,6,FALSE)*VLOOKUP($F115,BY_IND_Demand_Drivers!$B$5:$J$100,7,FALSE)</f>
        <v>21.913984528335451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51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IFDCO</v>
      </c>
      <c r="G116" s="16">
        <f>VLOOKUP($D116,'Growth rate'!$B$3:$S$93,6,FALSE)*VLOOKUP($F116,BY_IND_Demand_Drivers!$B$5:$J$100,7,FALSE)</f>
        <v>22.246563647134316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51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IFDCO</v>
      </c>
      <c r="G117" s="16">
        <f>VLOOKUP($D117,'Growth rate'!$B$3:$S$93,6,FALSE)*VLOOKUP($F117,BY_IND_Demand_Drivers!$B$5:$J$100,7,FALSE)</f>
        <v>22.579142765933184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51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IFDCO</v>
      </c>
      <c r="G118" s="16">
        <f>VLOOKUP($D118,'Growth rate'!$B$3:$S$93,6,FALSE)*VLOOKUP($F118,BY_IND_Demand_Drivers!$B$5:$J$100,7,FALSE)</f>
        <v>22.83299656054546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51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IFDCO</v>
      </c>
      <c r="G119" s="16">
        <f>VLOOKUP($D119,'Growth rate'!$B$3:$S$93,6,FALSE)*VLOOKUP($F119,BY_IND_Demand_Drivers!$B$5:$J$100,7,FALSE)</f>
        <v>23.08685035515774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51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IFDCO</v>
      </c>
      <c r="G120" s="16">
        <f>VLOOKUP($D120,'Growth rate'!$B$3:$S$93,6,FALSE)*VLOOKUP($F120,BY_IND_Demand_Drivers!$B$5:$J$100,7,FALSE)</f>
        <v>23.340704149770019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51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IFDCO</v>
      </c>
      <c r="G121" s="16">
        <f>VLOOKUP($D121,'Growth rate'!$B$3:$S$93,6,FALSE)*VLOOKUP($F121,BY_IND_Demand_Drivers!$B$5:$J$100,7,FALSE)</f>
        <v>23.594557944382299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51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IFDCO</v>
      </c>
      <c r="G122" s="16">
        <f>VLOOKUP($D122,'Growth rate'!$B$3:$S$93,6,FALSE)*VLOOKUP($F122,BY_IND_Demand_Drivers!$B$5:$J$100,7,FALSE)</f>
        <v>23.848411738994582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51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IFDCO</v>
      </c>
      <c r="G123" s="16">
        <f>VLOOKUP($D123,'Growth rate'!$B$3:$S$93,6,FALSE)*VLOOKUP($F123,BY_IND_Demand_Drivers!$B$5:$J$100,7,FALSE)</f>
        <v>24.120157503978202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51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IFDCO</v>
      </c>
      <c r="G124" s="16">
        <f>VLOOKUP($D124,'Growth rate'!$B$3:$S$93,6,FALSE)*VLOOKUP($F124,BY_IND_Demand_Drivers!$B$5:$J$100,7,FALSE)</f>
        <v>24.391903268961819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51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IFDCO</v>
      </c>
      <c r="G125" s="16">
        <f>VLOOKUP($D125,'Growth rate'!$B$3:$S$93,6,FALSE)*VLOOKUP($F125,BY_IND_Demand_Drivers!$B$5:$J$100,7,FALSE)</f>
        <v>24.663649033945443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51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IFDCO</v>
      </c>
      <c r="G126" s="16">
        <f>VLOOKUP($D126,'Growth rate'!$B$3:$S$93,6,FALSE)*VLOOKUP($F126,BY_IND_Demand_Drivers!$B$5:$J$100,7,FALSE)</f>
        <v>24.935394798929064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51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IFDCO</v>
      </c>
      <c r="G127" s="16">
        <f>VLOOKUP($D127,'Growth rate'!$B$3:$S$93,6,FALSE)*VLOOKUP($F127,BY_IND_Demand_Drivers!$B$5:$J$100,7,FALSE)</f>
        <v>25.207140563912681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51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IFDCO</v>
      </c>
      <c r="G128" s="16">
        <f>VLOOKUP($D128,'Growth rate'!$B$3:$S$93,6,FALSE)*VLOOKUP($F128,BY_IND_Demand_Drivers!$B$5:$J$100,7,FALSE)</f>
        <v>25.477143653629721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51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IFDCO</v>
      </c>
      <c r="G129" s="16">
        <f>VLOOKUP($D129,'Growth rate'!$B$3:$S$93,6,FALSE)*VLOOKUP($F129,BY_IND_Demand_Drivers!$B$5:$J$100,7,FALSE)</f>
        <v>25.747146743346754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51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IFDCO</v>
      </c>
      <c r="G130" s="16">
        <f>VLOOKUP($D130,'Growth rate'!$B$3:$S$93,6,FALSE)*VLOOKUP($F130,BY_IND_Demand_Drivers!$B$5:$J$100,7,FALSE)</f>
        <v>26.017149833063787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51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IFDCO</v>
      </c>
      <c r="G131" s="16">
        <f>VLOOKUP($D131,'Growth rate'!$B$3:$S$93,6,FALSE)*VLOOKUP($F131,BY_IND_Demand_Drivers!$B$5:$J$100,7,FALSE)</f>
        <v>26.287152922780813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51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IFDCO</v>
      </c>
      <c r="G132" s="16">
        <f>VLOOKUP($D132,'Growth rate'!$B$3:$S$93,6,FALSE)*VLOOKUP($F132,BY_IND_Demand_Drivers!$B$5:$J$100,7,FALSE)</f>
        <v>26.557156012497853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51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IFDCO</v>
      </c>
      <c r="G133" s="16">
        <f>VLOOKUP($D133,'Growth rate'!$B$3:$S$93,6,FALSE)*VLOOKUP($F133,BY_IND_Demand_Drivers!$B$5:$J$100,7,FALSE)</f>
        <v>26.824342265742189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51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IFDCO</v>
      </c>
      <c r="G134" s="16">
        <f>VLOOKUP($D134,'Growth rate'!$B$3:$S$93,6,FALSE)*VLOOKUP($F134,BY_IND_Demand_Drivers!$B$5:$J$100,7,FALSE)</f>
        <v>27.091528518986539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51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IFDCO</v>
      </c>
      <c r="G135" s="16">
        <f>VLOOKUP($D135,'Growth rate'!$B$3:$S$93,6,FALSE)*VLOOKUP($F135,BY_IND_Demand_Drivers!$B$5:$J$100,7,FALSE)</f>
        <v>27.358714772230876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51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IFDCO</v>
      </c>
      <c r="G136" s="16">
        <f>VLOOKUP($D136,'Growth rate'!$B$3:$S$93,6,FALSE)*VLOOKUP($F136,BY_IND_Demand_Drivers!$B$5:$J$100,7,FALSE)</f>
        <v>27.625901025475223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51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IFDCO</v>
      </c>
      <c r="G137" s="16">
        <f>VLOOKUP($D137,'Growth rate'!$B$3:$S$93,6,FALSE)*VLOOKUP($F137,BY_IND_Demand_Drivers!$B$5:$J$100,7,FALSE)</f>
        <v>27.893087278719559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51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IFDCO</v>
      </c>
      <c r="G138" s="16">
        <f>VLOOKUP($D138,'Growth rate'!$B$3:$S$93,6,FALSE)*VLOOKUP($F138,BY_IND_Demand_Drivers!$B$5:$J$100,7,FALSE)</f>
        <v>28.146140180249478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51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IFDCO</v>
      </c>
      <c r="G139" s="16">
        <f>VLOOKUP($D139,'Growth rate'!$B$3:$S$93,6,FALSE)*VLOOKUP($F139,BY_IND_Demand_Drivers!$B$5:$J$100,7,FALSE)</f>
        <v>28.399193081779394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51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IFDCO</v>
      </c>
      <c r="G140" s="16">
        <f>VLOOKUP($D140,'Growth rate'!$B$3:$S$93,6,FALSE)*VLOOKUP($F140,BY_IND_Demand_Drivers!$B$5:$J$100,7,FALSE)</f>
        <v>28.652245983309303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51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IFDCO</v>
      </c>
      <c r="G141" s="16">
        <f>VLOOKUP($D141,'Growth rate'!$B$3:$S$93,6,FALSE)*VLOOKUP($F141,BY_IND_Demand_Drivers!$B$5:$J$100,7,FALSE)</f>
        <v>28.905298884839212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51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IFDCO</v>
      </c>
      <c r="G142" s="16">
        <f>VLOOKUP($D142,'Growth rate'!$B$3:$S$93,6,FALSE)*VLOOKUP($F142,BY_IND_Demand_Drivers!$B$5:$J$100,7,FALSE)</f>
        <v>29.158351786369131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51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IFDCO</v>
      </c>
      <c r="G143" s="16">
        <f>VLOOKUP($D143,'Growth rate'!$B$3:$S$93,6,FALSE)*VLOOKUP($F143,BY_IND_Demand_Drivers!$B$5:$J$100,7,FALSE)</f>
        <v>29.395974021770204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51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IFDCO</v>
      </c>
      <c r="G144" s="16">
        <f>VLOOKUP($D144,'Growth rate'!$B$3:$S$93,6,FALSE)*VLOOKUP($F144,BY_IND_Demand_Drivers!$B$5:$J$100,7,FALSE)</f>
        <v>29.633596257171277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51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IFDCO</v>
      </c>
      <c r="G145" s="16">
        <f>VLOOKUP($D145,'Growth rate'!$B$3:$S$93,6,FALSE)*VLOOKUP($F145,BY_IND_Demand_Drivers!$B$5:$J$100,7,FALSE)</f>
        <v>29.871218492572343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51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IFDCO</v>
      </c>
      <c r="G146" s="16">
        <f>VLOOKUP($D146,'Growth rate'!$B$3:$S$93,6,FALSE)*VLOOKUP($F146,BY_IND_Demand_Drivers!$B$5:$J$100,7,FALSE)</f>
        <v>30.108840727973416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51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IFDCO</v>
      </c>
      <c r="G147" s="16">
        <f>VLOOKUP($D147,'Growth rate'!$B$3:$S$93,6,FALSE)*VLOOKUP($F147,BY_IND_Demand_Drivers!$B$5:$J$100,7,FALSE)</f>
        <v>30.346462963374492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51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IFDCO</v>
      </c>
      <c r="G148" s="16">
        <f>VLOOKUP($D148,'Growth rate'!$B$3:$S$93,6,FALSE)*VLOOKUP($F148,BY_IND_Demand_Drivers!$B$5:$J$100,7,FALSE)</f>
        <v>30.555194422814989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51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IFDCO</v>
      </c>
      <c r="G149" s="16">
        <f>VLOOKUP($D149,'Growth rate'!$B$3:$S$93,6,FALSE)*VLOOKUP($F149,BY_IND_Demand_Drivers!$B$5:$J$100,7,FALSE)</f>
        <v>30.763925882255478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51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IFDCO</v>
      </c>
      <c r="G150" s="16">
        <f>VLOOKUP($D150,'Growth rate'!$B$3:$S$93,6,FALSE)*VLOOKUP($F150,BY_IND_Demand_Drivers!$B$5:$J$100,7,FALSE)</f>
        <v>30.972657341695978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51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IFDCO</v>
      </c>
      <c r="G151" s="16">
        <f>VLOOKUP($D151,'Growth rate'!$B$3:$S$93,6,FALSE)*VLOOKUP($F151,BY_IND_Demand_Drivers!$B$5:$J$100,7,FALSE)</f>
        <v>31.181388801136475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51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IFDCO</v>
      </c>
      <c r="G152" s="16">
        <f>VLOOKUP($D152,'Growth rate'!$B$3:$S$93,6,FALSE)*VLOOKUP($F152,BY_IND_Demand_Drivers!$B$5:$J$100,7,FALSE)</f>
        <v>31.390120260576968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51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IFDCO</v>
      </c>
      <c r="G153" s="16">
        <f>VLOOKUP($D153,'Growth rate'!$B$3:$S$93,6,FALSE)*VLOOKUP($F153,BY_IND_Demand_Drivers!$B$5:$J$100,7,FALSE)</f>
        <v>31.573520048616547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51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IFDCO</v>
      </c>
      <c r="G154" s="16">
        <f>VLOOKUP($D154,'Growth rate'!$B$3:$S$93,6,FALSE)*VLOOKUP($F154,BY_IND_Demand_Drivers!$B$5:$J$100,7,FALSE)</f>
        <v>31.756919836656117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51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IFDCO</v>
      </c>
      <c r="G155" s="16">
        <f>VLOOKUP($D155,'Growth rate'!$B$3:$S$93,6,FALSE)*VLOOKUP($F155,BY_IND_Demand_Drivers!$B$5:$J$100,7,FALSE)</f>
        <v>31.940319624695693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51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IFDCO</v>
      </c>
      <c r="G156" s="16">
        <f>VLOOKUP($D156,'Growth rate'!$B$3:$S$93,6,FALSE)*VLOOKUP($F156,BY_IND_Demand_Drivers!$B$5:$J$100,7,FALSE)</f>
        <v>32.123719412735269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51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IFDCO</v>
      </c>
      <c r="G157" s="16">
        <f>VLOOKUP($D157,'Growth rate'!$B$3:$S$93,6,FALSE)*VLOOKUP($F157,BY_IND_Demand_Drivers!$B$5:$J$100,7,FALSE)</f>
        <v>32.307119200774842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51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IFDCO</v>
      </c>
      <c r="G158" s="16">
        <f>VLOOKUP($D158,'Growth rate'!$B$3:$S$93,6,FALSE)*VLOOKUP($F158,BY_IND_Demand_Drivers!$B$5:$J$100,7,FALSE)</f>
        <v>32.472419939830274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51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IFDCO</v>
      </c>
      <c r="G159" s="16">
        <f>VLOOKUP($D159,'Growth rate'!$B$3:$S$93,6,FALSE)*VLOOKUP($F159,BY_IND_Demand_Drivers!$B$5:$J$100,7,FALSE)</f>
        <v>32.637720678885721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51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IFDCO</v>
      </c>
      <c r="G160" s="16">
        <f>VLOOKUP($D160,'Growth rate'!$B$3:$S$93,6,FALSE)*VLOOKUP($F160,BY_IND_Demand_Drivers!$B$5:$J$100,7,FALSE)</f>
        <v>32.803021417941146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51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IFDCO</v>
      </c>
      <c r="G161" s="16">
        <f>VLOOKUP($D161,'Growth rate'!$B$3:$S$93,6,FALSE)*VLOOKUP($F161,BY_IND_Demand_Drivers!$B$5:$J$100,7,FALSE)</f>
        <v>32.968322156996585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51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IFDCO</v>
      </c>
      <c r="G162" s="16">
        <f>VLOOKUP($D162,'Growth rate'!$B$3:$S$93,6,FALSE)*VLOOKUP($F162,BY_IND_Demand_Drivers!$B$5:$J$100,7,FALSE)</f>
        <v>33.133622896052017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51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IFDCO</v>
      </c>
      <c r="G163" s="16">
        <f>VLOOKUP($D163,'Growth rate'!$B$3:$S$93,6,FALSE)*VLOOKUP($F163,BY_IND_Demand_Drivers!$B$5:$J$100,7,FALSE)</f>
        <v>33.284442315678369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51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IFDCO</v>
      </c>
      <c r="G164" s="16">
        <f>VLOOKUP($D164,'Growth rate'!$B$3:$S$93,6,FALSE)*VLOOKUP($F164,BY_IND_Demand_Drivers!$B$5:$J$100,7,FALSE)</f>
        <v>33.435261735304728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51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IFDCO</v>
      </c>
      <c r="G165" s="16">
        <f>VLOOKUP($D165,'Growth rate'!$B$3:$S$93,6,FALSE)*VLOOKUP($F165,BY_IND_Demand_Drivers!$B$5:$J$100,7,FALSE)</f>
        <v>33.58608115493108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51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IFDCO</v>
      </c>
      <c r="G166" s="16">
        <f>VLOOKUP($D166,'Growth rate'!$B$3:$S$93,6,FALSE)*VLOOKUP($F166,BY_IND_Demand_Drivers!$B$5:$J$100,7,FALSE)</f>
        <v>33.736900574557431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51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IFDCO</v>
      </c>
      <c r="G167" s="16">
        <f>VLOOKUP($D167,'Growth rate'!$B$3:$S$93,6,FALSE)*VLOOKUP($F167,BY_IND_Demand_Drivers!$B$5:$J$100,7,FALSE)</f>
        <v>33.887719994183783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52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IFDSH</v>
      </c>
      <c r="G168" s="16">
        <f>VLOOKUP($D168,'Growth rate'!$B$3:$S$93,6,FALSE)*VLOOKUP($F168,BY_IND_Demand_Drivers!$B$5:$J$100,7,FALSE)</f>
        <v>24.440493671287101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52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IFDSH</v>
      </c>
      <c r="G169" s="16">
        <f>VLOOKUP($D169,'Growth rate'!$B$3:$S$93,6,FALSE)*VLOOKUP($F169,BY_IND_Demand_Drivers!$B$5:$J$100,7,FALSE)</f>
        <v>25.102998514158273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52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IFDSH</v>
      </c>
      <c r="G170" s="16">
        <f>VLOOKUP($D170,'Growth rate'!$B$3:$S$93,6,FALSE)*VLOOKUP($F170,BY_IND_Demand_Drivers!$B$5:$J$100,7,FALSE)</f>
        <v>25.765503357029441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52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IFDSH</v>
      </c>
      <c r="G171" s="16">
        <f>VLOOKUP($D171,'Growth rate'!$B$3:$S$93,6,FALSE)*VLOOKUP($F171,BY_IND_Demand_Drivers!$B$5:$J$100,7,FALSE)</f>
        <v>26.428008199900617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52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IFDSH</v>
      </c>
      <c r="G172" s="16">
        <f>VLOOKUP($D172,'Growth rate'!$B$3:$S$93,6,FALSE)*VLOOKUP($F172,BY_IND_Demand_Drivers!$B$5:$J$100,7,FALSE)</f>
        <v>27.090513042771789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52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IFDSH</v>
      </c>
      <c r="G173" s="16">
        <f>VLOOKUP($D173,'Growth rate'!$B$3:$S$93,6,FALSE)*VLOOKUP($F173,BY_IND_Demand_Drivers!$B$5:$J$100,7,FALSE)</f>
        <v>27.753017885642961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52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IFDSH</v>
      </c>
      <c r="G174" s="16">
        <f>VLOOKUP($D174,'Growth rate'!$B$3:$S$93,6,FALSE)*VLOOKUP($F174,BY_IND_Demand_Drivers!$B$5:$J$100,7,FALSE)</f>
        <v>28.41552272851413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52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IFDSH</v>
      </c>
      <c r="G175" s="16">
        <f>VLOOKUP($D175,'Growth rate'!$B$3:$S$93,6,FALSE)*VLOOKUP($F175,BY_IND_Demand_Drivers!$B$5:$J$100,7,FALSE)</f>
        <v>29.078027571385302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52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IFDSH</v>
      </c>
      <c r="G176" s="16">
        <f>VLOOKUP($D176,'Growth rate'!$B$3:$S$93,6,FALSE)*VLOOKUP($F176,BY_IND_Demand_Drivers!$B$5:$J$100,7,FALSE)</f>
        <v>29.740532414256478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52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IFDSH</v>
      </c>
      <c r="G177" s="16">
        <f>VLOOKUP($D177,'Growth rate'!$B$3:$S$93,6,FALSE)*VLOOKUP($F177,BY_IND_Demand_Drivers!$B$5:$J$100,7,FALSE)</f>
        <v>30.403037257127647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52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IFDSH</v>
      </c>
      <c r="G178" s="16">
        <f>VLOOKUP($D178,'Growth rate'!$B$3:$S$93,6,FALSE)*VLOOKUP($F178,BY_IND_Demand_Drivers!$B$5:$J$100,7,FALSE)</f>
        <v>31.065542099998819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52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IFDSH</v>
      </c>
      <c r="G179" s="16">
        <f>VLOOKUP($D179,'Growth rate'!$B$3:$S$93,6,FALSE)*VLOOKUP($F179,BY_IND_Demand_Drivers!$B$5:$J$100,7,FALSE)</f>
        <v>31.728046942869994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52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IFDSH</v>
      </c>
      <c r="G180" s="16">
        <f>VLOOKUP($D180,'Growth rate'!$B$3:$S$93,6,FALSE)*VLOOKUP($F180,BY_IND_Demand_Drivers!$B$5:$J$100,7,FALSE)</f>
        <v>32.39055178574116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52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IFDSH</v>
      </c>
      <c r="G181" s="16">
        <f>VLOOKUP($D181,'Growth rate'!$B$3:$S$93,6,FALSE)*VLOOKUP($F181,BY_IND_Demand_Drivers!$B$5:$J$100,7,FALSE)</f>
        <v>33.053056628612339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52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IFDSH</v>
      </c>
      <c r="G182" s="16">
        <f>VLOOKUP($D182,'Growth rate'!$B$3:$S$93,6,FALSE)*VLOOKUP($F182,BY_IND_Demand_Drivers!$B$5:$J$100,7,FALSE)</f>
        <v>33.715561471483504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52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IFDSH</v>
      </c>
      <c r="G183" s="16">
        <f>VLOOKUP($D183,'Growth rate'!$B$3:$S$93,6,FALSE)*VLOOKUP($F183,BY_IND_Demand_Drivers!$B$5:$J$100,7,FALSE)</f>
        <v>34.378066314354676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52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IFDSH</v>
      </c>
      <c r="G184" s="16">
        <f>VLOOKUP($D184,'Growth rate'!$B$3:$S$93,6,FALSE)*VLOOKUP($F184,BY_IND_Demand_Drivers!$B$5:$J$100,7,FALSE)</f>
        <v>35.040571157225855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52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IFDSH</v>
      </c>
      <c r="G185" s="16">
        <f>VLOOKUP($D185,'Growth rate'!$B$3:$S$93,6,FALSE)*VLOOKUP($F185,BY_IND_Demand_Drivers!$B$5:$J$100,7,FALSE)</f>
        <v>35.703076000097028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52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IFDSH</v>
      </c>
      <c r="G186" s="16">
        <f>VLOOKUP($D186,'Growth rate'!$B$3:$S$93,6,FALSE)*VLOOKUP($F186,BY_IND_Demand_Drivers!$B$5:$J$100,7,FALSE)</f>
        <v>36.365580842968193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52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IFDSH</v>
      </c>
      <c r="G187" s="16">
        <f>VLOOKUP($D187,'Growth rate'!$B$3:$S$93,6,FALSE)*VLOOKUP($F187,BY_IND_Demand_Drivers!$B$5:$J$100,7,FALSE)</f>
        <v>37.028085685839365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52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IFDSH</v>
      </c>
      <c r="G188" s="16">
        <f>VLOOKUP($D188,'Growth rate'!$B$3:$S$93,6,FALSE)*VLOOKUP($F188,BY_IND_Demand_Drivers!$B$5:$J$100,7,FALSE)</f>
        <v>37.690590528710537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52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IFDSH</v>
      </c>
      <c r="G189" s="16">
        <f>VLOOKUP($D189,'Growth rate'!$B$3:$S$93,6,FALSE)*VLOOKUP($F189,BY_IND_Demand_Drivers!$B$5:$J$100,7,FALSE)</f>
        <v>38.353095371581716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52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IFDSH</v>
      </c>
      <c r="G190" s="16">
        <f>VLOOKUP($D190,'Growth rate'!$B$3:$S$93,6,FALSE)*VLOOKUP($F190,BY_IND_Demand_Drivers!$B$5:$J$100,7,FALSE)</f>
        <v>39.015600214452881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52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IFDSH</v>
      </c>
      <c r="G191" s="16">
        <f>VLOOKUP($D191,'Growth rate'!$B$3:$S$93,6,FALSE)*VLOOKUP($F191,BY_IND_Demand_Drivers!$B$5:$J$100,7,FALSE)</f>
        <v>39.678105057324053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52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IFDSH</v>
      </c>
      <c r="G192" s="16">
        <f>VLOOKUP($D192,'Growth rate'!$B$3:$S$93,6,FALSE)*VLOOKUP($F192,BY_IND_Demand_Drivers!$B$5:$J$100,7,FALSE)</f>
        <v>40.340609900195226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52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IFDSH</v>
      </c>
      <c r="G193" s="16">
        <f>VLOOKUP($D193,'Growth rate'!$B$3:$S$93,6,FALSE)*VLOOKUP($F193,BY_IND_Demand_Drivers!$B$5:$J$100,7,FALSE)</f>
        <v>41.003114743066398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52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IFDSH</v>
      </c>
      <c r="G194" s="16">
        <f>VLOOKUP($D194,'Growth rate'!$B$3:$S$93,6,FALSE)*VLOOKUP($F194,BY_IND_Demand_Drivers!$B$5:$J$100,7,FALSE)</f>
        <v>41.66561958593757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52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IFDSH</v>
      </c>
      <c r="G195" s="16">
        <f>VLOOKUP($D195,'Growth rate'!$B$3:$S$93,6,FALSE)*VLOOKUP($F195,BY_IND_Demand_Drivers!$B$5:$J$100,7,FALSE)</f>
        <v>42.328124428808742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52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IFDSH</v>
      </c>
      <c r="G196" s="16">
        <f>VLOOKUP($D196,'Growth rate'!$B$3:$S$93,6,FALSE)*VLOOKUP($F196,BY_IND_Demand_Drivers!$B$5:$J$100,7,FALSE)</f>
        <v>42.990629271679914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52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IFDSH</v>
      </c>
      <c r="G197" s="16">
        <f>VLOOKUP($D197,'Growth rate'!$B$3:$S$93,6,FALSE)*VLOOKUP($F197,BY_IND_Demand_Drivers!$B$5:$J$100,7,FALSE)</f>
        <v>43.653134114551086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52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IFDSH</v>
      </c>
      <c r="G198" s="16">
        <f>VLOOKUP($D198,'Growth rate'!$B$3:$S$93,6,FALSE)*VLOOKUP($F198,BY_IND_Demand_Drivers!$B$5:$J$100,7,FALSE)</f>
        <v>44.315638957422259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52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IFDSH</v>
      </c>
      <c r="G199" s="16">
        <f>VLOOKUP($D199,'Growth rate'!$B$3:$S$93,6,FALSE)*VLOOKUP($F199,BY_IND_Demand_Drivers!$B$5:$J$100,7,FALSE)</f>
        <v>44.978143800293431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52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IFDSH</v>
      </c>
      <c r="G200" s="16">
        <f>VLOOKUP($D200,'Growth rate'!$B$3:$S$93,6,FALSE)*VLOOKUP($F200,BY_IND_Demand_Drivers!$B$5:$J$100,7,FALSE)</f>
        <v>45.483826084013614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52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IFDSH</v>
      </c>
      <c r="G201" s="16">
        <f>VLOOKUP($D201,'Growth rate'!$B$3:$S$93,6,FALSE)*VLOOKUP($F201,BY_IND_Demand_Drivers!$B$5:$J$100,7,FALSE)</f>
        <v>45.989508367733798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52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IFDSH</v>
      </c>
      <c r="G202" s="16">
        <f>VLOOKUP($D202,'Growth rate'!$B$3:$S$93,6,FALSE)*VLOOKUP($F202,BY_IND_Demand_Drivers!$B$5:$J$100,7,FALSE)</f>
        <v>46.495190651453989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52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IFDSH</v>
      </c>
      <c r="G203" s="16">
        <f>VLOOKUP($D203,'Growth rate'!$B$3:$S$93,6,FALSE)*VLOOKUP($F203,BY_IND_Demand_Drivers!$B$5:$J$100,7,FALSE)</f>
        <v>47.000872935174172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52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IFDSH</v>
      </c>
      <c r="G204" s="16">
        <f>VLOOKUP($D204,'Growth rate'!$B$3:$S$93,6,FALSE)*VLOOKUP($F204,BY_IND_Demand_Drivers!$B$5:$J$100,7,FALSE)</f>
        <v>47.506555218894363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52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IFDSH</v>
      </c>
      <c r="G205" s="16">
        <f>VLOOKUP($D205,'Growth rate'!$B$3:$S$93,6,FALSE)*VLOOKUP($F205,BY_IND_Demand_Drivers!$B$5:$J$100,7,FALSE)</f>
        <v>48.0478786969936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52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IFDSH</v>
      </c>
      <c r="G206" s="16">
        <f>VLOOKUP($D206,'Growth rate'!$B$3:$S$93,6,FALSE)*VLOOKUP($F206,BY_IND_Demand_Drivers!$B$5:$J$100,7,FALSE)</f>
        <v>48.589202175092822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52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IFDSH</v>
      </c>
      <c r="G207" s="16">
        <f>VLOOKUP($D207,'Growth rate'!$B$3:$S$93,6,FALSE)*VLOOKUP($F207,BY_IND_Demand_Drivers!$B$5:$J$100,7,FALSE)</f>
        <v>49.130525653192059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52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IFDSH</v>
      </c>
      <c r="G208" s="16">
        <f>VLOOKUP($D208,'Growth rate'!$B$3:$S$93,6,FALSE)*VLOOKUP($F208,BY_IND_Demand_Drivers!$B$5:$J$100,7,FALSE)</f>
        <v>49.671849131291296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52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IFDSH</v>
      </c>
      <c r="G209" s="16">
        <f>VLOOKUP($D209,'Growth rate'!$B$3:$S$93,6,FALSE)*VLOOKUP($F209,BY_IND_Demand_Drivers!$B$5:$J$100,7,FALSE)</f>
        <v>50.213172609390512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52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IFDSH</v>
      </c>
      <c r="G210" s="16">
        <f>VLOOKUP($D210,'Growth rate'!$B$3:$S$93,6,FALSE)*VLOOKUP($F210,BY_IND_Demand_Drivers!$B$5:$J$100,7,FALSE)</f>
        <v>50.751024640431275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52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IFDSH</v>
      </c>
      <c r="G211" s="16">
        <f>VLOOKUP($D211,'Growth rate'!$B$3:$S$93,6,FALSE)*VLOOKUP($F211,BY_IND_Demand_Drivers!$B$5:$J$100,7,FALSE)</f>
        <v>51.288876671472025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52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IFDSH</v>
      </c>
      <c r="G212" s="16">
        <f>VLOOKUP($D212,'Growth rate'!$B$3:$S$93,6,FALSE)*VLOOKUP($F212,BY_IND_Demand_Drivers!$B$5:$J$100,7,FALSE)</f>
        <v>51.826728702512774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52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IFDSH</v>
      </c>
      <c r="G213" s="16">
        <f>VLOOKUP($D213,'Growth rate'!$B$3:$S$93,6,FALSE)*VLOOKUP($F213,BY_IND_Demand_Drivers!$B$5:$J$100,7,FALSE)</f>
        <v>52.364580733553517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52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IFDSH</v>
      </c>
      <c r="G214" s="16">
        <f>VLOOKUP($D214,'Growth rate'!$B$3:$S$93,6,FALSE)*VLOOKUP($F214,BY_IND_Demand_Drivers!$B$5:$J$100,7,FALSE)</f>
        <v>52.90243276459428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52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IFDSH</v>
      </c>
      <c r="G215" s="16">
        <f>VLOOKUP($D215,'Growth rate'!$B$3:$S$93,6,FALSE)*VLOOKUP($F215,BY_IND_Demand_Drivers!$B$5:$J$100,7,FALSE)</f>
        <v>53.434673596076031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52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IFDSH</v>
      </c>
      <c r="G216" s="16">
        <f>VLOOKUP($D216,'Growth rate'!$B$3:$S$93,6,FALSE)*VLOOKUP($F216,BY_IND_Demand_Drivers!$B$5:$J$100,7,FALSE)</f>
        <v>53.966914427557803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52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IFDSH</v>
      </c>
      <c r="G217" s="16">
        <f>VLOOKUP($D217,'Growth rate'!$B$3:$S$93,6,FALSE)*VLOOKUP($F217,BY_IND_Demand_Drivers!$B$5:$J$100,7,FALSE)</f>
        <v>54.499155259039554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52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IFDSH</v>
      </c>
      <c r="G218" s="16">
        <f>VLOOKUP($D218,'Growth rate'!$B$3:$S$93,6,FALSE)*VLOOKUP($F218,BY_IND_Demand_Drivers!$B$5:$J$100,7,FALSE)</f>
        <v>55.031396090521326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52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IFDSH</v>
      </c>
      <c r="G219" s="16">
        <f>VLOOKUP($D219,'Growth rate'!$B$3:$S$93,6,FALSE)*VLOOKUP($F219,BY_IND_Demand_Drivers!$B$5:$J$100,7,FALSE)</f>
        <v>55.56363692200307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52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IFDSH</v>
      </c>
      <c r="G220" s="16">
        <f>VLOOKUP($D220,'Growth rate'!$B$3:$S$93,6,FALSE)*VLOOKUP($F220,BY_IND_Demand_Drivers!$B$5:$J$100,7,FALSE)</f>
        <v>56.067723809272628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52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IFDSH</v>
      </c>
      <c r="G221" s="16">
        <f>VLOOKUP($D221,'Growth rate'!$B$3:$S$93,6,FALSE)*VLOOKUP($F221,BY_IND_Demand_Drivers!$B$5:$J$100,7,FALSE)</f>
        <v>56.57181069654218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52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IFDSH</v>
      </c>
      <c r="G222" s="16">
        <f>VLOOKUP($D222,'Growth rate'!$B$3:$S$93,6,FALSE)*VLOOKUP($F222,BY_IND_Demand_Drivers!$B$5:$J$100,7,FALSE)</f>
        <v>57.07589758381171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52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IFDSH</v>
      </c>
      <c r="G223" s="16">
        <f>VLOOKUP($D223,'Growth rate'!$B$3:$S$93,6,FALSE)*VLOOKUP($F223,BY_IND_Demand_Drivers!$B$5:$J$100,7,FALSE)</f>
        <v>57.579984471081254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52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IFDSH</v>
      </c>
      <c r="G224" s="16">
        <f>VLOOKUP($D224,'Growth rate'!$B$3:$S$93,6,FALSE)*VLOOKUP($F224,BY_IND_Demand_Drivers!$B$5:$J$100,7,FALSE)</f>
        <v>58.084071358350805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52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IFDSH</v>
      </c>
      <c r="G225" s="16">
        <f>VLOOKUP($D225,'Growth rate'!$B$3:$S$93,6,FALSE)*VLOOKUP($F225,BY_IND_Demand_Drivers!$B$5:$J$100,7,FALSE)</f>
        <v>58.557420022859993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52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IFDSH</v>
      </c>
      <c r="G226" s="16">
        <f>VLOOKUP($D226,'Growth rate'!$B$3:$S$93,6,FALSE)*VLOOKUP($F226,BY_IND_Demand_Drivers!$B$5:$J$100,7,FALSE)</f>
        <v>59.030768687369175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52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IFDSH</v>
      </c>
      <c r="G227" s="16">
        <f>VLOOKUP($D227,'Growth rate'!$B$3:$S$93,6,FALSE)*VLOOKUP($F227,BY_IND_Demand_Drivers!$B$5:$J$100,7,FALSE)</f>
        <v>59.504117351878342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52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IFDSH</v>
      </c>
      <c r="G228" s="16">
        <f>VLOOKUP($D228,'Growth rate'!$B$3:$S$93,6,FALSE)*VLOOKUP($F228,BY_IND_Demand_Drivers!$B$5:$J$100,7,FALSE)</f>
        <v>59.977466016387524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52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IFDSH</v>
      </c>
      <c r="G229" s="16">
        <f>VLOOKUP($D229,'Growth rate'!$B$3:$S$93,6,FALSE)*VLOOKUP($F229,BY_IND_Demand_Drivers!$B$5:$J$100,7,FALSE)</f>
        <v>60.450814680896706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52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IFDSH</v>
      </c>
      <c r="G230" s="16">
        <f>VLOOKUP($D230,'Growth rate'!$B$3:$S$93,6,FALSE)*VLOOKUP($F230,BY_IND_Demand_Drivers!$B$5:$J$100,7,FALSE)</f>
        <v>60.866612290916024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52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IFDSH</v>
      </c>
      <c r="G231" s="16">
        <f>VLOOKUP($D231,'Growth rate'!$B$3:$S$93,6,FALSE)*VLOOKUP($F231,BY_IND_Demand_Drivers!$B$5:$J$100,7,FALSE)</f>
        <v>61.282409900935313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52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IFDSH</v>
      </c>
      <c r="G232" s="16">
        <f>VLOOKUP($D232,'Growth rate'!$B$3:$S$93,6,FALSE)*VLOOKUP($F232,BY_IND_Demand_Drivers!$B$5:$J$100,7,FALSE)</f>
        <v>61.698207510954632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52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IFDSH</v>
      </c>
      <c r="G233" s="16">
        <f>VLOOKUP($D233,'Growth rate'!$B$3:$S$93,6,FALSE)*VLOOKUP($F233,BY_IND_Demand_Drivers!$B$5:$J$100,7,FALSE)</f>
        <v>62.114005120973935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52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IFDSH</v>
      </c>
      <c r="G234" s="16">
        <f>VLOOKUP($D234,'Growth rate'!$B$3:$S$93,6,FALSE)*VLOOKUP($F234,BY_IND_Demand_Drivers!$B$5:$J$100,7,FALSE)</f>
        <v>62.529802730993239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52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IFDSH</v>
      </c>
      <c r="G235" s="16">
        <f>VLOOKUP($D235,'Growth rate'!$B$3:$S$93,6,FALSE)*VLOOKUP($F235,BY_IND_Demand_Drivers!$B$5:$J$100,7,FALSE)</f>
        <v>62.895139100265567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52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IFDSH</v>
      </c>
      <c r="G236" s="16">
        <f>VLOOKUP($D236,'Growth rate'!$B$3:$S$93,6,FALSE)*VLOOKUP($F236,BY_IND_Demand_Drivers!$B$5:$J$100,7,FALSE)</f>
        <v>63.260475469537873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52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IFDSH</v>
      </c>
      <c r="G237" s="16">
        <f>VLOOKUP($D237,'Growth rate'!$B$3:$S$93,6,FALSE)*VLOOKUP($F237,BY_IND_Demand_Drivers!$B$5:$J$100,7,FALSE)</f>
        <v>63.625811838810193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52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IFDSH</v>
      </c>
      <c r="G238" s="16">
        <f>VLOOKUP($D238,'Growth rate'!$B$3:$S$93,6,FALSE)*VLOOKUP($F238,BY_IND_Demand_Drivers!$B$5:$J$100,7,FALSE)</f>
        <v>63.991148208082507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52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IFDSH</v>
      </c>
      <c r="G239" s="16">
        <f>VLOOKUP($D239,'Growth rate'!$B$3:$S$93,6,FALSE)*VLOOKUP($F239,BY_IND_Demand_Drivers!$B$5:$J$100,7,FALSE)</f>
        <v>64.35648457735482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52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IFDSH</v>
      </c>
      <c r="G240" s="16">
        <f>VLOOKUP($D240,'Growth rate'!$B$3:$S$93,6,FALSE)*VLOOKUP($F240,BY_IND_Demand_Drivers!$B$5:$J$100,7,FALSE)</f>
        <v>64.685767247144554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52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IFDSH</v>
      </c>
      <c r="G241" s="16">
        <f>VLOOKUP($D241,'Growth rate'!$B$3:$S$93,6,FALSE)*VLOOKUP($F241,BY_IND_Demand_Drivers!$B$5:$J$100,7,FALSE)</f>
        <v>65.015049916934316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52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IFDSH</v>
      </c>
      <c r="G242" s="16">
        <f>VLOOKUP($D242,'Growth rate'!$B$3:$S$93,6,FALSE)*VLOOKUP($F242,BY_IND_Demand_Drivers!$B$5:$J$100,7,FALSE)</f>
        <v>65.344332586724036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52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IFDSH</v>
      </c>
      <c r="G243" s="16">
        <f>VLOOKUP($D243,'Growth rate'!$B$3:$S$93,6,FALSE)*VLOOKUP($F243,BY_IND_Demand_Drivers!$B$5:$J$100,7,FALSE)</f>
        <v>65.673615256513784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52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IFDSH</v>
      </c>
      <c r="G244" s="16">
        <f>VLOOKUP($D244,'Growth rate'!$B$3:$S$93,6,FALSE)*VLOOKUP($F244,BY_IND_Demand_Drivers!$B$5:$J$100,7,FALSE)</f>
        <v>66.002897926303518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52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IFDSH</v>
      </c>
      <c r="G245" s="16">
        <f>VLOOKUP($D245,'Growth rate'!$B$3:$S$93,6,FALSE)*VLOOKUP($F245,BY_IND_Demand_Drivers!$B$5:$J$100,7,FALSE)</f>
        <v>66.303333492620311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52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IFDSH</v>
      </c>
      <c r="G246" s="16">
        <f>VLOOKUP($D246,'Growth rate'!$B$3:$S$93,6,FALSE)*VLOOKUP($F246,BY_IND_Demand_Drivers!$B$5:$J$100,7,FALSE)</f>
        <v>66.603769058937118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52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IFDSH</v>
      </c>
      <c r="G247" s="16">
        <f>VLOOKUP($D247,'Growth rate'!$B$3:$S$93,6,FALSE)*VLOOKUP($F247,BY_IND_Demand_Drivers!$B$5:$J$100,7,FALSE)</f>
        <v>66.904204625253911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52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IFDSH</v>
      </c>
      <c r="G248" s="16">
        <f>VLOOKUP($D248,'Growth rate'!$B$3:$S$93,6,FALSE)*VLOOKUP($F248,BY_IND_Demand_Drivers!$B$5:$J$100,7,FALSE)</f>
        <v>67.204640191570704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52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IFDSH</v>
      </c>
      <c r="G249" s="16">
        <f>VLOOKUP($D249,'Growth rate'!$B$3:$S$93,6,FALSE)*VLOOKUP($F249,BY_IND_Demand_Drivers!$B$5:$J$100,7,FALSE)</f>
        <v>67.505075757887482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53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IFDLA</v>
      </c>
      <c r="G250" s="16">
        <f>VLOOKUP($D250,'Growth rate'!$B$3:$S$93,6,FALSE)*VLOOKUP($F250,BY_IND_Demand_Drivers!$B$5:$J$100,7,FALSE)</f>
        <v>5.3789799920792101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53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IFDLA</v>
      </c>
      <c r="G251" s="16">
        <f>VLOOKUP($D251,'Growth rate'!$B$3:$S$93,6,FALSE)*VLOOKUP($F251,BY_IND_Demand_Drivers!$B$5:$J$100,7,FALSE)</f>
        <v>5.5247872062209664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53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IFDLA</v>
      </c>
      <c r="G252" s="16">
        <f>VLOOKUP($D252,'Growth rate'!$B$3:$S$93,6,FALSE)*VLOOKUP($F252,BY_IND_Demand_Drivers!$B$5:$J$100,7,FALSE)</f>
        <v>5.6705944203627237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53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IFDLA</v>
      </c>
      <c r="G253" s="16">
        <f>VLOOKUP($D253,'Growth rate'!$B$3:$S$93,6,FALSE)*VLOOKUP($F253,BY_IND_Demand_Drivers!$B$5:$J$100,7,FALSE)</f>
        <v>5.8164016345044818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53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IFDLA</v>
      </c>
      <c r="G254" s="16">
        <f>VLOOKUP($D254,'Growth rate'!$B$3:$S$93,6,FALSE)*VLOOKUP($F254,BY_IND_Demand_Drivers!$B$5:$J$100,7,FALSE)</f>
        <v>5.9622088486462381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53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IFDLA</v>
      </c>
      <c r="G255" s="16">
        <f>VLOOKUP($D255,'Growth rate'!$B$3:$S$93,6,FALSE)*VLOOKUP($F255,BY_IND_Demand_Drivers!$B$5:$J$100,7,FALSE)</f>
        <v>6.1080160627879945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53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IFDLA</v>
      </c>
      <c r="G256" s="16">
        <f>VLOOKUP($D256,'Growth rate'!$B$3:$S$93,6,FALSE)*VLOOKUP($F256,BY_IND_Demand_Drivers!$B$5:$J$100,7,FALSE)</f>
        <v>6.2538232769297517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53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IFDLA</v>
      </c>
      <c r="G257" s="16">
        <f>VLOOKUP($D257,'Growth rate'!$B$3:$S$93,6,FALSE)*VLOOKUP($F257,BY_IND_Demand_Drivers!$B$5:$J$100,7,FALSE)</f>
        <v>6.3996304910715081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53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IFDLA</v>
      </c>
      <c r="G258" s="16">
        <f>VLOOKUP($D258,'Growth rate'!$B$3:$S$93,6,FALSE)*VLOOKUP($F258,BY_IND_Demand_Drivers!$B$5:$J$100,7,FALSE)</f>
        <v>6.5454377052132662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53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IFDLA</v>
      </c>
      <c r="G259" s="16">
        <f>VLOOKUP($D259,'Growth rate'!$B$3:$S$93,6,FALSE)*VLOOKUP($F259,BY_IND_Demand_Drivers!$B$5:$J$100,7,FALSE)</f>
        <v>6.6912449193550234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53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IFDLA</v>
      </c>
      <c r="G260" s="16">
        <f>VLOOKUP($D260,'Growth rate'!$B$3:$S$93,6,FALSE)*VLOOKUP($F260,BY_IND_Demand_Drivers!$B$5:$J$100,7,FALSE)</f>
        <v>6.8370521334967798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53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IFDLA</v>
      </c>
      <c r="G261" s="16">
        <f>VLOOKUP($D261,'Growth rate'!$B$3:$S$93,6,FALSE)*VLOOKUP($F261,BY_IND_Demand_Drivers!$B$5:$J$100,7,FALSE)</f>
        <v>6.9828593476385379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53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IFDLA</v>
      </c>
      <c r="G262" s="16">
        <f>VLOOKUP($D262,'Growth rate'!$B$3:$S$93,6,FALSE)*VLOOKUP($F262,BY_IND_Demand_Drivers!$B$5:$J$100,7,FALSE)</f>
        <v>7.1286665617802933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53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IFDLA</v>
      </c>
      <c r="G263" s="16">
        <f>VLOOKUP($D263,'Growth rate'!$B$3:$S$93,6,FALSE)*VLOOKUP($F263,BY_IND_Demand_Drivers!$B$5:$J$100,7,FALSE)</f>
        <v>7.2744737759220515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53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IFDLA</v>
      </c>
      <c r="G264" s="16">
        <f>VLOOKUP($D264,'Growth rate'!$B$3:$S$93,6,FALSE)*VLOOKUP($F264,BY_IND_Demand_Drivers!$B$5:$J$100,7,FALSE)</f>
        <v>7.4202809900638078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53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IFDLA</v>
      </c>
      <c r="G265" s="16">
        <f>VLOOKUP($D265,'Growth rate'!$B$3:$S$93,6,FALSE)*VLOOKUP($F265,BY_IND_Demand_Drivers!$B$5:$J$100,7,FALSE)</f>
        <v>7.5660882042055642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53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IFDLA</v>
      </c>
      <c r="G266" s="16">
        <f>VLOOKUP($D266,'Growth rate'!$B$3:$S$93,6,FALSE)*VLOOKUP($F266,BY_IND_Demand_Drivers!$B$5:$J$100,7,FALSE)</f>
        <v>7.7118954183473223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53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IFDLA</v>
      </c>
      <c r="G267" s="16">
        <f>VLOOKUP($D267,'Growth rate'!$B$3:$S$93,6,FALSE)*VLOOKUP($F267,BY_IND_Demand_Drivers!$B$5:$J$100,7,FALSE)</f>
        <v>7.8577026324890795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53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IFDLA</v>
      </c>
      <c r="G268" s="16">
        <f>VLOOKUP($D268,'Growth rate'!$B$3:$S$93,6,FALSE)*VLOOKUP($F268,BY_IND_Demand_Drivers!$B$5:$J$100,7,FALSE)</f>
        <v>8.0035098466308359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53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IFDLA</v>
      </c>
      <c r="G269" s="16">
        <f>VLOOKUP($D269,'Growth rate'!$B$3:$S$93,6,FALSE)*VLOOKUP($F269,BY_IND_Demand_Drivers!$B$5:$J$100,7,FALSE)</f>
        <v>8.1493170607725922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53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IFDLA</v>
      </c>
      <c r="G270" s="16">
        <f>VLOOKUP($D270,'Growth rate'!$B$3:$S$93,6,FALSE)*VLOOKUP($F270,BY_IND_Demand_Drivers!$B$5:$J$100,7,FALSE)</f>
        <v>8.2951242749143486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53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IFDLA</v>
      </c>
      <c r="G271" s="16">
        <f>VLOOKUP($D271,'Growth rate'!$B$3:$S$93,6,FALSE)*VLOOKUP($F271,BY_IND_Demand_Drivers!$B$5:$J$100,7,FALSE)</f>
        <v>8.4409314890561067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53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IFDLA</v>
      </c>
      <c r="G272" s="16">
        <f>VLOOKUP($D272,'Growth rate'!$B$3:$S$93,6,FALSE)*VLOOKUP($F272,BY_IND_Demand_Drivers!$B$5:$J$100,7,FALSE)</f>
        <v>8.5867387031978648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53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IFDLA</v>
      </c>
      <c r="G273" s="16">
        <f>VLOOKUP($D273,'Growth rate'!$B$3:$S$93,6,FALSE)*VLOOKUP($F273,BY_IND_Demand_Drivers!$B$5:$J$100,7,FALSE)</f>
        <v>8.7325459173396212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53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IFDLA</v>
      </c>
      <c r="G274" s="16">
        <f>VLOOKUP($D274,'Growth rate'!$B$3:$S$93,6,FALSE)*VLOOKUP($F274,BY_IND_Demand_Drivers!$B$5:$J$100,7,FALSE)</f>
        <v>8.8783531314813775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53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IFDLA</v>
      </c>
      <c r="G275" s="16">
        <f>VLOOKUP($D275,'Growth rate'!$B$3:$S$93,6,FALSE)*VLOOKUP($F275,BY_IND_Demand_Drivers!$B$5:$J$100,7,FALSE)</f>
        <v>9.0241603456231338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53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IFDLA</v>
      </c>
      <c r="G276" s="16">
        <f>VLOOKUP($D276,'Growth rate'!$B$3:$S$93,6,FALSE)*VLOOKUP($F276,BY_IND_Demand_Drivers!$B$5:$J$100,7,FALSE)</f>
        <v>9.169967559764892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53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IFDLA</v>
      </c>
      <c r="G277" s="16">
        <f>VLOOKUP($D277,'Growth rate'!$B$3:$S$93,6,FALSE)*VLOOKUP($F277,BY_IND_Demand_Drivers!$B$5:$J$100,7,FALSE)</f>
        <v>9.3157747739066483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53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IFDLA</v>
      </c>
      <c r="G278" s="16">
        <f>VLOOKUP($D278,'Growth rate'!$B$3:$S$93,6,FALSE)*VLOOKUP($F278,BY_IND_Demand_Drivers!$B$5:$J$100,7,FALSE)</f>
        <v>9.4615819880484047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53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IFDLA</v>
      </c>
      <c r="G279" s="16">
        <f>VLOOKUP($D279,'Growth rate'!$B$3:$S$93,6,FALSE)*VLOOKUP($F279,BY_IND_Demand_Drivers!$B$5:$J$100,7,FALSE)</f>
        <v>9.6073892021901628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53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IFDLA</v>
      </c>
      <c r="G280" s="16">
        <f>VLOOKUP($D280,'Growth rate'!$B$3:$S$93,6,FALSE)*VLOOKUP($F280,BY_IND_Demand_Drivers!$B$5:$J$100,7,FALSE)</f>
        <v>9.7531964163319191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53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IFDLA</v>
      </c>
      <c r="G281" s="16">
        <f>VLOOKUP($D281,'Growth rate'!$B$3:$S$93,6,FALSE)*VLOOKUP($F281,BY_IND_Demand_Drivers!$B$5:$J$100,7,FALSE)</f>
        <v>9.8990036304736773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53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IFDLA</v>
      </c>
      <c r="G282" s="16">
        <f>VLOOKUP($D282,'Growth rate'!$B$3:$S$93,6,FALSE)*VLOOKUP($F282,BY_IND_Demand_Drivers!$B$5:$J$100,7,FALSE)</f>
        <v>10.010296590553093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53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IFDLA</v>
      </c>
      <c r="G283" s="16">
        <f>VLOOKUP($D283,'Growth rate'!$B$3:$S$93,6,FALSE)*VLOOKUP($F283,BY_IND_Demand_Drivers!$B$5:$J$100,7,FALSE)</f>
        <v>10.12158955063251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53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IFDLA</v>
      </c>
      <c r="G284" s="16">
        <f>VLOOKUP($D284,'Growth rate'!$B$3:$S$93,6,FALSE)*VLOOKUP($F284,BY_IND_Demand_Drivers!$B$5:$J$100,7,FALSE)</f>
        <v>10.232882510711928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53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IFDLA</v>
      </c>
      <c r="G285" s="16">
        <f>VLOOKUP($D285,'Growth rate'!$B$3:$S$93,6,FALSE)*VLOOKUP($F285,BY_IND_Demand_Drivers!$B$5:$J$100,7,FALSE)</f>
        <v>10.344175470791345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53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IFDLA</v>
      </c>
      <c r="G286" s="16">
        <f>VLOOKUP($D286,'Growth rate'!$B$3:$S$93,6,FALSE)*VLOOKUP($F286,BY_IND_Demand_Drivers!$B$5:$J$100,7,FALSE)</f>
        <v>10.455468430870763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53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IFDLA</v>
      </c>
      <c r="G287" s="16">
        <f>VLOOKUP($D287,'Growth rate'!$B$3:$S$93,6,FALSE)*VLOOKUP($F287,BY_IND_Demand_Drivers!$B$5:$J$100,7,FALSE)</f>
        <v>10.574605474381437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53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IFDLA</v>
      </c>
      <c r="G288" s="16">
        <f>VLOOKUP($D288,'Growth rate'!$B$3:$S$93,6,FALSE)*VLOOKUP($F288,BY_IND_Demand_Drivers!$B$5:$J$100,7,FALSE)</f>
        <v>10.693742517892112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53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IFDLA</v>
      </c>
      <c r="G289" s="16">
        <f>VLOOKUP($D289,'Growth rate'!$B$3:$S$93,6,FALSE)*VLOOKUP($F289,BY_IND_Demand_Drivers!$B$5:$J$100,7,FALSE)</f>
        <v>10.812879561402788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53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IFDLA</v>
      </c>
      <c r="G290" s="16">
        <f>VLOOKUP($D290,'Growth rate'!$B$3:$S$93,6,FALSE)*VLOOKUP($F290,BY_IND_Demand_Drivers!$B$5:$J$100,7,FALSE)</f>
        <v>10.932016604913462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53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IFDLA</v>
      </c>
      <c r="G291" s="16">
        <f>VLOOKUP($D291,'Growth rate'!$B$3:$S$93,6,FALSE)*VLOOKUP($F291,BY_IND_Demand_Drivers!$B$5:$J$100,7,FALSE)</f>
        <v>11.051153648424133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53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IFDLA</v>
      </c>
      <c r="G292" s="16">
        <f>VLOOKUP($D292,'Growth rate'!$B$3:$S$93,6,FALSE)*VLOOKUP($F292,BY_IND_Demand_Drivers!$B$5:$J$100,7,FALSE)</f>
        <v>11.169526679369342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53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IFDLA</v>
      </c>
      <c r="G293" s="16">
        <f>VLOOKUP($D293,'Growth rate'!$B$3:$S$93,6,FALSE)*VLOOKUP($F293,BY_IND_Demand_Drivers!$B$5:$J$100,7,FALSE)</f>
        <v>11.287899710314548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53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IFDLA</v>
      </c>
      <c r="G294" s="16">
        <f>VLOOKUP($D294,'Growth rate'!$B$3:$S$93,6,FALSE)*VLOOKUP($F294,BY_IND_Demand_Drivers!$B$5:$J$100,7,FALSE)</f>
        <v>11.406272741259752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53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IFDLA</v>
      </c>
      <c r="G295" s="16">
        <f>VLOOKUP($D295,'Growth rate'!$B$3:$S$93,6,FALSE)*VLOOKUP($F295,BY_IND_Demand_Drivers!$B$5:$J$100,7,FALSE)</f>
        <v>11.524645772204956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53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IFDLA</v>
      </c>
      <c r="G296" s="16">
        <f>VLOOKUP($D296,'Growth rate'!$B$3:$S$93,6,FALSE)*VLOOKUP($F296,BY_IND_Demand_Drivers!$B$5:$J$100,7,FALSE)</f>
        <v>11.643018803150163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53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IFDLA</v>
      </c>
      <c r="G297" s="16">
        <f>VLOOKUP($D297,'Growth rate'!$B$3:$S$93,6,FALSE)*VLOOKUP($F297,BY_IND_Demand_Drivers!$B$5:$J$100,7,FALSE)</f>
        <v>11.760156894631159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53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IFDLA</v>
      </c>
      <c r="G298" s="16">
        <f>VLOOKUP($D298,'Growth rate'!$B$3:$S$93,6,FALSE)*VLOOKUP($F298,BY_IND_Demand_Drivers!$B$5:$J$100,7,FALSE)</f>
        <v>11.87729498611216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53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IFDLA</v>
      </c>
      <c r="G299" s="16">
        <f>VLOOKUP($D299,'Growth rate'!$B$3:$S$93,6,FALSE)*VLOOKUP($F299,BY_IND_Demand_Drivers!$B$5:$J$100,7,FALSE)</f>
        <v>11.994433077593156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53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IFDLA</v>
      </c>
      <c r="G300" s="16">
        <f>VLOOKUP($D300,'Growth rate'!$B$3:$S$93,6,FALSE)*VLOOKUP($F300,BY_IND_Demand_Drivers!$B$5:$J$100,7,FALSE)</f>
        <v>12.111571169074157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53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IFDLA</v>
      </c>
      <c r="G301" s="16">
        <f>VLOOKUP($D301,'Growth rate'!$B$3:$S$93,6,FALSE)*VLOOKUP($F301,BY_IND_Demand_Drivers!$B$5:$J$100,7,FALSE)</f>
        <v>12.228709260555155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53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IFDLA</v>
      </c>
      <c r="G302" s="16">
        <f>VLOOKUP($D302,'Growth rate'!$B$3:$S$93,6,FALSE)*VLOOKUP($F302,BY_IND_Demand_Drivers!$B$5:$J$100,7,FALSE)</f>
        <v>12.339651098202152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53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IFDLA</v>
      </c>
      <c r="G303" s="16">
        <f>VLOOKUP($D303,'Growth rate'!$B$3:$S$93,6,FALSE)*VLOOKUP($F303,BY_IND_Demand_Drivers!$B$5:$J$100,7,FALSE)</f>
        <v>12.45059293584915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53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IFDLA</v>
      </c>
      <c r="G304" s="16">
        <f>VLOOKUP($D304,'Growth rate'!$B$3:$S$93,6,FALSE)*VLOOKUP($F304,BY_IND_Demand_Drivers!$B$5:$J$100,7,FALSE)</f>
        <v>12.561534773496144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53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IFDLA</v>
      </c>
      <c r="G305" s="16">
        <f>VLOOKUP($D305,'Growth rate'!$B$3:$S$93,6,FALSE)*VLOOKUP($F305,BY_IND_Demand_Drivers!$B$5:$J$100,7,FALSE)</f>
        <v>12.672476611143139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53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IFDLA</v>
      </c>
      <c r="G306" s="16">
        <f>VLOOKUP($D306,'Growth rate'!$B$3:$S$93,6,FALSE)*VLOOKUP($F306,BY_IND_Demand_Drivers!$B$5:$J$100,7,FALSE)</f>
        <v>12.783418448790137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53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IFDLA</v>
      </c>
      <c r="G307" s="16">
        <f>VLOOKUP($D307,'Growth rate'!$B$3:$S$93,6,FALSE)*VLOOKUP($F307,BY_IND_Demand_Drivers!$B$5:$J$100,7,FALSE)</f>
        <v>12.887595272299373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53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IFDLA</v>
      </c>
      <c r="G308" s="16">
        <f>VLOOKUP($D308,'Growth rate'!$B$3:$S$93,6,FALSE)*VLOOKUP($F308,BY_IND_Demand_Drivers!$B$5:$J$100,7,FALSE)</f>
        <v>12.991772095808612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53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IFDLA</v>
      </c>
      <c r="G309" s="16">
        <f>VLOOKUP($D309,'Growth rate'!$B$3:$S$93,6,FALSE)*VLOOKUP($F309,BY_IND_Demand_Drivers!$B$5:$J$100,7,FALSE)</f>
        <v>13.095948919317847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53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IFDLA</v>
      </c>
      <c r="G310" s="16">
        <f>VLOOKUP($D310,'Growth rate'!$B$3:$S$93,6,FALSE)*VLOOKUP($F310,BY_IND_Demand_Drivers!$B$5:$J$100,7,FALSE)</f>
        <v>13.200125742827083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53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IFDLA</v>
      </c>
      <c r="G311" s="16">
        <f>VLOOKUP($D311,'Growth rate'!$B$3:$S$93,6,FALSE)*VLOOKUP($F311,BY_IND_Demand_Drivers!$B$5:$J$100,7,FALSE)</f>
        <v>13.30430256633632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53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IFDLA</v>
      </c>
      <c r="G312" s="16">
        <f>VLOOKUP($D312,'Growth rate'!$B$3:$S$93,6,FALSE)*VLOOKUP($F312,BY_IND_Demand_Drivers!$B$5:$J$100,7,FALSE)</f>
        <v>13.395813280282161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53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IFDLA</v>
      </c>
      <c r="G313" s="16">
        <f>VLOOKUP($D313,'Growth rate'!$B$3:$S$93,6,FALSE)*VLOOKUP($F313,BY_IND_Demand_Drivers!$B$5:$J$100,7,FALSE)</f>
        <v>13.487323994227994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53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IFDLA</v>
      </c>
      <c r="G314" s="16">
        <f>VLOOKUP($D314,'Growth rate'!$B$3:$S$93,6,FALSE)*VLOOKUP($F314,BY_IND_Demand_Drivers!$B$5:$J$100,7,FALSE)</f>
        <v>13.578834708173833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53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IFDLA</v>
      </c>
      <c r="G315" s="16">
        <f>VLOOKUP($D315,'Growth rate'!$B$3:$S$93,6,FALSE)*VLOOKUP($F315,BY_IND_Demand_Drivers!$B$5:$J$100,7,FALSE)</f>
        <v>13.67034542211967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53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IFDLA</v>
      </c>
      <c r="G316" s="16">
        <f>VLOOKUP($D316,'Growth rate'!$B$3:$S$93,6,FALSE)*VLOOKUP($F316,BY_IND_Demand_Drivers!$B$5:$J$100,7,FALSE)</f>
        <v>13.761856136065507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53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IFDLA</v>
      </c>
      <c r="G317" s="16">
        <f>VLOOKUP($D317,'Growth rate'!$B$3:$S$93,6,FALSE)*VLOOKUP($F317,BY_IND_Demand_Drivers!$B$5:$J$100,7,FALSE)</f>
        <v>13.842261100348344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53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IFDLA</v>
      </c>
      <c r="G318" s="16">
        <f>VLOOKUP($D318,'Growth rate'!$B$3:$S$93,6,FALSE)*VLOOKUP($F318,BY_IND_Demand_Drivers!$B$5:$J$100,7,FALSE)</f>
        <v>13.922666064631175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53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IFDLA</v>
      </c>
      <c r="G319" s="16">
        <f>VLOOKUP($D319,'Growth rate'!$B$3:$S$93,6,FALSE)*VLOOKUP($F319,BY_IND_Demand_Drivers!$B$5:$J$100,7,FALSE)</f>
        <v>14.003071028914007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53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IFDLA</v>
      </c>
      <c r="G320" s="16">
        <f>VLOOKUP($D320,'Growth rate'!$B$3:$S$93,6,FALSE)*VLOOKUP($F320,BY_IND_Demand_Drivers!$B$5:$J$100,7,FALSE)</f>
        <v>14.08347599319684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53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IFDLA</v>
      </c>
      <c r="G321" s="16">
        <f>VLOOKUP($D321,'Growth rate'!$B$3:$S$93,6,FALSE)*VLOOKUP($F321,BY_IND_Demand_Drivers!$B$5:$J$100,7,FALSE)</f>
        <v>14.163880957479675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53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IFDLA</v>
      </c>
      <c r="G322" s="16">
        <f>VLOOKUP($D322,'Growth rate'!$B$3:$S$93,6,FALSE)*VLOOKUP($F322,BY_IND_Demand_Drivers!$B$5:$J$100,7,FALSE)</f>
        <v>14.236351052247777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53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IFDLA</v>
      </c>
      <c r="G323" s="16">
        <f>VLOOKUP($D323,'Growth rate'!$B$3:$S$93,6,FALSE)*VLOOKUP($F323,BY_IND_Demand_Drivers!$B$5:$J$100,7,FALSE)</f>
        <v>14.308821147015886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53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IFDLA</v>
      </c>
      <c r="G324" s="16">
        <f>VLOOKUP($D324,'Growth rate'!$B$3:$S$93,6,FALSE)*VLOOKUP($F324,BY_IND_Demand_Drivers!$B$5:$J$100,7,FALSE)</f>
        <v>14.381291241783986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53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IFDLA</v>
      </c>
      <c r="G325" s="16">
        <f>VLOOKUP($D325,'Growth rate'!$B$3:$S$93,6,FALSE)*VLOOKUP($F325,BY_IND_Demand_Drivers!$B$5:$J$100,7,FALSE)</f>
        <v>14.453761336552091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53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IFDLA</v>
      </c>
      <c r="G326" s="16">
        <f>VLOOKUP($D326,'Growth rate'!$B$3:$S$93,6,FALSE)*VLOOKUP($F326,BY_IND_Demand_Drivers!$B$5:$J$100,7,FALSE)</f>
        <v>14.526231431320195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53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IFDLA</v>
      </c>
      <c r="G327" s="16">
        <f>VLOOKUP($D327,'Growth rate'!$B$3:$S$93,6,FALSE)*VLOOKUP($F327,BY_IND_Demand_Drivers!$B$5:$J$100,7,FALSE)</f>
        <v>14.592352718470199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53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IFDLA</v>
      </c>
      <c r="G328" s="16">
        <f>VLOOKUP($D328,'Growth rate'!$B$3:$S$93,6,FALSE)*VLOOKUP($F328,BY_IND_Demand_Drivers!$B$5:$J$100,7,FALSE)</f>
        <v>14.658474005620207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53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IFDLA</v>
      </c>
      <c r="G329" s="16">
        <f>VLOOKUP($D329,'Growth rate'!$B$3:$S$93,6,FALSE)*VLOOKUP($F329,BY_IND_Demand_Drivers!$B$5:$J$100,7,FALSE)</f>
        <v>14.724595292770207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53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IFDLA</v>
      </c>
      <c r="G330" s="16">
        <f>VLOOKUP($D330,'Growth rate'!$B$3:$S$93,6,FALSE)*VLOOKUP($F330,BY_IND_Demand_Drivers!$B$5:$J$100,7,FALSE)</f>
        <v>14.790716579920213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53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IFDLA</v>
      </c>
      <c r="G331" s="16">
        <f>VLOOKUP($D331,'Growth rate'!$B$3:$S$93,6,FALSE)*VLOOKUP($F331,BY_IND_Demand_Drivers!$B$5:$J$100,7,FALSE)</f>
        <v>14.856837867070213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54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IFDEM</v>
      </c>
      <c r="G332" s="16">
        <f>VLOOKUP($D332,'Growth rate'!$B$3:$S$93,6,FALSE)*VLOOKUP($F332,BY_IND_Demand_Drivers!$B$5:$J$100,7,FALSE)</f>
        <v>47.066043706930699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54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IFDEM</v>
      </c>
      <c r="G333" s="16">
        <f>VLOOKUP($D333,'Growth rate'!$B$3:$S$93,6,FALSE)*VLOOKUP($F333,BY_IND_Demand_Drivers!$B$5:$J$100,7,FALSE)</f>
        <v>48.341855984293169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54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IFDEM</v>
      </c>
      <c r="G334" s="16">
        <f>VLOOKUP($D334,'Growth rate'!$B$3:$S$93,6,FALSE)*VLOOKUP($F334,BY_IND_Demand_Drivers!$B$5:$J$100,7,FALSE)</f>
        <v>49.617668261655638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54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IFDEM</v>
      </c>
      <c r="G335" s="16">
        <f>VLOOKUP($D335,'Growth rate'!$B$3:$S$93,6,FALSE)*VLOOKUP($F335,BY_IND_Demand_Drivers!$B$5:$J$100,7,FALSE)</f>
        <v>50.893480539018114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54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IFDEM</v>
      </c>
      <c r="G336" s="16">
        <f>VLOOKUP($D336,'Growth rate'!$B$3:$S$93,6,FALSE)*VLOOKUP($F336,BY_IND_Demand_Drivers!$B$5:$J$100,7,FALSE)</f>
        <v>52.169292816380583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54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IFDEM</v>
      </c>
      <c r="G337" s="16">
        <f>VLOOKUP($D337,'Growth rate'!$B$3:$S$93,6,FALSE)*VLOOKUP($F337,BY_IND_Demand_Drivers!$B$5:$J$100,7,FALSE)</f>
        <v>53.445105093743052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54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IFDEM</v>
      </c>
      <c r="G338" s="16">
        <f>VLOOKUP($D338,'Growth rate'!$B$3:$S$93,6,FALSE)*VLOOKUP($F338,BY_IND_Demand_Drivers!$B$5:$J$100,7,FALSE)</f>
        <v>54.720917371105514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54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IFDEM</v>
      </c>
      <c r="G339" s="16">
        <f>VLOOKUP($D339,'Growth rate'!$B$3:$S$93,6,FALSE)*VLOOKUP($F339,BY_IND_Demand_Drivers!$B$5:$J$100,7,FALSE)</f>
        <v>55.996729648467984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54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IFDEM</v>
      </c>
      <c r="G340" s="16">
        <f>VLOOKUP($D340,'Growth rate'!$B$3:$S$93,6,FALSE)*VLOOKUP($F340,BY_IND_Demand_Drivers!$B$5:$J$100,7,FALSE)</f>
        <v>57.27254192583046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54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IFDEM</v>
      </c>
      <c r="G341" s="16">
        <f>VLOOKUP($D341,'Growth rate'!$B$3:$S$93,6,FALSE)*VLOOKUP($F341,BY_IND_Demand_Drivers!$B$5:$J$100,7,FALSE)</f>
        <v>58.548354203192929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54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IFDEM</v>
      </c>
      <c r="G342" s="16">
        <f>VLOOKUP($D342,'Growth rate'!$B$3:$S$93,6,FALSE)*VLOOKUP($F342,BY_IND_Demand_Drivers!$B$5:$J$100,7,FALSE)</f>
        <v>59.824166480555398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54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IFDEM</v>
      </c>
      <c r="G343" s="16">
        <f>VLOOKUP($D343,'Growth rate'!$B$3:$S$93,6,FALSE)*VLOOKUP($F343,BY_IND_Demand_Drivers!$B$5:$J$100,7,FALSE)</f>
        <v>61.099978757917874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54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IFDEM</v>
      </c>
      <c r="G344" s="16">
        <f>VLOOKUP($D344,'Growth rate'!$B$3:$S$93,6,FALSE)*VLOOKUP($F344,BY_IND_Demand_Drivers!$B$5:$J$100,7,FALSE)</f>
        <v>62.375791035280336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54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IFDEM</v>
      </c>
      <c r="G345" s="16">
        <f>VLOOKUP($D345,'Growth rate'!$B$3:$S$93,6,FALSE)*VLOOKUP($F345,BY_IND_Demand_Drivers!$B$5:$J$100,7,FALSE)</f>
        <v>63.651603312642813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54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IFDEM</v>
      </c>
      <c r="G346" s="16">
        <f>VLOOKUP($D346,'Growth rate'!$B$3:$S$93,6,FALSE)*VLOOKUP($F346,BY_IND_Demand_Drivers!$B$5:$J$100,7,FALSE)</f>
        <v>64.927415590005282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54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IFDEM</v>
      </c>
      <c r="G347" s="16">
        <f>VLOOKUP($D347,'Growth rate'!$B$3:$S$93,6,FALSE)*VLOOKUP($F347,BY_IND_Demand_Drivers!$B$5:$J$100,7,FALSE)</f>
        <v>66.203227867367744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54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IFDEM</v>
      </c>
      <c r="G348" s="16">
        <f>VLOOKUP($D348,'Growth rate'!$B$3:$S$93,6,FALSE)*VLOOKUP($F348,BY_IND_Demand_Drivers!$B$5:$J$100,7,FALSE)</f>
        <v>67.47904014473022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54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IFDEM</v>
      </c>
      <c r="G349" s="16">
        <f>VLOOKUP($D349,'Growth rate'!$B$3:$S$93,6,FALSE)*VLOOKUP($F349,BY_IND_Demand_Drivers!$B$5:$J$100,7,FALSE)</f>
        <v>68.754852422092696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54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IFDEM</v>
      </c>
      <c r="G350" s="16">
        <f>VLOOKUP($D350,'Growth rate'!$B$3:$S$93,6,FALSE)*VLOOKUP($F350,BY_IND_Demand_Drivers!$B$5:$J$100,7,FALSE)</f>
        <v>70.030664699455158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54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IFDEM</v>
      </c>
      <c r="G351" s="16">
        <f>VLOOKUP($D351,'Growth rate'!$B$3:$S$93,6,FALSE)*VLOOKUP($F351,BY_IND_Demand_Drivers!$B$5:$J$100,7,FALSE)</f>
        <v>71.306476976817635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54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IFDEM</v>
      </c>
      <c r="G352" s="16">
        <f>VLOOKUP($D352,'Growth rate'!$B$3:$S$93,6,FALSE)*VLOOKUP($F352,BY_IND_Demand_Drivers!$B$5:$J$100,7,FALSE)</f>
        <v>72.582289254180097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54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IFDEM</v>
      </c>
      <c r="G353" s="16">
        <f>VLOOKUP($D353,'Growth rate'!$B$3:$S$93,6,FALSE)*VLOOKUP($F353,BY_IND_Demand_Drivers!$B$5:$J$100,7,FALSE)</f>
        <v>73.858101531542573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54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IFDEM</v>
      </c>
      <c r="G354" s="16">
        <f>VLOOKUP($D354,'Growth rate'!$B$3:$S$93,6,FALSE)*VLOOKUP($F354,BY_IND_Demand_Drivers!$B$5:$J$100,7,FALSE)</f>
        <v>75.133913808905049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54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IFDEM</v>
      </c>
      <c r="G355" s="16">
        <f>VLOOKUP($D355,'Growth rate'!$B$3:$S$93,6,FALSE)*VLOOKUP($F355,BY_IND_Demand_Drivers!$B$5:$J$100,7,FALSE)</f>
        <v>76.409726086267511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54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IFDEM</v>
      </c>
      <c r="G356" s="16">
        <f>VLOOKUP($D356,'Growth rate'!$B$3:$S$93,6,FALSE)*VLOOKUP($F356,BY_IND_Demand_Drivers!$B$5:$J$100,7,FALSE)</f>
        <v>77.685538363629973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54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IFDEM</v>
      </c>
      <c r="G357" s="16">
        <f>VLOOKUP($D357,'Growth rate'!$B$3:$S$93,6,FALSE)*VLOOKUP($F357,BY_IND_Demand_Drivers!$B$5:$J$100,7,FALSE)</f>
        <v>78.96135064099245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54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IFDEM</v>
      </c>
      <c r="G358" s="16">
        <f>VLOOKUP($D358,'Growth rate'!$B$3:$S$93,6,FALSE)*VLOOKUP($F358,BY_IND_Demand_Drivers!$B$5:$J$100,7,FALSE)</f>
        <v>80.237162918354926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54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IFDEM</v>
      </c>
      <c r="G359" s="16">
        <f>VLOOKUP($D359,'Growth rate'!$B$3:$S$93,6,FALSE)*VLOOKUP($F359,BY_IND_Demand_Drivers!$B$5:$J$100,7,FALSE)</f>
        <v>81.512975195717388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54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IFDEM</v>
      </c>
      <c r="G360" s="16">
        <f>VLOOKUP($D360,'Growth rate'!$B$3:$S$93,6,FALSE)*VLOOKUP($F360,BY_IND_Demand_Drivers!$B$5:$J$100,7,FALSE)</f>
        <v>82.788787473079864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54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IFDEM</v>
      </c>
      <c r="G361" s="16">
        <f>VLOOKUP($D361,'Growth rate'!$B$3:$S$93,6,FALSE)*VLOOKUP($F361,BY_IND_Demand_Drivers!$B$5:$J$100,7,FALSE)</f>
        <v>84.064599750442341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54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IFDEM</v>
      </c>
      <c r="G362" s="16">
        <f>VLOOKUP($D362,'Growth rate'!$B$3:$S$93,6,FALSE)*VLOOKUP($F362,BY_IND_Demand_Drivers!$B$5:$J$100,7,FALSE)</f>
        <v>85.340412027804803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54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IFDEM</v>
      </c>
      <c r="G363" s="16">
        <f>VLOOKUP($D363,'Growth rate'!$B$3:$S$93,6,FALSE)*VLOOKUP($F363,BY_IND_Demand_Drivers!$B$5:$J$100,7,FALSE)</f>
        <v>86.616224305167279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54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IFDEM</v>
      </c>
      <c r="G364" s="16">
        <f>VLOOKUP($D364,'Growth rate'!$B$3:$S$93,6,FALSE)*VLOOKUP($F364,BY_IND_Demand_Drivers!$B$5:$J$100,7,FALSE)</f>
        <v>87.590037059831701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54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IFDEM</v>
      </c>
      <c r="G365" s="16">
        <f>VLOOKUP($D365,'Growth rate'!$B$3:$S$93,6,FALSE)*VLOOKUP($F365,BY_IND_Demand_Drivers!$B$5:$J$100,7,FALSE)</f>
        <v>88.563849814496137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54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IFDEM</v>
      </c>
      <c r="G366" s="16">
        <f>VLOOKUP($D366,'Growth rate'!$B$3:$S$93,6,FALSE)*VLOOKUP($F366,BY_IND_Demand_Drivers!$B$5:$J$100,7,FALSE)</f>
        <v>89.537662569160574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54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IFDEM</v>
      </c>
      <c r="G367" s="16">
        <f>VLOOKUP($D367,'Growth rate'!$B$3:$S$93,6,FALSE)*VLOOKUP($F367,BY_IND_Demand_Drivers!$B$5:$J$100,7,FALSE)</f>
        <v>90.51147532382501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54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IFDEM</v>
      </c>
      <c r="G368" s="16">
        <f>VLOOKUP($D368,'Growth rate'!$B$3:$S$93,6,FALSE)*VLOOKUP($F368,BY_IND_Demand_Drivers!$B$5:$J$100,7,FALSE)</f>
        <v>91.485288078489461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54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IFDEM</v>
      </c>
      <c r="G369" s="16">
        <f>VLOOKUP($D369,'Growth rate'!$B$3:$S$93,6,FALSE)*VLOOKUP($F369,BY_IND_Demand_Drivers!$B$5:$J$100,7,FALSE)</f>
        <v>92.527736517644271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54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IFDEM</v>
      </c>
      <c r="G370" s="16">
        <f>VLOOKUP($D370,'Growth rate'!$B$3:$S$93,6,FALSE)*VLOOKUP($F370,BY_IND_Demand_Drivers!$B$5:$J$100,7,FALSE)</f>
        <v>93.570184956799068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54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IFDEM</v>
      </c>
      <c r="G371" s="16">
        <f>VLOOKUP($D371,'Growth rate'!$B$3:$S$93,6,FALSE)*VLOOKUP($F371,BY_IND_Demand_Drivers!$B$5:$J$100,7,FALSE)</f>
        <v>94.612633395953878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54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IFDEM</v>
      </c>
      <c r="G372" s="16">
        <f>VLOOKUP($D372,'Growth rate'!$B$3:$S$93,6,FALSE)*VLOOKUP($F372,BY_IND_Demand_Drivers!$B$5:$J$100,7,FALSE)</f>
        <v>95.655081835108689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54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IFDEM</v>
      </c>
      <c r="G373" s="16">
        <f>VLOOKUP($D373,'Growth rate'!$B$3:$S$93,6,FALSE)*VLOOKUP($F373,BY_IND_Demand_Drivers!$B$5:$J$100,7,FALSE)</f>
        <v>96.697530274263485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54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IFDEM</v>
      </c>
      <c r="G374" s="16">
        <f>VLOOKUP($D374,'Growth rate'!$B$3:$S$93,6,FALSE)*VLOOKUP($F374,BY_IND_Demand_Drivers!$B$5:$J$100,7,FALSE)</f>
        <v>97.733293607905367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54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IFDEM</v>
      </c>
      <c r="G375" s="16">
        <f>VLOOKUP($D375,'Growth rate'!$B$3:$S$93,6,FALSE)*VLOOKUP($F375,BY_IND_Demand_Drivers!$B$5:$J$100,7,FALSE)</f>
        <v>98.769056941547248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54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IFDEM</v>
      </c>
      <c r="G376" s="16">
        <f>VLOOKUP($D376,'Growth rate'!$B$3:$S$93,6,FALSE)*VLOOKUP($F376,BY_IND_Demand_Drivers!$B$5:$J$100,7,FALSE)</f>
        <v>99.804820275189115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54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IFDEM</v>
      </c>
      <c r="G377" s="16">
        <f>VLOOKUP($D377,'Growth rate'!$B$3:$S$93,6,FALSE)*VLOOKUP($F377,BY_IND_Demand_Drivers!$B$5:$J$100,7,FALSE)</f>
        <v>100.84058360883097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54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IFDEM</v>
      </c>
      <c r="G378" s="16">
        <f>VLOOKUP($D378,'Growth rate'!$B$3:$S$93,6,FALSE)*VLOOKUP($F378,BY_IND_Demand_Drivers!$B$5:$J$100,7,FALSE)</f>
        <v>101.87634694247286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54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IFDEM</v>
      </c>
      <c r="G379" s="16">
        <f>VLOOKUP($D379,'Growth rate'!$B$3:$S$93,6,FALSE)*VLOOKUP($F379,BY_IND_Demand_Drivers!$B$5:$J$100,7,FALSE)</f>
        <v>102.90130456297145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54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IFDEM</v>
      </c>
      <c r="G380" s="16">
        <f>VLOOKUP($D380,'Growth rate'!$B$3:$S$93,6,FALSE)*VLOOKUP($F380,BY_IND_Demand_Drivers!$B$5:$J$100,7,FALSE)</f>
        <v>103.92626218347009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54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IFDEM</v>
      </c>
      <c r="G381" s="16">
        <f>VLOOKUP($D381,'Growth rate'!$B$3:$S$93,6,FALSE)*VLOOKUP($F381,BY_IND_Demand_Drivers!$B$5:$J$100,7,FALSE)</f>
        <v>104.95121980396867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54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IFDEM</v>
      </c>
      <c r="G382" s="16">
        <f>VLOOKUP($D382,'Growth rate'!$B$3:$S$93,6,FALSE)*VLOOKUP($F382,BY_IND_Demand_Drivers!$B$5:$J$100,7,FALSE)</f>
        <v>105.97617742446729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54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IFDEM</v>
      </c>
      <c r="G383" s="16">
        <f>VLOOKUP($D383,'Growth rate'!$B$3:$S$93,6,FALSE)*VLOOKUP($F383,BY_IND_Demand_Drivers!$B$5:$J$100,7,FALSE)</f>
        <v>107.00113504496588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54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IFDEM</v>
      </c>
      <c r="G384" s="16">
        <f>VLOOKUP($D384,'Growth rate'!$B$3:$S$93,6,FALSE)*VLOOKUP($F384,BY_IND_Demand_Drivers!$B$5:$J$100,7,FALSE)</f>
        <v>107.97187548038484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54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IFDEM</v>
      </c>
      <c r="G385" s="16">
        <f>VLOOKUP($D385,'Growth rate'!$B$3:$S$93,6,FALSE)*VLOOKUP($F385,BY_IND_Demand_Drivers!$B$5:$J$100,7,FALSE)</f>
        <v>108.94261591580378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54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IFDEM</v>
      </c>
      <c r="G386" s="16">
        <f>VLOOKUP($D386,'Growth rate'!$B$3:$S$93,6,FALSE)*VLOOKUP($F386,BY_IND_Demand_Drivers!$B$5:$J$100,7,FALSE)</f>
        <v>109.9133563512227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54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IFDEM</v>
      </c>
      <c r="G387" s="16">
        <f>VLOOKUP($D387,'Growth rate'!$B$3:$S$93,6,FALSE)*VLOOKUP($F387,BY_IND_Demand_Drivers!$B$5:$J$100,7,FALSE)</f>
        <v>110.88409678664163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54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IFDEM</v>
      </c>
      <c r="G388" s="16">
        <f>VLOOKUP($D388,'Growth rate'!$B$3:$S$93,6,FALSE)*VLOOKUP($F388,BY_IND_Demand_Drivers!$B$5:$J$100,7,FALSE)</f>
        <v>111.8548372220606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54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IFDEM</v>
      </c>
      <c r="G389" s="16">
        <f>VLOOKUP($D389,'Growth rate'!$B$3:$S$93,6,FALSE)*VLOOKUP($F389,BY_IND_Demand_Drivers!$B$5:$J$100,7,FALSE)</f>
        <v>112.76638382304351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54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IFDEM</v>
      </c>
      <c r="G390" s="16">
        <f>VLOOKUP($D390,'Growth rate'!$B$3:$S$93,6,FALSE)*VLOOKUP($F390,BY_IND_Demand_Drivers!$B$5:$J$100,7,FALSE)</f>
        <v>113.67793042402644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54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IFDEM</v>
      </c>
      <c r="G391" s="16">
        <f>VLOOKUP($D391,'Growth rate'!$B$3:$S$93,6,FALSE)*VLOOKUP($F391,BY_IND_Demand_Drivers!$B$5:$J$100,7,FALSE)</f>
        <v>114.58947702500934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54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IFDEM</v>
      </c>
      <c r="G392" s="16">
        <f>VLOOKUP($D392,'Growth rate'!$B$3:$S$93,6,FALSE)*VLOOKUP($F392,BY_IND_Demand_Drivers!$B$5:$J$100,7,FALSE)</f>
        <v>115.50102362599227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54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IFDEM</v>
      </c>
      <c r="G393" s="16">
        <f>VLOOKUP($D393,'Growth rate'!$B$3:$S$93,6,FALSE)*VLOOKUP($F393,BY_IND_Demand_Drivers!$B$5:$J$100,7,FALSE)</f>
        <v>116.41257022697519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54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IFDEM</v>
      </c>
      <c r="G394" s="16">
        <f>VLOOKUP($D394,'Growth rate'!$B$3:$S$93,6,FALSE)*VLOOKUP($F394,BY_IND_Demand_Drivers!$B$5:$J$100,7,FALSE)</f>
        <v>117.21328844280229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54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IFDEM</v>
      </c>
      <c r="G395" s="16">
        <f>VLOOKUP($D395,'Growth rate'!$B$3:$S$93,6,FALSE)*VLOOKUP($F395,BY_IND_Demand_Drivers!$B$5:$J$100,7,FALSE)</f>
        <v>118.01400665862934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54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IFDEM</v>
      </c>
      <c r="G396" s="16">
        <f>VLOOKUP($D396,'Growth rate'!$B$3:$S$93,6,FALSE)*VLOOKUP($F396,BY_IND_Demand_Drivers!$B$5:$J$100,7,FALSE)</f>
        <v>118.81472487445643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54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IFDEM</v>
      </c>
      <c r="G397" s="16">
        <f>VLOOKUP($D397,'Growth rate'!$B$3:$S$93,6,FALSE)*VLOOKUP($F397,BY_IND_Demand_Drivers!$B$5:$J$100,7,FALSE)</f>
        <v>119.61544309028351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54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IFDEM</v>
      </c>
      <c r="G398" s="16">
        <f>VLOOKUP($D398,'Growth rate'!$B$3:$S$93,6,FALSE)*VLOOKUP($F398,BY_IND_Demand_Drivers!$B$5:$J$100,7,FALSE)</f>
        <v>120.41616130611058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54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IFDEM</v>
      </c>
      <c r="G399" s="16">
        <f>VLOOKUP($D399,'Growth rate'!$B$3:$S$93,6,FALSE)*VLOOKUP($F399,BY_IND_Demand_Drivers!$B$5:$J$100,7,FALSE)</f>
        <v>121.11970427685276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54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IFDEM</v>
      </c>
      <c r="G400" s="16">
        <f>VLOOKUP($D400,'Growth rate'!$B$3:$S$93,6,FALSE)*VLOOKUP($F400,BY_IND_Demand_Drivers!$B$5:$J$100,7,FALSE)</f>
        <v>121.82324724759491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54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IFDEM</v>
      </c>
      <c r="G401" s="16">
        <f>VLOOKUP($D401,'Growth rate'!$B$3:$S$93,6,FALSE)*VLOOKUP($F401,BY_IND_Demand_Drivers!$B$5:$J$100,7,FALSE)</f>
        <v>122.52679021833706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54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IFDEM</v>
      </c>
      <c r="G402" s="16">
        <f>VLOOKUP($D402,'Growth rate'!$B$3:$S$93,6,FALSE)*VLOOKUP($F402,BY_IND_Demand_Drivers!$B$5:$J$100,7,FALSE)</f>
        <v>123.23033318907922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54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IFDEM</v>
      </c>
      <c r="G403" s="16">
        <f>VLOOKUP($D403,'Growth rate'!$B$3:$S$93,6,FALSE)*VLOOKUP($F403,BY_IND_Demand_Drivers!$B$5:$J$100,7,FALSE)</f>
        <v>123.93387615982138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54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IFDEM</v>
      </c>
      <c r="G404" s="16">
        <f>VLOOKUP($D404,'Growth rate'!$B$3:$S$93,6,FALSE)*VLOOKUP($F404,BY_IND_Demand_Drivers!$B$5:$J$100,7,FALSE)</f>
        <v>124.56798906836977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54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IFDEM</v>
      </c>
      <c r="G405" s="16">
        <f>VLOOKUP($D405,'Growth rate'!$B$3:$S$93,6,FALSE)*VLOOKUP($F405,BY_IND_Demand_Drivers!$B$5:$J$100,7,FALSE)</f>
        <v>125.2021019769182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54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IFDEM</v>
      </c>
      <c r="G406" s="16">
        <f>VLOOKUP($D406,'Growth rate'!$B$3:$S$93,6,FALSE)*VLOOKUP($F406,BY_IND_Demand_Drivers!$B$5:$J$100,7,FALSE)</f>
        <v>125.83621488546657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54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IFDEM</v>
      </c>
      <c r="G407" s="16">
        <f>VLOOKUP($D407,'Growth rate'!$B$3:$S$93,6,FALSE)*VLOOKUP($F407,BY_IND_Demand_Drivers!$B$5:$J$100,7,FALSE)</f>
        <v>126.47032779401498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54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IFDEM</v>
      </c>
      <c r="G408" s="16">
        <f>VLOOKUP($D408,'Growth rate'!$B$3:$S$93,6,FALSE)*VLOOKUP($F408,BY_IND_Demand_Drivers!$B$5:$J$100,7,FALSE)</f>
        <v>127.10444070256338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54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IFDEM</v>
      </c>
      <c r="G409" s="16">
        <f>VLOOKUP($D409,'Growth rate'!$B$3:$S$93,6,FALSE)*VLOOKUP($F409,BY_IND_Demand_Drivers!$B$5:$J$100,7,FALSE)</f>
        <v>127.6830015813068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54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IFDEM</v>
      </c>
      <c r="G410" s="16">
        <f>VLOOKUP($D410,'Growth rate'!$B$3:$S$93,6,FALSE)*VLOOKUP($F410,BY_IND_Demand_Drivers!$B$5:$J$100,7,FALSE)</f>
        <v>128.26156246005024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54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IFDEM</v>
      </c>
      <c r="G411" s="16">
        <f>VLOOKUP($D411,'Growth rate'!$B$3:$S$93,6,FALSE)*VLOOKUP($F411,BY_IND_Demand_Drivers!$B$5:$J$100,7,FALSE)</f>
        <v>128.84012333879363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54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IFDEM</v>
      </c>
      <c r="G412" s="16">
        <f>VLOOKUP($D412,'Growth rate'!$B$3:$S$93,6,FALSE)*VLOOKUP($F412,BY_IND_Demand_Drivers!$B$5:$J$100,7,FALSE)</f>
        <v>129.41868421753705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54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IFDEM</v>
      </c>
      <c r="G413" s="16">
        <f>VLOOKUP($D413,'Growth rate'!$B$3:$S$93,6,FALSE)*VLOOKUP($F413,BY_IND_Demand_Drivers!$B$5:$J$100,7,FALSE)</f>
        <v>129.99724509628047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55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IFDTF</v>
      </c>
      <c r="G414" s="16">
        <f>VLOOKUP($D414,'Growth rate'!$B$3:$S$93,6,FALSE)*VLOOKUP($F414,BY_IND_Demand_Drivers!$B$5:$J$100,7,FALSE)</f>
        <v>5.3658816237623803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55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IFDTF</v>
      </c>
      <c r="G415" s="16">
        <f>VLOOKUP($D415,'Growth rate'!$B$3:$S$93,6,FALSE)*VLOOKUP($F415,BY_IND_Demand_Drivers!$B$5:$J$100,7,FALSE)</f>
        <v>5.5113337823737405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55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IFDTF</v>
      </c>
      <c r="G416" s="16">
        <f>VLOOKUP($D416,'Growth rate'!$B$3:$S$93,6,FALSE)*VLOOKUP($F416,BY_IND_Demand_Drivers!$B$5:$J$100,7,FALSE)</f>
        <v>5.6567859409851007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55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IFDTF</v>
      </c>
      <c r="G417" s="16">
        <f>VLOOKUP($D417,'Growth rate'!$B$3:$S$93,6,FALSE)*VLOOKUP($F417,BY_IND_Demand_Drivers!$B$5:$J$100,7,FALSE)</f>
        <v>5.8022380995964626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55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IFDTF</v>
      </c>
      <c r="G418" s="16">
        <f>VLOOKUP($D418,'Growth rate'!$B$3:$S$93,6,FALSE)*VLOOKUP($F418,BY_IND_Demand_Drivers!$B$5:$J$100,7,FALSE)</f>
        <v>5.9476902582078228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55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IFDTF</v>
      </c>
      <c r="G419" s="16">
        <f>VLOOKUP($D419,'Growth rate'!$B$3:$S$93,6,FALSE)*VLOOKUP($F419,BY_IND_Demand_Drivers!$B$5:$J$100,7,FALSE)</f>
        <v>6.093142416819183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55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IFDTF</v>
      </c>
      <c r="G420" s="16">
        <f>VLOOKUP($D420,'Growth rate'!$B$3:$S$93,6,FALSE)*VLOOKUP($F420,BY_IND_Demand_Drivers!$B$5:$J$100,7,FALSE)</f>
        <v>6.2385945754305432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55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IFDTF</v>
      </c>
      <c r="G421" s="16">
        <f>VLOOKUP($D421,'Growth rate'!$B$3:$S$93,6,FALSE)*VLOOKUP($F421,BY_IND_Demand_Drivers!$B$5:$J$100,7,FALSE)</f>
        <v>6.3840467340419034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55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IFDTF</v>
      </c>
      <c r="G422" s="16">
        <f>VLOOKUP($D422,'Growth rate'!$B$3:$S$93,6,FALSE)*VLOOKUP($F422,BY_IND_Demand_Drivers!$B$5:$J$100,7,FALSE)</f>
        <v>6.5294988926532644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55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IFDTF</v>
      </c>
      <c r="G423" s="16">
        <f>VLOOKUP($D423,'Growth rate'!$B$3:$S$93,6,FALSE)*VLOOKUP($F423,BY_IND_Demand_Drivers!$B$5:$J$100,7,FALSE)</f>
        <v>6.6749510512646255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55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IFDTF</v>
      </c>
      <c r="G424" s="16">
        <f>VLOOKUP($D424,'Growth rate'!$B$3:$S$93,6,FALSE)*VLOOKUP($F424,BY_IND_Demand_Drivers!$B$5:$J$100,7,FALSE)</f>
        <v>6.8204032098759857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55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IFDTF</v>
      </c>
      <c r="G425" s="16">
        <f>VLOOKUP($D425,'Growth rate'!$B$3:$S$93,6,FALSE)*VLOOKUP($F425,BY_IND_Demand_Drivers!$B$5:$J$100,7,FALSE)</f>
        <v>6.9658553684873468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55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IFDTF</v>
      </c>
      <c r="G426" s="16">
        <f>VLOOKUP($D426,'Growth rate'!$B$3:$S$93,6,FALSE)*VLOOKUP($F426,BY_IND_Demand_Drivers!$B$5:$J$100,7,FALSE)</f>
        <v>7.1113075270987061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55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IFDTF</v>
      </c>
      <c r="G427" s="16">
        <f>VLOOKUP($D427,'Growth rate'!$B$3:$S$93,6,FALSE)*VLOOKUP($F427,BY_IND_Demand_Drivers!$B$5:$J$100,7,FALSE)</f>
        <v>7.2567596857100671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55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IFDTF</v>
      </c>
      <c r="G428" s="16">
        <f>VLOOKUP($D428,'Growth rate'!$B$3:$S$93,6,FALSE)*VLOOKUP($F428,BY_IND_Demand_Drivers!$B$5:$J$100,7,FALSE)</f>
        <v>7.4022118443214273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55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IFDTF</v>
      </c>
      <c r="G429" s="16">
        <f>VLOOKUP($D429,'Growth rate'!$B$3:$S$93,6,FALSE)*VLOOKUP($F429,BY_IND_Demand_Drivers!$B$5:$J$100,7,FALSE)</f>
        <v>7.5476640029327884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55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IFDTF</v>
      </c>
      <c r="G430" s="16">
        <f>VLOOKUP($D430,'Growth rate'!$B$3:$S$93,6,FALSE)*VLOOKUP($F430,BY_IND_Demand_Drivers!$B$5:$J$100,7,FALSE)</f>
        <v>7.6931161615441495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55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IFDTF</v>
      </c>
      <c r="G431" s="16">
        <f>VLOOKUP($D431,'Growth rate'!$B$3:$S$93,6,FALSE)*VLOOKUP($F431,BY_IND_Demand_Drivers!$B$5:$J$100,7,FALSE)</f>
        <v>7.8385683201555096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55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IFDTF</v>
      </c>
      <c r="G432" s="16">
        <f>VLOOKUP($D432,'Growth rate'!$B$3:$S$93,6,FALSE)*VLOOKUP($F432,BY_IND_Demand_Drivers!$B$5:$J$100,7,FALSE)</f>
        <v>7.9840204787668698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55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IFDTF</v>
      </c>
      <c r="G433" s="16">
        <f>VLOOKUP($D433,'Growth rate'!$B$3:$S$93,6,FALSE)*VLOOKUP($F433,BY_IND_Demand_Drivers!$B$5:$J$100,7,FALSE)</f>
        <v>8.12947263737823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55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IFDTF</v>
      </c>
      <c r="G434" s="16">
        <f>VLOOKUP($D434,'Growth rate'!$B$3:$S$93,6,FALSE)*VLOOKUP($F434,BY_IND_Demand_Drivers!$B$5:$J$100,7,FALSE)</f>
        <v>8.2749247959895911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55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IFDTF</v>
      </c>
      <c r="G435" s="16">
        <f>VLOOKUP($D435,'Growth rate'!$B$3:$S$93,6,FALSE)*VLOOKUP($F435,BY_IND_Demand_Drivers!$B$5:$J$100,7,FALSE)</f>
        <v>8.4203769546009521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55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IFDTF</v>
      </c>
      <c r="G436" s="16">
        <f>VLOOKUP($D436,'Growth rate'!$B$3:$S$93,6,FALSE)*VLOOKUP($F436,BY_IND_Demand_Drivers!$B$5:$J$100,7,FALSE)</f>
        <v>8.5658291132123114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55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IFDTF</v>
      </c>
      <c r="G437" s="16">
        <f>VLOOKUP($D437,'Growth rate'!$B$3:$S$93,6,FALSE)*VLOOKUP($F437,BY_IND_Demand_Drivers!$B$5:$J$100,7,FALSE)</f>
        <v>8.7112812718236725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55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IFDTF</v>
      </c>
      <c r="G438" s="16">
        <f>VLOOKUP($D438,'Growth rate'!$B$3:$S$93,6,FALSE)*VLOOKUP($F438,BY_IND_Demand_Drivers!$B$5:$J$100,7,FALSE)</f>
        <v>8.8567334304350336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55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IFDTF</v>
      </c>
      <c r="G439" s="16">
        <f>VLOOKUP($D439,'Growth rate'!$B$3:$S$93,6,FALSE)*VLOOKUP($F439,BY_IND_Demand_Drivers!$B$5:$J$100,7,FALSE)</f>
        <v>9.0021855890463929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55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IFDTF</v>
      </c>
      <c r="G440" s="16">
        <f>VLOOKUP($D440,'Growth rate'!$B$3:$S$93,6,FALSE)*VLOOKUP($F440,BY_IND_Demand_Drivers!$B$5:$J$100,7,FALSE)</f>
        <v>9.1476377476577539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55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IFDTF</v>
      </c>
      <c r="G441" s="16">
        <f>VLOOKUP($D441,'Growth rate'!$B$3:$S$93,6,FALSE)*VLOOKUP($F441,BY_IND_Demand_Drivers!$B$5:$J$100,7,FALSE)</f>
        <v>9.293089906269115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55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IFDTF</v>
      </c>
      <c r="G442" s="16">
        <f>VLOOKUP($D442,'Growth rate'!$B$3:$S$93,6,FALSE)*VLOOKUP($F442,BY_IND_Demand_Drivers!$B$5:$J$100,7,FALSE)</f>
        <v>9.4385420648804743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55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IFDTF</v>
      </c>
      <c r="G443" s="16">
        <f>VLOOKUP($D443,'Growth rate'!$B$3:$S$93,6,FALSE)*VLOOKUP($F443,BY_IND_Demand_Drivers!$B$5:$J$100,7,FALSE)</f>
        <v>9.5839942234918372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55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IFDTF</v>
      </c>
      <c r="G444" s="16">
        <f>VLOOKUP($D444,'Growth rate'!$B$3:$S$93,6,FALSE)*VLOOKUP($F444,BY_IND_Demand_Drivers!$B$5:$J$100,7,FALSE)</f>
        <v>9.7294463821031965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55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IFDTF</v>
      </c>
      <c r="G445" s="16">
        <f>VLOOKUP($D445,'Growth rate'!$B$3:$S$93,6,FALSE)*VLOOKUP($F445,BY_IND_Demand_Drivers!$B$5:$J$100,7,FALSE)</f>
        <v>9.8748985407145575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55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IFDTF</v>
      </c>
      <c r="G446" s="16">
        <f>VLOOKUP($D446,'Growth rate'!$B$3:$S$93,6,FALSE)*VLOOKUP($F446,BY_IND_Demand_Drivers!$B$5:$J$100,7,FALSE)</f>
        <v>9.9859204910143617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55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IFDTF</v>
      </c>
      <c r="G447" s="16">
        <f>VLOOKUP($D447,'Growth rate'!$B$3:$S$93,6,FALSE)*VLOOKUP($F447,BY_IND_Demand_Drivers!$B$5:$J$100,7,FALSE)</f>
        <v>10.096942441314166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55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IFDTF</v>
      </c>
      <c r="G448" s="16">
        <f>VLOOKUP($D448,'Growth rate'!$B$3:$S$93,6,FALSE)*VLOOKUP($F448,BY_IND_Demand_Drivers!$B$5:$J$100,7,FALSE)</f>
        <v>10.207964391613972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55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IFDTF</v>
      </c>
      <c r="G449" s="16">
        <f>VLOOKUP($D449,'Growth rate'!$B$3:$S$93,6,FALSE)*VLOOKUP($F449,BY_IND_Demand_Drivers!$B$5:$J$100,7,FALSE)</f>
        <v>10.318986341913778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55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IFDTF</v>
      </c>
      <c r="G450" s="16">
        <f>VLOOKUP($D450,'Growth rate'!$B$3:$S$93,6,FALSE)*VLOOKUP($F450,BY_IND_Demand_Drivers!$B$5:$J$100,7,FALSE)</f>
        <v>10.430008292213584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55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IFDTF</v>
      </c>
      <c r="G451" s="16">
        <f>VLOOKUP($D451,'Growth rate'!$B$3:$S$93,6,FALSE)*VLOOKUP($F451,BY_IND_Demand_Drivers!$B$5:$J$100,7,FALSE)</f>
        <v>10.548855224796466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55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IFDTF</v>
      </c>
      <c r="G452" s="16">
        <f>VLOOKUP($D452,'Growth rate'!$B$3:$S$93,6,FALSE)*VLOOKUP($F452,BY_IND_Demand_Drivers!$B$5:$J$100,7,FALSE)</f>
        <v>10.667702157379347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55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IFDTF</v>
      </c>
      <c r="G453" s="16">
        <f>VLOOKUP($D453,'Growth rate'!$B$3:$S$93,6,FALSE)*VLOOKUP($F453,BY_IND_Demand_Drivers!$B$5:$J$100,7,FALSE)</f>
        <v>10.786549089962229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55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IFDTF</v>
      </c>
      <c r="G454" s="16">
        <f>VLOOKUP($D454,'Growth rate'!$B$3:$S$93,6,FALSE)*VLOOKUP($F454,BY_IND_Demand_Drivers!$B$5:$J$100,7,FALSE)</f>
        <v>10.90539602254511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55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IFDTF</v>
      </c>
      <c r="G455" s="16">
        <f>VLOOKUP($D455,'Growth rate'!$B$3:$S$93,6,FALSE)*VLOOKUP($F455,BY_IND_Demand_Drivers!$B$5:$J$100,7,FALSE)</f>
        <v>11.02424295512799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55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IFDTF</v>
      </c>
      <c r="G456" s="16">
        <f>VLOOKUP($D456,'Growth rate'!$B$3:$S$93,6,FALSE)*VLOOKUP($F456,BY_IND_Demand_Drivers!$B$5:$J$100,7,FALSE)</f>
        <v>11.142327735594412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55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IFDTF</v>
      </c>
      <c r="G457" s="16">
        <f>VLOOKUP($D457,'Growth rate'!$B$3:$S$93,6,FALSE)*VLOOKUP($F457,BY_IND_Demand_Drivers!$B$5:$J$100,7,FALSE)</f>
        <v>11.26041251606083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55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IFDTF</v>
      </c>
      <c r="G458" s="16">
        <f>VLOOKUP($D458,'Growth rate'!$B$3:$S$93,6,FALSE)*VLOOKUP($F458,BY_IND_Demand_Drivers!$B$5:$J$100,7,FALSE)</f>
        <v>11.37849729652725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55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IFDTF</v>
      </c>
      <c r="G459" s="16">
        <f>VLOOKUP($D459,'Growth rate'!$B$3:$S$93,6,FALSE)*VLOOKUP($F459,BY_IND_Demand_Drivers!$B$5:$J$100,7,FALSE)</f>
        <v>11.496582076993667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55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IFDTF</v>
      </c>
      <c r="G460" s="16">
        <f>VLOOKUP($D460,'Growth rate'!$B$3:$S$93,6,FALSE)*VLOOKUP($F460,BY_IND_Demand_Drivers!$B$5:$J$100,7,FALSE)</f>
        <v>11.614666857460087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55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IFDTF</v>
      </c>
      <c r="G461" s="16">
        <f>VLOOKUP($D461,'Growth rate'!$B$3:$S$93,6,FALSE)*VLOOKUP($F461,BY_IND_Demand_Drivers!$B$5:$J$100,7,FALSE)</f>
        <v>11.731519705666633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55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IFDTF</v>
      </c>
      <c r="G462" s="16">
        <f>VLOOKUP($D462,'Growth rate'!$B$3:$S$93,6,FALSE)*VLOOKUP($F462,BY_IND_Demand_Drivers!$B$5:$J$100,7,FALSE)</f>
        <v>11.848372553873181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55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IFDTF</v>
      </c>
      <c r="G463" s="16">
        <f>VLOOKUP($D463,'Growth rate'!$B$3:$S$93,6,FALSE)*VLOOKUP($F463,BY_IND_Demand_Drivers!$B$5:$J$100,7,FALSE)</f>
        <v>11.965225402079726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55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IFDTF</v>
      </c>
      <c r="G464" s="16">
        <f>VLOOKUP($D464,'Growth rate'!$B$3:$S$93,6,FALSE)*VLOOKUP($F464,BY_IND_Demand_Drivers!$B$5:$J$100,7,FALSE)</f>
        <v>12.082078250286276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55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IFDTF</v>
      </c>
      <c r="G465" s="16">
        <f>VLOOKUP($D465,'Growth rate'!$B$3:$S$93,6,FALSE)*VLOOKUP($F465,BY_IND_Demand_Drivers!$B$5:$J$100,7,FALSE)</f>
        <v>12.198931098492821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55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IFDTF</v>
      </c>
      <c r="G466" s="16">
        <f>VLOOKUP($D466,'Growth rate'!$B$3:$S$93,6,FALSE)*VLOOKUP($F466,BY_IND_Demand_Drivers!$B$5:$J$100,7,FALSE)</f>
        <v>12.309602781379365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55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IFDTF</v>
      </c>
      <c r="G467" s="16">
        <f>VLOOKUP($D467,'Growth rate'!$B$3:$S$93,6,FALSE)*VLOOKUP($F467,BY_IND_Demand_Drivers!$B$5:$J$100,7,FALSE)</f>
        <v>12.42027446426591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55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IFDTF</v>
      </c>
      <c r="G468" s="16">
        <f>VLOOKUP($D468,'Growth rate'!$B$3:$S$93,6,FALSE)*VLOOKUP($F468,BY_IND_Demand_Drivers!$B$5:$J$100,7,FALSE)</f>
        <v>12.530946147152449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55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IFDTF</v>
      </c>
      <c r="G469" s="16">
        <f>VLOOKUP($D469,'Growth rate'!$B$3:$S$93,6,FALSE)*VLOOKUP($F469,BY_IND_Demand_Drivers!$B$5:$J$100,7,FALSE)</f>
        <v>12.641617830038991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55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IFDTF</v>
      </c>
      <c r="G470" s="16">
        <f>VLOOKUP($D470,'Growth rate'!$B$3:$S$93,6,FALSE)*VLOOKUP($F470,BY_IND_Demand_Drivers!$B$5:$J$100,7,FALSE)</f>
        <v>12.752289512925534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55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IFDTF</v>
      </c>
      <c r="G471" s="16">
        <f>VLOOKUP($D471,'Growth rate'!$B$3:$S$93,6,FALSE)*VLOOKUP($F471,BY_IND_Demand_Drivers!$B$5:$J$100,7,FALSE)</f>
        <v>12.856212655178027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55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IFDTF</v>
      </c>
      <c r="G472" s="16">
        <f>VLOOKUP($D472,'Growth rate'!$B$3:$S$93,6,FALSE)*VLOOKUP($F472,BY_IND_Demand_Drivers!$B$5:$J$100,7,FALSE)</f>
        <v>12.960135797430517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55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IFDTF</v>
      </c>
      <c r="G473" s="16">
        <f>VLOOKUP($D473,'Growth rate'!$B$3:$S$93,6,FALSE)*VLOOKUP($F473,BY_IND_Demand_Drivers!$B$5:$J$100,7,FALSE)</f>
        <v>13.064058939683006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55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IFDTF</v>
      </c>
      <c r="G474" s="16">
        <f>VLOOKUP($D474,'Growth rate'!$B$3:$S$93,6,FALSE)*VLOOKUP($F474,BY_IND_Demand_Drivers!$B$5:$J$100,7,FALSE)</f>
        <v>13.167982081935499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55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IFDTF</v>
      </c>
      <c r="G475" s="16">
        <f>VLOOKUP($D475,'Growth rate'!$B$3:$S$93,6,FALSE)*VLOOKUP($F475,BY_IND_Demand_Drivers!$B$5:$J$100,7,FALSE)</f>
        <v>13.271905224187989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55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IFDTF</v>
      </c>
      <c r="G476" s="16">
        <f>VLOOKUP($D476,'Growth rate'!$B$3:$S$93,6,FALSE)*VLOOKUP($F476,BY_IND_Demand_Drivers!$B$5:$J$100,7,FALSE)</f>
        <v>13.363193100153772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55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IFDTF</v>
      </c>
      <c r="G477" s="16">
        <f>VLOOKUP($D477,'Growth rate'!$B$3:$S$93,6,FALSE)*VLOOKUP($F477,BY_IND_Demand_Drivers!$B$5:$J$100,7,FALSE)</f>
        <v>13.45448097611955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55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IFDTF</v>
      </c>
      <c r="G478" s="16">
        <f>VLOOKUP($D478,'Growth rate'!$B$3:$S$93,6,FALSE)*VLOOKUP($F478,BY_IND_Demand_Drivers!$B$5:$J$100,7,FALSE)</f>
        <v>13.545768852085333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55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IFDTF</v>
      </c>
      <c r="G479" s="16">
        <f>VLOOKUP($D479,'Growth rate'!$B$3:$S$93,6,FALSE)*VLOOKUP($F479,BY_IND_Demand_Drivers!$B$5:$J$100,7,FALSE)</f>
        <v>13.637056728051114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55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IFDTF</v>
      </c>
      <c r="G480" s="16">
        <f>VLOOKUP($D480,'Growth rate'!$B$3:$S$93,6,FALSE)*VLOOKUP($F480,BY_IND_Demand_Drivers!$B$5:$J$100,7,FALSE)</f>
        <v>13.728344604016893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55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IFDTF</v>
      </c>
      <c r="G481" s="16">
        <f>VLOOKUP($D481,'Growth rate'!$B$3:$S$93,6,FALSE)*VLOOKUP($F481,BY_IND_Demand_Drivers!$B$5:$J$100,7,FALSE)</f>
        <v>13.808553773959868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55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IFDTF</v>
      </c>
      <c r="G482" s="16">
        <f>VLOOKUP($D482,'Growth rate'!$B$3:$S$93,6,FALSE)*VLOOKUP($F482,BY_IND_Demand_Drivers!$B$5:$J$100,7,FALSE)</f>
        <v>13.888762943902838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55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IFDTF</v>
      </c>
      <c r="G483" s="16">
        <f>VLOOKUP($D483,'Growth rate'!$B$3:$S$93,6,FALSE)*VLOOKUP($F483,BY_IND_Demand_Drivers!$B$5:$J$100,7,FALSE)</f>
        <v>13.96897211384581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55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IFDTF</v>
      </c>
      <c r="G484" s="16">
        <f>VLOOKUP($D484,'Growth rate'!$B$3:$S$93,6,FALSE)*VLOOKUP($F484,BY_IND_Demand_Drivers!$B$5:$J$100,7,FALSE)</f>
        <v>14.049181283788782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55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IFDTF</v>
      </c>
      <c r="G485" s="16">
        <f>VLOOKUP($D485,'Growth rate'!$B$3:$S$93,6,FALSE)*VLOOKUP($F485,BY_IND_Demand_Drivers!$B$5:$J$100,7,FALSE)</f>
        <v>14.129390453731753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55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IFDTF</v>
      </c>
      <c r="G486" s="16">
        <f>VLOOKUP($D486,'Growth rate'!$B$3:$S$93,6,FALSE)*VLOOKUP($F486,BY_IND_Demand_Drivers!$B$5:$J$100,7,FALSE)</f>
        <v>14.201684076381607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55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IFDTF</v>
      </c>
      <c r="G487" s="16">
        <f>VLOOKUP($D487,'Growth rate'!$B$3:$S$93,6,FALSE)*VLOOKUP($F487,BY_IND_Demand_Drivers!$B$5:$J$100,7,FALSE)</f>
        <v>14.273977699031464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55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IFDTF</v>
      </c>
      <c r="G488" s="16">
        <f>VLOOKUP($D488,'Growth rate'!$B$3:$S$93,6,FALSE)*VLOOKUP($F488,BY_IND_Demand_Drivers!$B$5:$J$100,7,FALSE)</f>
        <v>14.346271321681314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55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IFDTF</v>
      </c>
      <c r="G489" s="16">
        <f>VLOOKUP($D489,'Growth rate'!$B$3:$S$93,6,FALSE)*VLOOKUP($F489,BY_IND_Demand_Drivers!$B$5:$J$100,7,FALSE)</f>
        <v>14.41856494433117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55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IFDTF</v>
      </c>
      <c r="G490" s="16">
        <f>VLOOKUP($D490,'Growth rate'!$B$3:$S$93,6,FALSE)*VLOOKUP($F490,BY_IND_Demand_Drivers!$B$5:$J$100,7,FALSE)</f>
        <v>14.490858566981021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55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IFDTF</v>
      </c>
      <c r="G491" s="16">
        <f>VLOOKUP($D491,'Growth rate'!$B$3:$S$93,6,FALSE)*VLOOKUP($F491,BY_IND_Demand_Drivers!$B$5:$J$100,7,FALSE)</f>
        <v>14.556818842010895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55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IFDTF</v>
      </c>
      <c r="G492" s="16">
        <f>VLOOKUP($D492,'Growth rate'!$B$3:$S$93,6,FALSE)*VLOOKUP($F492,BY_IND_Demand_Drivers!$B$5:$J$100,7,FALSE)</f>
        <v>14.622779117040769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55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IFDTF</v>
      </c>
      <c r="G493" s="16">
        <f>VLOOKUP($D493,'Growth rate'!$B$3:$S$93,6,FALSE)*VLOOKUP($F493,BY_IND_Demand_Drivers!$B$5:$J$100,7,FALSE)</f>
        <v>14.688739392070639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55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IFDTF</v>
      </c>
      <c r="G494" s="16">
        <f>VLOOKUP($D494,'Growth rate'!$B$3:$S$93,6,FALSE)*VLOOKUP($F494,BY_IND_Demand_Drivers!$B$5:$J$100,7,FALSE)</f>
        <v>14.75469966710051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55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IFDTF</v>
      </c>
      <c r="G495" s="16">
        <f>VLOOKUP($D495,'Growth rate'!$B$3:$S$93,6,FALSE)*VLOOKUP($F495,BY_IND_Demand_Drivers!$B$5:$J$100,7,FALSE)</f>
        <v>14.82065994213038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56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IFDFL</v>
      </c>
      <c r="G496" s="16">
        <f>VLOOKUP($D496,'Growth rate'!$B$3:$S$93,6,FALSE)*VLOOKUP($F496,BY_IND_Demand_Drivers!$B$5:$J$100,7,FALSE)</f>
        <v>0.129235152475248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56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IFDFL</v>
      </c>
      <c r="G497" s="16">
        <f>VLOOKUP($D497,'Growth rate'!$B$3:$S$93,6,FALSE)*VLOOKUP($F497,BY_IND_Demand_Drivers!$B$5:$J$100,7,FALSE)</f>
        <v>0.13273831061663333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56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IFDFL</v>
      </c>
      <c r="G498" s="16">
        <f>VLOOKUP($D498,'Growth rate'!$B$3:$S$93,6,FALSE)*VLOOKUP($F498,BY_IND_Demand_Drivers!$B$5:$J$100,7,FALSE)</f>
        <v>0.13624146875801865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56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IFDFL</v>
      </c>
      <c r="G499" s="16">
        <f>VLOOKUP($D499,'Growth rate'!$B$3:$S$93,6,FALSE)*VLOOKUP($F499,BY_IND_Demand_Drivers!$B$5:$J$100,7,FALSE)</f>
        <v>0.13974462689940401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56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IFDFL</v>
      </c>
      <c r="G500" s="16">
        <f>VLOOKUP($D500,'Growth rate'!$B$3:$S$93,6,FALSE)*VLOOKUP($F500,BY_IND_Demand_Drivers!$B$5:$J$100,7,FALSE)</f>
        <v>0.14324778504078933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56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IFDFL</v>
      </c>
      <c r="G501" s="16">
        <f>VLOOKUP($D501,'Growth rate'!$B$3:$S$93,6,FALSE)*VLOOKUP($F501,BY_IND_Demand_Drivers!$B$5:$J$100,7,FALSE)</f>
        <v>0.14675094318217466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56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IFDFL</v>
      </c>
      <c r="G502" s="16">
        <f>VLOOKUP($D502,'Growth rate'!$B$3:$S$93,6,FALSE)*VLOOKUP($F502,BY_IND_Demand_Drivers!$B$5:$J$100,7,FALSE)</f>
        <v>0.15025410132355999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56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IFDFL</v>
      </c>
      <c r="G503" s="16">
        <f>VLOOKUP($D503,'Growth rate'!$B$3:$S$93,6,FALSE)*VLOOKUP($F503,BY_IND_Demand_Drivers!$B$5:$J$100,7,FALSE)</f>
        <v>0.15375725946494531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56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IFDFL</v>
      </c>
      <c r="G504" s="16">
        <f>VLOOKUP($D504,'Growth rate'!$B$3:$S$93,6,FALSE)*VLOOKUP($F504,BY_IND_Demand_Drivers!$B$5:$J$100,7,FALSE)</f>
        <v>0.15726041760633067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56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IFDFL</v>
      </c>
      <c r="G505" s="16">
        <f>VLOOKUP($D505,'Growth rate'!$B$3:$S$93,6,FALSE)*VLOOKUP($F505,BY_IND_Demand_Drivers!$B$5:$J$100,7,FALSE)</f>
        <v>0.16076357574771599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56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IFDFL</v>
      </c>
      <c r="G506" s="16">
        <f>VLOOKUP($D506,'Growth rate'!$B$3:$S$93,6,FALSE)*VLOOKUP($F506,BY_IND_Demand_Drivers!$B$5:$J$100,7,FALSE)</f>
        <v>0.16426673388910132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56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IFDFL</v>
      </c>
      <c r="G507" s="16">
        <f>VLOOKUP($D507,'Growth rate'!$B$3:$S$93,6,FALSE)*VLOOKUP($F507,BY_IND_Demand_Drivers!$B$5:$J$100,7,FALSE)</f>
        <v>0.16776989203048667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56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IFDFL</v>
      </c>
      <c r="G508" s="16">
        <f>VLOOKUP($D508,'Growth rate'!$B$3:$S$93,6,FALSE)*VLOOKUP($F508,BY_IND_Demand_Drivers!$B$5:$J$100,7,FALSE)</f>
        <v>0.17127305017187197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56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IFDFL</v>
      </c>
      <c r="G509" s="16">
        <f>VLOOKUP($D509,'Growth rate'!$B$3:$S$93,6,FALSE)*VLOOKUP($F509,BY_IND_Demand_Drivers!$B$5:$J$100,7,FALSE)</f>
        <v>0.17477620831325733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56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IFDFL</v>
      </c>
      <c r="G510" s="16">
        <f>VLOOKUP($D510,'Growth rate'!$B$3:$S$93,6,FALSE)*VLOOKUP($F510,BY_IND_Demand_Drivers!$B$5:$J$100,7,FALSE)</f>
        <v>0.17827936645464265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56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IFDFL</v>
      </c>
      <c r="G511" s="16">
        <f>VLOOKUP($D511,'Growth rate'!$B$3:$S$93,6,FALSE)*VLOOKUP($F511,BY_IND_Demand_Drivers!$B$5:$J$100,7,FALSE)</f>
        <v>0.18178252459602798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56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IFDFL</v>
      </c>
      <c r="G512" s="16">
        <f>VLOOKUP($D512,'Growth rate'!$B$3:$S$93,6,FALSE)*VLOOKUP($F512,BY_IND_Demand_Drivers!$B$5:$J$100,7,FALSE)</f>
        <v>0.18528568273741336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56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IFDFL</v>
      </c>
      <c r="G513" s="16">
        <f>VLOOKUP($D513,'Growth rate'!$B$3:$S$93,6,FALSE)*VLOOKUP($F513,BY_IND_Demand_Drivers!$B$5:$J$100,7,FALSE)</f>
        <v>0.18878884087879869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56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IFDFL</v>
      </c>
      <c r="G514" s="16">
        <f>VLOOKUP($D514,'Growth rate'!$B$3:$S$93,6,FALSE)*VLOOKUP($F514,BY_IND_Demand_Drivers!$B$5:$J$100,7,FALSE)</f>
        <v>0.19229199902018401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56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IFDFL</v>
      </c>
      <c r="G515" s="16">
        <f>VLOOKUP($D515,'Growth rate'!$B$3:$S$93,6,FALSE)*VLOOKUP($F515,BY_IND_Demand_Drivers!$B$5:$J$100,7,FALSE)</f>
        <v>0.19579515716156934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56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IFDFL</v>
      </c>
      <c r="G516" s="16">
        <f>VLOOKUP($D516,'Growth rate'!$B$3:$S$93,6,FALSE)*VLOOKUP($F516,BY_IND_Demand_Drivers!$B$5:$J$100,7,FALSE)</f>
        <v>0.19929831530295467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56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IFDFL</v>
      </c>
      <c r="G517" s="16">
        <f>VLOOKUP($D517,'Growth rate'!$B$3:$S$93,6,FALSE)*VLOOKUP($F517,BY_IND_Demand_Drivers!$B$5:$J$100,7,FALSE)</f>
        <v>0.20280147344434002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56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IFDFL</v>
      </c>
      <c r="G518" s="16">
        <f>VLOOKUP($D518,'Growth rate'!$B$3:$S$93,6,FALSE)*VLOOKUP($F518,BY_IND_Demand_Drivers!$B$5:$J$100,7,FALSE)</f>
        <v>0.20630463158572535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56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IFDFL</v>
      </c>
      <c r="G519" s="16">
        <f>VLOOKUP($D519,'Growth rate'!$B$3:$S$93,6,FALSE)*VLOOKUP($F519,BY_IND_Demand_Drivers!$B$5:$J$100,7,FALSE)</f>
        <v>0.20980778972711067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56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IFDFL</v>
      </c>
      <c r="G520" s="16">
        <f>VLOOKUP($D520,'Growth rate'!$B$3:$S$93,6,FALSE)*VLOOKUP($F520,BY_IND_Demand_Drivers!$B$5:$J$100,7,FALSE)</f>
        <v>0.213310947868496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56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IFDFL</v>
      </c>
      <c r="G521" s="16">
        <f>VLOOKUP($D521,'Growth rate'!$B$3:$S$93,6,FALSE)*VLOOKUP($F521,BY_IND_Demand_Drivers!$B$5:$J$100,7,FALSE)</f>
        <v>0.21681410600988132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56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IFDFL</v>
      </c>
      <c r="G522" s="16">
        <f>VLOOKUP($D522,'Growth rate'!$B$3:$S$93,6,FALSE)*VLOOKUP($F522,BY_IND_Demand_Drivers!$B$5:$J$100,7,FALSE)</f>
        <v>0.22031726415126668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56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IFDFL</v>
      </c>
      <c r="G523" s="16">
        <f>VLOOKUP($D523,'Growth rate'!$B$3:$S$93,6,FALSE)*VLOOKUP($F523,BY_IND_Demand_Drivers!$B$5:$J$100,7,FALSE)</f>
        <v>0.223820422292652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56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IFDFL</v>
      </c>
      <c r="G524" s="16">
        <f>VLOOKUP($D524,'Growth rate'!$B$3:$S$93,6,FALSE)*VLOOKUP($F524,BY_IND_Demand_Drivers!$B$5:$J$100,7,FALSE)</f>
        <v>0.22732358043403733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56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IFDFL</v>
      </c>
      <c r="G525" s="16">
        <f>VLOOKUP($D525,'Growth rate'!$B$3:$S$93,6,FALSE)*VLOOKUP($F525,BY_IND_Demand_Drivers!$B$5:$J$100,7,FALSE)</f>
        <v>0.23082673857542269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56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IFDFL</v>
      </c>
      <c r="G526" s="16">
        <f>VLOOKUP($D526,'Growth rate'!$B$3:$S$93,6,FALSE)*VLOOKUP($F526,BY_IND_Demand_Drivers!$B$5:$J$100,7,FALSE)</f>
        <v>0.23432989671680798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56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IFDFL</v>
      </c>
      <c r="G527" s="16">
        <f>VLOOKUP($D527,'Growth rate'!$B$3:$S$93,6,FALSE)*VLOOKUP($F527,BY_IND_Demand_Drivers!$B$5:$J$100,7,FALSE)</f>
        <v>0.23783305485819334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56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IFDFL</v>
      </c>
      <c r="G528" s="16">
        <f>VLOOKUP($D528,'Growth rate'!$B$3:$S$93,6,FALSE)*VLOOKUP($F528,BY_IND_Demand_Drivers!$B$5:$J$100,7,FALSE)</f>
        <v>0.24050697494833395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56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IFDFL</v>
      </c>
      <c r="G529" s="16">
        <f>VLOOKUP($D529,'Growth rate'!$B$3:$S$93,6,FALSE)*VLOOKUP($F529,BY_IND_Demand_Drivers!$B$5:$J$100,7,FALSE)</f>
        <v>0.24318089503847459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56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IFDFL</v>
      </c>
      <c r="G530" s="16">
        <f>VLOOKUP($D530,'Growth rate'!$B$3:$S$93,6,FALSE)*VLOOKUP($F530,BY_IND_Demand_Drivers!$B$5:$J$100,7,FALSE)</f>
        <v>0.24585481512861526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56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IFDFL</v>
      </c>
      <c r="G531" s="16">
        <f>VLOOKUP($D531,'Growth rate'!$B$3:$S$93,6,FALSE)*VLOOKUP($F531,BY_IND_Demand_Drivers!$B$5:$J$100,7,FALSE)</f>
        <v>0.2485287352187559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56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IFDFL</v>
      </c>
      <c r="G532" s="16">
        <f>VLOOKUP($D532,'Growth rate'!$B$3:$S$93,6,FALSE)*VLOOKUP($F532,BY_IND_Demand_Drivers!$B$5:$J$100,7,FALSE)</f>
        <v>0.25120265530889657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56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IFDFL</v>
      </c>
      <c r="G533" s="16">
        <f>VLOOKUP($D533,'Growth rate'!$B$3:$S$93,6,FALSE)*VLOOKUP($F533,BY_IND_Demand_Drivers!$B$5:$J$100,7,FALSE)</f>
        <v>0.25406503702554634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56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IFDFL</v>
      </c>
      <c r="G534" s="16">
        <f>VLOOKUP($D534,'Growth rate'!$B$3:$S$93,6,FALSE)*VLOOKUP($F534,BY_IND_Demand_Drivers!$B$5:$J$100,7,FALSE)</f>
        <v>0.25692741874219605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56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IFDFL</v>
      </c>
      <c r="G535" s="16">
        <f>VLOOKUP($D535,'Growth rate'!$B$3:$S$93,6,FALSE)*VLOOKUP($F535,BY_IND_Demand_Drivers!$B$5:$J$100,7,FALSE)</f>
        <v>0.25978980045884581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56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IFDFL</v>
      </c>
      <c r="G536" s="16">
        <f>VLOOKUP($D536,'Growth rate'!$B$3:$S$93,6,FALSE)*VLOOKUP($F536,BY_IND_Demand_Drivers!$B$5:$J$100,7,FALSE)</f>
        <v>0.26265218217549552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56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IFDFL</v>
      </c>
      <c r="G537" s="16">
        <f>VLOOKUP($D537,'Growth rate'!$B$3:$S$93,6,FALSE)*VLOOKUP($F537,BY_IND_Demand_Drivers!$B$5:$J$100,7,FALSE)</f>
        <v>0.26551456389214523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56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IFDFL</v>
      </c>
      <c r="G538" s="16">
        <f>VLOOKUP($D538,'Growth rate'!$B$3:$S$93,6,FALSE)*VLOOKUP($F538,BY_IND_Demand_Drivers!$B$5:$J$100,7,FALSE)</f>
        <v>0.26835858947426078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56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IFDFL</v>
      </c>
      <c r="G539" s="16">
        <f>VLOOKUP($D539,'Growth rate'!$B$3:$S$93,6,FALSE)*VLOOKUP($F539,BY_IND_Demand_Drivers!$B$5:$J$100,7,FALSE)</f>
        <v>0.27120261505637633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56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IFDFL</v>
      </c>
      <c r="G540" s="16">
        <f>VLOOKUP($D540,'Growth rate'!$B$3:$S$93,6,FALSE)*VLOOKUP($F540,BY_IND_Demand_Drivers!$B$5:$J$100,7,FALSE)</f>
        <v>0.27404664063849188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56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IFDFL</v>
      </c>
      <c r="G541" s="16">
        <f>VLOOKUP($D541,'Growth rate'!$B$3:$S$93,6,FALSE)*VLOOKUP($F541,BY_IND_Demand_Drivers!$B$5:$J$100,7,FALSE)</f>
        <v>0.27689066622060732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56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IFDFL</v>
      </c>
      <c r="G542" s="16">
        <f>VLOOKUP($D542,'Growth rate'!$B$3:$S$93,6,FALSE)*VLOOKUP($F542,BY_IND_Demand_Drivers!$B$5:$J$100,7,FALSE)</f>
        <v>0.27973469180272292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56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IFDFL</v>
      </c>
      <c r="G543" s="16">
        <f>VLOOKUP($D543,'Growth rate'!$B$3:$S$93,6,FALSE)*VLOOKUP($F543,BY_IND_Demand_Drivers!$B$5:$J$100,7,FALSE)</f>
        <v>0.28254904677996734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56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IFDFL</v>
      </c>
      <c r="G544" s="16">
        <f>VLOOKUP($D544,'Growth rate'!$B$3:$S$93,6,FALSE)*VLOOKUP($F544,BY_IND_Demand_Drivers!$B$5:$J$100,7,FALSE)</f>
        <v>0.28536340175721181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56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IFDFL</v>
      </c>
      <c r="G545" s="16">
        <f>VLOOKUP($D545,'Growth rate'!$B$3:$S$93,6,FALSE)*VLOOKUP($F545,BY_IND_Demand_Drivers!$B$5:$J$100,7,FALSE)</f>
        <v>0.28817775673445623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56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IFDFL</v>
      </c>
      <c r="G546" s="16">
        <f>VLOOKUP($D546,'Growth rate'!$B$3:$S$93,6,FALSE)*VLOOKUP($F546,BY_IND_Demand_Drivers!$B$5:$J$100,7,FALSE)</f>
        <v>0.2909921117117007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56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IFDFL</v>
      </c>
      <c r="G547" s="16">
        <f>VLOOKUP($D547,'Growth rate'!$B$3:$S$93,6,FALSE)*VLOOKUP($F547,BY_IND_Demand_Drivers!$B$5:$J$100,7,FALSE)</f>
        <v>0.29380646668894506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56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IFDFL</v>
      </c>
      <c r="G548" s="16">
        <f>VLOOKUP($D548,'Growth rate'!$B$3:$S$93,6,FALSE)*VLOOKUP($F548,BY_IND_Demand_Drivers!$B$5:$J$100,7,FALSE)</f>
        <v>0.29647195072593846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56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IFDFL</v>
      </c>
      <c r="G549" s="16">
        <f>VLOOKUP($D549,'Growth rate'!$B$3:$S$93,6,FALSE)*VLOOKUP($F549,BY_IND_Demand_Drivers!$B$5:$J$100,7,FALSE)</f>
        <v>0.29913743476293186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56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IFDFL</v>
      </c>
      <c r="G550" s="16">
        <f>VLOOKUP($D550,'Growth rate'!$B$3:$S$93,6,FALSE)*VLOOKUP($F550,BY_IND_Demand_Drivers!$B$5:$J$100,7,FALSE)</f>
        <v>0.30180291879992516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56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IFDFL</v>
      </c>
      <c r="G551" s="16">
        <f>VLOOKUP($D551,'Growth rate'!$B$3:$S$93,6,FALSE)*VLOOKUP($F551,BY_IND_Demand_Drivers!$B$5:$J$100,7,FALSE)</f>
        <v>0.30446840283691851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56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IFDFL</v>
      </c>
      <c r="G552" s="16">
        <f>VLOOKUP($D552,'Growth rate'!$B$3:$S$93,6,FALSE)*VLOOKUP($F552,BY_IND_Demand_Drivers!$B$5:$J$100,7,FALSE)</f>
        <v>0.30713388687391191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56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IFDFL</v>
      </c>
      <c r="G553" s="16">
        <f>VLOOKUP($D553,'Growth rate'!$B$3:$S$93,6,FALSE)*VLOOKUP($F553,BY_IND_Demand_Drivers!$B$5:$J$100,7,FALSE)</f>
        <v>0.30963683495894451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56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IFDFL</v>
      </c>
      <c r="G554" s="16">
        <f>VLOOKUP($D554,'Growth rate'!$B$3:$S$93,6,FALSE)*VLOOKUP($F554,BY_IND_Demand_Drivers!$B$5:$J$100,7,FALSE)</f>
        <v>0.31213978304397705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56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IFDFL</v>
      </c>
      <c r="G555" s="16">
        <f>VLOOKUP($D555,'Growth rate'!$B$3:$S$93,6,FALSE)*VLOOKUP($F555,BY_IND_Demand_Drivers!$B$5:$J$100,7,FALSE)</f>
        <v>0.31464273112900959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56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IFDFL</v>
      </c>
      <c r="G556" s="16">
        <f>VLOOKUP($D556,'Growth rate'!$B$3:$S$93,6,FALSE)*VLOOKUP($F556,BY_IND_Demand_Drivers!$B$5:$J$100,7,FALSE)</f>
        <v>0.31714567921404219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56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IFDFL</v>
      </c>
      <c r="G557" s="16">
        <f>VLOOKUP($D557,'Growth rate'!$B$3:$S$93,6,FALSE)*VLOOKUP($F557,BY_IND_Demand_Drivers!$B$5:$J$100,7,FALSE)</f>
        <v>0.31964862729907478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56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IFDFL</v>
      </c>
      <c r="G558" s="16">
        <f>VLOOKUP($D558,'Growth rate'!$B$3:$S$93,6,FALSE)*VLOOKUP($F558,BY_IND_Demand_Drivers!$B$5:$J$100,7,FALSE)</f>
        <v>0.32184725995569818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56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IFDFL</v>
      </c>
      <c r="G559" s="16">
        <f>VLOOKUP($D559,'Growth rate'!$B$3:$S$93,6,FALSE)*VLOOKUP($F559,BY_IND_Demand_Drivers!$B$5:$J$100,7,FALSE)</f>
        <v>0.32404589261232153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56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IFDFL</v>
      </c>
      <c r="G560" s="16">
        <f>VLOOKUP($D560,'Growth rate'!$B$3:$S$93,6,FALSE)*VLOOKUP($F560,BY_IND_Demand_Drivers!$B$5:$J$100,7,FALSE)</f>
        <v>0.32624452526894493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56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IFDFL</v>
      </c>
      <c r="G561" s="16">
        <f>VLOOKUP($D561,'Growth rate'!$B$3:$S$93,6,FALSE)*VLOOKUP($F561,BY_IND_Demand_Drivers!$B$5:$J$100,7,FALSE)</f>
        <v>0.32844315792556827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56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IFDFL</v>
      </c>
      <c r="G562" s="16">
        <f>VLOOKUP($D562,'Growth rate'!$B$3:$S$93,6,FALSE)*VLOOKUP($F562,BY_IND_Demand_Drivers!$B$5:$J$100,7,FALSE)</f>
        <v>0.33064179058219167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56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IFDFL</v>
      </c>
      <c r="G563" s="16">
        <f>VLOOKUP($D563,'Growth rate'!$B$3:$S$93,6,FALSE)*VLOOKUP($F563,BY_IND_Demand_Drivers!$B$5:$J$100,7,FALSE)</f>
        <v>0.3325735969533179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56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IFDFL</v>
      </c>
      <c r="G564" s="16">
        <f>VLOOKUP($D564,'Growth rate'!$B$3:$S$93,6,FALSE)*VLOOKUP($F564,BY_IND_Demand_Drivers!$B$5:$J$100,7,FALSE)</f>
        <v>0.33450540332444401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56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IFDFL</v>
      </c>
      <c r="G565" s="16">
        <f>VLOOKUP($D565,'Growth rate'!$B$3:$S$93,6,FALSE)*VLOOKUP($F565,BY_IND_Demand_Drivers!$B$5:$J$100,7,FALSE)</f>
        <v>0.33643720969557017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56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IFDFL</v>
      </c>
      <c r="G566" s="16">
        <f>VLOOKUP($D566,'Growth rate'!$B$3:$S$93,6,FALSE)*VLOOKUP($F566,BY_IND_Demand_Drivers!$B$5:$J$100,7,FALSE)</f>
        <v>0.33836901606669634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56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IFDFL</v>
      </c>
      <c r="G567" s="16">
        <f>VLOOKUP($D567,'Growth rate'!$B$3:$S$93,6,FALSE)*VLOOKUP($F567,BY_IND_Demand_Drivers!$B$5:$J$100,7,FALSE)</f>
        <v>0.34030082243782256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56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IFDFL</v>
      </c>
      <c r="G568" s="16">
        <f>VLOOKUP($D568,'Growth rate'!$B$3:$S$93,6,FALSE)*VLOOKUP($F568,BY_IND_Demand_Drivers!$B$5:$J$100,7,FALSE)</f>
        <v>0.34204198595972501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56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IFDFL</v>
      </c>
      <c r="G569" s="16">
        <f>VLOOKUP($D569,'Growth rate'!$B$3:$S$93,6,FALSE)*VLOOKUP($F569,BY_IND_Demand_Drivers!$B$5:$J$100,7,FALSE)</f>
        <v>0.34378314948162758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56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IFDFL</v>
      </c>
      <c r="G570" s="16">
        <f>VLOOKUP($D570,'Growth rate'!$B$3:$S$93,6,FALSE)*VLOOKUP($F570,BY_IND_Demand_Drivers!$B$5:$J$100,7,FALSE)</f>
        <v>0.34552431300352998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56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IFDFL</v>
      </c>
      <c r="G571" s="16">
        <f>VLOOKUP($D571,'Growth rate'!$B$3:$S$93,6,FALSE)*VLOOKUP($F571,BY_IND_Demand_Drivers!$B$5:$J$100,7,FALSE)</f>
        <v>0.34726547652543249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56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IFDFL</v>
      </c>
      <c r="G572" s="16">
        <f>VLOOKUP($D572,'Growth rate'!$B$3:$S$93,6,FALSE)*VLOOKUP($F572,BY_IND_Demand_Drivers!$B$5:$J$100,7,FALSE)</f>
        <v>0.34900664004733495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56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IFDFL</v>
      </c>
      <c r="G573" s="16">
        <f>VLOOKUP($D573,'Growth rate'!$B$3:$S$93,6,FALSE)*VLOOKUP($F573,BY_IND_Demand_Drivers!$B$5:$J$100,7,FALSE)</f>
        <v>0.35059526737803215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56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IFDFL</v>
      </c>
      <c r="G574" s="16">
        <f>VLOOKUP($D574,'Growth rate'!$B$3:$S$93,6,FALSE)*VLOOKUP($F574,BY_IND_Demand_Drivers!$B$5:$J$100,7,FALSE)</f>
        <v>0.35218389470872941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56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IFDFL</v>
      </c>
      <c r="G575" s="16">
        <f>VLOOKUP($D575,'Growth rate'!$B$3:$S$93,6,FALSE)*VLOOKUP($F575,BY_IND_Demand_Drivers!$B$5:$J$100,7,FALSE)</f>
        <v>0.35377252203942655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56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IFDFL</v>
      </c>
      <c r="G576" s="16">
        <f>VLOOKUP($D576,'Growth rate'!$B$3:$S$93,6,FALSE)*VLOOKUP($F576,BY_IND_Demand_Drivers!$B$5:$J$100,7,FALSE)</f>
        <v>0.35536114937012375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56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IFDFL</v>
      </c>
      <c r="G577" s="16">
        <f>VLOOKUP($D577,'Growth rate'!$B$3:$S$93,6,FALSE)*VLOOKUP($F577,BY_IND_Demand_Drivers!$B$5:$J$100,7,FALSE)</f>
        <v>0.3569497767008209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92D050"/>
  </sheetPr>
  <dimension ref="A2:I577"/>
  <sheetViews>
    <sheetView topLeftCell="A5"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57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IRDPH</v>
      </c>
      <c r="G4" s="16">
        <f>VLOOKUP($D4,'Growth rate'!$B$3:$S$93,6,FALSE)*VLOOKUP($F4,BY_IND_Demand_Drivers!$B$5:$J$100,7,FALSE)</f>
        <v>117.92298632079201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57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IRDPH</v>
      </c>
      <c r="G5" s="16">
        <f>VLOOKUP($D5,'Growth rate'!$B$3:$S$93,6,FALSE)*VLOOKUP($F5,BY_IND_Demand_Drivers!$B$5:$J$100,7,FALSE)</f>
        <v>121.11950724930078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57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IRDPH</v>
      </c>
      <c r="G6" s="16">
        <f>VLOOKUP($D6,'Growth rate'!$B$3:$S$93,6,FALSE)*VLOOKUP($F6,BY_IND_Demand_Drivers!$B$5:$J$100,7,FALSE)</f>
        <v>124.31602817780956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57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IRDPH</v>
      </c>
      <c r="G7" s="16">
        <f>VLOOKUP($D7,'Growth rate'!$B$3:$S$93,6,FALSE)*VLOOKUP($F7,BY_IND_Demand_Drivers!$B$5:$J$100,7,FALSE)</f>
        <v>127.51254910631836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57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IRDPH</v>
      </c>
      <c r="G8" s="16">
        <f>VLOOKUP($D8,'Growth rate'!$B$3:$S$93,6,FALSE)*VLOOKUP($F8,BY_IND_Demand_Drivers!$B$5:$J$100,7,FALSE)</f>
        <v>130.70907003482714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57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IRDPH</v>
      </c>
      <c r="G9" s="16">
        <f>VLOOKUP($D9,'Growth rate'!$B$3:$S$93,6,FALSE)*VLOOKUP($F9,BY_IND_Demand_Drivers!$B$5:$J$100,7,FALSE)</f>
        <v>133.90559096333592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57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IRDPH</v>
      </c>
      <c r="G10" s="16">
        <f>VLOOKUP($D10,'Growth rate'!$B$3:$S$93,6,FALSE)*VLOOKUP($F10,BY_IND_Demand_Drivers!$B$5:$J$100,7,FALSE)</f>
        <v>137.10211189184469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57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IRDPH</v>
      </c>
      <c r="G11" s="16">
        <f>VLOOKUP($D11,'Growth rate'!$B$3:$S$93,6,FALSE)*VLOOKUP($F11,BY_IND_Demand_Drivers!$B$5:$J$100,7,FALSE)</f>
        <v>140.29863282035348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57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IRDPH</v>
      </c>
      <c r="G12" s="16">
        <f>VLOOKUP($D12,'Growth rate'!$B$3:$S$93,6,FALSE)*VLOOKUP($F12,BY_IND_Demand_Drivers!$B$5:$J$100,7,FALSE)</f>
        <v>143.49515374886226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57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IRDPH</v>
      </c>
      <c r="G13" s="16">
        <f>VLOOKUP($D13,'Growth rate'!$B$3:$S$93,6,FALSE)*VLOOKUP($F13,BY_IND_Demand_Drivers!$B$5:$J$100,7,FALSE)</f>
        <v>146.69167467737105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57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IRDPH</v>
      </c>
      <c r="G14" s="16">
        <f>VLOOKUP($D14,'Growth rate'!$B$3:$S$93,6,FALSE)*VLOOKUP($F14,BY_IND_Demand_Drivers!$B$5:$J$100,7,FALSE)</f>
        <v>149.88819560587982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57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IRDPH</v>
      </c>
      <c r="G15" s="16">
        <f>VLOOKUP($D15,'Growth rate'!$B$3:$S$93,6,FALSE)*VLOOKUP($F15,BY_IND_Demand_Drivers!$B$5:$J$100,7,FALSE)</f>
        <v>153.08471653438863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57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IRDPH</v>
      </c>
      <c r="G16" s="16">
        <f>VLOOKUP($D16,'Growth rate'!$B$3:$S$93,6,FALSE)*VLOOKUP($F16,BY_IND_Demand_Drivers!$B$5:$J$100,7,FALSE)</f>
        <v>156.28123746289737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57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IRDPH</v>
      </c>
      <c r="G17" s="16">
        <f>VLOOKUP($D17,'Growth rate'!$B$3:$S$93,6,FALSE)*VLOOKUP($F17,BY_IND_Demand_Drivers!$B$5:$J$100,7,FALSE)</f>
        <v>159.47775839140618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57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IRDPH</v>
      </c>
      <c r="G18" s="16">
        <f>VLOOKUP($D18,'Growth rate'!$B$3:$S$93,6,FALSE)*VLOOKUP($F18,BY_IND_Demand_Drivers!$B$5:$J$100,7,FALSE)</f>
        <v>162.67427931991494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57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IRDPH</v>
      </c>
      <c r="G19" s="16">
        <f>VLOOKUP($D19,'Growth rate'!$B$3:$S$93,6,FALSE)*VLOOKUP($F19,BY_IND_Demand_Drivers!$B$5:$J$100,7,FALSE)</f>
        <v>165.87080024842373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57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IRDPH</v>
      </c>
      <c r="G20" s="16">
        <f>VLOOKUP($D20,'Growth rate'!$B$3:$S$93,6,FALSE)*VLOOKUP($F20,BY_IND_Demand_Drivers!$B$5:$J$100,7,FALSE)</f>
        <v>169.06732117693255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57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IRDPH</v>
      </c>
      <c r="G21" s="16">
        <f>VLOOKUP($D21,'Growth rate'!$B$3:$S$93,6,FALSE)*VLOOKUP($F21,BY_IND_Demand_Drivers!$B$5:$J$100,7,FALSE)</f>
        <v>172.26384210544131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57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IRDPH</v>
      </c>
      <c r="G22" s="16">
        <f>VLOOKUP($D22,'Growth rate'!$B$3:$S$93,6,FALSE)*VLOOKUP($F22,BY_IND_Demand_Drivers!$B$5:$J$100,7,FALSE)</f>
        <v>175.4603630339501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57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IRDPH</v>
      </c>
      <c r="G23" s="16">
        <f>VLOOKUP($D23,'Growth rate'!$B$3:$S$93,6,FALSE)*VLOOKUP($F23,BY_IND_Demand_Drivers!$B$5:$J$100,7,FALSE)</f>
        <v>178.65688396245886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57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IRDPH</v>
      </c>
      <c r="G24" s="16">
        <f>VLOOKUP($D24,'Growth rate'!$B$3:$S$93,6,FALSE)*VLOOKUP($F24,BY_IND_Demand_Drivers!$B$5:$J$100,7,FALSE)</f>
        <v>181.85340489096765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57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IRDPH</v>
      </c>
      <c r="G25" s="16">
        <f>VLOOKUP($D25,'Growth rate'!$B$3:$S$93,6,FALSE)*VLOOKUP($F25,BY_IND_Demand_Drivers!$B$5:$J$100,7,FALSE)</f>
        <v>185.04992581947644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57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IRDPH</v>
      </c>
      <c r="G26" s="16">
        <f>VLOOKUP($D26,'Growth rate'!$B$3:$S$93,6,FALSE)*VLOOKUP($F26,BY_IND_Demand_Drivers!$B$5:$J$100,7,FALSE)</f>
        <v>188.24644674798523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57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IRDPH</v>
      </c>
      <c r="G27" s="16">
        <f>VLOOKUP($D27,'Growth rate'!$B$3:$S$93,6,FALSE)*VLOOKUP($F27,BY_IND_Demand_Drivers!$B$5:$J$100,7,FALSE)</f>
        <v>191.44296767649399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57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IRDPH</v>
      </c>
      <c r="G28" s="16">
        <f>VLOOKUP($D28,'Growth rate'!$B$3:$S$93,6,FALSE)*VLOOKUP($F28,BY_IND_Demand_Drivers!$B$5:$J$100,7,FALSE)</f>
        <v>194.63948860500278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57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IRDPH</v>
      </c>
      <c r="G29" s="16">
        <f>VLOOKUP($D29,'Growth rate'!$B$3:$S$93,6,FALSE)*VLOOKUP($F29,BY_IND_Demand_Drivers!$B$5:$J$100,7,FALSE)</f>
        <v>197.83600953351154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57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IRDPH</v>
      </c>
      <c r="G30" s="16">
        <f>VLOOKUP($D30,'Growth rate'!$B$3:$S$93,6,FALSE)*VLOOKUP($F30,BY_IND_Demand_Drivers!$B$5:$J$100,7,FALSE)</f>
        <v>201.03253046202036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57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IRDPH</v>
      </c>
      <c r="G31" s="16">
        <f>VLOOKUP($D31,'Growth rate'!$B$3:$S$93,6,FALSE)*VLOOKUP($F31,BY_IND_Demand_Drivers!$B$5:$J$100,7,FALSE)</f>
        <v>204.22905139052912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57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IRDPH</v>
      </c>
      <c r="G32" s="16">
        <f>VLOOKUP($D32,'Growth rate'!$B$3:$S$93,6,FALSE)*VLOOKUP($F32,BY_IND_Demand_Drivers!$B$5:$J$100,7,FALSE)</f>
        <v>207.42557231903791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57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IRDPH</v>
      </c>
      <c r="G33" s="16">
        <f>VLOOKUP($D33,'Growth rate'!$B$3:$S$93,6,FALSE)*VLOOKUP($F33,BY_IND_Demand_Drivers!$B$5:$J$100,7,FALSE)</f>
        <v>210.6220932475467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57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IRDPH</v>
      </c>
      <c r="G34" s="16">
        <f>VLOOKUP($D34,'Growth rate'!$B$3:$S$93,6,FALSE)*VLOOKUP($F34,BY_IND_Demand_Drivers!$B$5:$J$100,7,FALSE)</f>
        <v>213.81861417605546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57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IRDPH</v>
      </c>
      <c r="G35" s="16">
        <f>VLOOKUP($D35,'Growth rate'!$B$3:$S$93,6,FALSE)*VLOOKUP($F35,BY_IND_Demand_Drivers!$B$5:$J$100,7,FALSE)</f>
        <v>217.01513510456428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57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IRDPH</v>
      </c>
      <c r="G36" s="16">
        <f>VLOOKUP($D36,'Growth rate'!$B$3:$S$93,6,FALSE)*VLOOKUP($F36,BY_IND_Demand_Drivers!$B$5:$J$100,7,FALSE)</f>
        <v>219.4550025568268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57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IRDPH</v>
      </c>
      <c r="G37" s="16">
        <f>VLOOKUP($D37,'Growth rate'!$B$3:$S$93,6,FALSE)*VLOOKUP($F37,BY_IND_Demand_Drivers!$B$5:$J$100,7,FALSE)</f>
        <v>221.89487000908935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57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IRDPH</v>
      </c>
      <c r="G38" s="16">
        <f>VLOOKUP($D38,'Growth rate'!$B$3:$S$93,6,FALSE)*VLOOKUP($F38,BY_IND_Demand_Drivers!$B$5:$J$100,7,FALSE)</f>
        <v>224.33473746135192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57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IRDPH</v>
      </c>
      <c r="G39" s="16">
        <f>VLOOKUP($D39,'Growth rate'!$B$3:$S$93,6,FALSE)*VLOOKUP($F39,BY_IND_Demand_Drivers!$B$5:$J$100,7,FALSE)</f>
        <v>226.77460491361447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57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IRDPH</v>
      </c>
      <c r="G40" s="16">
        <f>VLOOKUP($D40,'Growth rate'!$B$3:$S$93,6,FALSE)*VLOOKUP($F40,BY_IND_Demand_Drivers!$B$5:$J$100,7,FALSE)</f>
        <v>229.21447236587707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57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IRDPH</v>
      </c>
      <c r="G41" s="16">
        <f>VLOOKUP($D41,'Growth rate'!$B$3:$S$93,6,FALSE)*VLOOKUP($F41,BY_IND_Demand_Drivers!$B$5:$J$100,7,FALSE)</f>
        <v>231.82630508748909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57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IRDPH</v>
      </c>
      <c r="G42" s="16">
        <f>VLOOKUP($D42,'Growth rate'!$B$3:$S$93,6,FALSE)*VLOOKUP($F42,BY_IND_Demand_Drivers!$B$5:$J$100,7,FALSE)</f>
        <v>234.43813780910108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57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IRDPH</v>
      </c>
      <c r="G43" s="16">
        <f>VLOOKUP($D43,'Growth rate'!$B$3:$S$93,6,FALSE)*VLOOKUP($F43,BY_IND_Demand_Drivers!$B$5:$J$100,7,FALSE)</f>
        <v>237.04997053071313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57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IRDPH</v>
      </c>
      <c r="G44" s="16">
        <f>VLOOKUP($D44,'Growth rate'!$B$3:$S$93,6,FALSE)*VLOOKUP($F44,BY_IND_Demand_Drivers!$B$5:$J$100,7,FALSE)</f>
        <v>239.66180325232517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57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IRDPH</v>
      </c>
      <c r="G45" s="16">
        <f>VLOOKUP($D45,'Growth rate'!$B$3:$S$93,6,FALSE)*VLOOKUP($F45,BY_IND_Demand_Drivers!$B$5:$J$100,7,FALSE)</f>
        <v>242.27363597393713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57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IRDPH</v>
      </c>
      <c r="G46" s="16">
        <f>VLOOKUP($D46,'Growth rate'!$B$3:$S$93,6,FALSE)*VLOOKUP($F46,BY_IND_Demand_Drivers!$B$5:$J$100,7,FALSE)</f>
        <v>244.86871930376128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57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IRDPH</v>
      </c>
      <c r="G47" s="16">
        <f>VLOOKUP($D47,'Growth rate'!$B$3:$S$93,6,FALSE)*VLOOKUP($F47,BY_IND_Demand_Drivers!$B$5:$J$100,7,FALSE)</f>
        <v>247.4638026335854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57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IRDPH</v>
      </c>
      <c r="G48" s="16">
        <f>VLOOKUP($D48,'Growth rate'!$B$3:$S$93,6,FALSE)*VLOOKUP($F48,BY_IND_Demand_Drivers!$B$5:$J$100,7,FALSE)</f>
        <v>250.05888596340949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57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IRDPH</v>
      </c>
      <c r="G49" s="16">
        <f>VLOOKUP($D49,'Growth rate'!$B$3:$S$93,6,FALSE)*VLOOKUP($F49,BY_IND_Demand_Drivers!$B$5:$J$100,7,FALSE)</f>
        <v>252.65396929323356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57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IRDPH</v>
      </c>
      <c r="G50" s="16">
        <f>VLOOKUP($D50,'Growth rate'!$B$3:$S$93,6,FALSE)*VLOOKUP($F50,BY_IND_Demand_Drivers!$B$5:$J$100,7,FALSE)</f>
        <v>255.24905262305771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57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IRDPH</v>
      </c>
      <c r="G51" s="16">
        <f>VLOOKUP($D51,'Growth rate'!$B$3:$S$93,6,FALSE)*VLOOKUP($F51,BY_IND_Demand_Drivers!$B$5:$J$100,7,FALSE)</f>
        <v>257.81706246501619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57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IRDPH</v>
      </c>
      <c r="G52" s="16">
        <f>VLOOKUP($D52,'Growth rate'!$B$3:$S$93,6,FALSE)*VLOOKUP($F52,BY_IND_Demand_Drivers!$B$5:$J$100,7,FALSE)</f>
        <v>260.38507230697479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57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IRDPH</v>
      </c>
      <c r="G53" s="16">
        <f>VLOOKUP($D53,'Growth rate'!$B$3:$S$93,6,FALSE)*VLOOKUP($F53,BY_IND_Demand_Drivers!$B$5:$J$100,7,FALSE)</f>
        <v>262.95308214893328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57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IRDPH</v>
      </c>
      <c r="G54" s="16">
        <f>VLOOKUP($D54,'Growth rate'!$B$3:$S$93,6,FALSE)*VLOOKUP($F54,BY_IND_Demand_Drivers!$B$5:$J$100,7,FALSE)</f>
        <v>265.52109199089188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57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IRDPH</v>
      </c>
      <c r="G55" s="16">
        <f>VLOOKUP($D55,'Growth rate'!$B$3:$S$93,6,FALSE)*VLOOKUP($F55,BY_IND_Demand_Drivers!$B$5:$J$100,7,FALSE)</f>
        <v>268.08910183285036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57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IRDPH</v>
      </c>
      <c r="G56" s="16">
        <f>VLOOKUP($D56,'Growth rate'!$B$3:$S$93,6,FALSE)*VLOOKUP($F56,BY_IND_Demand_Drivers!$B$5:$J$100,7,FALSE)</f>
        <v>270.52127165361844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57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IRDPH</v>
      </c>
      <c r="G57" s="16">
        <f>VLOOKUP($D57,'Growth rate'!$B$3:$S$93,6,FALSE)*VLOOKUP($F57,BY_IND_Demand_Drivers!$B$5:$J$100,7,FALSE)</f>
        <v>272.95344147438652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57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IRDPH</v>
      </c>
      <c r="G58" s="16">
        <f>VLOOKUP($D58,'Growth rate'!$B$3:$S$93,6,FALSE)*VLOOKUP($F58,BY_IND_Demand_Drivers!$B$5:$J$100,7,FALSE)</f>
        <v>275.38561129515455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57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IRDPH</v>
      </c>
      <c r="G59" s="16">
        <f>VLOOKUP($D59,'Growth rate'!$B$3:$S$93,6,FALSE)*VLOOKUP($F59,BY_IND_Demand_Drivers!$B$5:$J$100,7,FALSE)</f>
        <v>277.81778111592257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57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IRDPH</v>
      </c>
      <c r="G60" s="16">
        <f>VLOOKUP($D60,'Growth rate'!$B$3:$S$93,6,FALSE)*VLOOKUP($F60,BY_IND_Demand_Drivers!$B$5:$J$100,7,FALSE)</f>
        <v>280.24995093669071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57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IRDPH</v>
      </c>
      <c r="G61" s="16">
        <f>VLOOKUP($D61,'Growth rate'!$B$3:$S$93,6,FALSE)*VLOOKUP($F61,BY_IND_Demand_Drivers!$B$5:$J$100,7,FALSE)</f>
        <v>282.53381184558293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57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IRDPH</v>
      </c>
      <c r="G62" s="16">
        <f>VLOOKUP($D62,'Growth rate'!$B$3:$S$93,6,FALSE)*VLOOKUP($F62,BY_IND_Demand_Drivers!$B$5:$J$100,7,FALSE)</f>
        <v>284.81767275447521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57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IRDPH</v>
      </c>
      <c r="G63" s="16">
        <f>VLOOKUP($D63,'Growth rate'!$B$3:$S$93,6,FALSE)*VLOOKUP($F63,BY_IND_Demand_Drivers!$B$5:$J$100,7,FALSE)</f>
        <v>287.10153366336743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57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IRDPH</v>
      </c>
      <c r="G64" s="16">
        <f>VLOOKUP($D64,'Growth rate'!$B$3:$S$93,6,FALSE)*VLOOKUP($F64,BY_IND_Demand_Drivers!$B$5:$J$100,7,FALSE)</f>
        <v>289.38539457225971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57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IRDPH</v>
      </c>
      <c r="G65" s="16">
        <f>VLOOKUP($D65,'Growth rate'!$B$3:$S$93,6,FALSE)*VLOOKUP($F65,BY_IND_Demand_Drivers!$B$5:$J$100,7,FALSE)</f>
        <v>291.66925548115199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57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IRDPH</v>
      </c>
      <c r="G66" s="16">
        <f>VLOOKUP($D66,'Growth rate'!$B$3:$S$93,6,FALSE)*VLOOKUP($F66,BY_IND_Demand_Drivers!$B$5:$J$100,7,FALSE)</f>
        <v>293.67543819325198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57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IRDPH</v>
      </c>
      <c r="G67" s="16">
        <f>VLOOKUP($D67,'Growth rate'!$B$3:$S$93,6,FALSE)*VLOOKUP($F67,BY_IND_Demand_Drivers!$B$5:$J$100,7,FALSE)</f>
        <v>295.68162090535185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57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IRDPH</v>
      </c>
      <c r="G68" s="16">
        <f>VLOOKUP($D68,'Growth rate'!$B$3:$S$93,6,FALSE)*VLOOKUP($F68,BY_IND_Demand_Drivers!$B$5:$J$100,7,FALSE)</f>
        <v>297.68780361745183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57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IRDPH</v>
      </c>
      <c r="G69" s="16">
        <f>VLOOKUP($D69,'Growth rate'!$B$3:$S$93,6,FALSE)*VLOOKUP($F69,BY_IND_Demand_Drivers!$B$5:$J$100,7,FALSE)</f>
        <v>299.69398632955182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57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IRDPH</v>
      </c>
      <c r="G70" s="16">
        <f>VLOOKUP($D70,'Growth rate'!$B$3:$S$93,6,FALSE)*VLOOKUP($F70,BY_IND_Demand_Drivers!$B$5:$J$100,7,FALSE)</f>
        <v>301.70016904165175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57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IRDPH</v>
      </c>
      <c r="G71" s="16">
        <f>VLOOKUP($D71,'Growth rate'!$B$3:$S$93,6,FALSE)*VLOOKUP($F71,BY_IND_Demand_Drivers!$B$5:$J$100,7,FALSE)</f>
        <v>303.46288121332941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57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IRDPH</v>
      </c>
      <c r="G72" s="16">
        <f>VLOOKUP($D72,'Growth rate'!$B$3:$S$93,6,FALSE)*VLOOKUP($F72,BY_IND_Demand_Drivers!$B$5:$J$100,7,FALSE)</f>
        <v>305.22559338500696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57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IRDPH</v>
      </c>
      <c r="G73" s="16">
        <f>VLOOKUP($D73,'Growth rate'!$B$3:$S$93,6,FALSE)*VLOOKUP($F73,BY_IND_Demand_Drivers!$B$5:$J$100,7,FALSE)</f>
        <v>306.98830555668457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57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IRDPH</v>
      </c>
      <c r="G74" s="16">
        <f>VLOOKUP($D74,'Growth rate'!$B$3:$S$93,6,FALSE)*VLOOKUP($F74,BY_IND_Demand_Drivers!$B$5:$J$100,7,FALSE)</f>
        <v>308.75101772836217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57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IRDPH</v>
      </c>
      <c r="G75" s="16">
        <f>VLOOKUP($D75,'Growth rate'!$B$3:$S$93,6,FALSE)*VLOOKUP($F75,BY_IND_Demand_Drivers!$B$5:$J$100,7,FALSE)</f>
        <v>310.51372990003978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57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IRDPH</v>
      </c>
      <c r="G76" s="16">
        <f>VLOOKUP($D76,'Growth rate'!$B$3:$S$93,6,FALSE)*VLOOKUP($F76,BY_IND_Demand_Drivers!$B$5:$J$100,7,FALSE)</f>
        <v>312.10248650567689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57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IRDPH</v>
      </c>
      <c r="G77" s="16">
        <f>VLOOKUP($D77,'Growth rate'!$B$3:$S$93,6,FALSE)*VLOOKUP($F77,BY_IND_Demand_Drivers!$B$5:$J$100,7,FALSE)</f>
        <v>313.69124311131407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57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IRDPH</v>
      </c>
      <c r="G78" s="16">
        <f>VLOOKUP($D78,'Growth rate'!$B$3:$S$93,6,FALSE)*VLOOKUP($F78,BY_IND_Demand_Drivers!$B$5:$J$100,7,FALSE)</f>
        <v>315.27999971695107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57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IRDPH</v>
      </c>
      <c r="G79" s="16">
        <f>VLOOKUP($D79,'Growth rate'!$B$3:$S$93,6,FALSE)*VLOOKUP($F79,BY_IND_Demand_Drivers!$B$5:$J$100,7,FALSE)</f>
        <v>316.86875632258818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57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IRDPH</v>
      </c>
      <c r="G80" s="16">
        <f>VLOOKUP($D80,'Growth rate'!$B$3:$S$93,6,FALSE)*VLOOKUP($F80,BY_IND_Demand_Drivers!$B$5:$J$100,7,FALSE)</f>
        <v>318.4575129282253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57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IRDPH</v>
      </c>
      <c r="G81" s="16">
        <f>VLOOKUP($D81,'Growth rate'!$B$3:$S$93,6,FALSE)*VLOOKUP($F81,BY_IND_Demand_Drivers!$B$5:$J$100,7,FALSE)</f>
        <v>319.907085087182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57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IRDPH</v>
      </c>
      <c r="G82" s="16">
        <f>VLOOKUP($D82,'Growth rate'!$B$3:$S$93,6,FALSE)*VLOOKUP($F82,BY_IND_Demand_Drivers!$B$5:$J$100,7,FALSE)</f>
        <v>321.35665724613875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57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IRDPH</v>
      </c>
      <c r="G83" s="16">
        <f>VLOOKUP($D83,'Growth rate'!$B$3:$S$93,6,FALSE)*VLOOKUP($F83,BY_IND_Demand_Drivers!$B$5:$J$100,7,FALSE)</f>
        <v>322.80622940509539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57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IRDPH</v>
      </c>
      <c r="G84" s="16">
        <f>VLOOKUP($D84,'Growth rate'!$B$3:$S$93,6,FALSE)*VLOOKUP($F84,BY_IND_Demand_Drivers!$B$5:$J$100,7,FALSE)</f>
        <v>324.25580156405209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57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IRDPH</v>
      </c>
      <c r="G85" s="16">
        <f>VLOOKUP($D85,'Growth rate'!$B$3:$S$93,6,FALSE)*VLOOKUP($F85,BY_IND_Demand_Drivers!$B$5:$J$100,7,FALSE)</f>
        <v>325.70537372300873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58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IRDCO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58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IRDCO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58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IRDCO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58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IRDCO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58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IRDCO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58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IRDCO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58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IRDCO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58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IRDCO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58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IRDCO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58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IRDCO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58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IRDCO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58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IRDCO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58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IRDCO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58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IRDCO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58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IRDCO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58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IRDCO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58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IRDCO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58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IRDCO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58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IRDCO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58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IRDCO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58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IRDCO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58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IRDCO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58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IRDCO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58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IRDCO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58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IRDCO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58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IRDCO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58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IRDCO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58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IRDCO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58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IRDCO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58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IRDCO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58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IRDCO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58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IRDCO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58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IRDCO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58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IRDCO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58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IRDCO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58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IRDCO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58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IRDCO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58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IRDCO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58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IRDCO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58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IRDCO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58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IRDCO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58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IRDCO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58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IRDCO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58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IRDCO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58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IRDCO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58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IRDCO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58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IRDCO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58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IRDCO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58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IRDCO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58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IRDCO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58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IRDCO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58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IRDCO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58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IRDCO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58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IRDCO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58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IRDCO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58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IRDCO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58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IRDCO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58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IRDCO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58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IRDCO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58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IRDCO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58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IRDCO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58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IRDCO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58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IRDCO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58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IRDCO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58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IRDCO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58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IRDCO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58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IRDCO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58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IRDCO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58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IRDCO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58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IRDCO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58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IRDCO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58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IRDCO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58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IRDCO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58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IRDCO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58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IRDCO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58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IRDCO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58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IRDCO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58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IRDCO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58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IRDCO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58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IRDCO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58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IRDCO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58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IRDCO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59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IRDSH</v>
      </c>
      <c r="G168" s="16">
        <f>VLOOKUP($D168,'Growth rate'!$B$3:$S$93,6,FALSE)*VLOOKUP($F168,BY_IND_Demand_Drivers!$B$5:$J$100,7,FALSE)</f>
        <v>25.9570474217822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59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IRDSH</v>
      </c>
      <c r="G169" s="16">
        <f>VLOOKUP($D169,'Growth rate'!$B$3:$S$93,6,FALSE)*VLOOKUP($F169,BY_IND_Demand_Drivers!$B$5:$J$100,7,FALSE)</f>
        <v>26.660661262601224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59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IRDSH</v>
      </c>
      <c r="G170" s="16">
        <f>VLOOKUP($D170,'Growth rate'!$B$3:$S$93,6,FALSE)*VLOOKUP($F170,BY_IND_Demand_Drivers!$B$5:$J$100,7,FALSE)</f>
        <v>27.364275103420244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59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IRDSH</v>
      </c>
      <c r="G171" s="16">
        <f>VLOOKUP($D171,'Growth rate'!$B$3:$S$93,6,FALSE)*VLOOKUP($F171,BY_IND_Demand_Drivers!$B$5:$J$100,7,FALSE)</f>
        <v>28.067888944239275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59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IRDSH</v>
      </c>
      <c r="G172" s="16">
        <f>VLOOKUP($D172,'Growth rate'!$B$3:$S$93,6,FALSE)*VLOOKUP($F172,BY_IND_Demand_Drivers!$B$5:$J$100,7,FALSE)</f>
        <v>28.771502785058299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59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IRDSH</v>
      </c>
      <c r="G173" s="16">
        <f>VLOOKUP($D173,'Growth rate'!$B$3:$S$93,6,FALSE)*VLOOKUP($F173,BY_IND_Demand_Drivers!$B$5:$J$100,7,FALSE)</f>
        <v>29.47511662587732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59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IRDSH</v>
      </c>
      <c r="G174" s="16">
        <f>VLOOKUP($D174,'Growth rate'!$B$3:$S$93,6,FALSE)*VLOOKUP($F174,BY_IND_Demand_Drivers!$B$5:$J$100,7,FALSE)</f>
        <v>30.178730466696344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59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IRDSH</v>
      </c>
      <c r="G175" s="16">
        <f>VLOOKUP($D175,'Growth rate'!$B$3:$S$93,6,FALSE)*VLOOKUP($F175,BY_IND_Demand_Drivers!$B$5:$J$100,7,FALSE)</f>
        <v>30.882344307515368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59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IRDSH</v>
      </c>
      <c r="G176" s="16">
        <f>VLOOKUP($D176,'Growth rate'!$B$3:$S$93,6,FALSE)*VLOOKUP($F176,BY_IND_Demand_Drivers!$B$5:$J$100,7,FALSE)</f>
        <v>31.585958148334395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59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IRDSH</v>
      </c>
      <c r="G177" s="16">
        <f>VLOOKUP($D177,'Growth rate'!$B$3:$S$93,6,FALSE)*VLOOKUP($F177,BY_IND_Demand_Drivers!$B$5:$J$100,7,FALSE)</f>
        <v>32.289571989153416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59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IRDSH</v>
      </c>
      <c r="G178" s="16">
        <f>VLOOKUP($D178,'Growth rate'!$B$3:$S$93,6,FALSE)*VLOOKUP($F178,BY_IND_Demand_Drivers!$B$5:$J$100,7,FALSE)</f>
        <v>32.99318582997244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59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IRDSH</v>
      </c>
      <c r="G179" s="16">
        <f>VLOOKUP($D179,'Growth rate'!$B$3:$S$93,6,FALSE)*VLOOKUP($F179,BY_IND_Demand_Drivers!$B$5:$J$100,7,FALSE)</f>
        <v>33.696799670791471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59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IRDSH</v>
      </c>
      <c r="G180" s="16">
        <f>VLOOKUP($D180,'Growth rate'!$B$3:$S$93,6,FALSE)*VLOOKUP($F180,BY_IND_Demand_Drivers!$B$5:$J$100,7,FALSE)</f>
        <v>34.400413511610488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59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IRDSH</v>
      </c>
      <c r="G181" s="16">
        <f>VLOOKUP($D181,'Growth rate'!$B$3:$S$93,6,FALSE)*VLOOKUP($F181,BY_IND_Demand_Drivers!$B$5:$J$100,7,FALSE)</f>
        <v>35.104027352429519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59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IRDSH</v>
      </c>
      <c r="G182" s="16">
        <f>VLOOKUP($D182,'Growth rate'!$B$3:$S$93,6,FALSE)*VLOOKUP($F182,BY_IND_Demand_Drivers!$B$5:$J$100,7,FALSE)</f>
        <v>35.807641193248543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59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IRDSH</v>
      </c>
      <c r="G183" s="16">
        <f>VLOOKUP($D183,'Growth rate'!$B$3:$S$93,6,FALSE)*VLOOKUP($F183,BY_IND_Demand_Drivers!$B$5:$J$100,7,FALSE)</f>
        <v>36.511255034067567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59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IRDSH</v>
      </c>
      <c r="G184" s="16">
        <f>VLOOKUP($D184,'Growth rate'!$B$3:$S$93,6,FALSE)*VLOOKUP($F184,BY_IND_Demand_Drivers!$B$5:$J$100,7,FALSE)</f>
        <v>37.214868874886591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59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IRDSH</v>
      </c>
      <c r="G185" s="16">
        <f>VLOOKUP($D185,'Growth rate'!$B$3:$S$93,6,FALSE)*VLOOKUP($F185,BY_IND_Demand_Drivers!$B$5:$J$100,7,FALSE)</f>
        <v>37.918482715705615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59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IRDSH</v>
      </c>
      <c r="G186" s="16">
        <f>VLOOKUP($D186,'Growth rate'!$B$3:$S$93,6,FALSE)*VLOOKUP($F186,BY_IND_Demand_Drivers!$B$5:$J$100,7,FALSE)</f>
        <v>38.622096556524639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59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IRDSH</v>
      </c>
      <c r="G187" s="16">
        <f>VLOOKUP($D187,'Growth rate'!$B$3:$S$93,6,FALSE)*VLOOKUP($F187,BY_IND_Demand_Drivers!$B$5:$J$100,7,FALSE)</f>
        <v>39.325710397343663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59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IRDSH</v>
      </c>
      <c r="G188" s="16">
        <f>VLOOKUP($D188,'Growth rate'!$B$3:$S$93,6,FALSE)*VLOOKUP($F188,BY_IND_Demand_Drivers!$B$5:$J$100,7,FALSE)</f>
        <v>40.029324238162687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59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IRDSH</v>
      </c>
      <c r="G189" s="16">
        <f>VLOOKUP($D189,'Growth rate'!$B$3:$S$93,6,FALSE)*VLOOKUP($F189,BY_IND_Demand_Drivers!$B$5:$J$100,7,FALSE)</f>
        <v>40.732938078981711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59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IRDSH</v>
      </c>
      <c r="G190" s="16">
        <f>VLOOKUP($D190,'Growth rate'!$B$3:$S$93,6,FALSE)*VLOOKUP($F190,BY_IND_Demand_Drivers!$B$5:$J$100,7,FALSE)</f>
        <v>41.436551919800735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59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IRDSH</v>
      </c>
      <c r="G191" s="16">
        <f>VLOOKUP($D191,'Growth rate'!$B$3:$S$93,6,FALSE)*VLOOKUP($F191,BY_IND_Demand_Drivers!$B$5:$J$100,7,FALSE)</f>
        <v>42.140165760619759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59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IRDSH</v>
      </c>
      <c r="G192" s="16">
        <f>VLOOKUP($D192,'Growth rate'!$B$3:$S$93,6,FALSE)*VLOOKUP($F192,BY_IND_Demand_Drivers!$B$5:$J$100,7,FALSE)</f>
        <v>42.843779601438783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59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IRDSH</v>
      </c>
      <c r="G193" s="16">
        <f>VLOOKUP($D193,'Growth rate'!$B$3:$S$93,6,FALSE)*VLOOKUP($F193,BY_IND_Demand_Drivers!$B$5:$J$100,7,FALSE)</f>
        <v>43.547393442257807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59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IRDSH</v>
      </c>
      <c r="G194" s="16">
        <f>VLOOKUP($D194,'Growth rate'!$B$3:$S$93,6,FALSE)*VLOOKUP($F194,BY_IND_Demand_Drivers!$B$5:$J$100,7,FALSE)</f>
        <v>44.251007283076838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59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IRDSH</v>
      </c>
      <c r="G195" s="16">
        <f>VLOOKUP($D195,'Growth rate'!$B$3:$S$93,6,FALSE)*VLOOKUP($F195,BY_IND_Demand_Drivers!$B$5:$J$100,7,FALSE)</f>
        <v>44.954621123895855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59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IRDSH</v>
      </c>
      <c r="G196" s="16">
        <f>VLOOKUP($D196,'Growth rate'!$B$3:$S$93,6,FALSE)*VLOOKUP($F196,BY_IND_Demand_Drivers!$B$5:$J$100,7,FALSE)</f>
        <v>45.658234964714879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59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IRDSH</v>
      </c>
      <c r="G197" s="16">
        <f>VLOOKUP($D197,'Growth rate'!$B$3:$S$93,6,FALSE)*VLOOKUP($F197,BY_IND_Demand_Drivers!$B$5:$J$100,7,FALSE)</f>
        <v>46.36184880553391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59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IRDSH</v>
      </c>
      <c r="G198" s="16">
        <f>VLOOKUP($D198,'Growth rate'!$B$3:$S$93,6,FALSE)*VLOOKUP($F198,BY_IND_Demand_Drivers!$B$5:$J$100,7,FALSE)</f>
        <v>47.065462646352927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59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IRDSH</v>
      </c>
      <c r="G199" s="16">
        <f>VLOOKUP($D199,'Growth rate'!$B$3:$S$93,6,FALSE)*VLOOKUP($F199,BY_IND_Demand_Drivers!$B$5:$J$100,7,FALSE)</f>
        <v>47.769076487171958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59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IRDSH</v>
      </c>
      <c r="G200" s="16">
        <f>VLOOKUP($D200,'Growth rate'!$B$3:$S$93,6,FALSE)*VLOOKUP($F200,BY_IND_Demand_Drivers!$B$5:$J$100,7,FALSE)</f>
        <v>48.306136793539679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59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IRDSH</v>
      </c>
      <c r="G201" s="16">
        <f>VLOOKUP($D201,'Growth rate'!$B$3:$S$93,6,FALSE)*VLOOKUP($F201,BY_IND_Demand_Drivers!$B$5:$J$100,7,FALSE)</f>
        <v>48.843197099907407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59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IRDSH</v>
      </c>
      <c r="G202" s="16">
        <f>VLOOKUP($D202,'Growth rate'!$B$3:$S$93,6,FALSE)*VLOOKUP($F202,BY_IND_Demand_Drivers!$B$5:$J$100,7,FALSE)</f>
        <v>49.380257406275142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59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IRDSH</v>
      </c>
      <c r="G203" s="16">
        <f>VLOOKUP($D203,'Growth rate'!$B$3:$S$93,6,FALSE)*VLOOKUP($F203,BY_IND_Demand_Drivers!$B$5:$J$100,7,FALSE)</f>
        <v>49.91731771264287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59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IRDSH</v>
      </c>
      <c r="G204" s="16">
        <f>VLOOKUP($D204,'Growth rate'!$B$3:$S$93,6,FALSE)*VLOOKUP($F204,BY_IND_Demand_Drivers!$B$5:$J$100,7,FALSE)</f>
        <v>50.454378019010605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59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IRDSH</v>
      </c>
      <c r="G205" s="16">
        <f>VLOOKUP($D205,'Growth rate'!$B$3:$S$93,6,FALSE)*VLOOKUP($F205,BY_IND_Demand_Drivers!$B$5:$J$100,7,FALSE)</f>
        <v>51.029291086664934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59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IRDSH</v>
      </c>
      <c r="G206" s="16">
        <f>VLOOKUP($D206,'Growth rate'!$B$3:$S$93,6,FALSE)*VLOOKUP($F206,BY_IND_Demand_Drivers!$B$5:$J$100,7,FALSE)</f>
        <v>51.604204154319255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59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IRDSH</v>
      </c>
      <c r="G207" s="16">
        <f>VLOOKUP($D207,'Growth rate'!$B$3:$S$93,6,FALSE)*VLOOKUP($F207,BY_IND_Demand_Drivers!$B$5:$J$100,7,FALSE)</f>
        <v>52.179117221973584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59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IRDSH</v>
      </c>
      <c r="G208" s="16">
        <f>VLOOKUP($D208,'Growth rate'!$B$3:$S$93,6,FALSE)*VLOOKUP($F208,BY_IND_Demand_Drivers!$B$5:$J$100,7,FALSE)</f>
        <v>52.754030289627913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59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IRDSH</v>
      </c>
      <c r="G209" s="16">
        <f>VLOOKUP($D209,'Growth rate'!$B$3:$S$93,6,FALSE)*VLOOKUP($F209,BY_IND_Demand_Drivers!$B$5:$J$100,7,FALSE)</f>
        <v>53.328943357282228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59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IRDSH</v>
      </c>
      <c r="G210" s="16">
        <f>VLOOKUP($D210,'Growth rate'!$B$3:$S$93,6,FALSE)*VLOOKUP($F210,BY_IND_Demand_Drivers!$B$5:$J$100,7,FALSE)</f>
        <v>53.900169571588549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59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IRDSH</v>
      </c>
      <c r="G211" s="16">
        <f>VLOOKUP($D211,'Growth rate'!$B$3:$S$93,6,FALSE)*VLOOKUP($F211,BY_IND_Demand_Drivers!$B$5:$J$100,7,FALSE)</f>
        <v>54.471395785894863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59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IRDSH</v>
      </c>
      <c r="G212" s="16">
        <f>VLOOKUP($D212,'Growth rate'!$B$3:$S$93,6,FALSE)*VLOOKUP($F212,BY_IND_Demand_Drivers!$B$5:$J$100,7,FALSE)</f>
        <v>55.04262200020117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59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IRDSH</v>
      </c>
      <c r="G213" s="16">
        <f>VLOOKUP($D213,'Growth rate'!$B$3:$S$93,6,FALSE)*VLOOKUP($F213,BY_IND_Demand_Drivers!$B$5:$J$100,7,FALSE)</f>
        <v>55.61384821450747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59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IRDSH</v>
      </c>
      <c r="G214" s="16">
        <f>VLOOKUP($D214,'Growth rate'!$B$3:$S$93,6,FALSE)*VLOOKUP($F214,BY_IND_Demand_Drivers!$B$5:$J$100,7,FALSE)</f>
        <v>56.185074428813792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59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IRDSH</v>
      </c>
      <c r="G215" s="16">
        <f>VLOOKUP($D215,'Growth rate'!$B$3:$S$93,6,FALSE)*VLOOKUP($F215,BY_IND_Demand_Drivers!$B$5:$J$100,7,FALSE)</f>
        <v>56.750341263780015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59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IRDSH</v>
      </c>
      <c r="G216" s="16">
        <f>VLOOKUP($D216,'Growth rate'!$B$3:$S$93,6,FALSE)*VLOOKUP($F216,BY_IND_Demand_Drivers!$B$5:$J$100,7,FALSE)</f>
        <v>57.315608098746267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59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IRDSH</v>
      </c>
      <c r="G217" s="16">
        <f>VLOOKUP($D217,'Growth rate'!$B$3:$S$93,6,FALSE)*VLOOKUP($F217,BY_IND_Demand_Drivers!$B$5:$J$100,7,FALSE)</f>
        <v>57.880874933712491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59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IRDSH</v>
      </c>
      <c r="G218" s="16">
        <f>VLOOKUP($D218,'Growth rate'!$B$3:$S$93,6,FALSE)*VLOOKUP($F218,BY_IND_Demand_Drivers!$B$5:$J$100,7,FALSE)</f>
        <v>58.446141768678743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59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IRDSH</v>
      </c>
      <c r="G219" s="16">
        <f>VLOOKUP($D219,'Growth rate'!$B$3:$S$93,6,FALSE)*VLOOKUP($F219,BY_IND_Demand_Drivers!$B$5:$J$100,7,FALSE)</f>
        <v>59.011408603644973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59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IRDSH</v>
      </c>
      <c r="G220" s="16">
        <f>VLOOKUP($D220,'Growth rate'!$B$3:$S$93,6,FALSE)*VLOOKUP($F220,BY_IND_Demand_Drivers!$B$5:$J$100,7,FALSE)</f>
        <v>59.546774517833782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59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IRDSH</v>
      </c>
      <c r="G221" s="16">
        <f>VLOOKUP($D221,'Growth rate'!$B$3:$S$93,6,FALSE)*VLOOKUP($F221,BY_IND_Demand_Drivers!$B$5:$J$100,7,FALSE)</f>
        <v>60.082140432022584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59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IRDSH</v>
      </c>
      <c r="G222" s="16">
        <f>VLOOKUP($D222,'Growth rate'!$B$3:$S$93,6,FALSE)*VLOOKUP($F222,BY_IND_Demand_Drivers!$B$5:$J$100,7,FALSE)</f>
        <v>60.617506346211371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59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IRDSH</v>
      </c>
      <c r="G223" s="16">
        <f>VLOOKUP($D223,'Growth rate'!$B$3:$S$93,6,FALSE)*VLOOKUP($F223,BY_IND_Demand_Drivers!$B$5:$J$100,7,FALSE)</f>
        <v>61.152872260400166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59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IRDSH</v>
      </c>
      <c r="G224" s="16">
        <f>VLOOKUP($D224,'Growth rate'!$B$3:$S$93,6,FALSE)*VLOOKUP($F224,BY_IND_Demand_Drivers!$B$5:$J$100,7,FALSE)</f>
        <v>61.688238174588975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59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IRDSH</v>
      </c>
      <c r="G225" s="16">
        <f>VLOOKUP($D225,'Growth rate'!$B$3:$S$93,6,FALSE)*VLOOKUP($F225,BY_IND_Demand_Drivers!$B$5:$J$100,7,FALSE)</f>
        <v>62.190958532735287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59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IRDSH</v>
      </c>
      <c r="G226" s="16">
        <f>VLOOKUP($D226,'Growth rate'!$B$3:$S$93,6,FALSE)*VLOOKUP($F226,BY_IND_Demand_Drivers!$B$5:$J$100,7,FALSE)</f>
        <v>62.6936788908816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59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IRDSH</v>
      </c>
      <c r="G227" s="16">
        <f>VLOOKUP($D227,'Growth rate'!$B$3:$S$93,6,FALSE)*VLOOKUP($F227,BY_IND_Demand_Drivers!$B$5:$J$100,7,FALSE)</f>
        <v>63.196399249027898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59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IRDSH</v>
      </c>
      <c r="G228" s="16">
        <f>VLOOKUP($D228,'Growth rate'!$B$3:$S$93,6,FALSE)*VLOOKUP($F228,BY_IND_Demand_Drivers!$B$5:$J$100,7,FALSE)</f>
        <v>63.699119607174211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59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IRDSH</v>
      </c>
      <c r="G229" s="16">
        <f>VLOOKUP($D229,'Growth rate'!$B$3:$S$93,6,FALSE)*VLOOKUP($F229,BY_IND_Demand_Drivers!$B$5:$J$100,7,FALSE)</f>
        <v>64.201839965320517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59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IRDSH</v>
      </c>
      <c r="G230" s="16">
        <f>VLOOKUP($D230,'Growth rate'!$B$3:$S$93,6,FALSE)*VLOOKUP($F230,BY_IND_Demand_Drivers!$B$5:$J$100,7,FALSE)</f>
        <v>64.643438176317972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59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IRDSH</v>
      </c>
      <c r="G231" s="16">
        <f>VLOOKUP($D231,'Growth rate'!$B$3:$S$93,6,FALSE)*VLOOKUP($F231,BY_IND_Demand_Drivers!$B$5:$J$100,7,FALSE)</f>
        <v>65.085036387315412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59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IRDSH</v>
      </c>
      <c r="G232" s="16">
        <f>VLOOKUP($D232,'Growth rate'!$B$3:$S$93,6,FALSE)*VLOOKUP($F232,BY_IND_Demand_Drivers!$B$5:$J$100,7,FALSE)</f>
        <v>65.526634598312867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59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IRDSH</v>
      </c>
      <c r="G233" s="16">
        <f>VLOOKUP($D233,'Growth rate'!$B$3:$S$93,6,FALSE)*VLOOKUP($F233,BY_IND_Demand_Drivers!$B$5:$J$100,7,FALSE)</f>
        <v>65.968232809310308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59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IRDSH</v>
      </c>
      <c r="G234" s="16">
        <f>VLOOKUP($D234,'Growth rate'!$B$3:$S$93,6,FALSE)*VLOOKUP($F234,BY_IND_Demand_Drivers!$B$5:$J$100,7,FALSE)</f>
        <v>66.409831020307763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59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IRDSH</v>
      </c>
      <c r="G235" s="16">
        <f>VLOOKUP($D235,'Growth rate'!$B$3:$S$93,6,FALSE)*VLOOKUP($F235,BY_IND_Demand_Drivers!$B$5:$J$100,7,FALSE)</f>
        <v>66.797836826968052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59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IRDSH</v>
      </c>
      <c r="G236" s="16">
        <f>VLOOKUP($D236,'Growth rate'!$B$3:$S$93,6,FALSE)*VLOOKUP($F236,BY_IND_Demand_Drivers!$B$5:$J$100,7,FALSE)</f>
        <v>67.185842633628326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59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IRDSH</v>
      </c>
      <c r="G237" s="16">
        <f>VLOOKUP($D237,'Growth rate'!$B$3:$S$93,6,FALSE)*VLOOKUP($F237,BY_IND_Demand_Drivers!$B$5:$J$100,7,FALSE)</f>
        <v>67.5738484402886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59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IRDSH</v>
      </c>
      <c r="G238" s="16">
        <f>VLOOKUP($D238,'Growth rate'!$B$3:$S$93,6,FALSE)*VLOOKUP($F238,BY_IND_Demand_Drivers!$B$5:$J$100,7,FALSE)</f>
        <v>67.961854246948889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59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IRDSH</v>
      </c>
      <c r="G239" s="16">
        <f>VLOOKUP($D239,'Growth rate'!$B$3:$S$93,6,FALSE)*VLOOKUP($F239,BY_IND_Demand_Drivers!$B$5:$J$100,7,FALSE)</f>
        <v>68.349860053609177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59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IRDSH</v>
      </c>
      <c r="G240" s="16">
        <f>VLOOKUP($D240,'Growth rate'!$B$3:$S$93,6,FALSE)*VLOOKUP($F240,BY_IND_Demand_Drivers!$B$5:$J$100,7,FALSE)</f>
        <v>68.699574997581209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59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IRDSH</v>
      </c>
      <c r="G241" s="16">
        <f>VLOOKUP($D241,'Growth rate'!$B$3:$S$93,6,FALSE)*VLOOKUP($F241,BY_IND_Demand_Drivers!$B$5:$J$100,7,FALSE)</f>
        <v>69.049289941553269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59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IRDSH</v>
      </c>
      <c r="G242" s="16">
        <f>VLOOKUP($D242,'Growth rate'!$B$3:$S$93,6,FALSE)*VLOOKUP($F242,BY_IND_Demand_Drivers!$B$5:$J$100,7,FALSE)</f>
        <v>69.399004885525301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59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IRDSH</v>
      </c>
      <c r="G243" s="16">
        <f>VLOOKUP($D243,'Growth rate'!$B$3:$S$93,6,FALSE)*VLOOKUP($F243,BY_IND_Demand_Drivers!$B$5:$J$100,7,FALSE)</f>
        <v>69.748719829497347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59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IRDSH</v>
      </c>
      <c r="G244" s="16">
        <f>VLOOKUP($D244,'Growth rate'!$B$3:$S$93,6,FALSE)*VLOOKUP($F244,BY_IND_Demand_Drivers!$B$5:$J$100,7,FALSE)</f>
        <v>70.098434773469393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59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IRDSH</v>
      </c>
      <c r="G245" s="16">
        <f>VLOOKUP($D245,'Growth rate'!$B$3:$S$93,6,FALSE)*VLOOKUP($F245,BY_IND_Demand_Drivers!$B$5:$J$100,7,FALSE)</f>
        <v>70.417512626272213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59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IRDSH</v>
      </c>
      <c r="G246" s="16">
        <f>VLOOKUP($D246,'Growth rate'!$B$3:$S$93,6,FALSE)*VLOOKUP($F246,BY_IND_Demand_Drivers!$B$5:$J$100,7,FALSE)</f>
        <v>70.736590479075033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59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IRDSH</v>
      </c>
      <c r="G247" s="16">
        <f>VLOOKUP($D247,'Growth rate'!$B$3:$S$93,6,FALSE)*VLOOKUP($F247,BY_IND_Demand_Drivers!$B$5:$J$100,7,FALSE)</f>
        <v>71.05566833187784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59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IRDSH</v>
      </c>
      <c r="G248" s="16">
        <f>VLOOKUP($D248,'Growth rate'!$B$3:$S$93,6,FALSE)*VLOOKUP($F248,BY_IND_Demand_Drivers!$B$5:$J$100,7,FALSE)</f>
        <v>71.37474618468066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59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IRDSH</v>
      </c>
      <c r="G249" s="16">
        <f>VLOOKUP($D249,'Growth rate'!$B$3:$S$93,6,FALSE)*VLOOKUP($F249,BY_IND_Demand_Drivers!$B$5:$J$100,7,FALSE)</f>
        <v>71.693824037483466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60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IRDLA</v>
      </c>
      <c r="G250" s="16">
        <f>VLOOKUP($D250,'Growth rate'!$B$3:$S$93,6,FALSE)*VLOOKUP($F250,BY_IND_Demand_Drivers!$B$5:$J$100,7,FALSE)</f>
        <v>7.1236857742574298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60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IRDLA</v>
      </c>
      <c r="G251" s="16">
        <f>VLOOKUP($D251,'Growth rate'!$B$3:$S$93,6,FALSE)*VLOOKUP($F251,BY_IND_Demand_Drivers!$B$5:$J$100,7,FALSE)</f>
        <v>7.3167864696857912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60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IRDLA</v>
      </c>
      <c r="G252" s="16">
        <f>VLOOKUP($D252,'Growth rate'!$B$3:$S$93,6,FALSE)*VLOOKUP($F252,BY_IND_Demand_Drivers!$B$5:$J$100,7,FALSE)</f>
        <v>7.5098871651141534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60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IRDLA</v>
      </c>
      <c r="G253" s="16">
        <f>VLOOKUP($D253,'Growth rate'!$B$3:$S$93,6,FALSE)*VLOOKUP($F253,BY_IND_Demand_Drivers!$B$5:$J$100,7,FALSE)</f>
        <v>7.7029878605425166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60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IRDLA</v>
      </c>
      <c r="G254" s="16">
        <f>VLOOKUP($D254,'Growth rate'!$B$3:$S$93,6,FALSE)*VLOOKUP($F254,BY_IND_Demand_Drivers!$B$5:$J$100,7,FALSE)</f>
        <v>7.896088555970878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60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IRDLA</v>
      </c>
      <c r="G255" s="16">
        <f>VLOOKUP($D255,'Growth rate'!$B$3:$S$93,6,FALSE)*VLOOKUP($F255,BY_IND_Demand_Drivers!$B$5:$J$100,7,FALSE)</f>
        <v>8.0891892513992403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60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IRDLA</v>
      </c>
      <c r="G256" s="16">
        <f>VLOOKUP($D256,'Growth rate'!$B$3:$S$93,6,FALSE)*VLOOKUP($F256,BY_IND_Demand_Drivers!$B$5:$J$100,7,FALSE)</f>
        <v>8.2822899468276017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60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IRDLA</v>
      </c>
      <c r="G257" s="16">
        <f>VLOOKUP($D257,'Growth rate'!$B$3:$S$93,6,FALSE)*VLOOKUP($F257,BY_IND_Demand_Drivers!$B$5:$J$100,7,FALSE)</f>
        <v>8.4753906422559631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60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IRDLA</v>
      </c>
      <c r="G258" s="16">
        <f>VLOOKUP($D258,'Growth rate'!$B$3:$S$93,6,FALSE)*VLOOKUP($F258,BY_IND_Demand_Drivers!$B$5:$J$100,7,FALSE)</f>
        <v>8.6684913376843262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60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IRDLA</v>
      </c>
      <c r="G259" s="16">
        <f>VLOOKUP($D259,'Growth rate'!$B$3:$S$93,6,FALSE)*VLOOKUP($F259,BY_IND_Demand_Drivers!$B$5:$J$100,7,FALSE)</f>
        <v>8.8615920331126876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60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IRDLA</v>
      </c>
      <c r="G260" s="16">
        <f>VLOOKUP($D260,'Growth rate'!$B$3:$S$93,6,FALSE)*VLOOKUP($F260,BY_IND_Demand_Drivers!$B$5:$J$100,7,FALSE)</f>
        <v>9.0546927285410508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60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IRDLA</v>
      </c>
      <c r="G261" s="16">
        <f>VLOOKUP($D261,'Growth rate'!$B$3:$S$93,6,FALSE)*VLOOKUP($F261,BY_IND_Demand_Drivers!$B$5:$J$100,7,FALSE)</f>
        <v>9.247793423969414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60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IRDLA</v>
      </c>
      <c r="G262" s="16">
        <f>VLOOKUP($D262,'Growth rate'!$B$3:$S$93,6,FALSE)*VLOOKUP($F262,BY_IND_Demand_Drivers!$B$5:$J$100,7,FALSE)</f>
        <v>9.4408941193977736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60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IRDLA</v>
      </c>
      <c r="G263" s="16">
        <f>VLOOKUP($D263,'Growth rate'!$B$3:$S$93,6,FALSE)*VLOOKUP($F263,BY_IND_Demand_Drivers!$B$5:$J$100,7,FALSE)</f>
        <v>9.6339948148261367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60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IRDLA</v>
      </c>
      <c r="G264" s="16">
        <f>VLOOKUP($D264,'Growth rate'!$B$3:$S$93,6,FALSE)*VLOOKUP($F264,BY_IND_Demand_Drivers!$B$5:$J$100,7,FALSE)</f>
        <v>9.8270955102544981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60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IRDLA</v>
      </c>
      <c r="G265" s="16">
        <f>VLOOKUP($D265,'Growth rate'!$B$3:$S$93,6,FALSE)*VLOOKUP($F265,BY_IND_Demand_Drivers!$B$5:$J$100,7,FALSE)</f>
        <v>10.020196205682861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60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IRDLA</v>
      </c>
      <c r="G266" s="16">
        <f>VLOOKUP($D266,'Growth rate'!$B$3:$S$93,6,FALSE)*VLOOKUP($F266,BY_IND_Demand_Drivers!$B$5:$J$100,7,FALSE)</f>
        <v>10.213296901111224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60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IRDLA</v>
      </c>
      <c r="G267" s="16">
        <f>VLOOKUP($D267,'Growth rate'!$B$3:$S$93,6,FALSE)*VLOOKUP($F267,BY_IND_Demand_Drivers!$B$5:$J$100,7,FALSE)</f>
        <v>10.406397596539586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60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IRDLA</v>
      </c>
      <c r="G268" s="16">
        <f>VLOOKUP($D268,'Growth rate'!$B$3:$S$93,6,FALSE)*VLOOKUP($F268,BY_IND_Demand_Drivers!$B$5:$J$100,7,FALSE)</f>
        <v>10.599498291967947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60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IRDLA</v>
      </c>
      <c r="G269" s="16">
        <f>VLOOKUP($D269,'Growth rate'!$B$3:$S$93,6,FALSE)*VLOOKUP($F269,BY_IND_Demand_Drivers!$B$5:$J$100,7,FALSE)</f>
        <v>10.792598987396309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60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IRDLA</v>
      </c>
      <c r="G270" s="16">
        <f>VLOOKUP($D270,'Growth rate'!$B$3:$S$93,6,FALSE)*VLOOKUP($F270,BY_IND_Demand_Drivers!$B$5:$J$100,7,FALSE)</f>
        <v>10.98569968282467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60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IRDLA</v>
      </c>
      <c r="G271" s="16">
        <f>VLOOKUP($D271,'Growth rate'!$B$3:$S$93,6,FALSE)*VLOOKUP($F271,BY_IND_Demand_Drivers!$B$5:$J$100,7,FALSE)</f>
        <v>11.178800378253033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60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IRDLA</v>
      </c>
      <c r="G272" s="16">
        <f>VLOOKUP($D272,'Growth rate'!$B$3:$S$93,6,FALSE)*VLOOKUP($F272,BY_IND_Demand_Drivers!$B$5:$J$100,7,FALSE)</f>
        <v>11.371901073681396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60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IRDLA</v>
      </c>
      <c r="G273" s="16">
        <f>VLOOKUP($D273,'Growth rate'!$B$3:$S$93,6,FALSE)*VLOOKUP($F273,BY_IND_Demand_Drivers!$B$5:$J$100,7,FALSE)</f>
        <v>11.565001769109758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60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IRDLA</v>
      </c>
      <c r="G274" s="16">
        <f>VLOOKUP($D274,'Growth rate'!$B$3:$S$93,6,FALSE)*VLOOKUP($F274,BY_IND_Demand_Drivers!$B$5:$J$100,7,FALSE)</f>
        <v>11.758102464538119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60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IRDLA</v>
      </c>
      <c r="G275" s="16">
        <f>VLOOKUP($D275,'Growth rate'!$B$3:$S$93,6,FALSE)*VLOOKUP($F275,BY_IND_Demand_Drivers!$B$5:$J$100,7,FALSE)</f>
        <v>11.951203159966481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60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IRDLA</v>
      </c>
      <c r="G276" s="16">
        <f>VLOOKUP($D276,'Growth rate'!$B$3:$S$93,6,FALSE)*VLOOKUP($F276,BY_IND_Demand_Drivers!$B$5:$J$100,7,FALSE)</f>
        <v>12.144303855394844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60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IRDLA</v>
      </c>
      <c r="G277" s="16">
        <f>VLOOKUP($D277,'Growth rate'!$B$3:$S$93,6,FALSE)*VLOOKUP($F277,BY_IND_Demand_Drivers!$B$5:$J$100,7,FALSE)</f>
        <v>12.337404550823205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60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IRDLA</v>
      </c>
      <c r="G278" s="16">
        <f>VLOOKUP($D278,'Growth rate'!$B$3:$S$93,6,FALSE)*VLOOKUP($F278,BY_IND_Demand_Drivers!$B$5:$J$100,7,FALSE)</f>
        <v>12.530505246251568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60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IRDLA</v>
      </c>
      <c r="G279" s="16">
        <f>VLOOKUP($D279,'Growth rate'!$B$3:$S$93,6,FALSE)*VLOOKUP($F279,BY_IND_Demand_Drivers!$B$5:$J$100,7,FALSE)</f>
        <v>12.723605941679931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60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IRDLA</v>
      </c>
      <c r="G280" s="16">
        <f>VLOOKUP($D280,'Growth rate'!$B$3:$S$93,6,FALSE)*VLOOKUP($F280,BY_IND_Demand_Drivers!$B$5:$J$100,7,FALSE)</f>
        <v>12.916706637108291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60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IRDLA</v>
      </c>
      <c r="G281" s="16">
        <f>VLOOKUP($D281,'Growth rate'!$B$3:$S$93,6,FALSE)*VLOOKUP($F281,BY_IND_Demand_Drivers!$B$5:$J$100,7,FALSE)</f>
        <v>13.109807332536654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60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IRDLA</v>
      </c>
      <c r="G282" s="16">
        <f>VLOOKUP($D282,'Growth rate'!$B$3:$S$93,6,FALSE)*VLOOKUP($F282,BY_IND_Demand_Drivers!$B$5:$J$100,7,FALSE)</f>
        <v>13.257198859863433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60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IRDLA</v>
      </c>
      <c r="G283" s="16">
        <f>VLOOKUP($D283,'Growth rate'!$B$3:$S$93,6,FALSE)*VLOOKUP($F283,BY_IND_Demand_Drivers!$B$5:$J$100,7,FALSE)</f>
        <v>13.404590387190211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60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IRDLA</v>
      </c>
      <c r="G284" s="16">
        <f>VLOOKUP($D284,'Growth rate'!$B$3:$S$93,6,FALSE)*VLOOKUP($F284,BY_IND_Demand_Drivers!$B$5:$J$100,7,FALSE)</f>
        <v>13.551981914516993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60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IRDLA</v>
      </c>
      <c r="G285" s="16">
        <f>VLOOKUP($D285,'Growth rate'!$B$3:$S$93,6,FALSE)*VLOOKUP($F285,BY_IND_Demand_Drivers!$B$5:$J$100,7,FALSE)</f>
        <v>13.699373441843772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60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IRDLA</v>
      </c>
      <c r="G286" s="16">
        <f>VLOOKUP($D286,'Growth rate'!$B$3:$S$93,6,FALSE)*VLOOKUP($F286,BY_IND_Demand_Drivers!$B$5:$J$100,7,FALSE)</f>
        <v>13.846764969170554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60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IRDLA</v>
      </c>
      <c r="G287" s="16">
        <f>VLOOKUP($D287,'Growth rate'!$B$3:$S$93,6,FALSE)*VLOOKUP($F287,BY_IND_Demand_Drivers!$B$5:$J$100,7,FALSE)</f>
        <v>14.004544857419594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60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IRDLA</v>
      </c>
      <c r="G288" s="16">
        <f>VLOOKUP($D288,'Growth rate'!$B$3:$S$93,6,FALSE)*VLOOKUP($F288,BY_IND_Demand_Drivers!$B$5:$J$100,7,FALSE)</f>
        <v>14.162324745668633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60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IRDLA</v>
      </c>
      <c r="G289" s="16">
        <f>VLOOKUP($D289,'Growth rate'!$B$3:$S$93,6,FALSE)*VLOOKUP($F289,BY_IND_Demand_Drivers!$B$5:$J$100,7,FALSE)</f>
        <v>14.320104633917675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60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IRDLA</v>
      </c>
      <c r="G290" s="16">
        <f>VLOOKUP($D290,'Growth rate'!$B$3:$S$93,6,FALSE)*VLOOKUP($F290,BY_IND_Demand_Drivers!$B$5:$J$100,7,FALSE)</f>
        <v>14.477884522166715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60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IRDLA</v>
      </c>
      <c r="G291" s="16">
        <f>VLOOKUP($D291,'Growth rate'!$B$3:$S$93,6,FALSE)*VLOOKUP($F291,BY_IND_Demand_Drivers!$B$5:$J$100,7,FALSE)</f>
        <v>14.635664410415751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60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IRDLA</v>
      </c>
      <c r="G292" s="16">
        <f>VLOOKUP($D292,'Growth rate'!$B$3:$S$93,6,FALSE)*VLOOKUP($F292,BY_IND_Demand_Drivers!$B$5:$J$100,7,FALSE)</f>
        <v>14.792432473848194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60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IRDLA</v>
      </c>
      <c r="G293" s="16">
        <f>VLOOKUP($D293,'Growth rate'!$B$3:$S$93,6,FALSE)*VLOOKUP($F293,BY_IND_Demand_Drivers!$B$5:$J$100,7,FALSE)</f>
        <v>14.949200537280634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60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IRDLA</v>
      </c>
      <c r="G294" s="16">
        <f>VLOOKUP($D294,'Growth rate'!$B$3:$S$93,6,FALSE)*VLOOKUP($F294,BY_IND_Demand_Drivers!$B$5:$J$100,7,FALSE)</f>
        <v>15.105968600713071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60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IRDLA</v>
      </c>
      <c r="G295" s="16">
        <f>VLOOKUP($D295,'Growth rate'!$B$3:$S$93,6,FALSE)*VLOOKUP($F295,BY_IND_Demand_Drivers!$B$5:$J$100,7,FALSE)</f>
        <v>15.262736664145509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60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IRDLA</v>
      </c>
      <c r="G296" s="16">
        <f>VLOOKUP($D296,'Growth rate'!$B$3:$S$93,6,FALSE)*VLOOKUP($F296,BY_IND_Demand_Drivers!$B$5:$J$100,7,FALSE)</f>
        <v>15.41950472757795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60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IRDLA</v>
      </c>
      <c r="G297" s="16">
        <f>VLOOKUP($D297,'Growth rate'!$B$3:$S$93,6,FALSE)*VLOOKUP($F297,BY_IND_Demand_Drivers!$B$5:$J$100,7,FALSE)</f>
        <v>15.574637291211875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60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IRDLA</v>
      </c>
      <c r="G298" s="16">
        <f>VLOOKUP($D298,'Growth rate'!$B$3:$S$93,6,FALSE)*VLOOKUP($F298,BY_IND_Demand_Drivers!$B$5:$J$100,7,FALSE)</f>
        <v>15.729769854845808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60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IRDLA</v>
      </c>
      <c r="G299" s="16">
        <f>VLOOKUP($D299,'Growth rate'!$B$3:$S$93,6,FALSE)*VLOOKUP($F299,BY_IND_Demand_Drivers!$B$5:$J$100,7,FALSE)</f>
        <v>15.884902418479731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60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IRDLA</v>
      </c>
      <c r="G300" s="16">
        <f>VLOOKUP($D300,'Growth rate'!$B$3:$S$93,6,FALSE)*VLOOKUP($F300,BY_IND_Demand_Drivers!$B$5:$J$100,7,FALSE)</f>
        <v>16.040034982113664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60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IRDLA</v>
      </c>
      <c r="G301" s="16">
        <f>VLOOKUP($D301,'Growth rate'!$B$3:$S$93,6,FALSE)*VLOOKUP($F301,BY_IND_Demand_Drivers!$B$5:$J$100,7,FALSE)</f>
        <v>16.195167545747587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60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IRDLA</v>
      </c>
      <c r="G302" s="16">
        <f>VLOOKUP($D302,'Growth rate'!$B$3:$S$93,6,FALSE)*VLOOKUP($F302,BY_IND_Demand_Drivers!$B$5:$J$100,7,FALSE)</f>
        <v>16.342094061886275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60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IRDLA</v>
      </c>
      <c r="G303" s="16">
        <f>VLOOKUP($D303,'Growth rate'!$B$3:$S$93,6,FALSE)*VLOOKUP($F303,BY_IND_Demand_Drivers!$B$5:$J$100,7,FALSE)</f>
        <v>16.489020578024959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60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IRDLA</v>
      </c>
      <c r="G304" s="16">
        <f>VLOOKUP($D304,'Growth rate'!$B$3:$S$93,6,FALSE)*VLOOKUP($F304,BY_IND_Demand_Drivers!$B$5:$J$100,7,FALSE)</f>
        <v>16.63594709416364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60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IRDLA</v>
      </c>
      <c r="G305" s="16">
        <f>VLOOKUP($D305,'Growth rate'!$B$3:$S$93,6,FALSE)*VLOOKUP($F305,BY_IND_Demand_Drivers!$B$5:$J$100,7,FALSE)</f>
        <v>16.782873610302325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60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IRDLA</v>
      </c>
      <c r="G306" s="16">
        <f>VLOOKUP($D306,'Growth rate'!$B$3:$S$93,6,FALSE)*VLOOKUP($F306,BY_IND_Demand_Drivers!$B$5:$J$100,7,FALSE)</f>
        <v>16.929800126441009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60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IRDLA</v>
      </c>
      <c r="G307" s="16">
        <f>VLOOKUP($D307,'Growth rate'!$B$3:$S$93,6,FALSE)*VLOOKUP($F307,BY_IND_Demand_Drivers!$B$5:$J$100,7,FALSE)</f>
        <v>17.06776735382109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60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IRDLA</v>
      </c>
      <c r="G308" s="16">
        <f>VLOOKUP($D308,'Growth rate'!$B$3:$S$93,6,FALSE)*VLOOKUP($F308,BY_IND_Demand_Drivers!$B$5:$J$100,7,FALSE)</f>
        <v>17.205734581201167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60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IRDLA</v>
      </c>
      <c r="G309" s="16">
        <f>VLOOKUP($D309,'Growth rate'!$B$3:$S$93,6,FALSE)*VLOOKUP($F309,BY_IND_Demand_Drivers!$B$5:$J$100,7,FALSE)</f>
        <v>17.34370180858124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60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IRDLA</v>
      </c>
      <c r="G310" s="16">
        <f>VLOOKUP($D310,'Growth rate'!$B$3:$S$93,6,FALSE)*VLOOKUP($F310,BY_IND_Demand_Drivers!$B$5:$J$100,7,FALSE)</f>
        <v>17.481669035961318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60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IRDLA</v>
      </c>
      <c r="G311" s="16">
        <f>VLOOKUP($D311,'Growth rate'!$B$3:$S$93,6,FALSE)*VLOOKUP($F311,BY_IND_Demand_Drivers!$B$5:$J$100,7,FALSE)</f>
        <v>17.619636263341395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60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IRDLA</v>
      </c>
      <c r="G312" s="16">
        <f>VLOOKUP($D312,'Growth rate'!$B$3:$S$93,6,FALSE)*VLOOKUP($F312,BY_IND_Demand_Drivers!$B$5:$J$100,7,FALSE)</f>
        <v>17.740829049350651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60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IRDLA</v>
      </c>
      <c r="G313" s="16">
        <f>VLOOKUP($D313,'Growth rate'!$B$3:$S$93,6,FALSE)*VLOOKUP($F313,BY_IND_Demand_Drivers!$B$5:$J$100,7,FALSE)</f>
        <v>17.862021835359897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60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IRDLA</v>
      </c>
      <c r="G314" s="16">
        <f>VLOOKUP($D314,'Growth rate'!$B$3:$S$93,6,FALSE)*VLOOKUP($F314,BY_IND_Demand_Drivers!$B$5:$J$100,7,FALSE)</f>
        <v>17.98321462136915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60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IRDLA</v>
      </c>
      <c r="G315" s="16">
        <f>VLOOKUP($D315,'Growth rate'!$B$3:$S$93,6,FALSE)*VLOOKUP($F315,BY_IND_Demand_Drivers!$B$5:$J$100,7,FALSE)</f>
        <v>18.104407407378403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60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IRDLA</v>
      </c>
      <c r="G316" s="16">
        <f>VLOOKUP($D316,'Growth rate'!$B$3:$S$93,6,FALSE)*VLOOKUP($F316,BY_IND_Demand_Drivers!$B$5:$J$100,7,FALSE)</f>
        <v>18.225600193387653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60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IRDLA</v>
      </c>
      <c r="G317" s="16">
        <f>VLOOKUP($D317,'Growth rate'!$B$3:$S$93,6,FALSE)*VLOOKUP($F317,BY_IND_Demand_Drivers!$B$5:$J$100,7,FALSE)</f>
        <v>18.332085010413326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60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IRDLA</v>
      </c>
      <c r="G318" s="16">
        <f>VLOOKUP($D318,'Growth rate'!$B$3:$S$93,6,FALSE)*VLOOKUP($F318,BY_IND_Demand_Drivers!$B$5:$J$100,7,FALSE)</f>
        <v>18.438569827438997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60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IRDLA</v>
      </c>
      <c r="G319" s="16">
        <f>VLOOKUP($D319,'Growth rate'!$B$3:$S$93,6,FALSE)*VLOOKUP($F319,BY_IND_Demand_Drivers!$B$5:$J$100,7,FALSE)</f>
        <v>18.545054644464667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60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IRDLA</v>
      </c>
      <c r="G320" s="16">
        <f>VLOOKUP($D320,'Growth rate'!$B$3:$S$93,6,FALSE)*VLOOKUP($F320,BY_IND_Demand_Drivers!$B$5:$J$100,7,FALSE)</f>
        <v>18.651539461490337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60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IRDLA</v>
      </c>
      <c r="G321" s="16">
        <f>VLOOKUP($D321,'Growth rate'!$B$3:$S$93,6,FALSE)*VLOOKUP($F321,BY_IND_Demand_Drivers!$B$5:$J$100,7,FALSE)</f>
        <v>18.758024278516007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60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IRDLA</v>
      </c>
      <c r="G322" s="16">
        <f>VLOOKUP($D322,'Growth rate'!$B$3:$S$93,6,FALSE)*VLOOKUP($F322,BY_IND_Demand_Drivers!$B$5:$J$100,7,FALSE)</f>
        <v>18.854000501502302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60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IRDLA</v>
      </c>
      <c r="G323" s="16">
        <f>VLOOKUP($D323,'Growth rate'!$B$3:$S$93,6,FALSE)*VLOOKUP($F323,BY_IND_Demand_Drivers!$B$5:$J$100,7,FALSE)</f>
        <v>18.949976724488607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60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IRDLA</v>
      </c>
      <c r="G324" s="16">
        <f>VLOOKUP($D324,'Growth rate'!$B$3:$S$93,6,FALSE)*VLOOKUP($F324,BY_IND_Demand_Drivers!$B$5:$J$100,7,FALSE)</f>
        <v>19.045952947474902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60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IRDLA</v>
      </c>
      <c r="G325" s="16">
        <f>VLOOKUP($D325,'Growth rate'!$B$3:$S$93,6,FALSE)*VLOOKUP($F325,BY_IND_Demand_Drivers!$B$5:$J$100,7,FALSE)</f>
        <v>19.1419291704612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60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IRDLA</v>
      </c>
      <c r="G326" s="16">
        <f>VLOOKUP($D326,'Growth rate'!$B$3:$S$93,6,FALSE)*VLOOKUP($F326,BY_IND_Demand_Drivers!$B$5:$J$100,7,FALSE)</f>
        <v>19.237905393447498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60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IRDLA</v>
      </c>
      <c r="G327" s="16">
        <f>VLOOKUP($D327,'Growth rate'!$B$3:$S$93,6,FALSE)*VLOOKUP($F327,BY_IND_Demand_Drivers!$B$5:$J$100,7,FALSE)</f>
        <v>19.325473533381032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60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IRDLA</v>
      </c>
      <c r="G328" s="16">
        <f>VLOOKUP($D328,'Growth rate'!$B$3:$S$93,6,FALSE)*VLOOKUP($F328,BY_IND_Demand_Drivers!$B$5:$J$100,7,FALSE)</f>
        <v>19.41304167331457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60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IRDLA</v>
      </c>
      <c r="G329" s="16">
        <f>VLOOKUP($D329,'Growth rate'!$B$3:$S$93,6,FALSE)*VLOOKUP($F329,BY_IND_Demand_Drivers!$B$5:$J$100,7,FALSE)</f>
        <v>19.500609813248101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60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IRDLA</v>
      </c>
      <c r="G330" s="16">
        <f>VLOOKUP($D330,'Growth rate'!$B$3:$S$93,6,FALSE)*VLOOKUP($F330,BY_IND_Demand_Drivers!$B$5:$J$100,7,FALSE)</f>
        <v>19.588177953181638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60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IRDLA</v>
      </c>
      <c r="G331" s="16">
        <f>VLOOKUP($D331,'Growth rate'!$B$3:$S$93,6,FALSE)*VLOOKUP($F331,BY_IND_Demand_Drivers!$B$5:$J$100,7,FALSE)</f>
        <v>19.675746093115169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61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IRDEM</v>
      </c>
      <c r="G332" s="16">
        <f>VLOOKUP($D332,'Growth rate'!$B$3:$S$93,6,FALSE)*VLOOKUP($F332,BY_IND_Demand_Drivers!$B$5:$J$100,7,FALSE)</f>
        <v>64.113125132673304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61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IRDEM</v>
      </c>
      <c r="G333" s="16">
        <f>VLOOKUP($D333,'Growth rate'!$B$3:$S$93,6,FALSE)*VLOOKUP($F333,BY_IND_Demand_Drivers!$B$5:$J$100,7,FALSE)</f>
        <v>65.851030121961699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61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IRDEM</v>
      </c>
      <c r="G334" s="16">
        <f>VLOOKUP($D334,'Growth rate'!$B$3:$S$93,6,FALSE)*VLOOKUP($F334,BY_IND_Demand_Drivers!$B$5:$J$100,7,FALSE)</f>
        <v>67.588935111250109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61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IRDEM</v>
      </c>
      <c r="G335" s="16">
        <f>VLOOKUP($D335,'Growth rate'!$B$3:$S$93,6,FALSE)*VLOOKUP($F335,BY_IND_Demand_Drivers!$B$5:$J$100,7,FALSE)</f>
        <v>69.326840100538519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61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IRDEM</v>
      </c>
      <c r="G336" s="16">
        <f>VLOOKUP($D336,'Growth rate'!$B$3:$S$93,6,FALSE)*VLOOKUP($F336,BY_IND_Demand_Drivers!$B$5:$J$100,7,FALSE)</f>
        <v>71.064745089826914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61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IRDEM</v>
      </c>
      <c r="G337" s="16">
        <f>VLOOKUP($D337,'Growth rate'!$B$3:$S$93,6,FALSE)*VLOOKUP($F337,BY_IND_Demand_Drivers!$B$5:$J$100,7,FALSE)</f>
        <v>72.802650079115324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61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IRDEM</v>
      </c>
      <c r="G338" s="16">
        <f>VLOOKUP($D338,'Growth rate'!$B$3:$S$93,6,FALSE)*VLOOKUP($F338,BY_IND_Demand_Drivers!$B$5:$J$100,7,FALSE)</f>
        <v>74.540555068403719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61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IRDEM</v>
      </c>
      <c r="G339" s="16">
        <f>VLOOKUP($D339,'Growth rate'!$B$3:$S$93,6,FALSE)*VLOOKUP($F339,BY_IND_Demand_Drivers!$B$5:$J$100,7,FALSE)</f>
        <v>76.278460057692129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61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IRDEM</v>
      </c>
      <c r="G340" s="16">
        <f>VLOOKUP($D340,'Growth rate'!$B$3:$S$93,6,FALSE)*VLOOKUP($F340,BY_IND_Demand_Drivers!$B$5:$J$100,7,FALSE)</f>
        <v>78.016365046980539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61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IRDEM</v>
      </c>
      <c r="G341" s="16">
        <f>VLOOKUP($D341,'Growth rate'!$B$3:$S$93,6,FALSE)*VLOOKUP($F341,BY_IND_Demand_Drivers!$B$5:$J$100,7,FALSE)</f>
        <v>79.754270036268935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61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IRDEM</v>
      </c>
      <c r="G342" s="16">
        <f>VLOOKUP($D342,'Growth rate'!$B$3:$S$93,6,FALSE)*VLOOKUP($F342,BY_IND_Demand_Drivers!$B$5:$J$100,7,FALSE)</f>
        <v>81.492175025557344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61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IRDEM</v>
      </c>
      <c r="G343" s="16">
        <f>VLOOKUP($D343,'Growth rate'!$B$3:$S$93,6,FALSE)*VLOOKUP($F343,BY_IND_Demand_Drivers!$B$5:$J$100,7,FALSE)</f>
        <v>83.230080014845754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61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IRDEM</v>
      </c>
      <c r="G344" s="16">
        <f>VLOOKUP($D344,'Growth rate'!$B$3:$S$93,6,FALSE)*VLOOKUP($F344,BY_IND_Demand_Drivers!$B$5:$J$100,7,FALSE)</f>
        <v>84.967985004134135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61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IRDEM</v>
      </c>
      <c r="G345" s="16">
        <f>VLOOKUP($D345,'Growth rate'!$B$3:$S$93,6,FALSE)*VLOOKUP($F345,BY_IND_Demand_Drivers!$B$5:$J$100,7,FALSE)</f>
        <v>86.705889993422559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61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IRDEM</v>
      </c>
      <c r="G346" s="16">
        <f>VLOOKUP($D346,'Growth rate'!$B$3:$S$93,6,FALSE)*VLOOKUP($F346,BY_IND_Demand_Drivers!$B$5:$J$100,7,FALSE)</f>
        <v>88.443794982710955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61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IRDEM</v>
      </c>
      <c r="G347" s="16">
        <f>VLOOKUP($D347,'Growth rate'!$B$3:$S$93,6,FALSE)*VLOOKUP($F347,BY_IND_Demand_Drivers!$B$5:$J$100,7,FALSE)</f>
        <v>90.18169997199935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61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IRDEM</v>
      </c>
      <c r="G348" s="16">
        <f>VLOOKUP($D348,'Growth rate'!$B$3:$S$93,6,FALSE)*VLOOKUP($F348,BY_IND_Demand_Drivers!$B$5:$J$100,7,FALSE)</f>
        <v>91.919604961287774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61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IRDEM</v>
      </c>
      <c r="G349" s="16">
        <f>VLOOKUP($D349,'Growth rate'!$B$3:$S$93,6,FALSE)*VLOOKUP($F349,BY_IND_Demand_Drivers!$B$5:$J$100,7,FALSE)</f>
        <v>93.65750995057617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61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IRDEM</v>
      </c>
      <c r="G350" s="16">
        <f>VLOOKUP($D350,'Growth rate'!$B$3:$S$93,6,FALSE)*VLOOKUP($F350,BY_IND_Demand_Drivers!$B$5:$J$100,7,FALSE)</f>
        <v>95.39541493986458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61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IRDEM</v>
      </c>
      <c r="G351" s="16">
        <f>VLOOKUP($D351,'Growth rate'!$B$3:$S$93,6,FALSE)*VLOOKUP($F351,BY_IND_Demand_Drivers!$B$5:$J$100,7,FALSE)</f>
        <v>97.133319929152975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61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IRDEM</v>
      </c>
      <c r="G352" s="16">
        <f>VLOOKUP($D352,'Growth rate'!$B$3:$S$93,6,FALSE)*VLOOKUP($F352,BY_IND_Demand_Drivers!$B$5:$J$100,7,FALSE)</f>
        <v>98.871224918441371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61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IRDEM</v>
      </c>
      <c r="G353" s="16">
        <f>VLOOKUP($D353,'Growth rate'!$B$3:$S$93,6,FALSE)*VLOOKUP($F353,BY_IND_Demand_Drivers!$B$5:$J$100,7,FALSE)</f>
        <v>100.60912990772979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61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IRDEM</v>
      </c>
      <c r="G354" s="16">
        <f>VLOOKUP($D354,'Growth rate'!$B$3:$S$93,6,FALSE)*VLOOKUP($F354,BY_IND_Demand_Drivers!$B$5:$J$100,7,FALSE)</f>
        <v>102.34703489701819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61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IRDEM</v>
      </c>
      <c r="G355" s="16">
        <f>VLOOKUP($D355,'Growth rate'!$B$3:$S$93,6,FALSE)*VLOOKUP($F355,BY_IND_Demand_Drivers!$B$5:$J$100,7,FALSE)</f>
        <v>104.08493988630659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61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IRDEM</v>
      </c>
      <c r="G356" s="16">
        <f>VLOOKUP($D356,'Growth rate'!$B$3:$S$93,6,FALSE)*VLOOKUP($F356,BY_IND_Demand_Drivers!$B$5:$J$100,7,FALSE)</f>
        <v>105.822844875595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61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IRDEM</v>
      </c>
      <c r="G357" s="16">
        <f>VLOOKUP($D357,'Growth rate'!$B$3:$S$93,6,FALSE)*VLOOKUP($F357,BY_IND_Demand_Drivers!$B$5:$J$100,7,FALSE)</f>
        <v>107.56074986488339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61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IRDEM</v>
      </c>
      <c r="G358" s="16">
        <f>VLOOKUP($D358,'Growth rate'!$B$3:$S$93,6,FALSE)*VLOOKUP($F358,BY_IND_Demand_Drivers!$B$5:$J$100,7,FALSE)</f>
        <v>109.2986548541718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61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IRDEM</v>
      </c>
      <c r="G359" s="16">
        <f>VLOOKUP($D359,'Growth rate'!$B$3:$S$93,6,FALSE)*VLOOKUP($F359,BY_IND_Demand_Drivers!$B$5:$J$100,7,FALSE)</f>
        <v>111.03655984346021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61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IRDEM</v>
      </c>
      <c r="G360" s="16">
        <f>VLOOKUP($D360,'Growth rate'!$B$3:$S$93,6,FALSE)*VLOOKUP($F360,BY_IND_Demand_Drivers!$B$5:$J$100,7,FALSE)</f>
        <v>112.77446483274861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61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IRDEM</v>
      </c>
      <c r="G361" s="16">
        <f>VLOOKUP($D361,'Growth rate'!$B$3:$S$93,6,FALSE)*VLOOKUP($F361,BY_IND_Demand_Drivers!$B$5:$J$100,7,FALSE)</f>
        <v>114.51236982203703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61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IRDEM</v>
      </c>
      <c r="G362" s="16">
        <f>VLOOKUP($D362,'Growth rate'!$B$3:$S$93,6,FALSE)*VLOOKUP($F362,BY_IND_Demand_Drivers!$B$5:$J$100,7,FALSE)</f>
        <v>116.25027481132541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61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IRDEM</v>
      </c>
      <c r="G363" s="16">
        <f>VLOOKUP($D363,'Growth rate'!$B$3:$S$93,6,FALSE)*VLOOKUP($F363,BY_IND_Demand_Drivers!$B$5:$J$100,7,FALSE)</f>
        <v>117.98817980061382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61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IRDEM</v>
      </c>
      <c r="G364" s="16">
        <f>VLOOKUP($D364,'Growth rate'!$B$3:$S$93,6,FALSE)*VLOOKUP($F364,BY_IND_Demand_Drivers!$B$5:$J$100,7,FALSE)</f>
        <v>119.31470257750914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61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IRDEM</v>
      </c>
      <c r="G365" s="16">
        <f>VLOOKUP($D365,'Growth rate'!$B$3:$S$93,6,FALSE)*VLOOKUP($F365,BY_IND_Demand_Drivers!$B$5:$J$100,7,FALSE)</f>
        <v>120.64122535440445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61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IRDEM</v>
      </c>
      <c r="G366" s="16">
        <f>VLOOKUP($D366,'Growth rate'!$B$3:$S$93,6,FALSE)*VLOOKUP($F366,BY_IND_Demand_Drivers!$B$5:$J$100,7,FALSE)</f>
        <v>121.96774813129979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61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IRDEM</v>
      </c>
      <c r="G367" s="16">
        <f>VLOOKUP($D367,'Growth rate'!$B$3:$S$93,6,FALSE)*VLOOKUP($F367,BY_IND_Demand_Drivers!$B$5:$J$100,7,FALSE)</f>
        <v>123.2942709081951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61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IRDEM</v>
      </c>
      <c r="G368" s="16">
        <f>VLOOKUP($D368,'Growth rate'!$B$3:$S$93,6,FALSE)*VLOOKUP($F368,BY_IND_Demand_Drivers!$B$5:$J$100,7,FALSE)</f>
        <v>124.62079368509045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61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IRDEM</v>
      </c>
      <c r="G369" s="16">
        <f>VLOOKUP($D369,'Growth rate'!$B$3:$S$93,6,FALSE)*VLOOKUP($F369,BY_IND_Demand_Drivers!$B$5:$J$100,7,FALSE)</f>
        <v>126.04081164198641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61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IRDEM</v>
      </c>
      <c r="G370" s="16">
        <f>VLOOKUP($D370,'Growth rate'!$B$3:$S$93,6,FALSE)*VLOOKUP($F370,BY_IND_Demand_Drivers!$B$5:$J$100,7,FALSE)</f>
        <v>127.46082959888237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61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IRDEM</v>
      </c>
      <c r="G371" s="16">
        <f>VLOOKUP($D371,'Growth rate'!$B$3:$S$93,6,FALSE)*VLOOKUP($F371,BY_IND_Demand_Drivers!$B$5:$J$100,7,FALSE)</f>
        <v>128.88084755577836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61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IRDEM</v>
      </c>
      <c r="G372" s="16">
        <f>VLOOKUP($D372,'Growth rate'!$B$3:$S$93,6,FALSE)*VLOOKUP($F372,BY_IND_Demand_Drivers!$B$5:$J$100,7,FALSE)</f>
        <v>130.30086551267433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61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IRDEM</v>
      </c>
      <c r="G373" s="16">
        <f>VLOOKUP($D373,'Growth rate'!$B$3:$S$93,6,FALSE)*VLOOKUP($F373,BY_IND_Demand_Drivers!$B$5:$J$100,7,FALSE)</f>
        <v>131.72088346957025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61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IRDEM</v>
      </c>
      <c r="G374" s="16">
        <f>VLOOKUP($D374,'Growth rate'!$B$3:$S$93,6,FALSE)*VLOOKUP($F374,BY_IND_Demand_Drivers!$B$5:$J$100,7,FALSE)</f>
        <v>133.13179500976923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61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IRDEM</v>
      </c>
      <c r="G375" s="16">
        <f>VLOOKUP($D375,'Growth rate'!$B$3:$S$93,6,FALSE)*VLOOKUP($F375,BY_IND_Demand_Drivers!$B$5:$J$100,7,FALSE)</f>
        <v>134.54270654996819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61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IRDEM</v>
      </c>
      <c r="G376" s="16">
        <f>VLOOKUP($D376,'Growth rate'!$B$3:$S$93,6,FALSE)*VLOOKUP($F376,BY_IND_Demand_Drivers!$B$5:$J$100,7,FALSE)</f>
        <v>135.95361809016711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61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IRDEM</v>
      </c>
      <c r="G377" s="16">
        <f>VLOOKUP($D377,'Growth rate'!$B$3:$S$93,6,FALSE)*VLOOKUP($F377,BY_IND_Demand_Drivers!$B$5:$J$100,7,FALSE)</f>
        <v>137.36452963036604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61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IRDEM</v>
      </c>
      <c r="G378" s="16">
        <f>VLOOKUP($D378,'Growth rate'!$B$3:$S$93,6,FALSE)*VLOOKUP($F378,BY_IND_Demand_Drivers!$B$5:$J$100,7,FALSE)</f>
        <v>138.77544117056499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61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IRDEM</v>
      </c>
      <c r="G379" s="16">
        <f>VLOOKUP($D379,'Growth rate'!$B$3:$S$93,6,FALSE)*VLOOKUP($F379,BY_IND_Demand_Drivers!$B$5:$J$100,7,FALSE)</f>
        <v>140.17163322333013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61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IRDEM</v>
      </c>
      <c r="G380" s="16">
        <f>VLOOKUP($D380,'Growth rate'!$B$3:$S$93,6,FALSE)*VLOOKUP($F380,BY_IND_Demand_Drivers!$B$5:$J$100,7,FALSE)</f>
        <v>141.56782527609531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61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IRDEM</v>
      </c>
      <c r="G381" s="16">
        <f>VLOOKUP($D381,'Growth rate'!$B$3:$S$93,6,FALSE)*VLOOKUP($F381,BY_IND_Demand_Drivers!$B$5:$J$100,7,FALSE)</f>
        <v>142.96401732886045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61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IRDEM</v>
      </c>
      <c r="G382" s="16">
        <f>VLOOKUP($D382,'Growth rate'!$B$3:$S$93,6,FALSE)*VLOOKUP($F382,BY_IND_Demand_Drivers!$B$5:$J$100,7,FALSE)</f>
        <v>144.36020938162562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61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IRDEM</v>
      </c>
      <c r="G383" s="16">
        <f>VLOOKUP($D383,'Growth rate'!$B$3:$S$93,6,FALSE)*VLOOKUP($F383,BY_IND_Demand_Drivers!$B$5:$J$100,7,FALSE)</f>
        <v>145.75640143439077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61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IRDEM</v>
      </c>
      <c r="G384" s="16">
        <f>VLOOKUP($D384,'Growth rate'!$B$3:$S$93,6,FALSE)*VLOOKUP($F384,BY_IND_Demand_Drivers!$B$5:$J$100,7,FALSE)</f>
        <v>147.07873911365053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61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IRDEM</v>
      </c>
      <c r="G385" s="16">
        <f>VLOOKUP($D385,'Growth rate'!$B$3:$S$93,6,FALSE)*VLOOKUP($F385,BY_IND_Demand_Drivers!$B$5:$J$100,7,FALSE)</f>
        <v>148.40107679291029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61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IRDEM</v>
      </c>
      <c r="G386" s="16">
        <f>VLOOKUP($D386,'Growth rate'!$B$3:$S$93,6,FALSE)*VLOOKUP($F386,BY_IND_Demand_Drivers!$B$5:$J$100,7,FALSE)</f>
        <v>149.72341447216999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61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IRDEM</v>
      </c>
      <c r="G387" s="16">
        <f>VLOOKUP($D387,'Growth rate'!$B$3:$S$93,6,FALSE)*VLOOKUP($F387,BY_IND_Demand_Drivers!$B$5:$J$100,7,FALSE)</f>
        <v>151.04575215142972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61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IRDEM</v>
      </c>
      <c r="G388" s="16">
        <f>VLOOKUP($D388,'Growth rate'!$B$3:$S$93,6,FALSE)*VLOOKUP($F388,BY_IND_Demand_Drivers!$B$5:$J$100,7,FALSE)</f>
        <v>152.36808983068948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61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IRDEM</v>
      </c>
      <c r="G389" s="16">
        <f>VLOOKUP($D389,'Growth rate'!$B$3:$S$93,6,FALSE)*VLOOKUP($F389,BY_IND_Demand_Drivers!$B$5:$J$100,7,FALSE)</f>
        <v>153.60979397002583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61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IRDEM</v>
      </c>
      <c r="G390" s="16">
        <f>VLOOKUP($D390,'Growth rate'!$B$3:$S$93,6,FALSE)*VLOOKUP($F390,BY_IND_Demand_Drivers!$B$5:$J$100,7,FALSE)</f>
        <v>154.85149810936218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61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IRDEM</v>
      </c>
      <c r="G391" s="16">
        <f>VLOOKUP($D391,'Growth rate'!$B$3:$S$93,6,FALSE)*VLOOKUP($F391,BY_IND_Demand_Drivers!$B$5:$J$100,7,FALSE)</f>
        <v>156.0932022486985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61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IRDEM</v>
      </c>
      <c r="G392" s="16">
        <f>VLOOKUP($D392,'Growth rate'!$B$3:$S$93,6,FALSE)*VLOOKUP($F392,BY_IND_Demand_Drivers!$B$5:$J$100,7,FALSE)</f>
        <v>157.33490638803485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61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IRDEM</v>
      </c>
      <c r="G393" s="16">
        <f>VLOOKUP($D393,'Growth rate'!$B$3:$S$93,6,FALSE)*VLOOKUP($F393,BY_IND_Demand_Drivers!$B$5:$J$100,7,FALSE)</f>
        <v>158.5766105273712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61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IRDEM</v>
      </c>
      <c r="G394" s="16">
        <f>VLOOKUP($D394,'Growth rate'!$B$3:$S$93,6,FALSE)*VLOOKUP($F394,BY_IND_Demand_Drivers!$B$5:$J$100,7,FALSE)</f>
        <v>159.66734480465598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61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IRDEM</v>
      </c>
      <c r="G395" s="16">
        <f>VLOOKUP($D395,'Growth rate'!$B$3:$S$93,6,FALSE)*VLOOKUP($F395,BY_IND_Demand_Drivers!$B$5:$J$100,7,FALSE)</f>
        <v>160.75807908194071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61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IRDEM</v>
      </c>
      <c r="G396" s="16">
        <f>VLOOKUP($D396,'Growth rate'!$B$3:$S$93,6,FALSE)*VLOOKUP($F396,BY_IND_Demand_Drivers!$B$5:$J$100,7,FALSE)</f>
        <v>161.84881335922552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61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IRDEM</v>
      </c>
      <c r="G397" s="16">
        <f>VLOOKUP($D397,'Growth rate'!$B$3:$S$93,6,FALSE)*VLOOKUP($F397,BY_IND_Demand_Drivers!$B$5:$J$100,7,FALSE)</f>
        <v>162.93954763651027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61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IRDEM</v>
      </c>
      <c r="G398" s="16">
        <f>VLOOKUP($D398,'Growth rate'!$B$3:$S$93,6,FALSE)*VLOOKUP($F398,BY_IND_Demand_Drivers!$B$5:$J$100,7,FALSE)</f>
        <v>164.03028191379502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61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IRDEM</v>
      </c>
      <c r="G399" s="16">
        <f>VLOOKUP($D399,'Growth rate'!$B$3:$S$93,6,FALSE)*VLOOKUP($F399,BY_IND_Demand_Drivers!$B$5:$J$100,7,FALSE)</f>
        <v>164.98864456692715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61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IRDEM</v>
      </c>
      <c r="G400" s="16">
        <f>VLOOKUP($D400,'Growth rate'!$B$3:$S$93,6,FALSE)*VLOOKUP($F400,BY_IND_Demand_Drivers!$B$5:$J$100,7,FALSE)</f>
        <v>165.94700722005919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61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IRDEM</v>
      </c>
      <c r="G401" s="16">
        <f>VLOOKUP($D401,'Growth rate'!$B$3:$S$93,6,FALSE)*VLOOKUP($F401,BY_IND_Demand_Drivers!$B$5:$J$100,7,FALSE)</f>
        <v>166.90536987319129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61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IRDEM</v>
      </c>
      <c r="G402" s="16">
        <f>VLOOKUP($D402,'Growth rate'!$B$3:$S$93,6,FALSE)*VLOOKUP($F402,BY_IND_Demand_Drivers!$B$5:$J$100,7,FALSE)</f>
        <v>167.86373252632336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61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IRDEM</v>
      </c>
      <c r="G403" s="16">
        <f>VLOOKUP($D403,'Growth rate'!$B$3:$S$93,6,FALSE)*VLOOKUP($F403,BY_IND_Demand_Drivers!$B$5:$J$100,7,FALSE)</f>
        <v>168.82209517945546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61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IRDEM</v>
      </c>
      <c r="G404" s="16">
        <f>VLOOKUP($D404,'Growth rate'!$B$3:$S$93,6,FALSE)*VLOOKUP($F404,BY_IND_Demand_Drivers!$B$5:$J$100,7,FALSE)</f>
        <v>169.68588055532337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61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IRDEM</v>
      </c>
      <c r="G405" s="16">
        <f>VLOOKUP($D405,'Growth rate'!$B$3:$S$93,6,FALSE)*VLOOKUP($F405,BY_IND_Demand_Drivers!$B$5:$J$100,7,FALSE)</f>
        <v>170.54966593119133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61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IRDEM</v>
      </c>
      <c r="G406" s="16">
        <f>VLOOKUP($D406,'Growth rate'!$B$3:$S$93,6,FALSE)*VLOOKUP($F406,BY_IND_Demand_Drivers!$B$5:$J$100,7,FALSE)</f>
        <v>171.4134513070592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61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IRDEM</v>
      </c>
      <c r="G407" s="16">
        <f>VLOOKUP($D407,'Growth rate'!$B$3:$S$93,6,FALSE)*VLOOKUP($F407,BY_IND_Demand_Drivers!$B$5:$J$100,7,FALSE)</f>
        <v>172.27723668292714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61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IRDEM</v>
      </c>
      <c r="G408" s="16">
        <f>VLOOKUP($D408,'Growth rate'!$B$3:$S$93,6,FALSE)*VLOOKUP($F408,BY_IND_Demand_Drivers!$B$5:$J$100,7,FALSE)</f>
        <v>173.14102205879504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61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IRDEM</v>
      </c>
      <c r="G409" s="16">
        <f>VLOOKUP($D409,'Growth rate'!$B$3:$S$93,6,FALSE)*VLOOKUP($F409,BY_IND_Demand_Drivers!$B$5:$J$100,7,FALSE)</f>
        <v>173.92913474246816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61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IRDEM</v>
      </c>
      <c r="G410" s="16">
        <f>VLOOKUP($D410,'Growth rate'!$B$3:$S$93,6,FALSE)*VLOOKUP($F410,BY_IND_Demand_Drivers!$B$5:$J$100,7,FALSE)</f>
        <v>174.71724742614134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61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IRDEM</v>
      </c>
      <c r="G411" s="16">
        <f>VLOOKUP($D411,'Growth rate'!$B$3:$S$93,6,FALSE)*VLOOKUP($F411,BY_IND_Demand_Drivers!$B$5:$J$100,7,FALSE)</f>
        <v>175.50536010981446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61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IRDEM</v>
      </c>
      <c r="G412" s="16">
        <f>VLOOKUP($D412,'Growth rate'!$B$3:$S$93,6,FALSE)*VLOOKUP($F412,BY_IND_Demand_Drivers!$B$5:$J$100,7,FALSE)</f>
        <v>176.29347279348758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61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IRDEM</v>
      </c>
      <c r="G413" s="16">
        <f>VLOOKUP($D413,'Growth rate'!$B$3:$S$93,6,FALSE)*VLOOKUP($F413,BY_IND_Demand_Drivers!$B$5:$J$100,7,FALSE)</f>
        <v>177.0815854771607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62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IRDTF</v>
      </c>
      <c r="G414" s="16">
        <f>VLOOKUP($D414,'Growth rate'!$B$3:$S$93,6,FALSE)*VLOOKUP($F414,BY_IND_Demand_Drivers!$B$5:$J$100,7,FALSE)</f>
        <v>1.1161089980198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62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IRDTF</v>
      </c>
      <c r="G415" s="16">
        <f>VLOOKUP($D415,'Growth rate'!$B$3:$S$93,6,FALSE)*VLOOKUP($F415,BY_IND_Demand_Drivers!$B$5:$J$100,7,FALSE)</f>
        <v>1.1463631993589853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62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IRDTF</v>
      </c>
      <c r="G416" s="16">
        <f>VLOOKUP($D416,'Growth rate'!$B$3:$S$93,6,FALSE)*VLOOKUP($F416,BY_IND_Demand_Drivers!$B$5:$J$100,7,FALSE)</f>
        <v>1.1766174006981709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62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IRDTF</v>
      </c>
      <c r="G417" s="16">
        <f>VLOOKUP($D417,'Growth rate'!$B$3:$S$93,6,FALSE)*VLOOKUP($F417,BY_IND_Demand_Drivers!$B$5:$J$100,7,FALSE)</f>
        <v>1.2068716020373567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62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IRDTF</v>
      </c>
      <c r="G418" s="16">
        <f>VLOOKUP($D418,'Growth rate'!$B$3:$S$93,6,FALSE)*VLOOKUP($F418,BY_IND_Demand_Drivers!$B$5:$J$100,7,FALSE)</f>
        <v>1.237125803376542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62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IRDTF</v>
      </c>
      <c r="G419" s="16">
        <f>VLOOKUP($D419,'Growth rate'!$B$3:$S$93,6,FALSE)*VLOOKUP($F419,BY_IND_Demand_Drivers!$B$5:$J$100,7,FALSE)</f>
        <v>1.2673800047157275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62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IRDTF</v>
      </c>
      <c r="G420" s="16">
        <f>VLOOKUP($D420,'Growth rate'!$B$3:$S$93,6,FALSE)*VLOOKUP($F420,BY_IND_Demand_Drivers!$B$5:$J$100,7,FALSE)</f>
        <v>1.2976342060549129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62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IRDTF</v>
      </c>
      <c r="G421" s="16">
        <f>VLOOKUP($D421,'Growth rate'!$B$3:$S$93,6,FALSE)*VLOOKUP($F421,BY_IND_Demand_Drivers!$B$5:$J$100,7,FALSE)</f>
        <v>1.3278884073940984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62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IRDTF</v>
      </c>
      <c r="G422" s="16">
        <f>VLOOKUP($D422,'Growth rate'!$B$3:$S$93,6,FALSE)*VLOOKUP($F422,BY_IND_Demand_Drivers!$B$5:$J$100,7,FALSE)</f>
        <v>1.358142608733284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62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IRDTF</v>
      </c>
      <c r="G423" s="16">
        <f>VLOOKUP($D423,'Growth rate'!$B$3:$S$93,6,FALSE)*VLOOKUP($F423,BY_IND_Demand_Drivers!$B$5:$J$100,7,FALSE)</f>
        <v>1.3883968100724695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62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IRDTF</v>
      </c>
      <c r="G424" s="16">
        <f>VLOOKUP($D424,'Growth rate'!$B$3:$S$93,6,FALSE)*VLOOKUP($F424,BY_IND_Demand_Drivers!$B$5:$J$100,7,FALSE)</f>
        <v>1.4186510114116548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62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IRDTF</v>
      </c>
      <c r="G425" s="16">
        <f>VLOOKUP($D425,'Growth rate'!$B$3:$S$93,6,FALSE)*VLOOKUP($F425,BY_IND_Demand_Drivers!$B$5:$J$100,7,FALSE)</f>
        <v>1.4489052127508406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62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IRDTF</v>
      </c>
      <c r="G426" s="16">
        <f>VLOOKUP($D426,'Growth rate'!$B$3:$S$93,6,FALSE)*VLOOKUP($F426,BY_IND_Demand_Drivers!$B$5:$J$100,7,FALSE)</f>
        <v>1.4791594140900257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62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IRDTF</v>
      </c>
      <c r="G427" s="16">
        <f>VLOOKUP($D427,'Growth rate'!$B$3:$S$93,6,FALSE)*VLOOKUP($F427,BY_IND_Demand_Drivers!$B$5:$J$100,7,FALSE)</f>
        <v>1.5094136154292115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62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IRDTF</v>
      </c>
      <c r="G428" s="16">
        <f>VLOOKUP($D428,'Growth rate'!$B$3:$S$93,6,FALSE)*VLOOKUP($F428,BY_IND_Demand_Drivers!$B$5:$J$100,7,FALSE)</f>
        <v>1.5396678167683968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62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IRDTF</v>
      </c>
      <c r="G429" s="16">
        <f>VLOOKUP($D429,'Growth rate'!$B$3:$S$93,6,FALSE)*VLOOKUP($F429,BY_IND_Demand_Drivers!$B$5:$J$100,7,FALSE)</f>
        <v>1.5699220181075824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62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IRDTF</v>
      </c>
      <c r="G430" s="16">
        <f>VLOOKUP($D430,'Growth rate'!$B$3:$S$93,6,FALSE)*VLOOKUP($F430,BY_IND_Demand_Drivers!$B$5:$J$100,7,FALSE)</f>
        <v>1.6001762194467679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62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IRDTF</v>
      </c>
      <c r="G431" s="16">
        <f>VLOOKUP($D431,'Growth rate'!$B$3:$S$93,6,FALSE)*VLOOKUP($F431,BY_IND_Demand_Drivers!$B$5:$J$100,7,FALSE)</f>
        <v>1.6304304207859535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62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IRDTF</v>
      </c>
      <c r="G432" s="16">
        <f>VLOOKUP($D432,'Growth rate'!$B$3:$S$93,6,FALSE)*VLOOKUP($F432,BY_IND_Demand_Drivers!$B$5:$J$100,7,FALSE)</f>
        <v>1.6606846221251388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62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IRDTF</v>
      </c>
      <c r="G433" s="16">
        <f>VLOOKUP($D433,'Growth rate'!$B$3:$S$93,6,FALSE)*VLOOKUP($F433,BY_IND_Demand_Drivers!$B$5:$J$100,7,FALSE)</f>
        <v>1.6909388234643243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62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IRDTF</v>
      </c>
      <c r="G434" s="16">
        <f>VLOOKUP($D434,'Growth rate'!$B$3:$S$93,6,FALSE)*VLOOKUP($F434,BY_IND_Demand_Drivers!$B$5:$J$100,7,FALSE)</f>
        <v>1.7211930248035097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62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IRDTF</v>
      </c>
      <c r="G435" s="16">
        <f>VLOOKUP($D435,'Growth rate'!$B$3:$S$93,6,FALSE)*VLOOKUP($F435,BY_IND_Demand_Drivers!$B$5:$J$100,7,FALSE)</f>
        <v>1.7514472261426954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62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IRDTF</v>
      </c>
      <c r="G436" s="16">
        <f>VLOOKUP($D436,'Growth rate'!$B$3:$S$93,6,FALSE)*VLOOKUP($F436,BY_IND_Demand_Drivers!$B$5:$J$100,7,FALSE)</f>
        <v>1.781701427481881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62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IRDTF</v>
      </c>
      <c r="G437" s="16">
        <f>VLOOKUP($D437,'Growth rate'!$B$3:$S$93,6,FALSE)*VLOOKUP($F437,BY_IND_Demand_Drivers!$B$5:$J$100,7,FALSE)</f>
        <v>1.8119556288210663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62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IRDTF</v>
      </c>
      <c r="G438" s="16">
        <f>VLOOKUP($D438,'Growth rate'!$B$3:$S$93,6,FALSE)*VLOOKUP($F438,BY_IND_Demand_Drivers!$B$5:$J$100,7,FALSE)</f>
        <v>1.8422098301602519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62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IRDTF</v>
      </c>
      <c r="G439" s="16">
        <f>VLOOKUP($D439,'Growth rate'!$B$3:$S$93,6,FALSE)*VLOOKUP($F439,BY_IND_Demand_Drivers!$B$5:$J$100,7,FALSE)</f>
        <v>1.8724640314994372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62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IRDTF</v>
      </c>
      <c r="G440" s="16">
        <f>VLOOKUP($D440,'Growth rate'!$B$3:$S$93,6,FALSE)*VLOOKUP($F440,BY_IND_Demand_Drivers!$B$5:$J$100,7,FALSE)</f>
        <v>1.902718232838623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62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IRDTF</v>
      </c>
      <c r="G441" s="16">
        <f>VLOOKUP($D441,'Growth rate'!$B$3:$S$93,6,FALSE)*VLOOKUP($F441,BY_IND_Demand_Drivers!$B$5:$J$100,7,FALSE)</f>
        <v>1.9329724341778083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62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IRDTF</v>
      </c>
      <c r="G442" s="16">
        <f>VLOOKUP($D442,'Growth rate'!$B$3:$S$93,6,FALSE)*VLOOKUP($F442,BY_IND_Demand_Drivers!$B$5:$J$100,7,FALSE)</f>
        <v>1.9632266355169938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62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IRDTF</v>
      </c>
      <c r="G443" s="16">
        <f>VLOOKUP($D443,'Growth rate'!$B$3:$S$93,6,FALSE)*VLOOKUP($F443,BY_IND_Demand_Drivers!$B$5:$J$100,7,FALSE)</f>
        <v>1.9934808368561794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62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IRDTF</v>
      </c>
      <c r="G444" s="16">
        <f>VLOOKUP($D444,'Growth rate'!$B$3:$S$93,6,FALSE)*VLOOKUP($F444,BY_IND_Demand_Drivers!$B$5:$J$100,7,FALSE)</f>
        <v>2.0237350381953645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62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IRDTF</v>
      </c>
      <c r="G445" s="16">
        <f>VLOOKUP($D445,'Growth rate'!$B$3:$S$93,6,FALSE)*VLOOKUP($F445,BY_IND_Demand_Drivers!$B$5:$J$100,7,FALSE)</f>
        <v>2.0539892395345505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62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IRDTF</v>
      </c>
      <c r="G446" s="16">
        <f>VLOOKUP($D446,'Growth rate'!$B$3:$S$93,6,FALSE)*VLOOKUP($F446,BY_IND_Demand_Drivers!$B$5:$J$100,7,FALSE)</f>
        <v>2.0770819214823928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62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IRDTF</v>
      </c>
      <c r="G447" s="16">
        <f>VLOOKUP($D447,'Growth rate'!$B$3:$S$93,6,FALSE)*VLOOKUP($F447,BY_IND_Demand_Drivers!$B$5:$J$100,7,FALSE)</f>
        <v>2.100174603430236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62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IRDTF</v>
      </c>
      <c r="G448" s="16">
        <f>VLOOKUP($D448,'Growth rate'!$B$3:$S$93,6,FALSE)*VLOOKUP($F448,BY_IND_Demand_Drivers!$B$5:$J$100,7,FALSE)</f>
        <v>2.1232672853780792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62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IRDTF</v>
      </c>
      <c r="G449" s="16">
        <f>VLOOKUP($D449,'Growth rate'!$B$3:$S$93,6,FALSE)*VLOOKUP($F449,BY_IND_Demand_Drivers!$B$5:$J$100,7,FALSE)</f>
        <v>2.1463599673259219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62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IRDTF</v>
      </c>
      <c r="G450" s="16">
        <f>VLOOKUP($D450,'Growth rate'!$B$3:$S$93,6,FALSE)*VLOOKUP($F450,BY_IND_Demand_Drivers!$B$5:$J$100,7,FALSE)</f>
        <v>2.1694526492737651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62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IRDTF</v>
      </c>
      <c r="G451" s="16">
        <f>VLOOKUP($D451,'Growth rate'!$B$3:$S$93,6,FALSE)*VLOOKUP($F451,BY_IND_Demand_Drivers!$B$5:$J$100,7,FALSE)</f>
        <v>2.1941729357324515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62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IRDTF</v>
      </c>
      <c r="G452" s="16">
        <f>VLOOKUP($D452,'Growth rate'!$B$3:$S$93,6,FALSE)*VLOOKUP($F452,BY_IND_Demand_Drivers!$B$5:$J$100,7,FALSE)</f>
        <v>2.2188932221911375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62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IRDTF</v>
      </c>
      <c r="G453" s="16">
        <f>VLOOKUP($D453,'Growth rate'!$B$3:$S$93,6,FALSE)*VLOOKUP($F453,BY_IND_Demand_Drivers!$B$5:$J$100,7,FALSE)</f>
        <v>2.2436135086498239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62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IRDTF</v>
      </c>
      <c r="G454" s="16">
        <f>VLOOKUP($D454,'Growth rate'!$B$3:$S$93,6,FALSE)*VLOOKUP($F454,BY_IND_Demand_Drivers!$B$5:$J$100,7,FALSE)</f>
        <v>2.2683337951085103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62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IRDTF</v>
      </c>
      <c r="G455" s="16">
        <f>VLOOKUP($D455,'Growth rate'!$B$3:$S$93,6,FALSE)*VLOOKUP($F455,BY_IND_Demand_Drivers!$B$5:$J$100,7,FALSE)</f>
        <v>2.2930540815671963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62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IRDTF</v>
      </c>
      <c r="G456" s="16">
        <f>VLOOKUP($D456,'Growth rate'!$B$3:$S$93,6,FALSE)*VLOOKUP($F456,BY_IND_Demand_Drivers!$B$5:$J$100,7,FALSE)</f>
        <v>2.3176158395873729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62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IRDTF</v>
      </c>
      <c r="G457" s="16">
        <f>VLOOKUP($D457,'Growth rate'!$B$3:$S$93,6,FALSE)*VLOOKUP($F457,BY_IND_Demand_Drivers!$B$5:$J$100,7,FALSE)</f>
        <v>2.3421775976075496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62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IRDTF</v>
      </c>
      <c r="G458" s="16">
        <f>VLOOKUP($D458,'Growth rate'!$B$3:$S$93,6,FALSE)*VLOOKUP($F458,BY_IND_Demand_Drivers!$B$5:$J$100,7,FALSE)</f>
        <v>2.3667393556277259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62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IRDTF</v>
      </c>
      <c r="G459" s="16">
        <f>VLOOKUP($D459,'Growth rate'!$B$3:$S$93,6,FALSE)*VLOOKUP($F459,BY_IND_Demand_Drivers!$B$5:$J$100,7,FALSE)</f>
        <v>2.3913011136479017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62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IRDTF</v>
      </c>
      <c r="G460" s="16">
        <f>VLOOKUP($D460,'Growth rate'!$B$3:$S$93,6,FALSE)*VLOOKUP($F460,BY_IND_Demand_Drivers!$B$5:$J$100,7,FALSE)</f>
        <v>2.4158628716680788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62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IRDTF</v>
      </c>
      <c r="G461" s="16">
        <f>VLOOKUP($D461,'Growth rate'!$B$3:$S$93,6,FALSE)*VLOOKUP($F461,BY_IND_Demand_Drivers!$B$5:$J$100,7,FALSE)</f>
        <v>2.4401683864878634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62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IRDTF</v>
      </c>
      <c r="G462" s="16">
        <f>VLOOKUP($D462,'Growth rate'!$B$3:$S$93,6,FALSE)*VLOOKUP($F462,BY_IND_Demand_Drivers!$B$5:$J$100,7,FALSE)</f>
        <v>2.4644739013076489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62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IRDTF</v>
      </c>
      <c r="G463" s="16">
        <f>VLOOKUP($D463,'Growth rate'!$B$3:$S$93,6,FALSE)*VLOOKUP($F463,BY_IND_Demand_Drivers!$B$5:$J$100,7,FALSE)</f>
        <v>2.4887794161274335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62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IRDTF</v>
      </c>
      <c r="G464" s="16">
        <f>VLOOKUP($D464,'Growth rate'!$B$3:$S$93,6,FALSE)*VLOOKUP($F464,BY_IND_Demand_Drivers!$B$5:$J$100,7,FALSE)</f>
        <v>2.5130849309472194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62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IRDTF</v>
      </c>
      <c r="G465" s="16">
        <f>VLOOKUP($D465,'Growth rate'!$B$3:$S$93,6,FALSE)*VLOOKUP($F465,BY_IND_Demand_Drivers!$B$5:$J$100,7,FALSE)</f>
        <v>2.537390445767004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62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IRDTF</v>
      </c>
      <c r="G466" s="16">
        <f>VLOOKUP($D466,'Growth rate'!$B$3:$S$93,6,FALSE)*VLOOKUP($F466,BY_IND_Demand_Drivers!$B$5:$J$100,7,FALSE)</f>
        <v>2.5604102717260151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62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IRDTF</v>
      </c>
      <c r="G467" s="16">
        <f>VLOOKUP($D467,'Growth rate'!$B$3:$S$93,6,FALSE)*VLOOKUP($F467,BY_IND_Demand_Drivers!$B$5:$J$100,7,FALSE)</f>
        <v>2.5834300976850262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62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IRDTF</v>
      </c>
      <c r="G468" s="16">
        <f>VLOOKUP($D468,'Growth rate'!$B$3:$S$93,6,FALSE)*VLOOKUP($F468,BY_IND_Demand_Drivers!$B$5:$J$100,7,FALSE)</f>
        <v>2.6064499236440364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62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IRDTF</v>
      </c>
      <c r="G469" s="16">
        <f>VLOOKUP($D469,'Growth rate'!$B$3:$S$93,6,FALSE)*VLOOKUP($F469,BY_IND_Demand_Drivers!$B$5:$J$100,7,FALSE)</f>
        <v>2.629469749603047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62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IRDTF</v>
      </c>
      <c r="G470" s="16">
        <f>VLOOKUP($D470,'Growth rate'!$B$3:$S$93,6,FALSE)*VLOOKUP($F470,BY_IND_Demand_Drivers!$B$5:$J$100,7,FALSE)</f>
        <v>2.6524895755620581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62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IRDTF</v>
      </c>
      <c r="G471" s="16">
        <f>VLOOKUP($D471,'Growth rate'!$B$3:$S$93,6,FALSE)*VLOOKUP($F471,BY_IND_Demand_Drivers!$B$5:$J$100,7,FALSE)</f>
        <v>2.6741056980006981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62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IRDTF</v>
      </c>
      <c r="G472" s="16">
        <f>VLOOKUP($D472,'Growth rate'!$B$3:$S$93,6,FALSE)*VLOOKUP($F472,BY_IND_Demand_Drivers!$B$5:$J$100,7,FALSE)</f>
        <v>2.6957218204393385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62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IRDTF</v>
      </c>
      <c r="G473" s="16">
        <f>VLOOKUP($D473,'Growth rate'!$B$3:$S$93,6,FALSE)*VLOOKUP($F473,BY_IND_Demand_Drivers!$B$5:$J$100,7,FALSE)</f>
        <v>2.717337942877978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62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IRDTF</v>
      </c>
      <c r="G474" s="16">
        <f>VLOOKUP($D474,'Growth rate'!$B$3:$S$93,6,FALSE)*VLOOKUP($F474,BY_IND_Demand_Drivers!$B$5:$J$100,7,FALSE)</f>
        <v>2.7389540653166184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62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IRDTF</v>
      </c>
      <c r="G475" s="16">
        <f>VLOOKUP($D475,'Growth rate'!$B$3:$S$93,6,FALSE)*VLOOKUP($F475,BY_IND_Demand_Drivers!$B$5:$J$100,7,FALSE)</f>
        <v>2.7605701877552589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62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IRDTF</v>
      </c>
      <c r="G476" s="16">
        <f>VLOOKUP($D476,'Growth rate'!$B$3:$S$93,6,FALSE)*VLOOKUP($F476,BY_IND_Demand_Drivers!$B$5:$J$100,7,FALSE)</f>
        <v>2.7795581615719613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62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IRDTF</v>
      </c>
      <c r="G477" s="16">
        <f>VLOOKUP($D477,'Growth rate'!$B$3:$S$93,6,FALSE)*VLOOKUP($F477,BY_IND_Demand_Drivers!$B$5:$J$100,7,FALSE)</f>
        <v>2.7985461353886629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62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IRDTF</v>
      </c>
      <c r="G478" s="16">
        <f>VLOOKUP($D478,'Growth rate'!$B$3:$S$93,6,FALSE)*VLOOKUP($F478,BY_IND_Demand_Drivers!$B$5:$J$100,7,FALSE)</f>
        <v>2.8175341092053654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62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IRDTF</v>
      </c>
      <c r="G479" s="16">
        <f>VLOOKUP($D479,'Growth rate'!$B$3:$S$93,6,FALSE)*VLOOKUP($F479,BY_IND_Demand_Drivers!$B$5:$J$100,7,FALSE)</f>
        <v>2.8365220830220674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62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IRDTF</v>
      </c>
      <c r="G480" s="16">
        <f>VLOOKUP($D480,'Growth rate'!$B$3:$S$93,6,FALSE)*VLOOKUP($F480,BY_IND_Demand_Drivers!$B$5:$J$100,7,FALSE)</f>
        <v>2.8555100568387695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62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IRDTF</v>
      </c>
      <c r="G481" s="16">
        <f>VLOOKUP($D481,'Growth rate'!$B$3:$S$93,6,FALSE)*VLOOKUP($F481,BY_IND_Demand_Drivers!$B$5:$J$100,7,FALSE)</f>
        <v>2.8721936481987824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62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IRDTF</v>
      </c>
      <c r="G482" s="16">
        <f>VLOOKUP($D482,'Growth rate'!$B$3:$S$93,6,FALSE)*VLOOKUP($F482,BY_IND_Demand_Drivers!$B$5:$J$100,7,FALSE)</f>
        <v>2.8888772395587941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62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IRDTF</v>
      </c>
      <c r="G483" s="16">
        <f>VLOOKUP($D483,'Growth rate'!$B$3:$S$93,6,FALSE)*VLOOKUP($F483,BY_IND_Demand_Drivers!$B$5:$J$100,7,FALSE)</f>
        <v>2.9055608309188061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62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IRDTF</v>
      </c>
      <c r="G484" s="16">
        <f>VLOOKUP($D484,'Growth rate'!$B$3:$S$93,6,FALSE)*VLOOKUP($F484,BY_IND_Demand_Drivers!$B$5:$J$100,7,FALSE)</f>
        <v>2.9222444222788182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62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IRDTF</v>
      </c>
      <c r="G485" s="16">
        <f>VLOOKUP($D485,'Growth rate'!$B$3:$S$93,6,FALSE)*VLOOKUP($F485,BY_IND_Demand_Drivers!$B$5:$J$100,7,FALSE)</f>
        <v>2.9389280136388307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62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IRDTF</v>
      </c>
      <c r="G486" s="16">
        <f>VLOOKUP($D486,'Growth rate'!$B$3:$S$93,6,FALSE)*VLOOKUP($F486,BY_IND_Demand_Drivers!$B$5:$J$100,7,FALSE)</f>
        <v>2.9539651628710519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62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IRDTF</v>
      </c>
      <c r="G487" s="16">
        <f>VLOOKUP($D487,'Growth rate'!$B$3:$S$93,6,FALSE)*VLOOKUP($F487,BY_IND_Demand_Drivers!$B$5:$J$100,7,FALSE)</f>
        <v>2.969002312103274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62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IRDTF</v>
      </c>
      <c r="G488" s="16">
        <f>VLOOKUP($D488,'Growth rate'!$B$3:$S$93,6,FALSE)*VLOOKUP($F488,BY_IND_Demand_Drivers!$B$5:$J$100,7,FALSE)</f>
        <v>2.9840394613354948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62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IRDTF</v>
      </c>
      <c r="G489" s="16">
        <f>VLOOKUP($D489,'Growth rate'!$B$3:$S$93,6,FALSE)*VLOOKUP($F489,BY_IND_Demand_Drivers!$B$5:$J$100,7,FALSE)</f>
        <v>2.9990766105677165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62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IRDTF</v>
      </c>
      <c r="G490" s="16">
        <f>VLOOKUP($D490,'Growth rate'!$B$3:$S$93,6,FALSE)*VLOOKUP($F490,BY_IND_Demand_Drivers!$B$5:$J$100,7,FALSE)</f>
        <v>3.0141137597999377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62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IRDTF</v>
      </c>
      <c r="G491" s="16">
        <f>VLOOKUP($D491,'Growth rate'!$B$3:$S$93,6,FALSE)*VLOOKUP($F491,BY_IND_Demand_Drivers!$B$5:$J$100,7,FALSE)</f>
        <v>3.0278335660935927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62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IRDTF</v>
      </c>
      <c r="G492" s="16">
        <f>VLOOKUP($D492,'Growth rate'!$B$3:$S$93,6,FALSE)*VLOOKUP($F492,BY_IND_Demand_Drivers!$B$5:$J$100,7,FALSE)</f>
        <v>3.0415533723872477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62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IRDTF</v>
      </c>
      <c r="G493" s="16">
        <f>VLOOKUP($D493,'Growth rate'!$B$3:$S$93,6,FALSE)*VLOOKUP($F493,BY_IND_Demand_Drivers!$B$5:$J$100,7,FALSE)</f>
        <v>3.0552731786809018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62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IRDTF</v>
      </c>
      <c r="G494" s="16">
        <f>VLOOKUP($D494,'Growth rate'!$B$3:$S$93,6,FALSE)*VLOOKUP($F494,BY_IND_Demand_Drivers!$B$5:$J$100,7,FALSE)</f>
        <v>3.0689929849745567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62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IRDTF</v>
      </c>
      <c r="G495" s="16">
        <f>VLOOKUP($D495,'Growth rate'!$B$3:$S$93,6,FALSE)*VLOOKUP($F495,BY_IND_Demand_Drivers!$B$5:$J$100,7,FALSE)</f>
        <v>3.0827127912682109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63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IRDFL</v>
      </c>
      <c r="G496" s="16">
        <f>VLOOKUP($D496,'Growth rate'!$B$3:$S$93,6,FALSE)*VLOOKUP($F496,BY_IND_Demand_Drivers!$B$5:$J$100,7,FALSE)</f>
        <v>6.4617576237623806E-2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63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IRDFL</v>
      </c>
      <c r="G497" s="16">
        <f>VLOOKUP($D497,'Growth rate'!$B$3:$S$93,6,FALSE)*VLOOKUP($F497,BY_IND_Demand_Drivers!$B$5:$J$100,7,FALSE)</f>
        <v>6.6369155308316469E-2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63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IRDFL</v>
      </c>
      <c r="G498" s="16">
        <f>VLOOKUP($D498,'Growth rate'!$B$3:$S$93,6,FALSE)*VLOOKUP($F498,BY_IND_Demand_Drivers!$B$5:$J$100,7,FALSE)</f>
        <v>6.8120734379009118E-2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63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IRDFL</v>
      </c>
      <c r="G499" s="16">
        <f>VLOOKUP($D499,'Growth rate'!$B$3:$S$93,6,FALSE)*VLOOKUP($F499,BY_IND_Demand_Drivers!$B$5:$J$100,7,FALSE)</f>
        <v>6.9872313449701795E-2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63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IRDFL</v>
      </c>
      <c r="G500" s="16">
        <f>VLOOKUP($D500,'Growth rate'!$B$3:$S$93,6,FALSE)*VLOOKUP($F500,BY_IND_Demand_Drivers!$B$5:$J$100,7,FALSE)</f>
        <v>7.1623892520394458E-2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63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IRDFL</v>
      </c>
      <c r="G501" s="16">
        <f>VLOOKUP($D501,'Growth rate'!$B$3:$S$93,6,FALSE)*VLOOKUP($F501,BY_IND_Demand_Drivers!$B$5:$J$100,7,FALSE)</f>
        <v>7.3375471591087107E-2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63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IRDFL</v>
      </c>
      <c r="G502" s="16">
        <f>VLOOKUP($D502,'Growth rate'!$B$3:$S$93,6,FALSE)*VLOOKUP($F502,BY_IND_Demand_Drivers!$B$5:$J$100,7,FALSE)</f>
        <v>7.5127050661779771E-2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63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IRDFL</v>
      </c>
      <c r="G503" s="16">
        <f>VLOOKUP($D503,'Growth rate'!$B$3:$S$93,6,FALSE)*VLOOKUP($F503,BY_IND_Demand_Drivers!$B$5:$J$100,7,FALSE)</f>
        <v>7.6878629732472434E-2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63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IRDFL</v>
      </c>
      <c r="G504" s="16">
        <f>VLOOKUP($D504,'Growth rate'!$B$3:$S$93,6,FALSE)*VLOOKUP($F504,BY_IND_Demand_Drivers!$B$5:$J$100,7,FALSE)</f>
        <v>7.8630208803165097E-2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63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IRDFL</v>
      </c>
      <c r="G505" s="16">
        <f>VLOOKUP($D505,'Growth rate'!$B$3:$S$93,6,FALSE)*VLOOKUP($F505,BY_IND_Demand_Drivers!$B$5:$J$100,7,FALSE)</f>
        <v>8.038178787385776E-2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63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IRDFL</v>
      </c>
      <c r="G506" s="16">
        <f>VLOOKUP($D506,'Growth rate'!$B$3:$S$93,6,FALSE)*VLOOKUP($F506,BY_IND_Demand_Drivers!$B$5:$J$100,7,FALSE)</f>
        <v>8.2133366944550423E-2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63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IRDFL</v>
      </c>
      <c r="G507" s="16">
        <f>VLOOKUP($D507,'Growth rate'!$B$3:$S$93,6,FALSE)*VLOOKUP($F507,BY_IND_Demand_Drivers!$B$5:$J$100,7,FALSE)</f>
        <v>8.3884946015243086E-2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63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IRDFL</v>
      </c>
      <c r="G508" s="16">
        <f>VLOOKUP($D508,'Growth rate'!$B$3:$S$93,6,FALSE)*VLOOKUP($F508,BY_IND_Demand_Drivers!$B$5:$J$100,7,FALSE)</f>
        <v>8.5636525085935736E-2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63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IRDFL</v>
      </c>
      <c r="G509" s="16">
        <f>VLOOKUP($D509,'Growth rate'!$B$3:$S$93,6,FALSE)*VLOOKUP($F509,BY_IND_Demand_Drivers!$B$5:$J$100,7,FALSE)</f>
        <v>8.7388104156628399E-2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63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IRDFL</v>
      </c>
      <c r="G510" s="16">
        <f>VLOOKUP($D510,'Growth rate'!$B$3:$S$93,6,FALSE)*VLOOKUP($F510,BY_IND_Demand_Drivers!$B$5:$J$100,7,FALSE)</f>
        <v>8.9139683227321062E-2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63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IRDFL</v>
      </c>
      <c r="G511" s="16">
        <f>VLOOKUP($D511,'Growth rate'!$B$3:$S$93,6,FALSE)*VLOOKUP($F511,BY_IND_Demand_Drivers!$B$5:$J$100,7,FALSE)</f>
        <v>9.0891262298013725E-2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63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IRDFL</v>
      </c>
      <c r="G512" s="16">
        <f>VLOOKUP($D512,'Growth rate'!$B$3:$S$93,6,FALSE)*VLOOKUP($F512,BY_IND_Demand_Drivers!$B$5:$J$100,7,FALSE)</f>
        <v>9.2642841368706388E-2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63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IRDFL</v>
      </c>
      <c r="G513" s="16">
        <f>VLOOKUP($D513,'Growth rate'!$B$3:$S$93,6,FALSE)*VLOOKUP($F513,BY_IND_Demand_Drivers!$B$5:$J$100,7,FALSE)</f>
        <v>9.4394420439399052E-2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63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IRDFL</v>
      </c>
      <c r="G514" s="16">
        <f>VLOOKUP($D514,'Growth rate'!$B$3:$S$93,6,FALSE)*VLOOKUP($F514,BY_IND_Demand_Drivers!$B$5:$J$100,7,FALSE)</f>
        <v>9.6145999510091715E-2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63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IRDFL</v>
      </c>
      <c r="G515" s="16">
        <f>VLOOKUP($D515,'Growth rate'!$B$3:$S$93,6,FALSE)*VLOOKUP($F515,BY_IND_Demand_Drivers!$B$5:$J$100,7,FALSE)</f>
        <v>9.7897578580784364E-2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63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IRDFL</v>
      </c>
      <c r="G516" s="16">
        <f>VLOOKUP($D516,'Growth rate'!$B$3:$S$93,6,FALSE)*VLOOKUP($F516,BY_IND_Demand_Drivers!$B$5:$J$100,7,FALSE)</f>
        <v>9.9649157651477027E-2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63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IRDFL</v>
      </c>
      <c r="G517" s="16">
        <f>VLOOKUP($D517,'Growth rate'!$B$3:$S$93,6,FALSE)*VLOOKUP($F517,BY_IND_Demand_Drivers!$B$5:$J$100,7,FALSE)</f>
        <v>0.1014007367221697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63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IRDFL</v>
      </c>
      <c r="G518" s="16">
        <f>VLOOKUP($D518,'Growth rate'!$B$3:$S$93,6,FALSE)*VLOOKUP($F518,BY_IND_Demand_Drivers!$B$5:$J$100,7,FALSE)</f>
        <v>0.10315231579286235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63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IRDFL</v>
      </c>
      <c r="G519" s="16">
        <f>VLOOKUP($D519,'Growth rate'!$B$3:$S$93,6,FALSE)*VLOOKUP($F519,BY_IND_Demand_Drivers!$B$5:$J$100,7,FALSE)</f>
        <v>0.10490389486355502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63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IRDFL</v>
      </c>
      <c r="G520" s="16">
        <f>VLOOKUP($D520,'Growth rate'!$B$3:$S$93,6,FALSE)*VLOOKUP($F520,BY_IND_Demand_Drivers!$B$5:$J$100,7,FALSE)</f>
        <v>0.10665547393424768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63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IRDFL</v>
      </c>
      <c r="G521" s="16">
        <f>VLOOKUP($D521,'Growth rate'!$B$3:$S$93,6,FALSE)*VLOOKUP($F521,BY_IND_Demand_Drivers!$B$5:$J$100,7,FALSE)</f>
        <v>0.10840705300494033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63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IRDFL</v>
      </c>
      <c r="G522" s="16">
        <f>VLOOKUP($D522,'Growth rate'!$B$3:$S$93,6,FALSE)*VLOOKUP($F522,BY_IND_Demand_Drivers!$B$5:$J$100,7,FALSE)</f>
        <v>0.11015863207563301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63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IRDFL</v>
      </c>
      <c r="G523" s="16">
        <f>VLOOKUP($D523,'Growth rate'!$B$3:$S$93,6,FALSE)*VLOOKUP($F523,BY_IND_Demand_Drivers!$B$5:$J$100,7,FALSE)</f>
        <v>0.11191021114632567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63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IRDFL</v>
      </c>
      <c r="G524" s="16">
        <f>VLOOKUP($D524,'Growth rate'!$B$3:$S$93,6,FALSE)*VLOOKUP($F524,BY_IND_Demand_Drivers!$B$5:$J$100,7,FALSE)</f>
        <v>0.11366179021701832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63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IRDFL</v>
      </c>
      <c r="G525" s="16">
        <f>VLOOKUP($D525,'Growth rate'!$B$3:$S$93,6,FALSE)*VLOOKUP($F525,BY_IND_Demand_Drivers!$B$5:$J$100,7,FALSE)</f>
        <v>0.115413369287711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63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IRDFL</v>
      </c>
      <c r="G526" s="16">
        <f>VLOOKUP($D526,'Growth rate'!$B$3:$S$93,6,FALSE)*VLOOKUP($F526,BY_IND_Demand_Drivers!$B$5:$J$100,7,FALSE)</f>
        <v>0.11716494835840364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63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IRDFL</v>
      </c>
      <c r="G527" s="16">
        <f>VLOOKUP($D527,'Growth rate'!$B$3:$S$93,6,FALSE)*VLOOKUP($F527,BY_IND_Demand_Drivers!$B$5:$J$100,7,FALSE)</f>
        <v>0.11891652742909631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63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IRDFL</v>
      </c>
      <c r="G528" s="16">
        <f>VLOOKUP($D528,'Growth rate'!$B$3:$S$93,6,FALSE)*VLOOKUP($F528,BY_IND_Demand_Drivers!$B$5:$J$100,7,FALSE)</f>
        <v>0.12025348747416661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63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IRDFL</v>
      </c>
      <c r="G529" s="16">
        <f>VLOOKUP($D529,'Growth rate'!$B$3:$S$93,6,FALSE)*VLOOKUP($F529,BY_IND_Demand_Drivers!$B$5:$J$100,7,FALSE)</f>
        <v>0.12159044751923694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63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IRDFL</v>
      </c>
      <c r="G530" s="16">
        <f>VLOOKUP($D530,'Growth rate'!$B$3:$S$93,6,FALSE)*VLOOKUP($F530,BY_IND_Demand_Drivers!$B$5:$J$100,7,FALSE)</f>
        <v>0.12292740756430727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63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IRDFL</v>
      </c>
      <c r="G531" s="16">
        <f>VLOOKUP($D531,'Growth rate'!$B$3:$S$93,6,FALSE)*VLOOKUP($F531,BY_IND_Demand_Drivers!$B$5:$J$100,7,FALSE)</f>
        <v>0.12426436760937758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63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IRDFL</v>
      </c>
      <c r="G532" s="16">
        <f>VLOOKUP($D532,'Growth rate'!$B$3:$S$93,6,FALSE)*VLOOKUP($F532,BY_IND_Demand_Drivers!$B$5:$J$100,7,FALSE)</f>
        <v>0.12560132765444793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63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IRDFL</v>
      </c>
      <c r="G533" s="16">
        <f>VLOOKUP($D533,'Growth rate'!$B$3:$S$93,6,FALSE)*VLOOKUP($F533,BY_IND_Demand_Drivers!$B$5:$J$100,7,FALSE)</f>
        <v>0.12703251851277278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63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IRDFL</v>
      </c>
      <c r="G534" s="16">
        <f>VLOOKUP($D534,'Growth rate'!$B$3:$S$93,6,FALSE)*VLOOKUP($F534,BY_IND_Demand_Drivers!$B$5:$J$100,7,FALSE)</f>
        <v>0.12846370937109763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63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IRDFL</v>
      </c>
      <c r="G535" s="16">
        <f>VLOOKUP($D535,'Growth rate'!$B$3:$S$93,6,FALSE)*VLOOKUP($F535,BY_IND_Demand_Drivers!$B$5:$J$100,7,FALSE)</f>
        <v>0.12989490022942252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63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IRDFL</v>
      </c>
      <c r="G536" s="16">
        <f>VLOOKUP($D536,'Growth rate'!$B$3:$S$93,6,FALSE)*VLOOKUP($F536,BY_IND_Demand_Drivers!$B$5:$J$100,7,FALSE)</f>
        <v>0.13132609108774737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63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IRDFL</v>
      </c>
      <c r="G537" s="16">
        <f>VLOOKUP($D537,'Growth rate'!$B$3:$S$93,6,FALSE)*VLOOKUP($F537,BY_IND_Demand_Drivers!$B$5:$J$100,7,FALSE)</f>
        <v>0.1327572819460722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63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IRDFL</v>
      </c>
      <c r="G538" s="16">
        <f>VLOOKUP($D538,'Growth rate'!$B$3:$S$93,6,FALSE)*VLOOKUP($F538,BY_IND_Demand_Drivers!$B$5:$J$100,7,FALSE)</f>
        <v>0.13417929473713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63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IRDFL</v>
      </c>
      <c r="G539" s="16">
        <f>VLOOKUP($D539,'Growth rate'!$B$3:$S$93,6,FALSE)*VLOOKUP($F539,BY_IND_Demand_Drivers!$B$5:$J$100,7,FALSE)</f>
        <v>0.13560130752818775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63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IRDFL</v>
      </c>
      <c r="G540" s="16">
        <f>VLOOKUP($D540,'Growth rate'!$B$3:$S$93,6,FALSE)*VLOOKUP($F540,BY_IND_Demand_Drivers!$B$5:$J$100,7,FALSE)</f>
        <v>0.13702332031924552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63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IRDFL</v>
      </c>
      <c r="G541" s="16">
        <f>VLOOKUP($D541,'Growth rate'!$B$3:$S$93,6,FALSE)*VLOOKUP($F541,BY_IND_Demand_Drivers!$B$5:$J$100,7,FALSE)</f>
        <v>0.13844533311030324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63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IRDFL</v>
      </c>
      <c r="G542" s="16">
        <f>VLOOKUP($D542,'Growth rate'!$B$3:$S$93,6,FALSE)*VLOOKUP($F542,BY_IND_Demand_Drivers!$B$5:$J$100,7,FALSE)</f>
        <v>0.13986734590136105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63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IRDFL</v>
      </c>
      <c r="G543" s="16">
        <f>VLOOKUP($D543,'Growth rate'!$B$3:$S$93,6,FALSE)*VLOOKUP($F543,BY_IND_Demand_Drivers!$B$5:$J$100,7,FALSE)</f>
        <v>0.14127452338998323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63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IRDFL</v>
      </c>
      <c r="G544" s="16">
        <f>VLOOKUP($D544,'Growth rate'!$B$3:$S$93,6,FALSE)*VLOOKUP($F544,BY_IND_Demand_Drivers!$B$5:$J$100,7,FALSE)</f>
        <v>0.14268170087860549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63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IRDFL</v>
      </c>
      <c r="G545" s="16">
        <f>VLOOKUP($D545,'Growth rate'!$B$3:$S$93,6,FALSE)*VLOOKUP($F545,BY_IND_Demand_Drivers!$B$5:$J$100,7,FALSE)</f>
        <v>0.14408887836722767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63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IRDFL</v>
      </c>
      <c r="G546" s="16">
        <f>VLOOKUP($D546,'Growth rate'!$B$3:$S$93,6,FALSE)*VLOOKUP($F546,BY_IND_Demand_Drivers!$B$5:$J$100,7,FALSE)</f>
        <v>0.1454960558558499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63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IRDFL</v>
      </c>
      <c r="G547" s="16">
        <f>VLOOKUP($D547,'Growth rate'!$B$3:$S$93,6,FALSE)*VLOOKUP($F547,BY_IND_Demand_Drivers!$B$5:$J$100,7,FALSE)</f>
        <v>0.14690323334447211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63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IRDFL</v>
      </c>
      <c r="G548" s="16">
        <f>VLOOKUP($D548,'Growth rate'!$B$3:$S$93,6,FALSE)*VLOOKUP($F548,BY_IND_Demand_Drivers!$B$5:$J$100,7,FALSE)</f>
        <v>0.14823597536296879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63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IRDFL</v>
      </c>
      <c r="G549" s="16">
        <f>VLOOKUP($D549,'Growth rate'!$B$3:$S$93,6,FALSE)*VLOOKUP($F549,BY_IND_Demand_Drivers!$B$5:$J$100,7,FALSE)</f>
        <v>0.14956871738146549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63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IRDFL</v>
      </c>
      <c r="G550" s="16">
        <f>VLOOKUP($D550,'Growth rate'!$B$3:$S$93,6,FALSE)*VLOOKUP($F550,BY_IND_Demand_Drivers!$B$5:$J$100,7,FALSE)</f>
        <v>0.15090145939996213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63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IRDFL</v>
      </c>
      <c r="G551" s="16">
        <f>VLOOKUP($D551,'Growth rate'!$B$3:$S$93,6,FALSE)*VLOOKUP($F551,BY_IND_Demand_Drivers!$B$5:$J$100,7,FALSE)</f>
        <v>0.15223420141845878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63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IRDFL</v>
      </c>
      <c r="G552" s="16">
        <f>VLOOKUP($D552,'Growth rate'!$B$3:$S$93,6,FALSE)*VLOOKUP($F552,BY_IND_Demand_Drivers!$B$5:$J$100,7,FALSE)</f>
        <v>0.15356694343695548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63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IRDFL</v>
      </c>
      <c r="G553" s="16">
        <f>VLOOKUP($D553,'Growth rate'!$B$3:$S$93,6,FALSE)*VLOOKUP($F553,BY_IND_Demand_Drivers!$B$5:$J$100,7,FALSE)</f>
        <v>0.15481841747947178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63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IRDFL</v>
      </c>
      <c r="G554" s="16">
        <f>VLOOKUP($D554,'Growth rate'!$B$3:$S$93,6,FALSE)*VLOOKUP($F554,BY_IND_Demand_Drivers!$B$5:$J$100,7,FALSE)</f>
        <v>0.15606989152198805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63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IRDFL</v>
      </c>
      <c r="G555" s="16">
        <f>VLOOKUP($D555,'Growth rate'!$B$3:$S$93,6,FALSE)*VLOOKUP($F555,BY_IND_Demand_Drivers!$B$5:$J$100,7,FALSE)</f>
        <v>0.15732136556450432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63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IRDFL</v>
      </c>
      <c r="G556" s="16">
        <f>VLOOKUP($D556,'Growth rate'!$B$3:$S$93,6,FALSE)*VLOOKUP($F556,BY_IND_Demand_Drivers!$B$5:$J$100,7,FALSE)</f>
        <v>0.15857283960702062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63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IRDFL</v>
      </c>
      <c r="G557" s="16">
        <f>VLOOKUP($D557,'Growth rate'!$B$3:$S$93,6,FALSE)*VLOOKUP($F557,BY_IND_Demand_Drivers!$B$5:$J$100,7,FALSE)</f>
        <v>0.15982431364953692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63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IRDFL</v>
      </c>
      <c r="G558" s="16">
        <f>VLOOKUP($D558,'Growth rate'!$B$3:$S$93,6,FALSE)*VLOOKUP($F558,BY_IND_Demand_Drivers!$B$5:$J$100,7,FALSE)</f>
        <v>0.16092362997784862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63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IRDFL</v>
      </c>
      <c r="G559" s="16">
        <f>VLOOKUP($D559,'Growth rate'!$B$3:$S$93,6,FALSE)*VLOOKUP($F559,BY_IND_Demand_Drivers!$B$5:$J$100,7,FALSE)</f>
        <v>0.16202294630616026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63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IRDFL</v>
      </c>
      <c r="G560" s="16">
        <f>VLOOKUP($D560,'Growth rate'!$B$3:$S$93,6,FALSE)*VLOOKUP($F560,BY_IND_Demand_Drivers!$B$5:$J$100,7,FALSE)</f>
        <v>0.16312226263447197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63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IRDFL</v>
      </c>
      <c r="G561" s="16">
        <f>VLOOKUP($D561,'Growth rate'!$B$3:$S$93,6,FALSE)*VLOOKUP($F561,BY_IND_Demand_Drivers!$B$5:$J$100,7,FALSE)</f>
        <v>0.16422157896278364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63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IRDFL</v>
      </c>
      <c r="G562" s="16">
        <f>VLOOKUP($D562,'Growth rate'!$B$3:$S$93,6,FALSE)*VLOOKUP($F562,BY_IND_Demand_Drivers!$B$5:$J$100,7,FALSE)</f>
        <v>0.16532089529109534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63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IRDFL</v>
      </c>
      <c r="G563" s="16">
        <f>VLOOKUP($D563,'Growth rate'!$B$3:$S$93,6,FALSE)*VLOOKUP($F563,BY_IND_Demand_Drivers!$B$5:$J$100,7,FALSE)</f>
        <v>0.16628679847665845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63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IRDFL</v>
      </c>
      <c r="G564" s="16">
        <f>VLOOKUP($D564,'Growth rate'!$B$3:$S$93,6,FALSE)*VLOOKUP($F564,BY_IND_Demand_Drivers!$B$5:$J$100,7,FALSE)</f>
        <v>0.1672527016622215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63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IRDFL</v>
      </c>
      <c r="G565" s="16">
        <f>VLOOKUP($D565,'Growth rate'!$B$3:$S$93,6,FALSE)*VLOOKUP($F565,BY_IND_Demand_Drivers!$B$5:$J$100,7,FALSE)</f>
        <v>0.16821860484778459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63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IRDFL</v>
      </c>
      <c r="G566" s="16">
        <f>VLOOKUP($D566,'Growth rate'!$B$3:$S$93,6,FALSE)*VLOOKUP($F566,BY_IND_Demand_Drivers!$B$5:$J$100,7,FALSE)</f>
        <v>0.16918450803334767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63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IRDFL</v>
      </c>
      <c r="G567" s="16">
        <f>VLOOKUP($D567,'Growth rate'!$B$3:$S$93,6,FALSE)*VLOOKUP($F567,BY_IND_Demand_Drivers!$B$5:$J$100,7,FALSE)</f>
        <v>0.17015041121891075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63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IRDFL</v>
      </c>
      <c r="G568" s="16">
        <f>VLOOKUP($D568,'Growth rate'!$B$3:$S$93,6,FALSE)*VLOOKUP($F568,BY_IND_Demand_Drivers!$B$5:$J$100,7,FALSE)</f>
        <v>0.17102099297986198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63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IRDFL</v>
      </c>
      <c r="G569" s="16">
        <f>VLOOKUP($D569,'Growth rate'!$B$3:$S$93,6,FALSE)*VLOOKUP($F569,BY_IND_Demand_Drivers!$B$5:$J$100,7,FALSE)</f>
        <v>0.17189157474081326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63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IRDFL</v>
      </c>
      <c r="G570" s="16">
        <f>VLOOKUP($D570,'Growth rate'!$B$3:$S$93,6,FALSE)*VLOOKUP($F570,BY_IND_Demand_Drivers!$B$5:$J$100,7,FALSE)</f>
        <v>0.17276215650176446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63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IRDFL</v>
      </c>
      <c r="G571" s="16">
        <f>VLOOKUP($D571,'Growth rate'!$B$3:$S$93,6,FALSE)*VLOOKUP($F571,BY_IND_Demand_Drivers!$B$5:$J$100,7,FALSE)</f>
        <v>0.17363273826271572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63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IRDFL</v>
      </c>
      <c r="G572" s="16">
        <f>VLOOKUP($D572,'Growth rate'!$B$3:$S$93,6,FALSE)*VLOOKUP($F572,BY_IND_Demand_Drivers!$B$5:$J$100,7,FALSE)</f>
        <v>0.17450332002366695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63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IRDFL</v>
      </c>
      <c r="G573" s="16">
        <f>VLOOKUP($D573,'Growth rate'!$B$3:$S$93,6,FALSE)*VLOOKUP($F573,BY_IND_Demand_Drivers!$B$5:$J$100,7,FALSE)</f>
        <v>0.17529763368901555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63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IRDFL</v>
      </c>
      <c r="G574" s="16">
        <f>VLOOKUP($D574,'Growth rate'!$B$3:$S$93,6,FALSE)*VLOOKUP($F574,BY_IND_Demand_Drivers!$B$5:$J$100,7,FALSE)</f>
        <v>0.17609194735436418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63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IRDFL</v>
      </c>
      <c r="G575" s="16">
        <f>VLOOKUP($D575,'Growth rate'!$B$3:$S$93,6,FALSE)*VLOOKUP($F575,BY_IND_Demand_Drivers!$B$5:$J$100,7,FALSE)</f>
        <v>0.17688626101971275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63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IRDFL</v>
      </c>
      <c r="G576" s="16">
        <f>VLOOKUP($D576,'Growth rate'!$B$3:$S$93,6,FALSE)*VLOOKUP($F576,BY_IND_Demand_Drivers!$B$5:$J$100,7,FALSE)</f>
        <v>0.17768057468506135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63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IRDFL</v>
      </c>
      <c r="G577" s="16">
        <f>VLOOKUP($D577,'Growth rate'!$B$3:$S$93,6,FALSE)*VLOOKUP($F577,BY_IND_Demand_Drivers!$B$5:$J$100,7,FALSE)</f>
        <v>0.17847488835040992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64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IWDPH</v>
      </c>
      <c r="G4" s="16">
        <f>VLOOKUP($D4,'Growth rate'!$B$3:$S$93,6,FALSE)*VLOOKUP($F4,BY_IND_Demand_Drivers!$B$5:$J$100,7,FALSE)</f>
        <v>44.890496839603998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64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IWDPH</v>
      </c>
      <c r="G5" s="16">
        <f>VLOOKUP($D5,'Growth rate'!$B$3:$S$93,6,FALSE)*VLOOKUP($F5,BY_IND_Demand_Drivers!$B$5:$J$100,7,FALSE)</f>
        <v>46.107336890182424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64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IWDPH</v>
      </c>
      <c r="G6" s="16">
        <f>VLOOKUP($D6,'Growth rate'!$B$3:$S$93,6,FALSE)*VLOOKUP($F6,BY_IND_Demand_Drivers!$B$5:$J$100,7,FALSE)</f>
        <v>47.324176940760843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64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IWDPH</v>
      </c>
      <c r="G7" s="16">
        <f>VLOOKUP($D7,'Growth rate'!$B$3:$S$93,6,FALSE)*VLOOKUP($F7,BY_IND_Demand_Drivers!$B$5:$J$100,7,FALSE)</f>
        <v>48.541016991339276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64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IWDPH</v>
      </c>
      <c r="G8" s="16">
        <f>VLOOKUP($D8,'Growth rate'!$B$3:$S$93,6,FALSE)*VLOOKUP($F8,BY_IND_Demand_Drivers!$B$5:$J$100,7,FALSE)</f>
        <v>49.757857041917703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64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IWDPH</v>
      </c>
      <c r="G9" s="16">
        <f>VLOOKUP($D9,'Growth rate'!$B$3:$S$93,6,FALSE)*VLOOKUP($F9,BY_IND_Demand_Drivers!$B$5:$J$100,7,FALSE)</f>
        <v>50.974697092496122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64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IWDPH</v>
      </c>
      <c r="G10" s="16">
        <f>VLOOKUP($D10,'Growth rate'!$B$3:$S$93,6,FALSE)*VLOOKUP($F10,BY_IND_Demand_Drivers!$B$5:$J$100,7,FALSE)</f>
        <v>52.191537143074548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64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IWDPH</v>
      </c>
      <c r="G11" s="16">
        <f>VLOOKUP($D11,'Growth rate'!$B$3:$S$93,6,FALSE)*VLOOKUP($F11,BY_IND_Demand_Drivers!$B$5:$J$100,7,FALSE)</f>
        <v>53.408377193652974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64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IWDPH</v>
      </c>
      <c r="G12" s="16">
        <f>VLOOKUP($D12,'Growth rate'!$B$3:$S$93,6,FALSE)*VLOOKUP($F12,BY_IND_Demand_Drivers!$B$5:$J$100,7,FALSE)</f>
        <v>54.625217244231408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64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IWDPH</v>
      </c>
      <c r="G13" s="16">
        <f>VLOOKUP($D13,'Growth rate'!$B$3:$S$93,6,FALSE)*VLOOKUP($F13,BY_IND_Demand_Drivers!$B$5:$J$100,7,FALSE)</f>
        <v>55.842057294809827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64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IWDPH</v>
      </c>
      <c r="G14" s="16">
        <f>VLOOKUP($D14,'Growth rate'!$B$3:$S$93,6,FALSE)*VLOOKUP($F14,BY_IND_Demand_Drivers!$B$5:$J$100,7,FALSE)</f>
        <v>57.058897345388253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64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IWDPH</v>
      </c>
      <c r="G15" s="16">
        <f>VLOOKUP($D15,'Growth rate'!$B$3:$S$93,6,FALSE)*VLOOKUP($F15,BY_IND_Demand_Drivers!$B$5:$J$100,7,FALSE)</f>
        <v>58.275737395966686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64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IWDPH</v>
      </c>
      <c r="G16" s="16">
        <f>VLOOKUP($D16,'Growth rate'!$B$3:$S$93,6,FALSE)*VLOOKUP($F16,BY_IND_Demand_Drivers!$B$5:$J$100,7,FALSE)</f>
        <v>59.492577446545098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64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IWDPH</v>
      </c>
      <c r="G17" s="16">
        <f>VLOOKUP($D17,'Growth rate'!$B$3:$S$93,6,FALSE)*VLOOKUP($F17,BY_IND_Demand_Drivers!$B$5:$J$100,7,FALSE)</f>
        <v>60.709417497123532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64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IWDPH</v>
      </c>
      <c r="G18" s="16">
        <f>VLOOKUP($D18,'Growth rate'!$B$3:$S$93,6,FALSE)*VLOOKUP($F18,BY_IND_Demand_Drivers!$B$5:$J$100,7,FALSE)</f>
        <v>61.926257547701958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64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IWDPH</v>
      </c>
      <c r="G19" s="16">
        <f>VLOOKUP($D19,'Growth rate'!$B$3:$S$93,6,FALSE)*VLOOKUP($F19,BY_IND_Demand_Drivers!$B$5:$J$100,7,FALSE)</f>
        <v>63.143097598280377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64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IWDPH</v>
      </c>
      <c r="G20" s="16">
        <f>VLOOKUP($D20,'Growth rate'!$B$3:$S$93,6,FALSE)*VLOOKUP($F20,BY_IND_Demand_Drivers!$B$5:$J$100,7,FALSE)</f>
        <v>64.359937648858818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64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IWDPH</v>
      </c>
      <c r="G21" s="16">
        <f>VLOOKUP($D21,'Growth rate'!$B$3:$S$93,6,FALSE)*VLOOKUP($F21,BY_IND_Demand_Drivers!$B$5:$J$100,7,FALSE)</f>
        <v>65.57677769943723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64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IWDPH</v>
      </c>
      <c r="G22" s="16">
        <f>VLOOKUP($D22,'Growth rate'!$B$3:$S$93,6,FALSE)*VLOOKUP($F22,BY_IND_Demand_Drivers!$B$5:$J$100,7,FALSE)</f>
        <v>66.793617750015656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64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IWDPH</v>
      </c>
      <c r="G23" s="16">
        <f>VLOOKUP($D23,'Growth rate'!$B$3:$S$93,6,FALSE)*VLOOKUP($F23,BY_IND_Demand_Drivers!$B$5:$J$100,7,FALSE)</f>
        <v>68.010457800594082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64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IWDPH</v>
      </c>
      <c r="G24" s="16">
        <f>VLOOKUP($D24,'Growth rate'!$B$3:$S$93,6,FALSE)*VLOOKUP($F24,BY_IND_Demand_Drivers!$B$5:$J$100,7,FALSE)</f>
        <v>69.227297851172509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64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IWDPH</v>
      </c>
      <c r="G25" s="16">
        <f>VLOOKUP($D25,'Growth rate'!$B$3:$S$93,6,FALSE)*VLOOKUP($F25,BY_IND_Demand_Drivers!$B$5:$J$100,7,FALSE)</f>
        <v>70.444137901750935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64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IWDPH</v>
      </c>
      <c r="G26" s="16">
        <f>VLOOKUP($D26,'Growth rate'!$B$3:$S$93,6,FALSE)*VLOOKUP($F26,BY_IND_Demand_Drivers!$B$5:$J$100,7,FALSE)</f>
        <v>71.660977952329361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64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IWDPH</v>
      </c>
      <c r="G27" s="16">
        <f>VLOOKUP($D27,'Growth rate'!$B$3:$S$93,6,FALSE)*VLOOKUP($F27,BY_IND_Demand_Drivers!$B$5:$J$100,7,FALSE)</f>
        <v>72.877818002907787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64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IWDPH</v>
      </c>
      <c r="G28" s="16">
        <f>VLOOKUP($D28,'Growth rate'!$B$3:$S$93,6,FALSE)*VLOOKUP($F28,BY_IND_Demand_Drivers!$B$5:$J$100,7,FALSE)</f>
        <v>74.094658053486214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64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IWDPH</v>
      </c>
      <c r="G29" s="16">
        <f>VLOOKUP($D29,'Growth rate'!$B$3:$S$93,6,FALSE)*VLOOKUP($F29,BY_IND_Demand_Drivers!$B$5:$J$100,7,FALSE)</f>
        <v>75.31149810406464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64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IWDPH</v>
      </c>
      <c r="G30" s="16">
        <f>VLOOKUP($D30,'Growth rate'!$B$3:$S$93,6,FALSE)*VLOOKUP($F30,BY_IND_Demand_Drivers!$B$5:$J$100,7,FALSE)</f>
        <v>76.528338154643066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64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IWDPH</v>
      </c>
      <c r="G31" s="16">
        <f>VLOOKUP($D31,'Growth rate'!$B$3:$S$93,6,FALSE)*VLOOKUP($F31,BY_IND_Demand_Drivers!$B$5:$J$100,7,FALSE)</f>
        <v>77.745178205221492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64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IWDPH</v>
      </c>
      <c r="G32" s="16">
        <f>VLOOKUP($D32,'Growth rate'!$B$3:$S$93,6,FALSE)*VLOOKUP($F32,BY_IND_Demand_Drivers!$B$5:$J$100,7,FALSE)</f>
        <v>78.962018255799919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64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IWDPH</v>
      </c>
      <c r="G33" s="16">
        <f>VLOOKUP($D33,'Growth rate'!$B$3:$S$93,6,FALSE)*VLOOKUP($F33,BY_IND_Demand_Drivers!$B$5:$J$100,7,FALSE)</f>
        <v>80.178858306378345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64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IWDPH</v>
      </c>
      <c r="G34" s="16">
        <f>VLOOKUP($D34,'Growth rate'!$B$3:$S$93,6,FALSE)*VLOOKUP($F34,BY_IND_Demand_Drivers!$B$5:$J$100,7,FALSE)</f>
        <v>81.395698356956757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64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IWDPH</v>
      </c>
      <c r="G35" s="16">
        <f>VLOOKUP($D35,'Growth rate'!$B$3:$S$93,6,FALSE)*VLOOKUP($F35,BY_IND_Demand_Drivers!$B$5:$J$100,7,FALSE)</f>
        <v>82.612538407535197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64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IWDPH</v>
      </c>
      <c r="G36" s="16">
        <f>VLOOKUP($D36,'Growth rate'!$B$3:$S$93,6,FALSE)*VLOOKUP($F36,BY_IND_Demand_Drivers!$B$5:$J$100,7,FALSE)</f>
        <v>83.541338343595939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64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IWDPH</v>
      </c>
      <c r="G37" s="16">
        <f>VLOOKUP($D37,'Growth rate'!$B$3:$S$93,6,FALSE)*VLOOKUP($F37,BY_IND_Demand_Drivers!$B$5:$J$100,7,FALSE)</f>
        <v>84.470138279656695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64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IWDPH</v>
      </c>
      <c r="G38" s="16">
        <f>VLOOKUP($D38,'Growth rate'!$B$3:$S$93,6,FALSE)*VLOOKUP($F38,BY_IND_Demand_Drivers!$B$5:$J$100,7,FALSE)</f>
        <v>85.39893821571745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64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IWDPH</v>
      </c>
      <c r="G39" s="16">
        <f>VLOOKUP($D39,'Growth rate'!$B$3:$S$93,6,FALSE)*VLOOKUP($F39,BY_IND_Demand_Drivers!$B$5:$J$100,7,FALSE)</f>
        <v>86.327738151778206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64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IWDPH</v>
      </c>
      <c r="G40" s="16">
        <f>VLOOKUP($D40,'Growth rate'!$B$3:$S$93,6,FALSE)*VLOOKUP($F40,BY_IND_Demand_Drivers!$B$5:$J$100,7,FALSE)</f>
        <v>87.256538087838976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64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IWDPH</v>
      </c>
      <c r="G41" s="16">
        <f>VLOOKUP($D41,'Growth rate'!$B$3:$S$93,6,FALSE)*VLOOKUP($F41,BY_IND_Demand_Drivers!$B$5:$J$100,7,FALSE)</f>
        <v>88.250801142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64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IWDPH</v>
      </c>
      <c r="G42" s="16">
        <f>VLOOKUP($D42,'Growth rate'!$B$3:$S$93,6,FALSE)*VLOOKUP($F42,BY_IND_Demand_Drivers!$B$5:$J$100,7,FALSE)</f>
        <v>89.24506419616101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64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IWDPH</v>
      </c>
      <c r="G43" s="16">
        <f>VLOOKUP($D43,'Growth rate'!$B$3:$S$93,6,FALSE)*VLOOKUP($F43,BY_IND_Demand_Drivers!$B$5:$J$100,7,FALSE)</f>
        <v>90.239327250322035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64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IWDPH</v>
      </c>
      <c r="G44" s="16">
        <f>VLOOKUP($D44,'Growth rate'!$B$3:$S$93,6,FALSE)*VLOOKUP($F44,BY_IND_Demand_Drivers!$B$5:$J$100,7,FALSE)</f>
        <v>91.233590304483059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64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IWDPH</v>
      </c>
      <c r="G45" s="16">
        <f>VLOOKUP($D45,'Growth rate'!$B$3:$S$93,6,FALSE)*VLOOKUP($F45,BY_IND_Demand_Drivers!$B$5:$J$100,7,FALSE)</f>
        <v>92.227853358644055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64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IWDPH</v>
      </c>
      <c r="G46" s="16">
        <f>VLOOKUP($D46,'Growth rate'!$B$3:$S$93,6,FALSE)*VLOOKUP($F46,BY_IND_Demand_Drivers!$B$5:$J$100,7,FALSE)</f>
        <v>93.215740314789102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64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IWDPH</v>
      </c>
      <c r="G47" s="16">
        <f>VLOOKUP($D47,'Growth rate'!$B$3:$S$93,6,FALSE)*VLOOKUP($F47,BY_IND_Demand_Drivers!$B$5:$J$100,7,FALSE)</f>
        <v>94.20362727093412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64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IWDPH</v>
      </c>
      <c r="G48" s="16">
        <f>VLOOKUP($D48,'Growth rate'!$B$3:$S$93,6,FALSE)*VLOOKUP($F48,BY_IND_Demand_Drivers!$B$5:$J$100,7,FALSE)</f>
        <v>95.191514227079139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64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IWDPH</v>
      </c>
      <c r="G49" s="16">
        <f>VLOOKUP($D49,'Growth rate'!$B$3:$S$93,6,FALSE)*VLOOKUP($F49,BY_IND_Demand_Drivers!$B$5:$J$100,7,FALSE)</f>
        <v>96.17940118322413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64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IWDPH</v>
      </c>
      <c r="G50" s="16">
        <f>VLOOKUP($D50,'Growth rate'!$B$3:$S$93,6,FALSE)*VLOOKUP($F50,BY_IND_Demand_Drivers!$B$5:$J$100,7,FALSE)</f>
        <v>97.167288139369177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64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IWDPH</v>
      </c>
      <c r="G51" s="16">
        <f>VLOOKUP($D51,'Growth rate'!$B$3:$S$93,6,FALSE)*VLOOKUP($F51,BY_IND_Demand_Drivers!$B$5:$J$100,7,FALSE)</f>
        <v>98.144868857863784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64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IWDPH</v>
      </c>
      <c r="G52" s="16">
        <f>VLOOKUP($D52,'Growth rate'!$B$3:$S$93,6,FALSE)*VLOOKUP($F52,BY_IND_Demand_Drivers!$B$5:$J$100,7,FALSE)</f>
        <v>99.12244957635842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64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IWDPH</v>
      </c>
      <c r="G53" s="16">
        <f>VLOOKUP($D53,'Growth rate'!$B$3:$S$93,6,FALSE)*VLOOKUP($F53,BY_IND_Demand_Drivers!$B$5:$J$100,7,FALSE)</f>
        <v>100.10003029485303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64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IWDPH</v>
      </c>
      <c r="G54" s="16">
        <f>VLOOKUP($D54,'Growth rate'!$B$3:$S$93,6,FALSE)*VLOOKUP($F54,BY_IND_Demand_Drivers!$B$5:$J$100,7,FALSE)</f>
        <v>101.07761101334768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64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IWDPH</v>
      </c>
      <c r="G55" s="16">
        <f>VLOOKUP($D55,'Growth rate'!$B$3:$S$93,6,FALSE)*VLOOKUP($F55,BY_IND_Demand_Drivers!$B$5:$J$100,7,FALSE)</f>
        <v>102.05519173184229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64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IWDPH</v>
      </c>
      <c r="G56" s="16">
        <f>VLOOKUP($D56,'Growth rate'!$B$3:$S$93,6,FALSE)*VLOOKUP($F56,BY_IND_Demand_Drivers!$B$5:$J$100,7,FALSE)</f>
        <v>102.98106136132706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64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IWDPH</v>
      </c>
      <c r="G57" s="16">
        <f>VLOOKUP($D57,'Growth rate'!$B$3:$S$93,6,FALSE)*VLOOKUP($F57,BY_IND_Demand_Drivers!$B$5:$J$100,7,FALSE)</f>
        <v>103.90693099081184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64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IWDPH</v>
      </c>
      <c r="G58" s="16">
        <f>VLOOKUP($D58,'Growth rate'!$B$3:$S$93,6,FALSE)*VLOOKUP($F58,BY_IND_Demand_Drivers!$B$5:$J$100,7,FALSE)</f>
        <v>104.83280062029658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64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IWDPH</v>
      </c>
      <c r="G59" s="16">
        <f>VLOOKUP($D59,'Growth rate'!$B$3:$S$93,6,FALSE)*VLOOKUP($F59,BY_IND_Demand_Drivers!$B$5:$J$100,7,FALSE)</f>
        <v>105.75867024978135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64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IWDPH</v>
      </c>
      <c r="G60" s="16">
        <f>VLOOKUP($D60,'Growth rate'!$B$3:$S$93,6,FALSE)*VLOOKUP($F60,BY_IND_Demand_Drivers!$B$5:$J$100,7,FALSE)</f>
        <v>106.68453987926613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64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IWDPH</v>
      </c>
      <c r="G61" s="16">
        <f>VLOOKUP($D61,'Growth rate'!$B$3:$S$93,6,FALSE)*VLOOKUP($F61,BY_IND_Demand_Drivers!$B$5:$J$100,7,FALSE)</f>
        <v>107.55395180743612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64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IWDPH</v>
      </c>
      <c r="G62" s="16">
        <f>VLOOKUP($D62,'Growth rate'!$B$3:$S$93,6,FALSE)*VLOOKUP($F62,BY_IND_Demand_Drivers!$B$5:$J$100,7,FALSE)</f>
        <v>108.42336373560612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64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IWDPH</v>
      </c>
      <c r="G63" s="16">
        <f>VLOOKUP($D63,'Growth rate'!$B$3:$S$93,6,FALSE)*VLOOKUP($F63,BY_IND_Demand_Drivers!$B$5:$J$100,7,FALSE)</f>
        <v>109.29277566377608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64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IWDPH</v>
      </c>
      <c r="G64" s="16">
        <f>VLOOKUP($D64,'Growth rate'!$B$3:$S$93,6,FALSE)*VLOOKUP($F64,BY_IND_Demand_Drivers!$B$5:$J$100,7,FALSE)</f>
        <v>110.16218759194608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64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IWDPH</v>
      </c>
      <c r="G65" s="16">
        <f>VLOOKUP($D65,'Growth rate'!$B$3:$S$93,6,FALSE)*VLOOKUP($F65,BY_IND_Demand_Drivers!$B$5:$J$100,7,FALSE)</f>
        <v>111.03159952011607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64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IWDPH</v>
      </c>
      <c r="G66" s="16">
        <f>VLOOKUP($D66,'Growth rate'!$B$3:$S$93,6,FALSE)*VLOOKUP($F66,BY_IND_Demand_Drivers!$B$5:$J$100,7,FALSE)</f>
        <v>111.79530591449284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64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IWDPH</v>
      </c>
      <c r="G67" s="16">
        <f>VLOOKUP($D67,'Growth rate'!$B$3:$S$93,6,FALSE)*VLOOKUP($F67,BY_IND_Demand_Drivers!$B$5:$J$100,7,FALSE)</f>
        <v>112.55901230886957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64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IWDPH</v>
      </c>
      <c r="G68" s="16">
        <f>VLOOKUP($D68,'Growth rate'!$B$3:$S$93,6,FALSE)*VLOOKUP($F68,BY_IND_Demand_Drivers!$B$5:$J$100,7,FALSE)</f>
        <v>113.32271870324634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64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IWDPH</v>
      </c>
      <c r="G69" s="16">
        <f>VLOOKUP($D69,'Growth rate'!$B$3:$S$93,6,FALSE)*VLOOKUP($F69,BY_IND_Demand_Drivers!$B$5:$J$100,7,FALSE)</f>
        <v>114.08642509762309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64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IWDPH</v>
      </c>
      <c r="G70" s="16">
        <f>VLOOKUP($D70,'Growth rate'!$B$3:$S$93,6,FALSE)*VLOOKUP($F70,BY_IND_Demand_Drivers!$B$5:$J$100,7,FALSE)</f>
        <v>114.85013149199983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64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IWDPH</v>
      </c>
      <c r="G71" s="16">
        <f>VLOOKUP($D71,'Growth rate'!$B$3:$S$93,6,FALSE)*VLOOKUP($F71,BY_IND_Demand_Drivers!$B$5:$J$100,7,FALSE)</f>
        <v>115.52115439975226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64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IWDPH</v>
      </c>
      <c r="G72" s="16">
        <f>VLOOKUP($D72,'Growth rate'!$B$3:$S$93,6,FALSE)*VLOOKUP($F72,BY_IND_Demand_Drivers!$B$5:$J$100,7,FALSE)</f>
        <v>116.19217730750465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64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IWDPH</v>
      </c>
      <c r="G73" s="16">
        <f>VLOOKUP($D73,'Growth rate'!$B$3:$S$93,6,FALSE)*VLOOKUP($F73,BY_IND_Demand_Drivers!$B$5:$J$100,7,FALSE)</f>
        <v>116.86320021525705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64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IWDPH</v>
      </c>
      <c r="G74" s="16">
        <f>VLOOKUP($D74,'Growth rate'!$B$3:$S$93,6,FALSE)*VLOOKUP($F74,BY_IND_Demand_Drivers!$B$5:$J$100,7,FALSE)</f>
        <v>117.53422312300947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64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IWDPH</v>
      </c>
      <c r="G75" s="16">
        <f>VLOOKUP($D75,'Growth rate'!$B$3:$S$93,6,FALSE)*VLOOKUP($F75,BY_IND_Demand_Drivers!$B$5:$J$100,7,FALSE)</f>
        <v>118.20524603076187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64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IWDPH</v>
      </c>
      <c r="G76" s="16">
        <f>VLOOKUP($D76,'Growth rate'!$B$3:$S$93,6,FALSE)*VLOOKUP($F76,BY_IND_Demand_Drivers!$B$5:$J$100,7,FALSE)</f>
        <v>118.8100481614528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64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IWDPH</v>
      </c>
      <c r="G77" s="16">
        <f>VLOOKUP($D77,'Growth rate'!$B$3:$S$93,6,FALSE)*VLOOKUP($F77,BY_IND_Demand_Drivers!$B$5:$J$100,7,FALSE)</f>
        <v>119.41485029214375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64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IWDPH</v>
      </c>
      <c r="G78" s="16">
        <f>VLOOKUP($D78,'Growth rate'!$B$3:$S$93,6,FALSE)*VLOOKUP($F78,BY_IND_Demand_Drivers!$B$5:$J$100,7,FALSE)</f>
        <v>120.01965242283465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64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IWDPH</v>
      </c>
      <c r="G79" s="16">
        <f>VLOOKUP($D79,'Growth rate'!$B$3:$S$93,6,FALSE)*VLOOKUP($F79,BY_IND_Demand_Drivers!$B$5:$J$100,7,FALSE)</f>
        <v>120.6244545535256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64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IWDPH</v>
      </c>
      <c r="G80" s="16">
        <f>VLOOKUP($D80,'Growth rate'!$B$3:$S$93,6,FALSE)*VLOOKUP($F80,BY_IND_Demand_Drivers!$B$5:$J$100,7,FALSE)</f>
        <v>121.22925668421651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64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IWDPH</v>
      </c>
      <c r="G81" s="16">
        <f>VLOOKUP($D81,'Growth rate'!$B$3:$S$93,6,FALSE)*VLOOKUP($F81,BY_IND_Demand_Drivers!$B$5:$J$100,7,FALSE)</f>
        <v>121.78107458207236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64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IWDPH</v>
      </c>
      <c r="G82" s="16">
        <f>VLOOKUP($D82,'Growth rate'!$B$3:$S$93,6,FALSE)*VLOOKUP($F82,BY_IND_Demand_Drivers!$B$5:$J$100,7,FALSE)</f>
        <v>122.33289247992823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64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IWDPH</v>
      </c>
      <c r="G83" s="16">
        <f>VLOOKUP($D83,'Growth rate'!$B$3:$S$93,6,FALSE)*VLOOKUP($F83,BY_IND_Demand_Drivers!$B$5:$J$100,7,FALSE)</f>
        <v>122.88471037778406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64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IWDPH</v>
      </c>
      <c r="G84" s="16">
        <f>VLOOKUP($D84,'Growth rate'!$B$3:$S$93,6,FALSE)*VLOOKUP($F84,BY_IND_Demand_Drivers!$B$5:$J$100,7,FALSE)</f>
        <v>123.4365282756399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64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IWDPH</v>
      </c>
      <c r="G85" s="16">
        <f>VLOOKUP($D85,'Growth rate'!$B$3:$S$93,6,FALSE)*VLOOKUP($F85,BY_IND_Demand_Drivers!$B$5:$J$100,7,FALSE)</f>
        <v>123.98834617349574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65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IWDCO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65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IWDCO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65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IWDCO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65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IWDCO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65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IWDCO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65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IWDCO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65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IWDCO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65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IWDCO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65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IWDCO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65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IWDCO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65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IWDCO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65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IWDCO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65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IWDCO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65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IWDCO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65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IWDCO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65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IWDCO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65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IWDCO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65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IWDCO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65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IWDCO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65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IWDCO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65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IWDCO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65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IWDCO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65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IWDCO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65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IWDCO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65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IWDCO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65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IWDCO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65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IWDCO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65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IWDCO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65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IWDCO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65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IWDCO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65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IWDCO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65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IWDCO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65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IWDCO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65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IWDCO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65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IWDCO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65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IWDCO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65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IWDCO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65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IWDCO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65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IWDCO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65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IWDCO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65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IWDCO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65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IWDCO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65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IWDCO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65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IWDCO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65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IWDCO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65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IWDCO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65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IWDCO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65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IWDCO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65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IWDCO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65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IWDCO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65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IWDCO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65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IWDCO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65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IWDCO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65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IWDCO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65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IWDCO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65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IWDCO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65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IWDCO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65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IWDCO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65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IWDCO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65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IWDCO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65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IWDCO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65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IWDCO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65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IWDCO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65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IWDCO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65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IWDCO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65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IWDCO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65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IWDCO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65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IWDCO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65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IWDCO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65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IWDCO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65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IWDCO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65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IWDCO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65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IWDCO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65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IWDCO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65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IWDCO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65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IWDCO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65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IWDCO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65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IWDCO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65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IWDCO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65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IWDCO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65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IWDCO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65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IWDCO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66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IWDSH</v>
      </c>
      <c r="G168" s="16">
        <f>VLOOKUP($D168,'Growth rate'!$B$3:$S$93,6,FALSE)*VLOOKUP($F168,BY_IND_Demand_Drivers!$B$5:$J$100,7,FALSE)</f>
        <v>2.1905498851485201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66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IWDSH</v>
      </c>
      <c r="G169" s="16">
        <f>VLOOKUP($D169,'Growth rate'!$B$3:$S$93,6,FALSE)*VLOOKUP($F169,BY_IND_Demand_Drivers!$B$5:$J$100,7,FALSE)</f>
        <v>2.2499287965150576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66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IWDSH</v>
      </c>
      <c r="G170" s="16">
        <f>VLOOKUP($D170,'Growth rate'!$B$3:$S$93,6,FALSE)*VLOOKUP($F170,BY_IND_Demand_Drivers!$B$5:$J$100,7,FALSE)</f>
        <v>2.3093077078815956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66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IWDSH</v>
      </c>
      <c r="G171" s="16">
        <f>VLOOKUP($D171,'Growth rate'!$B$3:$S$93,6,FALSE)*VLOOKUP($F171,BY_IND_Demand_Drivers!$B$5:$J$100,7,FALSE)</f>
        <v>2.3686866192481335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66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IWDSH</v>
      </c>
      <c r="G172" s="16">
        <f>VLOOKUP($D172,'Growth rate'!$B$3:$S$93,6,FALSE)*VLOOKUP($F172,BY_IND_Demand_Drivers!$B$5:$J$100,7,FALSE)</f>
        <v>2.4280655306146715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66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IWDSH</v>
      </c>
      <c r="G173" s="16">
        <f>VLOOKUP($D173,'Growth rate'!$B$3:$S$93,6,FALSE)*VLOOKUP($F173,BY_IND_Demand_Drivers!$B$5:$J$100,7,FALSE)</f>
        <v>2.487444441981209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66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IWDSH</v>
      </c>
      <c r="G174" s="16">
        <f>VLOOKUP($D174,'Growth rate'!$B$3:$S$93,6,FALSE)*VLOOKUP($F174,BY_IND_Demand_Drivers!$B$5:$J$100,7,FALSE)</f>
        <v>2.5468233533477465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66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IWDSH</v>
      </c>
      <c r="G175" s="16">
        <f>VLOOKUP($D175,'Growth rate'!$B$3:$S$93,6,FALSE)*VLOOKUP($F175,BY_IND_Demand_Drivers!$B$5:$J$100,7,FALSE)</f>
        <v>2.6062022647142844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66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IWDSH</v>
      </c>
      <c r="G176" s="16">
        <f>VLOOKUP($D176,'Growth rate'!$B$3:$S$93,6,FALSE)*VLOOKUP($F176,BY_IND_Demand_Drivers!$B$5:$J$100,7,FALSE)</f>
        <v>2.6655811760808223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66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IWDSH</v>
      </c>
      <c r="G177" s="16">
        <f>VLOOKUP($D177,'Growth rate'!$B$3:$S$93,6,FALSE)*VLOOKUP($F177,BY_IND_Demand_Drivers!$B$5:$J$100,7,FALSE)</f>
        <v>2.7249600874473598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66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IWDSH</v>
      </c>
      <c r="G178" s="16">
        <f>VLOOKUP($D178,'Growth rate'!$B$3:$S$93,6,FALSE)*VLOOKUP($F178,BY_IND_Demand_Drivers!$B$5:$J$100,7,FALSE)</f>
        <v>2.7843389988138978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66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IWDSH</v>
      </c>
      <c r="G179" s="16">
        <f>VLOOKUP($D179,'Growth rate'!$B$3:$S$93,6,FALSE)*VLOOKUP($F179,BY_IND_Demand_Drivers!$B$5:$J$100,7,FALSE)</f>
        <v>2.8437179101804357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66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IWDSH</v>
      </c>
      <c r="G180" s="16">
        <f>VLOOKUP($D180,'Growth rate'!$B$3:$S$93,6,FALSE)*VLOOKUP($F180,BY_IND_Demand_Drivers!$B$5:$J$100,7,FALSE)</f>
        <v>2.9030968215469732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66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IWDSH</v>
      </c>
      <c r="G181" s="16">
        <f>VLOOKUP($D181,'Growth rate'!$B$3:$S$93,6,FALSE)*VLOOKUP($F181,BY_IND_Demand_Drivers!$B$5:$J$100,7,FALSE)</f>
        <v>2.9624757329135112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66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IWDSH</v>
      </c>
      <c r="G182" s="16">
        <f>VLOOKUP($D182,'Growth rate'!$B$3:$S$93,6,FALSE)*VLOOKUP($F182,BY_IND_Demand_Drivers!$B$5:$J$100,7,FALSE)</f>
        <v>3.0218546442800487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66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IWDSH</v>
      </c>
      <c r="G183" s="16">
        <f>VLOOKUP($D183,'Growth rate'!$B$3:$S$93,6,FALSE)*VLOOKUP($F183,BY_IND_Demand_Drivers!$B$5:$J$100,7,FALSE)</f>
        <v>3.0812335556465866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66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IWDSH</v>
      </c>
      <c r="G184" s="16">
        <f>VLOOKUP($D184,'Growth rate'!$B$3:$S$93,6,FALSE)*VLOOKUP($F184,BY_IND_Demand_Drivers!$B$5:$J$100,7,FALSE)</f>
        <v>3.1406124670131246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66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IWDSH</v>
      </c>
      <c r="G185" s="16">
        <f>VLOOKUP($D185,'Growth rate'!$B$3:$S$93,6,FALSE)*VLOOKUP($F185,BY_IND_Demand_Drivers!$B$5:$J$100,7,FALSE)</f>
        <v>3.1999913783796625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66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IWDSH</v>
      </c>
      <c r="G186" s="16">
        <f>VLOOKUP($D186,'Growth rate'!$B$3:$S$93,6,FALSE)*VLOOKUP($F186,BY_IND_Demand_Drivers!$B$5:$J$100,7,FALSE)</f>
        <v>3.2593702897462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66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IWDSH</v>
      </c>
      <c r="G187" s="16">
        <f>VLOOKUP($D187,'Growth rate'!$B$3:$S$93,6,FALSE)*VLOOKUP($F187,BY_IND_Demand_Drivers!$B$5:$J$100,7,FALSE)</f>
        <v>3.3187492011127375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66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IWDSH</v>
      </c>
      <c r="G188" s="16">
        <f>VLOOKUP($D188,'Growth rate'!$B$3:$S$93,6,FALSE)*VLOOKUP($F188,BY_IND_Demand_Drivers!$B$5:$J$100,7,FALSE)</f>
        <v>3.3781281124792755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66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IWDSH</v>
      </c>
      <c r="G189" s="16">
        <f>VLOOKUP($D189,'Growth rate'!$B$3:$S$93,6,FALSE)*VLOOKUP($F189,BY_IND_Demand_Drivers!$B$5:$J$100,7,FALSE)</f>
        <v>3.4375070238458134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66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IWDSH</v>
      </c>
      <c r="G190" s="16">
        <f>VLOOKUP($D190,'Growth rate'!$B$3:$S$93,6,FALSE)*VLOOKUP($F190,BY_IND_Demand_Drivers!$B$5:$J$100,7,FALSE)</f>
        <v>3.4968859352123509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66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IWDSH</v>
      </c>
      <c r="G191" s="16">
        <f>VLOOKUP($D191,'Growth rate'!$B$3:$S$93,6,FALSE)*VLOOKUP($F191,BY_IND_Demand_Drivers!$B$5:$J$100,7,FALSE)</f>
        <v>3.5562648465788889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66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IWDSH</v>
      </c>
      <c r="G192" s="16">
        <f>VLOOKUP($D192,'Growth rate'!$B$3:$S$93,6,FALSE)*VLOOKUP($F192,BY_IND_Demand_Drivers!$B$5:$J$100,7,FALSE)</f>
        <v>3.6156437579454264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66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IWDSH</v>
      </c>
      <c r="G193" s="16">
        <f>VLOOKUP($D193,'Growth rate'!$B$3:$S$93,6,FALSE)*VLOOKUP($F193,BY_IND_Demand_Drivers!$B$5:$J$100,7,FALSE)</f>
        <v>3.6750226693119643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66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IWDSH</v>
      </c>
      <c r="G194" s="16">
        <f>VLOOKUP($D194,'Growth rate'!$B$3:$S$93,6,FALSE)*VLOOKUP($F194,BY_IND_Demand_Drivers!$B$5:$J$100,7,FALSE)</f>
        <v>3.7344015806785023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66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IWDSH</v>
      </c>
      <c r="G195" s="16">
        <f>VLOOKUP($D195,'Growth rate'!$B$3:$S$93,6,FALSE)*VLOOKUP($F195,BY_IND_Demand_Drivers!$B$5:$J$100,7,FALSE)</f>
        <v>3.7937804920450398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66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IWDSH</v>
      </c>
      <c r="G196" s="16">
        <f>VLOOKUP($D196,'Growth rate'!$B$3:$S$93,6,FALSE)*VLOOKUP($F196,BY_IND_Demand_Drivers!$B$5:$J$100,7,FALSE)</f>
        <v>3.8531594034115777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66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IWDSH</v>
      </c>
      <c r="G197" s="16">
        <f>VLOOKUP($D197,'Growth rate'!$B$3:$S$93,6,FALSE)*VLOOKUP($F197,BY_IND_Demand_Drivers!$B$5:$J$100,7,FALSE)</f>
        <v>3.9125383147781156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66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IWDSH</v>
      </c>
      <c r="G198" s="16">
        <f>VLOOKUP($D198,'Growth rate'!$B$3:$S$93,6,FALSE)*VLOOKUP($F198,BY_IND_Demand_Drivers!$B$5:$J$100,7,FALSE)</f>
        <v>3.9719172261446527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66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IWDSH</v>
      </c>
      <c r="G199" s="16">
        <f>VLOOKUP($D199,'Growth rate'!$B$3:$S$93,6,FALSE)*VLOOKUP($F199,BY_IND_Demand_Drivers!$B$5:$J$100,7,FALSE)</f>
        <v>4.0312961375111911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66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IWDSH</v>
      </c>
      <c r="G200" s="16">
        <f>VLOOKUP($D200,'Growth rate'!$B$3:$S$93,6,FALSE)*VLOOKUP($F200,BY_IND_Demand_Drivers!$B$5:$J$100,7,FALSE)</f>
        <v>4.0766193737527834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66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IWDSH</v>
      </c>
      <c r="G201" s="16">
        <f>VLOOKUP($D201,'Growth rate'!$B$3:$S$93,6,FALSE)*VLOOKUP($F201,BY_IND_Demand_Drivers!$B$5:$J$100,7,FALSE)</f>
        <v>4.1219426099943757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66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IWDSH</v>
      </c>
      <c r="G202" s="16">
        <f>VLOOKUP($D202,'Growth rate'!$B$3:$S$93,6,FALSE)*VLOOKUP($F202,BY_IND_Demand_Drivers!$B$5:$J$100,7,FALSE)</f>
        <v>4.1672658462359689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66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IWDSH</v>
      </c>
      <c r="G203" s="16">
        <f>VLOOKUP($D203,'Growth rate'!$B$3:$S$93,6,FALSE)*VLOOKUP($F203,BY_IND_Demand_Drivers!$B$5:$J$100,7,FALSE)</f>
        <v>4.2125890824775611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66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IWDSH</v>
      </c>
      <c r="G204" s="16">
        <f>VLOOKUP($D204,'Growth rate'!$B$3:$S$93,6,FALSE)*VLOOKUP($F204,BY_IND_Demand_Drivers!$B$5:$J$100,7,FALSE)</f>
        <v>4.2579123187191543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66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IWDSH</v>
      </c>
      <c r="G205" s="16">
        <f>VLOOKUP($D205,'Growth rate'!$B$3:$S$93,6,FALSE)*VLOOKUP($F205,BY_IND_Demand_Drivers!$B$5:$J$100,7,FALSE)</f>
        <v>4.3064300000199847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66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IWDSH</v>
      </c>
      <c r="G206" s="16">
        <f>VLOOKUP($D206,'Growth rate'!$B$3:$S$93,6,FALSE)*VLOOKUP($F206,BY_IND_Demand_Drivers!$B$5:$J$100,7,FALSE)</f>
        <v>4.354947681320815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66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IWDSH</v>
      </c>
      <c r="G207" s="16">
        <f>VLOOKUP($D207,'Growth rate'!$B$3:$S$93,6,FALSE)*VLOOKUP($F207,BY_IND_Demand_Drivers!$B$5:$J$100,7,FALSE)</f>
        <v>4.4034653626216453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66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IWDSH</v>
      </c>
      <c r="G208" s="16">
        <f>VLOOKUP($D208,'Growth rate'!$B$3:$S$93,6,FALSE)*VLOOKUP($F208,BY_IND_Demand_Drivers!$B$5:$J$100,7,FALSE)</f>
        <v>4.4519830439224766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66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IWDSH</v>
      </c>
      <c r="G209" s="16">
        <f>VLOOKUP($D209,'Growth rate'!$B$3:$S$93,6,FALSE)*VLOOKUP($F209,BY_IND_Demand_Drivers!$B$5:$J$100,7,FALSE)</f>
        <v>4.500500725223306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66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IWDSH</v>
      </c>
      <c r="G210" s="16">
        <f>VLOOKUP($D210,'Growth rate'!$B$3:$S$93,6,FALSE)*VLOOKUP($F210,BY_IND_Demand_Drivers!$B$5:$J$100,7,FALSE)</f>
        <v>4.5487072680480685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66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IWDSH</v>
      </c>
      <c r="G211" s="16">
        <f>VLOOKUP($D211,'Growth rate'!$B$3:$S$93,6,FALSE)*VLOOKUP($F211,BY_IND_Demand_Drivers!$B$5:$J$100,7,FALSE)</f>
        <v>4.59691381087283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66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IWDSH</v>
      </c>
      <c r="G212" s="16">
        <f>VLOOKUP($D212,'Growth rate'!$B$3:$S$93,6,FALSE)*VLOOKUP($F212,BY_IND_Demand_Drivers!$B$5:$J$100,7,FALSE)</f>
        <v>4.6451203536975916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66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IWDSH</v>
      </c>
      <c r="G213" s="16">
        <f>VLOOKUP($D213,'Growth rate'!$B$3:$S$93,6,FALSE)*VLOOKUP($F213,BY_IND_Demand_Drivers!$B$5:$J$100,7,FALSE)</f>
        <v>4.6933268965223514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66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IWDSH</v>
      </c>
      <c r="G214" s="16">
        <f>VLOOKUP($D214,'Growth rate'!$B$3:$S$93,6,FALSE)*VLOOKUP($F214,BY_IND_Demand_Drivers!$B$5:$J$100,7,FALSE)</f>
        <v>4.7415334393471147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66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IWDSH</v>
      </c>
      <c r="G215" s="16">
        <f>VLOOKUP($D215,'Growth rate'!$B$3:$S$93,6,FALSE)*VLOOKUP($F215,BY_IND_Demand_Drivers!$B$5:$J$100,7,FALSE)</f>
        <v>4.7892370621934646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66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IWDSH</v>
      </c>
      <c r="G216" s="16">
        <f>VLOOKUP($D216,'Growth rate'!$B$3:$S$93,6,FALSE)*VLOOKUP($F216,BY_IND_Demand_Drivers!$B$5:$J$100,7,FALSE)</f>
        <v>4.836940685039818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66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IWDSH</v>
      </c>
      <c r="G217" s="16">
        <f>VLOOKUP($D217,'Growth rate'!$B$3:$S$93,6,FALSE)*VLOOKUP($F217,BY_IND_Demand_Drivers!$B$5:$J$100,7,FALSE)</f>
        <v>4.8846443078861679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66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IWDSH</v>
      </c>
      <c r="G218" s="16">
        <f>VLOOKUP($D218,'Growth rate'!$B$3:$S$93,6,FALSE)*VLOOKUP($F218,BY_IND_Demand_Drivers!$B$5:$J$100,7,FALSE)</f>
        <v>4.9323479307325213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66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IWDSH</v>
      </c>
      <c r="G219" s="16">
        <f>VLOOKUP($D219,'Growth rate'!$B$3:$S$93,6,FALSE)*VLOOKUP($F219,BY_IND_Demand_Drivers!$B$5:$J$100,7,FALSE)</f>
        <v>4.9800515535788712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66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IWDSH</v>
      </c>
      <c r="G220" s="16">
        <f>VLOOKUP($D220,'Growth rate'!$B$3:$S$93,6,FALSE)*VLOOKUP($F220,BY_IND_Demand_Drivers!$B$5:$J$100,7,FALSE)</f>
        <v>5.0252317978024346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66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IWDSH</v>
      </c>
      <c r="G221" s="16">
        <f>VLOOKUP($D221,'Growth rate'!$B$3:$S$93,6,FALSE)*VLOOKUP($F221,BY_IND_Demand_Drivers!$B$5:$J$100,7,FALSE)</f>
        <v>5.070412042025997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66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IWDSH</v>
      </c>
      <c r="G222" s="16">
        <f>VLOOKUP($D222,'Growth rate'!$B$3:$S$93,6,FALSE)*VLOOKUP($F222,BY_IND_Demand_Drivers!$B$5:$J$100,7,FALSE)</f>
        <v>5.1155922862495586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66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IWDSH</v>
      </c>
      <c r="G223" s="16">
        <f>VLOOKUP($D223,'Growth rate'!$B$3:$S$93,6,FALSE)*VLOOKUP($F223,BY_IND_Demand_Drivers!$B$5:$J$100,7,FALSE)</f>
        <v>5.1607725304731202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66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IWDSH</v>
      </c>
      <c r="G224" s="16">
        <f>VLOOKUP($D224,'Growth rate'!$B$3:$S$93,6,FALSE)*VLOOKUP($F224,BY_IND_Demand_Drivers!$B$5:$J$100,7,FALSE)</f>
        <v>5.2059527746966836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66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IWDSH</v>
      </c>
      <c r="G225" s="16">
        <f>VLOOKUP($D225,'Growth rate'!$B$3:$S$93,6,FALSE)*VLOOKUP($F225,BY_IND_Demand_Drivers!$B$5:$J$100,7,FALSE)</f>
        <v>5.248378016863291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66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IWDSH</v>
      </c>
      <c r="G226" s="16">
        <f>VLOOKUP($D226,'Growth rate'!$B$3:$S$93,6,FALSE)*VLOOKUP($F226,BY_IND_Demand_Drivers!$B$5:$J$100,7,FALSE)</f>
        <v>5.2908032590298983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66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IWDSH</v>
      </c>
      <c r="G227" s="16">
        <f>VLOOKUP($D227,'Growth rate'!$B$3:$S$93,6,FALSE)*VLOOKUP($F227,BY_IND_Demand_Drivers!$B$5:$J$100,7,FALSE)</f>
        <v>5.3332285011965048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66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IWDSH</v>
      </c>
      <c r="G228" s="16">
        <f>VLOOKUP($D228,'Growth rate'!$B$3:$S$93,6,FALSE)*VLOOKUP($F228,BY_IND_Demand_Drivers!$B$5:$J$100,7,FALSE)</f>
        <v>5.3756537433631122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66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IWDSH</v>
      </c>
      <c r="G229" s="16">
        <f>VLOOKUP($D229,'Growth rate'!$B$3:$S$93,6,FALSE)*VLOOKUP($F229,BY_IND_Demand_Drivers!$B$5:$J$100,7,FALSE)</f>
        <v>5.4180789855297204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66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IWDSH</v>
      </c>
      <c r="G230" s="16">
        <f>VLOOKUP($D230,'Growth rate'!$B$3:$S$93,6,FALSE)*VLOOKUP($F230,BY_IND_Demand_Drivers!$B$5:$J$100,7,FALSE)</f>
        <v>5.4553460480990363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66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IWDSH</v>
      </c>
      <c r="G231" s="16">
        <f>VLOOKUP($D231,'Growth rate'!$B$3:$S$93,6,FALSE)*VLOOKUP($F231,BY_IND_Demand_Drivers!$B$5:$J$100,7,FALSE)</f>
        <v>5.4926131106683513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66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IWDSH</v>
      </c>
      <c r="G232" s="16">
        <f>VLOOKUP($D232,'Growth rate'!$B$3:$S$93,6,FALSE)*VLOOKUP($F232,BY_IND_Demand_Drivers!$B$5:$J$100,7,FALSE)</f>
        <v>5.5298801732376672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66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IWDSH</v>
      </c>
      <c r="G233" s="16">
        <f>VLOOKUP($D233,'Growth rate'!$B$3:$S$93,6,FALSE)*VLOOKUP($F233,BY_IND_Demand_Drivers!$B$5:$J$100,7,FALSE)</f>
        <v>5.5671472358069831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66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IWDSH</v>
      </c>
      <c r="G234" s="16">
        <f>VLOOKUP($D234,'Growth rate'!$B$3:$S$93,6,FALSE)*VLOOKUP($F234,BY_IND_Demand_Drivers!$B$5:$J$100,7,FALSE)</f>
        <v>5.6044142983762981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66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IWDSH</v>
      </c>
      <c r="G235" s="16">
        <f>VLOOKUP($D235,'Growth rate'!$B$3:$S$93,6,FALSE)*VLOOKUP($F235,BY_IND_Demand_Drivers!$B$5:$J$100,7,FALSE)</f>
        <v>5.6371586263965732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66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IWDSH</v>
      </c>
      <c r="G236" s="16">
        <f>VLOOKUP($D236,'Growth rate'!$B$3:$S$93,6,FALSE)*VLOOKUP($F236,BY_IND_Demand_Drivers!$B$5:$J$100,7,FALSE)</f>
        <v>5.6699029544168464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66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IWDSH</v>
      </c>
      <c r="G237" s="16">
        <f>VLOOKUP($D237,'Growth rate'!$B$3:$S$93,6,FALSE)*VLOOKUP($F237,BY_IND_Demand_Drivers!$B$5:$J$100,7,FALSE)</f>
        <v>5.7026472824371197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66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IWDSH</v>
      </c>
      <c r="G238" s="16">
        <f>VLOOKUP($D238,'Growth rate'!$B$3:$S$93,6,FALSE)*VLOOKUP($F238,BY_IND_Demand_Drivers!$B$5:$J$100,7,FALSE)</f>
        <v>5.7353916104573939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66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IWDSH</v>
      </c>
      <c r="G239" s="16">
        <f>VLOOKUP($D239,'Growth rate'!$B$3:$S$93,6,FALSE)*VLOOKUP($F239,BY_IND_Demand_Drivers!$B$5:$J$100,7,FALSE)</f>
        <v>5.768135938477668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66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IWDSH</v>
      </c>
      <c r="G240" s="16">
        <f>VLOOKUP($D240,'Growth rate'!$B$3:$S$93,6,FALSE)*VLOOKUP($F240,BY_IND_Demand_Drivers!$B$5:$J$100,7,FALSE)</f>
        <v>5.7976488494765439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66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IWDSH</v>
      </c>
      <c r="G241" s="16">
        <f>VLOOKUP($D241,'Growth rate'!$B$3:$S$93,6,FALSE)*VLOOKUP($F241,BY_IND_Demand_Drivers!$B$5:$J$100,7,FALSE)</f>
        <v>5.8271617604754224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66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IWDSH</v>
      </c>
      <c r="G242" s="16">
        <f>VLOOKUP($D242,'Growth rate'!$B$3:$S$93,6,FALSE)*VLOOKUP($F242,BY_IND_Demand_Drivers!$B$5:$J$100,7,FALSE)</f>
        <v>5.8566746714742974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66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IWDSH</v>
      </c>
      <c r="G243" s="16">
        <f>VLOOKUP($D243,'Growth rate'!$B$3:$S$93,6,FALSE)*VLOOKUP($F243,BY_IND_Demand_Drivers!$B$5:$J$100,7,FALSE)</f>
        <v>5.8861875824731751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66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IWDSH</v>
      </c>
      <c r="G244" s="16">
        <f>VLOOKUP($D244,'Growth rate'!$B$3:$S$93,6,FALSE)*VLOOKUP($F244,BY_IND_Demand_Drivers!$B$5:$J$100,7,FALSE)</f>
        <v>5.9157004934720518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66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IWDSH</v>
      </c>
      <c r="G245" s="16">
        <f>VLOOKUP($D245,'Growth rate'!$B$3:$S$93,6,FALSE)*VLOOKUP($F245,BY_IND_Demand_Drivers!$B$5:$J$100,7,FALSE)</f>
        <v>5.9426278994459727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66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IWDSH</v>
      </c>
      <c r="G246" s="16">
        <f>VLOOKUP($D246,'Growth rate'!$B$3:$S$93,6,FALSE)*VLOOKUP($F246,BY_IND_Demand_Drivers!$B$5:$J$100,7,FALSE)</f>
        <v>5.9695553054198944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66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IWDSH</v>
      </c>
      <c r="G247" s="16">
        <f>VLOOKUP($D247,'Growth rate'!$B$3:$S$93,6,FALSE)*VLOOKUP($F247,BY_IND_Demand_Drivers!$B$5:$J$100,7,FALSE)</f>
        <v>5.9964827113938144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66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IWDSH</v>
      </c>
      <c r="G248" s="16">
        <f>VLOOKUP($D248,'Growth rate'!$B$3:$S$93,6,FALSE)*VLOOKUP($F248,BY_IND_Demand_Drivers!$B$5:$J$100,7,FALSE)</f>
        <v>6.0234101173677352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66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IWDSH</v>
      </c>
      <c r="G249" s="16">
        <f>VLOOKUP($D249,'Growth rate'!$B$3:$S$93,6,FALSE)*VLOOKUP($F249,BY_IND_Demand_Drivers!$B$5:$J$100,7,FALSE)</f>
        <v>6.0503375233416552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67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IWDLA</v>
      </c>
      <c r="G250" s="16">
        <f>VLOOKUP($D250,'Growth rate'!$B$3:$S$93,6,FALSE)*VLOOKUP($F250,BY_IND_Demand_Drivers!$B$5:$J$100,7,FALSE)</f>
        <v>1.6434002851485101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67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IWDLA</v>
      </c>
      <c r="G251" s="16">
        <f>VLOOKUP($D251,'Growth rate'!$B$3:$S$93,6,FALSE)*VLOOKUP($F251,BY_IND_Demand_Drivers!$B$5:$J$100,7,FALSE)</f>
        <v>1.6879476933281508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67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IWDLA</v>
      </c>
      <c r="G252" s="16">
        <f>VLOOKUP($D252,'Growth rate'!$B$3:$S$93,6,FALSE)*VLOOKUP($F252,BY_IND_Demand_Drivers!$B$5:$J$100,7,FALSE)</f>
        <v>1.7324951015077914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67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IWDLA</v>
      </c>
      <c r="G253" s="16">
        <f>VLOOKUP($D253,'Growth rate'!$B$3:$S$93,6,FALSE)*VLOOKUP($F253,BY_IND_Demand_Drivers!$B$5:$J$100,7,FALSE)</f>
        <v>1.7770425096874325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67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IWDLA</v>
      </c>
      <c r="G254" s="16">
        <f>VLOOKUP($D254,'Growth rate'!$B$3:$S$93,6,FALSE)*VLOOKUP($F254,BY_IND_Demand_Drivers!$B$5:$J$100,7,FALSE)</f>
        <v>1.8215899178670731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67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IWDLA</v>
      </c>
      <c r="G255" s="16">
        <f>VLOOKUP($D255,'Growth rate'!$B$3:$S$93,6,FALSE)*VLOOKUP($F255,BY_IND_Demand_Drivers!$B$5:$J$100,7,FALSE)</f>
        <v>1.8661373260467138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67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IWDLA</v>
      </c>
      <c r="G256" s="16">
        <f>VLOOKUP($D256,'Growth rate'!$B$3:$S$93,6,FALSE)*VLOOKUP($F256,BY_IND_Demand_Drivers!$B$5:$J$100,7,FALSE)</f>
        <v>1.9106847342263544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67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IWDLA</v>
      </c>
      <c r="G257" s="16">
        <f>VLOOKUP($D257,'Growth rate'!$B$3:$S$93,6,FALSE)*VLOOKUP($F257,BY_IND_Demand_Drivers!$B$5:$J$100,7,FALSE)</f>
        <v>1.9552321424059951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67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IWDLA</v>
      </c>
      <c r="G258" s="16">
        <f>VLOOKUP($D258,'Growth rate'!$B$3:$S$93,6,FALSE)*VLOOKUP($F258,BY_IND_Demand_Drivers!$B$5:$J$100,7,FALSE)</f>
        <v>1.9997795505856362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67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IWDLA</v>
      </c>
      <c r="G259" s="16">
        <f>VLOOKUP($D259,'Growth rate'!$B$3:$S$93,6,FALSE)*VLOOKUP($F259,BY_IND_Demand_Drivers!$B$5:$J$100,7,FALSE)</f>
        <v>2.0443269587652768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67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IWDLA</v>
      </c>
      <c r="G260" s="16">
        <f>VLOOKUP($D260,'Growth rate'!$B$3:$S$93,6,FALSE)*VLOOKUP($F260,BY_IND_Demand_Drivers!$B$5:$J$100,7,FALSE)</f>
        <v>2.0888743669449177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67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IWDLA</v>
      </c>
      <c r="G261" s="16">
        <f>VLOOKUP($D261,'Growth rate'!$B$3:$S$93,6,FALSE)*VLOOKUP($F261,BY_IND_Demand_Drivers!$B$5:$J$100,7,FALSE)</f>
        <v>2.1334217751245586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67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IWDLA</v>
      </c>
      <c r="G262" s="16">
        <f>VLOOKUP($D262,'Growth rate'!$B$3:$S$93,6,FALSE)*VLOOKUP($F262,BY_IND_Demand_Drivers!$B$5:$J$100,7,FALSE)</f>
        <v>2.177969183304199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67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IWDLA</v>
      </c>
      <c r="G263" s="16">
        <f>VLOOKUP($D263,'Growth rate'!$B$3:$S$93,6,FALSE)*VLOOKUP($F263,BY_IND_Demand_Drivers!$B$5:$J$100,7,FALSE)</f>
        <v>2.2225165914838398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67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IWDLA</v>
      </c>
      <c r="G264" s="16">
        <f>VLOOKUP($D264,'Growth rate'!$B$3:$S$93,6,FALSE)*VLOOKUP($F264,BY_IND_Demand_Drivers!$B$5:$J$100,7,FALSE)</f>
        <v>2.2670639996634807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67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IWDLA</v>
      </c>
      <c r="G265" s="16">
        <f>VLOOKUP($D265,'Growth rate'!$B$3:$S$93,6,FALSE)*VLOOKUP($F265,BY_IND_Demand_Drivers!$B$5:$J$100,7,FALSE)</f>
        <v>2.3116114078431211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67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IWDLA</v>
      </c>
      <c r="G266" s="16">
        <f>VLOOKUP($D266,'Growth rate'!$B$3:$S$93,6,FALSE)*VLOOKUP($F266,BY_IND_Demand_Drivers!$B$5:$J$100,7,FALSE)</f>
        <v>2.356158816022762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67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IWDLA</v>
      </c>
      <c r="G267" s="16">
        <f>VLOOKUP($D267,'Growth rate'!$B$3:$S$93,6,FALSE)*VLOOKUP($F267,BY_IND_Demand_Drivers!$B$5:$J$100,7,FALSE)</f>
        <v>2.4007062242024029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67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IWDLA</v>
      </c>
      <c r="G268" s="16">
        <f>VLOOKUP($D268,'Growth rate'!$B$3:$S$93,6,FALSE)*VLOOKUP($F268,BY_IND_Demand_Drivers!$B$5:$J$100,7,FALSE)</f>
        <v>2.4452536323820437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67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IWDLA</v>
      </c>
      <c r="G269" s="16">
        <f>VLOOKUP($D269,'Growth rate'!$B$3:$S$93,6,FALSE)*VLOOKUP($F269,BY_IND_Demand_Drivers!$B$5:$J$100,7,FALSE)</f>
        <v>2.4898010405616842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67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IWDLA</v>
      </c>
      <c r="G270" s="16">
        <f>VLOOKUP($D270,'Growth rate'!$B$3:$S$93,6,FALSE)*VLOOKUP($F270,BY_IND_Demand_Drivers!$B$5:$J$100,7,FALSE)</f>
        <v>2.534348448741325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67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IWDLA</v>
      </c>
      <c r="G271" s="16">
        <f>VLOOKUP($D271,'Growth rate'!$B$3:$S$93,6,FALSE)*VLOOKUP($F271,BY_IND_Demand_Drivers!$B$5:$J$100,7,FALSE)</f>
        <v>2.5788958569209659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67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IWDLA</v>
      </c>
      <c r="G272" s="16">
        <f>VLOOKUP($D272,'Growth rate'!$B$3:$S$93,6,FALSE)*VLOOKUP($F272,BY_IND_Demand_Drivers!$B$5:$J$100,7,FALSE)</f>
        <v>2.6234432651006063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67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IWDLA</v>
      </c>
      <c r="G273" s="16">
        <f>VLOOKUP($D273,'Growth rate'!$B$3:$S$93,6,FALSE)*VLOOKUP($F273,BY_IND_Demand_Drivers!$B$5:$J$100,7,FALSE)</f>
        <v>2.6679906732802472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67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IWDLA</v>
      </c>
      <c r="G274" s="16">
        <f>VLOOKUP($D274,'Growth rate'!$B$3:$S$93,6,FALSE)*VLOOKUP($F274,BY_IND_Demand_Drivers!$B$5:$J$100,7,FALSE)</f>
        <v>2.7125380814598881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67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IWDLA</v>
      </c>
      <c r="G275" s="16">
        <f>VLOOKUP($D275,'Growth rate'!$B$3:$S$93,6,FALSE)*VLOOKUP($F275,BY_IND_Demand_Drivers!$B$5:$J$100,7,FALSE)</f>
        <v>2.7570854896395285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67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IWDLA</v>
      </c>
      <c r="G276" s="16">
        <f>VLOOKUP($D276,'Growth rate'!$B$3:$S$93,6,FALSE)*VLOOKUP($F276,BY_IND_Demand_Drivers!$B$5:$J$100,7,FALSE)</f>
        <v>2.8016328978191694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67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IWDLA</v>
      </c>
      <c r="G277" s="16">
        <f>VLOOKUP($D277,'Growth rate'!$B$3:$S$93,6,FALSE)*VLOOKUP($F277,BY_IND_Demand_Drivers!$B$5:$J$100,7,FALSE)</f>
        <v>2.8461803059988102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67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IWDLA</v>
      </c>
      <c r="G278" s="16">
        <f>VLOOKUP($D278,'Growth rate'!$B$3:$S$93,6,FALSE)*VLOOKUP($F278,BY_IND_Demand_Drivers!$B$5:$J$100,7,FALSE)</f>
        <v>2.8907277141784511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67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IWDLA</v>
      </c>
      <c r="G279" s="16">
        <f>VLOOKUP($D279,'Growth rate'!$B$3:$S$93,6,FALSE)*VLOOKUP($F279,BY_IND_Demand_Drivers!$B$5:$J$100,7,FALSE)</f>
        <v>2.935275122358092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67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IWDLA</v>
      </c>
      <c r="G280" s="16">
        <f>VLOOKUP($D280,'Growth rate'!$B$3:$S$93,6,FALSE)*VLOOKUP($F280,BY_IND_Demand_Drivers!$B$5:$J$100,7,FALSE)</f>
        <v>2.9798225305377324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67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IWDLA</v>
      </c>
      <c r="G281" s="16">
        <f>VLOOKUP($D281,'Growth rate'!$B$3:$S$93,6,FALSE)*VLOOKUP($F281,BY_IND_Demand_Drivers!$B$5:$J$100,7,FALSE)</f>
        <v>3.0243699387173733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67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IWDLA</v>
      </c>
      <c r="G282" s="16">
        <f>VLOOKUP($D282,'Growth rate'!$B$3:$S$93,6,FALSE)*VLOOKUP($F282,BY_IND_Demand_Drivers!$B$5:$J$100,7,FALSE)</f>
        <v>3.0583724601245659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67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IWDLA</v>
      </c>
      <c r="G283" s="16">
        <f>VLOOKUP($D283,'Growth rate'!$B$3:$S$93,6,FALSE)*VLOOKUP($F283,BY_IND_Demand_Drivers!$B$5:$J$100,7,FALSE)</f>
        <v>3.0923749815317589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67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IWDLA</v>
      </c>
      <c r="G284" s="16">
        <f>VLOOKUP($D284,'Growth rate'!$B$3:$S$93,6,FALSE)*VLOOKUP($F284,BY_IND_Demand_Drivers!$B$5:$J$100,7,FALSE)</f>
        <v>3.126377502938952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67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IWDLA</v>
      </c>
      <c r="G285" s="16">
        <f>VLOOKUP($D285,'Growth rate'!$B$3:$S$93,6,FALSE)*VLOOKUP($F285,BY_IND_Demand_Drivers!$B$5:$J$100,7,FALSE)</f>
        <v>3.1603800243461451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67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IWDLA</v>
      </c>
      <c r="G286" s="16">
        <f>VLOOKUP($D286,'Growth rate'!$B$3:$S$93,6,FALSE)*VLOOKUP($F286,BY_IND_Demand_Drivers!$B$5:$J$100,7,FALSE)</f>
        <v>3.1943825457533381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67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IWDLA</v>
      </c>
      <c r="G287" s="16">
        <f>VLOOKUP($D287,'Growth rate'!$B$3:$S$93,6,FALSE)*VLOOKUP($F287,BY_IND_Demand_Drivers!$B$5:$J$100,7,FALSE)</f>
        <v>3.2307816124101212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67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IWDLA</v>
      </c>
      <c r="G288" s="16">
        <f>VLOOKUP($D288,'Growth rate'!$B$3:$S$93,6,FALSE)*VLOOKUP($F288,BY_IND_Demand_Drivers!$B$5:$J$100,7,FALSE)</f>
        <v>3.2671806790669038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67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IWDLA</v>
      </c>
      <c r="G289" s="16">
        <f>VLOOKUP($D289,'Growth rate'!$B$3:$S$93,6,FALSE)*VLOOKUP($F289,BY_IND_Demand_Drivers!$B$5:$J$100,7,FALSE)</f>
        <v>3.3035797457236873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67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IWDLA</v>
      </c>
      <c r="G290" s="16">
        <f>VLOOKUP($D290,'Growth rate'!$B$3:$S$93,6,FALSE)*VLOOKUP($F290,BY_IND_Demand_Drivers!$B$5:$J$100,7,FALSE)</f>
        <v>3.3399788123804699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67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IWDLA</v>
      </c>
      <c r="G291" s="16">
        <f>VLOOKUP($D291,'Growth rate'!$B$3:$S$93,6,FALSE)*VLOOKUP($F291,BY_IND_Demand_Drivers!$B$5:$J$100,7,FALSE)</f>
        <v>3.3763778790372525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67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IWDLA</v>
      </c>
      <c r="G292" s="16">
        <f>VLOOKUP($D292,'Growth rate'!$B$3:$S$93,6,FALSE)*VLOOKUP($F292,BY_IND_Demand_Drivers!$B$5:$J$100,7,FALSE)</f>
        <v>3.4125435225413567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67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IWDLA</v>
      </c>
      <c r="G293" s="16">
        <f>VLOOKUP($D293,'Growth rate'!$B$3:$S$93,6,FALSE)*VLOOKUP($F293,BY_IND_Demand_Drivers!$B$5:$J$100,7,FALSE)</f>
        <v>3.4487091660454605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67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IWDLA</v>
      </c>
      <c r="G294" s="16">
        <f>VLOOKUP($D294,'Growth rate'!$B$3:$S$93,6,FALSE)*VLOOKUP($F294,BY_IND_Demand_Drivers!$B$5:$J$100,7,FALSE)</f>
        <v>3.4848748095495647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67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IWDLA</v>
      </c>
      <c r="G295" s="16">
        <f>VLOOKUP($D295,'Growth rate'!$B$3:$S$93,6,FALSE)*VLOOKUP($F295,BY_IND_Demand_Drivers!$B$5:$J$100,7,FALSE)</f>
        <v>3.5210404530536676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67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IWDLA</v>
      </c>
      <c r="G296" s="16">
        <f>VLOOKUP($D296,'Growth rate'!$B$3:$S$93,6,FALSE)*VLOOKUP($F296,BY_IND_Demand_Drivers!$B$5:$J$100,7,FALSE)</f>
        <v>3.5572060965577723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67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IWDLA</v>
      </c>
      <c r="G297" s="16">
        <f>VLOOKUP($D297,'Growth rate'!$B$3:$S$93,6,FALSE)*VLOOKUP($F297,BY_IND_Demand_Drivers!$B$5:$J$100,7,FALSE)</f>
        <v>3.5929944380695633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67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IWDLA</v>
      </c>
      <c r="G298" s="16">
        <f>VLOOKUP($D298,'Growth rate'!$B$3:$S$93,6,FALSE)*VLOOKUP($F298,BY_IND_Demand_Drivers!$B$5:$J$100,7,FALSE)</f>
        <v>3.6287827795813556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67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IWDLA</v>
      </c>
      <c r="G299" s="16">
        <f>VLOOKUP($D299,'Growth rate'!$B$3:$S$93,6,FALSE)*VLOOKUP($F299,BY_IND_Demand_Drivers!$B$5:$J$100,7,FALSE)</f>
        <v>3.6645711210931466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67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IWDLA</v>
      </c>
      <c r="G300" s="16">
        <f>VLOOKUP($D300,'Growth rate'!$B$3:$S$93,6,FALSE)*VLOOKUP($F300,BY_IND_Demand_Drivers!$B$5:$J$100,7,FALSE)</f>
        <v>3.700359462604939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67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IWDLA</v>
      </c>
      <c r="G301" s="16">
        <f>VLOOKUP($D301,'Growth rate'!$B$3:$S$93,6,FALSE)*VLOOKUP($F301,BY_IND_Demand_Drivers!$B$5:$J$100,7,FALSE)</f>
        <v>3.73614780411673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67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IWDLA</v>
      </c>
      <c r="G302" s="16">
        <f>VLOOKUP($D302,'Growth rate'!$B$3:$S$93,6,FALSE)*VLOOKUP($F302,BY_IND_Demand_Drivers!$B$5:$J$100,7,FALSE)</f>
        <v>3.7700430496637396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67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IWDLA</v>
      </c>
      <c r="G303" s="16">
        <f>VLOOKUP($D303,'Growth rate'!$B$3:$S$93,6,FALSE)*VLOOKUP($F303,BY_IND_Demand_Drivers!$B$5:$J$100,7,FALSE)</f>
        <v>3.8039382952107488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67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IWDLA</v>
      </c>
      <c r="G304" s="16">
        <f>VLOOKUP($D304,'Growth rate'!$B$3:$S$93,6,FALSE)*VLOOKUP($F304,BY_IND_Demand_Drivers!$B$5:$J$100,7,FALSE)</f>
        <v>3.8378335407577571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67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IWDLA</v>
      </c>
      <c r="G305" s="16">
        <f>VLOOKUP($D305,'Growth rate'!$B$3:$S$93,6,FALSE)*VLOOKUP($F305,BY_IND_Demand_Drivers!$B$5:$J$100,7,FALSE)</f>
        <v>3.8717287863047658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67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IWDLA</v>
      </c>
      <c r="G306" s="16">
        <f>VLOOKUP($D306,'Growth rate'!$B$3:$S$93,6,FALSE)*VLOOKUP($F306,BY_IND_Demand_Drivers!$B$5:$J$100,7,FALSE)</f>
        <v>3.9056240318517754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67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IWDLA</v>
      </c>
      <c r="G307" s="16">
        <f>VLOOKUP($D307,'Growth rate'!$B$3:$S$93,6,FALSE)*VLOOKUP($F307,BY_IND_Demand_Drivers!$B$5:$J$100,7,FALSE)</f>
        <v>3.9374524122720507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67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IWDLA</v>
      </c>
      <c r="G308" s="16">
        <f>VLOOKUP($D308,'Growth rate'!$B$3:$S$93,6,FALSE)*VLOOKUP($F308,BY_IND_Demand_Drivers!$B$5:$J$100,7,FALSE)</f>
        <v>3.9692807926923259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67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IWDLA</v>
      </c>
      <c r="G309" s="16">
        <f>VLOOKUP($D309,'Growth rate'!$B$3:$S$93,6,FALSE)*VLOOKUP($F309,BY_IND_Demand_Drivers!$B$5:$J$100,7,FALSE)</f>
        <v>4.0011091731126003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67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IWDLA</v>
      </c>
      <c r="G310" s="16">
        <f>VLOOKUP($D310,'Growth rate'!$B$3:$S$93,6,FALSE)*VLOOKUP($F310,BY_IND_Demand_Drivers!$B$5:$J$100,7,FALSE)</f>
        <v>4.032937553532876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67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IWDLA</v>
      </c>
      <c r="G311" s="16">
        <f>VLOOKUP($D311,'Growth rate'!$B$3:$S$93,6,FALSE)*VLOOKUP($F311,BY_IND_Demand_Drivers!$B$5:$J$100,7,FALSE)</f>
        <v>4.0647659339531508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67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IWDLA</v>
      </c>
      <c r="G312" s="16">
        <f>VLOOKUP($D312,'Growth rate'!$B$3:$S$93,6,FALSE)*VLOOKUP($F312,BY_IND_Demand_Drivers!$B$5:$J$100,7,FALSE)</f>
        <v>4.0927245308644968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67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IWDLA</v>
      </c>
      <c r="G313" s="16">
        <f>VLOOKUP($D313,'Growth rate'!$B$3:$S$93,6,FALSE)*VLOOKUP($F313,BY_IND_Demand_Drivers!$B$5:$J$100,7,FALSE)</f>
        <v>4.1206831277758411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67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IWDLA</v>
      </c>
      <c r="G314" s="16">
        <f>VLOOKUP($D314,'Growth rate'!$B$3:$S$93,6,FALSE)*VLOOKUP($F314,BY_IND_Demand_Drivers!$B$5:$J$100,7,FALSE)</f>
        <v>4.1486417246871863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67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IWDLA</v>
      </c>
      <c r="G315" s="16">
        <f>VLOOKUP($D315,'Growth rate'!$B$3:$S$93,6,FALSE)*VLOOKUP($F315,BY_IND_Demand_Drivers!$B$5:$J$100,7,FALSE)</f>
        <v>4.1766003215985315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67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IWDLA</v>
      </c>
      <c r="G316" s="16">
        <f>VLOOKUP($D316,'Growth rate'!$B$3:$S$93,6,FALSE)*VLOOKUP($F316,BY_IND_Demand_Drivers!$B$5:$J$100,7,FALSE)</f>
        <v>4.2045589185098766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67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IWDLA</v>
      </c>
      <c r="G317" s="16">
        <f>VLOOKUP($D317,'Growth rate'!$B$3:$S$93,6,FALSE)*VLOOKUP($F317,BY_IND_Demand_Drivers!$B$5:$J$100,7,FALSE)</f>
        <v>4.2291244572224853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67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IWDLA</v>
      </c>
      <c r="G318" s="16">
        <f>VLOOKUP($D318,'Growth rate'!$B$3:$S$93,6,FALSE)*VLOOKUP($F318,BY_IND_Demand_Drivers!$B$5:$J$100,7,FALSE)</f>
        <v>4.2536899959350922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67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IWDLA</v>
      </c>
      <c r="G319" s="16">
        <f>VLOOKUP($D319,'Growth rate'!$B$3:$S$93,6,FALSE)*VLOOKUP($F319,BY_IND_Demand_Drivers!$B$5:$J$100,7,FALSE)</f>
        <v>4.2782555346477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67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IWDLA</v>
      </c>
      <c r="G320" s="16">
        <f>VLOOKUP($D320,'Growth rate'!$B$3:$S$93,6,FALSE)*VLOOKUP($F320,BY_IND_Demand_Drivers!$B$5:$J$100,7,FALSE)</f>
        <v>4.3028210733603078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67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IWDLA</v>
      </c>
      <c r="G321" s="16">
        <f>VLOOKUP($D321,'Growth rate'!$B$3:$S$93,6,FALSE)*VLOOKUP($F321,BY_IND_Demand_Drivers!$B$5:$J$100,7,FALSE)</f>
        <v>4.3273866120729156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67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IWDLA</v>
      </c>
      <c r="G322" s="16">
        <f>VLOOKUP($D322,'Growth rate'!$B$3:$S$93,6,FALSE)*VLOOKUP($F322,BY_IND_Demand_Drivers!$B$5:$J$100,7,FALSE)</f>
        <v>4.3495278683300524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67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IWDLA</v>
      </c>
      <c r="G323" s="16">
        <f>VLOOKUP($D323,'Growth rate'!$B$3:$S$93,6,FALSE)*VLOOKUP($F323,BY_IND_Demand_Drivers!$B$5:$J$100,7,FALSE)</f>
        <v>4.371669124587191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67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IWDLA</v>
      </c>
      <c r="G324" s="16">
        <f>VLOOKUP($D324,'Growth rate'!$B$3:$S$93,6,FALSE)*VLOOKUP($F324,BY_IND_Demand_Drivers!$B$5:$J$100,7,FALSE)</f>
        <v>4.3938103808443278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67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IWDLA</v>
      </c>
      <c r="G325" s="16">
        <f>VLOOKUP($D325,'Growth rate'!$B$3:$S$93,6,FALSE)*VLOOKUP($F325,BY_IND_Demand_Drivers!$B$5:$J$100,7,FALSE)</f>
        <v>4.4159516371014655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67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IWDLA</v>
      </c>
      <c r="G326" s="16">
        <f>VLOOKUP($D326,'Growth rate'!$B$3:$S$93,6,FALSE)*VLOOKUP($F326,BY_IND_Demand_Drivers!$B$5:$J$100,7,FALSE)</f>
        <v>4.4380928933586032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67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IWDLA</v>
      </c>
      <c r="G327" s="16">
        <f>VLOOKUP($D327,'Growth rate'!$B$3:$S$93,6,FALSE)*VLOOKUP($F327,BY_IND_Demand_Drivers!$B$5:$J$100,7,FALSE)</f>
        <v>4.4582944450127675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67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IWDLA</v>
      </c>
      <c r="G328" s="16">
        <f>VLOOKUP($D328,'Growth rate'!$B$3:$S$93,6,FALSE)*VLOOKUP($F328,BY_IND_Demand_Drivers!$B$5:$J$100,7,FALSE)</f>
        <v>4.4784959966669327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67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IWDLA</v>
      </c>
      <c r="G329" s="16">
        <f>VLOOKUP($D329,'Growth rate'!$B$3:$S$93,6,FALSE)*VLOOKUP($F329,BY_IND_Demand_Drivers!$B$5:$J$100,7,FALSE)</f>
        <v>4.498697548321096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67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IWDLA</v>
      </c>
      <c r="G330" s="16">
        <f>VLOOKUP($D330,'Growth rate'!$B$3:$S$93,6,FALSE)*VLOOKUP($F330,BY_IND_Demand_Drivers!$B$5:$J$100,7,FALSE)</f>
        <v>4.5188990999752603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67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IWDLA</v>
      </c>
      <c r="G331" s="16">
        <f>VLOOKUP($D331,'Growth rate'!$B$3:$S$93,6,FALSE)*VLOOKUP($F331,BY_IND_Demand_Drivers!$B$5:$J$100,7,FALSE)</f>
        <v>4.5391006516294237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68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IWDEM</v>
      </c>
      <c r="G332" s="16">
        <f>VLOOKUP($D332,'Growth rate'!$B$3:$S$93,6,FALSE)*VLOOKUP($F332,BY_IND_Demand_Drivers!$B$5:$J$100,7,FALSE)</f>
        <v>14.790602566336601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68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IWDEM</v>
      </c>
      <c r="G333" s="16">
        <f>VLOOKUP($D333,'Growth rate'!$B$3:$S$93,6,FALSE)*VLOOKUP($F333,BY_IND_Demand_Drivers!$B$5:$J$100,7,FALSE)</f>
        <v>15.191529239953367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68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IWDEM</v>
      </c>
      <c r="G334" s="16">
        <f>VLOOKUP($D334,'Growth rate'!$B$3:$S$93,6,FALSE)*VLOOKUP($F334,BY_IND_Demand_Drivers!$B$5:$J$100,7,FALSE)</f>
        <v>15.592455913570133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68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IWDEM</v>
      </c>
      <c r="G335" s="16">
        <f>VLOOKUP($D335,'Growth rate'!$B$3:$S$93,6,FALSE)*VLOOKUP($F335,BY_IND_Demand_Drivers!$B$5:$J$100,7,FALSE)</f>
        <v>15.993382587186902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68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IWDEM</v>
      </c>
      <c r="G336" s="16">
        <f>VLOOKUP($D336,'Growth rate'!$B$3:$S$93,6,FALSE)*VLOOKUP($F336,BY_IND_Demand_Drivers!$B$5:$J$100,7,FALSE)</f>
        <v>16.39430926080367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68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IWDEM</v>
      </c>
      <c r="G337" s="16">
        <f>VLOOKUP($D337,'Growth rate'!$B$3:$S$93,6,FALSE)*VLOOKUP($F337,BY_IND_Demand_Drivers!$B$5:$J$100,7,FALSE)</f>
        <v>16.795235934420436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68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IWDEM</v>
      </c>
      <c r="G338" s="16">
        <f>VLOOKUP($D338,'Growth rate'!$B$3:$S$93,6,FALSE)*VLOOKUP($F338,BY_IND_Demand_Drivers!$B$5:$J$100,7,FALSE)</f>
        <v>17.196162608037202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68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IWDEM</v>
      </c>
      <c r="G339" s="16">
        <f>VLOOKUP($D339,'Growth rate'!$B$3:$S$93,6,FALSE)*VLOOKUP($F339,BY_IND_Demand_Drivers!$B$5:$J$100,7,FALSE)</f>
        <v>17.597089281653968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68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IWDEM</v>
      </c>
      <c r="G340" s="16">
        <f>VLOOKUP($D340,'Growth rate'!$B$3:$S$93,6,FALSE)*VLOOKUP($F340,BY_IND_Demand_Drivers!$B$5:$J$100,7,FALSE)</f>
        <v>17.998015955270738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68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IWDEM</v>
      </c>
      <c r="G341" s="16">
        <f>VLOOKUP($D341,'Growth rate'!$B$3:$S$93,6,FALSE)*VLOOKUP($F341,BY_IND_Demand_Drivers!$B$5:$J$100,7,FALSE)</f>
        <v>18.398942628887504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68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IWDEM</v>
      </c>
      <c r="G342" s="16">
        <f>VLOOKUP($D342,'Growth rate'!$B$3:$S$93,6,FALSE)*VLOOKUP($F342,BY_IND_Demand_Drivers!$B$5:$J$100,7,FALSE)</f>
        <v>18.79986930250427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68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IWDEM</v>
      </c>
      <c r="G343" s="16">
        <f>VLOOKUP($D343,'Growth rate'!$B$3:$S$93,6,FALSE)*VLOOKUP($F343,BY_IND_Demand_Drivers!$B$5:$J$100,7,FALSE)</f>
        <v>19.200795976121039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68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IWDEM</v>
      </c>
      <c r="G344" s="16">
        <f>VLOOKUP($D344,'Growth rate'!$B$3:$S$93,6,FALSE)*VLOOKUP($F344,BY_IND_Demand_Drivers!$B$5:$J$100,7,FALSE)</f>
        <v>19.601722649737802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68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IWDEM</v>
      </c>
      <c r="G345" s="16">
        <f>VLOOKUP($D345,'Growth rate'!$B$3:$S$93,6,FALSE)*VLOOKUP($F345,BY_IND_Demand_Drivers!$B$5:$J$100,7,FALSE)</f>
        <v>20.002649323354571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68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IWDEM</v>
      </c>
      <c r="G346" s="16">
        <f>VLOOKUP($D346,'Growth rate'!$B$3:$S$93,6,FALSE)*VLOOKUP($F346,BY_IND_Demand_Drivers!$B$5:$J$100,7,FALSE)</f>
        <v>20.403575996971338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68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IWDEM</v>
      </c>
      <c r="G347" s="16">
        <f>VLOOKUP($D347,'Growth rate'!$B$3:$S$93,6,FALSE)*VLOOKUP($F347,BY_IND_Demand_Drivers!$B$5:$J$100,7,FALSE)</f>
        <v>20.804502670588104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68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IWDEM</v>
      </c>
      <c r="G348" s="16">
        <f>VLOOKUP($D348,'Growth rate'!$B$3:$S$93,6,FALSE)*VLOOKUP($F348,BY_IND_Demand_Drivers!$B$5:$J$100,7,FALSE)</f>
        <v>21.205429344204873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68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IWDEM</v>
      </c>
      <c r="G349" s="16">
        <f>VLOOKUP($D349,'Growth rate'!$B$3:$S$93,6,FALSE)*VLOOKUP($F349,BY_IND_Demand_Drivers!$B$5:$J$100,7,FALSE)</f>
        <v>21.606356017821639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68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IWDEM</v>
      </c>
      <c r="G350" s="16">
        <f>VLOOKUP($D350,'Growth rate'!$B$3:$S$93,6,FALSE)*VLOOKUP($F350,BY_IND_Demand_Drivers!$B$5:$J$100,7,FALSE)</f>
        <v>22.007282691438405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68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IWDEM</v>
      </c>
      <c r="G351" s="16">
        <f>VLOOKUP($D351,'Growth rate'!$B$3:$S$93,6,FALSE)*VLOOKUP($F351,BY_IND_Demand_Drivers!$B$5:$J$100,7,FALSE)</f>
        <v>22.408209365055171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68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IWDEM</v>
      </c>
      <c r="G352" s="16">
        <f>VLOOKUP($D352,'Growth rate'!$B$3:$S$93,6,FALSE)*VLOOKUP($F352,BY_IND_Demand_Drivers!$B$5:$J$100,7,FALSE)</f>
        <v>22.809136038671937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68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IWDEM</v>
      </c>
      <c r="G353" s="16">
        <f>VLOOKUP($D353,'Growth rate'!$B$3:$S$93,6,FALSE)*VLOOKUP($F353,BY_IND_Demand_Drivers!$B$5:$J$100,7,FALSE)</f>
        <v>23.210062712288707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68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IWDEM</v>
      </c>
      <c r="G354" s="16">
        <f>VLOOKUP($D354,'Growth rate'!$B$3:$S$93,6,FALSE)*VLOOKUP($F354,BY_IND_Demand_Drivers!$B$5:$J$100,7,FALSE)</f>
        <v>23.610989385905473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68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IWDEM</v>
      </c>
      <c r="G355" s="16">
        <f>VLOOKUP($D355,'Growth rate'!$B$3:$S$93,6,FALSE)*VLOOKUP($F355,BY_IND_Demand_Drivers!$B$5:$J$100,7,FALSE)</f>
        <v>24.011916059522239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68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IWDEM</v>
      </c>
      <c r="G356" s="16">
        <f>VLOOKUP($D356,'Growth rate'!$B$3:$S$93,6,FALSE)*VLOOKUP($F356,BY_IND_Demand_Drivers!$B$5:$J$100,7,FALSE)</f>
        <v>24.412842733139005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68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IWDEM</v>
      </c>
      <c r="G357" s="16">
        <f>VLOOKUP($D357,'Growth rate'!$B$3:$S$93,6,FALSE)*VLOOKUP($F357,BY_IND_Demand_Drivers!$B$5:$J$100,7,FALSE)</f>
        <v>24.813769406755775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68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IWDEM</v>
      </c>
      <c r="G358" s="16">
        <f>VLOOKUP($D358,'Growth rate'!$B$3:$S$93,6,FALSE)*VLOOKUP($F358,BY_IND_Demand_Drivers!$B$5:$J$100,7,FALSE)</f>
        <v>25.214696080372541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68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IWDEM</v>
      </c>
      <c r="G359" s="16">
        <f>VLOOKUP($D359,'Growth rate'!$B$3:$S$93,6,FALSE)*VLOOKUP($F359,BY_IND_Demand_Drivers!$B$5:$J$100,7,FALSE)</f>
        <v>25.61562275398931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68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IWDEM</v>
      </c>
      <c r="G360" s="16">
        <f>VLOOKUP($D360,'Growth rate'!$B$3:$S$93,6,FALSE)*VLOOKUP($F360,BY_IND_Demand_Drivers!$B$5:$J$100,7,FALSE)</f>
        <v>26.016549427606076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68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IWDEM</v>
      </c>
      <c r="G361" s="16">
        <f>VLOOKUP($D361,'Growth rate'!$B$3:$S$93,6,FALSE)*VLOOKUP($F361,BY_IND_Demand_Drivers!$B$5:$J$100,7,FALSE)</f>
        <v>26.417476101222846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68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IWDEM</v>
      </c>
      <c r="G362" s="16">
        <f>VLOOKUP($D362,'Growth rate'!$B$3:$S$93,6,FALSE)*VLOOKUP($F362,BY_IND_Demand_Drivers!$B$5:$J$100,7,FALSE)</f>
        <v>26.818402774839608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68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IWDEM</v>
      </c>
      <c r="G363" s="16">
        <f>VLOOKUP($D363,'Growth rate'!$B$3:$S$93,6,FALSE)*VLOOKUP($F363,BY_IND_Demand_Drivers!$B$5:$J$100,7,FALSE)</f>
        <v>27.219329448456378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68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IWDEM</v>
      </c>
      <c r="G364" s="16">
        <f>VLOOKUP($D364,'Growth rate'!$B$3:$S$93,6,FALSE)*VLOOKUP($F364,BY_IND_Demand_Drivers!$B$5:$J$100,7,FALSE)</f>
        <v>27.525352141121111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68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IWDEM</v>
      </c>
      <c r="G365" s="16">
        <f>VLOOKUP($D365,'Growth rate'!$B$3:$S$93,6,FALSE)*VLOOKUP($F365,BY_IND_Demand_Drivers!$B$5:$J$100,7,FALSE)</f>
        <v>27.831374833785848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68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IWDEM</v>
      </c>
      <c r="G366" s="16">
        <f>VLOOKUP($D366,'Growth rate'!$B$3:$S$93,6,FALSE)*VLOOKUP($F366,BY_IND_Demand_Drivers!$B$5:$J$100,7,FALSE)</f>
        <v>28.137397526450588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68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IWDEM</v>
      </c>
      <c r="G367" s="16">
        <f>VLOOKUP($D367,'Growth rate'!$B$3:$S$93,6,FALSE)*VLOOKUP($F367,BY_IND_Demand_Drivers!$B$5:$J$100,7,FALSE)</f>
        <v>28.443420219115325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68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IWDEM</v>
      </c>
      <c r="G368" s="16">
        <f>VLOOKUP($D368,'Growth rate'!$B$3:$S$93,6,FALSE)*VLOOKUP($F368,BY_IND_Demand_Drivers!$B$5:$J$100,7,FALSE)</f>
        <v>28.749442911780061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68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IWDEM</v>
      </c>
      <c r="G369" s="16">
        <f>VLOOKUP($D369,'Growth rate'!$B$3:$S$93,6,FALSE)*VLOOKUP($F369,BY_IND_Demand_Drivers!$B$5:$J$100,7,FALSE)</f>
        <v>29.07703451169111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68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IWDEM</v>
      </c>
      <c r="G370" s="16">
        <f>VLOOKUP($D370,'Growth rate'!$B$3:$S$93,6,FALSE)*VLOOKUP($F370,BY_IND_Demand_Drivers!$B$5:$J$100,7,FALSE)</f>
        <v>29.404626111602152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68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IWDEM</v>
      </c>
      <c r="G371" s="16">
        <f>VLOOKUP($D371,'Growth rate'!$B$3:$S$93,6,FALSE)*VLOOKUP($F371,BY_IND_Demand_Drivers!$B$5:$J$100,7,FALSE)</f>
        <v>29.732217711513204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68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IWDEM</v>
      </c>
      <c r="G372" s="16">
        <f>VLOOKUP($D372,'Growth rate'!$B$3:$S$93,6,FALSE)*VLOOKUP($F372,BY_IND_Demand_Drivers!$B$5:$J$100,7,FALSE)</f>
        <v>30.05980931142425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68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IWDEM</v>
      </c>
      <c r="G373" s="16">
        <f>VLOOKUP($D373,'Growth rate'!$B$3:$S$93,6,FALSE)*VLOOKUP($F373,BY_IND_Demand_Drivers!$B$5:$J$100,7,FALSE)</f>
        <v>30.387400911335291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68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IWDEM</v>
      </c>
      <c r="G374" s="16">
        <f>VLOOKUP($D374,'Growth rate'!$B$3:$S$93,6,FALSE)*VLOOKUP($F374,BY_IND_Demand_Drivers!$B$5:$J$100,7,FALSE)</f>
        <v>30.712891702872231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68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IWDEM</v>
      </c>
      <c r="G375" s="16">
        <f>VLOOKUP($D375,'Growth rate'!$B$3:$S$93,6,FALSE)*VLOOKUP($F375,BY_IND_Demand_Drivers!$B$5:$J$100,7,FALSE)</f>
        <v>31.038382494409166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68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IWDEM</v>
      </c>
      <c r="G376" s="16">
        <f>VLOOKUP($D376,'Growth rate'!$B$3:$S$93,6,FALSE)*VLOOKUP($F376,BY_IND_Demand_Drivers!$B$5:$J$100,7,FALSE)</f>
        <v>31.363873285946102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68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IWDEM</v>
      </c>
      <c r="G377" s="16">
        <f>VLOOKUP($D377,'Growth rate'!$B$3:$S$93,6,FALSE)*VLOOKUP($F377,BY_IND_Demand_Drivers!$B$5:$J$100,7,FALSE)</f>
        <v>31.689364077483031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68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IWDEM</v>
      </c>
      <c r="G378" s="16">
        <f>VLOOKUP($D378,'Growth rate'!$B$3:$S$93,6,FALSE)*VLOOKUP($F378,BY_IND_Demand_Drivers!$B$5:$J$100,7,FALSE)</f>
        <v>32.01485486901997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68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IWDEM</v>
      </c>
      <c r="G379" s="16">
        <f>VLOOKUP($D379,'Growth rate'!$B$3:$S$93,6,FALSE)*VLOOKUP($F379,BY_IND_Demand_Drivers!$B$5:$J$100,7,FALSE)</f>
        <v>32.336949942626092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68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IWDEM</v>
      </c>
      <c r="G380" s="16">
        <f>VLOOKUP($D380,'Growth rate'!$B$3:$S$93,6,FALSE)*VLOOKUP($F380,BY_IND_Demand_Drivers!$B$5:$J$100,7,FALSE)</f>
        <v>32.65904501623222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68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IWDEM</v>
      </c>
      <c r="G381" s="16">
        <f>VLOOKUP($D381,'Growth rate'!$B$3:$S$93,6,FALSE)*VLOOKUP($F381,BY_IND_Demand_Drivers!$B$5:$J$100,7,FALSE)</f>
        <v>32.981140089838341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68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IWDEM</v>
      </c>
      <c r="G382" s="16">
        <f>VLOOKUP($D382,'Growth rate'!$B$3:$S$93,6,FALSE)*VLOOKUP($F382,BY_IND_Demand_Drivers!$B$5:$J$100,7,FALSE)</f>
        <v>33.303235163444469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68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IWDEM</v>
      </c>
      <c r="G383" s="16">
        <f>VLOOKUP($D383,'Growth rate'!$B$3:$S$93,6,FALSE)*VLOOKUP($F383,BY_IND_Demand_Drivers!$B$5:$J$100,7,FALSE)</f>
        <v>33.625330237050591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68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IWDEM</v>
      </c>
      <c r="G384" s="16">
        <f>VLOOKUP($D384,'Growth rate'!$B$3:$S$93,6,FALSE)*VLOOKUP($F384,BY_IND_Demand_Drivers!$B$5:$J$100,7,FALSE)</f>
        <v>33.930387446973675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68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IWDEM</v>
      </c>
      <c r="G385" s="16">
        <f>VLOOKUP($D385,'Growth rate'!$B$3:$S$93,6,FALSE)*VLOOKUP($F385,BY_IND_Demand_Drivers!$B$5:$J$100,7,FALSE)</f>
        <v>34.23544465689676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68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IWDEM</v>
      </c>
      <c r="G386" s="16">
        <f>VLOOKUP($D386,'Growth rate'!$B$3:$S$93,6,FALSE)*VLOOKUP($F386,BY_IND_Demand_Drivers!$B$5:$J$100,7,FALSE)</f>
        <v>34.540501866819838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68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IWDEM</v>
      </c>
      <c r="G387" s="16">
        <f>VLOOKUP($D387,'Growth rate'!$B$3:$S$93,6,FALSE)*VLOOKUP($F387,BY_IND_Demand_Drivers!$B$5:$J$100,7,FALSE)</f>
        <v>34.845559076742916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68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IWDEM</v>
      </c>
      <c r="G388" s="16">
        <f>VLOOKUP($D388,'Growth rate'!$B$3:$S$93,6,FALSE)*VLOOKUP($F388,BY_IND_Demand_Drivers!$B$5:$J$100,7,FALSE)</f>
        <v>35.150616286666001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68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IWDEM</v>
      </c>
      <c r="G389" s="16">
        <f>VLOOKUP($D389,'Growth rate'!$B$3:$S$93,6,FALSE)*VLOOKUP($F389,BY_IND_Demand_Drivers!$B$5:$J$100,7,FALSE)</f>
        <v>35.437071710448478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68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IWDEM</v>
      </c>
      <c r="G390" s="16">
        <f>VLOOKUP($D390,'Growth rate'!$B$3:$S$93,6,FALSE)*VLOOKUP($F390,BY_IND_Demand_Drivers!$B$5:$J$100,7,FALSE)</f>
        <v>35.723527134230956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68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IWDEM</v>
      </c>
      <c r="G391" s="16">
        <f>VLOOKUP($D391,'Growth rate'!$B$3:$S$93,6,FALSE)*VLOOKUP($F391,BY_IND_Demand_Drivers!$B$5:$J$100,7,FALSE)</f>
        <v>36.009982558013427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68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IWDEM</v>
      </c>
      <c r="G392" s="16">
        <f>VLOOKUP($D392,'Growth rate'!$B$3:$S$93,6,FALSE)*VLOOKUP($F392,BY_IND_Demand_Drivers!$B$5:$J$100,7,FALSE)</f>
        <v>36.296437981795904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68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IWDEM</v>
      </c>
      <c r="G393" s="16">
        <f>VLOOKUP($D393,'Growth rate'!$B$3:$S$93,6,FALSE)*VLOOKUP($F393,BY_IND_Demand_Drivers!$B$5:$J$100,7,FALSE)</f>
        <v>36.582893405578382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68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IWDEM</v>
      </c>
      <c r="G394" s="16">
        <f>VLOOKUP($D394,'Growth rate'!$B$3:$S$93,6,FALSE)*VLOOKUP($F394,BY_IND_Demand_Drivers!$B$5:$J$100,7,FALSE)</f>
        <v>36.834520777780497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68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IWDEM</v>
      </c>
      <c r="G395" s="16">
        <f>VLOOKUP($D395,'Growth rate'!$B$3:$S$93,6,FALSE)*VLOOKUP($F395,BY_IND_Demand_Drivers!$B$5:$J$100,7,FALSE)</f>
        <v>37.086148149982591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68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IWDEM</v>
      </c>
      <c r="G396" s="16">
        <f>VLOOKUP($D396,'Growth rate'!$B$3:$S$93,6,FALSE)*VLOOKUP($F396,BY_IND_Demand_Drivers!$B$5:$J$100,7,FALSE)</f>
        <v>37.337775522184707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68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IWDEM</v>
      </c>
      <c r="G397" s="16">
        <f>VLOOKUP($D397,'Growth rate'!$B$3:$S$93,6,FALSE)*VLOOKUP($F397,BY_IND_Demand_Drivers!$B$5:$J$100,7,FALSE)</f>
        <v>37.589402894386808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68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IWDEM</v>
      </c>
      <c r="G398" s="16">
        <f>VLOOKUP($D398,'Growth rate'!$B$3:$S$93,6,FALSE)*VLOOKUP($F398,BY_IND_Demand_Drivers!$B$5:$J$100,7,FALSE)</f>
        <v>37.841030266588916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68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IWDEM</v>
      </c>
      <c r="G399" s="16">
        <f>VLOOKUP($D399,'Growth rate'!$B$3:$S$93,6,FALSE)*VLOOKUP($F399,BY_IND_Demand_Drivers!$B$5:$J$100,7,FALSE)</f>
        <v>38.062120115002386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68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IWDEM</v>
      </c>
      <c r="G400" s="16">
        <f>VLOOKUP($D400,'Growth rate'!$B$3:$S$93,6,FALSE)*VLOOKUP($F400,BY_IND_Demand_Drivers!$B$5:$J$100,7,FALSE)</f>
        <v>38.28320996341585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68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IWDEM</v>
      </c>
      <c r="G401" s="16">
        <f>VLOOKUP($D401,'Growth rate'!$B$3:$S$93,6,FALSE)*VLOOKUP($F401,BY_IND_Demand_Drivers!$B$5:$J$100,7,FALSE)</f>
        <v>38.50429981182932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68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IWDEM</v>
      </c>
      <c r="G402" s="16">
        <f>VLOOKUP($D402,'Growth rate'!$B$3:$S$93,6,FALSE)*VLOOKUP($F402,BY_IND_Demand_Drivers!$B$5:$J$100,7,FALSE)</f>
        <v>38.72538966024279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68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IWDEM</v>
      </c>
      <c r="G403" s="16">
        <f>VLOOKUP($D403,'Growth rate'!$B$3:$S$93,6,FALSE)*VLOOKUP($F403,BY_IND_Demand_Drivers!$B$5:$J$100,7,FALSE)</f>
        <v>38.94647950865626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68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IWDEM</v>
      </c>
      <c r="G404" s="16">
        <f>VLOOKUP($D404,'Growth rate'!$B$3:$S$93,6,FALSE)*VLOOKUP($F404,BY_IND_Demand_Drivers!$B$5:$J$100,7,FALSE)</f>
        <v>39.145750814970498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68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IWDEM</v>
      </c>
      <c r="G405" s="16">
        <f>VLOOKUP($D405,'Growth rate'!$B$3:$S$93,6,FALSE)*VLOOKUP($F405,BY_IND_Demand_Drivers!$B$5:$J$100,7,FALSE)</f>
        <v>39.34502212128475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68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IWDEM</v>
      </c>
      <c r="G406" s="16">
        <f>VLOOKUP($D406,'Growth rate'!$B$3:$S$93,6,FALSE)*VLOOKUP($F406,BY_IND_Demand_Drivers!$B$5:$J$100,7,FALSE)</f>
        <v>39.544293427598973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68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IWDEM</v>
      </c>
      <c r="G407" s="16">
        <f>VLOOKUP($D407,'Growth rate'!$B$3:$S$93,6,FALSE)*VLOOKUP($F407,BY_IND_Demand_Drivers!$B$5:$J$100,7,FALSE)</f>
        <v>39.743564733913217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68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IWDEM</v>
      </c>
      <c r="G408" s="16">
        <f>VLOOKUP($D408,'Growth rate'!$B$3:$S$93,6,FALSE)*VLOOKUP($F408,BY_IND_Demand_Drivers!$B$5:$J$100,7,FALSE)</f>
        <v>39.942836040227455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68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IWDEM</v>
      </c>
      <c r="G409" s="16">
        <f>VLOOKUP($D409,'Growth rate'!$B$3:$S$93,6,FALSE)*VLOOKUP($F409,BY_IND_Demand_Drivers!$B$5:$J$100,7,FALSE)</f>
        <v>40.12465000511493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68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IWDEM</v>
      </c>
      <c r="G410" s="16">
        <f>VLOOKUP($D410,'Growth rate'!$B$3:$S$93,6,FALSE)*VLOOKUP($F410,BY_IND_Demand_Drivers!$B$5:$J$100,7,FALSE)</f>
        <v>40.306463970002419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68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IWDEM</v>
      </c>
      <c r="G411" s="16">
        <f>VLOOKUP($D411,'Growth rate'!$B$3:$S$93,6,FALSE)*VLOOKUP($F411,BY_IND_Demand_Drivers!$B$5:$J$100,7,FALSE)</f>
        <v>40.488277934889886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68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IWDEM</v>
      </c>
      <c r="G412" s="16">
        <f>VLOOKUP($D412,'Growth rate'!$B$3:$S$93,6,FALSE)*VLOOKUP($F412,BY_IND_Demand_Drivers!$B$5:$J$100,7,FALSE)</f>
        <v>40.670091899777368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68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IWDEM</v>
      </c>
      <c r="G413" s="16">
        <f>VLOOKUP($D413,'Growth rate'!$B$3:$S$93,6,FALSE)*VLOOKUP($F413,BY_IND_Demand_Drivers!$B$5:$J$100,7,FALSE)</f>
        <v>40.851905864664836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69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IWDTF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69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IWDTF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69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IWDTF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69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IWDTF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69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IWDTF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69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IWDTF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69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IWDTF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69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IWDTF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69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IWDTF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69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IWDTF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69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IWDTF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69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IWDTF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69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IWDTF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69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IWDTF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69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IWDTF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69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IWDTF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69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IWDTF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69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IWDTF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69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IWDTF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69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IWDTF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69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IWDTF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69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IWDTF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69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IWDTF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69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IWDTF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69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IWDTF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69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IWDTF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69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IWDTF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69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IWDTF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69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IWDTF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69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IWDTF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69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IWDTF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69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IWDTF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69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IWDTF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69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IWDTF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69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IWDTF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69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IWDTF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69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IWDTF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69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IWDTF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69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IWDTF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69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IWDTF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69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IWDTF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69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IWDTF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69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IWDTF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69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IWDTF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69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IWDTF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69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IWDTF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69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IWDTF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69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IWDTF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69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IWDTF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69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IWDTF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69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IWDTF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69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IWDTF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69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IWDTF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69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IWDTF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69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IWDTF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69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IWDTF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69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IWDTF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69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IWDTF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69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IWDTF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69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IWDTF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69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IWDTF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69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IWDTF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69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IWDTF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69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IWDTF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69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IWDTF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69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IWDTF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69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IWDTF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69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IWDTF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69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IWDTF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69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IWDTF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69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IWDTF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69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IWDTF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69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IWDTF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69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IWDTF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69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IWDTF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69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IWDTF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69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IWDTF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69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IWDTF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69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IWDTF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69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IWDTF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69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IWDTF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69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IWDTF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70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IWDFL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70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IWDFL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70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IWDFL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70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IWDFL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70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IWDFL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70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IWDFL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70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IWDFL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70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IWDFL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70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IWDFL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70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IWDFL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70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IWDFL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70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IWDFL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70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IWDFL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70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IWDFL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70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IWDFL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70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IWDFL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70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IWDFL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70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IWDFL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70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IWDFL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70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IWDFL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70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IWDFL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70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IWDFL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70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IWDFL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70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IWDFL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70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IWDFL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70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IWDFL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70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IWDFL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70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IWDFL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70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IWDFL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70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IWDFL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70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IWDFL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70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IWDFL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70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IWDFL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70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IWDFL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70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IWDFL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70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IWDFL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70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IWDFL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70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IWDFL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70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IWDFL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70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IWDFL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70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IWDFL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70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IWDFL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70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IWDFL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70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IWDFL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70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IWDFL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70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IWDFL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70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IWDFL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70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IWDFL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70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IWDFL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70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IWDFL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70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IWDFL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70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IWDFL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70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IWDFL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70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IWDFL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70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IWDFL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70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IWDFL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70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IWDFL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70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IWDFL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70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IWDFL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70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IWDFL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70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IWDFL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70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IWDFL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70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IWDFL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70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IWDFL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70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IWDFL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70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IWDFL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70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IWDFL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70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IWDFL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70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IWDFL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70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IWDFL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70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IWDFL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70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IWDFL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70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IWDFL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70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IWDFL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70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IWDFL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70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IWDFL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70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IWDFL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70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IWDFL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70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IWDFL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70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IWDFL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70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IWDFL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70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IWDFL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92D050"/>
  </sheetPr>
  <dimension ref="A2:I577"/>
  <sheetViews>
    <sheetView zoomScale="85" zoomScaleNormal="85" workbookViewId="0">
      <selection activeCell="G4" sqref="G4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71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ILDPH</v>
      </c>
      <c r="G4" s="16">
        <f>VLOOKUP($D4,'Growth rate'!$B$3:$S$93,6,FALSE)*VLOOKUP($F4,BY_IND_Demand_Drivers!$B$5:$J$100,7,FALSE)</f>
        <v>10.2742726811881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71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ILDPH</v>
      </c>
      <c r="G5" s="16">
        <f>VLOOKUP($D5,'Growth rate'!$B$3:$S$93,6,FALSE)*VLOOKUP($F5,BY_IND_Demand_Drivers!$B$5:$J$100,7,FALSE)</f>
        <v>10.55277586937299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71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ILDPH</v>
      </c>
      <c r="G6" s="16">
        <f>VLOOKUP($D6,'Growth rate'!$B$3:$S$93,6,FALSE)*VLOOKUP($F6,BY_IND_Demand_Drivers!$B$5:$J$100,7,FALSE)</f>
        <v>10.831279057557879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71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ILDPH</v>
      </c>
      <c r="G7" s="16">
        <f>VLOOKUP($D7,'Growth rate'!$B$3:$S$93,6,FALSE)*VLOOKUP($F7,BY_IND_Demand_Drivers!$B$5:$J$100,7,FALSE)</f>
        <v>11.109782245742771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71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ILDPH</v>
      </c>
      <c r="G8" s="16">
        <f>VLOOKUP($D8,'Growth rate'!$B$3:$S$93,6,FALSE)*VLOOKUP($F8,BY_IND_Demand_Drivers!$B$5:$J$100,7,FALSE)</f>
        <v>11.388285433927662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71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ILDPH</v>
      </c>
      <c r="G9" s="16">
        <f>VLOOKUP($D9,'Growth rate'!$B$3:$S$93,6,FALSE)*VLOOKUP($F9,BY_IND_Demand_Drivers!$B$5:$J$100,7,FALSE)</f>
        <v>11.666788622112552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71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ILDPH</v>
      </c>
      <c r="G10" s="16">
        <f>VLOOKUP($D10,'Growth rate'!$B$3:$S$93,6,FALSE)*VLOOKUP($F10,BY_IND_Demand_Drivers!$B$5:$J$100,7,FALSE)</f>
        <v>11.945291810297443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71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ILDPH</v>
      </c>
      <c r="G11" s="16">
        <f>VLOOKUP($D11,'Growth rate'!$B$3:$S$93,6,FALSE)*VLOOKUP($F11,BY_IND_Demand_Drivers!$B$5:$J$100,7,FALSE)</f>
        <v>12.223794998482331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71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ILDPH</v>
      </c>
      <c r="G12" s="16">
        <f>VLOOKUP($D12,'Growth rate'!$B$3:$S$93,6,FALSE)*VLOOKUP($F12,BY_IND_Demand_Drivers!$B$5:$J$100,7,FALSE)</f>
        <v>12.502298186667224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71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ILDPH</v>
      </c>
      <c r="G13" s="16">
        <f>VLOOKUP($D13,'Growth rate'!$B$3:$S$93,6,FALSE)*VLOOKUP($F13,BY_IND_Demand_Drivers!$B$5:$J$100,7,FALSE)</f>
        <v>12.780801374852114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71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ILDPH</v>
      </c>
      <c r="G14" s="16">
        <f>VLOOKUP($D14,'Growth rate'!$B$3:$S$93,6,FALSE)*VLOOKUP($F14,BY_IND_Demand_Drivers!$B$5:$J$100,7,FALSE)</f>
        <v>13.059304563037005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71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ILDPH</v>
      </c>
      <c r="G15" s="16">
        <f>VLOOKUP($D15,'Growth rate'!$B$3:$S$93,6,FALSE)*VLOOKUP($F15,BY_IND_Demand_Drivers!$B$5:$J$100,7,FALSE)</f>
        <v>13.337807751221897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71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ILDPH</v>
      </c>
      <c r="G16" s="16">
        <f>VLOOKUP($D16,'Growth rate'!$B$3:$S$93,6,FALSE)*VLOOKUP($F16,BY_IND_Demand_Drivers!$B$5:$J$100,7,FALSE)</f>
        <v>13.616310939406784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71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ILDPH</v>
      </c>
      <c r="G17" s="16">
        <f>VLOOKUP($D17,'Growth rate'!$B$3:$S$93,6,FALSE)*VLOOKUP($F17,BY_IND_Demand_Drivers!$B$5:$J$100,7,FALSE)</f>
        <v>13.894814127591676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71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ILDPH</v>
      </c>
      <c r="G18" s="16">
        <f>VLOOKUP($D18,'Growth rate'!$B$3:$S$93,6,FALSE)*VLOOKUP($F18,BY_IND_Demand_Drivers!$B$5:$J$100,7,FALSE)</f>
        <v>14.173317315776567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71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ILDPH</v>
      </c>
      <c r="G19" s="16">
        <f>VLOOKUP($D19,'Growth rate'!$B$3:$S$93,6,FALSE)*VLOOKUP($F19,BY_IND_Demand_Drivers!$B$5:$J$100,7,FALSE)</f>
        <v>14.451820503961455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71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ILDPH</v>
      </c>
      <c r="G20" s="16">
        <f>VLOOKUP($D20,'Growth rate'!$B$3:$S$93,6,FALSE)*VLOOKUP($F20,BY_IND_Demand_Drivers!$B$5:$J$100,7,FALSE)</f>
        <v>14.730323692146348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71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ILDPH</v>
      </c>
      <c r="G21" s="16">
        <f>VLOOKUP($D21,'Growth rate'!$B$3:$S$93,6,FALSE)*VLOOKUP($F21,BY_IND_Demand_Drivers!$B$5:$J$100,7,FALSE)</f>
        <v>15.008826880331238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71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ILDPH</v>
      </c>
      <c r="G22" s="16">
        <f>VLOOKUP($D22,'Growth rate'!$B$3:$S$93,6,FALSE)*VLOOKUP($F22,BY_IND_Demand_Drivers!$B$5:$J$100,7,FALSE)</f>
        <v>15.287330068516129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71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ILDPH</v>
      </c>
      <c r="G23" s="16">
        <f>VLOOKUP($D23,'Growth rate'!$B$3:$S$93,6,FALSE)*VLOOKUP($F23,BY_IND_Demand_Drivers!$B$5:$J$100,7,FALSE)</f>
        <v>15.565833256701019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71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ILDPH</v>
      </c>
      <c r="G24" s="16">
        <f>VLOOKUP($D24,'Growth rate'!$B$3:$S$93,6,FALSE)*VLOOKUP($F24,BY_IND_Demand_Drivers!$B$5:$J$100,7,FALSE)</f>
        <v>15.844336444885908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71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ILDPH</v>
      </c>
      <c r="G25" s="16">
        <f>VLOOKUP($D25,'Growth rate'!$B$3:$S$93,6,FALSE)*VLOOKUP($F25,BY_IND_Demand_Drivers!$B$5:$J$100,7,FALSE)</f>
        <v>16.1228396330708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71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ILDPH</v>
      </c>
      <c r="G26" s="16">
        <f>VLOOKUP($D26,'Growth rate'!$B$3:$S$93,6,FALSE)*VLOOKUP($F26,BY_IND_Demand_Drivers!$B$5:$J$100,7,FALSE)</f>
        <v>16.401342821255689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71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ILDPH</v>
      </c>
      <c r="G27" s="16">
        <f>VLOOKUP($D27,'Growth rate'!$B$3:$S$93,6,FALSE)*VLOOKUP($F27,BY_IND_Demand_Drivers!$B$5:$J$100,7,FALSE)</f>
        <v>16.679846009440581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71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ILDPH</v>
      </c>
      <c r="G28" s="16">
        <f>VLOOKUP($D28,'Growth rate'!$B$3:$S$93,6,FALSE)*VLOOKUP($F28,BY_IND_Demand_Drivers!$B$5:$J$100,7,FALSE)</f>
        <v>16.95834919762547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71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ILDPH</v>
      </c>
      <c r="G29" s="16">
        <f>VLOOKUP($D29,'Growth rate'!$B$3:$S$93,6,FALSE)*VLOOKUP($F29,BY_IND_Demand_Drivers!$B$5:$J$100,7,FALSE)</f>
        <v>17.236852385810362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71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ILDPH</v>
      </c>
      <c r="G30" s="16">
        <f>VLOOKUP($D30,'Growth rate'!$B$3:$S$93,6,FALSE)*VLOOKUP($F30,BY_IND_Demand_Drivers!$B$5:$J$100,7,FALSE)</f>
        <v>17.515355573995254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71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ILDPH</v>
      </c>
      <c r="G31" s="16">
        <f>VLOOKUP($D31,'Growth rate'!$B$3:$S$93,6,FALSE)*VLOOKUP($F31,BY_IND_Demand_Drivers!$B$5:$J$100,7,FALSE)</f>
        <v>17.793858762180143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71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ILDPH</v>
      </c>
      <c r="G32" s="16">
        <f>VLOOKUP($D32,'Growth rate'!$B$3:$S$93,6,FALSE)*VLOOKUP($F32,BY_IND_Demand_Drivers!$B$5:$J$100,7,FALSE)</f>
        <v>18.072361950365032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71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ILDPH</v>
      </c>
      <c r="G33" s="16">
        <f>VLOOKUP($D33,'Growth rate'!$B$3:$S$93,6,FALSE)*VLOOKUP($F33,BY_IND_Demand_Drivers!$B$5:$J$100,7,FALSE)</f>
        <v>18.350865138549924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71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ILDPH</v>
      </c>
      <c r="G34" s="16">
        <f>VLOOKUP($D34,'Growth rate'!$B$3:$S$93,6,FALSE)*VLOOKUP($F34,BY_IND_Demand_Drivers!$B$5:$J$100,7,FALSE)</f>
        <v>18.629368326734813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71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ILDPH</v>
      </c>
      <c r="G35" s="16">
        <f>VLOOKUP($D35,'Growth rate'!$B$3:$S$93,6,FALSE)*VLOOKUP($F35,BY_IND_Demand_Drivers!$B$5:$J$100,7,FALSE)</f>
        <v>18.907871514919705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71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ILDPH</v>
      </c>
      <c r="G36" s="16">
        <f>VLOOKUP($D36,'Growth rate'!$B$3:$S$93,6,FALSE)*VLOOKUP($F36,BY_IND_Demand_Drivers!$B$5:$J$100,7,FALSE)</f>
        <v>19.120449777162044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71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ILDPH</v>
      </c>
      <c r="G37" s="16">
        <f>VLOOKUP($D37,'Growth rate'!$B$3:$S$93,6,FALSE)*VLOOKUP($F37,BY_IND_Demand_Drivers!$B$5:$J$100,7,FALSE)</f>
        <v>19.333028039404383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71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ILDPH</v>
      </c>
      <c r="G38" s="16">
        <f>VLOOKUP($D38,'Growth rate'!$B$3:$S$93,6,FALSE)*VLOOKUP($F38,BY_IND_Demand_Drivers!$B$5:$J$100,7,FALSE)</f>
        <v>19.545606301646725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71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ILDPH</v>
      </c>
      <c r="G39" s="16">
        <f>VLOOKUP($D39,'Growth rate'!$B$3:$S$93,6,FALSE)*VLOOKUP($F39,BY_IND_Demand_Drivers!$B$5:$J$100,7,FALSE)</f>
        <v>19.758184563889063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71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ILDPH</v>
      </c>
      <c r="G40" s="16">
        <f>VLOOKUP($D40,'Growth rate'!$B$3:$S$93,6,FALSE)*VLOOKUP($F40,BY_IND_Demand_Drivers!$B$5:$J$100,7,FALSE)</f>
        <v>19.970762826131406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71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ILDPH</v>
      </c>
      <c r="G41" s="16">
        <f>VLOOKUP($D41,'Growth rate'!$B$3:$S$93,6,FALSE)*VLOOKUP($F41,BY_IND_Demand_Drivers!$B$5:$J$100,7,FALSE)</f>
        <v>20.198323901514044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71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ILDPH</v>
      </c>
      <c r="G42" s="16">
        <f>VLOOKUP($D42,'Growth rate'!$B$3:$S$93,6,FALSE)*VLOOKUP($F42,BY_IND_Demand_Drivers!$B$5:$J$100,7,FALSE)</f>
        <v>20.425884976896679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71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ILDPH</v>
      </c>
      <c r="G43" s="16">
        <f>VLOOKUP($D43,'Growth rate'!$B$3:$S$93,6,FALSE)*VLOOKUP($F43,BY_IND_Demand_Drivers!$B$5:$J$100,7,FALSE)</f>
        <v>20.653446052279321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71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ILDPH</v>
      </c>
      <c r="G44" s="16">
        <f>VLOOKUP($D44,'Growth rate'!$B$3:$S$93,6,FALSE)*VLOOKUP($F44,BY_IND_Demand_Drivers!$B$5:$J$100,7,FALSE)</f>
        <v>20.88100712766196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71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ILDPH</v>
      </c>
      <c r="G45" s="16">
        <f>VLOOKUP($D45,'Growth rate'!$B$3:$S$93,6,FALSE)*VLOOKUP($F45,BY_IND_Demand_Drivers!$B$5:$J$100,7,FALSE)</f>
        <v>21.108568203044594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71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ILDPH</v>
      </c>
      <c r="G46" s="16">
        <f>VLOOKUP($D46,'Growth rate'!$B$3:$S$93,6,FALSE)*VLOOKUP($F46,BY_IND_Demand_Drivers!$B$5:$J$100,7,FALSE)</f>
        <v>21.334669954644468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71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ILDPH</v>
      </c>
      <c r="G47" s="16">
        <f>VLOOKUP($D47,'Growth rate'!$B$3:$S$93,6,FALSE)*VLOOKUP($F47,BY_IND_Demand_Drivers!$B$5:$J$100,7,FALSE)</f>
        <v>21.560771706244335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71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ILDPH</v>
      </c>
      <c r="G48" s="16">
        <f>VLOOKUP($D48,'Growth rate'!$B$3:$S$93,6,FALSE)*VLOOKUP($F48,BY_IND_Demand_Drivers!$B$5:$J$100,7,FALSE)</f>
        <v>21.786873457844205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71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ILDPH</v>
      </c>
      <c r="G49" s="16">
        <f>VLOOKUP($D49,'Growth rate'!$B$3:$S$93,6,FALSE)*VLOOKUP($F49,BY_IND_Demand_Drivers!$B$5:$J$100,7,FALSE)</f>
        <v>22.012975209444068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71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ILDPH</v>
      </c>
      <c r="G50" s="16">
        <f>VLOOKUP($D50,'Growth rate'!$B$3:$S$93,6,FALSE)*VLOOKUP($F50,BY_IND_Demand_Drivers!$B$5:$J$100,7,FALSE)</f>
        <v>22.239076961043942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71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ILDPH</v>
      </c>
      <c r="G51" s="16">
        <f>VLOOKUP($D51,'Growth rate'!$B$3:$S$93,6,FALSE)*VLOOKUP($F51,BY_IND_Demand_Drivers!$B$5:$J$100,7,FALSE)</f>
        <v>22.462819881635195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71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ILDPH</v>
      </c>
      <c r="G52" s="16">
        <f>VLOOKUP($D52,'Growth rate'!$B$3:$S$93,6,FALSE)*VLOOKUP($F52,BY_IND_Demand_Drivers!$B$5:$J$100,7,FALSE)</f>
        <v>22.686562802226454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71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ILDPH</v>
      </c>
      <c r="G53" s="16">
        <f>VLOOKUP($D53,'Growth rate'!$B$3:$S$93,6,FALSE)*VLOOKUP($F53,BY_IND_Demand_Drivers!$B$5:$J$100,7,FALSE)</f>
        <v>22.910305722817707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71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ILDPH</v>
      </c>
      <c r="G54" s="16">
        <f>VLOOKUP($D54,'Growth rate'!$B$3:$S$93,6,FALSE)*VLOOKUP($F54,BY_IND_Demand_Drivers!$B$5:$J$100,7,FALSE)</f>
        <v>23.134048643408967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71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ILDPH</v>
      </c>
      <c r="G55" s="16">
        <f>VLOOKUP($D55,'Growth rate'!$B$3:$S$93,6,FALSE)*VLOOKUP($F55,BY_IND_Demand_Drivers!$B$5:$J$100,7,FALSE)</f>
        <v>23.35779156400022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71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ILDPH</v>
      </c>
      <c r="G56" s="16">
        <f>VLOOKUP($D56,'Growth rate'!$B$3:$S$93,6,FALSE)*VLOOKUP($F56,BY_IND_Demand_Drivers!$B$5:$J$100,7,FALSE)</f>
        <v>23.569699154921889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71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ILDPH</v>
      </c>
      <c r="G57" s="16">
        <f>VLOOKUP($D57,'Growth rate'!$B$3:$S$93,6,FALSE)*VLOOKUP($F57,BY_IND_Demand_Drivers!$B$5:$J$100,7,FALSE)</f>
        <v>23.781606745843554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71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ILDPH</v>
      </c>
      <c r="G58" s="16">
        <f>VLOOKUP($D58,'Growth rate'!$B$3:$S$93,6,FALSE)*VLOOKUP($F58,BY_IND_Demand_Drivers!$B$5:$J$100,7,FALSE)</f>
        <v>23.993514336765212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71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ILDPH</v>
      </c>
      <c r="G59" s="16">
        <f>VLOOKUP($D59,'Growth rate'!$B$3:$S$93,6,FALSE)*VLOOKUP($F59,BY_IND_Demand_Drivers!$B$5:$J$100,7,FALSE)</f>
        <v>24.205421927686878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71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ILDPH</v>
      </c>
      <c r="G60" s="16">
        <f>VLOOKUP($D60,'Growth rate'!$B$3:$S$93,6,FALSE)*VLOOKUP($F60,BY_IND_Demand_Drivers!$B$5:$J$100,7,FALSE)</f>
        <v>24.417329518608543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71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ILDPH</v>
      </c>
      <c r="G61" s="16">
        <f>VLOOKUP($D61,'Growth rate'!$B$3:$S$93,6,FALSE)*VLOOKUP($F61,BY_IND_Demand_Drivers!$B$5:$J$100,7,FALSE)</f>
        <v>24.616315403175886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71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ILDPH</v>
      </c>
      <c r="G62" s="16">
        <f>VLOOKUP($D62,'Growth rate'!$B$3:$S$93,6,FALSE)*VLOOKUP($F62,BY_IND_Demand_Drivers!$B$5:$J$100,7,FALSE)</f>
        <v>24.815301287743228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71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ILDPH</v>
      </c>
      <c r="G63" s="16">
        <f>VLOOKUP($D63,'Growth rate'!$B$3:$S$93,6,FALSE)*VLOOKUP($F63,BY_IND_Demand_Drivers!$B$5:$J$100,7,FALSE)</f>
        <v>25.014287172310564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71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ILDPH</v>
      </c>
      <c r="G64" s="16">
        <f>VLOOKUP($D64,'Growth rate'!$B$3:$S$93,6,FALSE)*VLOOKUP($F64,BY_IND_Demand_Drivers!$B$5:$J$100,7,FALSE)</f>
        <v>25.213273056877906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71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ILDPH</v>
      </c>
      <c r="G65" s="16">
        <f>VLOOKUP($D65,'Growth rate'!$B$3:$S$93,6,FALSE)*VLOOKUP($F65,BY_IND_Demand_Drivers!$B$5:$J$100,7,FALSE)</f>
        <v>25.412258941445245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71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ILDPH</v>
      </c>
      <c r="G66" s="16">
        <f>VLOOKUP($D66,'Growth rate'!$B$3:$S$93,6,FALSE)*VLOOKUP($F66,BY_IND_Demand_Drivers!$B$5:$J$100,7,FALSE)</f>
        <v>25.587051565644305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71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ILDPH</v>
      </c>
      <c r="G67" s="16">
        <f>VLOOKUP($D67,'Growth rate'!$B$3:$S$93,6,FALSE)*VLOOKUP($F67,BY_IND_Demand_Drivers!$B$5:$J$100,7,FALSE)</f>
        <v>25.761844189843352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71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ILDPH</v>
      </c>
      <c r="G68" s="16">
        <f>VLOOKUP($D68,'Growth rate'!$B$3:$S$93,6,FALSE)*VLOOKUP($F68,BY_IND_Demand_Drivers!$B$5:$J$100,7,FALSE)</f>
        <v>25.936636814042412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71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ILDPH</v>
      </c>
      <c r="G69" s="16">
        <f>VLOOKUP($D69,'Growth rate'!$B$3:$S$93,6,FALSE)*VLOOKUP($F69,BY_IND_Demand_Drivers!$B$5:$J$100,7,FALSE)</f>
        <v>26.111429438241466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71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ILDPH</v>
      </c>
      <c r="G70" s="16">
        <f>VLOOKUP($D70,'Growth rate'!$B$3:$S$93,6,FALSE)*VLOOKUP($F70,BY_IND_Demand_Drivers!$B$5:$J$100,7,FALSE)</f>
        <v>26.286222062440519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71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ILDPH</v>
      </c>
      <c r="G71" s="16">
        <f>VLOOKUP($D71,'Growth rate'!$B$3:$S$93,6,FALSE)*VLOOKUP($F71,BY_IND_Demand_Drivers!$B$5:$J$100,7,FALSE)</f>
        <v>26.439801835776638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71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ILDPH</v>
      </c>
      <c r="G72" s="16">
        <f>VLOOKUP($D72,'Growth rate'!$B$3:$S$93,6,FALSE)*VLOOKUP($F72,BY_IND_Demand_Drivers!$B$5:$J$100,7,FALSE)</f>
        <v>26.593381609112747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71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ILDPH</v>
      </c>
      <c r="G73" s="16">
        <f>VLOOKUP($D73,'Growth rate'!$B$3:$S$93,6,FALSE)*VLOOKUP($F73,BY_IND_Demand_Drivers!$B$5:$J$100,7,FALSE)</f>
        <v>26.746961382448863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71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ILDPH</v>
      </c>
      <c r="G74" s="16">
        <f>VLOOKUP($D74,'Growth rate'!$B$3:$S$93,6,FALSE)*VLOOKUP($F74,BY_IND_Demand_Drivers!$B$5:$J$100,7,FALSE)</f>
        <v>26.900541155784978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71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ILDPH</v>
      </c>
      <c r="G75" s="16">
        <f>VLOOKUP($D75,'Growth rate'!$B$3:$S$93,6,FALSE)*VLOOKUP($F75,BY_IND_Demand_Drivers!$B$5:$J$100,7,FALSE)</f>
        <v>27.05412092912109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71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ILDPH</v>
      </c>
      <c r="G76" s="16">
        <f>VLOOKUP($D76,'Growth rate'!$B$3:$S$93,6,FALSE)*VLOOKUP($F76,BY_IND_Demand_Drivers!$B$5:$J$100,7,FALSE)</f>
        <v>27.192544480793615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71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ILDPH</v>
      </c>
      <c r="G77" s="16">
        <f>VLOOKUP($D77,'Growth rate'!$B$3:$S$93,6,FALSE)*VLOOKUP($F77,BY_IND_Demand_Drivers!$B$5:$J$100,7,FALSE)</f>
        <v>27.330968032466142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71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ILDPH</v>
      </c>
      <c r="G78" s="16">
        <f>VLOOKUP($D78,'Growth rate'!$B$3:$S$93,6,FALSE)*VLOOKUP($F78,BY_IND_Demand_Drivers!$B$5:$J$100,7,FALSE)</f>
        <v>27.469391584138659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71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ILDPH</v>
      </c>
      <c r="G79" s="16">
        <f>VLOOKUP($D79,'Growth rate'!$B$3:$S$93,6,FALSE)*VLOOKUP($F79,BY_IND_Demand_Drivers!$B$5:$J$100,7,FALSE)</f>
        <v>27.607815135811187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71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ILDPH</v>
      </c>
      <c r="G80" s="16">
        <f>VLOOKUP($D80,'Growth rate'!$B$3:$S$93,6,FALSE)*VLOOKUP($F80,BY_IND_Demand_Drivers!$B$5:$J$100,7,FALSE)</f>
        <v>27.746238687483707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71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ILDPH</v>
      </c>
      <c r="G81" s="16">
        <f>VLOOKUP($D81,'Growth rate'!$B$3:$S$93,6,FALSE)*VLOOKUP($F81,BY_IND_Demand_Drivers!$B$5:$J$100,7,FALSE)</f>
        <v>27.87253551982193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71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ILDPH</v>
      </c>
      <c r="G82" s="16">
        <f>VLOOKUP($D82,'Growth rate'!$B$3:$S$93,6,FALSE)*VLOOKUP($F82,BY_IND_Demand_Drivers!$B$5:$J$100,7,FALSE)</f>
        <v>27.998832352160157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71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ILDPH</v>
      </c>
      <c r="G83" s="16">
        <f>VLOOKUP($D83,'Growth rate'!$B$3:$S$93,6,FALSE)*VLOOKUP($F83,BY_IND_Demand_Drivers!$B$5:$J$100,7,FALSE)</f>
        <v>28.125129184498377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71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ILDPH</v>
      </c>
      <c r="G84" s="16">
        <f>VLOOKUP($D84,'Growth rate'!$B$3:$S$93,6,FALSE)*VLOOKUP($F84,BY_IND_Demand_Drivers!$B$5:$J$100,7,FALSE)</f>
        <v>28.2514260168366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71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ILDPH</v>
      </c>
      <c r="G85" s="16">
        <f>VLOOKUP($D85,'Growth rate'!$B$3:$S$93,6,FALSE)*VLOOKUP($F85,BY_IND_Demand_Drivers!$B$5:$J$100,7,FALSE)</f>
        <v>28.377722849174816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72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ILDCO</v>
      </c>
      <c r="G86" s="16">
        <f>VLOOKUP($D86,'Growth rate'!$B$3:$S$93,6,FALSE)*VLOOKUP($F86,BY_IND_Demand_Drivers!$B$5:$J$100,7,FALSE)</f>
        <v>0.63918163960396002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72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ILDCO</v>
      </c>
      <c r="G87" s="16">
        <f>VLOOKUP($D87,'Growth rate'!$B$3:$S$93,6,FALSE)*VLOOKUP($F87,BY_IND_Demand_Drivers!$B$5:$J$100,7,FALSE)</f>
        <v>0.65650784166056764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72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ILDCO</v>
      </c>
      <c r="G88" s="16">
        <f>VLOOKUP($D88,'Growth rate'!$B$3:$S$93,6,FALSE)*VLOOKUP($F88,BY_IND_Demand_Drivers!$B$5:$J$100,7,FALSE)</f>
        <v>0.67383404371717515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72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ILDCO</v>
      </c>
      <c r="G89" s="16">
        <f>VLOOKUP($D89,'Growth rate'!$B$3:$S$93,6,FALSE)*VLOOKUP($F89,BY_IND_Demand_Drivers!$B$5:$J$100,7,FALSE)</f>
        <v>0.69116024577378288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72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ILDCO</v>
      </c>
      <c r="G90" s="16">
        <f>VLOOKUP($D90,'Growth rate'!$B$3:$S$93,6,FALSE)*VLOOKUP($F90,BY_IND_Demand_Drivers!$B$5:$J$100,7,FALSE)</f>
        <v>0.70848644783039039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72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ILDCO</v>
      </c>
      <c r="G91" s="16">
        <f>VLOOKUP($D91,'Growth rate'!$B$3:$S$93,6,FALSE)*VLOOKUP($F91,BY_IND_Demand_Drivers!$B$5:$J$100,7,FALSE)</f>
        <v>0.72581264988699801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72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ILDCO</v>
      </c>
      <c r="G92" s="16">
        <f>VLOOKUP($D92,'Growth rate'!$B$3:$S$93,6,FALSE)*VLOOKUP($F92,BY_IND_Demand_Drivers!$B$5:$J$100,7,FALSE)</f>
        <v>0.74313885194360552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72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ILDCO</v>
      </c>
      <c r="G93" s="16">
        <f>VLOOKUP($D93,'Growth rate'!$B$3:$S$93,6,FALSE)*VLOOKUP($F93,BY_IND_Demand_Drivers!$B$5:$J$100,7,FALSE)</f>
        <v>0.76046505400021314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72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ILDCO</v>
      </c>
      <c r="G94" s="16">
        <f>VLOOKUP($D94,'Growth rate'!$B$3:$S$93,6,FALSE)*VLOOKUP($F94,BY_IND_Demand_Drivers!$B$5:$J$100,7,FALSE)</f>
        <v>0.77779125605682087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72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ILDCO</v>
      </c>
      <c r="G95" s="16">
        <f>VLOOKUP($D95,'Growth rate'!$B$3:$S$93,6,FALSE)*VLOOKUP($F95,BY_IND_Demand_Drivers!$B$5:$J$100,7,FALSE)</f>
        <v>0.79511745811342838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72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ILDCO</v>
      </c>
      <c r="G96" s="16">
        <f>VLOOKUP($D96,'Growth rate'!$B$3:$S$93,6,FALSE)*VLOOKUP($F96,BY_IND_Demand_Drivers!$B$5:$J$100,7,FALSE)</f>
        <v>0.812443660170036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72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ILDCO</v>
      </c>
      <c r="G97" s="16">
        <f>VLOOKUP($D97,'Growth rate'!$B$3:$S$93,6,FALSE)*VLOOKUP($F97,BY_IND_Demand_Drivers!$B$5:$J$100,7,FALSE)</f>
        <v>0.82976986222664373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72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ILDCO</v>
      </c>
      <c r="G98" s="16">
        <f>VLOOKUP($D98,'Growth rate'!$B$3:$S$93,6,FALSE)*VLOOKUP($F98,BY_IND_Demand_Drivers!$B$5:$J$100,7,FALSE)</f>
        <v>0.84709606428325113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72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ILDCO</v>
      </c>
      <c r="G99" s="16">
        <f>VLOOKUP($D99,'Growth rate'!$B$3:$S$93,6,FALSE)*VLOOKUP($F99,BY_IND_Demand_Drivers!$B$5:$J$100,7,FALSE)</f>
        <v>0.86442226633985886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72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ILDCO</v>
      </c>
      <c r="G100" s="16">
        <f>VLOOKUP($D100,'Growth rate'!$B$3:$S$93,6,FALSE)*VLOOKUP($F100,BY_IND_Demand_Drivers!$B$5:$J$100,7,FALSE)</f>
        <v>0.88174846839646637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72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ILDCO</v>
      </c>
      <c r="G101" s="16">
        <f>VLOOKUP($D101,'Growth rate'!$B$3:$S$93,6,FALSE)*VLOOKUP($F101,BY_IND_Demand_Drivers!$B$5:$J$100,7,FALSE)</f>
        <v>0.89907467045307399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72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ILDCO</v>
      </c>
      <c r="G102" s="16">
        <f>VLOOKUP($D102,'Growth rate'!$B$3:$S$93,6,FALSE)*VLOOKUP($F102,BY_IND_Demand_Drivers!$B$5:$J$100,7,FALSE)</f>
        <v>0.91640087250968172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72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ILDCO</v>
      </c>
      <c r="G103" s="16">
        <f>VLOOKUP($D103,'Growth rate'!$B$3:$S$93,6,FALSE)*VLOOKUP($F103,BY_IND_Demand_Drivers!$B$5:$J$100,7,FALSE)</f>
        <v>0.93372707456628923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72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ILDCO</v>
      </c>
      <c r="G104" s="16">
        <f>VLOOKUP($D104,'Growth rate'!$B$3:$S$93,6,FALSE)*VLOOKUP($F104,BY_IND_Demand_Drivers!$B$5:$J$100,7,FALSE)</f>
        <v>0.95105327662289685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72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ILDCO</v>
      </c>
      <c r="G105" s="16">
        <f>VLOOKUP($D105,'Growth rate'!$B$3:$S$93,6,FALSE)*VLOOKUP($F105,BY_IND_Demand_Drivers!$B$5:$J$100,7,FALSE)</f>
        <v>0.96837947867950436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72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ILDCO</v>
      </c>
      <c r="G106" s="16">
        <f>VLOOKUP($D106,'Growth rate'!$B$3:$S$93,6,FALSE)*VLOOKUP($F106,BY_IND_Demand_Drivers!$B$5:$J$100,7,FALSE)</f>
        <v>0.98570568073611198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72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ILDCO</v>
      </c>
      <c r="G107" s="16">
        <f>VLOOKUP($D107,'Growth rate'!$B$3:$S$93,6,FALSE)*VLOOKUP($F107,BY_IND_Demand_Drivers!$B$5:$J$100,7,FALSE)</f>
        <v>1.0030318827927196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72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ILDCO</v>
      </c>
      <c r="G108" s="16">
        <f>VLOOKUP($D108,'Growth rate'!$B$3:$S$93,6,FALSE)*VLOOKUP($F108,BY_IND_Demand_Drivers!$B$5:$J$100,7,FALSE)</f>
        <v>1.0203580848493272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72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ILDCO</v>
      </c>
      <c r="G109" s="16">
        <f>VLOOKUP($D109,'Growth rate'!$B$3:$S$93,6,FALSE)*VLOOKUP($F109,BY_IND_Demand_Drivers!$B$5:$J$100,7,FALSE)</f>
        <v>1.0376842869059348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72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ILDCO</v>
      </c>
      <c r="G110" s="16">
        <f>VLOOKUP($D110,'Growth rate'!$B$3:$S$93,6,FALSE)*VLOOKUP($F110,BY_IND_Demand_Drivers!$B$5:$J$100,7,FALSE)</f>
        <v>1.0550104889625425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72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ILDCO</v>
      </c>
      <c r="G111" s="16">
        <f>VLOOKUP($D111,'Growth rate'!$B$3:$S$93,6,FALSE)*VLOOKUP($F111,BY_IND_Demand_Drivers!$B$5:$J$100,7,FALSE)</f>
        <v>1.0723366910191499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72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ILDCO</v>
      </c>
      <c r="G112" s="16">
        <f>VLOOKUP($D112,'Growth rate'!$B$3:$S$93,6,FALSE)*VLOOKUP($F112,BY_IND_Demand_Drivers!$B$5:$J$100,7,FALSE)</f>
        <v>1.0896628930757577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72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ILDCO</v>
      </c>
      <c r="G113" s="16">
        <f>VLOOKUP($D113,'Growth rate'!$B$3:$S$93,6,FALSE)*VLOOKUP($F113,BY_IND_Demand_Drivers!$B$5:$J$100,7,FALSE)</f>
        <v>1.1069890951323651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72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ILDCO</v>
      </c>
      <c r="G114" s="16">
        <f>VLOOKUP($D114,'Growth rate'!$B$3:$S$93,6,FALSE)*VLOOKUP($F114,BY_IND_Demand_Drivers!$B$5:$J$100,7,FALSE)</f>
        <v>1.1243152971889727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72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ILDCO</v>
      </c>
      <c r="G115" s="16">
        <f>VLOOKUP($D115,'Growth rate'!$B$3:$S$93,6,FALSE)*VLOOKUP($F115,BY_IND_Demand_Drivers!$B$5:$J$100,7,FALSE)</f>
        <v>1.1416414992455806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72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ILDCO</v>
      </c>
      <c r="G116" s="16">
        <f>VLOOKUP($D116,'Growth rate'!$B$3:$S$93,6,FALSE)*VLOOKUP($F116,BY_IND_Demand_Drivers!$B$5:$J$100,7,FALSE)</f>
        <v>1.158967701302188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72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ILDCO</v>
      </c>
      <c r="G117" s="16">
        <f>VLOOKUP($D117,'Growth rate'!$B$3:$S$93,6,FALSE)*VLOOKUP($F117,BY_IND_Demand_Drivers!$B$5:$J$100,7,FALSE)</f>
        <v>1.1762939033587956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72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ILDCO</v>
      </c>
      <c r="G118" s="16">
        <f>VLOOKUP($D118,'Growth rate'!$B$3:$S$93,6,FALSE)*VLOOKUP($F118,BY_IND_Demand_Drivers!$B$5:$J$100,7,FALSE)</f>
        <v>1.1895187929855819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72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ILDCO</v>
      </c>
      <c r="G119" s="16">
        <f>VLOOKUP($D119,'Growth rate'!$B$3:$S$93,6,FALSE)*VLOOKUP($F119,BY_IND_Demand_Drivers!$B$5:$J$100,7,FALSE)</f>
        <v>1.2027436826123683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72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ILDCO</v>
      </c>
      <c r="G120" s="16">
        <f>VLOOKUP($D120,'Growth rate'!$B$3:$S$93,6,FALSE)*VLOOKUP($F120,BY_IND_Demand_Drivers!$B$5:$J$100,7,FALSE)</f>
        <v>1.2159685722391549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72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ILDCO</v>
      </c>
      <c r="G121" s="16">
        <f>VLOOKUP($D121,'Growth rate'!$B$3:$S$93,6,FALSE)*VLOOKUP($F121,BY_IND_Demand_Drivers!$B$5:$J$100,7,FALSE)</f>
        <v>1.2291934618659413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72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ILDCO</v>
      </c>
      <c r="G122" s="16">
        <f>VLOOKUP($D122,'Growth rate'!$B$3:$S$93,6,FALSE)*VLOOKUP($F122,BY_IND_Demand_Drivers!$B$5:$J$100,7,FALSE)</f>
        <v>1.2424183514927276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72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ILDCO</v>
      </c>
      <c r="G123" s="16">
        <f>VLOOKUP($D123,'Growth rate'!$B$3:$S$93,6,FALSE)*VLOOKUP($F123,BY_IND_Demand_Drivers!$B$5:$J$100,7,FALSE)</f>
        <v>1.2565753498308616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72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ILDCO</v>
      </c>
      <c r="G124" s="16">
        <f>VLOOKUP($D124,'Growth rate'!$B$3:$S$93,6,FALSE)*VLOOKUP($F124,BY_IND_Demand_Drivers!$B$5:$J$100,7,FALSE)</f>
        <v>1.2707323481689956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72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ILDCO</v>
      </c>
      <c r="G125" s="16">
        <f>VLOOKUP($D125,'Growth rate'!$B$3:$S$93,6,FALSE)*VLOOKUP($F125,BY_IND_Demand_Drivers!$B$5:$J$100,7,FALSE)</f>
        <v>1.2848893465071296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72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ILDCO</v>
      </c>
      <c r="G126" s="16">
        <f>VLOOKUP($D126,'Growth rate'!$B$3:$S$93,6,FALSE)*VLOOKUP($F126,BY_IND_Demand_Drivers!$B$5:$J$100,7,FALSE)</f>
        <v>1.2990463448452636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72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ILDCO</v>
      </c>
      <c r="G127" s="16">
        <f>VLOOKUP($D127,'Growth rate'!$B$3:$S$93,6,FALSE)*VLOOKUP($F127,BY_IND_Demand_Drivers!$B$5:$J$100,7,FALSE)</f>
        <v>1.3132033431833974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72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ILDCO</v>
      </c>
      <c r="G128" s="16">
        <f>VLOOKUP($D128,'Growth rate'!$B$3:$S$93,6,FALSE)*VLOOKUP($F128,BY_IND_Demand_Drivers!$B$5:$J$100,7,FALSE)</f>
        <v>1.327269554270976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72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ILDCO</v>
      </c>
      <c r="G129" s="16">
        <f>VLOOKUP($D129,'Growth rate'!$B$3:$S$93,6,FALSE)*VLOOKUP($F129,BY_IND_Demand_Drivers!$B$5:$J$100,7,FALSE)</f>
        <v>1.3413357653585543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72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ILDCO</v>
      </c>
      <c r="G130" s="16">
        <f>VLOOKUP($D130,'Growth rate'!$B$3:$S$93,6,FALSE)*VLOOKUP($F130,BY_IND_Demand_Drivers!$B$5:$J$100,7,FALSE)</f>
        <v>1.3554019764461327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72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ILDCO</v>
      </c>
      <c r="G131" s="16">
        <f>VLOOKUP($D131,'Growth rate'!$B$3:$S$93,6,FALSE)*VLOOKUP($F131,BY_IND_Demand_Drivers!$B$5:$J$100,7,FALSE)</f>
        <v>1.3694681875337107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72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ILDCO</v>
      </c>
      <c r="G132" s="16">
        <f>VLOOKUP($D132,'Growth rate'!$B$3:$S$93,6,FALSE)*VLOOKUP($F132,BY_IND_Demand_Drivers!$B$5:$J$100,7,FALSE)</f>
        <v>1.3835343986212894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72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ILDCO</v>
      </c>
      <c r="G133" s="16">
        <f>VLOOKUP($D133,'Growth rate'!$B$3:$S$93,6,FALSE)*VLOOKUP($F133,BY_IND_Demand_Drivers!$B$5:$J$100,7,FALSE)</f>
        <v>1.3974538624384358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72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ILDCO</v>
      </c>
      <c r="G134" s="16">
        <f>VLOOKUP($D134,'Growth rate'!$B$3:$S$93,6,FALSE)*VLOOKUP($F134,BY_IND_Demand_Drivers!$B$5:$J$100,7,FALSE)</f>
        <v>1.411373326255583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72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ILDCO</v>
      </c>
      <c r="G135" s="16">
        <f>VLOOKUP($D135,'Growth rate'!$B$3:$S$93,6,FALSE)*VLOOKUP($F135,BY_IND_Demand_Drivers!$B$5:$J$100,7,FALSE)</f>
        <v>1.4252927900727295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72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ILDCO</v>
      </c>
      <c r="G136" s="16">
        <f>VLOOKUP($D136,'Growth rate'!$B$3:$S$93,6,FALSE)*VLOOKUP($F136,BY_IND_Demand_Drivers!$B$5:$J$100,7,FALSE)</f>
        <v>1.4392122538898766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72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ILDCO</v>
      </c>
      <c r="G137" s="16">
        <f>VLOOKUP($D137,'Growth rate'!$B$3:$S$93,6,FALSE)*VLOOKUP($F137,BY_IND_Demand_Drivers!$B$5:$J$100,7,FALSE)</f>
        <v>1.4531317177070233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72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ILDCO</v>
      </c>
      <c r="G138" s="16">
        <f>VLOOKUP($D138,'Growth rate'!$B$3:$S$93,6,FALSE)*VLOOKUP($F138,BY_IND_Demand_Drivers!$B$5:$J$100,7,FALSE)</f>
        <v>1.4663148836218074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72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ILDCO</v>
      </c>
      <c r="G139" s="16">
        <f>VLOOKUP($D139,'Growth rate'!$B$3:$S$93,6,FALSE)*VLOOKUP($F139,BY_IND_Demand_Drivers!$B$5:$J$100,7,FALSE)</f>
        <v>1.4794980495365915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72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ILDCO</v>
      </c>
      <c r="G140" s="16">
        <f>VLOOKUP($D140,'Growth rate'!$B$3:$S$93,6,FALSE)*VLOOKUP($F140,BY_IND_Demand_Drivers!$B$5:$J$100,7,FALSE)</f>
        <v>1.4926812154513751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72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ILDCO</v>
      </c>
      <c r="G141" s="16">
        <f>VLOOKUP($D141,'Growth rate'!$B$3:$S$93,6,FALSE)*VLOOKUP($F141,BY_IND_Demand_Drivers!$B$5:$J$100,7,FALSE)</f>
        <v>1.505864381366159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72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ILDCO</v>
      </c>
      <c r="G142" s="16">
        <f>VLOOKUP($D142,'Growth rate'!$B$3:$S$93,6,FALSE)*VLOOKUP($F142,BY_IND_Demand_Drivers!$B$5:$J$100,7,FALSE)</f>
        <v>1.519047547280943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72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ILDCO</v>
      </c>
      <c r="G143" s="16">
        <f>VLOOKUP($D143,'Growth rate'!$B$3:$S$93,6,FALSE)*VLOOKUP($F143,BY_IND_Demand_Drivers!$B$5:$J$100,7,FALSE)</f>
        <v>1.5314268297764013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72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ILDCO</v>
      </c>
      <c r="G144" s="16">
        <f>VLOOKUP($D144,'Growth rate'!$B$3:$S$93,6,FALSE)*VLOOKUP($F144,BY_IND_Demand_Drivers!$B$5:$J$100,7,FALSE)</f>
        <v>1.5438061122718596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72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ILDCO</v>
      </c>
      <c r="G145" s="16">
        <f>VLOOKUP($D145,'Growth rate'!$B$3:$S$93,6,FALSE)*VLOOKUP($F145,BY_IND_Demand_Drivers!$B$5:$J$100,7,FALSE)</f>
        <v>1.5561853947673177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72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ILDCO</v>
      </c>
      <c r="G146" s="16">
        <f>VLOOKUP($D146,'Growth rate'!$B$3:$S$93,6,FALSE)*VLOOKUP($F146,BY_IND_Demand_Drivers!$B$5:$J$100,7,FALSE)</f>
        <v>1.5685646772627759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72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ILDCO</v>
      </c>
      <c r="G147" s="16">
        <f>VLOOKUP($D147,'Growth rate'!$B$3:$S$93,6,FALSE)*VLOOKUP($F147,BY_IND_Demand_Drivers!$B$5:$J$100,7,FALSE)</f>
        <v>1.5809439597582344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72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ILDCO</v>
      </c>
      <c r="G148" s="16">
        <f>VLOOKUP($D148,'Growth rate'!$B$3:$S$93,6,FALSE)*VLOOKUP($F148,BY_IND_Demand_Drivers!$B$5:$J$100,7,FALSE)</f>
        <v>1.5918181344655882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72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ILDCO</v>
      </c>
      <c r="G149" s="16">
        <f>VLOOKUP($D149,'Growth rate'!$B$3:$S$93,6,FALSE)*VLOOKUP($F149,BY_IND_Demand_Drivers!$B$5:$J$100,7,FALSE)</f>
        <v>1.6026923091729417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72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ILDCO</v>
      </c>
      <c r="G150" s="16">
        <f>VLOOKUP($D150,'Growth rate'!$B$3:$S$93,6,FALSE)*VLOOKUP($F150,BY_IND_Demand_Drivers!$B$5:$J$100,7,FALSE)</f>
        <v>1.6135664838802954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72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ILDCO</v>
      </c>
      <c r="G151" s="16">
        <f>VLOOKUP($D151,'Growth rate'!$B$3:$S$93,6,FALSE)*VLOOKUP($F151,BY_IND_Demand_Drivers!$B$5:$J$100,7,FALSE)</f>
        <v>1.6244406585876492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72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ILDCO</v>
      </c>
      <c r="G152" s="16">
        <f>VLOOKUP($D152,'Growth rate'!$B$3:$S$93,6,FALSE)*VLOOKUP($F152,BY_IND_Demand_Drivers!$B$5:$J$100,7,FALSE)</f>
        <v>1.6353148332950027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72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ILDCO</v>
      </c>
      <c r="G153" s="16">
        <f>VLOOKUP($D153,'Growth rate'!$B$3:$S$93,6,FALSE)*VLOOKUP($F153,BY_IND_Demand_Drivers!$B$5:$J$100,7,FALSE)</f>
        <v>1.6448693170406721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72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ILDCO</v>
      </c>
      <c r="G154" s="16">
        <f>VLOOKUP($D154,'Growth rate'!$B$3:$S$93,6,FALSE)*VLOOKUP($F154,BY_IND_Demand_Drivers!$B$5:$J$100,7,FALSE)</f>
        <v>1.6544238007863408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72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ILDCO</v>
      </c>
      <c r="G155" s="16">
        <f>VLOOKUP($D155,'Growth rate'!$B$3:$S$93,6,FALSE)*VLOOKUP($F155,BY_IND_Demand_Drivers!$B$5:$J$100,7,FALSE)</f>
        <v>1.6639782845320097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72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ILDCO</v>
      </c>
      <c r="G156" s="16">
        <f>VLOOKUP($D156,'Growth rate'!$B$3:$S$93,6,FALSE)*VLOOKUP($F156,BY_IND_Demand_Drivers!$B$5:$J$100,7,FALSE)</f>
        <v>1.6735327682776786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72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ILDCO</v>
      </c>
      <c r="G157" s="16">
        <f>VLOOKUP($D157,'Growth rate'!$B$3:$S$93,6,FALSE)*VLOOKUP($F157,BY_IND_Demand_Drivers!$B$5:$J$100,7,FALSE)</f>
        <v>1.6830872520233475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72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ILDCO</v>
      </c>
      <c r="G158" s="16">
        <f>VLOOKUP($D158,'Growth rate'!$B$3:$S$93,6,FALSE)*VLOOKUP($F158,BY_IND_Demand_Drivers!$B$5:$J$100,7,FALSE)</f>
        <v>1.6916988389904568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72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ILDCO</v>
      </c>
      <c r="G159" s="16">
        <f>VLOOKUP($D159,'Growth rate'!$B$3:$S$93,6,FALSE)*VLOOKUP($F159,BY_IND_Demand_Drivers!$B$5:$J$100,7,FALSE)</f>
        <v>1.7003104259575665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72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ILDCO</v>
      </c>
      <c r="G160" s="16">
        <f>VLOOKUP($D160,'Growth rate'!$B$3:$S$93,6,FALSE)*VLOOKUP($F160,BY_IND_Demand_Drivers!$B$5:$J$100,7,FALSE)</f>
        <v>1.7089220129246754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72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ILDCO</v>
      </c>
      <c r="G161" s="16">
        <f>VLOOKUP($D161,'Growth rate'!$B$3:$S$93,6,FALSE)*VLOOKUP($F161,BY_IND_Demand_Drivers!$B$5:$J$100,7,FALSE)</f>
        <v>1.7175335998917849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72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ILDCO</v>
      </c>
      <c r="G162" s="16">
        <f>VLOOKUP($D162,'Growth rate'!$B$3:$S$93,6,FALSE)*VLOOKUP($F162,BY_IND_Demand_Drivers!$B$5:$J$100,7,FALSE)</f>
        <v>1.7261451868588942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72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ILDCO</v>
      </c>
      <c r="G163" s="16">
        <f>VLOOKUP($D163,'Growth rate'!$B$3:$S$93,6,FALSE)*VLOOKUP($F163,BY_IND_Demand_Drivers!$B$5:$J$100,7,FALSE)</f>
        <v>1.7340023480298781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72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ILDCO</v>
      </c>
      <c r="G164" s="16">
        <f>VLOOKUP($D164,'Growth rate'!$B$3:$S$93,6,FALSE)*VLOOKUP($F164,BY_IND_Demand_Drivers!$B$5:$J$100,7,FALSE)</f>
        <v>1.7418595092008622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72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ILDCO</v>
      </c>
      <c r="G165" s="16">
        <f>VLOOKUP($D165,'Growth rate'!$B$3:$S$93,6,FALSE)*VLOOKUP($F165,BY_IND_Demand_Drivers!$B$5:$J$100,7,FALSE)</f>
        <v>1.7497166703718459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72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ILDCO</v>
      </c>
      <c r="G166" s="16">
        <f>VLOOKUP($D166,'Growth rate'!$B$3:$S$93,6,FALSE)*VLOOKUP($F166,BY_IND_Demand_Drivers!$B$5:$J$100,7,FALSE)</f>
        <v>1.7575738315428298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72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ILDCO</v>
      </c>
      <c r="G167" s="16">
        <f>VLOOKUP($D167,'Growth rate'!$B$3:$S$93,6,FALSE)*VLOOKUP($F167,BY_IND_Demand_Drivers!$B$5:$J$100,7,FALSE)</f>
        <v>1.7654309927138134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73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ILDSH</v>
      </c>
      <c r="G168" s="16">
        <f>VLOOKUP($D168,'Growth rate'!$B$3:$S$93,6,FALSE)*VLOOKUP($F168,BY_IND_Demand_Drivers!$B$5:$J$100,7,FALSE)</f>
        <v>0.78846244752475203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73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ILDSH</v>
      </c>
      <c r="G169" s="16">
        <f>VLOOKUP($D169,'Growth rate'!$B$3:$S$93,6,FALSE)*VLOOKUP($F169,BY_IND_Demand_Drivers!$B$5:$J$100,7,FALSE)</f>
        <v>0.80983518233660556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73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ILDSH</v>
      </c>
      <c r="G170" s="16">
        <f>VLOOKUP($D170,'Growth rate'!$B$3:$S$93,6,FALSE)*VLOOKUP($F170,BY_IND_Demand_Drivers!$B$5:$J$100,7,FALSE)</f>
        <v>0.83120791714845921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73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ILDSH</v>
      </c>
      <c r="G171" s="16">
        <f>VLOOKUP($D171,'Growth rate'!$B$3:$S$93,6,FALSE)*VLOOKUP($F171,BY_IND_Demand_Drivers!$B$5:$J$100,7,FALSE)</f>
        <v>0.85258065196031285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73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ILDSH</v>
      </c>
      <c r="G172" s="16">
        <f>VLOOKUP($D172,'Growth rate'!$B$3:$S$93,6,FALSE)*VLOOKUP($F172,BY_IND_Demand_Drivers!$B$5:$J$100,7,FALSE)</f>
        <v>0.8739533867721665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73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ILDSH</v>
      </c>
      <c r="G173" s="16">
        <f>VLOOKUP($D173,'Growth rate'!$B$3:$S$93,6,FALSE)*VLOOKUP($F173,BY_IND_Demand_Drivers!$B$5:$J$100,7,FALSE)</f>
        <v>0.89532612158402003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73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ILDSH</v>
      </c>
      <c r="G174" s="16">
        <f>VLOOKUP($D174,'Growth rate'!$B$3:$S$93,6,FALSE)*VLOOKUP($F174,BY_IND_Demand_Drivers!$B$5:$J$100,7,FALSE)</f>
        <v>0.91669885639587356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73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ILDSH</v>
      </c>
      <c r="G175" s="16">
        <f>VLOOKUP($D175,'Growth rate'!$B$3:$S$93,6,FALSE)*VLOOKUP($F175,BY_IND_Demand_Drivers!$B$5:$J$100,7,FALSE)</f>
        <v>0.93807159120772721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73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ILDSH</v>
      </c>
      <c r="G176" s="16">
        <f>VLOOKUP($D176,'Growth rate'!$B$3:$S$93,6,FALSE)*VLOOKUP($F176,BY_IND_Demand_Drivers!$B$5:$J$100,7,FALSE)</f>
        <v>0.95944432601958085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73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ILDSH</v>
      </c>
      <c r="G177" s="16">
        <f>VLOOKUP($D177,'Growth rate'!$B$3:$S$93,6,FALSE)*VLOOKUP($F177,BY_IND_Demand_Drivers!$B$5:$J$100,7,FALSE)</f>
        <v>0.9808170608314345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73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ILDSH</v>
      </c>
      <c r="G178" s="16">
        <f>VLOOKUP($D178,'Growth rate'!$B$3:$S$93,6,FALSE)*VLOOKUP($F178,BY_IND_Demand_Drivers!$B$5:$J$100,7,FALSE)</f>
        <v>1.0021897956432879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73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ILDSH</v>
      </c>
      <c r="G179" s="16">
        <f>VLOOKUP($D179,'Growth rate'!$B$3:$S$93,6,FALSE)*VLOOKUP($F179,BY_IND_Demand_Drivers!$B$5:$J$100,7,FALSE)</f>
        <v>1.0235625304551417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73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ILDSH</v>
      </c>
      <c r="G180" s="16">
        <f>VLOOKUP($D180,'Growth rate'!$B$3:$S$93,6,FALSE)*VLOOKUP($F180,BY_IND_Demand_Drivers!$B$5:$J$100,7,FALSE)</f>
        <v>1.0449352652669952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73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ILDSH</v>
      </c>
      <c r="G181" s="16">
        <f>VLOOKUP($D181,'Growth rate'!$B$3:$S$93,6,FALSE)*VLOOKUP($F181,BY_IND_Demand_Drivers!$B$5:$J$100,7,FALSE)</f>
        <v>1.066308000078849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73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ILDSH</v>
      </c>
      <c r="G182" s="16">
        <f>VLOOKUP($D182,'Growth rate'!$B$3:$S$93,6,FALSE)*VLOOKUP($F182,BY_IND_Demand_Drivers!$B$5:$J$100,7,FALSE)</f>
        <v>1.0876807348907025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73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ILDSH</v>
      </c>
      <c r="G183" s="16">
        <f>VLOOKUP($D183,'Growth rate'!$B$3:$S$93,6,FALSE)*VLOOKUP($F183,BY_IND_Demand_Drivers!$B$5:$J$100,7,FALSE)</f>
        <v>1.109053469702556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73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ILDSH</v>
      </c>
      <c r="G184" s="16">
        <f>VLOOKUP($D184,'Growth rate'!$B$3:$S$93,6,FALSE)*VLOOKUP($F184,BY_IND_Demand_Drivers!$B$5:$J$100,7,FALSE)</f>
        <v>1.1304262045144098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73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ILDSH</v>
      </c>
      <c r="G185" s="16">
        <f>VLOOKUP($D185,'Growth rate'!$B$3:$S$93,6,FALSE)*VLOOKUP($F185,BY_IND_Demand_Drivers!$B$5:$J$100,7,FALSE)</f>
        <v>1.1517989393262633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73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ILDSH</v>
      </c>
      <c r="G186" s="16">
        <f>VLOOKUP($D186,'Growth rate'!$B$3:$S$93,6,FALSE)*VLOOKUP($F186,BY_IND_Demand_Drivers!$B$5:$J$100,7,FALSE)</f>
        <v>1.1731716741381168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73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ILDSH</v>
      </c>
      <c r="G187" s="16">
        <f>VLOOKUP($D187,'Growth rate'!$B$3:$S$93,6,FALSE)*VLOOKUP($F187,BY_IND_Demand_Drivers!$B$5:$J$100,7,FALSE)</f>
        <v>1.1945444089499704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73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ILDSH</v>
      </c>
      <c r="G188" s="16">
        <f>VLOOKUP($D188,'Growth rate'!$B$3:$S$93,6,FALSE)*VLOOKUP($F188,BY_IND_Demand_Drivers!$B$5:$J$100,7,FALSE)</f>
        <v>1.2159171437618239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73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ILDSH</v>
      </c>
      <c r="G189" s="16">
        <f>VLOOKUP($D189,'Growth rate'!$B$3:$S$93,6,FALSE)*VLOOKUP($F189,BY_IND_Demand_Drivers!$B$5:$J$100,7,FALSE)</f>
        <v>1.2372898785736777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73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ILDSH</v>
      </c>
      <c r="G190" s="16">
        <f>VLOOKUP($D190,'Growth rate'!$B$3:$S$93,6,FALSE)*VLOOKUP($F190,BY_IND_Demand_Drivers!$B$5:$J$100,7,FALSE)</f>
        <v>1.2586626133855314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73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ILDSH</v>
      </c>
      <c r="G191" s="16">
        <f>VLOOKUP($D191,'Growth rate'!$B$3:$S$93,6,FALSE)*VLOOKUP($F191,BY_IND_Demand_Drivers!$B$5:$J$100,7,FALSE)</f>
        <v>1.280035348197385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73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ILDSH</v>
      </c>
      <c r="G192" s="16">
        <f>VLOOKUP($D192,'Growth rate'!$B$3:$S$93,6,FALSE)*VLOOKUP($F192,BY_IND_Demand_Drivers!$B$5:$J$100,7,FALSE)</f>
        <v>1.3014080830092385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73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ILDSH</v>
      </c>
      <c r="G193" s="16">
        <f>VLOOKUP($D193,'Growth rate'!$B$3:$S$93,6,FALSE)*VLOOKUP($F193,BY_IND_Demand_Drivers!$B$5:$J$100,7,FALSE)</f>
        <v>1.322780817821092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73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ILDSH</v>
      </c>
      <c r="G194" s="16">
        <f>VLOOKUP($D194,'Growth rate'!$B$3:$S$93,6,FALSE)*VLOOKUP($F194,BY_IND_Demand_Drivers!$B$5:$J$100,7,FALSE)</f>
        <v>1.3441535526329458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73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ILDSH</v>
      </c>
      <c r="G195" s="16">
        <f>VLOOKUP($D195,'Growth rate'!$B$3:$S$93,6,FALSE)*VLOOKUP($F195,BY_IND_Demand_Drivers!$B$5:$J$100,7,FALSE)</f>
        <v>1.3655262874447993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73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ILDSH</v>
      </c>
      <c r="G196" s="16">
        <f>VLOOKUP($D196,'Growth rate'!$B$3:$S$93,6,FALSE)*VLOOKUP($F196,BY_IND_Demand_Drivers!$B$5:$J$100,7,FALSE)</f>
        <v>1.3868990222566528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73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ILDSH</v>
      </c>
      <c r="G197" s="16">
        <f>VLOOKUP($D197,'Growth rate'!$B$3:$S$93,6,FALSE)*VLOOKUP($F197,BY_IND_Demand_Drivers!$B$5:$J$100,7,FALSE)</f>
        <v>1.4082717570685066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73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ILDSH</v>
      </c>
      <c r="G198" s="16">
        <f>VLOOKUP($D198,'Growth rate'!$B$3:$S$93,6,FALSE)*VLOOKUP($F198,BY_IND_Demand_Drivers!$B$5:$J$100,7,FALSE)</f>
        <v>1.4296444918803599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73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ILDSH</v>
      </c>
      <c r="G199" s="16">
        <f>VLOOKUP($D199,'Growth rate'!$B$3:$S$93,6,FALSE)*VLOOKUP($F199,BY_IND_Demand_Drivers!$B$5:$J$100,7,FALSE)</f>
        <v>1.4510172266922137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73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ILDSH</v>
      </c>
      <c r="G200" s="16">
        <f>VLOOKUP($D200,'Growth rate'!$B$3:$S$93,6,FALSE)*VLOOKUP($F200,BY_IND_Demand_Drivers!$B$5:$J$100,7,FALSE)</f>
        <v>1.4673307879669735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73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ILDSH</v>
      </c>
      <c r="G201" s="16">
        <f>VLOOKUP($D201,'Growth rate'!$B$3:$S$93,6,FALSE)*VLOOKUP($F201,BY_IND_Demand_Drivers!$B$5:$J$100,7,FALSE)</f>
        <v>1.4836443492417333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73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ILDSH</v>
      </c>
      <c r="G202" s="16">
        <f>VLOOKUP($D202,'Growth rate'!$B$3:$S$93,6,FALSE)*VLOOKUP($F202,BY_IND_Demand_Drivers!$B$5:$J$100,7,FALSE)</f>
        <v>1.4999579105164935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73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ILDSH</v>
      </c>
      <c r="G203" s="16">
        <f>VLOOKUP($D203,'Growth rate'!$B$3:$S$93,6,FALSE)*VLOOKUP($F203,BY_IND_Demand_Drivers!$B$5:$J$100,7,FALSE)</f>
        <v>1.5162714717912533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73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ILDSH</v>
      </c>
      <c r="G204" s="16">
        <f>VLOOKUP($D204,'Growth rate'!$B$3:$S$93,6,FALSE)*VLOOKUP($F204,BY_IND_Demand_Drivers!$B$5:$J$100,7,FALSE)</f>
        <v>1.5325850330660133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73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ILDSH</v>
      </c>
      <c r="G205" s="16">
        <f>VLOOKUP($D205,'Growth rate'!$B$3:$S$93,6,FALSE)*VLOOKUP($F205,BY_IND_Demand_Drivers!$B$5:$J$100,7,FALSE)</f>
        <v>1.5500483969483132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73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ILDSH</v>
      </c>
      <c r="G206" s="16">
        <f>VLOOKUP($D206,'Growth rate'!$B$3:$S$93,6,FALSE)*VLOOKUP($F206,BY_IND_Demand_Drivers!$B$5:$J$100,7,FALSE)</f>
        <v>1.5675117608306128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73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ILDSH</v>
      </c>
      <c r="G207" s="16">
        <f>VLOOKUP($D207,'Growth rate'!$B$3:$S$93,6,FALSE)*VLOOKUP($F207,BY_IND_Demand_Drivers!$B$5:$J$100,7,FALSE)</f>
        <v>1.5849751247129129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73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ILDSH</v>
      </c>
      <c r="G208" s="16">
        <f>VLOOKUP($D208,'Growth rate'!$B$3:$S$93,6,FALSE)*VLOOKUP($F208,BY_IND_Demand_Drivers!$B$5:$J$100,7,FALSE)</f>
        <v>1.6024384885952125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73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ILDSH</v>
      </c>
      <c r="G209" s="16">
        <f>VLOOKUP($D209,'Growth rate'!$B$3:$S$93,6,FALSE)*VLOOKUP($F209,BY_IND_Demand_Drivers!$B$5:$J$100,7,FALSE)</f>
        <v>1.6199018524775122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73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ILDSH</v>
      </c>
      <c r="G210" s="16">
        <f>VLOOKUP($D210,'Growth rate'!$B$3:$S$93,6,FALSE)*VLOOKUP($F210,BY_IND_Demand_Drivers!$B$5:$J$100,7,FALSE)</f>
        <v>1.6372532257559809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73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ILDSH</v>
      </c>
      <c r="G211" s="16">
        <f>VLOOKUP($D211,'Growth rate'!$B$3:$S$93,6,FALSE)*VLOOKUP($F211,BY_IND_Demand_Drivers!$B$5:$J$100,7,FALSE)</f>
        <v>1.6546045990344493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73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ILDSH</v>
      </c>
      <c r="G212" s="16">
        <f>VLOOKUP($D212,'Growth rate'!$B$3:$S$93,6,FALSE)*VLOOKUP($F212,BY_IND_Demand_Drivers!$B$5:$J$100,7,FALSE)</f>
        <v>1.6719559723129178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73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ILDSH</v>
      </c>
      <c r="G213" s="16">
        <f>VLOOKUP($D213,'Growth rate'!$B$3:$S$93,6,FALSE)*VLOOKUP($F213,BY_IND_Demand_Drivers!$B$5:$J$100,7,FALSE)</f>
        <v>1.6893073455913861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73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ILDSH</v>
      </c>
      <c r="G214" s="16">
        <f>VLOOKUP($D214,'Growth rate'!$B$3:$S$93,6,FALSE)*VLOOKUP($F214,BY_IND_Demand_Drivers!$B$5:$J$100,7,FALSE)</f>
        <v>1.706658718869855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73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ILDSH</v>
      </c>
      <c r="G215" s="16">
        <f>VLOOKUP($D215,'Growth rate'!$B$3:$S$93,6,FALSE)*VLOOKUP($F215,BY_IND_Demand_Drivers!$B$5:$J$100,7,FALSE)</f>
        <v>1.7238290720675777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73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ILDSH</v>
      </c>
      <c r="G216" s="16">
        <f>VLOOKUP($D216,'Growth rate'!$B$3:$S$93,6,FALSE)*VLOOKUP($F216,BY_IND_Demand_Drivers!$B$5:$J$100,7,FALSE)</f>
        <v>1.7409994252653014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73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ILDSH</v>
      </c>
      <c r="G217" s="16">
        <f>VLOOKUP($D217,'Growth rate'!$B$3:$S$93,6,FALSE)*VLOOKUP($F217,BY_IND_Demand_Drivers!$B$5:$J$100,7,FALSE)</f>
        <v>1.7581697784630241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73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ILDSH</v>
      </c>
      <c r="G218" s="16">
        <f>VLOOKUP($D218,'Growth rate'!$B$3:$S$93,6,FALSE)*VLOOKUP($F218,BY_IND_Demand_Drivers!$B$5:$J$100,7,FALSE)</f>
        <v>1.7753401316607478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73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ILDSH</v>
      </c>
      <c r="G219" s="16">
        <f>VLOOKUP($D219,'Growth rate'!$B$3:$S$93,6,FALSE)*VLOOKUP($F219,BY_IND_Demand_Drivers!$B$5:$J$100,7,FALSE)</f>
        <v>1.7925104848584705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73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ILDSH</v>
      </c>
      <c r="G220" s="16">
        <f>VLOOKUP($D220,'Growth rate'!$B$3:$S$93,6,FALSE)*VLOOKUP($F220,BY_IND_Demand_Drivers!$B$5:$J$100,7,FALSE)</f>
        <v>1.8087725778524684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73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ILDSH</v>
      </c>
      <c r="G221" s="16">
        <f>VLOOKUP($D221,'Growth rate'!$B$3:$S$93,6,FALSE)*VLOOKUP($F221,BY_IND_Demand_Drivers!$B$5:$J$100,7,FALSE)</f>
        <v>1.8250346708464662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73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ILDSH</v>
      </c>
      <c r="G222" s="16">
        <f>VLOOKUP($D222,'Growth rate'!$B$3:$S$93,6,FALSE)*VLOOKUP($F222,BY_IND_Demand_Drivers!$B$5:$J$100,7,FALSE)</f>
        <v>1.8412967638404634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73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ILDSH</v>
      </c>
      <c r="G223" s="16">
        <f>VLOOKUP($D223,'Growth rate'!$B$3:$S$93,6,FALSE)*VLOOKUP($F223,BY_IND_Demand_Drivers!$B$5:$J$100,7,FALSE)</f>
        <v>1.8575588568344608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73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ILDSH</v>
      </c>
      <c r="G224" s="16">
        <f>VLOOKUP($D224,'Growth rate'!$B$3:$S$93,6,FALSE)*VLOOKUP($F224,BY_IND_Demand_Drivers!$B$5:$J$100,7,FALSE)</f>
        <v>1.8738209498284586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73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ILDSH</v>
      </c>
      <c r="G225" s="16">
        <f>VLOOKUP($D225,'Growth rate'!$B$3:$S$93,6,FALSE)*VLOOKUP($F225,BY_IND_Demand_Drivers!$B$5:$J$100,7,FALSE)</f>
        <v>1.8890914125110492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73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ILDSH</v>
      </c>
      <c r="G226" s="16">
        <f>VLOOKUP($D226,'Growth rate'!$B$3:$S$93,6,FALSE)*VLOOKUP($F226,BY_IND_Demand_Drivers!$B$5:$J$100,7,FALSE)</f>
        <v>1.90436187519364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73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ILDSH</v>
      </c>
      <c r="G227" s="16">
        <f>VLOOKUP($D227,'Growth rate'!$B$3:$S$93,6,FALSE)*VLOOKUP($F227,BY_IND_Demand_Drivers!$B$5:$J$100,7,FALSE)</f>
        <v>1.9196323378762301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73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ILDSH</v>
      </c>
      <c r="G228" s="16">
        <f>VLOOKUP($D228,'Growth rate'!$B$3:$S$93,6,FALSE)*VLOOKUP($F228,BY_IND_Demand_Drivers!$B$5:$J$100,7,FALSE)</f>
        <v>1.9349028005588209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73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ILDSH</v>
      </c>
      <c r="G229" s="16">
        <f>VLOOKUP($D229,'Growth rate'!$B$3:$S$93,6,FALSE)*VLOOKUP($F229,BY_IND_Demand_Drivers!$B$5:$J$100,7,FALSE)</f>
        <v>1.9501732632414115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73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ILDSH</v>
      </c>
      <c r="G230" s="16">
        <f>VLOOKUP($D230,'Growth rate'!$B$3:$S$93,6,FALSE)*VLOOKUP($F230,BY_IND_Demand_Drivers!$B$5:$J$100,7,FALSE)</f>
        <v>1.9635871003627099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73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ILDSH</v>
      </c>
      <c r="G231" s="16">
        <f>VLOOKUP($D231,'Growth rate'!$B$3:$S$93,6,FALSE)*VLOOKUP($F231,BY_IND_Demand_Drivers!$B$5:$J$100,7,FALSE)</f>
        <v>1.9770009374840076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73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ILDSH</v>
      </c>
      <c r="G232" s="16">
        <f>VLOOKUP($D232,'Growth rate'!$B$3:$S$93,6,FALSE)*VLOOKUP($F232,BY_IND_Demand_Drivers!$B$5:$J$100,7,FALSE)</f>
        <v>1.9904147746053062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73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ILDSH</v>
      </c>
      <c r="G233" s="16">
        <f>VLOOKUP($D233,'Growth rate'!$B$3:$S$93,6,FALSE)*VLOOKUP($F233,BY_IND_Demand_Drivers!$B$5:$J$100,7,FALSE)</f>
        <v>2.0038286117266044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73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ILDSH</v>
      </c>
      <c r="G234" s="16">
        <f>VLOOKUP($D234,'Growth rate'!$B$3:$S$93,6,FALSE)*VLOOKUP($F234,BY_IND_Demand_Drivers!$B$5:$J$100,7,FALSE)</f>
        <v>2.0172424488479024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73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ILDSH</v>
      </c>
      <c r="G235" s="16">
        <f>VLOOKUP($D235,'Growth rate'!$B$3:$S$93,6,FALSE)*VLOOKUP($F235,BY_IND_Demand_Drivers!$B$5:$J$100,7,FALSE)</f>
        <v>2.029028381315571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73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ILDSH</v>
      </c>
      <c r="G236" s="16">
        <f>VLOOKUP($D236,'Growth rate'!$B$3:$S$93,6,FALSE)*VLOOKUP($F236,BY_IND_Demand_Drivers!$B$5:$J$100,7,FALSE)</f>
        <v>2.0408143137832386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73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ILDSH</v>
      </c>
      <c r="G237" s="16">
        <f>VLOOKUP($D237,'Growth rate'!$B$3:$S$93,6,FALSE)*VLOOKUP($F237,BY_IND_Demand_Drivers!$B$5:$J$100,7,FALSE)</f>
        <v>2.0526002462509068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73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ILDSH</v>
      </c>
      <c r="G238" s="16">
        <f>VLOOKUP($D238,'Growth rate'!$B$3:$S$93,6,FALSE)*VLOOKUP($F238,BY_IND_Demand_Drivers!$B$5:$J$100,7,FALSE)</f>
        <v>2.0643861787185744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73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ILDSH</v>
      </c>
      <c r="G239" s="16">
        <f>VLOOKUP($D239,'Growth rate'!$B$3:$S$93,6,FALSE)*VLOOKUP($F239,BY_IND_Demand_Drivers!$B$5:$J$100,7,FALSE)</f>
        <v>2.0761721111862426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73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ILDSH</v>
      </c>
      <c r="G240" s="16">
        <f>VLOOKUP($D240,'Growth rate'!$B$3:$S$93,6,FALSE)*VLOOKUP($F240,BY_IND_Demand_Drivers!$B$5:$J$100,7,FALSE)</f>
        <v>2.0867949334271416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73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ILDSH</v>
      </c>
      <c r="G241" s="16">
        <f>VLOOKUP($D241,'Growth rate'!$B$3:$S$93,6,FALSE)*VLOOKUP($F241,BY_IND_Demand_Drivers!$B$5:$J$100,7,FALSE)</f>
        <v>2.0974177556680411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73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ILDSH</v>
      </c>
      <c r="G242" s="16">
        <f>VLOOKUP($D242,'Growth rate'!$B$3:$S$93,6,FALSE)*VLOOKUP($F242,BY_IND_Demand_Drivers!$B$5:$J$100,7,FALSE)</f>
        <v>2.1080405779089397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73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ILDSH</v>
      </c>
      <c r="G243" s="16">
        <f>VLOOKUP($D243,'Growth rate'!$B$3:$S$93,6,FALSE)*VLOOKUP($F243,BY_IND_Demand_Drivers!$B$5:$J$100,7,FALSE)</f>
        <v>2.1186634001498388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73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ILDSH</v>
      </c>
      <c r="G244" s="16">
        <f>VLOOKUP($D244,'Growth rate'!$B$3:$S$93,6,FALSE)*VLOOKUP($F244,BY_IND_Demand_Drivers!$B$5:$J$100,7,FALSE)</f>
        <v>2.1292862223907378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73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ILDSH</v>
      </c>
      <c r="G245" s="16">
        <f>VLOOKUP($D245,'Growth rate'!$B$3:$S$93,6,FALSE)*VLOOKUP($F245,BY_IND_Demand_Drivers!$B$5:$J$100,7,FALSE)</f>
        <v>2.138978422766376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73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ILDSH</v>
      </c>
      <c r="G246" s="16">
        <f>VLOOKUP($D246,'Growth rate'!$B$3:$S$93,6,FALSE)*VLOOKUP($F246,BY_IND_Demand_Drivers!$B$5:$J$100,7,FALSE)</f>
        <v>2.1486706231420141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73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ILDSH</v>
      </c>
      <c r="G247" s="16">
        <f>VLOOKUP($D247,'Growth rate'!$B$3:$S$93,6,FALSE)*VLOOKUP($F247,BY_IND_Demand_Drivers!$B$5:$J$100,7,FALSE)</f>
        <v>2.1583628235176517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73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ILDSH</v>
      </c>
      <c r="G248" s="16">
        <f>VLOOKUP($D248,'Growth rate'!$B$3:$S$93,6,FALSE)*VLOOKUP($F248,BY_IND_Demand_Drivers!$B$5:$J$100,7,FALSE)</f>
        <v>2.1680550238932899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73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ILDSH</v>
      </c>
      <c r="G249" s="16">
        <f>VLOOKUP($D249,'Growth rate'!$B$3:$S$93,6,FALSE)*VLOOKUP($F249,BY_IND_Demand_Drivers!$B$5:$J$100,7,FALSE)</f>
        <v>2.1777472242689275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74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ILDLA</v>
      </c>
      <c r="G250" s="16">
        <f>VLOOKUP($D250,'Growth rate'!$B$3:$S$93,6,FALSE)*VLOOKUP($F250,BY_IND_Demand_Drivers!$B$5:$J$100,7,FALSE)</f>
        <v>1.1909523564356399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74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ILDLA</v>
      </c>
      <c r="G251" s="16">
        <f>VLOOKUP($D251,'Growth rate'!$B$3:$S$93,6,FALSE)*VLOOKUP($F251,BY_IND_Demand_Drivers!$B$5:$J$100,7,FALSE)</f>
        <v>1.2232353256088191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74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ILDLA</v>
      </c>
      <c r="G252" s="16">
        <f>VLOOKUP($D252,'Growth rate'!$B$3:$S$93,6,FALSE)*VLOOKUP($F252,BY_IND_Demand_Drivers!$B$5:$J$100,7,FALSE)</f>
        <v>1.2555182947819985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74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ILDLA</v>
      </c>
      <c r="G253" s="16">
        <f>VLOOKUP($D253,'Growth rate'!$B$3:$S$93,6,FALSE)*VLOOKUP($F253,BY_IND_Demand_Drivers!$B$5:$J$100,7,FALSE)</f>
        <v>1.2878012639551779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74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ILDLA</v>
      </c>
      <c r="G254" s="16">
        <f>VLOOKUP($D254,'Growth rate'!$B$3:$S$93,6,FALSE)*VLOOKUP($F254,BY_IND_Demand_Drivers!$B$5:$J$100,7,FALSE)</f>
        <v>1.3200842331283571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74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ILDLA</v>
      </c>
      <c r="G255" s="16">
        <f>VLOOKUP($D255,'Growth rate'!$B$3:$S$93,6,FALSE)*VLOOKUP($F255,BY_IND_Demand_Drivers!$B$5:$J$100,7,FALSE)</f>
        <v>1.3523672023015365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74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ILDLA</v>
      </c>
      <c r="G256" s="16">
        <f>VLOOKUP($D256,'Growth rate'!$B$3:$S$93,6,FALSE)*VLOOKUP($F256,BY_IND_Demand_Drivers!$B$5:$J$100,7,FALSE)</f>
        <v>1.3846501714747157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74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ILDLA</v>
      </c>
      <c r="G257" s="16">
        <f>VLOOKUP($D257,'Growth rate'!$B$3:$S$93,6,FALSE)*VLOOKUP($F257,BY_IND_Demand_Drivers!$B$5:$J$100,7,FALSE)</f>
        <v>1.4169331406478949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74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ILDLA</v>
      </c>
      <c r="G258" s="16">
        <f>VLOOKUP($D258,'Growth rate'!$B$3:$S$93,6,FALSE)*VLOOKUP($F258,BY_IND_Demand_Drivers!$B$5:$J$100,7,FALSE)</f>
        <v>1.4492161098210745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74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ILDLA</v>
      </c>
      <c r="G259" s="16">
        <f>VLOOKUP($D259,'Growth rate'!$B$3:$S$93,6,FALSE)*VLOOKUP($F259,BY_IND_Demand_Drivers!$B$5:$J$100,7,FALSE)</f>
        <v>1.4814990789942537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74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ILDLA</v>
      </c>
      <c r="G260" s="16">
        <f>VLOOKUP($D260,'Growth rate'!$B$3:$S$93,6,FALSE)*VLOOKUP($F260,BY_IND_Demand_Drivers!$B$5:$J$100,7,FALSE)</f>
        <v>1.5137820481674329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74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ILDLA</v>
      </c>
      <c r="G261" s="16">
        <f>VLOOKUP($D261,'Growth rate'!$B$3:$S$93,6,FALSE)*VLOOKUP($F261,BY_IND_Demand_Drivers!$B$5:$J$100,7,FALSE)</f>
        <v>1.5460650173406125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74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ILDLA</v>
      </c>
      <c r="G262" s="16">
        <f>VLOOKUP($D262,'Growth rate'!$B$3:$S$93,6,FALSE)*VLOOKUP($F262,BY_IND_Demand_Drivers!$B$5:$J$100,7,FALSE)</f>
        <v>1.5783479865137915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74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ILDLA</v>
      </c>
      <c r="G263" s="16">
        <f>VLOOKUP($D263,'Growth rate'!$B$3:$S$93,6,FALSE)*VLOOKUP($F263,BY_IND_Demand_Drivers!$B$5:$J$100,7,FALSE)</f>
        <v>1.6106309556869709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74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ILDLA</v>
      </c>
      <c r="G264" s="16">
        <f>VLOOKUP($D264,'Growth rate'!$B$3:$S$93,6,FALSE)*VLOOKUP($F264,BY_IND_Demand_Drivers!$B$5:$J$100,7,FALSE)</f>
        <v>1.6429139248601503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74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ILDLA</v>
      </c>
      <c r="G265" s="16">
        <f>VLOOKUP($D265,'Growth rate'!$B$3:$S$93,6,FALSE)*VLOOKUP($F265,BY_IND_Demand_Drivers!$B$5:$J$100,7,FALSE)</f>
        <v>1.6751968940333295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74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ILDLA</v>
      </c>
      <c r="G266" s="16">
        <f>VLOOKUP($D266,'Growth rate'!$B$3:$S$93,6,FALSE)*VLOOKUP($F266,BY_IND_Demand_Drivers!$B$5:$J$100,7,FALSE)</f>
        <v>1.7074798632065091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74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ILDLA</v>
      </c>
      <c r="G267" s="16">
        <f>VLOOKUP($D267,'Growth rate'!$B$3:$S$93,6,FALSE)*VLOOKUP($F267,BY_IND_Demand_Drivers!$B$5:$J$100,7,FALSE)</f>
        <v>1.7397628323796883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74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ILDLA</v>
      </c>
      <c r="G268" s="16">
        <f>VLOOKUP($D268,'Growth rate'!$B$3:$S$93,6,FALSE)*VLOOKUP($F268,BY_IND_Demand_Drivers!$B$5:$J$100,7,FALSE)</f>
        <v>1.7720458015528675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74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ILDLA</v>
      </c>
      <c r="G269" s="16">
        <f>VLOOKUP($D269,'Growth rate'!$B$3:$S$93,6,FALSE)*VLOOKUP($F269,BY_IND_Demand_Drivers!$B$5:$J$100,7,FALSE)</f>
        <v>1.8043287707260467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74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ILDLA</v>
      </c>
      <c r="G270" s="16">
        <f>VLOOKUP($D270,'Growth rate'!$B$3:$S$93,6,FALSE)*VLOOKUP($F270,BY_IND_Demand_Drivers!$B$5:$J$100,7,FALSE)</f>
        <v>1.8366117398992261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74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ILDLA</v>
      </c>
      <c r="G271" s="16">
        <f>VLOOKUP($D271,'Growth rate'!$B$3:$S$93,6,FALSE)*VLOOKUP($F271,BY_IND_Demand_Drivers!$B$5:$J$100,7,FALSE)</f>
        <v>1.8688947090724055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74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ILDLA</v>
      </c>
      <c r="G272" s="16">
        <f>VLOOKUP($D272,'Growth rate'!$B$3:$S$93,6,FALSE)*VLOOKUP($F272,BY_IND_Demand_Drivers!$B$5:$J$100,7,FALSE)</f>
        <v>1.9011776782455849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74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ILDLA</v>
      </c>
      <c r="G273" s="16">
        <f>VLOOKUP($D273,'Growth rate'!$B$3:$S$93,6,FALSE)*VLOOKUP($F273,BY_IND_Demand_Drivers!$B$5:$J$100,7,FALSE)</f>
        <v>1.9334606474187641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74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ILDLA</v>
      </c>
      <c r="G274" s="16">
        <f>VLOOKUP($D274,'Growth rate'!$B$3:$S$93,6,FALSE)*VLOOKUP($F274,BY_IND_Demand_Drivers!$B$5:$J$100,7,FALSE)</f>
        <v>1.9657436165919433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74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ILDLA</v>
      </c>
      <c r="G275" s="16">
        <f>VLOOKUP($D275,'Growth rate'!$B$3:$S$93,6,FALSE)*VLOOKUP($F275,BY_IND_Demand_Drivers!$B$5:$J$100,7,FALSE)</f>
        <v>1.9980265857651225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74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ILDLA</v>
      </c>
      <c r="G276" s="16">
        <f>VLOOKUP($D276,'Growth rate'!$B$3:$S$93,6,FALSE)*VLOOKUP($F276,BY_IND_Demand_Drivers!$B$5:$J$100,7,FALSE)</f>
        <v>2.0303095549383019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74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ILDLA</v>
      </c>
      <c r="G277" s="16">
        <f>VLOOKUP($D277,'Growth rate'!$B$3:$S$93,6,FALSE)*VLOOKUP($F277,BY_IND_Demand_Drivers!$B$5:$J$100,7,FALSE)</f>
        <v>2.0625925241114813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74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ILDLA</v>
      </c>
      <c r="G278" s="16">
        <f>VLOOKUP($D278,'Growth rate'!$B$3:$S$93,6,FALSE)*VLOOKUP($F278,BY_IND_Demand_Drivers!$B$5:$J$100,7,FALSE)</f>
        <v>2.0948754932846607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74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ILDLA</v>
      </c>
      <c r="G279" s="16">
        <f>VLOOKUP($D279,'Growth rate'!$B$3:$S$93,6,FALSE)*VLOOKUP($F279,BY_IND_Demand_Drivers!$B$5:$J$100,7,FALSE)</f>
        <v>2.1271584624578401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74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ILDLA</v>
      </c>
      <c r="G280" s="16">
        <f>VLOOKUP($D280,'Growth rate'!$B$3:$S$93,6,FALSE)*VLOOKUP($F280,BY_IND_Demand_Drivers!$B$5:$J$100,7,FALSE)</f>
        <v>2.1594414316310191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74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ILDLA</v>
      </c>
      <c r="G281" s="16">
        <f>VLOOKUP($D281,'Growth rate'!$B$3:$S$93,6,FALSE)*VLOOKUP($F281,BY_IND_Demand_Drivers!$B$5:$J$100,7,FALSE)</f>
        <v>2.1917244008041985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74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ILDLA</v>
      </c>
      <c r="G282" s="16">
        <f>VLOOKUP($D282,'Growth rate'!$B$3:$S$93,6,FALSE)*VLOOKUP($F282,BY_IND_Demand_Drivers!$B$5:$J$100,7,FALSE)</f>
        <v>2.2163656177740436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74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ILDLA</v>
      </c>
      <c r="G283" s="16">
        <f>VLOOKUP($D283,'Growth rate'!$B$3:$S$93,6,FALSE)*VLOOKUP($F283,BY_IND_Demand_Drivers!$B$5:$J$100,7,FALSE)</f>
        <v>2.2410068347438887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74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ILDLA</v>
      </c>
      <c r="G284" s="16">
        <f>VLOOKUP($D284,'Growth rate'!$B$3:$S$93,6,FALSE)*VLOOKUP($F284,BY_IND_Demand_Drivers!$B$5:$J$100,7,FALSE)</f>
        <v>2.2656480517137338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74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ILDLA</v>
      </c>
      <c r="G285" s="16">
        <f>VLOOKUP($D285,'Growth rate'!$B$3:$S$93,6,FALSE)*VLOOKUP($F285,BY_IND_Demand_Drivers!$B$5:$J$100,7,FALSE)</f>
        <v>2.290289268683579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74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ILDLA</v>
      </c>
      <c r="G286" s="16">
        <f>VLOOKUP($D286,'Growth rate'!$B$3:$S$93,6,FALSE)*VLOOKUP($F286,BY_IND_Demand_Drivers!$B$5:$J$100,7,FALSE)</f>
        <v>2.3149304856534245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74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ILDLA</v>
      </c>
      <c r="G287" s="16">
        <f>VLOOKUP($D287,'Growth rate'!$B$3:$S$93,6,FALSE)*VLOOKUP($F287,BY_IND_Demand_Drivers!$B$5:$J$100,7,FALSE)</f>
        <v>2.3413084500475563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74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ILDLA</v>
      </c>
      <c r="G288" s="16">
        <f>VLOOKUP($D288,'Growth rate'!$B$3:$S$93,6,FALSE)*VLOOKUP($F288,BY_IND_Demand_Drivers!$B$5:$J$100,7,FALSE)</f>
        <v>2.3676864144416876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74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ILDLA</v>
      </c>
      <c r="G289" s="16">
        <f>VLOOKUP($D289,'Growth rate'!$B$3:$S$93,6,FALSE)*VLOOKUP($F289,BY_IND_Demand_Drivers!$B$5:$J$100,7,FALSE)</f>
        <v>2.3940643788358198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74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ILDLA</v>
      </c>
      <c r="G290" s="16">
        <f>VLOOKUP($D290,'Growth rate'!$B$3:$S$93,6,FALSE)*VLOOKUP($F290,BY_IND_Demand_Drivers!$B$5:$J$100,7,FALSE)</f>
        <v>2.420442343229952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74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ILDLA</v>
      </c>
      <c r="G291" s="16">
        <f>VLOOKUP($D291,'Growth rate'!$B$3:$S$93,6,FALSE)*VLOOKUP($F291,BY_IND_Demand_Drivers!$B$5:$J$100,7,FALSE)</f>
        <v>2.4468203076240833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74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ILDLA</v>
      </c>
      <c r="G292" s="16">
        <f>VLOOKUP($D292,'Growth rate'!$B$3:$S$93,6,FALSE)*VLOOKUP($F292,BY_IND_Demand_Drivers!$B$5:$J$100,7,FALSE)</f>
        <v>2.4730291130760866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74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ILDLA</v>
      </c>
      <c r="G293" s="16">
        <f>VLOOKUP($D293,'Growth rate'!$B$3:$S$93,6,FALSE)*VLOOKUP($F293,BY_IND_Demand_Drivers!$B$5:$J$100,7,FALSE)</f>
        <v>2.49923791852809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74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ILDLA</v>
      </c>
      <c r="G294" s="16">
        <f>VLOOKUP($D294,'Growth rate'!$B$3:$S$93,6,FALSE)*VLOOKUP($F294,BY_IND_Demand_Drivers!$B$5:$J$100,7,FALSE)</f>
        <v>2.5254467239800933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74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ILDLA</v>
      </c>
      <c r="G295" s="16">
        <f>VLOOKUP($D295,'Growth rate'!$B$3:$S$93,6,FALSE)*VLOOKUP($F295,BY_IND_Demand_Drivers!$B$5:$J$100,7,FALSE)</f>
        <v>2.5516555294320957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74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ILDLA</v>
      </c>
      <c r="G296" s="16">
        <f>VLOOKUP($D296,'Growth rate'!$B$3:$S$93,6,FALSE)*VLOOKUP($F296,BY_IND_Demand_Drivers!$B$5:$J$100,7,FALSE)</f>
        <v>2.5778643348840995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74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ILDLA</v>
      </c>
      <c r="G297" s="16">
        <f>VLOOKUP($D297,'Growth rate'!$B$3:$S$93,6,FALSE)*VLOOKUP($F297,BY_IND_Demand_Drivers!$B$5:$J$100,7,FALSE)</f>
        <v>2.603799714135016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74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ILDLA</v>
      </c>
      <c r="G298" s="16">
        <f>VLOOKUP($D298,'Growth rate'!$B$3:$S$93,6,FALSE)*VLOOKUP($F298,BY_IND_Demand_Drivers!$B$5:$J$100,7,FALSE)</f>
        <v>2.6297350933859334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74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ILDLA</v>
      </c>
      <c r="G299" s="16">
        <f>VLOOKUP($D299,'Growth rate'!$B$3:$S$93,6,FALSE)*VLOOKUP($F299,BY_IND_Demand_Drivers!$B$5:$J$100,7,FALSE)</f>
        <v>2.6556704726368499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74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ILDLA</v>
      </c>
      <c r="G300" s="16">
        <f>VLOOKUP($D300,'Growth rate'!$B$3:$S$93,6,FALSE)*VLOOKUP($F300,BY_IND_Demand_Drivers!$B$5:$J$100,7,FALSE)</f>
        <v>2.6816058518877672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74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ILDLA</v>
      </c>
      <c r="G301" s="16">
        <f>VLOOKUP($D301,'Growth rate'!$B$3:$S$93,6,FALSE)*VLOOKUP($F301,BY_IND_Demand_Drivers!$B$5:$J$100,7,FALSE)</f>
        <v>2.7075412311386837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74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ILDLA</v>
      </c>
      <c r="G302" s="16">
        <f>VLOOKUP($D302,'Growth rate'!$B$3:$S$93,6,FALSE)*VLOOKUP($F302,BY_IND_Demand_Drivers!$B$5:$J$100,7,FALSE)</f>
        <v>2.7321047065871062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74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ILDLA</v>
      </c>
      <c r="G303" s="16">
        <f>VLOOKUP($D303,'Growth rate'!$B$3:$S$93,6,FALSE)*VLOOKUP($F303,BY_IND_Demand_Drivers!$B$5:$J$100,7,FALSE)</f>
        <v>2.7566681820355283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74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ILDLA</v>
      </c>
      <c r="G304" s="16">
        <f>VLOOKUP($D304,'Growth rate'!$B$3:$S$93,6,FALSE)*VLOOKUP($F304,BY_IND_Demand_Drivers!$B$5:$J$100,7,FALSE)</f>
        <v>2.7812316574839495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74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ILDLA</v>
      </c>
      <c r="G305" s="16">
        <f>VLOOKUP($D305,'Growth rate'!$B$3:$S$93,6,FALSE)*VLOOKUP($F305,BY_IND_Demand_Drivers!$B$5:$J$100,7,FALSE)</f>
        <v>2.8057951329323716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74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ILDLA</v>
      </c>
      <c r="G306" s="16">
        <f>VLOOKUP($D306,'Growth rate'!$B$3:$S$93,6,FALSE)*VLOOKUP($F306,BY_IND_Demand_Drivers!$B$5:$J$100,7,FALSE)</f>
        <v>2.8303586083807937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74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ILDLA</v>
      </c>
      <c r="G307" s="16">
        <f>VLOOKUP($D307,'Growth rate'!$B$3:$S$93,6,FALSE)*VLOOKUP($F307,BY_IND_Demand_Drivers!$B$5:$J$100,7,FALSE)</f>
        <v>2.8534242516118531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74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ILDLA</v>
      </c>
      <c r="G308" s="16">
        <f>VLOOKUP($D308,'Growth rate'!$B$3:$S$93,6,FALSE)*VLOOKUP($F308,BY_IND_Demand_Drivers!$B$5:$J$100,7,FALSE)</f>
        <v>2.8764898948429125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74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ILDLA</v>
      </c>
      <c r="G309" s="16">
        <f>VLOOKUP($D309,'Growth rate'!$B$3:$S$93,6,FALSE)*VLOOKUP($F309,BY_IND_Demand_Drivers!$B$5:$J$100,7,FALSE)</f>
        <v>2.8995555380739715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74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ILDLA</v>
      </c>
      <c r="G310" s="16">
        <f>VLOOKUP($D310,'Growth rate'!$B$3:$S$93,6,FALSE)*VLOOKUP($F310,BY_IND_Demand_Drivers!$B$5:$J$100,7,FALSE)</f>
        <v>2.9226211813050309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74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ILDLA</v>
      </c>
      <c r="G311" s="16">
        <f>VLOOKUP($D311,'Growth rate'!$B$3:$S$93,6,FALSE)*VLOOKUP($F311,BY_IND_Demand_Drivers!$B$5:$J$100,7,FALSE)</f>
        <v>2.9456868245360903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74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ILDLA</v>
      </c>
      <c r="G312" s="16">
        <f>VLOOKUP($D312,'Growth rate'!$B$3:$S$93,6,FALSE)*VLOOKUP($F312,BY_IND_Demand_Drivers!$B$5:$J$100,7,FALSE)</f>
        <v>2.965948082353258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74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ILDLA</v>
      </c>
      <c r="G313" s="16">
        <f>VLOOKUP($D313,'Growth rate'!$B$3:$S$93,6,FALSE)*VLOOKUP($F313,BY_IND_Demand_Drivers!$B$5:$J$100,7,FALSE)</f>
        <v>2.9862093401704253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74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ILDLA</v>
      </c>
      <c r="G314" s="16">
        <f>VLOOKUP($D314,'Growth rate'!$B$3:$S$93,6,FALSE)*VLOOKUP($F314,BY_IND_Demand_Drivers!$B$5:$J$100,7,FALSE)</f>
        <v>3.006470597987593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74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ILDLA</v>
      </c>
      <c r="G315" s="16">
        <f>VLOOKUP($D315,'Growth rate'!$B$3:$S$93,6,FALSE)*VLOOKUP($F315,BY_IND_Demand_Drivers!$B$5:$J$100,7,FALSE)</f>
        <v>3.0267318558047607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74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ILDLA</v>
      </c>
      <c r="G316" s="16">
        <f>VLOOKUP($D316,'Growth rate'!$B$3:$S$93,6,FALSE)*VLOOKUP($F316,BY_IND_Demand_Drivers!$B$5:$J$100,7,FALSE)</f>
        <v>3.0469931136219279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74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ILDLA</v>
      </c>
      <c r="G317" s="16">
        <f>VLOOKUP($D317,'Growth rate'!$B$3:$S$93,6,FALSE)*VLOOKUP($F317,BY_IND_Demand_Drivers!$B$5:$J$100,7,FALSE)</f>
        <v>3.0647954631050598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74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ILDLA</v>
      </c>
      <c r="G318" s="16">
        <f>VLOOKUP($D318,'Growth rate'!$B$3:$S$93,6,FALSE)*VLOOKUP($F318,BY_IND_Demand_Drivers!$B$5:$J$100,7,FALSE)</f>
        <v>3.0825978125881903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74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ILDLA</v>
      </c>
      <c r="G319" s="16">
        <f>VLOOKUP($D319,'Growth rate'!$B$3:$S$93,6,FALSE)*VLOOKUP($F319,BY_IND_Demand_Drivers!$B$5:$J$100,7,FALSE)</f>
        <v>3.1004001620713213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74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ILDLA</v>
      </c>
      <c r="G320" s="16">
        <f>VLOOKUP($D320,'Growth rate'!$B$3:$S$93,6,FALSE)*VLOOKUP($F320,BY_IND_Demand_Drivers!$B$5:$J$100,7,FALSE)</f>
        <v>3.1182025115544527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74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ILDLA</v>
      </c>
      <c r="G321" s="16">
        <f>VLOOKUP($D321,'Growth rate'!$B$3:$S$93,6,FALSE)*VLOOKUP($F321,BY_IND_Demand_Drivers!$B$5:$J$100,7,FALSE)</f>
        <v>3.1360048610375837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74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ILDLA</v>
      </c>
      <c r="G322" s="16">
        <f>VLOOKUP($D322,'Growth rate'!$B$3:$S$93,6,FALSE)*VLOOKUP($F322,BY_IND_Demand_Drivers!$B$5:$J$100,7,FALSE)</f>
        <v>3.1520503622780196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74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ILDLA</v>
      </c>
      <c r="G323" s="16">
        <f>VLOOKUP($D323,'Growth rate'!$B$3:$S$93,6,FALSE)*VLOOKUP($F323,BY_IND_Demand_Drivers!$B$5:$J$100,7,FALSE)</f>
        <v>3.1680958635184564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74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ILDLA</v>
      </c>
      <c r="G324" s="16">
        <f>VLOOKUP($D324,'Growth rate'!$B$3:$S$93,6,FALSE)*VLOOKUP($F324,BY_IND_Demand_Drivers!$B$5:$J$100,7,FALSE)</f>
        <v>3.1841413647588914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74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ILDLA</v>
      </c>
      <c r="G325" s="16">
        <f>VLOOKUP($D325,'Growth rate'!$B$3:$S$93,6,FALSE)*VLOOKUP($F325,BY_IND_Demand_Drivers!$B$5:$J$100,7,FALSE)</f>
        <v>3.2001868659993278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74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ILDLA</v>
      </c>
      <c r="G326" s="16">
        <f>VLOOKUP($D326,'Growth rate'!$B$3:$S$93,6,FALSE)*VLOOKUP($F326,BY_IND_Demand_Drivers!$B$5:$J$100,7,FALSE)</f>
        <v>3.2162323672397637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74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ILDLA</v>
      </c>
      <c r="G327" s="16">
        <f>VLOOKUP($D327,'Growth rate'!$B$3:$S$93,6,FALSE)*VLOOKUP($F327,BY_IND_Demand_Drivers!$B$5:$J$100,7,FALSE)</f>
        <v>3.2308721879600144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74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ILDLA</v>
      </c>
      <c r="G328" s="16">
        <f>VLOOKUP($D328,'Growth rate'!$B$3:$S$93,6,FALSE)*VLOOKUP($F328,BY_IND_Demand_Drivers!$B$5:$J$100,7,FALSE)</f>
        <v>3.245512008680266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74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ILDLA</v>
      </c>
      <c r="G329" s="16">
        <f>VLOOKUP($D329,'Growth rate'!$B$3:$S$93,6,FALSE)*VLOOKUP($F329,BY_IND_Demand_Drivers!$B$5:$J$100,7,FALSE)</f>
        <v>3.2601518294005158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74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ILDLA</v>
      </c>
      <c r="G330" s="16">
        <f>VLOOKUP($D330,'Growth rate'!$B$3:$S$93,6,FALSE)*VLOOKUP($F330,BY_IND_Demand_Drivers!$B$5:$J$100,7,FALSE)</f>
        <v>3.274791650120767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74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ILDLA</v>
      </c>
      <c r="G331" s="16">
        <f>VLOOKUP($D331,'Growth rate'!$B$3:$S$93,6,FALSE)*VLOOKUP($F331,BY_IND_Demand_Drivers!$B$5:$J$100,7,FALSE)</f>
        <v>3.2894314708410168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75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ILDEM</v>
      </c>
      <c r="G332" s="16">
        <f>VLOOKUP($D332,'Growth rate'!$B$3:$S$93,6,FALSE)*VLOOKUP($F332,BY_IND_Demand_Drivers!$B$5:$J$100,7,FALSE)</f>
        <v>3.4327560475247498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75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ILDEM</v>
      </c>
      <c r="G333" s="16">
        <f>VLOOKUP($D333,'Growth rate'!$B$3:$S$93,6,FALSE)*VLOOKUP($F333,BY_IND_Demand_Drivers!$B$5:$J$100,7,FALSE)</f>
        <v>3.5258072573925854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75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ILDEM</v>
      </c>
      <c r="G334" s="16">
        <f>VLOOKUP($D334,'Growth rate'!$B$3:$S$93,6,FALSE)*VLOOKUP($F334,BY_IND_Demand_Drivers!$B$5:$J$100,7,FALSE)</f>
        <v>3.6188584672604214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75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ILDEM</v>
      </c>
      <c r="G335" s="16">
        <f>VLOOKUP($D335,'Growth rate'!$B$3:$S$93,6,FALSE)*VLOOKUP($F335,BY_IND_Demand_Drivers!$B$5:$J$100,7,FALSE)</f>
        <v>3.7119096771282578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75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ILDEM</v>
      </c>
      <c r="G336" s="16">
        <f>VLOOKUP($D336,'Growth rate'!$B$3:$S$93,6,FALSE)*VLOOKUP($F336,BY_IND_Demand_Drivers!$B$5:$J$100,7,FALSE)</f>
        <v>3.8049608869960934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75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ILDEM</v>
      </c>
      <c r="G337" s="16">
        <f>VLOOKUP($D337,'Growth rate'!$B$3:$S$93,6,FALSE)*VLOOKUP($F337,BY_IND_Demand_Drivers!$B$5:$J$100,7,FALSE)</f>
        <v>3.8980120968639289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75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ILDEM</v>
      </c>
      <c r="G338" s="16">
        <f>VLOOKUP($D338,'Growth rate'!$B$3:$S$93,6,FALSE)*VLOOKUP($F338,BY_IND_Demand_Drivers!$B$5:$J$100,7,FALSE)</f>
        <v>3.9910633067317645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75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ILDEM</v>
      </c>
      <c r="G339" s="16">
        <f>VLOOKUP($D339,'Growth rate'!$B$3:$S$93,6,FALSE)*VLOOKUP($F339,BY_IND_Demand_Drivers!$B$5:$J$100,7,FALSE)</f>
        <v>4.0841145165996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75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ILDEM</v>
      </c>
      <c r="G340" s="16">
        <f>VLOOKUP($D340,'Growth rate'!$B$3:$S$93,6,FALSE)*VLOOKUP($F340,BY_IND_Demand_Drivers!$B$5:$J$100,7,FALSE)</f>
        <v>4.1771657264674369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75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ILDEM</v>
      </c>
      <c r="G341" s="16">
        <f>VLOOKUP($D341,'Growth rate'!$B$3:$S$93,6,FALSE)*VLOOKUP($F341,BY_IND_Demand_Drivers!$B$5:$J$100,7,FALSE)</f>
        <v>4.270216936335272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75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ILDEM</v>
      </c>
      <c r="G342" s="16">
        <f>VLOOKUP($D342,'Growth rate'!$B$3:$S$93,6,FALSE)*VLOOKUP($F342,BY_IND_Demand_Drivers!$B$5:$J$100,7,FALSE)</f>
        <v>4.363268146203108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75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ILDEM</v>
      </c>
      <c r="G343" s="16">
        <f>VLOOKUP($D343,'Growth rate'!$B$3:$S$93,6,FALSE)*VLOOKUP($F343,BY_IND_Demand_Drivers!$B$5:$J$100,7,FALSE)</f>
        <v>4.4563193560709449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75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ILDEM</v>
      </c>
      <c r="G344" s="16">
        <f>VLOOKUP($D344,'Growth rate'!$B$3:$S$93,6,FALSE)*VLOOKUP($F344,BY_IND_Demand_Drivers!$B$5:$J$100,7,FALSE)</f>
        <v>4.5493705659387791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75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ILDEM</v>
      </c>
      <c r="G345" s="16">
        <f>VLOOKUP($D345,'Growth rate'!$B$3:$S$93,6,FALSE)*VLOOKUP($F345,BY_IND_Demand_Drivers!$B$5:$J$100,7,FALSE)</f>
        <v>4.642421775806616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75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ILDEM</v>
      </c>
      <c r="G346" s="16">
        <f>VLOOKUP($D346,'Growth rate'!$B$3:$S$93,6,FALSE)*VLOOKUP($F346,BY_IND_Demand_Drivers!$B$5:$J$100,7,FALSE)</f>
        <v>4.7354729856744511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75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ILDEM</v>
      </c>
      <c r="G347" s="16">
        <f>VLOOKUP($D347,'Growth rate'!$B$3:$S$93,6,FALSE)*VLOOKUP($F347,BY_IND_Demand_Drivers!$B$5:$J$100,7,FALSE)</f>
        <v>4.8285241955422871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75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ILDEM</v>
      </c>
      <c r="G348" s="16">
        <f>VLOOKUP($D348,'Growth rate'!$B$3:$S$93,6,FALSE)*VLOOKUP($F348,BY_IND_Demand_Drivers!$B$5:$J$100,7,FALSE)</f>
        <v>4.9215754054101239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75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ILDEM</v>
      </c>
      <c r="G349" s="16">
        <f>VLOOKUP($D349,'Growth rate'!$B$3:$S$93,6,FALSE)*VLOOKUP($F349,BY_IND_Demand_Drivers!$B$5:$J$100,7,FALSE)</f>
        <v>5.0146266152779591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75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ILDEM</v>
      </c>
      <c r="G350" s="16">
        <f>VLOOKUP($D350,'Growth rate'!$B$3:$S$93,6,FALSE)*VLOOKUP($F350,BY_IND_Demand_Drivers!$B$5:$J$100,7,FALSE)</f>
        <v>5.107677825145795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75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ILDEM</v>
      </c>
      <c r="G351" s="16">
        <f>VLOOKUP($D351,'Growth rate'!$B$3:$S$93,6,FALSE)*VLOOKUP($F351,BY_IND_Demand_Drivers!$B$5:$J$100,7,FALSE)</f>
        <v>5.200729035013631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75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ILDEM</v>
      </c>
      <c r="G352" s="16">
        <f>VLOOKUP($D352,'Growth rate'!$B$3:$S$93,6,FALSE)*VLOOKUP($F352,BY_IND_Demand_Drivers!$B$5:$J$100,7,FALSE)</f>
        <v>5.2937802448814661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75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ILDEM</v>
      </c>
      <c r="G353" s="16">
        <f>VLOOKUP($D353,'Growth rate'!$B$3:$S$93,6,FALSE)*VLOOKUP($F353,BY_IND_Demand_Drivers!$B$5:$J$100,7,FALSE)</f>
        <v>5.386831454749303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75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ILDEM</v>
      </c>
      <c r="G354" s="16">
        <f>VLOOKUP($D354,'Growth rate'!$B$3:$S$93,6,FALSE)*VLOOKUP($F354,BY_IND_Demand_Drivers!$B$5:$J$100,7,FALSE)</f>
        <v>5.4798826646171381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75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ILDEM</v>
      </c>
      <c r="G355" s="16">
        <f>VLOOKUP($D355,'Growth rate'!$B$3:$S$93,6,FALSE)*VLOOKUP($F355,BY_IND_Demand_Drivers!$B$5:$J$100,7,FALSE)</f>
        <v>5.5729338744849741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75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ILDEM</v>
      </c>
      <c r="G356" s="16">
        <f>VLOOKUP($D356,'Growth rate'!$B$3:$S$93,6,FALSE)*VLOOKUP($F356,BY_IND_Demand_Drivers!$B$5:$J$100,7,FALSE)</f>
        <v>5.6659850843528101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75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ILDEM</v>
      </c>
      <c r="G357" s="16">
        <f>VLOOKUP($D357,'Growth rate'!$B$3:$S$93,6,FALSE)*VLOOKUP($F357,BY_IND_Demand_Drivers!$B$5:$J$100,7,FALSE)</f>
        <v>5.7590362942206452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75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ILDEM</v>
      </c>
      <c r="G358" s="16">
        <f>VLOOKUP($D358,'Growth rate'!$B$3:$S$93,6,FALSE)*VLOOKUP($F358,BY_IND_Demand_Drivers!$B$5:$J$100,7,FALSE)</f>
        <v>5.8520875040884821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75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ILDEM</v>
      </c>
      <c r="G359" s="16">
        <f>VLOOKUP($D359,'Growth rate'!$B$3:$S$93,6,FALSE)*VLOOKUP($F359,BY_IND_Demand_Drivers!$B$5:$J$100,7,FALSE)</f>
        <v>5.9451387139563172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75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ILDEM</v>
      </c>
      <c r="G360" s="16">
        <f>VLOOKUP($D360,'Growth rate'!$B$3:$S$93,6,FALSE)*VLOOKUP($F360,BY_IND_Demand_Drivers!$B$5:$J$100,7,FALSE)</f>
        <v>6.0381899238241532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75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ILDEM</v>
      </c>
      <c r="G361" s="16">
        <f>VLOOKUP($D361,'Growth rate'!$B$3:$S$93,6,FALSE)*VLOOKUP($F361,BY_IND_Demand_Drivers!$B$5:$J$100,7,FALSE)</f>
        <v>6.1312411336919892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75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ILDEM</v>
      </c>
      <c r="G362" s="16">
        <f>VLOOKUP($D362,'Growth rate'!$B$3:$S$93,6,FALSE)*VLOOKUP($F362,BY_IND_Demand_Drivers!$B$5:$J$100,7,FALSE)</f>
        <v>6.2242923435598243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75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ILDEM</v>
      </c>
      <c r="G363" s="16">
        <f>VLOOKUP($D363,'Growth rate'!$B$3:$S$93,6,FALSE)*VLOOKUP($F363,BY_IND_Demand_Drivers!$B$5:$J$100,7,FALSE)</f>
        <v>6.3173435534276612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75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ILDEM</v>
      </c>
      <c r="G364" s="16">
        <f>VLOOKUP($D364,'Growth rate'!$B$3:$S$93,6,FALSE)*VLOOKUP($F364,BY_IND_Demand_Drivers!$B$5:$J$100,7,FALSE)</f>
        <v>6.3883684656456126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75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ILDEM</v>
      </c>
      <c r="G365" s="16">
        <f>VLOOKUP($D365,'Growth rate'!$B$3:$S$93,6,FALSE)*VLOOKUP($F365,BY_IND_Demand_Drivers!$B$5:$J$100,7,FALSE)</f>
        <v>6.4593933778635657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75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ILDEM</v>
      </c>
      <c r="G366" s="16">
        <f>VLOOKUP($D366,'Growth rate'!$B$3:$S$93,6,FALSE)*VLOOKUP($F366,BY_IND_Demand_Drivers!$B$5:$J$100,7,FALSE)</f>
        <v>6.5304182900815189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75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ILDEM</v>
      </c>
      <c r="G367" s="16">
        <f>VLOOKUP($D367,'Growth rate'!$B$3:$S$93,6,FALSE)*VLOOKUP($F367,BY_IND_Demand_Drivers!$B$5:$J$100,7,FALSE)</f>
        <v>6.6014432022994711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75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ILDEM</v>
      </c>
      <c r="G368" s="16">
        <f>VLOOKUP($D368,'Growth rate'!$B$3:$S$93,6,FALSE)*VLOOKUP($F368,BY_IND_Demand_Drivers!$B$5:$J$100,7,FALSE)</f>
        <v>6.6724681145174252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75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ILDEM</v>
      </c>
      <c r="G369" s="16">
        <f>VLOOKUP($D369,'Growth rate'!$B$3:$S$93,6,FALSE)*VLOOKUP($F369,BY_IND_Demand_Drivers!$B$5:$J$100,7,FALSE)</f>
        <v>6.7484989618523681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75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ILDEM</v>
      </c>
      <c r="G370" s="16">
        <f>VLOOKUP($D370,'Growth rate'!$B$3:$S$93,6,FALSE)*VLOOKUP($F370,BY_IND_Demand_Drivers!$B$5:$J$100,7,FALSE)</f>
        <v>6.8245298091873101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75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ILDEM</v>
      </c>
      <c r="G371" s="16">
        <f>VLOOKUP($D371,'Growth rate'!$B$3:$S$93,6,FALSE)*VLOOKUP($F371,BY_IND_Demand_Drivers!$B$5:$J$100,7,FALSE)</f>
        <v>6.9005606565222539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75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ILDEM</v>
      </c>
      <c r="G372" s="16">
        <f>VLOOKUP($D372,'Growth rate'!$B$3:$S$93,6,FALSE)*VLOOKUP($F372,BY_IND_Demand_Drivers!$B$5:$J$100,7,FALSE)</f>
        <v>6.9765915038571968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75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ILDEM</v>
      </c>
      <c r="G373" s="16">
        <f>VLOOKUP($D373,'Growth rate'!$B$3:$S$93,6,FALSE)*VLOOKUP($F373,BY_IND_Demand_Drivers!$B$5:$J$100,7,FALSE)</f>
        <v>7.052622351192138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75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ILDEM</v>
      </c>
      <c r="G374" s="16">
        <f>VLOOKUP($D374,'Growth rate'!$B$3:$S$93,6,FALSE)*VLOOKUP($F374,BY_IND_Demand_Drivers!$B$5:$J$100,7,FALSE)</f>
        <v>7.1281656211874456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75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ILDEM</v>
      </c>
      <c r="G375" s="16">
        <f>VLOOKUP($D375,'Growth rate'!$B$3:$S$93,6,FALSE)*VLOOKUP($F375,BY_IND_Demand_Drivers!$B$5:$J$100,7,FALSE)</f>
        <v>7.2037088911827514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75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ILDEM</v>
      </c>
      <c r="G376" s="16">
        <f>VLOOKUP($D376,'Growth rate'!$B$3:$S$93,6,FALSE)*VLOOKUP($F376,BY_IND_Demand_Drivers!$B$5:$J$100,7,FALSE)</f>
        <v>7.2792521611780581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75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ILDEM</v>
      </c>
      <c r="G377" s="16">
        <f>VLOOKUP($D377,'Growth rate'!$B$3:$S$93,6,FALSE)*VLOOKUP($F377,BY_IND_Demand_Drivers!$B$5:$J$100,7,FALSE)</f>
        <v>7.3547954311733621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75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ILDEM</v>
      </c>
      <c r="G378" s="16">
        <f>VLOOKUP($D378,'Growth rate'!$B$3:$S$93,6,FALSE)*VLOOKUP($F378,BY_IND_Demand_Drivers!$B$5:$J$100,7,FALSE)</f>
        <v>7.4303387011686697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75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ILDEM</v>
      </c>
      <c r="G379" s="16">
        <f>VLOOKUP($D379,'Growth rate'!$B$3:$S$93,6,FALSE)*VLOOKUP($F379,BY_IND_Demand_Drivers!$B$5:$J$100,7,FALSE)</f>
        <v>7.5050938578190038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75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ILDEM</v>
      </c>
      <c r="G380" s="16">
        <f>VLOOKUP($D380,'Growth rate'!$B$3:$S$93,6,FALSE)*VLOOKUP($F380,BY_IND_Demand_Drivers!$B$5:$J$100,7,FALSE)</f>
        <v>7.5798490144693416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75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ILDEM</v>
      </c>
      <c r="G381" s="16">
        <f>VLOOKUP($D381,'Growth rate'!$B$3:$S$93,6,FALSE)*VLOOKUP($F381,BY_IND_Demand_Drivers!$B$5:$J$100,7,FALSE)</f>
        <v>7.6546041711196766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75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ILDEM</v>
      </c>
      <c r="G382" s="16">
        <f>VLOOKUP($D382,'Growth rate'!$B$3:$S$93,6,FALSE)*VLOOKUP($F382,BY_IND_Demand_Drivers!$B$5:$J$100,7,FALSE)</f>
        <v>7.7293593277700143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75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ILDEM</v>
      </c>
      <c r="G383" s="16">
        <f>VLOOKUP($D383,'Growth rate'!$B$3:$S$93,6,FALSE)*VLOOKUP($F383,BY_IND_Demand_Drivers!$B$5:$J$100,7,FALSE)</f>
        <v>7.8041144844203485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75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ILDEM</v>
      </c>
      <c r="G384" s="16">
        <f>VLOOKUP($D384,'Growth rate'!$B$3:$S$93,6,FALSE)*VLOOKUP($F384,BY_IND_Demand_Drivers!$B$5:$J$100,7,FALSE)</f>
        <v>7.8749153174160167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75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ILDEM</v>
      </c>
      <c r="G385" s="16">
        <f>VLOOKUP($D385,'Growth rate'!$B$3:$S$93,6,FALSE)*VLOOKUP($F385,BY_IND_Demand_Drivers!$B$5:$J$100,7,FALSE)</f>
        <v>7.9457161504116849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75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ILDEM</v>
      </c>
      <c r="G386" s="16">
        <f>VLOOKUP($D386,'Growth rate'!$B$3:$S$93,6,FALSE)*VLOOKUP($F386,BY_IND_Demand_Drivers!$B$5:$J$100,7,FALSE)</f>
        <v>8.0165169834073513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75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ILDEM</v>
      </c>
      <c r="G387" s="16">
        <f>VLOOKUP($D387,'Growth rate'!$B$3:$S$93,6,FALSE)*VLOOKUP($F387,BY_IND_Demand_Drivers!$B$5:$J$100,7,FALSE)</f>
        <v>8.0873178164030168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75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ILDEM</v>
      </c>
      <c r="G388" s="16">
        <f>VLOOKUP($D388,'Growth rate'!$B$3:$S$93,6,FALSE)*VLOOKUP($F388,BY_IND_Demand_Drivers!$B$5:$J$100,7,FALSE)</f>
        <v>8.1581186493986859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75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ILDEM</v>
      </c>
      <c r="G389" s="16">
        <f>VLOOKUP($D389,'Growth rate'!$B$3:$S$93,6,FALSE)*VLOOKUP($F389,BY_IND_Demand_Drivers!$B$5:$J$100,7,FALSE)</f>
        <v>8.2246021874374691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75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ILDEM</v>
      </c>
      <c r="G390" s="16">
        <f>VLOOKUP($D390,'Growth rate'!$B$3:$S$93,6,FALSE)*VLOOKUP($F390,BY_IND_Demand_Drivers!$B$5:$J$100,7,FALSE)</f>
        <v>8.2910857254762522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75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ILDEM</v>
      </c>
      <c r="G391" s="16">
        <f>VLOOKUP($D391,'Growth rate'!$B$3:$S$93,6,FALSE)*VLOOKUP($F391,BY_IND_Demand_Drivers!$B$5:$J$100,7,FALSE)</f>
        <v>8.3575692635150336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75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ILDEM</v>
      </c>
      <c r="G392" s="16">
        <f>VLOOKUP($D392,'Growth rate'!$B$3:$S$93,6,FALSE)*VLOOKUP($F392,BY_IND_Demand_Drivers!$B$5:$J$100,7,FALSE)</f>
        <v>8.4240528015538167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75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ILDEM</v>
      </c>
      <c r="G393" s="16">
        <f>VLOOKUP($D393,'Growth rate'!$B$3:$S$93,6,FALSE)*VLOOKUP($F393,BY_IND_Demand_Drivers!$B$5:$J$100,7,FALSE)</f>
        <v>8.4905363395926017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75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ILDEM</v>
      </c>
      <c r="G394" s="16">
        <f>VLOOKUP($D394,'Growth rate'!$B$3:$S$93,6,FALSE)*VLOOKUP($F394,BY_IND_Demand_Drivers!$B$5:$J$100,7,FALSE)</f>
        <v>8.5489366231358499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75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ILDEM</v>
      </c>
      <c r="G395" s="16">
        <f>VLOOKUP($D395,'Growth rate'!$B$3:$S$93,6,FALSE)*VLOOKUP($F395,BY_IND_Demand_Drivers!$B$5:$J$100,7,FALSE)</f>
        <v>8.6073369066790946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75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ILDEM</v>
      </c>
      <c r="G396" s="16">
        <f>VLOOKUP($D396,'Growth rate'!$B$3:$S$93,6,FALSE)*VLOOKUP($F396,BY_IND_Demand_Drivers!$B$5:$J$100,7,FALSE)</f>
        <v>8.6657371902223428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75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ILDEM</v>
      </c>
      <c r="G397" s="16">
        <f>VLOOKUP($D397,'Growth rate'!$B$3:$S$93,6,FALSE)*VLOOKUP($F397,BY_IND_Demand_Drivers!$B$5:$J$100,7,FALSE)</f>
        <v>8.724137473765591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75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ILDEM</v>
      </c>
      <c r="G398" s="16">
        <f>VLOOKUP($D398,'Growth rate'!$B$3:$S$93,6,FALSE)*VLOOKUP($F398,BY_IND_Demand_Drivers!$B$5:$J$100,7,FALSE)</f>
        <v>8.7825377573088375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75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ILDEM</v>
      </c>
      <c r="G399" s="16">
        <f>VLOOKUP($D399,'Growth rate'!$B$3:$S$93,6,FALSE)*VLOOKUP($F399,BY_IND_Demand_Drivers!$B$5:$J$100,7,FALSE)</f>
        <v>8.8338505764305584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75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ILDEM</v>
      </c>
      <c r="G400" s="16">
        <f>VLOOKUP($D400,'Growth rate'!$B$3:$S$93,6,FALSE)*VLOOKUP($F400,BY_IND_Demand_Drivers!$B$5:$J$100,7,FALSE)</f>
        <v>8.8851633955522757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75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ILDEM</v>
      </c>
      <c r="G401" s="16">
        <f>VLOOKUP($D401,'Growth rate'!$B$3:$S$93,6,FALSE)*VLOOKUP($F401,BY_IND_Demand_Drivers!$B$5:$J$100,7,FALSE)</f>
        <v>8.9364762146739967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75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ILDEM</v>
      </c>
      <c r="G402" s="16">
        <f>VLOOKUP($D402,'Growth rate'!$B$3:$S$93,6,FALSE)*VLOOKUP($F402,BY_IND_Demand_Drivers!$B$5:$J$100,7,FALSE)</f>
        <v>8.9877890337957158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75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ILDEM</v>
      </c>
      <c r="G403" s="16">
        <f>VLOOKUP($D403,'Growth rate'!$B$3:$S$93,6,FALSE)*VLOOKUP($F403,BY_IND_Demand_Drivers!$B$5:$J$100,7,FALSE)</f>
        <v>9.039101852917435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75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ILDEM</v>
      </c>
      <c r="G404" s="16">
        <f>VLOOKUP($D404,'Growth rate'!$B$3:$S$93,6,FALSE)*VLOOKUP($F404,BY_IND_Demand_Drivers!$B$5:$J$100,7,FALSE)</f>
        <v>9.0853507990831073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75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ILDEM</v>
      </c>
      <c r="G405" s="16">
        <f>VLOOKUP($D405,'Growth rate'!$B$3:$S$93,6,FALSE)*VLOOKUP($F405,BY_IND_Demand_Drivers!$B$5:$J$100,7,FALSE)</f>
        <v>9.1315997452487814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75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ILDEM</v>
      </c>
      <c r="G406" s="16">
        <f>VLOOKUP($D406,'Growth rate'!$B$3:$S$93,6,FALSE)*VLOOKUP($F406,BY_IND_Demand_Drivers!$B$5:$J$100,7,FALSE)</f>
        <v>9.1778486914144519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75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ILDEM</v>
      </c>
      <c r="G407" s="16">
        <f>VLOOKUP($D407,'Growth rate'!$B$3:$S$93,6,FALSE)*VLOOKUP($F407,BY_IND_Demand_Drivers!$B$5:$J$100,7,FALSE)</f>
        <v>9.224097637580126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75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ILDEM</v>
      </c>
      <c r="G408" s="16">
        <f>VLOOKUP($D408,'Growth rate'!$B$3:$S$93,6,FALSE)*VLOOKUP($F408,BY_IND_Demand_Drivers!$B$5:$J$100,7,FALSE)</f>
        <v>9.2703465837457966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75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ILDEM</v>
      </c>
      <c r="G409" s="16">
        <f>VLOOKUP($D409,'Growth rate'!$B$3:$S$93,6,FALSE)*VLOOKUP($F409,BY_IND_Demand_Drivers!$B$5:$J$100,7,FALSE)</f>
        <v>9.3125438495226796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75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ILDEM</v>
      </c>
      <c r="G410" s="16">
        <f>VLOOKUP($D410,'Growth rate'!$B$3:$S$93,6,FALSE)*VLOOKUP($F410,BY_IND_Demand_Drivers!$B$5:$J$100,7,FALSE)</f>
        <v>9.3547411152995625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75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ILDEM</v>
      </c>
      <c r="G411" s="16">
        <f>VLOOKUP($D411,'Growth rate'!$B$3:$S$93,6,FALSE)*VLOOKUP($F411,BY_IND_Demand_Drivers!$B$5:$J$100,7,FALSE)</f>
        <v>9.3969383810764437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75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ILDEM</v>
      </c>
      <c r="G412" s="16">
        <f>VLOOKUP($D412,'Growth rate'!$B$3:$S$93,6,FALSE)*VLOOKUP($F412,BY_IND_Demand_Drivers!$B$5:$J$100,7,FALSE)</f>
        <v>9.4391356468533267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75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ILDEM</v>
      </c>
      <c r="G413" s="16">
        <f>VLOOKUP($D413,'Growth rate'!$B$3:$S$93,6,FALSE)*VLOOKUP($F413,BY_IND_Demand_Drivers!$B$5:$J$100,7,FALSE)</f>
        <v>9.4813329126302062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76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ILDTF</v>
      </c>
      <c r="G414" s="16">
        <f>VLOOKUP($D414,'Growth rate'!$B$3:$S$93,6,FALSE)*VLOOKUP($F414,BY_IND_Demand_Drivers!$B$5:$J$100,7,FALSE)</f>
        <v>0.55806230495049503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76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ILDTF</v>
      </c>
      <c r="G415" s="16">
        <f>VLOOKUP($D415,'Growth rate'!$B$3:$S$93,6,FALSE)*VLOOKUP($F415,BY_IND_Demand_Drivers!$B$5:$J$100,7,FALSE)</f>
        <v>0.57318961721456352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76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ILDTF</v>
      </c>
      <c r="G416" s="16">
        <f>VLOOKUP($D416,'Growth rate'!$B$3:$S$93,6,FALSE)*VLOOKUP($F416,BY_IND_Demand_Drivers!$B$5:$J$100,7,FALSE)</f>
        <v>0.58831692947863212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76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ILDTF</v>
      </c>
      <c r="G417" s="16">
        <f>VLOOKUP($D417,'Growth rate'!$B$3:$S$93,6,FALSE)*VLOOKUP($F417,BY_IND_Demand_Drivers!$B$5:$J$100,7,FALSE)</f>
        <v>0.60344424174270084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76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ILDTF</v>
      </c>
      <c r="G418" s="16">
        <f>VLOOKUP($D418,'Growth rate'!$B$3:$S$93,6,FALSE)*VLOOKUP($F418,BY_IND_Demand_Drivers!$B$5:$J$100,7,FALSE)</f>
        <v>0.61857155400676933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76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ILDTF</v>
      </c>
      <c r="G419" s="16">
        <f>VLOOKUP($D419,'Growth rate'!$B$3:$S$93,6,FALSE)*VLOOKUP($F419,BY_IND_Demand_Drivers!$B$5:$J$100,7,FALSE)</f>
        <v>0.63369886627083793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76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ILDTF</v>
      </c>
      <c r="G420" s="16">
        <f>VLOOKUP($D420,'Growth rate'!$B$3:$S$93,6,FALSE)*VLOOKUP($F420,BY_IND_Demand_Drivers!$B$5:$J$100,7,FALSE)</f>
        <v>0.64882617853490643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76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ILDTF</v>
      </c>
      <c r="G421" s="16">
        <f>VLOOKUP($D421,'Growth rate'!$B$3:$S$93,6,FALSE)*VLOOKUP($F421,BY_IND_Demand_Drivers!$B$5:$J$100,7,FALSE)</f>
        <v>0.66395349079897503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76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ILDTF</v>
      </c>
      <c r="G422" s="16">
        <f>VLOOKUP($D422,'Growth rate'!$B$3:$S$93,6,FALSE)*VLOOKUP($F422,BY_IND_Demand_Drivers!$B$5:$J$100,7,FALSE)</f>
        <v>0.67908080306304364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76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ILDTF</v>
      </c>
      <c r="G423" s="16">
        <f>VLOOKUP($D423,'Growth rate'!$B$3:$S$93,6,FALSE)*VLOOKUP($F423,BY_IND_Demand_Drivers!$B$5:$J$100,7,FALSE)</f>
        <v>0.69420811532711224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76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ILDTF</v>
      </c>
      <c r="G424" s="16">
        <f>VLOOKUP($D424,'Growth rate'!$B$3:$S$93,6,FALSE)*VLOOKUP($F424,BY_IND_Demand_Drivers!$B$5:$J$100,7,FALSE)</f>
        <v>0.70933542759118073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76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ILDTF</v>
      </c>
      <c r="G425" s="16">
        <f>VLOOKUP($D425,'Growth rate'!$B$3:$S$93,6,FALSE)*VLOOKUP($F425,BY_IND_Demand_Drivers!$B$5:$J$100,7,FALSE)</f>
        <v>0.72446273985524945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76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ILDTF</v>
      </c>
      <c r="G426" s="16">
        <f>VLOOKUP($D426,'Growth rate'!$B$3:$S$93,6,FALSE)*VLOOKUP($F426,BY_IND_Demand_Drivers!$B$5:$J$100,7,FALSE)</f>
        <v>0.73959005211931783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76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ILDTF</v>
      </c>
      <c r="G427" s="16">
        <f>VLOOKUP($D427,'Growth rate'!$B$3:$S$93,6,FALSE)*VLOOKUP($F427,BY_IND_Demand_Drivers!$B$5:$J$100,7,FALSE)</f>
        <v>0.75471736438338655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76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ILDTF</v>
      </c>
      <c r="G428" s="16">
        <f>VLOOKUP($D428,'Growth rate'!$B$3:$S$93,6,FALSE)*VLOOKUP($F428,BY_IND_Demand_Drivers!$B$5:$J$100,7,FALSE)</f>
        <v>0.76984467664745504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76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ILDTF</v>
      </c>
      <c r="G429" s="16">
        <f>VLOOKUP($D429,'Growth rate'!$B$3:$S$93,6,FALSE)*VLOOKUP($F429,BY_IND_Demand_Drivers!$B$5:$J$100,7,FALSE)</f>
        <v>0.78497198891152364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76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ILDTF</v>
      </c>
      <c r="G430" s="16">
        <f>VLOOKUP($D430,'Growth rate'!$B$3:$S$93,6,FALSE)*VLOOKUP($F430,BY_IND_Demand_Drivers!$B$5:$J$100,7,FALSE)</f>
        <v>0.80009930117559225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76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ILDTF</v>
      </c>
      <c r="G431" s="16">
        <f>VLOOKUP($D431,'Growth rate'!$B$3:$S$93,6,FALSE)*VLOOKUP($F431,BY_IND_Demand_Drivers!$B$5:$J$100,7,FALSE)</f>
        <v>0.81522661343966085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76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ILDTF</v>
      </c>
      <c r="G432" s="16">
        <f>VLOOKUP($D432,'Growth rate'!$B$3:$S$93,6,FALSE)*VLOOKUP($F432,BY_IND_Demand_Drivers!$B$5:$J$100,7,FALSE)</f>
        <v>0.83035392570372935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76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ILDTF</v>
      </c>
      <c r="G433" s="16">
        <f>VLOOKUP($D433,'Growth rate'!$B$3:$S$93,6,FALSE)*VLOOKUP($F433,BY_IND_Demand_Drivers!$B$5:$J$100,7,FALSE)</f>
        <v>0.84548123796779795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76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ILDTF</v>
      </c>
      <c r="G434" s="16">
        <f>VLOOKUP($D434,'Growth rate'!$B$3:$S$93,6,FALSE)*VLOOKUP($F434,BY_IND_Demand_Drivers!$B$5:$J$100,7,FALSE)</f>
        <v>0.86060855023186644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76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ILDTF</v>
      </c>
      <c r="G435" s="16">
        <f>VLOOKUP($D435,'Growth rate'!$B$3:$S$93,6,FALSE)*VLOOKUP($F435,BY_IND_Demand_Drivers!$B$5:$J$100,7,FALSE)</f>
        <v>0.87573586249593516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76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ILDTF</v>
      </c>
      <c r="G436" s="16">
        <f>VLOOKUP($D436,'Growth rate'!$B$3:$S$93,6,FALSE)*VLOOKUP($F436,BY_IND_Demand_Drivers!$B$5:$J$100,7,FALSE)</f>
        <v>0.89086317476000365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76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ILDTF</v>
      </c>
      <c r="G437" s="16">
        <f>VLOOKUP($D437,'Growth rate'!$B$3:$S$93,6,FALSE)*VLOOKUP($F437,BY_IND_Demand_Drivers!$B$5:$J$100,7,FALSE)</f>
        <v>0.90599048702407226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76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ILDTF</v>
      </c>
      <c r="G438" s="16">
        <f>VLOOKUP($D438,'Growth rate'!$B$3:$S$93,6,FALSE)*VLOOKUP($F438,BY_IND_Demand_Drivers!$B$5:$J$100,7,FALSE)</f>
        <v>0.92111779928814075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76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ILDTF</v>
      </c>
      <c r="G439" s="16">
        <f>VLOOKUP($D439,'Growth rate'!$B$3:$S$93,6,FALSE)*VLOOKUP($F439,BY_IND_Demand_Drivers!$B$5:$J$100,7,FALSE)</f>
        <v>0.93624511155220935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76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ILDTF</v>
      </c>
      <c r="G440" s="16">
        <f>VLOOKUP($D440,'Growth rate'!$B$3:$S$93,6,FALSE)*VLOOKUP($F440,BY_IND_Demand_Drivers!$B$5:$J$100,7,FALSE)</f>
        <v>0.95137242381627796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76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ILDTF</v>
      </c>
      <c r="G441" s="16">
        <f>VLOOKUP($D441,'Growth rate'!$B$3:$S$93,6,FALSE)*VLOOKUP($F441,BY_IND_Demand_Drivers!$B$5:$J$100,7,FALSE)</f>
        <v>0.96649973608034656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76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ILDTF</v>
      </c>
      <c r="G442" s="16">
        <f>VLOOKUP($D442,'Growth rate'!$B$3:$S$93,6,FALSE)*VLOOKUP($F442,BY_IND_Demand_Drivers!$B$5:$J$100,7,FALSE)</f>
        <v>0.98162704834441505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76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ILDTF</v>
      </c>
      <c r="G443" s="16">
        <f>VLOOKUP($D443,'Growth rate'!$B$3:$S$93,6,FALSE)*VLOOKUP($F443,BY_IND_Demand_Drivers!$B$5:$J$100,7,FALSE)</f>
        <v>0.99675436060848377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76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ILDTF</v>
      </c>
      <c r="G444" s="16">
        <f>VLOOKUP($D444,'Growth rate'!$B$3:$S$93,6,FALSE)*VLOOKUP($F444,BY_IND_Demand_Drivers!$B$5:$J$100,7,FALSE)</f>
        <v>1.0118816728725522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76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ILDTF</v>
      </c>
      <c r="G445" s="16">
        <f>VLOOKUP($D445,'Growth rate'!$B$3:$S$93,6,FALSE)*VLOOKUP($F445,BY_IND_Demand_Drivers!$B$5:$J$100,7,FALSE)</f>
        <v>1.0270089851366209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76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ILDTF</v>
      </c>
      <c r="G446" s="16">
        <f>VLOOKUP($D446,'Growth rate'!$B$3:$S$93,6,FALSE)*VLOOKUP($F446,BY_IND_Demand_Drivers!$B$5:$J$100,7,FALSE)</f>
        <v>1.0385554876181582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76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ILDTF</v>
      </c>
      <c r="G447" s="16">
        <f>VLOOKUP($D447,'Growth rate'!$B$3:$S$93,6,FALSE)*VLOOKUP($F447,BY_IND_Demand_Drivers!$B$5:$J$100,7,FALSE)</f>
        <v>1.0501019900996957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76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ILDTF</v>
      </c>
      <c r="G448" s="16">
        <f>VLOOKUP($D448,'Growth rate'!$B$3:$S$93,6,FALSE)*VLOOKUP($F448,BY_IND_Demand_Drivers!$B$5:$J$100,7,FALSE)</f>
        <v>1.0616484925812333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76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ILDTF</v>
      </c>
      <c r="G449" s="16">
        <f>VLOOKUP($D449,'Growth rate'!$B$3:$S$93,6,FALSE)*VLOOKUP($F449,BY_IND_Demand_Drivers!$B$5:$J$100,7,FALSE)</f>
        <v>1.0731949950627706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76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ILDTF</v>
      </c>
      <c r="G450" s="16">
        <f>VLOOKUP($D450,'Growth rate'!$B$3:$S$93,6,FALSE)*VLOOKUP($F450,BY_IND_Demand_Drivers!$B$5:$J$100,7,FALSE)</f>
        <v>1.0847414975443082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76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ILDTF</v>
      </c>
      <c r="G451" s="16">
        <f>VLOOKUP($D451,'Growth rate'!$B$3:$S$93,6,FALSE)*VLOOKUP($F451,BY_IND_Demand_Drivers!$B$5:$J$100,7,FALSE)</f>
        <v>1.0971018136645501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76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ILDTF</v>
      </c>
      <c r="G452" s="16">
        <f>VLOOKUP($D452,'Growth rate'!$B$3:$S$93,6,FALSE)*VLOOKUP($F452,BY_IND_Demand_Drivers!$B$5:$J$100,7,FALSE)</f>
        <v>1.1094621297847915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76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ILDTF</v>
      </c>
      <c r="G453" s="16">
        <f>VLOOKUP($D453,'Growth rate'!$B$3:$S$93,6,FALSE)*VLOOKUP($F453,BY_IND_Demand_Drivers!$B$5:$J$100,7,FALSE)</f>
        <v>1.1218224459050334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76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ILDTF</v>
      </c>
      <c r="G454" s="16">
        <f>VLOOKUP($D454,'Growth rate'!$B$3:$S$93,6,FALSE)*VLOOKUP($F454,BY_IND_Demand_Drivers!$B$5:$J$100,7,FALSE)</f>
        <v>1.1341827620252751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76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ILDTF</v>
      </c>
      <c r="G455" s="16">
        <f>VLOOKUP($D455,'Growth rate'!$B$3:$S$93,6,FALSE)*VLOOKUP($F455,BY_IND_Demand_Drivers!$B$5:$J$100,7,FALSE)</f>
        <v>1.1465430781455168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76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ILDTF</v>
      </c>
      <c r="G456" s="16">
        <f>VLOOKUP($D456,'Growth rate'!$B$3:$S$93,6,FALSE)*VLOOKUP($F456,BY_IND_Demand_Drivers!$B$5:$J$100,7,FALSE)</f>
        <v>1.1588241289377736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76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ILDTF</v>
      </c>
      <c r="G457" s="16">
        <f>VLOOKUP($D457,'Growth rate'!$B$3:$S$93,6,FALSE)*VLOOKUP($F457,BY_IND_Demand_Drivers!$B$5:$J$100,7,FALSE)</f>
        <v>1.1711051797300305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76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ILDTF</v>
      </c>
      <c r="G458" s="16">
        <f>VLOOKUP($D458,'Growth rate'!$B$3:$S$93,6,FALSE)*VLOOKUP($F458,BY_IND_Demand_Drivers!$B$5:$J$100,7,FALSE)</f>
        <v>1.1833862305222873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76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ILDTF</v>
      </c>
      <c r="G459" s="16">
        <f>VLOOKUP($D459,'Growth rate'!$B$3:$S$93,6,FALSE)*VLOOKUP($F459,BY_IND_Demand_Drivers!$B$5:$J$100,7,FALSE)</f>
        <v>1.1956672813145437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76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ILDTF</v>
      </c>
      <c r="G460" s="16">
        <f>VLOOKUP($D460,'Growth rate'!$B$3:$S$93,6,FALSE)*VLOOKUP($F460,BY_IND_Demand_Drivers!$B$5:$J$100,7,FALSE)</f>
        <v>1.2079483321068007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76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ILDTF</v>
      </c>
      <c r="G461" s="16">
        <f>VLOOKUP($D461,'Growth rate'!$B$3:$S$93,6,FALSE)*VLOOKUP($F461,BY_IND_Demand_Drivers!$B$5:$J$100,7,FALSE)</f>
        <v>1.2201012595067255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76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ILDTF</v>
      </c>
      <c r="G462" s="16">
        <f>VLOOKUP($D462,'Growth rate'!$B$3:$S$93,6,FALSE)*VLOOKUP($F462,BY_IND_Demand_Drivers!$B$5:$J$100,7,FALSE)</f>
        <v>1.2322541869066508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76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ILDTF</v>
      </c>
      <c r="G463" s="16">
        <f>VLOOKUP($D463,'Growth rate'!$B$3:$S$93,6,FALSE)*VLOOKUP($F463,BY_IND_Demand_Drivers!$B$5:$J$100,7,FALSE)</f>
        <v>1.2444071143065756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76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ILDTF</v>
      </c>
      <c r="G464" s="16">
        <f>VLOOKUP($D464,'Growth rate'!$B$3:$S$93,6,FALSE)*VLOOKUP($F464,BY_IND_Demand_Drivers!$B$5:$J$100,7,FALSE)</f>
        <v>1.2565600417065008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76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ILDTF</v>
      </c>
      <c r="G465" s="16">
        <f>VLOOKUP($D465,'Growth rate'!$B$3:$S$93,6,FALSE)*VLOOKUP($F465,BY_IND_Demand_Drivers!$B$5:$J$100,7,FALSE)</f>
        <v>1.2687129691064256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76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ILDTF</v>
      </c>
      <c r="G466" s="16">
        <f>VLOOKUP($D466,'Growth rate'!$B$3:$S$93,6,FALSE)*VLOOKUP($F466,BY_IND_Demand_Drivers!$B$5:$J$100,7,FALSE)</f>
        <v>1.2802230430840007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76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ILDTF</v>
      </c>
      <c r="G467" s="16">
        <f>VLOOKUP($D467,'Growth rate'!$B$3:$S$93,6,FALSE)*VLOOKUP($F467,BY_IND_Demand_Drivers!$B$5:$J$100,7,FALSE)</f>
        <v>1.2917331170615756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76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ILDTF</v>
      </c>
      <c r="G468" s="16">
        <f>VLOOKUP($D468,'Growth rate'!$B$3:$S$93,6,FALSE)*VLOOKUP($F468,BY_IND_Demand_Drivers!$B$5:$J$100,7,FALSE)</f>
        <v>1.30324319103915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76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ILDTF</v>
      </c>
      <c r="G469" s="16">
        <f>VLOOKUP($D469,'Growth rate'!$B$3:$S$93,6,FALSE)*VLOOKUP($F469,BY_IND_Demand_Drivers!$B$5:$J$100,7,FALSE)</f>
        <v>1.3147532650167248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76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ILDTF</v>
      </c>
      <c r="G470" s="16">
        <f>VLOOKUP($D470,'Growth rate'!$B$3:$S$93,6,FALSE)*VLOOKUP($F470,BY_IND_Demand_Drivers!$B$5:$J$100,7,FALSE)</f>
        <v>1.3262633389942997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76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ILDTF</v>
      </c>
      <c r="G471" s="16">
        <f>VLOOKUP($D471,'Growth rate'!$B$3:$S$93,6,FALSE)*VLOOKUP($F471,BY_IND_Demand_Drivers!$B$5:$J$100,7,FALSE)</f>
        <v>1.337071551394345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76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ILDTF</v>
      </c>
      <c r="G472" s="16">
        <f>VLOOKUP($D472,'Growth rate'!$B$3:$S$93,6,FALSE)*VLOOKUP($F472,BY_IND_Demand_Drivers!$B$5:$J$100,7,FALSE)</f>
        <v>1.3478797637943902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76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ILDTF</v>
      </c>
      <c r="G473" s="16">
        <f>VLOOKUP($D473,'Growth rate'!$B$3:$S$93,6,FALSE)*VLOOKUP($F473,BY_IND_Demand_Drivers!$B$5:$J$100,7,FALSE)</f>
        <v>1.3586879761944353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76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ILDTF</v>
      </c>
      <c r="G474" s="16">
        <f>VLOOKUP($D474,'Growth rate'!$B$3:$S$93,6,FALSE)*VLOOKUP($F474,BY_IND_Demand_Drivers!$B$5:$J$100,7,FALSE)</f>
        <v>1.3694961885944805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76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ILDTF</v>
      </c>
      <c r="G475" s="16">
        <f>VLOOKUP($D475,'Growth rate'!$B$3:$S$93,6,FALSE)*VLOOKUP($F475,BY_IND_Demand_Drivers!$B$5:$J$100,7,FALSE)</f>
        <v>1.3803044009945258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76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ILDTF</v>
      </c>
      <c r="G476" s="16">
        <f>VLOOKUP($D476,'Growth rate'!$B$3:$S$93,6,FALSE)*VLOOKUP($F476,BY_IND_Demand_Drivers!$B$5:$J$100,7,FALSE)</f>
        <v>1.3897985207026269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76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ILDTF</v>
      </c>
      <c r="G477" s="16">
        <f>VLOOKUP($D477,'Growth rate'!$B$3:$S$93,6,FALSE)*VLOOKUP($F477,BY_IND_Demand_Drivers!$B$5:$J$100,7,FALSE)</f>
        <v>1.3992926404107273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76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ILDTF</v>
      </c>
      <c r="G478" s="16">
        <f>VLOOKUP($D478,'Growth rate'!$B$3:$S$93,6,FALSE)*VLOOKUP($F478,BY_IND_Demand_Drivers!$B$5:$J$100,7,FALSE)</f>
        <v>1.4087867601188284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76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ILDTF</v>
      </c>
      <c r="G479" s="16">
        <f>VLOOKUP($D479,'Growth rate'!$B$3:$S$93,6,FALSE)*VLOOKUP($F479,BY_IND_Demand_Drivers!$B$5:$J$100,7,FALSE)</f>
        <v>1.4182808798269293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76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ILDTF</v>
      </c>
      <c r="G480" s="16">
        <f>VLOOKUP($D480,'Growth rate'!$B$3:$S$93,6,FALSE)*VLOOKUP($F480,BY_IND_Demand_Drivers!$B$5:$J$100,7,FALSE)</f>
        <v>1.42777499953503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76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ILDTF</v>
      </c>
      <c r="G481" s="16">
        <f>VLOOKUP($D481,'Growth rate'!$B$3:$S$93,6,FALSE)*VLOOKUP($F481,BY_IND_Demand_Drivers!$B$5:$J$100,7,FALSE)</f>
        <v>1.4361169118981949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76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ILDTF</v>
      </c>
      <c r="G482" s="16">
        <f>VLOOKUP($D482,'Growth rate'!$B$3:$S$93,6,FALSE)*VLOOKUP($F482,BY_IND_Demand_Drivers!$B$5:$J$100,7,FALSE)</f>
        <v>1.4444588242613592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76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ILDTF</v>
      </c>
      <c r="G483" s="16">
        <f>VLOOKUP($D483,'Growth rate'!$B$3:$S$93,6,FALSE)*VLOOKUP($F483,BY_IND_Demand_Drivers!$B$5:$J$100,7,FALSE)</f>
        <v>1.4528007366245237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76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ILDTF</v>
      </c>
      <c r="G484" s="16">
        <f>VLOOKUP($D484,'Growth rate'!$B$3:$S$93,6,FALSE)*VLOOKUP($F484,BY_IND_Demand_Drivers!$B$5:$J$100,7,FALSE)</f>
        <v>1.4611426489876882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76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ILDTF</v>
      </c>
      <c r="G485" s="16">
        <f>VLOOKUP($D485,'Growth rate'!$B$3:$S$93,6,FALSE)*VLOOKUP($F485,BY_IND_Demand_Drivers!$B$5:$J$100,7,FALSE)</f>
        <v>1.4694845613508527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76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ILDTF</v>
      </c>
      <c r="G486" s="16">
        <f>VLOOKUP($D486,'Growth rate'!$B$3:$S$93,6,FALSE)*VLOOKUP($F486,BY_IND_Demand_Drivers!$B$5:$J$100,7,FALSE)</f>
        <v>1.4770032411350911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76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ILDTF</v>
      </c>
      <c r="G487" s="16">
        <f>VLOOKUP($D487,'Growth rate'!$B$3:$S$93,6,FALSE)*VLOOKUP($F487,BY_IND_Demand_Drivers!$B$5:$J$100,7,FALSE)</f>
        <v>1.4845219209193299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76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ILDTF</v>
      </c>
      <c r="G488" s="16">
        <f>VLOOKUP($D488,'Growth rate'!$B$3:$S$93,6,FALSE)*VLOOKUP($F488,BY_IND_Demand_Drivers!$B$5:$J$100,7,FALSE)</f>
        <v>1.492040600703568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76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ILDTF</v>
      </c>
      <c r="G489" s="16">
        <f>VLOOKUP($D489,'Growth rate'!$B$3:$S$93,6,FALSE)*VLOOKUP($F489,BY_IND_Demand_Drivers!$B$5:$J$100,7,FALSE)</f>
        <v>1.4995592804878066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76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ILDTF</v>
      </c>
      <c r="G490" s="16">
        <f>VLOOKUP($D490,'Growth rate'!$B$3:$S$93,6,FALSE)*VLOOKUP($F490,BY_IND_Demand_Drivers!$B$5:$J$100,7,FALSE)</f>
        <v>1.507077960272045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76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ILDTF</v>
      </c>
      <c r="G491" s="16">
        <f>VLOOKUP($D491,'Growth rate'!$B$3:$S$93,6,FALSE)*VLOOKUP($F491,BY_IND_Demand_Drivers!$B$5:$J$100,7,FALSE)</f>
        <v>1.5139379593736519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76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ILDTF</v>
      </c>
      <c r="G492" s="16">
        <f>VLOOKUP($D492,'Growth rate'!$B$3:$S$93,6,FALSE)*VLOOKUP($F492,BY_IND_Demand_Drivers!$B$5:$J$100,7,FALSE)</f>
        <v>1.5207979584752591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76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ILDTF</v>
      </c>
      <c r="G493" s="16">
        <f>VLOOKUP($D493,'Growth rate'!$B$3:$S$93,6,FALSE)*VLOOKUP($F493,BY_IND_Demand_Drivers!$B$5:$J$100,7,FALSE)</f>
        <v>1.5276579575768656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76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ILDTF</v>
      </c>
      <c r="G494" s="16">
        <f>VLOOKUP($D494,'Growth rate'!$B$3:$S$93,6,FALSE)*VLOOKUP($F494,BY_IND_Demand_Drivers!$B$5:$J$100,7,FALSE)</f>
        <v>1.5345179566784726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76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ILDTF</v>
      </c>
      <c r="G495" s="16">
        <f>VLOOKUP($D495,'Growth rate'!$B$3:$S$93,6,FALSE)*VLOOKUP($F495,BY_IND_Demand_Drivers!$B$5:$J$100,7,FALSE)</f>
        <v>1.5413779557800793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77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ILDFL</v>
      </c>
      <c r="G496" s="16">
        <f>VLOOKUP($D496,'Growth rate'!$B$3:$S$93,6,FALSE)*VLOOKUP($F496,BY_IND_Demand_Drivers!$B$5:$J$100,7,FALSE)</f>
        <v>3.2316594059405901E-2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77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ILDFL</v>
      </c>
      <c r="G497" s="16">
        <f>VLOOKUP($D497,'Growth rate'!$B$3:$S$93,6,FALSE)*VLOOKUP($F497,BY_IND_Demand_Drivers!$B$5:$J$100,7,FALSE)</f>
        <v>3.3192595189228027E-2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77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ILDFL</v>
      </c>
      <c r="G498" s="16">
        <f>VLOOKUP($D498,'Growth rate'!$B$3:$S$93,6,FALSE)*VLOOKUP($F498,BY_IND_Demand_Drivers!$B$5:$J$100,7,FALSE)</f>
        <v>3.4068596319050161E-2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77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ILDFL</v>
      </c>
      <c r="G499" s="16">
        <f>VLOOKUP($D499,'Growth rate'!$B$3:$S$93,6,FALSE)*VLOOKUP($F499,BY_IND_Demand_Drivers!$B$5:$J$100,7,FALSE)</f>
        <v>3.4944597448872294E-2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77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ILDFL</v>
      </c>
      <c r="G500" s="16">
        <f>VLOOKUP($D500,'Growth rate'!$B$3:$S$93,6,FALSE)*VLOOKUP($F500,BY_IND_Demand_Drivers!$B$5:$J$100,7,FALSE)</f>
        <v>3.5820598578694428E-2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77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ILDFL</v>
      </c>
      <c r="G501" s="16">
        <f>VLOOKUP($D501,'Growth rate'!$B$3:$S$93,6,FALSE)*VLOOKUP($F501,BY_IND_Demand_Drivers!$B$5:$J$100,7,FALSE)</f>
        <v>3.6696599708516554E-2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77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ILDFL</v>
      </c>
      <c r="G502" s="16">
        <f>VLOOKUP($D502,'Growth rate'!$B$3:$S$93,6,FALSE)*VLOOKUP($F502,BY_IND_Demand_Drivers!$B$5:$J$100,7,FALSE)</f>
        <v>3.7572600838338688E-2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77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ILDFL</v>
      </c>
      <c r="G503" s="16">
        <f>VLOOKUP($D503,'Growth rate'!$B$3:$S$93,6,FALSE)*VLOOKUP($F503,BY_IND_Demand_Drivers!$B$5:$J$100,7,FALSE)</f>
        <v>3.8448601968160814E-2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77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ILDFL</v>
      </c>
      <c r="G504" s="16">
        <f>VLOOKUP($D504,'Growth rate'!$B$3:$S$93,6,FALSE)*VLOOKUP($F504,BY_IND_Demand_Drivers!$B$5:$J$100,7,FALSE)</f>
        <v>3.9324603097982955E-2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77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ILDFL</v>
      </c>
      <c r="G505" s="16">
        <f>VLOOKUP($D505,'Growth rate'!$B$3:$S$93,6,FALSE)*VLOOKUP($F505,BY_IND_Demand_Drivers!$B$5:$J$100,7,FALSE)</f>
        <v>4.0200604227805081E-2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77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ILDFL</v>
      </c>
      <c r="G506" s="16">
        <f>VLOOKUP($D506,'Growth rate'!$B$3:$S$93,6,FALSE)*VLOOKUP($F506,BY_IND_Demand_Drivers!$B$5:$J$100,7,FALSE)</f>
        <v>4.1076605357627215E-2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77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ILDFL</v>
      </c>
      <c r="G507" s="16">
        <f>VLOOKUP($D507,'Growth rate'!$B$3:$S$93,6,FALSE)*VLOOKUP($F507,BY_IND_Demand_Drivers!$B$5:$J$100,7,FALSE)</f>
        <v>4.1952606487449348E-2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77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ILDFL</v>
      </c>
      <c r="G508" s="16">
        <f>VLOOKUP($D508,'Growth rate'!$B$3:$S$93,6,FALSE)*VLOOKUP($F508,BY_IND_Demand_Drivers!$B$5:$J$100,7,FALSE)</f>
        <v>4.2828607617271475E-2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77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ILDFL</v>
      </c>
      <c r="G509" s="16">
        <f>VLOOKUP($D509,'Growth rate'!$B$3:$S$93,6,FALSE)*VLOOKUP($F509,BY_IND_Demand_Drivers!$B$5:$J$100,7,FALSE)</f>
        <v>4.3704608747093608E-2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77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ILDFL</v>
      </c>
      <c r="G510" s="16">
        <f>VLOOKUP($D510,'Growth rate'!$B$3:$S$93,6,FALSE)*VLOOKUP($F510,BY_IND_Demand_Drivers!$B$5:$J$100,7,FALSE)</f>
        <v>4.4580609876915742E-2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77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ILDFL</v>
      </c>
      <c r="G511" s="16">
        <f>VLOOKUP($D511,'Growth rate'!$B$3:$S$93,6,FALSE)*VLOOKUP($F511,BY_IND_Demand_Drivers!$B$5:$J$100,7,FALSE)</f>
        <v>4.5456611006737868E-2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77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ILDFL</v>
      </c>
      <c r="G512" s="16">
        <f>VLOOKUP($D512,'Growth rate'!$B$3:$S$93,6,FALSE)*VLOOKUP($F512,BY_IND_Demand_Drivers!$B$5:$J$100,7,FALSE)</f>
        <v>4.6332612136560009E-2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77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ILDFL</v>
      </c>
      <c r="G513" s="16">
        <f>VLOOKUP($D513,'Growth rate'!$B$3:$S$93,6,FALSE)*VLOOKUP($F513,BY_IND_Demand_Drivers!$B$5:$J$100,7,FALSE)</f>
        <v>4.7208613266382135E-2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77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ILDFL</v>
      </c>
      <c r="G514" s="16">
        <f>VLOOKUP($D514,'Growth rate'!$B$3:$S$93,6,FALSE)*VLOOKUP($F514,BY_IND_Demand_Drivers!$B$5:$J$100,7,FALSE)</f>
        <v>4.8084614396204269E-2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77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ILDFL</v>
      </c>
      <c r="G515" s="16">
        <f>VLOOKUP($D515,'Growth rate'!$B$3:$S$93,6,FALSE)*VLOOKUP($F515,BY_IND_Demand_Drivers!$B$5:$J$100,7,FALSE)</f>
        <v>4.8960615526026395E-2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77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ILDFL</v>
      </c>
      <c r="G516" s="16">
        <f>VLOOKUP($D516,'Growth rate'!$B$3:$S$93,6,FALSE)*VLOOKUP($F516,BY_IND_Demand_Drivers!$B$5:$J$100,7,FALSE)</f>
        <v>4.9836616655848529E-2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77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ILDFL</v>
      </c>
      <c r="G517" s="16">
        <f>VLOOKUP($D517,'Growth rate'!$B$3:$S$93,6,FALSE)*VLOOKUP($F517,BY_IND_Demand_Drivers!$B$5:$J$100,7,FALSE)</f>
        <v>5.0712617785670662E-2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77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ILDFL</v>
      </c>
      <c r="G518" s="16">
        <f>VLOOKUP($D518,'Growth rate'!$B$3:$S$93,6,FALSE)*VLOOKUP($F518,BY_IND_Demand_Drivers!$B$5:$J$100,7,FALSE)</f>
        <v>5.1588618915492795E-2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77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ILDFL</v>
      </c>
      <c r="G519" s="16">
        <f>VLOOKUP($D519,'Growth rate'!$B$3:$S$93,6,FALSE)*VLOOKUP($F519,BY_IND_Demand_Drivers!$B$5:$J$100,7,FALSE)</f>
        <v>5.2464620045314922E-2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77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ILDFL</v>
      </c>
      <c r="G520" s="16">
        <f>VLOOKUP($D520,'Growth rate'!$B$3:$S$93,6,FALSE)*VLOOKUP($F520,BY_IND_Demand_Drivers!$B$5:$J$100,7,FALSE)</f>
        <v>5.3340621175137055E-2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77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ILDFL</v>
      </c>
      <c r="G521" s="16">
        <f>VLOOKUP($D521,'Growth rate'!$B$3:$S$93,6,FALSE)*VLOOKUP($F521,BY_IND_Demand_Drivers!$B$5:$J$100,7,FALSE)</f>
        <v>5.4216622304959182E-2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77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ILDFL</v>
      </c>
      <c r="G522" s="16">
        <f>VLOOKUP($D522,'Growth rate'!$B$3:$S$93,6,FALSE)*VLOOKUP($F522,BY_IND_Demand_Drivers!$B$5:$J$100,7,FALSE)</f>
        <v>5.5092623434781322E-2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77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ILDFL</v>
      </c>
      <c r="G523" s="16">
        <f>VLOOKUP($D523,'Growth rate'!$B$3:$S$93,6,FALSE)*VLOOKUP($F523,BY_IND_Demand_Drivers!$B$5:$J$100,7,FALSE)</f>
        <v>5.5968624564603449E-2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77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ILDFL</v>
      </c>
      <c r="G524" s="16">
        <f>VLOOKUP($D524,'Growth rate'!$B$3:$S$93,6,FALSE)*VLOOKUP($F524,BY_IND_Demand_Drivers!$B$5:$J$100,7,FALSE)</f>
        <v>5.6844625694425582E-2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77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ILDFL</v>
      </c>
      <c r="G525" s="16">
        <f>VLOOKUP($D525,'Growth rate'!$B$3:$S$93,6,FALSE)*VLOOKUP($F525,BY_IND_Demand_Drivers!$B$5:$J$100,7,FALSE)</f>
        <v>5.7720626824247716E-2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77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ILDFL</v>
      </c>
      <c r="G526" s="16">
        <f>VLOOKUP($D526,'Growth rate'!$B$3:$S$93,6,FALSE)*VLOOKUP($F526,BY_IND_Demand_Drivers!$B$5:$J$100,7,FALSE)</f>
        <v>5.8596627954069842E-2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77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ILDFL</v>
      </c>
      <c r="G527" s="16">
        <f>VLOOKUP($D527,'Growth rate'!$B$3:$S$93,6,FALSE)*VLOOKUP($F527,BY_IND_Demand_Drivers!$B$5:$J$100,7,FALSE)</f>
        <v>5.9472629083891976E-2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77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ILDFL</v>
      </c>
      <c r="G528" s="16">
        <f>VLOOKUP($D528,'Growth rate'!$B$3:$S$93,6,FALSE)*VLOOKUP($F528,BY_IND_Demand_Drivers!$B$5:$J$100,7,FALSE)</f>
        <v>6.0141270614043105E-2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77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ILDFL</v>
      </c>
      <c r="G529" s="16">
        <f>VLOOKUP($D529,'Growth rate'!$B$3:$S$93,6,FALSE)*VLOOKUP($F529,BY_IND_Demand_Drivers!$B$5:$J$100,7,FALSE)</f>
        <v>6.0809912144194241E-2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77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ILDFL</v>
      </c>
      <c r="G530" s="16">
        <f>VLOOKUP($D530,'Growth rate'!$B$3:$S$93,6,FALSE)*VLOOKUP($F530,BY_IND_Demand_Drivers!$B$5:$J$100,7,FALSE)</f>
        <v>6.1478553674345383E-2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77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ILDFL</v>
      </c>
      <c r="G531" s="16">
        <f>VLOOKUP($D531,'Growth rate'!$B$3:$S$93,6,FALSE)*VLOOKUP($F531,BY_IND_Demand_Drivers!$B$5:$J$100,7,FALSE)</f>
        <v>6.2147195204496519E-2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77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ILDFL</v>
      </c>
      <c r="G532" s="16">
        <f>VLOOKUP($D532,'Growth rate'!$B$3:$S$93,6,FALSE)*VLOOKUP($F532,BY_IND_Demand_Drivers!$B$5:$J$100,7,FALSE)</f>
        <v>6.2815836734647662E-2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77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ILDFL</v>
      </c>
      <c r="G533" s="16">
        <f>VLOOKUP($D533,'Growth rate'!$B$3:$S$93,6,FALSE)*VLOOKUP($F533,BY_IND_Demand_Drivers!$B$5:$J$100,7,FALSE)</f>
        <v>6.3531605054708659E-2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77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ILDFL</v>
      </c>
      <c r="G534" s="16">
        <f>VLOOKUP($D534,'Growth rate'!$B$3:$S$93,6,FALSE)*VLOOKUP($F534,BY_IND_Demand_Drivers!$B$5:$J$100,7,FALSE)</f>
        <v>6.4247373374769656E-2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77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ILDFL</v>
      </c>
      <c r="G535" s="16">
        <f>VLOOKUP($D535,'Growth rate'!$B$3:$S$93,6,FALSE)*VLOOKUP($F535,BY_IND_Demand_Drivers!$B$5:$J$100,7,FALSE)</f>
        <v>6.4963141694830653E-2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77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ILDFL</v>
      </c>
      <c r="G536" s="16">
        <f>VLOOKUP($D536,'Growth rate'!$B$3:$S$93,6,FALSE)*VLOOKUP($F536,BY_IND_Demand_Drivers!$B$5:$J$100,7,FALSE)</f>
        <v>6.567891001489165E-2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77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ILDFL</v>
      </c>
      <c r="G537" s="16">
        <f>VLOOKUP($D537,'Growth rate'!$B$3:$S$93,6,FALSE)*VLOOKUP($F537,BY_IND_Demand_Drivers!$B$5:$J$100,7,FALSE)</f>
        <v>6.6394678334952634E-2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77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ILDFL</v>
      </c>
      <c r="G538" s="16">
        <f>VLOOKUP($D538,'Growth rate'!$B$3:$S$93,6,FALSE)*VLOOKUP($F538,BY_IND_Demand_Drivers!$B$5:$J$100,7,FALSE)</f>
        <v>6.7105856512650053E-2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77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ILDFL</v>
      </c>
      <c r="G539" s="16">
        <f>VLOOKUP($D539,'Growth rate'!$B$3:$S$93,6,FALSE)*VLOOKUP($F539,BY_IND_Demand_Drivers!$B$5:$J$100,7,FALSE)</f>
        <v>6.7817034690347458E-2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77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ILDFL</v>
      </c>
      <c r="G540" s="16">
        <f>VLOOKUP($D540,'Growth rate'!$B$3:$S$93,6,FALSE)*VLOOKUP($F540,BY_IND_Demand_Drivers!$B$5:$J$100,7,FALSE)</f>
        <v>6.8528212868044863E-2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77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ILDFL</v>
      </c>
      <c r="G541" s="16">
        <f>VLOOKUP($D541,'Growth rate'!$B$3:$S$93,6,FALSE)*VLOOKUP($F541,BY_IND_Demand_Drivers!$B$5:$J$100,7,FALSE)</f>
        <v>6.9239391045742255E-2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77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ILDFL</v>
      </c>
      <c r="G542" s="16">
        <f>VLOOKUP($D542,'Growth rate'!$B$3:$S$93,6,FALSE)*VLOOKUP($F542,BY_IND_Demand_Drivers!$B$5:$J$100,7,FALSE)</f>
        <v>6.9950569223439674E-2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77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ILDFL</v>
      </c>
      <c r="G543" s="16">
        <f>VLOOKUP($D543,'Growth rate'!$B$3:$S$93,6,FALSE)*VLOOKUP($F543,BY_IND_Demand_Drivers!$B$5:$J$100,7,FALSE)</f>
        <v>7.0654327957783217E-2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77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ILDFL</v>
      </c>
      <c r="G544" s="16">
        <f>VLOOKUP($D544,'Growth rate'!$B$3:$S$93,6,FALSE)*VLOOKUP($F544,BY_IND_Demand_Drivers!$B$5:$J$100,7,FALSE)</f>
        <v>7.1358086692126788E-2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77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ILDFL</v>
      </c>
      <c r="G545" s="16">
        <f>VLOOKUP($D545,'Growth rate'!$B$3:$S$93,6,FALSE)*VLOOKUP($F545,BY_IND_Demand_Drivers!$B$5:$J$100,7,FALSE)</f>
        <v>7.2061845426470331E-2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77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ILDFL</v>
      </c>
      <c r="G546" s="16">
        <f>VLOOKUP($D546,'Growth rate'!$B$3:$S$93,6,FALSE)*VLOOKUP($F546,BY_IND_Demand_Drivers!$B$5:$J$100,7,FALSE)</f>
        <v>7.2765604160813901E-2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77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ILDFL</v>
      </c>
      <c r="G547" s="16">
        <f>VLOOKUP($D547,'Growth rate'!$B$3:$S$93,6,FALSE)*VLOOKUP($F547,BY_IND_Demand_Drivers!$B$5:$J$100,7,FALSE)</f>
        <v>7.3469362895157445E-2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77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ILDFL</v>
      </c>
      <c r="G548" s="16">
        <f>VLOOKUP($D548,'Growth rate'!$B$3:$S$93,6,FALSE)*VLOOKUP($F548,BY_IND_Demand_Drivers!$B$5:$J$100,7,FALSE)</f>
        <v>7.4135894902475186E-2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77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ILDFL</v>
      </c>
      <c r="G549" s="16">
        <f>VLOOKUP($D549,'Growth rate'!$B$3:$S$93,6,FALSE)*VLOOKUP($F549,BY_IND_Demand_Drivers!$B$5:$J$100,7,FALSE)</f>
        <v>7.4802426909792941E-2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77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ILDFL</v>
      </c>
      <c r="G550" s="16">
        <f>VLOOKUP($D550,'Growth rate'!$B$3:$S$93,6,FALSE)*VLOOKUP($F550,BY_IND_Demand_Drivers!$B$5:$J$100,7,FALSE)</f>
        <v>7.5468958917110654E-2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77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ILDFL</v>
      </c>
      <c r="G551" s="16">
        <f>VLOOKUP($D551,'Growth rate'!$B$3:$S$93,6,FALSE)*VLOOKUP($F551,BY_IND_Demand_Drivers!$B$5:$J$100,7,FALSE)</f>
        <v>7.6135490924428381E-2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77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ILDFL</v>
      </c>
      <c r="G552" s="16">
        <f>VLOOKUP($D552,'Growth rate'!$B$3:$S$93,6,FALSE)*VLOOKUP($F552,BY_IND_Demand_Drivers!$B$5:$J$100,7,FALSE)</f>
        <v>7.6802022931746136E-2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77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ILDFL</v>
      </c>
      <c r="G553" s="16">
        <f>VLOOKUP($D553,'Growth rate'!$B$3:$S$93,6,FALSE)*VLOOKUP($F553,BY_IND_Demand_Drivers!$B$5:$J$100,7,FALSE)</f>
        <v>7.7427911133729391E-2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77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ILDFL</v>
      </c>
      <c r="G554" s="16">
        <f>VLOOKUP($D554,'Growth rate'!$B$3:$S$93,6,FALSE)*VLOOKUP($F554,BY_IND_Demand_Drivers!$B$5:$J$100,7,FALSE)</f>
        <v>7.8053799335712659E-2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77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ILDFL</v>
      </c>
      <c r="G555" s="16">
        <f>VLOOKUP($D555,'Growth rate'!$B$3:$S$93,6,FALSE)*VLOOKUP($F555,BY_IND_Demand_Drivers!$B$5:$J$100,7,FALSE)</f>
        <v>7.86796875376959E-2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77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ILDFL</v>
      </c>
      <c r="G556" s="16">
        <f>VLOOKUP($D556,'Growth rate'!$B$3:$S$93,6,FALSE)*VLOOKUP($F556,BY_IND_Demand_Drivers!$B$5:$J$100,7,FALSE)</f>
        <v>7.9305575739679168E-2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77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ILDFL</v>
      </c>
      <c r="G557" s="16">
        <f>VLOOKUP($D557,'Growth rate'!$B$3:$S$93,6,FALSE)*VLOOKUP($F557,BY_IND_Demand_Drivers!$B$5:$J$100,7,FALSE)</f>
        <v>7.9931463941662423E-2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77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ILDFL</v>
      </c>
      <c r="G558" s="16">
        <f>VLOOKUP($D558,'Growth rate'!$B$3:$S$93,6,FALSE)*VLOOKUP($F558,BY_IND_Demand_Drivers!$B$5:$J$100,7,FALSE)</f>
        <v>8.0481254905568012E-2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77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ILDFL</v>
      </c>
      <c r="G559" s="16">
        <f>VLOOKUP($D559,'Growth rate'!$B$3:$S$93,6,FALSE)*VLOOKUP($F559,BY_IND_Demand_Drivers!$B$5:$J$100,7,FALSE)</f>
        <v>8.1031045869473572E-2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77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ILDFL</v>
      </c>
      <c r="G560" s="16">
        <f>VLOOKUP($D560,'Growth rate'!$B$3:$S$93,6,FALSE)*VLOOKUP($F560,BY_IND_Demand_Drivers!$B$5:$J$100,7,FALSE)</f>
        <v>8.1580836833379161E-2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77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ILDFL</v>
      </c>
      <c r="G561" s="16">
        <f>VLOOKUP($D561,'Growth rate'!$B$3:$S$93,6,FALSE)*VLOOKUP($F561,BY_IND_Demand_Drivers!$B$5:$J$100,7,FALSE)</f>
        <v>8.2130627797284736E-2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77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ILDFL</v>
      </c>
      <c r="G562" s="16">
        <f>VLOOKUP($D562,'Growth rate'!$B$3:$S$93,6,FALSE)*VLOOKUP($F562,BY_IND_Demand_Drivers!$B$5:$J$100,7,FALSE)</f>
        <v>8.2680418761190311E-2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77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ILDFL</v>
      </c>
      <c r="G563" s="16">
        <f>VLOOKUP($D563,'Growth rate'!$B$3:$S$93,6,FALSE)*VLOOKUP($F563,BY_IND_Demand_Drivers!$B$5:$J$100,7,FALSE)</f>
        <v>8.3163487037130307E-2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77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ILDFL</v>
      </c>
      <c r="G564" s="16">
        <f>VLOOKUP($D564,'Growth rate'!$B$3:$S$93,6,FALSE)*VLOOKUP($F564,BY_IND_Demand_Drivers!$B$5:$J$100,7,FALSE)</f>
        <v>8.3646555313070275E-2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77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ILDFL</v>
      </c>
      <c r="G565" s="16">
        <f>VLOOKUP($D565,'Growth rate'!$B$3:$S$93,6,FALSE)*VLOOKUP($F565,BY_IND_Demand_Drivers!$B$5:$J$100,7,FALSE)</f>
        <v>8.4129623589010258E-2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77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ILDFL</v>
      </c>
      <c r="G566" s="16">
        <f>VLOOKUP($D566,'Growth rate'!$B$3:$S$93,6,FALSE)*VLOOKUP($F566,BY_IND_Demand_Drivers!$B$5:$J$100,7,FALSE)</f>
        <v>8.461269186495024E-2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77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ILDFL</v>
      </c>
      <c r="G567" s="16">
        <f>VLOOKUP($D567,'Growth rate'!$B$3:$S$93,6,FALSE)*VLOOKUP($F567,BY_IND_Demand_Drivers!$B$5:$J$100,7,FALSE)</f>
        <v>8.5095760140890209E-2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77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ILDFL</v>
      </c>
      <c r="G568" s="16">
        <f>VLOOKUP($D568,'Growth rate'!$B$3:$S$93,6,FALSE)*VLOOKUP($F568,BY_IND_Demand_Drivers!$B$5:$J$100,7,FALSE)</f>
        <v>8.5531156189493515E-2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77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ILDFL</v>
      </c>
      <c r="G569" s="16">
        <f>VLOOKUP($D569,'Growth rate'!$B$3:$S$93,6,FALSE)*VLOOKUP($F569,BY_IND_Demand_Drivers!$B$5:$J$100,7,FALSE)</f>
        <v>8.5966552238096836E-2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77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ILDFL</v>
      </c>
      <c r="G570" s="16">
        <f>VLOOKUP($D570,'Growth rate'!$B$3:$S$93,6,FALSE)*VLOOKUP($F570,BY_IND_Demand_Drivers!$B$5:$J$100,7,FALSE)</f>
        <v>8.6401948286700114E-2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77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ILDFL</v>
      </c>
      <c r="G571" s="16">
        <f>VLOOKUP($D571,'Growth rate'!$B$3:$S$93,6,FALSE)*VLOOKUP($F571,BY_IND_Demand_Drivers!$B$5:$J$100,7,FALSE)</f>
        <v>8.6837344335303421E-2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77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ILDFL</v>
      </c>
      <c r="G572" s="16">
        <f>VLOOKUP($D572,'Growth rate'!$B$3:$S$93,6,FALSE)*VLOOKUP($F572,BY_IND_Demand_Drivers!$B$5:$J$100,7,FALSE)</f>
        <v>8.7272740383906713E-2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77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ILDFL</v>
      </c>
      <c r="G573" s="16">
        <f>VLOOKUP($D573,'Growth rate'!$B$3:$S$93,6,FALSE)*VLOOKUP($F573,BY_IND_Demand_Drivers!$B$5:$J$100,7,FALSE)</f>
        <v>8.7669993171360594E-2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77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ILDFL</v>
      </c>
      <c r="G574" s="16">
        <f>VLOOKUP($D574,'Growth rate'!$B$3:$S$93,6,FALSE)*VLOOKUP($F574,BY_IND_Demand_Drivers!$B$5:$J$100,7,FALSE)</f>
        <v>8.8067245958814475E-2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77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ILDFL</v>
      </c>
      <c r="G575" s="16">
        <f>VLOOKUP($D575,'Growth rate'!$B$3:$S$93,6,FALSE)*VLOOKUP($F575,BY_IND_Demand_Drivers!$B$5:$J$100,7,FALSE)</f>
        <v>8.8464498746268341E-2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77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ILDFL</v>
      </c>
      <c r="G576" s="16">
        <f>VLOOKUP($D576,'Growth rate'!$B$3:$S$93,6,FALSE)*VLOOKUP($F576,BY_IND_Demand_Drivers!$B$5:$J$100,7,FALSE)</f>
        <v>8.8861751533722222E-2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77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ILDFL</v>
      </c>
      <c r="G577" s="16">
        <f>VLOOKUP($D577,'Growth rate'!$B$3:$S$93,6,FALSE)*VLOOKUP($F577,BY_IND_Demand_Drivers!$B$5:$J$100,7,FALSE)</f>
        <v>8.9259004321176089E-2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92D050"/>
  </sheetPr>
  <dimension ref="A2:I577"/>
  <sheetViews>
    <sheetView zoomScale="85" zoomScaleNormal="85" workbookViewId="0">
      <selection activeCell="G5" sqref="G5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78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INDPH</v>
      </c>
      <c r="G4" s="16">
        <f>VLOOKUP($D4,'Growth rate'!$B$3:$S$93,6,FALSE)*VLOOKUP($F4,BY_IND_Demand_Drivers!$B$5:$J$100,7,FALSE)</f>
        <v>27.8953717544554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78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INDPH</v>
      </c>
      <c r="G5" s="16">
        <f>VLOOKUP($D5,'Growth rate'!$B$3:$S$93,6,FALSE)*VLOOKUP($F5,BY_IND_Demand_Drivers!$B$5:$J$100,7,FALSE)</f>
        <v>28.65152746593883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78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INDPH</v>
      </c>
      <c r="G6" s="16">
        <f>VLOOKUP($D6,'Growth rate'!$B$3:$S$93,6,FALSE)*VLOOKUP($F6,BY_IND_Demand_Drivers!$B$5:$J$100,7,FALSE)</f>
        <v>29.40768317742226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78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INDPH</v>
      </c>
      <c r="G7" s="16">
        <f>VLOOKUP($D7,'Growth rate'!$B$3:$S$93,6,FALSE)*VLOOKUP($F7,BY_IND_Demand_Drivers!$B$5:$J$100,7,FALSE)</f>
        <v>30.163838888905698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78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INDPH</v>
      </c>
      <c r="G8" s="16">
        <f>VLOOKUP($D8,'Growth rate'!$B$3:$S$93,6,FALSE)*VLOOKUP($F8,BY_IND_Demand_Drivers!$B$5:$J$100,7,FALSE)</f>
        <v>30.919994600389128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78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INDPH</v>
      </c>
      <c r="G9" s="16">
        <f>VLOOKUP($D9,'Growth rate'!$B$3:$S$93,6,FALSE)*VLOOKUP($F9,BY_IND_Demand_Drivers!$B$5:$J$100,7,FALSE)</f>
        <v>31.676150311872558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78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INDPH</v>
      </c>
      <c r="G10" s="16">
        <f>VLOOKUP($D10,'Growth rate'!$B$3:$S$93,6,FALSE)*VLOOKUP($F10,BY_IND_Demand_Drivers!$B$5:$J$100,7,FALSE)</f>
        <v>32.432306023355984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78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INDPH</v>
      </c>
      <c r="G11" s="16">
        <f>VLOOKUP($D11,'Growth rate'!$B$3:$S$93,6,FALSE)*VLOOKUP($F11,BY_IND_Demand_Drivers!$B$5:$J$100,7,FALSE)</f>
        <v>33.188461734839414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78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INDPH</v>
      </c>
      <c r="G12" s="16">
        <f>VLOOKUP($D12,'Growth rate'!$B$3:$S$93,6,FALSE)*VLOOKUP($F12,BY_IND_Demand_Drivers!$B$5:$J$100,7,FALSE)</f>
        <v>33.944617446322852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78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INDPH</v>
      </c>
      <c r="G13" s="16">
        <f>VLOOKUP($D13,'Growth rate'!$B$3:$S$93,6,FALSE)*VLOOKUP($F13,BY_IND_Demand_Drivers!$B$5:$J$100,7,FALSE)</f>
        <v>34.700773157806282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78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INDPH</v>
      </c>
      <c r="G14" s="16">
        <f>VLOOKUP($D14,'Growth rate'!$B$3:$S$93,6,FALSE)*VLOOKUP($F14,BY_IND_Demand_Drivers!$B$5:$J$100,7,FALSE)</f>
        <v>35.456928869289712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78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INDPH</v>
      </c>
      <c r="G15" s="16">
        <f>VLOOKUP($D15,'Growth rate'!$B$3:$S$93,6,FALSE)*VLOOKUP($F15,BY_IND_Demand_Drivers!$B$5:$J$100,7,FALSE)</f>
        <v>36.213084580773149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78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INDPH</v>
      </c>
      <c r="G16" s="16">
        <f>VLOOKUP($D16,'Growth rate'!$B$3:$S$93,6,FALSE)*VLOOKUP($F16,BY_IND_Demand_Drivers!$B$5:$J$100,7,FALSE)</f>
        <v>36.969240292256572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78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INDPH</v>
      </c>
      <c r="G17" s="16">
        <f>VLOOKUP($D17,'Growth rate'!$B$3:$S$93,6,FALSE)*VLOOKUP($F17,BY_IND_Demand_Drivers!$B$5:$J$100,7,FALSE)</f>
        <v>37.725396003740009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78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INDPH</v>
      </c>
      <c r="G18" s="16">
        <f>VLOOKUP($D18,'Growth rate'!$B$3:$S$93,6,FALSE)*VLOOKUP($F18,BY_IND_Demand_Drivers!$B$5:$J$100,7,FALSE)</f>
        <v>38.481551715223439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78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INDPH</v>
      </c>
      <c r="G19" s="16">
        <f>VLOOKUP($D19,'Growth rate'!$B$3:$S$93,6,FALSE)*VLOOKUP($F19,BY_IND_Demand_Drivers!$B$5:$J$100,7,FALSE)</f>
        <v>39.237707426706869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78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INDPH</v>
      </c>
      <c r="G20" s="16">
        <f>VLOOKUP($D20,'Growth rate'!$B$3:$S$93,6,FALSE)*VLOOKUP($F20,BY_IND_Demand_Drivers!$B$5:$J$100,7,FALSE)</f>
        <v>39.993863138190306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78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INDPH</v>
      </c>
      <c r="G21" s="16">
        <f>VLOOKUP($D21,'Growth rate'!$B$3:$S$93,6,FALSE)*VLOOKUP($F21,BY_IND_Demand_Drivers!$B$5:$J$100,7,FALSE)</f>
        <v>40.750018849673737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78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INDPH</v>
      </c>
      <c r="G22" s="16">
        <f>VLOOKUP($D22,'Growth rate'!$B$3:$S$93,6,FALSE)*VLOOKUP($F22,BY_IND_Demand_Drivers!$B$5:$J$100,7,FALSE)</f>
        <v>41.506174561157167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78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INDPH</v>
      </c>
      <c r="G23" s="16">
        <f>VLOOKUP($D23,'Growth rate'!$B$3:$S$93,6,FALSE)*VLOOKUP($F23,BY_IND_Demand_Drivers!$B$5:$J$100,7,FALSE)</f>
        <v>42.262330272640597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78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INDPH</v>
      </c>
      <c r="G24" s="16">
        <f>VLOOKUP($D24,'Growth rate'!$B$3:$S$93,6,FALSE)*VLOOKUP($F24,BY_IND_Demand_Drivers!$B$5:$J$100,7,FALSE)</f>
        <v>43.018485984124027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78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INDPH</v>
      </c>
      <c r="G25" s="16">
        <f>VLOOKUP($D25,'Growth rate'!$B$3:$S$93,6,FALSE)*VLOOKUP($F25,BY_IND_Demand_Drivers!$B$5:$J$100,7,FALSE)</f>
        <v>43.774641695607464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78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INDPH</v>
      </c>
      <c r="G26" s="16">
        <f>VLOOKUP($D26,'Growth rate'!$B$3:$S$93,6,FALSE)*VLOOKUP($F26,BY_IND_Demand_Drivers!$B$5:$J$100,7,FALSE)</f>
        <v>44.530797407090894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78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INDPH</v>
      </c>
      <c r="G27" s="16">
        <f>VLOOKUP($D27,'Growth rate'!$B$3:$S$93,6,FALSE)*VLOOKUP($F27,BY_IND_Demand_Drivers!$B$5:$J$100,7,FALSE)</f>
        <v>45.286953118574324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78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INDPH</v>
      </c>
      <c r="G28" s="16">
        <f>VLOOKUP($D28,'Growth rate'!$B$3:$S$93,6,FALSE)*VLOOKUP($F28,BY_IND_Demand_Drivers!$B$5:$J$100,7,FALSE)</f>
        <v>46.043108830057754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78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INDPH</v>
      </c>
      <c r="G29" s="16">
        <f>VLOOKUP($D29,'Growth rate'!$B$3:$S$93,6,FALSE)*VLOOKUP($F29,BY_IND_Demand_Drivers!$B$5:$J$100,7,FALSE)</f>
        <v>46.799264541541184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78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INDPH</v>
      </c>
      <c r="G30" s="16">
        <f>VLOOKUP($D30,'Growth rate'!$B$3:$S$93,6,FALSE)*VLOOKUP($F30,BY_IND_Demand_Drivers!$B$5:$J$100,7,FALSE)</f>
        <v>47.555420253024622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78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INDPH</v>
      </c>
      <c r="G31" s="16">
        <f>VLOOKUP($D31,'Growth rate'!$B$3:$S$93,6,FALSE)*VLOOKUP($F31,BY_IND_Demand_Drivers!$B$5:$J$100,7,FALSE)</f>
        <v>48.311575964508052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78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INDPH</v>
      </c>
      <c r="G32" s="16">
        <f>VLOOKUP($D32,'Growth rate'!$B$3:$S$93,6,FALSE)*VLOOKUP($F32,BY_IND_Demand_Drivers!$B$5:$J$100,7,FALSE)</f>
        <v>49.067731675991482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78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INDPH</v>
      </c>
      <c r="G33" s="16">
        <f>VLOOKUP($D33,'Growth rate'!$B$3:$S$93,6,FALSE)*VLOOKUP($F33,BY_IND_Demand_Drivers!$B$5:$J$100,7,FALSE)</f>
        <v>49.823887387474919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78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INDPH</v>
      </c>
      <c r="G34" s="16">
        <f>VLOOKUP($D34,'Growth rate'!$B$3:$S$93,6,FALSE)*VLOOKUP($F34,BY_IND_Demand_Drivers!$B$5:$J$100,7,FALSE)</f>
        <v>50.580043098958342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78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INDPH</v>
      </c>
      <c r="G35" s="16">
        <f>VLOOKUP($D35,'Growth rate'!$B$3:$S$93,6,FALSE)*VLOOKUP($F35,BY_IND_Demand_Drivers!$B$5:$J$100,7,FALSE)</f>
        <v>51.336198810441779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78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INDPH</v>
      </c>
      <c r="G36" s="16">
        <f>VLOOKUP($D36,'Growth rate'!$B$3:$S$93,6,FALSE)*VLOOKUP($F36,BY_IND_Demand_Drivers!$B$5:$J$100,7,FALSE)</f>
        <v>51.913363718963595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78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INDPH</v>
      </c>
      <c r="G37" s="16">
        <f>VLOOKUP($D37,'Growth rate'!$B$3:$S$93,6,FALSE)*VLOOKUP($F37,BY_IND_Demand_Drivers!$B$5:$J$100,7,FALSE)</f>
        <v>52.490528627485418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78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INDPH</v>
      </c>
      <c r="G38" s="16">
        <f>VLOOKUP($D38,'Growth rate'!$B$3:$S$93,6,FALSE)*VLOOKUP($F38,BY_IND_Demand_Drivers!$B$5:$J$100,7,FALSE)</f>
        <v>53.067693536007241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78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INDPH</v>
      </c>
      <c r="G39" s="16">
        <f>VLOOKUP($D39,'Growth rate'!$B$3:$S$93,6,FALSE)*VLOOKUP($F39,BY_IND_Demand_Drivers!$B$5:$J$100,7,FALSE)</f>
        <v>53.644858444529063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78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INDPH</v>
      </c>
      <c r="G40" s="16">
        <f>VLOOKUP($D40,'Growth rate'!$B$3:$S$93,6,FALSE)*VLOOKUP($F40,BY_IND_Demand_Drivers!$B$5:$J$100,7,FALSE)</f>
        <v>54.222023353050893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78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INDPH</v>
      </c>
      <c r="G41" s="16">
        <f>VLOOKUP($D41,'Growth rate'!$B$3:$S$93,6,FALSE)*VLOOKUP($F41,BY_IND_Demand_Drivers!$B$5:$J$100,7,FALSE)</f>
        <v>54.839867651291598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78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INDPH</v>
      </c>
      <c r="G42" s="16">
        <f>VLOOKUP($D42,'Growth rate'!$B$3:$S$93,6,FALSE)*VLOOKUP($F42,BY_IND_Demand_Drivers!$B$5:$J$100,7,FALSE)</f>
        <v>55.457711949532303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78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INDPH</v>
      </c>
      <c r="G43" s="16">
        <f>VLOOKUP($D43,'Growth rate'!$B$3:$S$93,6,FALSE)*VLOOKUP($F43,BY_IND_Demand_Drivers!$B$5:$J$100,7,FALSE)</f>
        <v>56.075556247773015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78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INDPH</v>
      </c>
      <c r="G44" s="16">
        <f>VLOOKUP($D44,'Growth rate'!$B$3:$S$93,6,FALSE)*VLOOKUP($F44,BY_IND_Demand_Drivers!$B$5:$J$100,7,FALSE)</f>
        <v>56.693400546013727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78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INDPH</v>
      </c>
      <c r="G45" s="16">
        <f>VLOOKUP($D45,'Growth rate'!$B$3:$S$93,6,FALSE)*VLOOKUP($F45,BY_IND_Demand_Drivers!$B$5:$J$100,7,FALSE)</f>
        <v>57.311244844254425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78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INDPH</v>
      </c>
      <c r="G46" s="16">
        <f>VLOOKUP($D46,'Growth rate'!$B$3:$S$93,6,FALSE)*VLOOKUP($F46,BY_IND_Demand_Drivers!$B$5:$J$100,7,FALSE)</f>
        <v>57.925126975956097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78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INDPH</v>
      </c>
      <c r="G47" s="16">
        <f>VLOOKUP($D47,'Growth rate'!$B$3:$S$93,6,FALSE)*VLOOKUP($F47,BY_IND_Demand_Drivers!$B$5:$J$100,7,FALSE)</f>
        <v>58.539009107657755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78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INDPH</v>
      </c>
      <c r="G48" s="16">
        <f>VLOOKUP($D48,'Growth rate'!$B$3:$S$93,6,FALSE)*VLOOKUP($F48,BY_IND_Demand_Drivers!$B$5:$J$100,7,FALSE)</f>
        <v>59.152891239359413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78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INDPH</v>
      </c>
      <c r="G49" s="16">
        <f>VLOOKUP($D49,'Growth rate'!$B$3:$S$93,6,FALSE)*VLOOKUP($F49,BY_IND_Demand_Drivers!$B$5:$J$100,7,FALSE)</f>
        <v>59.766773371061056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78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INDPH</v>
      </c>
      <c r="G50" s="16">
        <f>VLOOKUP($D50,'Growth rate'!$B$3:$S$93,6,FALSE)*VLOOKUP($F50,BY_IND_Demand_Drivers!$B$5:$J$100,7,FALSE)</f>
        <v>60.380655502762728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78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INDPH</v>
      </c>
      <c r="G51" s="16">
        <f>VLOOKUP($D51,'Growth rate'!$B$3:$S$93,6,FALSE)*VLOOKUP($F51,BY_IND_Demand_Drivers!$B$5:$J$100,7,FALSE)</f>
        <v>60.988133242646782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78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INDPH</v>
      </c>
      <c r="G52" s="16">
        <f>VLOOKUP($D52,'Growth rate'!$B$3:$S$93,6,FALSE)*VLOOKUP($F52,BY_IND_Demand_Drivers!$B$5:$J$100,7,FALSE)</f>
        <v>61.59561098253085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78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INDPH</v>
      </c>
      <c r="G53" s="16">
        <f>VLOOKUP($D53,'Growth rate'!$B$3:$S$93,6,FALSE)*VLOOKUP($F53,BY_IND_Demand_Drivers!$B$5:$J$100,7,FALSE)</f>
        <v>62.203088722414897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78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INDPH</v>
      </c>
      <c r="G54" s="16">
        <f>VLOOKUP($D54,'Growth rate'!$B$3:$S$93,6,FALSE)*VLOOKUP($F54,BY_IND_Demand_Drivers!$B$5:$J$100,7,FALSE)</f>
        <v>62.810566462298972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78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INDPH</v>
      </c>
      <c r="G55" s="16">
        <f>VLOOKUP($D55,'Growth rate'!$B$3:$S$93,6,FALSE)*VLOOKUP($F55,BY_IND_Demand_Drivers!$B$5:$J$100,7,FALSE)</f>
        <v>63.418044202183019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78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INDPH</v>
      </c>
      <c r="G56" s="16">
        <f>VLOOKUP($D56,'Growth rate'!$B$3:$S$93,6,FALSE)*VLOOKUP($F56,BY_IND_Demand_Drivers!$B$5:$J$100,7,FALSE)</f>
        <v>63.993388190976923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78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INDPH</v>
      </c>
      <c r="G57" s="16">
        <f>VLOOKUP($D57,'Growth rate'!$B$3:$S$93,6,FALSE)*VLOOKUP($F57,BY_IND_Demand_Drivers!$B$5:$J$100,7,FALSE)</f>
        <v>64.568732179770819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78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INDPH</v>
      </c>
      <c r="G58" s="16">
        <f>VLOOKUP($D58,'Growth rate'!$B$3:$S$93,6,FALSE)*VLOOKUP($F58,BY_IND_Demand_Drivers!$B$5:$J$100,7,FALSE)</f>
        <v>65.144076168564709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78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INDPH</v>
      </c>
      <c r="G59" s="16">
        <f>VLOOKUP($D59,'Growth rate'!$B$3:$S$93,6,FALSE)*VLOOKUP($F59,BY_IND_Demand_Drivers!$B$5:$J$100,7,FALSE)</f>
        <v>65.719420157358599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78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INDPH</v>
      </c>
      <c r="G60" s="16">
        <f>VLOOKUP($D60,'Growth rate'!$B$3:$S$93,6,FALSE)*VLOOKUP($F60,BY_IND_Demand_Drivers!$B$5:$J$100,7,FALSE)</f>
        <v>66.294764146152488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78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INDPH</v>
      </c>
      <c r="G61" s="16">
        <f>VLOOKUP($D61,'Growth rate'!$B$3:$S$93,6,FALSE)*VLOOKUP($F61,BY_IND_Demand_Drivers!$B$5:$J$100,7,FALSE)</f>
        <v>66.835024794875437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78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INDPH</v>
      </c>
      <c r="G62" s="16">
        <f>VLOOKUP($D62,'Growth rate'!$B$3:$S$93,6,FALSE)*VLOOKUP($F62,BY_IND_Demand_Drivers!$B$5:$J$100,7,FALSE)</f>
        <v>67.375285443598386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78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INDPH</v>
      </c>
      <c r="G63" s="16">
        <f>VLOOKUP($D63,'Growth rate'!$B$3:$S$93,6,FALSE)*VLOOKUP($F63,BY_IND_Demand_Drivers!$B$5:$J$100,7,FALSE)</f>
        <v>67.915546092321321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78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INDPH</v>
      </c>
      <c r="G64" s="16">
        <f>VLOOKUP($D64,'Growth rate'!$B$3:$S$93,6,FALSE)*VLOOKUP($F64,BY_IND_Demand_Drivers!$B$5:$J$100,7,FALSE)</f>
        <v>68.45580674104427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78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INDPH</v>
      </c>
      <c r="G65" s="16">
        <f>VLOOKUP($D65,'Growth rate'!$B$3:$S$93,6,FALSE)*VLOOKUP($F65,BY_IND_Demand_Drivers!$B$5:$J$100,7,FALSE)</f>
        <v>68.996067389767219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78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INDPH</v>
      </c>
      <c r="G66" s="16">
        <f>VLOOKUP($D66,'Growth rate'!$B$3:$S$93,6,FALSE)*VLOOKUP($F66,BY_IND_Demand_Drivers!$B$5:$J$100,7,FALSE)</f>
        <v>69.47064163782052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78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INDPH</v>
      </c>
      <c r="G67" s="16">
        <f>VLOOKUP($D67,'Growth rate'!$B$3:$S$93,6,FALSE)*VLOOKUP($F67,BY_IND_Demand_Drivers!$B$5:$J$100,7,FALSE)</f>
        <v>69.945215885873822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78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INDPH</v>
      </c>
      <c r="G68" s="16">
        <f>VLOOKUP($D68,'Growth rate'!$B$3:$S$93,6,FALSE)*VLOOKUP($F68,BY_IND_Demand_Drivers!$B$5:$J$100,7,FALSE)</f>
        <v>70.419790133927137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78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INDPH</v>
      </c>
      <c r="G69" s="16">
        <f>VLOOKUP($D69,'Growth rate'!$B$3:$S$93,6,FALSE)*VLOOKUP($F69,BY_IND_Demand_Drivers!$B$5:$J$100,7,FALSE)</f>
        <v>70.894364381980438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78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INDPH</v>
      </c>
      <c r="G70" s="16">
        <f>VLOOKUP($D70,'Growth rate'!$B$3:$S$93,6,FALSE)*VLOOKUP($F70,BY_IND_Demand_Drivers!$B$5:$J$100,7,FALSE)</f>
        <v>71.368938630033739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78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INDPH</v>
      </c>
      <c r="G71" s="16">
        <f>VLOOKUP($D71,'Growth rate'!$B$3:$S$93,6,FALSE)*VLOOKUP($F71,BY_IND_Demand_Drivers!$B$5:$J$100,7,FALSE)</f>
        <v>71.785918498498802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78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INDPH</v>
      </c>
      <c r="G72" s="16">
        <f>VLOOKUP($D72,'Growth rate'!$B$3:$S$93,6,FALSE)*VLOOKUP($F72,BY_IND_Demand_Drivers!$B$5:$J$100,7,FALSE)</f>
        <v>72.202898366963836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78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INDPH</v>
      </c>
      <c r="G73" s="16">
        <f>VLOOKUP($D73,'Growth rate'!$B$3:$S$93,6,FALSE)*VLOOKUP($F73,BY_IND_Demand_Drivers!$B$5:$J$100,7,FALSE)</f>
        <v>72.619878235428899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78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INDPH</v>
      </c>
      <c r="G74" s="16">
        <f>VLOOKUP($D74,'Growth rate'!$B$3:$S$93,6,FALSE)*VLOOKUP($F74,BY_IND_Demand_Drivers!$B$5:$J$100,7,FALSE)</f>
        <v>73.036858103893948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78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INDPH</v>
      </c>
      <c r="G75" s="16">
        <f>VLOOKUP($D75,'Growth rate'!$B$3:$S$93,6,FALSE)*VLOOKUP($F75,BY_IND_Demand_Drivers!$B$5:$J$100,7,FALSE)</f>
        <v>73.453837972359011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78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INDPH</v>
      </c>
      <c r="G76" s="16">
        <f>VLOOKUP($D76,'Growth rate'!$B$3:$S$93,6,FALSE)*VLOOKUP($F76,BY_IND_Demand_Drivers!$B$5:$J$100,7,FALSE)</f>
        <v>73.829667634788265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78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INDPH</v>
      </c>
      <c r="G77" s="16">
        <f>VLOOKUP($D77,'Growth rate'!$B$3:$S$93,6,FALSE)*VLOOKUP($F77,BY_IND_Demand_Drivers!$B$5:$J$100,7,FALSE)</f>
        <v>74.205497297217534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78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INDPH</v>
      </c>
      <c r="G78" s="16">
        <f>VLOOKUP($D78,'Growth rate'!$B$3:$S$93,6,FALSE)*VLOOKUP($F78,BY_IND_Demand_Drivers!$B$5:$J$100,7,FALSE)</f>
        <v>74.581326959646788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78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INDPH</v>
      </c>
      <c r="G79" s="16">
        <f>VLOOKUP($D79,'Growth rate'!$B$3:$S$93,6,FALSE)*VLOOKUP($F79,BY_IND_Demand_Drivers!$B$5:$J$100,7,FALSE)</f>
        <v>74.957156622076056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78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INDPH</v>
      </c>
      <c r="G80" s="16">
        <f>VLOOKUP($D80,'Growth rate'!$B$3:$S$93,6,FALSE)*VLOOKUP($F80,BY_IND_Demand_Drivers!$B$5:$J$100,7,FALSE)</f>
        <v>75.33298628450531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78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INDPH</v>
      </c>
      <c r="G81" s="16">
        <f>VLOOKUP($D81,'Growth rate'!$B$3:$S$93,6,FALSE)*VLOOKUP($F81,BY_IND_Demand_Drivers!$B$5:$J$100,7,FALSE)</f>
        <v>75.675891052444314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78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INDPH</v>
      </c>
      <c r="G82" s="16">
        <f>VLOOKUP($D82,'Growth rate'!$B$3:$S$93,6,FALSE)*VLOOKUP($F82,BY_IND_Demand_Drivers!$B$5:$J$100,7,FALSE)</f>
        <v>76.018795820383332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78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INDPH</v>
      </c>
      <c r="G83" s="16">
        <f>VLOOKUP($D83,'Growth rate'!$B$3:$S$93,6,FALSE)*VLOOKUP($F83,BY_IND_Demand_Drivers!$B$5:$J$100,7,FALSE)</f>
        <v>76.361700588322321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78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INDPH</v>
      </c>
      <c r="G84" s="16">
        <f>VLOOKUP($D84,'Growth rate'!$B$3:$S$93,6,FALSE)*VLOOKUP($F84,BY_IND_Demand_Drivers!$B$5:$J$100,7,FALSE)</f>
        <v>76.704605356261325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78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INDPH</v>
      </c>
      <c r="G85" s="16">
        <f>VLOOKUP($D85,'Growth rate'!$B$3:$S$93,6,FALSE)*VLOOKUP($F85,BY_IND_Demand_Drivers!$B$5:$J$100,7,FALSE)</f>
        <v>77.047510124200315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79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INDCO</v>
      </c>
      <c r="G86" s="16">
        <f>VLOOKUP($D86,'Growth rate'!$B$3:$S$93,6,FALSE)*VLOOKUP($F86,BY_IND_Demand_Drivers!$B$5:$J$100,7,FALSE)</f>
        <v>0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79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INDCO</v>
      </c>
      <c r="G87" s="16">
        <f>VLOOKUP($D87,'Growth rate'!$B$3:$S$93,6,FALSE)*VLOOKUP($F87,BY_IND_Demand_Drivers!$B$5:$J$100,7,FALSE)</f>
        <v>0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79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INDCO</v>
      </c>
      <c r="G88" s="16">
        <f>VLOOKUP($D88,'Growth rate'!$B$3:$S$93,6,FALSE)*VLOOKUP($F88,BY_IND_Demand_Drivers!$B$5:$J$100,7,FALSE)</f>
        <v>0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79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INDCO</v>
      </c>
      <c r="G89" s="16">
        <f>VLOOKUP($D89,'Growth rate'!$B$3:$S$93,6,FALSE)*VLOOKUP($F89,BY_IND_Demand_Drivers!$B$5:$J$100,7,FALSE)</f>
        <v>0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79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INDCO</v>
      </c>
      <c r="G90" s="16">
        <f>VLOOKUP($D90,'Growth rate'!$B$3:$S$93,6,FALSE)*VLOOKUP($F90,BY_IND_Demand_Drivers!$B$5:$J$100,7,FALSE)</f>
        <v>0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79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INDCO</v>
      </c>
      <c r="G91" s="16">
        <f>VLOOKUP($D91,'Growth rate'!$B$3:$S$93,6,FALSE)*VLOOKUP($F91,BY_IND_Demand_Drivers!$B$5:$J$100,7,FALSE)</f>
        <v>0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79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INDCO</v>
      </c>
      <c r="G92" s="16">
        <f>VLOOKUP($D92,'Growth rate'!$B$3:$S$93,6,FALSE)*VLOOKUP($F92,BY_IND_Demand_Drivers!$B$5:$J$100,7,FALSE)</f>
        <v>0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79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INDCO</v>
      </c>
      <c r="G93" s="16">
        <f>VLOOKUP($D93,'Growth rate'!$B$3:$S$93,6,FALSE)*VLOOKUP($F93,BY_IND_Demand_Drivers!$B$5:$J$100,7,FALSE)</f>
        <v>0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79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INDCO</v>
      </c>
      <c r="G94" s="16">
        <f>VLOOKUP($D94,'Growth rate'!$B$3:$S$93,6,FALSE)*VLOOKUP($F94,BY_IND_Demand_Drivers!$B$5:$J$100,7,FALSE)</f>
        <v>0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79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INDCO</v>
      </c>
      <c r="G95" s="16">
        <f>VLOOKUP($D95,'Growth rate'!$B$3:$S$93,6,FALSE)*VLOOKUP($F95,BY_IND_Demand_Drivers!$B$5:$J$100,7,FALSE)</f>
        <v>0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79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INDCO</v>
      </c>
      <c r="G96" s="16">
        <f>VLOOKUP($D96,'Growth rate'!$B$3:$S$93,6,FALSE)*VLOOKUP($F96,BY_IND_Demand_Drivers!$B$5:$J$100,7,FALSE)</f>
        <v>0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79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INDCO</v>
      </c>
      <c r="G97" s="16">
        <f>VLOOKUP($D97,'Growth rate'!$B$3:$S$93,6,FALSE)*VLOOKUP($F97,BY_IND_Demand_Drivers!$B$5:$J$100,7,FALSE)</f>
        <v>0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79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INDCO</v>
      </c>
      <c r="G98" s="16">
        <f>VLOOKUP($D98,'Growth rate'!$B$3:$S$93,6,FALSE)*VLOOKUP($F98,BY_IND_Demand_Drivers!$B$5:$J$100,7,FALSE)</f>
        <v>0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79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INDCO</v>
      </c>
      <c r="G99" s="16">
        <f>VLOOKUP($D99,'Growth rate'!$B$3:$S$93,6,FALSE)*VLOOKUP($F99,BY_IND_Demand_Drivers!$B$5:$J$100,7,FALSE)</f>
        <v>0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79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INDCO</v>
      </c>
      <c r="G100" s="16">
        <f>VLOOKUP($D100,'Growth rate'!$B$3:$S$93,6,FALSE)*VLOOKUP($F100,BY_IND_Demand_Drivers!$B$5:$J$100,7,FALSE)</f>
        <v>0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79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INDCO</v>
      </c>
      <c r="G101" s="16">
        <f>VLOOKUP($D101,'Growth rate'!$B$3:$S$93,6,FALSE)*VLOOKUP($F101,BY_IND_Demand_Drivers!$B$5:$J$100,7,FALSE)</f>
        <v>0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79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INDCO</v>
      </c>
      <c r="G102" s="16">
        <f>VLOOKUP($D102,'Growth rate'!$B$3:$S$93,6,FALSE)*VLOOKUP($F102,BY_IND_Demand_Drivers!$B$5:$J$100,7,FALSE)</f>
        <v>0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79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INDCO</v>
      </c>
      <c r="G103" s="16">
        <f>VLOOKUP($D103,'Growth rate'!$B$3:$S$93,6,FALSE)*VLOOKUP($F103,BY_IND_Demand_Drivers!$B$5:$J$100,7,FALSE)</f>
        <v>0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79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INDCO</v>
      </c>
      <c r="G104" s="16">
        <f>VLOOKUP($D104,'Growth rate'!$B$3:$S$93,6,FALSE)*VLOOKUP($F104,BY_IND_Demand_Drivers!$B$5:$J$100,7,FALSE)</f>
        <v>0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79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INDCO</v>
      </c>
      <c r="G105" s="16">
        <f>VLOOKUP($D105,'Growth rate'!$B$3:$S$93,6,FALSE)*VLOOKUP($F105,BY_IND_Demand_Drivers!$B$5:$J$100,7,FALSE)</f>
        <v>0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79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INDCO</v>
      </c>
      <c r="G106" s="16">
        <f>VLOOKUP($D106,'Growth rate'!$B$3:$S$93,6,FALSE)*VLOOKUP($F106,BY_IND_Demand_Drivers!$B$5:$J$100,7,FALSE)</f>
        <v>0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79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INDCO</v>
      </c>
      <c r="G107" s="16">
        <f>VLOOKUP($D107,'Growth rate'!$B$3:$S$93,6,FALSE)*VLOOKUP($F107,BY_IND_Demand_Drivers!$B$5:$J$100,7,FALSE)</f>
        <v>0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79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INDCO</v>
      </c>
      <c r="G108" s="16">
        <f>VLOOKUP($D108,'Growth rate'!$B$3:$S$93,6,FALSE)*VLOOKUP($F108,BY_IND_Demand_Drivers!$B$5:$J$100,7,FALSE)</f>
        <v>0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79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INDCO</v>
      </c>
      <c r="G109" s="16">
        <f>VLOOKUP($D109,'Growth rate'!$B$3:$S$93,6,FALSE)*VLOOKUP($F109,BY_IND_Demand_Drivers!$B$5:$J$100,7,FALSE)</f>
        <v>0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79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INDCO</v>
      </c>
      <c r="G110" s="16">
        <f>VLOOKUP($D110,'Growth rate'!$B$3:$S$93,6,FALSE)*VLOOKUP($F110,BY_IND_Demand_Drivers!$B$5:$J$100,7,FALSE)</f>
        <v>0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79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INDCO</v>
      </c>
      <c r="G111" s="16">
        <f>VLOOKUP($D111,'Growth rate'!$B$3:$S$93,6,FALSE)*VLOOKUP($F111,BY_IND_Demand_Drivers!$B$5:$J$100,7,FALSE)</f>
        <v>0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79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INDCO</v>
      </c>
      <c r="G112" s="16">
        <f>VLOOKUP($D112,'Growth rate'!$B$3:$S$93,6,FALSE)*VLOOKUP($F112,BY_IND_Demand_Drivers!$B$5:$J$100,7,FALSE)</f>
        <v>0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79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INDCO</v>
      </c>
      <c r="G113" s="16">
        <f>VLOOKUP($D113,'Growth rate'!$B$3:$S$93,6,FALSE)*VLOOKUP($F113,BY_IND_Demand_Drivers!$B$5:$J$100,7,FALSE)</f>
        <v>0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79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INDCO</v>
      </c>
      <c r="G114" s="16">
        <f>VLOOKUP($D114,'Growth rate'!$B$3:$S$93,6,FALSE)*VLOOKUP($F114,BY_IND_Demand_Drivers!$B$5:$J$100,7,FALSE)</f>
        <v>0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79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INDCO</v>
      </c>
      <c r="G115" s="16">
        <f>VLOOKUP($D115,'Growth rate'!$B$3:$S$93,6,FALSE)*VLOOKUP($F115,BY_IND_Demand_Drivers!$B$5:$J$100,7,FALSE)</f>
        <v>0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79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INDCO</v>
      </c>
      <c r="G116" s="16">
        <f>VLOOKUP($D116,'Growth rate'!$B$3:$S$93,6,FALSE)*VLOOKUP($F116,BY_IND_Demand_Drivers!$B$5:$J$100,7,FALSE)</f>
        <v>0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79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INDCO</v>
      </c>
      <c r="G117" s="16">
        <f>VLOOKUP($D117,'Growth rate'!$B$3:$S$93,6,FALSE)*VLOOKUP($F117,BY_IND_Demand_Drivers!$B$5:$J$100,7,FALSE)</f>
        <v>0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79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INDCO</v>
      </c>
      <c r="G118" s="16">
        <f>VLOOKUP($D118,'Growth rate'!$B$3:$S$93,6,FALSE)*VLOOKUP($F118,BY_IND_Demand_Drivers!$B$5:$J$100,7,FALSE)</f>
        <v>0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79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INDCO</v>
      </c>
      <c r="G119" s="16">
        <f>VLOOKUP($D119,'Growth rate'!$B$3:$S$93,6,FALSE)*VLOOKUP($F119,BY_IND_Demand_Drivers!$B$5:$J$100,7,FALSE)</f>
        <v>0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79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INDCO</v>
      </c>
      <c r="G120" s="16">
        <f>VLOOKUP($D120,'Growth rate'!$B$3:$S$93,6,FALSE)*VLOOKUP($F120,BY_IND_Demand_Drivers!$B$5:$J$100,7,FALSE)</f>
        <v>0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79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INDCO</v>
      </c>
      <c r="G121" s="16">
        <f>VLOOKUP($D121,'Growth rate'!$B$3:$S$93,6,FALSE)*VLOOKUP($F121,BY_IND_Demand_Drivers!$B$5:$J$100,7,FALSE)</f>
        <v>0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79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INDCO</v>
      </c>
      <c r="G122" s="16">
        <f>VLOOKUP($D122,'Growth rate'!$B$3:$S$93,6,FALSE)*VLOOKUP($F122,BY_IND_Demand_Drivers!$B$5:$J$100,7,FALSE)</f>
        <v>0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79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INDCO</v>
      </c>
      <c r="G123" s="16">
        <f>VLOOKUP($D123,'Growth rate'!$B$3:$S$93,6,FALSE)*VLOOKUP($F123,BY_IND_Demand_Drivers!$B$5:$J$100,7,FALSE)</f>
        <v>0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79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INDCO</v>
      </c>
      <c r="G124" s="16">
        <f>VLOOKUP($D124,'Growth rate'!$B$3:$S$93,6,FALSE)*VLOOKUP($F124,BY_IND_Demand_Drivers!$B$5:$J$100,7,FALSE)</f>
        <v>0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79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INDCO</v>
      </c>
      <c r="G125" s="16">
        <f>VLOOKUP($D125,'Growth rate'!$B$3:$S$93,6,FALSE)*VLOOKUP($F125,BY_IND_Demand_Drivers!$B$5:$J$100,7,FALSE)</f>
        <v>0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79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INDCO</v>
      </c>
      <c r="G126" s="16">
        <f>VLOOKUP($D126,'Growth rate'!$B$3:$S$93,6,FALSE)*VLOOKUP($F126,BY_IND_Demand_Drivers!$B$5:$J$100,7,FALSE)</f>
        <v>0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79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INDCO</v>
      </c>
      <c r="G127" s="16">
        <f>VLOOKUP($D127,'Growth rate'!$B$3:$S$93,6,FALSE)*VLOOKUP($F127,BY_IND_Demand_Drivers!$B$5:$J$100,7,FALSE)</f>
        <v>0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79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INDCO</v>
      </c>
      <c r="G128" s="16">
        <f>VLOOKUP($D128,'Growth rate'!$B$3:$S$93,6,FALSE)*VLOOKUP($F128,BY_IND_Demand_Drivers!$B$5:$J$100,7,FALSE)</f>
        <v>0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79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INDCO</v>
      </c>
      <c r="G129" s="16">
        <f>VLOOKUP($D129,'Growth rate'!$B$3:$S$93,6,FALSE)*VLOOKUP($F129,BY_IND_Demand_Drivers!$B$5:$J$100,7,FALSE)</f>
        <v>0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79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INDCO</v>
      </c>
      <c r="G130" s="16">
        <f>VLOOKUP($D130,'Growth rate'!$B$3:$S$93,6,FALSE)*VLOOKUP($F130,BY_IND_Demand_Drivers!$B$5:$J$100,7,FALSE)</f>
        <v>0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79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INDCO</v>
      </c>
      <c r="G131" s="16">
        <f>VLOOKUP($D131,'Growth rate'!$B$3:$S$93,6,FALSE)*VLOOKUP($F131,BY_IND_Demand_Drivers!$B$5:$J$100,7,FALSE)</f>
        <v>0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79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INDCO</v>
      </c>
      <c r="G132" s="16">
        <f>VLOOKUP($D132,'Growth rate'!$B$3:$S$93,6,FALSE)*VLOOKUP($F132,BY_IND_Demand_Drivers!$B$5:$J$100,7,FALSE)</f>
        <v>0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79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INDCO</v>
      </c>
      <c r="G133" s="16">
        <f>VLOOKUP($D133,'Growth rate'!$B$3:$S$93,6,FALSE)*VLOOKUP($F133,BY_IND_Demand_Drivers!$B$5:$J$100,7,FALSE)</f>
        <v>0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79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INDCO</v>
      </c>
      <c r="G134" s="16">
        <f>VLOOKUP($D134,'Growth rate'!$B$3:$S$93,6,FALSE)*VLOOKUP($F134,BY_IND_Demand_Drivers!$B$5:$J$100,7,FALSE)</f>
        <v>0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79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INDCO</v>
      </c>
      <c r="G135" s="16">
        <f>VLOOKUP($D135,'Growth rate'!$B$3:$S$93,6,FALSE)*VLOOKUP($F135,BY_IND_Demand_Drivers!$B$5:$J$100,7,FALSE)</f>
        <v>0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79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INDCO</v>
      </c>
      <c r="G136" s="16">
        <f>VLOOKUP($D136,'Growth rate'!$B$3:$S$93,6,FALSE)*VLOOKUP($F136,BY_IND_Demand_Drivers!$B$5:$J$100,7,FALSE)</f>
        <v>0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79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INDCO</v>
      </c>
      <c r="G137" s="16">
        <f>VLOOKUP($D137,'Growth rate'!$B$3:$S$93,6,FALSE)*VLOOKUP($F137,BY_IND_Demand_Drivers!$B$5:$J$100,7,FALSE)</f>
        <v>0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79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INDCO</v>
      </c>
      <c r="G138" s="16">
        <f>VLOOKUP($D138,'Growth rate'!$B$3:$S$93,6,FALSE)*VLOOKUP($F138,BY_IND_Demand_Drivers!$B$5:$J$100,7,FALSE)</f>
        <v>0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79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INDCO</v>
      </c>
      <c r="G139" s="16">
        <f>VLOOKUP($D139,'Growth rate'!$B$3:$S$93,6,FALSE)*VLOOKUP($F139,BY_IND_Demand_Drivers!$B$5:$J$100,7,FALSE)</f>
        <v>0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79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INDCO</v>
      </c>
      <c r="G140" s="16">
        <f>VLOOKUP($D140,'Growth rate'!$B$3:$S$93,6,FALSE)*VLOOKUP($F140,BY_IND_Demand_Drivers!$B$5:$J$100,7,FALSE)</f>
        <v>0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79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INDCO</v>
      </c>
      <c r="G141" s="16">
        <f>VLOOKUP($D141,'Growth rate'!$B$3:$S$93,6,FALSE)*VLOOKUP($F141,BY_IND_Demand_Drivers!$B$5:$J$100,7,FALSE)</f>
        <v>0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79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INDCO</v>
      </c>
      <c r="G142" s="16">
        <f>VLOOKUP($D142,'Growth rate'!$B$3:$S$93,6,FALSE)*VLOOKUP($F142,BY_IND_Demand_Drivers!$B$5:$J$100,7,FALSE)</f>
        <v>0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79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INDCO</v>
      </c>
      <c r="G143" s="16">
        <f>VLOOKUP($D143,'Growth rate'!$B$3:$S$93,6,FALSE)*VLOOKUP($F143,BY_IND_Demand_Drivers!$B$5:$J$100,7,FALSE)</f>
        <v>0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79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INDCO</v>
      </c>
      <c r="G144" s="16">
        <f>VLOOKUP($D144,'Growth rate'!$B$3:$S$93,6,FALSE)*VLOOKUP($F144,BY_IND_Demand_Drivers!$B$5:$J$100,7,FALSE)</f>
        <v>0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79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INDCO</v>
      </c>
      <c r="G145" s="16">
        <f>VLOOKUP($D145,'Growth rate'!$B$3:$S$93,6,FALSE)*VLOOKUP($F145,BY_IND_Demand_Drivers!$B$5:$J$100,7,FALSE)</f>
        <v>0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79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INDCO</v>
      </c>
      <c r="G146" s="16">
        <f>VLOOKUP($D146,'Growth rate'!$B$3:$S$93,6,FALSE)*VLOOKUP($F146,BY_IND_Demand_Drivers!$B$5:$J$100,7,FALSE)</f>
        <v>0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79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INDCO</v>
      </c>
      <c r="G147" s="16">
        <f>VLOOKUP($D147,'Growth rate'!$B$3:$S$93,6,FALSE)*VLOOKUP($F147,BY_IND_Demand_Drivers!$B$5:$J$100,7,FALSE)</f>
        <v>0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79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INDCO</v>
      </c>
      <c r="G148" s="16">
        <f>VLOOKUP($D148,'Growth rate'!$B$3:$S$93,6,FALSE)*VLOOKUP($F148,BY_IND_Demand_Drivers!$B$5:$J$100,7,FALSE)</f>
        <v>0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79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INDCO</v>
      </c>
      <c r="G149" s="16">
        <f>VLOOKUP($D149,'Growth rate'!$B$3:$S$93,6,FALSE)*VLOOKUP($F149,BY_IND_Demand_Drivers!$B$5:$J$100,7,FALSE)</f>
        <v>0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79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INDCO</v>
      </c>
      <c r="G150" s="16">
        <f>VLOOKUP($D150,'Growth rate'!$B$3:$S$93,6,FALSE)*VLOOKUP($F150,BY_IND_Demand_Drivers!$B$5:$J$100,7,FALSE)</f>
        <v>0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79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INDCO</v>
      </c>
      <c r="G151" s="16">
        <f>VLOOKUP($D151,'Growth rate'!$B$3:$S$93,6,FALSE)*VLOOKUP($F151,BY_IND_Demand_Drivers!$B$5:$J$100,7,FALSE)</f>
        <v>0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79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INDCO</v>
      </c>
      <c r="G152" s="16">
        <f>VLOOKUP($D152,'Growth rate'!$B$3:$S$93,6,FALSE)*VLOOKUP($F152,BY_IND_Demand_Drivers!$B$5:$J$100,7,FALSE)</f>
        <v>0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79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INDCO</v>
      </c>
      <c r="G153" s="16">
        <f>VLOOKUP($D153,'Growth rate'!$B$3:$S$93,6,FALSE)*VLOOKUP($F153,BY_IND_Demand_Drivers!$B$5:$J$100,7,FALSE)</f>
        <v>0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79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INDCO</v>
      </c>
      <c r="G154" s="16">
        <f>VLOOKUP($D154,'Growth rate'!$B$3:$S$93,6,FALSE)*VLOOKUP($F154,BY_IND_Demand_Drivers!$B$5:$J$100,7,FALSE)</f>
        <v>0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79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INDCO</v>
      </c>
      <c r="G155" s="16">
        <f>VLOOKUP($D155,'Growth rate'!$B$3:$S$93,6,FALSE)*VLOOKUP($F155,BY_IND_Demand_Drivers!$B$5:$J$100,7,FALSE)</f>
        <v>0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79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INDCO</v>
      </c>
      <c r="G156" s="16">
        <f>VLOOKUP($D156,'Growth rate'!$B$3:$S$93,6,FALSE)*VLOOKUP($F156,BY_IND_Demand_Drivers!$B$5:$J$100,7,FALSE)</f>
        <v>0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79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INDCO</v>
      </c>
      <c r="G157" s="16">
        <f>VLOOKUP($D157,'Growth rate'!$B$3:$S$93,6,FALSE)*VLOOKUP($F157,BY_IND_Demand_Drivers!$B$5:$J$100,7,FALSE)</f>
        <v>0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79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INDCO</v>
      </c>
      <c r="G158" s="16">
        <f>VLOOKUP($D158,'Growth rate'!$B$3:$S$93,6,FALSE)*VLOOKUP($F158,BY_IND_Demand_Drivers!$B$5:$J$100,7,FALSE)</f>
        <v>0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79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INDCO</v>
      </c>
      <c r="G159" s="16">
        <f>VLOOKUP($D159,'Growth rate'!$B$3:$S$93,6,FALSE)*VLOOKUP($F159,BY_IND_Demand_Drivers!$B$5:$J$100,7,FALSE)</f>
        <v>0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79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INDCO</v>
      </c>
      <c r="G160" s="16">
        <f>VLOOKUP($D160,'Growth rate'!$B$3:$S$93,6,FALSE)*VLOOKUP($F160,BY_IND_Demand_Drivers!$B$5:$J$100,7,FALSE)</f>
        <v>0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79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INDCO</v>
      </c>
      <c r="G161" s="16">
        <f>VLOOKUP($D161,'Growth rate'!$B$3:$S$93,6,FALSE)*VLOOKUP($F161,BY_IND_Demand_Drivers!$B$5:$J$100,7,FALSE)</f>
        <v>0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79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INDCO</v>
      </c>
      <c r="G162" s="16">
        <f>VLOOKUP($D162,'Growth rate'!$B$3:$S$93,6,FALSE)*VLOOKUP($F162,BY_IND_Demand_Drivers!$B$5:$J$100,7,FALSE)</f>
        <v>0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79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INDCO</v>
      </c>
      <c r="G163" s="16">
        <f>VLOOKUP($D163,'Growth rate'!$B$3:$S$93,6,FALSE)*VLOOKUP($F163,BY_IND_Demand_Drivers!$B$5:$J$100,7,FALSE)</f>
        <v>0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79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INDCO</v>
      </c>
      <c r="G164" s="16">
        <f>VLOOKUP($D164,'Growth rate'!$B$3:$S$93,6,FALSE)*VLOOKUP($F164,BY_IND_Demand_Drivers!$B$5:$J$100,7,FALSE)</f>
        <v>0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79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INDCO</v>
      </c>
      <c r="G165" s="16">
        <f>VLOOKUP($D165,'Growth rate'!$B$3:$S$93,6,FALSE)*VLOOKUP($F165,BY_IND_Demand_Drivers!$B$5:$J$100,7,FALSE)</f>
        <v>0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79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INDCO</v>
      </c>
      <c r="G166" s="16">
        <f>VLOOKUP($D166,'Growth rate'!$B$3:$S$93,6,FALSE)*VLOOKUP($F166,BY_IND_Demand_Drivers!$B$5:$J$100,7,FALSE)</f>
        <v>0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79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INDCO</v>
      </c>
      <c r="G167" s="16">
        <f>VLOOKUP($D167,'Growth rate'!$B$3:$S$93,6,FALSE)*VLOOKUP($F167,BY_IND_Demand_Drivers!$B$5:$J$100,7,FALSE)</f>
        <v>0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80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INDSH</v>
      </c>
      <c r="G168" s="16">
        <f>VLOOKUP($D168,'Growth rate'!$B$3:$S$93,6,FALSE)*VLOOKUP($F168,BY_IND_Demand_Drivers!$B$5:$J$100,7,FALSE)</f>
        <v>0.65910239999999998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80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INDSH</v>
      </c>
      <c r="G169" s="16">
        <f>VLOOKUP($D169,'Growth rate'!$B$3:$S$93,6,FALSE)*VLOOKUP($F169,BY_IND_Demand_Drivers!$B$5:$J$100,7,FALSE)</f>
        <v>0.67696859115885544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80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INDSH</v>
      </c>
      <c r="G170" s="16">
        <f>VLOOKUP($D170,'Growth rate'!$B$3:$S$93,6,FALSE)*VLOOKUP($F170,BY_IND_Demand_Drivers!$B$5:$J$100,7,FALSE)</f>
        <v>0.69483478231771079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80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INDSH</v>
      </c>
      <c r="G171" s="16">
        <f>VLOOKUP($D171,'Growth rate'!$B$3:$S$93,6,FALSE)*VLOOKUP($F171,BY_IND_Demand_Drivers!$B$5:$J$100,7,FALSE)</f>
        <v>0.71270097347656636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80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INDSH</v>
      </c>
      <c r="G172" s="16">
        <f>VLOOKUP($D172,'Growth rate'!$B$3:$S$93,6,FALSE)*VLOOKUP($F172,BY_IND_Demand_Drivers!$B$5:$J$100,7,FALSE)</f>
        <v>0.73056716463542182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80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INDSH</v>
      </c>
      <c r="G173" s="16">
        <f>VLOOKUP($D173,'Growth rate'!$B$3:$S$93,6,FALSE)*VLOOKUP($F173,BY_IND_Demand_Drivers!$B$5:$J$100,7,FALSE)</f>
        <v>0.74843335579427728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80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INDSH</v>
      </c>
      <c r="G174" s="16">
        <f>VLOOKUP($D174,'Growth rate'!$B$3:$S$93,6,FALSE)*VLOOKUP($F174,BY_IND_Demand_Drivers!$B$5:$J$100,7,FALSE)</f>
        <v>0.76629954695313263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80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INDSH</v>
      </c>
      <c r="G175" s="16">
        <f>VLOOKUP($D175,'Growth rate'!$B$3:$S$93,6,FALSE)*VLOOKUP($F175,BY_IND_Demand_Drivers!$B$5:$J$100,7,FALSE)</f>
        <v>0.78416573811198809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80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INDSH</v>
      </c>
      <c r="G176" s="16">
        <f>VLOOKUP($D176,'Growth rate'!$B$3:$S$93,6,FALSE)*VLOOKUP($F176,BY_IND_Demand_Drivers!$B$5:$J$100,7,FALSE)</f>
        <v>0.80203192927084366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80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INDSH</v>
      </c>
      <c r="G177" s="16">
        <f>VLOOKUP($D177,'Growth rate'!$B$3:$S$93,6,FALSE)*VLOOKUP($F177,BY_IND_Demand_Drivers!$B$5:$J$100,7,FALSE)</f>
        <v>0.81989812042969912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80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INDSH</v>
      </c>
      <c r="G178" s="16">
        <f>VLOOKUP($D178,'Growth rate'!$B$3:$S$93,6,FALSE)*VLOOKUP($F178,BY_IND_Demand_Drivers!$B$5:$J$100,7,FALSE)</f>
        <v>0.83776431158855447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80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INDSH</v>
      </c>
      <c r="G179" s="16">
        <f>VLOOKUP($D179,'Growth rate'!$B$3:$S$93,6,FALSE)*VLOOKUP($F179,BY_IND_Demand_Drivers!$B$5:$J$100,7,FALSE)</f>
        <v>0.85563050274741004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80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INDSH</v>
      </c>
      <c r="G180" s="16">
        <f>VLOOKUP($D180,'Growth rate'!$B$3:$S$93,6,FALSE)*VLOOKUP($F180,BY_IND_Demand_Drivers!$B$5:$J$100,7,FALSE)</f>
        <v>0.87349669390626539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80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INDSH</v>
      </c>
      <c r="G181" s="16">
        <f>VLOOKUP($D181,'Growth rate'!$B$3:$S$93,6,FALSE)*VLOOKUP($F181,BY_IND_Demand_Drivers!$B$5:$J$100,7,FALSE)</f>
        <v>0.89136288506512096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80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INDSH</v>
      </c>
      <c r="G182" s="16">
        <f>VLOOKUP($D182,'Growth rate'!$B$3:$S$93,6,FALSE)*VLOOKUP($F182,BY_IND_Demand_Drivers!$B$5:$J$100,7,FALSE)</f>
        <v>0.90922907622397631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80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INDSH</v>
      </c>
      <c r="G183" s="16">
        <f>VLOOKUP($D183,'Growth rate'!$B$3:$S$93,6,FALSE)*VLOOKUP($F183,BY_IND_Demand_Drivers!$B$5:$J$100,7,FALSE)</f>
        <v>0.92709526738283177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80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INDSH</v>
      </c>
      <c r="G184" s="16">
        <f>VLOOKUP($D184,'Growth rate'!$B$3:$S$93,6,FALSE)*VLOOKUP($F184,BY_IND_Demand_Drivers!$B$5:$J$100,7,FALSE)</f>
        <v>0.94496145854168734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80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INDSH</v>
      </c>
      <c r="G185" s="16">
        <f>VLOOKUP($D185,'Growth rate'!$B$3:$S$93,6,FALSE)*VLOOKUP($F185,BY_IND_Demand_Drivers!$B$5:$J$100,7,FALSE)</f>
        <v>0.9628276497005428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80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INDSH</v>
      </c>
      <c r="G186" s="16">
        <f>VLOOKUP($D186,'Growth rate'!$B$3:$S$93,6,FALSE)*VLOOKUP($F186,BY_IND_Demand_Drivers!$B$5:$J$100,7,FALSE)</f>
        <v>0.98069384085939815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80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INDSH</v>
      </c>
      <c r="G187" s="16">
        <f>VLOOKUP($D187,'Growth rate'!$B$3:$S$93,6,FALSE)*VLOOKUP($F187,BY_IND_Demand_Drivers!$B$5:$J$100,7,FALSE)</f>
        <v>0.99856003201825361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80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INDSH</v>
      </c>
      <c r="G188" s="16">
        <f>VLOOKUP($D188,'Growth rate'!$B$3:$S$93,6,FALSE)*VLOOKUP($F188,BY_IND_Demand_Drivers!$B$5:$J$100,7,FALSE)</f>
        <v>1.0164262231771091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80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INDSH</v>
      </c>
      <c r="G189" s="16">
        <f>VLOOKUP($D189,'Growth rate'!$B$3:$S$93,6,FALSE)*VLOOKUP($F189,BY_IND_Demand_Drivers!$B$5:$J$100,7,FALSE)</f>
        <v>1.0342924143359646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80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INDSH</v>
      </c>
      <c r="G190" s="16">
        <f>VLOOKUP($D190,'Growth rate'!$B$3:$S$93,6,FALSE)*VLOOKUP($F190,BY_IND_Demand_Drivers!$B$5:$J$100,7,FALSE)</f>
        <v>1.05215860549482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80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INDSH</v>
      </c>
      <c r="G191" s="16">
        <f>VLOOKUP($D191,'Growth rate'!$B$3:$S$93,6,FALSE)*VLOOKUP($F191,BY_IND_Demand_Drivers!$B$5:$J$100,7,FALSE)</f>
        <v>1.0700247966536753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80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INDSH</v>
      </c>
      <c r="G192" s="16">
        <f>VLOOKUP($D192,'Growth rate'!$B$3:$S$93,6,FALSE)*VLOOKUP($F192,BY_IND_Demand_Drivers!$B$5:$J$100,7,FALSE)</f>
        <v>1.0878909878125309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80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INDSH</v>
      </c>
      <c r="G193" s="16">
        <f>VLOOKUP($D193,'Growth rate'!$B$3:$S$93,6,FALSE)*VLOOKUP($F193,BY_IND_Demand_Drivers!$B$5:$J$100,7,FALSE)</f>
        <v>1.1057571789713863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80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INDSH</v>
      </c>
      <c r="G194" s="16">
        <f>VLOOKUP($D194,'Growth rate'!$B$3:$S$93,6,FALSE)*VLOOKUP($F194,BY_IND_Demand_Drivers!$B$5:$J$100,7,FALSE)</f>
        <v>1.1236233701302418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80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INDSH</v>
      </c>
      <c r="G195" s="16">
        <f>VLOOKUP($D195,'Growth rate'!$B$3:$S$93,6,FALSE)*VLOOKUP($F195,BY_IND_Demand_Drivers!$B$5:$J$100,7,FALSE)</f>
        <v>1.1414895612890972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80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INDSH</v>
      </c>
      <c r="G196" s="16">
        <f>VLOOKUP($D196,'Growth rate'!$B$3:$S$93,6,FALSE)*VLOOKUP($F196,BY_IND_Demand_Drivers!$B$5:$J$100,7,FALSE)</f>
        <v>1.1593557524479527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80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INDSH</v>
      </c>
      <c r="G197" s="16">
        <f>VLOOKUP($D197,'Growth rate'!$B$3:$S$93,6,FALSE)*VLOOKUP($F197,BY_IND_Demand_Drivers!$B$5:$J$100,7,FALSE)</f>
        <v>1.1772219436068083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80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INDSH</v>
      </c>
      <c r="G198" s="16">
        <f>VLOOKUP($D198,'Growth rate'!$B$3:$S$93,6,FALSE)*VLOOKUP($F198,BY_IND_Demand_Drivers!$B$5:$J$100,7,FALSE)</f>
        <v>1.1950881347656634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80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INDSH</v>
      </c>
      <c r="G199" s="16">
        <f>VLOOKUP($D199,'Growth rate'!$B$3:$S$93,6,FALSE)*VLOOKUP($F199,BY_IND_Demand_Drivers!$B$5:$J$100,7,FALSE)</f>
        <v>1.212954325924519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80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INDSH</v>
      </c>
      <c r="G200" s="16">
        <f>VLOOKUP($D200,'Growth rate'!$B$3:$S$93,6,FALSE)*VLOOKUP($F200,BY_IND_Demand_Drivers!$B$5:$J$100,7,FALSE)</f>
        <v>1.2265913829872825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80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INDSH</v>
      </c>
      <c r="G201" s="16">
        <f>VLOOKUP($D201,'Growth rate'!$B$3:$S$93,6,FALSE)*VLOOKUP($F201,BY_IND_Demand_Drivers!$B$5:$J$100,7,FALSE)</f>
        <v>1.2402284400500463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80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INDSH</v>
      </c>
      <c r="G202" s="16">
        <f>VLOOKUP($D202,'Growth rate'!$B$3:$S$93,6,FALSE)*VLOOKUP($F202,BY_IND_Demand_Drivers!$B$5:$J$100,7,FALSE)</f>
        <v>1.25386549711281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80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INDSH</v>
      </c>
      <c r="G203" s="16">
        <f>VLOOKUP($D203,'Growth rate'!$B$3:$S$93,6,FALSE)*VLOOKUP($F203,BY_IND_Demand_Drivers!$B$5:$J$100,7,FALSE)</f>
        <v>1.2675025541755736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80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INDSH</v>
      </c>
      <c r="G204" s="16">
        <f>VLOOKUP($D204,'Growth rate'!$B$3:$S$93,6,FALSE)*VLOOKUP($F204,BY_IND_Demand_Drivers!$B$5:$J$100,7,FALSE)</f>
        <v>1.2811396112383373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80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INDSH</v>
      </c>
      <c r="G205" s="16">
        <f>VLOOKUP($D205,'Growth rate'!$B$3:$S$93,6,FALSE)*VLOOKUP($F205,BY_IND_Demand_Drivers!$B$5:$J$100,7,FALSE)</f>
        <v>1.2957378271496103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80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INDSH</v>
      </c>
      <c r="G206" s="16">
        <f>VLOOKUP($D206,'Growth rate'!$B$3:$S$93,6,FALSE)*VLOOKUP($F206,BY_IND_Demand_Drivers!$B$5:$J$100,7,FALSE)</f>
        <v>1.3103360430608832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80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INDSH</v>
      </c>
      <c r="G207" s="16">
        <f>VLOOKUP($D207,'Growth rate'!$B$3:$S$93,6,FALSE)*VLOOKUP($F207,BY_IND_Demand_Drivers!$B$5:$J$100,7,FALSE)</f>
        <v>1.3249342589721564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80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INDSH</v>
      </c>
      <c r="G208" s="16">
        <f>VLOOKUP($D208,'Growth rate'!$B$3:$S$93,6,FALSE)*VLOOKUP($F208,BY_IND_Demand_Drivers!$B$5:$J$100,7,FALSE)</f>
        <v>1.3395324748834294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80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INDSH</v>
      </c>
      <c r="G209" s="16">
        <f>VLOOKUP($D209,'Growth rate'!$B$3:$S$93,6,FALSE)*VLOOKUP($F209,BY_IND_Demand_Drivers!$B$5:$J$100,7,FALSE)</f>
        <v>1.3541306907947022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80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INDSH</v>
      </c>
      <c r="G210" s="16">
        <f>VLOOKUP($D210,'Growth rate'!$B$3:$S$93,6,FALSE)*VLOOKUP($F210,BY_IND_Demand_Drivers!$B$5:$J$100,7,FALSE)</f>
        <v>1.368635289976359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80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INDSH</v>
      </c>
      <c r="G211" s="16">
        <f>VLOOKUP($D211,'Growth rate'!$B$3:$S$93,6,FALSE)*VLOOKUP($F211,BY_IND_Demand_Drivers!$B$5:$J$100,7,FALSE)</f>
        <v>1.3831398891580156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80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INDSH</v>
      </c>
      <c r="G212" s="16">
        <f>VLOOKUP($D212,'Growth rate'!$B$3:$S$93,6,FALSE)*VLOOKUP($F212,BY_IND_Demand_Drivers!$B$5:$J$100,7,FALSE)</f>
        <v>1.3976444883396721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80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INDSH</v>
      </c>
      <c r="G213" s="16">
        <f>VLOOKUP($D213,'Growth rate'!$B$3:$S$93,6,FALSE)*VLOOKUP($F213,BY_IND_Demand_Drivers!$B$5:$J$100,7,FALSE)</f>
        <v>1.4121490875213285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80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INDSH</v>
      </c>
      <c r="G214" s="16">
        <f>VLOOKUP($D214,'Growth rate'!$B$3:$S$93,6,FALSE)*VLOOKUP($F214,BY_IND_Demand_Drivers!$B$5:$J$100,7,FALSE)</f>
        <v>1.4266536867029853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80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INDSH</v>
      </c>
      <c r="G215" s="16">
        <f>VLOOKUP($D215,'Growth rate'!$B$3:$S$93,6,FALSE)*VLOOKUP($F215,BY_IND_Demand_Drivers!$B$5:$J$100,7,FALSE)</f>
        <v>1.4410069650829447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80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INDSH</v>
      </c>
      <c r="G216" s="16">
        <f>VLOOKUP($D216,'Growth rate'!$B$3:$S$93,6,FALSE)*VLOOKUP($F216,BY_IND_Demand_Drivers!$B$5:$J$100,7,FALSE)</f>
        <v>1.4553602434629045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80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INDSH</v>
      </c>
      <c r="G217" s="16">
        <f>VLOOKUP($D217,'Growth rate'!$B$3:$S$93,6,FALSE)*VLOOKUP($F217,BY_IND_Demand_Drivers!$B$5:$J$100,7,FALSE)</f>
        <v>1.4697135218428639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80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INDSH</v>
      </c>
      <c r="G218" s="16">
        <f>VLOOKUP($D218,'Growth rate'!$B$3:$S$93,6,FALSE)*VLOOKUP($F218,BY_IND_Demand_Drivers!$B$5:$J$100,7,FALSE)</f>
        <v>1.4840668002228237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80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INDSH</v>
      </c>
      <c r="G219" s="16">
        <f>VLOOKUP($D219,'Growth rate'!$B$3:$S$93,6,FALSE)*VLOOKUP($F219,BY_IND_Demand_Drivers!$B$5:$J$100,7,FALSE)</f>
        <v>1.498420078602783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80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INDSH</v>
      </c>
      <c r="G220" s="16">
        <f>VLOOKUP($D220,'Growth rate'!$B$3:$S$93,6,FALSE)*VLOOKUP($F220,BY_IND_Demand_Drivers!$B$5:$J$100,7,FALSE)</f>
        <v>1.5120141115906771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80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INDSH</v>
      </c>
      <c r="G221" s="16">
        <f>VLOOKUP($D221,'Growth rate'!$B$3:$S$93,6,FALSE)*VLOOKUP($F221,BY_IND_Demand_Drivers!$B$5:$J$100,7,FALSE)</f>
        <v>1.525608144578571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80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INDSH</v>
      </c>
      <c r="G222" s="16">
        <f>VLOOKUP($D222,'Growth rate'!$B$3:$S$93,6,FALSE)*VLOOKUP($F222,BY_IND_Demand_Drivers!$B$5:$J$100,7,FALSE)</f>
        <v>1.5392021775664644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80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INDSH</v>
      </c>
      <c r="G223" s="16">
        <f>VLOOKUP($D223,'Growth rate'!$B$3:$S$93,6,FALSE)*VLOOKUP($F223,BY_IND_Demand_Drivers!$B$5:$J$100,7,FALSE)</f>
        <v>1.5527962105543582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80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INDSH</v>
      </c>
      <c r="G224" s="16">
        <f>VLOOKUP($D224,'Growth rate'!$B$3:$S$93,6,FALSE)*VLOOKUP($F224,BY_IND_Demand_Drivers!$B$5:$J$100,7,FALSE)</f>
        <v>1.5663902435422523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80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INDSH</v>
      </c>
      <c r="G225" s="16">
        <f>VLOOKUP($D225,'Growth rate'!$B$3:$S$93,6,FALSE)*VLOOKUP($F225,BY_IND_Demand_Drivers!$B$5:$J$100,7,FALSE)</f>
        <v>1.5791553392482085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80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INDSH</v>
      </c>
      <c r="G226" s="16">
        <f>VLOOKUP($D226,'Growth rate'!$B$3:$S$93,6,FALSE)*VLOOKUP($F226,BY_IND_Demand_Drivers!$B$5:$J$100,7,FALSE)</f>
        <v>1.5919204349541647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80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INDSH</v>
      </c>
      <c r="G227" s="16">
        <f>VLOOKUP($D227,'Growth rate'!$B$3:$S$93,6,FALSE)*VLOOKUP($F227,BY_IND_Demand_Drivers!$B$5:$J$100,7,FALSE)</f>
        <v>1.6046855306601207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80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INDSH</v>
      </c>
      <c r="G228" s="16">
        <f>VLOOKUP($D228,'Growth rate'!$B$3:$S$93,6,FALSE)*VLOOKUP($F228,BY_IND_Demand_Drivers!$B$5:$J$100,7,FALSE)</f>
        <v>1.6174506263660768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80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INDSH</v>
      </c>
      <c r="G229" s="16">
        <f>VLOOKUP($D229,'Growth rate'!$B$3:$S$93,6,FALSE)*VLOOKUP($F229,BY_IND_Demand_Drivers!$B$5:$J$100,7,FALSE)</f>
        <v>1.630215722072033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80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INDSH</v>
      </c>
      <c r="G230" s="16">
        <f>VLOOKUP($D230,'Growth rate'!$B$3:$S$93,6,FALSE)*VLOOKUP($F230,BY_IND_Demand_Drivers!$B$5:$J$100,7,FALSE)</f>
        <v>1.6414288017407124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80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INDSH</v>
      </c>
      <c r="G231" s="16">
        <f>VLOOKUP($D231,'Growth rate'!$B$3:$S$93,6,FALSE)*VLOOKUP($F231,BY_IND_Demand_Drivers!$B$5:$J$100,7,FALSE)</f>
        <v>1.6526418814093911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80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INDSH</v>
      </c>
      <c r="G232" s="16">
        <f>VLOOKUP($D232,'Growth rate'!$B$3:$S$93,6,FALSE)*VLOOKUP($F232,BY_IND_Demand_Drivers!$B$5:$J$100,7,FALSE)</f>
        <v>1.6638549610780702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80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INDSH</v>
      </c>
      <c r="G233" s="16">
        <f>VLOOKUP($D233,'Growth rate'!$B$3:$S$93,6,FALSE)*VLOOKUP($F233,BY_IND_Demand_Drivers!$B$5:$J$100,7,FALSE)</f>
        <v>1.6750680407467493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80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INDSH</v>
      </c>
      <c r="G234" s="16">
        <f>VLOOKUP($D234,'Growth rate'!$B$3:$S$93,6,FALSE)*VLOOKUP($F234,BY_IND_Demand_Drivers!$B$5:$J$100,7,FALSE)</f>
        <v>1.6862811204154282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80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INDSH</v>
      </c>
      <c r="G235" s="16">
        <f>VLOOKUP($D235,'Growth rate'!$B$3:$S$93,6,FALSE)*VLOOKUP($F235,BY_IND_Demand_Drivers!$B$5:$J$100,7,FALSE)</f>
        <v>1.6961333795814355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80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INDSH</v>
      </c>
      <c r="G236" s="16">
        <f>VLOOKUP($D236,'Growth rate'!$B$3:$S$93,6,FALSE)*VLOOKUP($F236,BY_IND_Demand_Drivers!$B$5:$J$100,7,FALSE)</f>
        <v>1.7059856387474419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80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INDSH</v>
      </c>
      <c r="G237" s="16">
        <f>VLOOKUP($D237,'Growth rate'!$B$3:$S$93,6,FALSE)*VLOOKUP($F237,BY_IND_Demand_Drivers!$B$5:$J$100,7,FALSE)</f>
        <v>1.7158378979134488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80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INDSH</v>
      </c>
      <c r="G238" s="16">
        <f>VLOOKUP($D238,'Growth rate'!$B$3:$S$93,6,FALSE)*VLOOKUP($F238,BY_IND_Demand_Drivers!$B$5:$J$100,7,FALSE)</f>
        <v>1.7256901570794556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80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INDSH</v>
      </c>
      <c r="G239" s="16">
        <f>VLOOKUP($D239,'Growth rate'!$B$3:$S$93,6,FALSE)*VLOOKUP($F239,BY_IND_Demand_Drivers!$B$5:$J$100,7,FALSE)</f>
        <v>1.7355424162454625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80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INDSH</v>
      </c>
      <c r="G240" s="16">
        <f>VLOOKUP($D240,'Growth rate'!$B$3:$S$93,6,FALSE)*VLOOKUP($F240,BY_IND_Demand_Drivers!$B$5:$J$100,7,FALSE)</f>
        <v>1.744422392274416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80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INDSH</v>
      </c>
      <c r="G241" s="16">
        <f>VLOOKUP($D241,'Growth rate'!$B$3:$S$93,6,FALSE)*VLOOKUP($F241,BY_IND_Demand_Drivers!$B$5:$J$100,7,FALSE)</f>
        <v>1.7533023683033702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80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INDSH</v>
      </c>
      <c r="G242" s="16">
        <f>VLOOKUP($D242,'Growth rate'!$B$3:$S$93,6,FALSE)*VLOOKUP($F242,BY_IND_Demand_Drivers!$B$5:$J$100,7,FALSE)</f>
        <v>1.7621823443323235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80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INDSH</v>
      </c>
      <c r="G243" s="16">
        <f>VLOOKUP($D243,'Growth rate'!$B$3:$S$93,6,FALSE)*VLOOKUP($F243,BY_IND_Demand_Drivers!$B$5:$J$100,7,FALSE)</f>
        <v>1.7710623203612774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80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INDSH</v>
      </c>
      <c r="G244" s="16">
        <f>VLOOKUP($D244,'Growth rate'!$B$3:$S$93,6,FALSE)*VLOOKUP($F244,BY_IND_Demand_Drivers!$B$5:$J$100,7,FALSE)</f>
        <v>1.7799422963902309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80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INDSH</v>
      </c>
      <c r="G245" s="16">
        <f>VLOOKUP($D245,'Growth rate'!$B$3:$S$93,6,FALSE)*VLOOKUP($F245,BY_IND_Demand_Drivers!$B$5:$J$100,7,FALSE)</f>
        <v>1.7880443341586985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80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INDSH</v>
      </c>
      <c r="G246" s="16">
        <f>VLOOKUP($D246,'Growth rate'!$B$3:$S$93,6,FALSE)*VLOOKUP($F246,BY_IND_Demand_Drivers!$B$5:$J$100,7,FALSE)</f>
        <v>1.7961463719271662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80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INDSH</v>
      </c>
      <c r="G247" s="16">
        <f>VLOOKUP($D247,'Growth rate'!$B$3:$S$93,6,FALSE)*VLOOKUP($F247,BY_IND_Demand_Drivers!$B$5:$J$100,7,FALSE)</f>
        <v>1.8042484096956335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80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INDSH</v>
      </c>
      <c r="G248" s="16">
        <f>VLOOKUP($D248,'Growth rate'!$B$3:$S$93,6,FALSE)*VLOOKUP($F248,BY_IND_Demand_Drivers!$B$5:$J$100,7,FALSE)</f>
        <v>1.812350447464101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80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INDSH</v>
      </c>
      <c r="G249" s="16">
        <f>VLOOKUP($D249,'Growth rate'!$B$3:$S$93,6,FALSE)*VLOOKUP($F249,BY_IND_Demand_Drivers!$B$5:$J$100,7,FALSE)</f>
        <v>1.8204524852325683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81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INDLA</v>
      </c>
      <c r="G250" s="16">
        <f>VLOOKUP($D250,'Growth rate'!$B$3:$S$93,6,FALSE)*VLOOKUP($F250,BY_IND_Demand_Drivers!$B$5:$J$100,7,FALSE)</f>
        <v>2.9486159999999999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81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INDLA</v>
      </c>
      <c r="G251" s="16">
        <f>VLOOKUP($D251,'Growth rate'!$B$3:$S$93,6,FALSE)*VLOOKUP($F251,BY_IND_Demand_Drivers!$B$5:$J$100,7,FALSE)</f>
        <v>3.0285436972896163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81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INDLA</v>
      </c>
      <c r="G252" s="16">
        <f>VLOOKUP($D252,'Growth rate'!$B$3:$S$93,6,FALSE)*VLOOKUP($F252,BY_IND_Demand_Drivers!$B$5:$J$100,7,FALSE)</f>
        <v>3.1084713945792326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81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INDLA</v>
      </c>
      <c r="G253" s="16">
        <f>VLOOKUP($D253,'Growth rate'!$B$3:$S$93,6,FALSE)*VLOOKUP($F253,BY_IND_Demand_Drivers!$B$5:$J$100,7,FALSE)</f>
        <v>3.1883990918688498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81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INDLA</v>
      </c>
      <c r="G254" s="16">
        <f>VLOOKUP($D254,'Growth rate'!$B$3:$S$93,6,FALSE)*VLOOKUP($F254,BY_IND_Demand_Drivers!$B$5:$J$100,7,FALSE)</f>
        <v>3.2683267891584662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81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INDLA</v>
      </c>
      <c r="G255" s="16">
        <f>VLOOKUP($D255,'Growth rate'!$B$3:$S$93,6,FALSE)*VLOOKUP($F255,BY_IND_Demand_Drivers!$B$5:$J$100,7,FALSE)</f>
        <v>3.3482544864480825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81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INDLA</v>
      </c>
      <c r="G256" s="16">
        <f>VLOOKUP($D256,'Growth rate'!$B$3:$S$93,6,FALSE)*VLOOKUP($F256,BY_IND_Demand_Drivers!$B$5:$J$100,7,FALSE)</f>
        <v>3.4281821837376989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81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INDLA</v>
      </c>
      <c r="G257" s="16">
        <f>VLOOKUP($D257,'Growth rate'!$B$3:$S$93,6,FALSE)*VLOOKUP($F257,BY_IND_Demand_Drivers!$B$5:$J$100,7,FALSE)</f>
        <v>3.5081098810273152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81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INDLA</v>
      </c>
      <c r="G258" s="16">
        <f>VLOOKUP($D258,'Growth rate'!$B$3:$S$93,6,FALSE)*VLOOKUP($F258,BY_IND_Demand_Drivers!$B$5:$J$100,7,FALSE)</f>
        <v>3.588037578316932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81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INDLA</v>
      </c>
      <c r="G259" s="16">
        <f>VLOOKUP($D259,'Growth rate'!$B$3:$S$93,6,FALSE)*VLOOKUP($F259,BY_IND_Demand_Drivers!$B$5:$J$100,7,FALSE)</f>
        <v>3.6679652756065484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81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INDLA</v>
      </c>
      <c r="G260" s="16">
        <f>VLOOKUP($D260,'Growth rate'!$B$3:$S$93,6,FALSE)*VLOOKUP($F260,BY_IND_Demand_Drivers!$B$5:$J$100,7,FALSE)</f>
        <v>3.7478929728961647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81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INDLA</v>
      </c>
      <c r="G261" s="16">
        <f>VLOOKUP($D261,'Growth rate'!$B$3:$S$93,6,FALSE)*VLOOKUP($F261,BY_IND_Demand_Drivers!$B$5:$J$100,7,FALSE)</f>
        <v>3.827820670185782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81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INDLA</v>
      </c>
      <c r="G262" s="16">
        <f>VLOOKUP($D262,'Growth rate'!$B$3:$S$93,6,FALSE)*VLOOKUP($F262,BY_IND_Demand_Drivers!$B$5:$J$100,7,FALSE)</f>
        <v>3.9077483674753974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81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INDLA</v>
      </c>
      <c r="G263" s="16">
        <f>VLOOKUP($D263,'Growth rate'!$B$3:$S$93,6,FALSE)*VLOOKUP($F263,BY_IND_Demand_Drivers!$B$5:$J$100,7,FALSE)</f>
        <v>3.9876760647650147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81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INDLA</v>
      </c>
      <c r="G264" s="16">
        <f>VLOOKUP($D264,'Growth rate'!$B$3:$S$93,6,FALSE)*VLOOKUP($F264,BY_IND_Demand_Drivers!$B$5:$J$100,7,FALSE)</f>
        <v>4.067603762054631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81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INDLA</v>
      </c>
      <c r="G265" s="16">
        <f>VLOOKUP($D265,'Growth rate'!$B$3:$S$93,6,FALSE)*VLOOKUP($F265,BY_IND_Demand_Drivers!$B$5:$J$100,7,FALSE)</f>
        <v>4.1475314593442469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81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INDLA</v>
      </c>
      <c r="G266" s="16">
        <f>VLOOKUP($D266,'Growth rate'!$B$3:$S$93,6,FALSE)*VLOOKUP($F266,BY_IND_Demand_Drivers!$B$5:$J$100,7,FALSE)</f>
        <v>4.2274591566338646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81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INDLA</v>
      </c>
      <c r="G267" s="16">
        <f>VLOOKUP($D267,'Growth rate'!$B$3:$S$93,6,FALSE)*VLOOKUP($F267,BY_IND_Demand_Drivers!$B$5:$J$100,7,FALSE)</f>
        <v>4.3073868539234805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81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INDLA</v>
      </c>
      <c r="G268" s="16">
        <f>VLOOKUP($D268,'Growth rate'!$B$3:$S$93,6,FALSE)*VLOOKUP($F268,BY_IND_Demand_Drivers!$B$5:$J$100,7,FALSE)</f>
        <v>4.3873145512130973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81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INDLA</v>
      </c>
      <c r="G269" s="16">
        <f>VLOOKUP($D269,'Growth rate'!$B$3:$S$93,6,FALSE)*VLOOKUP($F269,BY_IND_Demand_Drivers!$B$5:$J$100,7,FALSE)</f>
        <v>4.4672422485027132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81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INDLA</v>
      </c>
      <c r="G270" s="16">
        <f>VLOOKUP($D270,'Growth rate'!$B$3:$S$93,6,FALSE)*VLOOKUP($F270,BY_IND_Demand_Drivers!$B$5:$J$100,7,FALSE)</f>
        <v>4.54716994579233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81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INDLA</v>
      </c>
      <c r="G271" s="16">
        <f>VLOOKUP($D271,'Growth rate'!$B$3:$S$93,6,FALSE)*VLOOKUP($F271,BY_IND_Demand_Drivers!$B$5:$J$100,7,FALSE)</f>
        <v>4.6270976430819468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81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INDLA</v>
      </c>
      <c r="G272" s="16">
        <f>VLOOKUP($D272,'Growth rate'!$B$3:$S$93,6,FALSE)*VLOOKUP($F272,BY_IND_Demand_Drivers!$B$5:$J$100,7,FALSE)</f>
        <v>4.7070253403715636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81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INDLA</v>
      </c>
      <c r="G273" s="16">
        <f>VLOOKUP($D273,'Growth rate'!$B$3:$S$93,6,FALSE)*VLOOKUP($F273,BY_IND_Demand_Drivers!$B$5:$J$100,7,FALSE)</f>
        <v>4.7869530376611795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81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INDLA</v>
      </c>
      <c r="G274" s="16">
        <f>VLOOKUP($D274,'Growth rate'!$B$3:$S$93,6,FALSE)*VLOOKUP($F274,BY_IND_Demand_Drivers!$B$5:$J$100,7,FALSE)</f>
        <v>4.8668807349507963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81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INDLA</v>
      </c>
      <c r="G275" s="16">
        <f>VLOOKUP($D275,'Growth rate'!$B$3:$S$93,6,FALSE)*VLOOKUP($F275,BY_IND_Demand_Drivers!$B$5:$J$100,7,FALSE)</f>
        <v>4.9468084322404122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81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INDLA</v>
      </c>
      <c r="G276" s="16">
        <f>VLOOKUP($D276,'Growth rate'!$B$3:$S$93,6,FALSE)*VLOOKUP($F276,BY_IND_Demand_Drivers!$B$5:$J$100,7,FALSE)</f>
        <v>5.026736129530029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81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INDLA</v>
      </c>
      <c r="G277" s="16">
        <f>VLOOKUP($D277,'Growth rate'!$B$3:$S$93,6,FALSE)*VLOOKUP($F277,BY_IND_Demand_Drivers!$B$5:$J$100,7,FALSE)</f>
        <v>5.1066638268196458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81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INDLA</v>
      </c>
      <c r="G278" s="16">
        <f>VLOOKUP($D278,'Growth rate'!$B$3:$S$93,6,FALSE)*VLOOKUP($F278,BY_IND_Demand_Drivers!$B$5:$J$100,7,FALSE)</f>
        <v>5.1865915241092617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81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INDLA</v>
      </c>
      <c r="G279" s="16">
        <f>VLOOKUP($D279,'Growth rate'!$B$3:$S$93,6,FALSE)*VLOOKUP($F279,BY_IND_Demand_Drivers!$B$5:$J$100,7,FALSE)</f>
        <v>5.2665192213988794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81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INDLA</v>
      </c>
      <c r="G280" s="16">
        <f>VLOOKUP($D280,'Growth rate'!$B$3:$S$93,6,FALSE)*VLOOKUP($F280,BY_IND_Demand_Drivers!$B$5:$J$100,7,FALSE)</f>
        <v>5.3464469186884944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81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INDLA</v>
      </c>
      <c r="G281" s="16">
        <f>VLOOKUP($D281,'Growth rate'!$B$3:$S$93,6,FALSE)*VLOOKUP($F281,BY_IND_Demand_Drivers!$B$5:$J$100,7,FALSE)</f>
        <v>5.4263746159781121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81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INDLA</v>
      </c>
      <c r="G282" s="16">
        <f>VLOOKUP($D282,'Growth rate'!$B$3:$S$93,6,FALSE)*VLOOKUP($F282,BY_IND_Demand_Drivers!$B$5:$J$100,7,FALSE)</f>
        <v>5.4873825028378427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81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INDLA</v>
      </c>
      <c r="G283" s="16">
        <f>VLOOKUP($D283,'Growth rate'!$B$3:$S$93,6,FALSE)*VLOOKUP($F283,BY_IND_Demand_Drivers!$B$5:$J$100,7,FALSE)</f>
        <v>5.548390389697575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81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INDLA</v>
      </c>
      <c r="G284" s="16">
        <f>VLOOKUP($D284,'Growth rate'!$B$3:$S$93,6,FALSE)*VLOOKUP($F284,BY_IND_Demand_Drivers!$B$5:$J$100,7,FALSE)</f>
        <v>5.6093982765573074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81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INDLA</v>
      </c>
      <c r="G285" s="16">
        <f>VLOOKUP($D285,'Growth rate'!$B$3:$S$93,6,FALSE)*VLOOKUP($F285,BY_IND_Demand_Drivers!$B$5:$J$100,7,FALSE)</f>
        <v>5.6704061634170397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81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INDLA</v>
      </c>
      <c r="G286" s="16">
        <f>VLOOKUP($D286,'Growth rate'!$B$3:$S$93,6,FALSE)*VLOOKUP($F286,BY_IND_Demand_Drivers!$B$5:$J$100,7,FALSE)</f>
        <v>5.7314140502767721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81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INDLA</v>
      </c>
      <c r="G287" s="16">
        <f>VLOOKUP($D287,'Growth rate'!$B$3:$S$93,6,FALSE)*VLOOKUP($F287,BY_IND_Demand_Drivers!$B$5:$J$100,7,FALSE)</f>
        <v>5.7967218583008888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81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INDLA</v>
      </c>
      <c r="G288" s="16">
        <f>VLOOKUP($D288,'Growth rate'!$B$3:$S$93,6,FALSE)*VLOOKUP($F288,BY_IND_Demand_Drivers!$B$5:$J$100,7,FALSE)</f>
        <v>5.8620296663250038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81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INDLA</v>
      </c>
      <c r="G289" s="16">
        <f>VLOOKUP($D289,'Growth rate'!$B$3:$S$93,6,FALSE)*VLOOKUP($F289,BY_IND_Demand_Drivers!$B$5:$J$100,7,FALSE)</f>
        <v>5.9273374743491205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81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INDLA</v>
      </c>
      <c r="G290" s="16">
        <f>VLOOKUP($D290,'Growth rate'!$B$3:$S$93,6,FALSE)*VLOOKUP($F290,BY_IND_Demand_Drivers!$B$5:$J$100,7,FALSE)</f>
        <v>5.9926452823732372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81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INDLA</v>
      </c>
      <c r="G291" s="16">
        <f>VLOOKUP($D291,'Growth rate'!$B$3:$S$93,6,FALSE)*VLOOKUP($F291,BY_IND_Demand_Drivers!$B$5:$J$100,7,FALSE)</f>
        <v>6.0579530903973522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81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INDLA</v>
      </c>
      <c r="G292" s="16">
        <f>VLOOKUP($D292,'Growth rate'!$B$3:$S$93,6,FALSE)*VLOOKUP($F292,BY_IND_Demand_Drivers!$B$5:$J$100,7,FALSE)</f>
        <v>6.1228420867363429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81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INDLA</v>
      </c>
      <c r="G293" s="16">
        <f>VLOOKUP($D293,'Growth rate'!$B$3:$S$93,6,FALSE)*VLOOKUP($F293,BY_IND_Demand_Drivers!$B$5:$J$100,7,FALSE)</f>
        <v>6.1877310830753336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81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INDLA</v>
      </c>
      <c r="G294" s="16">
        <f>VLOOKUP($D294,'Growth rate'!$B$3:$S$93,6,FALSE)*VLOOKUP($F294,BY_IND_Demand_Drivers!$B$5:$J$100,7,FALSE)</f>
        <v>6.2526200794143234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81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INDLA</v>
      </c>
      <c r="G295" s="16">
        <f>VLOOKUP($D295,'Growth rate'!$B$3:$S$93,6,FALSE)*VLOOKUP($F295,BY_IND_Demand_Drivers!$B$5:$J$100,7,FALSE)</f>
        <v>6.3175090757533114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81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INDLA</v>
      </c>
      <c r="G296" s="16">
        <f>VLOOKUP($D296,'Growth rate'!$B$3:$S$93,6,FALSE)*VLOOKUP($F296,BY_IND_Demand_Drivers!$B$5:$J$100,7,FALSE)</f>
        <v>6.382398072092303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81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INDLA</v>
      </c>
      <c r="G297" s="16">
        <f>VLOOKUP($D297,'Growth rate'!$B$3:$S$93,6,FALSE)*VLOOKUP($F297,BY_IND_Demand_Drivers!$B$5:$J$100,7,FALSE)</f>
        <v>6.4466101069500157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81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INDLA</v>
      </c>
      <c r="G298" s="16">
        <f>VLOOKUP($D298,'Growth rate'!$B$3:$S$93,6,FALSE)*VLOOKUP($F298,BY_IND_Demand_Drivers!$B$5:$J$100,7,FALSE)</f>
        <v>6.510822141807731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81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INDLA</v>
      </c>
      <c r="G299" s="16">
        <f>VLOOKUP($D299,'Growth rate'!$B$3:$S$93,6,FALSE)*VLOOKUP($F299,BY_IND_Demand_Drivers!$B$5:$J$100,7,FALSE)</f>
        <v>6.5750341766654437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81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INDLA</v>
      </c>
      <c r="G300" s="16">
        <f>VLOOKUP($D300,'Growth rate'!$B$3:$S$93,6,FALSE)*VLOOKUP($F300,BY_IND_Demand_Drivers!$B$5:$J$100,7,FALSE)</f>
        <v>6.639246211523159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81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INDLA</v>
      </c>
      <c r="G301" s="16">
        <f>VLOOKUP($D301,'Growth rate'!$B$3:$S$93,6,FALSE)*VLOOKUP($F301,BY_IND_Demand_Drivers!$B$5:$J$100,7,FALSE)</f>
        <v>6.7034582463808716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81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INDLA</v>
      </c>
      <c r="G302" s="16">
        <f>VLOOKUP($D302,'Growth rate'!$B$3:$S$93,6,FALSE)*VLOOKUP($F302,BY_IND_Demand_Drivers!$B$5:$J$100,7,FALSE)</f>
        <v>6.7642736571161866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81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INDLA</v>
      </c>
      <c r="G303" s="16">
        <f>VLOOKUP($D303,'Growth rate'!$B$3:$S$93,6,FALSE)*VLOOKUP($F303,BY_IND_Demand_Drivers!$B$5:$J$100,7,FALSE)</f>
        <v>6.8250890678515024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81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INDLA</v>
      </c>
      <c r="G304" s="16">
        <f>VLOOKUP($D304,'Growth rate'!$B$3:$S$93,6,FALSE)*VLOOKUP($F304,BY_IND_Demand_Drivers!$B$5:$J$100,7,FALSE)</f>
        <v>6.8859044785868146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81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INDLA</v>
      </c>
      <c r="G305" s="16">
        <f>VLOOKUP($D305,'Growth rate'!$B$3:$S$93,6,FALSE)*VLOOKUP($F305,BY_IND_Demand_Drivers!$B$5:$J$100,7,FALSE)</f>
        <v>6.9467198893221287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81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INDLA</v>
      </c>
      <c r="G306" s="16">
        <f>VLOOKUP($D306,'Growth rate'!$B$3:$S$93,6,FALSE)*VLOOKUP($F306,BY_IND_Demand_Drivers!$B$5:$J$100,7,FALSE)</f>
        <v>7.0075353000574445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81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INDLA</v>
      </c>
      <c r="G307" s="16">
        <f>VLOOKUP($D307,'Growth rate'!$B$3:$S$93,6,FALSE)*VLOOKUP($F307,BY_IND_Demand_Drivers!$B$5:$J$100,7,FALSE)</f>
        <v>7.0646423071630382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81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INDLA</v>
      </c>
      <c r="G308" s="16">
        <f>VLOOKUP($D308,'Growth rate'!$B$3:$S$93,6,FALSE)*VLOOKUP($F308,BY_IND_Demand_Drivers!$B$5:$J$100,7,FALSE)</f>
        <v>7.121749314268631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81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INDLA</v>
      </c>
      <c r="G309" s="16">
        <f>VLOOKUP($D309,'Growth rate'!$B$3:$S$93,6,FALSE)*VLOOKUP($F309,BY_IND_Demand_Drivers!$B$5:$J$100,7,FALSE)</f>
        <v>7.1788563213742238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81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INDLA</v>
      </c>
      <c r="G310" s="16">
        <f>VLOOKUP($D310,'Growth rate'!$B$3:$S$93,6,FALSE)*VLOOKUP($F310,BY_IND_Demand_Drivers!$B$5:$J$100,7,FALSE)</f>
        <v>7.2359633284798175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81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INDLA</v>
      </c>
      <c r="G311" s="16">
        <f>VLOOKUP($D311,'Growth rate'!$B$3:$S$93,6,FALSE)*VLOOKUP($F311,BY_IND_Demand_Drivers!$B$5:$J$100,7,FALSE)</f>
        <v>7.2930703355854112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81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INDLA</v>
      </c>
      <c r="G312" s="16">
        <f>VLOOKUP($D312,'Growth rate'!$B$3:$S$93,6,FALSE)*VLOOKUP($F312,BY_IND_Demand_Drivers!$B$5:$J$100,7,FALSE)</f>
        <v>7.3432341130505554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81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INDLA</v>
      </c>
      <c r="G313" s="16">
        <f>VLOOKUP($D313,'Growth rate'!$B$3:$S$93,6,FALSE)*VLOOKUP($F313,BY_IND_Demand_Drivers!$B$5:$J$100,7,FALSE)</f>
        <v>7.393397890515697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81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INDLA</v>
      </c>
      <c r="G314" s="16">
        <f>VLOOKUP($D314,'Growth rate'!$B$3:$S$93,6,FALSE)*VLOOKUP($F314,BY_IND_Demand_Drivers!$B$5:$J$100,7,FALSE)</f>
        <v>7.4435616679808403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81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INDLA</v>
      </c>
      <c r="G315" s="16">
        <f>VLOOKUP($D315,'Growth rate'!$B$3:$S$93,6,FALSE)*VLOOKUP($F315,BY_IND_Demand_Drivers!$B$5:$J$100,7,FALSE)</f>
        <v>7.4937254454459836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81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INDLA</v>
      </c>
      <c r="G316" s="16">
        <f>VLOOKUP($D316,'Growth rate'!$B$3:$S$93,6,FALSE)*VLOOKUP($F316,BY_IND_Demand_Drivers!$B$5:$J$100,7,FALSE)</f>
        <v>7.5438892229111261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81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INDLA</v>
      </c>
      <c r="G317" s="16">
        <f>VLOOKUP($D317,'Growth rate'!$B$3:$S$93,6,FALSE)*VLOOKUP($F317,BY_IND_Demand_Drivers!$B$5:$J$100,7,FALSE)</f>
        <v>7.5879651191801054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81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INDLA</v>
      </c>
      <c r="G318" s="16">
        <f>VLOOKUP($D318,'Growth rate'!$B$3:$S$93,6,FALSE)*VLOOKUP($F318,BY_IND_Demand_Drivers!$B$5:$J$100,7,FALSE)</f>
        <v>7.6320410154490821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81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INDLA</v>
      </c>
      <c r="G319" s="16">
        <f>VLOOKUP($D319,'Growth rate'!$B$3:$S$93,6,FALSE)*VLOOKUP($F319,BY_IND_Demand_Drivers!$B$5:$J$100,7,FALSE)</f>
        <v>7.6761169117180605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81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INDLA</v>
      </c>
      <c r="G320" s="16">
        <f>VLOOKUP($D320,'Growth rate'!$B$3:$S$93,6,FALSE)*VLOOKUP($F320,BY_IND_Demand_Drivers!$B$5:$J$100,7,FALSE)</f>
        <v>7.7201928079870381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81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INDLA</v>
      </c>
      <c r="G321" s="16">
        <f>VLOOKUP($D321,'Growth rate'!$B$3:$S$93,6,FALSE)*VLOOKUP($F321,BY_IND_Demand_Drivers!$B$5:$J$100,7,FALSE)</f>
        <v>7.7642687042560166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81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INDLA</v>
      </c>
      <c r="G322" s="16">
        <f>VLOOKUP($D322,'Growth rate'!$B$3:$S$93,6,FALSE)*VLOOKUP($F322,BY_IND_Demand_Drivers!$B$5:$J$100,7,FALSE)</f>
        <v>7.8039949128065986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81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INDLA</v>
      </c>
      <c r="G323" s="16">
        <f>VLOOKUP($D323,'Growth rate'!$B$3:$S$93,6,FALSE)*VLOOKUP($F323,BY_IND_Demand_Drivers!$B$5:$J$100,7,FALSE)</f>
        <v>7.8437211213571825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81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INDLA</v>
      </c>
      <c r="G324" s="16">
        <f>VLOOKUP($D324,'Growth rate'!$B$3:$S$93,6,FALSE)*VLOOKUP($F324,BY_IND_Demand_Drivers!$B$5:$J$100,7,FALSE)</f>
        <v>7.8834473299077628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81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INDLA</v>
      </c>
      <c r="G325" s="16">
        <f>VLOOKUP($D325,'Growth rate'!$B$3:$S$93,6,FALSE)*VLOOKUP($F325,BY_IND_Demand_Drivers!$B$5:$J$100,7,FALSE)</f>
        <v>7.9231735384583457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81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INDLA</v>
      </c>
      <c r="G326" s="16">
        <f>VLOOKUP($D326,'Growth rate'!$B$3:$S$93,6,FALSE)*VLOOKUP($F326,BY_IND_Demand_Drivers!$B$5:$J$100,7,FALSE)</f>
        <v>7.9628997470089278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81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INDLA</v>
      </c>
      <c r="G327" s="16">
        <f>VLOOKUP($D327,'Growth rate'!$B$3:$S$93,6,FALSE)*VLOOKUP($F327,BY_IND_Demand_Drivers!$B$5:$J$100,7,FALSE)</f>
        <v>7.9991457054468089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81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INDLA</v>
      </c>
      <c r="G328" s="16">
        <f>VLOOKUP($D328,'Growth rate'!$B$3:$S$93,6,FALSE)*VLOOKUP($F328,BY_IND_Demand_Drivers!$B$5:$J$100,7,FALSE)</f>
        <v>8.0353916638846918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81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INDLA</v>
      </c>
      <c r="G329" s="16">
        <f>VLOOKUP($D329,'Growth rate'!$B$3:$S$93,6,FALSE)*VLOOKUP($F329,BY_IND_Demand_Drivers!$B$5:$J$100,7,FALSE)</f>
        <v>8.0716376223225712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81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INDLA</v>
      </c>
      <c r="G330" s="16">
        <f>VLOOKUP($D330,'Growth rate'!$B$3:$S$93,6,FALSE)*VLOOKUP($F330,BY_IND_Demand_Drivers!$B$5:$J$100,7,FALSE)</f>
        <v>8.1078835807604523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81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INDLA</v>
      </c>
      <c r="G331" s="16">
        <f>VLOOKUP($D331,'Growth rate'!$B$3:$S$93,6,FALSE)*VLOOKUP($F331,BY_IND_Demand_Drivers!$B$5:$J$100,7,FALSE)</f>
        <v>8.1441295391983317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82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INDEM</v>
      </c>
      <c r="G332" s="16">
        <f>VLOOKUP($D332,'Growth rate'!$B$3:$S$93,6,FALSE)*VLOOKUP($F332,BY_IND_Demand_Drivers!$B$5:$J$100,7,FALSE)</f>
        <v>13.702392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82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INDEM</v>
      </c>
      <c r="G333" s="16">
        <f>VLOOKUP($D333,'Growth rate'!$B$3:$S$93,6,FALSE)*VLOOKUP($F333,BY_IND_Demand_Drivers!$B$5:$J$100,7,FALSE)</f>
        <v>14.073820710934099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82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INDEM</v>
      </c>
      <c r="G334" s="16">
        <f>VLOOKUP($D334,'Growth rate'!$B$3:$S$93,6,FALSE)*VLOOKUP($F334,BY_IND_Demand_Drivers!$B$5:$J$100,7,FALSE)</f>
        <v>14.445249421868199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82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INDEM</v>
      </c>
      <c r="G335" s="16">
        <f>VLOOKUP($D335,'Growth rate'!$B$3:$S$93,6,FALSE)*VLOOKUP($F335,BY_IND_Demand_Drivers!$B$5:$J$100,7,FALSE)</f>
        <v>14.816678132802302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82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INDEM</v>
      </c>
      <c r="G336" s="16">
        <f>VLOOKUP($D336,'Growth rate'!$B$3:$S$93,6,FALSE)*VLOOKUP($F336,BY_IND_Demand_Drivers!$B$5:$J$100,7,FALSE)</f>
        <v>15.188106843736401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82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INDEM</v>
      </c>
      <c r="G337" s="16">
        <f>VLOOKUP($D337,'Growth rate'!$B$3:$S$93,6,FALSE)*VLOOKUP($F337,BY_IND_Demand_Drivers!$B$5:$J$100,7,FALSE)</f>
        <v>15.5595355546705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82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INDEM</v>
      </c>
      <c r="G338" s="16">
        <f>VLOOKUP($D338,'Growth rate'!$B$3:$S$93,6,FALSE)*VLOOKUP($F338,BY_IND_Demand_Drivers!$B$5:$J$100,7,FALSE)</f>
        <v>15.930964265604601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82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INDEM</v>
      </c>
      <c r="G339" s="16">
        <f>VLOOKUP($D339,'Growth rate'!$B$3:$S$93,6,FALSE)*VLOOKUP($F339,BY_IND_Demand_Drivers!$B$5:$J$100,7,FALSE)</f>
        <v>16.302392976538698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82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INDEM</v>
      </c>
      <c r="G340" s="16">
        <f>VLOOKUP($D340,'Growth rate'!$B$3:$S$93,6,FALSE)*VLOOKUP($F340,BY_IND_Demand_Drivers!$B$5:$J$100,7,FALSE)</f>
        <v>16.673821687472802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82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INDEM</v>
      </c>
      <c r="G341" s="16">
        <f>VLOOKUP($D341,'Growth rate'!$B$3:$S$93,6,FALSE)*VLOOKUP($F341,BY_IND_Demand_Drivers!$B$5:$J$100,7,FALSE)</f>
        <v>17.045250398406903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82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INDEM</v>
      </c>
      <c r="G342" s="16">
        <f>VLOOKUP($D342,'Growth rate'!$B$3:$S$93,6,FALSE)*VLOOKUP($F342,BY_IND_Demand_Drivers!$B$5:$J$100,7,FALSE)</f>
        <v>17.416679109341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82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INDEM</v>
      </c>
      <c r="G343" s="16">
        <f>VLOOKUP($D343,'Growth rate'!$B$3:$S$93,6,FALSE)*VLOOKUP($F343,BY_IND_Demand_Drivers!$B$5:$J$100,7,FALSE)</f>
        <v>17.788107820275105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82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INDEM</v>
      </c>
      <c r="G344" s="16">
        <f>VLOOKUP($D344,'Growth rate'!$B$3:$S$93,6,FALSE)*VLOOKUP($F344,BY_IND_Demand_Drivers!$B$5:$J$100,7,FALSE)</f>
        <v>18.159536531209202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82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INDEM</v>
      </c>
      <c r="G345" s="16">
        <f>VLOOKUP($D345,'Growth rate'!$B$3:$S$93,6,FALSE)*VLOOKUP($F345,BY_IND_Demand_Drivers!$B$5:$J$100,7,FALSE)</f>
        <v>18.530965242143303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82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INDEM</v>
      </c>
      <c r="G346" s="16">
        <f>VLOOKUP($D346,'Growth rate'!$B$3:$S$93,6,FALSE)*VLOOKUP($F346,BY_IND_Demand_Drivers!$B$5:$J$100,7,FALSE)</f>
        <v>18.902393953077404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82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INDEM</v>
      </c>
      <c r="G347" s="16">
        <f>VLOOKUP($D347,'Growth rate'!$B$3:$S$93,6,FALSE)*VLOOKUP($F347,BY_IND_Demand_Drivers!$B$5:$J$100,7,FALSE)</f>
        <v>19.273822664011501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82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INDEM</v>
      </c>
      <c r="G348" s="16">
        <f>VLOOKUP($D348,'Growth rate'!$B$3:$S$93,6,FALSE)*VLOOKUP($F348,BY_IND_Demand_Drivers!$B$5:$J$100,7,FALSE)</f>
        <v>19.645251374945605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82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INDEM</v>
      </c>
      <c r="G349" s="16">
        <f>VLOOKUP($D349,'Growth rate'!$B$3:$S$93,6,FALSE)*VLOOKUP($F349,BY_IND_Demand_Drivers!$B$5:$J$100,7,FALSE)</f>
        <v>20.016680085879706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82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INDEM</v>
      </c>
      <c r="G350" s="16">
        <f>VLOOKUP($D350,'Growth rate'!$B$3:$S$93,6,FALSE)*VLOOKUP($F350,BY_IND_Demand_Drivers!$B$5:$J$100,7,FALSE)</f>
        <v>20.388108796813803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82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INDEM</v>
      </c>
      <c r="G351" s="16">
        <f>VLOOKUP($D351,'Growth rate'!$B$3:$S$93,6,FALSE)*VLOOKUP($F351,BY_IND_Demand_Drivers!$B$5:$J$100,7,FALSE)</f>
        <v>20.759537507747904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82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INDEM</v>
      </c>
      <c r="G352" s="16">
        <f>VLOOKUP($D352,'Growth rate'!$B$3:$S$93,6,FALSE)*VLOOKUP($F352,BY_IND_Demand_Drivers!$B$5:$J$100,7,FALSE)</f>
        <v>21.130966218682005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82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INDEM</v>
      </c>
      <c r="G353" s="16">
        <f>VLOOKUP($D353,'Growth rate'!$B$3:$S$93,6,FALSE)*VLOOKUP($F353,BY_IND_Demand_Drivers!$B$5:$J$100,7,FALSE)</f>
        <v>21.502394929616106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82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INDEM</v>
      </c>
      <c r="G354" s="16">
        <f>VLOOKUP($D354,'Growth rate'!$B$3:$S$93,6,FALSE)*VLOOKUP($F354,BY_IND_Demand_Drivers!$B$5:$J$100,7,FALSE)</f>
        <v>21.873823640550206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82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INDEM</v>
      </c>
      <c r="G355" s="16">
        <f>VLOOKUP($D355,'Growth rate'!$B$3:$S$93,6,FALSE)*VLOOKUP($F355,BY_IND_Demand_Drivers!$B$5:$J$100,7,FALSE)</f>
        <v>22.245252351484304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82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INDEM</v>
      </c>
      <c r="G356" s="16">
        <f>VLOOKUP($D356,'Growth rate'!$B$3:$S$93,6,FALSE)*VLOOKUP($F356,BY_IND_Demand_Drivers!$B$5:$J$100,7,FALSE)</f>
        <v>22.616681062418404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82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INDEM</v>
      </c>
      <c r="G357" s="16">
        <f>VLOOKUP($D357,'Growth rate'!$B$3:$S$93,6,FALSE)*VLOOKUP($F357,BY_IND_Demand_Drivers!$B$5:$J$100,7,FALSE)</f>
        <v>22.988109773352505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82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INDEM</v>
      </c>
      <c r="G358" s="16">
        <f>VLOOKUP($D358,'Growth rate'!$B$3:$S$93,6,FALSE)*VLOOKUP($F358,BY_IND_Demand_Drivers!$B$5:$J$100,7,FALSE)</f>
        <v>23.359538484286606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82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INDEM</v>
      </c>
      <c r="G359" s="16">
        <f>VLOOKUP($D359,'Growth rate'!$B$3:$S$93,6,FALSE)*VLOOKUP($F359,BY_IND_Demand_Drivers!$B$5:$J$100,7,FALSE)</f>
        <v>23.730967195220707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82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INDEM</v>
      </c>
      <c r="G360" s="16">
        <f>VLOOKUP($D360,'Growth rate'!$B$3:$S$93,6,FALSE)*VLOOKUP($F360,BY_IND_Demand_Drivers!$B$5:$J$100,7,FALSE)</f>
        <v>24.102395906154808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82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INDEM</v>
      </c>
      <c r="G361" s="16">
        <f>VLOOKUP($D361,'Growth rate'!$B$3:$S$93,6,FALSE)*VLOOKUP($F361,BY_IND_Demand_Drivers!$B$5:$J$100,7,FALSE)</f>
        <v>24.473824617088908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82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INDEM</v>
      </c>
      <c r="G362" s="16">
        <f>VLOOKUP($D362,'Growth rate'!$B$3:$S$93,6,FALSE)*VLOOKUP($F362,BY_IND_Demand_Drivers!$B$5:$J$100,7,FALSE)</f>
        <v>24.845253328023006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82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INDEM</v>
      </c>
      <c r="G363" s="16">
        <f>VLOOKUP($D363,'Growth rate'!$B$3:$S$93,6,FALSE)*VLOOKUP($F363,BY_IND_Demand_Drivers!$B$5:$J$100,7,FALSE)</f>
        <v>25.216682038957106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82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INDEM</v>
      </c>
      <c r="G364" s="16">
        <f>VLOOKUP($D364,'Growth rate'!$B$3:$S$93,6,FALSE)*VLOOKUP($F364,BY_IND_Demand_Drivers!$B$5:$J$100,7,FALSE)</f>
        <v>25.500189277893508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82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INDEM</v>
      </c>
      <c r="G365" s="16">
        <f>VLOOKUP($D365,'Growth rate'!$B$3:$S$93,6,FALSE)*VLOOKUP($F365,BY_IND_Demand_Drivers!$B$5:$J$100,7,FALSE)</f>
        <v>25.783696516829909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82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INDEM</v>
      </c>
      <c r="G366" s="16">
        <f>VLOOKUP($D366,'Growth rate'!$B$3:$S$93,6,FALSE)*VLOOKUP($F366,BY_IND_Demand_Drivers!$B$5:$J$100,7,FALSE)</f>
        <v>26.067203755766311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82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INDEM</v>
      </c>
      <c r="G367" s="16">
        <f>VLOOKUP($D367,'Growth rate'!$B$3:$S$93,6,FALSE)*VLOOKUP($F367,BY_IND_Demand_Drivers!$B$5:$J$100,7,FALSE)</f>
        <v>26.350710994702712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82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INDEM</v>
      </c>
      <c r="G368" s="16">
        <f>VLOOKUP($D368,'Growth rate'!$B$3:$S$93,6,FALSE)*VLOOKUP($F368,BY_IND_Demand_Drivers!$B$5:$J$100,7,FALSE)</f>
        <v>26.634218233639118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82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INDEM</v>
      </c>
      <c r="G369" s="16">
        <f>VLOOKUP($D369,'Growth rate'!$B$3:$S$93,6,FALSE)*VLOOKUP($F369,BY_IND_Demand_Drivers!$B$5:$J$100,7,FALSE)</f>
        <v>26.937707459162954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82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INDEM</v>
      </c>
      <c r="G370" s="16">
        <f>VLOOKUP($D370,'Growth rate'!$B$3:$S$93,6,FALSE)*VLOOKUP($F370,BY_IND_Demand_Drivers!$B$5:$J$100,7,FALSE)</f>
        <v>27.241196684686784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82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INDEM</v>
      </c>
      <c r="G371" s="16">
        <f>VLOOKUP($D371,'Growth rate'!$B$3:$S$93,6,FALSE)*VLOOKUP($F371,BY_IND_Demand_Drivers!$B$5:$J$100,7,FALSE)</f>
        <v>27.544685910210621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82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INDEM</v>
      </c>
      <c r="G372" s="16">
        <f>VLOOKUP($D372,'Growth rate'!$B$3:$S$93,6,FALSE)*VLOOKUP($F372,BY_IND_Demand_Drivers!$B$5:$J$100,7,FALSE)</f>
        <v>27.848175135734454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82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INDEM</v>
      </c>
      <c r="G373" s="16">
        <f>VLOOKUP($D373,'Growth rate'!$B$3:$S$93,6,FALSE)*VLOOKUP($F373,BY_IND_Demand_Drivers!$B$5:$J$100,7,FALSE)</f>
        <v>28.151664361258284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82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INDEM</v>
      </c>
      <c r="G374" s="16">
        <f>VLOOKUP($D374,'Growth rate'!$B$3:$S$93,6,FALSE)*VLOOKUP($F374,BY_IND_Demand_Drivers!$B$5:$J$100,7,FALSE)</f>
        <v>28.45320734424536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82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INDEM</v>
      </c>
      <c r="G375" s="16">
        <f>VLOOKUP($D375,'Growth rate'!$B$3:$S$93,6,FALSE)*VLOOKUP($F375,BY_IND_Demand_Drivers!$B$5:$J$100,7,FALSE)</f>
        <v>28.754750327232429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82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INDEM</v>
      </c>
      <c r="G376" s="16">
        <f>VLOOKUP($D376,'Growth rate'!$B$3:$S$93,6,FALSE)*VLOOKUP($F376,BY_IND_Demand_Drivers!$B$5:$J$100,7,FALSE)</f>
        <v>29.056293310219502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82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INDEM</v>
      </c>
      <c r="G377" s="16">
        <f>VLOOKUP($D377,'Growth rate'!$B$3:$S$93,6,FALSE)*VLOOKUP($F377,BY_IND_Demand_Drivers!$B$5:$J$100,7,FALSE)</f>
        <v>29.357836293206567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82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INDEM</v>
      </c>
      <c r="G378" s="16">
        <f>VLOOKUP($D378,'Growth rate'!$B$3:$S$93,6,FALSE)*VLOOKUP($F378,BY_IND_Demand_Drivers!$B$5:$J$100,7,FALSE)</f>
        <v>29.659379276193643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82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INDEM</v>
      </c>
      <c r="G379" s="16">
        <f>VLOOKUP($D379,'Growth rate'!$B$3:$S$93,6,FALSE)*VLOOKUP($F379,BY_IND_Demand_Drivers!$B$5:$J$100,7,FALSE)</f>
        <v>29.957776379355955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82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INDEM</v>
      </c>
      <c r="G380" s="16">
        <f>VLOOKUP($D380,'Growth rate'!$B$3:$S$93,6,FALSE)*VLOOKUP($F380,BY_IND_Demand_Drivers!$B$5:$J$100,7,FALSE)</f>
        <v>30.256173482518278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82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INDEM</v>
      </c>
      <c r="G381" s="16">
        <f>VLOOKUP($D381,'Growth rate'!$B$3:$S$93,6,FALSE)*VLOOKUP($F381,BY_IND_Demand_Drivers!$B$5:$J$100,7,FALSE)</f>
        <v>30.55457058568059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82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INDEM</v>
      </c>
      <c r="G382" s="16">
        <f>VLOOKUP($D382,'Growth rate'!$B$3:$S$93,6,FALSE)*VLOOKUP($F382,BY_IND_Demand_Drivers!$B$5:$J$100,7,FALSE)</f>
        <v>30.852967688842913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82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INDEM</v>
      </c>
      <c r="G383" s="16">
        <f>VLOOKUP($D383,'Growth rate'!$B$3:$S$93,6,FALSE)*VLOOKUP($F383,BY_IND_Demand_Drivers!$B$5:$J$100,7,FALSE)</f>
        <v>31.151364792005225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82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INDEM</v>
      </c>
      <c r="G384" s="16">
        <f>VLOOKUP($D384,'Growth rate'!$B$3:$S$93,6,FALSE)*VLOOKUP($F384,BY_IND_Demand_Drivers!$B$5:$J$100,7,FALSE)</f>
        <v>31.433977583069339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82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INDEM</v>
      </c>
      <c r="G385" s="16">
        <f>VLOOKUP($D385,'Growth rate'!$B$3:$S$93,6,FALSE)*VLOOKUP($F385,BY_IND_Demand_Drivers!$B$5:$J$100,7,FALSE)</f>
        <v>31.71659037413345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82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INDEM</v>
      </c>
      <c r="G386" s="16">
        <f>VLOOKUP($D386,'Growth rate'!$B$3:$S$93,6,FALSE)*VLOOKUP($F386,BY_IND_Demand_Drivers!$B$5:$J$100,7,FALSE)</f>
        <v>31.999203165197553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82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INDEM</v>
      </c>
      <c r="G387" s="16">
        <f>VLOOKUP($D387,'Growth rate'!$B$3:$S$93,6,FALSE)*VLOOKUP($F387,BY_IND_Demand_Drivers!$B$5:$J$100,7,FALSE)</f>
        <v>32.28181595626166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82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INDEM</v>
      </c>
      <c r="G388" s="16">
        <f>VLOOKUP($D388,'Growth rate'!$B$3:$S$93,6,FALSE)*VLOOKUP($F388,BY_IND_Demand_Drivers!$B$5:$J$100,7,FALSE)</f>
        <v>32.564428747325771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82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INDEM</v>
      </c>
      <c r="G389" s="16">
        <f>VLOOKUP($D389,'Growth rate'!$B$3:$S$93,6,FALSE)*VLOOKUP($F389,BY_IND_Demand_Drivers!$B$5:$J$100,7,FALSE)</f>
        <v>32.829808368581176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82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INDEM</v>
      </c>
      <c r="G390" s="16">
        <f>VLOOKUP($D390,'Growth rate'!$B$3:$S$93,6,FALSE)*VLOOKUP($F390,BY_IND_Demand_Drivers!$B$5:$J$100,7,FALSE)</f>
        <v>33.095187989836582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82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INDEM</v>
      </c>
      <c r="G391" s="16">
        <f>VLOOKUP($D391,'Growth rate'!$B$3:$S$93,6,FALSE)*VLOOKUP($F391,BY_IND_Demand_Drivers!$B$5:$J$100,7,FALSE)</f>
        <v>33.36056761109198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82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INDEM</v>
      </c>
      <c r="G392" s="16">
        <f>VLOOKUP($D392,'Growth rate'!$B$3:$S$93,6,FALSE)*VLOOKUP($F392,BY_IND_Demand_Drivers!$B$5:$J$100,7,FALSE)</f>
        <v>33.625947232347386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82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INDEM</v>
      </c>
      <c r="G393" s="16">
        <f>VLOOKUP($D393,'Growth rate'!$B$3:$S$93,6,FALSE)*VLOOKUP($F393,BY_IND_Demand_Drivers!$B$5:$J$100,7,FALSE)</f>
        <v>33.891326853602791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82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INDEM</v>
      </c>
      <c r="G394" s="16">
        <f>VLOOKUP($D394,'Growth rate'!$B$3:$S$93,6,FALSE)*VLOOKUP($F394,BY_IND_Demand_Drivers!$B$5:$J$100,7,FALSE)</f>
        <v>34.124440878293754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82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INDEM</v>
      </c>
      <c r="G395" s="16">
        <f>VLOOKUP($D395,'Growth rate'!$B$3:$S$93,6,FALSE)*VLOOKUP($F395,BY_IND_Demand_Drivers!$B$5:$J$100,7,FALSE)</f>
        <v>34.35755490298471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82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INDEM</v>
      </c>
      <c r="G396" s="16">
        <f>VLOOKUP($D396,'Growth rate'!$B$3:$S$93,6,FALSE)*VLOOKUP($F396,BY_IND_Demand_Drivers!$B$5:$J$100,7,FALSE)</f>
        <v>34.590668927675672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82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INDEM</v>
      </c>
      <c r="G397" s="16">
        <f>VLOOKUP($D397,'Growth rate'!$B$3:$S$93,6,FALSE)*VLOOKUP($F397,BY_IND_Demand_Drivers!$B$5:$J$100,7,FALSE)</f>
        <v>34.823782952366628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82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INDEM</v>
      </c>
      <c r="G398" s="16">
        <f>VLOOKUP($D398,'Growth rate'!$B$3:$S$93,6,FALSE)*VLOOKUP($F398,BY_IND_Demand_Drivers!$B$5:$J$100,7,FALSE)</f>
        <v>35.05689697705759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82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INDEM</v>
      </c>
      <c r="G399" s="16">
        <f>VLOOKUP($D399,'Growth rate'!$B$3:$S$93,6,FALSE)*VLOOKUP($F399,BY_IND_Demand_Drivers!$B$5:$J$100,7,FALSE)</f>
        <v>35.261720259719318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82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INDEM</v>
      </c>
      <c r="G400" s="16">
        <f>VLOOKUP($D400,'Growth rate'!$B$3:$S$93,6,FALSE)*VLOOKUP($F400,BY_IND_Demand_Drivers!$B$5:$J$100,7,FALSE)</f>
        <v>35.466543542381032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82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INDEM</v>
      </c>
      <c r="G401" s="16">
        <f>VLOOKUP($D401,'Growth rate'!$B$3:$S$93,6,FALSE)*VLOOKUP($F401,BY_IND_Demand_Drivers!$B$5:$J$100,7,FALSE)</f>
        <v>35.671366825042753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82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INDEM</v>
      </c>
      <c r="G402" s="16">
        <f>VLOOKUP($D402,'Growth rate'!$B$3:$S$93,6,FALSE)*VLOOKUP($F402,BY_IND_Demand_Drivers!$B$5:$J$100,7,FALSE)</f>
        <v>35.876190107704474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82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INDEM</v>
      </c>
      <c r="G403" s="16">
        <f>VLOOKUP($D403,'Growth rate'!$B$3:$S$93,6,FALSE)*VLOOKUP($F403,BY_IND_Demand_Drivers!$B$5:$J$100,7,FALSE)</f>
        <v>36.081013390366195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82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INDEM</v>
      </c>
      <c r="G404" s="16">
        <f>VLOOKUP($D404,'Growth rate'!$B$3:$S$93,6,FALSE)*VLOOKUP($F404,BY_IND_Demand_Drivers!$B$5:$J$100,7,FALSE)</f>
        <v>36.265623418336546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82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INDEM</v>
      </c>
      <c r="G405" s="16">
        <f>VLOOKUP($D405,'Growth rate'!$B$3:$S$93,6,FALSE)*VLOOKUP($F405,BY_IND_Demand_Drivers!$B$5:$J$100,7,FALSE)</f>
        <v>36.45023344630691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82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INDEM</v>
      </c>
      <c r="G406" s="16">
        <f>VLOOKUP($D406,'Growth rate'!$B$3:$S$93,6,FALSE)*VLOOKUP($F406,BY_IND_Demand_Drivers!$B$5:$J$100,7,FALSE)</f>
        <v>36.634843474277254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82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INDEM</v>
      </c>
      <c r="G407" s="16">
        <f>VLOOKUP($D407,'Growth rate'!$B$3:$S$93,6,FALSE)*VLOOKUP($F407,BY_IND_Demand_Drivers!$B$5:$J$100,7,FALSE)</f>
        <v>36.819453502247605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82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INDEM</v>
      </c>
      <c r="G408" s="16">
        <f>VLOOKUP($D408,'Growth rate'!$B$3:$S$93,6,FALSE)*VLOOKUP($F408,BY_IND_Demand_Drivers!$B$5:$J$100,7,FALSE)</f>
        <v>37.004063530217955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82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INDEM</v>
      </c>
      <c r="G409" s="16">
        <f>VLOOKUP($D409,'Growth rate'!$B$3:$S$93,6,FALSE)*VLOOKUP($F409,BY_IND_Demand_Drivers!$B$5:$J$100,7,FALSE)</f>
        <v>37.172500631193991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82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INDEM</v>
      </c>
      <c r="G410" s="16">
        <f>VLOOKUP($D410,'Growth rate'!$B$3:$S$93,6,FALSE)*VLOOKUP($F410,BY_IND_Demand_Drivers!$B$5:$J$100,7,FALSE)</f>
        <v>37.340937732170033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82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INDEM</v>
      </c>
      <c r="G411" s="16">
        <f>VLOOKUP($D411,'Growth rate'!$B$3:$S$93,6,FALSE)*VLOOKUP($F411,BY_IND_Demand_Drivers!$B$5:$J$100,7,FALSE)</f>
        <v>37.509374833146069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82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INDEM</v>
      </c>
      <c r="G412" s="16">
        <f>VLOOKUP($D412,'Growth rate'!$B$3:$S$93,6,FALSE)*VLOOKUP($F412,BY_IND_Demand_Drivers!$B$5:$J$100,7,FALSE)</f>
        <v>37.677811934122104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82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INDEM</v>
      </c>
      <c r="G413" s="16">
        <f>VLOOKUP($D413,'Growth rate'!$B$3:$S$93,6,FALSE)*VLOOKUP($F413,BY_IND_Demand_Drivers!$B$5:$J$100,7,FALSE)</f>
        <v>37.846249035098133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83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INDTF</v>
      </c>
      <c r="G414" s="16">
        <f>VLOOKUP($D414,'Growth rate'!$B$3:$S$93,6,FALSE)*VLOOKUP($F414,BY_IND_Demand_Drivers!$B$5:$J$100,7,FALSE)</f>
        <v>53.2294895049505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83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INDTF</v>
      </c>
      <c r="G415" s="16">
        <f>VLOOKUP($D415,'Growth rate'!$B$3:$S$93,6,FALSE)*VLOOKUP($F415,BY_IND_Demand_Drivers!$B$5:$J$100,7,FALSE)</f>
        <v>54.672373394894969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83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INDTF</v>
      </c>
      <c r="G416" s="16">
        <f>VLOOKUP($D416,'Growth rate'!$B$3:$S$93,6,FALSE)*VLOOKUP($F416,BY_IND_Demand_Drivers!$B$5:$J$100,7,FALSE)</f>
        <v>56.115257284839437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83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INDTF</v>
      </c>
      <c r="G417" s="16">
        <f>VLOOKUP($D417,'Growth rate'!$B$3:$S$93,6,FALSE)*VLOOKUP($F417,BY_IND_Demand_Drivers!$B$5:$J$100,7,FALSE)</f>
        <v>57.558141174783913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83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INDTF</v>
      </c>
      <c r="G418" s="16">
        <f>VLOOKUP($D418,'Growth rate'!$B$3:$S$93,6,FALSE)*VLOOKUP($F418,BY_IND_Demand_Drivers!$B$5:$J$100,7,FALSE)</f>
        <v>59.001025064728381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83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INDTF</v>
      </c>
      <c r="G419" s="16">
        <f>VLOOKUP($D419,'Growth rate'!$B$3:$S$93,6,FALSE)*VLOOKUP($F419,BY_IND_Demand_Drivers!$B$5:$J$100,7,FALSE)</f>
        <v>60.44390895467285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83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INDTF</v>
      </c>
      <c r="G420" s="16">
        <f>VLOOKUP($D420,'Growth rate'!$B$3:$S$93,6,FALSE)*VLOOKUP($F420,BY_IND_Demand_Drivers!$B$5:$J$100,7,FALSE)</f>
        <v>61.886792844617318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83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INDTF</v>
      </c>
      <c r="G421" s="16">
        <f>VLOOKUP($D421,'Growth rate'!$B$3:$S$93,6,FALSE)*VLOOKUP($F421,BY_IND_Demand_Drivers!$B$5:$J$100,7,FALSE)</f>
        <v>63.329676734561779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83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INDTF</v>
      </c>
      <c r="G422" s="16">
        <f>VLOOKUP($D422,'Growth rate'!$B$3:$S$93,6,FALSE)*VLOOKUP($F422,BY_IND_Demand_Drivers!$B$5:$J$100,7,FALSE)</f>
        <v>64.772560624506255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83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INDTF</v>
      </c>
      <c r="G423" s="16">
        <f>VLOOKUP($D423,'Growth rate'!$B$3:$S$93,6,FALSE)*VLOOKUP($F423,BY_IND_Demand_Drivers!$B$5:$J$100,7,FALSE)</f>
        <v>66.215444514450724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83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INDTF</v>
      </c>
      <c r="G424" s="16">
        <f>VLOOKUP($D424,'Growth rate'!$B$3:$S$93,6,FALSE)*VLOOKUP($F424,BY_IND_Demand_Drivers!$B$5:$J$100,7,FALSE)</f>
        <v>67.658328404395192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83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INDTF</v>
      </c>
      <c r="G425" s="16">
        <f>VLOOKUP($D425,'Growth rate'!$B$3:$S$93,6,FALSE)*VLOOKUP($F425,BY_IND_Demand_Drivers!$B$5:$J$100,7,FALSE)</f>
        <v>69.101212294339675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83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INDTF</v>
      </c>
      <c r="G426" s="16">
        <f>VLOOKUP($D426,'Growth rate'!$B$3:$S$93,6,FALSE)*VLOOKUP($F426,BY_IND_Demand_Drivers!$B$5:$J$100,7,FALSE)</f>
        <v>70.544096184284129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83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INDTF</v>
      </c>
      <c r="G427" s="16">
        <f>VLOOKUP($D427,'Growth rate'!$B$3:$S$93,6,FALSE)*VLOOKUP($F427,BY_IND_Demand_Drivers!$B$5:$J$100,7,FALSE)</f>
        <v>71.986980074228612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83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INDTF</v>
      </c>
      <c r="G428" s="16">
        <f>VLOOKUP($D428,'Growth rate'!$B$3:$S$93,6,FALSE)*VLOOKUP($F428,BY_IND_Demand_Drivers!$B$5:$J$100,7,FALSE)</f>
        <v>73.42986396417308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83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INDTF</v>
      </c>
      <c r="G429" s="16">
        <f>VLOOKUP($D429,'Growth rate'!$B$3:$S$93,6,FALSE)*VLOOKUP($F429,BY_IND_Demand_Drivers!$B$5:$J$100,7,FALSE)</f>
        <v>74.872747854117549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83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INDTF</v>
      </c>
      <c r="G430" s="16">
        <f>VLOOKUP($D430,'Growth rate'!$B$3:$S$93,6,FALSE)*VLOOKUP($F430,BY_IND_Demand_Drivers!$B$5:$J$100,7,FALSE)</f>
        <v>76.315631744062017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83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INDTF</v>
      </c>
      <c r="G431" s="16">
        <f>VLOOKUP($D431,'Growth rate'!$B$3:$S$93,6,FALSE)*VLOOKUP($F431,BY_IND_Demand_Drivers!$B$5:$J$100,7,FALSE)</f>
        <v>77.758515634006486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83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INDTF</v>
      </c>
      <c r="G432" s="16">
        <f>VLOOKUP($D432,'Growth rate'!$B$3:$S$93,6,FALSE)*VLOOKUP($F432,BY_IND_Demand_Drivers!$B$5:$J$100,7,FALSE)</f>
        <v>79.201399523950954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83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INDTF</v>
      </c>
      <c r="G433" s="16">
        <f>VLOOKUP($D433,'Growth rate'!$B$3:$S$93,6,FALSE)*VLOOKUP($F433,BY_IND_Demand_Drivers!$B$5:$J$100,7,FALSE)</f>
        <v>80.644283413895423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83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INDTF</v>
      </c>
      <c r="G434" s="16">
        <f>VLOOKUP($D434,'Growth rate'!$B$3:$S$93,6,FALSE)*VLOOKUP($F434,BY_IND_Demand_Drivers!$B$5:$J$100,7,FALSE)</f>
        <v>82.087167303839891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83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INDTF</v>
      </c>
      <c r="G435" s="16">
        <f>VLOOKUP($D435,'Growth rate'!$B$3:$S$93,6,FALSE)*VLOOKUP($F435,BY_IND_Demand_Drivers!$B$5:$J$100,7,FALSE)</f>
        <v>83.530051193784374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83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INDTF</v>
      </c>
      <c r="G436" s="16">
        <f>VLOOKUP($D436,'Growth rate'!$B$3:$S$93,6,FALSE)*VLOOKUP($F436,BY_IND_Demand_Drivers!$B$5:$J$100,7,FALSE)</f>
        <v>84.972935083728842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83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INDTF</v>
      </c>
      <c r="G437" s="16">
        <f>VLOOKUP($D437,'Growth rate'!$B$3:$S$93,6,FALSE)*VLOOKUP($F437,BY_IND_Demand_Drivers!$B$5:$J$100,7,FALSE)</f>
        <v>86.415818973673311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83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INDTF</v>
      </c>
      <c r="G438" s="16">
        <f>VLOOKUP($D438,'Growth rate'!$B$3:$S$93,6,FALSE)*VLOOKUP($F438,BY_IND_Demand_Drivers!$B$5:$J$100,7,FALSE)</f>
        <v>87.858702863617765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83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INDTF</v>
      </c>
      <c r="G439" s="16">
        <f>VLOOKUP($D439,'Growth rate'!$B$3:$S$93,6,FALSE)*VLOOKUP($F439,BY_IND_Demand_Drivers!$B$5:$J$100,7,FALSE)</f>
        <v>89.301586753562233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83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INDTF</v>
      </c>
      <c r="G440" s="16">
        <f>VLOOKUP($D440,'Growth rate'!$B$3:$S$93,6,FALSE)*VLOOKUP($F440,BY_IND_Demand_Drivers!$B$5:$J$100,7,FALSE)</f>
        <v>90.744470643506716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83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INDTF</v>
      </c>
      <c r="G441" s="16">
        <f>VLOOKUP($D441,'Growth rate'!$B$3:$S$93,6,FALSE)*VLOOKUP($F441,BY_IND_Demand_Drivers!$B$5:$J$100,7,FALSE)</f>
        <v>92.187354533451185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83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INDTF</v>
      </c>
      <c r="G442" s="16">
        <f>VLOOKUP($D442,'Growth rate'!$B$3:$S$93,6,FALSE)*VLOOKUP($F442,BY_IND_Demand_Drivers!$B$5:$J$100,7,FALSE)</f>
        <v>93.630238423395653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83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INDTF</v>
      </c>
      <c r="G443" s="16">
        <f>VLOOKUP($D443,'Growth rate'!$B$3:$S$93,6,FALSE)*VLOOKUP($F443,BY_IND_Demand_Drivers!$B$5:$J$100,7,FALSE)</f>
        <v>95.073122313340136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83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INDTF</v>
      </c>
      <c r="G444" s="16">
        <f>VLOOKUP($D444,'Growth rate'!$B$3:$S$93,6,FALSE)*VLOOKUP($F444,BY_IND_Demand_Drivers!$B$5:$J$100,7,FALSE)</f>
        <v>96.51600620328459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83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INDTF</v>
      </c>
      <c r="G445" s="16">
        <f>VLOOKUP($D445,'Growth rate'!$B$3:$S$93,6,FALSE)*VLOOKUP($F445,BY_IND_Demand_Drivers!$B$5:$J$100,7,FALSE)</f>
        <v>97.958890093229058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83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INDTF</v>
      </c>
      <c r="G446" s="16">
        <f>VLOOKUP($D446,'Growth rate'!$B$3:$S$93,6,FALSE)*VLOOKUP($F446,BY_IND_Demand_Drivers!$B$5:$J$100,7,FALSE)</f>
        <v>99.060226677348282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83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INDTF</v>
      </c>
      <c r="G447" s="16">
        <f>VLOOKUP($D447,'Growth rate'!$B$3:$S$93,6,FALSE)*VLOOKUP($F447,BY_IND_Demand_Drivers!$B$5:$J$100,7,FALSE)</f>
        <v>100.16156326146752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83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INDTF</v>
      </c>
      <c r="G448" s="16">
        <f>VLOOKUP($D448,'Growth rate'!$B$3:$S$93,6,FALSE)*VLOOKUP($F448,BY_IND_Demand_Drivers!$B$5:$J$100,7,FALSE)</f>
        <v>101.26289984558676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83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INDTF</v>
      </c>
      <c r="G449" s="16">
        <f>VLOOKUP($D449,'Growth rate'!$B$3:$S$93,6,FALSE)*VLOOKUP($F449,BY_IND_Demand_Drivers!$B$5:$J$100,7,FALSE)</f>
        <v>102.36423642970598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83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INDTF</v>
      </c>
      <c r="G450" s="16">
        <f>VLOOKUP($D450,'Growth rate'!$B$3:$S$93,6,FALSE)*VLOOKUP($F450,BY_IND_Demand_Drivers!$B$5:$J$100,7,FALSE)</f>
        <v>103.46557301382524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83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INDTF</v>
      </c>
      <c r="G451" s="16">
        <f>VLOOKUP($D451,'Growth rate'!$B$3:$S$93,6,FALSE)*VLOOKUP($F451,BY_IND_Demand_Drivers!$B$5:$J$100,7,FALSE)</f>
        <v>104.64453334023295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83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INDTF</v>
      </c>
      <c r="G452" s="16">
        <f>VLOOKUP($D452,'Growth rate'!$B$3:$S$93,6,FALSE)*VLOOKUP($F452,BY_IND_Demand_Drivers!$B$5:$J$100,7,FALSE)</f>
        <v>105.82349366664066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83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INDTF</v>
      </c>
      <c r="G453" s="16">
        <f>VLOOKUP($D453,'Growth rate'!$B$3:$S$93,6,FALSE)*VLOOKUP($F453,BY_IND_Demand_Drivers!$B$5:$J$100,7,FALSE)</f>
        <v>107.00245399304838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83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INDTF</v>
      </c>
      <c r="G454" s="16">
        <f>VLOOKUP($D454,'Growth rate'!$B$3:$S$93,6,FALSE)*VLOOKUP($F454,BY_IND_Demand_Drivers!$B$5:$J$100,7,FALSE)</f>
        <v>108.1814143194561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83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INDTF</v>
      </c>
      <c r="G455" s="16">
        <f>VLOOKUP($D455,'Growth rate'!$B$3:$S$93,6,FALSE)*VLOOKUP($F455,BY_IND_Demand_Drivers!$B$5:$J$100,7,FALSE)</f>
        <v>109.36037464586379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83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INDTF</v>
      </c>
      <c r="G456" s="16">
        <f>VLOOKUP($D456,'Growth rate'!$B$3:$S$93,6,FALSE)*VLOOKUP($F456,BY_IND_Demand_Drivers!$B$5:$J$100,7,FALSE)</f>
        <v>110.53177443125908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83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INDTF</v>
      </c>
      <c r="G457" s="16">
        <f>VLOOKUP($D457,'Growth rate'!$B$3:$S$93,6,FALSE)*VLOOKUP($F457,BY_IND_Demand_Drivers!$B$5:$J$100,7,FALSE)</f>
        <v>111.70317421665433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83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INDTF</v>
      </c>
      <c r="G458" s="16">
        <f>VLOOKUP($D458,'Growth rate'!$B$3:$S$93,6,FALSE)*VLOOKUP($F458,BY_IND_Demand_Drivers!$B$5:$J$100,7,FALSE)</f>
        <v>112.8745740020496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83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INDTF</v>
      </c>
      <c r="G459" s="16">
        <f>VLOOKUP($D459,'Growth rate'!$B$3:$S$93,6,FALSE)*VLOOKUP($F459,BY_IND_Demand_Drivers!$B$5:$J$100,7,FALSE)</f>
        <v>114.04597378744484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83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INDTF</v>
      </c>
      <c r="G460" s="16">
        <f>VLOOKUP($D460,'Growth rate'!$B$3:$S$93,6,FALSE)*VLOOKUP($F460,BY_IND_Demand_Drivers!$B$5:$J$100,7,FALSE)</f>
        <v>115.21737357284012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83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INDTF</v>
      </c>
      <c r="G461" s="16">
        <f>VLOOKUP($D461,'Growth rate'!$B$3:$S$93,6,FALSE)*VLOOKUP($F461,BY_IND_Demand_Drivers!$B$5:$J$100,7,FALSE)</f>
        <v>116.37655260312081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83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INDTF</v>
      </c>
      <c r="G462" s="16">
        <f>VLOOKUP($D462,'Growth rate'!$B$3:$S$93,6,FALSE)*VLOOKUP($F462,BY_IND_Demand_Drivers!$B$5:$J$100,7,FALSE)</f>
        <v>117.53573163340155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83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INDTF</v>
      </c>
      <c r="G463" s="16">
        <f>VLOOKUP($D463,'Growth rate'!$B$3:$S$93,6,FALSE)*VLOOKUP($F463,BY_IND_Demand_Drivers!$B$5:$J$100,7,FALSE)</f>
        <v>118.69491066368225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83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INDTF</v>
      </c>
      <c r="G464" s="16">
        <f>VLOOKUP($D464,'Growth rate'!$B$3:$S$93,6,FALSE)*VLOOKUP($F464,BY_IND_Demand_Drivers!$B$5:$J$100,7,FALSE)</f>
        <v>119.85408969396298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83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INDTF</v>
      </c>
      <c r="G465" s="16">
        <f>VLOOKUP($D465,'Growth rate'!$B$3:$S$93,6,FALSE)*VLOOKUP($F465,BY_IND_Demand_Drivers!$B$5:$J$100,7,FALSE)</f>
        <v>121.01326872424367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83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INDTF</v>
      </c>
      <c r="G466" s="16">
        <f>VLOOKUP($D466,'Growth rate'!$B$3:$S$93,6,FALSE)*VLOOKUP($F466,BY_IND_Demand_Drivers!$B$5:$J$100,7,FALSE)</f>
        <v>122.11113065929209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83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INDTF</v>
      </c>
      <c r="G467" s="16">
        <f>VLOOKUP($D467,'Growth rate'!$B$3:$S$93,6,FALSE)*VLOOKUP($F467,BY_IND_Demand_Drivers!$B$5:$J$100,7,FALSE)</f>
        <v>123.2089925943405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83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INDTF</v>
      </c>
      <c r="G468" s="16">
        <f>VLOOKUP($D468,'Growth rate'!$B$3:$S$93,6,FALSE)*VLOOKUP($F468,BY_IND_Demand_Drivers!$B$5:$J$100,7,FALSE)</f>
        <v>124.30685452938887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83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INDTF</v>
      </c>
      <c r="G469" s="16">
        <f>VLOOKUP($D469,'Growth rate'!$B$3:$S$93,6,FALSE)*VLOOKUP($F469,BY_IND_Demand_Drivers!$B$5:$J$100,7,FALSE)</f>
        <v>125.40471646443727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83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INDTF</v>
      </c>
      <c r="G470" s="16">
        <f>VLOOKUP($D470,'Growth rate'!$B$3:$S$93,6,FALSE)*VLOOKUP($F470,BY_IND_Demand_Drivers!$B$5:$J$100,7,FALSE)</f>
        <v>126.50257839948569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83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INDTF</v>
      </c>
      <c r="G471" s="16">
        <f>VLOOKUP($D471,'Growth rate'!$B$3:$S$93,6,FALSE)*VLOOKUP($F471,BY_IND_Demand_Drivers!$B$5:$J$100,7,FALSE)</f>
        <v>127.53349488212918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83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INDTF</v>
      </c>
      <c r="G472" s="16">
        <f>VLOOKUP($D472,'Growth rate'!$B$3:$S$93,6,FALSE)*VLOOKUP($F472,BY_IND_Demand_Drivers!$B$5:$J$100,7,FALSE)</f>
        <v>128.56441136477267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83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INDTF</v>
      </c>
      <c r="G473" s="16">
        <f>VLOOKUP($D473,'Growth rate'!$B$3:$S$93,6,FALSE)*VLOOKUP($F473,BY_IND_Demand_Drivers!$B$5:$J$100,7,FALSE)</f>
        <v>129.59532784741614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83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INDTF</v>
      </c>
      <c r="G474" s="16">
        <f>VLOOKUP($D474,'Growth rate'!$B$3:$S$93,6,FALSE)*VLOOKUP($F474,BY_IND_Demand_Drivers!$B$5:$J$100,7,FALSE)</f>
        <v>130.62624433005965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83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INDTF</v>
      </c>
      <c r="G475" s="16">
        <f>VLOOKUP($D475,'Growth rate'!$B$3:$S$93,6,FALSE)*VLOOKUP($F475,BY_IND_Demand_Drivers!$B$5:$J$100,7,FALSE)</f>
        <v>131.65716081270313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83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INDTF</v>
      </c>
      <c r="G476" s="16">
        <f>VLOOKUP($D476,'Growth rate'!$B$3:$S$93,6,FALSE)*VLOOKUP($F476,BY_IND_Demand_Drivers!$B$5:$J$100,7,FALSE)</f>
        <v>132.56273558612551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83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INDTF</v>
      </c>
      <c r="G477" s="16">
        <f>VLOOKUP($D477,'Growth rate'!$B$3:$S$93,6,FALSE)*VLOOKUP($F477,BY_IND_Demand_Drivers!$B$5:$J$100,7,FALSE)</f>
        <v>133.46831035954781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83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INDTF</v>
      </c>
      <c r="G478" s="16">
        <f>VLOOKUP($D478,'Growth rate'!$B$3:$S$93,6,FALSE)*VLOOKUP($F478,BY_IND_Demand_Drivers!$B$5:$J$100,7,FALSE)</f>
        <v>134.37388513297017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83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INDTF</v>
      </c>
      <c r="G479" s="16">
        <f>VLOOKUP($D479,'Growth rate'!$B$3:$S$93,6,FALSE)*VLOOKUP($F479,BY_IND_Demand_Drivers!$B$5:$J$100,7,FALSE)</f>
        <v>135.27945990639253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83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INDTF</v>
      </c>
      <c r="G480" s="16">
        <f>VLOOKUP($D480,'Growth rate'!$B$3:$S$93,6,FALSE)*VLOOKUP($F480,BY_IND_Demand_Drivers!$B$5:$J$100,7,FALSE)</f>
        <v>136.18503467981486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83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INDTF</v>
      </c>
      <c r="G481" s="16">
        <f>VLOOKUP($D481,'Growth rate'!$B$3:$S$93,6,FALSE)*VLOOKUP($F481,BY_IND_Demand_Drivers!$B$5:$J$100,7,FALSE)</f>
        <v>136.98070880553044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83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INDTF</v>
      </c>
      <c r="G482" s="16">
        <f>VLOOKUP($D482,'Growth rate'!$B$3:$S$93,6,FALSE)*VLOOKUP($F482,BY_IND_Demand_Drivers!$B$5:$J$100,7,FALSE)</f>
        <v>137.77638293124596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83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INDTF</v>
      </c>
      <c r="G483" s="16">
        <f>VLOOKUP($D483,'Growth rate'!$B$3:$S$93,6,FALSE)*VLOOKUP($F483,BY_IND_Demand_Drivers!$B$5:$J$100,7,FALSE)</f>
        <v>138.57205705696148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83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INDTF</v>
      </c>
      <c r="G484" s="16">
        <f>VLOOKUP($D484,'Growth rate'!$B$3:$S$93,6,FALSE)*VLOOKUP($F484,BY_IND_Demand_Drivers!$B$5:$J$100,7,FALSE)</f>
        <v>139.36773118267703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83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INDTF</v>
      </c>
      <c r="G485" s="16">
        <f>VLOOKUP($D485,'Growth rate'!$B$3:$S$93,6,FALSE)*VLOOKUP($F485,BY_IND_Demand_Drivers!$B$5:$J$100,7,FALSE)</f>
        <v>140.16340530839258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83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INDTF</v>
      </c>
      <c r="G486" s="16">
        <f>VLOOKUP($D486,'Growth rate'!$B$3:$S$93,6,FALSE)*VLOOKUP($F486,BY_IND_Demand_Drivers!$B$5:$J$100,7,FALSE)</f>
        <v>140.88055728786858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83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INDTF</v>
      </c>
      <c r="G487" s="16">
        <f>VLOOKUP($D487,'Growth rate'!$B$3:$S$93,6,FALSE)*VLOOKUP($F487,BY_IND_Demand_Drivers!$B$5:$J$100,7,FALSE)</f>
        <v>141.59770926734467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83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INDTF</v>
      </c>
      <c r="G488" s="16">
        <f>VLOOKUP($D488,'Growth rate'!$B$3:$S$93,6,FALSE)*VLOOKUP($F488,BY_IND_Demand_Drivers!$B$5:$J$100,7,FALSE)</f>
        <v>142.31486124682064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83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INDTF</v>
      </c>
      <c r="G489" s="16">
        <f>VLOOKUP($D489,'Growth rate'!$B$3:$S$93,6,FALSE)*VLOOKUP($F489,BY_IND_Demand_Drivers!$B$5:$J$100,7,FALSE)</f>
        <v>143.0320132262967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83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INDTF</v>
      </c>
      <c r="G490" s="16">
        <f>VLOOKUP($D490,'Growth rate'!$B$3:$S$93,6,FALSE)*VLOOKUP($F490,BY_IND_Demand_Drivers!$B$5:$J$100,7,FALSE)</f>
        <v>143.74916520577273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83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INDTF</v>
      </c>
      <c r="G491" s="16">
        <f>VLOOKUP($D491,'Growth rate'!$B$3:$S$93,6,FALSE)*VLOOKUP($F491,BY_IND_Demand_Drivers!$B$5:$J$100,7,FALSE)</f>
        <v>144.40349044319464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83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INDTF</v>
      </c>
      <c r="G492" s="16">
        <f>VLOOKUP($D492,'Growth rate'!$B$3:$S$93,6,FALSE)*VLOOKUP($F492,BY_IND_Demand_Drivers!$B$5:$J$100,7,FALSE)</f>
        <v>145.05781568061659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83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INDTF</v>
      </c>
      <c r="G493" s="16">
        <f>VLOOKUP($D493,'Growth rate'!$B$3:$S$93,6,FALSE)*VLOOKUP($F493,BY_IND_Demand_Drivers!$B$5:$J$100,7,FALSE)</f>
        <v>145.71214091803847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83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INDTF</v>
      </c>
      <c r="G494" s="16">
        <f>VLOOKUP($D494,'Growth rate'!$B$3:$S$93,6,FALSE)*VLOOKUP($F494,BY_IND_Demand_Drivers!$B$5:$J$100,7,FALSE)</f>
        <v>146.36646615546039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83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INDTF</v>
      </c>
      <c r="G495" s="16">
        <f>VLOOKUP($D495,'Growth rate'!$B$3:$S$93,6,FALSE)*VLOOKUP($F495,BY_IND_Demand_Drivers!$B$5:$J$100,7,FALSE)</f>
        <v>147.02079139288227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84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INDFL</v>
      </c>
      <c r="G496" s="16">
        <f>VLOOKUP($D496,'Growth rate'!$B$3:$S$93,6,FALSE)*VLOOKUP($F496,BY_IND_Demand_Drivers!$B$5:$J$100,7,FALSE)</f>
        <v>0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84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INDFL</v>
      </c>
      <c r="G497" s="16">
        <f>VLOOKUP($D497,'Growth rate'!$B$3:$S$93,6,FALSE)*VLOOKUP($F497,BY_IND_Demand_Drivers!$B$5:$J$100,7,FALSE)</f>
        <v>0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84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INDFL</v>
      </c>
      <c r="G498" s="16">
        <f>VLOOKUP($D498,'Growth rate'!$B$3:$S$93,6,FALSE)*VLOOKUP($F498,BY_IND_Demand_Drivers!$B$5:$J$100,7,FALSE)</f>
        <v>0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84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INDFL</v>
      </c>
      <c r="G499" s="16">
        <f>VLOOKUP($D499,'Growth rate'!$B$3:$S$93,6,FALSE)*VLOOKUP($F499,BY_IND_Demand_Drivers!$B$5:$J$100,7,FALSE)</f>
        <v>0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84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INDFL</v>
      </c>
      <c r="G500" s="16">
        <f>VLOOKUP($D500,'Growth rate'!$B$3:$S$93,6,FALSE)*VLOOKUP($F500,BY_IND_Demand_Drivers!$B$5:$J$100,7,FALSE)</f>
        <v>0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84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INDFL</v>
      </c>
      <c r="G501" s="16">
        <f>VLOOKUP($D501,'Growth rate'!$B$3:$S$93,6,FALSE)*VLOOKUP($F501,BY_IND_Demand_Drivers!$B$5:$J$100,7,FALSE)</f>
        <v>0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84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INDFL</v>
      </c>
      <c r="G502" s="16">
        <f>VLOOKUP($D502,'Growth rate'!$B$3:$S$93,6,FALSE)*VLOOKUP($F502,BY_IND_Demand_Drivers!$B$5:$J$100,7,FALSE)</f>
        <v>0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84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INDFL</v>
      </c>
      <c r="G503" s="16">
        <f>VLOOKUP($D503,'Growth rate'!$B$3:$S$93,6,FALSE)*VLOOKUP($F503,BY_IND_Demand_Drivers!$B$5:$J$100,7,FALSE)</f>
        <v>0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84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INDFL</v>
      </c>
      <c r="G504" s="16">
        <f>VLOOKUP($D504,'Growth rate'!$B$3:$S$93,6,FALSE)*VLOOKUP($F504,BY_IND_Demand_Drivers!$B$5:$J$100,7,FALSE)</f>
        <v>0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84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INDFL</v>
      </c>
      <c r="G505" s="16">
        <f>VLOOKUP($D505,'Growth rate'!$B$3:$S$93,6,FALSE)*VLOOKUP($F505,BY_IND_Demand_Drivers!$B$5:$J$100,7,FALSE)</f>
        <v>0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84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INDFL</v>
      </c>
      <c r="G506" s="16">
        <f>VLOOKUP($D506,'Growth rate'!$B$3:$S$93,6,FALSE)*VLOOKUP($F506,BY_IND_Demand_Drivers!$B$5:$J$100,7,FALSE)</f>
        <v>0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84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INDFL</v>
      </c>
      <c r="G507" s="16">
        <f>VLOOKUP($D507,'Growth rate'!$B$3:$S$93,6,FALSE)*VLOOKUP($F507,BY_IND_Demand_Drivers!$B$5:$J$100,7,FALSE)</f>
        <v>0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84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INDFL</v>
      </c>
      <c r="G508" s="16">
        <f>VLOOKUP($D508,'Growth rate'!$B$3:$S$93,6,FALSE)*VLOOKUP($F508,BY_IND_Demand_Drivers!$B$5:$J$100,7,FALSE)</f>
        <v>0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84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INDFL</v>
      </c>
      <c r="G509" s="16">
        <f>VLOOKUP($D509,'Growth rate'!$B$3:$S$93,6,FALSE)*VLOOKUP($F509,BY_IND_Demand_Drivers!$B$5:$J$100,7,FALSE)</f>
        <v>0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84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INDFL</v>
      </c>
      <c r="G510" s="16">
        <f>VLOOKUP($D510,'Growth rate'!$B$3:$S$93,6,FALSE)*VLOOKUP($F510,BY_IND_Demand_Drivers!$B$5:$J$100,7,FALSE)</f>
        <v>0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84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INDFL</v>
      </c>
      <c r="G511" s="16">
        <f>VLOOKUP($D511,'Growth rate'!$B$3:$S$93,6,FALSE)*VLOOKUP($F511,BY_IND_Demand_Drivers!$B$5:$J$100,7,FALSE)</f>
        <v>0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84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INDFL</v>
      </c>
      <c r="G512" s="16">
        <f>VLOOKUP($D512,'Growth rate'!$B$3:$S$93,6,FALSE)*VLOOKUP($F512,BY_IND_Demand_Drivers!$B$5:$J$100,7,FALSE)</f>
        <v>0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84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INDFL</v>
      </c>
      <c r="G513" s="16">
        <f>VLOOKUP($D513,'Growth rate'!$B$3:$S$93,6,FALSE)*VLOOKUP($F513,BY_IND_Demand_Drivers!$B$5:$J$100,7,FALSE)</f>
        <v>0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84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INDFL</v>
      </c>
      <c r="G514" s="16">
        <f>VLOOKUP($D514,'Growth rate'!$B$3:$S$93,6,FALSE)*VLOOKUP($F514,BY_IND_Demand_Drivers!$B$5:$J$100,7,FALSE)</f>
        <v>0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84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INDFL</v>
      </c>
      <c r="G515" s="16">
        <f>VLOOKUP($D515,'Growth rate'!$B$3:$S$93,6,FALSE)*VLOOKUP($F515,BY_IND_Demand_Drivers!$B$5:$J$100,7,FALSE)</f>
        <v>0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84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INDFL</v>
      </c>
      <c r="G516" s="16">
        <f>VLOOKUP($D516,'Growth rate'!$B$3:$S$93,6,FALSE)*VLOOKUP($F516,BY_IND_Demand_Drivers!$B$5:$J$100,7,FALSE)</f>
        <v>0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84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INDFL</v>
      </c>
      <c r="G517" s="16">
        <f>VLOOKUP($D517,'Growth rate'!$B$3:$S$93,6,FALSE)*VLOOKUP($F517,BY_IND_Demand_Drivers!$B$5:$J$100,7,FALSE)</f>
        <v>0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84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INDFL</v>
      </c>
      <c r="G518" s="16">
        <f>VLOOKUP($D518,'Growth rate'!$B$3:$S$93,6,FALSE)*VLOOKUP($F518,BY_IND_Demand_Drivers!$B$5:$J$100,7,FALSE)</f>
        <v>0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84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INDFL</v>
      </c>
      <c r="G519" s="16">
        <f>VLOOKUP($D519,'Growth rate'!$B$3:$S$93,6,FALSE)*VLOOKUP($F519,BY_IND_Demand_Drivers!$B$5:$J$100,7,FALSE)</f>
        <v>0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84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INDFL</v>
      </c>
      <c r="G520" s="16">
        <f>VLOOKUP($D520,'Growth rate'!$B$3:$S$93,6,FALSE)*VLOOKUP($F520,BY_IND_Demand_Drivers!$B$5:$J$100,7,FALSE)</f>
        <v>0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84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INDFL</v>
      </c>
      <c r="G521" s="16">
        <f>VLOOKUP($D521,'Growth rate'!$B$3:$S$93,6,FALSE)*VLOOKUP($F521,BY_IND_Demand_Drivers!$B$5:$J$100,7,FALSE)</f>
        <v>0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84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INDFL</v>
      </c>
      <c r="G522" s="16">
        <f>VLOOKUP($D522,'Growth rate'!$B$3:$S$93,6,FALSE)*VLOOKUP($F522,BY_IND_Demand_Drivers!$B$5:$J$100,7,FALSE)</f>
        <v>0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84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INDFL</v>
      </c>
      <c r="G523" s="16">
        <f>VLOOKUP($D523,'Growth rate'!$B$3:$S$93,6,FALSE)*VLOOKUP($F523,BY_IND_Demand_Drivers!$B$5:$J$100,7,FALSE)</f>
        <v>0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84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INDFL</v>
      </c>
      <c r="G524" s="16">
        <f>VLOOKUP($D524,'Growth rate'!$B$3:$S$93,6,FALSE)*VLOOKUP($F524,BY_IND_Demand_Drivers!$B$5:$J$100,7,FALSE)</f>
        <v>0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84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INDFL</v>
      </c>
      <c r="G525" s="16">
        <f>VLOOKUP($D525,'Growth rate'!$B$3:$S$93,6,FALSE)*VLOOKUP($F525,BY_IND_Demand_Drivers!$B$5:$J$100,7,FALSE)</f>
        <v>0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84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INDFL</v>
      </c>
      <c r="G526" s="16">
        <f>VLOOKUP($D526,'Growth rate'!$B$3:$S$93,6,FALSE)*VLOOKUP($F526,BY_IND_Demand_Drivers!$B$5:$J$100,7,FALSE)</f>
        <v>0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84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INDFL</v>
      </c>
      <c r="G527" s="16">
        <f>VLOOKUP($D527,'Growth rate'!$B$3:$S$93,6,FALSE)*VLOOKUP($F527,BY_IND_Demand_Drivers!$B$5:$J$100,7,FALSE)</f>
        <v>0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84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INDFL</v>
      </c>
      <c r="G528" s="16">
        <f>VLOOKUP($D528,'Growth rate'!$B$3:$S$93,6,FALSE)*VLOOKUP($F528,BY_IND_Demand_Drivers!$B$5:$J$100,7,FALSE)</f>
        <v>0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84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INDFL</v>
      </c>
      <c r="G529" s="16">
        <f>VLOOKUP($D529,'Growth rate'!$B$3:$S$93,6,FALSE)*VLOOKUP($F529,BY_IND_Demand_Drivers!$B$5:$J$100,7,FALSE)</f>
        <v>0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84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INDFL</v>
      </c>
      <c r="G530" s="16">
        <f>VLOOKUP($D530,'Growth rate'!$B$3:$S$93,6,FALSE)*VLOOKUP($F530,BY_IND_Demand_Drivers!$B$5:$J$100,7,FALSE)</f>
        <v>0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84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INDFL</v>
      </c>
      <c r="G531" s="16">
        <f>VLOOKUP($D531,'Growth rate'!$B$3:$S$93,6,FALSE)*VLOOKUP($F531,BY_IND_Demand_Drivers!$B$5:$J$100,7,FALSE)</f>
        <v>0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84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INDFL</v>
      </c>
      <c r="G532" s="16">
        <f>VLOOKUP($D532,'Growth rate'!$B$3:$S$93,6,FALSE)*VLOOKUP($F532,BY_IND_Demand_Drivers!$B$5:$J$100,7,FALSE)</f>
        <v>0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84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INDFL</v>
      </c>
      <c r="G533" s="16">
        <f>VLOOKUP($D533,'Growth rate'!$B$3:$S$93,6,FALSE)*VLOOKUP($F533,BY_IND_Demand_Drivers!$B$5:$J$100,7,FALSE)</f>
        <v>0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84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INDFL</v>
      </c>
      <c r="G534" s="16">
        <f>VLOOKUP($D534,'Growth rate'!$B$3:$S$93,6,FALSE)*VLOOKUP($F534,BY_IND_Demand_Drivers!$B$5:$J$100,7,FALSE)</f>
        <v>0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84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INDFL</v>
      </c>
      <c r="G535" s="16">
        <f>VLOOKUP($D535,'Growth rate'!$B$3:$S$93,6,FALSE)*VLOOKUP($F535,BY_IND_Demand_Drivers!$B$5:$J$100,7,FALSE)</f>
        <v>0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84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INDFL</v>
      </c>
      <c r="G536" s="16">
        <f>VLOOKUP($D536,'Growth rate'!$B$3:$S$93,6,FALSE)*VLOOKUP($F536,BY_IND_Demand_Drivers!$B$5:$J$100,7,FALSE)</f>
        <v>0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84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INDFL</v>
      </c>
      <c r="G537" s="16">
        <f>VLOOKUP($D537,'Growth rate'!$B$3:$S$93,6,FALSE)*VLOOKUP($F537,BY_IND_Demand_Drivers!$B$5:$J$100,7,FALSE)</f>
        <v>0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84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INDFL</v>
      </c>
      <c r="G538" s="16">
        <f>VLOOKUP($D538,'Growth rate'!$B$3:$S$93,6,FALSE)*VLOOKUP($F538,BY_IND_Demand_Drivers!$B$5:$J$100,7,FALSE)</f>
        <v>0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84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INDFL</v>
      </c>
      <c r="G539" s="16">
        <f>VLOOKUP($D539,'Growth rate'!$B$3:$S$93,6,FALSE)*VLOOKUP($F539,BY_IND_Demand_Drivers!$B$5:$J$100,7,FALSE)</f>
        <v>0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84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INDFL</v>
      </c>
      <c r="G540" s="16">
        <f>VLOOKUP($D540,'Growth rate'!$B$3:$S$93,6,FALSE)*VLOOKUP($F540,BY_IND_Demand_Drivers!$B$5:$J$100,7,FALSE)</f>
        <v>0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84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INDFL</v>
      </c>
      <c r="G541" s="16">
        <f>VLOOKUP($D541,'Growth rate'!$B$3:$S$93,6,FALSE)*VLOOKUP($F541,BY_IND_Demand_Drivers!$B$5:$J$100,7,FALSE)</f>
        <v>0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84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INDFL</v>
      </c>
      <c r="G542" s="16">
        <f>VLOOKUP($D542,'Growth rate'!$B$3:$S$93,6,FALSE)*VLOOKUP($F542,BY_IND_Demand_Drivers!$B$5:$J$100,7,FALSE)</f>
        <v>0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84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INDFL</v>
      </c>
      <c r="G543" s="16">
        <f>VLOOKUP($D543,'Growth rate'!$B$3:$S$93,6,FALSE)*VLOOKUP($F543,BY_IND_Demand_Drivers!$B$5:$J$100,7,FALSE)</f>
        <v>0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84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INDFL</v>
      </c>
      <c r="G544" s="16">
        <f>VLOOKUP($D544,'Growth rate'!$B$3:$S$93,6,FALSE)*VLOOKUP($F544,BY_IND_Demand_Drivers!$B$5:$J$100,7,FALSE)</f>
        <v>0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84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INDFL</v>
      </c>
      <c r="G545" s="16">
        <f>VLOOKUP($D545,'Growth rate'!$B$3:$S$93,6,FALSE)*VLOOKUP($F545,BY_IND_Demand_Drivers!$B$5:$J$100,7,FALSE)</f>
        <v>0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84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INDFL</v>
      </c>
      <c r="G546" s="16">
        <f>VLOOKUP($D546,'Growth rate'!$B$3:$S$93,6,FALSE)*VLOOKUP($F546,BY_IND_Demand_Drivers!$B$5:$J$100,7,FALSE)</f>
        <v>0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84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INDFL</v>
      </c>
      <c r="G547" s="16">
        <f>VLOOKUP($D547,'Growth rate'!$B$3:$S$93,6,FALSE)*VLOOKUP($F547,BY_IND_Demand_Drivers!$B$5:$J$100,7,FALSE)</f>
        <v>0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84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INDFL</v>
      </c>
      <c r="G548" s="16">
        <f>VLOOKUP($D548,'Growth rate'!$B$3:$S$93,6,FALSE)*VLOOKUP($F548,BY_IND_Demand_Drivers!$B$5:$J$100,7,FALSE)</f>
        <v>0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84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INDFL</v>
      </c>
      <c r="G549" s="16">
        <f>VLOOKUP($D549,'Growth rate'!$B$3:$S$93,6,FALSE)*VLOOKUP($F549,BY_IND_Demand_Drivers!$B$5:$J$100,7,FALSE)</f>
        <v>0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84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INDFL</v>
      </c>
      <c r="G550" s="16">
        <f>VLOOKUP($D550,'Growth rate'!$B$3:$S$93,6,FALSE)*VLOOKUP($F550,BY_IND_Demand_Drivers!$B$5:$J$100,7,FALSE)</f>
        <v>0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84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INDFL</v>
      </c>
      <c r="G551" s="16">
        <f>VLOOKUP($D551,'Growth rate'!$B$3:$S$93,6,FALSE)*VLOOKUP($F551,BY_IND_Demand_Drivers!$B$5:$J$100,7,FALSE)</f>
        <v>0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84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INDFL</v>
      </c>
      <c r="G552" s="16">
        <f>VLOOKUP($D552,'Growth rate'!$B$3:$S$93,6,FALSE)*VLOOKUP($F552,BY_IND_Demand_Drivers!$B$5:$J$100,7,FALSE)</f>
        <v>0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84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INDFL</v>
      </c>
      <c r="G553" s="16">
        <f>VLOOKUP($D553,'Growth rate'!$B$3:$S$93,6,FALSE)*VLOOKUP($F553,BY_IND_Demand_Drivers!$B$5:$J$100,7,FALSE)</f>
        <v>0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84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INDFL</v>
      </c>
      <c r="G554" s="16">
        <f>VLOOKUP($D554,'Growth rate'!$B$3:$S$93,6,FALSE)*VLOOKUP($F554,BY_IND_Demand_Drivers!$B$5:$J$100,7,FALSE)</f>
        <v>0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84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INDFL</v>
      </c>
      <c r="G555" s="16">
        <f>VLOOKUP($D555,'Growth rate'!$B$3:$S$93,6,FALSE)*VLOOKUP($F555,BY_IND_Demand_Drivers!$B$5:$J$100,7,FALSE)</f>
        <v>0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84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INDFL</v>
      </c>
      <c r="G556" s="16">
        <f>VLOOKUP($D556,'Growth rate'!$B$3:$S$93,6,FALSE)*VLOOKUP($F556,BY_IND_Demand_Drivers!$B$5:$J$100,7,FALSE)</f>
        <v>0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84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INDFL</v>
      </c>
      <c r="G557" s="16">
        <f>VLOOKUP($D557,'Growth rate'!$B$3:$S$93,6,FALSE)*VLOOKUP($F557,BY_IND_Demand_Drivers!$B$5:$J$100,7,FALSE)</f>
        <v>0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84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INDFL</v>
      </c>
      <c r="G558" s="16">
        <f>VLOOKUP($D558,'Growth rate'!$B$3:$S$93,6,FALSE)*VLOOKUP($F558,BY_IND_Demand_Drivers!$B$5:$J$100,7,FALSE)</f>
        <v>0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84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INDFL</v>
      </c>
      <c r="G559" s="16">
        <f>VLOOKUP($D559,'Growth rate'!$B$3:$S$93,6,FALSE)*VLOOKUP($F559,BY_IND_Demand_Drivers!$B$5:$J$100,7,FALSE)</f>
        <v>0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84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INDFL</v>
      </c>
      <c r="G560" s="16">
        <f>VLOOKUP($D560,'Growth rate'!$B$3:$S$93,6,FALSE)*VLOOKUP($F560,BY_IND_Demand_Drivers!$B$5:$J$100,7,FALSE)</f>
        <v>0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84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INDFL</v>
      </c>
      <c r="G561" s="16">
        <f>VLOOKUP($D561,'Growth rate'!$B$3:$S$93,6,FALSE)*VLOOKUP($F561,BY_IND_Demand_Drivers!$B$5:$J$100,7,FALSE)</f>
        <v>0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84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INDFL</v>
      </c>
      <c r="G562" s="16">
        <f>VLOOKUP($D562,'Growth rate'!$B$3:$S$93,6,FALSE)*VLOOKUP($F562,BY_IND_Demand_Drivers!$B$5:$J$100,7,FALSE)</f>
        <v>0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84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INDFL</v>
      </c>
      <c r="G563" s="16">
        <f>VLOOKUP($D563,'Growth rate'!$B$3:$S$93,6,FALSE)*VLOOKUP($F563,BY_IND_Demand_Drivers!$B$5:$J$100,7,FALSE)</f>
        <v>0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84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INDFL</v>
      </c>
      <c r="G564" s="16">
        <f>VLOOKUP($D564,'Growth rate'!$B$3:$S$93,6,FALSE)*VLOOKUP($F564,BY_IND_Demand_Drivers!$B$5:$J$100,7,FALSE)</f>
        <v>0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84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INDFL</v>
      </c>
      <c r="G565" s="16">
        <f>VLOOKUP($D565,'Growth rate'!$B$3:$S$93,6,FALSE)*VLOOKUP($F565,BY_IND_Demand_Drivers!$B$5:$J$100,7,FALSE)</f>
        <v>0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84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INDFL</v>
      </c>
      <c r="G566" s="16">
        <f>VLOOKUP($D566,'Growth rate'!$B$3:$S$93,6,FALSE)*VLOOKUP($F566,BY_IND_Demand_Drivers!$B$5:$J$100,7,FALSE)</f>
        <v>0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84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INDFL</v>
      </c>
      <c r="G567" s="16">
        <f>VLOOKUP($D567,'Growth rate'!$B$3:$S$93,6,FALSE)*VLOOKUP($F567,BY_IND_Demand_Drivers!$B$5:$J$100,7,FALSE)</f>
        <v>0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84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INDFL</v>
      </c>
      <c r="G568" s="16">
        <f>VLOOKUP($D568,'Growth rate'!$B$3:$S$93,6,FALSE)*VLOOKUP($F568,BY_IND_Demand_Drivers!$B$5:$J$100,7,FALSE)</f>
        <v>0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84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INDFL</v>
      </c>
      <c r="G569" s="16">
        <f>VLOOKUP($D569,'Growth rate'!$B$3:$S$93,6,FALSE)*VLOOKUP($F569,BY_IND_Demand_Drivers!$B$5:$J$100,7,FALSE)</f>
        <v>0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84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INDFL</v>
      </c>
      <c r="G570" s="16">
        <f>VLOOKUP($D570,'Growth rate'!$B$3:$S$93,6,FALSE)*VLOOKUP($F570,BY_IND_Demand_Drivers!$B$5:$J$100,7,FALSE)</f>
        <v>0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84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INDFL</v>
      </c>
      <c r="G571" s="16">
        <f>VLOOKUP($D571,'Growth rate'!$B$3:$S$93,6,FALSE)*VLOOKUP($F571,BY_IND_Demand_Drivers!$B$5:$J$100,7,FALSE)</f>
        <v>0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84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INDFL</v>
      </c>
      <c r="G572" s="16">
        <f>VLOOKUP($D572,'Growth rate'!$B$3:$S$93,6,FALSE)*VLOOKUP($F572,BY_IND_Demand_Drivers!$B$5:$J$100,7,FALSE)</f>
        <v>0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84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INDFL</v>
      </c>
      <c r="G573" s="16">
        <f>VLOOKUP($D573,'Growth rate'!$B$3:$S$93,6,FALSE)*VLOOKUP($F573,BY_IND_Demand_Drivers!$B$5:$J$100,7,FALSE)</f>
        <v>0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84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INDFL</v>
      </c>
      <c r="G574" s="16">
        <f>VLOOKUP($D574,'Growth rate'!$B$3:$S$93,6,FALSE)*VLOOKUP($F574,BY_IND_Demand_Drivers!$B$5:$J$100,7,FALSE)</f>
        <v>0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84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INDFL</v>
      </c>
      <c r="G575" s="16">
        <f>VLOOKUP($D575,'Growth rate'!$B$3:$S$93,6,FALSE)*VLOOKUP($F575,BY_IND_Demand_Drivers!$B$5:$J$100,7,FALSE)</f>
        <v>0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84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INDFL</v>
      </c>
      <c r="G576" s="16">
        <f>VLOOKUP($D576,'Growth rate'!$B$3:$S$93,6,FALSE)*VLOOKUP($F576,BY_IND_Demand_Drivers!$B$5:$J$100,7,FALSE)</f>
        <v>0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84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INDFL</v>
      </c>
      <c r="G577" s="16">
        <f>VLOOKUP($D577,'Growth rate'!$B$3:$S$93,6,FALSE)*VLOOKUP($F577,BY_IND_Demand_Drivers!$B$5:$J$100,7,FALSE)</f>
        <v>0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92D050"/>
  </sheetPr>
  <dimension ref="A2:I577"/>
  <sheetViews>
    <sheetView zoomScale="85" zoomScaleNormal="85" workbookViewId="0">
      <selection activeCell="G6" sqref="G6"/>
    </sheetView>
  </sheetViews>
  <sheetFormatPr defaultColWidth="8.81640625" defaultRowHeight="14.5"/>
  <cols>
    <col min="1" max="16384" width="8.81640625" style="16"/>
  </cols>
  <sheetData>
    <row r="2" spans="1:9">
      <c r="C2" s="1" t="s">
        <v>12</v>
      </c>
      <c r="E2" s="2"/>
    </row>
    <row r="3" spans="1:9" ht="15" thickBot="1">
      <c r="C3" s="3" t="s">
        <v>2</v>
      </c>
      <c r="D3" s="3" t="s">
        <v>0</v>
      </c>
      <c r="E3" s="10" t="s">
        <v>4</v>
      </c>
      <c r="F3" s="10" t="s">
        <v>1</v>
      </c>
      <c r="G3" s="4" t="s">
        <v>3084</v>
      </c>
      <c r="H3" s="4" t="s">
        <v>3085</v>
      </c>
      <c r="I3" s="4" t="s">
        <v>3086</v>
      </c>
    </row>
    <row r="4" spans="1:9">
      <c r="A4" s="16">
        <v>85</v>
      </c>
      <c r="C4" s="16" t="s">
        <v>11</v>
      </c>
      <c r="D4" s="16">
        <v>2019</v>
      </c>
      <c r="E4" s="16" t="s">
        <v>3</v>
      </c>
      <c r="F4" s="16" t="str">
        <f>VLOOKUP(A4,BY_IND_Demand_Drivers!$A$5:$B$95,2,FALSE)</f>
        <v>IODPH</v>
      </c>
      <c r="G4" s="16">
        <f>VLOOKUP($D4,'Growth rate'!$B$3:$S$93,6,FALSE)*VLOOKUP($F4,BY_IND_Demand_Drivers!$B$5:$J$100,7,FALSE)</f>
        <v>42.025857148514902</v>
      </c>
      <c r="H4" s="16">
        <f>VLOOKUP($D4,'Growth rate'!$B$3:$S$93,6,FALSE)*VLOOKUP($F4,BY_IND_Demand_Drivers!$B$5:$J$100,8,FALSE)</f>
        <v>0</v>
      </c>
      <c r="I4" s="16">
        <f>VLOOKUP($D4,'Growth rate'!$B$3:$S$93,6,FALSE)*VLOOKUP($F4,BY_IND_Demand_Drivers!$B$5:$J$100,9,FALSE)</f>
        <v>0</v>
      </c>
    </row>
    <row r="5" spans="1:9">
      <c r="A5" s="16">
        <v>85</v>
      </c>
      <c r="C5" s="16" t="s">
        <v>11</v>
      </c>
      <c r="D5" s="16">
        <v>2020</v>
      </c>
      <c r="E5" s="16" t="s">
        <v>3</v>
      </c>
      <c r="F5" s="16" t="str">
        <f>VLOOKUP(A5,BY_IND_Demand_Drivers!$A$5:$B$95,2,FALSE)</f>
        <v>IODPH</v>
      </c>
      <c r="G5" s="16">
        <f>VLOOKUP($D5,'Growth rate'!$B$3:$S$93,6,FALSE)*VLOOKUP($F5,BY_IND_Demand_Drivers!$B$5:$J$100,7,FALSE)</f>
        <v>43.165045835174389</v>
      </c>
      <c r="H5" s="16">
        <f>VLOOKUP($D5,'Growth rate'!$B$3:$S$93,6,FALSE)*VLOOKUP($F5,BY_IND_Demand_Drivers!$B$5:$J$100,8,FALSE)</f>
        <v>0</v>
      </c>
      <c r="I5" s="16">
        <f>VLOOKUP($D5,'Growth rate'!$B$3:$S$93,6,FALSE)*VLOOKUP($F5,BY_IND_Demand_Drivers!$B$5:$J$100,9,FALSE)</f>
        <v>0</v>
      </c>
    </row>
    <row r="6" spans="1:9">
      <c r="A6" s="16">
        <v>85</v>
      </c>
      <c r="C6" s="16" t="s">
        <v>11</v>
      </c>
      <c r="D6" s="16">
        <v>2021</v>
      </c>
      <c r="E6" s="16" t="s">
        <v>3</v>
      </c>
      <c r="F6" s="16" t="str">
        <f>VLOOKUP(A6,BY_IND_Demand_Drivers!$A$5:$B$95,2,FALSE)</f>
        <v>IODPH</v>
      </c>
      <c r="G6" s="16">
        <f>VLOOKUP($D6,'Growth rate'!$B$3:$S$93,6,FALSE)*VLOOKUP($F6,BY_IND_Demand_Drivers!$B$5:$J$100,7,FALSE)</f>
        <v>44.304234521833884</v>
      </c>
      <c r="H6" s="16">
        <f>VLOOKUP($D6,'Growth rate'!$B$3:$S$93,6,FALSE)*VLOOKUP($F6,BY_IND_Demand_Drivers!$B$5:$J$100,8,FALSE)</f>
        <v>0</v>
      </c>
      <c r="I6" s="16">
        <f>VLOOKUP($D6,'Growth rate'!$B$3:$S$93,6,FALSE)*VLOOKUP($F6,BY_IND_Demand_Drivers!$B$5:$J$100,9,FALSE)</f>
        <v>0</v>
      </c>
    </row>
    <row r="7" spans="1:9">
      <c r="A7" s="16">
        <v>85</v>
      </c>
      <c r="C7" s="16" t="s">
        <v>11</v>
      </c>
      <c r="D7" s="16">
        <v>2022</v>
      </c>
      <c r="E7" s="16" t="s">
        <v>3</v>
      </c>
      <c r="F7" s="16" t="str">
        <f>VLOOKUP(A7,BY_IND_Demand_Drivers!$A$5:$B$95,2,FALSE)</f>
        <v>IODPH</v>
      </c>
      <c r="G7" s="16">
        <f>VLOOKUP($D7,'Growth rate'!$B$3:$S$93,6,FALSE)*VLOOKUP($F7,BY_IND_Demand_Drivers!$B$5:$J$100,7,FALSE)</f>
        <v>45.443423208493378</v>
      </c>
      <c r="H7" s="16">
        <f>VLOOKUP($D7,'Growth rate'!$B$3:$S$93,6,FALSE)*VLOOKUP($F7,BY_IND_Demand_Drivers!$B$5:$J$100,8,FALSE)</f>
        <v>0</v>
      </c>
      <c r="I7" s="16">
        <f>VLOOKUP($D7,'Growth rate'!$B$3:$S$93,6,FALSE)*VLOOKUP($F7,BY_IND_Demand_Drivers!$B$5:$J$100,9,FALSE)</f>
        <v>0</v>
      </c>
    </row>
    <row r="8" spans="1:9">
      <c r="A8" s="16">
        <v>85</v>
      </c>
      <c r="C8" s="16" t="s">
        <v>11</v>
      </c>
      <c r="D8" s="16">
        <v>2023</v>
      </c>
      <c r="E8" s="16" t="s">
        <v>3</v>
      </c>
      <c r="F8" s="16" t="str">
        <f>VLOOKUP(A8,BY_IND_Demand_Drivers!$A$5:$B$95,2,FALSE)</f>
        <v>IODPH</v>
      </c>
      <c r="G8" s="16">
        <f>VLOOKUP($D8,'Growth rate'!$B$3:$S$93,6,FALSE)*VLOOKUP($F8,BY_IND_Demand_Drivers!$B$5:$J$100,7,FALSE)</f>
        <v>46.582611895152873</v>
      </c>
      <c r="H8" s="16">
        <f>VLOOKUP($D8,'Growth rate'!$B$3:$S$93,6,FALSE)*VLOOKUP($F8,BY_IND_Demand_Drivers!$B$5:$J$100,8,FALSE)</f>
        <v>0</v>
      </c>
      <c r="I8" s="16">
        <f>VLOOKUP($D8,'Growth rate'!$B$3:$S$93,6,FALSE)*VLOOKUP($F8,BY_IND_Demand_Drivers!$B$5:$J$100,9,FALSE)</f>
        <v>0</v>
      </c>
    </row>
    <row r="9" spans="1:9">
      <c r="A9" s="16">
        <v>85</v>
      </c>
      <c r="C9" s="16" t="s">
        <v>11</v>
      </c>
      <c r="D9" s="16">
        <v>2024</v>
      </c>
      <c r="E9" s="16" t="s">
        <v>3</v>
      </c>
      <c r="F9" s="16" t="str">
        <f>VLOOKUP(A9,BY_IND_Demand_Drivers!$A$5:$B$95,2,FALSE)</f>
        <v>IODPH</v>
      </c>
      <c r="G9" s="16">
        <f>VLOOKUP($D9,'Growth rate'!$B$3:$S$93,6,FALSE)*VLOOKUP($F9,BY_IND_Demand_Drivers!$B$5:$J$100,7,FALSE)</f>
        <v>47.72180058181236</v>
      </c>
      <c r="H9" s="16">
        <f>VLOOKUP($D9,'Growth rate'!$B$3:$S$93,6,FALSE)*VLOOKUP($F9,BY_IND_Demand_Drivers!$B$5:$J$100,8,FALSE)</f>
        <v>0</v>
      </c>
      <c r="I9" s="16">
        <f>VLOOKUP($D9,'Growth rate'!$B$3:$S$93,6,FALSE)*VLOOKUP($F9,BY_IND_Demand_Drivers!$B$5:$J$100,9,FALSE)</f>
        <v>0</v>
      </c>
    </row>
    <row r="10" spans="1:9">
      <c r="A10" s="16">
        <v>85</v>
      </c>
      <c r="C10" s="16" t="s">
        <v>11</v>
      </c>
      <c r="D10" s="16">
        <v>2025</v>
      </c>
      <c r="E10" s="16" t="s">
        <v>3</v>
      </c>
      <c r="F10" s="16" t="str">
        <f>VLOOKUP(A10,BY_IND_Demand_Drivers!$A$5:$B$95,2,FALSE)</f>
        <v>IODPH</v>
      </c>
      <c r="G10" s="16">
        <f>VLOOKUP($D10,'Growth rate'!$B$3:$S$93,6,FALSE)*VLOOKUP($F10,BY_IND_Demand_Drivers!$B$5:$J$100,7,FALSE)</f>
        <v>48.860989268471855</v>
      </c>
      <c r="H10" s="16">
        <f>VLOOKUP($D10,'Growth rate'!$B$3:$S$93,6,FALSE)*VLOOKUP($F10,BY_IND_Demand_Drivers!$B$5:$J$100,8,FALSE)</f>
        <v>0</v>
      </c>
      <c r="I10" s="16">
        <f>VLOOKUP($D10,'Growth rate'!$B$3:$S$93,6,FALSE)*VLOOKUP($F10,BY_IND_Demand_Drivers!$B$5:$J$100,9,FALSE)</f>
        <v>0</v>
      </c>
    </row>
    <row r="11" spans="1:9">
      <c r="A11" s="16">
        <v>85</v>
      </c>
      <c r="C11" s="16" t="s">
        <v>11</v>
      </c>
      <c r="D11" s="16">
        <v>2026</v>
      </c>
      <c r="E11" s="16" t="s">
        <v>3</v>
      </c>
      <c r="F11" s="16" t="str">
        <f>VLOOKUP(A11,BY_IND_Demand_Drivers!$A$5:$B$95,2,FALSE)</f>
        <v>IODPH</v>
      </c>
      <c r="G11" s="16">
        <f>VLOOKUP($D11,'Growth rate'!$B$3:$S$93,6,FALSE)*VLOOKUP($F11,BY_IND_Demand_Drivers!$B$5:$J$100,7,FALSE)</f>
        <v>50.000177955131342</v>
      </c>
      <c r="H11" s="16">
        <f>VLOOKUP($D11,'Growth rate'!$B$3:$S$93,6,FALSE)*VLOOKUP($F11,BY_IND_Demand_Drivers!$B$5:$J$100,8,FALSE)</f>
        <v>0</v>
      </c>
      <c r="I11" s="16">
        <f>VLOOKUP($D11,'Growth rate'!$B$3:$S$93,6,FALSE)*VLOOKUP($F11,BY_IND_Demand_Drivers!$B$5:$J$100,9,FALSE)</f>
        <v>0</v>
      </c>
    </row>
    <row r="12" spans="1:9">
      <c r="A12" s="16">
        <v>85</v>
      </c>
      <c r="C12" s="16" t="s">
        <v>11</v>
      </c>
      <c r="D12" s="16">
        <v>2027</v>
      </c>
      <c r="E12" s="16" t="s">
        <v>3</v>
      </c>
      <c r="F12" s="16" t="str">
        <f>VLOOKUP(A12,BY_IND_Demand_Drivers!$A$5:$B$95,2,FALSE)</f>
        <v>IODPH</v>
      </c>
      <c r="G12" s="16">
        <f>VLOOKUP($D12,'Growth rate'!$B$3:$S$93,6,FALSE)*VLOOKUP($F12,BY_IND_Demand_Drivers!$B$5:$J$100,7,FALSE)</f>
        <v>51.139366641790843</v>
      </c>
      <c r="H12" s="16">
        <f>VLOOKUP($D12,'Growth rate'!$B$3:$S$93,6,FALSE)*VLOOKUP($F12,BY_IND_Demand_Drivers!$B$5:$J$100,8,FALSE)</f>
        <v>0</v>
      </c>
      <c r="I12" s="16">
        <f>VLOOKUP($D12,'Growth rate'!$B$3:$S$93,6,FALSE)*VLOOKUP($F12,BY_IND_Demand_Drivers!$B$5:$J$100,9,FALSE)</f>
        <v>0</v>
      </c>
    </row>
    <row r="13" spans="1:9">
      <c r="A13" s="16">
        <v>85</v>
      </c>
      <c r="C13" s="16" t="s">
        <v>11</v>
      </c>
      <c r="D13" s="16">
        <v>2028</v>
      </c>
      <c r="E13" s="16" t="s">
        <v>3</v>
      </c>
      <c r="F13" s="16" t="str">
        <f>VLOOKUP(A13,BY_IND_Demand_Drivers!$A$5:$B$95,2,FALSE)</f>
        <v>IODPH</v>
      </c>
      <c r="G13" s="16">
        <f>VLOOKUP($D13,'Growth rate'!$B$3:$S$93,6,FALSE)*VLOOKUP($F13,BY_IND_Demand_Drivers!$B$5:$J$100,7,FALSE)</f>
        <v>52.278555328450331</v>
      </c>
      <c r="H13" s="16">
        <f>VLOOKUP($D13,'Growth rate'!$B$3:$S$93,6,FALSE)*VLOOKUP($F13,BY_IND_Demand_Drivers!$B$5:$J$100,8,FALSE)</f>
        <v>0</v>
      </c>
      <c r="I13" s="16">
        <f>VLOOKUP($D13,'Growth rate'!$B$3:$S$93,6,FALSE)*VLOOKUP($F13,BY_IND_Demand_Drivers!$B$5:$J$100,9,FALSE)</f>
        <v>0</v>
      </c>
    </row>
    <row r="14" spans="1:9">
      <c r="A14" s="16">
        <v>85</v>
      </c>
      <c r="C14" s="16" t="s">
        <v>11</v>
      </c>
      <c r="D14" s="16">
        <v>2029</v>
      </c>
      <c r="E14" s="16" t="s">
        <v>3</v>
      </c>
      <c r="F14" s="16" t="str">
        <f>VLOOKUP(A14,BY_IND_Demand_Drivers!$A$5:$B$95,2,FALSE)</f>
        <v>IODPH</v>
      </c>
      <c r="G14" s="16">
        <f>VLOOKUP($D14,'Growth rate'!$B$3:$S$93,6,FALSE)*VLOOKUP($F14,BY_IND_Demand_Drivers!$B$5:$J$100,7,FALSE)</f>
        <v>53.417744015109825</v>
      </c>
      <c r="H14" s="16">
        <f>VLOOKUP($D14,'Growth rate'!$B$3:$S$93,6,FALSE)*VLOOKUP($F14,BY_IND_Demand_Drivers!$B$5:$J$100,8,FALSE)</f>
        <v>0</v>
      </c>
      <c r="I14" s="16">
        <f>VLOOKUP($D14,'Growth rate'!$B$3:$S$93,6,FALSE)*VLOOKUP($F14,BY_IND_Demand_Drivers!$B$5:$J$100,9,FALSE)</f>
        <v>0</v>
      </c>
    </row>
    <row r="15" spans="1:9">
      <c r="A15" s="16">
        <v>85</v>
      </c>
      <c r="C15" s="16" t="s">
        <v>11</v>
      </c>
      <c r="D15" s="16">
        <v>2030</v>
      </c>
      <c r="E15" s="16" t="s">
        <v>3</v>
      </c>
      <c r="F15" s="16" t="str">
        <f>VLOOKUP(A15,BY_IND_Demand_Drivers!$A$5:$B$95,2,FALSE)</f>
        <v>IODPH</v>
      </c>
      <c r="G15" s="16">
        <f>VLOOKUP($D15,'Growth rate'!$B$3:$S$93,6,FALSE)*VLOOKUP($F15,BY_IND_Demand_Drivers!$B$5:$J$100,7,FALSE)</f>
        <v>54.55693270176932</v>
      </c>
      <c r="H15" s="16">
        <f>VLOOKUP($D15,'Growth rate'!$B$3:$S$93,6,FALSE)*VLOOKUP($F15,BY_IND_Demand_Drivers!$B$5:$J$100,8,FALSE)</f>
        <v>0</v>
      </c>
      <c r="I15" s="16">
        <f>VLOOKUP($D15,'Growth rate'!$B$3:$S$93,6,FALSE)*VLOOKUP($F15,BY_IND_Demand_Drivers!$B$5:$J$100,9,FALSE)</f>
        <v>0</v>
      </c>
    </row>
    <row r="16" spans="1:9">
      <c r="A16" s="16">
        <v>85</v>
      </c>
      <c r="C16" s="16" t="s">
        <v>11</v>
      </c>
      <c r="D16" s="16">
        <v>2031</v>
      </c>
      <c r="E16" s="16" t="s">
        <v>3</v>
      </c>
      <c r="F16" s="16" t="str">
        <f>VLOOKUP(A16,BY_IND_Demand_Drivers!$A$5:$B$95,2,FALSE)</f>
        <v>IODPH</v>
      </c>
      <c r="G16" s="16">
        <f>VLOOKUP($D16,'Growth rate'!$B$3:$S$93,6,FALSE)*VLOOKUP($F16,BY_IND_Demand_Drivers!$B$5:$J$100,7,FALSE)</f>
        <v>55.6961213884288</v>
      </c>
      <c r="H16" s="16">
        <f>VLOOKUP($D16,'Growth rate'!$B$3:$S$93,6,FALSE)*VLOOKUP($F16,BY_IND_Demand_Drivers!$B$5:$J$100,8,FALSE)</f>
        <v>0</v>
      </c>
      <c r="I16" s="16">
        <f>VLOOKUP($D16,'Growth rate'!$B$3:$S$93,6,FALSE)*VLOOKUP($F16,BY_IND_Demand_Drivers!$B$5:$J$100,9,FALSE)</f>
        <v>0</v>
      </c>
    </row>
    <row r="17" spans="1:9">
      <c r="A17" s="16">
        <v>85</v>
      </c>
      <c r="C17" s="16" t="s">
        <v>11</v>
      </c>
      <c r="D17" s="16">
        <v>2032</v>
      </c>
      <c r="E17" s="16" t="s">
        <v>3</v>
      </c>
      <c r="F17" s="16" t="str">
        <f>VLOOKUP(A17,BY_IND_Demand_Drivers!$A$5:$B$95,2,FALSE)</f>
        <v>IODPH</v>
      </c>
      <c r="G17" s="16">
        <f>VLOOKUP($D17,'Growth rate'!$B$3:$S$93,6,FALSE)*VLOOKUP($F17,BY_IND_Demand_Drivers!$B$5:$J$100,7,FALSE)</f>
        <v>56.835310075088302</v>
      </c>
      <c r="H17" s="16">
        <f>VLOOKUP($D17,'Growth rate'!$B$3:$S$93,6,FALSE)*VLOOKUP($F17,BY_IND_Demand_Drivers!$B$5:$J$100,8,FALSE)</f>
        <v>0</v>
      </c>
      <c r="I17" s="16">
        <f>VLOOKUP($D17,'Growth rate'!$B$3:$S$93,6,FALSE)*VLOOKUP($F17,BY_IND_Demand_Drivers!$B$5:$J$100,9,FALSE)</f>
        <v>0</v>
      </c>
    </row>
    <row r="18" spans="1:9">
      <c r="A18" s="16">
        <v>85</v>
      </c>
      <c r="C18" s="16" t="s">
        <v>11</v>
      </c>
      <c r="D18" s="16">
        <v>2033</v>
      </c>
      <c r="E18" s="16" t="s">
        <v>3</v>
      </c>
      <c r="F18" s="16" t="str">
        <f>VLOOKUP(A18,BY_IND_Demand_Drivers!$A$5:$B$95,2,FALSE)</f>
        <v>IODPH</v>
      </c>
      <c r="G18" s="16">
        <f>VLOOKUP($D18,'Growth rate'!$B$3:$S$93,6,FALSE)*VLOOKUP($F18,BY_IND_Demand_Drivers!$B$5:$J$100,7,FALSE)</f>
        <v>57.974498761747789</v>
      </c>
      <c r="H18" s="16">
        <f>VLOOKUP($D18,'Growth rate'!$B$3:$S$93,6,FALSE)*VLOOKUP($F18,BY_IND_Demand_Drivers!$B$5:$J$100,8,FALSE)</f>
        <v>0</v>
      </c>
      <c r="I18" s="16">
        <f>VLOOKUP($D18,'Growth rate'!$B$3:$S$93,6,FALSE)*VLOOKUP($F18,BY_IND_Demand_Drivers!$B$5:$J$100,9,FALSE)</f>
        <v>0</v>
      </c>
    </row>
    <row r="19" spans="1:9">
      <c r="A19" s="16">
        <v>85</v>
      </c>
      <c r="C19" s="16" t="s">
        <v>11</v>
      </c>
      <c r="D19" s="16">
        <v>2034</v>
      </c>
      <c r="E19" s="16" t="s">
        <v>3</v>
      </c>
      <c r="F19" s="16" t="str">
        <f>VLOOKUP(A19,BY_IND_Demand_Drivers!$A$5:$B$95,2,FALSE)</f>
        <v>IODPH</v>
      </c>
      <c r="G19" s="16">
        <f>VLOOKUP($D19,'Growth rate'!$B$3:$S$93,6,FALSE)*VLOOKUP($F19,BY_IND_Demand_Drivers!$B$5:$J$100,7,FALSE)</f>
        <v>59.113687448407283</v>
      </c>
      <c r="H19" s="16">
        <f>VLOOKUP($D19,'Growth rate'!$B$3:$S$93,6,FALSE)*VLOOKUP($F19,BY_IND_Demand_Drivers!$B$5:$J$100,8,FALSE)</f>
        <v>0</v>
      </c>
      <c r="I19" s="16">
        <f>VLOOKUP($D19,'Growth rate'!$B$3:$S$93,6,FALSE)*VLOOKUP($F19,BY_IND_Demand_Drivers!$B$5:$J$100,9,FALSE)</f>
        <v>0</v>
      </c>
    </row>
    <row r="20" spans="1:9">
      <c r="A20" s="16">
        <v>85</v>
      </c>
      <c r="C20" s="16" t="s">
        <v>11</v>
      </c>
      <c r="D20" s="16">
        <v>2035</v>
      </c>
      <c r="E20" s="16" t="s">
        <v>3</v>
      </c>
      <c r="F20" s="16" t="str">
        <f>VLOOKUP(A20,BY_IND_Demand_Drivers!$A$5:$B$95,2,FALSE)</f>
        <v>IODPH</v>
      </c>
      <c r="G20" s="16">
        <f>VLOOKUP($D20,'Growth rate'!$B$3:$S$93,6,FALSE)*VLOOKUP($F20,BY_IND_Demand_Drivers!$B$5:$J$100,7,FALSE)</f>
        <v>60.252876135066778</v>
      </c>
      <c r="H20" s="16">
        <f>VLOOKUP($D20,'Growth rate'!$B$3:$S$93,6,FALSE)*VLOOKUP($F20,BY_IND_Demand_Drivers!$B$5:$J$100,8,FALSE)</f>
        <v>0</v>
      </c>
      <c r="I20" s="16">
        <f>VLOOKUP($D20,'Growth rate'!$B$3:$S$93,6,FALSE)*VLOOKUP($F20,BY_IND_Demand_Drivers!$B$5:$J$100,9,FALSE)</f>
        <v>0</v>
      </c>
    </row>
    <row r="21" spans="1:9">
      <c r="A21" s="16">
        <v>85</v>
      </c>
      <c r="C21" s="16" t="s">
        <v>11</v>
      </c>
      <c r="D21" s="16">
        <v>2036</v>
      </c>
      <c r="E21" s="16" t="s">
        <v>3</v>
      </c>
      <c r="F21" s="16" t="str">
        <f>VLOOKUP(A21,BY_IND_Demand_Drivers!$A$5:$B$95,2,FALSE)</f>
        <v>IODPH</v>
      </c>
      <c r="G21" s="16">
        <f>VLOOKUP($D21,'Growth rate'!$B$3:$S$93,6,FALSE)*VLOOKUP($F21,BY_IND_Demand_Drivers!$B$5:$J$100,7,FALSE)</f>
        <v>61.392064821726272</v>
      </c>
      <c r="H21" s="16">
        <f>VLOOKUP($D21,'Growth rate'!$B$3:$S$93,6,FALSE)*VLOOKUP($F21,BY_IND_Demand_Drivers!$B$5:$J$100,8,FALSE)</f>
        <v>0</v>
      </c>
      <c r="I21" s="16">
        <f>VLOOKUP($D21,'Growth rate'!$B$3:$S$93,6,FALSE)*VLOOKUP($F21,BY_IND_Demand_Drivers!$B$5:$J$100,9,FALSE)</f>
        <v>0</v>
      </c>
    </row>
    <row r="22" spans="1:9">
      <c r="A22" s="16">
        <v>85</v>
      </c>
      <c r="C22" s="16" t="s">
        <v>11</v>
      </c>
      <c r="D22" s="16">
        <v>2037</v>
      </c>
      <c r="E22" s="16" t="s">
        <v>3</v>
      </c>
      <c r="F22" s="16" t="str">
        <f>VLOOKUP(A22,BY_IND_Demand_Drivers!$A$5:$B$95,2,FALSE)</f>
        <v>IODPH</v>
      </c>
      <c r="G22" s="16">
        <f>VLOOKUP($D22,'Growth rate'!$B$3:$S$93,6,FALSE)*VLOOKUP($F22,BY_IND_Demand_Drivers!$B$5:$J$100,7,FALSE)</f>
        <v>62.53125350838576</v>
      </c>
      <c r="H22" s="16">
        <f>VLOOKUP($D22,'Growth rate'!$B$3:$S$93,6,FALSE)*VLOOKUP($F22,BY_IND_Demand_Drivers!$B$5:$J$100,8,FALSE)</f>
        <v>0</v>
      </c>
      <c r="I22" s="16">
        <f>VLOOKUP($D22,'Growth rate'!$B$3:$S$93,6,FALSE)*VLOOKUP($F22,BY_IND_Demand_Drivers!$B$5:$J$100,9,FALSE)</f>
        <v>0</v>
      </c>
    </row>
    <row r="23" spans="1:9">
      <c r="A23" s="16">
        <v>85</v>
      </c>
      <c r="C23" s="16" t="s">
        <v>11</v>
      </c>
      <c r="D23" s="16">
        <v>2038</v>
      </c>
      <c r="E23" s="16" t="s">
        <v>3</v>
      </c>
      <c r="F23" s="16" t="str">
        <f>VLOOKUP(A23,BY_IND_Demand_Drivers!$A$5:$B$95,2,FALSE)</f>
        <v>IODPH</v>
      </c>
      <c r="G23" s="16">
        <f>VLOOKUP($D23,'Growth rate'!$B$3:$S$93,6,FALSE)*VLOOKUP($F23,BY_IND_Demand_Drivers!$B$5:$J$100,7,FALSE)</f>
        <v>63.670442195045254</v>
      </c>
      <c r="H23" s="16">
        <f>VLOOKUP($D23,'Growth rate'!$B$3:$S$93,6,FALSE)*VLOOKUP($F23,BY_IND_Demand_Drivers!$B$5:$J$100,8,FALSE)</f>
        <v>0</v>
      </c>
      <c r="I23" s="16">
        <f>VLOOKUP($D23,'Growth rate'!$B$3:$S$93,6,FALSE)*VLOOKUP($F23,BY_IND_Demand_Drivers!$B$5:$J$100,9,FALSE)</f>
        <v>0</v>
      </c>
    </row>
    <row r="24" spans="1:9">
      <c r="A24" s="16">
        <v>85</v>
      </c>
      <c r="C24" s="16" t="s">
        <v>11</v>
      </c>
      <c r="D24" s="16">
        <v>2039</v>
      </c>
      <c r="E24" s="16" t="s">
        <v>3</v>
      </c>
      <c r="F24" s="16" t="str">
        <f>VLOOKUP(A24,BY_IND_Demand_Drivers!$A$5:$B$95,2,FALSE)</f>
        <v>IODPH</v>
      </c>
      <c r="G24" s="16">
        <f>VLOOKUP($D24,'Growth rate'!$B$3:$S$93,6,FALSE)*VLOOKUP($F24,BY_IND_Demand_Drivers!$B$5:$J$100,7,FALSE)</f>
        <v>64.809630881704749</v>
      </c>
      <c r="H24" s="16">
        <f>VLOOKUP($D24,'Growth rate'!$B$3:$S$93,6,FALSE)*VLOOKUP($F24,BY_IND_Demand_Drivers!$B$5:$J$100,8,FALSE)</f>
        <v>0</v>
      </c>
      <c r="I24" s="16">
        <f>VLOOKUP($D24,'Growth rate'!$B$3:$S$93,6,FALSE)*VLOOKUP($F24,BY_IND_Demand_Drivers!$B$5:$J$100,9,FALSE)</f>
        <v>0</v>
      </c>
    </row>
    <row r="25" spans="1:9">
      <c r="A25" s="16">
        <v>85</v>
      </c>
      <c r="C25" s="16" t="s">
        <v>11</v>
      </c>
      <c r="D25" s="16">
        <v>2040</v>
      </c>
      <c r="E25" s="16" t="s">
        <v>3</v>
      </c>
      <c r="F25" s="16" t="str">
        <f>VLOOKUP(A25,BY_IND_Demand_Drivers!$A$5:$B$95,2,FALSE)</f>
        <v>IODPH</v>
      </c>
      <c r="G25" s="16">
        <f>VLOOKUP($D25,'Growth rate'!$B$3:$S$93,6,FALSE)*VLOOKUP($F25,BY_IND_Demand_Drivers!$B$5:$J$100,7,FALSE)</f>
        <v>65.948819568364243</v>
      </c>
      <c r="H25" s="16">
        <f>VLOOKUP($D25,'Growth rate'!$B$3:$S$93,6,FALSE)*VLOOKUP($F25,BY_IND_Demand_Drivers!$B$5:$J$100,8,FALSE)</f>
        <v>0</v>
      </c>
      <c r="I25" s="16">
        <f>VLOOKUP($D25,'Growth rate'!$B$3:$S$93,6,FALSE)*VLOOKUP($F25,BY_IND_Demand_Drivers!$B$5:$J$100,9,FALSE)</f>
        <v>0</v>
      </c>
    </row>
    <row r="26" spans="1:9">
      <c r="A26" s="16">
        <v>85</v>
      </c>
      <c r="C26" s="16" t="s">
        <v>11</v>
      </c>
      <c r="D26" s="16">
        <v>2041</v>
      </c>
      <c r="E26" s="16" t="s">
        <v>3</v>
      </c>
      <c r="F26" s="16" t="str">
        <f>VLOOKUP(A26,BY_IND_Demand_Drivers!$A$5:$B$95,2,FALSE)</f>
        <v>IODPH</v>
      </c>
      <c r="G26" s="16">
        <f>VLOOKUP($D26,'Growth rate'!$B$3:$S$93,6,FALSE)*VLOOKUP($F26,BY_IND_Demand_Drivers!$B$5:$J$100,7,FALSE)</f>
        <v>67.088008255023738</v>
      </c>
      <c r="H26" s="16">
        <f>VLOOKUP($D26,'Growth rate'!$B$3:$S$93,6,FALSE)*VLOOKUP($F26,BY_IND_Demand_Drivers!$B$5:$J$100,8,FALSE)</f>
        <v>0</v>
      </c>
      <c r="I26" s="16">
        <f>VLOOKUP($D26,'Growth rate'!$B$3:$S$93,6,FALSE)*VLOOKUP($F26,BY_IND_Demand_Drivers!$B$5:$J$100,9,FALSE)</f>
        <v>0</v>
      </c>
    </row>
    <row r="27" spans="1:9">
      <c r="A27" s="16">
        <v>85</v>
      </c>
      <c r="C27" s="16" t="s">
        <v>11</v>
      </c>
      <c r="D27" s="16">
        <v>2042</v>
      </c>
      <c r="E27" s="16" t="s">
        <v>3</v>
      </c>
      <c r="F27" s="16" t="str">
        <f>VLOOKUP(A27,BY_IND_Demand_Drivers!$A$5:$B$95,2,FALSE)</f>
        <v>IODPH</v>
      </c>
      <c r="G27" s="16">
        <f>VLOOKUP($D27,'Growth rate'!$B$3:$S$93,6,FALSE)*VLOOKUP($F27,BY_IND_Demand_Drivers!$B$5:$J$100,7,FALSE)</f>
        <v>68.227196941683218</v>
      </c>
      <c r="H27" s="16">
        <f>VLOOKUP($D27,'Growth rate'!$B$3:$S$93,6,FALSE)*VLOOKUP($F27,BY_IND_Demand_Drivers!$B$5:$J$100,8,FALSE)</f>
        <v>0</v>
      </c>
      <c r="I27" s="16">
        <f>VLOOKUP($D27,'Growth rate'!$B$3:$S$93,6,FALSE)*VLOOKUP($F27,BY_IND_Demand_Drivers!$B$5:$J$100,9,FALSE)</f>
        <v>0</v>
      </c>
    </row>
    <row r="28" spans="1:9">
      <c r="A28" s="16">
        <v>85</v>
      </c>
      <c r="C28" s="16" t="s">
        <v>11</v>
      </c>
      <c r="D28" s="16">
        <v>2043</v>
      </c>
      <c r="E28" s="16" t="s">
        <v>3</v>
      </c>
      <c r="F28" s="16" t="str">
        <f>VLOOKUP(A28,BY_IND_Demand_Drivers!$A$5:$B$95,2,FALSE)</f>
        <v>IODPH</v>
      </c>
      <c r="G28" s="16">
        <f>VLOOKUP($D28,'Growth rate'!$B$3:$S$93,6,FALSE)*VLOOKUP($F28,BY_IND_Demand_Drivers!$B$5:$J$100,7,FALSE)</f>
        <v>69.366385628342712</v>
      </c>
      <c r="H28" s="16">
        <f>VLOOKUP($D28,'Growth rate'!$B$3:$S$93,6,FALSE)*VLOOKUP($F28,BY_IND_Demand_Drivers!$B$5:$J$100,8,FALSE)</f>
        <v>0</v>
      </c>
      <c r="I28" s="16">
        <f>VLOOKUP($D28,'Growth rate'!$B$3:$S$93,6,FALSE)*VLOOKUP($F28,BY_IND_Demand_Drivers!$B$5:$J$100,9,FALSE)</f>
        <v>0</v>
      </c>
    </row>
    <row r="29" spans="1:9">
      <c r="A29" s="16">
        <v>85</v>
      </c>
      <c r="C29" s="16" t="s">
        <v>11</v>
      </c>
      <c r="D29" s="16">
        <v>2044</v>
      </c>
      <c r="E29" s="16" t="s">
        <v>3</v>
      </c>
      <c r="F29" s="16" t="str">
        <f>VLOOKUP(A29,BY_IND_Demand_Drivers!$A$5:$B$95,2,FALSE)</f>
        <v>IODPH</v>
      </c>
      <c r="G29" s="16">
        <f>VLOOKUP($D29,'Growth rate'!$B$3:$S$93,6,FALSE)*VLOOKUP($F29,BY_IND_Demand_Drivers!$B$5:$J$100,7,FALSE)</f>
        <v>70.505574315002207</v>
      </c>
      <c r="H29" s="16">
        <f>VLOOKUP($D29,'Growth rate'!$B$3:$S$93,6,FALSE)*VLOOKUP($F29,BY_IND_Demand_Drivers!$B$5:$J$100,8,FALSE)</f>
        <v>0</v>
      </c>
      <c r="I29" s="16">
        <f>VLOOKUP($D29,'Growth rate'!$B$3:$S$93,6,FALSE)*VLOOKUP($F29,BY_IND_Demand_Drivers!$B$5:$J$100,9,FALSE)</f>
        <v>0</v>
      </c>
    </row>
    <row r="30" spans="1:9">
      <c r="A30" s="16">
        <v>85</v>
      </c>
      <c r="C30" s="16" t="s">
        <v>11</v>
      </c>
      <c r="D30" s="16">
        <v>2045</v>
      </c>
      <c r="E30" s="16" t="s">
        <v>3</v>
      </c>
      <c r="F30" s="16" t="str">
        <f>VLOOKUP(A30,BY_IND_Demand_Drivers!$A$5:$B$95,2,FALSE)</f>
        <v>IODPH</v>
      </c>
      <c r="G30" s="16">
        <f>VLOOKUP($D30,'Growth rate'!$B$3:$S$93,6,FALSE)*VLOOKUP($F30,BY_IND_Demand_Drivers!$B$5:$J$100,7,FALSE)</f>
        <v>71.644763001661701</v>
      </c>
      <c r="H30" s="16">
        <f>VLOOKUP($D30,'Growth rate'!$B$3:$S$93,6,FALSE)*VLOOKUP($F30,BY_IND_Demand_Drivers!$B$5:$J$100,8,FALSE)</f>
        <v>0</v>
      </c>
      <c r="I30" s="16">
        <f>VLOOKUP($D30,'Growth rate'!$B$3:$S$93,6,FALSE)*VLOOKUP($F30,BY_IND_Demand_Drivers!$B$5:$J$100,9,FALSE)</f>
        <v>0</v>
      </c>
    </row>
    <row r="31" spans="1:9">
      <c r="A31" s="16">
        <v>85</v>
      </c>
      <c r="C31" s="16" t="s">
        <v>11</v>
      </c>
      <c r="D31" s="16">
        <v>2046</v>
      </c>
      <c r="E31" s="16" t="s">
        <v>3</v>
      </c>
      <c r="F31" s="16" t="str">
        <f>VLOOKUP(A31,BY_IND_Demand_Drivers!$A$5:$B$95,2,FALSE)</f>
        <v>IODPH</v>
      </c>
      <c r="G31" s="16">
        <f>VLOOKUP($D31,'Growth rate'!$B$3:$S$93,6,FALSE)*VLOOKUP($F31,BY_IND_Demand_Drivers!$B$5:$J$100,7,FALSE)</f>
        <v>72.783951688321196</v>
      </c>
      <c r="H31" s="16">
        <f>VLOOKUP($D31,'Growth rate'!$B$3:$S$93,6,FALSE)*VLOOKUP($F31,BY_IND_Demand_Drivers!$B$5:$J$100,8,FALSE)</f>
        <v>0</v>
      </c>
      <c r="I31" s="16">
        <f>VLOOKUP($D31,'Growth rate'!$B$3:$S$93,6,FALSE)*VLOOKUP($F31,BY_IND_Demand_Drivers!$B$5:$J$100,9,FALSE)</f>
        <v>0</v>
      </c>
    </row>
    <row r="32" spans="1:9">
      <c r="A32" s="16">
        <v>85</v>
      </c>
      <c r="C32" s="16" t="s">
        <v>11</v>
      </c>
      <c r="D32" s="16">
        <v>2047</v>
      </c>
      <c r="E32" s="16" t="s">
        <v>3</v>
      </c>
      <c r="F32" s="16" t="str">
        <f>VLOOKUP(A32,BY_IND_Demand_Drivers!$A$5:$B$95,2,FALSE)</f>
        <v>IODPH</v>
      </c>
      <c r="G32" s="16">
        <f>VLOOKUP($D32,'Growth rate'!$B$3:$S$93,6,FALSE)*VLOOKUP($F32,BY_IND_Demand_Drivers!$B$5:$J$100,7,FALSE)</f>
        <v>73.923140374980676</v>
      </c>
      <c r="H32" s="16">
        <f>VLOOKUP($D32,'Growth rate'!$B$3:$S$93,6,FALSE)*VLOOKUP($F32,BY_IND_Demand_Drivers!$B$5:$J$100,8,FALSE)</f>
        <v>0</v>
      </c>
      <c r="I32" s="16">
        <f>VLOOKUP($D32,'Growth rate'!$B$3:$S$93,6,FALSE)*VLOOKUP($F32,BY_IND_Demand_Drivers!$B$5:$J$100,9,FALSE)</f>
        <v>0</v>
      </c>
    </row>
    <row r="33" spans="1:9">
      <c r="A33" s="16">
        <v>85</v>
      </c>
      <c r="C33" s="16" t="s">
        <v>11</v>
      </c>
      <c r="D33" s="16">
        <v>2048</v>
      </c>
      <c r="E33" s="16" t="s">
        <v>3</v>
      </c>
      <c r="F33" s="16" t="str">
        <f>VLOOKUP(A33,BY_IND_Demand_Drivers!$A$5:$B$95,2,FALSE)</f>
        <v>IODPH</v>
      </c>
      <c r="G33" s="16">
        <f>VLOOKUP($D33,'Growth rate'!$B$3:$S$93,6,FALSE)*VLOOKUP($F33,BY_IND_Demand_Drivers!$B$5:$J$100,7,FALSE)</f>
        <v>75.062329061640185</v>
      </c>
      <c r="H33" s="16">
        <f>VLOOKUP($D33,'Growth rate'!$B$3:$S$93,6,FALSE)*VLOOKUP($F33,BY_IND_Demand_Drivers!$B$5:$J$100,8,FALSE)</f>
        <v>0</v>
      </c>
      <c r="I33" s="16">
        <f>VLOOKUP($D33,'Growth rate'!$B$3:$S$93,6,FALSE)*VLOOKUP($F33,BY_IND_Demand_Drivers!$B$5:$J$100,9,FALSE)</f>
        <v>0</v>
      </c>
    </row>
    <row r="34" spans="1:9">
      <c r="A34" s="16">
        <v>85</v>
      </c>
      <c r="C34" s="16" t="s">
        <v>11</v>
      </c>
      <c r="D34" s="16">
        <v>2049</v>
      </c>
      <c r="E34" s="16" t="s">
        <v>3</v>
      </c>
      <c r="F34" s="16" t="str">
        <f>VLOOKUP(A34,BY_IND_Demand_Drivers!$A$5:$B$95,2,FALSE)</f>
        <v>IODPH</v>
      </c>
      <c r="G34" s="16">
        <f>VLOOKUP($D34,'Growth rate'!$B$3:$S$93,6,FALSE)*VLOOKUP($F34,BY_IND_Demand_Drivers!$B$5:$J$100,7,FALSE)</f>
        <v>76.201517748299665</v>
      </c>
      <c r="H34" s="16">
        <f>VLOOKUP($D34,'Growth rate'!$B$3:$S$93,6,FALSE)*VLOOKUP($F34,BY_IND_Demand_Drivers!$B$5:$J$100,8,FALSE)</f>
        <v>0</v>
      </c>
      <c r="I34" s="16">
        <f>VLOOKUP($D34,'Growth rate'!$B$3:$S$93,6,FALSE)*VLOOKUP($F34,BY_IND_Demand_Drivers!$B$5:$J$100,9,FALSE)</f>
        <v>0</v>
      </c>
    </row>
    <row r="35" spans="1:9">
      <c r="A35" s="16">
        <v>85</v>
      </c>
      <c r="C35" s="16" t="s">
        <v>11</v>
      </c>
      <c r="D35" s="16">
        <v>2050</v>
      </c>
      <c r="E35" s="16" t="s">
        <v>3</v>
      </c>
      <c r="F35" s="16" t="str">
        <f>VLOOKUP(A35,BY_IND_Demand_Drivers!$A$5:$B$95,2,FALSE)</f>
        <v>IODPH</v>
      </c>
      <c r="G35" s="16">
        <f>VLOOKUP($D35,'Growth rate'!$B$3:$S$93,6,FALSE)*VLOOKUP($F35,BY_IND_Demand_Drivers!$B$5:$J$100,7,FALSE)</f>
        <v>77.340706434959159</v>
      </c>
      <c r="H35" s="16">
        <f>VLOOKUP($D35,'Growth rate'!$B$3:$S$93,6,FALSE)*VLOOKUP($F35,BY_IND_Demand_Drivers!$B$5:$J$100,8,FALSE)</f>
        <v>0</v>
      </c>
      <c r="I35" s="16">
        <f>VLOOKUP($D35,'Growth rate'!$B$3:$S$93,6,FALSE)*VLOOKUP($F35,BY_IND_Demand_Drivers!$B$5:$J$100,9,FALSE)</f>
        <v>0</v>
      </c>
    </row>
    <row r="36" spans="1:9">
      <c r="A36" s="16">
        <v>85</v>
      </c>
      <c r="C36" s="16" t="s">
        <v>11</v>
      </c>
      <c r="D36" s="16">
        <v>2051</v>
      </c>
      <c r="E36" s="16" t="s">
        <v>3</v>
      </c>
      <c r="F36" s="16" t="str">
        <f>VLOOKUP(A36,BY_IND_Demand_Drivers!$A$5:$B$95,2,FALSE)</f>
        <v>IODPH</v>
      </c>
      <c r="G36" s="16">
        <f>VLOOKUP($D36,'Growth rate'!$B$3:$S$93,6,FALSE)*VLOOKUP($F36,BY_IND_Demand_Drivers!$B$5:$J$100,7,FALSE)</f>
        <v>78.210235983092872</v>
      </c>
      <c r="H36" s="16">
        <f>VLOOKUP($D36,'Growth rate'!$B$3:$S$93,6,FALSE)*VLOOKUP($F36,BY_IND_Demand_Drivers!$B$5:$J$100,8,FALSE)</f>
        <v>0</v>
      </c>
      <c r="I36" s="16">
        <f>VLOOKUP($D36,'Growth rate'!$B$3:$S$93,6,FALSE)*VLOOKUP($F36,BY_IND_Demand_Drivers!$B$5:$J$100,9,FALSE)</f>
        <v>0</v>
      </c>
    </row>
    <row r="37" spans="1:9">
      <c r="A37" s="16">
        <v>85</v>
      </c>
      <c r="C37" s="16" t="s">
        <v>11</v>
      </c>
      <c r="D37" s="16">
        <v>2052</v>
      </c>
      <c r="E37" s="16" t="s">
        <v>3</v>
      </c>
      <c r="F37" s="16" t="str">
        <f>VLOOKUP(A37,BY_IND_Demand_Drivers!$A$5:$B$95,2,FALSE)</f>
        <v>IODPH</v>
      </c>
      <c r="G37" s="16">
        <f>VLOOKUP($D37,'Growth rate'!$B$3:$S$93,6,FALSE)*VLOOKUP($F37,BY_IND_Demand_Drivers!$B$5:$J$100,7,FALSE)</f>
        <v>79.079765531226585</v>
      </c>
      <c r="H37" s="16">
        <f>VLOOKUP($D37,'Growth rate'!$B$3:$S$93,6,FALSE)*VLOOKUP($F37,BY_IND_Demand_Drivers!$B$5:$J$100,8,FALSE)</f>
        <v>0</v>
      </c>
      <c r="I37" s="16">
        <f>VLOOKUP($D37,'Growth rate'!$B$3:$S$93,6,FALSE)*VLOOKUP($F37,BY_IND_Demand_Drivers!$B$5:$J$100,9,FALSE)</f>
        <v>0</v>
      </c>
    </row>
    <row r="38" spans="1:9">
      <c r="A38" s="16">
        <v>85</v>
      </c>
      <c r="C38" s="16" t="s">
        <v>11</v>
      </c>
      <c r="D38" s="16">
        <v>2053</v>
      </c>
      <c r="E38" s="16" t="s">
        <v>3</v>
      </c>
      <c r="F38" s="16" t="str">
        <f>VLOOKUP(A38,BY_IND_Demand_Drivers!$A$5:$B$95,2,FALSE)</f>
        <v>IODPH</v>
      </c>
      <c r="G38" s="16">
        <f>VLOOKUP($D38,'Growth rate'!$B$3:$S$93,6,FALSE)*VLOOKUP($F38,BY_IND_Demand_Drivers!$B$5:$J$100,7,FALSE)</f>
        <v>79.949295079360326</v>
      </c>
      <c r="H38" s="16">
        <f>VLOOKUP($D38,'Growth rate'!$B$3:$S$93,6,FALSE)*VLOOKUP($F38,BY_IND_Demand_Drivers!$B$5:$J$100,8,FALSE)</f>
        <v>0</v>
      </c>
      <c r="I38" s="16">
        <f>VLOOKUP($D38,'Growth rate'!$B$3:$S$93,6,FALSE)*VLOOKUP($F38,BY_IND_Demand_Drivers!$B$5:$J$100,9,FALSE)</f>
        <v>0</v>
      </c>
    </row>
    <row r="39" spans="1:9">
      <c r="A39" s="16">
        <v>85</v>
      </c>
      <c r="C39" s="16" t="s">
        <v>11</v>
      </c>
      <c r="D39" s="16">
        <v>2054</v>
      </c>
      <c r="E39" s="16" t="s">
        <v>3</v>
      </c>
      <c r="F39" s="16" t="str">
        <f>VLOOKUP(A39,BY_IND_Demand_Drivers!$A$5:$B$95,2,FALSE)</f>
        <v>IODPH</v>
      </c>
      <c r="G39" s="16">
        <f>VLOOKUP($D39,'Growth rate'!$B$3:$S$93,6,FALSE)*VLOOKUP($F39,BY_IND_Demand_Drivers!$B$5:$J$100,7,FALSE)</f>
        <v>80.818824627494038</v>
      </c>
      <c r="H39" s="16">
        <f>VLOOKUP($D39,'Growth rate'!$B$3:$S$93,6,FALSE)*VLOOKUP($F39,BY_IND_Demand_Drivers!$B$5:$J$100,8,FALSE)</f>
        <v>0</v>
      </c>
      <c r="I39" s="16">
        <f>VLOOKUP($D39,'Growth rate'!$B$3:$S$93,6,FALSE)*VLOOKUP($F39,BY_IND_Demand_Drivers!$B$5:$J$100,9,FALSE)</f>
        <v>0</v>
      </c>
    </row>
    <row r="40" spans="1:9">
      <c r="A40" s="16">
        <v>85</v>
      </c>
      <c r="C40" s="16" t="s">
        <v>11</v>
      </c>
      <c r="D40" s="16">
        <v>2055</v>
      </c>
      <c r="E40" s="16" t="s">
        <v>3</v>
      </c>
      <c r="F40" s="16" t="str">
        <f>VLOOKUP(A40,BY_IND_Demand_Drivers!$A$5:$B$95,2,FALSE)</f>
        <v>IODPH</v>
      </c>
      <c r="G40" s="16">
        <f>VLOOKUP($D40,'Growth rate'!$B$3:$S$93,6,FALSE)*VLOOKUP($F40,BY_IND_Demand_Drivers!$B$5:$J$100,7,FALSE)</f>
        <v>81.688354175627765</v>
      </c>
      <c r="H40" s="16">
        <f>VLOOKUP($D40,'Growth rate'!$B$3:$S$93,6,FALSE)*VLOOKUP($F40,BY_IND_Demand_Drivers!$B$5:$J$100,8,FALSE)</f>
        <v>0</v>
      </c>
      <c r="I40" s="16">
        <f>VLOOKUP($D40,'Growth rate'!$B$3:$S$93,6,FALSE)*VLOOKUP($F40,BY_IND_Demand_Drivers!$B$5:$J$100,9,FALSE)</f>
        <v>0</v>
      </c>
    </row>
    <row r="41" spans="1:9">
      <c r="A41" s="16">
        <v>85</v>
      </c>
      <c r="C41" s="16" t="s">
        <v>11</v>
      </c>
      <c r="D41" s="16">
        <v>2056</v>
      </c>
      <c r="E41" s="16" t="s">
        <v>3</v>
      </c>
      <c r="F41" s="16" t="str">
        <f>VLOOKUP(A41,BY_IND_Demand_Drivers!$A$5:$B$95,2,FALSE)</f>
        <v>IODPH</v>
      </c>
      <c r="G41" s="16">
        <f>VLOOKUP($D41,'Growth rate'!$B$3:$S$93,6,FALSE)*VLOOKUP($F41,BY_IND_Demand_Drivers!$B$5:$J$100,7,FALSE)</f>
        <v>82.619169382051439</v>
      </c>
      <c r="H41" s="16">
        <f>VLOOKUP($D41,'Growth rate'!$B$3:$S$93,6,FALSE)*VLOOKUP($F41,BY_IND_Demand_Drivers!$B$5:$J$100,8,FALSE)</f>
        <v>0</v>
      </c>
      <c r="I41" s="16">
        <f>VLOOKUP($D41,'Growth rate'!$B$3:$S$93,6,FALSE)*VLOOKUP($F41,BY_IND_Demand_Drivers!$B$5:$J$100,9,FALSE)</f>
        <v>0</v>
      </c>
    </row>
    <row r="42" spans="1:9">
      <c r="A42" s="16">
        <v>85</v>
      </c>
      <c r="C42" s="16" t="s">
        <v>11</v>
      </c>
      <c r="D42" s="16">
        <v>2057</v>
      </c>
      <c r="E42" s="16" t="s">
        <v>3</v>
      </c>
      <c r="F42" s="16" t="str">
        <f>VLOOKUP(A42,BY_IND_Demand_Drivers!$A$5:$B$95,2,FALSE)</f>
        <v>IODPH</v>
      </c>
      <c r="G42" s="16">
        <f>VLOOKUP($D42,'Growth rate'!$B$3:$S$93,6,FALSE)*VLOOKUP($F42,BY_IND_Demand_Drivers!$B$5:$J$100,7,FALSE)</f>
        <v>83.549984588475098</v>
      </c>
      <c r="H42" s="16">
        <f>VLOOKUP($D42,'Growth rate'!$B$3:$S$93,6,FALSE)*VLOOKUP($F42,BY_IND_Demand_Drivers!$B$5:$J$100,8,FALSE)</f>
        <v>0</v>
      </c>
      <c r="I42" s="16">
        <f>VLOOKUP($D42,'Growth rate'!$B$3:$S$93,6,FALSE)*VLOOKUP($F42,BY_IND_Demand_Drivers!$B$5:$J$100,9,FALSE)</f>
        <v>0</v>
      </c>
    </row>
    <row r="43" spans="1:9">
      <c r="A43" s="16">
        <v>85</v>
      </c>
      <c r="C43" s="16" t="s">
        <v>11</v>
      </c>
      <c r="D43" s="16">
        <v>2058</v>
      </c>
      <c r="E43" s="16" t="s">
        <v>3</v>
      </c>
      <c r="F43" s="16" t="str">
        <f>VLOOKUP(A43,BY_IND_Demand_Drivers!$A$5:$B$95,2,FALSE)</f>
        <v>IODPH</v>
      </c>
      <c r="G43" s="16">
        <f>VLOOKUP($D43,'Growth rate'!$B$3:$S$93,6,FALSE)*VLOOKUP($F43,BY_IND_Demand_Drivers!$B$5:$J$100,7,FALSE)</f>
        <v>84.480799794898786</v>
      </c>
      <c r="H43" s="16">
        <f>VLOOKUP($D43,'Growth rate'!$B$3:$S$93,6,FALSE)*VLOOKUP($F43,BY_IND_Demand_Drivers!$B$5:$J$100,8,FALSE)</f>
        <v>0</v>
      </c>
      <c r="I43" s="16">
        <f>VLOOKUP($D43,'Growth rate'!$B$3:$S$93,6,FALSE)*VLOOKUP($F43,BY_IND_Demand_Drivers!$B$5:$J$100,9,FALSE)</f>
        <v>0</v>
      </c>
    </row>
    <row r="44" spans="1:9">
      <c r="A44" s="16">
        <v>85</v>
      </c>
      <c r="C44" s="16" t="s">
        <v>11</v>
      </c>
      <c r="D44" s="16">
        <v>2059</v>
      </c>
      <c r="E44" s="16" t="s">
        <v>3</v>
      </c>
      <c r="F44" s="16" t="str">
        <f>VLOOKUP(A44,BY_IND_Demand_Drivers!$A$5:$B$95,2,FALSE)</f>
        <v>IODPH</v>
      </c>
      <c r="G44" s="16">
        <f>VLOOKUP($D44,'Growth rate'!$B$3:$S$93,6,FALSE)*VLOOKUP($F44,BY_IND_Demand_Drivers!$B$5:$J$100,7,FALSE)</f>
        <v>85.41161500132246</v>
      </c>
      <c r="H44" s="16">
        <f>VLOOKUP($D44,'Growth rate'!$B$3:$S$93,6,FALSE)*VLOOKUP($F44,BY_IND_Demand_Drivers!$B$5:$J$100,8,FALSE)</f>
        <v>0</v>
      </c>
      <c r="I44" s="16">
        <f>VLOOKUP($D44,'Growth rate'!$B$3:$S$93,6,FALSE)*VLOOKUP($F44,BY_IND_Demand_Drivers!$B$5:$J$100,9,FALSE)</f>
        <v>0</v>
      </c>
    </row>
    <row r="45" spans="1:9">
      <c r="A45" s="16">
        <v>85</v>
      </c>
      <c r="C45" s="16" t="s">
        <v>11</v>
      </c>
      <c r="D45" s="16">
        <v>2060</v>
      </c>
      <c r="E45" s="16" t="s">
        <v>3</v>
      </c>
      <c r="F45" s="16" t="str">
        <f>VLOOKUP(A45,BY_IND_Demand_Drivers!$A$5:$B$95,2,FALSE)</f>
        <v>IODPH</v>
      </c>
      <c r="G45" s="16">
        <f>VLOOKUP($D45,'Growth rate'!$B$3:$S$93,6,FALSE)*VLOOKUP($F45,BY_IND_Demand_Drivers!$B$5:$J$100,7,FALSE)</f>
        <v>86.342430207746105</v>
      </c>
      <c r="H45" s="16">
        <f>VLOOKUP($D45,'Growth rate'!$B$3:$S$93,6,FALSE)*VLOOKUP($F45,BY_IND_Demand_Drivers!$B$5:$J$100,8,FALSE)</f>
        <v>0</v>
      </c>
      <c r="I45" s="16">
        <f>VLOOKUP($D45,'Growth rate'!$B$3:$S$93,6,FALSE)*VLOOKUP($F45,BY_IND_Demand_Drivers!$B$5:$J$100,9,FALSE)</f>
        <v>0</v>
      </c>
    </row>
    <row r="46" spans="1:9">
      <c r="A46" s="16">
        <v>85</v>
      </c>
      <c r="C46" s="16" t="s">
        <v>11</v>
      </c>
      <c r="D46" s="16">
        <v>2061</v>
      </c>
      <c r="E46" s="16" t="s">
        <v>3</v>
      </c>
      <c r="F46" s="16" t="str">
        <f>VLOOKUP(A46,BY_IND_Demand_Drivers!$A$5:$B$95,2,FALSE)</f>
        <v>IODPH</v>
      </c>
      <c r="G46" s="16">
        <f>VLOOKUP($D46,'Growth rate'!$B$3:$S$93,6,FALSE)*VLOOKUP($F46,BY_IND_Demand_Drivers!$B$5:$J$100,7,FALSE)</f>
        <v>87.267276200121159</v>
      </c>
      <c r="H46" s="16">
        <f>VLOOKUP($D46,'Growth rate'!$B$3:$S$93,6,FALSE)*VLOOKUP($F46,BY_IND_Demand_Drivers!$B$5:$J$100,8,FALSE)</f>
        <v>0</v>
      </c>
      <c r="I46" s="16">
        <f>VLOOKUP($D46,'Growth rate'!$B$3:$S$93,6,FALSE)*VLOOKUP($F46,BY_IND_Demand_Drivers!$B$5:$J$100,9,FALSE)</f>
        <v>0</v>
      </c>
    </row>
    <row r="47" spans="1:9">
      <c r="A47" s="16">
        <v>85</v>
      </c>
      <c r="C47" s="16" t="s">
        <v>11</v>
      </c>
      <c r="D47" s="16">
        <v>2062</v>
      </c>
      <c r="E47" s="16" t="s">
        <v>3</v>
      </c>
      <c r="F47" s="16" t="str">
        <f>VLOOKUP(A47,BY_IND_Demand_Drivers!$A$5:$B$95,2,FALSE)</f>
        <v>IODPH</v>
      </c>
      <c r="G47" s="16">
        <f>VLOOKUP($D47,'Growth rate'!$B$3:$S$93,6,FALSE)*VLOOKUP($F47,BY_IND_Demand_Drivers!$B$5:$J$100,7,FALSE)</f>
        <v>88.1921221924962</v>
      </c>
      <c r="H47" s="16">
        <f>VLOOKUP($D47,'Growth rate'!$B$3:$S$93,6,FALSE)*VLOOKUP($F47,BY_IND_Demand_Drivers!$B$5:$J$100,8,FALSE)</f>
        <v>0</v>
      </c>
      <c r="I47" s="16">
        <f>VLOOKUP($D47,'Growth rate'!$B$3:$S$93,6,FALSE)*VLOOKUP($F47,BY_IND_Demand_Drivers!$B$5:$J$100,9,FALSE)</f>
        <v>0</v>
      </c>
    </row>
    <row r="48" spans="1:9">
      <c r="A48" s="16">
        <v>85</v>
      </c>
      <c r="C48" s="16" t="s">
        <v>11</v>
      </c>
      <c r="D48" s="16">
        <v>2063</v>
      </c>
      <c r="E48" s="16" t="s">
        <v>3</v>
      </c>
      <c r="F48" s="16" t="str">
        <f>VLOOKUP(A48,BY_IND_Demand_Drivers!$A$5:$B$95,2,FALSE)</f>
        <v>IODPH</v>
      </c>
      <c r="G48" s="16">
        <f>VLOOKUP($D48,'Growth rate'!$B$3:$S$93,6,FALSE)*VLOOKUP($F48,BY_IND_Demand_Drivers!$B$5:$J$100,7,FALSE)</f>
        <v>89.116968184871226</v>
      </c>
      <c r="H48" s="16">
        <f>VLOOKUP($D48,'Growth rate'!$B$3:$S$93,6,FALSE)*VLOOKUP($F48,BY_IND_Demand_Drivers!$B$5:$J$100,8,FALSE)</f>
        <v>0</v>
      </c>
      <c r="I48" s="16">
        <f>VLOOKUP($D48,'Growth rate'!$B$3:$S$93,6,FALSE)*VLOOKUP($F48,BY_IND_Demand_Drivers!$B$5:$J$100,9,FALSE)</f>
        <v>0</v>
      </c>
    </row>
    <row r="49" spans="1:9">
      <c r="A49" s="16">
        <v>85</v>
      </c>
      <c r="C49" s="16" t="s">
        <v>11</v>
      </c>
      <c r="D49" s="16">
        <v>2064</v>
      </c>
      <c r="E49" s="16" t="s">
        <v>3</v>
      </c>
      <c r="F49" s="16" t="str">
        <f>VLOOKUP(A49,BY_IND_Demand_Drivers!$A$5:$B$95,2,FALSE)</f>
        <v>IODPH</v>
      </c>
      <c r="G49" s="16">
        <f>VLOOKUP($D49,'Growth rate'!$B$3:$S$93,6,FALSE)*VLOOKUP($F49,BY_IND_Demand_Drivers!$B$5:$J$100,7,FALSE)</f>
        <v>90.041814177246238</v>
      </c>
      <c r="H49" s="16">
        <f>VLOOKUP($D49,'Growth rate'!$B$3:$S$93,6,FALSE)*VLOOKUP($F49,BY_IND_Demand_Drivers!$B$5:$J$100,8,FALSE)</f>
        <v>0</v>
      </c>
      <c r="I49" s="16">
        <f>VLOOKUP($D49,'Growth rate'!$B$3:$S$93,6,FALSE)*VLOOKUP($F49,BY_IND_Demand_Drivers!$B$5:$J$100,9,FALSE)</f>
        <v>0</v>
      </c>
    </row>
    <row r="50" spans="1:9">
      <c r="A50" s="16">
        <v>85</v>
      </c>
      <c r="C50" s="16" t="s">
        <v>11</v>
      </c>
      <c r="D50" s="16">
        <v>2065</v>
      </c>
      <c r="E50" s="16" t="s">
        <v>3</v>
      </c>
      <c r="F50" s="16" t="str">
        <f>VLOOKUP(A50,BY_IND_Demand_Drivers!$A$5:$B$95,2,FALSE)</f>
        <v>IODPH</v>
      </c>
      <c r="G50" s="16">
        <f>VLOOKUP($D50,'Growth rate'!$B$3:$S$93,6,FALSE)*VLOOKUP($F50,BY_IND_Demand_Drivers!$B$5:$J$100,7,FALSE)</f>
        <v>90.966660169621292</v>
      </c>
      <c r="H50" s="16">
        <f>VLOOKUP($D50,'Growth rate'!$B$3:$S$93,6,FALSE)*VLOOKUP($F50,BY_IND_Demand_Drivers!$B$5:$J$100,8,FALSE)</f>
        <v>0</v>
      </c>
      <c r="I50" s="16">
        <f>VLOOKUP($D50,'Growth rate'!$B$3:$S$93,6,FALSE)*VLOOKUP($F50,BY_IND_Demand_Drivers!$B$5:$J$100,9,FALSE)</f>
        <v>0</v>
      </c>
    </row>
    <row r="51" spans="1:9">
      <c r="A51" s="16">
        <v>85</v>
      </c>
      <c r="C51" s="16" t="s">
        <v>11</v>
      </c>
      <c r="D51" s="16">
        <v>2066</v>
      </c>
      <c r="E51" s="16" t="s">
        <v>3</v>
      </c>
      <c r="F51" s="16" t="str">
        <f>VLOOKUP(A51,BY_IND_Demand_Drivers!$A$5:$B$95,2,FALSE)</f>
        <v>IODPH</v>
      </c>
      <c r="G51" s="16">
        <f>VLOOKUP($D51,'Growth rate'!$B$3:$S$93,6,FALSE)*VLOOKUP($F51,BY_IND_Demand_Drivers!$B$5:$J$100,7,FALSE)</f>
        <v>91.881857606027282</v>
      </c>
      <c r="H51" s="16">
        <f>VLOOKUP($D51,'Growth rate'!$B$3:$S$93,6,FALSE)*VLOOKUP($F51,BY_IND_Demand_Drivers!$B$5:$J$100,8,FALSE)</f>
        <v>0</v>
      </c>
      <c r="I51" s="16">
        <f>VLOOKUP($D51,'Growth rate'!$B$3:$S$93,6,FALSE)*VLOOKUP($F51,BY_IND_Demand_Drivers!$B$5:$J$100,9,FALSE)</f>
        <v>0</v>
      </c>
    </row>
    <row r="52" spans="1:9">
      <c r="A52" s="16">
        <v>85</v>
      </c>
      <c r="C52" s="16" t="s">
        <v>11</v>
      </c>
      <c r="D52" s="16">
        <v>2067</v>
      </c>
      <c r="E52" s="16" t="s">
        <v>3</v>
      </c>
      <c r="F52" s="16" t="str">
        <f>VLOOKUP(A52,BY_IND_Demand_Drivers!$A$5:$B$95,2,FALSE)</f>
        <v>IODPH</v>
      </c>
      <c r="G52" s="16">
        <f>VLOOKUP($D52,'Growth rate'!$B$3:$S$93,6,FALSE)*VLOOKUP($F52,BY_IND_Demand_Drivers!$B$5:$J$100,7,FALSE)</f>
        <v>92.797055042433314</v>
      </c>
      <c r="H52" s="16">
        <f>VLOOKUP($D52,'Growth rate'!$B$3:$S$93,6,FALSE)*VLOOKUP($F52,BY_IND_Demand_Drivers!$B$5:$J$100,8,FALSE)</f>
        <v>0</v>
      </c>
      <c r="I52" s="16">
        <f>VLOOKUP($D52,'Growth rate'!$B$3:$S$93,6,FALSE)*VLOOKUP($F52,BY_IND_Demand_Drivers!$B$5:$J$100,9,FALSE)</f>
        <v>0</v>
      </c>
    </row>
    <row r="53" spans="1:9">
      <c r="A53" s="16">
        <v>85</v>
      </c>
      <c r="C53" s="16" t="s">
        <v>11</v>
      </c>
      <c r="D53" s="16">
        <v>2068</v>
      </c>
      <c r="E53" s="16" t="s">
        <v>3</v>
      </c>
      <c r="F53" s="16" t="str">
        <f>VLOOKUP(A53,BY_IND_Demand_Drivers!$A$5:$B$95,2,FALSE)</f>
        <v>IODPH</v>
      </c>
      <c r="G53" s="16">
        <f>VLOOKUP($D53,'Growth rate'!$B$3:$S$93,6,FALSE)*VLOOKUP($F53,BY_IND_Demand_Drivers!$B$5:$J$100,7,FALSE)</f>
        <v>93.712252478839304</v>
      </c>
      <c r="H53" s="16">
        <f>VLOOKUP($D53,'Growth rate'!$B$3:$S$93,6,FALSE)*VLOOKUP($F53,BY_IND_Demand_Drivers!$B$5:$J$100,8,FALSE)</f>
        <v>0</v>
      </c>
      <c r="I53" s="16">
        <f>VLOOKUP($D53,'Growth rate'!$B$3:$S$93,6,FALSE)*VLOOKUP($F53,BY_IND_Demand_Drivers!$B$5:$J$100,9,FALSE)</f>
        <v>0</v>
      </c>
    </row>
    <row r="54" spans="1:9">
      <c r="A54" s="16">
        <v>85</v>
      </c>
      <c r="C54" s="16" t="s">
        <v>11</v>
      </c>
      <c r="D54" s="16">
        <v>2069</v>
      </c>
      <c r="E54" s="16" t="s">
        <v>3</v>
      </c>
      <c r="F54" s="16" t="str">
        <f>VLOOKUP(A54,BY_IND_Demand_Drivers!$A$5:$B$95,2,FALSE)</f>
        <v>IODPH</v>
      </c>
      <c r="G54" s="16">
        <f>VLOOKUP($D54,'Growth rate'!$B$3:$S$93,6,FALSE)*VLOOKUP($F54,BY_IND_Demand_Drivers!$B$5:$J$100,7,FALSE)</f>
        <v>94.627449915245336</v>
      </c>
      <c r="H54" s="16">
        <f>VLOOKUP($D54,'Growth rate'!$B$3:$S$93,6,FALSE)*VLOOKUP($F54,BY_IND_Demand_Drivers!$B$5:$J$100,8,FALSE)</f>
        <v>0</v>
      </c>
      <c r="I54" s="16">
        <f>VLOOKUP($D54,'Growth rate'!$B$3:$S$93,6,FALSE)*VLOOKUP($F54,BY_IND_Demand_Drivers!$B$5:$J$100,9,FALSE)</f>
        <v>0</v>
      </c>
    </row>
    <row r="55" spans="1:9">
      <c r="A55" s="16">
        <v>85</v>
      </c>
      <c r="C55" s="16" t="s">
        <v>11</v>
      </c>
      <c r="D55" s="16">
        <v>2070</v>
      </c>
      <c r="E55" s="16" t="s">
        <v>3</v>
      </c>
      <c r="F55" s="16" t="str">
        <f>VLOOKUP(A55,BY_IND_Demand_Drivers!$A$5:$B$95,2,FALSE)</f>
        <v>IODPH</v>
      </c>
      <c r="G55" s="16">
        <f>VLOOKUP($D55,'Growth rate'!$B$3:$S$93,6,FALSE)*VLOOKUP($F55,BY_IND_Demand_Drivers!$B$5:$J$100,7,FALSE)</f>
        <v>95.542647351651325</v>
      </c>
      <c r="H55" s="16">
        <f>VLOOKUP($D55,'Growth rate'!$B$3:$S$93,6,FALSE)*VLOOKUP($F55,BY_IND_Demand_Drivers!$B$5:$J$100,8,FALSE)</f>
        <v>0</v>
      </c>
      <c r="I55" s="16">
        <f>VLOOKUP($D55,'Growth rate'!$B$3:$S$93,6,FALSE)*VLOOKUP($F55,BY_IND_Demand_Drivers!$B$5:$J$100,9,FALSE)</f>
        <v>0</v>
      </c>
    </row>
    <row r="56" spans="1:9">
      <c r="A56" s="16">
        <v>85</v>
      </c>
      <c r="C56" s="16" t="s">
        <v>11</v>
      </c>
      <c r="D56" s="16">
        <v>2071</v>
      </c>
      <c r="E56" s="16" t="s">
        <v>3</v>
      </c>
      <c r="F56" s="16" t="str">
        <f>VLOOKUP(A56,BY_IND_Demand_Drivers!$A$5:$B$95,2,FALSE)</f>
        <v>IODPH</v>
      </c>
      <c r="G56" s="16">
        <f>VLOOKUP($D56,'Growth rate'!$B$3:$S$93,6,FALSE)*VLOOKUP($F56,BY_IND_Demand_Drivers!$B$5:$J$100,7,FALSE)</f>
        <v>96.409433587631398</v>
      </c>
      <c r="H56" s="16">
        <f>VLOOKUP($D56,'Growth rate'!$B$3:$S$93,6,FALSE)*VLOOKUP($F56,BY_IND_Demand_Drivers!$B$5:$J$100,8,FALSE)</f>
        <v>0</v>
      </c>
      <c r="I56" s="16">
        <f>VLOOKUP($D56,'Growth rate'!$B$3:$S$93,6,FALSE)*VLOOKUP($F56,BY_IND_Demand_Drivers!$B$5:$J$100,9,FALSE)</f>
        <v>0</v>
      </c>
    </row>
    <row r="57" spans="1:9">
      <c r="A57" s="16">
        <v>85</v>
      </c>
      <c r="C57" s="16" t="s">
        <v>11</v>
      </c>
      <c r="D57" s="16">
        <v>2072</v>
      </c>
      <c r="E57" s="16" t="s">
        <v>3</v>
      </c>
      <c r="F57" s="16" t="str">
        <f>VLOOKUP(A57,BY_IND_Demand_Drivers!$A$5:$B$95,2,FALSE)</f>
        <v>IODPH</v>
      </c>
      <c r="G57" s="16">
        <f>VLOOKUP($D57,'Growth rate'!$B$3:$S$93,6,FALSE)*VLOOKUP($F57,BY_IND_Demand_Drivers!$B$5:$J$100,7,FALSE)</f>
        <v>97.27621982361147</v>
      </c>
      <c r="H57" s="16">
        <f>VLOOKUP($D57,'Growth rate'!$B$3:$S$93,6,FALSE)*VLOOKUP($F57,BY_IND_Demand_Drivers!$B$5:$J$100,8,FALSE)</f>
        <v>0</v>
      </c>
      <c r="I57" s="16">
        <f>VLOOKUP($D57,'Growth rate'!$B$3:$S$93,6,FALSE)*VLOOKUP($F57,BY_IND_Demand_Drivers!$B$5:$J$100,9,FALSE)</f>
        <v>0</v>
      </c>
    </row>
    <row r="58" spans="1:9">
      <c r="A58" s="16">
        <v>85</v>
      </c>
      <c r="C58" s="16" t="s">
        <v>11</v>
      </c>
      <c r="D58" s="16">
        <v>2073</v>
      </c>
      <c r="E58" s="16" t="s">
        <v>3</v>
      </c>
      <c r="F58" s="16" t="str">
        <f>VLOOKUP(A58,BY_IND_Demand_Drivers!$A$5:$B$95,2,FALSE)</f>
        <v>IODPH</v>
      </c>
      <c r="G58" s="16">
        <f>VLOOKUP($D58,'Growth rate'!$B$3:$S$93,6,FALSE)*VLOOKUP($F58,BY_IND_Demand_Drivers!$B$5:$J$100,7,FALSE)</f>
        <v>98.143006059591514</v>
      </c>
      <c r="H58" s="16">
        <f>VLOOKUP($D58,'Growth rate'!$B$3:$S$93,6,FALSE)*VLOOKUP($F58,BY_IND_Demand_Drivers!$B$5:$J$100,8,FALSE)</f>
        <v>0</v>
      </c>
      <c r="I58" s="16">
        <f>VLOOKUP($D58,'Growth rate'!$B$3:$S$93,6,FALSE)*VLOOKUP($F58,BY_IND_Demand_Drivers!$B$5:$J$100,9,FALSE)</f>
        <v>0</v>
      </c>
    </row>
    <row r="59" spans="1:9">
      <c r="A59" s="16">
        <v>85</v>
      </c>
      <c r="C59" s="16" t="s">
        <v>11</v>
      </c>
      <c r="D59" s="16">
        <v>2074</v>
      </c>
      <c r="E59" s="16" t="s">
        <v>3</v>
      </c>
      <c r="F59" s="16" t="str">
        <f>VLOOKUP(A59,BY_IND_Demand_Drivers!$A$5:$B$95,2,FALSE)</f>
        <v>IODPH</v>
      </c>
      <c r="G59" s="16">
        <f>VLOOKUP($D59,'Growth rate'!$B$3:$S$93,6,FALSE)*VLOOKUP($F59,BY_IND_Demand_Drivers!$B$5:$J$100,7,FALSE)</f>
        <v>99.009792295571572</v>
      </c>
      <c r="H59" s="16">
        <f>VLOOKUP($D59,'Growth rate'!$B$3:$S$93,6,FALSE)*VLOOKUP($F59,BY_IND_Demand_Drivers!$B$5:$J$100,8,FALSE)</f>
        <v>0</v>
      </c>
      <c r="I59" s="16">
        <f>VLOOKUP($D59,'Growth rate'!$B$3:$S$93,6,FALSE)*VLOOKUP($F59,BY_IND_Demand_Drivers!$B$5:$J$100,9,FALSE)</f>
        <v>0</v>
      </c>
    </row>
    <row r="60" spans="1:9">
      <c r="A60" s="16">
        <v>85</v>
      </c>
      <c r="C60" s="16" t="s">
        <v>11</v>
      </c>
      <c r="D60" s="16">
        <v>2075</v>
      </c>
      <c r="E60" s="16" t="s">
        <v>3</v>
      </c>
      <c r="F60" s="16" t="str">
        <f>VLOOKUP(A60,BY_IND_Demand_Drivers!$A$5:$B$95,2,FALSE)</f>
        <v>IODPH</v>
      </c>
      <c r="G60" s="16">
        <f>VLOOKUP($D60,'Growth rate'!$B$3:$S$93,6,FALSE)*VLOOKUP($F60,BY_IND_Demand_Drivers!$B$5:$J$100,7,FALSE)</f>
        <v>99.876578531551644</v>
      </c>
      <c r="H60" s="16">
        <f>VLOOKUP($D60,'Growth rate'!$B$3:$S$93,6,FALSE)*VLOOKUP($F60,BY_IND_Demand_Drivers!$B$5:$J$100,8,FALSE)</f>
        <v>0</v>
      </c>
      <c r="I60" s="16">
        <f>VLOOKUP($D60,'Growth rate'!$B$3:$S$93,6,FALSE)*VLOOKUP($F60,BY_IND_Demand_Drivers!$B$5:$J$100,9,FALSE)</f>
        <v>0</v>
      </c>
    </row>
    <row r="61" spans="1:9">
      <c r="A61" s="16">
        <v>85</v>
      </c>
      <c r="C61" s="16" t="s">
        <v>11</v>
      </c>
      <c r="D61" s="16">
        <v>2076</v>
      </c>
      <c r="E61" s="16" t="s">
        <v>3</v>
      </c>
      <c r="F61" s="16" t="str">
        <f>VLOOKUP(A61,BY_IND_Demand_Drivers!$A$5:$B$95,2,FALSE)</f>
        <v>IODPH</v>
      </c>
      <c r="G61" s="16">
        <f>VLOOKUP($D61,'Growth rate'!$B$3:$S$93,6,FALSE)*VLOOKUP($F61,BY_IND_Demand_Drivers!$B$5:$J$100,7,FALSE)</f>
        <v>100.69050985485684</v>
      </c>
      <c r="H61" s="16">
        <f>VLOOKUP($D61,'Growth rate'!$B$3:$S$93,6,FALSE)*VLOOKUP($F61,BY_IND_Demand_Drivers!$B$5:$J$100,8,FALSE)</f>
        <v>0</v>
      </c>
      <c r="I61" s="16">
        <f>VLOOKUP($D61,'Growth rate'!$B$3:$S$93,6,FALSE)*VLOOKUP($F61,BY_IND_Demand_Drivers!$B$5:$J$100,9,FALSE)</f>
        <v>0</v>
      </c>
    </row>
    <row r="62" spans="1:9">
      <c r="A62" s="16">
        <v>85</v>
      </c>
      <c r="C62" s="16" t="s">
        <v>11</v>
      </c>
      <c r="D62" s="16">
        <v>2077</v>
      </c>
      <c r="E62" s="16" t="s">
        <v>3</v>
      </c>
      <c r="F62" s="16" t="str">
        <f>VLOOKUP(A62,BY_IND_Demand_Drivers!$A$5:$B$95,2,FALSE)</f>
        <v>IODPH</v>
      </c>
      <c r="G62" s="16">
        <f>VLOOKUP($D62,'Growth rate'!$B$3:$S$93,6,FALSE)*VLOOKUP($F62,BY_IND_Demand_Drivers!$B$5:$J$100,7,FALSE)</f>
        <v>101.50444117816205</v>
      </c>
      <c r="H62" s="16">
        <f>VLOOKUP($D62,'Growth rate'!$B$3:$S$93,6,FALSE)*VLOOKUP($F62,BY_IND_Demand_Drivers!$B$5:$J$100,8,FALSE)</f>
        <v>0</v>
      </c>
      <c r="I62" s="16">
        <f>VLOOKUP($D62,'Growth rate'!$B$3:$S$93,6,FALSE)*VLOOKUP($F62,BY_IND_Demand_Drivers!$B$5:$J$100,9,FALSE)</f>
        <v>0</v>
      </c>
    </row>
    <row r="63" spans="1:9">
      <c r="A63" s="16">
        <v>85</v>
      </c>
      <c r="C63" s="16" t="s">
        <v>11</v>
      </c>
      <c r="D63" s="16">
        <v>2078</v>
      </c>
      <c r="E63" s="16" t="s">
        <v>3</v>
      </c>
      <c r="F63" s="16" t="str">
        <f>VLOOKUP(A63,BY_IND_Demand_Drivers!$A$5:$B$95,2,FALSE)</f>
        <v>IODPH</v>
      </c>
      <c r="G63" s="16">
        <f>VLOOKUP($D63,'Growth rate'!$B$3:$S$93,6,FALSE)*VLOOKUP($F63,BY_IND_Demand_Drivers!$B$5:$J$100,7,FALSE)</f>
        <v>102.31837250146724</v>
      </c>
      <c r="H63" s="16">
        <f>VLOOKUP($D63,'Growth rate'!$B$3:$S$93,6,FALSE)*VLOOKUP($F63,BY_IND_Demand_Drivers!$B$5:$J$100,8,FALSE)</f>
        <v>0</v>
      </c>
      <c r="I63" s="16">
        <f>VLOOKUP($D63,'Growth rate'!$B$3:$S$93,6,FALSE)*VLOOKUP($F63,BY_IND_Demand_Drivers!$B$5:$J$100,9,FALSE)</f>
        <v>0</v>
      </c>
    </row>
    <row r="64" spans="1:9">
      <c r="A64" s="16">
        <v>85</v>
      </c>
      <c r="C64" s="16" t="s">
        <v>11</v>
      </c>
      <c r="D64" s="16">
        <v>2079</v>
      </c>
      <c r="E64" s="16" t="s">
        <v>3</v>
      </c>
      <c r="F64" s="16" t="str">
        <f>VLOOKUP(A64,BY_IND_Demand_Drivers!$A$5:$B$95,2,FALSE)</f>
        <v>IODPH</v>
      </c>
      <c r="G64" s="16">
        <f>VLOOKUP($D64,'Growth rate'!$B$3:$S$93,6,FALSE)*VLOOKUP($F64,BY_IND_Demand_Drivers!$B$5:$J$100,7,FALSE)</f>
        <v>103.13230382477244</v>
      </c>
      <c r="H64" s="16">
        <f>VLOOKUP($D64,'Growth rate'!$B$3:$S$93,6,FALSE)*VLOOKUP($F64,BY_IND_Demand_Drivers!$B$5:$J$100,8,FALSE)</f>
        <v>0</v>
      </c>
      <c r="I64" s="16">
        <f>VLOOKUP($D64,'Growth rate'!$B$3:$S$93,6,FALSE)*VLOOKUP($F64,BY_IND_Demand_Drivers!$B$5:$J$100,9,FALSE)</f>
        <v>0</v>
      </c>
    </row>
    <row r="65" spans="1:9">
      <c r="A65" s="16">
        <v>85</v>
      </c>
      <c r="C65" s="16" t="s">
        <v>11</v>
      </c>
      <c r="D65" s="16">
        <v>2080</v>
      </c>
      <c r="E65" s="16" t="s">
        <v>3</v>
      </c>
      <c r="F65" s="16" t="str">
        <f>VLOOKUP(A65,BY_IND_Demand_Drivers!$A$5:$B$95,2,FALSE)</f>
        <v>IODPH</v>
      </c>
      <c r="G65" s="16">
        <f>VLOOKUP($D65,'Growth rate'!$B$3:$S$93,6,FALSE)*VLOOKUP($F65,BY_IND_Demand_Drivers!$B$5:$J$100,7,FALSE)</f>
        <v>103.94623514807765</v>
      </c>
      <c r="H65" s="16">
        <f>VLOOKUP($D65,'Growth rate'!$B$3:$S$93,6,FALSE)*VLOOKUP($F65,BY_IND_Demand_Drivers!$B$5:$J$100,8,FALSE)</f>
        <v>0</v>
      </c>
      <c r="I65" s="16">
        <f>VLOOKUP($D65,'Growth rate'!$B$3:$S$93,6,FALSE)*VLOOKUP($F65,BY_IND_Demand_Drivers!$B$5:$J$100,9,FALSE)</f>
        <v>0</v>
      </c>
    </row>
    <row r="66" spans="1:9">
      <c r="A66" s="16">
        <v>85</v>
      </c>
      <c r="C66" s="16" t="s">
        <v>11</v>
      </c>
      <c r="D66" s="16">
        <v>2081</v>
      </c>
      <c r="E66" s="16" t="s">
        <v>3</v>
      </c>
      <c r="F66" s="16" t="str">
        <f>VLOOKUP(A66,BY_IND_Demand_Drivers!$A$5:$B$95,2,FALSE)</f>
        <v>IODPH</v>
      </c>
      <c r="G66" s="16">
        <f>VLOOKUP($D66,'Growth rate'!$B$3:$S$93,6,FALSE)*VLOOKUP($F66,BY_IND_Demand_Drivers!$B$5:$J$100,7,FALSE)</f>
        <v>104.66120642469693</v>
      </c>
      <c r="H66" s="16">
        <f>VLOOKUP($D66,'Growth rate'!$B$3:$S$93,6,FALSE)*VLOOKUP($F66,BY_IND_Demand_Drivers!$B$5:$J$100,8,FALSE)</f>
        <v>0</v>
      </c>
      <c r="I66" s="16">
        <f>VLOOKUP($D66,'Growth rate'!$B$3:$S$93,6,FALSE)*VLOOKUP($F66,BY_IND_Demand_Drivers!$B$5:$J$100,9,FALSE)</f>
        <v>0</v>
      </c>
    </row>
    <row r="67" spans="1:9">
      <c r="A67" s="16">
        <v>85</v>
      </c>
      <c r="C67" s="16" t="s">
        <v>11</v>
      </c>
      <c r="D67" s="16">
        <v>2082</v>
      </c>
      <c r="E67" s="16" t="s">
        <v>3</v>
      </c>
      <c r="F67" s="16" t="str">
        <f>VLOOKUP(A67,BY_IND_Demand_Drivers!$A$5:$B$95,2,FALSE)</f>
        <v>IODPH</v>
      </c>
      <c r="G67" s="16">
        <f>VLOOKUP($D67,'Growth rate'!$B$3:$S$93,6,FALSE)*VLOOKUP($F67,BY_IND_Demand_Drivers!$B$5:$J$100,7,FALSE)</f>
        <v>105.37617770131618</v>
      </c>
      <c r="H67" s="16">
        <f>VLOOKUP($D67,'Growth rate'!$B$3:$S$93,6,FALSE)*VLOOKUP($F67,BY_IND_Demand_Drivers!$B$5:$J$100,8,FALSE)</f>
        <v>0</v>
      </c>
      <c r="I67" s="16">
        <f>VLOOKUP($D67,'Growth rate'!$B$3:$S$93,6,FALSE)*VLOOKUP($F67,BY_IND_Demand_Drivers!$B$5:$J$100,9,FALSE)</f>
        <v>0</v>
      </c>
    </row>
    <row r="68" spans="1:9">
      <c r="A68" s="16">
        <v>85</v>
      </c>
      <c r="C68" s="16" t="s">
        <v>11</v>
      </c>
      <c r="D68" s="16">
        <v>2083</v>
      </c>
      <c r="E68" s="16" t="s">
        <v>3</v>
      </c>
      <c r="F68" s="16" t="str">
        <f>VLOOKUP(A68,BY_IND_Demand_Drivers!$A$5:$B$95,2,FALSE)</f>
        <v>IODPH</v>
      </c>
      <c r="G68" s="16">
        <f>VLOOKUP($D68,'Growth rate'!$B$3:$S$93,6,FALSE)*VLOOKUP($F68,BY_IND_Demand_Drivers!$B$5:$J$100,7,FALSE)</f>
        <v>106.09114897793546</v>
      </c>
      <c r="H68" s="16">
        <f>VLOOKUP($D68,'Growth rate'!$B$3:$S$93,6,FALSE)*VLOOKUP($F68,BY_IND_Demand_Drivers!$B$5:$J$100,8,FALSE)</f>
        <v>0</v>
      </c>
      <c r="I68" s="16">
        <f>VLOOKUP($D68,'Growth rate'!$B$3:$S$93,6,FALSE)*VLOOKUP($F68,BY_IND_Demand_Drivers!$B$5:$J$100,9,FALSE)</f>
        <v>0</v>
      </c>
    </row>
    <row r="69" spans="1:9">
      <c r="A69" s="16">
        <v>85</v>
      </c>
      <c r="C69" s="16" t="s">
        <v>11</v>
      </c>
      <c r="D69" s="16">
        <v>2084</v>
      </c>
      <c r="E69" s="16" t="s">
        <v>3</v>
      </c>
      <c r="F69" s="16" t="str">
        <f>VLOOKUP(A69,BY_IND_Demand_Drivers!$A$5:$B$95,2,FALSE)</f>
        <v>IODPH</v>
      </c>
      <c r="G69" s="16">
        <f>VLOOKUP($D69,'Growth rate'!$B$3:$S$93,6,FALSE)*VLOOKUP($F69,BY_IND_Demand_Drivers!$B$5:$J$100,7,FALSE)</f>
        <v>106.80612025455471</v>
      </c>
      <c r="H69" s="16">
        <f>VLOOKUP($D69,'Growth rate'!$B$3:$S$93,6,FALSE)*VLOOKUP($F69,BY_IND_Demand_Drivers!$B$5:$J$100,8,FALSE)</f>
        <v>0</v>
      </c>
      <c r="I69" s="16">
        <f>VLOOKUP($D69,'Growth rate'!$B$3:$S$93,6,FALSE)*VLOOKUP($F69,BY_IND_Demand_Drivers!$B$5:$J$100,9,FALSE)</f>
        <v>0</v>
      </c>
    </row>
    <row r="70" spans="1:9">
      <c r="A70" s="16">
        <v>85</v>
      </c>
      <c r="C70" s="16" t="s">
        <v>11</v>
      </c>
      <c r="D70" s="16">
        <v>2085</v>
      </c>
      <c r="E70" s="16" t="s">
        <v>3</v>
      </c>
      <c r="F70" s="16" t="str">
        <f>VLOOKUP(A70,BY_IND_Demand_Drivers!$A$5:$B$95,2,FALSE)</f>
        <v>IODPH</v>
      </c>
      <c r="G70" s="16">
        <f>VLOOKUP($D70,'Growth rate'!$B$3:$S$93,6,FALSE)*VLOOKUP($F70,BY_IND_Demand_Drivers!$B$5:$J$100,7,FALSE)</f>
        <v>107.52109153117398</v>
      </c>
      <c r="H70" s="16">
        <f>VLOOKUP($D70,'Growth rate'!$B$3:$S$93,6,FALSE)*VLOOKUP($F70,BY_IND_Demand_Drivers!$B$5:$J$100,8,FALSE)</f>
        <v>0</v>
      </c>
      <c r="I70" s="16">
        <f>VLOOKUP($D70,'Growth rate'!$B$3:$S$93,6,FALSE)*VLOOKUP($F70,BY_IND_Demand_Drivers!$B$5:$J$100,9,FALSE)</f>
        <v>0</v>
      </c>
    </row>
    <row r="71" spans="1:9">
      <c r="A71" s="16">
        <v>85</v>
      </c>
      <c r="C71" s="16" t="s">
        <v>11</v>
      </c>
      <c r="D71" s="16">
        <v>2086</v>
      </c>
      <c r="E71" s="16" t="s">
        <v>3</v>
      </c>
      <c r="F71" s="16" t="str">
        <f>VLOOKUP(A71,BY_IND_Demand_Drivers!$A$5:$B$95,2,FALSE)</f>
        <v>IODPH</v>
      </c>
      <c r="G71" s="16">
        <f>VLOOKUP($D71,'Growth rate'!$B$3:$S$93,6,FALSE)*VLOOKUP($F71,BY_IND_Demand_Drivers!$B$5:$J$100,7,FALSE)</f>
        <v>108.14929382007593</v>
      </c>
      <c r="H71" s="16">
        <f>VLOOKUP($D71,'Growth rate'!$B$3:$S$93,6,FALSE)*VLOOKUP($F71,BY_IND_Demand_Drivers!$B$5:$J$100,8,FALSE)</f>
        <v>0</v>
      </c>
      <c r="I71" s="16">
        <f>VLOOKUP($D71,'Growth rate'!$B$3:$S$93,6,FALSE)*VLOOKUP($F71,BY_IND_Demand_Drivers!$B$5:$J$100,9,FALSE)</f>
        <v>0</v>
      </c>
    </row>
    <row r="72" spans="1:9">
      <c r="A72" s="16">
        <v>85</v>
      </c>
      <c r="C72" s="16" t="s">
        <v>11</v>
      </c>
      <c r="D72" s="16">
        <v>2087</v>
      </c>
      <c r="E72" s="16" t="s">
        <v>3</v>
      </c>
      <c r="F72" s="16" t="str">
        <f>VLOOKUP(A72,BY_IND_Demand_Drivers!$A$5:$B$95,2,FALSE)</f>
        <v>IODPH</v>
      </c>
      <c r="G72" s="16">
        <f>VLOOKUP($D72,'Growth rate'!$B$3:$S$93,6,FALSE)*VLOOKUP($F72,BY_IND_Demand_Drivers!$B$5:$J$100,7,FALSE)</f>
        <v>108.77749610897783</v>
      </c>
      <c r="H72" s="16">
        <f>VLOOKUP($D72,'Growth rate'!$B$3:$S$93,6,FALSE)*VLOOKUP($F72,BY_IND_Demand_Drivers!$B$5:$J$100,8,FALSE)</f>
        <v>0</v>
      </c>
      <c r="I72" s="16">
        <f>VLOOKUP($D72,'Growth rate'!$B$3:$S$93,6,FALSE)*VLOOKUP($F72,BY_IND_Demand_Drivers!$B$5:$J$100,9,FALSE)</f>
        <v>0</v>
      </c>
    </row>
    <row r="73" spans="1:9">
      <c r="A73" s="16">
        <v>85</v>
      </c>
      <c r="C73" s="16" t="s">
        <v>11</v>
      </c>
      <c r="D73" s="16">
        <v>2088</v>
      </c>
      <c r="E73" s="16" t="s">
        <v>3</v>
      </c>
      <c r="F73" s="16" t="str">
        <f>VLOOKUP(A73,BY_IND_Demand_Drivers!$A$5:$B$95,2,FALSE)</f>
        <v>IODPH</v>
      </c>
      <c r="G73" s="16">
        <f>VLOOKUP($D73,'Growth rate'!$B$3:$S$93,6,FALSE)*VLOOKUP($F73,BY_IND_Demand_Drivers!$B$5:$J$100,7,FALSE)</f>
        <v>109.40569839787975</v>
      </c>
      <c r="H73" s="16">
        <f>VLOOKUP($D73,'Growth rate'!$B$3:$S$93,6,FALSE)*VLOOKUP($F73,BY_IND_Demand_Drivers!$B$5:$J$100,8,FALSE)</f>
        <v>0</v>
      </c>
      <c r="I73" s="16">
        <f>VLOOKUP($D73,'Growth rate'!$B$3:$S$93,6,FALSE)*VLOOKUP($F73,BY_IND_Demand_Drivers!$B$5:$J$100,9,FALSE)</f>
        <v>0</v>
      </c>
    </row>
    <row r="74" spans="1:9">
      <c r="A74" s="16">
        <v>85</v>
      </c>
      <c r="C74" s="16" t="s">
        <v>11</v>
      </c>
      <c r="D74" s="16">
        <v>2089</v>
      </c>
      <c r="E74" s="16" t="s">
        <v>3</v>
      </c>
      <c r="F74" s="16" t="str">
        <f>VLOOKUP(A74,BY_IND_Demand_Drivers!$A$5:$B$95,2,FALSE)</f>
        <v>IODPH</v>
      </c>
      <c r="G74" s="16">
        <f>VLOOKUP($D74,'Growth rate'!$B$3:$S$93,6,FALSE)*VLOOKUP($F74,BY_IND_Demand_Drivers!$B$5:$J$100,7,FALSE)</f>
        <v>110.03390068678168</v>
      </c>
      <c r="H74" s="16">
        <f>VLOOKUP($D74,'Growth rate'!$B$3:$S$93,6,FALSE)*VLOOKUP($F74,BY_IND_Demand_Drivers!$B$5:$J$100,8,FALSE)</f>
        <v>0</v>
      </c>
      <c r="I74" s="16">
        <f>VLOOKUP($D74,'Growth rate'!$B$3:$S$93,6,FALSE)*VLOOKUP($F74,BY_IND_Demand_Drivers!$B$5:$J$100,9,FALSE)</f>
        <v>0</v>
      </c>
    </row>
    <row r="75" spans="1:9">
      <c r="A75" s="16">
        <v>85</v>
      </c>
      <c r="C75" s="16" t="s">
        <v>11</v>
      </c>
      <c r="D75" s="16">
        <v>2090</v>
      </c>
      <c r="E75" s="16" t="s">
        <v>3</v>
      </c>
      <c r="F75" s="16" t="str">
        <f>VLOOKUP(A75,BY_IND_Demand_Drivers!$A$5:$B$95,2,FALSE)</f>
        <v>IODPH</v>
      </c>
      <c r="G75" s="16">
        <f>VLOOKUP($D75,'Growth rate'!$B$3:$S$93,6,FALSE)*VLOOKUP($F75,BY_IND_Demand_Drivers!$B$5:$J$100,7,FALSE)</f>
        <v>110.6621029756836</v>
      </c>
      <c r="H75" s="16">
        <f>VLOOKUP($D75,'Growth rate'!$B$3:$S$93,6,FALSE)*VLOOKUP($F75,BY_IND_Demand_Drivers!$B$5:$J$100,8,FALSE)</f>
        <v>0</v>
      </c>
      <c r="I75" s="16">
        <f>VLOOKUP($D75,'Growth rate'!$B$3:$S$93,6,FALSE)*VLOOKUP($F75,BY_IND_Demand_Drivers!$B$5:$J$100,9,FALSE)</f>
        <v>0</v>
      </c>
    </row>
    <row r="76" spans="1:9">
      <c r="A76" s="16">
        <v>85</v>
      </c>
      <c r="C76" s="16" t="s">
        <v>11</v>
      </c>
      <c r="D76" s="16">
        <v>2091</v>
      </c>
      <c r="E76" s="16" t="s">
        <v>3</v>
      </c>
      <c r="F76" s="16" t="str">
        <f>VLOOKUP(A76,BY_IND_Demand_Drivers!$A$5:$B$95,2,FALSE)</f>
        <v>IODPH</v>
      </c>
      <c r="G76" s="16">
        <f>VLOOKUP($D76,'Growth rate'!$B$3:$S$93,6,FALSE)*VLOOKUP($F76,BY_IND_Demand_Drivers!$B$5:$J$100,7,FALSE)</f>
        <v>111.22831029654154</v>
      </c>
      <c r="H76" s="16">
        <f>VLOOKUP($D76,'Growth rate'!$B$3:$S$93,6,FALSE)*VLOOKUP($F76,BY_IND_Demand_Drivers!$B$5:$J$100,8,FALSE)</f>
        <v>0</v>
      </c>
      <c r="I76" s="16">
        <f>VLOOKUP($D76,'Growth rate'!$B$3:$S$93,6,FALSE)*VLOOKUP($F76,BY_IND_Demand_Drivers!$B$5:$J$100,9,FALSE)</f>
        <v>0</v>
      </c>
    </row>
    <row r="77" spans="1:9">
      <c r="A77" s="16">
        <v>85</v>
      </c>
      <c r="C77" s="16" t="s">
        <v>11</v>
      </c>
      <c r="D77" s="16">
        <v>2092</v>
      </c>
      <c r="E77" s="16" t="s">
        <v>3</v>
      </c>
      <c r="F77" s="16" t="str">
        <f>VLOOKUP(A77,BY_IND_Demand_Drivers!$A$5:$B$95,2,FALSE)</f>
        <v>IODPH</v>
      </c>
      <c r="G77" s="16">
        <f>VLOOKUP($D77,'Growth rate'!$B$3:$S$93,6,FALSE)*VLOOKUP($F77,BY_IND_Demand_Drivers!$B$5:$J$100,7,FALSE)</f>
        <v>111.79451761739951</v>
      </c>
      <c r="H77" s="16">
        <f>VLOOKUP($D77,'Growth rate'!$B$3:$S$93,6,FALSE)*VLOOKUP($F77,BY_IND_Demand_Drivers!$B$5:$J$100,8,FALSE)</f>
        <v>0</v>
      </c>
      <c r="I77" s="16">
        <f>VLOOKUP($D77,'Growth rate'!$B$3:$S$93,6,FALSE)*VLOOKUP($F77,BY_IND_Demand_Drivers!$B$5:$J$100,9,FALSE)</f>
        <v>0</v>
      </c>
    </row>
    <row r="78" spans="1:9">
      <c r="A78" s="16">
        <v>85</v>
      </c>
      <c r="C78" s="16" t="s">
        <v>11</v>
      </c>
      <c r="D78" s="16">
        <v>2093</v>
      </c>
      <c r="E78" s="16" t="s">
        <v>3</v>
      </c>
      <c r="F78" s="16" t="str">
        <f>VLOOKUP(A78,BY_IND_Demand_Drivers!$A$5:$B$95,2,FALSE)</f>
        <v>IODPH</v>
      </c>
      <c r="G78" s="16">
        <f>VLOOKUP($D78,'Growth rate'!$B$3:$S$93,6,FALSE)*VLOOKUP($F78,BY_IND_Demand_Drivers!$B$5:$J$100,7,FALSE)</f>
        <v>112.36072493825743</v>
      </c>
      <c r="H78" s="16">
        <f>VLOOKUP($D78,'Growth rate'!$B$3:$S$93,6,FALSE)*VLOOKUP($F78,BY_IND_Demand_Drivers!$B$5:$J$100,8,FALSE)</f>
        <v>0</v>
      </c>
      <c r="I78" s="16">
        <f>VLOOKUP($D78,'Growth rate'!$B$3:$S$93,6,FALSE)*VLOOKUP($F78,BY_IND_Demand_Drivers!$B$5:$J$100,9,FALSE)</f>
        <v>0</v>
      </c>
    </row>
    <row r="79" spans="1:9">
      <c r="A79" s="16">
        <v>85</v>
      </c>
      <c r="C79" s="16" t="s">
        <v>11</v>
      </c>
      <c r="D79" s="16">
        <v>2094</v>
      </c>
      <c r="E79" s="16" t="s">
        <v>3</v>
      </c>
      <c r="F79" s="16" t="str">
        <f>VLOOKUP(A79,BY_IND_Demand_Drivers!$A$5:$B$95,2,FALSE)</f>
        <v>IODPH</v>
      </c>
      <c r="G79" s="16">
        <f>VLOOKUP($D79,'Growth rate'!$B$3:$S$93,6,FALSE)*VLOOKUP($F79,BY_IND_Demand_Drivers!$B$5:$J$100,7,FALSE)</f>
        <v>112.92693225911539</v>
      </c>
      <c r="H79" s="16">
        <f>VLOOKUP($D79,'Growth rate'!$B$3:$S$93,6,FALSE)*VLOOKUP($F79,BY_IND_Demand_Drivers!$B$5:$J$100,8,FALSE)</f>
        <v>0</v>
      </c>
      <c r="I79" s="16">
        <f>VLOOKUP($D79,'Growth rate'!$B$3:$S$93,6,FALSE)*VLOOKUP($F79,BY_IND_Demand_Drivers!$B$5:$J$100,9,FALSE)</f>
        <v>0</v>
      </c>
    </row>
    <row r="80" spans="1:9">
      <c r="A80" s="16">
        <v>85</v>
      </c>
      <c r="C80" s="16" t="s">
        <v>11</v>
      </c>
      <c r="D80" s="16">
        <v>2095</v>
      </c>
      <c r="E80" s="16" t="s">
        <v>3</v>
      </c>
      <c r="F80" s="16" t="str">
        <f>VLOOKUP(A80,BY_IND_Demand_Drivers!$A$5:$B$95,2,FALSE)</f>
        <v>IODPH</v>
      </c>
      <c r="G80" s="16">
        <f>VLOOKUP($D80,'Growth rate'!$B$3:$S$93,6,FALSE)*VLOOKUP($F80,BY_IND_Demand_Drivers!$B$5:$J$100,7,FALSE)</f>
        <v>113.49313957997333</v>
      </c>
      <c r="H80" s="16">
        <f>VLOOKUP($D80,'Growth rate'!$B$3:$S$93,6,FALSE)*VLOOKUP($F80,BY_IND_Demand_Drivers!$B$5:$J$100,8,FALSE)</f>
        <v>0</v>
      </c>
      <c r="I80" s="16">
        <f>VLOOKUP($D80,'Growth rate'!$B$3:$S$93,6,FALSE)*VLOOKUP($F80,BY_IND_Demand_Drivers!$B$5:$J$100,9,FALSE)</f>
        <v>0</v>
      </c>
    </row>
    <row r="81" spans="1:9">
      <c r="A81" s="16">
        <v>85</v>
      </c>
      <c r="C81" s="16" t="s">
        <v>11</v>
      </c>
      <c r="D81" s="16">
        <v>2096</v>
      </c>
      <c r="E81" s="16" t="s">
        <v>3</v>
      </c>
      <c r="F81" s="16" t="str">
        <f>VLOOKUP(A81,BY_IND_Demand_Drivers!$A$5:$B$95,2,FALSE)</f>
        <v>IODPH</v>
      </c>
      <c r="G81" s="16">
        <f>VLOOKUP($D81,'Growth rate'!$B$3:$S$93,6,FALSE)*VLOOKUP($F81,BY_IND_Demand_Drivers!$B$5:$J$100,7,FALSE)</f>
        <v>114.00974380091</v>
      </c>
      <c r="H81" s="16">
        <f>VLOOKUP($D81,'Growth rate'!$B$3:$S$93,6,FALSE)*VLOOKUP($F81,BY_IND_Demand_Drivers!$B$5:$J$100,8,FALSE)</f>
        <v>0</v>
      </c>
      <c r="I81" s="16">
        <f>VLOOKUP($D81,'Growth rate'!$B$3:$S$93,6,FALSE)*VLOOKUP($F81,BY_IND_Demand_Drivers!$B$5:$J$100,9,FALSE)</f>
        <v>0</v>
      </c>
    </row>
    <row r="82" spans="1:9">
      <c r="A82" s="16">
        <v>85</v>
      </c>
      <c r="C82" s="16" t="s">
        <v>11</v>
      </c>
      <c r="D82" s="16">
        <v>2097</v>
      </c>
      <c r="E82" s="16" t="s">
        <v>3</v>
      </c>
      <c r="F82" s="16" t="str">
        <f>VLOOKUP(A82,BY_IND_Demand_Drivers!$A$5:$B$95,2,FALSE)</f>
        <v>IODPH</v>
      </c>
      <c r="G82" s="16">
        <f>VLOOKUP($D82,'Growth rate'!$B$3:$S$93,6,FALSE)*VLOOKUP($F82,BY_IND_Demand_Drivers!$B$5:$J$100,7,FALSE)</f>
        <v>114.5263480218467</v>
      </c>
      <c r="H82" s="16">
        <f>VLOOKUP($D82,'Growth rate'!$B$3:$S$93,6,FALSE)*VLOOKUP($F82,BY_IND_Demand_Drivers!$B$5:$J$100,8,FALSE)</f>
        <v>0</v>
      </c>
      <c r="I82" s="16">
        <f>VLOOKUP($D82,'Growth rate'!$B$3:$S$93,6,FALSE)*VLOOKUP($F82,BY_IND_Demand_Drivers!$B$5:$J$100,9,FALSE)</f>
        <v>0</v>
      </c>
    </row>
    <row r="83" spans="1:9">
      <c r="A83" s="16">
        <v>85</v>
      </c>
      <c r="C83" s="16" t="s">
        <v>11</v>
      </c>
      <c r="D83" s="16">
        <v>2098</v>
      </c>
      <c r="E83" s="16" t="s">
        <v>3</v>
      </c>
      <c r="F83" s="16" t="str">
        <f>VLOOKUP(A83,BY_IND_Demand_Drivers!$A$5:$B$95,2,FALSE)</f>
        <v>IODPH</v>
      </c>
      <c r="G83" s="16">
        <f>VLOOKUP($D83,'Growth rate'!$B$3:$S$93,6,FALSE)*VLOOKUP($F83,BY_IND_Demand_Drivers!$B$5:$J$100,7,FALSE)</f>
        <v>115.04295224278334</v>
      </c>
      <c r="H83" s="16">
        <f>VLOOKUP($D83,'Growth rate'!$B$3:$S$93,6,FALSE)*VLOOKUP($F83,BY_IND_Demand_Drivers!$B$5:$J$100,8,FALSE)</f>
        <v>0</v>
      </c>
      <c r="I83" s="16">
        <f>VLOOKUP($D83,'Growth rate'!$B$3:$S$93,6,FALSE)*VLOOKUP($F83,BY_IND_Demand_Drivers!$B$5:$J$100,9,FALSE)</f>
        <v>0</v>
      </c>
    </row>
    <row r="84" spans="1:9">
      <c r="A84" s="16">
        <v>85</v>
      </c>
      <c r="C84" s="16" t="s">
        <v>11</v>
      </c>
      <c r="D84" s="16">
        <v>2099</v>
      </c>
      <c r="E84" s="16" t="s">
        <v>3</v>
      </c>
      <c r="F84" s="16" t="str">
        <f>VLOOKUP(A84,BY_IND_Demand_Drivers!$A$5:$B$95,2,FALSE)</f>
        <v>IODPH</v>
      </c>
      <c r="G84" s="16">
        <f>VLOOKUP($D84,'Growth rate'!$B$3:$S$93,6,FALSE)*VLOOKUP($F84,BY_IND_Demand_Drivers!$B$5:$J$100,7,FALSE)</f>
        <v>115.55955646372001</v>
      </c>
      <c r="H84" s="16">
        <f>VLOOKUP($D84,'Growth rate'!$B$3:$S$93,6,FALSE)*VLOOKUP($F84,BY_IND_Demand_Drivers!$B$5:$J$100,8,FALSE)</f>
        <v>0</v>
      </c>
      <c r="I84" s="16">
        <f>VLOOKUP($D84,'Growth rate'!$B$3:$S$93,6,FALSE)*VLOOKUP($F84,BY_IND_Demand_Drivers!$B$5:$J$100,9,FALSE)</f>
        <v>0</v>
      </c>
    </row>
    <row r="85" spans="1:9">
      <c r="A85" s="16">
        <v>85</v>
      </c>
      <c r="C85" s="16" t="s">
        <v>11</v>
      </c>
      <c r="D85" s="16">
        <v>2100</v>
      </c>
      <c r="E85" s="16" t="s">
        <v>3</v>
      </c>
      <c r="F85" s="16" t="str">
        <f>VLOOKUP(A85,BY_IND_Demand_Drivers!$A$5:$B$95,2,FALSE)</f>
        <v>IODPH</v>
      </c>
      <c r="G85" s="16">
        <f>VLOOKUP($D85,'Growth rate'!$B$3:$S$93,6,FALSE)*VLOOKUP($F85,BY_IND_Demand_Drivers!$B$5:$J$100,7,FALSE)</f>
        <v>116.07616068465667</v>
      </c>
      <c r="H85" s="16">
        <f>VLOOKUP($D85,'Growth rate'!$B$3:$S$93,6,FALSE)*VLOOKUP($F85,BY_IND_Demand_Drivers!$B$5:$J$100,8,FALSE)</f>
        <v>0</v>
      </c>
      <c r="I85" s="16">
        <f>VLOOKUP($D85,'Growth rate'!$B$3:$S$93,6,FALSE)*VLOOKUP($F85,BY_IND_Demand_Drivers!$B$5:$J$100,9,FALSE)</f>
        <v>0</v>
      </c>
    </row>
    <row r="86" spans="1:9">
      <c r="A86" s="16">
        <f>A4+1</f>
        <v>86</v>
      </c>
      <c r="C86" s="16" t="s">
        <v>11</v>
      </c>
      <c r="D86" s="16">
        <v>2019</v>
      </c>
      <c r="E86" s="16" t="s">
        <v>3</v>
      </c>
      <c r="F86" s="16" t="str">
        <f>VLOOKUP(A86,BY_IND_Demand_Drivers!$A$5:$B$95,2,FALSE)</f>
        <v>IODCO</v>
      </c>
      <c r="G86" s="16">
        <f>VLOOKUP($D86,'Growth rate'!$B$3:$S$93,6,FALSE)*VLOOKUP($F86,BY_IND_Demand_Drivers!$B$5:$J$100,7,FALSE)</f>
        <v>5.5627474455445496</v>
      </c>
      <c r="H86" s="16">
        <f>VLOOKUP($D86,'Growth rate'!$B$3:$S$93,6,FALSE)*VLOOKUP($F86,BY_IND_Demand_Drivers!$B$5:$J$100,8,FALSE)</f>
        <v>0</v>
      </c>
      <c r="I86" s="16">
        <f>VLOOKUP($D86,'Growth rate'!$B$3:$S$93,6,FALSE)*VLOOKUP($F86,BY_IND_Demand_Drivers!$B$5:$J$100,9,FALSE)</f>
        <v>0</v>
      </c>
    </row>
    <row r="87" spans="1:9">
      <c r="A87" s="16">
        <f t="shared" ref="A87:A150" si="0">A5+1</f>
        <v>86</v>
      </c>
      <c r="C87" s="16" t="s">
        <v>11</v>
      </c>
      <c r="D87" s="16">
        <v>2020</v>
      </c>
      <c r="E87" s="16" t="s">
        <v>3</v>
      </c>
      <c r="F87" s="16" t="str">
        <f>VLOOKUP(A87,BY_IND_Demand_Drivers!$A$5:$B$95,2,FALSE)</f>
        <v>IODCO</v>
      </c>
      <c r="G87" s="16">
        <f>VLOOKUP($D87,'Growth rate'!$B$3:$S$93,6,FALSE)*VLOOKUP($F87,BY_IND_Demand_Drivers!$B$5:$J$100,7,FALSE)</f>
        <v>5.713536016835647</v>
      </c>
      <c r="H87" s="16">
        <f>VLOOKUP($D87,'Growth rate'!$B$3:$S$93,6,FALSE)*VLOOKUP($F87,BY_IND_Demand_Drivers!$B$5:$J$100,8,FALSE)</f>
        <v>0</v>
      </c>
      <c r="I87" s="16">
        <f>VLOOKUP($D87,'Growth rate'!$B$3:$S$93,6,FALSE)*VLOOKUP($F87,BY_IND_Demand_Drivers!$B$5:$J$100,9,FALSE)</f>
        <v>0</v>
      </c>
    </row>
    <row r="88" spans="1:9">
      <c r="A88" s="16">
        <f t="shared" si="0"/>
        <v>86</v>
      </c>
      <c r="C88" s="16" t="s">
        <v>11</v>
      </c>
      <c r="D88" s="16">
        <v>2021</v>
      </c>
      <c r="E88" s="16" t="s">
        <v>3</v>
      </c>
      <c r="F88" s="16" t="str">
        <f>VLOOKUP(A88,BY_IND_Demand_Drivers!$A$5:$B$95,2,FALSE)</f>
        <v>IODCO</v>
      </c>
      <c r="G88" s="16">
        <f>VLOOKUP($D88,'Growth rate'!$B$3:$S$93,6,FALSE)*VLOOKUP($F88,BY_IND_Demand_Drivers!$B$5:$J$100,7,FALSE)</f>
        <v>5.8643245881267454</v>
      </c>
      <c r="H88" s="16">
        <f>VLOOKUP($D88,'Growth rate'!$B$3:$S$93,6,FALSE)*VLOOKUP($F88,BY_IND_Demand_Drivers!$B$5:$J$100,8,FALSE)</f>
        <v>0</v>
      </c>
      <c r="I88" s="16">
        <f>VLOOKUP($D88,'Growth rate'!$B$3:$S$93,6,FALSE)*VLOOKUP($F88,BY_IND_Demand_Drivers!$B$5:$J$100,9,FALSE)</f>
        <v>0</v>
      </c>
    </row>
    <row r="89" spans="1:9">
      <c r="A89" s="16">
        <f t="shared" si="0"/>
        <v>86</v>
      </c>
      <c r="C89" s="16" t="s">
        <v>11</v>
      </c>
      <c r="D89" s="16">
        <v>2022</v>
      </c>
      <c r="E89" s="16" t="s">
        <v>3</v>
      </c>
      <c r="F89" s="16" t="str">
        <f>VLOOKUP(A89,BY_IND_Demand_Drivers!$A$5:$B$95,2,FALSE)</f>
        <v>IODCO</v>
      </c>
      <c r="G89" s="16">
        <f>VLOOKUP($D89,'Growth rate'!$B$3:$S$93,6,FALSE)*VLOOKUP($F89,BY_IND_Demand_Drivers!$B$5:$J$100,7,FALSE)</f>
        <v>6.0151131594178437</v>
      </c>
      <c r="H89" s="16">
        <f>VLOOKUP($D89,'Growth rate'!$B$3:$S$93,6,FALSE)*VLOOKUP($F89,BY_IND_Demand_Drivers!$B$5:$J$100,8,FALSE)</f>
        <v>0</v>
      </c>
      <c r="I89" s="16">
        <f>VLOOKUP($D89,'Growth rate'!$B$3:$S$93,6,FALSE)*VLOOKUP($F89,BY_IND_Demand_Drivers!$B$5:$J$100,9,FALSE)</f>
        <v>0</v>
      </c>
    </row>
    <row r="90" spans="1:9">
      <c r="A90" s="16">
        <f t="shared" si="0"/>
        <v>86</v>
      </c>
      <c r="C90" s="16" t="s">
        <v>11</v>
      </c>
      <c r="D90" s="16">
        <v>2023</v>
      </c>
      <c r="E90" s="16" t="s">
        <v>3</v>
      </c>
      <c r="F90" s="16" t="str">
        <f>VLOOKUP(A90,BY_IND_Demand_Drivers!$A$5:$B$95,2,FALSE)</f>
        <v>IODCO</v>
      </c>
      <c r="G90" s="16">
        <f>VLOOKUP($D90,'Growth rate'!$B$3:$S$93,6,FALSE)*VLOOKUP($F90,BY_IND_Demand_Drivers!$B$5:$J$100,7,FALSE)</f>
        <v>6.1659017307089421</v>
      </c>
      <c r="H90" s="16">
        <f>VLOOKUP($D90,'Growth rate'!$B$3:$S$93,6,FALSE)*VLOOKUP($F90,BY_IND_Demand_Drivers!$B$5:$J$100,8,FALSE)</f>
        <v>0</v>
      </c>
      <c r="I90" s="16">
        <f>VLOOKUP($D90,'Growth rate'!$B$3:$S$93,6,FALSE)*VLOOKUP($F90,BY_IND_Demand_Drivers!$B$5:$J$100,9,FALSE)</f>
        <v>0</v>
      </c>
    </row>
    <row r="91" spans="1:9">
      <c r="A91" s="16">
        <f t="shared" si="0"/>
        <v>86</v>
      </c>
      <c r="C91" s="16" t="s">
        <v>11</v>
      </c>
      <c r="D91" s="16">
        <v>2024</v>
      </c>
      <c r="E91" s="16" t="s">
        <v>3</v>
      </c>
      <c r="F91" s="16" t="str">
        <f>VLOOKUP(A91,BY_IND_Demand_Drivers!$A$5:$B$95,2,FALSE)</f>
        <v>IODCO</v>
      </c>
      <c r="G91" s="16">
        <f>VLOOKUP($D91,'Growth rate'!$B$3:$S$93,6,FALSE)*VLOOKUP($F91,BY_IND_Demand_Drivers!$B$5:$J$100,7,FALSE)</f>
        <v>6.3166903020000396</v>
      </c>
      <c r="H91" s="16">
        <f>VLOOKUP($D91,'Growth rate'!$B$3:$S$93,6,FALSE)*VLOOKUP($F91,BY_IND_Demand_Drivers!$B$5:$J$100,8,FALSE)</f>
        <v>0</v>
      </c>
      <c r="I91" s="16">
        <f>VLOOKUP($D91,'Growth rate'!$B$3:$S$93,6,FALSE)*VLOOKUP($F91,BY_IND_Demand_Drivers!$B$5:$J$100,9,FALSE)</f>
        <v>0</v>
      </c>
    </row>
    <row r="92" spans="1:9">
      <c r="A92" s="16">
        <f t="shared" si="0"/>
        <v>86</v>
      </c>
      <c r="C92" s="16" t="s">
        <v>11</v>
      </c>
      <c r="D92" s="16">
        <v>2025</v>
      </c>
      <c r="E92" s="16" t="s">
        <v>3</v>
      </c>
      <c r="F92" s="16" t="str">
        <f>VLOOKUP(A92,BY_IND_Demand_Drivers!$A$5:$B$95,2,FALSE)</f>
        <v>IODCO</v>
      </c>
      <c r="G92" s="16">
        <f>VLOOKUP($D92,'Growth rate'!$B$3:$S$93,6,FALSE)*VLOOKUP($F92,BY_IND_Demand_Drivers!$B$5:$J$100,7,FALSE)</f>
        <v>6.467478873291137</v>
      </c>
      <c r="H92" s="16">
        <f>VLOOKUP($D92,'Growth rate'!$B$3:$S$93,6,FALSE)*VLOOKUP($F92,BY_IND_Demand_Drivers!$B$5:$J$100,8,FALSE)</f>
        <v>0</v>
      </c>
      <c r="I92" s="16">
        <f>VLOOKUP($D92,'Growth rate'!$B$3:$S$93,6,FALSE)*VLOOKUP($F92,BY_IND_Demand_Drivers!$B$5:$J$100,9,FALSE)</f>
        <v>0</v>
      </c>
    </row>
    <row r="93" spans="1:9">
      <c r="A93" s="16">
        <f t="shared" si="0"/>
        <v>86</v>
      </c>
      <c r="C93" s="16" t="s">
        <v>11</v>
      </c>
      <c r="D93" s="16">
        <v>2026</v>
      </c>
      <c r="E93" s="16" t="s">
        <v>3</v>
      </c>
      <c r="F93" s="16" t="str">
        <f>VLOOKUP(A93,BY_IND_Demand_Drivers!$A$5:$B$95,2,FALSE)</f>
        <v>IODCO</v>
      </c>
      <c r="G93" s="16">
        <f>VLOOKUP($D93,'Growth rate'!$B$3:$S$93,6,FALSE)*VLOOKUP($F93,BY_IND_Demand_Drivers!$B$5:$J$100,7,FALSE)</f>
        <v>6.6182674445822354</v>
      </c>
      <c r="H93" s="16">
        <f>VLOOKUP($D93,'Growth rate'!$B$3:$S$93,6,FALSE)*VLOOKUP($F93,BY_IND_Demand_Drivers!$B$5:$J$100,8,FALSE)</f>
        <v>0</v>
      </c>
      <c r="I93" s="16">
        <f>VLOOKUP($D93,'Growth rate'!$B$3:$S$93,6,FALSE)*VLOOKUP($F93,BY_IND_Demand_Drivers!$B$5:$J$100,9,FALSE)</f>
        <v>0</v>
      </c>
    </row>
    <row r="94" spans="1:9">
      <c r="A94" s="16">
        <f t="shared" si="0"/>
        <v>86</v>
      </c>
      <c r="C94" s="16" t="s">
        <v>11</v>
      </c>
      <c r="D94" s="16">
        <v>2027</v>
      </c>
      <c r="E94" s="16" t="s">
        <v>3</v>
      </c>
      <c r="F94" s="16" t="str">
        <f>VLOOKUP(A94,BY_IND_Demand_Drivers!$A$5:$B$95,2,FALSE)</f>
        <v>IODCO</v>
      </c>
      <c r="G94" s="16">
        <f>VLOOKUP($D94,'Growth rate'!$B$3:$S$93,6,FALSE)*VLOOKUP($F94,BY_IND_Demand_Drivers!$B$5:$J$100,7,FALSE)</f>
        <v>6.7690560158733337</v>
      </c>
      <c r="H94" s="16">
        <f>VLOOKUP($D94,'Growth rate'!$B$3:$S$93,6,FALSE)*VLOOKUP($F94,BY_IND_Demand_Drivers!$B$5:$J$100,8,FALSE)</f>
        <v>0</v>
      </c>
      <c r="I94" s="16">
        <f>VLOOKUP($D94,'Growth rate'!$B$3:$S$93,6,FALSE)*VLOOKUP($F94,BY_IND_Demand_Drivers!$B$5:$J$100,9,FALSE)</f>
        <v>0</v>
      </c>
    </row>
    <row r="95" spans="1:9">
      <c r="A95" s="16">
        <f t="shared" si="0"/>
        <v>86</v>
      </c>
      <c r="C95" s="16" t="s">
        <v>11</v>
      </c>
      <c r="D95" s="16">
        <v>2028</v>
      </c>
      <c r="E95" s="16" t="s">
        <v>3</v>
      </c>
      <c r="F95" s="16" t="str">
        <f>VLOOKUP(A95,BY_IND_Demand_Drivers!$A$5:$B$95,2,FALSE)</f>
        <v>IODCO</v>
      </c>
      <c r="G95" s="16">
        <f>VLOOKUP($D95,'Growth rate'!$B$3:$S$93,6,FALSE)*VLOOKUP($F95,BY_IND_Demand_Drivers!$B$5:$J$100,7,FALSE)</f>
        <v>6.9198445871644321</v>
      </c>
      <c r="H95" s="16">
        <f>VLOOKUP($D95,'Growth rate'!$B$3:$S$93,6,FALSE)*VLOOKUP($F95,BY_IND_Demand_Drivers!$B$5:$J$100,8,FALSE)</f>
        <v>0</v>
      </c>
      <c r="I95" s="16">
        <f>VLOOKUP($D95,'Growth rate'!$B$3:$S$93,6,FALSE)*VLOOKUP($F95,BY_IND_Demand_Drivers!$B$5:$J$100,9,FALSE)</f>
        <v>0</v>
      </c>
    </row>
    <row r="96" spans="1:9">
      <c r="A96" s="16">
        <f t="shared" si="0"/>
        <v>86</v>
      </c>
      <c r="C96" s="16" t="s">
        <v>11</v>
      </c>
      <c r="D96" s="16">
        <v>2029</v>
      </c>
      <c r="E96" s="16" t="s">
        <v>3</v>
      </c>
      <c r="F96" s="16" t="str">
        <f>VLOOKUP(A96,BY_IND_Demand_Drivers!$A$5:$B$95,2,FALSE)</f>
        <v>IODCO</v>
      </c>
      <c r="G96" s="16">
        <f>VLOOKUP($D96,'Growth rate'!$B$3:$S$93,6,FALSE)*VLOOKUP($F96,BY_IND_Demand_Drivers!$B$5:$J$100,7,FALSE)</f>
        <v>7.0706331584555295</v>
      </c>
      <c r="H96" s="16">
        <f>VLOOKUP($D96,'Growth rate'!$B$3:$S$93,6,FALSE)*VLOOKUP($F96,BY_IND_Demand_Drivers!$B$5:$J$100,8,FALSE)</f>
        <v>0</v>
      </c>
      <c r="I96" s="16">
        <f>VLOOKUP($D96,'Growth rate'!$B$3:$S$93,6,FALSE)*VLOOKUP($F96,BY_IND_Demand_Drivers!$B$5:$J$100,9,FALSE)</f>
        <v>0</v>
      </c>
    </row>
    <row r="97" spans="1:9">
      <c r="A97" s="16">
        <f t="shared" si="0"/>
        <v>86</v>
      </c>
      <c r="C97" s="16" t="s">
        <v>11</v>
      </c>
      <c r="D97" s="16">
        <v>2030</v>
      </c>
      <c r="E97" s="16" t="s">
        <v>3</v>
      </c>
      <c r="F97" s="16" t="str">
        <f>VLOOKUP(A97,BY_IND_Demand_Drivers!$A$5:$B$95,2,FALSE)</f>
        <v>IODCO</v>
      </c>
      <c r="G97" s="16">
        <f>VLOOKUP($D97,'Growth rate'!$B$3:$S$93,6,FALSE)*VLOOKUP($F97,BY_IND_Demand_Drivers!$B$5:$J$100,7,FALSE)</f>
        <v>7.2214217297466288</v>
      </c>
      <c r="H97" s="16">
        <f>VLOOKUP($D97,'Growth rate'!$B$3:$S$93,6,FALSE)*VLOOKUP($F97,BY_IND_Demand_Drivers!$B$5:$J$100,8,FALSE)</f>
        <v>0</v>
      </c>
      <c r="I97" s="16">
        <f>VLOOKUP($D97,'Growth rate'!$B$3:$S$93,6,FALSE)*VLOOKUP($F97,BY_IND_Demand_Drivers!$B$5:$J$100,9,FALSE)</f>
        <v>0</v>
      </c>
    </row>
    <row r="98" spans="1:9">
      <c r="A98" s="16">
        <f t="shared" si="0"/>
        <v>86</v>
      </c>
      <c r="C98" s="16" t="s">
        <v>11</v>
      </c>
      <c r="D98" s="16">
        <v>2031</v>
      </c>
      <c r="E98" s="16" t="s">
        <v>3</v>
      </c>
      <c r="F98" s="16" t="str">
        <f>VLOOKUP(A98,BY_IND_Demand_Drivers!$A$5:$B$95,2,FALSE)</f>
        <v>IODCO</v>
      </c>
      <c r="G98" s="16">
        <f>VLOOKUP($D98,'Growth rate'!$B$3:$S$93,6,FALSE)*VLOOKUP($F98,BY_IND_Demand_Drivers!$B$5:$J$100,7,FALSE)</f>
        <v>7.3722103010377253</v>
      </c>
      <c r="H98" s="16">
        <f>VLOOKUP($D98,'Growth rate'!$B$3:$S$93,6,FALSE)*VLOOKUP($F98,BY_IND_Demand_Drivers!$B$5:$J$100,8,FALSE)</f>
        <v>0</v>
      </c>
      <c r="I98" s="16">
        <f>VLOOKUP($D98,'Growth rate'!$B$3:$S$93,6,FALSE)*VLOOKUP($F98,BY_IND_Demand_Drivers!$B$5:$J$100,9,FALSE)</f>
        <v>0</v>
      </c>
    </row>
    <row r="99" spans="1:9">
      <c r="A99" s="16">
        <f t="shared" si="0"/>
        <v>86</v>
      </c>
      <c r="C99" s="16" t="s">
        <v>11</v>
      </c>
      <c r="D99" s="16">
        <v>2032</v>
      </c>
      <c r="E99" s="16" t="s">
        <v>3</v>
      </c>
      <c r="F99" s="16" t="str">
        <f>VLOOKUP(A99,BY_IND_Demand_Drivers!$A$5:$B$95,2,FALSE)</f>
        <v>IODCO</v>
      </c>
      <c r="G99" s="16">
        <f>VLOOKUP($D99,'Growth rate'!$B$3:$S$93,6,FALSE)*VLOOKUP($F99,BY_IND_Demand_Drivers!$B$5:$J$100,7,FALSE)</f>
        <v>7.5229988723288237</v>
      </c>
      <c r="H99" s="16">
        <f>VLOOKUP($D99,'Growth rate'!$B$3:$S$93,6,FALSE)*VLOOKUP($F99,BY_IND_Demand_Drivers!$B$5:$J$100,8,FALSE)</f>
        <v>0</v>
      </c>
      <c r="I99" s="16">
        <f>VLOOKUP($D99,'Growth rate'!$B$3:$S$93,6,FALSE)*VLOOKUP($F99,BY_IND_Demand_Drivers!$B$5:$J$100,9,FALSE)</f>
        <v>0</v>
      </c>
    </row>
    <row r="100" spans="1:9">
      <c r="A100" s="16">
        <f t="shared" si="0"/>
        <v>86</v>
      </c>
      <c r="C100" s="16" t="s">
        <v>11</v>
      </c>
      <c r="D100" s="16">
        <v>2033</v>
      </c>
      <c r="E100" s="16" t="s">
        <v>3</v>
      </c>
      <c r="F100" s="16" t="str">
        <f>VLOOKUP(A100,BY_IND_Demand_Drivers!$A$5:$B$95,2,FALSE)</f>
        <v>IODCO</v>
      </c>
      <c r="G100" s="16">
        <f>VLOOKUP($D100,'Growth rate'!$B$3:$S$93,6,FALSE)*VLOOKUP($F100,BY_IND_Demand_Drivers!$B$5:$J$100,7,FALSE)</f>
        <v>7.673787443619922</v>
      </c>
      <c r="H100" s="16">
        <f>VLOOKUP($D100,'Growth rate'!$B$3:$S$93,6,FALSE)*VLOOKUP($F100,BY_IND_Demand_Drivers!$B$5:$J$100,8,FALSE)</f>
        <v>0</v>
      </c>
      <c r="I100" s="16">
        <f>VLOOKUP($D100,'Growth rate'!$B$3:$S$93,6,FALSE)*VLOOKUP($F100,BY_IND_Demand_Drivers!$B$5:$J$100,9,FALSE)</f>
        <v>0</v>
      </c>
    </row>
    <row r="101" spans="1:9">
      <c r="A101" s="16">
        <f t="shared" si="0"/>
        <v>86</v>
      </c>
      <c r="C101" s="16" t="s">
        <v>11</v>
      </c>
      <c r="D101" s="16">
        <v>2034</v>
      </c>
      <c r="E101" s="16" t="s">
        <v>3</v>
      </c>
      <c r="F101" s="16" t="str">
        <f>VLOOKUP(A101,BY_IND_Demand_Drivers!$A$5:$B$95,2,FALSE)</f>
        <v>IODCO</v>
      </c>
      <c r="G101" s="16">
        <f>VLOOKUP($D101,'Growth rate'!$B$3:$S$93,6,FALSE)*VLOOKUP($F101,BY_IND_Demand_Drivers!$B$5:$J$100,7,FALSE)</f>
        <v>7.8245760149110195</v>
      </c>
      <c r="H101" s="16">
        <f>VLOOKUP($D101,'Growth rate'!$B$3:$S$93,6,FALSE)*VLOOKUP($F101,BY_IND_Demand_Drivers!$B$5:$J$100,8,FALSE)</f>
        <v>0</v>
      </c>
      <c r="I101" s="16">
        <f>VLOOKUP($D101,'Growth rate'!$B$3:$S$93,6,FALSE)*VLOOKUP($F101,BY_IND_Demand_Drivers!$B$5:$J$100,9,FALSE)</f>
        <v>0</v>
      </c>
    </row>
    <row r="102" spans="1:9">
      <c r="A102" s="16">
        <f t="shared" si="0"/>
        <v>86</v>
      </c>
      <c r="C102" s="16" t="s">
        <v>11</v>
      </c>
      <c r="D102" s="16">
        <v>2035</v>
      </c>
      <c r="E102" s="16" t="s">
        <v>3</v>
      </c>
      <c r="F102" s="16" t="str">
        <f>VLOOKUP(A102,BY_IND_Demand_Drivers!$A$5:$B$95,2,FALSE)</f>
        <v>IODCO</v>
      </c>
      <c r="G102" s="16">
        <f>VLOOKUP($D102,'Growth rate'!$B$3:$S$93,6,FALSE)*VLOOKUP($F102,BY_IND_Demand_Drivers!$B$5:$J$100,7,FALSE)</f>
        <v>7.9753645862021187</v>
      </c>
      <c r="H102" s="16">
        <f>VLOOKUP($D102,'Growth rate'!$B$3:$S$93,6,FALSE)*VLOOKUP($F102,BY_IND_Demand_Drivers!$B$5:$J$100,8,FALSE)</f>
        <v>0</v>
      </c>
      <c r="I102" s="16">
        <f>VLOOKUP($D102,'Growth rate'!$B$3:$S$93,6,FALSE)*VLOOKUP($F102,BY_IND_Demand_Drivers!$B$5:$J$100,9,FALSE)</f>
        <v>0</v>
      </c>
    </row>
    <row r="103" spans="1:9">
      <c r="A103" s="16">
        <f t="shared" si="0"/>
        <v>86</v>
      </c>
      <c r="C103" s="16" t="s">
        <v>11</v>
      </c>
      <c r="D103" s="16">
        <v>2036</v>
      </c>
      <c r="E103" s="16" t="s">
        <v>3</v>
      </c>
      <c r="F103" s="16" t="str">
        <f>VLOOKUP(A103,BY_IND_Demand_Drivers!$A$5:$B$95,2,FALSE)</f>
        <v>IODCO</v>
      </c>
      <c r="G103" s="16">
        <f>VLOOKUP($D103,'Growth rate'!$B$3:$S$93,6,FALSE)*VLOOKUP($F103,BY_IND_Demand_Drivers!$B$5:$J$100,7,FALSE)</f>
        <v>8.1261531574932153</v>
      </c>
      <c r="H103" s="16">
        <f>VLOOKUP($D103,'Growth rate'!$B$3:$S$93,6,FALSE)*VLOOKUP($F103,BY_IND_Demand_Drivers!$B$5:$J$100,8,FALSE)</f>
        <v>0</v>
      </c>
      <c r="I103" s="16">
        <f>VLOOKUP($D103,'Growth rate'!$B$3:$S$93,6,FALSE)*VLOOKUP($F103,BY_IND_Demand_Drivers!$B$5:$J$100,9,FALSE)</f>
        <v>0</v>
      </c>
    </row>
    <row r="104" spans="1:9">
      <c r="A104" s="16">
        <f t="shared" si="0"/>
        <v>86</v>
      </c>
      <c r="C104" s="16" t="s">
        <v>11</v>
      </c>
      <c r="D104" s="16">
        <v>2037</v>
      </c>
      <c r="E104" s="16" t="s">
        <v>3</v>
      </c>
      <c r="F104" s="16" t="str">
        <f>VLOOKUP(A104,BY_IND_Demand_Drivers!$A$5:$B$95,2,FALSE)</f>
        <v>IODCO</v>
      </c>
      <c r="G104" s="16">
        <f>VLOOKUP($D104,'Growth rate'!$B$3:$S$93,6,FALSE)*VLOOKUP($F104,BY_IND_Demand_Drivers!$B$5:$J$100,7,FALSE)</f>
        <v>8.2769417287843137</v>
      </c>
      <c r="H104" s="16">
        <f>VLOOKUP($D104,'Growth rate'!$B$3:$S$93,6,FALSE)*VLOOKUP($F104,BY_IND_Demand_Drivers!$B$5:$J$100,8,FALSE)</f>
        <v>0</v>
      </c>
      <c r="I104" s="16">
        <f>VLOOKUP($D104,'Growth rate'!$B$3:$S$93,6,FALSE)*VLOOKUP($F104,BY_IND_Demand_Drivers!$B$5:$J$100,9,FALSE)</f>
        <v>0</v>
      </c>
    </row>
    <row r="105" spans="1:9">
      <c r="A105" s="16">
        <f t="shared" si="0"/>
        <v>86</v>
      </c>
      <c r="C105" s="16" t="s">
        <v>11</v>
      </c>
      <c r="D105" s="16">
        <v>2038</v>
      </c>
      <c r="E105" s="16" t="s">
        <v>3</v>
      </c>
      <c r="F105" s="16" t="str">
        <f>VLOOKUP(A105,BY_IND_Demand_Drivers!$A$5:$B$95,2,FALSE)</f>
        <v>IODCO</v>
      </c>
      <c r="G105" s="16">
        <f>VLOOKUP($D105,'Growth rate'!$B$3:$S$93,6,FALSE)*VLOOKUP($F105,BY_IND_Demand_Drivers!$B$5:$J$100,7,FALSE)</f>
        <v>8.427730300075412</v>
      </c>
      <c r="H105" s="16">
        <f>VLOOKUP($D105,'Growth rate'!$B$3:$S$93,6,FALSE)*VLOOKUP($F105,BY_IND_Demand_Drivers!$B$5:$J$100,8,FALSE)</f>
        <v>0</v>
      </c>
      <c r="I105" s="16">
        <f>VLOOKUP($D105,'Growth rate'!$B$3:$S$93,6,FALSE)*VLOOKUP($F105,BY_IND_Demand_Drivers!$B$5:$J$100,9,FALSE)</f>
        <v>0</v>
      </c>
    </row>
    <row r="106" spans="1:9">
      <c r="A106" s="16">
        <f t="shared" si="0"/>
        <v>86</v>
      </c>
      <c r="C106" s="16" t="s">
        <v>11</v>
      </c>
      <c r="D106" s="16">
        <v>2039</v>
      </c>
      <c r="E106" s="16" t="s">
        <v>3</v>
      </c>
      <c r="F106" s="16" t="str">
        <f>VLOOKUP(A106,BY_IND_Demand_Drivers!$A$5:$B$95,2,FALSE)</f>
        <v>IODCO</v>
      </c>
      <c r="G106" s="16">
        <f>VLOOKUP($D106,'Growth rate'!$B$3:$S$93,6,FALSE)*VLOOKUP($F106,BY_IND_Demand_Drivers!$B$5:$J$100,7,FALSE)</f>
        <v>8.5785188713665086</v>
      </c>
      <c r="H106" s="16">
        <f>VLOOKUP($D106,'Growth rate'!$B$3:$S$93,6,FALSE)*VLOOKUP($F106,BY_IND_Demand_Drivers!$B$5:$J$100,8,FALSE)</f>
        <v>0</v>
      </c>
      <c r="I106" s="16">
        <f>VLOOKUP($D106,'Growth rate'!$B$3:$S$93,6,FALSE)*VLOOKUP($F106,BY_IND_Demand_Drivers!$B$5:$J$100,9,FALSE)</f>
        <v>0</v>
      </c>
    </row>
    <row r="107" spans="1:9">
      <c r="A107" s="16">
        <f t="shared" si="0"/>
        <v>86</v>
      </c>
      <c r="C107" s="16" t="s">
        <v>11</v>
      </c>
      <c r="D107" s="16">
        <v>2040</v>
      </c>
      <c r="E107" s="16" t="s">
        <v>3</v>
      </c>
      <c r="F107" s="16" t="str">
        <f>VLOOKUP(A107,BY_IND_Demand_Drivers!$A$5:$B$95,2,FALSE)</f>
        <v>IODCO</v>
      </c>
      <c r="G107" s="16">
        <f>VLOOKUP($D107,'Growth rate'!$B$3:$S$93,6,FALSE)*VLOOKUP($F107,BY_IND_Demand_Drivers!$B$5:$J$100,7,FALSE)</f>
        <v>8.7293074426576087</v>
      </c>
      <c r="H107" s="16">
        <f>VLOOKUP($D107,'Growth rate'!$B$3:$S$93,6,FALSE)*VLOOKUP($F107,BY_IND_Demand_Drivers!$B$5:$J$100,8,FALSE)</f>
        <v>0</v>
      </c>
      <c r="I107" s="16">
        <f>VLOOKUP($D107,'Growth rate'!$B$3:$S$93,6,FALSE)*VLOOKUP($F107,BY_IND_Demand_Drivers!$B$5:$J$100,9,FALSE)</f>
        <v>0</v>
      </c>
    </row>
    <row r="108" spans="1:9">
      <c r="A108" s="16">
        <f t="shared" si="0"/>
        <v>86</v>
      </c>
      <c r="C108" s="16" t="s">
        <v>11</v>
      </c>
      <c r="D108" s="16">
        <v>2041</v>
      </c>
      <c r="E108" s="16" t="s">
        <v>3</v>
      </c>
      <c r="F108" s="16" t="str">
        <f>VLOOKUP(A108,BY_IND_Demand_Drivers!$A$5:$B$95,2,FALSE)</f>
        <v>IODCO</v>
      </c>
      <c r="G108" s="16">
        <f>VLOOKUP($D108,'Growth rate'!$B$3:$S$93,6,FALSE)*VLOOKUP($F108,BY_IND_Demand_Drivers!$B$5:$J$100,7,FALSE)</f>
        <v>8.8800960139487053</v>
      </c>
      <c r="H108" s="16">
        <f>VLOOKUP($D108,'Growth rate'!$B$3:$S$93,6,FALSE)*VLOOKUP($F108,BY_IND_Demand_Drivers!$B$5:$J$100,8,FALSE)</f>
        <v>0</v>
      </c>
      <c r="I108" s="16">
        <f>VLOOKUP($D108,'Growth rate'!$B$3:$S$93,6,FALSE)*VLOOKUP($F108,BY_IND_Demand_Drivers!$B$5:$J$100,9,FALSE)</f>
        <v>0</v>
      </c>
    </row>
    <row r="109" spans="1:9">
      <c r="A109" s="16">
        <f t="shared" si="0"/>
        <v>86</v>
      </c>
      <c r="C109" s="16" t="s">
        <v>11</v>
      </c>
      <c r="D109" s="16">
        <v>2042</v>
      </c>
      <c r="E109" s="16" t="s">
        <v>3</v>
      </c>
      <c r="F109" s="16" t="str">
        <f>VLOOKUP(A109,BY_IND_Demand_Drivers!$A$5:$B$95,2,FALSE)</f>
        <v>IODCO</v>
      </c>
      <c r="G109" s="16">
        <f>VLOOKUP($D109,'Growth rate'!$B$3:$S$93,6,FALSE)*VLOOKUP($F109,BY_IND_Demand_Drivers!$B$5:$J$100,7,FALSE)</f>
        <v>9.0308845852398036</v>
      </c>
      <c r="H109" s="16">
        <f>VLOOKUP($D109,'Growth rate'!$B$3:$S$93,6,FALSE)*VLOOKUP($F109,BY_IND_Demand_Drivers!$B$5:$J$100,8,FALSE)</f>
        <v>0</v>
      </c>
      <c r="I109" s="16">
        <f>VLOOKUP($D109,'Growth rate'!$B$3:$S$93,6,FALSE)*VLOOKUP($F109,BY_IND_Demand_Drivers!$B$5:$J$100,9,FALSE)</f>
        <v>0</v>
      </c>
    </row>
    <row r="110" spans="1:9">
      <c r="A110" s="16">
        <f t="shared" si="0"/>
        <v>86</v>
      </c>
      <c r="C110" s="16" t="s">
        <v>11</v>
      </c>
      <c r="D110" s="16">
        <v>2043</v>
      </c>
      <c r="E110" s="16" t="s">
        <v>3</v>
      </c>
      <c r="F110" s="16" t="str">
        <f>VLOOKUP(A110,BY_IND_Demand_Drivers!$A$5:$B$95,2,FALSE)</f>
        <v>IODCO</v>
      </c>
      <c r="G110" s="16">
        <f>VLOOKUP($D110,'Growth rate'!$B$3:$S$93,6,FALSE)*VLOOKUP($F110,BY_IND_Demand_Drivers!$B$5:$J$100,7,FALSE)</f>
        <v>9.181673156530902</v>
      </c>
      <c r="H110" s="16">
        <f>VLOOKUP($D110,'Growth rate'!$B$3:$S$93,6,FALSE)*VLOOKUP($F110,BY_IND_Demand_Drivers!$B$5:$J$100,8,FALSE)</f>
        <v>0</v>
      </c>
      <c r="I110" s="16">
        <f>VLOOKUP($D110,'Growth rate'!$B$3:$S$93,6,FALSE)*VLOOKUP($F110,BY_IND_Demand_Drivers!$B$5:$J$100,9,FALSE)</f>
        <v>0</v>
      </c>
    </row>
    <row r="111" spans="1:9">
      <c r="A111" s="16">
        <f t="shared" si="0"/>
        <v>86</v>
      </c>
      <c r="C111" s="16" t="s">
        <v>11</v>
      </c>
      <c r="D111" s="16">
        <v>2044</v>
      </c>
      <c r="E111" s="16" t="s">
        <v>3</v>
      </c>
      <c r="F111" s="16" t="str">
        <f>VLOOKUP(A111,BY_IND_Demand_Drivers!$A$5:$B$95,2,FALSE)</f>
        <v>IODCO</v>
      </c>
      <c r="G111" s="16">
        <f>VLOOKUP($D111,'Growth rate'!$B$3:$S$93,6,FALSE)*VLOOKUP($F111,BY_IND_Demand_Drivers!$B$5:$J$100,7,FALSE)</f>
        <v>9.3324617278219986</v>
      </c>
      <c r="H111" s="16">
        <f>VLOOKUP($D111,'Growth rate'!$B$3:$S$93,6,FALSE)*VLOOKUP($F111,BY_IND_Demand_Drivers!$B$5:$J$100,8,FALSE)</f>
        <v>0</v>
      </c>
      <c r="I111" s="16">
        <f>VLOOKUP($D111,'Growth rate'!$B$3:$S$93,6,FALSE)*VLOOKUP($F111,BY_IND_Demand_Drivers!$B$5:$J$100,9,FALSE)</f>
        <v>0</v>
      </c>
    </row>
    <row r="112" spans="1:9">
      <c r="A112" s="16">
        <f t="shared" si="0"/>
        <v>86</v>
      </c>
      <c r="C112" s="16" t="s">
        <v>11</v>
      </c>
      <c r="D112" s="16">
        <v>2045</v>
      </c>
      <c r="E112" s="16" t="s">
        <v>3</v>
      </c>
      <c r="F112" s="16" t="str">
        <f>VLOOKUP(A112,BY_IND_Demand_Drivers!$A$5:$B$95,2,FALSE)</f>
        <v>IODCO</v>
      </c>
      <c r="G112" s="16">
        <f>VLOOKUP($D112,'Growth rate'!$B$3:$S$93,6,FALSE)*VLOOKUP($F112,BY_IND_Demand_Drivers!$B$5:$J$100,7,FALSE)</f>
        <v>9.4832502991130987</v>
      </c>
      <c r="H112" s="16">
        <f>VLOOKUP($D112,'Growth rate'!$B$3:$S$93,6,FALSE)*VLOOKUP($F112,BY_IND_Demand_Drivers!$B$5:$J$100,8,FALSE)</f>
        <v>0</v>
      </c>
      <c r="I112" s="16">
        <f>VLOOKUP($D112,'Growth rate'!$B$3:$S$93,6,FALSE)*VLOOKUP($F112,BY_IND_Demand_Drivers!$B$5:$J$100,9,FALSE)</f>
        <v>0</v>
      </c>
    </row>
    <row r="113" spans="1:9">
      <c r="A113" s="16">
        <f t="shared" si="0"/>
        <v>86</v>
      </c>
      <c r="C113" s="16" t="s">
        <v>11</v>
      </c>
      <c r="D113" s="16">
        <v>2046</v>
      </c>
      <c r="E113" s="16" t="s">
        <v>3</v>
      </c>
      <c r="F113" s="16" t="str">
        <f>VLOOKUP(A113,BY_IND_Demand_Drivers!$A$5:$B$95,2,FALSE)</f>
        <v>IODCO</v>
      </c>
      <c r="G113" s="16">
        <f>VLOOKUP($D113,'Growth rate'!$B$3:$S$93,6,FALSE)*VLOOKUP($F113,BY_IND_Demand_Drivers!$B$5:$J$100,7,FALSE)</f>
        <v>9.6340388704041953</v>
      </c>
      <c r="H113" s="16">
        <f>VLOOKUP($D113,'Growth rate'!$B$3:$S$93,6,FALSE)*VLOOKUP($F113,BY_IND_Demand_Drivers!$B$5:$J$100,8,FALSE)</f>
        <v>0</v>
      </c>
      <c r="I113" s="16">
        <f>VLOOKUP($D113,'Growth rate'!$B$3:$S$93,6,FALSE)*VLOOKUP($F113,BY_IND_Demand_Drivers!$B$5:$J$100,9,FALSE)</f>
        <v>0</v>
      </c>
    </row>
    <row r="114" spans="1:9">
      <c r="A114" s="16">
        <f t="shared" si="0"/>
        <v>86</v>
      </c>
      <c r="C114" s="16" t="s">
        <v>11</v>
      </c>
      <c r="D114" s="16">
        <v>2047</v>
      </c>
      <c r="E114" s="16" t="s">
        <v>3</v>
      </c>
      <c r="F114" s="16" t="str">
        <f>VLOOKUP(A114,BY_IND_Demand_Drivers!$A$5:$B$95,2,FALSE)</f>
        <v>IODCO</v>
      </c>
      <c r="G114" s="16">
        <f>VLOOKUP($D114,'Growth rate'!$B$3:$S$93,6,FALSE)*VLOOKUP($F114,BY_IND_Demand_Drivers!$B$5:$J$100,7,FALSE)</f>
        <v>9.7848274416952936</v>
      </c>
      <c r="H114" s="16">
        <f>VLOOKUP($D114,'Growth rate'!$B$3:$S$93,6,FALSE)*VLOOKUP($F114,BY_IND_Demand_Drivers!$B$5:$J$100,8,FALSE)</f>
        <v>0</v>
      </c>
      <c r="I114" s="16">
        <f>VLOOKUP($D114,'Growth rate'!$B$3:$S$93,6,FALSE)*VLOOKUP($F114,BY_IND_Demand_Drivers!$B$5:$J$100,9,FALSE)</f>
        <v>0</v>
      </c>
    </row>
    <row r="115" spans="1:9">
      <c r="A115" s="16">
        <f t="shared" si="0"/>
        <v>86</v>
      </c>
      <c r="C115" s="16" t="s">
        <v>11</v>
      </c>
      <c r="D115" s="16">
        <v>2048</v>
      </c>
      <c r="E115" s="16" t="s">
        <v>3</v>
      </c>
      <c r="F115" s="16" t="str">
        <f>VLOOKUP(A115,BY_IND_Demand_Drivers!$A$5:$B$95,2,FALSE)</f>
        <v>IODCO</v>
      </c>
      <c r="G115" s="16">
        <f>VLOOKUP($D115,'Growth rate'!$B$3:$S$93,6,FALSE)*VLOOKUP($F115,BY_IND_Demand_Drivers!$B$5:$J$100,7,FALSE)</f>
        <v>9.935616012986392</v>
      </c>
      <c r="H115" s="16">
        <f>VLOOKUP($D115,'Growth rate'!$B$3:$S$93,6,FALSE)*VLOOKUP($F115,BY_IND_Demand_Drivers!$B$5:$J$100,8,FALSE)</f>
        <v>0</v>
      </c>
      <c r="I115" s="16">
        <f>VLOOKUP($D115,'Growth rate'!$B$3:$S$93,6,FALSE)*VLOOKUP($F115,BY_IND_Demand_Drivers!$B$5:$J$100,9,FALSE)</f>
        <v>0</v>
      </c>
    </row>
    <row r="116" spans="1:9">
      <c r="A116" s="16">
        <f t="shared" si="0"/>
        <v>86</v>
      </c>
      <c r="C116" s="16" t="s">
        <v>11</v>
      </c>
      <c r="D116" s="16">
        <v>2049</v>
      </c>
      <c r="E116" s="16" t="s">
        <v>3</v>
      </c>
      <c r="F116" s="16" t="str">
        <f>VLOOKUP(A116,BY_IND_Demand_Drivers!$A$5:$B$95,2,FALSE)</f>
        <v>IODCO</v>
      </c>
      <c r="G116" s="16">
        <f>VLOOKUP($D116,'Growth rate'!$B$3:$S$93,6,FALSE)*VLOOKUP($F116,BY_IND_Demand_Drivers!$B$5:$J$100,7,FALSE)</f>
        <v>10.086404584277489</v>
      </c>
      <c r="H116" s="16">
        <f>VLOOKUP($D116,'Growth rate'!$B$3:$S$93,6,FALSE)*VLOOKUP($F116,BY_IND_Demand_Drivers!$B$5:$J$100,8,FALSE)</f>
        <v>0</v>
      </c>
      <c r="I116" s="16">
        <f>VLOOKUP($D116,'Growth rate'!$B$3:$S$93,6,FALSE)*VLOOKUP($F116,BY_IND_Demand_Drivers!$B$5:$J$100,9,FALSE)</f>
        <v>0</v>
      </c>
    </row>
    <row r="117" spans="1:9">
      <c r="A117" s="16">
        <f t="shared" si="0"/>
        <v>86</v>
      </c>
      <c r="C117" s="16" t="s">
        <v>11</v>
      </c>
      <c r="D117" s="16">
        <v>2050</v>
      </c>
      <c r="E117" s="16" t="s">
        <v>3</v>
      </c>
      <c r="F117" s="16" t="str">
        <f>VLOOKUP(A117,BY_IND_Demand_Drivers!$A$5:$B$95,2,FALSE)</f>
        <v>IODCO</v>
      </c>
      <c r="G117" s="16">
        <f>VLOOKUP($D117,'Growth rate'!$B$3:$S$93,6,FALSE)*VLOOKUP($F117,BY_IND_Demand_Drivers!$B$5:$J$100,7,FALSE)</f>
        <v>10.237193155568589</v>
      </c>
      <c r="H117" s="16">
        <f>VLOOKUP($D117,'Growth rate'!$B$3:$S$93,6,FALSE)*VLOOKUP($F117,BY_IND_Demand_Drivers!$B$5:$J$100,8,FALSE)</f>
        <v>0</v>
      </c>
      <c r="I117" s="16">
        <f>VLOOKUP($D117,'Growth rate'!$B$3:$S$93,6,FALSE)*VLOOKUP($F117,BY_IND_Demand_Drivers!$B$5:$J$100,9,FALSE)</f>
        <v>0</v>
      </c>
    </row>
    <row r="118" spans="1:9">
      <c r="A118" s="16">
        <f t="shared" si="0"/>
        <v>86</v>
      </c>
      <c r="C118" s="16" t="s">
        <v>11</v>
      </c>
      <c r="D118" s="16">
        <v>2051</v>
      </c>
      <c r="E118" s="16" t="s">
        <v>3</v>
      </c>
      <c r="F118" s="16" t="str">
        <f>VLOOKUP(A118,BY_IND_Demand_Drivers!$A$5:$B$95,2,FALSE)</f>
        <v>IODCO</v>
      </c>
      <c r="G118" s="16">
        <f>VLOOKUP($D118,'Growth rate'!$B$3:$S$93,6,FALSE)*VLOOKUP($F118,BY_IND_Demand_Drivers!$B$5:$J$100,7,FALSE)</f>
        <v>10.35228832794337</v>
      </c>
      <c r="H118" s="16">
        <f>VLOOKUP($D118,'Growth rate'!$B$3:$S$93,6,FALSE)*VLOOKUP($F118,BY_IND_Demand_Drivers!$B$5:$J$100,8,FALSE)</f>
        <v>0</v>
      </c>
      <c r="I118" s="16">
        <f>VLOOKUP($D118,'Growth rate'!$B$3:$S$93,6,FALSE)*VLOOKUP($F118,BY_IND_Demand_Drivers!$B$5:$J$100,9,FALSE)</f>
        <v>0</v>
      </c>
    </row>
    <row r="119" spans="1:9">
      <c r="A119" s="16">
        <f t="shared" si="0"/>
        <v>86</v>
      </c>
      <c r="C119" s="16" t="s">
        <v>11</v>
      </c>
      <c r="D119" s="16">
        <v>2052</v>
      </c>
      <c r="E119" s="16" t="s">
        <v>3</v>
      </c>
      <c r="F119" s="16" t="str">
        <f>VLOOKUP(A119,BY_IND_Demand_Drivers!$A$5:$B$95,2,FALSE)</f>
        <v>IODCO</v>
      </c>
      <c r="G119" s="16">
        <f>VLOOKUP($D119,'Growth rate'!$B$3:$S$93,6,FALSE)*VLOOKUP($F119,BY_IND_Demand_Drivers!$B$5:$J$100,7,FALSE)</f>
        <v>10.467383500318155</v>
      </c>
      <c r="H119" s="16">
        <f>VLOOKUP($D119,'Growth rate'!$B$3:$S$93,6,FALSE)*VLOOKUP($F119,BY_IND_Demand_Drivers!$B$5:$J$100,8,FALSE)</f>
        <v>0</v>
      </c>
      <c r="I119" s="16">
        <f>VLOOKUP($D119,'Growth rate'!$B$3:$S$93,6,FALSE)*VLOOKUP($F119,BY_IND_Demand_Drivers!$B$5:$J$100,9,FALSE)</f>
        <v>0</v>
      </c>
    </row>
    <row r="120" spans="1:9">
      <c r="A120" s="16">
        <f t="shared" si="0"/>
        <v>86</v>
      </c>
      <c r="C120" s="16" t="s">
        <v>11</v>
      </c>
      <c r="D120" s="16">
        <v>2053</v>
      </c>
      <c r="E120" s="16" t="s">
        <v>3</v>
      </c>
      <c r="F120" s="16" t="str">
        <f>VLOOKUP(A120,BY_IND_Demand_Drivers!$A$5:$B$95,2,FALSE)</f>
        <v>IODCO</v>
      </c>
      <c r="G120" s="16">
        <f>VLOOKUP($D120,'Growth rate'!$B$3:$S$93,6,FALSE)*VLOOKUP($F120,BY_IND_Demand_Drivers!$B$5:$J$100,7,FALSE)</f>
        <v>10.58247867269294</v>
      </c>
      <c r="H120" s="16">
        <f>VLOOKUP($D120,'Growth rate'!$B$3:$S$93,6,FALSE)*VLOOKUP($F120,BY_IND_Demand_Drivers!$B$5:$J$100,8,FALSE)</f>
        <v>0</v>
      </c>
      <c r="I120" s="16">
        <f>VLOOKUP($D120,'Growth rate'!$B$3:$S$93,6,FALSE)*VLOOKUP($F120,BY_IND_Demand_Drivers!$B$5:$J$100,9,FALSE)</f>
        <v>0</v>
      </c>
    </row>
    <row r="121" spans="1:9">
      <c r="A121" s="16">
        <f t="shared" si="0"/>
        <v>86</v>
      </c>
      <c r="C121" s="16" t="s">
        <v>11</v>
      </c>
      <c r="D121" s="16">
        <v>2054</v>
      </c>
      <c r="E121" s="16" t="s">
        <v>3</v>
      </c>
      <c r="F121" s="16" t="str">
        <f>VLOOKUP(A121,BY_IND_Demand_Drivers!$A$5:$B$95,2,FALSE)</f>
        <v>IODCO</v>
      </c>
      <c r="G121" s="16">
        <f>VLOOKUP($D121,'Growth rate'!$B$3:$S$93,6,FALSE)*VLOOKUP($F121,BY_IND_Demand_Drivers!$B$5:$J$100,7,FALSE)</f>
        <v>10.697573845067723</v>
      </c>
      <c r="H121" s="16">
        <f>VLOOKUP($D121,'Growth rate'!$B$3:$S$93,6,FALSE)*VLOOKUP($F121,BY_IND_Demand_Drivers!$B$5:$J$100,8,FALSE)</f>
        <v>0</v>
      </c>
      <c r="I121" s="16">
        <f>VLOOKUP($D121,'Growth rate'!$B$3:$S$93,6,FALSE)*VLOOKUP($F121,BY_IND_Demand_Drivers!$B$5:$J$100,9,FALSE)</f>
        <v>0</v>
      </c>
    </row>
    <row r="122" spans="1:9">
      <c r="A122" s="16">
        <f t="shared" si="0"/>
        <v>86</v>
      </c>
      <c r="C122" s="16" t="s">
        <v>11</v>
      </c>
      <c r="D122" s="16">
        <v>2055</v>
      </c>
      <c r="E122" s="16" t="s">
        <v>3</v>
      </c>
      <c r="F122" s="16" t="str">
        <f>VLOOKUP(A122,BY_IND_Demand_Drivers!$A$5:$B$95,2,FALSE)</f>
        <v>IODCO</v>
      </c>
      <c r="G122" s="16">
        <f>VLOOKUP($D122,'Growth rate'!$B$3:$S$93,6,FALSE)*VLOOKUP($F122,BY_IND_Demand_Drivers!$B$5:$J$100,7,FALSE)</f>
        <v>10.812669017442508</v>
      </c>
      <c r="H122" s="16">
        <f>VLOOKUP($D122,'Growth rate'!$B$3:$S$93,6,FALSE)*VLOOKUP($F122,BY_IND_Demand_Drivers!$B$5:$J$100,8,FALSE)</f>
        <v>0</v>
      </c>
      <c r="I122" s="16">
        <f>VLOOKUP($D122,'Growth rate'!$B$3:$S$93,6,FALSE)*VLOOKUP($F122,BY_IND_Demand_Drivers!$B$5:$J$100,9,FALSE)</f>
        <v>0</v>
      </c>
    </row>
    <row r="123" spans="1:9">
      <c r="A123" s="16">
        <f t="shared" si="0"/>
        <v>86</v>
      </c>
      <c r="C123" s="16" t="s">
        <v>11</v>
      </c>
      <c r="D123" s="16">
        <v>2056</v>
      </c>
      <c r="E123" s="16" t="s">
        <v>3</v>
      </c>
      <c r="F123" s="16" t="str">
        <f>VLOOKUP(A123,BY_IND_Demand_Drivers!$A$5:$B$95,2,FALSE)</f>
        <v>IODCO</v>
      </c>
      <c r="G123" s="16">
        <f>VLOOKUP($D123,'Growth rate'!$B$3:$S$93,6,FALSE)*VLOOKUP($F123,BY_IND_Demand_Drivers!$B$5:$J$100,7,FALSE)</f>
        <v>10.935876258487211</v>
      </c>
      <c r="H123" s="16">
        <f>VLOOKUP($D123,'Growth rate'!$B$3:$S$93,6,FALSE)*VLOOKUP($F123,BY_IND_Demand_Drivers!$B$5:$J$100,8,FALSE)</f>
        <v>0</v>
      </c>
      <c r="I123" s="16">
        <f>VLOOKUP($D123,'Growth rate'!$B$3:$S$93,6,FALSE)*VLOOKUP($F123,BY_IND_Demand_Drivers!$B$5:$J$100,9,FALSE)</f>
        <v>0</v>
      </c>
    </row>
    <row r="124" spans="1:9">
      <c r="A124" s="16">
        <f t="shared" si="0"/>
        <v>86</v>
      </c>
      <c r="C124" s="16" t="s">
        <v>11</v>
      </c>
      <c r="D124" s="16">
        <v>2057</v>
      </c>
      <c r="E124" s="16" t="s">
        <v>3</v>
      </c>
      <c r="F124" s="16" t="str">
        <f>VLOOKUP(A124,BY_IND_Demand_Drivers!$A$5:$B$95,2,FALSE)</f>
        <v>IODCO</v>
      </c>
      <c r="G124" s="16">
        <f>VLOOKUP($D124,'Growth rate'!$B$3:$S$93,6,FALSE)*VLOOKUP($F124,BY_IND_Demand_Drivers!$B$5:$J$100,7,FALSE)</f>
        <v>11.059083499531912</v>
      </c>
      <c r="H124" s="16">
        <f>VLOOKUP($D124,'Growth rate'!$B$3:$S$93,6,FALSE)*VLOOKUP($F124,BY_IND_Demand_Drivers!$B$5:$J$100,8,FALSE)</f>
        <v>0</v>
      </c>
      <c r="I124" s="16">
        <f>VLOOKUP($D124,'Growth rate'!$B$3:$S$93,6,FALSE)*VLOOKUP($F124,BY_IND_Demand_Drivers!$B$5:$J$100,9,FALSE)</f>
        <v>0</v>
      </c>
    </row>
    <row r="125" spans="1:9">
      <c r="A125" s="16">
        <f t="shared" si="0"/>
        <v>86</v>
      </c>
      <c r="C125" s="16" t="s">
        <v>11</v>
      </c>
      <c r="D125" s="16">
        <v>2058</v>
      </c>
      <c r="E125" s="16" t="s">
        <v>3</v>
      </c>
      <c r="F125" s="16" t="str">
        <f>VLOOKUP(A125,BY_IND_Demand_Drivers!$A$5:$B$95,2,FALSE)</f>
        <v>IODCO</v>
      </c>
      <c r="G125" s="16">
        <f>VLOOKUP($D125,'Growth rate'!$B$3:$S$93,6,FALSE)*VLOOKUP($F125,BY_IND_Demand_Drivers!$B$5:$J$100,7,FALSE)</f>
        <v>11.182290740576615</v>
      </c>
      <c r="H125" s="16">
        <f>VLOOKUP($D125,'Growth rate'!$B$3:$S$93,6,FALSE)*VLOOKUP($F125,BY_IND_Demand_Drivers!$B$5:$J$100,8,FALSE)</f>
        <v>0</v>
      </c>
      <c r="I125" s="16">
        <f>VLOOKUP($D125,'Growth rate'!$B$3:$S$93,6,FALSE)*VLOOKUP($F125,BY_IND_Demand_Drivers!$B$5:$J$100,9,FALSE)</f>
        <v>0</v>
      </c>
    </row>
    <row r="126" spans="1:9">
      <c r="A126" s="16">
        <f t="shared" si="0"/>
        <v>86</v>
      </c>
      <c r="C126" s="16" t="s">
        <v>11</v>
      </c>
      <c r="D126" s="16">
        <v>2059</v>
      </c>
      <c r="E126" s="16" t="s">
        <v>3</v>
      </c>
      <c r="F126" s="16" t="str">
        <f>VLOOKUP(A126,BY_IND_Demand_Drivers!$A$5:$B$95,2,FALSE)</f>
        <v>IODCO</v>
      </c>
      <c r="G126" s="16">
        <f>VLOOKUP($D126,'Growth rate'!$B$3:$S$93,6,FALSE)*VLOOKUP($F126,BY_IND_Demand_Drivers!$B$5:$J$100,7,FALSE)</f>
        <v>11.305497981621317</v>
      </c>
      <c r="H126" s="16">
        <f>VLOOKUP($D126,'Growth rate'!$B$3:$S$93,6,FALSE)*VLOOKUP($F126,BY_IND_Demand_Drivers!$B$5:$J$100,8,FALSE)</f>
        <v>0</v>
      </c>
      <c r="I126" s="16">
        <f>VLOOKUP($D126,'Growth rate'!$B$3:$S$93,6,FALSE)*VLOOKUP($F126,BY_IND_Demand_Drivers!$B$5:$J$100,9,FALSE)</f>
        <v>0</v>
      </c>
    </row>
    <row r="127" spans="1:9">
      <c r="A127" s="16">
        <f t="shared" si="0"/>
        <v>86</v>
      </c>
      <c r="C127" s="16" t="s">
        <v>11</v>
      </c>
      <c r="D127" s="16">
        <v>2060</v>
      </c>
      <c r="E127" s="16" t="s">
        <v>3</v>
      </c>
      <c r="F127" s="16" t="str">
        <f>VLOOKUP(A127,BY_IND_Demand_Drivers!$A$5:$B$95,2,FALSE)</f>
        <v>IODCO</v>
      </c>
      <c r="G127" s="16">
        <f>VLOOKUP($D127,'Growth rate'!$B$3:$S$93,6,FALSE)*VLOOKUP($F127,BY_IND_Demand_Drivers!$B$5:$J$100,7,FALSE)</f>
        <v>11.428705222666018</v>
      </c>
      <c r="H127" s="16">
        <f>VLOOKUP($D127,'Growth rate'!$B$3:$S$93,6,FALSE)*VLOOKUP($F127,BY_IND_Demand_Drivers!$B$5:$J$100,8,FALSE)</f>
        <v>0</v>
      </c>
      <c r="I127" s="16">
        <f>VLOOKUP($D127,'Growth rate'!$B$3:$S$93,6,FALSE)*VLOOKUP($F127,BY_IND_Demand_Drivers!$B$5:$J$100,9,FALSE)</f>
        <v>0</v>
      </c>
    </row>
    <row r="128" spans="1:9">
      <c r="A128" s="16">
        <f t="shared" si="0"/>
        <v>86</v>
      </c>
      <c r="C128" s="16" t="s">
        <v>11</v>
      </c>
      <c r="D128" s="16">
        <v>2061</v>
      </c>
      <c r="E128" s="16" t="s">
        <v>3</v>
      </c>
      <c r="F128" s="16" t="str">
        <f>VLOOKUP(A128,BY_IND_Demand_Drivers!$A$5:$B$95,2,FALSE)</f>
        <v>IODCO</v>
      </c>
      <c r="G128" s="16">
        <f>VLOOKUP($D128,'Growth rate'!$B$3:$S$93,6,FALSE)*VLOOKUP($F128,BY_IND_Demand_Drivers!$B$5:$J$100,7,FALSE)</f>
        <v>11.551122349422663</v>
      </c>
      <c r="H128" s="16">
        <f>VLOOKUP($D128,'Growth rate'!$B$3:$S$93,6,FALSE)*VLOOKUP($F128,BY_IND_Demand_Drivers!$B$5:$J$100,8,FALSE)</f>
        <v>0</v>
      </c>
      <c r="I128" s="16">
        <f>VLOOKUP($D128,'Growth rate'!$B$3:$S$93,6,FALSE)*VLOOKUP($F128,BY_IND_Demand_Drivers!$B$5:$J$100,9,FALSE)</f>
        <v>0</v>
      </c>
    </row>
    <row r="129" spans="1:9">
      <c r="A129" s="16">
        <f t="shared" si="0"/>
        <v>86</v>
      </c>
      <c r="C129" s="16" t="s">
        <v>11</v>
      </c>
      <c r="D129" s="16">
        <v>2062</v>
      </c>
      <c r="E129" s="16" t="s">
        <v>3</v>
      </c>
      <c r="F129" s="16" t="str">
        <f>VLOOKUP(A129,BY_IND_Demand_Drivers!$A$5:$B$95,2,FALSE)</f>
        <v>IODCO</v>
      </c>
      <c r="G129" s="16">
        <f>VLOOKUP($D129,'Growth rate'!$B$3:$S$93,6,FALSE)*VLOOKUP($F129,BY_IND_Demand_Drivers!$B$5:$J$100,7,FALSE)</f>
        <v>11.673539476179306</v>
      </c>
      <c r="H129" s="16">
        <f>VLOOKUP($D129,'Growth rate'!$B$3:$S$93,6,FALSE)*VLOOKUP($F129,BY_IND_Demand_Drivers!$B$5:$J$100,8,FALSE)</f>
        <v>0</v>
      </c>
      <c r="I129" s="16">
        <f>VLOOKUP($D129,'Growth rate'!$B$3:$S$93,6,FALSE)*VLOOKUP($F129,BY_IND_Demand_Drivers!$B$5:$J$100,9,FALSE)</f>
        <v>0</v>
      </c>
    </row>
    <row r="130" spans="1:9">
      <c r="A130" s="16">
        <f t="shared" si="0"/>
        <v>86</v>
      </c>
      <c r="C130" s="16" t="s">
        <v>11</v>
      </c>
      <c r="D130" s="16">
        <v>2063</v>
      </c>
      <c r="E130" s="16" t="s">
        <v>3</v>
      </c>
      <c r="F130" s="16" t="str">
        <f>VLOOKUP(A130,BY_IND_Demand_Drivers!$A$5:$B$95,2,FALSE)</f>
        <v>IODCO</v>
      </c>
      <c r="G130" s="16">
        <f>VLOOKUP($D130,'Growth rate'!$B$3:$S$93,6,FALSE)*VLOOKUP($F130,BY_IND_Demand_Drivers!$B$5:$J$100,7,FALSE)</f>
        <v>11.795956602935949</v>
      </c>
      <c r="H130" s="16">
        <f>VLOOKUP($D130,'Growth rate'!$B$3:$S$93,6,FALSE)*VLOOKUP($F130,BY_IND_Demand_Drivers!$B$5:$J$100,8,FALSE)</f>
        <v>0</v>
      </c>
      <c r="I130" s="16">
        <f>VLOOKUP($D130,'Growth rate'!$B$3:$S$93,6,FALSE)*VLOOKUP($F130,BY_IND_Demand_Drivers!$B$5:$J$100,9,FALSE)</f>
        <v>0</v>
      </c>
    </row>
    <row r="131" spans="1:9">
      <c r="A131" s="16">
        <f t="shared" si="0"/>
        <v>86</v>
      </c>
      <c r="C131" s="16" t="s">
        <v>11</v>
      </c>
      <c r="D131" s="16">
        <v>2064</v>
      </c>
      <c r="E131" s="16" t="s">
        <v>3</v>
      </c>
      <c r="F131" s="16" t="str">
        <f>VLOOKUP(A131,BY_IND_Demand_Drivers!$A$5:$B$95,2,FALSE)</f>
        <v>IODCO</v>
      </c>
      <c r="G131" s="16">
        <f>VLOOKUP($D131,'Growth rate'!$B$3:$S$93,6,FALSE)*VLOOKUP($F131,BY_IND_Demand_Drivers!$B$5:$J$100,7,FALSE)</f>
        <v>11.91837372969259</v>
      </c>
      <c r="H131" s="16">
        <f>VLOOKUP($D131,'Growth rate'!$B$3:$S$93,6,FALSE)*VLOOKUP($F131,BY_IND_Demand_Drivers!$B$5:$J$100,8,FALSE)</f>
        <v>0</v>
      </c>
      <c r="I131" s="16">
        <f>VLOOKUP($D131,'Growth rate'!$B$3:$S$93,6,FALSE)*VLOOKUP($F131,BY_IND_Demand_Drivers!$B$5:$J$100,9,FALSE)</f>
        <v>0</v>
      </c>
    </row>
    <row r="132" spans="1:9">
      <c r="A132" s="16">
        <f t="shared" si="0"/>
        <v>86</v>
      </c>
      <c r="C132" s="16" t="s">
        <v>11</v>
      </c>
      <c r="D132" s="16">
        <v>2065</v>
      </c>
      <c r="E132" s="16" t="s">
        <v>3</v>
      </c>
      <c r="F132" s="16" t="str">
        <f>VLOOKUP(A132,BY_IND_Demand_Drivers!$A$5:$B$95,2,FALSE)</f>
        <v>IODCO</v>
      </c>
      <c r="G132" s="16">
        <f>VLOOKUP($D132,'Growth rate'!$B$3:$S$93,6,FALSE)*VLOOKUP($F132,BY_IND_Demand_Drivers!$B$5:$J$100,7,FALSE)</f>
        <v>12.040790856449235</v>
      </c>
      <c r="H132" s="16">
        <f>VLOOKUP($D132,'Growth rate'!$B$3:$S$93,6,FALSE)*VLOOKUP($F132,BY_IND_Demand_Drivers!$B$5:$J$100,8,FALSE)</f>
        <v>0</v>
      </c>
      <c r="I132" s="16">
        <f>VLOOKUP($D132,'Growth rate'!$B$3:$S$93,6,FALSE)*VLOOKUP($F132,BY_IND_Demand_Drivers!$B$5:$J$100,9,FALSE)</f>
        <v>0</v>
      </c>
    </row>
    <row r="133" spans="1:9">
      <c r="A133" s="16">
        <f t="shared" si="0"/>
        <v>86</v>
      </c>
      <c r="C133" s="16" t="s">
        <v>11</v>
      </c>
      <c r="D133" s="16">
        <v>2066</v>
      </c>
      <c r="E133" s="16" t="s">
        <v>3</v>
      </c>
      <c r="F133" s="16" t="str">
        <f>VLOOKUP(A133,BY_IND_Demand_Drivers!$A$5:$B$95,2,FALSE)</f>
        <v>IODCO</v>
      </c>
      <c r="G133" s="16">
        <f>VLOOKUP($D133,'Growth rate'!$B$3:$S$93,6,FALSE)*VLOOKUP($F133,BY_IND_Demand_Drivers!$B$5:$J$100,7,FALSE)</f>
        <v>12.161930853274171</v>
      </c>
      <c r="H133" s="16">
        <f>VLOOKUP($D133,'Growth rate'!$B$3:$S$93,6,FALSE)*VLOOKUP($F133,BY_IND_Demand_Drivers!$B$5:$J$100,8,FALSE)</f>
        <v>0</v>
      </c>
      <c r="I133" s="16">
        <f>VLOOKUP($D133,'Growth rate'!$B$3:$S$93,6,FALSE)*VLOOKUP($F133,BY_IND_Demand_Drivers!$B$5:$J$100,9,FALSE)</f>
        <v>0</v>
      </c>
    </row>
    <row r="134" spans="1:9">
      <c r="A134" s="16">
        <f t="shared" si="0"/>
        <v>86</v>
      </c>
      <c r="C134" s="16" t="s">
        <v>11</v>
      </c>
      <c r="D134" s="16">
        <v>2067</v>
      </c>
      <c r="E134" s="16" t="s">
        <v>3</v>
      </c>
      <c r="F134" s="16" t="str">
        <f>VLOOKUP(A134,BY_IND_Demand_Drivers!$A$5:$B$95,2,FALSE)</f>
        <v>IODCO</v>
      </c>
      <c r="G134" s="16">
        <f>VLOOKUP($D134,'Growth rate'!$B$3:$S$93,6,FALSE)*VLOOKUP($F134,BY_IND_Demand_Drivers!$B$5:$J$100,7,FALSE)</f>
        <v>12.283070850099113</v>
      </c>
      <c r="H134" s="16">
        <f>VLOOKUP($D134,'Growth rate'!$B$3:$S$93,6,FALSE)*VLOOKUP($F134,BY_IND_Demand_Drivers!$B$5:$J$100,8,FALSE)</f>
        <v>0</v>
      </c>
      <c r="I134" s="16">
        <f>VLOOKUP($D134,'Growth rate'!$B$3:$S$93,6,FALSE)*VLOOKUP($F134,BY_IND_Demand_Drivers!$B$5:$J$100,9,FALSE)</f>
        <v>0</v>
      </c>
    </row>
    <row r="135" spans="1:9">
      <c r="A135" s="16">
        <f t="shared" si="0"/>
        <v>86</v>
      </c>
      <c r="C135" s="16" t="s">
        <v>11</v>
      </c>
      <c r="D135" s="16">
        <v>2068</v>
      </c>
      <c r="E135" s="16" t="s">
        <v>3</v>
      </c>
      <c r="F135" s="16" t="str">
        <f>VLOOKUP(A135,BY_IND_Demand_Drivers!$A$5:$B$95,2,FALSE)</f>
        <v>IODCO</v>
      </c>
      <c r="G135" s="16">
        <f>VLOOKUP($D135,'Growth rate'!$B$3:$S$93,6,FALSE)*VLOOKUP($F135,BY_IND_Demand_Drivers!$B$5:$J$100,7,FALSE)</f>
        <v>12.40421084692405</v>
      </c>
      <c r="H135" s="16">
        <f>VLOOKUP($D135,'Growth rate'!$B$3:$S$93,6,FALSE)*VLOOKUP($F135,BY_IND_Demand_Drivers!$B$5:$J$100,8,FALSE)</f>
        <v>0</v>
      </c>
      <c r="I135" s="16">
        <f>VLOOKUP($D135,'Growth rate'!$B$3:$S$93,6,FALSE)*VLOOKUP($F135,BY_IND_Demand_Drivers!$B$5:$J$100,9,FALSE)</f>
        <v>0</v>
      </c>
    </row>
    <row r="136" spans="1:9">
      <c r="A136" s="16">
        <f t="shared" si="0"/>
        <v>86</v>
      </c>
      <c r="C136" s="16" t="s">
        <v>11</v>
      </c>
      <c r="D136" s="16">
        <v>2069</v>
      </c>
      <c r="E136" s="16" t="s">
        <v>3</v>
      </c>
      <c r="F136" s="16" t="str">
        <f>VLOOKUP(A136,BY_IND_Demand_Drivers!$A$5:$B$95,2,FALSE)</f>
        <v>IODCO</v>
      </c>
      <c r="G136" s="16">
        <f>VLOOKUP($D136,'Growth rate'!$B$3:$S$93,6,FALSE)*VLOOKUP($F136,BY_IND_Demand_Drivers!$B$5:$J$100,7,FALSE)</f>
        <v>12.525350843748992</v>
      </c>
      <c r="H136" s="16">
        <f>VLOOKUP($D136,'Growth rate'!$B$3:$S$93,6,FALSE)*VLOOKUP($F136,BY_IND_Demand_Drivers!$B$5:$J$100,8,FALSE)</f>
        <v>0</v>
      </c>
      <c r="I136" s="16">
        <f>VLOOKUP($D136,'Growth rate'!$B$3:$S$93,6,FALSE)*VLOOKUP($F136,BY_IND_Demand_Drivers!$B$5:$J$100,9,FALSE)</f>
        <v>0</v>
      </c>
    </row>
    <row r="137" spans="1:9">
      <c r="A137" s="16">
        <f t="shared" si="0"/>
        <v>86</v>
      </c>
      <c r="C137" s="16" t="s">
        <v>11</v>
      </c>
      <c r="D137" s="16">
        <v>2070</v>
      </c>
      <c r="E137" s="16" t="s">
        <v>3</v>
      </c>
      <c r="F137" s="16" t="str">
        <f>VLOOKUP(A137,BY_IND_Demand_Drivers!$A$5:$B$95,2,FALSE)</f>
        <v>IODCO</v>
      </c>
      <c r="G137" s="16">
        <f>VLOOKUP($D137,'Growth rate'!$B$3:$S$93,6,FALSE)*VLOOKUP($F137,BY_IND_Demand_Drivers!$B$5:$J$100,7,FALSE)</f>
        <v>12.64649084057393</v>
      </c>
      <c r="H137" s="16">
        <f>VLOOKUP($D137,'Growth rate'!$B$3:$S$93,6,FALSE)*VLOOKUP($F137,BY_IND_Demand_Drivers!$B$5:$J$100,8,FALSE)</f>
        <v>0</v>
      </c>
      <c r="I137" s="16">
        <f>VLOOKUP($D137,'Growth rate'!$B$3:$S$93,6,FALSE)*VLOOKUP($F137,BY_IND_Demand_Drivers!$B$5:$J$100,9,FALSE)</f>
        <v>0</v>
      </c>
    </row>
    <row r="138" spans="1:9">
      <c r="A138" s="16">
        <f t="shared" si="0"/>
        <v>86</v>
      </c>
      <c r="C138" s="16" t="s">
        <v>11</v>
      </c>
      <c r="D138" s="16">
        <v>2071</v>
      </c>
      <c r="E138" s="16" t="s">
        <v>3</v>
      </c>
      <c r="F138" s="16" t="str">
        <f>VLOOKUP(A138,BY_IND_Demand_Drivers!$A$5:$B$95,2,FALSE)</f>
        <v>IODCO</v>
      </c>
      <c r="G138" s="16">
        <f>VLOOKUP($D138,'Growth rate'!$B$3:$S$93,6,FALSE)*VLOOKUP($F138,BY_IND_Demand_Drivers!$B$5:$J$100,7,FALSE)</f>
        <v>12.761222894770752</v>
      </c>
      <c r="H138" s="16">
        <f>VLOOKUP($D138,'Growth rate'!$B$3:$S$93,6,FALSE)*VLOOKUP($F138,BY_IND_Demand_Drivers!$B$5:$J$100,8,FALSE)</f>
        <v>0</v>
      </c>
      <c r="I138" s="16">
        <f>VLOOKUP($D138,'Growth rate'!$B$3:$S$93,6,FALSE)*VLOOKUP($F138,BY_IND_Demand_Drivers!$B$5:$J$100,9,FALSE)</f>
        <v>0</v>
      </c>
    </row>
    <row r="139" spans="1:9">
      <c r="A139" s="16">
        <f t="shared" si="0"/>
        <v>86</v>
      </c>
      <c r="C139" s="16" t="s">
        <v>11</v>
      </c>
      <c r="D139" s="16">
        <v>2072</v>
      </c>
      <c r="E139" s="16" t="s">
        <v>3</v>
      </c>
      <c r="F139" s="16" t="str">
        <f>VLOOKUP(A139,BY_IND_Demand_Drivers!$A$5:$B$95,2,FALSE)</f>
        <v>IODCO</v>
      </c>
      <c r="G139" s="16">
        <f>VLOOKUP($D139,'Growth rate'!$B$3:$S$93,6,FALSE)*VLOOKUP($F139,BY_IND_Demand_Drivers!$B$5:$J$100,7,FALSE)</f>
        <v>12.875954948967575</v>
      </c>
      <c r="H139" s="16">
        <f>VLOOKUP($D139,'Growth rate'!$B$3:$S$93,6,FALSE)*VLOOKUP($F139,BY_IND_Demand_Drivers!$B$5:$J$100,8,FALSE)</f>
        <v>0</v>
      </c>
      <c r="I139" s="16">
        <f>VLOOKUP($D139,'Growth rate'!$B$3:$S$93,6,FALSE)*VLOOKUP($F139,BY_IND_Demand_Drivers!$B$5:$J$100,9,FALSE)</f>
        <v>0</v>
      </c>
    </row>
    <row r="140" spans="1:9">
      <c r="A140" s="16">
        <f t="shared" si="0"/>
        <v>86</v>
      </c>
      <c r="C140" s="16" t="s">
        <v>11</v>
      </c>
      <c r="D140" s="16">
        <v>2073</v>
      </c>
      <c r="E140" s="16" t="s">
        <v>3</v>
      </c>
      <c r="F140" s="16" t="str">
        <f>VLOOKUP(A140,BY_IND_Demand_Drivers!$A$5:$B$95,2,FALSE)</f>
        <v>IODCO</v>
      </c>
      <c r="G140" s="16">
        <f>VLOOKUP($D140,'Growth rate'!$B$3:$S$93,6,FALSE)*VLOOKUP($F140,BY_IND_Demand_Drivers!$B$5:$J$100,7,FALSE)</f>
        <v>12.990687003164393</v>
      </c>
      <c r="H140" s="16">
        <f>VLOOKUP($D140,'Growth rate'!$B$3:$S$93,6,FALSE)*VLOOKUP($F140,BY_IND_Demand_Drivers!$B$5:$J$100,8,FALSE)</f>
        <v>0</v>
      </c>
      <c r="I140" s="16">
        <f>VLOOKUP($D140,'Growth rate'!$B$3:$S$93,6,FALSE)*VLOOKUP($F140,BY_IND_Demand_Drivers!$B$5:$J$100,9,FALSE)</f>
        <v>0</v>
      </c>
    </row>
    <row r="141" spans="1:9">
      <c r="A141" s="16">
        <f t="shared" si="0"/>
        <v>86</v>
      </c>
      <c r="C141" s="16" t="s">
        <v>11</v>
      </c>
      <c r="D141" s="16">
        <v>2074</v>
      </c>
      <c r="E141" s="16" t="s">
        <v>3</v>
      </c>
      <c r="F141" s="16" t="str">
        <f>VLOOKUP(A141,BY_IND_Demand_Drivers!$A$5:$B$95,2,FALSE)</f>
        <v>IODCO</v>
      </c>
      <c r="G141" s="16">
        <f>VLOOKUP($D141,'Growth rate'!$B$3:$S$93,6,FALSE)*VLOOKUP($F141,BY_IND_Demand_Drivers!$B$5:$J$100,7,FALSE)</f>
        <v>13.105419057361212</v>
      </c>
      <c r="H141" s="16">
        <f>VLOOKUP($D141,'Growth rate'!$B$3:$S$93,6,FALSE)*VLOOKUP($F141,BY_IND_Demand_Drivers!$B$5:$J$100,8,FALSE)</f>
        <v>0</v>
      </c>
      <c r="I141" s="16">
        <f>VLOOKUP($D141,'Growth rate'!$B$3:$S$93,6,FALSE)*VLOOKUP($F141,BY_IND_Demand_Drivers!$B$5:$J$100,9,FALSE)</f>
        <v>0</v>
      </c>
    </row>
    <row r="142" spans="1:9">
      <c r="A142" s="16">
        <f t="shared" si="0"/>
        <v>86</v>
      </c>
      <c r="C142" s="16" t="s">
        <v>11</v>
      </c>
      <c r="D142" s="16">
        <v>2075</v>
      </c>
      <c r="E142" s="16" t="s">
        <v>3</v>
      </c>
      <c r="F142" s="16" t="str">
        <f>VLOOKUP(A142,BY_IND_Demand_Drivers!$A$5:$B$95,2,FALSE)</f>
        <v>IODCO</v>
      </c>
      <c r="G142" s="16">
        <f>VLOOKUP($D142,'Growth rate'!$B$3:$S$93,6,FALSE)*VLOOKUP($F142,BY_IND_Demand_Drivers!$B$5:$J$100,7,FALSE)</f>
        <v>13.220151111558035</v>
      </c>
      <c r="H142" s="16">
        <f>VLOOKUP($D142,'Growth rate'!$B$3:$S$93,6,FALSE)*VLOOKUP($F142,BY_IND_Demand_Drivers!$B$5:$J$100,8,FALSE)</f>
        <v>0</v>
      </c>
      <c r="I142" s="16">
        <f>VLOOKUP($D142,'Growth rate'!$B$3:$S$93,6,FALSE)*VLOOKUP($F142,BY_IND_Demand_Drivers!$B$5:$J$100,9,FALSE)</f>
        <v>0</v>
      </c>
    </row>
    <row r="143" spans="1:9">
      <c r="A143" s="16">
        <f t="shared" si="0"/>
        <v>86</v>
      </c>
      <c r="C143" s="16" t="s">
        <v>11</v>
      </c>
      <c r="D143" s="16">
        <v>2076</v>
      </c>
      <c r="E143" s="16" t="s">
        <v>3</v>
      </c>
      <c r="F143" s="16" t="str">
        <f>VLOOKUP(A143,BY_IND_Demand_Drivers!$A$5:$B$95,2,FALSE)</f>
        <v>IODCO</v>
      </c>
      <c r="G143" s="16">
        <f>VLOOKUP($D143,'Growth rate'!$B$3:$S$93,6,FALSE)*VLOOKUP($F143,BY_IND_Demand_Drivers!$B$5:$J$100,7,FALSE)</f>
        <v>13.327887031697971</v>
      </c>
      <c r="H143" s="16">
        <f>VLOOKUP($D143,'Growth rate'!$B$3:$S$93,6,FALSE)*VLOOKUP($F143,BY_IND_Demand_Drivers!$B$5:$J$100,8,FALSE)</f>
        <v>0</v>
      </c>
      <c r="I143" s="16">
        <f>VLOOKUP($D143,'Growth rate'!$B$3:$S$93,6,FALSE)*VLOOKUP($F143,BY_IND_Demand_Drivers!$B$5:$J$100,9,FALSE)</f>
        <v>0</v>
      </c>
    </row>
    <row r="144" spans="1:9">
      <c r="A144" s="16">
        <f t="shared" si="0"/>
        <v>86</v>
      </c>
      <c r="C144" s="16" t="s">
        <v>11</v>
      </c>
      <c r="D144" s="16">
        <v>2077</v>
      </c>
      <c r="E144" s="16" t="s">
        <v>3</v>
      </c>
      <c r="F144" s="16" t="str">
        <f>VLOOKUP(A144,BY_IND_Demand_Drivers!$A$5:$B$95,2,FALSE)</f>
        <v>IODCO</v>
      </c>
      <c r="G144" s="16">
        <f>VLOOKUP($D144,'Growth rate'!$B$3:$S$93,6,FALSE)*VLOOKUP($F144,BY_IND_Demand_Drivers!$B$5:$J$100,7,FALSE)</f>
        <v>13.435622951837905</v>
      </c>
      <c r="H144" s="16">
        <f>VLOOKUP($D144,'Growth rate'!$B$3:$S$93,6,FALSE)*VLOOKUP($F144,BY_IND_Demand_Drivers!$B$5:$J$100,8,FALSE)</f>
        <v>0</v>
      </c>
      <c r="I144" s="16">
        <f>VLOOKUP($D144,'Growth rate'!$B$3:$S$93,6,FALSE)*VLOOKUP($F144,BY_IND_Demand_Drivers!$B$5:$J$100,9,FALSE)</f>
        <v>0</v>
      </c>
    </row>
    <row r="145" spans="1:9">
      <c r="A145" s="16">
        <f t="shared" si="0"/>
        <v>86</v>
      </c>
      <c r="C145" s="16" t="s">
        <v>11</v>
      </c>
      <c r="D145" s="16">
        <v>2078</v>
      </c>
      <c r="E145" s="16" t="s">
        <v>3</v>
      </c>
      <c r="F145" s="16" t="str">
        <f>VLOOKUP(A145,BY_IND_Demand_Drivers!$A$5:$B$95,2,FALSE)</f>
        <v>IODCO</v>
      </c>
      <c r="G145" s="16">
        <f>VLOOKUP($D145,'Growth rate'!$B$3:$S$93,6,FALSE)*VLOOKUP($F145,BY_IND_Demand_Drivers!$B$5:$J$100,7,FALSE)</f>
        <v>13.543358871977839</v>
      </c>
      <c r="H145" s="16">
        <f>VLOOKUP($D145,'Growth rate'!$B$3:$S$93,6,FALSE)*VLOOKUP($F145,BY_IND_Demand_Drivers!$B$5:$J$100,8,FALSE)</f>
        <v>0</v>
      </c>
      <c r="I145" s="16">
        <f>VLOOKUP($D145,'Growth rate'!$B$3:$S$93,6,FALSE)*VLOOKUP($F145,BY_IND_Demand_Drivers!$B$5:$J$100,9,FALSE)</f>
        <v>0</v>
      </c>
    </row>
    <row r="146" spans="1:9">
      <c r="A146" s="16">
        <f t="shared" si="0"/>
        <v>86</v>
      </c>
      <c r="C146" s="16" t="s">
        <v>11</v>
      </c>
      <c r="D146" s="16">
        <v>2079</v>
      </c>
      <c r="E146" s="16" t="s">
        <v>3</v>
      </c>
      <c r="F146" s="16" t="str">
        <f>VLOOKUP(A146,BY_IND_Demand_Drivers!$A$5:$B$95,2,FALSE)</f>
        <v>IODCO</v>
      </c>
      <c r="G146" s="16">
        <f>VLOOKUP($D146,'Growth rate'!$B$3:$S$93,6,FALSE)*VLOOKUP($F146,BY_IND_Demand_Drivers!$B$5:$J$100,7,FALSE)</f>
        <v>13.651094792117773</v>
      </c>
      <c r="H146" s="16">
        <f>VLOOKUP($D146,'Growth rate'!$B$3:$S$93,6,FALSE)*VLOOKUP($F146,BY_IND_Demand_Drivers!$B$5:$J$100,8,FALSE)</f>
        <v>0</v>
      </c>
      <c r="I146" s="16">
        <f>VLOOKUP($D146,'Growth rate'!$B$3:$S$93,6,FALSE)*VLOOKUP($F146,BY_IND_Demand_Drivers!$B$5:$J$100,9,FALSE)</f>
        <v>0</v>
      </c>
    </row>
    <row r="147" spans="1:9">
      <c r="A147" s="16">
        <f t="shared" si="0"/>
        <v>86</v>
      </c>
      <c r="C147" s="16" t="s">
        <v>11</v>
      </c>
      <c r="D147" s="16">
        <v>2080</v>
      </c>
      <c r="E147" s="16" t="s">
        <v>3</v>
      </c>
      <c r="F147" s="16" t="str">
        <f>VLOOKUP(A147,BY_IND_Demand_Drivers!$A$5:$B$95,2,FALSE)</f>
        <v>IODCO</v>
      </c>
      <c r="G147" s="16">
        <f>VLOOKUP($D147,'Growth rate'!$B$3:$S$93,6,FALSE)*VLOOKUP($F147,BY_IND_Demand_Drivers!$B$5:$J$100,7,FALSE)</f>
        <v>13.758830712257708</v>
      </c>
      <c r="H147" s="16">
        <f>VLOOKUP($D147,'Growth rate'!$B$3:$S$93,6,FALSE)*VLOOKUP($F147,BY_IND_Demand_Drivers!$B$5:$J$100,8,FALSE)</f>
        <v>0</v>
      </c>
      <c r="I147" s="16">
        <f>VLOOKUP($D147,'Growth rate'!$B$3:$S$93,6,FALSE)*VLOOKUP($F147,BY_IND_Demand_Drivers!$B$5:$J$100,9,FALSE)</f>
        <v>0</v>
      </c>
    </row>
    <row r="148" spans="1:9">
      <c r="A148" s="16">
        <f t="shared" si="0"/>
        <v>86</v>
      </c>
      <c r="C148" s="16" t="s">
        <v>11</v>
      </c>
      <c r="D148" s="16">
        <v>2081</v>
      </c>
      <c r="E148" s="16" t="s">
        <v>3</v>
      </c>
      <c r="F148" s="16" t="str">
        <f>VLOOKUP(A148,BY_IND_Demand_Drivers!$A$5:$B$95,2,FALSE)</f>
        <v>IODCO</v>
      </c>
      <c r="G148" s="16">
        <f>VLOOKUP($D148,'Growth rate'!$B$3:$S$93,6,FALSE)*VLOOKUP($F148,BY_IND_Demand_Drivers!$B$5:$J$100,7,FALSE)</f>
        <v>13.853467797911824</v>
      </c>
      <c r="H148" s="16">
        <f>VLOOKUP($D148,'Growth rate'!$B$3:$S$93,6,FALSE)*VLOOKUP($F148,BY_IND_Demand_Drivers!$B$5:$J$100,8,FALSE)</f>
        <v>0</v>
      </c>
      <c r="I148" s="16">
        <f>VLOOKUP($D148,'Growth rate'!$B$3:$S$93,6,FALSE)*VLOOKUP($F148,BY_IND_Demand_Drivers!$B$5:$J$100,9,FALSE)</f>
        <v>0</v>
      </c>
    </row>
    <row r="149" spans="1:9">
      <c r="A149" s="16">
        <f t="shared" si="0"/>
        <v>86</v>
      </c>
      <c r="C149" s="16" t="s">
        <v>11</v>
      </c>
      <c r="D149" s="16">
        <v>2082</v>
      </c>
      <c r="E149" s="16" t="s">
        <v>3</v>
      </c>
      <c r="F149" s="16" t="str">
        <f>VLOOKUP(A149,BY_IND_Demand_Drivers!$A$5:$B$95,2,FALSE)</f>
        <v>IODCO</v>
      </c>
      <c r="G149" s="16">
        <f>VLOOKUP($D149,'Growth rate'!$B$3:$S$93,6,FALSE)*VLOOKUP($F149,BY_IND_Demand_Drivers!$B$5:$J$100,7,FALSE)</f>
        <v>13.948104883565936</v>
      </c>
      <c r="H149" s="16">
        <f>VLOOKUP($D149,'Growth rate'!$B$3:$S$93,6,FALSE)*VLOOKUP($F149,BY_IND_Demand_Drivers!$B$5:$J$100,8,FALSE)</f>
        <v>0</v>
      </c>
      <c r="I149" s="16">
        <f>VLOOKUP($D149,'Growth rate'!$B$3:$S$93,6,FALSE)*VLOOKUP($F149,BY_IND_Demand_Drivers!$B$5:$J$100,9,FALSE)</f>
        <v>0</v>
      </c>
    </row>
    <row r="150" spans="1:9">
      <c r="A150" s="16">
        <f t="shared" si="0"/>
        <v>86</v>
      </c>
      <c r="C150" s="16" t="s">
        <v>11</v>
      </c>
      <c r="D150" s="16">
        <v>2083</v>
      </c>
      <c r="E150" s="16" t="s">
        <v>3</v>
      </c>
      <c r="F150" s="16" t="str">
        <f>VLOOKUP(A150,BY_IND_Demand_Drivers!$A$5:$B$95,2,FALSE)</f>
        <v>IODCO</v>
      </c>
      <c r="G150" s="16">
        <f>VLOOKUP($D150,'Growth rate'!$B$3:$S$93,6,FALSE)*VLOOKUP($F150,BY_IND_Demand_Drivers!$B$5:$J$100,7,FALSE)</f>
        <v>14.042741969220051</v>
      </c>
      <c r="H150" s="16">
        <f>VLOOKUP($D150,'Growth rate'!$B$3:$S$93,6,FALSE)*VLOOKUP($F150,BY_IND_Demand_Drivers!$B$5:$J$100,8,FALSE)</f>
        <v>0</v>
      </c>
      <c r="I150" s="16">
        <f>VLOOKUP($D150,'Growth rate'!$B$3:$S$93,6,FALSE)*VLOOKUP($F150,BY_IND_Demand_Drivers!$B$5:$J$100,9,FALSE)</f>
        <v>0</v>
      </c>
    </row>
    <row r="151" spans="1:9">
      <c r="A151" s="16">
        <f t="shared" ref="A151:A214" si="1">A69+1</f>
        <v>86</v>
      </c>
      <c r="C151" s="16" t="s">
        <v>11</v>
      </c>
      <c r="D151" s="16">
        <v>2084</v>
      </c>
      <c r="E151" s="16" t="s">
        <v>3</v>
      </c>
      <c r="F151" s="16" t="str">
        <f>VLOOKUP(A151,BY_IND_Demand_Drivers!$A$5:$B$95,2,FALSE)</f>
        <v>IODCO</v>
      </c>
      <c r="G151" s="16">
        <f>VLOOKUP($D151,'Growth rate'!$B$3:$S$93,6,FALSE)*VLOOKUP($F151,BY_IND_Demand_Drivers!$B$5:$J$100,7,FALSE)</f>
        <v>14.137379054874165</v>
      </c>
      <c r="H151" s="16">
        <f>VLOOKUP($D151,'Growth rate'!$B$3:$S$93,6,FALSE)*VLOOKUP($F151,BY_IND_Demand_Drivers!$B$5:$J$100,8,FALSE)</f>
        <v>0</v>
      </c>
      <c r="I151" s="16">
        <f>VLOOKUP($D151,'Growth rate'!$B$3:$S$93,6,FALSE)*VLOOKUP($F151,BY_IND_Demand_Drivers!$B$5:$J$100,9,FALSE)</f>
        <v>0</v>
      </c>
    </row>
    <row r="152" spans="1:9">
      <c r="A152" s="16">
        <f t="shared" si="1"/>
        <v>86</v>
      </c>
      <c r="C152" s="16" t="s">
        <v>11</v>
      </c>
      <c r="D152" s="16">
        <v>2085</v>
      </c>
      <c r="E152" s="16" t="s">
        <v>3</v>
      </c>
      <c r="F152" s="16" t="str">
        <f>VLOOKUP(A152,BY_IND_Demand_Drivers!$A$5:$B$95,2,FALSE)</f>
        <v>IODCO</v>
      </c>
      <c r="G152" s="16">
        <f>VLOOKUP($D152,'Growth rate'!$B$3:$S$93,6,FALSE)*VLOOKUP($F152,BY_IND_Demand_Drivers!$B$5:$J$100,7,FALSE)</f>
        <v>14.232016140528277</v>
      </c>
      <c r="H152" s="16">
        <f>VLOOKUP($D152,'Growth rate'!$B$3:$S$93,6,FALSE)*VLOOKUP($F152,BY_IND_Demand_Drivers!$B$5:$J$100,8,FALSE)</f>
        <v>0</v>
      </c>
      <c r="I152" s="16">
        <f>VLOOKUP($D152,'Growth rate'!$B$3:$S$93,6,FALSE)*VLOOKUP($F152,BY_IND_Demand_Drivers!$B$5:$J$100,9,FALSE)</f>
        <v>0</v>
      </c>
    </row>
    <row r="153" spans="1:9">
      <c r="A153" s="16">
        <f t="shared" si="1"/>
        <v>86</v>
      </c>
      <c r="C153" s="16" t="s">
        <v>11</v>
      </c>
      <c r="D153" s="16">
        <v>2086</v>
      </c>
      <c r="E153" s="16" t="s">
        <v>3</v>
      </c>
      <c r="F153" s="16" t="str">
        <f>VLOOKUP(A153,BY_IND_Demand_Drivers!$A$5:$B$95,2,FALSE)</f>
        <v>IODCO</v>
      </c>
      <c r="G153" s="16">
        <f>VLOOKUP($D153,'Growth rate'!$B$3:$S$93,6,FALSE)*VLOOKUP($F153,BY_IND_Demand_Drivers!$B$5:$J$100,7,FALSE)</f>
        <v>14.315168059727098</v>
      </c>
      <c r="H153" s="16">
        <f>VLOOKUP($D153,'Growth rate'!$B$3:$S$93,6,FALSE)*VLOOKUP($F153,BY_IND_Demand_Drivers!$B$5:$J$100,8,FALSE)</f>
        <v>0</v>
      </c>
      <c r="I153" s="16">
        <f>VLOOKUP($D153,'Growth rate'!$B$3:$S$93,6,FALSE)*VLOOKUP($F153,BY_IND_Demand_Drivers!$B$5:$J$100,9,FALSE)</f>
        <v>0</v>
      </c>
    </row>
    <row r="154" spans="1:9">
      <c r="A154" s="16">
        <f t="shared" si="1"/>
        <v>86</v>
      </c>
      <c r="C154" s="16" t="s">
        <v>11</v>
      </c>
      <c r="D154" s="16">
        <v>2087</v>
      </c>
      <c r="E154" s="16" t="s">
        <v>3</v>
      </c>
      <c r="F154" s="16" t="str">
        <f>VLOOKUP(A154,BY_IND_Demand_Drivers!$A$5:$B$95,2,FALSE)</f>
        <v>IODCO</v>
      </c>
      <c r="G154" s="16">
        <f>VLOOKUP($D154,'Growth rate'!$B$3:$S$93,6,FALSE)*VLOOKUP($F154,BY_IND_Demand_Drivers!$B$5:$J$100,7,FALSE)</f>
        <v>14.398319978925915</v>
      </c>
      <c r="H154" s="16">
        <f>VLOOKUP($D154,'Growth rate'!$B$3:$S$93,6,FALSE)*VLOOKUP($F154,BY_IND_Demand_Drivers!$B$5:$J$100,8,FALSE)</f>
        <v>0</v>
      </c>
      <c r="I154" s="16">
        <f>VLOOKUP($D154,'Growth rate'!$B$3:$S$93,6,FALSE)*VLOOKUP($F154,BY_IND_Demand_Drivers!$B$5:$J$100,9,FALSE)</f>
        <v>0</v>
      </c>
    </row>
    <row r="155" spans="1:9">
      <c r="A155" s="16">
        <f t="shared" si="1"/>
        <v>86</v>
      </c>
      <c r="C155" s="16" t="s">
        <v>11</v>
      </c>
      <c r="D155" s="16">
        <v>2088</v>
      </c>
      <c r="E155" s="16" t="s">
        <v>3</v>
      </c>
      <c r="F155" s="16" t="str">
        <f>VLOOKUP(A155,BY_IND_Demand_Drivers!$A$5:$B$95,2,FALSE)</f>
        <v>IODCO</v>
      </c>
      <c r="G155" s="16">
        <f>VLOOKUP($D155,'Growth rate'!$B$3:$S$93,6,FALSE)*VLOOKUP($F155,BY_IND_Demand_Drivers!$B$5:$J$100,7,FALSE)</f>
        <v>14.481471898124733</v>
      </c>
      <c r="H155" s="16">
        <f>VLOOKUP($D155,'Growth rate'!$B$3:$S$93,6,FALSE)*VLOOKUP($F155,BY_IND_Demand_Drivers!$B$5:$J$100,8,FALSE)</f>
        <v>0</v>
      </c>
      <c r="I155" s="16">
        <f>VLOOKUP($D155,'Growth rate'!$B$3:$S$93,6,FALSE)*VLOOKUP($F155,BY_IND_Demand_Drivers!$B$5:$J$100,9,FALSE)</f>
        <v>0</v>
      </c>
    </row>
    <row r="156" spans="1:9">
      <c r="A156" s="16">
        <f t="shared" si="1"/>
        <v>86</v>
      </c>
      <c r="C156" s="16" t="s">
        <v>11</v>
      </c>
      <c r="D156" s="16">
        <v>2089</v>
      </c>
      <c r="E156" s="16" t="s">
        <v>3</v>
      </c>
      <c r="F156" s="16" t="str">
        <f>VLOOKUP(A156,BY_IND_Demand_Drivers!$A$5:$B$95,2,FALSE)</f>
        <v>IODCO</v>
      </c>
      <c r="G156" s="16">
        <f>VLOOKUP($D156,'Growth rate'!$B$3:$S$93,6,FALSE)*VLOOKUP($F156,BY_IND_Demand_Drivers!$B$5:$J$100,7,FALSE)</f>
        <v>14.564623817323552</v>
      </c>
      <c r="H156" s="16">
        <f>VLOOKUP($D156,'Growth rate'!$B$3:$S$93,6,FALSE)*VLOOKUP($F156,BY_IND_Demand_Drivers!$B$5:$J$100,8,FALSE)</f>
        <v>0</v>
      </c>
      <c r="I156" s="16">
        <f>VLOOKUP($D156,'Growth rate'!$B$3:$S$93,6,FALSE)*VLOOKUP($F156,BY_IND_Demand_Drivers!$B$5:$J$100,9,FALSE)</f>
        <v>0</v>
      </c>
    </row>
    <row r="157" spans="1:9">
      <c r="A157" s="16">
        <f t="shared" si="1"/>
        <v>86</v>
      </c>
      <c r="C157" s="16" t="s">
        <v>11</v>
      </c>
      <c r="D157" s="16">
        <v>2090</v>
      </c>
      <c r="E157" s="16" t="s">
        <v>3</v>
      </c>
      <c r="F157" s="16" t="str">
        <f>VLOOKUP(A157,BY_IND_Demand_Drivers!$A$5:$B$95,2,FALSE)</f>
        <v>IODCO</v>
      </c>
      <c r="G157" s="16">
        <f>VLOOKUP($D157,'Growth rate'!$B$3:$S$93,6,FALSE)*VLOOKUP($F157,BY_IND_Demand_Drivers!$B$5:$J$100,7,FALSE)</f>
        <v>14.647775736522371</v>
      </c>
      <c r="H157" s="16">
        <f>VLOOKUP($D157,'Growth rate'!$B$3:$S$93,6,FALSE)*VLOOKUP($F157,BY_IND_Demand_Drivers!$B$5:$J$100,8,FALSE)</f>
        <v>0</v>
      </c>
      <c r="I157" s="16">
        <f>VLOOKUP($D157,'Growth rate'!$B$3:$S$93,6,FALSE)*VLOOKUP($F157,BY_IND_Demand_Drivers!$B$5:$J$100,9,FALSE)</f>
        <v>0</v>
      </c>
    </row>
    <row r="158" spans="1:9">
      <c r="A158" s="16">
        <f t="shared" si="1"/>
        <v>86</v>
      </c>
      <c r="C158" s="16" t="s">
        <v>11</v>
      </c>
      <c r="D158" s="16">
        <v>2091</v>
      </c>
      <c r="E158" s="16" t="s">
        <v>3</v>
      </c>
      <c r="F158" s="16" t="str">
        <f>VLOOKUP(A158,BY_IND_Demand_Drivers!$A$5:$B$95,2,FALSE)</f>
        <v>IODCO</v>
      </c>
      <c r="G158" s="16">
        <f>VLOOKUP($D158,'Growth rate'!$B$3:$S$93,6,FALSE)*VLOOKUP($F158,BY_IND_Demand_Drivers!$B$5:$J$100,7,FALSE)</f>
        <v>14.722721699352363</v>
      </c>
      <c r="H158" s="16">
        <f>VLOOKUP($D158,'Growth rate'!$B$3:$S$93,6,FALSE)*VLOOKUP($F158,BY_IND_Demand_Drivers!$B$5:$J$100,8,FALSE)</f>
        <v>0</v>
      </c>
      <c r="I158" s="16">
        <f>VLOOKUP($D158,'Growth rate'!$B$3:$S$93,6,FALSE)*VLOOKUP($F158,BY_IND_Demand_Drivers!$B$5:$J$100,9,FALSE)</f>
        <v>0</v>
      </c>
    </row>
    <row r="159" spans="1:9">
      <c r="A159" s="16">
        <f t="shared" si="1"/>
        <v>86</v>
      </c>
      <c r="C159" s="16" t="s">
        <v>11</v>
      </c>
      <c r="D159" s="16">
        <v>2092</v>
      </c>
      <c r="E159" s="16" t="s">
        <v>3</v>
      </c>
      <c r="F159" s="16" t="str">
        <f>VLOOKUP(A159,BY_IND_Demand_Drivers!$A$5:$B$95,2,FALSE)</f>
        <v>IODCO</v>
      </c>
      <c r="G159" s="16">
        <f>VLOOKUP($D159,'Growth rate'!$B$3:$S$93,6,FALSE)*VLOOKUP($F159,BY_IND_Demand_Drivers!$B$5:$J$100,7,FALSE)</f>
        <v>14.797667662182359</v>
      </c>
      <c r="H159" s="16">
        <f>VLOOKUP($D159,'Growth rate'!$B$3:$S$93,6,FALSE)*VLOOKUP($F159,BY_IND_Demand_Drivers!$B$5:$J$100,8,FALSE)</f>
        <v>0</v>
      </c>
      <c r="I159" s="16">
        <f>VLOOKUP($D159,'Growth rate'!$B$3:$S$93,6,FALSE)*VLOOKUP($F159,BY_IND_Demand_Drivers!$B$5:$J$100,9,FALSE)</f>
        <v>0</v>
      </c>
    </row>
    <row r="160" spans="1:9">
      <c r="A160" s="16">
        <f t="shared" si="1"/>
        <v>86</v>
      </c>
      <c r="C160" s="16" t="s">
        <v>11</v>
      </c>
      <c r="D160" s="16">
        <v>2093</v>
      </c>
      <c r="E160" s="16" t="s">
        <v>3</v>
      </c>
      <c r="F160" s="16" t="str">
        <f>VLOOKUP(A160,BY_IND_Demand_Drivers!$A$5:$B$95,2,FALSE)</f>
        <v>IODCO</v>
      </c>
      <c r="G160" s="16">
        <f>VLOOKUP($D160,'Growth rate'!$B$3:$S$93,6,FALSE)*VLOOKUP($F160,BY_IND_Demand_Drivers!$B$5:$J$100,7,FALSE)</f>
        <v>14.872613625012349</v>
      </c>
      <c r="H160" s="16">
        <f>VLOOKUP($D160,'Growth rate'!$B$3:$S$93,6,FALSE)*VLOOKUP($F160,BY_IND_Demand_Drivers!$B$5:$J$100,8,FALSE)</f>
        <v>0</v>
      </c>
      <c r="I160" s="16">
        <f>VLOOKUP($D160,'Growth rate'!$B$3:$S$93,6,FALSE)*VLOOKUP($F160,BY_IND_Demand_Drivers!$B$5:$J$100,9,FALSE)</f>
        <v>0</v>
      </c>
    </row>
    <row r="161" spans="1:9">
      <c r="A161" s="16">
        <f t="shared" si="1"/>
        <v>86</v>
      </c>
      <c r="C161" s="16" t="s">
        <v>11</v>
      </c>
      <c r="D161" s="16">
        <v>2094</v>
      </c>
      <c r="E161" s="16" t="s">
        <v>3</v>
      </c>
      <c r="F161" s="16" t="str">
        <f>VLOOKUP(A161,BY_IND_Demand_Drivers!$A$5:$B$95,2,FALSE)</f>
        <v>IODCO</v>
      </c>
      <c r="G161" s="16">
        <f>VLOOKUP($D161,'Growth rate'!$B$3:$S$93,6,FALSE)*VLOOKUP($F161,BY_IND_Demand_Drivers!$B$5:$J$100,7,FALSE)</f>
        <v>14.947559587842342</v>
      </c>
      <c r="H161" s="16">
        <f>VLOOKUP($D161,'Growth rate'!$B$3:$S$93,6,FALSE)*VLOOKUP($F161,BY_IND_Demand_Drivers!$B$5:$J$100,8,FALSE)</f>
        <v>0</v>
      </c>
      <c r="I161" s="16">
        <f>VLOOKUP($D161,'Growth rate'!$B$3:$S$93,6,FALSE)*VLOOKUP($F161,BY_IND_Demand_Drivers!$B$5:$J$100,9,FALSE)</f>
        <v>0</v>
      </c>
    </row>
    <row r="162" spans="1:9">
      <c r="A162" s="16">
        <f t="shared" si="1"/>
        <v>86</v>
      </c>
      <c r="C162" s="16" t="s">
        <v>11</v>
      </c>
      <c r="D162" s="16">
        <v>2095</v>
      </c>
      <c r="E162" s="16" t="s">
        <v>3</v>
      </c>
      <c r="F162" s="16" t="str">
        <f>VLOOKUP(A162,BY_IND_Demand_Drivers!$A$5:$B$95,2,FALSE)</f>
        <v>IODCO</v>
      </c>
      <c r="G162" s="16">
        <f>VLOOKUP($D162,'Growth rate'!$B$3:$S$93,6,FALSE)*VLOOKUP($F162,BY_IND_Demand_Drivers!$B$5:$J$100,7,FALSE)</f>
        <v>15.022505550672333</v>
      </c>
      <c r="H162" s="16">
        <f>VLOOKUP($D162,'Growth rate'!$B$3:$S$93,6,FALSE)*VLOOKUP($F162,BY_IND_Demand_Drivers!$B$5:$J$100,8,FALSE)</f>
        <v>0</v>
      </c>
      <c r="I162" s="16">
        <f>VLOOKUP($D162,'Growth rate'!$B$3:$S$93,6,FALSE)*VLOOKUP($F162,BY_IND_Demand_Drivers!$B$5:$J$100,9,FALSE)</f>
        <v>0</v>
      </c>
    </row>
    <row r="163" spans="1:9">
      <c r="A163" s="16">
        <f t="shared" si="1"/>
        <v>86</v>
      </c>
      <c r="C163" s="16" t="s">
        <v>11</v>
      </c>
      <c r="D163" s="16">
        <v>2096</v>
      </c>
      <c r="E163" s="16" t="s">
        <v>3</v>
      </c>
      <c r="F163" s="16" t="str">
        <f>VLOOKUP(A163,BY_IND_Demand_Drivers!$A$5:$B$95,2,FALSE)</f>
        <v>IODCO</v>
      </c>
      <c r="G163" s="16">
        <f>VLOOKUP($D163,'Growth rate'!$B$3:$S$93,6,FALSE)*VLOOKUP($F163,BY_IND_Demand_Drivers!$B$5:$J$100,7,FALSE)</f>
        <v>15.090885805243168</v>
      </c>
      <c r="H163" s="16">
        <f>VLOOKUP($D163,'Growth rate'!$B$3:$S$93,6,FALSE)*VLOOKUP($F163,BY_IND_Demand_Drivers!$B$5:$J$100,8,FALSE)</f>
        <v>0</v>
      </c>
      <c r="I163" s="16">
        <f>VLOOKUP($D163,'Growth rate'!$B$3:$S$93,6,FALSE)*VLOOKUP($F163,BY_IND_Demand_Drivers!$B$5:$J$100,9,FALSE)</f>
        <v>0</v>
      </c>
    </row>
    <row r="164" spans="1:9">
      <c r="A164" s="16">
        <f t="shared" si="1"/>
        <v>86</v>
      </c>
      <c r="C164" s="16" t="s">
        <v>11</v>
      </c>
      <c r="D164" s="16">
        <v>2097</v>
      </c>
      <c r="E164" s="16" t="s">
        <v>3</v>
      </c>
      <c r="F164" s="16" t="str">
        <f>VLOOKUP(A164,BY_IND_Demand_Drivers!$A$5:$B$95,2,FALSE)</f>
        <v>IODCO</v>
      </c>
      <c r="G164" s="16">
        <f>VLOOKUP($D164,'Growth rate'!$B$3:$S$93,6,FALSE)*VLOOKUP($F164,BY_IND_Demand_Drivers!$B$5:$J$100,7,FALSE)</f>
        <v>15.159266059814007</v>
      </c>
      <c r="H164" s="16">
        <f>VLOOKUP($D164,'Growth rate'!$B$3:$S$93,6,FALSE)*VLOOKUP($F164,BY_IND_Demand_Drivers!$B$5:$J$100,8,FALSE)</f>
        <v>0</v>
      </c>
      <c r="I164" s="16">
        <f>VLOOKUP($D164,'Growth rate'!$B$3:$S$93,6,FALSE)*VLOOKUP($F164,BY_IND_Demand_Drivers!$B$5:$J$100,9,FALSE)</f>
        <v>0</v>
      </c>
    </row>
    <row r="165" spans="1:9">
      <c r="A165" s="16">
        <f t="shared" si="1"/>
        <v>86</v>
      </c>
      <c r="C165" s="16" t="s">
        <v>11</v>
      </c>
      <c r="D165" s="16">
        <v>2098</v>
      </c>
      <c r="E165" s="16" t="s">
        <v>3</v>
      </c>
      <c r="F165" s="16" t="str">
        <f>VLOOKUP(A165,BY_IND_Demand_Drivers!$A$5:$B$95,2,FALSE)</f>
        <v>IODCO</v>
      </c>
      <c r="G165" s="16">
        <f>VLOOKUP($D165,'Growth rate'!$B$3:$S$93,6,FALSE)*VLOOKUP($F165,BY_IND_Demand_Drivers!$B$5:$J$100,7,FALSE)</f>
        <v>15.227646314384838</v>
      </c>
      <c r="H165" s="16">
        <f>VLOOKUP($D165,'Growth rate'!$B$3:$S$93,6,FALSE)*VLOOKUP($F165,BY_IND_Demand_Drivers!$B$5:$J$100,8,FALSE)</f>
        <v>0</v>
      </c>
      <c r="I165" s="16">
        <f>VLOOKUP($D165,'Growth rate'!$B$3:$S$93,6,FALSE)*VLOOKUP($F165,BY_IND_Demand_Drivers!$B$5:$J$100,9,FALSE)</f>
        <v>0</v>
      </c>
    </row>
    <row r="166" spans="1:9">
      <c r="A166" s="16">
        <f t="shared" si="1"/>
        <v>86</v>
      </c>
      <c r="C166" s="16" t="s">
        <v>11</v>
      </c>
      <c r="D166" s="16">
        <v>2099</v>
      </c>
      <c r="E166" s="16" t="s">
        <v>3</v>
      </c>
      <c r="F166" s="16" t="str">
        <f>VLOOKUP(A166,BY_IND_Demand_Drivers!$A$5:$B$95,2,FALSE)</f>
        <v>IODCO</v>
      </c>
      <c r="G166" s="16">
        <f>VLOOKUP($D166,'Growth rate'!$B$3:$S$93,6,FALSE)*VLOOKUP($F166,BY_IND_Demand_Drivers!$B$5:$J$100,7,FALSE)</f>
        <v>15.296026568955673</v>
      </c>
      <c r="H166" s="16">
        <f>VLOOKUP($D166,'Growth rate'!$B$3:$S$93,6,FALSE)*VLOOKUP($F166,BY_IND_Demand_Drivers!$B$5:$J$100,8,FALSE)</f>
        <v>0</v>
      </c>
      <c r="I166" s="16">
        <f>VLOOKUP($D166,'Growth rate'!$B$3:$S$93,6,FALSE)*VLOOKUP($F166,BY_IND_Demand_Drivers!$B$5:$J$100,9,FALSE)</f>
        <v>0</v>
      </c>
    </row>
    <row r="167" spans="1:9">
      <c r="A167" s="16">
        <f t="shared" si="1"/>
        <v>86</v>
      </c>
      <c r="C167" s="16" t="s">
        <v>11</v>
      </c>
      <c r="D167" s="16">
        <v>2100</v>
      </c>
      <c r="E167" s="16" t="s">
        <v>3</v>
      </c>
      <c r="F167" s="16" t="str">
        <f>VLOOKUP(A167,BY_IND_Demand_Drivers!$A$5:$B$95,2,FALSE)</f>
        <v>IODCO</v>
      </c>
      <c r="G167" s="16">
        <f>VLOOKUP($D167,'Growth rate'!$B$3:$S$93,6,FALSE)*VLOOKUP($F167,BY_IND_Demand_Drivers!$B$5:$J$100,7,FALSE)</f>
        <v>15.364406823526506</v>
      </c>
      <c r="H167" s="16">
        <f>VLOOKUP($D167,'Growth rate'!$B$3:$S$93,6,FALSE)*VLOOKUP($F167,BY_IND_Demand_Drivers!$B$5:$J$100,8,FALSE)</f>
        <v>0</v>
      </c>
      <c r="I167" s="16">
        <f>VLOOKUP($D167,'Growth rate'!$B$3:$S$93,6,FALSE)*VLOOKUP($F167,BY_IND_Demand_Drivers!$B$5:$J$100,9,FALSE)</f>
        <v>0</v>
      </c>
    </row>
    <row r="168" spans="1:9">
      <c r="A168" s="16">
        <f t="shared" si="1"/>
        <v>87</v>
      </c>
      <c r="C168" s="16" t="s">
        <v>11</v>
      </c>
      <c r="D168" s="16">
        <v>2019</v>
      </c>
      <c r="E168" s="16" t="s">
        <v>3</v>
      </c>
      <c r="F168" s="16" t="str">
        <f>VLOOKUP(A168,BY_IND_Demand_Drivers!$A$5:$B$95,2,FALSE)</f>
        <v>IODSH</v>
      </c>
      <c r="G168" s="16">
        <f>VLOOKUP($D168,'Growth rate'!$B$3:$S$93,6,FALSE)*VLOOKUP($F168,BY_IND_Demand_Drivers!$B$5:$J$100,7,FALSE)</f>
        <v>8.0592433663366307</v>
      </c>
      <c r="H168" s="16">
        <f>VLOOKUP($D168,'Growth rate'!$B$3:$S$93,6,FALSE)*VLOOKUP($F168,BY_IND_Demand_Drivers!$B$5:$J$100,8,FALSE)</f>
        <v>0</v>
      </c>
      <c r="I168" s="16">
        <f>VLOOKUP($D168,'Growth rate'!$B$3:$S$93,6,FALSE)*VLOOKUP($F168,BY_IND_Demand_Drivers!$B$5:$J$100,9,FALSE)</f>
        <v>0</v>
      </c>
    </row>
    <row r="169" spans="1:9">
      <c r="A169" s="16">
        <f t="shared" si="1"/>
        <v>87</v>
      </c>
      <c r="C169" s="16" t="s">
        <v>11</v>
      </c>
      <c r="D169" s="16">
        <v>2020</v>
      </c>
      <c r="E169" s="16" t="s">
        <v>3</v>
      </c>
      <c r="F169" s="16" t="str">
        <f>VLOOKUP(A169,BY_IND_Demand_Drivers!$A$5:$B$95,2,FALSE)</f>
        <v>IODSH</v>
      </c>
      <c r="G169" s="16">
        <f>VLOOKUP($D169,'Growth rate'!$B$3:$S$93,6,FALSE)*VLOOKUP($F169,BY_IND_Demand_Drivers!$B$5:$J$100,7,FALSE)</f>
        <v>8.2777040828788664</v>
      </c>
      <c r="H169" s="16">
        <f>VLOOKUP($D169,'Growth rate'!$B$3:$S$93,6,FALSE)*VLOOKUP($F169,BY_IND_Demand_Drivers!$B$5:$J$100,8,FALSE)</f>
        <v>0</v>
      </c>
      <c r="I169" s="16">
        <f>VLOOKUP($D169,'Growth rate'!$B$3:$S$93,6,FALSE)*VLOOKUP($F169,BY_IND_Demand_Drivers!$B$5:$J$100,9,FALSE)</f>
        <v>0</v>
      </c>
    </row>
    <row r="170" spans="1:9">
      <c r="A170" s="16">
        <f t="shared" si="1"/>
        <v>87</v>
      </c>
      <c r="C170" s="16" t="s">
        <v>11</v>
      </c>
      <c r="D170" s="16">
        <v>2021</v>
      </c>
      <c r="E170" s="16" t="s">
        <v>3</v>
      </c>
      <c r="F170" s="16" t="str">
        <f>VLOOKUP(A170,BY_IND_Demand_Drivers!$A$5:$B$95,2,FALSE)</f>
        <v>IODSH</v>
      </c>
      <c r="G170" s="16">
        <f>VLOOKUP($D170,'Growth rate'!$B$3:$S$93,6,FALSE)*VLOOKUP($F170,BY_IND_Demand_Drivers!$B$5:$J$100,7,FALSE)</f>
        <v>8.4961647994211038</v>
      </c>
      <c r="H170" s="16">
        <f>VLOOKUP($D170,'Growth rate'!$B$3:$S$93,6,FALSE)*VLOOKUP($F170,BY_IND_Demand_Drivers!$B$5:$J$100,8,FALSE)</f>
        <v>0</v>
      </c>
      <c r="I170" s="16">
        <f>VLOOKUP($D170,'Growth rate'!$B$3:$S$93,6,FALSE)*VLOOKUP($F170,BY_IND_Demand_Drivers!$B$5:$J$100,9,FALSE)</f>
        <v>0</v>
      </c>
    </row>
    <row r="171" spans="1:9">
      <c r="A171" s="16">
        <f t="shared" si="1"/>
        <v>87</v>
      </c>
      <c r="C171" s="16" t="s">
        <v>11</v>
      </c>
      <c r="D171" s="16">
        <v>2022</v>
      </c>
      <c r="E171" s="16" t="s">
        <v>3</v>
      </c>
      <c r="F171" s="16" t="str">
        <f>VLOOKUP(A171,BY_IND_Demand_Drivers!$A$5:$B$95,2,FALSE)</f>
        <v>IODSH</v>
      </c>
      <c r="G171" s="16">
        <f>VLOOKUP($D171,'Growth rate'!$B$3:$S$93,6,FALSE)*VLOOKUP($F171,BY_IND_Demand_Drivers!$B$5:$J$100,7,FALSE)</f>
        <v>8.7146255159633412</v>
      </c>
      <c r="H171" s="16">
        <f>VLOOKUP($D171,'Growth rate'!$B$3:$S$93,6,FALSE)*VLOOKUP($F171,BY_IND_Demand_Drivers!$B$5:$J$100,8,FALSE)</f>
        <v>0</v>
      </c>
      <c r="I171" s="16">
        <f>VLOOKUP($D171,'Growth rate'!$B$3:$S$93,6,FALSE)*VLOOKUP($F171,BY_IND_Demand_Drivers!$B$5:$J$100,9,FALSE)</f>
        <v>0</v>
      </c>
    </row>
    <row r="172" spans="1:9">
      <c r="A172" s="16">
        <f t="shared" si="1"/>
        <v>87</v>
      </c>
      <c r="C172" s="16" t="s">
        <v>11</v>
      </c>
      <c r="D172" s="16">
        <v>2023</v>
      </c>
      <c r="E172" s="16" t="s">
        <v>3</v>
      </c>
      <c r="F172" s="16" t="str">
        <f>VLOOKUP(A172,BY_IND_Demand_Drivers!$A$5:$B$95,2,FALSE)</f>
        <v>IODSH</v>
      </c>
      <c r="G172" s="16">
        <f>VLOOKUP($D172,'Growth rate'!$B$3:$S$93,6,FALSE)*VLOOKUP($F172,BY_IND_Demand_Drivers!$B$5:$J$100,7,FALSE)</f>
        <v>8.9330862325055786</v>
      </c>
      <c r="H172" s="16">
        <f>VLOOKUP($D172,'Growth rate'!$B$3:$S$93,6,FALSE)*VLOOKUP($F172,BY_IND_Demand_Drivers!$B$5:$J$100,8,FALSE)</f>
        <v>0</v>
      </c>
      <c r="I172" s="16">
        <f>VLOOKUP($D172,'Growth rate'!$B$3:$S$93,6,FALSE)*VLOOKUP($F172,BY_IND_Demand_Drivers!$B$5:$J$100,9,FALSE)</f>
        <v>0</v>
      </c>
    </row>
    <row r="173" spans="1:9">
      <c r="A173" s="16">
        <f t="shared" si="1"/>
        <v>87</v>
      </c>
      <c r="C173" s="16" t="s">
        <v>11</v>
      </c>
      <c r="D173" s="16">
        <v>2024</v>
      </c>
      <c r="E173" s="16" t="s">
        <v>3</v>
      </c>
      <c r="F173" s="16" t="str">
        <f>VLOOKUP(A173,BY_IND_Demand_Drivers!$A$5:$B$95,2,FALSE)</f>
        <v>IODSH</v>
      </c>
      <c r="G173" s="16">
        <f>VLOOKUP($D173,'Growth rate'!$B$3:$S$93,6,FALSE)*VLOOKUP($F173,BY_IND_Demand_Drivers!$B$5:$J$100,7,FALSE)</f>
        <v>9.1515469490478143</v>
      </c>
      <c r="H173" s="16">
        <f>VLOOKUP($D173,'Growth rate'!$B$3:$S$93,6,FALSE)*VLOOKUP($F173,BY_IND_Demand_Drivers!$B$5:$J$100,8,FALSE)</f>
        <v>0</v>
      </c>
      <c r="I173" s="16">
        <f>VLOOKUP($D173,'Growth rate'!$B$3:$S$93,6,FALSE)*VLOOKUP($F173,BY_IND_Demand_Drivers!$B$5:$J$100,9,FALSE)</f>
        <v>0</v>
      </c>
    </row>
    <row r="174" spans="1:9">
      <c r="A174" s="16">
        <f t="shared" si="1"/>
        <v>87</v>
      </c>
      <c r="C174" s="16" t="s">
        <v>11</v>
      </c>
      <c r="D174" s="16">
        <v>2025</v>
      </c>
      <c r="E174" s="16" t="s">
        <v>3</v>
      </c>
      <c r="F174" s="16" t="str">
        <f>VLOOKUP(A174,BY_IND_Demand_Drivers!$A$5:$B$95,2,FALSE)</f>
        <v>IODSH</v>
      </c>
      <c r="G174" s="16">
        <f>VLOOKUP($D174,'Growth rate'!$B$3:$S$93,6,FALSE)*VLOOKUP($F174,BY_IND_Demand_Drivers!$B$5:$J$100,7,FALSE)</f>
        <v>9.3700076655900517</v>
      </c>
      <c r="H174" s="16">
        <f>VLOOKUP($D174,'Growth rate'!$B$3:$S$93,6,FALSE)*VLOOKUP($F174,BY_IND_Demand_Drivers!$B$5:$J$100,8,FALSE)</f>
        <v>0</v>
      </c>
      <c r="I174" s="16">
        <f>VLOOKUP($D174,'Growth rate'!$B$3:$S$93,6,FALSE)*VLOOKUP($F174,BY_IND_Demand_Drivers!$B$5:$J$100,9,FALSE)</f>
        <v>0</v>
      </c>
    </row>
    <row r="175" spans="1:9">
      <c r="A175" s="16">
        <f t="shared" si="1"/>
        <v>87</v>
      </c>
      <c r="C175" s="16" t="s">
        <v>11</v>
      </c>
      <c r="D175" s="16">
        <v>2026</v>
      </c>
      <c r="E175" s="16" t="s">
        <v>3</v>
      </c>
      <c r="F175" s="16" t="str">
        <f>VLOOKUP(A175,BY_IND_Demand_Drivers!$A$5:$B$95,2,FALSE)</f>
        <v>IODSH</v>
      </c>
      <c r="G175" s="16">
        <f>VLOOKUP($D175,'Growth rate'!$B$3:$S$93,6,FALSE)*VLOOKUP($F175,BY_IND_Demand_Drivers!$B$5:$J$100,7,FALSE)</f>
        <v>9.5884683821322874</v>
      </c>
      <c r="H175" s="16">
        <f>VLOOKUP($D175,'Growth rate'!$B$3:$S$93,6,FALSE)*VLOOKUP($F175,BY_IND_Demand_Drivers!$B$5:$J$100,8,FALSE)</f>
        <v>0</v>
      </c>
      <c r="I175" s="16">
        <f>VLOOKUP($D175,'Growth rate'!$B$3:$S$93,6,FALSE)*VLOOKUP($F175,BY_IND_Demand_Drivers!$B$5:$J$100,9,FALSE)</f>
        <v>0</v>
      </c>
    </row>
    <row r="176" spans="1:9">
      <c r="A176" s="16">
        <f t="shared" si="1"/>
        <v>87</v>
      </c>
      <c r="C176" s="16" t="s">
        <v>11</v>
      </c>
      <c r="D176" s="16">
        <v>2027</v>
      </c>
      <c r="E176" s="16" t="s">
        <v>3</v>
      </c>
      <c r="F176" s="16" t="str">
        <f>VLOOKUP(A176,BY_IND_Demand_Drivers!$A$5:$B$95,2,FALSE)</f>
        <v>IODSH</v>
      </c>
      <c r="G176" s="16">
        <f>VLOOKUP($D176,'Growth rate'!$B$3:$S$93,6,FALSE)*VLOOKUP($F176,BY_IND_Demand_Drivers!$B$5:$J$100,7,FALSE)</f>
        <v>9.8069290986745266</v>
      </c>
      <c r="H176" s="16">
        <f>VLOOKUP($D176,'Growth rate'!$B$3:$S$93,6,FALSE)*VLOOKUP($F176,BY_IND_Demand_Drivers!$B$5:$J$100,8,FALSE)</f>
        <v>0</v>
      </c>
      <c r="I176" s="16">
        <f>VLOOKUP($D176,'Growth rate'!$B$3:$S$93,6,FALSE)*VLOOKUP($F176,BY_IND_Demand_Drivers!$B$5:$J$100,9,FALSE)</f>
        <v>0</v>
      </c>
    </row>
    <row r="177" spans="1:9">
      <c r="A177" s="16">
        <f t="shared" si="1"/>
        <v>87</v>
      </c>
      <c r="C177" s="16" t="s">
        <v>11</v>
      </c>
      <c r="D177" s="16">
        <v>2028</v>
      </c>
      <c r="E177" s="16" t="s">
        <v>3</v>
      </c>
      <c r="F177" s="16" t="str">
        <f>VLOOKUP(A177,BY_IND_Demand_Drivers!$A$5:$B$95,2,FALSE)</f>
        <v>IODSH</v>
      </c>
      <c r="G177" s="16">
        <f>VLOOKUP($D177,'Growth rate'!$B$3:$S$93,6,FALSE)*VLOOKUP($F177,BY_IND_Demand_Drivers!$B$5:$J$100,7,FALSE)</f>
        <v>10.025389815216762</v>
      </c>
      <c r="H177" s="16">
        <f>VLOOKUP($D177,'Growth rate'!$B$3:$S$93,6,FALSE)*VLOOKUP($F177,BY_IND_Demand_Drivers!$B$5:$J$100,8,FALSE)</f>
        <v>0</v>
      </c>
      <c r="I177" s="16">
        <f>VLOOKUP($D177,'Growth rate'!$B$3:$S$93,6,FALSE)*VLOOKUP($F177,BY_IND_Demand_Drivers!$B$5:$J$100,9,FALSE)</f>
        <v>0</v>
      </c>
    </row>
    <row r="178" spans="1:9">
      <c r="A178" s="16">
        <f t="shared" si="1"/>
        <v>87</v>
      </c>
      <c r="C178" s="16" t="s">
        <v>11</v>
      </c>
      <c r="D178" s="16">
        <v>2029</v>
      </c>
      <c r="E178" s="16" t="s">
        <v>3</v>
      </c>
      <c r="F178" s="16" t="str">
        <f>VLOOKUP(A178,BY_IND_Demand_Drivers!$A$5:$B$95,2,FALSE)</f>
        <v>IODSH</v>
      </c>
      <c r="G178" s="16">
        <f>VLOOKUP($D178,'Growth rate'!$B$3:$S$93,6,FALSE)*VLOOKUP($F178,BY_IND_Demand_Drivers!$B$5:$J$100,7,FALSE)</f>
        <v>10.243850531758998</v>
      </c>
      <c r="H178" s="16">
        <f>VLOOKUP($D178,'Growth rate'!$B$3:$S$93,6,FALSE)*VLOOKUP($F178,BY_IND_Demand_Drivers!$B$5:$J$100,8,FALSE)</f>
        <v>0</v>
      </c>
      <c r="I178" s="16">
        <f>VLOOKUP($D178,'Growth rate'!$B$3:$S$93,6,FALSE)*VLOOKUP($F178,BY_IND_Demand_Drivers!$B$5:$J$100,9,FALSE)</f>
        <v>0</v>
      </c>
    </row>
    <row r="179" spans="1:9">
      <c r="A179" s="16">
        <f t="shared" si="1"/>
        <v>87</v>
      </c>
      <c r="C179" s="16" t="s">
        <v>11</v>
      </c>
      <c r="D179" s="16">
        <v>2030</v>
      </c>
      <c r="E179" s="16" t="s">
        <v>3</v>
      </c>
      <c r="F179" s="16" t="str">
        <f>VLOOKUP(A179,BY_IND_Demand_Drivers!$A$5:$B$95,2,FALSE)</f>
        <v>IODSH</v>
      </c>
      <c r="G179" s="16">
        <f>VLOOKUP($D179,'Growth rate'!$B$3:$S$93,6,FALSE)*VLOOKUP($F179,BY_IND_Demand_Drivers!$B$5:$J$100,7,FALSE)</f>
        <v>10.462311248301237</v>
      </c>
      <c r="H179" s="16">
        <f>VLOOKUP($D179,'Growth rate'!$B$3:$S$93,6,FALSE)*VLOOKUP($F179,BY_IND_Demand_Drivers!$B$5:$J$100,8,FALSE)</f>
        <v>0</v>
      </c>
      <c r="I179" s="16">
        <f>VLOOKUP($D179,'Growth rate'!$B$3:$S$93,6,FALSE)*VLOOKUP($F179,BY_IND_Demand_Drivers!$B$5:$J$100,9,FALSE)</f>
        <v>0</v>
      </c>
    </row>
    <row r="180" spans="1:9">
      <c r="A180" s="16">
        <f t="shared" si="1"/>
        <v>87</v>
      </c>
      <c r="C180" s="16" t="s">
        <v>11</v>
      </c>
      <c r="D180" s="16">
        <v>2031</v>
      </c>
      <c r="E180" s="16" t="s">
        <v>3</v>
      </c>
      <c r="F180" s="16" t="str">
        <f>VLOOKUP(A180,BY_IND_Demand_Drivers!$A$5:$B$95,2,FALSE)</f>
        <v>IODSH</v>
      </c>
      <c r="G180" s="16">
        <f>VLOOKUP($D180,'Growth rate'!$B$3:$S$93,6,FALSE)*VLOOKUP($F180,BY_IND_Demand_Drivers!$B$5:$J$100,7,FALSE)</f>
        <v>10.680771964843471</v>
      </c>
      <c r="H180" s="16">
        <f>VLOOKUP($D180,'Growth rate'!$B$3:$S$93,6,FALSE)*VLOOKUP($F180,BY_IND_Demand_Drivers!$B$5:$J$100,8,FALSE)</f>
        <v>0</v>
      </c>
      <c r="I180" s="16">
        <f>VLOOKUP($D180,'Growth rate'!$B$3:$S$93,6,FALSE)*VLOOKUP($F180,BY_IND_Demand_Drivers!$B$5:$J$100,9,FALSE)</f>
        <v>0</v>
      </c>
    </row>
    <row r="181" spans="1:9">
      <c r="A181" s="16">
        <f t="shared" si="1"/>
        <v>87</v>
      </c>
      <c r="C181" s="16" t="s">
        <v>11</v>
      </c>
      <c r="D181" s="16">
        <v>2032</v>
      </c>
      <c r="E181" s="16" t="s">
        <v>3</v>
      </c>
      <c r="F181" s="16" t="str">
        <f>VLOOKUP(A181,BY_IND_Demand_Drivers!$A$5:$B$95,2,FALSE)</f>
        <v>IODSH</v>
      </c>
      <c r="G181" s="16">
        <f>VLOOKUP($D181,'Growth rate'!$B$3:$S$93,6,FALSE)*VLOOKUP($F181,BY_IND_Demand_Drivers!$B$5:$J$100,7,FALSE)</f>
        <v>10.89923268138571</v>
      </c>
      <c r="H181" s="16">
        <f>VLOOKUP($D181,'Growth rate'!$B$3:$S$93,6,FALSE)*VLOOKUP($F181,BY_IND_Demand_Drivers!$B$5:$J$100,8,FALSE)</f>
        <v>0</v>
      </c>
      <c r="I181" s="16">
        <f>VLOOKUP($D181,'Growth rate'!$B$3:$S$93,6,FALSE)*VLOOKUP($F181,BY_IND_Demand_Drivers!$B$5:$J$100,9,FALSE)</f>
        <v>0</v>
      </c>
    </row>
    <row r="182" spans="1:9">
      <c r="A182" s="16">
        <f t="shared" si="1"/>
        <v>87</v>
      </c>
      <c r="C182" s="16" t="s">
        <v>11</v>
      </c>
      <c r="D182" s="16">
        <v>2033</v>
      </c>
      <c r="E182" s="16" t="s">
        <v>3</v>
      </c>
      <c r="F182" s="16" t="str">
        <f>VLOOKUP(A182,BY_IND_Demand_Drivers!$A$5:$B$95,2,FALSE)</f>
        <v>IODSH</v>
      </c>
      <c r="G182" s="16">
        <f>VLOOKUP($D182,'Growth rate'!$B$3:$S$93,6,FALSE)*VLOOKUP($F182,BY_IND_Demand_Drivers!$B$5:$J$100,7,FALSE)</f>
        <v>11.117693397927946</v>
      </c>
      <c r="H182" s="16">
        <f>VLOOKUP($D182,'Growth rate'!$B$3:$S$93,6,FALSE)*VLOOKUP($F182,BY_IND_Demand_Drivers!$B$5:$J$100,8,FALSE)</f>
        <v>0</v>
      </c>
      <c r="I182" s="16">
        <f>VLOOKUP($D182,'Growth rate'!$B$3:$S$93,6,FALSE)*VLOOKUP($F182,BY_IND_Demand_Drivers!$B$5:$J$100,9,FALSE)</f>
        <v>0</v>
      </c>
    </row>
    <row r="183" spans="1:9">
      <c r="A183" s="16">
        <f t="shared" si="1"/>
        <v>87</v>
      </c>
      <c r="C183" s="16" t="s">
        <v>11</v>
      </c>
      <c r="D183" s="16">
        <v>2034</v>
      </c>
      <c r="E183" s="16" t="s">
        <v>3</v>
      </c>
      <c r="F183" s="16" t="str">
        <f>VLOOKUP(A183,BY_IND_Demand_Drivers!$A$5:$B$95,2,FALSE)</f>
        <v>IODSH</v>
      </c>
      <c r="G183" s="16">
        <f>VLOOKUP($D183,'Growth rate'!$B$3:$S$93,6,FALSE)*VLOOKUP($F183,BY_IND_Demand_Drivers!$B$5:$J$100,7,FALSE)</f>
        <v>11.336154114470183</v>
      </c>
      <c r="H183" s="16">
        <f>VLOOKUP($D183,'Growth rate'!$B$3:$S$93,6,FALSE)*VLOOKUP($F183,BY_IND_Demand_Drivers!$B$5:$J$100,8,FALSE)</f>
        <v>0</v>
      </c>
      <c r="I183" s="16">
        <f>VLOOKUP($D183,'Growth rate'!$B$3:$S$93,6,FALSE)*VLOOKUP($F183,BY_IND_Demand_Drivers!$B$5:$J$100,9,FALSE)</f>
        <v>0</v>
      </c>
    </row>
    <row r="184" spans="1:9">
      <c r="A184" s="16">
        <f t="shared" si="1"/>
        <v>87</v>
      </c>
      <c r="C184" s="16" t="s">
        <v>11</v>
      </c>
      <c r="D184" s="16">
        <v>2035</v>
      </c>
      <c r="E184" s="16" t="s">
        <v>3</v>
      </c>
      <c r="F184" s="16" t="str">
        <f>VLOOKUP(A184,BY_IND_Demand_Drivers!$A$5:$B$95,2,FALSE)</f>
        <v>IODSH</v>
      </c>
      <c r="G184" s="16">
        <f>VLOOKUP($D184,'Growth rate'!$B$3:$S$93,6,FALSE)*VLOOKUP($F184,BY_IND_Demand_Drivers!$B$5:$J$100,7,FALSE)</f>
        <v>11.554614831012421</v>
      </c>
      <c r="H184" s="16">
        <f>VLOOKUP($D184,'Growth rate'!$B$3:$S$93,6,FALSE)*VLOOKUP($F184,BY_IND_Demand_Drivers!$B$5:$J$100,8,FALSE)</f>
        <v>0</v>
      </c>
      <c r="I184" s="16">
        <f>VLOOKUP($D184,'Growth rate'!$B$3:$S$93,6,FALSE)*VLOOKUP($F184,BY_IND_Demand_Drivers!$B$5:$J$100,9,FALSE)</f>
        <v>0</v>
      </c>
    </row>
    <row r="185" spans="1:9">
      <c r="A185" s="16">
        <f t="shared" si="1"/>
        <v>87</v>
      </c>
      <c r="C185" s="16" t="s">
        <v>11</v>
      </c>
      <c r="D185" s="16">
        <v>2036</v>
      </c>
      <c r="E185" s="16" t="s">
        <v>3</v>
      </c>
      <c r="F185" s="16" t="str">
        <f>VLOOKUP(A185,BY_IND_Demand_Drivers!$A$5:$B$95,2,FALSE)</f>
        <v>IODSH</v>
      </c>
      <c r="G185" s="16">
        <f>VLOOKUP($D185,'Growth rate'!$B$3:$S$93,6,FALSE)*VLOOKUP($F185,BY_IND_Demand_Drivers!$B$5:$J$100,7,FALSE)</f>
        <v>11.773075547554658</v>
      </c>
      <c r="H185" s="16">
        <f>VLOOKUP($D185,'Growth rate'!$B$3:$S$93,6,FALSE)*VLOOKUP($F185,BY_IND_Demand_Drivers!$B$5:$J$100,8,FALSE)</f>
        <v>0</v>
      </c>
      <c r="I185" s="16">
        <f>VLOOKUP($D185,'Growth rate'!$B$3:$S$93,6,FALSE)*VLOOKUP($F185,BY_IND_Demand_Drivers!$B$5:$J$100,9,FALSE)</f>
        <v>0</v>
      </c>
    </row>
    <row r="186" spans="1:9">
      <c r="A186" s="16">
        <f t="shared" si="1"/>
        <v>87</v>
      </c>
      <c r="C186" s="16" t="s">
        <v>11</v>
      </c>
      <c r="D186" s="16">
        <v>2037</v>
      </c>
      <c r="E186" s="16" t="s">
        <v>3</v>
      </c>
      <c r="F186" s="16" t="str">
        <f>VLOOKUP(A186,BY_IND_Demand_Drivers!$A$5:$B$95,2,FALSE)</f>
        <v>IODSH</v>
      </c>
      <c r="G186" s="16">
        <f>VLOOKUP($D186,'Growth rate'!$B$3:$S$93,6,FALSE)*VLOOKUP($F186,BY_IND_Demand_Drivers!$B$5:$J$100,7,FALSE)</f>
        <v>11.991536264096894</v>
      </c>
      <c r="H186" s="16">
        <f>VLOOKUP($D186,'Growth rate'!$B$3:$S$93,6,FALSE)*VLOOKUP($F186,BY_IND_Demand_Drivers!$B$5:$J$100,8,FALSE)</f>
        <v>0</v>
      </c>
      <c r="I186" s="16">
        <f>VLOOKUP($D186,'Growth rate'!$B$3:$S$93,6,FALSE)*VLOOKUP($F186,BY_IND_Demand_Drivers!$B$5:$J$100,9,FALSE)</f>
        <v>0</v>
      </c>
    </row>
    <row r="187" spans="1:9">
      <c r="A187" s="16">
        <f t="shared" si="1"/>
        <v>87</v>
      </c>
      <c r="C187" s="16" t="s">
        <v>11</v>
      </c>
      <c r="D187" s="16">
        <v>2038</v>
      </c>
      <c r="E187" s="16" t="s">
        <v>3</v>
      </c>
      <c r="F187" s="16" t="str">
        <f>VLOOKUP(A187,BY_IND_Demand_Drivers!$A$5:$B$95,2,FALSE)</f>
        <v>IODSH</v>
      </c>
      <c r="G187" s="16">
        <f>VLOOKUP($D187,'Growth rate'!$B$3:$S$93,6,FALSE)*VLOOKUP($F187,BY_IND_Demand_Drivers!$B$5:$J$100,7,FALSE)</f>
        <v>12.209996980639129</v>
      </c>
      <c r="H187" s="16">
        <f>VLOOKUP($D187,'Growth rate'!$B$3:$S$93,6,FALSE)*VLOOKUP($F187,BY_IND_Demand_Drivers!$B$5:$J$100,8,FALSE)</f>
        <v>0</v>
      </c>
      <c r="I187" s="16">
        <f>VLOOKUP($D187,'Growth rate'!$B$3:$S$93,6,FALSE)*VLOOKUP($F187,BY_IND_Demand_Drivers!$B$5:$J$100,9,FALSE)</f>
        <v>0</v>
      </c>
    </row>
    <row r="188" spans="1:9">
      <c r="A188" s="16">
        <f t="shared" si="1"/>
        <v>87</v>
      </c>
      <c r="C188" s="16" t="s">
        <v>11</v>
      </c>
      <c r="D188" s="16">
        <v>2039</v>
      </c>
      <c r="E188" s="16" t="s">
        <v>3</v>
      </c>
      <c r="F188" s="16" t="str">
        <f>VLOOKUP(A188,BY_IND_Demand_Drivers!$A$5:$B$95,2,FALSE)</f>
        <v>IODSH</v>
      </c>
      <c r="G188" s="16">
        <f>VLOOKUP($D188,'Growth rate'!$B$3:$S$93,6,FALSE)*VLOOKUP($F188,BY_IND_Demand_Drivers!$B$5:$J$100,7,FALSE)</f>
        <v>12.428457697181367</v>
      </c>
      <c r="H188" s="16">
        <f>VLOOKUP($D188,'Growth rate'!$B$3:$S$93,6,FALSE)*VLOOKUP($F188,BY_IND_Demand_Drivers!$B$5:$J$100,8,FALSE)</f>
        <v>0</v>
      </c>
      <c r="I188" s="16">
        <f>VLOOKUP($D188,'Growth rate'!$B$3:$S$93,6,FALSE)*VLOOKUP($F188,BY_IND_Demand_Drivers!$B$5:$J$100,9,FALSE)</f>
        <v>0</v>
      </c>
    </row>
    <row r="189" spans="1:9">
      <c r="A189" s="16">
        <f t="shared" si="1"/>
        <v>87</v>
      </c>
      <c r="C189" s="16" t="s">
        <v>11</v>
      </c>
      <c r="D189" s="16">
        <v>2040</v>
      </c>
      <c r="E189" s="16" t="s">
        <v>3</v>
      </c>
      <c r="F189" s="16" t="str">
        <f>VLOOKUP(A189,BY_IND_Demand_Drivers!$A$5:$B$95,2,FALSE)</f>
        <v>IODSH</v>
      </c>
      <c r="G189" s="16">
        <f>VLOOKUP($D189,'Growth rate'!$B$3:$S$93,6,FALSE)*VLOOKUP($F189,BY_IND_Demand_Drivers!$B$5:$J$100,7,FALSE)</f>
        <v>12.646918413723604</v>
      </c>
      <c r="H189" s="16">
        <f>VLOOKUP($D189,'Growth rate'!$B$3:$S$93,6,FALSE)*VLOOKUP($F189,BY_IND_Demand_Drivers!$B$5:$J$100,8,FALSE)</f>
        <v>0</v>
      </c>
      <c r="I189" s="16">
        <f>VLOOKUP($D189,'Growth rate'!$B$3:$S$93,6,FALSE)*VLOOKUP($F189,BY_IND_Demand_Drivers!$B$5:$J$100,9,FALSE)</f>
        <v>0</v>
      </c>
    </row>
    <row r="190" spans="1:9">
      <c r="A190" s="16">
        <f t="shared" si="1"/>
        <v>87</v>
      </c>
      <c r="C190" s="16" t="s">
        <v>11</v>
      </c>
      <c r="D190" s="16">
        <v>2041</v>
      </c>
      <c r="E190" s="16" t="s">
        <v>3</v>
      </c>
      <c r="F190" s="16" t="str">
        <f>VLOOKUP(A190,BY_IND_Demand_Drivers!$A$5:$B$95,2,FALSE)</f>
        <v>IODSH</v>
      </c>
      <c r="G190" s="16">
        <f>VLOOKUP($D190,'Growth rate'!$B$3:$S$93,6,FALSE)*VLOOKUP($F190,BY_IND_Demand_Drivers!$B$5:$J$100,7,FALSE)</f>
        <v>12.865379130265842</v>
      </c>
      <c r="H190" s="16">
        <f>VLOOKUP($D190,'Growth rate'!$B$3:$S$93,6,FALSE)*VLOOKUP($F190,BY_IND_Demand_Drivers!$B$5:$J$100,8,FALSE)</f>
        <v>0</v>
      </c>
      <c r="I190" s="16">
        <f>VLOOKUP($D190,'Growth rate'!$B$3:$S$93,6,FALSE)*VLOOKUP($F190,BY_IND_Demand_Drivers!$B$5:$J$100,9,FALSE)</f>
        <v>0</v>
      </c>
    </row>
    <row r="191" spans="1:9">
      <c r="A191" s="16">
        <f t="shared" si="1"/>
        <v>87</v>
      </c>
      <c r="C191" s="16" t="s">
        <v>11</v>
      </c>
      <c r="D191" s="16">
        <v>2042</v>
      </c>
      <c r="E191" s="16" t="s">
        <v>3</v>
      </c>
      <c r="F191" s="16" t="str">
        <f>VLOOKUP(A191,BY_IND_Demand_Drivers!$A$5:$B$95,2,FALSE)</f>
        <v>IODSH</v>
      </c>
      <c r="G191" s="16">
        <f>VLOOKUP($D191,'Growth rate'!$B$3:$S$93,6,FALSE)*VLOOKUP($F191,BY_IND_Demand_Drivers!$B$5:$J$100,7,FALSE)</f>
        <v>13.083839846808077</v>
      </c>
      <c r="H191" s="16">
        <f>VLOOKUP($D191,'Growth rate'!$B$3:$S$93,6,FALSE)*VLOOKUP($F191,BY_IND_Demand_Drivers!$B$5:$J$100,8,FALSE)</f>
        <v>0</v>
      </c>
      <c r="I191" s="16">
        <f>VLOOKUP($D191,'Growth rate'!$B$3:$S$93,6,FALSE)*VLOOKUP($F191,BY_IND_Demand_Drivers!$B$5:$J$100,9,FALSE)</f>
        <v>0</v>
      </c>
    </row>
    <row r="192" spans="1:9">
      <c r="A192" s="16">
        <f t="shared" si="1"/>
        <v>87</v>
      </c>
      <c r="C192" s="16" t="s">
        <v>11</v>
      </c>
      <c r="D192" s="16">
        <v>2043</v>
      </c>
      <c r="E192" s="16" t="s">
        <v>3</v>
      </c>
      <c r="F192" s="16" t="str">
        <f>VLOOKUP(A192,BY_IND_Demand_Drivers!$A$5:$B$95,2,FALSE)</f>
        <v>IODSH</v>
      </c>
      <c r="G192" s="16">
        <f>VLOOKUP($D192,'Growth rate'!$B$3:$S$93,6,FALSE)*VLOOKUP($F192,BY_IND_Demand_Drivers!$B$5:$J$100,7,FALSE)</f>
        <v>13.302300563350315</v>
      </c>
      <c r="H192" s="16">
        <f>VLOOKUP($D192,'Growth rate'!$B$3:$S$93,6,FALSE)*VLOOKUP($F192,BY_IND_Demand_Drivers!$B$5:$J$100,8,FALSE)</f>
        <v>0</v>
      </c>
      <c r="I192" s="16">
        <f>VLOOKUP($D192,'Growth rate'!$B$3:$S$93,6,FALSE)*VLOOKUP($F192,BY_IND_Demand_Drivers!$B$5:$J$100,9,FALSE)</f>
        <v>0</v>
      </c>
    </row>
    <row r="193" spans="1:9">
      <c r="A193" s="16">
        <f t="shared" si="1"/>
        <v>87</v>
      </c>
      <c r="C193" s="16" t="s">
        <v>11</v>
      </c>
      <c r="D193" s="16">
        <v>2044</v>
      </c>
      <c r="E193" s="16" t="s">
        <v>3</v>
      </c>
      <c r="F193" s="16" t="str">
        <f>VLOOKUP(A193,BY_IND_Demand_Drivers!$A$5:$B$95,2,FALSE)</f>
        <v>IODSH</v>
      </c>
      <c r="G193" s="16">
        <f>VLOOKUP($D193,'Growth rate'!$B$3:$S$93,6,FALSE)*VLOOKUP($F193,BY_IND_Demand_Drivers!$B$5:$J$100,7,FALSE)</f>
        <v>13.52076127989255</v>
      </c>
      <c r="H193" s="16">
        <f>VLOOKUP($D193,'Growth rate'!$B$3:$S$93,6,FALSE)*VLOOKUP($F193,BY_IND_Demand_Drivers!$B$5:$J$100,8,FALSE)</f>
        <v>0</v>
      </c>
      <c r="I193" s="16">
        <f>VLOOKUP($D193,'Growth rate'!$B$3:$S$93,6,FALSE)*VLOOKUP($F193,BY_IND_Demand_Drivers!$B$5:$J$100,9,FALSE)</f>
        <v>0</v>
      </c>
    </row>
    <row r="194" spans="1:9">
      <c r="A194" s="16">
        <f t="shared" si="1"/>
        <v>87</v>
      </c>
      <c r="C194" s="16" t="s">
        <v>11</v>
      </c>
      <c r="D194" s="16">
        <v>2045</v>
      </c>
      <c r="E194" s="16" t="s">
        <v>3</v>
      </c>
      <c r="F194" s="16" t="str">
        <f>VLOOKUP(A194,BY_IND_Demand_Drivers!$A$5:$B$95,2,FALSE)</f>
        <v>IODSH</v>
      </c>
      <c r="G194" s="16">
        <f>VLOOKUP($D194,'Growth rate'!$B$3:$S$93,6,FALSE)*VLOOKUP($F194,BY_IND_Demand_Drivers!$B$5:$J$100,7,FALSE)</f>
        <v>13.739221996434789</v>
      </c>
      <c r="H194" s="16">
        <f>VLOOKUP($D194,'Growth rate'!$B$3:$S$93,6,FALSE)*VLOOKUP($F194,BY_IND_Demand_Drivers!$B$5:$J$100,8,FALSE)</f>
        <v>0</v>
      </c>
      <c r="I194" s="16">
        <f>VLOOKUP($D194,'Growth rate'!$B$3:$S$93,6,FALSE)*VLOOKUP($F194,BY_IND_Demand_Drivers!$B$5:$J$100,9,FALSE)</f>
        <v>0</v>
      </c>
    </row>
    <row r="195" spans="1:9">
      <c r="A195" s="16">
        <f t="shared" si="1"/>
        <v>87</v>
      </c>
      <c r="C195" s="16" t="s">
        <v>11</v>
      </c>
      <c r="D195" s="16">
        <v>2046</v>
      </c>
      <c r="E195" s="16" t="s">
        <v>3</v>
      </c>
      <c r="F195" s="16" t="str">
        <f>VLOOKUP(A195,BY_IND_Demand_Drivers!$A$5:$B$95,2,FALSE)</f>
        <v>IODSH</v>
      </c>
      <c r="G195" s="16">
        <f>VLOOKUP($D195,'Growth rate'!$B$3:$S$93,6,FALSE)*VLOOKUP($F195,BY_IND_Demand_Drivers!$B$5:$J$100,7,FALSE)</f>
        <v>13.957682712977025</v>
      </c>
      <c r="H195" s="16">
        <f>VLOOKUP($D195,'Growth rate'!$B$3:$S$93,6,FALSE)*VLOOKUP($F195,BY_IND_Demand_Drivers!$B$5:$J$100,8,FALSE)</f>
        <v>0</v>
      </c>
      <c r="I195" s="16">
        <f>VLOOKUP($D195,'Growth rate'!$B$3:$S$93,6,FALSE)*VLOOKUP($F195,BY_IND_Demand_Drivers!$B$5:$J$100,9,FALSE)</f>
        <v>0</v>
      </c>
    </row>
    <row r="196" spans="1:9">
      <c r="A196" s="16">
        <f t="shared" si="1"/>
        <v>87</v>
      </c>
      <c r="C196" s="16" t="s">
        <v>11</v>
      </c>
      <c r="D196" s="16">
        <v>2047</v>
      </c>
      <c r="E196" s="16" t="s">
        <v>3</v>
      </c>
      <c r="F196" s="16" t="str">
        <f>VLOOKUP(A196,BY_IND_Demand_Drivers!$A$5:$B$95,2,FALSE)</f>
        <v>IODSH</v>
      </c>
      <c r="G196" s="16">
        <f>VLOOKUP($D196,'Growth rate'!$B$3:$S$93,6,FALSE)*VLOOKUP($F196,BY_IND_Demand_Drivers!$B$5:$J$100,7,FALSE)</f>
        <v>14.176143429519261</v>
      </c>
      <c r="H196" s="16">
        <f>VLOOKUP($D196,'Growth rate'!$B$3:$S$93,6,FALSE)*VLOOKUP($F196,BY_IND_Demand_Drivers!$B$5:$J$100,8,FALSE)</f>
        <v>0</v>
      </c>
      <c r="I196" s="16">
        <f>VLOOKUP($D196,'Growth rate'!$B$3:$S$93,6,FALSE)*VLOOKUP($F196,BY_IND_Demand_Drivers!$B$5:$J$100,9,FALSE)</f>
        <v>0</v>
      </c>
    </row>
    <row r="197" spans="1:9">
      <c r="A197" s="16">
        <f t="shared" si="1"/>
        <v>87</v>
      </c>
      <c r="C197" s="16" t="s">
        <v>11</v>
      </c>
      <c r="D197" s="16">
        <v>2048</v>
      </c>
      <c r="E197" s="16" t="s">
        <v>3</v>
      </c>
      <c r="F197" s="16" t="str">
        <f>VLOOKUP(A197,BY_IND_Demand_Drivers!$A$5:$B$95,2,FALSE)</f>
        <v>IODSH</v>
      </c>
      <c r="G197" s="16">
        <f>VLOOKUP($D197,'Growth rate'!$B$3:$S$93,6,FALSE)*VLOOKUP($F197,BY_IND_Demand_Drivers!$B$5:$J$100,7,FALSE)</f>
        <v>14.3946041460615</v>
      </c>
      <c r="H197" s="16">
        <f>VLOOKUP($D197,'Growth rate'!$B$3:$S$93,6,FALSE)*VLOOKUP($F197,BY_IND_Demand_Drivers!$B$5:$J$100,8,FALSE)</f>
        <v>0</v>
      </c>
      <c r="I197" s="16">
        <f>VLOOKUP($D197,'Growth rate'!$B$3:$S$93,6,FALSE)*VLOOKUP($F197,BY_IND_Demand_Drivers!$B$5:$J$100,9,FALSE)</f>
        <v>0</v>
      </c>
    </row>
    <row r="198" spans="1:9">
      <c r="A198" s="16">
        <f t="shared" si="1"/>
        <v>87</v>
      </c>
      <c r="C198" s="16" t="s">
        <v>11</v>
      </c>
      <c r="D198" s="16">
        <v>2049</v>
      </c>
      <c r="E198" s="16" t="s">
        <v>3</v>
      </c>
      <c r="F198" s="16" t="str">
        <f>VLOOKUP(A198,BY_IND_Demand_Drivers!$A$5:$B$95,2,FALSE)</f>
        <v>IODSH</v>
      </c>
      <c r="G198" s="16">
        <f>VLOOKUP($D198,'Growth rate'!$B$3:$S$93,6,FALSE)*VLOOKUP($F198,BY_IND_Demand_Drivers!$B$5:$J$100,7,FALSE)</f>
        <v>14.613064862603734</v>
      </c>
      <c r="H198" s="16">
        <f>VLOOKUP($D198,'Growth rate'!$B$3:$S$93,6,FALSE)*VLOOKUP($F198,BY_IND_Demand_Drivers!$B$5:$J$100,8,FALSE)</f>
        <v>0</v>
      </c>
      <c r="I198" s="16">
        <f>VLOOKUP($D198,'Growth rate'!$B$3:$S$93,6,FALSE)*VLOOKUP($F198,BY_IND_Demand_Drivers!$B$5:$J$100,9,FALSE)</f>
        <v>0</v>
      </c>
    </row>
    <row r="199" spans="1:9">
      <c r="A199" s="16">
        <f t="shared" si="1"/>
        <v>87</v>
      </c>
      <c r="C199" s="16" t="s">
        <v>11</v>
      </c>
      <c r="D199" s="16">
        <v>2050</v>
      </c>
      <c r="E199" s="16" t="s">
        <v>3</v>
      </c>
      <c r="F199" s="16" t="str">
        <f>VLOOKUP(A199,BY_IND_Demand_Drivers!$A$5:$B$95,2,FALSE)</f>
        <v>IODSH</v>
      </c>
      <c r="G199" s="16">
        <f>VLOOKUP($D199,'Growth rate'!$B$3:$S$93,6,FALSE)*VLOOKUP($F199,BY_IND_Demand_Drivers!$B$5:$J$100,7,FALSE)</f>
        <v>14.831525579145973</v>
      </c>
      <c r="H199" s="16">
        <f>VLOOKUP($D199,'Growth rate'!$B$3:$S$93,6,FALSE)*VLOOKUP($F199,BY_IND_Demand_Drivers!$B$5:$J$100,8,FALSE)</f>
        <v>0</v>
      </c>
      <c r="I199" s="16">
        <f>VLOOKUP($D199,'Growth rate'!$B$3:$S$93,6,FALSE)*VLOOKUP($F199,BY_IND_Demand_Drivers!$B$5:$J$100,9,FALSE)</f>
        <v>0</v>
      </c>
    </row>
    <row r="200" spans="1:9">
      <c r="A200" s="16">
        <f t="shared" si="1"/>
        <v>87</v>
      </c>
      <c r="C200" s="16" t="s">
        <v>11</v>
      </c>
      <c r="D200" s="16">
        <v>2051</v>
      </c>
      <c r="E200" s="16" t="s">
        <v>3</v>
      </c>
      <c r="F200" s="16" t="str">
        <f>VLOOKUP(A200,BY_IND_Demand_Drivers!$A$5:$B$95,2,FALSE)</f>
        <v>IODSH</v>
      </c>
      <c r="G200" s="16">
        <f>VLOOKUP($D200,'Growth rate'!$B$3:$S$93,6,FALSE)*VLOOKUP($F200,BY_IND_Demand_Drivers!$B$5:$J$100,7,FALSE)</f>
        <v>14.99827411726301</v>
      </c>
      <c r="H200" s="16">
        <f>VLOOKUP($D200,'Growth rate'!$B$3:$S$93,6,FALSE)*VLOOKUP($F200,BY_IND_Demand_Drivers!$B$5:$J$100,8,FALSE)</f>
        <v>0</v>
      </c>
      <c r="I200" s="16">
        <f>VLOOKUP($D200,'Growth rate'!$B$3:$S$93,6,FALSE)*VLOOKUP($F200,BY_IND_Demand_Drivers!$B$5:$J$100,9,FALSE)</f>
        <v>0</v>
      </c>
    </row>
    <row r="201" spans="1:9">
      <c r="A201" s="16">
        <f t="shared" si="1"/>
        <v>87</v>
      </c>
      <c r="C201" s="16" t="s">
        <v>11</v>
      </c>
      <c r="D201" s="16">
        <v>2052</v>
      </c>
      <c r="E201" s="16" t="s">
        <v>3</v>
      </c>
      <c r="F201" s="16" t="str">
        <f>VLOOKUP(A201,BY_IND_Demand_Drivers!$A$5:$B$95,2,FALSE)</f>
        <v>IODSH</v>
      </c>
      <c r="G201" s="16">
        <f>VLOOKUP($D201,'Growth rate'!$B$3:$S$93,6,FALSE)*VLOOKUP($F201,BY_IND_Demand_Drivers!$B$5:$J$100,7,FALSE)</f>
        <v>15.165022655380049</v>
      </c>
      <c r="H201" s="16">
        <f>VLOOKUP($D201,'Growth rate'!$B$3:$S$93,6,FALSE)*VLOOKUP($F201,BY_IND_Demand_Drivers!$B$5:$J$100,8,FALSE)</f>
        <v>0</v>
      </c>
      <c r="I201" s="16">
        <f>VLOOKUP($D201,'Growth rate'!$B$3:$S$93,6,FALSE)*VLOOKUP($F201,BY_IND_Demand_Drivers!$B$5:$J$100,9,FALSE)</f>
        <v>0</v>
      </c>
    </row>
    <row r="202" spans="1:9">
      <c r="A202" s="16">
        <f t="shared" si="1"/>
        <v>87</v>
      </c>
      <c r="C202" s="16" t="s">
        <v>11</v>
      </c>
      <c r="D202" s="16">
        <v>2053</v>
      </c>
      <c r="E202" s="16" t="s">
        <v>3</v>
      </c>
      <c r="F202" s="16" t="str">
        <f>VLOOKUP(A202,BY_IND_Demand_Drivers!$A$5:$B$95,2,FALSE)</f>
        <v>IODSH</v>
      </c>
      <c r="G202" s="16">
        <f>VLOOKUP($D202,'Growth rate'!$B$3:$S$93,6,FALSE)*VLOOKUP($F202,BY_IND_Demand_Drivers!$B$5:$J$100,7,FALSE)</f>
        <v>15.331771193497088</v>
      </c>
      <c r="H202" s="16">
        <f>VLOOKUP($D202,'Growth rate'!$B$3:$S$93,6,FALSE)*VLOOKUP($F202,BY_IND_Demand_Drivers!$B$5:$J$100,8,FALSE)</f>
        <v>0</v>
      </c>
      <c r="I202" s="16">
        <f>VLOOKUP($D202,'Growth rate'!$B$3:$S$93,6,FALSE)*VLOOKUP($F202,BY_IND_Demand_Drivers!$B$5:$J$100,9,FALSE)</f>
        <v>0</v>
      </c>
    </row>
    <row r="203" spans="1:9">
      <c r="A203" s="16">
        <f t="shared" si="1"/>
        <v>87</v>
      </c>
      <c r="C203" s="16" t="s">
        <v>11</v>
      </c>
      <c r="D203" s="16">
        <v>2054</v>
      </c>
      <c r="E203" s="16" t="s">
        <v>3</v>
      </c>
      <c r="F203" s="16" t="str">
        <f>VLOOKUP(A203,BY_IND_Demand_Drivers!$A$5:$B$95,2,FALSE)</f>
        <v>IODSH</v>
      </c>
      <c r="G203" s="16">
        <f>VLOOKUP($D203,'Growth rate'!$B$3:$S$93,6,FALSE)*VLOOKUP($F203,BY_IND_Demand_Drivers!$B$5:$J$100,7,FALSE)</f>
        <v>15.498519731614127</v>
      </c>
      <c r="H203" s="16">
        <f>VLOOKUP($D203,'Growth rate'!$B$3:$S$93,6,FALSE)*VLOOKUP($F203,BY_IND_Demand_Drivers!$B$5:$J$100,8,FALSE)</f>
        <v>0</v>
      </c>
      <c r="I203" s="16">
        <f>VLOOKUP($D203,'Growth rate'!$B$3:$S$93,6,FALSE)*VLOOKUP($F203,BY_IND_Demand_Drivers!$B$5:$J$100,9,FALSE)</f>
        <v>0</v>
      </c>
    </row>
    <row r="204" spans="1:9">
      <c r="A204" s="16">
        <f t="shared" si="1"/>
        <v>87</v>
      </c>
      <c r="C204" s="16" t="s">
        <v>11</v>
      </c>
      <c r="D204" s="16">
        <v>2055</v>
      </c>
      <c r="E204" s="16" t="s">
        <v>3</v>
      </c>
      <c r="F204" s="16" t="str">
        <f>VLOOKUP(A204,BY_IND_Demand_Drivers!$A$5:$B$95,2,FALSE)</f>
        <v>IODSH</v>
      </c>
      <c r="G204" s="16">
        <f>VLOOKUP($D204,'Growth rate'!$B$3:$S$93,6,FALSE)*VLOOKUP($F204,BY_IND_Demand_Drivers!$B$5:$J$100,7,FALSE)</f>
        <v>15.665268269731168</v>
      </c>
      <c r="H204" s="16">
        <f>VLOOKUP($D204,'Growth rate'!$B$3:$S$93,6,FALSE)*VLOOKUP($F204,BY_IND_Demand_Drivers!$B$5:$J$100,8,FALSE)</f>
        <v>0</v>
      </c>
      <c r="I204" s="16">
        <f>VLOOKUP($D204,'Growth rate'!$B$3:$S$93,6,FALSE)*VLOOKUP($F204,BY_IND_Demand_Drivers!$B$5:$J$100,9,FALSE)</f>
        <v>0</v>
      </c>
    </row>
    <row r="205" spans="1:9">
      <c r="A205" s="16">
        <f t="shared" si="1"/>
        <v>87</v>
      </c>
      <c r="C205" s="16" t="s">
        <v>11</v>
      </c>
      <c r="D205" s="16">
        <v>2056</v>
      </c>
      <c r="E205" s="16" t="s">
        <v>3</v>
      </c>
      <c r="F205" s="16" t="str">
        <f>VLOOKUP(A205,BY_IND_Demand_Drivers!$A$5:$B$95,2,FALSE)</f>
        <v>IODSH</v>
      </c>
      <c r="G205" s="16">
        <f>VLOOKUP($D205,'Growth rate'!$B$3:$S$93,6,FALSE)*VLOOKUP($F205,BY_IND_Demand_Drivers!$B$5:$J$100,7,FALSE)</f>
        <v>15.843769477955076</v>
      </c>
      <c r="H205" s="16">
        <f>VLOOKUP($D205,'Growth rate'!$B$3:$S$93,6,FALSE)*VLOOKUP($F205,BY_IND_Demand_Drivers!$B$5:$J$100,8,FALSE)</f>
        <v>0</v>
      </c>
      <c r="I205" s="16">
        <f>VLOOKUP($D205,'Growth rate'!$B$3:$S$93,6,FALSE)*VLOOKUP($F205,BY_IND_Demand_Drivers!$B$5:$J$100,9,FALSE)</f>
        <v>0</v>
      </c>
    </row>
    <row r="206" spans="1:9">
      <c r="A206" s="16">
        <f t="shared" si="1"/>
        <v>87</v>
      </c>
      <c r="C206" s="16" t="s">
        <v>11</v>
      </c>
      <c r="D206" s="16">
        <v>2057</v>
      </c>
      <c r="E206" s="16" t="s">
        <v>3</v>
      </c>
      <c r="F206" s="16" t="str">
        <f>VLOOKUP(A206,BY_IND_Demand_Drivers!$A$5:$B$95,2,FALSE)</f>
        <v>IODSH</v>
      </c>
      <c r="G206" s="16">
        <f>VLOOKUP($D206,'Growth rate'!$B$3:$S$93,6,FALSE)*VLOOKUP($F206,BY_IND_Demand_Drivers!$B$5:$J$100,7,FALSE)</f>
        <v>16.022270686178981</v>
      </c>
      <c r="H206" s="16">
        <f>VLOOKUP($D206,'Growth rate'!$B$3:$S$93,6,FALSE)*VLOOKUP($F206,BY_IND_Demand_Drivers!$B$5:$J$100,8,FALSE)</f>
        <v>0</v>
      </c>
      <c r="I206" s="16">
        <f>VLOOKUP($D206,'Growth rate'!$B$3:$S$93,6,FALSE)*VLOOKUP($F206,BY_IND_Demand_Drivers!$B$5:$J$100,9,FALSE)</f>
        <v>0</v>
      </c>
    </row>
    <row r="207" spans="1:9">
      <c r="A207" s="16">
        <f t="shared" si="1"/>
        <v>87</v>
      </c>
      <c r="C207" s="16" t="s">
        <v>11</v>
      </c>
      <c r="D207" s="16">
        <v>2058</v>
      </c>
      <c r="E207" s="16" t="s">
        <v>3</v>
      </c>
      <c r="F207" s="16" t="str">
        <f>VLOOKUP(A207,BY_IND_Demand_Drivers!$A$5:$B$95,2,FALSE)</f>
        <v>IODSH</v>
      </c>
      <c r="G207" s="16">
        <f>VLOOKUP($D207,'Growth rate'!$B$3:$S$93,6,FALSE)*VLOOKUP($F207,BY_IND_Demand_Drivers!$B$5:$J$100,7,FALSE)</f>
        <v>16.200771894402891</v>
      </c>
      <c r="H207" s="16">
        <f>VLOOKUP($D207,'Growth rate'!$B$3:$S$93,6,FALSE)*VLOOKUP($F207,BY_IND_Demand_Drivers!$B$5:$J$100,8,FALSE)</f>
        <v>0</v>
      </c>
      <c r="I207" s="16">
        <f>VLOOKUP($D207,'Growth rate'!$B$3:$S$93,6,FALSE)*VLOOKUP($F207,BY_IND_Demand_Drivers!$B$5:$J$100,9,FALSE)</f>
        <v>0</v>
      </c>
    </row>
    <row r="208" spans="1:9">
      <c r="A208" s="16">
        <f t="shared" si="1"/>
        <v>87</v>
      </c>
      <c r="C208" s="16" t="s">
        <v>11</v>
      </c>
      <c r="D208" s="16">
        <v>2059</v>
      </c>
      <c r="E208" s="16" t="s">
        <v>3</v>
      </c>
      <c r="F208" s="16" t="str">
        <f>VLOOKUP(A208,BY_IND_Demand_Drivers!$A$5:$B$95,2,FALSE)</f>
        <v>IODSH</v>
      </c>
      <c r="G208" s="16">
        <f>VLOOKUP($D208,'Growth rate'!$B$3:$S$93,6,FALSE)*VLOOKUP($F208,BY_IND_Demand_Drivers!$B$5:$J$100,7,FALSE)</f>
        <v>16.379273102626797</v>
      </c>
      <c r="H208" s="16">
        <f>VLOOKUP($D208,'Growth rate'!$B$3:$S$93,6,FALSE)*VLOOKUP($F208,BY_IND_Demand_Drivers!$B$5:$J$100,8,FALSE)</f>
        <v>0</v>
      </c>
      <c r="I208" s="16">
        <f>VLOOKUP($D208,'Growth rate'!$B$3:$S$93,6,FALSE)*VLOOKUP($F208,BY_IND_Demand_Drivers!$B$5:$J$100,9,FALSE)</f>
        <v>0</v>
      </c>
    </row>
    <row r="209" spans="1:9">
      <c r="A209" s="16">
        <f t="shared" si="1"/>
        <v>87</v>
      </c>
      <c r="C209" s="16" t="s">
        <v>11</v>
      </c>
      <c r="D209" s="16">
        <v>2060</v>
      </c>
      <c r="E209" s="16" t="s">
        <v>3</v>
      </c>
      <c r="F209" s="16" t="str">
        <f>VLOOKUP(A209,BY_IND_Demand_Drivers!$A$5:$B$95,2,FALSE)</f>
        <v>IODSH</v>
      </c>
      <c r="G209" s="16">
        <f>VLOOKUP($D209,'Growth rate'!$B$3:$S$93,6,FALSE)*VLOOKUP($F209,BY_IND_Demand_Drivers!$B$5:$J$100,7,FALSE)</f>
        <v>16.5577743108507</v>
      </c>
      <c r="H209" s="16">
        <f>VLOOKUP($D209,'Growth rate'!$B$3:$S$93,6,FALSE)*VLOOKUP($F209,BY_IND_Demand_Drivers!$B$5:$J$100,8,FALSE)</f>
        <v>0</v>
      </c>
      <c r="I209" s="16">
        <f>VLOOKUP($D209,'Growth rate'!$B$3:$S$93,6,FALSE)*VLOOKUP($F209,BY_IND_Demand_Drivers!$B$5:$J$100,9,FALSE)</f>
        <v>0</v>
      </c>
    </row>
    <row r="210" spans="1:9">
      <c r="A210" s="16">
        <f t="shared" si="1"/>
        <v>87</v>
      </c>
      <c r="C210" s="16" t="s">
        <v>11</v>
      </c>
      <c r="D210" s="16">
        <v>2061</v>
      </c>
      <c r="E210" s="16" t="s">
        <v>3</v>
      </c>
      <c r="F210" s="16" t="str">
        <f>VLOOKUP(A210,BY_IND_Demand_Drivers!$A$5:$B$95,2,FALSE)</f>
        <v>IODSH</v>
      </c>
      <c r="G210" s="16">
        <f>VLOOKUP($D210,'Growth rate'!$B$3:$S$93,6,FALSE)*VLOOKUP($F210,BY_IND_Demand_Drivers!$B$5:$J$100,7,FALSE)</f>
        <v>16.735130810745314</v>
      </c>
      <c r="H210" s="16">
        <f>VLOOKUP($D210,'Growth rate'!$B$3:$S$93,6,FALSE)*VLOOKUP($F210,BY_IND_Demand_Drivers!$B$5:$J$100,8,FALSE)</f>
        <v>0</v>
      </c>
      <c r="I210" s="16">
        <f>VLOOKUP($D210,'Growth rate'!$B$3:$S$93,6,FALSE)*VLOOKUP($F210,BY_IND_Demand_Drivers!$B$5:$J$100,9,FALSE)</f>
        <v>0</v>
      </c>
    </row>
    <row r="211" spans="1:9">
      <c r="A211" s="16">
        <f t="shared" si="1"/>
        <v>87</v>
      </c>
      <c r="C211" s="16" t="s">
        <v>11</v>
      </c>
      <c r="D211" s="16">
        <v>2062</v>
      </c>
      <c r="E211" s="16" t="s">
        <v>3</v>
      </c>
      <c r="F211" s="16" t="str">
        <f>VLOOKUP(A211,BY_IND_Demand_Drivers!$A$5:$B$95,2,FALSE)</f>
        <v>IODSH</v>
      </c>
      <c r="G211" s="16">
        <f>VLOOKUP($D211,'Growth rate'!$B$3:$S$93,6,FALSE)*VLOOKUP($F211,BY_IND_Demand_Drivers!$B$5:$J$100,7,FALSE)</f>
        <v>16.912487310639925</v>
      </c>
      <c r="H211" s="16">
        <f>VLOOKUP($D211,'Growth rate'!$B$3:$S$93,6,FALSE)*VLOOKUP($F211,BY_IND_Demand_Drivers!$B$5:$J$100,8,FALSE)</f>
        <v>0</v>
      </c>
      <c r="I211" s="16">
        <f>VLOOKUP($D211,'Growth rate'!$B$3:$S$93,6,FALSE)*VLOOKUP($F211,BY_IND_Demand_Drivers!$B$5:$J$100,9,FALSE)</f>
        <v>0</v>
      </c>
    </row>
    <row r="212" spans="1:9">
      <c r="A212" s="16">
        <f t="shared" si="1"/>
        <v>87</v>
      </c>
      <c r="C212" s="16" t="s">
        <v>11</v>
      </c>
      <c r="D212" s="16">
        <v>2063</v>
      </c>
      <c r="E212" s="16" t="s">
        <v>3</v>
      </c>
      <c r="F212" s="16" t="str">
        <f>VLOOKUP(A212,BY_IND_Demand_Drivers!$A$5:$B$95,2,FALSE)</f>
        <v>IODSH</v>
      </c>
      <c r="G212" s="16">
        <f>VLOOKUP($D212,'Growth rate'!$B$3:$S$93,6,FALSE)*VLOOKUP($F212,BY_IND_Demand_Drivers!$B$5:$J$100,7,FALSE)</f>
        <v>17.089843810534536</v>
      </c>
      <c r="H212" s="16">
        <f>VLOOKUP($D212,'Growth rate'!$B$3:$S$93,6,FALSE)*VLOOKUP($F212,BY_IND_Demand_Drivers!$B$5:$J$100,8,FALSE)</f>
        <v>0</v>
      </c>
      <c r="I212" s="16">
        <f>VLOOKUP($D212,'Growth rate'!$B$3:$S$93,6,FALSE)*VLOOKUP($F212,BY_IND_Demand_Drivers!$B$5:$J$100,9,FALSE)</f>
        <v>0</v>
      </c>
    </row>
    <row r="213" spans="1:9">
      <c r="A213" s="16">
        <f t="shared" si="1"/>
        <v>87</v>
      </c>
      <c r="C213" s="16" t="s">
        <v>11</v>
      </c>
      <c r="D213" s="16">
        <v>2064</v>
      </c>
      <c r="E213" s="16" t="s">
        <v>3</v>
      </c>
      <c r="F213" s="16" t="str">
        <f>VLOOKUP(A213,BY_IND_Demand_Drivers!$A$5:$B$95,2,FALSE)</f>
        <v>IODSH</v>
      </c>
      <c r="G213" s="16">
        <f>VLOOKUP($D213,'Growth rate'!$B$3:$S$93,6,FALSE)*VLOOKUP($F213,BY_IND_Demand_Drivers!$B$5:$J$100,7,FALSE)</f>
        <v>17.267200310429143</v>
      </c>
      <c r="H213" s="16">
        <f>VLOOKUP($D213,'Growth rate'!$B$3:$S$93,6,FALSE)*VLOOKUP($F213,BY_IND_Demand_Drivers!$B$5:$J$100,8,FALSE)</f>
        <v>0</v>
      </c>
      <c r="I213" s="16">
        <f>VLOOKUP($D213,'Growth rate'!$B$3:$S$93,6,FALSE)*VLOOKUP($F213,BY_IND_Demand_Drivers!$B$5:$J$100,9,FALSE)</f>
        <v>0</v>
      </c>
    </row>
    <row r="214" spans="1:9">
      <c r="A214" s="16">
        <f t="shared" si="1"/>
        <v>87</v>
      </c>
      <c r="C214" s="16" t="s">
        <v>11</v>
      </c>
      <c r="D214" s="16">
        <v>2065</v>
      </c>
      <c r="E214" s="16" t="s">
        <v>3</v>
      </c>
      <c r="F214" s="16" t="str">
        <f>VLOOKUP(A214,BY_IND_Demand_Drivers!$A$5:$B$95,2,FALSE)</f>
        <v>IODSH</v>
      </c>
      <c r="G214" s="16">
        <f>VLOOKUP($D214,'Growth rate'!$B$3:$S$93,6,FALSE)*VLOOKUP($F214,BY_IND_Demand_Drivers!$B$5:$J$100,7,FALSE)</f>
        <v>17.444556810323757</v>
      </c>
      <c r="H214" s="16">
        <f>VLOOKUP($D214,'Growth rate'!$B$3:$S$93,6,FALSE)*VLOOKUP($F214,BY_IND_Demand_Drivers!$B$5:$J$100,8,FALSE)</f>
        <v>0</v>
      </c>
      <c r="I214" s="16">
        <f>VLOOKUP($D214,'Growth rate'!$B$3:$S$93,6,FALSE)*VLOOKUP($F214,BY_IND_Demand_Drivers!$B$5:$J$100,9,FALSE)</f>
        <v>0</v>
      </c>
    </row>
    <row r="215" spans="1:9">
      <c r="A215" s="16">
        <f t="shared" ref="A215:A278" si="2">A133+1</f>
        <v>87</v>
      </c>
      <c r="C215" s="16" t="s">
        <v>11</v>
      </c>
      <c r="D215" s="16">
        <v>2066</v>
      </c>
      <c r="E215" s="16" t="s">
        <v>3</v>
      </c>
      <c r="F215" s="16" t="str">
        <f>VLOOKUP(A215,BY_IND_Demand_Drivers!$A$5:$B$95,2,FALSE)</f>
        <v>IODSH</v>
      </c>
      <c r="G215" s="16">
        <f>VLOOKUP($D215,'Growth rate'!$B$3:$S$93,6,FALSE)*VLOOKUP($F215,BY_IND_Demand_Drivers!$B$5:$J$100,7,FALSE)</f>
        <v>17.620063019326896</v>
      </c>
      <c r="H215" s="16">
        <f>VLOOKUP($D215,'Growth rate'!$B$3:$S$93,6,FALSE)*VLOOKUP($F215,BY_IND_Demand_Drivers!$B$5:$J$100,8,FALSE)</f>
        <v>0</v>
      </c>
      <c r="I215" s="16">
        <f>VLOOKUP($D215,'Growth rate'!$B$3:$S$93,6,FALSE)*VLOOKUP($F215,BY_IND_Demand_Drivers!$B$5:$J$100,9,FALSE)</f>
        <v>0</v>
      </c>
    </row>
    <row r="216" spans="1:9">
      <c r="A216" s="16">
        <f t="shared" si="2"/>
        <v>87</v>
      </c>
      <c r="C216" s="16" t="s">
        <v>11</v>
      </c>
      <c r="D216" s="16">
        <v>2067</v>
      </c>
      <c r="E216" s="16" t="s">
        <v>3</v>
      </c>
      <c r="F216" s="16" t="str">
        <f>VLOOKUP(A216,BY_IND_Demand_Drivers!$A$5:$B$95,2,FALSE)</f>
        <v>IODSH</v>
      </c>
      <c r="G216" s="16">
        <f>VLOOKUP($D216,'Growth rate'!$B$3:$S$93,6,FALSE)*VLOOKUP($F216,BY_IND_Demand_Drivers!$B$5:$J$100,7,FALSE)</f>
        <v>17.795569228330042</v>
      </c>
      <c r="H216" s="16">
        <f>VLOOKUP($D216,'Growth rate'!$B$3:$S$93,6,FALSE)*VLOOKUP($F216,BY_IND_Demand_Drivers!$B$5:$J$100,8,FALSE)</f>
        <v>0</v>
      </c>
      <c r="I216" s="16">
        <f>VLOOKUP($D216,'Growth rate'!$B$3:$S$93,6,FALSE)*VLOOKUP($F216,BY_IND_Demand_Drivers!$B$5:$J$100,9,FALSE)</f>
        <v>0</v>
      </c>
    </row>
    <row r="217" spans="1:9">
      <c r="A217" s="16">
        <f t="shared" si="2"/>
        <v>87</v>
      </c>
      <c r="C217" s="16" t="s">
        <v>11</v>
      </c>
      <c r="D217" s="16">
        <v>2068</v>
      </c>
      <c r="E217" s="16" t="s">
        <v>3</v>
      </c>
      <c r="F217" s="16" t="str">
        <f>VLOOKUP(A217,BY_IND_Demand_Drivers!$A$5:$B$95,2,FALSE)</f>
        <v>IODSH</v>
      </c>
      <c r="G217" s="16">
        <f>VLOOKUP($D217,'Growth rate'!$B$3:$S$93,6,FALSE)*VLOOKUP($F217,BY_IND_Demand_Drivers!$B$5:$J$100,7,FALSE)</f>
        <v>17.971075437333177</v>
      </c>
      <c r="H217" s="16">
        <f>VLOOKUP($D217,'Growth rate'!$B$3:$S$93,6,FALSE)*VLOOKUP($F217,BY_IND_Demand_Drivers!$B$5:$J$100,8,FALSE)</f>
        <v>0</v>
      </c>
      <c r="I217" s="16">
        <f>VLOOKUP($D217,'Growth rate'!$B$3:$S$93,6,FALSE)*VLOOKUP($F217,BY_IND_Demand_Drivers!$B$5:$J$100,9,FALSE)</f>
        <v>0</v>
      </c>
    </row>
    <row r="218" spans="1:9">
      <c r="A218" s="16">
        <f t="shared" si="2"/>
        <v>87</v>
      </c>
      <c r="C218" s="16" t="s">
        <v>11</v>
      </c>
      <c r="D218" s="16">
        <v>2069</v>
      </c>
      <c r="E218" s="16" t="s">
        <v>3</v>
      </c>
      <c r="F218" s="16" t="str">
        <f>VLOOKUP(A218,BY_IND_Demand_Drivers!$A$5:$B$95,2,FALSE)</f>
        <v>IODSH</v>
      </c>
      <c r="G218" s="16">
        <f>VLOOKUP($D218,'Growth rate'!$B$3:$S$93,6,FALSE)*VLOOKUP($F218,BY_IND_Demand_Drivers!$B$5:$J$100,7,FALSE)</f>
        <v>18.146581646336323</v>
      </c>
      <c r="H218" s="16">
        <f>VLOOKUP($D218,'Growth rate'!$B$3:$S$93,6,FALSE)*VLOOKUP($F218,BY_IND_Demand_Drivers!$B$5:$J$100,8,FALSE)</f>
        <v>0</v>
      </c>
      <c r="I218" s="16">
        <f>VLOOKUP($D218,'Growth rate'!$B$3:$S$93,6,FALSE)*VLOOKUP($F218,BY_IND_Demand_Drivers!$B$5:$J$100,9,FALSE)</f>
        <v>0</v>
      </c>
    </row>
    <row r="219" spans="1:9">
      <c r="A219" s="16">
        <f t="shared" si="2"/>
        <v>87</v>
      </c>
      <c r="C219" s="16" t="s">
        <v>11</v>
      </c>
      <c r="D219" s="16">
        <v>2070</v>
      </c>
      <c r="E219" s="16" t="s">
        <v>3</v>
      </c>
      <c r="F219" s="16" t="str">
        <f>VLOOKUP(A219,BY_IND_Demand_Drivers!$A$5:$B$95,2,FALSE)</f>
        <v>IODSH</v>
      </c>
      <c r="G219" s="16">
        <f>VLOOKUP($D219,'Growth rate'!$B$3:$S$93,6,FALSE)*VLOOKUP($F219,BY_IND_Demand_Drivers!$B$5:$J$100,7,FALSE)</f>
        <v>18.322087855339461</v>
      </c>
      <c r="H219" s="16">
        <f>VLOOKUP($D219,'Growth rate'!$B$3:$S$93,6,FALSE)*VLOOKUP($F219,BY_IND_Demand_Drivers!$B$5:$J$100,8,FALSE)</f>
        <v>0</v>
      </c>
      <c r="I219" s="16">
        <f>VLOOKUP($D219,'Growth rate'!$B$3:$S$93,6,FALSE)*VLOOKUP($F219,BY_IND_Demand_Drivers!$B$5:$J$100,9,FALSE)</f>
        <v>0</v>
      </c>
    </row>
    <row r="220" spans="1:9">
      <c r="A220" s="16">
        <f t="shared" si="2"/>
        <v>87</v>
      </c>
      <c r="C220" s="16" t="s">
        <v>11</v>
      </c>
      <c r="D220" s="16">
        <v>2071</v>
      </c>
      <c r="E220" s="16" t="s">
        <v>3</v>
      </c>
      <c r="F220" s="16" t="str">
        <f>VLOOKUP(A220,BY_IND_Demand_Drivers!$A$5:$B$95,2,FALSE)</f>
        <v>IODSH</v>
      </c>
      <c r="G220" s="16">
        <f>VLOOKUP($D220,'Growth rate'!$B$3:$S$93,6,FALSE)*VLOOKUP($F220,BY_IND_Demand_Drivers!$B$5:$J$100,7,FALSE)</f>
        <v>18.488310312091926</v>
      </c>
      <c r="H220" s="16">
        <f>VLOOKUP($D220,'Growth rate'!$B$3:$S$93,6,FALSE)*VLOOKUP($F220,BY_IND_Demand_Drivers!$B$5:$J$100,8,FALSE)</f>
        <v>0</v>
      </c>
      <c r="I220" s="16">
        <f>VLOOKUP($D220,'Growth rate'!$B$3:$S$93,6,FALSE)*VLOOKUP($F220,BY_IND_Demand_Drivers!$B$5:$J$100,9,FALSE)</f>
        <v>0</v>
      </c>
    </row>
    <row r="221" spans="1:9">
      <c r="A221" s="16">
        <f t="shared" si="2"/>
        <v>87</v>
      </c>
      <c r="C221" s="16" t="s">
        <v>11</v>
      </c>
      <c r="D221" s="16">
        <v>2072</v>
      </c>
      <c r="E221" s="16" t="s">
        <v>3</v>
      </c>
      <c r="F221" s="16" t="str">
        <f>VLOOKUP(A221,BY_IND_Demand_Drivers!$A$5:$B$95,2,FALSE)</f>
        <v>IODSH</v>
      </c>
      <c r="G221" s="16">
        <f>VLOOKUP($D221,'Growth rate'!$B$3:$S$93,6,FALSE)*VLOOKUP($F221,BY_IND_Demand_Drivers!$B$5:$J$100,7,FALSE)</f>
        <v>18.654532768844394</v>
      </c>
      <c r="H221" s="16">
        <f>VLOOKUP($D221,'Growth rate'!$B$3:$S$93,6,FALSE)*VLOOKUP($F221,BY_IND_Demand_Drivers!$B$5:$J$100,8,FALSE)</f>
        <v>0</v>
      </c>
      <c r="I221" s="16">
        <f>VLOOKUP($D221,'Growth rate'!$B$3:$S$93,6,FALSE)*VLOOKUP($F221,BY_IND_Demand_Drivers!$B$5:$J$100,9,FALSE)</f>
        <v>0</v>
      </c>
    </row>
    <row r="222" spans="1:9">
      <c r="A222" s="16">
        <f t="shared" si="2"/>
        <v>87</v>
      </c>
      <c r="C222" s="16" t="s">
        <v>11</v>
      </c>
      <c r="D222" s="16">
        <v>2073</v>
      </c>
      <c r="E222" s="16" t="s">
        <v>3</v>
      </c>
      <c r="F222" s="16" t="str">
        <f>VLOOKUP(A222,BY_IND_Demand_Drivers!$A$5:$B$95,2,FALSE)</f>
        <v>IODSH</v>
      </c>
      <c r="G222" s="16">
        <f>VLOOKUP($D222,'Growth rate'!$B$3:$S$93,6,FALSE)*VLOOKUP($F222,BY_IND_Demand_Drivers!$B$5:$J$100,7,FALSE)</f>
        <v>18.820755225596852</v>
      </c>
      <c r="H222" s="16">
        <f>VLOOKUP($D222,'Growth rate'!$B$3:$S$93,6,FALSE)*VLOOKUP($F222,BY_IND_Demand_Drivers!$B$5:$J$100,8,FALSE)</f>
        <v>0</v>
      </c>
      <c r="I222" s="16">
        <f>VLOOKUP($D222,'Growth rate'!$B$3:$S$93,6,FALSE)*VLOOKUP($F222,BY_IND_Demand_Drivers!$B$5:$J$100,9,FALSE)</f>
        <v>0</v>
      </c>
    </row>
    <row r="223" spans="1:9">
      <c r="A223" s="16">
        <f t="shared" si="2"/>
        <v>87</v>
      </c>
      <c r="C223" s="16" t="s">
        <v>11</v>
      </c>
      <c r="D223" s="16">
        <v>2074</v>
      </c>
      <c r="E223" s="16" t="s">
        <v>3</v>
      </c>
      <c r="F223" s="16" t="str">
        <f>VLOOKUP(A223,BY_IND_Demand_Drivers!$A$5:$B$95,2,FALSE)</f>
        <v>IODSH</v>
      </c>
      <c r="G223" s="16">
        <f>VLOOKUP($D223,'Growth rate'!$B$3:$S$93,6,FALSE)*VLOOKUP($F223,BY_IND_Demand_Drivers!$B$5:$J$100,7,FALSE)</f>
        <v>18.986977682349313</v>
      </c>
      <c r="H223" s="16">
        <f>VLOOKUP($D223,'Growth rate'!$B$3:$S$93,6,FALSE)*VLOOKUP($F223,BY_IND_Demand_Drivers!$B$5:$J$100,8,FALSE)</f>
        <v>0</v>
      </c>
      <c r="I223" s="16">
        <f>VLOOKUP($D223,'Growth rate'!$B$3:$S$93,6,FALSE)*VLOOKUP($F223,BY_IND_Demand_Drivers!$B$5:$J$100,9,FALSE)</f>
        <v>0</v>
      </c>
    </row>
    <row r="224" spans="1:9">
      <c r="A224" s="16">
        <f t="shared" si="2"/>
        <v>87</v>
      </c>
      <c r="C224" s="16" t="s">
        <v>11</v>
      </c>
      <c r="D224" s="16">
        <v>2075</v>
      </c>
      <c r="E224" s="16" t="s">
        <v>3</v>
      </c>
      <c r="F224" s="16" t="str">
        <f>VLOOKUP(A224,BY_IND_Demand_Drivers!$A$5:$B$95,2,FALSE)</f>
        <v>IODSH</v>
      </c>
      <c r="G224" s="16">
        <f>VLOOKUP($D224,'Growth rate'!$B$3:$S$93,6,FALSE)*VLOOKUP($F224,BY_IND_Demand_Drivers!$B$5:$J$100,7,FALSE)</f>
        <v>19.153200139101777</v>
      </c>
      <c r="H224" s="16">
        <f>VLOOKUP($D224,'Growth rate'!$B$3:$S$93,6,FALSE)*VLOOKUP($F224,BY_IND_Demand_Drivers!$B$5:$J$100,8,FALSE)</f>
        <v>0</v>
      </c>
      <c r="I224" s="16">
        <f>VLOOKUP($D224,'Growth rate'!$B$3:$S$93,6,FALSE)*VLOOKUP($F224,BY_IND_Demand_Drivers!$B$5:$J$100,9,FALSE)</f>
        <v>0</v>
      </c>
    </row>
    <row r="225" spans="1:9">
      <c r="A225" s="16">
        <f t="shared" si="2"/>
        <v>87</v>
      </c>
      <c r="C225" s="16" t="s">
        <v>11</v>
      </c>
      <c r="D225" s="16">
        <v>2076</v>
      </c>
      <c r="E225" s="16" t="s">
        <v>3</v>
      </c>
      <c r="F225" s="16" t="str">
        <f>VLOOKUP(A225,BY_IND_Demand_Drivers!$A$5:$B$95,2,FALSE)</f>
        <v>IODSH</v>
      </c>
      <c r="G225" s="16">
        <f>VLOOKUP($D225,'Growth rate'!$B$3:$S$93,6,FALSE)*VLOOKUP($F225,BY_IND_Demand_Drivers!$B$5:$J$100,7,FALSE)</f>
        <v>19.309286678748546</v>
      </c>
      <c r="H225" s="16">
        <f>VLOOKUP($D225,'Growth rate'!$B$3:$S$93,6,FALSE)*VLOOKUP($F225,BY_IND_Demand_Drivers!$B$5:$J$100,8,FALSE)</f>
        <v>0</v>
      </c>
      <c r="I225" s="16">
        <f>VLOOKUP($D225,'Growth rate'!$B$3:$S$93,6,FALSE)*VLOOKUP($F225,BY_IND_Demand_Drivers!$B$5:$J$100,9,FALSE)</f>
        <v>0</v>
      </c>
    </row>
    <row r="226" spans="1:9">
      <c r="A226" s="16">
        <f t="shared" si="2"/>
        <v>87</v>
      </c>
      <c r="C226" s="16" t="s">
        <v>11</v>
      </c>
      <c r="D226" s="16">
        <v>2077</v>
      </c>
      <c r="E226" s="16" t="s">
        <v>3</v>
      </c>
      <c r="F226" s="16" t="str">
        <f>VLOOKUP(A226,BY_IND_Demand_Drivers!$A$5:$B$95,2,FALSE)</f>
        <v>IODSH</v>
      </c>
      <c r="G226" s="16">
        <f>VLOOKUP($D226,'Growth rate'!$B$3:$S$93,6,FALSE)*VLOOKUP($F226,BY_IND_Demand_Drivers!$B$5:$J$100,7,FALSE)</f>
        <v>19.465373218395314</v>
      </c>
      <c r="H226" s="16">
        <f>VLOOKUP($D226,'Growth rate'!$B$3:$S$93,6,FALSE)*VLOOKUP($F226,BY_IND_Demand_Drivers!$B$5:$J$100,8,FALSE)</f>
        <v>0</v>
      </c>
      <c r="I226" s="16">
        <f>VLOOKUP($D226,'Growth rate'!$B$3:$S$93,6,FALSE)*VLOOKUP($F226,BY_IND_Demand_Drivers!$B$5:$J$100,9,FALSE)</f>
        <v>0</v>
      </c>
    </row>
    <row r="227" spans="1:9">
      <c r="A227" s="16">
        <f t="shared" si="2"/>
        <v>87</v>
      </c>
      <c r="C227" s="16" t="s">
        <v>11</v>
      </c>
      <c r="D227" s="16">
        <v>2078</v>
      </c>
      <c r="E227" s="16" t="s">
        <v>3</v>
      </c>
      <c r="F227" s="16" t="str">
        <f>VLOOKUP(A227,BY_IND_Demand_Drivers!$A$5:$B$95,2,FALSE)</f>
        <v>IODSH</v>
      </c>
      <c r="G227" s="16">
        <f>VLOOKUP($D227,'Growth rate'!$B$3:$S$93,6,FALSE)*VLOOKUP($F227,BY_IND_Demand_Drivers!$B$5:$J$100,7,FALSE)</f>
        <v>19.621459758042079</v>
      </c>
      <c r="H227" s="16">
        <f>VLOOKUP($D227,'Growth rate'!$B$3:$S$93,6,FALSE)*VLOOKUP($F227,BY_IND_Demand_Drivers!$B$5:$J$100,8,FALSE)</f>
        <v>0</v>
      </c>
      <c r="I227" s="16">
        <f>VLOOKUP($D227,'Growth rate'!$B$3:$S$93,6,FALSE)*VLOOKUP($F227,BY_IND_Demand_Drivers!$B$5:$J$100,9,FALSE)</f>
        <v>0</v>
      </c>
    </row>
    <row r="228" spans="1:9">
      <c r="A228" s="16">
        <f t="shared" si="2"/>
        <v>87</v>
      </c>
      <c r="C228" s="16" t="s">
        <v>11</v>
      </c>
      <c r="D228" s="16">
        <v>2079</v>
      </c>
      <c r="E228" s="16" t="s">
        <v>3</v>
      </c>
      <c r="F228" s="16" t="str">
        <f>VLOOKUP(A228,BY_IND_Demand_Drivers!$A$5:$B$95,2,FALSE)</f>
        <v>IODSH</v>
      </c>
      <c r="G228" s="16">
        <f>VLOOKUP($D228,'Growth rate'!$B$3:$S$93,6,FALSE)*VLOOKUP($F228,BY_IND_Demand_Drivers!$B$5:$J$100,7,FALSE)</f>
        <v>19.777546297688847</v>
      </c>
      <c r="H228" s="16">
        <f>VLOOKUP($D228,'Growth rate'!$B$3:$S$93,6,FALSE)*VLOOKUP($F228,BY_IND_Demand_Drivers!$B$5:$J$100,8,FALSE)</f>
        <v>0</v>
      </c>
      <c r="I228" s="16">
        <f>VLOOKUP($D228,'Growth rate'!$B$3:$S$93,6,FALSE)*VLOOKUP($F228,BY_IND_Demand_Drivers!$B$5:$J$100,9,FALSE)</f>
        <v>0</v>
      </c>
    </row>
    <row r="229" spans="1:9">
      <c r="A229" s="16">
        <f t="shared" si="2"/>
        <v>87</v>
      </c>
      <c r="C229" s="16" t="s">
        <v>11</v>
      </c>
      <c r="D229" s="16">
        <v>2080</v>
      </c>
      <c r="E229" s="16" t="s">
        <v>3</v>
      </c>
      <c r="F229" s="16" t="str">
        <f>VLOOKUP(A229,BY_IND_Demand_Drivers!$A$5:$B$95,2,FALSE)</f>
        <v>IODSH</v>
      </c>
      <c r="G229" s="16">
        <f>VLOOKUP($D229,'Growth rate'!$B$3:$S$93,6,FALSE)*VLOOKUP($F229,BY_IND_Demand_Drivers!$B$5:$J$100,7,FALSE)</f>
        <v>19.933632837335615</v>
      </c>
      <c r="H229" s="16">
        <f>VLOOKUP($D229,'Growth rate'!$B$3:$S$93,6,FALSE)*VLOOKUP($F229,BY_IND_Demand_Drivers!$B$5:$J$100,8,FALSE)</f>
        <v>0</v>
      </c>
      <c r="I229" s="16">
        <f>VLOOKUP($D229,'Growth rate'!$B$3:$S$93,6,FALSE)*VLOOKUP($F229,BY_IND_Demand_Drivers!$B$5:$J$100,9,FALSE)</f>
        <v>0</v>
      </c>
    </row>
    <row r="230" spans="1:9">
      <c r="A230" s="16">
        <f t="shared" si="2"/>
        <v>87</v>
      </c>
      <c r="C230" s="16" t="s">
        <v>11</v>
      </c>
      <c r="D230" s="16">
        <v>2081</v>
      </c>
      <c r="E230" s="16" t="s">
        <v>3</v>
      </c>
      <c r="F230" s="16" t="str">
        <f>VLOOKUP(A230,BY_IND_Demand_Drivers!$A$5:$B$95,2,FALSE)</f>
        <v>IODSH</v>
      </c>
      <c r="G230" s="16">
        <f>VLOOKUP($D230,'Growth rate'!$B$3:$S$93,6,FALSE)*VLOOKUP($F230,BY_IND_Demand_Drivers!$B$5:$J$100,7,FALSE)</f>
        <v>20.070741938950185</v>
      </c>
      <c r="H230" s="16">
        <f>VLOOKUP($D230,'Growth rate'!$B$3:$S$93,6,FALSE)*VLOOKUP($F230,BY_IND_Demand_Drivers!$B$5:$J$100,8,FALSE)</f>
        <v>0</v>
      </c>
      <c r="I230" s="16">
        <f>VLOOKUP($D230,'Growth rate'!$B$3:$S$93,6,FALSE)*VLOOKUP($F230,BY_IND_Demand_Drivers!$B$5:$J$100,9,FALSE)</f>
        <v>0</v>
      </c>
    </row>
    <row r="231" spans="1:9">
      <c r="A231" s="16">
        <f t="shared" si="2"/>
        <v>87</v>
      </c>
      <c r="C231" s="16" t="s">
        <v>11</v>
      </c>
      <c r="D231" s="16">
        <v>2082</v>
      </c>
      <c r="E231" s="16" t="s">
        <v>3</v>
      </c>
      <c r="F231" s="16" t="str">
        <f>VLOOKUP(A231,BY_IND_Demand_Drivers!$A$5:$B$95,2,FALSE)</f>
        <v>IODSH</v>
      </c>
      <c r="G231" s="16">
        <f>VLOOKUP($D231,'Growth rate'!$B$3:$S$93,6,FALSE)*VLOOKUP($F231,BY_IND_Demand_Drivers!$B$5:$J$100,7,FALSE)</f>
        <v>20.207851040564748</v>
      </c>
      <c r="H231" s="16">
        <f>VLOOKUP($D231,'Growth rate'!$B$3:$S$93,6,FALSE)*VLOOKUP($F231,BY_IND_Demand_Drivers!$B$5:$J$100,8,FALSE)</f>
        <v>0</v>
      </c>
      <c r="I231" s="16">
        <f>VLOOKUP($D231,'Growth rate'!$B$3:$S$93,6,FALSE)*VLOOKUP($F231,BY_IND_Demand_Drivers!$B$5:$J$100,9,FALSE)</f>
        <v>0</v>
      </c>
    </row>
    <row r="232" spans="1:9">
      <c r="A232" s="16">
        <f t="shared" si="2"/>
        <v>87</v>
      </c>
      <c r="C232" s="16" t="s">
        <v>11</v>
      </c>
      <c r="D232" s="16">
        <v>2083</v>
      </c>
      <c r="E232" s="16" t="s">
        <v>3</v>
      </c>
      <c r="F232" s="16" t="str">
        <f>VLOOKUP(A232,BY_IND_Demand_Drivers!$A$5:$B$95,2,FALSE)</f>
        <v>IODSH</v>
      </c>
      <c r="G232" s="16">
        <f>VLOOKUP($D232,'Growth rate'!$B$3:$S$93,6,FALSE)*VLOOKUP($F232,BY_IND_Demand_Drivers!$B$5:$J$100,7,FALSE)</f>
        <v>20.344960142179321</v>
      </c>
      <c r="H232" s="16">
        <f>VLOOKUP($D232,'Growth rate'!$B$3:$S$93,6,FALSE)*VLOOKUP($F232,BY_IND_Demand_Drivers!$B$5:$J$100,8,FALSE)</f>
        <v>0</v>
      </c>
      <c r="I232" s="16">
        <f>VLOOKUP($D232,'Growth rate'!$B$3:$S$93,6,FALSE)*VLOOKUP($F232,BY_IND_Demand_Drivers!$B$5:$J$100,9,FALSE)</f>
        <v>0</v>
      </c>
    </row>
    <row r="233" spans="1:9">
      <c r="A233" s="16">
        <f t="shared" si="2"/>
        <v>87</v>
      </c>
      <c r="C233" s="16" t="s">
        <v>11</v>
      </c>
      <c r="D233" s="16">
        <v>2084</v>
      </c>
      <c r="E233" s="16" t="s">
        <v>3</v>
      </c>
      <c r="F233" s="16" t="str">
        <f>VLOOKUP(A233,BY_IND_Demand_Drivers!$A$5:$B$95,2,FALSE)</f>
        <v>IODSH</v>
      </c>
      <c r="G233" s="16">
        <f>VLOOKUP($D233,'Growth rate'!$B$3:$S$93,6,FALSE)*VLOOKUP($F233,BY_IND_Demand_Drivers!$B$5:$J$100,7,FALSE)</f>
        <v>20.482069243793887</v>
      </c>
      <c r="H233" s="16">
        <f>VLOOKUP($D233,'Growth rate'!$B$3:$S$93,6,FALSE)*VLOOKUP($F233,BY_IND_Demand_Drivers!$B$5:$J$100,8,FALSE)</f>
        <v>0</v>
      </c>
      <c r="I233" s="16">
        <f>VLOOKUP($D233,'Growth rate'!$B$3:$S$93,6,FALSE)*VLOOKUP($F233,BY_IND_Demand_Drivers!$B$5:$J$100,9,FALSE)</f>
        <v>0</v>
      </c>
    </row>
    <row r="234" spans="1:9">
      <c r="A234" s="16">
        <f t="shared" si="2"/>
        <v>87</v>
      </c>
      <c r="C234" s="16" t="s">
        <v>11</v>
      </c>
      <c r="D234" s="16">
        <v>2085</v>
      </c>
      <c r="E234" s="16" t="s">
        <v>3</v>
      </c>
      <c r="F234" s="16" t="str">
        <f>VLOOKUP(A234,BY_IND_Demand_Drivers!$A$5:$B$95,2,FALSE)</f>
        <v>IODSH</v>
      </c>
      <c r="G234" s="16">
        <f>VLOOKUP($D234,'Growth rate'!$B$3:$S$93,6,FALSE)*VLOOKUP($F234,BY_IND_Demand_Drivers!$B$5:$J$100,7,FALSE)</f>
        <v>20.619178345408457</v>
      </c>
      <c r="H234" s="16">
        <f>VLOOKUP($D234,'Growth rate'!$B$3:$S$93,6,FALSE)*VLOOKUP($F234,BY_IND_Demand_Drivers!$B$5:$J$100,8,FALSE)</f>
        <v>0</v>
      </c>
      <c r="I234" s="16">
        <f>VLOOKUP($D234,'Growth rate'!$B$3:$S$93,6,FALSE)*VLOOKUP($F234,BY_IND_Demand_Drivers!$B$5:$J$100,9,FALSE)</f>
        <v>0</v>
      </c>
    </row>
    <row r="235" spans="1:9">
      <c r="A235" s="16">
        <f t="shared" si="2"/>
        <v>87</v>
      </c>
      <c r="C235" s="16" t="s">
        <v>11</v>
      </c>
      <c r="D235" s="16">
        <v>2086</v>
      </c>
      <c r="E235" s="16" t="s">
        <v>3</v>
      </c>
      <c r="F235" s="16" t="str">
        <f>VLOOKUP(A235,BY_IND_Demand_Drivers!$A$5:$B$95,2,FALSE)</f>
        <v>IODSH</v>
      </c>
      <c r="G235" s="16">
        <f>VLOOKUP($D235,'Growth rate'!$B$3:$S$93,6,FALSE)*VLOOKUP($F235,BY_IND_Demand_Drivers!$B$5:$J$100,7,FALSE)</f>
        <v>20.739647872339432</v>
      </c>
      <c r="H235" s="16">
        <f>VLOOKUP($D235,'Growth rate'!$B$3:$S$93,6,FALSE)*VLOOKUP($F235,BY_IND_Demand_Drivers!$B$5:$J$100,8,FALSE)</f>
        <v>0</v>
      </c>
      <c r="I235" s="16">
        <f>VLOOKUP($D235,'Growth rate'!$B$3:$S$93,6,FALSE)*VLOOKUP($F235,BY_IND_Demand_Drivers!$B$5:$J$100,9,FALSE)</f>
        <v>0</v>
      </c>
    </row>
    <row r="236" spans="1:9">
      <c r="A236" s="16">
        <f t="shared" si="2"/>
        <v>87</v>
      </c>
      <c r="C236" s="16" t="s">
        <v>11</v>
      </c>
      <c r="D236" s="16">
        <v>2087</v>
      </c>
      <c r="E236" s="16" t="s">
        <v>3</v>
      </c>
      <c r="F236" s="16" t="str">
        <f>VLOOKUP(A236,BY_IND_Demand_Drivers!$A$5:$B$95,2,FALSE)</f>
        <v>IODSH</v>
      </c>
      <c r="G236" s="16">
        <f>VLOOKUP($D236,'Growth rate'!$B$3:$S$93,6,FALSE)*VLOOKUP($F236,BY_IND_Demand_Drivers!$B$5:$J$100,7,FALSE)</f>
        <v>20.860117399270404</v>
      </c>
      <c r="H236" s="16">
        <f>VLOOKUP($D236,'Growth rate'!$B$3:$S$93,6,FALSE)*VLOOKUP($F236,BY_IND_Demand_Drivers!$B$5:$J$100,8,FALSE)</f>
        <v>0</v>
      </c>
      <c r="I236" s="16">
        <f>VLOOKUP($D236,'Growth rate'!$B$3:$S$93,6,FALSE)*VLOOKUP($F236,BY_IND_Demand_Drivers!$B$5:$J$100,9,FALSE)</f>
        <v>0</v>
      </c>
    </row>
    <row r="237" spans="1:9">
      <c r="A237" s="16">
        <f t="shared" si="2"/>
        <v>87</v>
      </c>
      <c r="C237" s="16" t="s">
        <v>11</v>
      </c>
      <c r="D237" s="16">
        <v>2088</v>
      </c>
      <c r="E237" s="16" t="s">
        <v>3</v>
      </c>
      <c r="F237" s="16" t="str">
        <f>VLOOKUP(A237,BY_IND_Demand_Drivers!$A$5:$B$95,2,FALSE)</f>
        <v>IODSH</v>
      </c>
      <c r="G237" s="16">
        <f>VLOOKUP($D237,'Growth rate'!$B$3:$S$93,6,FALSE)*VLOOKUP($F237,BY_IND_Demand_Drivers!$B$5:$J$100,7,FALSE)</f>
        <v>20.980586926201379</v>
      </c>
      <c r="H237" s="16">
        <f>VLOOKUP($D237,'Growth rate'!$B$3:$S$93,6,FALSE)*VLOOKUP($F237,BY_IND_Demand_Drivers!$B$5:$J$100,8,FALSE)</f>
        <v>0</v>
      </c>
      <c r="I237" s="16">
        <f>VLOOKUP($D237,'Growth rate'!$B$3:$S$93,6,FALSE)*VLOOKUP($F237,BY_IND_Demand_Drivers!$B$5:$J$100,9,FALSE)</f>
        <v>0</v>
      </c>
    </row>
    <row r="238" spans="1:9">
      <c r="A238" s="16">
        <f t="shared" si="2"/>
        <v>87</v>
      </c>
      <c r="C238" s="16" t="s">
        <v>11</v>
      </c>
      <c r="D238" s="16">
        <v>2089</v>
      </c>
      <c r="E238" s="16" t="s">
        <v>3</v>
      </c>
      <c r="F238" s="16" t="str">
        <f>VLOOKUP(A238,BY_IND_Demand_Drivers!$A$5:$B$95,2,FALSE)</f>
        <v>IODSH</v>
      </c>
      <c r="G238" s="16">
        <f>VLOOKUP($D238,'Growth rate'!$B$3:$S$93,6,FALSE)*VLOOKUP($F238,BY_IND_Demand_Drivers!$B$5:$J$100,7,FALSE)</f>
        <v>21.101056453132355</v>
      </c>
      <c r="H238" s="16">
        <f>VLOOKUP($D238,'Growth rate'!$B$3:$S$93,6,FALSE)*VLOOKUP($F238,BY_IND_Demand_Drivers!$B$5:$J$100,8,FALSE)</f>
        <v>0</v>
      </c>
      <c r="I238" s="16">
        <f>VLOOKUP($D238,'Growth rate'!$B$3:$S$93,6,FALSE)*VLOOKUP($F238,BY_IND_Demand_Drivers!$B$5:$J$100,9,FALSE)</f>
        <v>0</v>
      </c>
    </row>
    <row r="239" spans="1:9">
      <c r="A239" s="16">
        <f t="shared" si="2"/>
        <v>87</v>
      </c>
      <c r="C239" s="16" t="s">
        <v>11</v>
      </c>
      <c r="D239" s="16">
        <v>2090</v>
      </c>
      <c r="E239" s="16" t="s">
        <v>3</v>
      </c>
      <c r="F239" s="16" t="str">
        <f>VLOOKUP(A239,BY_IND_Demand_Drivers!$A$5:$B$95,2,FALSE)</f>
        <v>IODSH</v>
      </c>
      <c r="G239" s="16">
        <f>VLOOKUP($D239,'Growth rate'!$B$3:$S$93,6,FALSE)*VLOOKUP($F239,BY_IND_Demand_Drivers!$B$5:$J$100,7,FALSE)</f>
        <v>21.22152598006333</v>
      </c>
      <c r="H239" s="16">
        <f>VLOOKUP($D239,'Growth rate'!$B$3:$S$93,6,FALSE)*VLOOKUP($F239,BY_IND_Demand_Drivers!$B$5:$J$100,8,FALSE)</f>
        <v>0</v>
      </c>
      <c r="I239" s="16">
        <f>VLOOKUP($D239,'Growth rate'!$B$3:$S$93,6,FALSE)*VLOOKUP($F239,BY_IND_Demand_Drivers!$B$5:$J$100,9,FALSE)</f>
        <v>0</v>
      </c>
    </row>
    <row r="240" spans="1:9">
      <c r="A240" s="16">
        <f t="shared" si="2"/>
        <v>87</v>
      </c>
      <c r="C240" s="16" t="s">
        <v>11</v>
      </c>
      <c r="D240" s="16">
        <v>2091</v>
      </c>
      <c r="E240" s="16" t="s">
        <v>3</v>
      </c>
      <c r="F240" s="16" t="str">
        <f>VLOOKUP(A240,BY_IND_Demand_Drivers!$A$5:$B$95,2,FALSE)</f>
        <v>IODSH</v>
      </c>
      <c r="G240" s="16">
        <f>VLOOKUP($D240,'Growth rate'!$B$3:$S$93,6,FALSE)*VLOOKUP($F240,BY_IND_Demand_Drivers!$B$5:$J$100,7,FALSE)</f>
        <v>21.330106813488563</v>
      </c>
      <c r="H240" s="16">
        <f>VLOOKUP($D240,'Growth rate'!$B$3:$S$93,6,FALSE)*VLOOKUP($F240,BY_IND_Demand_Drivers!$B$5:$J$100,8,FALSE)</f>
        <v>0</v>
      </c>
      <c r="I240" s="16">
        <f>VLOOKUP($D240,'Growth rate'!$B$3:$S$93,6,FALSE)*VLOOKUP($F240,BY_IND_Demand_Drivers!$B$5:$J$100,9,FALSE)</f>
        <v>0</v>
      </c>
    </row>
    <row r="241" spans="1:9">
      <c r="A241" s="16">
        <f t="shared" si="2"/>
        <v>87</v>
      </c>
      <c r="C241" s="16" t="s">
        <v>11</v>
      </c>
      <c r="D241" s="16">
        <v>2092</v>
      </c>
      <c r="E241" s="16" t="s">
        <v>3</v>
      </c>
      <c r="F241" s="16" t="str">
        <f>VLOOKUP(A241,BY_IND_Demand_Drivers!$A$5:$B$95,2,FALSE)</f>
        <v>IODSH</v>
      </c>
      <c r="G241" s="16">
        <f>VLOOKUP($D241,'Growth rate'!$B$3:$S$93,6,FALSE)*VLOOKUP($F241,BY_IND_Demand_Drivers!$B$5:$J$100,7,FALSE)</f>
        <v>21.438687646913806</v>
      </c>
      <c r="H241" s="16">
        <f>VLOOKUP($D241,'Growth rate'!$B$3:$S$93,6,FALSE)*VLOOKUP($F241,BY_IND_Demand_Drivers!$B$5:$J$100,8,FALSE)</f>
        <v>0</v>
      </c>
      <c r="I241" s="16">
        <f>VLOOKUP($D241,'Growth rate'!$B$3:$S$93,6,FALSE)*VLOOKUP($F241,BY_IND_Demand_Drivers!$B$5:$J$100,9,FALSE)</f>
        <v>0</v>
      </c>
    </row>
    <row r="242" spans="1:9">
      <c r="A242" s="16">
        <f t="shared" si="2"/>
        <v>87</v>
      </c>
      <c r="C242" s="16" t="s">
        <v>11</v>
      </c>
      <c r="D242" s="16">
        <v>2093</v>
      </c>
      <c r="E242" s="16" t="s">
        <v>3</v>
      </c>
      <c r="F242" s="16" t="str">
        <f>VLOOKUP(A242,BY_IND_Demand_Drivers!$A$5:$B$95,2,FALSE)</f>
        <v>IODSH</v>
      </c>
      <c r="G242" s="16">
        <f>VLOOKUP($D242,'Growth rate'!$B$3:$S$93,6,FALSE)*VLOOKUP($F242,BY_IND_Demand_Drivers!$B$5:$J$100,7,FALSE)</f>
        <v>21.547268480339035</v>
      </c>
      <c r="H242" s="16">
        <f>VLOOKUP($D242,'Growth rate'!$B$3:$S$93,6,FALSE)*VLOOKUP($F242,BY_IND_Demand_Drivers!$B$5:$J$100,8,FALSE)</f>
        <v>0</v>
      </c>
      <c r="I242" s="16">
        <f>VLOOKUP($D242,'Growth rate'!$B$3:$S$93,6,FALSE)*VLOOKUP($F242,BY_IND_Demand_Drivers!$B$5:$J$100,9,FALSE)</f>
        <v>0</v>
      </c>
    </row>
    <row r="243" spans="1:9">
      <c r="A243" s="16">
        <f t="shared" si="2"/>
        <v>87</v>
      </c>
      <c r="C243" s="16" t="s">
        <v>11</v>
      </c>
      <c r="D243" s="16">
        <v>2094</v>
      </c>
      <c r="E243" s="16" t="s">
        <v>3</v>
      </c>
      <c r="F243" s="16" t="str">
        <f>VLOOKUP(A243,BY_IND_Demand_Drivers!$A$5:$B$95,2,FALSE)</f>
        <v>IODSH</v>
      </c>
      <c r="G243" s="16">
        <f>VLOOKUP($D243,'Growth rate'!$B$3:$S$93,6,FALSE)*VLOOKUP($F243,BY_IND_Demand_Drivers!$B$5:$J$100,7,FALSE)</f>
        <v>21.655849313764271</v>
      </c>
      <c r="H243" s="16">
        <f>VLOOKUP($D243,'Growth rate'!$B$3:$S$93,6,FALSE)*VLOOKUP($F243,BY_IND_Demand_Drivers!$B$5:$J$100,8,FALSE)</f>
        <v>0</v>
      </c>
      <c r="I243" s="16">
        <f>VLOOKUP($D243,'Growth rate'!$B$3:$S$93,6,FALSE)*VLOOKUP($F243,BY_IND_Demand_Drivers!$B$5:$J$100,9,FALSE)</f>
        <v>0</v>
      </c>
    </row>
    <row r="244" spans="1:9">
      <c r="A244" s="16">
        <f t="shared" si="2"/>
        <v>87</v>
      </c>
      <c r="C244" s="16" t="s">
        <v>11</v>
      </c>
      <c r="D244" s="16">
        <v>2095</v>
      </c>
      <c r="E244" s="16" t="s">
        <v>3</v>
      </c>
      <c r="F244" s="16" t="str">
        <f>VLOOKUP(A244,BY_IND_Demand_Drivers!$A$5:$B$95,2,FALSE)</f>
        <v>IODSH</v>
      </c>
      <c r="G244" s="16">
        <f>VLOOKUP($D244,'Growth rate'!$B$3:$S$93,6,FALSE)*VLOOKUP($F244,BY_IND_Demand_Drivers!$B$5:$J$100,7,FALSE)</f>
        <v>21.764430147189508</v>
      </c>
      <c r="H244" s="16">
        <f>VLOOKUP($D244,'Growth rate'!$B$3:$S$93,6,FALSE)*VLOOKUP($F244,BY_IND_Demand_Drivers!$B$5:$J$100,8,FALSE)</f>
        <v>0</v>
      </c>
      <c r="I244" s="16">
        <f>VLOOKUP($D244,'Growth rate'!$B$3:$S$93,6,FALSE)*VLOOKUP($F244,BY_IND_Demand_Drivers!$B$5:$J$100,9,FALSE)</f>
        <v>0</v>
      </c>
    </row>
    <row r="245" spans="1:9">
      <c r="A245" s="16">
        <f t="shared" si="2"/>
        <v>87</v>
      </c>
      <c r="C245" s="16" t="s">
        <v>11</v>
      </c>
      <c r="D245" s="16">
        <v>2096</v>
      </c>
      <c r="E245" s="16" t="s">
        <v>3</v>
      </c>
      <c r="F245" s="16" t="str">
        <f>VLOOKUP(A245,BY_IND_Demand_Drivers!$A$5:$B$95,2,FALSE)</f>
        <v>IODSH</v>
      </c>
      <c r="G245" s="16">
        <f>VLOOKUP($D245,'Growth rate'!$B$3:$S$93,6,FALSE)*VLOOKUP($F245,BY_IND_Demand_Drivers!$B$5:$J$100,7,FALSE)</f>
        <v>21.863498659365053</v>
      </c>
      <c r="H245" s="16">
        <f>VLOOKUP($D245,'Growth rate'!$B$3:$S$93,6,FALSE)*VLOOKUP($F245,BY_IND_Demand_Drivers!$B$5:$J$100,8,FALSE)</f>
        <v>0</v>
      </c>
      <c r="I245" s="16">
        <f>VLOOKUP($D245,'Growth rate'!$B$3:$S$93,6,FALSE)*VLOOKUP($F245,BY_IND_Demand_Drivers!$B$5:$J$100,9,FALSE)</f>
        <v>0</v>
      </c>
    </row>
    <row r="246" spans="1:9">
      <c r="A246" s="16">
        <f t="shared" si="2"/>
        <v>87</v>
      </c>
      <c r="C246" s="16" t="s">
        <v>11</v>
      </c>
      <c r="D246" s="16">
        <v>2097</v>
      </c>
      <c r="E246" s="16" t="s">
        <v>3</v>
      </c>
      <c r="F246" s="16" t="str">
        <f>VLOOKUP(A246,BY_IND_Demand_Drivers!$A$5:$B$95,2,FALSE)</f>
        <v>IODSH</v>
      </c>
      <c r="G246" s="16">
        <f>VLOOKUP($D246,'Growth rate'!$B$3:$S$93,6,FALSE)*VLOOKUP($F246,BY_IND_Demand_Drivers!$B$5:$J$100,7,FALSE)</f>
        <v>21.962567171540602</v>
      </c>
      <c r="H246" s="16">
        <f>VLOOKUP($D246,'Growth rate'!$B$3:$S$93,6,FALSE)*VLOOKUP($F246,BY_IND_Demand_Drivers!$B$5:$J$100,8,FALSE)</f>
        <v>0</v>
      </c>
      <c r="I246" s="16">
        <f>VLOOKUP($D246,'Growth rate'!$B$3:$S$93,6,FALSE)*VLOOKUP($F246,BY_IND_Demand_Drivers!$B$5:$J$100,9,FALSE)</f>
        <v>0</v>
      </c>
    </row>
    <row r="247" spans="1:9">
      <c r="A247" s="16">
        <f t="shared" si="2"/>
        <v>87</v>
      </c>
      <c r="C247" s="16" t="s">
        <v>11</v>
      </c>
      <c r="D247" s="16">
        <v>2098</v>
      </c>
      <c r="E247" s="16" t="s">
        <v>3</v>
      </c>
      <c r="F247" s="16" t="str">
        <f>VLOOKUP(A247,BY_IND_Demand_Drivers!$A$5:$B$95,2,FALSE)</f>
        <v>IODSH</v>
      </c>
      <c r="G247" s="16">
        <f>VLOOKUP($D247,'Growth rate'!$B$3:$S$93,6,FALSE)*VLOOKUP($F247,BY_IND_Demand_Drivers!$B$5:$J$100,7,FALSE)</f>
        <v>22.061635683716144</v>
      </c>
      <c r="H247" s="16">
        <f>VLOOKUP($D247,'Growth rate'!$B$3:$S$93,6,FALSE)*VLOOKUP($F247,BY_IND_Demand_Drivers!$B$5:$J$100,8,FALSE)</f>
        <v>0</v>
      </c>
      <c r="I247" s="16">
        <f>VLOOKUP($D247,'Growth rate'!$B$3:$S$93,6,FALSE)*VLOOKUP($F247,BY_IND_Demand_Drivers!$B$5:$J$100,9,FALSE)</f>
        <v>0</v>
      </c>
    </row>
    <row r="248" spans="1:9">
      <c r="A248" s="16">
        <f t="shared" si="2"/>
        <v>87</v>
      </c>
      <c r="C248" s="16" t="s">
        <v>11</v>
      </c>
      <c r="D248" s="16">
        <v>2099</v>
      </c>
      <c r="E248" s="16" t="s">
        <v>3</v>
      </c>
      <c r="F248" s="16" t="str">
        <f>VLOOKUP(A248,BY_IND_Demand_Drivers!$A$5:$B$95,2,FALSE)</f>
        <v>IODSH</v>
      </c>
      <c r="G248" s="16">
        <f>VLOOKUP($D248,'Growth rate'!$B$3:$S$93,6,FALSE)*VLOOKUP($F248,BY_IND_Demand_Drivers!$B$5:$J$100,7,FALSE)</f>
        <v>22.160704195891689</v>
      </c>
      <c r="H248" s="16">
        <f>VLOOKUP($D248,'Growth rate'!$B$3:$S$93,6,FALSE)*VLOOKUP($F248,BY_IND_Demand_Drivers!$B$5:$J$100,8,FALSE)</f>
        <v>0</v>
      </c>
      <c r="I248" s="16">
        <f>VLOOKUP($D248,'Growth rate'!$B$3:$S$93,6,FALSE)*VLOOKUP($F248,BY_IND_Demand_Drivers!$B$5:$J$100,9,FALSE)</f>
        <v>0</v>
      </c>
    </row>
    <row r="249" spans="1:9">
      <c r="A249" s="16">
        <f t="shared" si="2"/>
        <v>87</v>
      </c>
      <c r="C249" s="16" t="s">
        <v>11</v>
      </c>
      <c r="D249" s="16">
        <v>2100</v>
      </c>
      <c r="E249" s="16" t="s">
        <v>3</v>
      </c>
      <c r="F249" s="16" t="str">
        <f>VLOOKUP(A249,BY_IND_Demand_Drivers!$A$5:$B$95,2,FALSE)</f>
        <v>IODSH</v>
      </c>
      <c r="G249" s="16">
        <f>VLOOKUP($D249,'Growth rate'!$B$3:$S$93,6,FALSE)*VLOOKUP($F249,BY_IND_Demand_Drivers!$B$5:$J$100,7,FALSE)</f>
        <v>22.259772708067228</v>
      </c>
      <c r="H249" s="16">
        <f>VLOOKUP($D249,'Growth rate'!$B$3:$S$93,6,FALSE)*VLOOKUP($F249,BY_IND_Demand_Drivers!$B$5:$J$100,8,FALSE)</f>
        <v>0</v>
      </c>
      <c r="I249" s="16">
        <f>VLOOKUP($D249,'Growth rate'!$B$3:$S$93,6,FALSE)*VLOOKUP($F249,BY_IND_Demand_Drivers!$B$5:$J$100,9,FALSE)</f>
        <v>0</v>
      </c>
    </row>
    <row r="250" spans="1:9">
      <c r="A250" s="16">
        <f t="shared" si="2"/>
        <v>88</v>
      </c>
      <c r="C250" s="16" t="s">
        <v>11</v>
      </c>
      <c r="D250" s="16">
        <v>2019</v>
      </c>
      <c r="E250" s="16" t="s">
        <v>3</v>
      </c>
      <c r="F250" s="16" t="str">
        <f>VLOOKUP(A250,BY_IND_Demand_Drivers!$A$5:$B$95,2,FALSE)</f>
        <v>IODLA</v>
      </c>
      <c r="G250" s="16">
        <f>VLOOKUP($D250,'Growth rate'!$B$3:$S$93,6,FALSE)*VLOOKUP($F250,BY_IND_Demand_Drivers!$B$5:$J$100,7,FALSE)</f>
        <v>9.7551464079207904</v>
      </c>
      <c r="H250" s="16">
        <f>VLOOKUP($D250,'Growth rate'!$B$3:$S$93,6,FALSE)*VLOOKUP($F250,BY_IND_Demand_Drivers!$B$5:$J$100,8,FALSE)</f>
        <v>0</v>
      </c>
      <c r="I250" s="16">
        <f>VLOOKUP($D250,'Growth rate'!$B$3:$S$93,6,FALSE)*VLOOKUP($F250,BY_IND_Demand_Drivers!$B$5:$J$100,9,FALSE)</f>
        <v>0</v>
      </c>
    </row>
    <row r="251" spans="1:9">
      <c r="A251" s="16">
        <f t="shared" si="2"/>
        <v>88</v>
      </c>
      <c r="C251" s="16" t="s">
        <v>11</v>
      </c>
      <c r="D251" s="16">
        <v>2020</v>
      </c>
      <c r="E251" s="16" t="s">
        <v>3</v>
      </c>
      <c r="F251" s="16" t="str">
        <f>VLOOKUP(A251,BY_IND_Demand_Drivers!$A$5:$B$95,2,FALSE)</f>
        <v>IODLA</v>
      </c>
      <c r="G251" s="16">
        <f>VLOOKUP($D251,'Growth rate'!$B$3:$S$93,6,FALSE)*VLOOKUP($F251,BY_IND_Demand_Drivers!$B$5:$J$100,7,FALSE)</f>
        <v>10.019577717086914</v>
      </c>
      <c r="H251" s="16">
        <f>VLOOKUP($D251,'Growth rate'!$B$3:$S$93,6,FALSE)*VLOOKUP($F251,BY_IND_Demand_Drivers!$B$5:$J$100,8,FALSE)</f>
        <v>0</v>
      </c>
      <c r="I251" s="16">
        <f>VLOOKUP($D251,'Growth rate'!$B$3:$S$93,6,FALSE)*VLOOKUP($F251,BY_IND_Demand_Drivers!$B$5:$J$100,9,FALSE)</f>
        <v>0</v>
      </c>
    </row>
    <row r="252" spans="1:9">
      <c r="A252" s="16">
        <f t="shared" si="2"/>
        <v>88</v>
      </c>
      <c r="C252" s="16" t="s">
        <v>11</v>
      </c>
      <c r="D252" s="16">
        <v>2021</v>
      </c>
      <c r="E252" s="16" t="s">
        <v>3</v>
      </c>
      <c r="F252" s="16" t="str">
        <f>VLOOKUP(A252,BY_IND_Demand_Drivers!$A$5:$B$95,2,FALSE)</f>
        <v>IODLA</v>
      </c>
      <c r="G252" s="16">
        <f>VLOOKUP($D252,'Growth rate'!$B$3:$S$93,6,FALSE)*VLOOKUP($F252,BY_IND_Demand_Drivers!$B$5:$J$100,7,FALSE)</f>
        <v>10.28400902625304</v>
      </c>
      <c r="H252" s="16">
        <f>VLOOKUP($D252,'Growth rate'!$B$3:$S$93,6,FALSE)*VLOOKUP($F252,BY_IND_Demand_Drivers!$B$5:$J$100,8,FALSE)</f>
        <v>0</v>
      </c>
      <c r="I252" s="16">
        <f>VLOOKUP($D252,'Growth rate'!$B$3:$S$93,6,FALSE)*VLOOKUP($F252,BY_IND_Demand_Drivers!$B$5:$J$100,9,FALSE)</f>
        <v>0</v>
      </c>
    </row>
    <row r="253" spans="1:9">
      <c r="A253" s="16">
        <f t="shared" si="2"/>
        <v>88</v>
      </c>
      <c r="C253" s="16" t="s">
        <v>11</v>
      </c>
      <c r="D253" s="16">
        <v>2022</v>
      </c>
      <c r="E253" s="16" t="s">
        <v>3</v>
      </c>
      <c r="F253" s="16" t="str">
        <f>VLOOKUP(A253,BY_IND_Demand_Drivers!$A$5:$B$95,2,FALSE)</f>
        <v>IODLA</v>
      </c>
      <c r="G253" s="16">
        <f>VLOOKUP($D253,'Growth rate'!$B$3:$S$93,6,FALSE)*VLOOKUP($F253,BY_IND_Demand_Drivers!$B$5:$J$100,7,FALSE)</f>
        <v>10.548440335419166</v>
      </c>
      <c r="H253" s="16">
        <f>VLOOKUP($D253,'Growth rate'!$B$3:$S$93,6,FALSE)*VLOOKUP($F253,BY_IND_Demand_Drivers!$B$5:$J$100,8,FALSE)</f>
        <v>0</v>
      </c>
      <c r="I253" s="16">
        <f>VLOOKUP($D253,'Growth rate'!$B$3:$S$93,6,FALSE)*VLOOKUP($F253,BY_IND_Demand_Drivers!$B$5:$J$100,9,FALSE)</f>
        <v>0</v>
      </c>
    </row>
    <row r="254" spans="1:9">
      <c r="A254" s="16">
        <f t="shared" si="2"/>
        <v>88</v>
      </c>
      <c r="C254" s="16" t="s">
        <v>11</v>
      </c>
      <c r="D254" s="16">
        <v>2023</v>
      </c>
      <c r="E254" s="16" t="s">
        <v>3</v>
      </c>
      <c r="F254" s="16" t="str">
        <f>VLOOKUP(A254,BY_IND_Demand_Drivers!$A$5:$B$95,2,FALSE)</f>
        <v>IODLA</v>
      </c>
      <c r="G254" s="16">
        <f>VLOOKUP($D254,'Growth rate'!$B$3:$S$93,6,FALSE)*VLOOKUP($F254,BY_IND_Demand_Drivers!$B$5:$J$100,7,FALSE)</f>
        <v>10.812871644585291</v>
      </c>
      <c r="H254" s="16">
        <f>VLOOKUP($D254,'Growth rate'!$B$3:$S$93,6,FALSE)*VLOOKUP($F254,BY_IND_Demand_Drivers!$B$5:$J$100,8,FALSE)</f>
        <v>0</v>
      </c>
      <c r="I254" s="16">
        <f>VLOOKUP($D254,'Growth rate'!$B$3:$S$93,6,FALSE)*VLOOKUP($F254,BY_IND_Demand_Drivers!$B$5:$J$100,9,FALSE)</f>
        <v>0</v>
      </c>
    </row>
    <row r="255" spans="1:9">
      <c r="A255" s="16">
        <f t="shared" si="2"/>
        <v>88</v>
      </c>
      <c r="C255" s="16" t="s">
        <v>11</v>
      </c>
      <c r="D255" s="16">
        <v>2024</v>
      </c>
      <c r="E255" s="16" t="s">
        <v>3</v>
      </c>
      <c r="F255" s="16" t="str">
        <f>VLOOKUP(A255,BY_IND_Demand_Drivers!$A$5:$B$95,2,FALSE)</f>
        <v>IODLA</v>
      </c>
      <c r="G255" s="16">
        <f>VLOOKUP($D255,'Growth rate'!$B$3:$S$93,6,FALSE)*VLOOKUP($F255,BY_IND_Demand_Drivers!$B$5:$J$100,7,FALSE)</f>
        <v>11.077302953751415</v>
      </c>
      <c r="H255" s="16">
        <f>VLOOKUP($D255,'Growth rate'!$B$3:$S$93,6,FALSE)*VLOOKUP($F255,BY_IND_Demand_Drivers!$B$5:$J$100,8,FALSE)</f>
        <v>0</v>
      </c>
      <c r="I255" s="16">
        <f>VLOOKUP($D255,'Growth rate'!$B$3:$S$93,6,FALSE)*VLOOKUP($F255,BY_IND_Demand_Drivers!$B$5:$J$100,9,FALSE)</f>
        <v>0</v>
      </c>
    </row>
    <row r="256" spans="1:9">
      <c r="A256" s="16">
        <f t="shared" si="2"/>
        <v>88</v>
      </c>
      <c r="C256" s="16" t="s">
        <v>11</v>
      </c>
      <c r="D256" s="16">
        <v>2025</v>
      </c>
      <c r="E256" s="16" t="s">
        <v>3</v>
      </c>
      <c r="F256" s="16" t="str">
        <f>VLOOKUP(A256,BY_IND_Demand_Drivers!$A$5:$B$95,2,FALSE)</f>
        <v>IODLA</v>
      </c>
      <c r="G256" s="16">
        <f>VLOOKUP($D256,'Growth rate'!$B$3:$S$93,6,FALSE)*VLOOKUP($F256,BY_IND_Demand_Drivers!$B$5:$J$100,7,FALSE)</f>
        <v>11.341734262917539</v>
      </c>
      <c r="H256" s="16">
        <f>VLOOKUP($D256,'Growth rate'!$B$3:$S$93,6,FALSE)*VLOOKUP($F256,BY_IND_Demand_Drivers!$B$5:$J$100,8,FALSE)</f>
        <v>0</v>
      </c>
      <c r="I256" s="16">
        <f>VLOOKUP($D256,'Growth rate'!$B$3:$S$93,6,FALSE)*VLOOKUP($F256,BY_IND_Demand_Drivers!$B$5:$J$100,9,FALSE)</f>
        <v>0</v>
      </c>
    </row>
    <row r="257" spans="1:9">
      <c r="A257" s="16">
        <f t="shared" si="2"/>
        <v>88</v>
      </c>
      <c r="C257" s="16" t="s">
        <v>11</v>
      </c>
      <c r="D257" s="16">
        <v>2026</v>
      </c>
      <c r="E257" s="16" t="s">
        <v>3</v>
      </c>
      <c r="F257" s="16" t="str">
        <f>VLOOKUP(A257,BY_IND_Demand_Drivers!$A$5:$B$95,2,FALSE)</f>
        <v>IODLA</v>
      </c>
      <c r="G257" s="16">
        <f>VLOOKUP($D257,'Growth rate'!$B$3:$S$93,6,FALSE)*VLOOKUP($F257,BY_IND_Demand_Drivers!$B$5:$J$100,7,FALSE)</f>
        <v>11.606165572083665</v>
      </c>
      <c r="H257" s="16">
        <f>VLOOKUP($D257,'Growth rate'!$B$3:$S$93,6,FALSE)*VLOOKUP($F257,BY_IND_Demand_Drivers!$B$5:$J$100,8,FALSE)</f>
        <v>0</v>
      </c>
      <c r="I257" s="16">
        <f>VLOOKUP($D257,'Growth rate'!$B$3:$S$93,6,FALSE)*VLOOKUP($F257,BY_IND_Demand_Drivers!$B$5:$J$100,9,FALSE)</f>
        <v>0</v>
      </c>
    </row>
    <row r="258" spans="1:9">
      <c r="A258" s="16">
        <f t="shared" si="2"/>
        <v>88</v>
      </c>
      <c r="C258" s="16" t="s">
        <v>11</v>
      </c>
      <c r="D258" s="16">
        <v>2027</v>
      </c>
      <c r="E258" s="16" t="s">
        <v>3</v>
      </c>
      <c r="F258" s="16" t="str">
        <f>VLOOKUP(A258,BY_IND_Demand_Drivers!$A$5:$B$95,2,FALSE)</f>
        <v>IODLA</v>
      </c>
      <c r="G258" s="16">
        <f>VLOOKUP($D258,'Growth rate'!$B$3:$S$93,6,FALSE)*VLOOKUP($F258,BY_IND_Demand_Drivers!$B$5:$J$100,7,FALSE)</f>
        <v>11.87059688124979</v>
      </c>
      <c r="H258" s="16">
        <f>VLOOKUP($D258,'Growth rate'!$B$3:$S$93,6,FALSE)*VLOOKUP($F258,BY_IND_Demand_Drivers!$B$5:$J$100,8,FALSE)</f>
        <v>0</v>
      </c>
      <c r="I258" s="16">
        <f>VLOOKUP($D258,'Growth rate'!$B$3:$S$93,6,FALSE)*VLOOKUP($F258,BY_IND_Demand_Drivers!$B$5:$J$100,9,FALSE)</f>
        <v>0</v>
      </c>
    </row>
    <row r="259" spans="1:9">
      <c r="A259" s="16">
        <f t="shared" si="2"/>
        <v>88</v>
      </c>
      <c r="C259" s="16" t="s">
        <v>11</v>
      </c>
      <c r="D259" s="16">
        <v>2028</v>
      </c>
      <c r="E259" s="16" t="s">
        <v>3</v>
      </c>
      <c r="F259" s="16" t="str">
        <f>VLOOKUP(A259,BY_IND_Demand_Drivers!$A$5:$B$95,2,FALSE)</f>
        <v>IODLA</v>
      </c>
      <c r="G259" s="16">
        <f>VLOOKUP($D259,'Growth rate'!$B$3:$S$93,6,FALSE)*VLOOKUP($F259,BY_IND_Demand_Drivers!$B$5:$J$100,7,FALSE)</f>
        <v>12.135028190415916</v>
      </c>
      <c r="H259" s="16">
        <f>VLOOKUP($D259,'Growth rate'!$B$3:$S$93,6,FALSE)*VLOOKUP($F259,BY_IND_Demand_Drivers!$B$5:$J$100,8,FALSE)</f>
        <v>0</v>
      </c>
      <c r="I259" s="16">
        <f>VLOOKUP($D259,'Growth rate'!$B$3:$S$93,6,FALSE)*VLOOKUP($F259,BY_IND_Demand_Drivers!$B$5:$J$100,9,FALSE)</f>
        <v>0</v>
      </c>
    </row>
    <row r="260" spans="1:9">
      <c r="A260" s="16">
        <f t="shared" si="2"/>
        <v>88</v>
      </c>
      <c r="C260" s="16" t="s">
        <v>11</v>
      </c>
      <c r="D260" s="16">
        <v>2029</v>
      </c>
      <c r="E260" s="16" t="s">
        <v>3</v>
      </c>
      <c r="F260" s="16" t="str">
        <f>VLOOKUP(A260,BY_IND_Demand_Drivers!$A$5:$B$95,2,FALSE)</f>
        <v>IODLA</v>
      </c>
      <c r="G260" s="16">
        <f>VLOOKUP($D260,'Growth rate'!$B$3:$S$93,6,FALSE)*VLOOKUP($F260,BY_IND_Demand_Drivers!$B$5:$J$100,7,FALSE)</f>
        <v>12.39945949958204</v>
      </c>
      <c r="H260" s="16">
        <f>VLOOKUP($D260,'Growth rate'!$B$3:$S$93,6,FALSE)*VLOOKUP($F260,BY_IND_Demand_Drivers!$B$5:$J$100,8,FALSE)</f>
        <v>0</v>
      </c>
      <c r="I260" s="16">
        <f>VLOOKUP($D260,'Growth rate'!$B$3:$S$93,6,FALSE)*VLOOKUP($F260,BY_IND_Demand_Drivers!$B$5:$J$100,9,FALSE)</f>
        <v>0</v>
      </c>
    </row>
    <row r="261" spans="1:9">
      <c r="A261" s="16">
        <f t="shared" si="2"/>
        <v>88</v>
      </c>
      <c r="C261" s="16" t="s">
        <v>11</v>
      </c>
      <c r="D261" s="16">
        <v>2030</v>
      </c>
      <c r="E261" s="16" t="s">
        <v>3</v>
      </c>
      <c r="F261" s="16" t="str">
        <f>VLOOKUP(A261,BY_IND_Demand_Drivers!$A$5:$B$95,2,FALSE)</f>
        <v>IODLA</v>
      </c>
      <c r="G261" s="16">
        <f>VLOOKUP($D261,'Growth rate'!$B$3:$S$93,6,FALSE)*VLOOKUP($F261,BY_IND_Demand_Drivers!$B$5:$J$100,7,FALSE)</f>
        <v>12.663890808748166</v>
      </c>
      <c r="H261" s="16">
        <f>VLOOKUP($D261,'Growth rate'!$B$3:$S$93,6,FALSE)*VLOOKUP($F261,BY_IND_Demand_Drivers!$B$5:$J$100,8,FALSE)</f>
        <v>0</v>
      </c>
      <c r="I261" s="16">
        <f>VLOOKUP($D261,'Growth rate'!$B$3:$S$93,6,FALSE)*VLOOKUP($F261,BY_IND_Demand_Drivers!$B$5:$J$100,9,FALSE)</f>
        <v>0</v>
      </c>
    </row>
    <row r="262" spans="1:9">
      <c r="A262" s="16">
        <f t="shared" si="2"/>
        <v>88</v>
      </c>
      <c r="C262" s="16" t="s">
        <v>11</v>
      </c>
      <c r="D262" s="16">
        <v>2031</v>
      </c>
      <c r="E262" s="16" t="s">
        <v>3</v>
      </c>
      <c r="F262" s="16" t="str">
        <f>VLOOKUP(A262,BY_IND_Demand_Drivers!$A$5:$B$95,2,FALSE)</f>
        <v>IODLA</v>
      </c>
      <c r="G262" s="16">
        <f>VLOOKUP($D262,'Growth rate'!$B$3:$S$93,6,FALSE)*VLOOKUP($F262,BY_IND_Demand_Drivers!$B$5:$J$100,7,FALSE)</f>
        <v>12.92832211791429</v>
      </c>
      <c r="H262" s="16">
        <f>VLOOKUP($D262,'Growth rate'!$B$3:$S$93,6,FALSE)*VLOOKUP($F262,BY_IND_Demand_Drivers!$B$5:$J$100,8,FALSE)</f>
        <v>0</v>
      </c>
      <c r="I262" s="16">
        <f>VLOOKUP($D262,'Growth rate'!$B$3:$S$93,6,FALSE)*VLOOKUP($F262,BY_IND_Demand_Drivers!$B$5:$J$100,9,FALSE)</f>
        <v>0</v>
      </c>
    </row>
    <row r="263" spans="1:9">
      <c r="A263" s="16">
        <f t="shared" si="2"/>
        <v>88</v>
      </c>
      <c r="C263" s="16" t="s">
        <v>11</v>
      </c>
      <c r="D263" s="16">
        <v>2032</v>
      </c>
      <c r="E263" s="16" t="s">
        <v>3</v>
      </c>
      <c r="F263" s="16" t="str">
        <f>VLOOKUP(A263,BY_IND_Demand_Drivers!$A$5:$B$95,2,FALSE)</f>
        <v>IODLA</v>
      </c>
      <c r="G263" s="16">
        <f>VLOOKUP($D263,'Growth rate'!$B$3:$S$93,6,FALSE)*VLOOKUP($F263,BY_IND_Demand_Drivers!$B$5:$J$100,7,FALSE)</f>
        <v>13.192753427080415</v>
      </c>
      <c r="H263" s="16">
        <f>VLOOKUP($D263,'Growth rate'!$B$3:$S$93,6,FALSE)*VLOOKUP($F263,BY_IND_Demand_Drivers!$B$5:$J$100,8,FALSE)</f>
        <v>0</v>
      </c>
      <c r="I263" s="16">
        <f>VLOOKUP($D263,'Growth rate'!$B$3:$S$93,6,FALSE)*VLOOKUP($F263,BY_IND_Demand_Drivers!$B$5:$J$100,9,FALSE)</f>
        <v>0</v>
      </c>
    </row>
    <row r="264" spans="1:9">
      <c r="A264" s="16">
        <f t="shared" si="2"/>
        <v>88</v>
      </c>
      <c r="C264" s="16" t="s">
        <v>11</v>
      </c>
      <c r="D264" s="16">
        <v>2033</v>
      </c>
      <c r="E264" s="16" t="s">
        <v>3</v>
      </c>
      <c r="F264" s="16" t="str">
        <f>VLOOKUP(A264,BY_IND_Demand_Drivers!$A$5:$B$95,2,FALSE)</f>
        <v>IODLA</v>
      </c>
      <c r="G264" s="16">
        <f>VLOOKUP($D264,'Growth rate'!$B$3:$S$93,6,FALSE)*VLOOKUP($F264,BY_IND_Demand_Drivers!$B$5:$J$100,7,FALSE)</f>
        <v>13.457184736246541</v>
      </c>
      <c r="H264" s="16">
        <f>VLOOKUP($D264,'Growth rate'!$B$3:$S$93,6,FALSE)*VLOOKUP($F264,BY_IND_Demand_Drivers!$B$5:$J$100,8,FALSE)</f>
        <v>0</v>
      </c>
      <c r="I264" s="16">
        <f>VLOOKUP($D264,'Growth rate'!$B$3:$S$93,6,FALSE)*VLOOKUP($F264,BY_IND_Demand_Drivers!$B$5:$J$100,9,FALSE)</f>
        <v>0</v>
      </c>
    </row>
    <row r="265" spans="1:9">
      <c r="A265" s="16">
        <f t="shared" si="2"/>
        <v>88</v>
      </c>
      <c r="C265" s="16" t="s">
        <v>11</v>
      </c>
      <c r="D265" s="16">
        <v>2034</v>
      </c>
      <c r="E265" s="16" t="s">
        <v>3</v>
      </c>
      <c r="F265" s="16" t="str">
        <f>VLOOKUP(A265,BY_IND_Demand_Drivers!$A$5:$B$95,2,FALSE)</f>
        <v>IODLA</v>
      </c>
      <c r="G265" s="16">
        <f>VLOOKUP($D265,'Growth rate'!$B$3:$S$93,6,FALSE)*VLOOKUP($F265,BY_IND_Demand_Drivers!$B$5:$J$100,7,FALSE)</f>
        <v>13.721616045412665</v>
      </c>
      <c r="H265" s="16">
        <f>VLOOKUP($D265,'Growth rate'!$B$3:$S$93,6,FALSE)*VLOOKUP($F265,BY_IND_Demand_Drivers!$B$5:$J$100,8,FALSE)</f>
        <v>0</v>
      </c>
      <c r="I265" s="16">
        <f>VLOOKUP($D265,'Growth rate'!$B$3:$S$93,6,FALSE)*VLOOKUP($F265,BY_IND_Demand_Drivers!$B$5:$J$100,9,FALSE)</f>
        <v>0</v>
      </c>
    </row>
    <row r="266" spans="1:9">
      <c r="A266" s="16">
        <f t="shared" si="2"/>
        <v>88</v>
      </c>
      <c r="C266" s="16" t="s">
        <v>11</v>
      </c>
      <c r="D266" s="16">
        <v>2035</v>
      </c>
      <c r="E266" s="16" t="s">
        <v>3</v>
      </c>
      <c r="F266" s="16" t="str">
        <f>VLOOKUP(A266,BY_IND_Demand_Drivers!$A$5:$B$95,2,FALSE)</f>
        <v>IODLA</v>
      </c>
      <c r="G266" s="16">
        <f>VLOOKUP($D266,'Growth rate'!$B$3:$S$93,6,FALSE)*VLOOKUP($F266,BY_IND_Demand_Drivers!$B$5:$J$100,7,FALSE)</f>
        <v>13.98604735457879</v>
      </c>
      <c r="H266" s="16">
        <f>VLOOKUP($D266,'Growth rate'!$B$3:$S$93,6,FALSE)*VLOOKUP($F266,BY_IND_Demand_Drivers!$B$5:$J$100,8,FALSE)</f>
        <v>0</v>
      </c>
      <c r="I266" s="16">
        <f>VLOOKUP($D266,'Growth rate'!$B$3:$S$93,6,FALSE)*VLOOKUP($F266,BY_IND_Demand_Drivers!$B$5:$J$100,9,FALSE)</f>
        <v>0</v>
      </c>
    </row>
    <row r="267" spans="1:9">
      <c r="A267" s="16">
        <f t="shared" si="2"/>
        <v>88</v>
      </c>
      <c r="C267" s="16" t="s">
        <v>11</v>
      </c>
      <c r="D267" s="16">
        <v>2036</v>
      </c>
      <c r="E267" s="16" t="s">
        <v>3</v>
      </c>
      <c r="F267" s="16" t="str">
        <f>VLOOKUP(A267,BY_IND_Demand_Drivers!$A$5:$B$95,2,FALSE)</f>
        <v>IODLA</v>
      </c>
      <c r="G267" s="16">
        <f>VLOOKUP($D267,'Growth rate'!$B$3:$S$93,6,FALSE)*VLOOKUP($F267,BY_IND_Demand_Drivers!$B$5:$J$100,7,FALSE)</f>
        <v>14.250478663744916</v>
      </c>
      <c r="H267" s="16">
        <f>VLOOKUP($D267,'Growth rate'!$B$3:$S$93,6,FALSE)*VLOOKUP($F267,BY_IND_Demand_Drivers!$B$5:$J$100,8,FALSE)</f>
        <v>0</v>
      </c>
      <c r="I267" s="16">
        <f>VLOOKUP($D267,'Growth rate'!$B$3:$S$93,6,FALSE)*VLOOKUP($F267,BY_IND_Demand_Drivers!$B$5:$J$100,9,FALSE)</f>
        <v>0</v>
      </c>
    </row>
    <row r="268" spans="1:9">
      <c r="A268" s="16">
        <f t="shared" si="2"/>
        <v>88</v>
      </c>
      <c r="C268" s="16" t="s">
        <v>11</v>
      </c>
      <c r="D268" s="16">
        <v>2037</v>
      </c>
      <c r="E268" s="16" t="s">
        <v>3</v>
      </c>
      <c r="F268" s="16" t="str">
        <f>VLOOKUP(A268,BY_IND_Demand_Drivers!$A$5:$B$95,2,FALSE)</f>
        <v>IODLA</v>
      </c>
      <c r="G268" s="16">
        <f>VLOOKUP($D268,'Growth rate'!$B$3:$S$93,6,FALSE)*VLOOKUP($F268,BY_IND_Demand_Drivers!$B$5:$J$100,7,FALSE)</f>
        <v>14.51490997291104</v>
      </c>
      <c r="H268" s="16">
        <f>VLOOKUP($D268,'Growth rate'!$B$3:$S$93,6,FALSE)*VLOOKUP($F268,BY_IND_Demand_Drivers!$B$5:$J$100,8,FALSE)</f>
        <v>0</v>
      </c>
      <c r="I268" s="16">
        <f>VLOOKUP($D268,'Growth rate'!$B$3:$S$93,6,FALSE)*VLOOKUP($F268,BY_IND_Demand_Drivers!$B$5:$J$100,9,FALSE)</f>
        <v>0</v>
      </c>
    </row>
    <row r="269" spans="1:9">
      <c r="A269" s="16">
        <f t="shared" si="2"/>
        <v>88</v>
      </c>
      <c r="C269" s="16" t="s">
        <v>11</v>
      </c>
      <c r="D269" s="16">
        <v>2038</v>
      </c>
      <c r="E269" s="16" t="s">
        <v>3</v>
      </c>
      <c r="F269" s="16" t="str">
        <f>VLOOKUP(A269,BY_IND_Demand_Drivers!$A$5:$B$95,2,FALSE)</f>
        <v>IODLA</v>
      </c>
      <c r="G269" s="16">
        <f>VLOOKUP($D269,'Growth rate'!$B$3:$S$93,6,FALSE)*VLOOKUP($F269,BY_IND_Demand_Drivers!$B$5:$J$100,7,FALSE)</f>
        <v>14.779341282077164</v>
      </c>
      <c r="H269" s="16">
        <f>VLOOKUP($D269,'Growth rate'!$B$3:$S$93,6,FALSE)*VLOOKUP($F269,BY_IND_Demand_Drivers!$B$5:$J$100,8,FALSE)</f>
        <v>0</v>
      </c>
      <c r="I269" s="16">
        <f>VLOOKUP($D269,'Growth rate'!$B$3:$S$93,6,FALSE)*VLOOKUP($F269,BY_IND_Demand_Drivers!$B$5:$J$100,9,FALSE)</f>
        <v>0</v>
      </c>
    </row>
    <row r="270" spans="1:9">
      <c r="A270" s="16">
        <f t="shared" si="2"/>
        <v>88</v>
      </c>
      <c r="C270" s="16" t="s">
        <v>11</v>
      </c>
      <c r="D270" s="16">
        <v>2039</v>
      </c>
      <c r="E270" s="16" t="s">
        <v>3</v>
      </c>
      <c r="F270" s="16" t="str">
        <f>VLOOKUP(A270,BY_IND_Demand_Drivers!$A$5:$B$95,2,FALSE)</f>
        <v>IODLA</v>
      </c>
      <c r="G270" s="16">
        <f>VLOOKUP($D270,'Growth rate'!$B$3:$S$93,6,FALSE)*VLOOKUP($F270,BY_IND_Demand_Drivers!$B$5:$J$100,7,FALSE)</f>
        <v>15.04377259124329</v>
      </c>
      <c r="H270" s="16">
        <f>VLOOKUP($D270,'Growth rate'!$B$3:$S$93,6,FALSE)*VLOOKUP($F270,BY_IND_Demand_Drivers!$B$5:$J$100,8,FALSE)</f>
        <v>0</v>
      </c>
      <c r="I270" s="16">
        <f>VLOOKUP($D270,'Growth rate'!$B$3:$S$93,6,FALSE)*VLOOKUP($F270,BY_IND_Demand_Drivers!$B$5:$J$100,9,FALSE)</f>
        <v>0</v>
      </c>
    </row>
    <row r="271" spans="1:9">
      <c r="A271" s="16">
        <f t="shared" si="2"/>
        <v>88</v>
      </c>
      <c r="C271" s="16" t="s">
        <v>11</v>
      </c>
      <c r="D271" s="16">
        <v>2040</v>
      </c>
      <c r="E271" s="16" t="s">
        <v>3</v>
      </c>
      <c r="F271" s="16" t="str">
        <f>VLOOKUP(A271,BY_IND_Demand_Drivers!$A$5:$B$95,2,FALSE)</f>
        <v>IODLA</v>
      </c>
      <c r="G271" s="16">
        <f>VLOOKUP($D271,'Growth rate'!$B$3:$S$93,6,FALSE)*VLOOKUP($F271,BY_IND_Demand_Drivers!$B$5:$J$100,7,FALSE)</f>
        <v>15.308203900409415</v>
      </c>
      <c r="H271" s="16">
        <f>VLOOKUP($D271,'Growth rate'!$B$3:$S$93,6,FALSE)*VLOOKUP($F271,BY_IND_Demand_Drivers!$B$5:$J$100,8,FALSE)</f>
        <v>0</v>
      </c>
      <c r="I271" s="16">
        <f>VLOOKUP($D271,'Growth rate'!$B$3:$S$93,6,FALSE)*VLOOKUP($F271,BY_IND_Demand_Drivers!$B$5:$J$100,9,FALSE)</f>
        <v>0</v>
      </c>
    </row>
    <row r="272" spans="1:9">
      <c r="A272" s="16">
        <f t="shared" si="2"/>
        <v>88</v>
      </c>
      <c r="C272" s="16" t="s">
        <v>11</v>
      </c>
      <c r="D272" s="16">
        <v>2041</v>
      </c>
      <c r="E272" s="16" t="s">
        <v>3</v>
      </c>
      <c r="F272" s="16" t="str">
        <f>VLOOKUP(A272,BY_IND_Demand_Drivers!$A$5:$B$95,2,FALSE)</f>
        <v>IODLA</v>
      </c>
      <c r="G272" s="16">
        <f>VLOOKUP($D272,'Growth rate'!$B$3:$S$93,6,FALSE)*VLOOKUP($F272,BY_IND_Demand_Drivers!$B$5:$J$100,7,FALSE)</f>
        <v>15.572635209575541</v>
      </c>
      <c r="H272" s="16">
        <f>VLOOKUP($D272,'Growth rate'!$B$3:$S$93,6,FALSE)*VLOOKUP($F272,BY_IND_Demand_Drivers!$B$5:$J$100,8,FALSE)</f>
        <v>0</v>
      </c>
      <c r="I272" s="16">
        <f>VLOOKUP($D272,'Growth rate'!$B$3:$S$93,6,FALSE)*VLOOKUP($F272,BY_IND_Demand_Drivers!$B$5:$J$100,9,FALSE)</f>
        <v>0</v>
      </c>
    </row>
    <row r="273" spans="1:9">
      <c r="A273" s="16">
        <f t="shared" si="2"/>
        <v>88</v>
      </c>
      <c r="C273" s="16" t="s">
        <v>11</v>
      </c>
      <c r="D273" s="16">
        <v>2042</v>
      </c>
      <c r="E273" s="16" t="s">
        <v>3</v>
      </c>
      <c r="F273" s="16" t="str">
        <f>VLOOKUP(A273,BY_IND_Demand_Drivers!$A$5:$B$95,2,FALSE)</f>
        <v>IODLA</v>
      </c>
      <c r="G273" s="16">
        <f>VLOOKUP($D273,'Growth rate'!$B$3:$S$93,6,FALSE)*VLOOKUP($F273,BY_IND_Demand_Drivers!$B$5:$J$100,7,FALSE)</f>
        <v>15.837066518741665</v>
      </c>
      <c r="H273" s="16">
        <f>VLOOKUP($D273,'Growth rate'!$B$3:$S$93,6,FALSE)*VLOOKUP($F273,BY_IND_Demand_Drivers!$B$5:$J$100,8,FALSE)</f>
        <v>0</v>
      </c>
      <c r="I273" s="16">
        <f>VLOOKUP($D273,'Growth rate'!$B$3:$S$93,6,FALSE)*VLOOKUP($F273,BY_IND_Demand_Drivers!$B$5:$J$100,9,FALSE)</f>
        <v>0</v>
      </c>
    </row>
    <row r="274" spans="1:9">
      <c r="A274" s="16">
        <f t="shared" si="2"/>
        <v>88</v>
      </c>
      <c r="C274" s="16" t="s">
        <v>11</v>
      </c>
      <c r="D274" s="16">
        <v>2043</v>
      </c>
      <c r="E274" s="16" t="s">
        <v>3</v>
      </c>
      <c r="F274" s="16" t="str">
        <f>VLOOKUP(A274,BY_IND_Demand_Drivers!$A$5:$B$95,2,FALSE)</f>
        <v>IODLA</v>
      </c>
      <c r="G274" s="16">
        <f>VLOOKUP($D274,'Growth rate'!$B$3:$S$93,6,FALSE)*VLOOKUP($F274,BY_IND_Demand_Drivers!$B$5:$J$100,7,FALSE)</f>
        <v>16.101497827907789</v>
      </c>
      <c r="H274" s="16">
        <f>VLOOKUP($D274,'Growth rate'!$B$3:$S$93,6,FALSE)*VLOOKUP($F274,BY_IND_Demand_Drivers!$B$5:$J$100,8,FALSE)</f>
        <v>0</v>
      </c>
      <c r="I274" s="16">
        <f>VLOOKUP($D274,'Growth rate'!$B$3:$S$93,6,FALSE)*VLOOKUP($F274,BY_IND_Demand_Drivers!$B$5:$J$100,9,FALSE)</f>
        <v>0</v>
      </c>
    </row>
    <row r="275" spans="1:9">
      <c r="A275" s="16">
        <f t="shared" si="2"/>
        <v>88</v>
      </c>
      <c r="C275" s="16" t="s">
        <v>11</v>
      </c>
      <c r="D275" s="16">
        <v>2044</v>
      </c>
      <c r="E275" s="16" t="s">
        <v>3</v>
      </c>
      <c r="F275" s="16" t="str">
        <f>VLOOKUP(A275,BY_IND_Demand_Drivers!$A$5:$B$95,2,FALSE)</f>
        <v>IODLA</v>
      </c>
      <c r="G275" s="16">
        <f>VLOOKUP($D275,'Growth rate'!$B$3:$S$93,6,FALSE)*VLOOKUP($F275,BY_IND_Demand_Drivers!$B$5:$J$100,7,FALSE)</f>
        <v>16.365929137073913</v>
      </c>
      <c r="H275" s="16">
        <f>VLOOKUP($D275,'Growth rate'!$B$3:$S$93,6,FALSE)*VLOOKUP($F275,BY_IND_Demand_Drivers!$B$5:$J$100,8,FALSE)</f>
        <v>0</v>
      </c>
      <c r="I275" s="16">
        <f>VLOOKUP($D275,'Growth rate'!$B$3:$S$93,6,FALSE)*VLOOKUP($F275,BY_IND_Demand_Drivers!$B$5:$J$100,9,FALSE)</f>
        <v>0</v>
      </c>
    </row>
    <row r="276" spans="1:9">
      <c r="A276" s="16">
        <f t="shared" si="2"/>
        <v>88</v>
      </c>
      <c r="C276" s="16" t="s">
        <v>11</v>
      </c>
      <c r="D276" s="16">
        <v>2045</v>
      </c>
      <c r="E276" s="16" t="s">
        <v>3</v>
      </c>
      <c r="F276" s="16" t="str">
        <f>VLOOKUP(A276,BY_IND_Demand_Drivers!$A$5:$B$95,2,FALSE)</f>
        <v>IODLA</v>
      </c>
      <c r="G276" s="16">
        <f>VLOOKUP($D276,'Growth rate'!$B$3:$S$93,6,FALSE)*VLOOKUP($F276,BY_IND_Demand_Drivers!$B$5:$J$100,7,FALSE)</f>
        <v>16.63036044624004</v>
      </c>
      <c r="H276" s="16">
        <f>VLOOKUP($D276,'Growth rate'!$B$3:$S$93,6,FALSE)*VLOOKUP($F276,BY_IND_Demand_Drivers!$B$5:$J$100,8,FALSE)</f>
        <v>0</v>
      </c>
      <c r="I276" s="16">
        <f>VLOOKUP($D276,'Growth rate'!$B$3:$S$93,6,FALSE)*VLOOKUP($F276,BY_IND_Demand_Drivers!$B$5:$J$100,9,FALSE)</f>
        <v>0</v>
      </c>
    </row>
    <row r="277" spans="1:9">
      <c r="A277" s="16">
        <f t="shared" si="2"/>
        <v>88</v>
      </c>
      <c r="C277" s="16" t="s">
        <v>11</v>
      </c>
      <c r="D277" s="16">
        <v>2046</v>
      </c>
      <c r="E277" s="16" t="s">
        <v>3</v>
      </c>
      <c r="F277" s="16" t="str">
        <f>VLOOKUP(A277,BY_IND_Demand_Drivers!$A$5:$B$95,2,FALSE)</f>
        <v>IODLA</v>
      </c>
      <c r="G277" s="16">
        <f>VLOOKUP($D277,'Growth rate'!$B$3:$S$93,6,FALSE)*VLOOKUP($F277,BY_IND_Demand_Drivers!$B$5:$J$100,7,FALSE)</f>
        <v>16.894791755406164</v>
      </c>
      <c r="H277" s="16">
        <f>VLOOKUP($D277,'Growth rate'!$B$3:$S$93,6,FALSE)*VLOOKUP($F277,BY_IND_Demand_Drivers!$B$5:$J$100,8,FALSE)</f>
        <v>0</v>
      </c>
      <c r="I277" s="16">
        <f>VLOOKUP($D277,'Growth rate'!$B$3:$S$93,6,FALSE)*VLOOKUP($F277,BY_IND_Demand_Drivers!$B$5:$J$100,9,FALSE)</f>
        <v>0</v>
      </c>
    </row>
    <row r="278" spans="1:9">
      <c r="A278" s="16">
        <f t="shared" si="2"/>
        <v>88</v>
      </c>
      <c r="C278" s="16" t="s">
        <v>11</v>
      </c>
      <c r="D278" s="16">
        <v>2047</v>
      </c>
      <c r="E278" s="16" t="s">
        <v>3</v>
      </c>
      <c r="F278" s="16" t="str">
        <f>VLOOKUP(A278,BY_IND_Demand_Drivers!$A$5:$B$95,2,FALSE)</f>
        <v>IODLA</v>
      </c>
      <c r="G278" s="16">
        <f>VLOOKUP($D278,'Growth rate'!$B$3:$S$93,6,FALSE)*VLOOKUP($F278,BY_IND_Demand_Drivers!$B$5:$J$100,7,FALSE)</f>
        <v>17.159223064572291</v>
      </c>
      <c r="H278" s="16">
        <f>VLOOKUP($D278,'Growth rate'!$B$3:$S$93,6,FALSE)*VLOOKUP($F278,BY_IND_Demand_Drivers!$B$5:$J$100,8,FALSE)</f>
        <v>0</v>
      </c>
      <c r="I278" s="16">
        <f>VLOOKUP($D278,'Growth rate'!$B$3:$S$93,6,FALSE)*VLOOKUP($F278,BY_IND_Demand_Drivers!$B$5:$J$100,9,FALSE)</f>
        <v>0</v>
      </c>
    </row>
    <row r="279" spans="1:9">
      <c r="A279" s="16">
        <f t="shared" ref="A279:A342" si="3">A197+1</f>
        <v>88</v>
      </c>
      <c r="C279" s="16" t="s">
        <v>11</v>
      </c>
      <c r="D279" s="16">
        <v>2048</v>
      </c>
      <c r="E279" s="16" t="s">
        <v>3</v>
      </c>
      <c r="F279" s="16" t="str">
        <f>VLOOKUP(A279,BY_IND_Demand_Drivers!$A$5:$B$95,2,FALSE)</f>
        <v>IODLA</v>
      </c>
      <c r="G279" s="16">
        <f>VLOOKUP($D279,'Growth rate'!$B$3:$S$93,6,FALSE)*VLOOKUP($F279,BY_IND_Demand_Drivers!$B$5:$J$100,7,FALSE)</f>
        <v>17.423654373738415</v>
      </c>
      <c r="H279" s="16">
        <f>VLOOKUP($D279,'Growth rate'!$B$3:$S$93,6,FALSE)*VLOOKUP($F279,BY_IND_Demand_Drivers!$B$5:$J$100,8,FALSE)</f>
        <v>0</v>
      </c>
      <c r="I279" s="16">
        <f>VLOOKUP($D279,'Growth rate'!$B$3:$S$93,6,FALSE)*VLOOKUP($F279,BY_IND_Demand_Drivers!$B$5:$J$100,9,FALSE)</f>
        <v>0</v>
      </c>
    </row>
    <row r="280" spans="1:9">
      <c r="A280" s="16">
        <f t="shared" si="3"/>
        <v>88</v>
      </c>
      <c r="C280" s="16" t="s">
        <v>11</v>
      </c>
      <c r="D280" s="16">
        <v>2049</v>
      </c>
      <c r="E280" s="16" t="s">
        <v>3</v>
      </c>
      <c r="F280" s="16" t="str">
        <f>VLOOKUP(A280,BY_IND_Demand_Drivers!$A$5:$B$95,2,FALSE)</f>
        <v>IODLA</v>
      </c>
      <c r="G280" s="16">
        <f>VLOOKUP($D280,'Growth rate'!$B$3:$S$93,6,FALSE)*VLOOKUP($F280,BY_IND_Demand_Drivers!$B$5:$J$100,7,FALSE)</f>
        <v>17.688085682904539</v>
      </c>
      <c r="H280" s="16">
        <f>VLOOKUP($D280,'Growth rate'!$B$3:$S$93,6,FALSE)*VLOOKUP($F280,BY_IND_Demand_Drivers!$B$5:$J$100,8,FALSE)</f>
        <v>0</v>
      </c>
      <c r="I280" s="16">
        <f>VLOOKUP($D280,'Growth rate'!$B$3:$S$93,6,FALSE)*VLOOKUP($F280,BY_IND_Demand_Drivers!$B$5:$J$100,9,FALSE)</f>
        <v>0</v>
      </c>
    </row>
    <row r="281" spans="1:9">
      <c r="A281" s="16">
        <f t="shared" si="3"/>
        <v>88</v>
      </c>
      <c r="C281" s="16" t="s">
        <v>11</v>
      </c>
      <c r="D281" s="16">
        <v>2050</v>
      </c>
      <c r="E281" s="16" t="s">
        <v>3</v>
      </c>
      <c r="F281" s="16" t="str">
        <f>VLOOKUP(A281,BY_IND_Demand_Drivers!$A$5:$B$95,2,FALSE)</f>
        <v>IODLA</v>
      </c>
      <c r="G281" s="16">
        <f>VLOOKUP($D281,'Growth rate'!$B$3:$S$93,6,FALSE)*VLOOKUP($F281,BY_IND_Demand_Drivers!$B$5:$J$100,7,FALSE)</f>
        <v>17.952516992070667</v>
      </c>
      <c r="H281" s="16">
        <f>VLOOKUP($D281,'Growth rate'!$B$3:$S$93,6,FALSE)*VLOOKUP($F281,BY_IND_Demand_Drivers!$B$5:$J$100,8,FALSE)</f>
        <v>0</v>
      </c>
      <c r="I281" s="16">
        <f>VLOOKUP($D281,'Growth rate'!$B$3:$S$93,6,FALSE)*VLOOKUP($F281,BY_IND_Demand_Drivers!$B$5:$J$100,9,FALSE)</f>
        <v>0</v>
      </c>
    </row>
    <row r="282" spans="1:9">
      <c r="A282" s="16">
        <f t="shared" si="3"/>
        <v>88</v>
      </c>
      <c r="C282" s="16" t="s">
        <v>11</v>
      </c>
      <c r="D282" s="16">
        <v>2051</v>
      </c>
      <c r="E282" s="16" t="s">
        <v>3</v>
      </c>
      <c r="F282" s="16" t="str">
        <f>VLOOKUP(A282,BY_IND_Demand_Drivers!$A$5:$B$95,2,FALSE)</f>
        <v>IODLA</v>
      </c>
      <c r="G282" s="16">
        <f>VLOOKUP($D282,'Growth rate'!$B$3:$S$93,6,FALSE)*VLOOKUP($F282,BY_IND_Demand_Drivers!$B$5:$J$100,7,FALSE)</f>
        <v>18.154354351819968</v>
      </c>
      <c r="H282" s="16">
        <f>VLOOKUP($D282,'Growth rate'!$B$3:$S$93,6,FALSE)*VLOOKUP($F282,BY_IND_Demand_Drivers!$B$5:$J$100,8,FALSE)</f>
        <v>0</v>
      </c>
      <c r="I282" s="16">
        <f>VLOOKUP($D282,'Growth rate'!$B$3:$S$93,6,FALSE)*VLOOKUP($F282,BY_IND_Demand_Drivers!$B$5:$J$100,9,FALSE)</f>
        <v>0</v>
      </c>
    </row>
    <row r="283" spans="1:9">
      <c r="A283" s="16">
        <f t="shared" si="3"/>
        <v>88</v>
      </c>
      <c r="C283" s="16" t="s">
        <v>11</v>
      </c>
      <c r="D283" s="16">
        <v>2052</v>
      </c>
      <c r="E283" s="16" t="s">
        <v>3</v>
      </c>
      <c r="F283" s="16" t="str">
        <f>VLOOKUP(A283,BY_IND_Demand_Drivers!$A$5:$B$95,2,FALSE)</f>
        <v>IODLA</v>
      </c>
      <c r="G283" s="16">
        <f>VLOOKUP($D283,'Growth rate'!$B$3:$S$93,6,FALSE)*VLOOKUP($F283,BY_IND_Demand_Drivers!$B$5:$J$100,7,FALSE)</f>
        <v>18.35619171156927</v>
      </c>
      <c r="H283" s="16">
        <f>VLOOKUP($D283,'Growth rate'!$B$3:$S$93,6,FALSE)*VLOOKUP($F283,BY_IND_Demand_Drivers!$B$5:$J$100,8,FALSE)</f>
        <v>0</v>
      </c>
      <c r="I283" s="16">
        <f>VLOOKUP($D283,'Growth rate'!$B$3:$S$93,6,FALSE)*VLOOKUP($F283,BY_IND_Demand_Drivers!$B$5:$J$100,9,FALSE)</f>
        <v>0</v>
      </c>
    </row>
    <row r="284" spans="1:9">
      <c r="A284" s="16">
        <f t="shared" si="3"/>
        <v>88</v>
      </c>
      <c r="C284" s="16" t="s">
        <v>11</v>
      </c>
      <c r="D284" s="16">
        <v>2053</v>
      </c>
      <c r="E284" s="16" t="s">
        <v>3</v>
      </c>
      <c r="F284" s="16" t="str">
        <f>VLOOKUP(A284,BY_IND_Demand_Drivers!$A$5:$B$95,2,FALSE)</f>
        <v>IODLA</v>
      </c>
      <c r="G284" s="16">
        <f>VLOOKUP($D284,'Growth rate'!$B$3:$S$93,6,FALSE)*VLOOKUP($F284,BY_IND_Demand_Drivers!$B$5:$J$100,7,FALSE)</f>
        <v>18.558029071318575</v>
      </c>
      <c r="H284" s="16">
        <f>VLOOKUP($D284,'Growth rate'!$B$3:$S$93,6,FALSE)*VLOOKUP($F284,BY_IND_Demand_Drivers!$B$5:$J$100,8,FALSE)</f>
        <v>0</v>
      </c>
      <c r="I284" s="16">
        <f>VLOOKUP($D284,'Growth rate'!$B$3:$S$93,6,FALSE)*VLOOKUP($F284,BY_IND_Demand_Drivers!$B$5:$J$100,9,FALSE)</f>
        <v>0</v>
      </c>
    </row>
    <row r="285" spans="1:9">
      <c r="A285" s="16">
        <f t="shared" si="3"/>
        <v>88</v>
      </c>
      <c r="C285" s="16" t="s">
        <v>11</v>
      </c>
      <c r="D285" s="16">
        <v>2054</v>
      </c>
      <c r="E285" s="16" t="s">
        <v>3</v>
      </c>
      <c r="F285" s="16" t="str">
        <f>VLOOKUP(A285,BY_IND_Demand_Drivers!$A$5:$B$95,2,FALSE)</f>
        <v>IODLA</v>
      </c>
      <c r="G285" s="16">
        <f>VLOOKUP($D285,'Growth rate'!$B$3:$S$93,6,FALSE)*VLOOKUP($F285,BY_IND_Demand_Drivers!$B$5:$J$100,7,FALSE)</f>
        <v>18.759866431067881</v>
      </c>
      <c r="H285" s="16">
        <f>VLOOKUP($D285,'Growth rate'!$B$3:$S$93,6,FALSE)*VLOOKUP($F285,BY_IND_Demand_Drivers!$B$5:$J$100,8,FALSE)</f>
        <v>0</v>
      </c>
      <c r="I285" s="16">
        <f>VLOOKUP($D285,'Growth rate'!$B$3:$S$93,6,FALSE)*VLOOKUP($F285,BY_IND_Demand_Drivers!$B$5:$J$100,9,FALSE)</f>
        <v>0</v>
      </c>
    </row>
    <row r="286" spans="1:9">
      <c r="A286" s="16">
        <f t="shared" si="3"/>
        <v>88</v>
      </c>
      <c r="C286" s="16" t="s">
        <v>11</v>
      </c>
      <c r="D286" s="16">
        <v>2055</v>
      </c>
      <c r="E286" s="16" t="s">
        <v>3</v>
      </c>
      <c r="F286" s="16" t="str">
        <f>VLOOKUP(A286,BY_IND_Demand_Drivers!$A$5:$B$95,2,FALSE)</f>
        <v>IODLA</v>
      </c>
      <c r="G286" s="16">
        <f>VLOOKUP($D286,'Growth rate'!$B$3:$S$93,6,FALSE)*VLOOKUP($F286,BY_IND_Demand_Drivers!$B$5:$J$100,7,FALSE)</f>
        <v>18.961703790817186</v>
      </c>
      <c r="H286" s="16">
        <f>VLOOKUP($D286,'Growth rate'!$B$3:$S$93,6,FALSE)*VLOOKUP($F286,BY_IND_Demand_Drivers!$B$5:$J$100,8,FALSE)</f>
        <v>0</v>
      </c>
      <c r="I286" s="16">
        <f>VLOOKUP($D286,'Growth rate'!$B$3:$S$93,6,FALSE)*VLOOKUP($F286,BY_IND_Demand_Drivers!$B$5:$J$100,9,FALSE)</f>
        <v>0</v>
      </c>
    </row>
    <row r="287" spans="1:9">
      <c r="A287" s="16">
        <f t="shared" si="3"/>
        <v>88</v>
      </c>
      <c r="C287" s="16" t="s">
        <v>11</v>
      </c>
      <c r="D287" s="16">
        <v>2056</v>
      </c>
      <c r="E287" s="16" t="s">
        <v>3</v>
      </c>
      <c r="F287" s="16" t="str">
        <f>VLOOKUP(A287,BY_IND_Demand_Drivers!$A$5:$B$95,2,FALSE)</f>
        <v>IODLA</v>
      </c>
      <c r="G287" s="16">
        <f>VLOOKUP($D287,'Growth rate'!$B$3:$S$93,6,FALSE)*VLOOKUP($F287,BY_IND_Demand_Drivers!$B$5:$J$100,7,FALSE)</f>
        <v>19.177766929881628</v>
      </c>
      <c r="H287" s="16">
        <f>VLOOKUP($D287,'Growth rate'!$B$3:$S$93,6,FALSE)*VLOOKUP($F287,BY_IND_Demand_Drivers!$B$5:$J$100,8,FALSE)</f>
        <v>0</v>
      </c>
      <c r="I287" s="16">
        <f>VLOOKUP($D287,'Growth rate'!$B$3:$S$93,6,FALSE)*VLOOKUP($F287,BY_IND_Demand_Drivers!$B$5:$J$100,9,FALSE)</f>
        <v>0</v>
      </c>
    </row>
    <row r="288" spans="1:9">
      <c r="A288" s="16">
        <f t="shared" si="3"/>
        <v>88</v>
      </c>
      <c r="C288" s="16" t="s">
        <v>11</v>
      </c>
      <c r="D288" s="16">
        <v>2057</v>
      </c>
      <c r="E288" s="16" t="s">
        <v>3</v>
      </c>
      <c r="F288" s="16" t="str">
        <f>VLOOKUP(A288,BY_IND_Demand_Drivers!$A$5:$B$95,2,FALSE)</f>
        <v>IODLA</v>
      </c>
      <c r="G288" s="16">
        <f>VLOOKUP($D288,'Growth rate'!$B$3:$S$93,6,FALSE)*VLOOKUP($F288,BY_IND_Demand_Drivers!$B$5:$J$100,7,FALSE)</f>
        <v>19.393830068946066</v>
      </c>
      <c r="H288" s="16">
        <f>VLOOKUP($D288,'Growth rate'!$B$3:$S$93,6,FALSE)*VLOOKUP($F288,BY_IND_Demand_Drivers!$B$5:$J$100,8,FALSE)</f>
        <v>0</v>
      </c>
      <c r="I288" s="16">
        <f>VLOOKUP($D288,'Growth rate'!$B$3:$S$93,6,FALSE)*VLOOKUP($F288,BY_IND_Demand_Drivers!$B$5:$J$100,9,FALSE)</f>
        <v>0</v>
      </c>
    </row>
    <row r="289" spans="1:9">
      <c r="A289" s="16">
        <f t="shared" si="3"/>
        <v>88</v>
      </c>
      <c r="C289" s="16" t="s">
        <v>11</v>
      </c>
      <c r="D289" s="16">
        <v>2058</v>
      </c>
      <c r="E289" s="16" t="s">
        <v>3</v>
      </c>
      <c r="F289" s="16" t="str">
        <f>VLOOKUP(A289,BY_IND_Demand_Drivers!$A$5:$B$95,2,FALSE)</f>
        <v>IODLA</v>
      </c>
      <c r="G289" s="16">
        <f>VLOOKUP($D289,'Growth rate'!$B$3:$S$93,6,FALSE)*VLOOKUP($F289,BY_IND_Demand_Drivers!$B$5:$J$100,7,FALSE)</f>
        <v>19.609893208010512</v>
      </c>
      <c r="H289" s="16">
        <f>VLOOKUP($D289,'Growth rate'!$B$3:$S$93,6,FALSE)*VLOOKUP($F289,BY_IND_Demand_Drivers!$B$5:$J$100,8,FALSE)</f>
        <v>0</v>
      </c>
      <c r="I289" s="16">
        <f>VLOOKUP($D289,'Growth rate'!$B$3:$S$93,6,FALSE)*VLOOKUP($F289,BY_IND_Demand_Drivers!$B$5:$J$100,9,FALSE)</f>
        <v>0</v>
      </c>
    </row>
    <row r="290" spans="1:9">
      <c r="A290" s="16">
        <f t="shared" si="3"/>
        <v>88</v>
      </c>
      <c r="C290" s="16" t="s">
        <v>11</v>
      </c>
      <c r="D290" s="16">
        <v>2059</v>
      </c>
      <c r="E290" s="16" t="s">
        <v>3</v>
      </c>
      <c r="F290" s="16" t="str">
        <f>VLOOKUP(A290,BY_IND_Demand_Drivers!$A$5:$B$95,2,FALSE)</f>
        <v>IODLA</v>
      </c>
      <c r="G290" s="16">
        <f>VLOOKUP($D290,'Growth rate'!$B$3:$S$93,6,FALSE)*VLOOKUP($F290,BY_IND_Demand_Drivers!$B$5:$J$100,7,FALSE)</f>
        <v>19.825956347074953</v>
      </c>
      <c r="H290" s="16">
        <f>VLOOKUP($D290,'Growth rate'!$B$3:$S$93,6,FALSE)*VLOOKUP($F290,BY_IND_Demand_Drivers!$B$5:$J$100,8,FALSE)</f>
        <v>0</v>
      </c>
      <c r="I290" s="16">
        <f>VLOOKUP($D290,'Growth rate'!$B$3:$S$93,6,FALSE)*VLOOKUP($F290,BY_IND_Demand_Drivers!$B$5:$J$100,9,FALSE)</f>
        <v>0</v>
      </c>
    </row>
    <row r="291" spans="1:9">
      <c r="A291" s="16">
        <f t="shared" si="3"/>
        <v>88</v>
      </c>
      <c r="C291" s="16" t="s">
        <v>11</v>
      </c>
      <c r="D291" s="16">
        <v>2060</v>
      </c>
      <c r="E291" s="16" t="s">
        <v>3</v>
      </c>
      <c r="F291" s="16" t="str">
        <f>VLOOKUP(A291,BY_IND_Demand_Drivers!$A$5:$B$95,2,FALSE)</f>
        <v>IODLA</v>
      </c>
      <c r="G291" s="16">
        <f>VLOOKUP($D291,'Growth rate'!$B$3:$S$93,6,FALSE)*VLOOKUP($F291,BY_IND_Demand_Drivers!$B$5:$J$100,7,FALSE)</f>
        <v>20.042019486139388</v>
      </c>
      <c r="H291" s="16">
        <f>VLOOKUP($D291,'Growth rate'!$B$3:$S$93,6,FALSE)*VLOOKUP($F291,BY_IND_Demand_Drivers!$B$5:$J$100,8,FALSE)</f>
        <v>0</v>
      </c>
      <c r="I291" s="16">
        <f>VLOOKUP($D291,'Growth rate'!$B$3:$S$93,6,FALSE)*VLOOKUP($F291,BY_IND_Demand_Drivers!$B$5:$J$100,9,FALSE)</f>
        <v>0</v>
      </c>
    </row>
    <row r="292" spans="1:9">
      <c r="A292" s="16">
        <f t="shared" si="3"/>
        <v>88</v>
      </c>
      <c r="C292" s="16" t="s">
        <v>11</v>
      </c>
      <c r="D292" s="16">
        <v>2061</v>
      </c>
      <c r="E292" s="16" t="s">
        <v>3</v>
      </c>
      <c r="F292" s="16" t="str">
        <f>VLOOKUP(A292,BY_IND_Demand_Drivers!$A$5:$B$95,2,FALSE)</f>
        <v>IODLA</v>
      </c>
      <c r="G292" s="16">
        <f>VLOOKUP($D292,'Growth rate'!$B$3:$S$93,6,FALSE)*VLOOKUP($F292,BY_IND_Demand_Drivers!$B$5:$J$100,7,FALSE)</f>
        <v>20.256697036403615</v>
      </c>
      <c r="H292" s="16">
        <f>VLOOKUP($D292,'Growth rate'!$B$3:$S$93,6,FALSE)*VLOOKUP($F292,BY_IND_Demand_Drivers!$B$5:$J$100,8,FALSE)</f>
        <v>0</v>
      </c>
      <c r="I292" s="16">
        <f>VLOOKUP($D292,'Growth rate'!$B$3:$S$93,6,FALSE)*VLOOKUP($F292,BY_IND_Demand_Drivers!$B$5:$J$100,9,FALSE)</f>
        <v>0</v>
      </c>
    </row>
    <row r="293" spans="1:9">
      <c r="A293" s="16">
        <f t="shared" si="3"/>
        <v>88</v>
      </c>
      <c r="C293" s="16" t="s">
        <v>11</v>
      </c>
      <c r="D293" s="16">
        <v>2062</v>
      </c>
      <c r="E293" s="16" t="s">
        <v>3</v>
      </c>
      <c r="F293" s="16" t="str">
        <f>VLOOKUP(A293,BY_IND_Demand_Drivers!$A$5:$B$95,2,FALSE)</f>
        <v>IODLA</v>
      </c>
      <c r="G293" s="16">
        <f>VLOOKUP($D293,'Growth rate'!$B$3:$S$93,6,FALSE)*VLOOKUP($F293,BY_IND_Demand_Drivers!$B$5:$J$100,7,FALSE)</f>
        <v>20.471374586667832</v>
      </c>
      <c r="H293" s="16">
        <f>VLOOKUP($D293,'Growth rate'!$B$3:$S$93,6,FALSE)*VLOOKUP($F293,BY_IND_Demand_Drivers!$B$5:$J$100,8,FALSE)</f>
        <v>0</v>
      </c>
      <c r="I293" s="16">
        <f>VLOOKUP($D293,'Growth rate'!$B$3:$S$93,6,FALSE)*VLOOKUP($F293,BY_IND_Demand_Drivers!$B$5:$J$100,9,FALSE)</f>
        <v>0</v>
      </c>
    </row>
    <row r="294" spans="1:9">
      <c r="A294" s="16">
        <f t="shared" si="3"/>
        <v>88</v>
      </c>
      <c r="C294" s="16" t="s">
        <v>11</v>
      </c>
      <c r="D294" s="16">
        <v>2063</v>
      </c>
      <c r="E294" s="16" t="s">
        <v>3</v>
      </c>
      <c r="F294" s="16" t="str">
        <f>VLOOKUP(A294,BY_IND_Demand_Drivers!$A$5:$B$95,2,FALSE)</f>
        <v>IODLA</v>
      </c>
      <c r="G294" s="16">
        <f>VLOOKUP($D294,'Growth rate'!$B$3:$S$93,6,FALSE)*VLOOKUP($F294,BY_IND_Demand_Drivers!$B$5:$J$100,7,FALSE)</f>
        <v>20.686052136932052</v>
      </c>
      <c r="H294" s="16">
        <f>VLOOKUP($D294,'Growth rate'!$B$3:$S$93,6,FALSE)*VLOOKUP($F294,BY_IND_Demand_Drivers!$B$5:$J$100,8,FALSE)</f>
        <v>0</v>
      </c>
      <c r="I294" s="16">
        <f>VLOOKUP($D294,'Growth rate'!$B$3:$S$93,6,FALSE)*VLOOKUP($F294,BY_IND_Demand_Drivers!$B$5:$J$100,9,FALSE)</f>
        <v>0</v>
      </c>
    </row>
    <row r="295" spans="1:9">
      <c r="A295" s="16">
        <f t="shared" si="3"/>
        <v>88</v>
      </c>
      <c r="C295" s="16" t="s">
        <v>11</v>
      </c>
      <c r="D295" s="16">
        <v>2064</v>
      </c>
      <c r="E295" s="16" t="s">
        <v>3</v>
      </c>
      <c r="F295" s="16" t="str">
        <f>VLOOKUP(A295,BY_IND_Demand_Drivers!$A$5:$B$95,2,FALSE)</f>
        <v>IODLA</v>
      </c>
      <c r="G295" s="16">
        <f>VLOOKUP($D295,'Growth rate'!$B$3:$S$93,6,FALSE)*VLOOKUP($F295,BY_IND_Demand_Drivers!$B$5:$J$100,7,FALSE)</f>
        <v>20.900729687196268</v>
      </c>
      <c r="H295" s="16">
        <f>VLOOKUP($D295,'Growth rate'!$B$3:$S$93,6,FALSE)*VLOOKUP($F295,BY_IND_Demand_Drivers!$B$5:$J$100,8,FALSE)</f>
        <v>0</v>
      </c>
      <c r="I295" s="16">
        <f>VLOOKUP($D295,'Growth rate'!$B$3:$S$93,6,FALSE)*VLOOKUP($F295,BY_IND_Demand_Drivers!$B$5:$J$100,9,FALSE)</f>
        <v>0</v>
      </c>
    </row>
    <row r="296" spans="1:9">
      <c r="A296" s="16">
        <f t="shared" si="3"/>
        <v>88</v>
      </c>
      <c r="C296" s="16" t="s">
        <v>11</v>
      </c>
      <c r="D296" s="16">
        <v>2065</v>
      </c>
      <c r="E296" s="16" t="s">
        <v>3</v>
      </c>
      <c r="F296" s="16" t="str">
        <f>VLOOKUP(A296,BY_IND_Demand_Drivers!$A$5:$B$95,2,FALSE)</f>
        <v>IODLA</v>
      </c>
      <c r="G296" s="16">
        <f>VLOOKUP($D296,'Growth rate'!$B$3:$S$93,6,FALSE)*VLOOKUP($F296,BY_IND_Demand_Drivers!$B$5:$J$100,7,FALSE)</f>
        <v>21.115407237460492</v>
      </c>
      <c r="H296" s="16">
        <f>VLOOKUP($D296,'Growth rate'!$B$3:$S$93,6,FALSE)*VLOOKUP($F296,BY_IND_Demand_Drivers!$B$5:$J$100,8,FALSE)</f>
        <v>0</v>
      </c>
      <c r="I296" s="16">
        <f>VLOOKUP($D296,'Growth rate'!$B$3:$S$93,6,FALSE)*VLOOKUP($F296,BY_IND_Demand_Drivers!$B$5:$J$100,9,FALSE)</f>
        <v>0</v>
      </c>
    </row>
    <row r="297" spans="1:9">
      <c r="A297" s="16">
        <f t="shared" si="3"/>
        <v>88</v>
      </c>
      <c r="C297" s="16" t="s">
        <v>11</v>
      </c>
      <c r="D297" s="16">
        <v>2066</v>
      </c>
      <c r="E297" s="16" t="s">
        <v>3</v>
      </c>
      <c r="F297" s="16" t="str">
        <f>VLOOKUP(A297,BY_IND_Demand_Drivers!$A$5:$B$95,2,FALSE)</f>
        <v>IODLA</v>
      </c>
      <c r="G297" s="16">
        <f>VLOOKUP($D297,'Growth rate'!$B$3:$S$93,6,FALSE)*VLOOKUP($F297,BY_IND_Demand_Drivers!$B$5:$J$100,7,FALSE)</f>
        <v>21.327845140933682</v>
      </c>
      <c r="H297" s="16">
        <f>VLOOKUP($D297,'Growth rate'!$B$3:$S$93,6,FALSE)*VLOOKUP($F297,BY_IND_Demand_Drivers!$B$5:$J$100,8,FALSE)</f>
        <v>0</v>
      </c>
      <c r="I297" s="16">
        <f>VLOOKUP($D297,'Growth rate'!$B$3:$S$93,6,FALSE)*VLOOKUP($F297,BY_IND_Demand_Drivers!$B$5:$J$100,9,FALSE)</f>
        <v>0</v>
      </c>
    </row>
    <row r="298" spans="1:9">
      <c r="A298" s="16">
        <f t="shared" si="3"/>
        <v>88</v>
      </c>
      <c r="C298" s="16" t="s">
        <v>11</v>
      </c>
      <c r="D298" s="16">
        <v>2067</v>
      </c>
      <c r="E298" s="16" t="s">
        <v>3</v>
      </c>
      <c r="F298" s="16" t="str">
        <f>VLOOKUP(A298,BY_IND_Demand_Drivers!$A$5:$B$95,2,FALSE)</f>
        <v>IODLA</v>
      </c>
      <c r="G298" s="16">
        <f>VLOOKUP($D298,'Growth rate'!$B$3:$S$93,6,FALSE)*VLOOKUP($F298,BY_IND_Demand_Drivers!$B$5:$J$100,7,FALSE)</f>
        <v>21.54028304440688</v>
      </c>
      <c r="H298" s="16">
        <f>VLOOKUP($D298,'Growth rate'!$B$3:$S$93,6,FALSE)*VLOOKUP($F298,BY_IND_Demand_Drivers!$B$5:$J$100,8,FALSE)</f>
        <v>0</v>
      </c>
      <c r="I298" s="16">
        <f>VLOOKUP($D298,'Growth rate'!$B$3:$S$93,6,FALSE)*VLOOKUP($F298,BY_IND_Demand_Drivers!$B$5:$J$100,9,FALSE)</f>
        <v>0</v>
      </c>
    </row>
    <row r="299" spans="1:9">
      <c r="A299" s="16">
        <f t="shared" si="3"/>
        <v>88</v>
      </c>
      <c r="C299" s="16" t="s">
        <v>11</v>
      </c>
      <c r="D299" s="16">
        <v>2068</v>
      </c>
      <c r="E299" s="16" t="s">
        <v>3</v>
      </c>
      <c r="F299" s="16" t="str">
        <f>VLOOKUP(A299,BY_IND_Demand_Drivers!$A$5:$B$95,2,FALSE)</f>
        <v>IODLA</v>
      </c>
      <c r="G299" s="16">
        <f>VLOOKUP($D299,'Growth rate'!$B$3:$S$93,6,FALSE)*VLOOKUP($F299,BY_IND_Demand_Drivers!$B$5:$J$100,7,FALSE)</f>
        <v>21.752720947880068</v>
      </c>
      <c r="H299" s="16">
        <f>VLOOKUP($D299,'Growth rate'!$B$3:$S$93,6,FALSE)*VLOOKUP($F299,BY_IND_Demand_Drivers!$B$5:$J$100,8,FALSE)</f>
        <v>0</v>
      </c>
      <c r="I299" s="16">
        <f>VLOOKUP($D299,'Growth rate'!$B$3:$S$93,6,FALSE)*VLOOKUP($F299,BY_IND_Demand_Drivers!$B$5:$J$100,9,FALSE)</f>
        <v>0</v>
      </c>
    </row>
    <row r="300" spans="1:9">
      <c r="A300" s="16">
        <f t="shared" si="3"/>
        <v>88</v>
      </c>
      <c r="C300" s="16" t="s">
        <v>11</v>
      </c>
      <c r="D300" s="16">
        <v>2069</v>
      </c>
      <c r="E300" s="16" t="s">
        <v>3</v>
      </c>
      <c r="F300" s="16" t="str">
        <f>VLOOKUP(A300,BY_IND_Demand_Drivers!$A$5:$B$95,2,FALSE)</f>
        <v>IODLA</v>
      </c>
      <c r="G300" s="16">
        <f>VLOOKUP($D300,'Growth rate'!$B$3:$S$93,6,FALSE)*VLOOKUP($F300,BY_IND_Demand_Drivers!$B$5:$J$100,7,FALSE)</f>
        <v>21.965158851353266</v>
      </c>
      <c r="H300" s="16">
        <f>VLOOKUP($D300,'Growth rate'!$B$3:$S$93,6,FALSE)*VLOOKUP($F300,BY_IND_Demand_Drivers!$B$5:$J$100,8,FALSE)</f>
        <v>0</v>
      </c>
      <c r="I300" s="16">
        <f>VLOOKUP($D300,'Growth rate'!$B$3:$S$93,6,FALSE)*VLOOKUP($F300,BY_IND_Demand_Drivers!$B$5:$J$100,9,FALSE)</f>
        <v>0</v>
      </c>
    </row>
    <row r="301" spans="1:9">
      <c r="A301" s="16">
        <f t="shared" si="3"/>
        <v>88</v>
      </c>
      <c r="C301" s="16" t="s">
        <v>11</v>
      </c>
      <c r="D301" s="16">
        <v>2070</v>
      </c>
      <c r="E301" s="16" t="s">
        <v>3</v>
      </c>
      <c r="F301" s="16" t="str">
        <f>VLOOKUP(A301,BY_IND_Demand_Drivers!$A$5:$B$95,2,FALSE)</f>
        <v>IODLA</v>
      </c>
      <c r="G301" s="16">
        <f>VLOOKUP($D301,'Growth rate'!$B$3:$S$93,6,FALSE)*VLOOKUP($F301,BY_IND_Demand_Drivers!$B$5:$J$100,7,FALSE)</f>
        <v>22.177596754826453</v>
      </c>
      <c r="H301" s="16">
        <f>VLOOKUP($D301,'Growth rate'!$B$3:$S$93,6,FALSE)*VLOOKUP($F301,BY_IND_Demand_Drivers!$B$5:$J$100,8,FALSE)</f>
        <v>0</v>
      </c>
      <c r="I301" s="16">
        <f>VLOOKUP($D301,'Growth rate'!$B$3:$S$93,6,FALSE)*VLOOKUP($F301,BY_IND_Demand_Drivers!$B$5:$J$100,9,FALSE)</f>
        <v>0</v>
      </c>
    </row>
    <row r="302" spans="1:9">
      <c r="A302" s="16">
        <f t="shared" si="3"/>
        <v>88</v>
      </c>
      <c r="C302" s="16" t="s">
        <v>11</v>
      </c>
      <c r="D302" s="16">
        <v>2071</v>
      </c>
      <c r="E302" s="16" t="s">
        <v>3</v>
      </c>
      <c r="F302" s="16" t="str">
        <f>VLOOKUP(A302,BY_IND_Demand_Drivers!$A$5:$B$95,2,FALSE)</f>
        <v>IODLA</v>
      </c>
      <c r="G302" s="16">
        <f>VLOOKUP($D302,'Growth rate'!$B$3:$S$93,6,FALSE)*VLOOKUP($F302,BY_IND_Demand_Drivers!$B$5:$J$100,7,FALSE)</f>
        <v>22.378797330140717</v>
      </c>
      <c r="H302" s="16">
        <f>VLOOKUP($D302,'Growth rate'!$B$3:$S$93,6,FALSE)*VLOOKUP($F302,BY_IND_Demand_Drivers!$B$5:$J$100,8,FALSE)</f>
        <v>0</v>
      </c>
      <c r="I302" s="16">
        <f>VLOOKUP($D302,'Growth rate'!$B$3:$S$93,6,FALSE)*VLOOKUP($F302,BY_IND_Demand_Drivers!$B$5:$J$100,9,FALSE)</f>
        <v>0</v>
      </c>
    </row>
    <row r="303" spans="1:9">
      <c r="A303" s="16">
        <f t="shared" si="3"/>
        <v>88</v>
      </c>
      <c r="C303" s="16" t="s">
        <v>11</v>
      </c>
      <c r="D303" s="16">
        <v>2072</v>
      </c>
      <c r="E303" s="16" t="s">
        <v>3</v>
      </c>
      <c r="F303" s="16" t="str">
        <f>VLOOKUP(A303,BY_IND_Demand_Drivers!$A$5:$B$95,2,FALSE)</f>
        <v>IODLA</v>
      </c>
      <c r="G303" s="16">
        <f>VLOOKUP($D303,'Growth rate'!$B$3:$S$93,6,FALSE)*VLOOKUP($F303,BY_IND_Demand_Drivers!$B$5:$J$100,7,FALSE)</f>
        <v>22.579997905454977</v>
      </c>
      <c r="H303" s="16">
        <f>VLOOKUP($D303,'Growth rate'!$B$3:$S$93,6,FALSE)*VLOOKUP($F303,BY_IND_Demand_Drivers!$B$5:$J$100,8,FALSE)</f>
        <v>0</v>
      </c>
      <c r="I303" s="16">
        <f>VLOOKUP($D303,'Growth rate'!$B$3:$S$93,6,FALSE)*VLOOKUP($F303,BY_IND_Demand_Drivers!$B$5:$J$100,9,FALSE)</f>
        <v>0</v>
      </c>
    </row>
    <row r="304" spans="1:9">
      <c r="A304" s="16">
        <f t="shared" si="3"/>
        <v>88</v>
      </c>
      <c r="C304" s="16" t="s">
        <v>11</v>
      </c>
      <c r="D304" s="16">
        <v>2073</v>
      </c>
      <c r="E304" s="16" t="s">
        <v>3</v>
      </c>
      <c r="F304" s="16" t="str">
        <f>VLOOKUP(A304,BY_IND_Demand_Drivers!$A$5:$B$95,2,FALSE)</f>
        <v>IODLA</v>
      </c>
      <c r="G304" s="16">
        <f>VLOOKUP($D304,'Growth rate'!$B$3:$S$93,6,FALSE)*VLOOKUP($F304,BY_IND_Demand_Drivers!$B$5:$J$100,7,FALSE)</f>
        <v>22.781198480769234</v>
      </c>
      <c r="H304" s="16">
        <f>VLOOKUP($D304,'Growth rate'!$B$3:$S$93,6,FALSE)*VLOOKUP($F304,BY_IND_Demand_Drivers!$B$5:$J$100,8,FALSE)</f>
        <v>0</v>
      </c>
      <c r="I304" s="16">
        <f>VLOOKUP($D304,'Growth rate'!$B$3:$S$93,6,FALSE)*VLOOKUP($F304,BY_IND_Demand_Drivers!$B$5:$J$100,9,FALSE)</f>
        <v>0</v>
      </c>
    </row>
    <row r="305" spans="1:9">
      <c r="A305" s="16">
        <f t="shared" si="3"/>
        <v>88</v>
      </c>
      <c r="C305" s="16" t="s">
        <v>11</v>
      </c>
      <c r="D305" s="16">
        <v>2074</v>
      </c>
      <c r="E305" s="16" t="s">
        <v>3</v>
      </c>
      <c r="F305" s="16" t="str">
        <f>VLOOKUP(A305,BY_IND_Demand_Drivers!$A$5:$B$95,2,FALSE)</f>
        <v>IODLA</v>
      </c>
      <c r="G305" s="16">
        <f>VLOOKUP($D305,'Growth rate'!$B$3:$S$93,6,FALSE)*VLOOKUP($F305,BY_IND_Demand_Drivers!$B$5:$J$100,7,FALSE)</f>
        <v>22.982399056083491</v>
      </c>
      <c r="H305" s="16">
        <f>VLOOKUP($D305,'Growth rate'!$B$3:$S$93,6,FALSE)*VLOOKUP($F305,BY_IND_Demand_Drivers!$B$5:$J$100,8,FALSE)</f>
        <v>0</v>
      </c>
      <c r="I305" s="16">
        <f>VLOOKUP($D305,'Growth rate'!$B$3:$S$93,6,FALSE)*VLOOKUP($F305,BY_IND_Demand_Drivers!$B$5:$J$100,9,FALSE)</f>
        <v>0</v>
      </c>
    </row>
    <row r="306" spans="1:9">
      <c r="A306" s="16">
        <f t="shared" si="3"/>
        <v>88</v>
      </c>
      <c r="C306" s="16" t="s">
        <v>11</v>
      </c>
      <c r="D306" s="16">
        <v>2075</v>
      </c>
      <c r="E306" s="16" t="s">
        <v>3</v>
      </c>
      <c r="F306" s="16" t="str">
        <f>VLOOKUP(A306,BY_IND_Demand_Drivers!$A$5:$B$95,2,FALSE)</f>
        <v>IODLA</v>
      </c>
      <c r="G306" s="16">
        <f>VLOOKUP($D306,'Growth rate'!$B$3:$S$93,6,FALSE)*VLOOKUP($F306,BY_IND_Demand_Drivers!$B$5:$J$100,7,FALSE)</f>
        <v>23.183599631397755</v>
      </c>
      <c r="H306" s="16">
        <f>VLOOKUP($D306,'Growth rate'!$B$3:$S$93,6,FALSE)*VLOOKUP($F306,BY_IND_Demand_Drivers!$B$5:$J$100,8,FALSE)</f>
        <v>0</v>
      </c>
      <c r="I306" s="16">
        <f>VLOOKUP($D306,'Growth rate'!$B$3:$S$93,6,FALSE)*VLOOKUP($F306,BY_IND_Demand_Drivers!$B$5:$J$100,9,FALSE)</f>
        <v>0</v>
      </c>
    </row>
    <row r="307" spans="1:9">
      <c r="A307" s="16">
        <f t="shared" si="3"/>
        <v>88</v>
      </c>
      <c r="C307" s="16" t="s">
        <v>11</v>
      </c>
      <c r="D307" s="16">
        <v>2076</v>
      </c>
      <c r="E307" s="16" t="s">
        <v>3</v>
      </c>
      <c r="F307" s="16" t="str">
        <f>VLOOKUP(A307,BY_IND_Demand_Drivers!$A$5:$B$95,2,FALSE)</f>
        <v>IODLA</v>
      </c>
      <c r="G307" s="16">
        <f>VLOOKUP($D307,'Growth rate'!$B$3:$S$93,6,FALSE)*VLOOKUP($F307,BY_IND_Demand_Drivers!$B$5:$J$100,7,FALSE)</f>
        <v>23.37253139302193</v>
      </c>
      <c r="H307" s="16">
        <f>VLOOKUP($D307,'Growth rate'!$B$3:$S$93,6,FALSE)*VLOOKUP($F307,BY_IND_Demand_Drivers!$B$5:$J$100,8,FALSE)</f>
        <v>0</v>
      </c>
      <c r="I307" s="16">
        <f>VLOOKUP($D307,'Growth rate'!$B$3:$S$93,6,FALSE)*VLOOKUP($F307,BY_IND_Demand_Drivers!$B$5:$J$100,9,FALSE)</f>
        <v>0</v>
      </c>
    </row>
    <row r="308" spans="1:9">
      <c r="A308" s="16">
        <f t="shared" si="3"/>
        <v>88</v>
      </c>
      <c r="C308" s="16" t="s">
        <v>11</v>
      </c>
      <c r="D308" s="16">
        <v>2077</v>
      </c>
      <c r="E308" s="16" t="s">
        <v>3</v>
      </c>
      <c r="F308" s="16" t="str">
        <f>VLOOKUP(A308,BY_IND_Demand_Drivers!$A$5:$B$95,2,FALSE)</f>
        <v>IODLA</v>
      </c>
      <c r="G308" s="16">
        <f>VLOOKUP($D308,'Growth rate'!$B$3:$S$93,6,FALSE)*VLOOKUP($F308,BY_IND_Demand_Drivers!$B$5:$J$100,7,FALSE)</f>
        <v>23.561463154646109</v>
      </c>
      <c r="H308" s="16">
        <f>VLOOKUP($D308,'Growth rate'!$B$3:$S$93,6,FALSE)*VLOOKUP($F308,BY_IND_Demand_Drivers!$B$5:$J$100,8,FALSE)</f>
        <v>0</v>
      </c>
      <c r="I308" s="16">
        <f>VLOOKUP($D308,'Growth rate'!$B$3:$S$93,6,FALSE)*VLOOKUP($F308,BY_IND_Demand_Drivers!$B$5:$J$100,9,FALSE)</f>
        <v>0</v>
      </c>
    </row>
    <row r="309" spans="1:9">
      <c r="A309" s="16">
        <f t="shared" si="3"/>
        <v>88</v>
      </c>
      <c r="C309" s="16" t="s">
        <v>11</v>
      </c>
      <c r="D309" s="16">
        <v>2078</v>
      </c>
      <c r="E309" s="16" t="s">
        <v>3</v>
      </c>
      <c r="F309" s="16" t="str">
        <f>VLOOKUP(A309,BY_IND_Demand_Drivers!$A$5:$B$95,2,FALSE)</f>
        <v>IODLA</v>
      </c>
      <c r="G309" s="16">
        <f>VLOOKUP($D309,'Growth rate'!$B$3:$S$93,6,FALSE)*VLOOKUP($F309,BY_IND_Demand_Drivers!$B$5:$J$100,7,FALSE)</f>
        <v>23.750394916270285</v>
      </c>
      <c r="H309" s="16">
        <f>VLOOKUP($D309,'Growth rate'!$B$3:$S$93,6,FALSE)*VLOOKUP($F309,BY_IND_Demand_Drivers!$B$5:$J$100,8,FALSE)</f>
        <v>0</v>
      </c>
      <c r="I309" s="16">
        <f>VLOOKUP($D309,'Growth rate'!$B$3:$S$93,6,FALSE)*VLOOKUP($F309,BY_IND_Demand_Drivers!$B$5:$J$100,9,FALSE)</f>
        <v>0</v>
      </c>
    </row>
    <row r="310" spans="1:9">
      <c r="A310" s="16">
        <f t="shared" si="3"/>
        <v>88</v>
      </c>
      <c r="C310" s="16" t="s">
        <v>11</v>
      </c>
      <c r="D310" s="16">
        <v>2079</v>
      </c>
      <c r="E310" s="16" t="s">
        <v>3</v>
      </c>
      <c r="F310" s="16" t="str">
        <f>VLOOKUP(A310,BY_IND_Demand_Drivers!$A$5:$B$95,2,FALSE)</f>
        <v>IODLA</v>
      </c>
      <c r="G310" s="16">
        <f>VLOOKUP($D310,'Growth rate'!$B$3:$S$93,6,FALSE)*VLOOKUP($F310,BY_IND_Demand_Drivers!$B$5:$J$100,7,FALSE)</f>
        <v>23.939326677894464</v>
      </c>
      <c r="H310" s="16">
        <f>VLOOKUP($D310,'Growth rate'!$B$3:$S$93,6,FALSE)*VLOOKUP($F310,BY_IND_Demand_Drivers!$B$5:$J$100,8,FALSE)</f>
        <v>0</v>
      </c>
      <c r="I310" s="16">
        <f>VLOOKUP($D310,'Growth rate'!$B$3:$S$93,6,FALSE)*VLOOKUP($F310,BY_IND_Demand_Drivers!$B$5:$J$100,9,FALSE)</f>
        <v>0</v>
      </c>
    </row>
    <row r="311" spans="1:9">
      <c r="A311" s="16">
        <f t="shared" si="3"/>
        <v>88</v>
      </c>
      <c r="C311" s="16" t="s">
        <v>11</v>
      </c>
      <c r="D311" s="16">
        <v>2080</v>
      </c>
      <c r="E311" s="16" t="s">
        <v>3</v>
      </c>
      <c r="F311" s="16" t="str">
        <f>VLOOKUP(A311,BY_IND_Demand_Drivers!$A$5:$B$95,2,FALSE)</f>
        <v>IODLA</v>
      </c>
      <c r="G311" s="16">
        <f>VLOOKUP($D311,'Growth rate'!$B$3:$S$93,6,FALSE)*VLOOKUP($F311,BY_IND_Demand_Drivers!$B$5:$J$100,7,FALSE)</f>
        <v>24.128258439518639</v>
      </c>
      <c r="H311" s="16">
        <f>VLOOKUP($D311,'Growth rate'!$B$3:$S$93,6,FALSE)*VLOOKUP($F311,BY_IND_Demand_Drivers!$B$5:$J$100,8,FALSE)</f>
        <v>0</v>
      </c>
      <c r="I311" s="16">
        <f>VLOOKUP($D311,'Growth rate'!$B$3:$S$93,6,FALSE)*VLOOKUP($F311,BY_IND_Demand_Drivers!$B$5:$J$100,9,FALSE)</f>
        <v>0</v>
      </c>
    </row>
    <row r="312" spans="1:9">
      <c r="A312" s="16">
        <f t="shared" si="3"/>
        <v>88</v>
      </c>
      <c r="C312" s="16" t="s">
        <v>11</v>
      </c>
      <c r="D312" s="16">
        <v>2081</v>
      </c>
      <c r="E312" s="16" t="s">
        <v>3</v>
      </c>
      <c r="F312" s="16" t="str">
        <f>VLOOKUP(A312,BY_IND_Demand_Drivers!$A$5:$B$95,2,FALSE)</f>
        <v>IODLA</v>
      </c>
      <c r="G312" s="16">
        <f>VLOOKUP($D312,'Growth rate'!$B$3:$S$93,6,FALSE)*VLOOKUP($F312,BY_IND_Demand_Drivers!$B$5:$J$100,7,FALSE)</f>
        <v>24.294219349161278</v>
      </c>
      <c r="H312" s="16">
        <f>VLOOKUP($D312,'Growth rate'!$B$3:$S$93,6,FALSE)*VLOOKUP($F312,BY_IND_Demand_Drivers!$B$5:$J$100,8,FALSE)</f>
        <v>0</v>
      </c>
      <c r="I312" s="16">
        <f>VLOOKUP($D312,'Growth rate'!$B$3:$S$93,6,FALSE)*VLOOKUP($F312,BY_IND_Demand_Drivers!$B$5:$J$100,9,FALSE)</f>
        <v>0</v>
      </c>
    </row>
    <row r="313" spans="1:9">
      <c r="A313" s="16">
        <f t="shared" si="3"/>
        <v>88</v>
      </c>
      <c r="C313" s="16" t="s">
        <v>11</v>
      </c>
      <c r="D313" s="16">
        <v>2082</v>
      </c>
      <c r="E313" s="16" t="s">
        <v>3</v>
      </c>
      <c r="F313" s="16" t="str">
        <f>VLOOKUP(A313,BY_IND_Demand_Drivers!$A$5:$B$95,2,FALSE)</f>
        <v>IODLA</v>
      </c>
      <c r="G313" s="16">
        <f>VLOOKUP($D313,'Growth rate'!$B$3:$S$93,6,FALSE)*VLOOKUP($F313,BY_IND_Demand_Drivers!$B$5:$J$100,7,FALSE)</f>
        <v>24.460180258803909</v>
      </c>
      <c r="H313" s="16">
        <f>VLOOKUP($D313,'Growth rate'!$B$3:$S$93,6,FALSE)*VLOOKUP($F313,BY_IND_Demand_Drivers!$B$5:$J$100,8,FALSE)</f>
        <v>0</v>
      </c>
      <c r="I313" s="16">
        <f>VLOOKUP($D313,'Growth rate'!$B$3:$S$93,6,FALSE)*VLOOKUP($F313,BY_IND_Demand_Drivers!$B$5:$J$100,9,FALSE)</f>
        <v>0</v>
      </c>
    </row>
    <row r="314" spans="1:9">
      <c r="A314" s="16">
        <f t="shared" si="3"/>
        <v>88</v>
      </c>
      <c r="C314" s="16" t="s">
        <v>11</v>
      </c>
      <c r="D314" s="16">
        <v>2083</v>
      </c>
      <c r="E314" s="16" t="s">
        <v>3</v>
      </c>
      <c r="F314" s="16" t="str">
        <f>VLOOKUP(A314,BY_IND_Demand_Drivers!$A$5:$B$95,2,FALSE)</f>
        <v>IODLA</v>
      </c>
      <c r="G314" s="16">
        <f>VLOOKUP($D314,'Growth rate'!$B$3:$S$93,6,FALSE)*VLOOKUP($F314,BY_IND_Demand_Drivers!$B$5:$J$100,7,FALSE)</f>
        <v>24.626141168446548</v>
      </c>
      <c r="H314" s="16">
        <f>VLOOKUP($D314,'Growth rate'!$B$3:$S$93,6,FALSE)*VLOOKUP($F314,BY_IND_Demand_Drivers!$B$5:$J$100,8,FALSE)</f>
        <v>0</v>
      </c>
      <c r="I314" s="16">
        <f>VLOOKUP($D314,'Growth rate'!$B$3:$S$93,6,FALSE)*VLOOKUP($F314,BY_IND_Demand_Drivers!$B$5:$J$100,9,FALSE)</f>
        <v>0</v>
      </c>
    </row>
    <row r="315" spans="1:9">
      <c r="A315" s="16">
        <f t="shared" si="3"/>
        <v>88</v>
      </c>
      <c r="C315" s="16" t="s">
        <v>11</v>
      </c>
      <c r="D315" s="16">
        <v>2084</v>
      </c>
      <c r="E315" s="16" t="s">
        <v>3</v>
      </c>
      <c r="F315" s="16" t="str">
        <f>VLOOKUP(A315,BY_IND_Demand_Drivers!$A$5:$B$95,2,FALSE)</f>
        <v>IODLA</v>
      </c>
      <c r="G315" s="16">
        <f>VLOOKUP($D315,'Growth rate'!$B$3:$S$93,6,FALSE)*VLOOKUP($F315,BY_IND_Demand_Drivers!$B$5:$J$100,7,FALSE)</f>
        <v>24.792102078089183</v>
      </c>
      <c r="H315" s="16">
        <f>VLOOKUP($D315,'Growth rate'!$B$3:$S$93,6,FALSE)*VLOOKUP($F315,BY_IND_Demand_Drivers!$B$5:$J$100,8,FALSE)</f>
        <v>0</v>
      </c>
      <c r="I315" s="16">
        <f>VLOOKUP($D315,'Growth rate'!$B$3:$S$93,6,FALSE)*VLOOKUP($F315,BY_IND_Demand_Drivers!$B$5:$J$100,9,FALSE)</f>
        <v>0</v>
      </c>
    </row>
    <row r="316" spans="1:9">
      <c r="A316" s="16">
        <f t="shared" si="3"/>
        <v>88</v>
      </c>
      <c r="C316" s="16" t="s">
        <v>11</v>
      </c>
      <c r="D316" s="16">
        <v>2085</v>
      </c>
      <c r="E316" s="16" t="s">
        <v>3</v>
      </c>
      <c r="F316" s="16" t="str">
        <f>VLOOKUP(A316,BY_IND_Demand_Drivers!$A$5:$B$95,2,FALSE)</f>
        <v>IODLA</v>
      </c>
      <c r="G316" s="16">
        <f>VLOOKUP($D316,'Growth rate'!$B$3:$S$93,6,FALSE)*VLOOKUP($F316,BY_IND_Demand_Drivers!$B$5:$J$100,7,FALSE)</f>
        <v>24.958062987731818</v>
      </c>
      <c r="H316" s="16">
        <f>VLOOKUP($D316,'Growth rate'!$B$3:$S$93,6,FALSE)*VLOOKUP($F316,BY_IND_Demand_Drivers!$B$5:$J$100,8,FALSE)</f>
        <v>0</v>
      </c>
      <c r="I316" s="16">
        <f>VLOOKUP($D316,'Growth rate'!$B$3:$S$93,6,FALSE)*VLOOKUP($F316,BY_IND_Demand_Drivers!$B$5:$J$100,9,FALSE)</f>
        <v>0</v>
      </c>
    </row>
    <row r="317" spans="1:9">
      <c r="A317" s="16">
        <f t="shared" si="3"/>
        <v>88</v>
      </c>
      <c r="C317" s="16" t="s">
        <v>11</v>
      </c>
      <c r="D317" s="16">
        <v>2086</v>
      </c>
      <c r="E317" s="16" t="s">
        <v>3</v>
      </c>
      <c r="F317" s="16" t="str">
        <f>VLOOKUP(A317,BY_IND_Demand_Drivers!$A$5:$B$95,2,FALSE)</f>
        <v>IODLA</v>
      </c>
      <c r="G317" s="16">
        <f>VLOOKUP($D317,'Growth rate'!$B$3:$S$93,6,FALSE)*VLOOKUP($F317,BY_IND_Demand_Drivers!$B$5:$J$100,7,FALSE)</f>
        <v>25.10388286429907</v>
      </c>
      <c r="H317" s="16">
        <f>VLOOKUP($D317,'Growth rate'!$B$3:$S$93,6,FALSE)*VLOOKUP($F317,BY_IND_Demand_Drivers!$B$5:$J$100,8,FALSE)</f>
        <v>0</v>
      </c>
      <c r="I317" s="16">
        <f>VLOOKUP($D317,'Growth rate'!$B$3:$S$93,6,FALSE)*VLOOKUP($F317,BY_IND_Demand_Drivers!$B$5:$J$100,9,FALSE)</f>
        <v>0</v>
      </c>
    </row>
    <row r="318" spans="1:9">
      <c r="A318" s="16">
        <f t="shared" si="3"/>
        <v>88</v>
      </c>
      <c r="C318" s="16" t="s">
        <v>11</v>
      </c>
      <c r="D318" s="16">
        <v>2087</v>
      </c>
      <c r="E318" s="16" t="s">
        <v>3</v>
      </c>
      <c r="F318" s="16" t="str">
        <f>VLOOKUP(A318,BY_IND_Demand_Drivers!$A$5:$B$95,2,FALSE)</f>
        <v>IODLA</v>
      </c>
      <c r="G318" s="16">
        <f>VLOOKUP($D318,'Growth rate'!$B$3:$S$93,6,FALSE)*VLOOKUP($F318,BY_IND_Demand_Drivers!$B$5:$J$100,7,FALSE)</f>
        <v>25.249702740866312</v>
      </c>
      <c r="H318" s="16">
        <f>VLOOKUP($D318,'Growth rate'!$B$3:$S$93,6,FALSE)*VLOOKUP($F318,BY_IND_Demand_Drivers!$B$5:$J$100,8,FALSE)</f>
        <v>0</v>
      </c>
      <c r="I318" s="16">
        <f>VLOOKUP($D318,'Growth rate'!$B$3:$S$93,6,FALSE)*VLOOKUP($F318,BY_IND_Demand_Drivers!$B$5:$J$100,9,FALSE)</f>
        <v>0</v>
      </c>
    </row>
    <row r="319" spans="1:9">
      <c r="A319" s="16">
        <f t="shared" si="3"/>
        <v>88</v>
      </c>
      <c r="C319" s="16" t="s">
        <v>11</v>
      </c>
      <c r="D319" s="16">
        <v>2088</v>
      </c>
      <c r="E319" s="16" t="s">
        <v>3</v>
      </c>
      <c r="F319" s="16" t="str">
        <f>VLOOKUP(A319,BY_IND_Demand_Drivers!$A$5:$B$95,2,FALSE)</f>
        <v>IODLA</v>
      </c>
      <c r="G319" s="16">
        <f>VLOOKUP($D319,'Growth rate'!$B$3:$S$93,6,FALSE)*VLOOKUP($F319,BY_IND_Demand_Drivers!$B$5:$J$100,7,FALSE)</f>
        <v>25.39552261743356</v>
      </c>
      <c r="H319" s="16">
        <f>VLOOKUP($D319,'Growth rate'!$B$3:$S$93,6,FALSE)*VLOOKUP($F319,BY_IND_Demand_Drivers!$B$5:$J$100,8,FALSE)</f>
        <v>0</v>
      </c>
      <c r="I319" s="16">
        <f>VLOOKUP($D319,'Growth rate'!$B$3:$S$93,6,FALSE)*VLOOKUP($F319,BY_IND_Demand_Drivers!$B$5:$J$100,9,FALSE)</f>
        <v>0</v>
      </c>
    </row>
    <row r="320" spans="1:9">
      <c r="A320" s="16">
        <f t="shared" si="3"/>
        <v>88</v>
      </c>
      <c r="C320" s="16" t="s">
        <v>11</v>
      </c>
      <c r="D320" s="16">
        <v>2089</v>
      </c>
      <c r="E320" s="16" t="s">
        <v>3</v>
      </c>
      <c r="F320" s="16" t="str">
        <f>VLOOKUP(A320,BY_IND_Demand_Drivers!$A$5:$B$95,2,FALSE)</f>
        <v>IODLA</v>
      </c>
      <c r="G320" s="16">
        <f>VLOOKUP($D320,'Growth rate'!$B$3:$S$93,6,FALSE)*VLOOKUP($F320,BY_IND_Demand_Drivers!$B$5:$J$100,7,FALSE)</f>
        <v>25.541342494000805</v>
      </c>
      <c r="H320" s="16">
        <f>VLOOKUP($D320,'Growth rate'!$B$3:$S$93,6,FALSE)*VLOOKUP($F320,BY_IND_Demand_Drivers!$B$5:$J$100,8,FALSE)</f>
        <v>0</v>
      </c>
      <c r="I320" s="16">
        <f>VLOOKUP($D320,'Growth rate'!$B$3:$S$93,6,FALSE)*VLOOKUP($F320,BY_IND_Demand_Drivers!$B$5:$J$100,9,FALSE)</f>
        <v>0</v>
      </c>
    </row>
    <row r="321" spans="1:9">
      <c r="A321" s="16">
        <f t="shared" si="3"/>
        <v>88</v>
      </c>
      <c r="C321" s="16" t="s">
        <v>11</v>
      </c>
      <c r="D321" s="16">
        <v>2090</v>
      </c>
      <c r="E321" s="16" t="s">
        <v>3</v>
      </c>
      <c r="F321" s="16" t="str">
        <f>VLOOKUP(A321,BY_IND_Demand_Drivers!$A$5:$B$95,2,FALSE)</f>
        <v>IODLA</v>
      </c>
      <c r="G321" s="16">
        <f>VLOOKUP($D321,'Growth rate'!$B$3:$S$93,6,FALSE)*VLOOKUP($F321,BY_IND_Demand_Drivers!$B$5:$J$100,7,FALSE)</f>
        <v>25.687162370568053</v>
      </c>
      <c r="H321" s="16">
        <f>VLOOKUP($D321,'Growth rate'!$B$3:$S$93,6,FALSE)*VLOOKUP($F321,BY_IND_Demand_Drivers!$B$5:$J$100,8,FALSE)</f>
        <v>0</v>
      </c>
      <c r="I321" s="16">
        <f>VLOOKUP($D321,'Growth rate'!$B$3:$S$93,6,FALSE)*VLOOKUP($F321,BY_IND_Demand_Drivers!$B$5:$J$100,9,FALSE)</f>
        <v>0</v>
      </c>
    </row>
    <row r="322" spans="1:9">
      <c r="A322" s="16">
        <f t="shared" si="3"/>
        <v>88</v>
      </c>
      <c r="C322" s="16" t="s">
        <v>11</v>
      </c>
      <c r="D322" s="16">
        <v>2091</v>
      </c>
      <c r="E322" s="16" t="s">
        <v>3</v>
      </c>
      <c r="F322" s="16" t="str">
        <f>VLOOKUP(A322,BY_IND_Demand_Drivers!$A$5:$B$95,2,FALSE)</f>
        <v>IODLA</v>
      </c>
      <c r="G322" s="16">
        <f>VLOOKUP($D322,'Growth rate'!$B$3:$S$93,6,FALSE)*VLOOKUP($F322,BY_IND_Demand_Drivers!$B$5:$J$100,7,FALSE)</f>
        <v>25.818591821077213</v>
      </c>
      <c r="H322" s="16">
        <f>VLOOKUP($D322,'Growth rate'!$B$3:$S$93,6,FALSE)*VLOOKUP($F322,BY_IND_Demand_Drivers!$B$5:$J$100,8,FALSE)</f>
        <v>0</v>
      </c>
      <c r="I322" s="16">
        <f>VLOOKUP($D322,'Growth rate'!$B$3:$S$93,6,FALSE)*VLOOKUP($F322,BY_IND_Demand_Drivers!$B$5:$J$100,9,FALSE)</f>
        <v>0</v>
      </c>
    </row>
    <row r="323" spans="1:9">
      <c r="A323" s="16">
        <f t="shared" si="3"/>
        <v>88</v>
      </c>
      <c r="C323" s="16" t="s">
        <v>11</v>
      </c>
      <c r="D323" s="16">
        <v>2092</v>
      </c>
      <c r="E323" s="16" t="s">
        <v>3</v>
      </c>
      <c r="F323" s="16" t="str">
        <f>VLOOKUP(A323,BY_IND_Demand_Drivers!$A$5:$B$95,2,FALSE)</f>
        <v>IODLA</v>
      </c>
      <c r="G323" s="16">
        <f>VLOOKUP($D323,'Growth rate'!$B$3:$S$93,6,FALSE)*VLOOKUP($F323,BY_IND_Demand_Drivers!$B$5:$J$100,7,FALSE)</f>
        <v>25.950021271586383</v>
      </c>
      <c r="H323" s="16">
        <f>VLOOKUP($D323,'Growth rate'!$B$3:$S$93,6,FALSE)*VLOOKUP($F323,BY_IND_Demand_Drivers!$B$5:$J$100,8,FALSE)</f>
        <v>0</v>
      </c>
      <c r="I323" s="16">
        <f>VLOOKUP($D323,'Growth rate'!$B$3:$S$93,6,FALSE)*VLOOKUP($F323,BY_IND_Demand_Drivers!$B$5:$J$100,9,FALSE)</f>
        <v>0</v>
      </c>
    </row>
    <row r="324" spans="1:9">
      <c r="A324" s="16">
        <f t="shared" si="3"/>
        <v>88</v>
      </c>
      <c r="C324" s="16" t="s">
        <v>11</v>
      </c>
      <c r="D324" s="16">
        <v>2093</v>
      </c>
      <c r="E324" s="16" t="s">
        <v>3</v>
      </c>
      <c r="F324" s="16" t="str">
        <f>VLOOKUP(A324,BY_IND_Demand_Drivers!$A$5:$B$95,2,FALSE)</f>
        <v>IODLA</v>
      </c>
      <c r="G324" s="16">
        <f>VLOOKUP($D324,'Growth rate'!$B$3:$S$93,6,FALSE)*VLOOKUP($F324,BY_IND_Demand_Drivers!$B$5:$J$100,7,FALSE)</f>
        <v>26.081450722095539</v>
      </c>
      <c r="H324" s="16">
        <f>VLOOKUP($D324,'Growth rate'!$B$3:$S$93,6,FALSE)*VLOOKUP($F324,BY_IND_Demand_Drivers!$B$5:$J$100,8,FALSE)</f>
        <v>0</v>
      </c>
      <c r="I324" s="16">
        <f>VLOOKUP($D324,'Growth rate'!$B$3:$S$93,6,FALSE)*VLOOKUP($F324,BY_IND_Demand_Drivers!$B$5:$J$100,9,FALSE)</f>
        <v>0</v>
      </c>
    </row>
    <row r="325" spans="1:9">
      <c r="A325" s="16">
        <f t="shared" si="3"/>
        <v>88</v>
      </c>
      <c r="C325" s="16" t="s">
        <v>11</v>
      </c>
      <c r="D325" s="16">
        <v>2094</v>
      </c>
      <c r="E325" s="16" t="s">
        <v>3</v>
      </c>
      <c r="F325" s="16" t="str">
        <f>VLOOKUP(A325,BY_IND_Demand_Drivers!$A$5:$B$95,2,FALSE)</f>
        <v>IODLA</v>
      </c>
      <c r="G325" s="16">
        <f>VLOOKUP($D325,'Growth rate'!$B$3:$S$93,6,FALSE)*VLOOKUP($F325,BY_IND_Demand_Drivers!$B$5:$J$100,7,FALSE)</f>
        <v>26.212880172604706</v>
      </c>
      <c r="H325" s="16">
        <f>VLOOKUP($D325,'Growth rate'!$B$3:$S$93,6,FALSE)*VLOOKUP($F325,BY_IND_Demand_Drivers!$B$5:$J$100,8,FALSE)</f>
        <v>0</v>
      </c>
      <c r="I325" s="16">
        <f>VLOOKUP($D325,'Growth rate'!$B$3:$S$93,6,FALSE)*VLOOKUP($F325,BY_IND_Demand_Drivers!$B$5:$J$100,9,FALSE)</f>
        <v>0</v>
      </c>
    </row>
    <row r="326" spans="1:9">
      <c r="A326" s="16">
        <f t="shared" si="3"/>
        <v>88</v>
      </c>
      <c r="C326" s="16" t="s">
        <v>11</v>
      </c>
      <c r="D326" s="16">
        <v>2095</v>
      </c>
      <c r="E326" s="16" t="s">
        <v>3</v>
      </c>
      <c r="F326" s="16" t="str">
        <f>VLOOKUP(A326,BY_IND_Demand_Drivers!$A$5:$B$95,2,FALSE)</f>
        <v>IODLA</v>
      </c>
      <c r="G326" s="16">
        <f>VLOOKUP($D326,'Growth rate'!$B$3:$S$93,6,FALSE)*VLOOKUP($F326,BY_IND_Demand_Drivers!$B$5:$J$100,7,FALSE)</f>
        <v>26.344309623113865</v>
      </c>
      <c r="H326" s="16">
        <f>VLOOKUP($D326,'Growth rate'!$B$3:$S$93,6,FALSE)*VLOOKUP($F326,BY_IND_Demand_Drivers!$B$5:$J$100,8,FALSE)</f>
        <v>0</v>
      </c>
      <c r="I326" s="16">
        <f>VLOOKUP($D326,'Growth rate'!$B$3:$S$93,6,FALSE)*VLOOKUP($F326,BY_IND_Demand_Drivers!$B$5:$J$100,9,FALSE)</f>
        <v>0</v>
      </c>
    </row>
    <row r="327" spans="1:9">
      <c r="A327" s="16">
        <f t="shared" si="3"/>
        <v>88</v>
      </c>
      <c r="C327" s="16" t="s">
        <v>11</v>
      </c>
      <c r="D327" s="16">
        <v>2096</v>
      </c>
      <c r="E327" s="16" t="s">
        <v>3</v>
      </c>
      <c r="F327" s="16" t="str">
        <f>VLOOKUP(A327,BY_IND_Demand_Drivers!$A$5:$B$95,2,FALSE)</f>
        <v>IODLA</v>
      </c>
      <c r="G327" s="16">
        <f>VLOOKUP($D327,'Growth rate'!$B$3:$S$93,6,FALSE)*VLOOKUP($F327,BY_IND_Demand_Drivers!$B$5:$J$100,7,FALSE)</f>
        <v>26.464225078791017</v>
      </c>
      <c r="H327" s="16">
        <f>VLOOKUP($D327,'Growth rate'!$B$3:$S$93,6,FALSE)*VLOOKUP($F327,BY_IND_Demand_Drivers!$B$5:$J$100,8,FALSE)</f>
        <v>0</v>
      </c>
      <c r="I327" s="16">
        <f>VLOOKUP($D327,'Growth rate'!$B$3:$S$93,6,FALSE)*VLOOKUP($F327,BY_IND_Demand_Drivers!$B$5:$J$100,9,FALSE)</f>
        <v>0</v>
      </c>
    </row>
    <row r="328" spans="1:9">
      <c r="A328" s="16">
        <f t="shared" si="3"/>
        <v>88</v>
      </c>
      <c r="C328" s="16" t="s">
        <v>11</v>
      </c>
      <c r="D328" s="16">
        <v>2097</v>
      </c>
      <c r="E328" s="16" t="s">
        <v>3</v>
      </c>
      <c r="F328" s="16" t="str">
        <f>VLOOKUP(A328,BY_IND_Demand_Drivers!$A$5:$B$95,2,FALSE)</f>
        <v>IODLA</v>
      </c>
      <c r="G328" s="16">
        <f>VLOOKUP($D328,'Growth rate'!$B$3:$S$93,6,FALSE)*VLOOKUP($F328,BY_IND_Demand_Drivers!$B$5:$J$100,7,FALSE)</f>
        <v>26.584140534468176</v>
      </c>
      <c r="H328" s="16">
        <f>VLOOKUP($D328,'Growth rate'!$B$3:$S$93,6,FALSE)*VLOOKUP($F328,BY_IND_Demand_Drivers!$B$5:$J$100,8,FALSE)</f>
        <v>0</v>
      </c>
      <c r="I328" s="16">
        <f>VLOOKUP($D328,'Growth rate'!$B$3:$S$93,6,FALSE)*VLOOKUP($F328,BY_IND_Demand_Drivers!$B$5:$J$100,9,FALSE)</f>
        <v>0</v>
      </c>
    </row>
    <row r="329" spans="1:9">
      <c r="A329" s="16">
        <f t="shared" si="3"/>
        <v>88</v>
      </c>
      <c r="C329" s="16" t="s">
        <v>11</v>
      </c>
      <c r="D329" s="16">
        <v>2098</v>
      </c>
      <c r="E329" s="16" t="s">
        <v>3</v>
      </c>
      <c r="F329" s="16" t="str">
        <f>VLOOKUP(A329,BY_IND_Demand_Drivers!$A$5:$B$95,2,FALSE)</f>
        <v>IODLA</v>
      </c>
      <c r="G329" s="16">
        <f>VLOOKUP($D329,'Growth rate'!$B$3:$S$93,6,FALSE)*VLOOKUP($F329,BY_IND_Demand_Drivers!$B$5:$J$100,7,FALSE)</f>
        <v>26.704055990145324</v>
      </c>
      <c r="H329" s="16">
        <f>VLOOKUP($D329,'Growth rate'!$B$3:$S$93,6,FALSE)*VLOOKUP($F329,BY_IND_Demand_Drivers!$B$5:$J$100,8,FALSE)</f>
        <v>0</v>
      </c>
      <c r="I329" s="16">
        <f>VLOOKUP($D329,'Growth rate'!$B$3:$S$93,6,FALSE)*VLOOKUP($F329,BY_IND_Demand_Drivers!$B$5:$J$100,9,FALSE)</f>
        <v>0</v>
      </c>
    </row>
    <row r="330" spans="1:9">
      <c r="A330" s="16">
        <f t="shared" si="3"/>
        <v>88</v>
      </c>
      <c r="C330" s="16" t="s">
        <v>11</v>
      </c>
      <c r="D330" s="16">
        <v>2099</v>
      </c>
      <c r="E330" s="16" t="s">
        <v>3</v>
      </c>
      <c r="F330" s="16" t="str">
        <f>VLOOKUP(A330,BY_IND_Demand_Drivers!$A$5:$B$95,2,FALSE)</f>
        <v>IODLA</v>
      </c>
      <c r="G330" s="16">
        <f>VLOOKUP($D330,'Growth rate'!$B$3:$S$93,6,FALSE)*VLOOKUP($F330,BY_IND_Demand_Drivers!$B$5:$J$100,7,FALSE)</f>
        <v>26.823971445822476</v>
      </c>
      <c r="H330" s="16">
        <f>VLOOKUP($D330,'Growth rate'!$B$3:$S$93,6,FALSE)*VLOOKUP($F330,BY_IND_Demand_Drivers!$B$5:$J$100,8,FALSE)</f>
        <v>0</v>
      </c>
      <c r="I330" s="16">
        <f>VLOOKUP($D330,'Growth rate'!$B$3:$S$93,6,FALSE)*VLOOKUP($F330,BY_IND_Demand_Drivers!$B$5:$J$100,9,FALSE)</f>
        <v>0</v>
      </c>
    </row>
    <row r="331" spans="1:9">
      <c r="A331" s="16">
        <f t="shared" si="3"/>
        <v>88</v>
      </c>
      <c r="C331" s="16" t="s">
        <v>11</v>
      </c>
      <c r="D331" s="16">
        <v>2100</v>
      </c>
      <c r="E331" s="16" t="s">
        <v>3</v>
      </c>
      <c r="F331" s="16" t="str">
        <f>VLOOKUP(A331,BY_IND_Demand_Drivers!$A$5:$B$95,2,FALSE)</f>
        <v>IODLA</v>
      </c>
      <c r="G331" s="16">
        <f>VLOOKUP($D331,'Growth rate'!$B$3:$S$93,6,FALSE)*VLOOKUP($F331,BY_IND_Demand_Drivers!$B$5:$J$100,7,FALSE)</f>
        <v>26.943886901499624</v>
      </c>
      <c r="H331" s="16">
        <f>VLOOKUP($D331,'Growth rate'!$B$3:$S$93,6,FALSE)*VLOOKUP($F331,BY_IND_Demand_Drivers!$B$5:$J$100,8,FALSE)</f>
        <v>0</v>
      </c>
      <c r="I331" s="16">
        <f>VLOOKUP($D331,'Growth rate'!$B$3:$S$93,6,FALSE)*VLOOKUP($F331,BY_IND_Demand_Drivers!$B$5:$J$100,9,FALSE)</f>
        <v>0</v>
      </c>
    </row>
    <row r="332" spans="1:9">
      <c r="A332" s="16">
        <f t="shared" si="3"/>
        <v>89</v>
      </c>
      <c r="C332" s="16" t="s">
        <v>11</v>
      </c>
      <c r="D332" s="16">
        <v>2019</v>
      </c>
      <c r="E332" s="16" t="s">
        <v>3</v>
      </c>
      <c r="F332" s="16" t="str">
        <f>VLOOKUP(A332,BY_IND_Demand_Drivers!$A$5:$B$95,2,FALSE)</f>
        <v>IODEM</v>
      </c>
      <c r="G332" s="16">
        <f>VLOOKUP($D332,'Growth rate'!$B$3:$S$93,6,FALSE)*VLOOKUP($F332,BY_IND_Demand_Drivers!$B$5:$J$100,7,FALSE)</f>
        <v>37.191466407920799</v>
      </c>
      <c r="H332" s="16">
        <f>VLOOKUP($D332,'Growth rate'!$B$3:$S$93,6,FALSE)*VLOOKUP($F332,BY_IND_Demand_Drivers!$B$5:$J$100,8,FALSE)</f>
        <v>0</v>
      </c>
      <c r="I332" s="16">
        <f>VLOOKUP($D332,'Growth rate'!$B$3:$S$93,6,FALSE)*VLOOKUP($F332,BY_IND_Demand_Drivers!$B$5:$J$100,9,FALSE)</f>
        <v>0</v>
      </c>
    </row>
    <row r="333" spans="1:9">
      <c r="A333" s="16">
        <f t="shared" si="3"/>
        <v>89</v>
      </c>
      <c r="C333" s="16" t="s">
        <v>11</v>
      </c>
      <c r="D333" s="16">
        <v>2020</v>
      </c>
      <c r="E333" s="16" t="s">
        <v>3</v>
      </c>
      <c r="F333" s="16" t="str">
        <f>VLOOKUP(A333,BY_IND_Demand_Drivers!$A$5:$B$95,2,FALSE)</f>
        <v>IODEM</v>
      </c>
      <c r="G333" s="16">
        <f>VLOOKUP($D333,'Growth rate'!$B$3:$S$93,6,FALSE)*VLOOKUP($F333,BY_IND_Demand_Drivers!$B$5:$J$100,7,FALSE)</f>
        <v>38.199609980637362</v>
      </c>
      <c r="H333" s="16">
        <f>VLOOKUP($D333,'Growth rate'!$B$3:$S$93,6,FALSE)*VLOOKUP($F333,BY_IND_Demand_Drivers!$B$5:$J$100,8,FALSE)</f>
        <v>0</v>
      </c>
      <c r="I333" s="16">
        <f>VLOOKUP($D333,'Growth rate'!$B$3:$S$93,6,FALSE)*VLOOKUP($F333,BY_IND_Demand_Drivers!$B$5:$J$100,9,FALSE)</f>
        <v>0</v>
      </c>
    </row>
    <row r="334" spans="1:9">
      <c r="A334" s="16">
        <f t="shared" si="3"/>
        <v>89</v>
      </c>
      <c r="C334" s="16" t="s">
        <v>11</v>
      </c>
      <c r="D334" s="16">
        <v>2021</v>
      </c>
      <c r="E334" s="16" t="s">
        <v>3</v>
      </c>
      <c r="F334" s="16" t="str">
        <f>VLOOKUP(A334,BY_IND_Demand_Drivers!$A$5:$B$95,2,FALSE)</f>
        <v>IODEM</v>
      </c>
      <c r="G334" s="16">
        <f>VLOOKUP($D334,'Growth rate'!$B$3:$S$93,6,FALSE)*VLOOKUP($F334,BY_IND_Demand_Drivers!$B$5:$J$100,7,FALSE)</f>
        <v>39.207753553353932</v>
      </c>
      <c r="H334" s="16">
        <f>VLOOKUP($D334,'Growth rate'!$B$3:$S$93,6,FALSE)*VLOOKUP($F334,BY_IND_Demand_Drivers!$B$5:$J$100,8,FALSE)</f>
        <v>0</v>
      </c>
      <c r="I334" s="16">
        <f>VLOOKUP($D334,'Growth rate'!$B$3:$S$93,6,FALSE)*VLOOKUP($F334,BY_IND_Demand_Drivers!$B$5:$J$100,9,FALSE)</f>
        <v>0</v>
      </c>
    </row>
    <row r="335" spans="1:9">
      <c r="A335" s="16">
        <f t="shared" si="3"/>
        <v>89</v>
      </c>
      <c r="C335" s="16" t="s">
        <v>11</v>
      </c>
      <c r="D335" s="16">
        <v>2022</v>
      </c>
      <c r="E335" s="16" t="s">
        <v>3</v>
      </c>
      <c r="F335" s="16" t="str">
        <f>VLOOKUP(A335,BY_IND_Demand_Drivers!$A$5:$B$95,2,FALSE)</f>
        <v>IODEM</v>
      </c>
      <c r="G335" s="16">
        <f>VLOOKUP($D335,'Growth rate'!$B$3:$S$93,6,FALSE)*VLOOKUP($F335,BY_IND_Demand_Drivers!$B$5:$J$100,7,FALSE)</f>
        <v>40.215897126070509</v>
      </c>
      <c r="H335" s="16">
        <f>VLOOKUP($D335,'Growth rate'!$B$3:$S$93,6,FALSE)*VLOOKUP($F335,BY_IND_Demand_Drivers!$B$5:$J$100,8,FALSE)</f>
        <v>0</v>
      </c>
      <c r="I335" s="16">
        <f>VLOOKUP($D335,'Growth rate'!$B$3:$S$93,6,FALSE)*VLOOKUP($F335,BY_IND_Demand_Drivers!$B$5:$J$100,9,FALSE)</f>
        <v>0</v>
      </c>
    </row>
    <row r="336" spans="1:9">
      <c r="A336" s="16">
        <f t="shared" si="3"/>
        <v>89</v>
      </c>
      <c r="C336" s="16" t="s">
        <v>11</v>
      </c>
      <c r="D336" s="16">
        <v>2023</v>
      </c>
      <c r="E336" s="16" t="s">
        <v>3</v>
      </c>
      <c r="F336" s="16" t="str">
        <f>VLOOKUP(A336,BY_IND_Demand_Drivers!$A$5:$B$95,2,FALSE)</f>
        <v>IODEM</v>
      </c>
      <c r="G336" s="16">
        <f>VLOOKUP($D336,'Growth rate'!$B$3:$S$93,6,FALSE)*VLOOKUP($F336,BY_IND_Demand_Drivers!$B$5:$J$100,7,FALSE)</f>
        <v>41.224040698787071</v>
      </c>
      <c r="H336" s="16">
        <f>VLOOKUP($D336,'Growth rate'!$B$3:$S$93,6,FALSE)*VLOOKUP($F336,BY_IND_Demand_Drivers!$B$5:$J$100,8,FALSE)</f>
        <v>0</v>
      </c>
      <c r="I336" s="16">
        <f>VLOOKUP($D336,'Growth rate'!$B$3:$S$93,6,FALSE)*VLOOKUP($F336,BY_IND_Demand_Drivers!$B$5:$J$100,9,FALSE)</f>
        <v>0</v>
      </c>
    </row>
    <row r="337" spans="1:9">
      <c r="A337" s="16">
        <f t="shared" si="3"/>
        <v>89</v>
      </c>
      <c r="C337" s="16" t="s">
        <v>11</v>
      </c>
      <c r="D337" s="16">
        <v>2024</v>
      </c>
      <c r="E337" s="16" t="s">
        <v>3</v>
      </c>
      <c r="F337" s="16" t="str">
        <f>VLOOKUP(A337,BY_IND_Demand_Drivers!$A$5:$B$95,2,FALSE)</f>
        <v>IODEM</v>
      </c>
      <c r="G337" s="16">
        <f>VLOOKUP($D337,'Growth rate'!$B$3:$S$93,6,FALSE)*VLOOKUP($F337,BY_IND_Demand_Drivers!$B$5:$J$100,7,FALSE)</f>
        <v>42.232184271503634</v>
      </c>
      <c r="H337" s="16">
        <f>VLOOKUP($D337,'Growth rate'!$B$3:$S$93,6,FALSE)*VLOOKUP($F337,BY_IND_Demand_Drivers!$B$5:$J$100,8,FALSE)</f>
        <v>0</v>
      </c>
      <c r="I337" s="16">
        <f>VLOOKUP($D337,'Growth rate'!$B$3:$S$93,6,FALSE)*VLOOKUP($F337,BY_IND_Demand_Drivers!$B$5:$J$100,9,FALSE)</f>
        <v>0</v>
      </c>
    </row>
    <row r="338" spans="1:9">
      <c r="A338" s="16">
        <f t="shared" si="3"/>
        <v>89</v>
      </c>
      <c r="C338" s="16" t="s">
        <v>11</v>
      </c>
      <c r="D338" s="16">
        <v>2025</v>
      </c>
      <c r="E338" s="16" t="s">
        <v>3</v>
      </c>
      <c r="F338" s="16" t="str">
        <f>VLOOKUP(A338,BY_IND_Demand_Drivers!$A$5:$B$95,2,FALSE)</f>
        <v>IODEM</v>
      </c>
      <c r="G338" s="16">
        <f>VLOOKUP($D338,'Growth rate'!$B$3:$S$93,6,FALSE)*VLOOKUP($F338,BY_IND_Demand_Drivers!$B$5:$J$100,7,FALSE)</f>
        <v>43.240327844220204</v>
      </c>
      <c r="H338" s="16">
        <f>VLOOKUP($D338,'Growth rate'!$B$3:$S$93,6,FALSE)*VLOOKUP($F338,BY_IND_Demand_Drivers!$B$5:$J$100,8,FALSE)</f>
        <v>0</v>
      </c>
      <c r="I338" s="16">
        <f>VLOOKUP($D338,'Growth rate'!$B$3:$S$93,6,FALSE)*VLOOKUP($F338,BY_IND_Demand_Drivers!$B$5:$J$100,9,FALSE)</f>
        <v>0</v>
      </c>
    </row>
    <row r="339" spans="1:9">
      <c r="A339" s="16">
        <f t="shared" si="3"/>
        <v>89</v>
      </c>
      <c r="C339" s="16" t="s">
        <v>11</v>
      </c>
      <c r="D339" s="16">
        <v>2026</v>
      </c>
      <c r="E339" s="16" t="s">
        <v>3</v>
      </c>
      <c r="F339" s="16" t="str">
        <f>VLOOKUP(A339,BY_IND_Demand_Drivers!$A$5:$B$95,2,FALSE)</f>
        <v>IODEM</v>
      </c>
      <c r="G339" s="16">
        <f>VLOOKUP($D339,'Growth rate'!$B$3:$S$93,6,FALSE)*VLOOKUP($F339,BY_IND_Demand_Drivers!$B$5:$J$100,7,FALSE)</f>
        <v>44.248471416936766</v>
      </c>
      <c r="H339" s="16">
        <f>VLOOKUP($D339,'Growth rate'!$B$3:$S$93,6,FALSE)*VLOOKUP($F339,BY_IND_Demand_Drivers!$B$5:$J$100,8,FALSE)</f>
        <v>0</v>
      </c>
      <c r="I339" s="16">
        <f>VLOOKUP($D339,'Growth rate'!$B$3:$S$93,6,FALSE)*VLOOKUP($F339,BY_IND_Demand_Drivers!$B$5:$J$100,9,FALSE)</f>
        <v>0</v>
      </c>
    </row>
    <row r="340" spans="1:9">
      <c r="A340" s="16">
        <f t="shared" si="3"/>
        <v>89</v>
      </c>
      <c r="C340" s="16" t="s">
        <v>11</v>
      </c>
      <c r="D340" s="16">
        <v>2027</v>
      </c>
      <c r="E340" s="16" t="s">
        <v>3</v>
      </c>
      <c r="F340" s="16" t="str">
        <f>VLOOKUP(A340,BY_IND_Demand_Drivers!$A$5:$B$95,2,FALSE)</f>
        <v>IODEM</v>
      </c>
      <c r="G340" s="16">
        <f>VLOOKUP($D340,'Growth rate'!$B$3:$S$93,6,FALSE)*VLOOKUP($F340,BY_IND_Demand_Drivers!$B$5:$J$100,7,FALSE)</f>
        <v>45.256614989653343</v>
      </c>
      <c r="H340" s="16">
        <f>VLOOKUP($D340,'Growth rate'!$B$3:$S$93,6,FALSE)*VLOOKUP($F340,BY_IND_Demand_Drivers!$B$5:$J$100,8,FALSE)</f>
        <v>0</v>
      </c>
      <c r="I340" s="16">
        <f>VLOOKUP($D340,'Growth rate'!$B$3:$S$93,6,FALSE)*VLOOKUP($F340,BY_IND_Demand_Drivers!$B$5:$J$100,9,FALSE)</f>
        <v>0</v>
      </c>
    </row>
    <row r="341" spans="1:9">
      <c r="A341" s="16">
        <f t="shared" si="3"/>
        <v>89</v>
      </c>
      <c r="C341" s="16" t="s">
        <v>11</v>
      </c>
      <c r="D341" s="16">
        <v>2028</v>
      </c>
      <c r="E341" s="16" t="s">
        <v>3</v>
      </c>
      <c r="F341" s="16" t="str">
        <f>VLOOKUP(A341,BY_IND_Demand_Drivers!$A$5:$B$95,2,FALSE)</f>
        <v>IODEM</v>
      </c>
      <c r="G341" s="16">
        <f>VLOOKUP($D341,'Growth rate'!$B$3:$S$93,6,FALSE)*VLOOKUP($F341,BY_IND_Demand_Drivers!$B$5:$J$100,7,FALSE)</f>
        <v>46.264758562369906</v>
      </c>
      <c r="H341" s="16">
        <f>VLOOKUP($D341,'Growth rate'!$B$3:$S$93,6,FALSE)*VLOOKUP($F341,BY_IND_Demand_Drivers!$B$5:$J$100,8,FALSE)</f>
        <v>0</v>
      </c>
      <c r="I341" s="16">
        <f>VLOOKUP($D341,'Growth rate'!$B$3:$S$93,6,FALSE)*VLOOKUP($F341,BY_IND_Demand_Drivers!$B$5:$J$100,9,FALSE)</f>
        <v>0</v>
      </c>
    </row>
    <row r="342" spans="1:9">
      <c r="A342" s="16">
        <f t="shared" si="3"/>
        <v>89</v>
      </c>
      <c r="C342" s="16" t="s">
        <v>11</v>
      </c>
      <c r="D342" s="16">
        <v>2029</v>
      </c>
      <c r="E342" s="16" t="s">
        <v>3</v>
      </c>
      <c r="F342" s="16" t="str">
        <f>VLOOKUP(A342,BY_IND_Demand_Drivers!$A$5:$B$95,2,FALSE)</f>
        <v>IODEM</v>
      </c>
      <c r="G342" s="16">
        <f>VLOOKUP($D342,'Growth rate'!$B$3:$S$93,6,FALSE)*VLOOKUP($F342,BY_IND_Demand_Drivers!$B$5:$J$100,7,FALSE)</f>
        <v>47.272902135086476</v>
      </c>
      <c r="H342" s="16">
        <f>VLOOKUP($D342,'Growth rate'!$B$3:$S$93,6,FALSE)*VLOOKUP($F342,BY_IND_Demand_Drivers!$B$5:$J$100,8,FALSE)</f>
        <v>0</v>
      </c>
      <c r="I342" s="16">
        <f>VLOOKUP($D342,'Growth rate'!$B$3:$S$93,6,FALSE)*VLOOKUP($F342,BY_IND_Demand_Drivers!$B$5:$J$100,9,FALSE)</f>
        <v>0</v>
      </c>
    </row>
    <row r="343" spans="1:9">
      <c r="A343" s="16">
        <f t="shared" ref="A343:A406" si="4">A261+1</f>
        <v>89</v>
      </c>
      <c r="C343" s="16" t="s">
        <v>11</v>
      </c>
      <c r="D343" s="16">
        <v>2030</v>
      </c>
      <c r="E343" s="16" t="s">
        <v>3</v>
      </c>
      <c r="F343" s="16" t="str">
        <f>VLOOKUP(A343,BY_IND_Demand_Drivers!$A$5:$B$95,2,FALSE)</f>
        <v>IODEM</v>
      </c>
      <c r="G343" s="16">
        <f>VLOOKUP($D343,'Growth rate'!$B$3:$S$93,6,FALSE)*VLOOKUP($F343,BY_IND_Demand_Drivers!$B$5:$J$100,7,FALSE)</f>
        <v>48.281045707803045</v>
      </c>
      <c r="H343" s="16">
        <f>VLOOKUP($D343,'Growth rate'!$B$3:$S$93,6,FALSE)*VLOOKUP($F343,BY_IND_Demand_Drivers!$B$5:$J$100,8,FALSE)</f>
        <v>0</v>
      </c>
      <c r="I343" s="16">
        <f>VLOOKUP($D343,'Growth rate'!$B$3:$S$93,6,FALSE)*VLOOKUP($F343,BY_IND_Demand_Drivers!$B$5:$J$100,9,FALSE)</f>
        <v>0</v>
      </c>
    </row>
    <row r="344" spans="1:9">
      <c r="A344" s="16">
        <f t="shared" si="4"/>
        <v>89</v>
      </c>
      <c r="C344" s="16" t="s">
        <v>11</v>
      </c>
      <c r="D344" s="16">
        <v>2031</v>
      </c>
      <c r="E344" s="16" t="s">
        <v>3</v>
      </c>
      <c r="F344" s="16" t="str">
        <f>VLOOKUP(A344,BY_IND_Demand_Drivers!$A$5:$B$95,2,FALSE)</f>
        <v>IODEM</v>
      </c>
      <c r="G344" s="16">
        <f>VLOOKUP($D344,'Growth rate'!$B$3:$S$93,6,FALSE)*VLOOKUP($F344,BY_IND_Demand_Drivers!$B$5:$J$100,7,FALSE)</f>
        <v>49.289189280519608</v>
      </c>
      <c r="H344" s="16">
        <f>VLOOKUP($D344,'Growth rate'!$B$3:$S$93,6,FALSE)*VLOOKUP($F344,BY_IND_Demand_Drivers!$B$5:$J$100,8,FALSE)</f>
        <v>0</v>
      </c>
      <c r="I344" s="16">
        <f>VLOOKUP($D344,'Growth rate'!$B$3:$S$93,6,FALSE)*VLOOKUP($F344,BY_IND_Demand_Drivers!$B$5:$J$100,9,FALSE)</f>
        <v>0</v>
      </c>
    </row>
    <row r="345" spans="1:9">
      <c r="A345" s="16">
        <f t="shared" si="4"/>
        <v>89</v>
      </c>
      <c r="C345" s="16" t="s">
        <v>11</v>
      </c>
      <c r="D345" s="16">
        <v>2032</v>
      </c>
      <c r="E345" s="16" t="s">
        <v>3</v>
      </c>
      <c r="F345" s="16" t="str">
        <f>VLOOKUP(A345,BY_IND_Demand_Drivers!$A$5:$B$95,2,FALSE)</f>
        <v>IODEM</v>
      </c>
      <c r="G345" s="16">
        <f>VLOOKUP($D345,'Growth rate'!$B$3:$S$93,6,FALSE)*VLOOKUP($F345,BY_IND_Demand_Drivers!$B$5:$J$100,7,FALSE)</f>
        <v>50.297332853236178</v>
      </c>
      <c r="H345" s="16">
        <f>VLOOKUP($D345,'Growth rate'!$B$3:$S$93,6,FALSE)*VLOOKUP($F345,BY_IND_Demand_Drivers!$B$5:$J$100,8,FALSE)</f>
        <v>0</v>
      </c>
      <c r="I345" s="16">
        <f>VLOOKUP($D345,'Growth rate'!$B$3:$S$93,6,FALSE)*VLOOKUP($F345,BY_IND_Demand_Drivers!$B$5:$J$100,9,FALSE)</f>
        <v>0</v>
      </c>
    </row>
    <row r="346" spans="1:9">
      <c r="A346" s="16">
        <f t="shared" si="4"/>
        <v>89</v>
      </c>
      <c r="C346" s="16" t="s">
        <v>11</v>
      </c>
      <c r="D346" s="16">
        <v>2033</v>
      </c>
      <c r="E346" s="16" t="s">
        <v>3</v>
      </c>
      <c r="F346" s="16" t="str">
        <f>VLOOKUP(A346,BY_IND_Demand_Drivers!$A$5:$B$95,2,FALSE)</f>
        <v>IODEM</v>
      </c>
      <c r="G346" s="16">
        <f>VLOOKUP($D346,'Growth rate'!$B$3:$S$93,6,FALSE)*VLOOKUP($F346,BY_IND_Demand_Drivers!$B$5:$J$100,7,FALSE)</f>
        <v>51.305476425952747</v>
      </c>
      <c r="H346" s="16">
        <f>VLOOKUP($D346,'Growth rate'!$B$3:$S$93,6,FALSE)*VLOOKUP($F346,BY_IND_Demand_Drivers!$B$5:$J$100,8,FALSE)</f>
        <v>0</v>
      </c>
      <c r="I346" s="16">
        <f>VLOOKUP($D346,'Growth rate'!$B$3:$S$93,6,FALSE)*VLOOKUP($F346,BY_IND_Demand_Drivers!$B$5:$J$100,9,FALSE)</f>
        <v>0</v>
      </c>
    </row>
    <row r="347" spans="1:9">
      <c r="A347" s="16">
        <f t="shared" si="4"/>
        <v>89</v>
      </c>
      <c r="C347" s="16" t="s">
        <v>11</v>
      </c>
      <c r="D347" s="16">
        <v>2034</v>
      </c>
      <c r="E347" s="16" t="s">
        <v>3</v>
      </c>
      <c r="F347" s="16" t="str">
        <f>VLOOKUP(A347,BY_IND_Demand_Drivers!$A$5:$B$95,2,FALSE)</f>
        <v>IODEM</v>
      </c>
      <c r="G347" s="16">
        <f>VLOOKUP($D347,'Growth rate'!$B$3:$S$93,6,FALSE)*VLOOKUP($F347,BY_IND_Demand_Drivers!$B$5:$J$100,7,FALSE)</f>
        <v>52.31361999866931</v>
      </c>
      <c r="H347" s="16">
        <f>VLOOKUP($D347,'Growth rate'!$B$3:$S$93,6,FALSE)*VLOOKUP($F347,BY_IND_Demand_Drivers!$B$5:$J$100,8,FALSE)</f>
        <v>0</v>
      </c>
      <c r="I347" s="16">
        <f>VLOOKUP($D347,'Growth rate'!$B$3:$S$93,6,FALSE)*VLOOKUP($F347,BY_IND_Demand_Drivers!$B$5:$J$100,9,FALSE)</f>
        <v>0</v>
      </c>
    </row>
    <row r="348" spans="1:9">
      <c r="A348" s="16">
        <f t="shared" si="4"/>
        <v>89</v>
      </c>
      <c r="C348" s="16" t="s">
        <v>11</v>
      </c>
      <c r="D348" s="16">
        <v>2035</v>
      </c>
      <c r="E348" s="16" t="s">
        <v>3</v>
      </c>
      <c r="F348" s="16" t="str">
        <f>VLOOKUP(A348,BY_IND_Demand_Drivers!$A$5:$B$95,2,FALSE)</f>
        <v>IODEM</v>
      </c>
      <c r="G348" s="16">
        <f>VLOOKUP($D348,'Growth rate'!$B$3:$S$93,6,FALSE)*VLOOKUP($F348,BY_IND_Demand_Drivers!$B$5:$J$100,7,FALSE)</f>
        <v>53.321763571385887</v>
      </c>
      <c r="H348" s="16">
        <f>VLOOKUP($D348,'Growth rate'!$B$3:$S$93,6,FALSE)*VLOOKUP($F348,BY_IND_Demand_Drivers!$B$5:$J$100,8,FALSE)</f>
        <v>0</v>
      </c>
      <c r="I348" s="16">
        <f>VLOOKUP($D348,'Growth rate'!$B$3:$S$93,6,FALSE)*VLOOKUP($F348,BY_IND_Demand_Drivers!$B$5:$J$100,9,FALSE)</f>
        <v>0</v>
      </c>
    </row>
    <row r="349" spans="1:9">
      <c r="A349" s="16">
        <f t="shared" si="4"/>
        <v>89</v>
      </c>
      <c r="C349" s="16" t="s">
        <v>11</v>
      </c>
      <c r="D349" s="16">
        <v>2036</v>
      </c>
      <c r="E349" s="16" t="s">
        <v>3</v>
      </c>
      <c r="F349" s="16" t="str">
        <f>VLOOKUP(A349,BY_IND_Demand_Drivers!$A$5:$B$95,2,FALSE)</f>
        <v>IODEM</v>
      </c>
      <c r="G349" s="16">
        <f>VLOOKUP($D349,'Growth rate'!$B$3:$S$93,6,FALSE)*VLOOKUP($F349,BY_IND_Demand_Drivers!$B$5:$J$100,7,FALSE)</f>
        <v>54.329907144102449</v>
      </c>
      <c r="H349" s="16">
        <f>VLOOKUP($D349,'Growth rate'!$B$3:$S$93,6,FALSE)*VLOOKUP($F349,BY_IND_Demand_Drivers!$B$5:$J$100,8,FALSE)</f>
        <v>0</v>
      </c>
      <c r="I349" s="16">
        <f>VLOOKUP($D349,'Growth rate'!$B$3:$S$93,6,FALSE)*VLOOKUP($F349,BY_IND_Demand_Drivers!$B$5:$J$100,9,FALSE)</f>
        <v>0</v>
      </c>
    </row>
    <row r="350" spans="1:9">
      <c r="A350" s="16">
        <f t="shared" si="4"/>
        <v>89</v>
      </c>
      <c r="C350" s="16" t="s">
        <v>11</v>
      </c>
      <c r="D350" s="16">
        <v>2037</v>
      </c>
      <c r="E350" s="16" t="s">
        <v>3</v>
      </c>
      <c r="F350" s="16" t="str">
        <f>VLOOKUP(A350,BY_IND_Demand_Drivers!$A$5:$B$95,2,FALSE)</f>
        <v>IODEM</v>
      </c>
      <c r="G350" s="16">
        <f>VLOOKUP($D350,'Growth rate'!$B$3:$S$93,6,FALSE)*VLOOKUP($F350,BY_IND_Demand_Drivers!$B$5:$J$100,7,FALSE)</f>
        <v>55.338050716819019</v>
      </c>
      <c r="H350" s="16">
        <f>VLOOKUP($D350,'Growth rate'!$B$3:$S$93,6,FALSE)*VLOOKUP($F350,BY_IND_Demand_Drivers!$B$5:$J$100,8,FALSE)</f>
        <v>0</v>
      </c>
      <c r="I350" s="16">
        <f>VLOOKUP($D350,'Growth rate'!$B$3:$S$93,6,FALSE)*VLOOKUP($F350,BY_IND_Demand_Drivers!$B$5:$J$100,9,FALSE)</f>
        <v>0</v>
      </c>
    </row>
    <row r="351" spans="1:9">
      <c r="A351" s="16">
        <f t="shared" si="4"/>
        <v>89</v>
      </c>
      <c r="C351" s="16" t="s">
        <v>11</v>
      </c>
      <c r="D351" s="16">
        <v>2038</v>
      </c>
      <c r="E351" s="16" t="s">
        <v>3</v>
      </c>
      <c r="F351" s="16" t="str">
        <f>VLOOKUP(A351,BY_IND_Demand_Drivers!$A$5:$B$95,2,FALSE)</f>
        <v>IODEM</v>
      </c>
      <c r="G351" s="16">
        <f>VLOOKUP($D351,'Growth rate'!$B$3:$S$93,6,FALSE)*VLOOKUP($F351,BY_IND_Demand_Drivers!$B$5:$J$100,7,FALSE)</f>
        <v>56.346194289535582</v>
      </c>
      <c r="H351" s="16">
        <f>VLOOKUP($D351,'Growth rate'!$B$3:$S$93,6,FALSE)*VLOOKUP($F351,BY_IND_Demand_Drivers!$B$5:$J$100,8,FALSE)</f>
        <v>0</v>
      </c>
      <c r="I351" s="16">
        <f>VLOOKUP($D351,'Growth rate'!$B$3:$S$93,6,FALSE)*VLOOKUP($F351,BY_IND_Demand_Drivers!$B$5:$J$100,9,FALSE)</f>
        <v>0</v>
      </c>
    </row>
    <row r="352" spans="1:9">
      <c r="A352" s="16">
        <f t="shared" si="4"/>
        <v>89</v>
      </c>
      <c r="C352" s="16" t="s">
        <v>11</v>
      </c>
      <c r="D352" s="16">
        <v>2039</v>
      </c>
      <c r="E352" s="16" t="s">
        <v>3</v>
      </c>
      <c r="F352" s="16" t="str">
        <f>VLOOKUP(A352,BY_IND_Demand_Drivers!$A$5:$B$95,2,FALSE)</f>
        <v>IODEM</v>
      </c>
      <c r="G352" s="16">
        <f>VLOOKUP($D352,'Growth rate'!$B$3:$S$93,6,FALSE)*VLOOKUP($F352,BY_IND_Demand_Drivers!$B$5:$J$100,7,FALSE)</f>
        <v>57.354337862252152</v>
      </c>
      <c r="H352" s="16">
        <f>VLOOKUP($D352,'Growth rate'!$B$3:$S$93,6,FALSE)*VLOOKUP($F352,BY_IND_Demand_Drivers!$B$5:$J$100,8,FALSE)</f>
        <v>0</v>
      </c>
      <c r="I352" s="16">
        <f>VLOOKUP($D352,'Growth rate'!$B$3:$S$93,6,FALSE)*VLOOKUP($F352,BY_IND_Demand_Drivers!$B$5:$J$100,9,FALSE)</f>
        <v>0</v>
      </c>
    </row>
    <row r="353" spans="1:9">
      <c r="A353" s="16">
        <f t="shared" si="4"/>
        <v>89</v>
      </c>
      <c r="C353" s="16" t="s">
        <v>11</v>
      </c>
      <c r="D353" s="16">
        <v>2040</v>
      </c>
      <c r="E353" s="16" t="s">
        <v>3</v>
      </c>
      <c r="F353" s="16" t="str">
        <f>VLOOKUP(A353,BY_IND_Demand_Drivers!$A$5:$B$95,2,FALSE)</f>
        <v>IODEM</v>
      </c>
      <c r="G353" s="16">
        <f>VLOOKUP($D353,'Growth rate'!$B$3:$S$93,6,FALSE)*VLOOKUP($F353,BY_IND_Demand_Drivers!$B$5:$J$100,7,FALSE)</f>
        <v>58.362481434968721</v>
      </c>
      <c r="H353" s="16">
        <f>VLOOKUP($D353,'Growth rate'!$B$3:$S$93,6,FALSE)*VLOOKUP($F353,BY_IND_Demand_Drivers!$B$5:$J$100,8,FALSE)</f>
        <v>0</v>
      </c>
      <c r="I353" s="16">
        <f>VLOOKUP($D353,'Growth rate'!$B$3:$S$93,6,FALSE)*VLOOKUP($F353,BY_IND_Demand_Drivers!$B$5:$J$100,9,FALSE)</f>
        <v>0</v>
      </c>
    </row>
    <row r="354" spans="1:9">
      <c r="A354" s="16">
        <f t="shared" si="4"/>
        <v>89</v>
      </c>
      <c r="C354" s="16" t="s">
        <v>11</v>
      </c>
      <c r="D354" s="16">
        <v>2041</v>
      </c>
      <c r="E354" s="16" t="s">
        <v>3</v>
      </c>
      <c r="F354" s="16" t="str">
        <f>VLOOKUP(A354,BY_IND_Demand_Drivers!$A$5:$B$95,2,FALSE)</f>
        <v>IODEM</v>
      </c>
      <c r="G354" s="16">
        <f>VLOOKUP($D354,'Growth rate'!$B$3:$S$93,6,FALSE)*VLOOKUP($F354,BY_IND_Demand_Drivers!$B$5:$J$100,7,FALSE)</f>
        <v>59.370625007685291</v>
      </c>
      <c r="H354" s="16">
        <f>VLOOKUP($D354,'Growth rate'!$B$3:$S$93,6,FALSE)*VLOOKUP($F354,BY_IND_Demand_Drivers!$B$5:$J$100,8,FALSE)</f>
        <v>0</v>
      </c>
      <c r="I354" s="16">
        <f>VLOOKUP($D354,'Growth rate'!$B$3:$S$93,6,FALSE)*VLOOKUP($F354,BY_IND_Demand_Drivers!$B$5:$J$100,9,FALSE)</f>
        <v>0</v>
      </c>
    </row>
    <row r="355" spans="1:9">
      <c r="A355" s="16">
        <f t="shared" si="4"/>
        <v>89</v>
      </c>
      <c r="C355" s="16" t="s">
        <v>11</v>
      </c>
      <c r="D355" s="16">
        <v>2042</v>
      </c>
      <c r="E355" s="16" t="s">
        <v>3</v>
      </c>
      <c r="F355" s="16" t="str">
        <f>VLOOKUP(A355,BY_IND_Demand_Drivers!$A$5:$B$95,2,FALSE)</f>
        <v>IODEM</v>
      </c>
      <c r="G355" s="16">
        <f>VLOOKUP($D355,'Growth rate'!$B$3:$S$93,6,FALSE)*VLOOKUP($F355,BY_IND_Demand_Drivers!$B$5:$J$100,7,FALSE)</f>
        <v>60.378768580401854</v>
      </c>
      <c r="H355" s="16">
        <f>VLOOKUP($D355,'Growth rate'!$B$3:$S$93,6,FALSE)*VLOOKUP($F355,BY_IND_Demand_Drivers!$B$5:$J$100,8,FALSE)</f>
        <v>0</v>
      </c>
      <c r="I355" s="16">
        <f>VLOOKUP($D355,'Growth rate'!$B$3:$S$93,6,FALSE)*VLOOKUP($F355,BY_IND_Demand_Drivers!$B$5:$J$100,9,FALSE)</f>
        <v>0</v>
      </c>
    </row>
    <row r="356" spans="1:9">
      <c r="A356" s="16">
        <f t="shared" si="4"/>
        <v>89</v>
      </c>
      <c r="C356" s="16" t="s">
        <v>11</v>
      </c>
      <c r="D356" s="16">
        <v>2043</v>
      </c>
      <c r="E356" s="16" t="s">
        <v>3</v>
      </c>
      <c r="F356" s="16" t="str">
        <f>VLOOKUP(A356,BY_IND_Demand_Drivers!$A$5:$B$95,2,FALSE)</f>
        <v>IODEM</v>
      </c>
      <c r="G356" s="16">
        <f>VLOOKUP($D356,'Growth rate'!$B$3:$S$93,6,FALSE)*VLOOKUP($F356,BY_IND_Demand_Drivers!$B$5:$J$100,7,FALSE)</f>
        <v>61.386912153118423</v>
      </c>
      <c r="H356" s="16">
        <f>VLOOKUP($D356,'Growth rate'!$B$3:$S$93,6,FALSE)*VLOOKUP($F356,BY_IND_Demand_Drivers!$B$5:$J$100,8,FALSE)</f>
        <v>0</v>
      </c>
      <c r="I356" s="16">
        <f>VLOOKUP($D356,'Growth rate'!$B$3:$S$93,6,FALSE)*VLOOKUP($F356,BY_IND_Demand_Drivers!$B$5:$J$100,9,FALSE)</f>
        <v>0</v>
      </c>
    </row>
    <row r="357" spans="1:9">
      <c r="A357" s="16">
        <f t="shared" si="4"/>
        <v>89</v>
      </c>
      <c r="C357" s="16" t="s">
        <v>11</v>
      </c>
      <c r="D357" s="16">
        <v>2044</v>
      </c>
      <c r="E357" s="16" t="s">
        <v>3</v>
      </c>
      <c r="F357" s="16" t="str">
        <f>VLOOKUP(A357,BY_IND_Demand_Drivers!$A$5:$B$95,2,FALSE)</f>
        <v>IODEM</v>
      </c>
      <c r="G357" s="16">
        <f>VLOOKUP($D357,'Growth rate'!$B$3:$S$93,6,FALSE)*VLOOKUP($F357,BY_IND_Demand_Drivers!$B$5:$J$100,7,FALSE)</f>
        <v>62.395055725834986</v>
      </c>
      <c r="H357" s="16">
        <f>VLOOKUP($D357,'Growth rate'!$B$3:$S$93,6,FALSE)*VLOOKUP($F357,BY_IND_Demand_Drivers!$B$5:$J$100,8,FALSE)</f>
        <v>0</v>
      </c>
      <c r="I357" s="16">
        <f>VLOOKUP($D357,'Growth rate'!$B$3:$S$93,6,FALSE)*VLOOKUP($F357,BY_IND_Demand_Drivers!$B$5:$J$100,9,FALSE)</f>
        <v>0</v>
      </c>
    </row>
    <row r="358" spans="1:9">
      <c r="A358" s="16">
        <f t="shared" si="4"/>
        <v>89</v>
      </c>
      <c r="C358" s="16" t="s">
        <v>11</v>
      </c>
      <c r="D358" s="16">
        <v>2045</v>
      </c>
      <c r="E358" s="16" t="s">
        <v>3</v>
      </c>
      <c r="F358" s="16" t="str">
        <f>VLOOKUP(A358,BY_IND_Demand_Drivers!$A$5:$B$95,2,FALSE)</f>
        <v>IODEM</v>
      </c>
      <c r="G358" s="16">
        <f>VLOOKUP($D358,'Growth rate'!$B$3:$S$93,6,FALSE)*VLOOKUP($F358,BY_IND_Demand_Drivers!$B$5:$J$100,7,FALSE)</f>
        <v>63.403199298551563</v>
      </c>
      <c r="H358" s="16">
        <f>VLOOKUP($D358,'Growth rate'!$B$3:$S$93,6,FALSE)*VLOOKUP($F358,BY_IND_Demand_Drivers!$B$5:$J$100,8,FALSE)</f>
        <v>0</v>
      </c>
      <c r="I358" s="16">
        <f>VLOOKUP($D358,'Growth rate'!$B$3:$S$93,6,FALSE)*VLOOKUP($F358,BY_IND_Demand_Drivers!$B$5:$J$100,9,FALSE)</f>
        <v>0</v>
      </c>
    </row>
    <row r="359" spans="1:9">
      <c r="A359" s="16">
        <f t="shared" si="4"/>
        <v>89</v>
      </c>
      <c r="C359" s="16" t="s">
        <v>11</v>
      </c>
      <c r="D359" s="16">
        <v>2046</v>
      </c>
      <c r="E359" s="16" t="s">
        <v>3</v>
      </c>
      <c r="F359" s="16" t="str">
        <f>VLOOKUP(A359,BY_IND_Demand_Drivers!$A$5:$B$95,2,FALSE)</f>
        <v>IODEM</v>
      </c>
      <c r="G359" s="16">
        <f>VLOOKUP($D359,'Growth rate'!$B$3:$S$93,6,FALSE)*VLOOKUP($F359,BY_IND_Demand_Drivers!$B$5:$J$100,7,FALSE)</f>
        <v>64.411342871268133</v>
      </c>
      <c r="H359" s="16">
        <f>VLOOKUP($D359,'Growth rate'!$B$3:$S$93,6,FALSE)*VLOOKUP($F359,BY_IND_Demand_Drivers!$B$5:$J$100,8,FALSE)</f>
        <v>0</v>
      </c>
      <c r="I359" s="16">
        <f>VLOOKUP($D359,'Growth rate'!$B$3:$S$93,6,FALSE)*VLOOKUP($F359,BY_IND_Demand_Drivers!$B$5:$J$100,9,FALSE)</f>
        <v>0</v>
      </c>
    </row>
    <row r="360" spans="1:9">
      <c r="A360" s="16">
        <f t="shared" si="4"/>
        <v>89</v>
      </c>
      <c r="C360" s="16" t="s">
        <v>11</v>
      </c>
      <c r="D360" s="16">
        <v>2047</v>
      </c>
      <c r="E360" s="16" t="s">
        <v>3</v>
      </c>
      <c r="F360" s="16" t="str">
        <f>VLOOKUP(A360,BY_IND_Demand_Drivers!$A$5:$B$95,2,FALSE)</f>
        <v>IODEM</v>
      </c>
      <c r="G360" s="16">
        <f>VLOOKUP($D360,'Growth rate'!$B$3:$S$93,6,FALSE)*VLOOKUP($F360,BY_IND_Demand_Drivers!$B$5:$J$100,7,FALSE)</f>
        <v>65.419486443984695</v>
      </c>
      <c r="H360" s="16">
        <f>VLOOKUP($D360,'Growth rate'!$B$3:$S$93,6,FALSE)*VLOOKUP($F360,BY_IND_Demand_Drivers!$B$5:$J$100,8,FALSE)</f>
        <v>0</v>
      </c>
      <c r="I360" s="16">
        <f>VLOOKUP($D360,'Growth rate'!$B$3:$S$93,6,FALSE)*VLOOKUP($F360,BY_IND_Demand_Drivers!$B$5:$J$100,9,FALSE)</f>
        <v>0</v>
      </c>
    </row>
    <row r="361" spans="1:9">
      <c r="A361" s="16">
        <f t="shared" si="4"/>
        <v>89</v>
      </c>
      <c r="C361" s="16" t="s">
        <v>11</v>
      </c>
      <c r="D361" s="16">
        <v>2048</v>
      </c>
      <c r="E361" s="16" t="s">
        <v>3</v>
      </c>
      <c r="F361" s="16" t="str">
        <f>VLOOKUP(A361,BY_IND_Demand_Drivers!$A$5:$B$95,2,FALSE)</f>
        <v>IODEM</v>
      </c>
      <c r="G361" s="16">
        <f>VLOOKUP($D361,'Growth rate'!$B$3:$S$93,6,FALSE)*VLOOKUP($F361,BY_IND_Demand_Drivers!$B$5:$J$100,7,FALSE)</f>
        <v>66.427630016701272</v>
      </c>
      <c r="H361" s="16">
        <f>VLOOKUP($D361,'Growth rate'!$B$3:$S$93,6,FALSE)*VLOOKUP($F361,BY_IND_Demand_Drivers!$B$5:$J$100,8,FALSE)</f>
        <v>0</v>
      </c>
      <c r="I361" s="16">
        <f>VLOOKUP($D361,'Growth rate'!$B$3:$S$93,6,FALSE)*VLOOKUP($F361,BY_IND_Demand_Drivers!$B$5:$J$100,9,FALSE)</f>
        <v>0</v>
      </c>
    </row>
    <row r="362" spans="1:9">
      <c r="A362" s="16">
        <f t="shared" si="4"/>
        <v>89</v>
      </c>
      <c r="C362" s="16" t="s">
        <v>11</v>
      </c>
      <c r="D362" s="16">
        <v>2049</v>
      </c>
      <c r="E362" s="16" t="s">
        <v>3</v>
      </c>
      <c r="F362" s="16" t="str">
        <f>VLOOKUP(A362,BY_IND_Demand_Drivers!$A$5:$B$95,2,FALSE)</f>
        <v>IODEM</v>
      </c>
      <c r="G362" s="16">
        <f>VLOOKUP($D362,'Growth rate'!$B$3:$S$93,6,FALSE)*VLOOKUP($F362,BY_IND_Demand_Drivers!$B$5:$J$100,7,FALSE)</f>
        <v>67.435773589417821</v>
      </c>
      <c r="H362" s="16">
        <f>VLOOKUP($D362,'Growth rate'!$B$3:$S$93,6,FALSE)*VLOOKUP($F362,BY_IND_Demand_Drivers!$B$5:$J$100,8,FALSE)</f>
        <v>0</v>
      </c>
      <c r="I362" s="16">
        <f>VLOOKUP($D362,'Growth rate'!$B$3:$S$93,6,FALSE)*VLOOKUP($F362,BY_IND_Demand_Drivers!$B$5:$J$100,9,FALSE)</f>
        <v>0</v>
      </c>
    </row>
    <row r="363" spans="1:9">
      <c r="A363" s="16">
        <f t="shared" si="4"/>
        <v>89</v>
      </c>
      <c r="C363" s="16" t="s">
        <v>11</v>
      </c>
      <c r="D363" s="16">
        <v>2050</v>
      </c>
      <c r="E363" s="16" t="s">
        <v>3</v>
      </c>
      <c r="F363" s="16" t="str">
        <f>VLOOKUP(A363,BY_IND_Demand_Drivers!$A$5:$B$95,2,FALSE)</f>
        <v>IODEM</v>
      </c>
      <c r="G363" s="16">
        <f>VLOOKUP($D363,'Growth rate'!$B$3:$S$93,6,FALSE)*VLOOKUP($F363,BY_IND_Demand_Drivers!$B$5:$J$100,7,FALSE)</f>
        <v>68.443917162134397</v>
      </c>
      <c r="H363" s="16">
        <f>VLOOKUP($D363,'Growth rate'!$B$3:$S$93,6,FALSE)*VLOOKUP($F363,BY_IND_Demand_Drivers!$B$5:$J$100,8,FALSE)</f>
        <v>0</v>
      </c>
      <c r="I363" s="16">
        <f>VLOOKUP($D363,'Growth rate'!$B$3:$S$93,6,FALSE)*VLOOKUP($F363,BY_IND_Demand_Drivers!$B$5:$J$100,9,FALSE)</f>
        <v>0</v>
      </c>
    </row>
    <row r="364" spans="1:9">
      <c r="A364" s="16">
        <f t="shared" si="4"/>
        <v>89</v>
      </c>
      <c r="C364" s="16" t="s">
        <v>11</v>
      </c>
      <c r="D364" s="16">
        <v>2051</v>
      </c>
      <c r="E364" s="16" t="s">
        <v>3</v>
      </c>
      <c r="F364" s="16" t="str">
        <f>VLOOKUP(A364,BY_IND_Demand_Drivers!$A$5:$B$95,2,FALSE)</f>
        <v>IODEM</v>
      </c>
      <c r="G364" s="16">
        <f>VLOOKUP($D364,'Growth rate'!$B$3:$S$93,6,FALSE)*VLOOKUP($F364,BY_IND_Demand_Drivers!$B$5:$J$100,7,FALSE)</f>
        <v>69.21342149052505</v>
      </c>
      <c r="H364" s="16">
        <f>VLOOKUP($D364,'Growth rate'!$B$3:$S$93,6,FALSE)*VLOOKUP($F364,BY_IND_Demand_Drivers!$B$5:$J$100,8,FALSE)</f>
        <v>0</v>
      </c>
      <c r="I364" s="16">
        <f>VLOOKUP($D364,'Growth rate'!$B$3:$S$93,6,FALSE)*VLOOKUP($F364,BY_IND_Demand_Drivers!$B$5:$J$100,9,FALSE)</f>
        <v>0</v>
      </c>
    </row>
    <row r="365" spans="1:9">
      <c r="A365" s="16">
        <f t="shared" si="4"/>
        <v>89</v>
      </c>
      <c r="C365" s="16" t="s">
        <v>11</v>
      </c>
      <c r="D365" s="16">
        <v>2052</v>
      </c>
      <c r="E365" s="16" t="s">
        <v>3</v>
      </c>
      <c r="F365" s="16" t="str">
        <f>VLOOKUP(A365,BY_IND_Demand_Drivers!$A$5:$B$95,2,FALSE)</f>
        <v>IODEM</v>
      </c>
      <c r="G365" s="16">
        <f>VLOOKUP($D365,'Growth rate'!$B$3:$S$93,6,FALSE)*VLOOKUP($F365,BY_IND_Demand_Drivers!$B$5:$J$100,7,FALSE)</f>
        <v>69.982925818915703</v>
      </c>
      <c r="H365" s="16">
        <f>VLOOKUP($D365,'Growth rate'!$B$3:$S$93,6,FALSE)*VLOOKUP($F365,BY_IND_Demand_Drivers!$B$5:$J$100,8,FALSE)</f>
        <v>0</v>
      </c>
      <c r="I365" s="16">
        <f>VLOOKUP($D365,'Growth rate'!$B$3:$S$93,6,FALSE)*VLOOKUP($F365,BY_IND_Demand_Drivers!$B$5:$J$100,9,FALSE)</f>
        <v>0</v>
      </c>
    </row>
    <row r="366" spans="1:9">
      <c r="A366" s="16">
        <f t="shared" si="4"/>
        <v>89</v>
      </c>
      <c r="C366" s="16" t="s">
        <v>11</v>
      </c>
      <c r="D366" s="16">
        <v>2053</v>
      </c>
      <c r="E366" s="16" t="s">
        <v>3</v>
      </c>
      <c r="F366" s="16" t="str">
        <f>VLOOKUP(A366,BY_IND_Demand_Drivers!$A$5:$B$95,2,FALSE)</f>
        <v>IODEM</v>
      </c>
      <c r="G366" s="16">
        <f>VLOOKUP($D366,'Growth rate'!$B$3:$S$93,6,FALSE)*VLOOKUP($F366,BY_IND_Demand_Drivers!$B$5:$J$100,7,FALSE)</f>
        <v>70.752430147306384</v>
      </c>
      <c r="H366" s="16">
        <f>VLOOKUP($D366,'Growth rate'!$B$3:$S$93,6,FALSE)*VLOOKUP($F366,BY_IND_Demand_Drivers!$B$5:$J$100,8,FALSE)</f>
        <v>0</v>
      </c>
      <c r="I366" s="16">
        <f>VLOOKUP($D366,'Growth rate'!$B$3:$S$93,6,FALSE)*VLOOKUP($F366,BY_IND_Demand_Drivers!$B$5:$J$100,9,FALSE)</f>
        <v>0</v>
      </c>
    </row>
    <row r="367" spans="1:9">
      <c r="A367" s="16">
        <f t="shared" si="4"/>
        <v>89</v>
      </c>
      <c r="C367" s="16" t="s">
        <v>11</v>
      </c>
      <c r="D367" s="16">
        <v>2054</v>
      </c>
      <c r="E367" s="16" t="s">
        <v>3</v>
      </c>
      <c r="F367" s="16" t="str">
        <f>VLOOKUP(A367,BY_IND_Demand_Drivers!$A$5:$B$95,2,FALSE)</f>
        <v>IODEM</v>
      </c>
      <c r="G367" s="16">
        <f>VLOOKUP($D367,'Growth rate'!$B$3:$S$93,6,FALSE)*VLOOKUP($F367,BY_IND_Demand_Drivers!$B$5:$J$100,7,FALSE)</f>
        <v>71.521934475697037</v>
      </c>
      <c r="H367" s="16">
        <f>VLOOKUP($D367,'Growth rate'!$B$3:$S$93,6,FALSE)*VLOOKUP($F367,BY_IND_Demand_Drivers!$B$5:$J$100,8,FALSE)</f>
        <v>0</v>
      </c>
      <c r="I367" s="16">
        <f>VLOOKUP($D367,'Growth rate'!$B$3:$S$93,6,FALSE)*VLOOKUP($F367,BY_IND_Demand_Drivers!$B$5:$J$100,9,FALSE)</f>
        <v>0</v>
      </c>
    </row>
    <row r="368" spans="1:9">
      <c r="A368" s="16">
        <f t="shared" si="4"/>
        <v>89</v>
      </c>
      <c r="C368" s="16" t="s">
        <v>11</v>
      </c>
      <c r="D368" s="16">
        <v>2055</v>
      </c>
      <c r="E368" s="16" t="s">
        <v>3</v>
      </c>
      <c r="F368" s="16" t="str">
        <f>VLOOKUP(A368,BY_IND_Demand_Drivers!$A$5:$B$95,2,FALSE)</f>
        <v>IODEM</v>
      </c>
      <c r="G368" s="16">
        <f>VLOOKUP($D368,'Growth rate'!$B$3:$S$93,6,FALSE)*VLOOKUP($F368,BY_IND_Demand_Drivers!$B$5:$J$100,7,FALSE)</f>
        <v>72.291438804087704</v>
      </c>
      <c r="H368" s="16">
        <f>VLOOKUP($D368,'Growth rate'!$B$3:$S$93,6,FALSE)*VLOOKUP($F368,BY_IND_Demand_Drivers!$B$5:$J$100,8,FALSE)</f>
        <v>0</v>
      </c>
      <c r="I368" s="16">
        <f>VLOOKUP($D368,'Growth rate'!$B$3:$S$93,6,FALSE)*VLOOKUP($F368,BY_IND_Demand_Drivers!$B$5:$J$100,9,FALSE)</f>
        <v>0</v>
      </c>
    </row>
    <row r="369" spans="1:9">
      <c r="A369" s="16">
        <f t="shared" si="4"/>
        <v>89</v>
      </c>
      <c r="C369" s="16" t="s">
        <v>11</v>
      </c>
      <c r="D369" s="16">
        <v>2056</v>
      </c>
      <c r="E369" s="16" t="s">
        <v>3</v>
      </c>
      <c r="F369" s="16" t="str">
        <f>VLOOKUP(A369,BY_IND_Demand_Drivers!$A$5:$B$95,2,FALSE)</f>
        <v>IODEM</v>
      </c>
      <c r="G369" s="16">
        <f>VLOOKUP($D369,'Growth rate'!$B$3:$S$93,6,FALSE)*VLOOKUP($F369,BY_IND_Demand_Drivers!$B$5:$J$100,7,FALSE)</f>
        <v>73.115178873430025</v>
      </c>
      <c r="H369" s="16">
        <f>VLOOKUP($D369,'Growth rate'!$B$3:$S$93,6,FALSE)*VLOOKUP($F369,BY_IND_Demand_Drivers!$B$5:$J$100,8,FALSE)</f>
        <v>0</v>
      </c>
      <c r="I369" s="16">
        <f>VLOOKUP($D369,'Growth rate'!$B$3:$S$93,6,FALSE)*VLOOKUP($F369,BY_IND_Demand_Drivers!$B$5:$J$100,9,FALSE)</f>
        <v>0</v>
      </c>
    </row>
    <row r="370" spans="1:9">
      <c r="A370" s="16">
        <f t="shared" si="4"/>
        <v>89</v>
      </c>
      <c r="C370" s="16" t="s">
        <v>11</v>
      </c>
      <c r="D370" s="16">
        <v>2057</v>
      </c>
      <c r="E370" s="16" t="s">
        <v>3</v>
      </c>
      <c r="F370" s="16" t="str">
        <f>VLOOKUP(A370,BY_IND_Demand_Drivers!$A$5:$B$95,2,FALSE)</f>
        <v>IODEM</v>
      </c>
      <c r="G370" s="16">
        <f>VLOOKUP($D370,'Growth rate'!$B$3:$S$93,6,FALSE)*VLOOKUP($F370,BY_IND_Demand_Drivers!$B$5:$J$100,7,FALSE)</f>
        <v>73.938918942772332</v>
      </c>
      <c r="H370" s="16">
        <f>VLOOKUP($D370,'Growth rate'!$B$3:$S$93,6,FALSE)*VLOOKUP($F370,BY_IND_Demand_Drivers!$B$5:$J$100,8,FALSE)</f>
        <v>0</v>
      </c>
      <c r="I370" s="16">
        <f>VLOOKUP($D370,'Growth rate'!$B$3:$S$93,6,FALSE)*VLOOKUP($F370,BY_IND_Demand_Drivers!$B$5:$J$100,9,FALSE)</f>
        <v>0</v>
      </c>
    </row>
    <row r="371" spans="1:9">
      <c r="A371" s="16">
        <f t="shared" si="4"/>
        <v>89</v>
      </c>
      <c r="C371" s="16" t="s">
        <v>11</v>
      </c>
      <c r="D371" s="16">
        <v>2058</v>
      </c>
      <c r="E371" s="16" t="s">
        <v>3</v>
      </c>
      <c r="F371" s="16" t="str">
        <f>VLOOKUP(A371,BY_IND_Demand_Drivers!$A$5:$B$95,2,FALSE)</f>
        <v>IODEM</v>
      </c>
      <c r="G371" s="16">
        <f>VLOOKUP($D371,'Growth rate'!$B$3:$S$93,6,FALSE)*VLOOKUP($F371,BY_IND_Demand_Drivers!$B$5:$J$100,7,FALSE)</f>
        <v>74.762659012114653</v>
      </c>
      <c r="H371" s="16">
        <f>VLOOKUP($D371,'Growth rate'!$B$3:$S$93,6,FALSE)*VLOOKUP($F371,BY_IND_Demand_Drivers!$B$5:$J$100,8,FALSE)</f>
        <v>0</v>
      </c>
      <c r="I371" s="16">
        <f>VLOOKUP($D371,'Growth rate'!$B$3:$S$93,6,FALSE)*VLOOKUP($F371,BY_IND_Demand_Drivers!$B$5:$J$100,9,FALSE)</f>
        <v>0</v>
      </c>
    </row>
    <row r="372" spans="1:9">
      <c r="A372" s="16">
        <f t="shared" si="4"/>
        <v>89</v>
      </c>
      <c r="C372" s="16" t="s">
        <v>11</v>
      </c>
      <c r="D372" s="16">
        <v>2059</v>
      </c>
      <c r="E372" s="16" t="s">
        <v>3</v>
      </c>
      <c r="F372" s="16" t="str">
        <f>VLOOKUP(A372,BY_IND_Demand_Drivers!$A$5:$B$95,2,FALSE)</f>
        <v>IODEM</v>
      </c>
      <c r="G372" s="16">
        <f>VLOOKUP($D372,'Growth rate'!$B$3:$S$93,6,FALSE)*VLOOKUP($F372,BY_IND_Demand_Drivers!$B$5:$J$100,7,FALSE)</f>
        <v>75.58639908145696</v>
      </c>
      <c r="H372" s="16">
        <f>VLOOKUP($D372,'Growth rate'!$B$3:$S$93,6,FALSE)*VLOOKUP($F372,BY_IND_Demand_Drivers!$B$5:$J$100,8,FALSE)</f>
        <v>0</v>
      </c>
      <c r="I372" s="16">
        <f>VLOOKUP($D372,'Growth rate'!$B$3:$S$93,6,FALSE)*VLOOKUP($F372,BY_IND_Demand_Drivers!$B$5:$J$100,9,FALSE)</f>
        <v>0</v>
      </c>
    </row>
    <row r="373" spans="1:9">
      <c r="A373" s="16">
        <f t="shared" si="4"/>
        <v>89</v>
      </c>
      <c r="C373" s="16" t="s">
        <v>11</v>
      </c>
      <c r="D373" s="16">
        <v>2060</v>
      </c>
      <c r="E373" s="16" t="s">
        <v>3</v>
      </c>
      <c r="F373" s="16" t="str">
        <f>VLOOKUP(A373,BY_IND_Demand_Drivers!$A$5:$B$95,2,FALSE)</f>
        <v>IODEM</v>
      </c>
      <c r="G373" s="16">
        <f>VLOOKUP($D373,'Growth rate'!$B$3:$S$93,6,FALSE)*VLOOKUP($F373,BY_IND_Demand_Drivers!$B$5:$J$100,7,FALSE)</f>
        <v>76.410139150799267</v>
      </c>
      <c r="H373" s="16">
        <f>VLOOKUP($D373,'Growth rate'!$B$3:$S$93,6,FALSE)*VLOOKUP($F373,BY_IND_Demand_Drivers!$B$5:$J$100,8,FALSE)</f>
        <v>0</v>
      </c>
      <c r="I373" s="16">
        <f>VLOOKUP($D373,'Growth rate'!$B$3:$S$93,6,FALSE)*VLOOKUP($F373,BY_IND_Demand_Drivers!$B$5:$J$100,9,FALSE)</f>
        <v>0</v>
      </c>
    </row>
    <row r="374" spans="1:9">
      <c r="A374" s="16">
        <f t="shared" si="4"/>
        <v>89</v>
      </c>
      <c r="C374" s="16" t="s">
        <v>11</v>
      </c>
      <c r="D374" s="16">
        <v>2061</v>
      </c>
      <c r="E374" s="16" t="s">
        <v>3</v>
      </c>
      <c r="F374" s="16" t="str">
        <f>VLOOKUP(A374,BY_IND_Demand_Drivers!$A$5:$B$95,2,FALSE)</f>
        <v>IODEM</v>
      </c>
      <c r="G374" s="16">
        <f>VLOOKUP($D374,'Growth rate'!$B$3:$S$93,6,FALSE)*VLOOKUP($F374,BY_IND_Demand_Drivers!$B$5:$J$100,7,FALSE)</f>
        <v>77.228596666998484</v>
      </c>
      <c r="H374" s="16">
        <f>VLOOKUP($D374,'Growth rate'!$B$3:$S$93,6,FALSE)*VLOOKUP($F374,BY_IND_Demand_Drivers!$B$5:$J$100,8,FALSE)</f>
        <v>0</v>
      </c>
      <c r="I374" s="16">
        <f>VLOOKUP($D374,'Growth rate'!$B$3:$S$93,6,FALSE)*VLOOKUP($F374,BY_IND_Demand_Drivers!$B$5:$J$100,9,FALSE)</f>
        <v>0</v>
      </c>
    </row>
    <row r="375" spans="1:9">
      <c r="A375" s="16">
        <f t="shared" si="4"/>
        <v>89</v>
      </c>
      <c r="C375" s="16" t="s">
        <v>11</v>
      </c>
      <c r="D375" s="16">
        <v>2062</v>
      </c>
      <c r="E375" s="16" t="s">
        <v>3</v>
      </c>
      <c r="F375" s="16" t="str">
        <f>VLOOKUP(A375,BY_IND_Demand_Drivers!$A$5:$B$95,2,FALSE)</f>
        <v>IODEM</v>
      </c>
      <c r="G375" s="16">
        <f>VLOOKUP($D375,'Growth rate'!$B$3:$S$93,6,FALSE)*VLOOKUP($F375,BY_IND_Demand_Drivers!$B$5:$J$100,7,FALSE)</f>
        <v>78.047054183197687</v>
      </c>
      <c r="H375" s="16">
        <f>VLOOKUP($D375,'Growth rate'!$B$3:$S$93,6,FALSE)*VLOOKUP($F375,BY_IND_Demand_Drivers!$B$5:$J$100,8,FALSE)</f>
        <v>0</v>
      </c>
      <c r="I375" s="16">
        <f>VLOOKUP($D375,'Growth rate'!$B$3:$S$93,6,FALSE)*VLOOKUP($F375,BY_IND_Demand_Drivers!$B$5:$J$100,9,FALSE)</f>
        <v>0</v>
      </c>
    </row>
    <row r="376" spans="1:9">
      <c r="A376" s="16">
        <f t="shared" si="4"/>
        <v>89</v>
      </c>
      <c r="C376" s="16" t="s">
        <v>11</v>
      </c>
      <c r="D376" s="16">
        <v>2063</v>
      </c>
      <c r="E376" s="16" t="s">
        <v>3</v>
      </c>
      <c r="F376" s="16" t="str">
        <f>VLOOKUP(A376,BY_IND_Demand_Drivers!$A$5:$B$95,2,FALSE)</f>
        <v>IODEM</v>
      </c>
      <c r="G376" s="16">
        <f>VLOOKUP($D376,'Growth rate'!$B$3:$S$93,6,FALSE)*VLOOKUP($F376,BY_IND_Demand_Drivers!$B$5:$J$100,7,FALSE)</f>
        <v>78.865511699396905</v>
      </c>
      <c r="H376" s="16">
        <f>VLOOKUP($D376,'Growth rate'!$B$3:$S$93,6,FALSE)*VLOOKUP($F376,BY_IND_Demand_Drivers!$B$5:$J$100,8,FALSE)</f>
        <v>0</v>
      </c>
      <c r="I376" s="16">
        <f>VLOOKUP($D376,'Growth rate'!$B$3:$S$93,6,FALSE)*VLOOKUP($F376,BY_IND_Demand_Drivers!$B$5:$J$100,9,FALSE)</f>
        <v>0</v>
      </c>
    </row>
    <row r="377" spans="1:9">
      <c r="A377" s="16">
        <f t="shared" si="4"/>
        <v>89</v>
      </c>
      <c r="C377" s="16" t="s">
        <v>11</v>
      </c>
      <c r="D377" s="16">
        <v>2064</v>
      </c>
      <c r="E377" s="16" t="s">
        <v>3</v>
      </c>
      <c r="F377" s="16" t="str">
        <f>VLOOKUP(A377,BY_IND_Demand_Drivers!$A$5:$B$95,2,FALSE)</f>
        <v>IODEM</v>
      </c>
      <c r="G377" s="16">
        <f>VLOOKUP($D377,'Growth rate'!$B$3:$S$93,6,FALSE)*VLOOKUP($F377,BY_IND_Demand_Drivers!$B$5:$J$100,7,FALSE)</f>
        <v>79.683969215596093</v>
      </c>
      <c r="H377" s="16">
        <f>VLOOKUP($D377,'Growth rate'!$B$3:$S$93,6,FALSE)*VLOOKUP($F377,BY_IND_Demand_Drivers!$B$5:$J$100,8,FALSE)</f>
        <v>0</v>
      </c>
      <c r="I377" s="16">
        <f>VLOOKUP($D377,'Growth rate'!$B$3:$S$93,6,FALSE)*VLOOKUP($F377,BY_IND_Demand_Drivers!$B$5:$J$100,9,FALSE)</f>
        <v>0</v>
      </c>
    </row>
    <row r="378" spans="1:9">
      <c r="A378" s="16">
        <f t="shared" si="4"/>
        <v>89</v>
      </c>
      <c r="C378" s="16" t="s">
        <v>11</v>
      </c>
      <c r="D378" s="16">
        <v>2065</v>
      </c>
      <c r="E378" s="16" t="s">
        <v>3</v>
      </c>
      <c r="F378" s="16" t="str">
        <f>VLOOKUP(A378,BY_IND_Demand_Drivers!$A$5:$B$95,2,FALSE)</f>
        <v>IODEM</v>
      </c>
      <c r="G378" s="16">
        <f>VLOOKUP($D378,'Growth rate'!$B$3:$S$93,6,FALSE)*VLOOKUP($F378,BY_IND_Demand_Drivers!$B$5:$J$100,7,FALSE)</f>
        <v>80.50242673179531</v>
      </c>
      <c r="H378" s="16">
        <f>VLOOKUP($D378,'Growth rate'!$B$3:$S$93,6,FALSE)*VLOOKUP($F378,BY_IND_Demand_Drivers!$B$5:$J$100,8,FALSE)</f>
        <v>0</v>
      </c>
      <c r="I378" s="16">
        <f>VLOOKUP($D378,'Growth rate'!$B$3:$S$93,6,FALSE)*VLOOKUP($F378,BY_IND_Demand_Drivers!$B$5:$J$100,9,FALSE)</f>
        <v>0</v>
      </c>
    </row>
    <row r="379" spans="1:9">
      <c r="A379" s="16">
        <f t="shared" si="4"/>
        <v>89</v>
      </c>
      <c r="C379" s="16" t="s">
        <v>11</v>
      </c>
      <c r="D379" s="16">
        <v>2066</v>
      </c>
      <c r="E379" s="16" t="s">
        <v>3</v>
      </c>
      <c r="F379" s="16" t="str">
        <f>VLOOKUP(A379,BY_IND_Demand_Drivers!$A$5:$B$95,2,FALSE)</f>
        <v>IODEM</v>
      </c>
      <c r="G379" s="16">
        <f>VLOOKUP($D379,'Growth rate'!$B$3:$S$93,6,FALSE)*VLOOKUP($F379,BY_IND_Demand_Drivers!$B$5:$J$100,7,FALSE)</f>
        <v>81.312345601324225</v>
      </c>
      <c r="H379" s="16">
        <f>VLOOKUP($D379,'Growth rate'!$B$3:$S$93,6,FALSE)*VLOOKUP($F379,BY_IND_Demand_Drivers!$B$5:$J$100,8,FALSE)</f>
        <v>0</v>
      </c>
      <c r="I379" s="16">
        <f>VLOOKUP($D379,'Growth rate'!$B$3:$S$93,6,FALSE)*VLOOKUP($F379,BY_IND_Demand_Drivers!$B$5:$J$100,9,FALSE)</f>
        <v>0</v>
      </c>
    </row>
    <row r="380" spans="1:9">
      <c r="A380" s="16">
        <f t="shared" si="4"/>
        <v>89</v>
      </c>
      <c r="C380" s="16" t="s">
        <v>11</v>
      </c>
      <c r="D380" s="16">
        <v>2067</v>
      </c>
      <c r="E380" s="16" t="s">
        <v>3</v>
      </c>
      <c r="F380" s="16" t="str">
        <f>VLOOKUP(A380,BY_IND_Demand_Drivers!$A$5:$B$95,2,FALSE)</f>
        <v>IODEM</v>
      </c>
      <c r="G380" s="16">
        <f>VLOOKUP($D380,'Growth rate'!$B$3:$S$93,6,FALSE)*VLOOKUP($F380,BY_IND_Demand_Drivers!$B$5:$J$100,7,FALSE)</f>
        <v>82.122264470853167</v>
      </c>
      <c r="H380" s="16">
        <f>VLOOKUP($D380,'Growth rate'!$B$3:$S$93,6,FALSE)*VLOOKUP($F380,BY_IND_Demand_Drivers!$B$5:$J$100,8,FALSE)</f>
        <v>0</v>
      </c>
      <c r="I380" s="16">
        <f>VLOOKUP($D380,'Growth rate'!$B$3:$S$93,6,FALSE)*VLOOKUP($F380,BY_IND_Demand_Drivers!$B$5:$J$100,9,FALSE)</f>
        <v>0</v>
      </c>
    </row>
    <row r="381" spans="1:9">
      <c r="A381" s="16">
        <f t="shared" si="4"/>
        <v>89</v>
      </c>
      <c r="C381" s="16" t="s">
        <v>11</v>
      </c>
      <c r="D381" s="16">
        <v>2068</v>
      </c>
      <c r="E381" s="16" t="s">
        <v>3</v>
      </c>
      <c r="F381" s="16" t="str">
        <f>VLOOKUP(A381,BY_IND_Demand_Drivers!$A$5:$B$95,2,FALSE)</f>
        <v>IODEM</v>
      </c>
      <c r="G381" s="16">
        <f>VLOOKUP($D381,'Growth rate'!$B$3:$S$93,6,FALSE)*VLOOKUP($F381,BY_IND_Demand_Drivers!$B$5:$J$100,7,FALSE)</f>
        <v>82.932183340382082</v>
      </c>
      <c r="H381" s="16">
        <f>VLOOKUP($D381,'Growth rate'!$B$3:$S$93,6,FALSE)*VLOOKUP($F381,BY_IND_Demand_Drivers!$B$5:$J$100,8,FALSE)</f>
        <v>0</v>
      </c>
      <c r="I381" s="16">
        <f>VLOOKUP($D381,'Growth rate'!$B$3:$S$93,6,FALSE)*VLOOKUP($F381,BY_IND_Demand_Drivers!$B$5:$J$100,9,FALSE)</f>
        <v>0</v>
      </c>
    </row>
    <row r="382" spans="1:9">
      <c r="A382" s="16">
        <f t="shared" si="4"/>
        <v>89</v>
      </c>
      <c r="C382" s="16" t="s">
        <v>11</v>
      </c>
      <c r="D382" s="16">
        <v>2069</v>
      </c>
      <c r="E382" s="16" t="s">
        <v>3</v>
      </c>
      <c r="F382" s="16" t="str">
        <f>VLOOKUP(A382,BY_IND_Demand_Drivers!$A$5:$B$95,2,FALSE)</f>
        <v>IODEM</v>
      </c>
      <c r="G382" s="16">
        <f>VLOOKUP($D382,'Growth rate'!$B$3:$S$93,6,FALSE)*VLOOKUP($F382,BY_IND_Demand_Drivers!$B$5:$J$100,7,FALSE)</f>
        <v>83.742102209911025</v>
      </c>
      <c r="H382" s="16">
        <f>VLOOKUP($D382,'Growth rate'!$B$3:$S$93,6,FALSE)*VLOOKUP($F382,BY_IND_Demand_Drivers!$B$5:$J$100,8,FALSE)</f>
        <v>0</v>
      </c>
      <c r="I382" s="16">
        <f>VLOOKUP($D382,'Growth rate'!$B$3:$S$93,6,FALSE)*VLOOKUP($F382,BY_IND_Demand_Drivers!$B$5:$J$100,9,FALSE)</f>
        <v>0</v>
      </c>
    </row>
    <row r="383" spans="1:9">
      <c r="A383" s="16">
        <f t="shared" si="4"/>
        <v>89</v>
      </c>
      <c r="C383" s="16" t="s">
        <v>11</v>
      </c>
      <c r="D383" s="16">
        <v>2070</v>
      </c>
      <c r="E383" s="16" t="s">
        <v>3</v>
      </c>
      <c r="F383" s="16" t="str">
        <f>VLOOKUP(A383,BY_IND_Demand_Drivers!$A$5:$B$95,2,FALSE)</f>
        <v>IODEM</v>
      </c>
      <c r="G383" s="16">
        <f>VLOOKUP($D383,'Growth rate'!$B$3:$S$93,6,FALSE)*VLOOKUP($F383,BY_IND_Demand_Drivers!$B$5:$J$100,7,FALSE)</f>
        <v>84.552021079439925</v>
      </c>
      <c r="H383" s="16">
        <f>VLOOKUP($D383,'Growth rate'!$B$3:$S$93,6,FALSE)*VLOOKUP($F383,BY_IND_Demand_Drivers!$B$5:$J$100,8,FALSE)</f>
        <v>0</v>
      </c>
      <c r="I383" s="16">
        <f>VLOOKUP($D383,'Growth rate'!$B$3:$S$93,6,FALSE)*VLOOKUP($F383,BY_IND_Demand_Drivers!$B$5:$J$100,9,FALSE)</f>
        <v>0</v>
      </c>
    </row>
    <row r="384" spans="1:9">
      <c r="A384" s="16">
        <f t="shared" si="4"/>
        <v>89</v>
      </c>
      <c r="C384" s="16" t="s">
        <v>11</v>
      </c>
      <c r="D384" s="16">
        <v>2071</v>
      </c>
      <c r="E384" s="16" t="s">
        <v>3</v>
      </c>
      <c r="F384" s="16" t="str">
        <f>VLOOKUP(A384,BY_IND_Demand_Drivers!$A$5:$B$95,2,FALSE)</f>
        <v>IODEM</v>
      </c>
      <c r="G384" s="16">
        <f>VLOOKUP($D384,'Growth rate'!$B$3:$S$93,6,FALSE)*VLOOKUP($F384,BY_IND_Demand_Drivers!$B$5:$J$100,7,FALSE)</f>
        <v>85.319097669082794</v>
      </c>
      <c r="H384" s="16">
        <f>VLOOKUP($D384,'Growth rate'!$B$3:$S$93,6,FALSE)*VLOOKUP($F384,BY_IND_Demand_Drivers!$B$5:$J$100,8,FALSE)</f>
        <v>0</v>
      </c>
      <c r="I384" s="16">
        <f>VLOOKUP($D384,'Growth rate'!$B$3:$S$93,6,FALSE)*VLOOKUP($F384,BY_IND_Demand_Drivers!$B$5:$J$100,9,FALSE)</f>
        <v>0</v>
      </c>
    </row>
    <row r="385" spans="1:9">
      <c r="A385" s="16">
        <f t="shared" si="4"/>
        <v>89</v>
      </c>
      <c r="C385" s="16" t="s">
        <v>11</v>
      </c>
      <c r="D385" s="16">
        <v>2072</v>
      </c>
      <c r="E385" s="16" t="s">
        <v>3</v>
      </c>
      <c r="F385" s="16" t="str">
        <f>VLOOKUP(A385,BY_IND_Demand_Drivers!$A$5:$B$95,2,FALSE)</f>
        <v>IODEM</v>
      </c>
      <c r="G385" s="16">
        <f>VLOOKUP($D385,'Growth rate'!$B$3:$S$93,6,FALSE)*VLOOKUP($F385,BY_IND_Demand_Drivers!$B$5:$J$100,7,FALSE)</f>
        <v>86.086174258725663</v>
      </c>
      <c r="H385" s="16">
        <f>VLOOKUP($D385,'Growth rate'!$B$3:$S$93,6,FALSE)*VLOOKUP($F385,BY_IND_Demand_Drivers!$B$5:$J$100,8,FALSE)</f>
        <v>0</v>
      </c>
      <c r="I385" s="16">
        <f>VLOOKUP($D385,'Growth rate'!$B$3:$S$93,6,FALSE)*VLOOKUP($F385,BY_IND_Demand_Drivers!$B$5:$J$100,9,FALSE)</f>
        <v>0</v>
      </c>
    </row>
    <row r="386" spans="1:9">
      <c r="A386" s="16">
        <f t="shared" si="4"/>
        <v>89</v>
      </c>
      <c r="C386" s="16" t="s">
        <v>11</v>
      </c>
      <c r="D386" s="16">
        <v>2073</v>
      </c>
      <c r="E386" s="16" t="s">
        <v>3</v>
      </c>
      <c r="F386" s="16" t="str">
        <f>VLOOKUP(A386,BY_IND_Demand_Drivers!$A$5:$B$95,2,FALSE)</f>
        <v>IODEM</v>
      </c>
      <c r="G386" s="16">
        <f>VLOOKUP($D386,'Growth rate'!$B$3:$S$93,6,FALSE)*VLOOKUP($F386,BY_IND_Demand_Drivers!$B$5:$J$100,7,FALSE)</f>
        <v>86.853250848368489</v>
      </c>
      <c r="H386" s="16">
        <f>VLOOKUP($D386,'Growth rate'!$B$3:$S$93,6,FALSE)*VLOOKUP($F386,BY_IND_Demand_Drivers!$B$5:$J$100,8,FALSE)</f>
        <v>0</v>
      </c>
      <c r="I386" s="16">
        <f>VLOOKUP($D386,'Growth rate'!$B$3:$S$93,6,FALSE)*VLOOKUP($F386,BY_IND_Demand_Drivers!$B$5:$J$100,9,FALSE)</f>
        <v>0</v>
      </c>
    </row>
    <row r="387" spans="1:9">
      <c r="A387" s="16">
        <f t="shared" si="4"/>
        <v>89</v>
      </c>
      <c r="C387" s="16" t="s">
        <v>11</v>
      </c>
      <c r="D387" s="16">
        <v>2074</v>
      </c>
      <c r="E387" s="16" t="s">
        <v>3</v>
      </c>
      <c r="F387" s="16" t="str">
        <f>VLOOKUP(A387,BY_IND_Demand_Drivers!$A$5:$B$95,2,FALSE)</f>
        <v>IODEM</v>
      </c>
      <c r="G387" s="16">
        <f>VLOOKUP($D387,'Growth rate'!$B$3:$S$93,6,FALSE)*VLOOKUP($F387,BY_IND_Demand_Drivers!$B$5:$J$100,7,FALSE)</f>
        <v>87.620327438011344</v>
      </c>
      <c r="H387" s="16">
        <f>VLOOKUP($D387,'Growth rate'!$B$3:$S$93,6,FALSE)*VLOOKUP($F387,BY_IND_Demand_Drivers!$B$5:$J$100,8,FALSE)</f>
        <v>0</v>
      </c>
      <c r="I387" s="16">
        <f>VLOOKUP($D387,'Growth rate'!$B$3:$S$93,6,FALSE)*VLOOKUP($F387,BY_IND_Demand_Drivers!$B$5:$J$100,9,FALSE)</f>
        <v>0</v>
      </c>
    </row>
    <row r="388" spans="1:9">
      <c r="A388" s="16">
        <f t="shared" si="4"/>
        <v>89</v>
      </c>
      <c r="C388" s="16" t="s">
        <v>11</v>
      </c>
      <c r="D388" s="16">
        <v>2075</v>
      </c>
      <c r="E388" s="16" t="s">
        <v>3</v>
      </c>
      <c r="F388" s="16" t="str">
        <f>VLOOKUP(A388,BY_IND_Demand_Drivers!$A$5:$B$95,2,FALSE)</f>
        <v>IODEM</v>
      </c>
      <c r="G388" s="16">
        <f>VLOOKUP($D388,'Growth rate'!$B$3:$S$93,6,FALSE)*VLOOKUP($F388,BY_IND_Demand_Drivers!$B$5:$J$100,7,FALSE)</f>
        <v>88.387404027654213</v>
      </c>
      <c r="H388" s="16">
        <f>VLOOKUP($D388,'Growth rate'!$B$3:$S$93,6,FALSE)*VLOOKUP($F388,BY_IND_Demand_Drivers!$B$5:$J$100,8,FALSE)</f>
        <v>0</v>
      </c>
      <c r="I388" s="16">
        <f>VLOOKUP($D388,'Growth rate'!$B$3:$S$93,6,FALSE)*VLOOKUP($F388,BY_IND_Demand_Drivers!$B$5:$J$100,9,FALSE)</f>
        <v>0</v>
      </c>
    </row>
    <row r="389" spans="1:9">
      <c r="A389" s="16">
        <f t="shared" si="4"/>
        <v>89</v>
      </c>
      <c r="C389" s="16" t="s">
        <v>11</v>
      </c>
      <c r="D389" s="16">
        <v>2076</v>
      </c>
      <c r="E389" s="16" t="s">
        <v>3</v>
      </c>
      <c r="F389" s="16" t="str">
        <f>VLOOKUP(A389,BY_IND_Demand_Drivers!$A$5:$B$95,2,FALSE)</f>
        <v>IODEM</v>
      </c>
      <c r="G389" s="16">
        <f>VLOOKUP($D389,'Growth rate'!$B$3:$S$93,6,FALSE)*VLOOKUP($F389,BY_IND_Demand_Drivers!$B$5:$J$100,7,FALSE)</f>
        <v>89.107705801918669</v>
      </c>
      <c r="H389" s="16">
        <f>VLOOKUP($D389,'Growth rate'!$B$3:$S$93,6,FALSE)*VLOOKUP($F389,BY_IND_Demand_Drivers!$B$5:$J$100,8,FALSE)</f>
        <v>0</v>
      </c>
      <c r="I389" s="16">
        <f>VLOOKUP($D389,'Growth rate'!$B$3:$S$93,6,FALSE)*VLOOKUP($F389,BY_IND_Demand_Drivers!$B$5:$J$100,9,FALSE)</f>
        <v>0</v>
      </c>
    </row>
    <row r="390" spans="1:9">
      <c r="A390" s="16">
        <f t="shared" si="4"/>
        <v>89</v>
      </c>
      <c r="C390" s="16" t="s">
        <v>11</v>
      </c>
      <c r="D390" s="16">
        <v>2077</v>
      </c>
      <c r="E390" s="16" t="s">
        <v>3</v>
      </c>
      <c r="F390" s="16" t="str">
        <f>VLOOKUP(A390,BY_IND_Demand_Drivers!$A$5:$B$95,2,FALSE)</f>
        <v>IODEM</v>
      </c>
      <c r="G390" s="16">
        <f>VLOOKUP($D390,'Growth rate'!$B$3:$S$93,6,FALSE)*VLOOKUP($F390,BY_IND_Demand_Drivers!$B$5:$J$100,7,FALSE)</f>
        <v>89.828007576183126</v>
      </c>
      <c r="H390" s="16">
        <f>VLOOKUP($D390,'Growth rate'!$B$3:$S$93,6,FALSE)*VLOOKUP($F390,BY_IND_Demand_Drivers!$B$5:$J$100,8,FALSE)</f>
        <v>0</v>
      </c>
      <c r="I390" s="16">
        <f>VLOOKUP($D390,'Growth rate'!$B$3:$S$93,6,FALSE)*VLOOKUP($F390,BY_IND_Demand_Drivers!$B$5:$J$100,9,FALSE)</f>
        <v>0</v>
      </c>
    </row>
    <row r="391" spans="1:9">
      <c r="A391" s="16">
        <f t="shared" si="4"/>
        <v>89</v>
      </c>
      <c r="C391" s="16" t="s">
        <v>11</v>
      </c>
      <c r="D391" s="16">
        <v>2078</v>
      </c>
      <c r="E391" s="16" t="s">
        <v>3</v>
      </c>
      <c r="F391" s="16" t="str">
        <f>VLOOKUP(A391,BY_IND_Demand_Drivers!$A$5:$B$95,2,FALSE)</f>
        <v>IODEM</v>
      </c>
      <c r="G391" s="16">
        <f>VLOOKUP($D391,'Growth rate'!$B$3:$S$93,6,FALSE)*VLOOKUP($F391,BY_IND_Demand_Drivers!$B$5:$J$100,7,FALSE)</f>
        <v>90.548309350447582</v>
      </c>
      <c r="H391" s="16">
        <f>VLOOKUP($D391,'Growth rate'!$B$3:$S$93,6,FALSE)*VLOOKUP($F391,BY_IND_Demand_Drivers!$B$5:$J$100,8,FALSE)</f>
        <v>0</v>
      </c>
      <c r="I391" s="16">
        <f>VLOOKUP($D391,'Growth rate'!$B$3:$S$93,6,FALSE)*VLOOKUP($F391,BY_IND_Demand_Drivers!$B$5:$J$100,9,FALSE)</f>
        <v>0</v>
      </c>
    </row>
    <row r="392" spans="1:9">
      <c r="A392" s="16">
        <f t="shared" si="4"/>
        <v>89</v>
      </c>
      <c r="C392" s="16" t="s">
        <v>11</v>
      </c>
      <c r="D392" s="16">
        <v>2079</v>
      </c>
      <c r="E392" s="16" t="s">
        <v>3</v>
      </c>
      <c r="F392" s="16" t="str">
        <f>VLOOKUP(A392,BY_IND_Demand_Drivers!$A$5:$B$95,2,FALSE)</f>
        <v>IODEM</v>
      </c>
      <c r="G392" s="16">
        <f>VLOOKUP($D392,'Growth rate'!$B$3:$S$93,6,FALSE)*VLOOKUP($F392,BY_IND_Demand_Drivers!$B$5:$J$100,7,FALSE)</f>
        <v>91.268611124712038</v>
      </c>
      <c r="H392" s="16">
        <f>VLOOKUP($D392,'Growth rate'!$B$3:$S$93,6,FALSE)*VLOOKUP($F392,BY_IND_Demand_Drivers!$B$5:$J$100,8,FALSE)</f>
        <v>0</v>
      </c>
      <c r="I392" s="16">
        <f>VLOOKUP($D392,'Growth rate'!$B$3:$S$93,6,FALSE)*VLOOKUP($F392,BY_IND_Demand_Drivers!$B$5:$J$100,9,FALSE)</f>
        <v>0</v>
      </c>
    </row>
    <row r="393" spans="1:9">
      <c r="A393" s="16">
        <f t="shared" si="4"/>
        <v>89</v>
      </c>
      <c r="C393" s="16" t="s">
        <v>11</v>
      </c>
      <c r="D393" s="16">
        <v>2080</v>
      </c>
      <c r="E393" s="16" t="s">
        <v>3</v>
      </c>
      <c r="F393" s="16" t="str">
        <f>VLOOKUP(A393,BY_IND_Demand_Drivers!$A$5:$B$95,2,FALSE)</f>
        <v>IODEM</v>
      </c>
      <c r="G393" s="16">
        <f>VLOOKUP($D393,'Growth rate'!$B$3:$S$93,6,FALSE)*VLOOKUP($F393,BY_IND_Demand_Drivers!$B$5:$J$100,7,FALSE)</f>
        <v>91.988912898976494</v>
      </c>
      <c r="H393" s="16">
        <f>VLOOKUP($D393,'Growth rate'!$B$3:$S$93,6,FALSE)*VLOOKUP($F393,BY_IND_Demand_Drivers!$B$5:$J$100,8,FALSE)</f>
        <v>0</v>
      </c>
      <c r="I393" s="16">
        <f>VLOOKUP($D393,'Growth rate'!$B$3:$S$93,6,FALSE)*VLOOKUP($F393,BY_IND_Demand_Drivers!$B$5:$J$100,9,FALSE)</f>
        <v>0</v>
      </c>
    </row>
    <row r="394" spans="1:9">
      <c r="A394" s="16">
        <f t="shared" si="4"/>
        <v>89</v>
      </c>
      <c r="C394" s="16" t="s">
        <v>11</v>
      </c>
      <c r="D394" s="16">
        <v>2081</v>
      </c>
      <c r="E394" s="16" t="s">
        <v>3</v>
      </c>
      <c r="F394" s="16" t="str">
        <f>VLOOKUP(A394,BY_IND_Demand_Drivers!$A$5:$B$95,2,FALSE)</f>
        <v>IODEM</v>
      </c>
      <c r="G394" s="16">
        <f>VLOOKUP($D394,'Growth rate'!$B$3:$S$93,6,FALSE)*VLOOKUP($F394,BY_IND_Demand_Drivers!$B$5:$J$100,7,FALSE)</f>
        <v>92.621638368989991</v>
      </c>
      <c r="H394" s="16">
        <f>VLOOKUP($D394,'Growth rate'!$B$3:$S$93,6,FALSE)*VLOOKUP($F394,BY_IND_Demand_Drivers!$B$5:$J$100,8,FALSE)</f>
        <v>0</v>
      </c>
      <c r="I394" s="16">
        <f>VLOOKUP($D394,'Growth rate'!$B$3:$S$93,6,FALSE)*VLOOKUP($F394,BY_IND_Demand_Drivers!$B$5:$J$100,9,FALSE)</f>
        <v>0</v>
      </c>
    </row>
    <row r="395" spans="1:9">
      <c r="A395" s="16">
        <f t="shared" si="4"/>
        <v>89</v>
      </c>
      <c r="C395" s="16" t="s">
        <v>11</v>
      </c>
      <c r="D395" s="16">
        <v>2082</v>
      </c>
      <c r="E395" s="16" t="s">
        <v>3</v>
      </c>
      <c r="F395" s="16" t="str">
        <f>VLOOKUP(A395,BY_IND_Demand_Drivers!$A$5:$B$95,2,FALSE)</f>
        <v>IODEM</v>
      </c>
      <c r="G395" s="16">
        <f>VLOOKUP($D395,'Growth rate'!$B$3:$S$93,6,FALSE)*VLOOKUP($F395,BY_IND_Demand_Drivers!$B$5:$J$100,7,FALSE)</f>
        <v>93.25436383900346</v>
      </c>
      <c r="H395" s="16">
        <f>VLOOKUP($D395,'Growth rate'!$B$3:$S$93,6,FALSE)*VLOOKUP($F395,BY_IND_Demand_Drivers!$B$5:$J$100,8,FALSE)</f>
        <v>0</v>
      </c>
      <c r="I395" s="16">
        <f>VLOOKUP($D395,'Growth rate'!$B$3:$S$93,6,FALSE)*VLOOKUP($F395,BY_IND_Demand_Drivers!$B$5:$J$100,9,FALSE)</f>
        <v>0</v>
      </c>
    </row>
    <row r="396" spans="1:9">
      <c r="A396" s="16">
        <f t="shared" si="4"/>
        <v>89</v>
      </c>
      <c r="C396" s="16" t="s">
        <v>11</v>
      </c>
      <c r="D396" s="16">
        <v>2083</v>
      </c>
      <c r="E396" s="16" t="s">
        <v>3</v>
      </c>
      <c r="F396" s="16" t="str">
        <f>VLOOKUP(A396,BY_IND_Demand_Drivers!$A$5:$B$95,2,FALSE)</f>
        <v>IODEM</v>
      </c>
      <c r="G396" s="16">
        <f>VLOOKUP($D396,'Growth rate'!$B$3:$S$93,6,FALSE)*VLOOKUP($F396,BY_IND_Demand_Drivers!$B$5:$J$100,7,FALSE)</f>
        <v>93.887089309016957</v>
      </c>
      <c r="H396" s="16">
        <f>VLOOKUP($D396,'Growth rate'!$B$3:$S$93,6,FALSE)*VLOOKUP($F396,BY_IND_Demand_Drivers!$B$5:$J$100,8,FALSE)</f>
        <v>0</v>
      </c>
      <c r="I396" s="16">
        <f>VLOOKUP($D396,'Growth rate'!$B$3:$S$93,6,FALSE)*VLOOKUP($F396,BY_IND_Demand_Drivers!$B$5:$J$100,9,FALSE)</f>
        <v>0</v>
      </c>
    </row>
    <row r="397" spans="1:9">
      <c r="A397" s="16">
        <f t="shared" si="4"/>
        <v>89</v>
      </c>
      <c r="C397" s="16" t="s">
        <v>11</v>
      </c>
      <c r="D397" s="16">
        <v>2084</v>
      </c>
      <c r="E397" s="16" t="s">
        <v>3</v>
      </c>
      <c r="F397" s="16" t="str">
        <f>VLOOKUP(A397,BY_IND_Demand_Drivers!$A$5:$B$95,2,FALSE)</f>
        <v>IODEM</v>
      </c>
      <c r="G397" s="16">
        <f>VLOOKUP($D397,'Growth rate'!$B$3:$S$93,6,FALSE)*VLOOKUP($F397,BY_IND_Demand_Drivers!$B$5:$J$100,7,FALSE)</f>
        <v>94.51981477903044</v>
      </c>
      <c r="H397" s="16">
        <f>VLOOKUP($D397,'Growth rate'!$B$3:$S$93,6,FALSE)*VLOOKUP($F397,BY_IND_Demand_Drivers!$B$5:$J$100,8,FALSE)</f>
        <v>0</v>
      </c>
      <c r="I397" s="16">
        <f>VLOOKUP($D397,'Growth rate'!$B$3:$S$93,6,FALSE)*VLOOKUP($F397,BY_IND_Demand_Drivers!$B$5:$J$100,9,FALSE)</f>
        <v>0</v>
      </c>
    </row>
    <row r="398" spans="1:9">
      <c r="A398" s="16">
        <f t="shared" si="4"/>
        <v>89</v>
      </c>
      <c r="C398" s="16" t="s">
        <v>11</v>
      </c>
      <c r="D398" s="16">
        <v>2085</v>
      </c>
      <c r="E398" s="16" t="s">
        <v>3</v>
      </c>
      <c r="F398" s="16" t="str">
        <f>VLOOKUP(A398,BY_IND_Demand_Drivers!$A$5:$B$95,2,FALSE)</f>
        <v>IODEM</v>
      </c>
      <c r="G398" s="16">
        <f>VLOOKUP($D398,'Growth rate'!$B$3:$S$93,6,FALSE)*VLOOKUP($F398,BY_IND_Demand_Drivers!$B$5:$J$100,7,FALSE)</f>
        <v>95.152540249043923</v>
      </c>
      <c r="H398" s="16">
        <f>VLOOKUP($D398,'Growth rate'!$B$3:$S$93,6,FALSE)*VLOOKUP($F398,BY_IND_Demand_Drivers!$B$5:$J$100,8,FALSE)</f>
        <v>0</v>
      </c>
      <c r="I398" s="16">
        <f>VLOOKUP($D398,'Growth rate'!$B$3:$S$93,6,FALSE)*VLOOKUP($F398,BY_IND_Demand_Drivers!$B$5:$J$100,9,FALSE)</f>
        <v>0</v>
      </c>
    </row>
    <row r="399" spans="1:9">
      <c r="A399" s="16">
        <f t="shared" si="4"/>
        <v>89</v>
      </c>
      <c r="C399" s="16" t="s">
        <v>11</v>
      </c>
      <c r="D399" s="16">
        <v>2086</v>
      </c>
      <c r="E399" s="16" t="s">
        <v>3</v>
      </c>
      <c r="F399" s="16" t="str">
        <f>VLOOKUP(A399,BY_IND_Demand_Drivers!$A$5:$B$95,2,FALSE)</f>
        <v>IODEM</v>
      </c>
      <c r="G399" s="16">
        <f>VLOOKUP($D399,'Growth rate'!$B$3:$S$93,6,FALSE)*VLOOKUP($F399,BY_IND_Demand_Drivers!$B$5:$J$100,7,FALSE)</f>
        <v>95.708478090894729</v>
      </c>
      <c r="H399" s="16">
        <f>VLOOKUP($D399,'Growth rate'!$B$3:$S$93,6,FALSE)*VLOOKUP($F399,BY_IND_Demand_Drivers!$B$5:$J$100,8,FALSE)</f>
        <v>0</v>
      </c>
      <c r="I399" s="16">
        <f>VLOOKUP($D399,'Growth rate'!$B$3:$S$93,6,FALSE)*VLOOKUP($F399,BY_IND_Demand_Drivers!$B$5:$J$100,9,FALSE)</f>
        <v>0</v>
      </c>
    </row>
    <row r="400" spans="1:9">
      <c r="A400" s="16">
        <f t="shared" si="4"/>
        <v>89</v>
      </c>
      <c r="C400" s="16" t="s">
        <v>11</v>
      </c>
      <c r="D400" s="16">
        <v>2087</v>
      </c>
      <c r="E400" s="16" t="s">
        <v>3</v>
      </c>
      <c r="F400" s="16" t="str">
        <f>VLOOKUP(A400,BY_IND_Demand_Drivers!$A$5:$B$95,2,FALSE)</f>
        <v>IODEM</v>
      </c>
      <c r="G400" s="16">
        <f>VLOOKUP($D400,'Growth rate'!$B$3:$S$93,6,FALSE)*VLOOKUP($F400,BY_IND_Demand_Drivers!$B$5:$J$100,7,FALSE)</f>
        <v>96.264415932745507</v>
      </c>
      <c r="H400" s="16">
        <f>VLOOKUP($D400,'Growth rate'!$B$3:$S$93,6,FALSE)*VLOOKUP($F400,BY_IND_Demand_Drivers!$B$5:$J$100,8,FALSE)</f>
        <v>0</v>
      </c>
      <c r="I400" s="16">
        <f>VLOOKUP($D400,'Growth rate'!$B$3:$S$93,6,FALSE)*VLOOKUP($F400,BY_IND_Demand_Drivers!$B$5:$J$100,9,FALSE)</f>
        <v>0</v>
      </c>
    </row>
    <row r="401" spans="1:9">
      <c r="A401" s="16">
        <f t="shared" si="4"/>
        <v>89</v>
      </c>
      <c r="C401" s="16" t="s">
        <v>11</v>
      </c>
      <c r="D401" s="16">
        <v>2088</v>
      </c>
      <c r="E401" s="16" t="s">
        <v>3</v>
      </c>
      <c r="F401" s="16" t="str">
        <f>VLOOKUP(A401,BY_IND_Demand_Drivers!$A$5:$B$95,2,FALSE)</f>
        <v>IODEM</v>
      </c>
      <c r="G401" s="16">
        <f>VLOOKUP($D401,'Growth rate'!$B$3:$S$93,6,FALSE)*VLOOKUP($F401,BY_IND_Demand_Drivers!$B$5:$J$100,7,FALSE)</f>
        <v>96.820353774596285</v>
      </c>
      <c r="H401" s="16">
        <f>VLOOKUP($D401,'Growth rate'!$B$3:$S$93,6,FALSE)*VLOOKUP($F401,BY_IND_Demand_Drivers!$B$5:$J$100,8,FALSE)</f>
        <v>0</v>
      </c>
      <c r="I401" s="16">
        <f>VLOOKUP($D401,'Growth rate'!$B$3:$S$93,6,FALSE)*VLOOKUP($F401,BY_IND_Demand_Drivers!$B$5:$J$100,9,FALSE)</f>
        <v>0</v>
      </c>
    </row>
    <row r="402" spans="1:9">
      <c r="A402" s="16">
        <f t="shared" si="4"/>
        <v>89</v>
      </c>
      <c r="C402" s="16" t="s">
        <v>11</v>
      </c>
      <c r="D402" s="16">
        <v>2089</v>
      </c>
      <c r="E402" s="16" t="s">
        <v>3</v>
      </c>
      <c r="F402" s="16" t="str">
        <f>VLOOKUP(A402,BY_IND_Demand_Drivers!$A$5:$B$95,2,FALSE)</f>
        <v>IODEM</v>
      </c>
      <c r="G402" s="16">
        <f>VLOOKUP($D402,'Growth rate'!$B$3:$S$93,6,FALSE)*VLOOKUP($F402,BY_IND_Demand_Drivers!$B$5:$J$100,7,FALSE)</f>
        <v>97.376291616447077</v>
      </c>
      <c r="H402" s="16">
        <f>VLOOKUP($D402,'Growth rate'!$B$3:$S$93,6,FALSE)*VLOOKUP($F402,BY_IND_Demand_Drivers!$B$5:$J$100,8,FALSE)</f>
        <v>0</v>
      </c>
      <c r="I402" s="16">
        <f>VLOOKUP($D402,'Growth rate'!$B$3:$S$93,6,FALSE)*VLOOKUP($F402,BY_IND_Demand_Drivers!$B$5:$J$100,9,FALSE)</f>
        <v>0</v>
      </c>
    </row>
    <row r="403" spans="1:9">
      <c r="A403" s="16">
        <f t="shared" si="4"/>
        <v>89</v>
      </c>
      <c r="C403" s="16" t="s">
        <v>11</v>
      </c>
      <c r="D403" s="16">
        <v>2090</v>
      </c>
      <c r="E403" s="16" t="s">
        <v>3</v>
      </c>
      <c r="F403" s="16" t="str">
        <f>VLOOKUP(A403,BY_IND_Demand_Drivers!$A$5:$B$95,2,FALSE)</f>
        <v>IODEM</v>
      </c>
      <c r="G403" s="16">
        <f>VLOOKUP($D403,'Growth rate'!$B$3:$S$93,6,FALSE)*VLOOKUP($F403,BY_IND_Demand_Drivers!$B$5:$J$100,7,FALSE)</f>
        <v>97.932229458297854</v>
      </c>
      <c r="H403" s="16">
        <f>VLOOKUP($D403,'Growth rate'!$B$3:$S$93,6,FALSE)*VLOOKUP($F403,BY_IND_Demand_Drivers!$B$5:$J$100,8,FALSE)</f>
        <v>0</v>
      </c>
      <c r="I403" s="16">
        <f>VLOOKUP($D403,'Growth rate'!$B$3:$S$93,6,FALSE)*VLOOKUP($F403,BY_IND_Demand_Drivers!$B$5:$J$100,9,FALSE)</f>
        <v>0</v>
      </c>
    </row>
    <row r="404" spans="1:9">
      <c r="A404" s="16">
        <f t="shared" si="4"/>
        <v>89</v>
      </c>
      <c r="C404" s="16" t="s">
        <v>11</v>
      </c>
      <c r="D404" s="16">
        <v>2091</v>
      </c>
      <c r="E404" s="16" t="s">
        <v>3</v>
      </c>
      <c r="F404" s="16" t="str">
        <f>VLOOKUP(A404,BY_IND_Demand_Drivers!$A$5:$B$95,2,FALSE)</f>
        <v>IODEM</v>
      </c>
      <c r="G404" s="16">
        <f>VLOOKUP($D404,'Growth rate'!$B$3:$S$93,6,FALSE)*VLOOKUP($F404,BY_IND_Demand_Drivers!$B$5:$J$100,7,FALSE)</f>
        <v>98.433303843983552</v>
      </c>
      <c r="H404" s="16">
        <f>VLOOKUP($D404,'Growth rate'!$B$3:$S$93,6,FALSE)*VLOOKUP($F404,BY_IND_Demand_Drivers!$B$5:$J$100,8,FALSE)</f>
        <v>0</v>
      </c>
      <c r="I404" s="16">
        <f>VLOOKUP($D404,'Growth rate'!$B$3:$S$93,6,FALSE)*VLOOKUP($F404,BY_IND_Demand_Drivers!$B$5:$J$100,9,FALSE)</f>
        <v>0</v>
      </c>
    </row>
    <row r="405" spans="1:9">
      <c r="A405" s="16">
        <f t="shared" si="4"/>
        <v>89</v>
      </c>
      <c r="C405" s="16" t="s">
        <v>11</v>
      </c>
      <c r="D405" s="16">
        <v>2092</v>
      </c>
      <c r="E405" s="16" t="s">
        <v>3</v>
      </c>
      <c r="F405" s="16" t="str">
        <f>VLOOKUP(A405,BY_IND_Demand_Drivers!$A$5:$B$95,2,FALSE)</f>
        <v>IODEM</v>
      </c>
      <c r="G405" s="16">
        <f>VLOOKUP($D405,'Growth rate'!$B$3:$S$93,6,FALSE)*VLOOKUP($F405,BY_IND_Demand_Drivers!$B$5:$J$100,7,FALSE)</f>
        <v>98.934378229669278</v>
      </c>
      <c r="H405" s="16">
        <f>VLOOKUP($D405,'Growth rate'!$B$3:$S$93,6,FALSE)*VLOOKUP($F405,BY_IND_Demand_Drivers!$B$5:$J$100,8,FALSE)</f>
        <v>0</v>
      </c>
      <c r="I405" s="16">
        <f>VLOOKUP($D405,'Growth rate'!$B$3:$S$93,6,FALSE)*VLOOKUP($F405,BY_IND_Demand_Drivers!$B$5:$J$100,9,FALSE)</f>
        <v>0</v>
      </c>
    </row>
    <row r="406" spans="1:9">
      <c r="A406" s="16">
        <f t="shared" si="4"/>
        <v>89</v>
      </c>
      <c r="C406" s="16" t="s">
        <v>11</v>
      </c>
      <c r="D406" s="16">
        <v>2093</v>
      </c>
      <c r="E406" s="16" t="s">
        <v>3</v>
      </c>
      <c r="F406" s="16" t="str">
        <f>VLOOKUP(A406,BY_IND_Demand_Drivers!$A$5:$B$95,2,FALSE)</f>
        <v>IODEM</v>
      </c>
      <c r="G406" s="16">
        <f>VLOOKUP($D406,'Growth rate'!$B$3:$S$93,6,FALSE)*VLOOKUP($F406,BY_IND_Demand_Drivers!$B$5:$J$100,7,FALSE)</f>
        <v>99.435452615354961</v>
      </c>
      <c r="H406" s="16">
        <f>VLOOKUP($D406,'Growth rate'!$B$3:$S$93,6,FALSE)*VLOOKUP($F406,BY_IND_Demand_Drivers!$B$5:$J$100,8,FALSE)</f>
        <v>0</v>
      </c>
      <c r="I406" s="16">
        <f>VLOOKUP($D406,'Growth rate'!$B$3:$S$93,6,FALSE)*VLOOKUP($F406,BY_IND_Demand_Drivers!$B$5:$J$100,9,FALSE)</f>
        <v>0</v>
      </c>
    </row>
    <row r="407" spans="1:9">
      <c r="A407" s="16">
        <f t="shared" ref="A407:A470" si="5">A325+1</f>
        <v>89</v>
      </c>
      <c r="C407" s="16" t="s">
        <v>11</v>
      </c>
      <c r="D407" s="16">
        <v>2094</v>
      </c>
      <c r="E407" s="16" t="s">
        <v>3</v>
      </c>
      <c r="F407" s="16" t="str">
        <f>VLOOKUP(A407,BY_IND_Demand_Drivers!$A$5:$B$95,2,FALSE)</f>
        <v>IODEM</v>
      </c>
      <c r="G407" s="16">
        <f>VLOOKUP($D407,'Growth rate'!$B$3:$S$93,6,FALSE)*VLOOKUP($F407,BY_IND_Demand_Drivers!$B$5:$J$100,7,FALSE)</f>
        <v>99.936527001040673</v>
      </c>
      <c r="H407" s="16">
        <f>VLOOKUP($D407,'Growth rate'!$B$3:$S$93,6,FALSE)*VLOOKUP($F407,BY_IND_Demand_Drivers!$B$5:$J$100,8,FALSE)</f>
        <v>0</v>
      </c>
      <c r="I407" s="16">
        <f>VLOOKUP($D407,'Growth rate'!$B$3:$S$93,6,FALSE)*VLOOKUP($F407,BY_IND_Demand_Drivers!$B$5:$J$100,9,FALSE)</f>
        <v>0</v>
      </c>
    </row>
    <row r="408" spans="1:9">
      <c r="A408" s="16">
        <f t="shared" si="5"/>
        <v>89</v>
      </c>
      <c r="C408" s="16" t="s">
        <v>11</v>
      </c>
      <c r="D408" s="16">
        <v>2095</v>
      </c>
      <c r="E408" s="16" t="s">
        <v>3</v>
      </c>
      <c r="F408" s="16" t="str">
        <f>VLOOKUP(A408,BY_IND_Demand_Drivers!$A$5:$B$95,2,FALSE)</f>
        <v>IODEM</v>
      </c>
      <c r="G408" s="16">
        <f>VLOOKUP($D408,'Growth rate'!$B$3:$S$93,6,FALSE)*VLOOKUP($F408,BY_IND_Demand_Drivers!$B$5:$J$100,7,FALSE)</f>
        <v>100.43760138672637</v>
      </c>
      <c r="H408" s="16">
        <f>VLOOKUP($D408,'Growth rate'!$B$3:$S$93,6,FALSE)*VLOOKUP($F408,BY_IND_Demand_Drivers!$B$5:$J$100,8,FALSE)</f>
        <v>0</v>
      </c>
      <c r="I408" s="16">
        <f>VLOOKUP($D408,'Growth rate'!$B$3:$S$93,6,FALSE)*VLOOKUP($F408,BY_IND_Demand_Drivers!$B$5:$J$100,9,FALSE)</f>
        <v>0</v>
      </c>
    </row>
    <row r="409" spans="1:9">
      <c r="A409" s="16">
        <f t="shared" si="5"/>
        <v>89</v>
      </c>
      <c r="C409" s="16" t="s">
        <v>11</v>
      </c>
      <c r="D409" s="16">
        <v>2096</v>
      </c>
      <c r="E409" s="16" t="s">
        <v>3</v>
      </c>
      <c r="F409" s="16" t="str">
        <f>VLOOKUP(A409,BY_IND_Demand_Drivers!$A$5:$B$95,2,FALSE)</f>
        <v>IODEM</v>
      </c>
      <c r="G409" s="16">
        <f>VLOOKUP($D409,'Growth rate'!$B$3:$S$93,6,FALSE)*VLOOKUP($F409,BY_IND_Demand_Drivers!$B$5:$J$100,7,FALSE)</f>
        <v>100.89477870166509</v>
      </c>
      <c r="H409" s="16">
        <f>VLOOKUP($D409,'Growth rate'!$B$3:$S$93,6,FALSE)*VLOOKUP($F409,BY_IND_Demand_Drivers!$B$5:$J$100,8,FALSE)</f>
        <v>0</v>
      </c>
      <c r="I409" s="16">
        <f>VLOOKUP($D409,'Growth rate'!$B$3:$S$93,6,FALSE)*VLOOKUP($F409,BY_IND_Demand_Drivers!$B$5:$J$100,9,FALSE)</f>
        <v>0</v>
      </c>
    </row>
    <row r="410" spans="1:9">
      <c r="A410" s="16">
        <f t="shared" si="5"/>
        <v>89</v>
      </c>
      <c r="C410" s="16" t="s">
        <v>11</v>
      </c>
      <c r="D410" s="16">
        <v>2097</v>
      </c>
      <c r="E410" s="16" t="s">
        <v>3</v>
      </c>
      <c r="F410" s="16" t="str">
        <f>VLOOKUP(A410,BY_IND_Demand_Drivers!$A$5:$B$95,2,FALSE)</f>
        <v>IODEM</v>
      </c>
      <c r="G410" s="16">
        <f>VLOOKUP($D410,'Growth rate'!$B$3:$S$93,6,FALSE)*VLOOKUP($F410,BY_IND_Demand_Drivers!$B$5:$J$100,7,FALSE)</f>
        <v>101.35195601660384</v>
      </c>
      <c r="H410" s="16">
        <f>VLOOKUP($D410,'Growth rate'!$B$3:$S$93,6,FALSE)*VLOOKUP($F410,BY_IND_Demand_Drivers!$B$5:$J$100,8,FALSE)</f>
        <v>0</v>
      </c>
      <c r="I410" s="16">
        <f>VLOOKUP($D410,'Growth rate'!$B$3:$S$93,6,FALSE)*VLOOKUP($F410,BY_IND_Demand_Drivers!$B$5:$J$100,9,FALSE)</f>
        <v>0</v>
      </c>
    </row>
    <row r="411" spans="1:9">
      <c r="A411" s="16">
        <f t="shared" si="5"/>
        <v>89</v>
      </c>
      <c r="C411" s="16" t="s">
        <v>11</v>
      </c>
      <c r="D411" s="16">
        <v>2098</v>
      </c>
      <c r="E411" s="16" t="s">
        <v>3</v>
      </c>
      <c r="F411" s="16" t="str">
        <f>VLOOKUP(A411,BY_IND_Demand_Drivers!$A$5:$B$95,2,FALSE)</f>
        <v>IODEM</v>
      </c>
      <c r="G411" s="16">
        <f>VLOOKUP($D411,'Growth rate'!$B$3:$S$93,6,FALSE)*VLOOKUP($F411,BY_IND_Demand_Drivers!$B$5:$J$100,7,FALSE)</f>
        <v>101.80913333154254</v>
      </c>
      <c r="H411" s="16">
        <f>VLOOKUP($D411,'Growth rate'!$B$3:$S$93,6,FALSE)*VLOOKUP($F411,BY_IND_Demand_Drivers!$B$5:$J$100,8,FALSE)</f>
        <v>0</v>
      </c>
      <c r="I411" s="16">
        <f>VLOOKUP($D411,'Growth rate'!$B$3:$S$93,6,FALSE)*VLOOKUP($F411,BY_IND_Demand_Drivers!$B$5:$J$100,9,FALSE)</f>
        <v>0</v>
      </c>
    </row>
    <row r="412" spans="1:9">
      <c r="A412" s="16">
        <f t="shared" si="5"/>
        <v>89</v>
      </c>
      <c r="C412" s="16" t="s">
        <v>11</v>
      </c>
      <c r="D412" s="16">
        <v>2099</v>
      </c>
      <c r="E412" s="16" t="s">
        <v>3</v>
      </c>
      <c r="F412" s="16" t="str">
        <f>VLOOKUP(A412,BY_IND_Demand_Drivers!$A$5:$B$95,2,FALSE)</f>
        <v>IODEM</v>
      </c>
      <c r="G412" s="16">
        <f>VLOOKUP($D412,'Growth rate'!$B$3:$S$93,6,FALSE)*VLOOKUP($F412,BY_IND_Demand_Drivers!$B$5:$J$100,7,FALSE)</f>
        <v>102.26631064648126</v>
      </c>
      <c r="H412" s="16">
        <f>VLOOKUP($D412,'Growth rate'!$B$3:$S$93,6,FALSE)*VLOOKUP($F412,BY_IND_Demand_Drivers!$B$5:$J$100,8,FALSE)</f>
        <v>0</v>
      </c>
      <c r="I412" s="16">
        <f>VLOOKUP($D412,'Growth rate'!$B$3:$S$93,6,FALSE)*VLOOKUP($F412,BY_IND_Demand_Drivers!$B$5:$J$100,9,FALSE)</f>
        <v>0</v>
      </c>
    </row>
    <row r="413" spans="1:9">
      <c r="A413" s="16">
        <f t="shared" si="5"/>
        <v>89</v>
      </c>
      <c r="C413" s="16" t="s">
        <v>11</v>
      </c>
      <c r="D413" s="16">
        <v>2100</v>
      </c>
      <c r="E413" s="16" t="s">
        <v>3</v>
      </c>
      <c r="F413" s="16" t="str">
        <f>VLOOKUP(A413,BY_IND_Demand_Drivers!$A$5:$B$95,2,FALSE)</f>
        <v>IODEM</v>
      </c>
      <c r="G413" s="16">
        <f>VLOOKUP($D413,'Growth rate'!$B$3:$S$93,6,FALSE)*VLOOKUP($F413,BY_IND_Demand_Drivers!$B$5:$J$100,7,FALSE)</f>
        <v>102.72348796141996</v>
      </c>
      <c r="H413" s="16">
        <f>VLOOKUP($D413,'Growth rate'!$B$3:$S$93,6,FALSE)*VLOOKUP($F413,BY_IND_Demand_Drivers!$B$5:$J$100,8,FALSE)</f>
        <v>0</v>
      </c>
      <c r="I413" s="16">
        <f>VLOOKUP($D413,'Growth rate'!$B$3:$S$93,6,FALSE)*VLOOKUP($F413,BY_IND_Demand_Drivers!$B$5:$J$100,9,FALSE)</f>
        <v>0</v>
      </c>
    </row>
    <row r="414" spans="1:9">
      <c r="A414" s="16">
        <f t="shared" si="5"/>
        <v>90</v>
      </c>
      <c r="C414" s="16" t="s">
        <v>11</v>
      </c>
      <c r="D414" s="16">
        <v>2019</v>
      </c>
      <c r="E414" s="16" t="s">
        <v>3</v>
      </c>
      <c r="F414" s="16" t="str">
        <f>VLOOKUP(A414,BY_IND_Demand_Drivers!$A$5:$B$95,2,FALSE)</f>
        <v>IODTF</v>
      </c>
      <c r="G414" s="16">
        <f>VLOOKUP($D414,'Growth rate'!$B$3:$S$93,6,FALSE)*VLOOKUP($F414,BY_IND_Demand_Drivers!$B$5:$J$100,7,FALSE)</f>
        <v>3.2195289742574298</v>
      </c>
      <c r="H414" s="16">
        <f>VLOOKUP($D414,'Growth rate'!$B$3:$S$93,6,FALSE)*VLOOKUP($F414,BY_IND_Demand_Drivers!$B$5:$J$100,8,FALSE)</f>
        <v>0</v>
      </c>
      <c r="I414" s="16">
        <f>VLOOKUP($D414,'Growth rate'!$B$3:$S$93,6,FALSE)*VLOOKUP($F414,BY_IND_Demand_Drivers!$B$5:$J$100,9,FALSE)</f>
        <v>0</v>
      </c>
    </row>
    <row r="415" spans="1:9">
      <c r="A415" s="16">
        <f t="shared" si="5"/>
        <v>90</v>
      </c>
      <c r="C415" s="16" t="s">
        <v>11</v>
      </c>
      <c r="D415" s="16">
        <v>2020</v>
      </c>
      <c r="E415" s="16" t="s">
        <v>3</v>
      </c>
      <c r="F415" s="16" t="str">
        <f>VLOOKUP(A415,BY_IND_Demand_Drivers!$A$5:$B$95,2,FALSE)</f>
        <v>IODTF</v>
      </c>
      <c r="G415" s="16">
        <f>VLOOKUP($D415,'Growth rate'!$B$3:$S$93,6,FALSE)*VLOOKUP($F415,BY_IND_Demand_Drivers!$B$5:$J$100,7,FALSE)</f>
        <v>3.306800269424246</v>
      </c>
      <c r="H415" s="16">
        <f>VLOOKUP($D415,'Growth rate'!$B$3:$S$93,6,FALSE)*VLOOKUP($F415,BY_IND_Demand_Drivers!$B$5:$J$100,8,FALSE)</f>
        <v>0</v>
      </c>
      <c r="I415" s="16">
        <f>VLOOKUP($D415,'Growth rate'!$B$3:$S$93,6,FALSE)*VLOOKUP($F415,BY_IND_Demand_Drivers!$B$5:$J$100,9,FALSE)</f>
        <v>0</v>
      </c>
    </row>
    <row r="416" spans="1:9">
      <c r="A416" s="16">
        <f t="shared" si="5"/>
        <v>90</v>
      </c>
      <c r="C416" s="16" t="s">
        <v>11</v>
      </c>
      <c r="D416" s="16">
        <v>2021</v>
      </c>
      <c r="E416" s="16" t="s">
        <v>3</v>
      </c>
      <c r="F416" s="16" t="str">
        <f>VLOOKUP(A416,BY_IND_Demand_Drivers!$A$5:$B$95,2,FALSE)</f>
        <v>IODTF</v>
      </c>
      <c r="G416" s="16">
        <f>VLOOKUP($D416,'Growth rate'!$B$3:$S$93,6,FALSE)*VLOOKUP($F416,BY_IND_Demand_Drivers!$B$5:$J$100,7,FALSE)</f>
        <v>3.3940715645910622</v>
      </c>
      <c r="H416" s="16">
        <f>VLOOKUP($D416,'Growth rate'!$B$3:$S$93,6,FALSE)*VLOOKUP($F416,BY_IND_Demand_Drivers!$B$5:$J$100,8,FALSE)</f>
        <v>0</v>
      </c>
      <c r="I416" s="16">
        <f>VLOOKUP($D416,'Growth rate'!$B$3:$S$93,6,FALSE)*VLOOKUP($F416,BY_IND_Demand_Drivers!$B$5:$J$100,9,FALSE)</f>
        <v>0</v>
      </c>
    </row>
    <row r="417" spans="1:9">
      <c r="A417" s="16">
        <f t="shared" si="5"/>
        <v>90</v>
      </c>
      <c r="C417" s="16" t="s">
        <v>11</v>
      </c>
      <c r="D417" s="16">
        <v>2022</v>
      </c>
      <c r="E417" s="16" t="s">
        <v>3</v>
      </c>
      <c r="F417" s="16" t="str">
        <f>VLOOKUP(A417,BY_IND_Demand_Drivers!$A$5:$B$95,2,FALSE)</f>
        <v>IODTF</v>
      </c>
      <c r="G417" s="16">
        <f>VLOOKUP($D417,'Growth rate'!$B$3:$S$93,6,FALSE)*VLOOKUP($F417,BY_IND_Demand_Drivers!$B$5:$J$100,7,FALSE)</f>
        <v>3.4813428597578793</v>
      </c>
      <c r="H417" s="16">
        <f>VLOOKUP($D417,'Growth rate'!$B$3:$S$93,6,FALSE)*VLOOKUP($F417,BY_IND_Demand_Drivers!$B$5:$J$100,8,FALSE)</f>
        <v>0</v>
      </c>
      <c r="I417" s="16">
        <f>VLOOKUP($D417,'Growth rate'!$B$3:$S$93,6,FALSE)*VLOOKUP($F417,BY_IND_Demand_Drivers!$B$5:$J$100,9,FALSE)</f>
        <v>0</v>
      </c>
    </row>
    <row r="418" spans="1:9">
      <c r="A418" s="16">
        <f t="shared" si="5"/>
        <v>90</v>
      </c>
      <c r="C418" s="16" t="s">
        <v>11</v>
      </c>
      <c r="D418" s="16">
        <v>2023</v>
      </c>
      <c r="E418" s="16" t="s">
        <v>3</v>
      </c>
      <c r="F418" s="16" t="str">
        <f>VLOOKUP(A418,BY_IND_Demand_Drivers!$A$5:$B$95,2,FALSE)</f>
        <v>IODTF</v>
      </c>
      <c r="G418" s="16">
        <f>VLOOKUP($D418,'Growth rate'!$B$3:$S$93,6,FALSE)*VLOOKUP($F418,BY_IND_Demand_Drivers!$B$5:$J$100,7,FALSE)</f>
        <v>3.5686141549246955</v>
      </c>
      <c r="H418" s="16">
        <f>VLOOKUP($D418,'Growth rate'!$B$3:$S$93,6,FALSE)*VLOOKUP($F418,BY_IND_Demand_Drivers!$B$5:$J$100,8,FALSE)</f>
        <v>0</v>
      </c>
      <c r="I418" s="16">
        <f>VLOOKUP($D418,'Growth rate'!$B$3:$S$93,6,FALSE)*VLOOKUP($F418,BY_IND_Demand_Drivers!$B$5:$J$100,9,FALSE)</f>
        <v>0</v>
      </c>
    </row>
    <row r="419" spans="1:9">
      <c r="A419" s="16">
        <f t="shared" si="5"/>
        <v>90</v>
      </c>
      <c r="C419" s="16" t="s">
        <v>11</v>
      </c>
      <c r="D419" s="16">
        <v>2024</v>
      </c>
      <c r="E419" s="16" t="s">
        <v>3</v>
      </c>
      <c r="F419" s="16" t="str">
        <f>VLOOKUP(A419,BY_IND_Demand_Drivers!$A$5:$B$95,2,FALSE)</f>
        <v>IODTF</v>
      </c>
      <c r="G419" s="16">
        <f>VLOOKUP($D419,'Growth rate'!$B$3:$S$93,6,FALSE)*VLOOKUP($F419,BY_IND_Demand_Drivers!$B$5:$J$100,7,FALSE)</f>
        <v>3.6558854500915117</v>
      </c>
      <c r="H419" s="16">
        <f>VLOOKUP($D419,'Growth rate'!$B$3:$S$93,6,FALSE)*VLOOKUP($F419,BY_IND_Demand_Drivers!$B$5:$J$100,8,FALSE)</f>
        <v>0</v>
      </c>
      <c r="I419" s="16">
        <f>VLOOKUP($D419,'Growth rate'!$B$3:$S$93,6,FALSE)*VLOOKUP($F419,BY_IND_Demand_Drivers!$B$5:$J$100,9,FALSE)</f>
        <v>0</v>
      </c>
    </row>
    <row r="420" spans="1:9">
      <c r="A420" s="16">
        <f t="shared" si="5"/>
        <v>90</v>
      </c>
      <c r="C420" s="16" t="s">
        <v>11</v>
      </c>
      <c r="D420" s="16">
        <v>2025</v>
      </c>
      <c r="E420" s="16" t="s">
        <v>3</v>
      </c>
      <c r="F420" s="16" t="str">
        <f>VLOOKUP(A420,BY_IND_Demand_Drivers!$A$5:$B$95,2,FALSE)</f>
        <v>IODTF</v>
      </c>
      <c r="G420" s="16">
        <f>VLOOKUP($D420,'Growth rate'!$B$3:$S$93,6,FALSE)*VLOOKUP($F420,BY_IND_Demand_Drivers!$B$5:$J$100,7,FALSE)</f>
        <v>3.7431567452583279</v>
      </c>
      <c r="H420" s="16">
        <f>VLOOKUP($D420,'Growth rate'!$B$3:$S$93,6,FALSE)*VLOOKUP($F420,BY_IND_Demand_Drivers!$B$5:$J$100,8,FALSE)</f>
        <v>0</v>
      </c>
      <c r="I420" s="16">
        <f>VLOOKUP($D420,'Growth rate'!$B$3:$S$93,6,FALSE)*VLOOKUP($F420,BY_IND_Demand_Drivers!$B$5:$J$100,9,FALSE)</f>
        <v>0</v>
      </c>
    </row>
    <row r="421" spans="1:9">
      <c r="A421" s="16">
        <f t="shared" si="5"/>
        <v>90</v>
      </c>
      <c r="C421" s="16" t="s">
        <v>11</v>
      </c>
      <c r="D421" s="16">
        <v>2026</v>
      </c>
      <c r="E421" s="16" t="s">
        <v>3</v>
      </c>
      <c r="F421" s="16" t="str">
        <f>VLOOKUP(A421,BY_IND_Demand_Drivers!$A$5:$B$95,2,FALSE)</f>
        <v>IODTF</v>
      </c>
      <c r="G421" s="16">
        <f>VLOOKUP($D421,'Growth rate'!$B$3:$S$93,6,FALSE)*VLOOKUP($F421,BY_IND_Demand_Drivers!$B$5:$J$100,7,FALSE)</f>
        <v>3.8304280404251441</v>
      </c>
      <c r="H421" s="16">
        <f>VLOOKUP($D421,'Growth rate'!$B$3:$S$93,6,FALSE)*VLOOKUP($F421,BY_IND_Demand_Drivers!$B$5:$J$100,8,FALSE)</f>
        <v>0</v>
      </c>
      <c r="I421" s="16">
        <f>VLOOKUP($D421,'Growth rate'!$B$3:$S$93,6,FALSE)*VLOOKUP($F421,BY_IND_Demand_Drivers!$B$5:$J$100,9,FALSE)</f>
        <v>0</v>
      </c>
    </row>
    <row r="422" spans="1:9">
      <c r="A422" s="16">
        <f t="shared" si="5"/>
        <v>90</v>
      </c>
      <c r="C422" s="16" t="s">
        <v>11</v>
      </c>
      <c r="D422" s="16">
        <v>2027</v>
      </c>
      <c r="E422" s="16" t="s">
        <v>3</v>
      </c>
      <c r="F422" s="16" t="str">
        <f>VLOOKUP(A422,BY_IND_Demand_Drivers!$A$5:$B$95,2,FALSE)</f>
        <v>IODTF</v>
      </c>
      <c r="G422" s="16">
        <f>VLOOKUP($D422,'Growth rate'!$B$3:$S$93,6,FALSE)*VLOOKUP($F422,BY_IND_Demand_Drivers!$B$5:$J$100,7,FALSE)</f>
        <v>3.9176993355919607</v>
      </c>
      <c r="H422" s="16">
        <f>VLOOKUP($D422,'Growth rate'!$B$3:$S$93,6,FALSE)*VLOOKUP($F422,BY_IND_Demand_Drivers!$B$5:$J$100,8,FALSE)</f>
        <v>0</v>
      </c>
      <c r="I422" s="16">
        <f>VLOOKUP($D422,'Growth rate'!$B$3:$S$93,6,FALSE)*VLOOKUP($F422,BY_IND_Demand_Drivers!$B$5:$J$100,9,FALSE)</f>
        <v>0</v>
      </c>
    </row>
    <row r="423" spans="1:9">
      <c r="A423" s="16">
        <f t="shared" si="5"/>
        <v>90</v>
      </c>
      <c r="C423" s="16" t="s">
        <v>11</v>
      </c>
      <c r="D423" s="16">
        <v>2028</v>
      </c>
      <c r="E423" s="16" t="s">
        <v>3</v>
      </c>
      <c r="F423" s="16" t="str">
        <f>VLOOKUP(A423,BY_IND_Demand_Drivers!$A$5:$B$95,2,FALSE)</f>
        <v>IODTF</v>
      </c>
      <c r="G423" s="16">
        <f>VLOOKUP($D423,'Growth rate'!$B$3:$S$93,6,FALSE)*VLOOKUP($F423,BY_IND_Demand_Drivers!$B$5:$J$100,7,FALSE)</f>
        <v>4.0049706307587769</v>
      </c>
      <c r="H423" s="16">
        <f>VLOOKUP($D423,'Growth rate'!$B$3:$S$93,6,FALSE)*VLOOKUP($F423,BY_IND_Demand_Drivers!$B$5:$J$100,8,FALSE)</f>
        <v>0</v>
      </c>
      <c r="I423" s="16">
        <f>VLOOKUP($D423,'Growth rate'!$B$3:$S$93,6,FALSE)*VLOOKUP($F423,BY_IND_Demand_Drivers!$B$5:$J$100,9,FALSE)</f>
        <v>0</v>
      </c>
    </row>
    <row r="424" spans="1:9">
      <c r="A424" s="16">
        <f t="shared" si="5"/>
        <v>90</v>
      </c>
      <c r="C424" s="16" t="s">
        <v>11</v>
      </c>
      <c r="D424" s="16">
        <v>2029</v>
      </c>
      <c r="E424" s="16" t="s">
        <v>3</v>
      </c>
      <c r="F424" s="16" t="str">
        <f>VLOOKUP(A424,BY_IND_Demand_Drivers!$A$5:$B$95,2,FALSE)</f>
        <v>IODTF</v>
      </c>
      <c r="G424" s="16">
        <f>VLOOKUP($D424,'Growth rate'!$B$3:$S$93,6,FALSE)*VLOOKUP($F424,BY_IND_Demand_Drivers!$B$5:$J$100,7,FALSE)</f>
        <v>4.0922419259255935</v>
      </c>
      <c r="H424" s="16">
        <f>VLOOKUP($D424,'Growth rate'!$B$3:$S$93,6,FALSE)*VLOOKUP($F424,BY_IND_Demand_Drivers!$B$5:$J$100,8,FALSE)</f>
        <v>0</v>
      </c>
      <c r="I424" s="16">
        <f>VLOOKUP($D424,'Growth rate'!$B$3:$S$93,6,FALSE)*VLOOKUP($F424,BY_IND_Demand_Drivers!$B$5:$J$100,9,FALSE)</f>
        <v>0</v>
      </c>
    </row>
    <row r="425" spans="1:9">
      <c r="A425" s="16">
        <f t="shared" si="5"/>
        <v>90</v>
      </c>
      <c r="C425" s="16" t="s">
        <v>11</v>
      </c>
      <c r="D425" s="16">
        <v>2030</v>
      </c>
      <c r="E425" s="16" t="s">
        <v>3</v>
      </c>
      <c r="F425" s="16" t="str">
        <f>VLOOKUP(A425,BY_IND_Demand_Drivers!$A$5:$B$95,2,FALSE)</f>
        <v>IODTF</v>
      </c>
      <c r="G425" s="16">
        <f>VLOOKUP($D425,'Growth rate'!$B$3:$S$93,6,FALSE)*VLOOKUP($F425,BY_IND_Demand_Drivers!$B$5:$J$100,7,FALSE)</f>
        <v>4.1795132210924102</v>
      </c>
      <c r="H425" s="16">
        <f>VLOOKUP($D425,'Growth rate'!$B$3:$S$93,6,FALSE)*VLOOKUP($F425,BY_IND_Demand_Drivers!$B$5:$J$100,8,FALSE)</f>
        <v>0</v>
      </c>
      <c r="I425" s="16">
        <f>VLOOKUP($D425,'Growth rate'!$B$3:$S$93,6,FALSE)*VLOOKUP($F425,BY_IND_Demand_Drivers!$B$5:$J$100,9,FALSE)</f>
        <v>0</v>
      </c>
    </row>
    <row r="426" spans="1:9">
      <c r="A426" s="16">
        <f t="shared" si="5"/>
        <v>90</v>
      </c>
      <c r="C426" s="16" t="s">
        <v>11</v>
      </c>
      <c r="D426" s="16">
        <v>2031</v>
      </c>
      <c r="E426" s="16" t="s">
        <v>3</v>
      </c>
      <c r="F426" s="16" t="str">
        <f>VLOOKUP(A426,BY_IND_Demand_Drivers!$A$5:$B$95,2,FALSE)</f>
        <v>IODTF</v>
      </c>
      <c r="G426" s="16">
        <f>VLOOKUP($D426,'Growth rate'!$B$3:$S$93,6,FALSE)*VLOOKUP($F426,BY_IND_Demand_Drivers!$B$5:$J$100,7,FALSE)</f>
        <v>4.2667845162592259</v>
      </c>
      <c r="H426" s="16">
        <f>VLOOKUP($D426,'Growth rate'!$B$3:$S$93,6,FALSE)*VLOOKUP($F426,BY_IND_Demand_Drivers!$B$5:$J$100,8,FALSE)</f>
        <v>0</v>
      </c>
      <c r="I426" s="16">
        <f>VLOOKUP($D426,'Growth rate'!$B$3:$S$93,6,FALSE)*VLOOKUP($F426,BY_IND_Demand_Drivers!$B$5:$J$100,9,FALSE)</f>
        <v>0</v>
      </c>
    </row>
    <row r="427" spans="1:9">
      <c r="A427" s="16">
        <f t="shared" si="5"/>
        <v>90</v>
      </c>
      <c r="C427" s="16" t="s">
        <v>11</v>
      </c>
      <c r="D427" s="16">
        <v>2032</v>
      </c>
      <c r="E427" s="16" t="s">
        <v>3</v>
      </c>
      <c r="F427" s="16" t="str">
        <f>VLOOKUP(A427,BY_IND_Demand_Drivers!$A$5:$B$95,2,FALSE)</f>
        <v>IODTF</v>
      </c>
      <c r="G427" s="16">
        <f>VLOOKUP($D427,'Growth rate'!$B$3:$S$93,6,FALSE)*VLOOKUP($F427,BY_IND_Demand_Drivers!$B$5:$J$100,7,FALSE)</f>
        <v>4.3540558114260426</v>
      </c>
      <c r="H427" s="16">
        <f>VLOOKUP($D427,'Growth rate'!$B$3:$S$93,6,FALSE)*VLOOKUP($F427,BY_IND_Demand_Drivers!$B$5:$J$100,8,FALSE)</f>
        <v>0</v>
      </c>
      <c r="I427" s="16">
        <f>VLOOKUP($D427,'Growth rate'!$B$3:$S$93,6,FALSE)*VLOOKUP($F427,BY_IND_Demand_Drivers!$B$5:$J$100,9,FALSE)</f>
        <v>0</v>
      </c>
    </row>
    <row r="428" spans="1:9">
      <c r="A428" s="16">
        <f t="shared" si="5"/>
        <v>90</v>
      </c>
      <c r="C428" s="16" t="s">
        <v>11</v>
      </c>
      <c r="D428" s="16">
        <v>2033</v>
      </c>
      <c r="E428" s="16" t="s">
        <v>3</v>
      </c>
      <c r="F428" s="16" t="str">
        <f>VLOOKUP(A428,BY_IND_Demand_Drivers!$A$5:$B$95,2,FALSE)</f>
        <v>IODTF</v>
      </c>
      <c r="G428" s="16">
        <f>VLOOKUP($D428,'Growth rate'!$B$3:$S$93,6,FALSE)*VLOOKUP($F428,BY_IND_Demand_Drivers!$B$5:$J$100,7,FALSE)</f>
        <v>4.4413271065928592</v>
      </c>
      <c r="H428" s="16">
        <f>VLOOKUP($D428,'Growth rate'!$B$3:$S$93,6,FALSE)*VLOOKUP($F428,BY_IND_Demand_Drivers!$B$5:$J$100,8,FALSE)</f>
        <v>0</v>
      </c>
      <c r="I428" s="16">
        <f>VLOOKUP($D428,'Growth rate'!$B$3:$S$93,6,FALSE)*VLOOKUP($F428,BY_IND_Demand_Drivers!$B$5:$J$100,9,FALSE)</f>
        <v>0</v>
      </c>
    </row>
    <row r="429" spans="1:9">
      <c r="A429" s="16">
        <f t="shared" si="5"/>
        <v>90</v>
      </c>
      <c r="C429" s="16" t="s">
        <v>11</v>
      </c>
      <c r="D429" s="16">
        <v>2034</v>
      </c>
      <c r="E429" s="16" t="s">
        <v>3</v>
      </c>
      <c r="F429" s="16" t="str">
        <f>VLOOKUP(A429,BY_IND_Demand_Drivers!$A$5:$B$95,2,FALSE)</f>
        <v>IODTF</v>
      </c>
      <c r="G429" s="16">
        <f>VLOOKUP($D429,'Growth rate'!$B$3:$S$93,6,FALSE)*VLOOKUP($F429,BY_IND_Demand_Drivers!$B$5:$J$100,7,FALSE)</f>
        <v>4.528598401759675</v>
      </c>
      <c r="H429" s="16">
        <f>VLOOKUP($D429,'Growth rate'!$B$3:$S$93,6,FALSE)*VLOOKUP($F429,BY_IND_Demand_Drivers!$B$5:$J$100,8,FALSE)</f>
        <v>0</v>
      </c>
      <c r="I429" s="16">
        <f>VLOOKUP($D429,'Growth rate'!$B$3:$S$93,6,FALSE)*VLOOKUP($F429,BY_IND_Demand_Drivers!$B$5:$J$100,9,FALSE)</f>
        <v>0</v>
      </c>
    </row>
    <row r="430" spans="1:9">
      <c r="A430" s="16">
        <f t="shared" si="5"/>
        <v>90</v>
      </c>
      <c r="C430" s="16" t="s">
        <v>11</v>
      </c>
      <c r="D430" s="16">
        <v>2035</v>
      </c>
      <c r="E430" s="16" t="s">
        <v>3</v>
      </c>
      <c r="F430" s="16" t="str">
        <f>VLOOKUP(A430,BY_IND_Demand_Drivers!$A$5:$B$95,2,FALSE)</f>
        <v>IODTF</v>
      </c>
      <c r="G430" s="16">
        <f>VLOOKUP($D430,'Growth rate'!$B$3:$S$93,6,FALSE)*VLOOKUP($F430,BY_IND_Demand_Drivers!$B$5:$J$100,7,FALSE)</f>
        <v>4.6158696969264916</v>
      </c>
      <c r="H430" s="16">
        <f>VLOOKUP($D430,'Growth rate'!$B$3:$S$93,6,FALSE)*VLOOKUP($F430,BY_IND_Demand_Drivers!$B$5:$J$100,8,FALSE)</f>
        <v>0</v>
      </c>
      <c r="I430" s="16">
        <f>VLOOKUP($D430,'Growth rate'!$B$3:$S$93,6,FALSE)*VLOOKUP($F430,BY_IND_Demand_Drivers!$B$5:$J$100,9,FALSE)</f>
        <v>0</v>
      </c>
    </row>
    <row r="431" spans="1:9">
      <c r="A431" s="16">
        <f t="shared" si="5"/>
        <v>90</v>
      </c>
      <c r="C431" s="16" t="s">
        <v>11</v>
      </c>
      <c r="D431" s="16">
        <v>2036</v>
      </c>
      <c r="E431" s="16" t="s">
        <v>3</v>
      </c>
      <c r="F431" s="16" t="str">
        <f>VLOOKUP(A431,BY_IND_Demand_Drivers!$A$5:$B$95,2,FALSE)</f>
        <v>IODTF</v>
      </c>
      <c r="G431" s="16">
        <f>VLOOKUP($D431,'Growth rate'!$B$3:$S$93,6,FALSE)*VLOOKUP($F431,BY_IND_Demand_Drivers!$B$5:$J$100,7,FALSE)</f>
        <v>4.7031409920933083</v>
      </c>
      <c r="H431" s="16">
        <f>VLOOKUP($D431,'Growth rate'!$B$3:$S$93,6,FALSE)*VLOOKUP($F431,BY_IND_Demand_Drivers!$B$5:$J$100,8,FALSE)</f>
        <v>0</v>
      </c>
      <c r="I431" s="16">
        <f>VLOOKUP($D431,'Growth rate'!$B$3:$S$93,6,FALSE)*VLOOKUP($F431,BY_IND_Demand_Drivers!$B$5:$J$100,9,FALSE)</f>
        <v>0</v>
      </c>
    </row>
    <row r="432" spans="1:9">
      <c r="A432" s="16">
        <f t="shared" si="5"/>
        <v>90</v>
      </c>
      <c r="C432" s="16" t="s">
        <v>11</v>
      </c>
      <c r="D432" s="16">
        <v>2037</v>
      </c>
      <c r="E432" s="16" t="s">
        <v>3</v>
      </c>
      <c r="F432" s="16" t="str">
        <f>VLOOKUP(A432,BY_IND_Demand_Drivers!$A$5:$B$95,2,FALSE)</f>
        <v>IODTF</v>
      </c>
      <c r="G432" s="16">
        <f>VLOOKUP($D432,'Growth rate'!$B$3:$S$93,6,FALSE)*VLOOKUP($F432,BY_IND_Demand_Drivers!$B$5:$J$100,7,FALSE)</f>
        <v>4.790412287260124</v>
      </c>
      <c r="H432" s="16">
        <f>VLOOKUP($D432,'Growth rate'!$B$3:$S$93,6,FALSE)*VLOOKUP($F432,BY_IND_Demand_Drivers!$B$5:$J$100,8,FALSE)</f>
        <v>0</v>
      </c>
      <c r="I432" s="16">
        <f>VLOOKUP($D432,'Growth rate'!$B$3:$S$93,6,FALSE)*VLOOKUP($F432,BY_IND_Demand_Drivers!$B$5:$J$100,9,FALSE)</f>
        <v>0</v>
      </c>
    </row>
    <row r="433" spans="1:9">
      <c r="A433" s="16">
        <f t="shared" si="5"/>
        <v>90</v>
      </c>
      <c r="C433" s="16" t="s">
        <v>11</v>
      </c>
      <c r="D433" s="16">
        <v>2038</v>
      </c>
      <c r="E433" s="16" t="s">
        <v>3</v>
      </c>
      <c r="F433" s="16" t="str">
        <f>VLOOKUP(A433,BY_IND_Demand_Drivers!$A$5:$B$95,2,FALSE)</f>
        <v>IODTF</v>
      </c>
      <c r="G433" s="16">
        <f>VLOOKUP($D433,'Growth rate'!$B$3:$S$93,6,FALSE)*VLOOKUP($F433,BY_IND_Demand_Drivers!$B$5:$J$100,7,FALSE)</f>
        <v>4.8776835824269407</v>
      </c>
      <c r="H433" s="16">
        <f>VLOOKUP($D433,'Growth rate'!$B$3:$S$93,6,FALSE)*VLOOKUP($F433,BY_IND_Demand_Drivers!$B$5:$J$100,8,FALSE)</f>
        <v>0</v>
      </c>
      <c r="I433" s="16">
        <f>VLOOKUP($D433,'Growth rate'!$B$3:$S$93,6,FALSE)*VLOOKUP($F433,BY_IND_Demand_Drivers!$B$5:$J$100,9,FALSE)</f>
        <v>0</v>
      </c>
    </row>
    <row r="434" spans="1:9">
      <c r="A434" s="16">
        <f t="shared" si="5"/>
        <v>90</v>
      </c>
      <c r="C434" s="16" t="s">
        <v>11</v>
      </c>
      <c r="D434" s="16">
        <v>2039</v>
      </c>
      <c r="E434" s="16" t="s">
        <v>3</v>
      </c>
      <c r="F434" s="16" t="str">
        <f>VLOOKUP(A434,BY_IND_Demand_Drivers!$A$5:$B$95,2,FALSE)</f>
        <v>IODTF</v>
      </c>
      <c r="G434" s="16">
        <f>VLOOKUP($D434,'Growth rate'!$B$3:$S$93,6,FALSE)*VLOOKUP($F434,BY_IND_Demand_Drivers!$B$5:$J$100,7,FALSE)</f>
        <v>4.9649548775937564</v>
      </c>
      <c r="H434" s="16">
        <f>VLOOKUP($D434,'Growth rate'!$B$3:$S$93,6,FALSE)*VLOOKUP($F434,BY_IND_Demand_Drivers!$B$5:$J$100,8,FALSE)</f>
        <v>0</v>
      </c>
      <c r="I434" s="16">
        <f>VLOOKUP($D434,'Growth rate'!$B$3:$S$93,6,FALSE)*VLOOKUP($F434,BY_IND_Demand_Drivers!$B$5:$J$100,9,FALSE)</f>
        <v>0</v>
      </c>
    </row>
    <row r="435" spans="1:9">
      <c r="A435" s="16">
        <f t="shared" si="5"/>
        <v>90</v>
      </c>
      <c r="C435" s="16" t="s">
        <v>11</v>
      </c>
      <c r="D435" s="16">
        <v>2040</v>
      </c>
      <c r="E435" s="16" t="s">
        <v>3</v>
      </c>
      <c r="F435" s="16" t="str">
        <f>VLOOKUP(A435,BY_IND_Demand_Drivers!$A$5:$B$95,2,FALSE)</f>
        <v>IODTF</v>
      </c>
      <c r="G435" s="16">
        <f>VLOOKUP($D435,'Growth rate'!$B$3:$S$93,6,FALSE)*VLOOKUP($F435,BY_IND_Demand_Drivers!$B$5:$J$100,7,FALSE)</f>
        <v>5.052226172760574</v>
      </c>
      <c r="H435" s="16">
        <f>VLOOKUP($D435,'Growth rate'!$B$3:$S$93,6,FALSE)*VLOOKUP($F435,BY_IND_Demand_Drivers!$B$5:$J$100,8,FALSE)</f>
        <v>0</v>
      </c>
      <c r="I435" s="16">
        <f>VLOOKUP($D435,'Growth rate'!$B$3:$S$93,6,FALSE)*VLOOKUP($F435,BY_IND_Demand_Drivers!$B$5:$J$100,9,FALSE)</f>
        <v>0</v>
      </c>
    </row>
    <row r="436" spans="1:9">
      <c r="A436" s="16">
        <f t="shared" si="5"/>
        <v>90</v>
      </c>
      <c r="C436" s="16" t="s">
        <v>11</v>
      </c>
      <c r="D436" s="16">
        <v>2041</v>
      </c>
      <c r="E436" s="16" t="s">
        <v>3</v>
      </c>
      <c r="F436" s="16" t="str">
        <f>VLOOKUP(A436,BY_IND_Demand_Drivers!$A$5:$B$95,2,FALSE)</f>
        <v>IODTF</v>
      </c>
      <c r="G436" s="16">
        <f>VLOOKUP($D436,'Growth rate'!$B$3:$S$93,6,FALSE)*VLOOKUP($F436,BY_IND_Demand_Drivers!$B$5:$J$100,7,FALSE)</f>
        <v>5.1394974679273897</v>
      </c>
      <c r="H436" s="16">
        <f>VLOOKUP($D436,'Growth rate'!$B$3:$S$93,6,FALSE)*VLOOKUP($F436,BY_IND_Demand_Drivers!$B$5:$J$100,8,FALSE)</f>
        <v>0</v>
      </c>
      <c r="I436" s="16">
        <f>VLOOKUP($D436,'Growth rate'!$B$3:$S$93,6,FALSE)*VLOOKUP($F436,BY_IND_Demand_Drivers!$B$5:$J$100,9,FALSE)</f>
        <v>0</v>
      </c>
    </row>
    <row r="437" spans="1:9">
      <c r="A437" s="16">
        <f t="shared" si="5"/>
        <v>90</v>
      </c>
      <c r="C437" s="16" t="s">
        <v>11</v>
      </c>
      <c r="D437" s="16">
        <v>2042</v>
      </c>
      <c r="E437" s="16" t="s">
        <v>3</v>
      </c>
      <c r="F437" s="16" t="str">
        <f>VLOOKUP(A437,BY_IND_Demand_Drivers!$A$5:$B$95,2,FALSE)</f>
        <v>IODTF</v>
      </c>
      <c r="G437" s="16">
        <f>VLOOKUP($D437,'Growth rate'!$B$3:$S$93,6,FALSE)*VLOOKUP($F437,BY_IND_Demand_Drivers!$B$5:$J$100,7,FALSE)</f>
        <v>5.2267687630942063</v>
      </c>
      <c r="H437" s="16">
        <f>VLOOKUP($D437,'Growth rate'!$B$3:$S$93,6,FALSE)*VLOOKUP($F437,BY_IND_Demand_Drivers!$B$5:$J$100,8,FALSE)</f>
        <v>0</v>
      </c>
      <c r="I437" s="16">
        <f>VLOOKUP($D437,'Growth rate'!$B$3:$S$93,6,FALSE)*VLOOKUP($F437,BY_IND_Demand_Drivers!$B$5:$J$100,9,FALSE)</f>
        <v>0</v>
      </c>
    </row>
    <row r="438" spans="1:9">
      <c r="A438" s="16">
        <f t="shared" si="5"/>
        <v>90</v>
      </c>
      <c r="C438" s="16" t="s">
        <v>11</v>
      </c>
      <c r="D438" s="16">
        <v>2043</v>
      </c>
      <c r="E438" s="16" t="s">
        <v>3</v>
      </c>
      <c r="F438" s="16" t="str">
        <f>VLOOKUP(A438,BY_IND_Demand_Drivers!$A$5:$B$95,2,FALSE)</f>
        <v>IODTF</v>
      </c>
      <c r="G438" s="16">
        <f>VLOOKUP($D438,'Growth rate'!$B$3:$S$93,6,FALSE)*VLOOKUP($F438,BY_IND_Demand_Drivers!$B$5:$J$100,7,FALSE)</f>
        <v>5.3140400582610221</v>
      </c>
      <c r="H438" s="16">
        <f>VLOOKUP($D438,'Growth rate'!$B$3:$S$93,6,FALSE)*VLOOKUP($F438,BY_IND_Demand_Drivers!$B$5:$J$100,8,FALSE)</f>
        <v>0</v>
      </c>
      <c r="I438" s="16">
        <f>VLOOKUP($D438,'Growth rate'!$B$3:$S$93,6,FALSE)*VLOOKUP($F438,BY_IND_Demand_Drivers!$B$5:$J$100,9,FALSE)</f>
        <v>0</v>
      </c>
    </row>
    <row r="439" spans="1:9">
      <c r="A439" s="16">
        <f t="shared" si="5"/>
        <v>90</v>
      </c>
      <c r="C439" s="16" t="s">
        <v>11</v>
      </c>
      <c r="D439" s="16">
        <v>2044</v>
      </c>
      <c r="E439" s="16" t="s">
        <v>3</v>
      </c>
      <c r="F439" s="16" t="str">
        <f>VLOOKUP(A439,BY_IND_Demand_Drivers!$A$5:$B$95,2,FALSE)</f>
        <v>IODTF</v>
      </c>
      <c r="G439" s="16">
        <f>VLOOKUP($D439,'Growth rate'!$B$3:$S$93,6,FALSE)*VLOOKUP($F439,BY_IND_Demand_Drivers!$B$5:$J$100,7,FALSE)</f>
        <v>5.4013113534278387</v>
      </c>
      <c r="H439" s="16">
        <f>VLOOKUP($D439,'Growth rate'!$B$3:$S$93,6,FALSE)*VLOOKUP($F439,BY_IND_Demand_Drivers!$B$5:$J$100,8,FALSE)</f>
        <v>0</v>
      </c>
      <c r="I439" s="16">
        <f>VLOOKUP($D439,'Growth rate'!$B$3:$S$93,6,FALSE)*VLOOKUP($F439,BY_IND_Demand_Drivers!$B$5:$J$100,9,FALSE)</f>
        <v>0</v>
      </c>
    </row>
    <row r="440" spans="1:9">
      <c r="A440" s="16">
        <f t="shared" si="5"/>
        <v>90</v>
      </c>
      <c r="C440" s="16" t="s">
        <v>11</v>
      </c>
      <c r="D440" s="16">
        <v>2045</v>
      </c>
      <c r="E440" s="16" t="s">
        <v>3</v>
      </c>
      <c r="F440" s="16" t="str">
        <f>VLOOKUP(A440,BY_IND_Demand_Drivers!$A$5:$B$95,2,FALSE)</f>
        <v>IODTF</v>
      </c>
      <c r="G440" s="16">
        <f>VLOOKUP($D440,'Growth rate'!$B$3:$S$93,6,FALSE)*VLOOKUP($F440,BY_IND_Demand_Drivers!$B$5:$J$100,7,FALSE)</f>
        <v>5.4885826485946554</v>
      </c>
      <c r="H440" s="16">
        <f>VLOOKUP($D440,'Growth rate'!$B$3:$S$93,6,FALSE)*VLOOKUP($F440,BY_IND_Demand_Drivers!$B$5:$J$100,8,FALSE)</f>
        <v>0</v>
      </c>
      <c r="I440" s="16">
        <f>VLOOKUP($D440,'Growth rate'!$B$3:$S$93,6,FALSE)*VLOOKUP($F440,BY_IND_Demand_Drivers!$B$5:$J$100,9,FALSE)</f>
        <v>0</v>
      </c>
    </row>
    <row r="441" spans="1:9">
      <c r="A441" s="16">
        <f t="shared" si="5"/>
        <v>90</v>
      </c>
      <c r="C441" s="16" t="s">
        <v>11</v>
      </c>
      <c r="D441" s="16">
        <v>2046</v>
      </c>
      <c r="E441" s="16" t="s">
        <v>3</v>
      </c>
      <c r="F441" s="16" t="str">
        <f>VLOOKUP(A441,BY_IND_Demand_Drivers!$A$5:$B$95,2,FALSE)</f>
        <v>IODTF</v>
      </c>
      <c r="G441" s="16">
        <f>VLOOKUP($D441,'Growth rate'!$B$3:$S$93,6,FALSE)*VLOOKUP($F441,BY_IND_Demand_Drivers!$B$5:$J$100,7,FALSE)</f>
        <v>5.575853943761472</v>
      </c>
      <c r="H441" s="16">
        <f>VLOOKUP($D441,'Growth rate'!$B$3:$S$93,6,FALSE)*VLOOKUP($F441,BY_IND_Demand_Drivers!$B$5:$J$100,8,FALSE)</f>
        <v>0</v>
      </c>
      <c r="I441" s="16">
        <f>VLOOKUP($D441,'Growth rate'!$B$3:$S$93,6,FALSE)*VLOOKUP($F441,BY_IND_Demand_Drivers!$B$5:$J$100,9,FALSE)</f>
        <v>0</v>
      </c>
    </row>
    <row r="442" spans="1:9">
      <c r="A442" s="16">
        <f t="shared" si="5"/>
        <v>90</v>
      </c>
      <c r="C442" s="16" t="s">
        <v>11</v>
      </c>
      <c r="D442" s="16">
        <v>2047</v>
      </c>
      <c r="E442" s="16" t="s">
        <v>3</v>
      </c>
      <c r="F442" s="16" t="str">
        <f>VLOOKUP(A442,BY_IND_Demand_Drivers!$A$5:$B$95,2,FALSE)</f>
        <v>IODTF</v>
      </c>
      <c r="G442" s="16">
        <f>VLOOKUP($D442,'Growth rate'!$B$3:$S$93,6,FALSE)*VLOOKUP($F442,BY_IND_Demand_Drivers!$B$5:$J$100,7,FALSE)</f>
        <v>5.6631252389282878</v>
      </c>
      <c r="H442" s="16">
        <f>VLOOKUP($D442,'Growth rate'!$B$3:$S$93,6,FALSE)*VLOOKUP($F442,BY_IND_Demand_Drivers!$B$5:$J$100,8,FALSE)</f>
        <v>0</v>
      </c>
      <c r="I442" s="16">
        <f>VLOOKUP($D442,'Growth rate'!$B$3:$S$93,6,FALSE)*VLOOKUP($F442,BY_IND_Demand_Drivers!$B$5:$J$100,9,FALSE)</f>
        <v>0</v>
      </c>
    </row>
    <row r="443" spans="1:9">
      <c r="A443" s="16">
        <f t="shared" si="5"/>
        <v>90</v>
      </c>
      <c r="C443" s="16" t="s">
        <v>11</v>
      </c>
      <c r="D443" s="16">
        <v>2048</v>
      </c>
      <c r="E443" s="16" t="s">
        <v>3</v>
      </c>
      <c r="F443" s="16" t="str">
        <f>VLOOKUP(A443,BY_IND_Demand_Drivers!$A$5:$B$95,2,FALSE)</f>
        <v>IODTF</v>
      </c>
      <c r="G443" s="16">
        <f>VLOOKUP($D443,'Growth rate'!$B$3:$S$93,6,FALSE)*VLOOKUP($F443,BY_IND_Demand_Drivers!$B$5:$J$100,7,FALSE)</f>
        <v>5.7503965340951044</v>
      </c>
      <c r="H443" s="16">
        <f>VLOOKUP($D443,'Growth rate'!$B$3:$S$93,6,FALSE)*VLOOKUP($F443,BY_IND_Demand_Drivers!$B$5:$J$100,8,FALSE)</f>
        <v>0</v>
      </c>
      <c r="I443" s="16">
        <f>VLOOKUP($D443,'Growth rate'!$B$3:$S$93,6,FALSE)*VLOOKUP($F443,BY_IND_Demand_Drivers!$B$5:$J$100,9,FALSE)</f>
        <v>0</v>
      </c>
    </row>
    <row r="444" spans="1:9">
      <c r="A444" s="16">
        <f t="shared" si="5"/>
        <v>90</v>
      </c>
      <c r="C444" s="16" t="s">
        <v>11</v>
      </c>
      <c r="D444" s="16">
        <v>2049</v>
      </c>
      <c r="E444" s="16" t="s">
        <v>3</v>
      </c>
      <c r="F444" s="16" t="str">
        <f>VLOOKUP(A444,BY_IND_Demand_Drivers!$A$5:$B$95,2,FALSE)</f>
        <v>IODTF</v>
      </c>
      <c r="G444" s="16">
        <f>VLOOKUP($D444,'Growth rate'!$B$3:$S$93,6,FALSE)*VLOOKUP($F444,BY_IND_Demand_Drivers!$B$5:$J$100,7,FALSE)</f>
        <v>5.8376678292619202</v>
      </c>
      <c r="H444" s="16">
        <f>VLOOKUP($D444,'Growth rate'!$B$3:$S$93,6,FALSE)*VLOOKUP($F444,BY_IND_Demand_Drivers!$B$5:$J$100,8,FALSE)</f>
        <v>0</v>
      </c>
      <c r="I444" s="16">
        <f>VLOOKUP($D444,'Growth rate'!$B$3:$S$93,6,FALSE)*VLOOKUP($F444,BY_IND_Demand_Drivers!$B$5:$J$100,9,FALSE)</f>
        <v>0</v>
      </c>
    </row>
    <row r="445" spans="1:9">
      <c r="A445" s="16">
        <f t="shared" si="5"/>
        <v>90</v>
      </c>
      <c r="C445" s="16" t="s">
        <v>11</v>
      </c>
      <c r="D445" s="16">
        <v>2050</v>
      </c>
      <c r="E445" s="16" t="s">
        <v>3</v>
      </c>
      <c r="F445" s="16" t="str">
        <f>VLOOKUP(A445,BY_IND_Demand_Drivers!$A$5:$B$95,2,FALSE)</f>
        <v>IODTF</v>
      </c>
      <c r="G445" s="16">
        <f>VLOOKUP($D445,'Growth rate'!$B$3:$S$93,6,FALSE)*VLOOKUP($F445,BY_IND_Demand_Drivers!$B$5:$J$100,7,FALSE)</f>
        <v>5.9249391244287368</v>
      </c>
      <c r="H445" s="16">
        <f>VLOOKUP($D445,'Growth rate'!$B$3:$S$93,6,FALSE)*VLOOKUP($F445,BY_IND_Demand_Drivers!$B$5:$J$100,8,FALSE)</f>
        <v>0</v>
      </c>
      <c r="I445" s="16">
        <f>VLOOKUP($D445,'Growth rate'!$B$3:$S$93,6,FALSE)*VLOOKUP($F445,BY_IND_Demand_Drivers!$B$5:$J$100,9,FALSE)</f>
        <v>0</v>
      </c>
    </row>
    <row r="446" spans="1:9">
      <c r="A446" s="16">
        <f t="shared" si="5"/>
        <v>90</v>
      </c>
      <c r="C446" s="16" t="s">
        <v>11</v>
      </c>
      <c r="D446" s="16">
        <v>2051</v>
      </c>
      <c r="E446" s="16" t="s">
        <v>3</v>
      </c>
      <c r="F446" s="16" t="str">
        <f>VLOOKUP(A446,BY_IND_Demand_Drivers!$A$5:$B$95,2,FALSE)</f>
        <v>IODTF</v>
      </c>
      <c r="G446" s="16">
        <f>VLOOKUP($D446,'Growth rate'!$B$3:$S$93,6,FALSE)*VLOOKUP($F446,BY_IND_Demand_Drivers!$B$5:$J$100,7,FALSE)</f>
        <v>5.9915522946086197</v>
      </c>
      <c r="H446" s="16">
        <f>VLOOKUP($D446,'Growth rate'!$B$3:$S$93,6,FALSE)*VLOOKUP($F446,BY_IND_Demand_Drivers!$B$5:$J$100,8,FALSE)</f>
        <v>0</v>
      </c>
      <c r="I446" s="16">
        <f>VLOOKUP($D446,'Growth rate'!$B$3:$S$93,6,FALSE)*VLOOKUP($F446,BY_IND_Demand_Drivers!$B$5:$J$100,9,FALSE)</f>
        <v>0</v>
      </c>
    </row>
    <row r="447" spans="1:9">
      <c r="A447" s="16">
        <f t="shared" si="5"/>
        <v>90</v>
      </c>
      <c r="C447" s="16" t="s">
        <v>11</v>
      </c>
      <c r="D447" s="16">
        <v>2052</v>
      </c>
      <c r="E447" s="16" t="s">
        <v>3</v>
      </c>
      <c r="F447" s="16" t="str">
        <f>VLOOKUP(A447,BY_IND_Demand_Drivers!$A$5:$B$95,2,FALSE)</f>
        <v>IODTF</v>
      </c>
      <c r="G447" s="16">
        <f>VLOOKUP($D447,'Growth rate'!$B$3:$S$93,6,FALSE)*VLOOKUP($F447,BY_IND_Demand_Drivers!$B$5:$J$100,7,FALSE)</f>
        <v>6.0581654647885026</v>
      </c>
      <c r="H447" s="16">
        <f>VLOOKUP($D447,'Growth rate'!$B$3:$S$93,6,FALSE)*VLOOKUP($F447,BY_IND_Demand_Drivers!$B$5:$J$100,8,FALSE)</f>
        <v>0</v>
      </c>
      <c r="I447" s="16">
        <f>VLOOKUP($D447,'Growth rate'!$B$3:$S$93,6,FALSE)*VLOOKUP($F447,BY_IND_Demand_Drivers!$B$5:$J$100,9,FALSE)</f>
        <v>0</v>
      </c>
    </row>
    <row r="448" spans="1:9">
      <c r="A448" s="16">
        <f t="shared" si="5"/>
        <v>90</v>
      </c>
      <c r="C448" s="16" t="s">
        <v>11</v>
      </c>
      <c r="D448" s="16">
        <v>2053</v>
      </c>
      <c r="E448" s="16" t="s">
        <v>3</v>
      </c>
      <c r="F448" s="16" t="str">
        <f>VLOOKUP(A448,BY_IND_Demand_Drivers!$A$5:$B$95,2,FALSE)</f>
        <v>IODTF</v>
      </c>
      <c r="G448" s="16">
        <f>VLOOKUP($D448,'Growth rate'!$B$3:$S$93,6,FALSE)*VLOOKUP($F448,BY_IND_Demand_Drivers!$B$5:$J$100,7,FALSE)</f>
        <v>6.1247786349683864</v>
      </c>
      <c r="H448" s="16">
        <f>VLOOKUP($D448,'Growth rate'!$B$3:$S$93,6,FALSE)*VLOOKUP($F448,BY_IND_Demand_Drivers!$B$5:$J$100,8,FALSE)</f>
        <v>0</v>
      </c>
      <c r="I448" s="16">
        <f>VLOOKUP($D448,'Growth rate'!$B$3:$S$93,6,FALSE)*VLOOKUP($F448,BY_IND_Demand_Drivers!$B$5:$J$100,9,FALSE)</f>
        <v>0</v>
      </c>
    </row>
    <row r="449" spans="1:9">
      <c r="A449" s="16">
        <f t="shared" si="5"/>
        <v>90</v>
      </c>
      <c r="C449" s="16" t="s">
        <v>11</v>
      </c>
      <c r="D449" s="16">
        <v>2054</v>
      </c>
      <c r="E449" s="16" t="s">
        <v>3</v>
      </c>
      <c r="F449" s="16" t="str">
        <f>VLOOKUP(A449,BY_IND_Demand_Drivers!$A$5:$B$95,2,FALSE)</f>
        <v>IODTF</v>
      </c>
      <c r="G449" s="16">
        <f>VLOOKUP($D449,'Growth rate'!$B$3:$S$93,6,FALSE)*VLOOKUP($F449,BY_IND_Demand_Drivers!$B$5:$J$100,7,FALSE)</f>
        <v>6.1913918051482693</v>
      </c>
      <c r="H449" s="16">
        <f>VLOOKUP($D449,'Growth rate'!$B$3:$S$93,6,FALSE)*VLOOKUP($F449,BY_IND_Demand_Drivers!$B$5:$J$100,8,FALSE)</f>
        <v>0</v>
      </c>
      <c r="I449" s="16">
        <f>VLOOKUP($D449,'Growth rate'!$B$3:$S$93,6,FALSE)*VLOOKUP($F449,BY_IND_Demand_Drivers!$B$5:$J$100,9,FALSE)</f>
        <v>0</v>
      </c>
    </row>
    <row r="450" spans="1:9">
      <c r="A450" s="16">
        <f t="shared" si="5"/>
        <v>90</v>
      </c>
      <c r="C450" s="16" t="s">
        <v>11</v>
      </c>
      <c r="D450" s="16">
        <v>2055</v>
      </c>
      <c r="E450" s="16" t="s">
        <v>3</v>
      </c>
      <c r="F450" s="16" t="str">
        <f>VLOOKUP(A450,BY_IND_Demand_Drivers!$A$5:$B$95,2,FALSE)</f>
        <v>IODTF</v>
      </c>
      <c r="G450" s="16">
        <f>VLOOKUP($D450,'Growth rate'!$B$3:$S$93,6,FALSE)*VLOOKUP($F450,BY_IND_Demand_Drivers!$B$5:$J$100,7,FALSE)</f>
        <v>6.258004975328153</v>
      </c>
      <c r="H450" s="16">
        <f>VLOOKUP($D450,'Growth rate'!$B$3:$S$93,6,FALSE)*VLOOKUP($F450,BY_IND_Demand_Drivers!$B$5:$J$100,8,FALSE)</f>
        <v>0</v>
      </c>
      <c r="I450" s="16">
        <f>VLOOKUP($D450,'Growth rate'!$B$3:$S$93,6,FALSE)*VLOOKUP($F450,BY_IND_Demand_Drivers!$B$5:$J$100,9,FALSE)</f>
        <v>0</v>
      </c>
    </row>
    <row r="451" spans="1:9">
      <c r="A451" s="16">
        <f t="shared" si="5"/>
        <v>90</v>
      </c>
      <c r="C451" s="16" t="s">
        <v>11</v>
      </c>
      <c r="D451" s="16">
        <v>2056</v>
      </c>
      <c r="E451" s="16" t="s">
        <v>3</v>
      </c>
      <c r="F451" s="16" t="str">
        <f>VLOOKUP(A451,BY_IND_Demand_Drivers!$A$5:$B$95,2,FALSE)</f>
        <v>IODTF</v>
      </c>
      <c r="G451" s="16">
        <f>VLOOKUP($D451,'Growth rate'!$B$3:$S$93,6,FALSE)*VLOOKUP($F451,BY_IND_Demand_Drivers!$B$5:$J$100,7,FALSE)</f>
        <v>6.3293131348778822</v>
      </c>
      <c r="H451" s="16">
        <f>VLOOKUP($D451,'Growth rate'!$B$3:$S$93,6,FALSE)*VLOOKUP($F451,BY_IND_Demand_Drivers!$B$5:$J$100,8,FALSE)</f>
        <v>0</v>
      </c>
      <c r="I451" s="16">
        <f>VLOOKUP($D451,'Growth rate'!$B$3:$S$93,6,FALSE)*VLOOKUP($F451,BY_IND_Demand_Drivers!$B$5:$J$100,9,FALSE)</f>
        <v>0</v>
      </c>
    </row>
    <row r="452" spans="1:9">
      <c r="A452" s="16">
        <f t="shared" si="5"/>
        <v>90</v>
      </c>
      <c r="C452" s="16" t="s">
        <v>11</v>
      </c>
      <c r="D452" s="16">
        <v>2057</v>
      </c>
      <c r="E452" s="16" t="s">
        <v>3</v>
      </c>
      <c r="F452" s="16" t="str">
        <f>VLOOKUP(A452,BY_IND_Demand_Drivers!$A$5:$B$95,2,FALSE)</f>
        <v>IODTF</v>
      </c>
      <c r="G452" s="16">
        <f>VLOOKUP($D452,'Growth rate'!$B$3:$S$93,6,FALSE)*VLOOKUP($F452,BY_IND_Demand_Drivers!$B$5:$J$100,7,FALSE)</f>
        <v>6.4006212944276113</v>
      </c>
      <c r="H452" s="16">
        <f>VLOOKUP($D452,'Growth rate'!$B$3:$S$93,6,FALSE)*VLOOKUP($F452,BY_IND_Demand_Drivers!$B$5:$J$100,8,FALSE)</f>
        <v>0</v>
      </c>
      <c r="I452" s="16">
        <f>VLOOKUP($D452,'Growth rate'!$B$3:$S$93,6,FALSE)*VLOOKUP($F452,BY_IND_Demand_Drivers!$B$5:$J$100,9,FALSE)</f>
        <v>0</v>
      </c>
    </row>
    <row r="453" spans="1:9">
      <c r="A453" s="16">
        <f t="shared" si="5"/>
        <v>90</v>
      </c>
      <c r="C453" s="16" t="s">
        <v>11</v>
      </c>
      <c r="D453" s="16">
        <v>2058</v>
      </c>
      <c r="E453" s="16" t="s">
        <v>3</v>
      </c>
      <c r="F453" s="16" t="str">
        <f>VLOOKUP(A453,BY_IND_Demand_Drivers!$A$5:$B$95,2,FALSE)</f>
        <v>IODTF</v>
      </c>
      <c r="G453" s="16">
        <f>VLOOKUP($D453,'Growth rate'!$B$3:$S$93,6,FALSE)*VLOOKUP($F453,BY_IND_Demand_Drivers!$B$5:$J$100,7,FALSE)</f>
        <v>6.4719294539773404</v>
      </c>
      <c r="H453" s="16">
        <f>VLOOKUP($D453,'Growth rate'!$B$3:$S$93,6,FALSE)*VLOOKUP($F453,BY_IND_Demand_Drivers!$B$5:$J$100,8,FALSE)</f>
        <v>0</v>
      </c>
      <c r="I453" s="16">
        <f>VLOOKUP($D453,'Growth rate'!$B$3:$S$93,6,FALSE)*VLOOKUP($F453,BY_IND_Demand_Drivers!$B$5:$J$100,9,FALSE)</f>
        <v>0</v>
      </c>
    </row>
    <row r="454" spans="1:9">
      <c r="A454" s="16">
        <f t="shared" si="5"/>
        <v>90</v>
      </c>
      <c r="C454" s="16" t="s">
        <v>11</v>
      </c>
      <c r="D454" s="16">
        <v>2059</v>
      </c>
      <c r="E454" s="16" t="s">
        <v>3</v>
      </c>
      <c r="F454" s="16" t="str">
        <f>VLOOKUP(A454,BY_IND_Demand_Drivers!$A$5:$B$95,2,FALSE)</f>
        <v>IODTF</v>
      </c>
      <c r="G454" s="16">
        <f>VLOOKUP($D454,'Growth rate'!$B$3:$S$93,6,FALSE)*VLOOKUP($F454,BY_IND_Demand_Drivers!$B$5:$J$100,7,FALSE)</f>
        <v>6.5432376135270696</v>
      </c>
      <c r="H454" s="16">
        <f>VLOOKUP($D454,'Growth rate'!$B$3:$S$93,6,FALSE)*VLOOKUP($F454,BY_IND_Demand_Drivers!$B$5:$J$100,8,FALSE)</f>
        <v>0</v>
      </c>
      <c r="I454" s="16">
        <f>VLOOKUP($D454,'Growth rate'!$B$3:$S$93,6,FALSE)*VLOOKUP($F454,BY_IND_Demand_Drivers!$B$5:$J$100,9,FALSE)</f>
        <v>0</v>
      </c>
    </row>
    <row r="455" spans="1:9">
      <c r="A455" s="16">
        <f t="shared" si="5"/>
        <v>90</v>
      </c>
      <c r="C455" s="16" t="s">
        <v>11</v>
      </c>
      <c r="D455" s="16">
        <v>2060</v>
      </c>
      <c r="E455" s="16" t="s">
        <v>3</v>
      </c>
      <c r="F455" s="16" t="str">
        <f>VLOOKUP(A455,BY_IND_Demand_Drivers!$A$5:$B$95,2,FALSE)</f>
        <v>IODTF</v>
      </c>
      <c r="G455" s="16">
        <f>VLOOKUP($D455,'Growth rate'!$B$3:$S$93,6,FALSE)*VLOOKUP($F455,BY_IND_Demand_Drivers!$B$5:$J$100,7,FALSE)</f>
        <v>6.6145457730767978</v>
      </c>
      <c r="H455" s="16">
        <f>VLOOKUP($D455,'Growth rate'!$B$3:$S$93,6,FALSE)*VLOOKUP($F455,BY_IND_Demand_Drivers!$B$5:$J$100,8,FALSE)</f>
        <v>0</v>
      </c>
      <c r="I455" s="16">
        <f>VLOOKUP($D455,'Growth rate'!$B$3:$S$93,6,FALSE)*VLOOKUP($F455,BY_IND_Demand_Drivers!$B$5:$J$100,9,FALSE)</f>
        <v>0</v>
      </c>
    </row>
    <row r="456" spans="1:9">
      <c r="A456" s="16">
        <f t="shared" si="5"/>
        <v>90</v>
      </c>
      <c r="C456" s="16" t="s">
        <v>11</v>
      </c>
      <c r="D456" s="16">
        <v>2061</v>
      </c>
      <c r="E456" s="16" t="s">
        <v>3</v>
      </c>
      <c r="F456" s="16" t="str">
        <f>VLOOKUP(A456,BY_IND_Demand_Drivers!$A$5:$B$95,2,FALSE)</f>
        <v>IODTF</v>
      </c>
      <c r="G456" s="16">
        <f>VLOOKUP($D456,'Growth rate'!$B$3:$S$93,6,FALSE)*VLOOKUP($F456,BY_IND_Demand_Drivers!$B$5:$J$100,7,FALSE)</f>
        <v>6.6853966413566503</v>
      </c>
      <c r="H456" s="16">
        <f>VLOOKUP($D456,'Growth rate'!$B$3:$S$93,6,FALSE)*VLOOKUP($F456,BY_IND_Demand_Drivers!$B$5:$J$100,8,FALSE)</f>
        <v>0</v>
      </c>
      <c r="I456" s="16">
        <f>VLOOKUP($D456,'Growth rate'!$B$3:$S$93,6,FALSE)*VLOOKUP($F456,BY_IND_Demand_Drivers!$B$5:$J$100,9,FALSE)</f>
        <v>0</v>
      </c>
    </row>
    <row r="457" spans="1:9">
      <c r="A457" s="16">
        <f t="shared" si="5"/>
        <v>90</v>
      </c>
      <c r="C457" s="16" t="s">
        <v>11</v>
      </c>
      <c r="D457" s="16">
        <v>2062</v>
      </c>
      <c r="E457" s="16" t="s">
        <v>3</v>
      </c>
      <c r="F457" s="16" t="str">
        <f>VLOOKUP(A457,BY_IND_Demand_Drivers!$A$5:$B$95,2,FALSE)</f>
        <v>IODTF</v>
      </c>
      <c r="G457" s="16">
        <f>VLOOKUP($D457,'Growth rate'!$B$3:$S$93,6,FALSE)*VLOOKUP($F457,BY_IND_Demand_Drivers!$B$5:$J$100,7,FALSE)</f>
        <v>6.756247509636502</v>
      </c>
      <c r="H457" s="16">
        <f>VLOOKUP($D457,'Growth rate'!$B$3:$S$93,6,FALSE)*VLOOKUP($F457,BY_IND_Demand_Drivers!$B$5:$J$100,8,FALSE)</f>
        <v>0</v>
      </c>
      <c r="I457" s="16">
        <f>VLOOKUP($D457,'Growth rate'!$B$3:$S$93,6,FALSE)*VLOOKUP($F457,BY_IND_Demand_Drivers!$B$5:$J$100,9,FALSE)</f>
        <v>0</v>
      </c>
    </row>
    <row r="458" spans="1:9">
      <c r="A458" s="16">
        <f t="shared" si="5"/>
        <v>90</v>
      </c>
      <c r="C458" s="16" t="s">
        <v>11</v>
      </c>
      <c r="D458" s="16">
        <v>2063</v>
      </c>
      <c r="E458" s="16" t="s">
        <v>3</v>
      </c>
      <c r="F458" s="16" t="str">
        <f>VLOOKUP(A458,BY_IND_Demand_Drivers!$A$5:$B$95,2,FALSE)</f>
        <v>IODTF</v>
      </c>
      <c r="G458" s="16">
        <f>VLOOKUP($D458,'Growth rate'!$B$3:$S$93,6,FALSE)*VLOOKUP($F458,BY_IND_Demand_Drivers!$B$5:$J$100,7,FALSE)</f>
        <v>6.8270983779163528</v>
      </c>
      <c r="H458" s="16">
        <f>VLOOKUP($D458,'Growth rate'!$B$3:$S$93,6,FALSE)*VLOOKUP($F458,BY_IND_Demand_Drivers!$B$5:$J$100,8,FALSE)</f>
        <v>0</v>
      </c>
      <c r="I458" s="16">
        <f>VLOOKUP($D458,'Growth rate'!$B$3:$S$93,6,FALSE)*VLOOKUP($F458,BY_IND_Demand_Drivers!$B$5:$J$100,9,FALSE)</f>
        <v>0</v>
      </c>
    </row>
    <row r="459" spans="1:9">
      <c r="A459" s="16">
        <f t="shared" si="5"/>
        <v>90</v>
      </c>
      <c r="C459" s="16" t="s">
        <v>11</v>
      </c>
      <c r="D459" s="16">
        <v>2064</v>
      </c>
      <c r="E459" s="16" t="s">
        <v>3</v>
      </c>
      <c r="F459" s="16" t="str">
        <f>VLOOKUP(A459,BY_IND_Demand_Drivers!$A$5:$B$95,2,FALSE)</f>
        <v>IODTF</v>
      </c>
      <c r="G459" s="16">
        <f>VLOOKUP($D459,'Growth rate'!$B$3:$S$93,6,FALSE)*VLOOKUP($F459,BY_IND_Demand_Drivers!$B$5:$J$100,7,FALSE)</f>
        <v>6.8979492461962026</v>
      </c>
      <c r="H459" s="16">
        <f>VLOOKUP($D459,'Growth rate'!$B$3:$S$93,6,FALSE)*VLOOKUP($F459,BY_IND_Demand_Drivers!$B$5:$J$100,8,FALSE)</f>
        <v>0</v>
      </c>
      <c r="I459" s="16">
        <f>VLOOKUP($D459,'Growth rate'!$B$3:$S$93,6,FALSE)*VLOOKUP($F459,BY_IND_Demand_Drivers!$B$5:$J$100,9,FALSE)</f>
        <v>0</v>
      </c>
    </row>
    <row r="460" spans="1:9">
      <c r="A460" s="16">
        <f t="shared" si="5"/>
        <v>90</v>
      </c>
      <c r="C460" s="16" t="s">
        <v>11</v>
      </c>
      <c r="D460" s="16">
        <v>2065</v>
      </c>
      <c r="E460" s="16" t="s">
        <v>3</v>
      </c>
      <c r="F460" s="16" t="str">
        <f>VLOOKUP(A460,BY_IND_Demand_Drivers!$A$5:$B$95,2,FALSE)</f>
        <v>IODTF</v>
      </c>
      <c r="G460" s="16">
        <f>VLOOKUP($D460,'Growth rate'!$B$3:$S$93,6,FALSE)*VLOOKUP($F460,BY_IND_Demand_Drivers!$B$5:$J$100,7,FALSE)</f>
        <v>6.9688001144760561</v>
      </c>
      <c r="H460" s="16">
        <f>VLOOKUP($D460,'Growth rate'!$B$3:$S$93,6,FALSE)*VLOOKUP($F460,BY_IND_Demand_Drivers!$B$5:$J$100,8,FALSE)</f>
        <v>0</v>
      </c>
      <c r="I460" s="16">
        <f>VLOOKUP($D460,'Growth rate'!$B$3:$S$93,6,FALSE)*VLOOKUP($F460,BY_IND_Demand_Drivers!$B$5:$J$100,9,FALSE)</f>
        <v>0</v>
      </c>
    </row>
    <row r="461" spans="1:9">
      <c r="A461" s="16">
        <f t="shared" si="5"/>
        <v>90</v>
      </c>
      <c r="C461" s="16" t="s">
        <v>11</v>
      </c>
      <c r="D461" s="16">
        <v>2066</v>
      </c>
      <c r="E461" s="16" t="s">
        <v>3</v>
      </c>
      <c r="F461" s="16" t="str">
        <f>VLOOKUP(A461,BY_IND_Demand_Drivers!$A$5:$B$95,2,FALSE)</f>
        <v>IODTF</v>
      </c>
      <c r="G461" s="16">
        <f>VLOOKUP($D461,'Growth rate'!$B$3:$S$93,6,FALSE)*VLOOKUP($F461,BY_IND_Demand_Drivers!$B$5:$J$100,7,FALSE)</f>
        <v>7.0389118233999826</v>
      </c>
      <c r="H461" s="16">
        <f>VLOOKUP($D461,'Growth rate'!$B$3:$S$93,6,FALSE)*VLOOKUP($F461,BY_IND_Demand_Drivers!$B$5:$J$100,8,FALSE)</f>
        <v>0</v>
      </c>
      <c r="I461" s="16">
        <f>VLOOKUP($D461,'Growth rate'!$B$3:$S$93,6,FALSE)*VLOOKUP($F461,BY_IND_Demand_Drivers!$B$5:$J$100,9,FALSE)</f>
        <v>0</v>
      </c>
    </row>
    <row r="462" spans="1:9">
      <c r="A462" s="16">
        <f t="shared" si="5"/>
        <v>90</v>
      </c>
      <c r="C462" s="16" t="s">
        <v>11</v>
      </c>
      <c r="D462" s="16">
        <v>2067</v>
      </c>
      <c r="E462" s="16" t="s">
        <v>3</v>
      </c>
      <c r="F462" s="16" t="str">
        <f>VLOOKUP(A462,BY_IND_Demand_Drivers!$A$5:$B$95,2,FALSE)</f>
        <v>IODTF</v>
      </c>
      <c r="G462" s="16">
        <f>VLOOKUP($D462,'Growth rate'!$B$3:$S$93,6,FALSE)*VLOOKUP($F462,BY_IND_Demand_Drivers!$B$5:$J$100,7,FALSE)</f>
        <v>7.1090235323239126</v>
      </c>
      <c r="H462" s="16">
        <f>VLOOKUP($D462,'Growth rate'!$B$3:$S$93,6,FALSE)*VLOOKUP($F462,BY_IND_Demand_Drivers!$B$5:$J$100,8,FALSE)</f>
        <v>0</v>
      </c>
      <c r="I462" s="16">
        <f>VLOOKUP($D462,'Growth rate'!$B$3:$S$93,6,FALSE)*VLOOKUP($F462,BY_IND_Demand_Drivers!$B$5:$J$100,9,FALSE)</f>
        <v>0</v>
      </c>
    </row>
    <row r="463" spans="1:9">
      <c r="A463" s="16">
        <f t="shared" si="5"/>
        <v>90</v>
      </c>
      <c r="C463" s="16" t="s">
        <v>11</v>
      </c>
      <c r="D463" s="16">
        <v>2068</v>
      </c>
      <c r="E463" s="16" t="s">
        <v>3</v>
      </c>
      <c r="F463" s="16" t="str">
        <f>VLOOKUP(A463,BY_IND_Demand_Drivers!$A$5:$B$95,2,FALSE)</f>
        <v>IODTF</v>
      </c>
      <c r="G463" s="16">
        <f>VLOOKUP($D463,'Growth rate'!$B$3:$S$93,6,FALSE)*VLOOKUP($F463,BY_IND_Demand_Drivers!$B$5:$J$100,7,FALSE)</f>
        <v>7.17913524124784</v>
      </c>
      <c r="H463" s="16">
        <f>VLOOKUP($D463,'Growth rate'!$B$3:$S$93,6,FALSE)*VLOOKUP($F463,BY_IND_Demand_Drivers!$B$5:$J$100,8,FALSE)</f>
        <v>0</v>
      </c>
      <c r="I463" s="16">
        <f>VLOOKUP($D463,'Growth rate'!$B$3:$S$93,6,FALSE)*VLOOKUP($F463,BY_IND_Demand_Drivers!$B$5:$J$100,9,FALSE)</f>
        <v>0</v>
      </c>
    </row>
    <row r="464" spans="1:9">
      <c r="A464" s="16">
        <f t="shared" si="5"/>
        <v>90</v>
      </c>
      <c r="C464" s="16" t="s">
        <v>11</v>
      </c>
      <c r="D464" s="16">
        <v>2069</v>
      </c>
      <c r="E464" s="16" t="s">
        <v>3</v>
      </c>
      <c r="F464" s="16" t="str">
        <f>VLOOKUP(A464,BY_IND_Demand_Drivers!$A$5:$B$95,2,FALSE)</f>
        <v>IODTF</v>
      </c>
      <c r="G464" s="16">
        <f>VLOOKUP($D464,'Growth rate'!$B$3:$S$93,6,FALSE)*VLOOKUP($F464,BY_IND_Demand_Drivers!$B$5:$J$100,7,FALSE)</f>
        <v>7.2492469501717691</v>
      </c>
      <c r="H464" s="16">
        <f>VLOOKUP($D464,'Growth rate'!$B$3:$S$93,6,FALSE)*VLOOKUP($F464,BY_IND_Demand_Drivers!$B$5:$J$100,8,FALSE)</f>
        <v>0</v>
      </c>
      <c r="I464" s="16">
        <f>VLOOKUP($D464,'Growth rate'!$B$3:$S$93,6,FALSE)*VLOOKUP($F464,BY_IND_Demand_Drivers!$B$5:$J$100,9,FALSE)</f>
        <v>0</v>
      </c>
    </row>
    <row r="465" spans="1:9">
      <c r="A465" s="16">
        <f t="shared" si="5"/>
        <v>90</v>
      </c>
      <c r="C465" s="16" t="s">
        <v>11</v>
      </c>
      <c r="D465" s="16">
        <v>2070</v>
      </c>
      <c r="E465" s="16" t="s">
        <v>3</v>
      </c>
      <c r="F465" s="16" t="str">
        <f>VLOOKUP(A465,BY_IND_Demand_Drivers!$A$5:$B$95,2,FALSE)</f>
        <v>IODTF</v>
      </c>
      <c r="G465" s="16">
        <f>VLOOKUP($D465,'Growth rate'!$B$3:$S$93,6,FALSE)*VLOOKUP($F465,BY_IND_Demand_Drivers!$B$5:$J$100,7,FALSE)</f>
        <v>7.3193586590956965</v>
      </c>
      <c r="H465" s="16">
        <f>VLOOKUP($D465,'Growth rate'!$B$3:$S$93,6,FALSE)*VLOOKUP($F465,BY_IND_Demand_Drivers!$B$5:$J$100,8,FALSE)</f>
        <v>0</v>
      </c>
      <c r="I465" s="16">
        <f>VLOOKUP($D465,'Growth rate'!$B$3:$S$93,6,FALSE)*VLOOKUP($F465,BY_IND_Demand_Drivers!$B$5:$J$100,9,FALSE)</f>
        <v>0</v>
      </c>
    </row>
    <row r="466" spans="1:9">
      <c r="A466" s="16">
        <f t="shared" si="5"/>
        <v>90</v>
      </c>
      <c r="C466" s="16" t="s">
        <v>11</v>
      </c>
      <c r="D466" s="16">
        <v>2071</v>
      </c>
      <c r="E466" s="16" t="s">
        <v>3</v>
      </c>
      <c r="F466" s="16" t="str">
        <f>VLOOKUP(A466,BY_IND_Demand_Drivers!$A$5:$B$95,2,FALSE)</f>
        <v>IODTF</v>
      </c>
      <c r="G466" s="16">
        <f>VLOOKUP($D466,'Growth rate'!$B$3:$S$93,6,FALSE)*VLOOKUP($F466,BY_IND_Demand_Drivers!$B$5:$J$100,7,FALSE)</f>
        <v>7.3857616688276231</v>
      </c>
      <c r="H466" s="16">
        <f>VLOOKUP($D466,'Growth rate'!$B$3:$S$93,6,FALSE)*VLOOKUP($F466,BY_IND_Demand_Drivers!$B$5:$J$100,8,FALSE)</f>
        <v>0</v>
      </c>
      <c r="I466" s="16">
        <f>VLOOKUP($D466,'Growth rate'!$B$3:$S$93,6,FALSE)*VLOOKUP($F466,BY_IND_Demand_Drivers!$B$5:$J$100,9,FALSE)</f>
        <v>0</v>
      </c>
    </row>
    <row r="467" spans="1:9">
      <c r="A467" s="16">
        <f t="shared" si="5"/>
        <v>90</v>
      </c>
      <c r="C467" s="16" t="s">
        <v>11</v>
      </c>
      <c r="D467" s="16">
        <v>2072</v>
      </c>
      <c r="E467" s="16" t="s">
        <v>3</v>
      </c>
      <c r="F467" s="16" t="str">
        <f>VLOOKUP(A467,BY_IND_Demand_Drivers!$A$5:$B$95,2,FALSE)</f>
        <v>IODTF</v>
      </c>
      <c r="G467" s="16">
        <f>VLOOKUP($D467,'Growth rate'!$B$3:$S$93,6,FALSE)*VLOOKUP($F467,BY_IND_Demand_Drivers!$B$5:$J$100,7,FALSE)</f>
        <v>7.4521646785595497</v>
      </c>
      <c r="H467" s="16">
        <f>VLOOKUP($D467,'Growth rate'!$B$3:$S$93,6,FALSE)*VLOOKUP($F467,BY_IND_Demand_Drivers!$B$5:$J$100,8,FALSE)</f>
        <v>0</v>
      </c>
      <c r="I467" s="16">
        <f>VLOOKUP($D467,'Growth rate'!$B$3:$S$93,6,FALSE)*VLOOKUP($F467,BY_IND_Demand_Drivers!$B$5:$J$100,9,FALSE)</f>
        <v>0</v>
      </c>
    </row>
    <row r="468" spans="1:9">
      <c r="A468" s="16">
        <f t="shared" si="5"/>
        <v>90</v>
      </c>
      <c r="C468" s="16" t="s">
        <v>11</v>
      </c>
      <c r="D468" s="16">
        <v>2073</v>
      </c>
      <c r="E468" s="16" t="s">
        <v>3</v>
      </c>
      <c r="F468" s="16" t="str">
        <f>VLOOKUP(A468,BY_IND_Demand_Drivers!$A$5:$B$95,2,FALSE)</f>
        <v>IODTF</v>
      </c>
      <c r="G468" s="16">
        <f>VLOOKUP($D468,'Growth rate'!$B$3:$S$93,6,FALSE)*VLOOKUP($F468,BY_IND_Demand_Drivers!$B$5:$J$100,7,FALSE)</f>
        <v>7.5185676882914727</v>
      </c>
      <c r="H468" s="16">
        <f>VLOOKUP($D468,'Growth rate'!$B$3:$S$93,6,FALSE)*VLOOKUP($F468,BY_IND_Demand_Drivers!$B$5:$J$100,8,FALSE)</f>
        <v>0</v>
      </c>
      <c r="I468" s="16">
        <f>VLOOKUP($D468,'Growth rate'!$B$3:$S$93,6,FALSE)*VLOOKUP($F468,BY_IND_Demand_Drivers!$B$5:$J$100,9,FALSE)</f>
        <v>0</v>
      </c>
    </row>
    <row r="469" spans="1:9">
      <c r="A469" s="16">
        <f t="shared" si="5"/>
        <v>90</v>
      </c>
      <c r="C469" s="16" t="s">
        <v>11</v>
      </c>
      <c r="D469" s="16">
        <v>2074</v>
      </c>
      <c r="E469" s="16" t="s">
        <v>3</v>
      </c>
      <c r="F469" s="16" t="str">
        <f>VLOOKUP(A469,BY_IND_Demand_Drivers!$A$5:$B$95,2,FALSE)</f>
        <v>IODTF</v>
      </c>
      <c r="G469" s="16">
        <f>VLOOKUP($D469,'Growth rate'!$B$3:$S$93,6,FALSE)*VLOOKUP($F469,BY_IND_Demand_Drivers!$B$5:$J$100,7,FALSE)</f>
        <v>7.5849706980233984</v>
      </c>
      <c r="H469" s="16">
        <f>VLOOKUP($D469,'Growth rate'!$B$3:$S$93,6,FALSE)*VLOOKUP($F469,BY_IND_Demand_Drivers!$B$5:$J$100,8,FALSE)</f>
        <v>0</v>
      </c>
      <c r="I469" s="16">
        <f>VLOOKUP($D469,'Growth rate'!$B$3:$S$93,6,FALSE)*VLOOKUP($F469,BY_IND_Demand_Drivers!$B$5:$J$100,9,FALSE)</f>
        <v>0</v>
      </c>
    </row>
    <row r="470" spans="1:9">
      <c r="A470" s="16">
        <f t="shared" si="5"/>
        <v>90</v>
      </c>
      <c r="C470" s="16" t="s">
        <v>11</v>
      </c>
      <c r="D470" s="16">
        <v>2075</v>
      </c>
      <c r="E470" s="16" t="s">
        <v>3</v>
      </c>
      <c r="F470" s="16" t="str">
        <f>VLOOKUP(A470,BY_IND_Demand_Drivers!$A$5:$B$95,2,FALSE)</f>
        <v>IODTF</v>
      </c>
      <c r="G470" s="16">
        <f>VLOOKUP($D470,'Growth rate'!$B$3:$S$93,6,FALSE)*VLOOKUP($F470,BY_IND_Demand_Drivers!$B$5:$J$100,7,FALSE)</f>
        <v>7.651373707755325</v>
      </c>
      <c r="H470" s="16">
        <f>VLOOKUP($D470,'Growth rate'!$B$3:$S$93,6,FALSE)*VLOOKUP($F470,BY_IND_Demand_Drivers!$B$5:$J$100,8,FALSE)</f>
        <v>0</v>
      </c>
      <c r="I470" s="16">
        <f>VLOOKUP($D470,'Growth rate'!$B$3:$S$93,6,FALSE)*VLOOKUP($F470,BY_IND_Demand_Drivers!$B$5:$J$100,9,FALSE)</f>
        <v>0</v>
      </c>
    </row>
    <row r="471" spans="1:9">
      <c r="A471" s="16">
        <f t="shared" ref="A471:A534" si="6">A389+1</f>
        <v>90</v>
      </c>
      <c r="C471" s="16" t="s">
        <v>11</v>
      </c>
      <c r="D471" s="16">
        <v>2076</v>
      </c>
      <c r="E471" s="16" t="s">
        <v>3</v>
      </c>
      <c r="F471" s="16" t="str">
        <f>VLOOKUP(A471,BY_IND_Demand_Drivers!$A$5:$B$95,2,FALSE)</f>
        <v>IODTF</v>
      </c>
      <c r="G471" s="16">
        <f>VLOOKUP($D471,'Growth rate'!$B$3:$S$93,6,FALSE)*VLOOKUP($F471,BY_IND_Demand_Drivers!$B$5:$J$100,7,FALSE)</f>
        <v>7.7137275931068192</v>
      </c>
      <c r="H471" s="16">
        <f>VLOOKUP($D471,'Growth rate'!$B$3:$S$93,6,FALSE)*VLOOKUP($F471,BY_IND_Demand_Drivers!$B$5:$J$100,8,FALSE)</f>
        <v>0</v>
      </c>
      <c r="I471" s="16">
        <f>VLOOKUP($D471,'Growth rate'!$B$3:$S$93,6,FALSE)*VLOOKUP($F471,BY_IND_Demand_Drivers!$B$5:$J$100,9,FALSE)</f>
        <v>0</v>
      </c>
    </row>
    <row r="472" spans="1:9">
      <c r="A472" s="16">
        <f t="shared" si="6"/>
        <v>90</v>
      </c>
      <c r="C472" s="16" t="s">
        <v>11</v>
      </c>
      <c r="D472" s="16">
        <v>2077</v>
      </c>
      <c r="E472" s="16" t="s">
        <v>3</v>
      </c>
      <c r="F472" s="16" t="str">
        <f>VLOOKUP(A472,BY_IND_Demand_Drivers!$A$5:$B$95,2,FALSE)</f>
        <v>IODTF</v>
      </c>
      <c r="G472" s="16">
        <f>VLOOKUP($D472,'Growth rate'!$B$3:$S$93,6,FALSE)*VLOOKUP($F472,BY_IND_Demand_Drivers!$B$5:$J$100,7,FALSE)</f>
        <v>7.7760814784583143</v>
      </c>
      <c r="H472" s="16">
        <f>VLOOKUP($D472,'Growth rate'!$B$3:$S$93,6,FALSE)*VLOOKUP($F472,BY_IND_Demand_Drivers!$B$5:$J$100,8,FALSE)</f>
        <v>0</v>
      </c>
      <c r="I472" s="16">
        <f>VLOOKUP($D472,'Growth rate'!$B$3:$S$93,6,FALSE)*VLOOKUP($F472,BY_IND_Demand_Drivers!$B$5:$J$100,9,FALSE)</f>
        <v>0</v>
      </c>
    </row>
    <row r="473" spans="1:9">
      <c r="A473" s="16">
        <f t="shared" si="6"/>
        <v>90</v>
      </c>
      <c r="C473" s="16" t="s">
        <v>11</v>
      </c>
      <c r="D473" s="16">
        <v>2078</v>
      </c>
      <c r="E473" s="16" t="s">
        <v>3</v>
      </c>
      <c r="F473" s="16" t="str">
        <f>VLOOKUP(A473,BY_IND_Demand_Drivers!$A$5:$B$95,2,FALSE)</f>
        <v>IODTF</v>
      </c>
      <c r="G473" s="16">
        <f>VLOOKUP($D473,'Growth rate'!$B$3:$S$93,6,FALSE)*VLOOKUP($F473,BY_IND_Demand_Drivers!$B$5:$J$100,7,FALSE)</f>
        <v>7.8384353638098077</v>
      </c>
      <c r="H473" s="16">
        <f>VLOOKUP($D473,'Growth rate'!$B$3:$S$93,6,FALSE)*VLOOKUP($F473,BY_IND_Demand_Drivers!$B$5:$J$100,8,FALSE)</f>
        <v>0</v>
      </c>
      <c r="I473" s="16">
        <f>VLOOKUP($D473,'Growth rate'!$B$3:$S$93,6,FALSE)*VLOOKUP($F473,BY_IND_Demand_Drivers!$B$5:$J$100,9,FALSE)</f>
        <v>0</v>
      </c>
    </row>
    <row r="474" spans="1:9">
      <c r="A474" s="16">
        <f t="shared" si="6"/>
        <v>90</v>
      </c>
      <c r="C474" s="16" t="s">
        <v>11</v>
      </c>
      <c r="D474" s="16">
        <v>2079</v>
      </c>
      <c r="E474" s="16" t="s">
        <v>3</v>
      </c>
      <c r="F474" s="16" t="str">
        <f>VLOOKUP(A474,BY_IND_Demand_Drivers!$A$5:$B$95,2,FALSE)</f>
        <v>IODTF</v>
      </c>
      <c r="G474" s="16">
        <f>VLOOKUP($D474,'Growth rate'!$B$3:$S$93,6,FALSE)*VLOOKUP($F474,BY_IND_Demand_Drivers!$B$5:$J$100,7,FALSE)</f>
        <v>7.9007892491613028</v>
      </c>
      <c r="H474" s="16">
        <f>VLOOKUP($D474,'Growth rate'!$B$3:$S$93,6,FALSE)*VLOOKUP($F474,BY_IND_Demand_Drivers!$B$5:$J$100,8,FALSE)</f>
        <v>0</v>
      </c>
      <c r="I474" s="16">
        <f>VLOOKUP($D474,'Growth rate'!$B$3:$S$93,6,FALSE)*VLOOKUP($F474,BY_IND_Demand_Drivers!$B$5:$J$100,9,FALSE)</f>
        <v>0</v>
      </c>
    </row>
    <row r="475" spans="1:9">
      <c r="A475" s="16">
        <f t="shared" si="6"/>
        <v>90</v>
      </c>
      <c r="C475" s="16" t="s">
        <v>11</v>
      </c>
      <c r="D475" s="16">
        <v>2080</v>
      </c>
      <c r="E475" s="16" t="s">
        <v>3</v>
      </c>
      <c r="F475" s="16" t="str">
        <f>VLOOKUP(A475,BY_IND_Demand_Drivers!$A$5:$B$95,2,FALSE)</f>
        <v>IODTF</v>
      </c>
      <c r="G475" s="16">
        <f>VLOOKUP($D475,'Growth rate'!$B$3:$S$93,6,FALSE)*VLOOKUP($F475,BY_IND_Demand_Drivers!$B$5:$J$100,7,FALSE)</f>
        <v>7.9631431345127979</v>
      </c>
      <c r="H475" s="16">
        <f>VLOOKUP($D475,'Growth rate'!$B$3:$S$93,6,FALSE)*VLOOKUP($F475,BY_IND_Demand_Drivers!$B$5:$J$100,8,FALSE)</f>
        <v>0</v>
      </c>
      <c r="I475" s="16">
        <f>VLOOKUP($D475,'Growth rate'!$B$3:$S$93,6,FALSE)*VLOOKUP($F475,BY_IND_Demand_Drivers!$B$5:$J$100,9,FALSE)</f>
        <v>0</v>
      </c>
    </row>
    <row r="476" spans="1:9">
      <c r="A476" s="16">
        <f t="shared" si="6"/>
        <v>90</v>
      </c>
      <c r="C476" s="16" t="s">
        <v>11</v>
      </c>
      <c r="D476" s="16">
        <v>2081</v>
      </c>
      <c r="E476" s="16" t="s">
        <v>3</v>
      </c>
      <c r="F476" s="16" t="str">
        <f>VLOOKUP(A476,BY_IND_Demand_Drivers!$A$5:$B$95,2,FALSE)</f>
        <v>IODTF</v>
      </c>
      <c r="G476" s="16">
        <f>VLOOKUP($D476,'Growth rate'!$B$3:$S$93,6,FALSE)*VLOOKUP($F476,BY_IND_Demand_Drivers!$B$5:$J$100,7,FALSE)</f>
        <v>8.017915860092268</v>
      </c>
      <c r="H476" s="16">
        <f>VLOOKUP($D476,'Growth rate'!$B$3:$S$93,6,FALSE)*VLOOKUP($F476,BY_IND_Demand_Drivers!$B$5:$J$100,8,FALSE)</f>
        <v>0</v>
      </c>
      <c r="I476" s="16">
        <f>VLOOKUP($D476,'Growth rate'!$B$3:$S$93,6,FALSE)*VLOOKUP($F476,BY_IND_Demand_Drivers!$B$5:$J$100,9,FALSE)</f>
        <v>0</v>
      </c>
    </row>
    <row r="477" spans="1:9">
      <c r="A477" s="16">
        <f t="shared" si="6"/>
        <v>90</v>
      </c>
      <c r="C477" s="16" t="s">
        <v>11</v>
      </c>
      <c r="D477" s="16">
        <v>2082</v>
      </c>
      <c r="E477" s="16" t="s">
        <v>3</v>
      </c>
      <c r="F477" s="16" t="str">
        <f>VLOOKUP(A477,BY_IND_Demand_Drivers!$A$5:$B$95,2,FALSE)</f>
        <v>IODTF</v>
      </c>
      <c r="G477" s="16">
        <f>VLOOKUP($D477,'Growth rate'!$B$3:$S$93,6,FALSE)*VLOOKUP($F477,BY_IND_Demand_Drivers!$B$5:$J$100,7,FALSE)</f>
        <v>8.0726885856717345</v>
      </c>
      <c r="H477" s="16">
        <f>VLOOKUP($D477,'Growth rate'!$B$3:$S$93,6,FALSE)*VLOOKUP($F477,BY_IND_Demand_Drivers!$B$5:$J$100,8,FALSE)</f>
        <v>0</v>
      </c>
      <c r="I477" s="16">
        <f>VLOOKUP($D477,'Growth rate'!$B$3:$S$93,6,FALSE)*VLOOKUP($F477,BY_IND_Demand_Drivers!$B$5:$J$100,9,FALSE)</f>
        <v>0</v>
      </c>
    </row>
    <row r="478" spans="1:9">
      <c r="A478" s="16">
        <f t="shared" si="6"/>
        <v>90</v>
      </c>
      <c r="C478" s="16" t="s">
        <v>11</v>
      </c>
      <c r="D478" s="16">
        <v>2083</v>
      </c>
      <c r="E478" s="16" t="s">
        <v>3</v>
      </c>
      <c r="F478" s="16" t="str">
        <f>VLOOKUP(A478,BY_IND_Demand_Drivers!$A$5:$B$95,2,FALSE)</f>
        <v>IODTF</v>
      </c>
      <c r="G478" s="16">
        <f>VLOOKUP($D478,'Growth rate'!$B$3:$S$93,6,FALSE)*VLOOKUP($F478,BY_IND_Demand_Drivers!$B$5:$J$100,7,FALSE)</f>
        <v>8.1274613112512046</v>
      </c>
      <c r="H478" s="16">
        <f>VLOOKUP($D478,'Growth rate'!$B$3:$S$93,6,FALSE)*VLOOKUP($F478,BY_IND_Demand_Drivers!$B$5:$J$100,8,FALSE)</f>
        <v>0</v>
      </c>
      <c r="I478" s="16">
        <f>VLOOKUP($D478,'Growth rate'!$B$3:$S$93,6,FALSE)*VLOOKUP($F478,BY_IND_Demand_Drivers!$B$5:$J$100,9,FALSE)</f>
        <v>0</v>
      </c>
    </row>
    <row r="479" spans="1:9">
      <c r="A479" s="16">
        <f t="shared" si="6"/>
        <v>90</v>
      </c>
      <c r="C479" s="16" t="s">
        <v>11</v>
      </c>
      <c r="D479" s="16">
        <v>2084</v>
      </c>
      <c r="E479" s="16" t="s">
        <v>3</v>
      </c>
      <c r="F479" s="16" t="str">
        <f>VLOOKUP(A479,BY_IND_Demand_Drivers!$A$5:$B$95,2,FALSE)</f>
        <v>IODTF</v>
      </c>
      <c r="G479" s="16">
        <f>VLOOKUP($D479,'Growth rate'!$B$3:$S$93,6,FALSE)*VLOOKUP($F479,BY_IND_Demand_Drivers!$B$5:$J$100,7,FALSE)</f>
        <v>8.182234036830673</v>
      </c>
      <c r="H479" s="16">
        <f>VLOOKUP($D479,'Growth rate'!$B$3:$S$93,6,FALSE)*VLOOKUP($F479,BY_IND_Demand_Drivers!$B$5:$J$100,8,FALSE)</f>
        <v>0</v>
      </c>
      <c r="I479" s="16">
        <f>VLOOKUP($D479,'Growth rate'!$B$3:$S$93,6,FALSE)*VLOOKUP($F479,BY_IND_Demand_Drivers!$B$5:$J$100,9,FALSE)</f>
        <v>0</v>
      </c>
    </row>
    <row r="480" spans="1:9">
      <c r="A480" s="16">
        <f t="shared" si="6"/>
        <v>90</v>
      </c>
      <c r="C480" s="16" t="s">
        <v>11</v>
      </c>
      <c r="D480" s="16">
        <v>2085</v>
      </c>
      <c r="E480" s="16" t="s">
        <v>3</v>
      </c>
      <c r="F480" s="16" t="str">
        <f>VLOOKUP(A480,BY_IND_Demand_Drivers!$A$5:$B$95,2,FALSE)</f>
        <v>IODTF</v>
      </c>
      <c r="G480" s="16">
        <f>VLOOKUP($D480,'Growth rate'!$B$3:$S$93,6,FALSE)*VLOOKUP($F480,BY_IND_Demand_Drivers!$B$5:$J$100,7,FALSE)</f>
        <v>8.2370067624101413</v>
      </c>
      <c r="H480" s="16">
        <f>VLOOKUP($D480,'Growth rate'!$B$3:$S$93,6,FALSE)*VLOOKUP($F480,BY_IND_Demand_Drivers!$B$5:$J$100,8,FALSE)</f>
        <v>0</v>
      </c>
      <c r="I480" s="16">
        <f>VLOOKUP($D480,'Growth rate'!$B$3:$S$93,6,FALSE)*VLOOKUP($F480,BY_IND_Demand_Drivers!$B$5:$J$100,9,FALSE)</f>
        <v>0</v>
      </c>
    </row>
    <row r="481" spans="1:9">
      <c r="A481" s="16">
        <f t="shared" si="6"/>
        <v>90</v>
      </c>
      <c r="C481" s="16" t="s">
        <v>11</v>
      </c>
      <c r="D481" s="16">
        <v>2086</v>
      </c>
      <c r="E481" s="16" t="s">
        <v>3</v>
      </c>
      <c r="F481" s="16" t="str">
        <f>VLOOKUP(A481,BY_IND_Demand_Drivers!$A$5:$B$95,2,FALSE)</f>
        <v>IODTF</v>
      </c>
      <c r="G481" s="16">
        <f>VLOOKUP($D481,'Growth rate'!$B$3:$S$93,6,FALSE)*VLOOKUP($F481,BY_IND_Demand_Drivers!$B$5:$J$100,7,FALSE)</f>
        <v>8.2851322643759246</v>
      </c>
      <c r="H481" s="16">
        <f>VLOOKUP($D481,'Growth rate'!$B$3:$S$93,6,FALSE)*VLOOKUP($F481,BY_IND_Demand_Drivers!$B$5:$J$100,8,FALSE)</f>
        <v>0</v>
      </c>
      <c r="I481" s="16">
        <f>VLOOKUP($D481,'Growth rate'!$B$3:$S$93,6,FALSE)*VLOOKUP($F481,BY_IND_Demand_Drivers!$B$5:$J$100,9,FALSE)</f>
        <v>0</v>
      </c>
    </row>
    <row r="482" spans="1:9">
      <c r="A482" s="16">
        <f t="shared" si="6"/>
        <v>90</v>
      </c>
      <c r="C482" s="16" t="s">
        <v>11</v>
      </c>
      <c r="D482" s="16">
        <v>2087</v>
      </c>
      <c r="E482" s="16" t="s">
        <v>3</v>
      </c>
      <c r="F482" s="16" t="str">
        <f>VLOOKUP(A482,BY_IND_Demand_Drivers!$A$5:$B$95,2,FALSE)</f>
        <v>IODTF</v>
      </c>
      <c r="G482" s="16">
        <f>VLOOKUP($D482,'Growth rate'!$B$3:$S$93,6,FALSE)*VLOOKUP($F482,BY_IND_Demand_Drivers!$B$5:$J$100,7,FALSE)</f>
        <v>8.3332577663417062</v>
      </c>
      <c r="H482" s="16">
        <f>VLOOKUP($D482,'Growth rate'!$B$3:$S$93,6,FALSE)*VLOOKUP($F482,BY_IND_Demand_Drivers!$B$5:$J$100,8,FALSE)</f>
        <v>0</v>
      </c>
      <c r="I482" s="16">
        <f>VLOOKUP($D482,'Growth rate'!$B$3:$S$93,6,FALSE)*VLOOKUP($F482,BY_IND_Demand_Drivers!$B$5:$J$100,9,FALSE)</f>
        <v>0</v>
      </c>
    </row>
    <row r="483" spans="1:9">
      <c r="A483" s="16">
        <f t="shared" si="6"/>
        <v>90</v>
      </c>
      <c r="C483" s="16" t="s">
        <v>11</v>
      </c>
      <c r="D483" s="16">
        <v>2088</v>
      </c>
      <c r="E483" s="16" t="s">
        <v>3</v>
      </c>
      <c r="F483" s="16" t="str">
        <f>VLOOKUP(A483,BY_IND_Demand_Drivers!$A$5:$B$95,2,FALSE)</f>
        <v>IODTF</v>
      </c>
      <c r="G483" s="16">
        <f>VLOOKUP($D483,'Growth rate'!$B$3:$S$93,6,FALSE)*VLOOKUP($F483,BY_IND_Demand_Drivers!$B$5:$J$100,7,FALSE)</f>
        <v>8.3813832683074896</v>
      </c>
      <c r="H483" s="16">
        <f>VLOOKUP($D483,'Growth rate'!$B$3:$S$93,6,FALSE)*VLOOKUP($F483,BY_IND_Demand_Drivers!$B$5:$J$100,8,FALSE)</f>
        <v>0</v>
      </c>
      <c r="I483" s="16">
        <f>VLOOKUP($D483,'Growth rate'!$B$3:$S$93,6,FALSE)*VLOOKUP($F483,BY_IND_Demand_Drivers!$B$5:$J$100,9,FALSE)</f>
        <v>0</v>
      </c>
    </row>
    <row r="484" spans="1:9">
      <c r="A484" s="16">
        <f t="shared" si="6"/>
        <v>90</v>
      </c>
      <c r="C484" s="16" t="s">
        <v>11</v>
      </c>
      <c r="D484" s="16">
        <v>2089</v>
      </c>
      <c r="E484" s="16" t="s">
        <v>3</v>
      </c>
      <c r="F484" s="16" t="str">
        <f>VLOOKUP(A484,BY_IND_Demand_Drivers!$A$5:$B$95,2,FALSE)</f>
        <v>IODTF</v>
      </c>
      <c r="G484" s="16">
        <f>VLOOKUP($D484,'Growth rate'!$B$3:$S$93,6,FALSE)*VLOOKUP($F484,BY_IND_Demand_Drivers!$B$5:$J$100,7,FALSE)</f>
        <v>8.4295087702732729</v>
      </c>
      <c r="H484" s="16">
        <f>VLOOKUP($D484,'Growth rate'!$B$3:$S$93,6,FALSE)*VLOOKUP($F484,BY_IND_Demand_Drivers!$B$5:$J$100,8,FALSE)</f>
        <v>0</v>
      </c>
      <c r="I484" s="16">
        <f>VLOOKUP($D484,'Growth rate'!$B$3:$S$93,6,FALSE)*VLOOKUP($F484,BY_IND_Demand_Drivers!$B$5:$J$100,9,FALSE)</f>
        <v>0</v>
      </c>
    </row>
    <row r="485" spans="1:9">
      <c r="A485" s="16">
        <f t="shared" si="6"/>
        <v>90</v>
      </c>
      <c r="C485" s="16" t="s">
        <v>11</v>
      </c>
      <c r="D485" s="16">
        <v>2090</v>
      </c>
      <c r="E485" s="16" t="s">
        <v>3</v>
      </c>
      <c r="F485" s="16" t="str">
        <f>VLOOKUP(A485,BY_IND_Demand_Drivers!$A$5:$B$95,2,FALSE)</f>
        <v>IODTF</v>
      </c>
      <c r="G485" s="16">
        <f>VLOOKUP($D485,'Growth rate'!$B$3:$S$93,6,FALSE)*VLOOKUP($F485,BY_IND_Demand_Drivers!$B$5:$J$100,7,FALSE)</f>
        <v>8.4776342722390563</v>
      </c>
      <c r="H485" s="16">
        <f>VLOOKUP($D485,'Growth rate'!$B$3:$S$93,6,FALSE)*VLOOKUP($F485,BY_IND_Demand_Drivers!$B$5:$J$100,8,FALSE)</f>
        <v>0</v>
      </c>
      <c r="I485" s="16">
        <f>VLOOKUP($D485,'Growth rate'!$B$3:$S$93,6,FALSE)*VLOOKUP($F485,BY_IND_Demand_Drivers!$B$5:$J$100,9,FALSE)</f>
        <v>0</v>
      </c>
    </row>
    <row r="486" spans="1:9">
      <c r="A486" s="16">
        <f t="shared" si="6"/>
        <v>90</v>
      </c>
      <c r="C486" s="16" t="s">
        <v>11</v>
      </c>
      <c r="D486" s="16">
        <v>2091</v>
      </c>
      <c r="E486" s="16" t="s">
        <v>3</v>
      </c>
      <c r="F486" s="16" t="str">
        <f>VLOOKUP(A486,BY_IND_Demand_Drivers!$A$5:$B$95,2,FALSE)</f>
        <v>IODTF</v>
      </c>
      <c r="G486" s="16">
        <f>VLOOKUP($D486,'Growth rate'!$B$3:$S$93,6,FALSE)*VLOOKUP($F486,BY_IND_Demand_Drivers!$B$5:$J$100,7,FALSE)</f>
        <v>8.5210104458289688</v>
      </c>
      <c r="H486" s="16">
        <f>VLOOKUP($D486,'Growth rate'!$B$3:$S$93,6,FALSE)*VLOOKUP($F486,BY_IND_Demand_Drivers!$B$5:$J$100,8,FALSE)</f>
        <v>0</v>
      </c>
      <c r="I486" s="16">
        <f>VLOOKUP($D486,'Growth rate'!$B$3:$S$93,6,FALSE)*VLOOKUP($F486,BY_IND_Demand_Drivers!$B$5:$J$100,9,FALSE)</f>
        <v>0</v>
      </c>
    </row>
    <row r="487" spans="1:9">
      <c r="A487" s="16">
        <f t="shared" si="6"/>
        <v>90</v>
      </c>
      <c r="C487" s="16" t="s">
        <v>11</v>
      </c>
      <c r="D487" s="16">
        <v>2092</v>
      </c>
      <c r="E487" s="16" t="s">
        <v>3</v>
      </c>
      <c r="F487" s="16" t="str">
        <f>VLOOKUP(A487,BY_IND_Demand_Drivers!$A$5:$B$95,2,FALSE)</f>
        <v>IODTF</v>
      </c>
      <c r="G487" s="16">
        <f>VLOOKUP($D487,'Growth rate'!$B$3:$S$93,6,FALSE)*VLOOKUP($F487,BY_IND_Demand_Drivers!$B$5:$J$100,7,FALSE)</f>
        <v>8.5643866194188831</v>
      </c>
      <c r="H487" s="16">
        <f>VLOOKUP($D487,'Growth rate'!$B$3:$S$93,6,FALSE)*VLOOKUP($F487,BY_IND_Demand_Drivers!$B$5:$J$100,8,FALSE)</f>
        <v>0</v>
      </c>
      <c r="I487" s="16">
        <f>VLOOKUP($D487,'Growth rate'!$B$3:$S$93,6,FALSE)*VLOOKUP($F487,BY_IND_Demand_Drivers!$B$5:$J$100,9,FALSE)</f>
        <v>0</v>
      </c>
    </row>
    <row r="488" spans="1:9">
      <c r="A488" s="16">
        <f t="shared" si="6"/>
        <v>90</v>
      </c>
      <c r="C488" s="16" t="s">
        <v>11</v>
      </c>
      <c r="D488" s="16">
        <v>2093</v>
      </c>
      <c r="E488" s="16" t="s">
        <v>3</v>
      </c>
      <c r="F488" s="16" t="str">
        <f>VLOOKUP(A488,BY_IND_Demand_Drivers!$A$5:$B$95,2,FALSE)</f>
        <v>IODTF</v>
      </c>
      <c r="G488" s="16">
        <f>VLOOKUP($D488,'Growth rate'!$B$3:$S$93,6,FALSE)*VLOOKUP($F488,BY_IND_Demand_Drivers!$B$5:$J$100,7,FALSE)</f>
        <v>8.6077627930087921</v>
      </c>
      <c r="H488" s="16">
        <f>VLOOKUP($D488,'Growth rate'!$B$3:$S$93,6,FALSE)*VLOOKUP($F488,BY_IND_Demand_Drivers!$B$5:$J$100,8,FALSE)</f>
        <v>0</v>
      </c>
      <c r="I488" s="16">
        <f>VLOOKUP($D488,'Growth rate'!$B$3:$S$93,6,FALSE)*VLOOKUP($F488,BY_IND_Demand_Drivers!$B$5:$J$100,9,FALSE)</f>
        <v>0</v>
      </c>
    </row>
    <row r="489" spans="1:9">
      <c r="A489" s="16">
        <f t="shared" si="6"/>
        <v>90</v>
      </c>
      <c r="C489" s="16" t="s">
        <v>11</v>
      </c>
      <c r="D489" s="16">
        <v>2094</v>
      </c>
      <c r="E489" s="16" t="s">
        <v>3</v>
      </c>
      <c r="F489" s="16" t="str">
        <f>VLOOKUP(A489,BY_IND_Demand_Drivers!$A$5:$B$95,2,FALSE)</f>
        <v>IODTF</v>
      </c>
      <c r="G489" s="16">
        <f>VLOOKUP($D489,'Growth rate'!$B$3:$S$93,6,FALSE)*VLOOKUP($F489,BY_IND_Demand_Drivers!$B$5:$J$100,7,FALSE)</f>
        <v>8.6511389665987064</v>
      </c>
      <c r="H489" s="16">
        <f>VLOOKUP($D489,'Growth rate'!$B$3:$S$93,6,FALSE)*VLOOKUP($F489,BY_IND_Demand_Drivers!$B$5:$J$100,8,FALSE)</f>
        <v>0</v>
      </c>
      <c r="I489" s="16">
        <f>VLOOKUP($D489,'Growth rate'!$B$3:$S$93,6,FALSE)*VLOOKUP($F489,BY_IND_Demand_Drivers!$B$5:$J$100,9,FALSE)</f>
        <v>0</v>
      </c>
    </row>
    <row r="490" spans="1:9">
      <c r="A490" s="16">
        <f t="shared" si="6"/>
        <v>90</v>
      </c>
      <c r="C490" s="16" t="s">
        <v>11</v>
      </c>
      <c r="D490" s="16">
        <v>2095</v>
      </c>
      <c r="E490" s="16" t="s">
        <v>3</v>
      </c>
      <c r="F490" s="16" t="str">
        <f>VLOOKUP(A490,BY_IND_Demand_Drivers!$A$5:$B$95,2,FALSE)</f>
        <v>IODTF</v>
      </c>
      <c r="G490" s="16">
        <f>VLOOKUP($D490,'Growth rate'!$B$3:$S$93,6,FALSE)*VLOOKUP($F490,BY_IND_Demand_Drivers!$B$5:$J$100,7,FALSE)</f>
        <v>8.6945151401886172</v>
      </c>
      <c r="H490" s="16">
        <f>VLOOKUP($D490,'Growth rate'!$B$3:$S$93,6,FALSE)*VLOOKUP($F490,BY_IND_Demand_Drivers!$B$5:$J$100,8,FALSE)</f>
        <v>0</v>
      </c>
      <c r="I490" s="16">
        <f>VLOOKUP($D490,'Growth rate'!$B$3:$S$93,6,FALSE)*VLOOKUP($F490,BY_IND_Demand_Drivers!$B$5:$J$100,9,FALSE)</f>
        <v>0</v>
      </c>
    </row>
    <row r="491" spans="1:9">
      <c r="A491" s="16">
        <f t="shared" si="6"/>
        <v>90</v>
      </c>
      <c r="C491" s="16" t="s">
        <v>11</v>
      </c>
      <c r="D491" s="16">
        <v>2096</v>
      </c>
      <c r="E491" s="16" t="s">
        <v>3</v>
      </c>
      <c r="F491" s="16" t="str">
        <f>VLOOKUP(A491,BY_IND_Demand_Drivers!$A$5:$B$95,2,FALSE)</f>
        <v>IODTF</v>
      </c>
      <c r="G491" s="16">
        <f>VLOOKUP($D491,'Growth rate'!$B$3:$S$93,6,FALSE)*VLOOKUP($F491,BY_IND_Demand_Drivers!$B$5:$J$100,7,FALSE)</f>
        <v>8.7340913052065403</v>
      </c>
      <c r="H491" s="16">
        <f>VLOOKUP($D491,'Growth rate'!$B$3:$S$93,6,FALSE)*VLOOKUP($F491,BY_IND_Demand_Drivers!$B$5:$J$100,8,FALSE)</f>
        <v>0</v>
      </c>
      <c r="I491" s="16">
        <f>VLOOKUP($D491,'Growth rate'!$B$3:$S$93,6,FALSE)*VLOOKUP($F491,BY_IND_Demand_Drivers!$B$5:$J$100,9,FALSE)</f>
        <v>0</v>
      </c>
    </row>
    <row r="492" spans="1:9">
      <c r="A492" s="16">
        <f t="shared" si="6"/>
        <v>90</v>
      </c>
      <c r="C492" s="16" t="s">
        <v>11</v>
      </c>
      <c r="D492" s="16">
        <v>2097</v>
      </c>
      <c r="E492" s="16" t="s">
        <v>3</v>
      </c>
      <c r="F492" s="16" t="str">
        <f>VLOOKUP(A492,BY_IND_Demand_Drivers!$A$5:$B$95,2,FALSE)</f>
        <v>IODTF</v>
      </c>
      <c r="G492" s="16">
        <f>VLOOKUP($D492,'Growth rate'!$B$3:$S$93,6,FALSE)*VLOOKUP($F492,BY_IND_Demand_Drivers!$B$5:$J$100,7,FALSE)</f>
        <v>8.7736674702244652</v>
      </c>
      <c r="H492" s="16">
        <f>VLOOKUP($D492,'Growth rate'!$B$3:$S$93,6,FALSE)*VLOOKUP($F492,BY_IND_Demand_Drivers!$B$5:$J$100,8,FALSE)</f>
        <v>0</v>
      </c>
      <c r="I492" s="16">
        <f>VLOOKUP($D492,'Growth rate'!$B$3:$S$93,6,FALSE)*VLOOKUP($F492,BY_IND_Demand_Drivers!$B$5:$J$100,9,FALSE)</f>
        <v>0</v>
      </c>
    </row>
    <row r="493" spans="1:9">
      <c r="A493" s="16">
        <f t="shared" si="6"/>
        <v>90</v>
      </c>
      <c r="C493" s="16" t="s">
        <v>11</v>
      </c>
      <c r="D493" s="16">
        <v>2098</v>
      </c>
      <c r="E493" s="16" t="s">
        <v>3</v>
      </c>
      <c r="F493" s="16" t="str">
        <f>VLOOKUP(A493,BY_IND_Demand_Drivers!$A$5:$B$95,2,FALSE)</f>
        <v>IODTF</v>
      </c>
      <c r="G493" s="16">
        <f>VLOOKUP($D493,'Growth rate'!$B$3:$S$93,6,FALSE)*VLOOKUP($F493,BY_IND_Demand_Drivers!$B$5:$J$100,7,FALSE)</f>
        <v>8.8132436352423884</v>
      </c>
      <c r="H493" s="16">
        <f>VLOOKUP($D493,'Growth rate'!$B$3:$S$93,6,FALSE)*VLOOKUP($F493,BY_IND_Demand_Drivers!$B$5:$J$100,8,FALSE)</f>
        <v>0</v>
      </c>
      <c r="I493" s="16">
        <f>VLOOKUP($D493,'Growth rate'!$B$3:$S$93,6,FALSE)*VLOOKUP($F493,BY_IND_Demand_Drivers!$B$5:$J$100,9,FALSE)</f>
        <v>0</v>
      </c>
    </row>
    <row r="494" spans="1:9">
      <c r="A494" s="16">
        <f t="shared" si="6"/>
        <v>90</v>
      </c>
      <c r="C494" s="16" t="s">
        <v>11</v>
      </c>
      <c r="D494" s="16">
        <v>2099</v>
      </c>
      <c r="E494" s="16" t="s">
        <v>3</v>
      </c>
      <c r="F494" s="16" t="str">
        <f>VLOOKUP(A494,BY_IND_Demand_Drivers!$A$5:$B$95,2,FALSE)</f>
        <v>IODTF</v>
      </c>
      <c r="G494" s="16">
        <f>VLOOKUP($D494,'Growth rate'!$B$3:$S$93,6,FALSE)*VLOOKUP($F494,BY_IND_Demand_Drivers!$B$5:$J$100,7,FALSE)</f>
        <v>8.8528198002603116</v>
      </c>
      <c r="H494" s="16">
        <f>VLOOKUP($D494,'Growth rate'!$B$3:$S$93,6,FALSE)*VLOOKUP($F494,BY_IND_Demand_Drivers!$B$5:$J$100,8,FALSE)</f>
        <v>0</v>
      </c>
      <c r="I494" s="16">
        <f>VLOOKUP($D494,'Growth rate'!$B$3:$S$93,6,FALSE)*VLOOKUP($F494,BY_IND_Demand_Drivers!$B$5:$J$100,9,FALSE)</f>
        <v>0</v>
      </c>
    </row>
    <row r="495" spans="1:9">
      <c r="A495" s="16">
        <f t="shared" si="6"/>
        <v>90</v>
      </c>
      <c r="C495" s="16" t="s">
        <v>11</v>
      </c>
      <c r="D495" s="16">
        <v>2100</v>
      </c>
      <c r="E495" s="16" t="s">
        <v>3</v>
      </c>
      <c r="F495" s="16" t="str">
        <f>VLOOKUP(A495,BY_IND_Demand_Drivers!$A$5:$B$95,2,FALSE)</f>
        <v>IODTF</v>
      </c>
      <c r="G495" s="16">
        <f>VLOOKUP($D495,'Growth rate'!$B$3:$S$93,6,FALSE)*VLOOKUP($F495,BY_IND_Demand_Drivers!$B$5:$J$100,7,FALSE)</f>
        <v>8.8923959652782329</v>
      </c>
      <c r="H495" s="16">
        <f>VLOOKUP($D495,'Growth rate'!$B$3:$S$93,6,FALSE)*VLOOKUP($F495,BY_IND_Demand_Drivers!$B$5:$J$100,8,FALSE)</f>
        <v>0</v>
      </c>
      <c r="I495" s="16">
        <f>VLOOKUP($D495,'Growth rate'!$B$3:$S$93,6,FALSE)*VLOOKUP($F495,BY_IND_Demand_Drivers!$B$5:$J$100,9,FALSE)</f>
        <v>0</v>
      </c>
    </row>
    <row r="496" spans="1:9">
      <c r="A496" s="16">
        <f t="shared" si="6"/>
        <v>91</v>
      </c>
      <c r="C496" s="16" t="s">
        <v>11</v>
      </c>
      <c r="D496" s="16">
        <v>2019</v>
      </c>
      <c r="E496" s="16" t="s">
        <v>3</v>
      </c>
      <c r="F496" s="16" t="str">
        <f>VLOOKUP(A496,BY_IND_Demand_Drivers!$A$5:$B$95,2,FALSE)</f>
        <v>IODFL</v>
      </c>
      <c r="G496" s="16">
        <f>VLOOKUP($D496,'Growth rate'!$B$3:$S$93,6,FALSE)*VLOOKUP($F496,BY_IND_Demand_Drivers!$B$5:$J$100,7,FALSE)</f>
        <v>0.32433683168316801</v>
      </c>
      <c r="H496" s="16">
        <f>VLOOKUP($D496,'Growth rate'!$B$3:$S$93,6,FALSE)*VLOOKUP($F496,BY_IND_Demand_Drivers!$B$5:$J$100,8,FALSE)</f>
        <v>0</v>
      </c>
      <c r="I496" s="16">
        <f>VLOOKUP($D496,'Growth rate'!$B$3:$S$93,6,FALSE)*VLOOKUP($F496,BY_IND_Demand_Drivers!$B$5:$J$100,9,FALSE)</f>
        <v>0</v>
      </c>
    </row>
    <row r="497" spans="1:9">
      <c r="A497" s="16">
        <f t="shared" si="6"/>
        <v>91</v>
      </c>
      <c r="C497" s="16" t="s">
        <v>11</v>
      </c>
      <c r="D497" s="16">
        <v>2020</v>
      </c>
      <c r="E497" s="16" t="s">
        <v>3</v>
      </c>
      <c r="F497" s="16" t="str">
        <f>VLOOKUP(A497,BY_IND_Demand_Drivers!$A$5:$B$95,2,FALSE)</f>
        <v>IODFL</v>
      </c>
      <c r="G497" s="16">
        <f>VLOOKUP($D497,'Growth rate'!$B$3:$S$93,6,FALSE)*VLOOKUP($F497,BY_IND_Demand_Drivers!$B$5:$J$100,7,FALSE)</f>
        <v>0.3331285821527597</v>
      </c>
      <c r="H497" s="16">
        <f>VLOOKUP($D497,'Growth rate'!$B$3:$S$93,6,FALSE)*VLOOKUP($F497,BY_IND_Demand_Drivers!$B$5:$J$100,8,FALSE)</f>
        <v>0</v>
      </c>
      <c r="I497" s="16">
        <f>VLOOKUP($D497,'Growth rate'!$B$3:$S$93,6,FALSE)*VLOOKUP($F497,BY_IND_Demand_Drivers!$B$5:$J$100,9,FALSE)</f>
        <v>0</v>
      </c>
    </row>
    <row r="498" spans="1:9">
      <c r="A498" s="16">
        <f t="shared" si="6"/>
        <v>91</v>
      </c>
      <c r="C498" s="16" t="s">
        <v>11</v>
      </c>
      <c r="D498" s="16">
        <v>2021</v>
      </c>
      <c r="E498" s="16" t="s">
        <v>3</v>
      </c>
      <c r="F498" s="16" t="str">
        <f>VLOOKUP(A498,BY_IND_Demand_Drivers!$A$5:$B$95,2,FALSE)</f>
        <v>IODFL</v>
      </c>
      <c r="G498" s="16">
        <f>VLOOKUP($D498,'Growth rate'!$B$3:$S$93,6,FALSE)*VLOOKUP($F498,BY_IND_Demand_Drivers!$B$5:$J$100,7,FALSE)</f>
        <v>0.34192033262235133</v>
      </c>
      <c r="H498" s="16">
        <f>VLOOKUP($D498,'Growth rate'!$B$3:$S$93,6,FALSE)*VLOOKUP($F498,BY_IND_Demand_Drivers!$B$5:$J$100,8,FALSE)</f>
        <v>0</v>
      </c>
      <c r="I498" s="16">
        <f>VLOOKUP($D498,'Growth rate'!$B$3:$S$93,6,FALSE)*VLOOKUP($F498,BY_IND_Demand_Drivers!$B$5:$J$100,9,FALSE)</f>
        <v>0</v>
      </c>
    </row>
    <row r="499" spans="1:9">
      <c r="A499" s="16">
        <f t="shared" si="6"/>
        <v>91</v>
      </c>
      <c r="C499" s="16" t="s">
        <v>11</v>
      </c>
      <c r="D499" s="16">
        <v>2022</v>
      </c>
      <c r="E499" s="16" t="s">
        <v>3</v>
      </c>
      <c r="F499" s="16" t="str">
        <f>VLOOKUP(A499,BY_IND_Demand_Drivers!$A$5:$B$95,2,FALSE)</f>
        <v>IODFL</v>
      </c>
      <c r="G499" s="16">
        <f>VLOOKUP($D499,'Growth rate'!$B$3:$S$93,6,FALSE)*VLOOKUP($F499,BY_IND_Demand_Drivers!$B$5:$J$100,7,FALSE)</f>
        <v>0.35071208309194307</v>
      </c>
      <c r="H499" s="16">
        <f>VLOOKUP($D499,'Growth rate'!$B$3:$S$93,6,FALSE)*VLOOKUP($F499,BY_IND_Demand_Drivers!$B$5:$J$100,8,FALSE)</f>
        <v>0</v>
      </c>
      <c r="I499" s="16">
        <f>VLOOKUP($D499,'Growth rate'!$B$3:$S$93,6,FALSE)*VLOOKUP($F499,BY_IND_Demand_Drivers!$B$5:$J$100,9,FALSE)</f>
        <v>0</v>
      </c>
    </row>
    <row r="500" spans="1:9">
      <c r="A500" s="16">
        <f t="shared" si="6"/>
        <v>91</v>
      </c>
      <c r="C500" s="16" t="s">
        <v>11</v>
      </c>
      <c r="D500" s="16">
        <v>2023</v>
      </c>
      <c r="E500" s="16" t="s">
        <v>3</v>
      </c>
      <c r="F500" s="16" t="str">
        <f>VLOOKUP(A500,BY_IND_Demand_Drivers!$A$5:$B$95,2,FALSE)</f>
        <v>IODFL</v>
      </c>
      <c r="G500" s="16">
        <f>VLOOKUP($D500,'Growth rate'!$B$3:$S$93,6,FALSE)*VLOOKUP($F500,BY_IND_Demand_Drivers!$B$5:$J$100,7,FALSE)</f>
        <v>0.35950383356153476</v>
      </c>
      <c r="H500" s="16">
        <f>VLOOKUP($D500,'Growth rate'!$B$3:$S$93,6,FALSE)*VLOOKUP($F500,BY_IND_Demand_Drivers!$B$5:$J$100,8,FALSE)</f>
        <v>0</v>
      </c>
      <c r="I500" s="16">
        <f>VLOOKUP($D500,'Growth rate'!$B$3:$S$93,6,FALSE)*VLOOKUP($F500,BY_IND_Demand_Drivers!$B$5:$J$100,9,FALSE)</f>
        <v>0</v>
      </c>
    </row>
    <row r="501" spans="1:9">
      <c r="A501" s="16">
        <f t="shared" si="6"/>
        <v>91</v>
      </c>
      <c r="C501" s="16" t="s">
        <v>11</v>
      </c>
      <c r="D501" s="16">
        <v>2024</v>
      </c>
      <c r="E501" s="16" t="s">
        <v>3</v>
      </c>
      <c r="F501" s="16" t="str">
        <f>VLOOKUP(A501,BY_IND_Demand_Drivers!$A$5:$B$95,2,FALSE)</f>
        <v>IODFL</v>
      </c>
      <c r="G501" s="16">
        <f>VLOOKUP($D501,'Growth rate'!$B$3:$S$93,6,FALSE)*VLOOKUP($F501,BY_IND_Demand_Drivers!$B$5:$J$100,7,FALSE)</f>
        <v>0.36829558403112644</v>
      </c>
      <c r="H501" s="16">
        <f>VLOOKUP($D501,'Growth rate'!$B$3:$S$93,6,FALSE)*VLOOKUP($F501,BY_IND_Demand_Drivers!$B$5:$J$100,8,FALSE)</f>
        <v>0</v>
      </c>
      <c r="I501" s="16">
        <f>VLOOKUP($D501,'Growth rate'!$B$3:$S$93,6,FALSE)*VLOOKUP($F501,BY_IND_Demand_Drivers!$B$5:$J$100,9,FALSE)</f>
        <v>0</v>
      </c>
    </row>
    <row r="502" spans="1:9">
      <c r="A502" s="16">
        <f t="shared" si="6"/>
        <v>91</v>
      </c>
      <c r="C502" s="16" t="s">
        <v>11</v>
      </c>
      <c r="D502" s="16">
        <v>2025</v>
      </c>
      <c r="E502" s="16" t="s">
        <v>3</v>
      </c>
      <c r="F502" s="16" t="str">
        <f>VLOOKUP(A502,BY_IND_Demand_Drivers!$A$5:$B$95,2,FALSE)</f>
        <v>IODFL</v>
      </c>
      <c r="G502" s="16">
        <f>VLOOKUP($D502,'Growth rate'!$B$3:$S$93,6,FALSE)*VLOOKUP($F502,BY_IND_Demand_Drivers!$B$5:$J$100,7,FALSE)</f>
        <v>0.37708733450071807</v>
      </c>
      <c r="H502" s="16">
        <f>VLOOKUP($D502,'Growth rate'!$B$3:$S$93,6,FALSE)*VLOOKUP($F502,BY_IND_Demand_Drivers!$B$5:$J$100,8,FALSE)</f>
        <v>0</v>
      </c>
      <c r="I502" s="16">
        <f>VLOOKUP($D502,'Growth rate'!$B$3:$S$93,6,FALSE)*VLOOKUP($F502,BY_IND_Demand_Drivers!$B$5:$J$100,9,FALSE)</f>
        <v>0</v>
      </c>
    </row>
    <row r="503" spans="1:9">
      <c r="A503" s="16">
        <f t="shared" si="6"/>
        <v>91</v>
      </c>
      <c r="C503" s="16" t="s">
        <v>11</v>
      </c>
      <c r="D503" s="16">
        <v>2026</v>
      </c>
      <c r="E503" s="16" t="s">
        <v>3</v>
      </c>
      <c r="F503" s="16" t="str">
        <f>VLOOKUP(A503,BY_IND_Demand_Drivers!$A$5:$B$95,2,FALSE)</f>
        <v>IODFL</v>
      </c>
      <c r="G503" s="16">
        <f>VLOOKUP($D503,'Growth rate'!$B$3:$S$93,6,FALSE)*VLOOKUP($F503,BY_IND_Demand_Drivers!$B$5:$J$100,7,FALSE)</f>
        <v>0.38587908497030976</v>
      </c>
      <c r="H503" s="16">
        <f>VLOOKUP($D503,'Growth rate'!$B$3:$S$93,6,FALSE)*VLOOKUP($F503,BY_IND_Demand_Drivers!$B$5:$J$100,8,FALSE)</f>
        <v>0</v>
      </c>
      <c r="I503" s="16">
        <f>VLOOKUP($D503,'Growth rate'!$B$3:$S$93,6,FALSE)*VLOOKUP($F503,BY_IND_Demand_Drivers!$B$5:$J$100,9,FALSE)</f>
        <v>0</v>
      </c>
    </row>
    <row r="504" spans="1:9">
      <c r="A504" s="16">
        <f t="shared" si="6"/>
        <v>91</v>
      </c>
      <c r="C504" s="16" t="s">
        <v>11</v>
      </c>
      <c r="D504" s="16">
        <v>2027</v>
      </c>
      <c r="E504" s="16" t="s">
        <v>3</v>
      </c>
      <c r="F504" s="16" t="str">
        <f>VLOOKUP(A504,BY_IND_Demand_Drivers!$A$5:$B$95,2,FALSE)</f>
        <v>IODFL</v>
      </c>
      <c r="G504" s="16">
        <f>VLOOKUP($D504,'Growth rate'!$B$3:$S$93,6,FALSE)*VLOOKUP($F504,BY_IND_Demand_Drivers!$B$5:$J$100,7,FALSE)</f>
        <v>0.3946708354399015</v>
      </c>
      <c r="H504" s="16">
        <f>VLOOKUP($D504,'Growth rate'!$B$3:$S$93,6,FALSE)*VLOOKUP($F504,BY_IND_Demand_Drivers!$B$5:$J$100,8,FALSE)</f>
        <v>0</v>
      </c>
      <c r="I504" s="16">
        <f>VLOOKUP($D504,'Growth rate'!$B$3:$S$93,6,FALSE)*VLOOKUP($F504,BY_IND_Demand_Drivers!$B$5:$J$100,9,FALSE)</f>
        <v>0</v>
      </c>
    </row>
    <row r="505" spans="1:9">
      <c r="A505" s="16">
        <f t="shared" si="6"/>
        <v>91</v>
      </c>
      <c r="C505" s="16" t="s">
        <v>11</v>
      </c>
      <c r="D505" s="16">
        <v>2028</v>
      </c>
      <c r="E505" s="16" t="s">
        <v>3</v>
      </c>
      <c r="F505" s="16" t="str">
        <f>VLOOKUP(A505,BY_IND_Demand_Drivers!$A$5:$B$95,2,FALSE)</f>
        <v>IODFL</v>
      </c>
      <c r="G505" s="16">
        <f>VLOOKUP($D505,'Growth rate'!$B$3:$S$93,6,FALSE)*VLOOKUP($F505,BY_IND_Demand_Drivers!$B$5:$J$100,7,FALSE)</f>
        <v>0.40346258590949319</v>
      </c>
      <c r="H505" s="16">
        <f>VLOOKUP($D505,'Growth rate'!$B$3:$S$93,6,FALSE)*VLOOKUP($F505,BY_IND_Demand_Drivers!$B$5:$J$100,8,FALSE)</f>
        <v>0</v>
      </c>
      <c r="I505" s="16">
        <f>VLOOKUP($D505,'Growth rate'!$B$3:$S$93,6,FALSE)*VLOOKUP($F505,BY_IND_Demand_Drivers!$B$5:$J$100,9,FALSE)</f>
        <v>0</v>
      </c>
    </row>
    <row r="506" spans="1:9">
      <c r="A506" s="16">
        <f t="shared" si="6"/>
        <v>91</v>
      </c>
      <c r="C506" s="16" t="s">
        <v>11</v>
      </c>
      <c r="D506" s="16">
        <v>2029</v>
      </c>
      <c r="E506" s="16" t="s">
        <v>3</v>
      </c>
      <c r="F506" s="16" t="str">
        <f>VLOOKUP(A506,BY_IND_Demand_Drivers!$A$5:$B$95,2,FALSE)</f>
        <v>IODFL</v>
      </c>
      <c r="G506" s="16">
        <f>VLOOKUP($D506,'Growth rate'!$B$3:$S$93,6,FALSE)*VLOOKUP($F506,BY_IND_Demand_Drivers!$B$5:$J$100,7,FALSE)</f>
        <v>0.41225433637908482</v>
      </c>
      <c r="H506" s="16">
        <f>VLOOKUP($D506,'Growth rate'!$B$3:$S$93,6,FALSE)*VLOOKUP($F506,BY_IND_Demand_Drivers!$B$5:$J$100,8,FALSE)</f>
        <v>0</v>
      </c>
      <c r="I506" s="16">
        <f>VLOOKUP($D506,'Growth rate'!$B$3:$S$93,6,FALSE)*VLOOKUP($F506,BY_IND_Demand_Drivers!$B$5:$J$100,9,FALSE)</f>
        <v>0</v>
      </c>
    </row>
    <row r="507" spans="1:9">
      <c r="A507" s="16">
        <f t="shared" si="6"/>
        <v>91</v>
      </c>
      <c r="C507" s="16" t="s">
        <v>11</v>
      </c>
      <c r="D507" s="16">
        <v>2030</v>
      </c>
      <c r="E507" s="16" t="s">
        <v>3</v>
      </c>
      <c r="F507" s="16" t="str">
        <f>VLOOKUP(A507,BY_IND_Demand_Drivers!$A$5:$B$95,2,FALSE)</f>
        <v>IODFL</v>
      </c>
      <c r="G507" s="16">
        <f>VLOOKUP($D507,'Growth rate'!$B$3:$S$93,6,FALSE)*VLOOKUP($F507,BY_IND_Demand_Drivers!$B$5:$J$100,7,FALSE)</f>
        <v>0.42104608684867656</v>
      </c>
      <c r="H507" s="16">
        <f>VLOOKUP($D507,'Growth rate'!$B$3:$S$93,6,FALSE)*VLOOKUP($F507,BY_IND_Demand_Drivers!$B$5:$J$100,8,FALSE)</f>
        <v>0</v>
      </c>
      <c r="I507" s="16">
        <f>VLOOKUP($D507,'Growth rate'!$B$3:$S$93,6,FALSE)*VLOOKUP($F507,BY_IND_Demand_Drivers!$B$5:$J$100,9,FALSE)</f>
        <v>0</v>
      </c>
    </row>
    <row r="508" spans="1:9">
      <c r="A508" s="16">
        <f t="shared" si="6"/>
        <v>91</v>
      </c>
      <c r="C508" s="16" t="s">
        <v>11</v>
      </c>
      <c r="D508" s="16">
        <v>2031</v>
      </c>
      <c r="E508" s="16" t="s">
        <v>3</v>
      </c>
      <c r="F508" s="16" t="str">
        <f>VLOOKUP(A508,BY_IND_Demand_Drivers!$A$5:$B$95,2,FALSE)</f>
        <v>IODFL</v>
      </c>
      <c r="G508" s="16">
        <f>VLOOKUP($D508,'Growth rate'!$B$3:$S$93,6,FALSE)*VLOOKUP($F508,BY_IND_Demand_Drivers!$B$5:$J$100,7,FALSE)</f>
        <v>0.42983783731826819</v>
      </c>
      <c r="H508" s="16">
        <f>VLOOKUP($D508,'Growth rate'!$B$3:$S$93,6,FALSE)*VLOOKUP($F508,BY_IND_Demand_Drivers!$B$5:$J$100,8,FALSE)</f>
        <v>0</v>
      </c>
      <c r="I508" s="16">
        <f>VLOOKUP($D508,'Growth rate'!$B$3:$S$93,6,FALSE)*VLOOKUP($F508,BY_IND_Demand_Drivers!$B$5:$J$100,9,FALSE)</f>
        <v>0</v>
      </c>
    </row>
    <row r="509" spans="1:9">
      <c r="A509" s="16">
        <f t="shared" si="6"/>
        <v>91</v>
      </c>
      <c r="C509" s="16" t="s">
        <v>11</v>
      </c>
      <c r="D509" s="16">
        <v>2032</v>
      </c>
      <c r="E509" s="16" t="s">
        <v>3</v>
      </c>
      <c r="F509" s="16" t="str">
        <f>VLOOKUP(A509,BY_IND_Demand_Drivers!$A$5:$B$95,2,FALSE)</f>
        <v>IODFL</v>
      </c>
      <c r="G509" s="16">
        <f>VLOOKUP($D509,'Growth rate'!$B$3:$S$93,6,FALSE)*VLOOKUP($F509,BY_IND_Demand_Drivers!$B$5:$J$100,7,FALSE)</f>
        <v>0.43862958778785993</v>
      </c>
      <c r="H509" s="16">
        <f>VLOOKUP($D509,'Growth rate'!$B$3:$S$93,6,FALSE)*VLOOKUP($F509,BY_IND_Demand_Drivers!$B$5:$J$100,8,FALSE)</f>
        <v>0</v>
      </c>
      <c r="I509" s="16">
        <f>VLOOKUP($D509,'Growth rate'!$B$3:$S$93,6,FALSE)*VLOOKUP($F509,BY_IND_Demand_Drivers!$B$5:$J$100,9,FALSE)</f>
        <v>0</v>
      </c>
    </row>
    <row r="510" spans="1:9">
      <c r="A510" s="16">
        <f t="shared" si="6"/>
        <v>91</v>
      </c>
      <c r="C510" s="16" t="s">
        <v>11</v>
      </c>
      <c r="D510" s="16">
        <v>2033</v>
      </c>
      <c r="E510" s="16" t="s">
        <v>3</v>
      </c>
      <c r="F510" s="16" t="str">
        <f>VLOOKUP(A510,BY_IND_Demand_Drivers!$A$5:$B$95,2,FALSE)</f>
        <v>IODFL</v>
      </c>
      <c r="G510" s="16">
        <f>VLOOKUP($D510,'Growth rate'!$B$3:$S$93,6,FALSE)*VLOOKUP($F510,BY_IND_Demand_Drivers!$B$5:$J$100,7,FALSE)</f>
        <v>0.44742133825745162</v>
      </c>
      <c r="H510" s="16">
        <f>VLOOKUP($D510,'Growth rate'!$B$3:$S$93,6,FALSE)*VLOOKUP($F510,BY_IND_Demand_Drivers!$B$5:$J$100,8,FALSE)</f>
        <v>0</v>
      </c>
      <c r="I510" s="16">
        <f>VLOOKUP($D510,'Growth rate'!$B$3:$S$93,6,FALSE)*VLOOKUP($F510,BY_IND_Demand_Drivers!$B$5:$J$100,9,FALSE)</f>
        <v>0</v>
      </c>
    </row>
    <row r="511" spans="1:9">
      <c r="A511" s="16">
        <f t="shared" si="6"/>
        <v>91</v>
      </c>
      <c r="C511" s="16" t="s">
        <v>11</v>
      </c>
      <c r="D511" s="16">
        <v>2034</v>
      </c>
      <c r="E511" s="16" t="s">
        <v>3</v>
      </c>
      <c r="F511" s="16" t="str">
        <f>VLOOKUP(A511,BY_IND_Demand_Drivers!$A$5:$B$95,2,FALSE)</f>
        <v>IODFL</v>
      </c>
      <c r="G511" s="16">
        <f>VLOOKUP($D511,'Growth rate'!$B$3:$S$93,6,FALSE)*VLOOKUP($F511,BY_IND_Demand_Drivers!$B$5:$J$100,7,FALSE)</f>
        <v>0.45621308872704325</v>
      </c>
      <c r="H511" s="16">
        <f>VLOOKUP($D511,'Growth rate'!$B$3:$S$93,6,FALSE)*VLOOKUP($F511,BY_IND_Demand_Drivers!$B$5:$J$100,8,FALSE)</f>
        <v>0</v>
      </c>
      <c r="I511" s="16">
        <f>VLOOKUP($D511,'Growth rate'!$B$3:$S$93,6,FALSE)*VLOOKUP($F511,BY_IND_Demand_Drivers!$B$5:$J$100,9,FALSE)</f>
        <v>0</v>
      </c>
    </row>
    <row r="512" spans="1:9">
      <c r="A512" s="16">
        <f t="shared" si="6"/>
        <v>91</v>
      </c>
      <c r="C512" s="16" t="s">
        <v>11</v>
      </c>
      <c r="D512" s="16">
        <v>2035</v>
      </c>
      <c r="E512" s="16" t="s">
        <v>3</v>
      </c>
      <c r="F512" s="16" t="str">
        <f>VLOOKUP(A512,BY_IND_Demand_Drivers!$A$5:$B$95,2,FALSE)</f>
        <v>IODFL</v>
      </c>
      <c r="G512" s="16">
        <f>VLOOKUP($D512,'Growth rate'!$B$3:$S$93,6,FALSE)*VLOOKUP($F512,BY_IND_Demand_Drivers!$B$5:$J$100,7,FALSE)</f>
        <v>0.46500483919663499</v>
      </c>
      <c r="H512" s="16">
        <f>VLOOKUP($D512,'Growth rate'!$B$3:$S$93,6,FALSE)*VLOOKUP($F512,BY_IND_Demand_Drivers!$B$5:$J$100,8,FALSE)</f>
        <v>0</v>
      </c>
      <c r="I512" s="16">
        <f>VLOOKUP($D512,'Growth rate'!$B$3:$S$93,6,FALSE)*VLOOKUP($F512,BY_IND_Demand_Drivers!$B$5:$J$100,9,FALSE)</f>
        <v>0</v>
      </c>
    </row>
    <row r="513" spans="1:9">
      <c r="A513" s="16">
        <f t="shared" si="6"/>
        <v>91</v>
      </c>
      <c r="C513" s="16" t="s">
        <v>11</v>
      </c>
      <c r="D513" s="16">
        <v>2036</v>
      </c>
      <c r="E513" s="16" t="s">
        <v>3</v>
      </c>
      <c r="F513" s="16" t="str">
        <f>VLOOKUP(A513,BY_IND_Demand_Drivers!$A$5:$B$95,2,FALSE)</f>
        <v>IODFL</v>
      </c>
      <c r="G513" s="16">
        <f>VLOOKUP($D513,'Growth rate'!$B$3:$S$93,6,FALSE)*VLOOKUP($F513,BY_IND_Demand_Drivers!$B$5:$J$100,7,FALSE)</f>
        <v>0.47379658966622668</v>
      </c>
      <c r="H513" s="16">
        <f>VLOOKUP($D513,'Growth rate'!$B$3:$S$93,6,FALSE)*VLOOKUP($F513,BY_IND_Demand_Drivers!$B$5:$J$100,8,FALSE)</f>
        <v>0</v>
      </c>
      <c r="I513" s="16">
        <f>VLOOKUP($D513,'Growth rate'!$B$3:$S$93,6,FALSE)*VLOOKUP($F513,BY_IND_Demand_Drivers!$B$5:$J$100,9,FALSE)</f>
        <v>0</v>
      </c>
    </row>
    <row r="514" spans="1:9">
      <c r="A514" s="16">
        <f t="shared" si="6"/>
        <v>91</v>
      </c>
      <c r="C514" s="16" t="s">
        <v>11</v>
      </c>
      <c r="D514" s="16">
        <v>2037</v>
      </c>
      <c r="E514" s="16" t="s">
        <v>3</v>
      </c>
      <c r="F514" s="16" t="str">
        <f>VLOOKUP(A514,BY_IND_Demand_Drivers!$A$5:$B$95,2,FALSE)</f>
        <v>IODFL</v>
      </c>
      <c r="G514" s="16">
        <f>VLOOKUP($D514,'Growth rate'!$B$3:$S$93,6,FALSE)*VLOOKUP($F514,BY_IND_Demand_Drivers!$B$5:$J$100,7,FALSE)</f>
        <v>0.48258834013581836</v>
      </c>
      <c r="H514" s="16">
        <f>VLOOKUP($D514,'Growth rate'!$B$3:$S$93,6,FALSE)*VLOOKUP($F514,BY_IND_Demand_Drivers!$B$5:$J$100,8,FALSE)</f>
        <v>0</v>
      </c>
      <c r="I514" s="16">
        <f>VLOOKUP($D514,'Growth rate'!$B$3:$S$93,6,FALSE)*VLOOKUP($F514,BY_IND_Demand_Drivers!$B$5:$J$100,9,FALSE)</f>
        <v>0</v>
      </c>
    </row>
    <row r="515" spans="1:9">
      <c r="A515" s="16">
        <f t="shared" si="6"/>
        <v>91</v>
      </c>
      <c r="C515" s="16" t="s">
        <v>11</v>
      </c>
      <c r="D515" s="16">
        <v>2038</v>
      </c>
      <c r="E515" s="16" t="s">
        <v>3</v>
      </c>
      <c r="F515" s="16" t="str">
        <f>VLOOKUP(A515,BY_IND_Demand_Drivers!$A$5:$B$95,2,FALSE)</f>
        <v>IODFL</v>
      </c>
      <c r="G515" s="16">
        <f>VLOOKUP($D515,'Growth rate'!$B$3:$S$93,6,FALSE)*VLOOKUP($F515,BY_IND_Demand_Drivers!$B$5:$J$100,7,FALSE)</f>
        <v>0.49138009060540999</v>
      </c>
      <c r="H515" s="16">
        <f>VLOOKUP($D515,'Growth rate'!$B$3:$S$93,6,FALSE)*VLOOKUP($F515,BY_IND_Demand_Drivers!$B$5:$J$100,8,FALSE)</f>
        <v>0</v>
      </c>
      <c r="I515" s="16">
        <f>VLOOKUP($D515,'Growth rate'!$B$3:$S$93,6,FALSE)*VLOOKUP($F515,BY_IND_Demand_Drivers!$B$5:$J$100,9,FALSE)</f>
        <v>0</v>
      </c>
    </row>
    <row r="516" spans="1:9">
      <c r="A516" s="16">
        <f t="shared" si="6"/>
        <v>91</v>
      </c>
      <c r="C516" s="16" t="s">
        <v>11</v>
      </c>
      <c r="D516" s="16">
        <v>2039</v>
      </c>
      <c r="E516" s="16" t="s">
        <v>3</v>
      </c>
      <c r="F516" s="16" t="str">
        <f>VLOOKUP(A516,BY_IND_Demand_Drivers!$A$5:$B$95,2,FALSE)</f>
        <v>IODFL</v>
      </c>
      <c r="G516" s="16">
        <f>VLOOKUP($D516,'Growth rate'!$B$3:$S$93,6,FALSE)*VLOOKUP($F516,BY_IND_Demand_Drivers!$B$5:$J$100,7,FALSE)</f>
        <v>0.50017184107500168</v>
      </c>
      <c r="H516" s="16">
        <f>VLOOKUP($D516,'Growth rate'!$B$3:$S$93,6,FALSE)*VLOOKUP($F516,BY_IND_Demand_Drivers!$B$5:$J$100,8,FALSE)</f>
        <v>0</v>
      </c>
      <c r="I516" s="16">
        <f>VLOOKUP($D516,'Growth rate'!$B$3:$S$93,6,FALSE)*VLOOKUP($F516,BY_IND_Demand_Drivers!$B$5:$J$100,9,FALSE)</f>
        <v>0</v>
      </c>
    </row>
    <row r="517" spans="1:9">
      <c r="A517" s="16">
        <f t="shared" si="6"/>
        <v>91</v>
      </c>
      <c r="C517" s="16" t="s">
        <v>11</v>
      </c>
      <c r="D517" s="16">
        <v>2040</v>
      </c>
      <c r="E517" s="16" t="s">
        <v>3</v>
      </c>
      <c r="F517" s="16" t="str">
        <f>VLOOKUP(A517,BY_IND_Demand_Drivers!$A$5:$B$95,2,FALSE)</f>
        <v>IODFL</v>
      </c>
      <c r="G517" s="16">
        <f>VLOOKUP($D517,'Growth rate'!$B$3:$S$93,6,FALSE)*VLOOKUP($F517,BY_IND_Demand_Drivers!$B$5:$J$100,7,FALSE)</f>
        <v>0.50896359154459336</v>
      </c>
      <c r="H517" s="16">
        <f>VLOOKUP($D517,'Growth rate'!$B$3:$S$93,6,FALSE)*VLOOKUP($F517,BY_IND_Demand_Drivers!$B$5:$J$100,8,FALSE)</f>
        <v>0</v>
      </c>
      <c r="I517" s="16">
        <f>VLOOKUP($D517,'Growth rate'!$B$3:$S$93,6,FALSE)*VLOOKUP($F517,BY_IND_Demand_Drivers!$B$5:$J$100,9,FALSE)</f>
        <v>0</v>
      </c>
    </row>
    <row r="518" spans="1:9">
      <c r="A518" s="16">
        <f t="shared" si="6"/>
        <v>91</v>
      </c>
      <c r="C518" s="16" t="s">
        <v>11</v>
      </c>
      <c r="D518" s="16">
        <v>2041</v>
      </c>
      <c r="E518" s="16" t="s">
        <v>3</v>
      </c>
      <c r="F518" s="16" t="str">
        <f>VLOOKUP(A518,BY_IND_Demand_Drivers!$A$5:$B$95,2,FALSE)</f>
        <v>IODFL</v>
      </c>
      <c r="G518" s="16">
        <f>VLOOKUP($D518,'Growth rate'!$B$3:$S$93,6,FALSE)*VLOOKUP($F518,BY_IND_Demand_Drivers!$B$5:$J$100,7,FALSE)</f>
        <v>0.51775534201418505</v>
      </c>
      <c r="H518" s="16">
        <f>VLOOKUP($D518,'Growth rate'!$B$3:$S$93,6,FALSE)*VLOOKUP($F518,BY_IND_Demand_Drivers!$B$5:$J$100,8,FALSE)</f>
        <v>0</v>
      </c>
      <c r="I518" s="16">
        <f>VLOOKUP($D518,'Growth rate'!$B$3:$S$93,6,FALSE)*VLOOKUP($F518,BY_IND_Demand_Drivers!$B$5:$J$100,9,FALSE)</f>
        <v>0</v>
      </c>
    </row>
    <row r="519" spans="1:9">
      <c r="A519" s="16">
        <f t="shared" si="6"/>
        <v>91</v>
      </c>
      <c r="C519" s="16" t="s">
        <v>11</v>
      </c>
      <c r="D519" s="16">
        <v>2042</v>
      </c>
      <c r="E519" s="16" t="s">
        <v>3</v>
      </c>
      <c r="F519" s="16" t="str">
        <f>VLOOKUP(A519,BY_IND_Demand_Drivers!$A$5:$B$95,2,FALSE)</f>
        <v>IODFL</v>
      </c>
      <c r="G519" s="16">
        <f>VLOOKUP($D519,'Growth rate'!$B$3:$S$93,6,FALSE)*VLOOKUP($F519,BY_IND_Demand_Drivers!$B$5:$J$100,7,FALSE)</f>
        <v>0.52654709248377674</v>
      </c>
      <c r="H519" s="16">
        <f>VLOOKUP($D519,'Growth rate'!$B$3:$S$93,6,FALSE)*VLOOKUP($F519,BY_IND_Demand_Drivers!$B$5:$J$100,8,FALSE)</f>
        <v>0</v>
      </c>
      <c r="I519" s="16">
        <f>VLOOKUP($D519,'Growth rate'!$B$3:$S$93,6,FALSE)*VLOOKUP($F519,BY_IND_Demand_Drivers!$B$5:$J$100,9,FALSE)</f>
        <v>0</v>
      </c>
    </row>
    <row r="520" spans="1:9">
      <c r="A520" s="16">
        <f t="shared" si="6"/>
        <v>91</v>
      </c>
      <c r="C520" s="16" t="s">
        <v>11</v>
      </c>
      <c r="D520" s="16">
        <v>2043</v>
      </c>
      <c r="E520" s="16" t="s">
        <v>3</v>
      </c>
      <c r="F520" s="16" t="str">
        <f>VLOOKUP(A520,BY_IND_Demand_Drivers!$A$5:$B$95,2,FALSE)</f>
        <v>IODFL</v>
      </c>
      <c r="G520" s="16">
        <f>VLOOKUP($D520,'Growth rate'!$B$3:$S$93,6,FALSE)*VLOOKUP($F520,BY_IND_Demand_Drivers!$B$5:$J$100,7,FALSE)</f>
        <v>0.53533884295336842</v>
      </c>
      <c r="H520" s="16">
        <f>VLOOKUP($D520,'Growth rate'!$B$3:$S$93,6,FALSE)*VLOOKUP($F520,BY_IND_Demand_Drivers!$B$5:$J$100,8,FALSE)</f>
        <v>0</v>
      </c>
      <c r="I520" s="16">
        <f>VLOOKUP($D520,'Growth rate'!$B$3:$S$93,6,FALSE)*VLOOKUP($F520,BY_IND_Demand_Drivers!$B$5:$J$100,9,FALSE)</f>
        <v>0</v>
      </c>
    </row>
    <row r="521" spans="1:9">
      <c r="A521" s="16">
        <f t="shared" si="6"/>
        <v>91</v>
      </c>
      <c r="C521" s="16" t="s">
        <v>11</v>
      </c>
      <c r="D521" s="16">
        <v>2044</v>
      </c>
      <c r="E521" s="16" t="s">
        <v>3</v>
      </c>
      <c r="F521" s="16" t="str">
        <f>VLOOKUP(A521,BY_IND_Demand_Drivers!$A$5:$B$95,2,FALSE)</f>
        <v>IODFL</v>
      </c>
      <c r="G521" s="16">
        <f>VLOOKUP($D521,'Growth rate'!$B$3:$S$93,6,FALSE)*VLOOKUP($F521,BY_IND_Demand_Drivers!$B$5:$J$100,7,FALSE)</f>
        <v>0.54413059342296011</v>
      </c>
      <c r="H521" s="16">
        <f>VLOOKUP($D521,'Growth rate'!$B$3:$S$93,6,FALSE)*VLOOKUP($F521,BY_IND_Demand_Drivers!$B$5:$J$100,8,FALSE)</f>
        <v>0</v>
      </c>
      <c r="I521" s="16">
        <f>VLOOKUP($D521,'Growth rate'!$B$3:$S$93,6,FALSE)*VLOOKUP($F521,BY_IND_Demand_Drivers!$B$5:$J$100,9,FALSE)</f>
        <v>0</v>
      </c>
    </row>
    <row r="522" spans="1:9">
      <c r="A522" s="16">
        <f t="shared" si="6"/>
        <v>91</v>
      </c>
      <c r="C522" s="16" t="s">
        <v>11</v>
      </c>
      <c r="D522" s="16">
        <v>2045</v>
      </c>
      <c r="E522" s="16" t="s">
        <v>3</v>
      </c>
      <c r="F522" s="16" t="str">
        <f>VLOOKUP(A522,BY_IND_Demand_Drivers!$A$5:$B$95,2,FALSE)</f>
        <v>IODFL</v>
      </c>
      <c r="G522" s="16">
        <f>VLOOKUP($D522,'Growth rate'!$B$3:$S$93,6,FALSE)*VLOOKUP($F522,BY_IND_Demand_Drivers!$B$5:$J$100,7,FALSE)</f>
        <v>0.55292234389255179</v>
      </c>
      <c r="H522" s="16">
        <f>VLOOKUP($D522,'Growth rate'!$B$3:$S$93,6,FALSE)*VLOOKUP($F522,BY_IND_Demand_Drivers!$B$5:$J$100,8,FALSE)</f>
        <v>0</v>
      </c>
      <c r="I522" s="16">
        <f>VLOOKUP($D522,'Growth rate'!$B$3:$S$93,6,FALSE)*VLOOKUP($F522,BY_IND_Demand_Drivers!$B$5:$J$100,9,FALSE)</f>
        <v>0</v>
      </c>
    </row>
    <row r="523" spans="1:9">
      <c r="A523" s="16">
        <f t="shared" si="6"/>
        <v>91</v>
      </c>
      <c r="C523" s="16" t="s">
        <v>11</v>
      </c>
      <c r="D523" s="16">
        <v>2046</v>
      </c>
      <c r="E523" s="16" t="s">
        <v>3</v>
      </c>
      <c r="F523" s="16" t="str">
        <f>VLOOKUP(A523,BY_IND_Demand_Drivers!$A$5:$B$95,2,FALSE)</f>
        <v>IODFL</v>
      </c>
      <c r="G523" s="16">
        <f>VLOOKUP($D523,'Growth rate'!$B$3:$S$93,6,FALSE)*VLOOKUP($F523,BY_IND_Demand_Drivers!$B$5:$J$100,7,FALSE)</f>
        <v>0.56171409436214348</v>
      </c>
      <c r="H523" s="16">
        <f>VLOOKUP($D523,'Growth rate'!$B$3:$S$93,6,FALSE)*VLOOKUP($F523,BY_IND_Demand_Drivers!$B$5:$J$100,8,FALSE)</f>
        <v>0</v>
      </c>
      <c r="I523" s="16">
        <f>VLOOKUP($D523,'Growth rate'!$B$3:$S$93,6,FALSE)*VLOOKUP($F523,BY_IND_Demand_Drivers!$B$5:$J$100,9,FALSE)</f>
        <v>0</v>
      </c>
    </row>
    <row r="524" spans="1:9">
      <c r="A524" s="16">
        <f t="shared" si="6"/>
        <v>91</v>
      </c>
      <c r="C524" s="16" t="s">
        <v>11</v>
      </c>
      <c r="D524" s="16">
        <v>2047</v>
      </c>
      <c r="E524" s="16" t="s">
        <v>3</v>
      </c>
      <c r="F524" s="16" t="str">
        <f>VLOOKUP(A524,BY_IND_Demand_Drivers!$A$5:$B$95,2,FALSE)</f>
        <v>IODFL</v>
      </c>
      <c r="G524" s="16">
        <f>VLOOKUP($D524,'Growth rate'!$B$3:$S$93,6,FALSE)*VLOOKUP($F524,BY_IND_Demand_Drivers!$B$5:$J$100,7,FALSE)</f>
        <v>0.57050584483173516</v>
      </c>
      <c r="H524" s="16">
        <f>VLOOKUP($D524,'Growth rate'!$B$3:$S$93,6,FALSE)*VLOOKUP($F524,BY_IND_Demand_Drivers!$B$5:$J$100,8,FALSE)</f>
        <v>0</v>
      </c>
      <c r="I524" s="16">
        <f>VLOOKUP($D524,'Growth rate'!$B$3:$S$93,6,FALSE)*VLOOKUP($F524,BY_IND_Demand_Drivers!$B$5:$J$100,9,FALSE)</f>
        <v>0</v>
      </c>
    </row>
    <row r="525" spans="1:9">
      <c r="A525" s="16">
        <f t="shared" si="6"/>
        <v>91</v>
      </c>
      <c r="C525" s="16" t="s">
        <v>11</v>
      </c>
      <c r="D525" s="16">
        <v>2048</v>
      </c>
      <c r="E525" s="16" t="s">
        <v>3</v>
      </c>
      <c r="F525" s="16" t="str">
        <f>VLOOKUP(A525,BY_IND_Demand_Drivers!$A$5:$B$95,2,FALSE)</f>
        <v>IODFL</v>
      </c>
      <c r="G525" s="16">
        <f>VLOOKUP($D525,'Growth rate'!$B$3:$S$93,6,FALSE)*VLOOKUP($F525,BY_IND_Demand_Drivers!$B$5:$J$100,7,FALSE)</f>
        <v>0.57929759530132696</v>
      </c>
      <c r="H525" s="16">
        <f>VLOOKUP($D525,'Growth rate'!$B$3:$S$93,6,FALSE)*VLOOKUP($F525,BY_IND_Demand_Drivers!$B$5:$J$100,8,FALSE)</f>
        <v>0</v>
      </c>
      <c r="I525" s="16">
        <f>VLOOKUP($D525,'Growth rate'!$B$3:$S$93,6,FALSE)*VLOOKUP($F525,BY_IND_Demand_Drivers!$B$5:$J$100,9,FALSE)</f>
        <v>0</v>
      </c>
    </row>
    <row r="526" spans="1:9">
      <c r="A526" s="16">
        <f t="shared" si="6"/>
        <v>91</v>
      </c>
      <c r="C526" s="16" t="s">
        <v>11</v>
      </c>
      <c r="D526" s="16">
        <v>2049</v>
      </c>
      <c r="E526" s="16" t="s">
        <v>3</v>
      </c>
      <c r="F526" s="16" t="str">
        <f>VLOOKUP(A526,BY_IND_Demand_Drivers!$A$5:$B$95,2,FALSE)</f>
        <v>IODFL</v>
      </c>
      <c r="G526" s="16">
        <f>VLOOKUP($D526,'Growth rate'!$B$3:$S$93,6,FALSE)*VLOOKUP($F526,BY_IND_Demand_Drivers!$B$5:$J$100,7,FALSE)</f>
        <v>0.58808934577091854</v>
      </c>
      <c r="H526" s="16">
        <f>VLOOKUP($D526,'Growth rate'!$B$3:$S$93,6,FALSE)*VLOOKUP($F526,BY_IND_Demand_Drivers!$B$5:$J$100,8,FALSE)</f>
        <v>0</v>
      </c>
      <c r="I526" s="16">
        <f>VLOOKUP($D526,'Growth rate'!$B$3:$S$93,6,FALSE)*VLOOKUP($F526,BY_IND_Demand_Drivers!$B$5:$J$100,9,FALSE)</f>
        <v>0</v>
      </c>
    </row>
    <row r="527" spans="1:9">
      <c r="A527" s="16">
        <f t="shared" si="6"/>
        <v>91</v>
      </c>
      <c r="C527" s="16" t="s">
        <v>11</v>
      </c>
      <c r="D527" s="16">
        <v>2050</v>
      </c>
      <c r="E527" s="16" t="s">
        <v>3</v>
      </c>
      <c r="F527" s="16" t="str">
        <f>VLOOKUP(A527,BY_IND_Demand_Drivers!$A$5:$B$95,2,FALSE)</f>
        <v>IODFL</v>
      </c>
      <c r="G527" s="16">
        <f>VLOOKUP($D527,'Growth rate'!$B$3:$S$93,6,FALSE)*VLOOKUP($F527,BY_IND_Demand_Drivers!$B$5:$J$100,7,FALSE)</f>
        <v>0.59688109624051022</v>
      </c>
      <c r="H527" s="16">
        <f>VLOOKUP($D527,'Growth rate'!$B$3:$S$93,6,FALSE)*VLOOKUP($F527,BY_IND_Demand_Drivers!$B$5:$J$100,8,FALSE)</f>
        <v>0</v>
      </c>
      <c r="I527" s="16">
        <f>VLOOKUP($D527,'Growth rate'!$B$3:$S$93,6,FALSE)*VLOOKUP($F527,BY_IND_Demand_Drivers!$B$5:$J$100,9,FALSE)</f>
        <v>0</v>
      </c>
    </row>
    <row r="528" spans="1:9">
      <c r="A528" s="16">
        <f t="shared" si="6"/>
        <v>91</v>
      </c>
      <c r="C528" s="16" t="s">
        <v>11</v>
      </c>
      <c r="D528" s="16">
        <v>2051</v>
      </c>
      <c r="E528" s="16" t="s">
        <v>3</v>
      </c>
      <c r="F528" s="16" t="str">
        <f>VLOOKUP(A528,BY_IND_Demand_Drivers!$A$5:$B$95,2,FALSE)</f>
        <v>IODFL</v>
      </c>
      <c r="G528" s="16">
        <f>VLOOKUP($D528,'Growth rate'!$B$3:$S$93,6,FALSE)*VLOOKUP($F528,BY_IND_Demand_Drivers!$B$5:$J$100,7,FALSE)</f>
        <v>0.60359173768441832</v>
      </c>
      <c r="H528" s="16">
        <f>VLOOKUP($D528,'Growth rate'!$B$3:$S$93,6,FALSE)*VLOOKUP($F528,BY_IND_Demand_Drivers!$B$5:$J$100,8,FALSE)</f>
        <v>0</v>
      </c>
      <c r="I528" s="16">
        <f>VLOOKUP($D528,'Growth rate'!$B$3:$S$93,6,FALSE)*VLOOKUP($F528,BY_IND_Demand_Drivers!$B$5:$J$100,9,FALSE)</f>
        <v>0</v>
      </c>
    </row>
    <row r="529" spans="1:9">
      <c r="A529" s="16">
        <f t="shared" si="6"/>
        <v>91</v>
      </c>
      <c r="C529" s="16" t="s">
        <v>11</v>
      </c>
      <c r="D529" s="16">
        <v>2052</v>
      </c>
      <c r="E529" s="16" t="s">
        <v>3</v>
      </c>
      <c r="F529" s="16" t="str">
        <f>VLOOKUP(A529,BY_IND_Demand_Drivers!$A$5:$B$95,2,FALSE)</f>
        <v>IODFL</v>
      </c>
      <c r="G529" s="16">
        <f>VLOOKUP($D529,'Growth rate'!$B$3:$S$93,6,FALSE)*VLOOKUP($F529,BY_IND_Demand_Drivers!$B$5:$J$100,7,FALSE)</f>
        <v>0.61030237912832641</v>
      </c>
      <c r="H529" s="16">
        <f>VLOOKUP($D529,'Growth rate'!$B$3:$S$93,6,FALSE)*VLOOKUP($F529,BY_IND_Demand_Drivers!$B$5:$J$100,8,FALSE)</f>
        <v>0</v>
      </c>
      <c r="I529" s="16">
        <f>VLOOKUP($D529,'Growth rate'!$B$3:$S$93,6,FALSE)*VLOOKUP($F529,BY_IND_Demand_Drivers!$B$5:$J$100,9,FALSE)</f>
        <v>0</v>
      </c>
    </row>
    <row r="530" spans="1:9">
      <c r="A530" s="16">
        <f t="shared" si="6"/>
        <v>91</v>
      </c>
      <c r="C530" s="16" t="s">
        <v>11</v>
      </c>
      <c r="D530" s="16">
        <v>2053</v>
      </c>
      <c r="E530" s="16" t="s">
        <v>3</v>
      </c>
      <c r="F530" s="16" t="str">
        <f>VLOOKUP(A530,BY_IND_Demand_Drivers!$A$5:$B$95,2,FALSE)</f>
        <v>IODFL</v>
      </c>
      <c r="G530" s="16">
        <f>VLOOKUP($D530,'Growth rate'!$B$3:$S$93,6,FALSE)*VLOOKUP($F530,BY_IND_Demand_Drivers!$B$5:$J$100,7,FALSE)</f>
        <v>0.61701302057223473</v>
      </c>
      <c r="H530" s="16">
        <f>VLOOKUP($D530,'Growth rate'!$B$3:$S$93,6,FALSE)*VLOOKUP($F530,BY_IND_Demand_Drivers!$B$5:$J$100,8,FALSE)</f>
        <v>0</v>
      </c>
      <c r="I530" s="16">
        <f>VLOOKUP($D530,'Growth rate'!$B$3:$S$93,6,FALSE)*VLOOKUP($F530,BY_IND_Demand_Drivers!$B$5:$J$100,9,FALSE)</f>
        <v>0</v>
      </c>
    </row>
    <row r="531" spans="1:9">
      <c r="A531" s="16">
        <f t="shared" si="6"/>
        <v>91</v>
      </c>
      <c r="C531" s="16" t="s">
        <v>11</v>
      </c>
      <c r="D531" s="16">
        <v>2054</v>
      </c>
      <c r="E531" s="16" t="s">
        <v>3</v>
      </c>
      <c r="F531" s="16" t="str">
        <f>VLOOKUP(A531,BY_IND_Demand_Drivers!$A$5:$B$95,2,FALSE)</f>
        <v>IODFL</v>
      </c>
      <c r="G531" s="16">
        <f>VLOOKUP($D531,'Growth rate'!$B$3:$S$93,6,FALSE)*VLOOKUP($F531,BY_IND_Demand_Drivers!$B$5:$J$100,7,FALSE)</f>
        <v>0.62372366201614282</v>
      </c>
      <c r="H531" s="16">
        <f>VLOOKUP($D531,'Growth rate'!$B$3:$S$93,6,FALSE)*VLOOKUP($F531,BY_IND_Demand_Drivers!$B$5:$J$100,8,FALSE)</f>
        <v>0</v>
      </c>
      <c r="I531" s="16">
        <f>VLOOKUP($D531,'Growth rate'!$B$3:$S$93,6,FALSE)*VLOOKUP($F531,BY_IND_Demand_Drivers!$B$5:$J$100,9,FALSE)</f>
        <v>0</v>
      </c>
    </row>
    <row r="532" spans="1:9">
      <c r="A532" s="16">
        <f t="shared" si="6"/>
        <v>91</v>
      </c>
      <c r="C532" s="16" t="s">
        <v>11</v>
      </c>
      <c r="D532" s="16">
        <v>2055</v>
      </c>
      <c r="E532" s="16" t="s">
        <v>3</v>
      </c>
      <c r="F532" s="16" t="str">
        <f>VLOOKUP(A532,BY_IND_Demand_Drivers!$A$5:$B$95,2,FALSE)</f>
        <v>IODFL</v>
      </c>
      <c r="G532" s="16">
        <f>VLOOKUP($D532,'Growth rate'!$B$3:$S$93,6,FALSE)*VLOOKUP($F532,BY_IND_Demand_Drivers!$B$5:$J$100,7,FALSE)</f>
        <v>0.63043430346005103</v>
      </c>
      <c r="H532" s="16">
        <f>VLOOKUP($D532,'Growth rate'!$B$3:$S$93,6,FALSE)*VLOOKUP($F532,BY_IND_Demand_Drivers!$B$5:$J$100,8,FALSE)</f>
        <v>0</v>
      </c>
      <c r="I532" s="16">
        <f>VLOOKUP($D532,'Growth rate'!$B$3:$S$93,6,FALSE)*VLOOKUP($F532,BY_IND_Demand_Drivers!$B$5:$J$100,9,FALSE)</f>
        <v>0</v>
      </c>
    </row>
    <row r="533" spans="1:9">
      <c r="A533" s="16">
        <f t="shared" si="6"/>
        <v>91</v>
      </c>
      <c r="C533" s="16" t="s">
        <v>11</v>
      </c>
      <c r="D533" s="16">
        <v>2056</v>
      </c>
      <c r="E533" s="16" t="s">
        <v>3</v>
      </c>
      <c r="F533" s="16" t="str">
        <f>VLOOKUP(A533,BY_IND_Demand_Drivers!$A$5:$B$95,2,FALSE)</f>
        <v>IODFL</v>
      </c>
      <c r="G533" s="16">
        <f>VLOOKUP($D533,'Growth rate'!$B$3:$S$93,6,FALSE)*VLOOKUP($F533,BY_IND_Demand_Drivers!$B$5:$J$100,7,FALSE)</f>
        <v>0.63761792029544584</v>
      </c>
      <c r="H533" s="16">
        <f>VLOOKUP($D533,'Growth rate'!$B$3:$S$93,6,FALSE)*VLOOKUP($F533,BY_IND_Demand_Drivers!$B$5:$J$100,8,FALSE)</f>
        <v>0</v>
      </c>
      <c r="I533" s="16">
        <f>VLOOKUP($D533,'Growth rate'!$B$3:$S$93,6,FALSE)*VLOOKUP($F533,BY_IND_Demand_Drivers!$B$5:$J$100,9,FALSE)</f>
        <v>0</v>
      </c>
    </row>
    <row r="534" spans="1:9">
      <c r="A534" s="16">
        <f t="shared" si="6"/>
        <v>91</v>
      </c>
      <c r="C534" s="16" t="s">
        <v>11</v>
      </c>
      <c r="D534" s="16">
        <v>2057</v>
      </c>
      <c r="E534" s="16" t="s">
        <v>3</v>
      </c>
      <c r="F534" s="16" t="str">
        <f>VLOOKUP(A534,BY_IND_Demand_Drivers!$A$5:$B$95,2,FALSE)</f>
        <v>IODFL</v>
      </c>
      <c r="G534" s="16">
        <f>VLOOKUP($D534,'Growth rate'!$B$3:$S$93,6,FALSE)*VLOOKUP($F534,BY_IND_Demand_Drivers!$B$5:$J$100,7,FALSE)</f>
        <v>0.64480153713084054</v>
      </c>
      <c r="H534" s="16">
        <f>VLOOKUP($D534,'Growth rate'!$B$3:$S$93,6,FALSE)*VLOOKUP($F534,BY_IND_Demand_Drivers!$B$5:$J$100,8,FALSE)</f>
        <v>0</v>
      </c>
      <c r="I534" s="16">
        <f>VLOOKUP($D534,'Growth rate'!$B$3:$S$93,6,FALSE)*VLOOKUP($F534,BY_IND_Demand_Drivers!$B$5:$J$100,9,FALSE)</f>
        <v>0</v>
      </c>
    </row>
    <row r="535" spans="1:9">
      <c r="A535" s="16">
        <f t="shared" ref="A535:A577" si="7">A453+1</f>
        <v>91</v>
      </c>
      <c r="C535" s="16" t="s">
        <v>11</v>
      </c>
      <c r="D535" s="16">
        <v>2058</v>
      </c>
      <c r="E535" s="16" t="s">
        <v>3</v>
      </c>
      <c r="F535" s="16" t="str">
        <f>VLOOKUP(A535,BY_IND_Demand_Drivers!$A$5:$B$95,2,FALSE)</f>
        <v>IODFL</v>
      </c>
      <c r="G535" s="16">
        <f>VLOOKUP($D535,'Growth rate'!$B$3:$S$93,6,FALSE)*VLOOKUP($F535,BY_IND_Demand_Drivers!$B$5:$J$100,7,FALSE)</f>
        <v>0.65198515396623535</v>
      </c>
      <c r="H535" s="16">
        <f>VLOOKUP($D535,'Growth rate'!$B$3:$S$93,6,FALSE)*VLOOKUP($F535,BY_IND_Demand_Drivers!$B$5:$J$100,8,FALSE)</f>
        <v>0</v>
      </c>
      <c r="I535" s="16">
        <f>VLOOKUP($D535,'Growth rate'!$B$3:$S$93,6,FALSE)*VLOOKUP($F535,BY_IND_Demand_Drivers!$B$5:$J$100,9,FALSE)</f>
        <v>0</v>
      </c>
    </row>
    <row r="536" spans="1:9">
      <c r="A536" s="16">
        <f t="shared" si="7"/>
        <v>91</v>
      </c>
      <c r="C536" s="16" t="s">
        <v>11</v>
      </c>
      <c r="D536" s="16">
        <v>2059</v>
      </c>
      <c r="E536" s="16" t="s">
        <v>3</v>
      </c>
      <c r="F536" s="16" t="str">
        <f>VLOOKUP(A536,BY_IND_Demand_Drivers!$A$5:$B$95,2,FALSE)</f>
        <v>IODFL</v>
      </c>
      <c r="G536" s="16">
        <f>VLOOKUP($D536,'Growth rate'!$B$3:$S$93,6,FALSE)*VLOOKUP($F536,BY_IND_Demand_Drivers!$B$5:$J$100,7,FALSE)</f>
        <v>0.65916877080163017</v>
      </c>
      <c r="H536" s="16">
        <f>VLOOKUP($D536,'Growth rate'!$B$3:$S$93,6,FALSE)*VLOOKUP($F536,BY_IND_Demand_Drivers!$B$5:$J$100,8,FALSE)</f>
        <v>0</v>
      </c>
      <c r="I536" s="16">
        <f>VLOOKUP($D536,'Growth rate'!$B$3:$S$93,6,FALSE)*VLOOKUP($F536,BY_IND_Demand_Drivers!$B$5:$J$100,9,FALSE)</f>
        <v>0</v>
      </c>
    </row>
    <row r="537" spans="1:9">
      <c r="A537" s="16">
        <f t="shared" si="7"/>
        <v>91</v>
      </c>
      <c r="C537" s="16" t="s">
        <v>11</v>
      </c>
      <c r="D537" s="16">
        <v>2060</v>
      </c>
      <c r="E537" s="16" t="s">
        <v>3</v>
      </c>
      <c r="F537" s="16" t="str">
        <f>VLOOKUP(A537,BY_IND_Demand_Drivers!$A$5:$B$95,2,FALSE)</f>
        <v>IODFL</v>
      </c>
      <c r="G537" s="16">
        <f>VLOOKUP($D537,'Growth rate'!$B$3:$S$93,6,FALSE)*VLOOKUP($F537,BY_IND_Demand_Drivers!$B$5:$J$100,7,FALSE)</f>
        <v>0.66635238763702476</v>
      </c>
      <c r="H537" s="16">
        <f>VLOOKUP($D537,'Growth rate'!$B$3:$S$93,6,FALSE)*VLOOKUP($F537,BY_IND_Demand_Drivers!$B$5:$J$100,8,FALSE)</f>
        <v>0</v>
      </c>
      <c r="I537" s="16">
        <f>VLOOKUP($D537,'Growth rate'!$B$3:$S$93,6,FALSE)*VLOOKUP($F537,BY_IND_Demand_Drivers!$B$5:$J$100,9,FALSE)</f>
        <v>0</v>
      </c>
    </row>
    <row r="538" spans="1:9">
      <c r="A538" s="16">
        <f t="shared" si="7"/>
        <v>91</v>
      </c>
      <c r="C538" s="16" t="s">
        <v>11</v>
      </c>
      <c r="D538" s="16">
        <v>2061</v>
      </c>
      <c r="E538" s="16" t="s">
        <v>3</v>
      </c>
      <c r="F538" s="16" t="str">
        <f>VLOOKUP(A538,BY_IND_Demand_Drivers!$A$5:$B$95,2,FALSE)</f>
        <v>IODFL</v>
      </c>
      <c r="G538" s="16">
        <f>VLOOKUP($D538,'Growth rate'!$B$3:$S$93,6,FALSE)*VLOOKUP($F538,BY_IND_Demand_Drivers!$B$5:$J$100,7,FALSE)</f>
        <v>0.67348993673927793</v>
      </c>
      <c r="H538" s="16">
        <f>VLOOKUP($D538,'Growth rate'!$B$3:$S$93,6,FALSE)*VLOOKUP($F538,BY_IND_Demand_Drivers!$B$5:$J$100,8,FALSE)</f>
        <v>0</v>
      </c>
      <c r="I538" s="16">
        <f>VLOOKUP($D538,'Growth rate'!$B$3:$S$93,6,FALSE)*VLOOKUP($F538,BY_IND_Demand_Drivers!$B$5:$J$100,9,FALSE)</f>
        <v>0</v>
      </c>
    </row>
    <row r="539" spans="1:9">
      <c r="A539" s="16">
        <f t="shared" si="7"/>
        <v>91</v>
      </c>
      <c r="C539" s="16" t="s">
        <v>11</v>
      </c>
      <c r="D539" s="16">
        <v>2062</v>
      </c>
      <c r="E539" s="16" t="s">
        <v>3</v>
      </c>
      <c r="F539" s="16" t="str">
        <f>VLOOKUP(A539,BY_IND_Demand_Drivers!$A$5:$B$95,2,FALSE)</f>
        <v>IODFL</v>
      </c>
      <c r="G539" s="16">
        <f>VLOOKUP($D539,'Growth rate'!$B$3:$S$93,6,FALSE)*VLOOKUP($F539,BY_IND_Demand_Drivers!$B$5:$J$100,7,FALSE)</f>
        <v>0.68062748584153088</v>
      </c>
      <c r="H539" s="16">
        <f>VLOOKUP($D539,'Growth rate'!$B$3:$S$93,6,FALSE)*VLOOKUP($F539,BY_IND_Demand_Drivers!$B$5:$J$100,8,FALSE)</f>
        <v>0</v>
      </c>
      <c r="I539" s="16">
        <f>VLOOKUP($D539,'Growth rate'!$B$3:$S$93,6,FALSE)*VLOOKUP($F539,BY_IND_Demand_Drivers!$B$5:$J$100,9,FALSE)</f>
        <v>0</v>
      </c>
    </row>
    <row r="540" spans="1:9">
      <c r="A540" s="16">
        <f t="shared" si="7"/>
        <v>91</v>
      </c>
      <c r="C540" s="16" t="s">
        <v>11</v>
      </c>
      <c r="D540" s="16">
        <v>2063</v>
      </c>
      <c r="E540" s="16" t="s">
        <v>3</v>
      </c>
      <c r="F540" s="16" t="str">
        <f>VLOOKUP(A540,BY_IND_Demand_Drivers!$A$5:$B$95,2,FALSE)</f>
        <v>IODFL</v>
      </c>
      <c r="G540" s="16">
        <f>VLOOKUP($D540,'Growth rate'!$B$3:$S$93,6,FALSE)*VLOOKUP($F540,BY_IND_Demand_Drivers!$B$5:$J$100,7,FALSE)</f>
        <v>0.68776503494378383</v>
      </c>
      <c r="H540" s="16">
        <f>VLOOKUP($D540,'Growth rate'!$B$3:$S$93,6,FALSE)*VLOOKUP($F540,BY_IND_Demand_Drivers!$B$5:$J$100,8,FALSE)</f>
        <v>0</v>
      </c>
      <c r="I540" s="16">
        <f>VLOOKUP($D540,'Growth rate'!$B$3:$S$93,6,FALSE)*VLOOKUP($F540,BY_IND_Demand_Drivers!$B$5:$J$100,9,FALSE)</f>
        <v>0</v>
      </c>
    </row>
    <row r="541" spans="1:9">
      <c r="A541" s="16">
        <f t="shared" si="7"/>
        <v>91</v>
      </c>
      <c r="C541" s="16" t="s">
        <v>11</v>
      </c>
      <c r="D541" s="16">
        <v>2064</v>
      </c>
      <c r="E541" s="16" t="s">
        <v>3</v>
      </c>
      <c r="F541" s="16" t="str">
        <f>VLOOKUP(A541,BY_IND_Demand_Drivers!$A$5:$B$95,2,FALSE)</f>
        <v>IODFL</v>
      </c>
      <c r="G541" s="16">
        <f>VLOOKUP($D541,'Growth rate'!$B$3:$S$93,6,FALSE)*VLOOKUP($F541,BY_IND_Demand_Drivers!$B$5:$J$100,7,FALSE)</f>
        <v>0.69490258404603655</v>
      </c>
      <c r="H541" s="16">
        <f>VLOOKUP($D541,'Growth rate'!$B$3:$S$93,6,FALSE)*VLOOKUP($F541,BY_IND_Demand_Drivers!$B$5:$J$100,8,FALSE)</f>
        <v>0</v>
      </c>
      <c r="I541" s="16">
        <f>VLOOKUP($D541,'Growth rate'!$B$3:$S$93,6,FALSE)*VLOOKUP($F541,BY_IND_Demand_Drivers!$B$5:$J$100,9,FALSE)</f>
        <v>0</v>
      </c>
    </row>
    <row r="542" spans="1:9">
      <c r="A542" s="16">
        <f t="shared" si="7"/>
        <v>91</v>
      </c>
      <c r="C542" s="16" t="s">
        <v>11</v>
      </c>
      <c r="D542" s="16">
        <v>2065</v>
      </c>
      <c r="E542" s="16" t="s">
        <v>3</v>
      </c>
      <c r="F542" s="16" t="str">
        <f>VLOOKUP(A542,BY_IND_Demand_Drivers!$A$5:$B$95,2,FALSE)</f>
        <v>IODFL</v>
      </c>
      <c r="G542" s="16">
        <f>VLOOKUP($D542,'Growth rate'!$B$3:$S$93,6,FALSE)*VLOOKUP($F542,BY_IND_Demand_Drivers!$B$5:$J$100,7,FALSE)</f>
        <v>0.70204013314828972</v>
      </c>
      <c r="H542" s="16">
        <f>VLOOKUP($D542,'Growth rate'!$B$3:$S$93,6,FALSE)*VLOOKUP($F542,BY_IND_Demand_Drivers!$B$5:$J$100,8,FALSE)</f>
        <v>0</v>
      </c>
      <c r="I542" s="16">
        <f>VLOOKUP($D542,'Growth rate'!$B$3:$S$93,6,FALSE)*VLOOKUP($F542,BY_IND_Demand_Drivers!$B$5:$J$100,9,FALSE)</f>
        <v>0</v>
      </c>
    </row>
    <row r="543" spans="1:9">
      <c r="A543" s="16">
        <f t="shared" si="7"/>
        <v>91</v>
      </c>
      <c r="C543" s="16" t="s">
        <v>11</v>
      </c>
      <c r="D543" s="16">
        <v>2066</v>
      </c>
      <c r="E543" s="16" t="s">
        <v>3</v>
      </c>
      <c r="F543" s="16" t="str">
        <f>VLOOKUP(A543,BY_IND_Demand_Drivers!$A$5:$B$95,2,FALSE)</f>
        <v>IODFL</v>
      </c>
      <c r="G543" s="16">
        <f>VLOOKUP($D543,'Growth rate'!$B$3:$S$93,6,FALSE)*VLOOKUP($F543,BY_IND_Demand_Drivers!$B$5:$J$100,7,FALSE)</f>
        <v>0.70910321899659268</v>
      </c>
      <c r="H543" s="16">
        <f>VLOOKUP($D543,'Growth rate'!$B$3:$S$93,6,FALSE)*VLOOKUP($F543,BY_IND_Demand_Drivers!$B$5:$J$100,8,FALSE)</f>
        <v>0</v>
      </c>
      <c r="I543" s="16">
        <f>VLOOKUP($D543,'Growth rate'!$B$3:$S$93,6,FALSE)*VLOOKUP($F543,BY_IND_Demand_Drivers!$B$5:$J$100,9,FALSE)</f>
        <v>0</v>
      </c>
    </row>
    <row r="544" spans="1:9">
      <c r="A544" s="16">
        <f t="shared" si="7"/>
        <v>91</v>
      </c>
      <c r="C544" s="16" t="s">
        <v>11</v>
      </c>
      <c r="D544" s="16">
        <v>2067</v>
      </c>
      <c r="E544" s="16" t="s">
        <v>3</v>
      </c>
      <c r="F544" s="16" t="str">
        <f>VLOOKUP(A544,BY_IND_Demand_Drivers!$A$5:$B$95,2,FALSE)</f>
        <v>IODFL</v>
      </c>
      <c r="G544" s="16">
        <f>VLOOKUP($D544,'Growth rate'!$B$3:$S$93,6,FALSE)*VLOOKUP($F544,BY_IND_Demand_Drivers!$B$5:$J$100,7,FALSE)</f>
        <v>0.71616630484489585</v>
      </c>
      <c r="H544" s="16">
        <f>VLOOKUP($D544,'Growth rate'!$B$3:$S$93,6,FALSE)*VLOOKUP($F544,BY_IND_Demand_Drivers!$B$5:$J$100,8,FALSE)</f>
        <v>0</v>
      </c>
      <c r="I544" s="16">
        <f>VLOOKUP($D544,'Growth rate'!$B$3:$S$93,6,FALSE)*VLOOKUP($F544,BY_IND_Demand_Drivers!$B$5:$J$100,9,FALSE)</f>
        <v>0</v>
      </c>
    </row>
    <row r="545" spans="1:9">
      <c r="A545" s="16">
        <f t="shared" si="7"/>
        <v>91</v>
      </c>
      <c r="C545" s="16" t="s">
        <v>11</v>
      </c>
      <c r="D545" s="16">
        <v>2068</v>
      </c>
      <c r="E545" s="16" t="s">
        <v>3</v>
      </c>
      <c r="F545" s="16" t="str">
        <f>VLOOKUP(A545,BY_IND_Demand_Drivers!$A$5:$B$95,2,FALSE)</f>
        <v>IODFL</v>
      </c>
      <c r="G545" s="16">
        <f>VLOOKUP($D545,'Growth rate'!$B$3:$S$93,6,FALSE)*VLOOKUP($F545,BY_IND_Demand_Drivers!$B$5:$J$100,7,FALSE)</f>
        <v>0.7232293906931988</v>
      </c>
      <c r="H545" s="16">
        <f>VLOOKUP($D545,'Growth rate'!$B$3:$S$93,6,FALSE)*VLOOKUP($F545,BY_IND_Demand_Drivers!$B$5:$J$100,8,FALSE)</f>
        <v>0</v>
      </c>
      <c r="I545" s="16">
        <f>VLOOKUP($D545,'Growth rate'!$B$3:$S$93,6,FALSE)*VLOOKUP($F545,BY_IND_Demand_Drivers!$B$5:$J$100,9,FALSE)</f>
        <v>0</v>
      </c>
    </row>
    <row r="546" spans="1:9">
      <c r="A546" s="16">
        <f t="shared" si="7"/>
        <v>91</v>
      </c>
      <c r="C546" s="16" t="s">
        <v>11</v>
      </c>
      <c r="D546" s="16">
        <v>2069</v>
      </c>
      <c r="E546" s="16" t="s">
        <v>3</v>
      </c>
      <c r="F546" s="16" t="str">
        <f>VLOOKUP(A546,BY_IND_Demand_Drivers!$A$5:$B$95,2,FALSE)</f>
        <v>IODFL</v>
      </c>
      <c r="G546" s="16">
        <f>VLOOKUP($D546,'Growth rate'!$B$3:$S$93,6,FALSE)*VLOOKUP($F546,BY_IND_Demand_Drivers!$B$5:$J$100,7,FALSE)</f>
        <v>0.73029247654150209</v>
      </c>
      <c r="H546" s="16">
        <f>VLOOKUP($D546,'Growth rate'!$B$3:$S$93,6,FALSE)*VLOOKUP($F546,BY_IND_Demand_Drivers!$B$5:$J$100,8,FALSE)</f>
        <v>0</v>
      </c>
      <c r="I546" s="16">
        <f>VLOOKUP($D546,'Growth rate'!$B$3:$S$93,6,FALSE)*VLOOKUP($F546,BY_IND_Demand_Drivers!$B$5:$J$100,9,FALSE)</f>
        <v>0</v>
      </c>
    </row>
    <row r="547" spans="1:9">
      <c r="A547" s="16">
        <f t="shared" si="7"/>
        <v>91</v>
      </c>
      <c r="C547" s="16" t="s">
        <v>11</v>
      </c>
      <c r="D547" s="16">
        <v>2070</v>
      </c>
      <c r="E547" s="16" t="s">
        <v>3</v>
      </c>
      <c r="F547" s="16" t="str">
        <f>VLOOKUP(A547,BY_IND_Demand_Drivers!$A$5:$B$95,2,FALSE)</f>
        <v>IODFL</v>
      </c>
      <c r="G547" s="16">
        <f>VLOOKUP($D547,'Growth rate'!$B$3:$S$93,6,FALSE)*VLOOKUP($F547,BY_IND_Demand_Drivers!$B$5:$J$100,7,FALSE)</f>
        <v>0.73735556238980504</v>
      </c>
      <c r="H547" s="16">
        <f>VLOOKUP($D547,'Growth rate'!$B$3:$S$93,6,FALSE)*VLOOKUP($F547,BY_IND_Demand_Drivers!$B$5:$J$100,8,FALSE)</f>
        <v>0</v>
      </c>
      <c r="I547" s="16">
        <f>VLOOKUP($D547,'Growth rate'!$B$3:$S$93,6,FALSE)*VLOOKUP($F547,BY_IND_Demand_Drivers!$B$5:$J$100,9,FALSE)</f>
        <v>0</v>
      </c>
    </row>
    <row r="548" spans="1:9">
      <c r="A548" s="16">
        <f t="shared" si="7"/>
        <v>91</v>
      </c>
      <c r="C548" s="16" t="s">
        <v>11</v>
      </c>
      <c r="D548" s="16">
        <v>2071</v>
      </c>
      <c r="E548" s="16" t="s">
        <v>3</v>
      </c>
      <c r="F548" s="16" t="str">
        <f>VLOOKUP(A548,BY_IND_Demand_Drivers!$A$5:$B$95,2,FALSE)</f>
        <v>IODFL</v>
      </c>
      <c r="G548" s="16">
        <f>VLOOKUP($D548,'Growth rate'!$B$3:$S$93,6,FALSE)*VLOOKUP($F548,BY_IND_Demand_Drivers!$B$5:$J$100,7,FALSE)</f>
        <v>0.74404503217339257</v>
      </c>
      <c r="H548" s="16">
        <f>VLOOKUP($D548,'Growth rate'!$B$3:$S$93,6,FALSE)*VLOOKUP($F548,BY_IND_Demand_Drivers!$B$5:$J$100,8,FALSE)</f>
        <v>0</v>
      </c>
      <c r="I548" s="16">
        <f>VLOOKUP($D548,'Growth rate'!$B$3:$S$93,6,FALSE)*VLOOKUP($F548,BY_IND_Demand_Drivers!$B$5:$J$100,9,FALSE)</f>
        <v>0</v>
      </c>
    </row>
    <row r="549" spans="1:9">
      <c r="A549" s="16">
        <f t="shared" si="7"/>
        <v>91</v>
      </c>
      <c r="C549" s="16" t="s">
        <v>11</v>
      </c>
      <c r="D549" s="16">
        <v>2072</v>
      </c>
      <c r="E549" s="16" t="s">
        <v>3</v>
      </c>
      <c r="F549" s="16" t="str">
        <f>VLOOKUP(A549,BY_IND_Demand_Drivers!$A$5:$B$95,2,FALSE)</f>
        <v>IODFL</v>
      </c>
      <c r="G549" s="16">
        <f>VLOOKUP($D549,'Growth rate'!$B$3:$S$93,6,FALSE)*VLOOKUP($F549,BY_IND_Demand_Drivers!$B$5:$J$100,7,FALSE)</f>
        <v>0.7507345019569801</v>
      </c>
      <c r="H549" s="16">
        <f>VLOOKUP($D549,'Growth rate'!$B$3:$S$93,6,FALSE)*VLOOKUP($F549,BY_IND_Demand_Drivers!$B$5:$J$100,8,FALSE)</f>
        <v>0</v>
      </c>
      <c r="I549" s="16">
        <f>VLOOKUP($D549,'Growth rate'!$B$3:$S$93,6,FALSE)*VLOOKUP($F549,BY_IND_Demand_Drivers!$B$5:$J$100,9,FALSE)</f>
        <v>0</v>
      </c>
    </row>
    <row r="550" spans="1:9">
      <c r="A550" s="16">
        <f t="shared" si="7"/>
        <v>91</v>
      </c>
      <c r="C550" s="16" t="s">
        <v>11</v>
      </c>
      <c r="D550" s="16">
        <v>2073</v>
      </c>
      <c r="E550" s="16" t="s">
        <v>3</v>
      </c>
      <c r="F550" s="16" t="str">
        <f>VLOOKUP(A550,BY_IND_Demand_Drivers!$A$5:$B$95,2,FALSE)</f>
        <v>IODFL</v>
      </c>
      <c r="G550" s="16">
        <f>VLOOKUP($D550,'Growth rate'!$B$3:$S$93,6,FALSE)*VLOOKUP($F550,BY_IND_Demand_Drivers!$B$5:$J$100,7,FALSE)</f>
        <v>0.7574239717405673</v>
      </c>
      <c r="H550" s="16">
        <f>VLOOKUP($D550,'Growth rate'!$B$3:$S$93,6,FALSE)*VLOOKUP($F550,BY_IND_Demand_Drivers!$B$5:$J$100,8,FALSE)</f>
        <v>0</v>
      </c>
      <c r="I550" s="16">
        <f>VLOOKUP($D550,'Growth rate'!$B$3:$S$93,6,FALSE)*VLOOKUP($F550,BY_IND_Demand_Drivers!$B$5:$J$100,9,FALSE)</f>
        <v>0</v>
      </c>
    </row>
    <row r="551" spans="1:9">
      <c r="A551" s="16">
        <f t="shared" si="7"/>
        <v>91</v>
      </c>
      <c r="C551" s="16" t="s">
        <v>11</v>
      </c>
      <c r="D551" s="16">
        <v>2074</v>
      </c>
      <c r="E551" s="16" t="s">
        <v>3</v>
      </c>
      <c r="F551" s="16" t="str">
        <f>VLOOKUP(A551,BY_IND_Demand_Drivers!$A$5:$B$95,2,FALSE)</f>
        <v>IODFL</v>
      </c>
      <c r="G551" s="16">
        <f>VLOOKUP($D551,'Growth rate'!$B$3:$S$93,6,FALSE)*VLOOKUP($F551,BY_IND_Demand_Drivers!$B$5:$J$100,7,FALSE)</f>
        <v>0.76411344152415472</v>
      </c>
      <c r="H551" s="16">
        <f>VLOOKUP($D551,'Growth rate'!$B$3:$S$93,6,FALSE)*VLOOKUP($F551,BY_IND_Demand_Drivers!$B$5:$J$100,8,FALSE)</f>
        <v>0</v>
      </c>
      <c r="I551" s="16">
        <f>VLOOKUP($D551,'Growth rate'!$B$3:$S$93,6,FALSE)*VLOOKUP($F551,BY_IND_Demand_Drivers!$B$5:$J$100,9,FALSE)</f>
        <v>0</v>
      </c>
    </row>
    <row r="552" spans="1:9">
      <c r="A552" s="16">
        <f t="shared" si="7"/>
        <v>91</v>
      </c>
      <c r="C552" s="16" t="s">
        <v>11</v>
      </c>
      <c r="D552" s="16">
        <v>2075</v>
      </c>
      <c r="E552" s="16" t="s">
        <v>3</v>
      </c>
      <c r="F552" s="16" t="str">
        <f>VLOOKUP(A552,BY_IND_Demand_Drivers!$A$5:$B$95,2,FALSE)</f>
        <v>IODFL</v>
      </c>
      <c r="G552" s="16">
        <f>VLOOKUP($D552,'Growth rate'!$B$3:$S$93,6,FALSE)*VLOOKUP($F552,BY_IND_Demand_Drivers!$B$5:$J$100,7,FALSE)</f>
        <v>0.77080291130774226</v>
      </c>
      <c r="H552" s="16">
        <f>VLOOKUP($D552,'Growth rate'!$B$3:$S$93,6,FALSE)*VLOOKUP($F552,BY_IND_Demand_Drivers!$B$5:$J$100,8,FALSE)</f>
        <v>0</v>
      </c>
      <c r="I552" s="16">
        <f>VLOOKUP($D552,'Growth rate'!$B$3:$S$93,6,FALSE)*VLOOKUP($F552,BY_IND_Demand_Drivers!$B$5:$J$100,9,FALSE)</f>
        <v>0</v>
      </c>
    </row>
    <row r="553" spans="1:9">
      <c r="A553" s="16">
        <f t="shared" si="7"/>
        <v>91</v>
      </c>
      <c r="C553" s="16" t="s">
        <v>11</v>
      </c>
      <c r="D553" s="16">
        <v>2076</v>
      </c>
      <c r="E553" s="16" t="s">
        <v>3</v>
      </c>
      <c r="F553" s="16" t="str">
        <f>VLOOKUP(A553,BY_IND_Demand_Drivers!$A$5:$B$95,2,FALSE)</f>
        <v>IODFL</v>
      </c>
      <c r="G553" s="16">
        <f>VLOOKUP($D553,'Growth rate'!$B$3:$S$93,6,FALSE)*VLOOKUP($F553,BY_IND_Demand_Drivers!$B$5:$J$100,7,FALSE)</f>
        <v>0.77708447043634232</v>
      </c>
      <c r="H553" s="16">
        <f>VLOOKUP($D553,'Growth rate'!$B$3:$S$93,6,FALSE)*VLOOKUP($F553,BY_IND_Demand_Drivers!$B$5:$J$100,8,FALSE)</f>
        <v>0</v>
      </c>
      <c r="I553" s="16">
        <f>VLOOKUP($D553,'Growth rate'!$B$3:$S$93,6,FALSE)*VLOOKUP($F553,BY_IND_Demand_Drivers!$B$5:$J$100,9,FALSE)</f>
        <v>0</v>
      </c>
    </row>
    <row r="554" spans="1:9">
      <c r="A554" s="16">
        <f t="shared" si="7"/>
        <v>91</v>
      </c>
      <c r="C554" s="16" t="s">
        <v>11</v>
      </c>
      <c r="D554" s="16">
        <v>2077</v>
      </c>
      <c r="E554" s="16" t="s">
        <v>3</v>
      </c>
      <c r="F554" s="16" t="str">
        <f>VLOOKUP(A554,BY_IND_Demand_Drivers!$A$5:$B$95,2,FALSE)</f>
        <v>IODFL</v>
      </c>
      <c r="G554" s="16">
        <f>VLOOKUP($D554,'Growth rate'!$B$3:$S$93,6,FALSE)*VLOOKUP($F554,BY_IND_Demand_Drivers!$B$5:$J$100,7,FALSE)</f>
        <v>0.7833660295649425</v>
      </c>
      <c r="H554" s="16">
        <f>VLOOKUP($D554,'Growth rate'!$B$3:$S$93,6,FALSE)*VLOOKUP($F554,BY_IND_Demand_Drivers!$B$5:$J$100,8,FALSE)</f>
        <v>0</v>
      </c>
      <c r="I554" s="16">
        <f>VLOOKUP($D554,'Growth rate'!$B$3:$S$93,6,FALSE)*VLOOKUP($F554,BY_IND_Demand_Drivers!$B$5:$J$100,9,FALSE)</f>
        <v>0</v>
      </c>
    </row>
    <row r="555" spans="1:9">
      <c r="A555" s="16">
        <f t="shared" si="7"/>
        <v>91</v>
      </c>
      <c r="C555" s="16" t="s">
        <v>11</v>
      </c>
      <c r="D555" s="16">
        <v>2078</v>
      </c>
      <c r="E555" s="16" t="s">
        <v>3</v>
      </c>
      <c r="F555" s="16" t="str">
        <f>VLOOKUP(A555,BY_IND_Demand_Drivers!$A$5:$B$95,2,FALSE)</f>
        <v>IODFL</v>
      </c>
      <c r="G555" s="16">
        <f>VLOOKUP($D555,'Growth rate'!$B$3:$S$93,6,FALSE)*VLOOKUP($F555,BY_IND_Demand_Drivers!$B$5:$J$100,7,FALSE)</f>
        <v>0.78964758869354246</v>
      </c>
      <c r="H555" s="16">
        <f>VLOOKUP($D555,'Growth rate'!$B$3:$S$93,6,FALSE)*VLOOKUP($F555,BY_IND_Demand_Drivers!$B$5:$J$100,8,FALSE)</f>
        <v>0</v>
      </c>
      <c r="I555" s="16">
        <f>VLOOKUP($D555,'Growth rate'!$B$3:$S$93,6,FALSE)*VLOOKUP($F555,BY_IND_Demand_Drivers!$B$5:$J$100,9,FALSE)</f>
        <v>0</v>
      </c>
    </row>
    <row r="556" spans="1:9">
      <c r="A556" s="16">
        <f t="shared" si="7"/>
        <v>91</v>
      </c>
      <c r="C556" s="16" t="s">
        <v>11</v>
      </c>
      <c r="D556" s="16">
        <v>2079</v>
      </c>
      <c r="E556" s="16" t="s">
        <v>3</v>
      </c>
      <c r="F556" s="16" t="str">
        <f>VLOOKUP(A556,BY_IND_Demand_Drivers!$A$5:$B$95,2,FALSE)</f>
        <v>IODFL</v>
      </c>
      <c r="G556" s="16">
        <f>VLOOKUP($D556,'Growth rate'!$B$3:$S$93,6,FALSE)*VLOOKUP($F556,BY_IND_Demand_Drivers!$B$5:$J$100,7,FALSE)</f>
        <v>0.79592914782214252</v>
      </c>
      <c r="H556" s="16">
        <f>VLOOKUP($D556,'Growth rate'!$B$3:$S$93,6,FALSE)*VLOOKUP($F556,BY_IND_Demand_Drivers!$B$5:$J$100,8,FALSE)</f>
        <v>0</v>
      </c>
      <c r="I556" s="16">
        <f>VLOOKUP($D556,'Growth rate'!$B$3:$S$93,6,FALSE)*VLOOKUP($F556,BY_IND_Demand_Drivers!$B$5:$J$100,9,FALSE)</f>
        <v>0</v>
      </c>
    </row>
    <row r="557" spans="1:9">
      <c r="A557" s="16">
        <f t="shared" si="7"/>
        <v>91</v>
      </c>
      <c r="C557" s="16" t="s">
        <v>11</v>
      </c>
      <c r="D557" s="16">
        <v>2080</v>
      </c>
      <c r="E557" s="16" t="s">
        <v>3</v>
      </c>
      <c r="F557" s="16" t="str">
        <f>VLOOKUP(A557,BY_IND_Demand_Drivers!$A$5:$B$95,2,FALSE)</f>
        <v>IODFL</v>
      </c>
      <c r="G557" s="16">
        <f>VLOOKUP($D557,'Growth rate'!$B$3:$S$93,6,FALSE)*VLOOKUP($F557,BY_IND_Demand_Drivers!$B$5:$J$100,7,FALSE)</f>
        <v>0.8022107069507427</v>
      </c>
      <c r="H557" s="16">
        <f>VLOOKUP($D557,'Growth rate'!$B$3:$S$93,6,FALSE)*VLOOKUP($F557,BY_IND_Demand_Drivers!$B$5:$J$100,8,FALSE)</f>
        <v>0</v>
      </c>
      <c r="I557" s="16">
        <f>VLOOKUP($D557,'Growth rate'!$B$3:$S$93,6,FALSE)*VLOOKUP($F557,BY_IND_Demand_Drivers!$B$5:$J$100,9,FALSE)</f>
        <v>0</v>
      </c>
    </row>
    <row r="558" spans="1:9">
      <c r="A558" s="16">
        <f t="shared" si="7"/>
        <v>91</v>
      </c>
      <c r="C558" s="16" t="s">
        <v>11</v>
      </c>
      <c r="D558" s="16">
        <v>2081</v>
      </c>
      <c r="E558" s="16" t="s">
        <v>3</v>
      </c>
      <c r="F558" s="16" t="str">
        <f>VLOOKUP(A558,BY_IND_Demand_Drivers!$A$5:$B$95,2,FALSE)</f>
        <v>IODFL</v>
      </c>
      <c r="G558" s="16">
        <f>VLOOKUP($D558,'Growth rate'!$B$3:$S$93,6,FALSE)*VLOOKUP($F558,BY_IND_Demand_Drivers!$B$5:$J$100,7,FALSE)</f>
        <v>0.80772853655225896</v>
      </c>
      <c r="H558" s="16">
        <f>VLOOKUP($D558,'Growth rate'!$B$3:$S$93,6,FALSE)*VLOOKUP($F558,BY_IND_Demand_Drivers!$B$5:$J$100,8,FALSE)</f>
        <v>0</v>
      </c>
      <c r="I558" s="16">
        <f>VLOOKUP($D558,'Growth rate'!$B$3:$S$93,6,FALSE)*VLOOKUP($F558,BY_IND_Demand_Drivers!$B$5:$J$100,9,FALSE)</f>
        <v>0</v>
      </c>
    </row>
    <row r="559" spans="1:9">
      <c r="A559" s="16">
        <f t="shared" si="7"/>
        <v>91</v>
      </c>
      <c r="C559" s="16" t="s">
        <v>11</v>
      </c>
      <c r="D559" s="16">
        <v>2082</v>
      </c>
      <c r="E559" s="16" t="s">
        <v>3</v>
      </c>
      <c r="F559" s="16" t="str">
        <f>VLOOKUP(A559,BY_IND_Demand_Drivers!$A$5:$B$95,2,FALSE)</f>
        <v>IODFL</v>
      </c>
      <c r="G559" s="16">
        <f>VLOOKUP($D559,'Growth rate'!$B$3:$S$93,6,FALSE)*VLOOKUP($F559,BY_IND_Demand_Drivers!$B$5:$J$100,7,FALSE)</f>
        <v>0.81324636615377488</v>
      </c>
      <c r="H559" s="16">
        <f>VLOOKUP($D559,'Growth rate'!$B$3:$S$93,6,FALSE)*VLOOKUP($F559,BY_IND_Demand_Drivers!$B$5:$J$100,8,FALSE)</f>
        <v>0</v>
      </c>
      <c r="I559" s="16">
        <f>VLOOKUP($D559,'Growth rate'!$B$3:$S$93,6,FALSE)*VLOOKUP($F559,BY_IND_Demand_Drivers!$B$5:$J$100,9,FALSE)</f>
        <v>0</v>
      </c>
    </row>
    <row r="560" spans="1:9">
      <c r="A560" s="16">
        <f t="shared" si="7"/>
        <v>91</v>
      </c>
      <c r="C560" s="16" t="s">
        <v>11</v>
      </c>
      <c r="D560" s="16">
        <v>2083</v>
      </c>
      <c r="E560" s="16" t="s">
        <v>3</v>
      </c>
      <c r="F560" s="16" t="str">
        <f>VLOOKUP(A560,BY_IND_Demand_Drivers!$A$5:$B$95,2,FALSE)</f>
        <v>IODFL</v>
      </c>
      <c r="G560" s="16">
        <f>VLOOKUP($D560,'Growth rate'!$B$3:$S$93,6,FALSE)*VLOOKUP($F560,BY_IND_Demand_Drivers!$B$5:$J$100,7,FALSE)</f>
        <v>0.81876419575529114</v>
      </c>
      <c r="H560" s="16">
        <f>VLOOKUP($D560,'Growth rate'!$B$3:$S$93,6,FALSE)*VLOOKUP($F560,BY_IND_Demand_Drivers!$B$5:$J$100,8,FALSE)</f>
        <v>0</v>
      </c>
      <c r="I560" s="16">
        <f>VLOOKUP($D560,'Growth rate'!$B$3:$S$93,6,FALSE)*VLOOKUP($F560,BY_IND_Demand_Drivers!$B$5:$J$100,9,FALSE)</f>
        <v>0</v>
      </c>
    </row>
    <row r="561" spans="1:9">
      <c r="A561" s="16">
        <f t="shared" si="7"/>
        <v>91</v>
      </c>
      <c r="C561" s="16" t="s">
        <v>11</v>
      </c>
      <c r="D561" s="16">
        <v>2084</v>
      </c>
      <c r="E561" s="16" t="s">
        <v>3</v>
      </c>
      <c r="F561" s="16" t="str">
        <f>VLOOKUP(A561,BY_IND_Demand_Drivers!$A$5:$B$95,2,FALSE)</f>
        <v>IODFL</v>
      </c>
      <c r="G561" s="16">
        <f>VLOOKUP($D561,'Growth rate'!$B$3:$S$93,6,FALSE)*VLOOKUP($F561,BY_IND_Demand_Drivers!$B$5:$J$100,7,FALSE)</f>
        <v>0.82428202535680717</v>
      </c>
      <c r="H561" s="16">
        <f>VLOOKUP($D561,'Growth rate'!$B$3:$S$93,6,FALSE)*VLOOKUP($F561,BY_IND_Demand_Drivers!$B$5:$J$100,8,FALSE)</f>
        <v>0</v>
      </c>
      <c r="I561" s="16">
        <f>VLOOKUP($D561,'Growth rate'!$B$3:$S$93,6,FALSE)*VLOOKUP($F561,BY_IND_Demand_Drivers!$B$5:$J$100,9,FALSE)</f>
        <v>0</v>
      </c>
    </row>
    <row r="562" spans="1:9">
      <c r="A562" s="16">
        <f t="shared" si="7"/>
        <v>91</v>
      </c>
      <c r="C562" s="16" t="s">
        <v>11</v>
      </c>
      <c r="D562" s="16">
        <v>2085</v>
      </c>
      <c r="E562" s="16" t="s">
        <v>3</v>
      </c>
      <c r="F562" s="16" t="str">
        <f>VLOOKUP(A562,BY_IND_Demand_Drivers!$A$5:$B$95,2,FALSE)</f>
        <v>IODFL</v>
      </c>
      <c r="G562" s="16">
        <f>VLOOKUP($D562,'Growth rate'!$B$3:$S$93,6,FALSE)*VLOOKUP($F562,BY_IND_Demand_Drivers!$B$5:$J$100,7,FALSE)</f>
        <v>0.8297998549583232</v>
      </c>
      <c r="H562" s="16">
        <f>VLOOKUP($D562,'Growth rate'!$B$3:$S$93,6,FALSE)*VLOOKUP($F562,BY_IND_Demand_Drivers!$B$5:$J$100,8,FALSE)</f>
        <v>0</v>
      </c>
      <c r="I562" s="16">
        <f>VLOOKUP($D562,'Growth rate'!$B$3:$S$93,6,FALSE)*VLOOKUP($F562,BY_IND_Demand_Drivers!$B$5:$J$100,9,FALSE)</f>
        <v>0</v>
      </c>
    </row>
    <row r="563" spans="1:9">
      <c r="A563" s="16">
        <f t="shared" si="7"/>
        <v>91</v>
      </c>
      <c r="C563" s="16" t="s">
        <v>11</v>
      </c>
      <c r="D563" s="16">
        <v>2086</v>
      </c>
      <c r="E563" s="16" t="s">
        <v>3</v>
      </c>
      <c r="F563" s="16" t="str">
        <f>VLOOKUP(A563,BY_IND_Demand_Drivers!$A$5:$B$95,2,FALSE)</f>
        <v>IODFL</v>
      </c>
      <c r="G563" s="16">
        <f>VLOOKUP($D563,'Growth rate'!$B$3:$S$93,6,FALSE)*VLOOKUP($F563,BY_IND_Demand_Drivers!$B$5:$J$100,7,FALSE)</f>
        <v>0.83464804019148919</v>
      </c>
      <c r="H563" s="16">
        <f>VLOOKUP($D563,'Growth rate'!$B$3:$S$93,6,FALSE)*VLOOKUP($F563,BY_IND_Demand_Drivers!$B$5:$J$100,8,FALSE)</f>
        <v>0</v>
      </c>
      <c r="I563" s="16">
        <f>VLOOKUP($D563,'Growth rate'!$B$3:$S$93,6,FALSE)*VLOOKUP($F563,BY_IND_Demand_Drivers!$B$5:$J$100,9,FALSE)</f>
        <v>0</v>
      </c>
    </row>
    <row r="564" spans="1:9">
      <c r="A564" s="16">
        <f t="shared" si="7"/>
        <v>91</v>
      </c>
      <c r="C564" s="16" t="s">
        <v>11</v>
      </c>
      <c r="D564" s="16">
        <v>2087</v>
      </c>
      <c r="E564" s="16" t="s">
        <v>3</v>
      </c>
      <c r="F564" s="16" t="str">
        <f>VLOOKUP(A564,BY_IND_Demand_Drivers!$A$5:$B$95,2,FALSE)</f>
        <v>IODFL</v>
      </c>
      <c r="G564" s="16">
        <f>VLOOKUP($D564,'Growth rate'!$B$3:$S$93,6,FALSE)*VLOOKUP($F564,BY_IND_Demand_Drivers!$B$5:$J$100,7,FALSE)</f>
        <v>0.83949622542465474</v>
      </c>
      <c r="H564" s="16">
        <f>VLOOKUP($D564,'Growth rate'!$B$3:$S$93,6,FALSE)*VLOOKUP($F564,BY_IND_Demand_Drivers!$B$5:$J$100,8,FALSE)</f>
        <v>0</v>
      </c>
      <c r="I564" s="16">
        <f>VLOOKUP($D564,'Growth rate'!$B$3:$S$93,6,FALSE)*VLOOKUP($F564,BY_IND_Demand_Drivers!$B$5:$J$100,9,FALSE)</f>
        <v>0</v>
      </c>
    </row>
    <row r="565" spans="1:9">
      <c r="A565" s="16">
        <f t="shared" si="7"/>
        <v>91</v>
      </c>
      <c r="C565" s="16" t="s">
        <v>11</v>
      </c>
      <c r="D565" s="16">
        <v>2088</v>
      </c>
      <c r="E565" s="16" t="s">
        <v>3</v>
      </c>
      <c r="F565" s="16" t="str">
        <f>VLOOKUP(A565,BY_IND_Demand_Drivers!$A$5:$B$95,2,FALSE)</f>
        <v>IODFL</v>
      </c>
      <c r="G565" s="16">
        <f>VLOOKUP($D565,'Growth rate'!$B$3:$S$93,6,FALSE)*VLOOKUP($F565,BY_IND_Demand_Drivers!$B$5:$J$100,7,FALSE)</f>
        <v>0.84434441065782051</v>
      </c>
      <c r="H565" s="16">
        <f>VLOOKUP($D565,'Growth rate'!$B$3:$S$93,6,FALSE)*VLOOKUP($F565,BY_IND_Demand_Drivers!$B$5:$J$100,8,FALSE)</f>
        <v>0</v>
      </c>
      <c r="I565" s="16">
        <f>VLOOKUP($D565,'Growth rate'!$B$3:$S$93,6,FALSE)*VLOOKUP($F565,BY_IND_Demand_Drivers!$B$5:$J$100,9,FALSE)</f>
        <v>0</v>
      </c>
    </row>
    <row r="566" spans="1:9">
      <c r="A566" s="16">
        <f t="shared" si="7"/>
        <v>91</v>
      </c>
      <c r="C566" s="16" t="s">
        <v>11</v>
      </c>
      <c r="D566" s="16">
        <v>2089</v>
      </c>
      <c r="E566" s="16" t="s">
        <v>3</v>
      </c>
      <c r="F566" s="16" t="str">
        <f>VLOOKUP(A566,BY_IND_Demand_Drivers!$A$5:$B$95,2,FALSE)</f>
        <v>IODFL</v>
      </c>
      <c r="G566" s="16">
        <f>VLOOKUP($D566,'Growth rate'!$B$3:$S$93,6,FALSE)*VLOOKUP($F566,BY_IND_Demand_Drivers!$B$5:$J$100,7,FALSE)</f>
        <v>0.84919259589098628</v>
      </c>
      <c r="H566" s="16">
        <f>VLOOKUP($D566,'Growth rate'!$B$3:$S$93,6,FALSE)*VLOOKUP($F566,BY_IND_Demand_Drivers!$B$5:$J$100,8,FALSE)</f>
        <v>0</v>
      </c>
      <c r="I566" s="16">
        <f>VLOOKUP($D566,'Growth rate'!$B$3:$S$93,6,FALSE)*VLOOKUP($F566,BY_IND_Demand_Drivers!$B$5:$J$100,9,FALSE)</f>
        <v>0</v>
      </c>
    </row>
    <row r="567" spans="1:9">
      <c r="A567" s="16">
        <f t="shared" si="7"/>
        <v>91</v>
      </c>
      <c r="C567" s="16" t="s">
        <v>11</v>
      </c>
      <c r="D567" s="16">
        <v>2090</v>
      </c>
      <c r="E567" s="16" t="s">
        <v>3</v>
      </c>
      <c r="F567" s="16" t="str">
        <f>VLOOKUP(A567,BY_IND_Demand_Drivers!$A$5:$B$95,2,FALSE)</f>
        <v>IODFL</v>
      </c>
      <c r="G567" s="16">
        <f>VLOOKUP($D567,'Growth rate'!$B$3:$S$93,6,FALSE)*VLOOKUP($F567,BY_IND_Demand_Drivers!$B$5:$J$100,7,FALSE)</f>
        <v>0.85404078112415205</v>
      </c>
      <c r="H567" s="16">
        <f>VLOOKUP($D567,'Growth rate'!$B$3:$S$93,6,FALSE)*VLOOKUP($F567,BY_IND_Demand_Drivers!$B$5:$J$100,8,FALSE)</f>
        <v>0</v>
      </c>
      <c r="I567" s="16">
        <f>VLOOKUP($D567,'Growth rate'!$B$3:$S$93,6,FALSE)*VLOOKUP($F567,BY_IND_Demand_Drivers!$B$5:$J$100,9,FALSE)</f>
        <v>0</v>
      </c>
    </row>
    <row r="568" spans="1:9">
      <c r="A568" s="16">
        <f t="shared" si="7"/>
        <v>91</v>
      </c>
      <c r="C568" s="16" t="s">
        <v>11</v>
      </c>
      <c r="D568" s="16">
        <v>2091</v>
      </c>
      <c r="E568" s="16" t="s">
        <v>3</v>
      </c>
      <c r="F568" s="16" t="str">
        <f>VLOOKUP(A568,BY_IND_Demand_Drivers!$A$5:$B$95,2,FALSE)</f>
        <v>IODFL</v>
      </c>
      <c r="G568" s="16">
        <f>VLOOKUP($D568,'Growth rate'!$B$3:$S$93,6,FALSE)*VLOOKUP($F568,BY_IND_Demand_Drivers!$B$5:$J$100,7,FALSE)</f>
        <v>0.85841051682933733</v>
      </c>
      <c r="H568" s="16">
        <f>VLOOKUP($D568,'Growth rate'!$B$3:$S$93,6,FALSE)*VLOOKUP($F568,BY_IND_Demand_Drivers!$B$5:$J$100,8,FALSE)</f>
        <v>0</v>
      </c>
      <c r="I568" s="16">
        <f>VLOOKUP($D568,'Growth rate'!$B$3:$S$93,6,FALSE)*VLOOKUP($F568,BY_IND_Demand_Drivers!$B$5:$J$100,9,FALSE)</f>
        <v>0</v>
      </c>
    </row>
    <row r="569" spans="1:9">
      <c r="A569" s="16">
        <f t="shared" si="7"/>
        <v>91</v>
      </c>
      <c r="C569" s="16" t="s">
        <v>11</v>
      </c>
      <c r="D569" s="16">
        <v>2092</v>
      </c>
      <c r="E569" s="16" t="s">
        <v>3</v>
      </c>
      <c r="F569" s="16" t="str">
        <f>VLOOKUP(A569,BY_IND_Demand_Drivers!$A$5:$B$95,2,FALSE)</f>
        <v>IODFL</v>
      </c>
      <c r="G569" s="16">
        <f>VLOOKUP($D569,'Growth rate'!$B$3:$S$93,6,FALSE)*VLOOKUP($F569,BY_IND_Demand_Drivers!$B$5:$J$100,7,FALSE)</f>
        <v>0.86278025253452284</v>
      </c>
      <c r="H569" s="16">
        <f>VLOOKUP($D569,'Growth rate'!$B$3:$S$93,6,FALSE)*VLOOKUP($F569,BY_IND_Demand_Drivers!$B$5:$J$100,8,FALSE)</f>
        <v>0</v>
      </c>
      <c r="I569" s="16">
        <f>VLOOKUP($D569,'Growth rate'!$B$3:$S$93,6,FALSE)*VLOOKUP($F569,BY_IND_Demand_Drivers!$B$5:$J$100,9,FALSE)</f>
        <v>0</v>
      </c>
    </row>
    <row r="570" spans="1:9">
      <c r="A570" s="16">
        <f t="shared" si="7"/>
        <v>91</v>
      </c>
      <c r="C570" s="16" t="s">
        <v>11</v>
      </c>
      <c r="D570" s="16">
        <v>2093</v>
      </c>
      <c r="E570" s="16" t="s">
        <v>3</v>
      </c>
      <c r="F570" s="16" t="str">
        <f>VLOOKUP(A570,BY_IND_Demand_Drivers!$A$5:$B$95,2,FALSE)</f>
        <v>IODFL</v>
      </c>
      <c r="G570" s="16">
        <f>VLOOKUP($D570,'Growth rate'!$B$3:$S$93,6,FALSE)*VLOOKUP($F570,BY_IND_Demand_Drivers!$B$5:$J$100,7,FALSE)</f>
        <v>0.8671499882397079</v>
      </c>
      <c r="H570" s="16">
        <f>VLOOKUP($D570,'Growth rate'!$B$3:$S$93,6,FALSE)*VLOOKUP($F570,BY_IND_Demand_Drivers!$B$5:$J$100,8,FALSE)</f>
        <v>0</v>
      </c>
      <c r="I570" s="16">
        <f>VLOOKUP($D570,'Growth rate'!$B$3:$S$93,6,FALSE)*VLOOKUP($F570,BY_IND_Demand_Drivers!$B$5:$J$100,9,FALSE)</f>
        <v>0</v>
      </c>
    </row>
    <row r="571" spans="1:9">
      <c r="A571" s="16">
        <f t="shared" si="7"/>
        <v>91</v>
      </c>
      <c r="C571" s="16" t="s">
        <v>11</v>
      </c>
      <c r="D571" s="16">
        <v>2094</v>
      </c>
      <c r="E571" s="16" t="s">
        <v>3</v>
      </c>
      <c r="F571" s="16" t="str">
        <f>VLOOKUP(A571,BY_IND_Demand_Drivers!$A$5:$B$95,2,FALSE)</f>
        <v>IODFL</v>
      </c>
      <c r="G571" s="16">
        <f>VLOOKUP($D571,'Growth rate'!$B$3:$S$93,6,FALSE)*VLOOKUP($F571,BY_IND_Demand_Drivers!$B$5:$J$100,7,FALSE)</f>
        <v>0.8715197239448933</v>
      </c>
      <c r="H571" s="16">
        <f>VLOOKUP($D571,'Growth rate'!$B$3:$S$93,6,FALSE)*VLOOKUP($F571,BY_IND_Demand_Drivers!$B$5:$J$100,8,FALSE)</f>
        <v>0</v>
      </c>
      <c r="I571" s="16">
        <f>VLOOKUP($D571,'Growth rate'!$B$3:$S$93,6,FALSE)*VLOOKUP($F571,BY_IND_Demand_Drivers!$B$5:$J$100,9,FALSE)</f>
        <v>0</v>
      </c>
    </row>
    <row r="572" spans="1:9">
      <c r="A572" s="16">
        <f t="shared" si="7"/>
        <v>91</v>
      </c>
      <c r="C572" s="16" t="s">
        <v>11</v>
      </c>
      <c r="D572" s="16">
        <v>2095</v>
      </c>
      <c r="E572" s="16" t="s">
        <v>3</v>
      </c>
      <c r="F572" s="16" t="str">
        <f>VLOOKUP(A572,BY_IND_Demand_Drivers!$A$5:$B$95,2,FALSE)</f>
        <v>IODFL</v>
      </c>
      <c r="G572" s="16">
        <f>VLOOKUP($D572,'Growth rate'!$B$3:$S$93,6,FALSE)*VLOOKUP($F572,BY_IND_Demand_Drivers!$B$5:$J$100,7,FALSE)</f>
        <v>0.87588945965007847</v>
      </c>
      <c r="H572" s="16">
        <f>VLOOKUP($D572,'Growth rate'!$B$3:$S$93,6,FALSE)*VLOOKUP($F572,BY_IND_Demand_Drivers!$B$5:$J$100,8,FALSE)</f>
        <v>0</v>
      </c>
      <c r="I572" s="16">
        <f>VLOOKUP($D572,'Growth rate'!$B$3:$S$93,6,FALSE)*VLOOKUP($F572,BY_IND_Demand_Drivers!$B$5:$J$100,9,FALSE)</f>
        <v>0</v>
      </c>
    </row>
    <row r="573" spans="1:9">
      <c r="A573" s="16">
        <f t="shared" si="7"/>
        <v>91</v>
      </c>
      <c r="C573" s="16" t="s">
        <v>11</v>
      </c>
      <c r="D573" s="16">
        <v>2096</v>
      </c>
      <c r="E573" s="16" t="s">
        <v>3</v>
      </c>
      <c r="F573" s="16" t="str">
        <f>VLOOKUP(A573,BY_IND_Demand_Drivers!$A$5:$B$95,2,FALSE)</f>
        <v>IODFL</v>
      </c>
      <c r="G573" s="16">
        <f>VLOOKUP($D573,'Growth rate'!$B$3:$S$93,6,FALSE)*VLOOKUP($F573,BY_IND_Demand_Drivers!$B$5:$J$100,7,FALSE)</f>
        <v>0.87987638074155394</v>
      </c>
      <c r="H573" s="16">
        <f>VLOOKUP($D573,'Growth rate'!$B$3:$S$93,6,FALSE)*VLOOKUP($F573,BY_IND_Demand_Drivers!$B$5:$J$100,8,FALSE)</f>
        <v>0</v>
      </c>
      <c r="I573" s="16">
        <f>VLOOKUP($D573,'Growth rate'!$B$3:$S$93,6,FALSE)*VLOOKUP($F573,BY_IND_Demand_Drivers!$B$5:$J$100,9,FALSE)</f>
        <v>0</v>
      </c>
    </row>
    <row r="574" spans="1:9">
      <c r="A574" s="16">
        <f t="shared" si="7"/>
        <v>91</v>
      </c>
      <c r="C574" s="16" t="s">
        <v>11</v>
      </c>
      <c r="D574" s="16">
        <v>2097</v>
      </c>
      <c r="E574" s="16" t="s">
        <v>3</v>
      </c>
      <c r="F574" s="16" t="str">
        <f>VLOOKUP(A574,BY_IND_Demand_Drivers!$A$5:$B$95,2,FALSE)</f>
        <v>IODFL</v>
      </c>
      <c r="G574" s="16">
        <f>VLOOKUP($D574,'Growth rate'!$B$3:$S$93,6,FALSE)*VLOOKUP($F574,BY_IND_Demand_Drivers!$B$5:$J$100,7,FALSE)</f>
        <v>0.88386330183302964</v>
      </c>
      <c r="H574" s="16">
        <f>VLOOKUP($D574,'Growth rate'!$B$3:$S$93,6,FALSE)*VLOOKUP($F574,BY_IND_Demand_Drivers!$B$5:$J$100,8,FALSE)</f>
        <v>0</v>
      </c>
      <c r="I574" s="16">
        <f>VLOOKUP($D574,'Growth rate'!$B$3:$S$93,6,FALSE)*VLOOKUP($F574,BY_IND_Demand_Drivers!$B$5:$J$100,9,FALSE)</f>
        <v>0</v>
      </c>
    </row>
    <row r="575" spans="1:9">
      <c r="A575" s="16">
        <f t="shared" si="7"/>
        <v>91</v>
      </c>
      <c r="C575" s="16" t="s">
        <v>11</v>
      </c>
      <c r="D575" s="16">
        <v>2098</v>
      </c>
      <c r="E575" s="16" t="s">
        <v>3</v>
      </c>
      <c r="F575" s="16" t="str">
        <f>VLOOKUP(A575,BY_IND_Demand_Drivers!$A$5:$B$95,2,FALSE)</f>
        <v>IODFL</v>
      </c>
      <c r="G575" s="16">
        <f>VLOOKUP($D575,'Growth rate'!$B$3:$S$93,6,FALSE)*VLOOKUP($F575,BY_IND_Demand_Drivers!$B$5:$J$100,7,FALSE)</f>
        <v>0.88785022292450499</v>
      </c>
      <c r="H575" s="16">
        <f>VLOOKUP($D575,'Growth rate'!$B$3:$S$93,6,FALSE)*VLOOKUP($F575,BY_IND_Demand_Drivers!$B$5:$J$100,8,FALSE)</f>
        <v>0</v>
      </c>
      <c r="I575" s="16">
        <f>VLOOKUP($D575,'Growth rate'!$B$3:$S$93,6,FALSE)*VLOOKUP($F575,BY_IND_Demand_Drivers!$B$5:$J$100,9,FALSE)</f>
        <v>0</v>
      </c>
    </row>
    <row r="576" spans="1:9">
      <c r="A576" s="16">
        <f t="shared" si="7"/>
        <v>91</v>
      </c>
      <c r="C576" s="16" t="s">
        <v>11</v>
      </c>
      <c r="D576" s="16">
        <v>2099</v>
      </c>
      <c r="E576" s="16" t="s">
        <v>3</v>
      </c>
      <c r="F576" s="16" t="str">
        <f>VLOOKUP(A576,BY_IND_Demand_Drivers!$A$5:$B$95,2,FALSE)</f>
        <v>IODFL</v>
      </c>
      <c r="G576" s="16">
        <f>VLOOKUP($D576,'Growth rate'!$B$3:$S$93,6,FALSE)*VLOOKUP($F576,BY_IND_Demand_Drivers!$B$5:$J$100,7,FALSE)</f>
        <v>0.89183714401598058</v>
      </c>
      <c r="H576" s="16">
        <f>VLOOKUP($D576,'Growth rate'!$B$3:$S$93,6,FALSE)*VLOOKUP($F576,BY_IND_Demand_Drivers!$B$5:$J$100,8,FALSE)</f>
        <v>0</v>
      </c>
      <c r="I576" s="16">
        <f>VLOOKUP($D576,'Growth rate'!$B$3:$S$93,6,FALSE)*VLOOKUP($F576,BY_IND_Demand_Drivers!$B$5:$J$100,9,FALSE)</f>
        <v>0</v>
      </c>
    </row>
    <row r="577" spans="1:9">
      <c r="A577" s="16">
        <f t="shared" si="7"/>
        <v>91</v>
      </c>
      <c r="C577" s="16" t="s">
        <v>11</v>
      </c>
      <c r="D577" s="16">
        <v>2100</v>
      </c>
      <c r="E577" s="16" t="s">
        <v>3</v>
      </c>
      <c r="F577" s="16" t="str">
        <f>VLOOKUP(A577,BY_IND_Demand_Drivers!$A$5:$B$95,2,FALSE)</f>
        <v>IODFL</v>
      </c>
      <c r="G577" s="16">
        <f>VLOOKUP($D577,'Growth rate'!$B$3:$S$93,6,FALSE)*VLOOKUP($F577,BY_IND_Demand_Drivers!$B$5:$J$100,7,FALSE)</f>
        <v>0.89582406510745594</v>
      </c>
      <c r="H577" s="16">
        <f>VLOOKUP($D577,'Growth rate'!$B$3:$S$93,6,FALSE)*VLOOKUP($F577,BY_IND_Demand_Drivers!$B$5:$J$100,8,FALSE)</f>
        <v>0</v>
      </c>
      <c r="I577" s="16">
        <f>VLOOKUP($D577,'Growth rate'!$B$3:$S$93,6,FALSE)*VLOOKUP($F577,BY_IND_Demand_Drivers!$B$5:$J$100,9,FALSE)</f>
        <v>0</v>
      </c>
    </row>
  </sheetData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391E4ED4D6B5344984C5B5CBC1A28781" ma:contentTypeVersion="13" ma:contentTypeDescription="Opret et nyt dokument." ma:contentTypeScope="" ma:versionID="a8662b4a95e495bc977359cc4b8d0a5a">
  <xsd:schema xmlns:xsd="http://www.w3.org/2001/XMLSchema" xmlns:xs="http://www.w3.org/2001/XMLSchema" xmlns:p="http://schemas.microsoft.com/office/2006/metadata/properties" xmlns:ns2="6218e30f-ac19-4e1a-9d42-0577826d9887" xmlns:ns3="9bef2f80-48e4-49d2-aa34-66e9d7fcf80f" targetNamespace="http://schemas.microsoft.com/office/2006/metadata/properties" ma:root="true" ma:fieldsID="b72a6a49e693c9bb3f1300811353490c" ns2:_="" ns3:_="">
    <xsd:import namespace="6218e30f-ac19-4e1a-9d42-0577826d9887"/>
    <xsd:import namespace="9bef2f80-48e4-49d2-aa34-66e9d7fcf80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2:MediaLengthInSeconds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218e30f-ac19-4e1a-9d42-0577826d988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18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bef2f80-48e4-49d2-aa34-66e9d7fcf80f" elementFormDefault="qualified">
    <xsd:import namespace="http://schemas.microsoft.com/office/2006/documentManagement/types"/>
    <xsd:import namespace="http://schemas.microsoft.com/office/infopath/2007/PartnerControls"/>
    <xsd:element name="SharedWithUsers" ma:index="19" nillable="true" ma:displayName="Delt med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0" nillable="true" ma:displayName="Delt med detaljer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dhol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1073EA1-C6A6-460C-98EB-56A2AEAD2564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72150AD-5D8C-449C-BA72-527C269425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218e30f-ac19-4e1a-9d42-0577826d9887"/>
    <ds:schemaRef ds:uri="9bef2f80-48e4-49d2-aa34-66e9d7fcf80f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07E5540-1B91-4A23-86CA-C2035A139634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27</vt:i4>
      </vt:variant>
    </vt:vector>
  </HeadingPairs>
  <TitlesOfParts>
    <vt:vector size="27" baseType="lpstr">
      <vt:lpstr>LOG</vt:lpstr>
      <vt:lpstr>Growth rate</vt:lpstr>
      <vt:lpstr>BY_RES_Demand_Drivers</vt:lpstr>
      <vt:lpstr>DEM_Residential</vt:lpstr>
      <vt:lpstr>data_GDP</vt:lpstr>
      <vt:lpstr>data_Pop</vt:lpstr>
      <vt:lpstr>Worldbank</vt:lpstr>
      <vt:lpstr>BY_TRA_Demand_Drivers</vt:lpstr>
      <vt:lpstr>BY_COM_Demand_Drivers</vt:lpstr>
      <vt:lpstr>BY_AGR_Demand_Drivers</vt:lpstr>
      <vt:lpstr>BY_IND_Demand_Drivers</vt:lpstr>
      <vt:lpstr>DEM_Transport</vt:lpstr>
      <vt:lpstr>DEM_Commercial</vt:lpstr>
      <vt:lpstr>DEM_Agriculture</vt:lpstr>
      <vt:lpstr>DEM_Iron&amp;Steel</vt:lpstr>
      <vt:lpstr>DEM_Chemicals</vt:lpstr>
      <vt:lpstr>DEM_Aluminium</vt:lpstr>
      <vt:lpstr>DEM_Glass&amp;Cement</vt:lpstr>
      <vt:lpstr>DEM_Transport (2)</vt:lpstr>
      <vt:lpstr>DEM_Machinery</vt:lpstr>
      <vt:lpstr>DEM_Mining</vt:lpstr>
      <vt:lpstr>DEM_Food</vt:lpstr>
      <vt:lpstr>DEM_Paper</vt:lpstr>
      <vt:lpstr>DEM_Wood</vt:lpstr>
      <vt:lpstr>DEM_Textile</vt:lpstr>
      <vt:lpstr>DEM_Construction</vt:lpstr>
      <vt:lpstr>DEM_Other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Julius Steensberg</cp:lastModifiedBy>
  <dcterms:created xsi:type="dcterms:W3CDTF">2009-05-27T15:40:55Z</dcterms:created>
  <dcterms:modified xsi:type="dcterms:W3CDTF">2022-05-17T12:14:00Z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18413722515106</vt:r8>
  </property>
  <property fmtid="{D5CDD505-2E9C-101B-9397-08002B2CF9AE}" pid="3" name="ContentTypeId">
    <vt:lpwstr>0x010100391E4ED4D6B5344984C5B5CBC1A28781</vt:lpwstr>
  </property>
</Properties>
</file>